
<file path=[Content_Types].xml><?xml version="1.0" encoding="utf-8"?>
<Types xmlns="http://schemas.openxmlformats.org/package/2006/content-types">
  <Override PartName="/xl/activeX/activeX4.bin" ContentType="application/vnd.ms-office.activeX"/>
  <Override PartName="/xl/activeX/activeX195.xml" ContentType="application/vnd.ms-office.activeX+xml"/>
  <Override PartName="/xl/activeX/activeX211.xml" ContentType="application/vnd.ms-office.activeX+xml"/>
  <Override PartName="/xl/activeX/activeX295.bin" ContentType="application/vnd.ms-office.activeX"/>
  <Override PartName="/xl/activeX/activeX311.bin" ContentType="application/vnd.ms-office.activeX"/>
  <Override PartName="/xl/styles.xml" ContentType="application/vnd.openxmlformats-officedocument.spreadsheetml.styles+xml"/>
  <Override PartName="/xl/activeX/activeX32.bin" ContentType="application/vnd.ms-office.activeX"/>
  <Override PartName="/xl/activeX/activeX77.xml" ContentType="application/vnd.ms-office.activeX+xml"/>
  <Override PartName="/xl/activeX/activeX150.bin" ContentType="application/vnd.ms-office.activeX"/>
  <Override PartName="/xl/activeX/activeX381.xml" ContentType="application/vnd.ms-office.activeX+xml"/>
  <Override PartName="/xl/activeX/activeX481.bin" ContentType="application/vnd.ms-office.activeX"/>
  <Override PartName="/xl/activeX/activeX5.xml" ContentType="application/vnd.ms-office.activeX+xml"/>
  <Override PartName="/xl/activeX/activeX126.xml" ContentType="application/vnd.ms-office.activeX+xml"/>
  <Override PartName="/xl/activeX/activeX226.bin" ContentType="application/vnd.ms-office.activeX"/>
  <Override PartName="/xl/activeX/activeX312.xml" ContentType="application/vnd.ms-office.activeX+xml"/>
  <Override PartName="/xl/activeX/activeX412.bin" ContentType="application/vnd.ms-office.activeX"/>
  <Override PartName="/xl/activeX/activeX457.xml" ContentType="application/vnd.ms-office.activeX+xml"/>
  <Default Extension="xml" ContentType="application/xml"/>
  <Override PartName="/xl/activeX/activeX151.xml" ContentType="application/vnd.ms-office.activeX+xml"/>
  <Override PartName="/xl/activeX/activeX251.bin" ContentType="application/vnd.ms-office.activeX"/>
  <Override PartName="/xl/activeX/activeX296.xml" ContentType="application/vnd.ms-office.activeX+xml"/>
  <Override PartName="/xl/activeX/activeX396.bin" ContentType="application/vnd.ms-office.activeX"/>
  <Override PartName="/xl/activeX/activeX482.xml" ContentType="application/vnd.ms-office.activeX+xml"/>
  <Override PartName="/xl/activeX/activeX33.xml" ContentType="application/vnd.ms-office.activeX+xml"/>
  <Override PartName="/xl/activeX/activeX227.xml" ContentType="application/vnd.ms-office.activeX+xml"/>
  <Override PartName="/xl/activeX/activeX327.bin" ContentType="application/vnd.ms-office.activeX"/>
  <Override PartName="/xl/activeX/activeX413.xml" ContentType="application/vnd.ms-office.activeX+xml"/>
  <Override PartName="/xl/activeX/activeX48.bin" ContentType="application/vnd.ms-office.activeX"/>
  <Override PartName="/xl/activeX/activeX166.bin" ContentType="application/vnd.ms-office.activeX"/>
  <Override PartName="/xl/activeX/activeX252.xml" ContentType="application/vnd.ms-office.activeX+xml"/>
  <Override PartName="/xl/activeX/activeX352.bin" ContentType="application/vnd.ms-office.activeX"/>
  <Override PartName="/xl/activeX/activeX397.xml" ContentType="application/vnd.ms-office.activeX+xml"/>
  <Override PartName="/xl/activeX/activeX191.bin" ContentType="application/vnd.ms-office.activeX"/>
  <Override PartName="/xl/activeX/activeX328.xml" ContentType="application/vnd.ms-office.activeX+xml"/>
  <Override PartName="/xl/activeX/activeX428.bin" ContentType="application/vnd.ms-office.activeX"/>
  <Default Extension="png" ContentType="image/png"/>
  <Override PartName="/xl/activeX/activeX73.bin" ContentType="application/vnd.ms-office.activeX"/>
  <Override PartName="/xl/activeX/activeX167.xml" ContentType="application/vnd.ms-office.activeX+xml"/>
  <Override PartName="/xl/activeX/activeX267.bin" ContentType="application/vnd.ms-office.activeX"/>
  <Override PartName="/xl/activeX/activeX1.bin" ContentType="application/vnd.ms-office.activeX"/>
  <Override PartName="/xl/activeX/activeX49.xml" ContentType="application/vnd.ms-office.activeX+xml"/>
  <Override PartName="/xl/activeX/activeX122.bin" ContentType="application/vnd.ms-office.activeX"/>
  <Override PartName="/xl/activeX/activeX353.xml" ContentType="application/vnd.ms-office.activeX+xml"/>
  <Override PartName="/xl/activeX/activeX453.bin" ContentType="application/vnd.ms-office.activeX"/>
  <Override PartName="/xl/drawings/drawing7.xml" ContentType="application/vnd.openxmlformats-officedocument.drawing+xml"/>
  <Override PartName="/xl/activeX/activeX74.xml" ContentType="application/vnd.ms-office.activeX+xml"/>
  <Override PartName="/xl/activeX/activeX192.xml" ContentType="application/vnd.ms-office.activeX+xml"/>
  <Override PartName="/xl/activeX/activeX292.bin" ContentType="application/vnd.ms-office.activeX"/>
  <Override PartName="/xl/activeX/activeX429.xml" ContentType="application/vnd.ms-office.activeX+xml"/>
  <Override PartName="/xl/worksheets/sheet10.xml" ContentType="application/vnd.openxmlformats-officedocument.spreadsheetml.worksheet+xml"/>
  <Override PartName="/xl/activeX/activeX2.xml" ContentType="application/vnd.ms-office.activeX+xml"/>
  <Override PartName="/xl/activeX/activeX123.xml" ContentType="application/vnd.ms-office.activeX+xml"/>
  <Override PartName="/xl/activeX/activeX223.bin" ContentType="application/vnd.ms-office.activeX"/>
  <Override PartName="/xl/activeX/activeX268.xml" ContentType="application/vnd.ms-office.activeX+xml"/>
  <Override PartName="/xl/activeX/activeX368.bin" ContentType="application/vnd.ms-office.activeX"/>
  <Override PartName="/xl/activeX/activeX454.xml" ContentType="application/vnd.ms-office.activeX+xml"/>
  <Override PartName="/xl/activeX/activeX89.bin" ContentType="application/vnd.ms-office.activeX"/>
  <Override PartName="/xl/activeX/activeX293.xml" ContentType="application/vnd.ms-office.activeX+xml"/>
  <Override PartName="/xl/activeX/activeX393.bin" ContentType="application/vnd.ms-office.activeX"/>
  <Override PartName="/xl/activeX/activeX30.xml" ContentType="application/vnd.ms-office.activeX+xml"/>
  <Override PartName="/xl/activeX/activeX138.bin" ContentType="application/vnd.ms-office.activeX"/>
  <Override PartName="/xl/activeX/activeX369.xml" ContentType="application/vnd.ms-office.activeX+xml"/>
  <Override PartName="/xl/activeX/activeX224.xml" ContentType="application/vnd.ms-office.activeX+xml"/>
  <Override PartName="/xl/activeX/activeX324.bin" ContentType="application/vnd.ms-office.activeX"/>
  <Override PartName="/xl/activeX/activeX410.xml" ContentType="application/vnd.ms-office.activeX+xml"/>
  <Override PartName="/xl/activeX/activeX469.bin" ContentType="application/vnd.ms-office.activeX"/>
  <Override PartName="/xl/activeX/activeX45.bin" ContentType="application/vnd.ms-office.activeX"/>
  <Override PartName="/xl/activeX/activeX163.bin" ContentType="application/vnd.ms-office.activeX"/>
  <Override PartName="/xl/activeX/activeX394.xml" ContentType="application/vnd.ms-office.activeX+xml"/>
  <Override PartName="/xl/activeX/activeX139.xml" ContentType="application/vnd.ms-office.activeX+xml"/>
  <Override PartName="/xl/activeX/activeX239.bin" ContentType="application/vnd.ms-office.activeX"/>
  <Override PartName="/xl/activeX/activeX70.bin" ContentType="application/vnd.ms-office.activeX"/>
  <Override PartName="/xl/activeX/activeX325.xml" ContentType="application/vnd.ms-office.activeX+xml"/>
  <Override PartName="/xl/activeX/activeX425.bin" ContentType="application/vnd.ms-office.activeX"/>
  <Override PartName="/xl/drawings/drawing4.xml" ContentType="application/vnd.openxmlformats-officedocument.drawing+xml"/>
  <Override PartName="/xl/activeX/activeX46.xml" ContentType="application/vnd.ms-office.activeX+xml"/>
  <Override PartName="/xl/activeX/activeX164.xml" ContentType="application/vnd.ms-office.activeX+xml"/>
  <Override PartName="/xl/activeX/activeX264.bin" ContentType="application/vnd.ms-office.activeX"/>
  <Override PartName="/xl/activeX/activeX350.xml" ContentType="application/vnd.ms-office.activeX+xml"/>
  <Override PartName="/xl/activeX/activeX450.bin" ContentType="application/vnd.ms-office.activeX"/>
  <Override PartName="/xl/activeX/activeX426.xml" ContentType="application/vnd.ms-office.activeX+xml"/>
  <Override PartName="/xl/activeX/activeX71.xml" ContentType="application/vnd.ms-office.activeX+xml"/>
  <Override PartName="/xl/activeX/activeX179.bin" ContentType="application/vnd.ms-office.activeX"/>
  <Override PartName="/xl/activeX/activeX265.xml" ContentType="application/vnd.ms-office.activeX+xml"/>
  <Override PartName="/xl/activeX/activeX365.bin" ContentType="application/vnd.ms-office.activeX"/>
  <Override PartName="/xl/activeX/activeX120.xml" ContentType="application/vnd.ms-office.activeX+xml"/>
  <Override PartName="/xl/activeX/activeX220.bin" ContentType="application/vnd.ms-office.activeX"/>
  <Override PartName="/xl/activeX/activeX451.xml" ContentType="application/vnd.ms-office.activeX+xml"/>
  <Override PartName="/xl/activeX/activeX86.bin" ContentType="application/vnd.ms-office.activeX"/>
  <Override PartName="/xl/activeX/activeX290.xml" ContentType="application/vnd.ms-office.activeX+xml"/>
  <Override PartName="/xl/activeX/activeX390.bin" ContentType="application/vnd.ms-office.activeX"/>
  <Override PartName="/xl/activeX/activeX17.bin" ContentType="application/vnd.ms-office.activeX"/>
  <Override PartName="/xl/activeX/activeX135.bin" ContentType="application/vnd.ms-office.activeX"/>
  <Override PartName="/xl/activeX/activeX221.xml" ContentType="application/vnd.ms-office.activeX+xml"/>
  <Override PartName="/xl/activeX/activeX321.bin" ContentType="application/vnd.ms-office.activeX"/>
  <Override PartName="/xl/activeX/activeX366.xml" ContentType="application/vnd.ms-office.activeX+xml"/>
  <Override PartName="/xl/activeX/activeX466.bin" ContentType="application/vnd.ms-office.activeX"/>
  <Override PartName="/xl/activeX/activeX87.xml" ContentType="application/vnd.ms-office.activeX+xml"/>
  <Override PartName="/xl/activeX/activeX160.bin" ContentType="application/vnd.ms-office.activeX"/>
  <Override PartName="/xl/activeX/activeX391.xml" ContentType="application/vnd.ms-office.activeX+xml"/>
  <Override PartName="/xl/activeX/activeX42.bin" ContentType="application/vnd.ms-office.activeX"/>
  <Override PartName="/xl/activeX/activeX136.xml" ContentType="application/vnd.ms-office.activeX+xml"/>
  <Override PartName="/xl/activeX/activeX491.bin" ContentType="application/vnd.ms-office.activeX"/>
  <Override PartName="/xl/activeX/activeX18.xml" ContentType="application/vnd.ms-office.activeX+xml"/>
  <Override PartName="/xl/activeX/activeX236.bin" ContentType="application/vnd.ms-office.activeX"/>
  <Override PartName="/xl/activeX/activeX322.xml" ContentType="application/vnd.ms-office.activeX+xml"/>
  <Override PartName="/xl/activeX/activeX422.bin" ContentType="application/vnd.ms-office.activeX"/>
  <Override PartName="/xl/activeX/activeX467.xml" ContentType="application/vnd.ms-office.activeX+xml"/>
  <Override PartName="/xl/activeX/activeX43.xml" ContentType="application/vnd.ms-office.activeX+xml"/>
  <Override PartName="/xl/activeX/activeX161.xml" ContentType="application/vnd.ms-office.activeX+xml"/>
  <Override PartName="/xl/activeX/activeX261.bin" ContentType="application/vnd.ms-office.activeX"/>
  <Override PartName="/xl/drawings/drawing1.xml" ContentType="application/vnd.openxmlformats-officedocument.drawing+xml"/>
  <Override PartName="/xl/activeX/activeX237.xml" ContentType="application/vnd.ms-office.activeX+xml"/>
  <Override PartName="/xl/activeX/activeX337.bin" ContentType="application/vnd.ms-office.activeX"/>
  <Override PartName="/xl/activeX/activeX176.bin" ContentType="application/vnd.ms-office.activeX"/>
  <Override PartName="/xl/activeX/activeX423.xml" ContentType="application/vnd.ms-office.activeX+xml"/>
  <Override PartName="/xl/activeX/activeX58.bin" ContentType="application/vnd.ms-office.activeX"/>
  <Override PartName="/xl/activeX/activeX262.xml" ContentType="application/vnd.ms-office.activeX+xml"/>
  <Override PartName="/xl/activeX/activeX362.bin" ContentType="application/vnd.ms-office.activeX"/>
  <Override PartName="/xl/activeX/activeX83.bin" ContentType="application/vnd.ms-office.activeX"/>
  <Override PartName="/xl/activeX/activeX107.bin" ContentType="application/vnd.ms-office.activeX"/>
  <Override PartName="/xl/activeX/activeX338.xml" ContentType="application/vnd.ms-office.activeX+xml"/>
  <Override PartName="/xl/activeX/activeX438.bin" ContentType="application/vnd.ms-office.activeX"/>
  <Override PartName="/xl/activeX/activeX59.xml" ContentType="application/vnd.ms-office.activeX+xml"/>
  <Override PartName="/xl/activeX/activeX132.bin" ContentType="application/vnd.ms-office.activeX"/>
  <Override PartName="/xl/activeX/activeX177.xml" ContentType="application/vnd.ms-office.activeX+xml"/>
  <Override PartName="/xl/activeX/activeX277.bin" ContentType="application/vnd.ms-office.activeX"/>
  <Override PartName="/xl/activeX/activeX363.xml" ContentType="application/vnd.ms-office.activeX+xml"/>
  <Override PartName="/xl/activeX/activeX14.bin" ContentType="application/vnd.ms-office.activeX"/>
  <Override PartName="/xl/activeX/activeX108.xml" ContentType="application/vnd.ms-office.activeX+xml"/>
  <Override PartName="/xl/activeX/activeX208.bin" ContentType="application/vnd.ms-office.activeX"/>
  <Override PartName="/xl/activeX/activeX463.bin" ContentType="application/vnd.ms-office.activeX"/>
  <Override PartName="/xl/activeX/activeX84.xml" ContentType="application/vnd.ms-office.activeX+xml"/>
  <Override PartName="/xl/activeX/activeX278.xml" ContentType="application/vnd.ms-office.activeX+xml"/>
  <Override PartName="/xl/activeX/activeX439.xml" ContentType="application/vnd.ms-office.activeX+xml"/>
  <Override PartName="/xl/activeX/activeX15.xml" ContentType="application/vnd.ms-office.activeX+xml"/>
  <Override PartName="/xl/activeX/activeX133.xml" ContentType="application/vnd.ms-office.activeX+xml"/>
  <Override PartName="/xl/activeX/activeX233.bin" ContentType="application/vnd.ms-office.activeX"/>
  <Override PartName="/xl/activeX/activeX378.bin" ContentType="application/vnd.ms-office.activeX"/>
  <Override PartName="/xl/activeX/activeX464.xml" ContentType="application/vnd.ms-office.activeX+xml"/>
  <Override PartName="/xl/activeX/activeX99.bin" ContentType="application/vnd.ms-office.activeX"/>
  <Override PartName="/xl/activeX/activeX209.xml" ContentType="application/vnd.ms-office.activeX+xml"/>
  <Override PartName="/xl/activeX/activeX309.bin" ContentType="application/vnd.ms-office.activeX"/>
  <Override PartName="/xl/activeX/activeX40.xml" ContentType="application/vnd.ms-office.activeX+xml"/>
  <Override PartName="/xl/activeX/activeX148.bin" ContentType="application/vnd.ms-office.activeX"/>
  <Override PartName="/xl/activeX/activeX379.xml" ContentType="application/vnd.ms-office.activeX+xml"/>
  <Override PartName="/xl/activeX/activeX479.bin" ContentType="application/vnd.ms-office.activeX"/>
  <Override PartName="/xl/activeX/activeX234.xml" ContentType="application/vnd.ms-office.activeX+xml"/>
  <Override PartName="/xl/activeX/activeX334.bin" ContentType="application/vnd.ms-office.activeX"/>
  <Override PartName="/xl/activeX/activeX420.xml" ContentType="application/vnd.ms-office.activeX+xml"/>
  <Override PartName="/xl/activeX/activeX55.bin" ContentType="application/vnd.ms-office.activeX"/>
  <Override PartName="/xl/activeX/activeX173.bin" ContentType="application/vnd.ms-office.activeX"/>
  <Override PartName="/xl/activeX/activeX104.bin" ContentType="application/vnd.ms-office.activeX"/>
  <Override PartName="/xl/activeX/activeX149.xml" ContentType="application/vnd.ms-office.activeX+xml"/>
  <Override PartName="/xl/activeX/activeX249.bin" ContentType="application/vnd.ms-office.activeX"/>
  <Override PartName="/xl/activeX/activeX335.xml" ContentType="application/vnd.ms-office.activeX+xml"/>
  <Override PartName="/xl/activeX/activeX435.bin" ContentType="application/vnd.ms-office.activeX"/>
  <Override PartName="/xl/activeX/activeX80.bin" ContentType="application/vnd.ms-office.activeX"/>
  <Override PartName="/xl/activeX/activeX174.xml" ContentType="application/vnd.ms-office.activeX+xml"/>
  <Override PartName="/xl/activeX/activeX274.bin" ContentType="application/vnd.ms-office.activeX"/>
  <Override PartName="/xl/activeX/activeX6.xml" ContentType="application/vnd.ms-office.activeX+xml"/>
  <Override PartName="/xl/activeX/activeX11.bin" ContentType="application/vnd.ms-office.activeX"/>
  <Override PartName="/xl/activeX/activeX56.xml" ContentType="application/vnd.ms-office.activeX+xml"/>
  <Override PartName="/xl/activeX/activeX297.xml" ContentType="application/vnd.ms-office.activeX+xml"/>
  <Override PartName="/xl/activeX/activeX313.xml" ContentType="application/vnd.ms-office.activeX+xml"/>
  <Override PartName="/xl/activeX/activeX360.xml" ContentType="application/vnd.ms-office.activeX+xml"/>
  <Override PartName="/xl/activeX/activeX413.bin" ContentType="application/vnd.ms-office.activeX"/>
  <Override PartName="/xl/activeX/activeX460.bin" ContentType="application/vnd.ms-office.activeX"/>
  <Override PartName="/xl/activeX/activeX34.xml" ContentType="application/vnd.ms-office.activeX+xml"/>
  <Override PartName="/xl/activeX/activeX81.xml" ContentType="application/vnd.ms-office.activeX+xml"/>
  <Override PartName="/xl/activeX/activeX105.xml" ContentType="application/vnd.ms-office.activeX+xml"/>
  <Override PartName="/xl/activeX/activeX152.xml" ContentType="application/vnd.ms-office.activeX+xml"/>
  <Override PartName="/xl/activeX/activeX205.bin" ContentType="application/vnd.ms-office.activeX"/>
  <Override PartName="/xl/activeX/activeX252.bin" ContentType="application/vnd.ms-office.activeX"/>
  <Override PartName="/xl/activeX/activeX397.bin" ContentType="application/vnd.ms-office.activeX"/>
  <Override PartName="/xl/activeX/activeX436.xml" ContentType="application/vnd.ms-office.activeX+xml"/>
  <Override PartName="/xl/activeX/activeX483.xml" ContentType="application/vnd.ms-office.activeX+xml"/>
  <Override PartName="/xl/activeX/activeX130.xml" ContentType="application/vnd.ms-office.activeX+xml"/>
  <Override PartName="/xl/activeX/activeX189.bin" ContentType="application/vnd.ms-office.activeX"/>
  <Override PartName="/xl/activeX/activeX228.xml" ContentType="application/vnd.ms-office.activeX+xml"/>
  <Override PartName="/xl/activeX/activeX230.bin" ContentType="application/vnd.ms-office.activeX"/>
  <Override PartName="/xl/activeX/activeX275.xml" ContentType="application/vnd.ms-office.activeX+xml"/>
  <Override PartName="/xl/activeX/activeX328.bin" ContentType="application/vnd.ms-office.activeX"/>
  <Override PartName="/xl/activeX/activeX375.bin" ContentType="application/vnd.ms-office.activeX"/>
  <Override PartName="/xl/activeX/activeX414.xml" ContentType="application/vnd.ms-office.activeX+xml"/>
  <Override PartName="/xl/activeX/activeX461.xml" ContentType="application/vnd.ms-office.activeX+xml"/>
  <Override PartName="/xl/activeX/activeX12.xml" ContentType="application/vnd.ms-office.activeX+xml"/>
  <Default Extension="gif" ContentType="image/gif"/>
  <Override PartName="/xl/activeX/activeX167.bin" ContentType="application/vnd.ms-office.activeX"/>
  <Override PartName="/xl/activeX/activeX206.xml" ContentType="application/vnd.ms-office.activeX+xml"/>
  <Override PartName="/xl/activeX/activeX253.xml" ContentType="application/vnd.ms-office.activeX+xml"/>
  <Override PartName="/xl/activeX/activeX398.xml" ContentType="application/vnd.ms-office.activeX+xml"/>
  <Override PartName="/xl/activeX/activeX49.bin" ContentType="application/vnd.ms-office.activeX"/>
  <Override PartName="/xl/activeX/activeX96.bin" ContentType="application/vnd.ms-office.activeX"/>
  <Override PartName="/xl/activeX/activeX306.bin" ContentType="application/vnd.ms-office.activeX"/>
  <Override PartName="/xl/activeX/activeX353.bin" ContentType="application/vnd.ms-office.activeX"/>
  <Override PartName="/xl/activeX/activeX27.bin" ContentType="application/vnd.ms-office.activeX"/>
  <Override PartName="/xl/activeX/activeX74.bin" ContentType="application/vnd.ms-office.activeX"/>
  <Override PartName="/xl/activeX/activeX145.bin" ContentType="application/vnd.ms-office.activeX"/>
  <Override PartName="/xl/activeX/activeX192.bin" ContentType="application/vnd.ms-office.activeX"/>
  <Override PartName="/xl/activeX/activeX231.xml" ContentType="application/vnd.ms-office.activeX+xml"/>
  <Override PartName="/xl/activeX/activeX329.xml" ContentType="application/vnd.ms-office.activeX+xml"/>
  <Override PartName="/xl/activeX/activeX331.bin" ContentType="application/vnd.ms-office.activeX"/>
  <Override PartName="/xl/activeX/activeX376.xml" ContentType="application/vnd.ms-office.activeX+xml"/>
  <Override PartName="/xl/activeX/activeX429.bin" ContentType="application/vnd.ms-office.activeX"/>
  <Override PartName="/xl/activeX/activeX476.bin" ContentType="application/vnd.ms-office.activeX"/>
  <Override PartName="/xl/activeX/activeX2.bin" ContentType="application/vnd.ms-office.activeX"/>
  <Override PartName="/xl/activeX/activeX97.xml" ContentType="application/vnd.ms-office.activeX+xml"/>
  <Override PartName="/xl/activeX/activeX123.bin" ContentType="application/vnd.ms-office.activeX"/>
  <Override PartName="/xl/activeX/activeX168.xml" ContentType="application/vnd.ms-office.activeX+xml"/>
  <Override PartName="/xl/activeX/activeX170.bin" ContentType="application/vnd.ms-office.activeX"/>
  <Override PartName="/xl/activeX/activeX268.bin" ContentType="application/vnd.ms-office.activeX"/>
  <Override PartName="/xl/activeX/activeX307.xml" ContentType="application/vnd.ms-office.activeX+xml"/>
  <Override PartName="/xl/activeX/activeX354.xml" ContentType="application/vnd.ms-office.activeX+xml"/>
  <Override PartName="/xl/activeX/activeX407.bin" ContentType="application/vnd.ms-office.activeX"/>
  <Override PartName="/xl/activeX/activeX454.bin" ContentType="application/vnd.ms-office.activeX"/>
  <Override PartName="/xl/worksheets/sheet9.xml" ContentType="application/vnd.openxmlformats-officedocument.spreadsheetml.worksheet+xml"/>
  <Override PartName="/xl/theme/theme1.xml" ContentType="application/vnd.openxmlformats-officedocument.theme+xml"/>
  <Override PartName="/xl/activeX/activeX52.bin" ContentType="application/vnd.ms-office.activeX"/>
  <Override PartName="/xl/activeX/activeX146.xml" ContentType="application/vnd.ms-office.activeX+xml"/>
  <Override PartName="/xl/activeX/activeX193.xml" ContentType="application/vnd.ms-office.activeX+xml"/>
  <Override PartName="/xl/activeX/activeX246.bin" ContentType="application/vnd.ms-office.activeX"/>
  <Override PartName="/xl/activeX/activeX293.bin" ContentType="application/vnd.ms-office.activeX"/>
  <Override PartName="/xl/activeX/activeX477.xml" ContentType="application/vnd.ms-office.activeX+xml"/>
  <Override PartName="/xl/drawings/drawing8.xml" ContentType="application/vnd.openxmlformats-officedocument.drawing+xml"/>
  <Override PartName="/xl/activeX/activeX28.xml" ContentType="application/vnd.ms-office.activeX+xml"/>
  <Override PartName="/xl/activeX/activeX30.bin" ContentType="application/vnd.ms-office.activeX"/>
  <Override PartName="/xl/activeX/activeX75.xml" ContentType="application/vnd.ms-office.activeX+xml"/>
  <Override PartName="/xl/activeX/activeX101.bin" ContentType="application/vnd.ms-office.activeX"/>
  <Override PartName="/xl/activeX/activeX269.xml" ContentType="application/vnd.ms-office.activeX+xml"/>
  <Override PartName="/xl/activeX/activeX332.xml" ContentType="application/vnd.ms-office.activeX+xml"/>
  <Override PartName="/xl/activeX/activeX369.bin" ContentType="application/vnd.ms-office.activeX"/>
  <Override PartName="/xl/activeX/activeX432.bin" ContentType="application/vnd.ms-office.activeX"/>
  <Override PartName="/xl/activeX/activeX3.xml" ContentType="application/vnd.ms-office.activeX+xml"/>
  <Override PartName="/xl/activeX/activeX53.xml" ContentType="application/vnd.ms-office.activeX+xml"/>
  <Override PartName="/xl/activeX/activeX124.xml" ContentType="application/vnd.ms-office.activeX+xml"/>
  <Override PartName="/xl/activeX/activeX171.xml" ContentType="application/vnd.ms-office.activeX+xml"/>
  <Override PartName="/xl/activeX/activeX224.bin" ContentType="application/vnd.ms-office.activeX"/>
  <Override PartName="/xl/activeX/activeX271.bin" ContentType="application/vnd.ms-office.activeX"/>
  <Override PartName="/xl/activeX/activeX310.xml" ContentType="application/vnd.ms-office.activeX+xml"/>
  <Override PartName="/xl/activeX/activeX408.xml" ContentType="application/vnd.ms-office.activeX+xml"/>
  <Override PartName="/xl/activeX/activeX410.bin" ContentType="application/vnd.ms-office.activeX"/>
  <Override PartName="/xl/activeX/activeX455.xml" ContentType="application/vnd.ms-office.activeX+xml"/>
  <Override PartName="/xl/activeX/activeX102.xml" ContentType="application/vnd.ms-office.activeX+xml"/>
  <Override PartName="/xl/activeX/activeX202.bin" ContentType="application/vnd.ms-office.activeX"/>
  <Override PartName="/xl/activeX/activeX247.xml" ContentType="application/vnd.ms-office.activeX+xml"/>
  <Override PartName="/xl/activeX/activeX294.xml" ContentType="application/vnd.ms-office.activeX+xml"/>
  <Override PartName="/xl/activeX/activeX347.bin" ContentType="application/vnd.ms-office.activeX"/>
  <Override PartName="/xl/activeX/activeX394.bin" ContentType="application/vnd.ms-office.activeX"/>
  <Override PartName="/xl/activeX/activeX433.xml" ContentType="application/vnd.ms-office.activeX+xml"/>
  <Override PartName="/xl/activeX/activeX480.xml" ContentType="application/vnd.ms-office.activeX+xml"/>
  <Override PartName="/xl/activeX/activeX31.xml" ContentType="application/vnd.ms-office.activeX+xml"/>
  <Override PartName="/xl/activeX/activeX68.bin" ContentType="application/vnd.ms-office.activeX"/>
  <Override PartName="/xl/activeX/activeX139.bin" ContentType="application/vnd.ms-office.activeX"/>
  <Override PartName="/xl/activeX/activeX186.bin" ContentType="application/vnd.ms-office.activeX"/>
  <Override PartName="/xl/activeX/activeX225.xml" ContentType="application/vnd.ms-office.activeX+xml"/>
  <Override PartName="/xl/activeX/activeX272.xml" ContentType="application/vnd.ms-office.activeX+xml"/>
  <Override PartName="/xl/activeX/activeX325.bin" ContentType="application/vnd.ms-office.activeX"/>
  <Override PartName="/xl/activeX/activeX372.bin" ContentType="application/vnd.ms-office.activeX"/>
  <Override PartName="/xl/activeX/activeX411.xml" ContentType="application/vnd.ms-office.activeX+xml"/>
  <Override PartName="/xl/activeX/activeX46.bin" ContentType="application/vnd.ms-office.activeX"/>
  <Override PartName="/xl/activeX/activeX93.bin" ContentType="application/vnd.ms-office.activeX"/>
  <Override PartName="/xl/activeX/activeX117.bin" ContentType="application/vnd.ms-office.activeX"/>
  <Override PartName="/xl/activeX/activeX164.bin" ContentType="application/vnd.ms-office.activeX"/>
  <Override PartName="/xl/activeX/activeX203.xml" ContentType="application/vnd.ms-office.activeX+xml"/>
  <Override PartName="/xl/activeX/activeX250.xml" ContentType="application/vnd.ms-office.activeX+xml"/>
  <Override PartName="/xl/activeX/activeX303.bin" ContentType="application/vnd.ms-office.activeX"/>
  <Override PartName="/xl/activeX/activeX348.xml" ContentType="application/vnd.ms-office.activeX+xml"/>
  <Override PartName="/xl/activeX/activeX350.bin" ContentType="application/vnd.ms-office.activeX"/>
  <Override PartName="/xl/activeX/activeX395.xml" ContentType="application/vnd.ms-office.activeX+xml"/>
  <Override PartName="/xl/activeX/activeX448.bin" ContentType="application/vnd.ms-office.activeX"/>
  <Override PartName="/xl/activeX/activeX69.xml" ContentType="application/vnd.ms-office.activeX+xml"/>
  <Override PartName="/xl/activeX/activeX142.bin" ContentType="application/vnd.ms-office.activeX"/>
  <Override PartName="/xl/activeX/activeX187.xml" ContentType="application/vnd.ms-office.activeX+xml"/>
  <Override PartName="/xl/activeX/activeX287.bin" ContentType="application/vnd.ms-office.activeX"/>
  <Override PartName="/xl/activeX/activeX326.xml" ContentType="application/vnd.ms-office.activeX+xml"/>
  <Override PartName="/xl/activeX/activeX373.xml" ContentType="application/vnd.ms-office.activeX+xml"/>
  <Override PartName="/xl/activeX/activeX426.bin" ContentType="application/vnd.ms-office.activeX"/>
  <Override PartName="/xl/activeX/activeX473.bin" ContentType="application/vnd.ms-office.activeX"/>
  <Override PartName="/xl/activeX/activeX24.bin" ContentType="application/vnd.ms-office.activeX"/>
  <Override PartName="/xl/activeX/activeX47.xml" ContentType="application/vnd.ms-office.activeX+xml"/>
  <Override PartName="/xl/activeX/activeX71.bin" ContentType="application/vnd.ms-office.activeX"/>
  <Override PartName="/xl/activeX/activeX118.xml" ContentType="application/vnd.ms-office.activeX+xml"/>
  <Override PartName="/xl/activeX/activeX165.xml" ContentType="application/vnd.ms-office.activeX+xml"/>
  <Override PartName="/xl/activeX/activeX218.bin" ContentType="application/vnd.ms-office.activeX"/>
  <Override PartName="/xl/activeX/activeX265.bin" ContentType="application/vnd.ms-office.activeX"/>
  <Override PartName="/xl/activeX/activeX449.xml" ContentType="application/vnd.ms-office.activeX+xml"/>
  <Override PartName="/xl/worksheets/sheet6.xml" ContentType="application/vnd.openxmlformats-officedocument.spreadsheetml.worksheet+xml"/>
  <Override PartName="/xl/activeX/activeX94.xml" ContentType="application/vnd.ms-office.activeX+xml"/>
  <Override PartName="/xl/activeX/activeX120.bin" ContentType="application/vnd.ms-office.activeX"/>
  <Override PartName="/xl/activeX/activeX288.xml" ContentType="application/vnd.ms-office.activeX+xml"/>
  <Override PartName="/xl/activeX/activeX304.xml" ContentType="application/vnd.ms-office.activeX+xml"/>
  <Override PartName="/xl/activeX/activeX351.xml" ContentType="application/vnd.ms-office.activeX+xml"/>
  <Override PartName="/xl/activeX/activeX388.bin" ContentType="application/vnd.ms-office.activeX"/>
  <Override PartName="/xl/activeX/activeX404.bin" ContentType="application/vnd.ms-office.activeX"/>
  <Override PartName="/xl/activeX/activeX451.bin" ContentType="application/vnd.ms-office.activeX"/>
  <Override PartName="/xl/drawings/drawing5.xml" ContentType="application/vnd.openxmlformats-officedocument.drawing+xml"/>
  <Override PartName="/xl/activeX/activeX25.xml" ContentType="application/vnd.ms-office.activeX+xml"/>
  <Override PartName="/xl/activeX/activeX72.xml" ContentType="application/vnd.ms-office.activeX+xml"/>
  <Override PartName="/xl/activeX/activeX143.xml" ContentType="application/vnd.ms-office.activeX+xml"/>
  <Override PartName="/xl/activeX/activeX190.xml" ContentType="application/vnd.ms-office.activeX+xml"/>
  <Override PartName="/xl/activeX/activeX243.bin" ContentType="application/vnd.ms-office.activeX"/>
  <Override PartName="/xl/activeX/activeX290.bin" ContentType="application/vnd.ms-office.activeX"/>
  <Override PartName="/xl/activeX/activeX427.xml" ContentType="application/vnd.ms-office.activeX+xml"/>
  <Override PartName="/xl/activeX/activeX474.xml" ContentType="application/vnd.ms-office.activeX+xml"/>
  <Override PartName="/xl/activeX/activeX121.xml" ContentType="application/vnd.ms-office.activeX+xml"/>
  <Override PartName="/xl/activeX/activeX219.xml" ContentType="application/vnd.ms-office.activeX+xml"/>
  <Override PartName="/xl/activeX/activeX221.bin" ContentType="application/vnd.ms-office.activeX"/>
  <Override PartName="/xl/activeX/activeX266.xml" ContentType="application/vnd.ms-office.activeX+xml"/>
  <Override PartName="/xl/activeX/activeX319.bin" ContentType="application/vnd.ms-office.activeX"/>
  <Override PartName="/xl/activeX/activeX366.bin" ContentType="application/vnd.ms-office.activeX"/>
  <Override PartName="/xl/activeX/activeX405.xml" ContentType="application/vnd.ms-office.activeX+xml"/>
  <Override PartName="/xl/activeX/activeX452.xml" ContentType="application/vnd.ms-office.activeX+xml"/>
  <Override PartName="/xl/activeX/activeX50.xml" ContentType="application/vnd.ms-office.activeX+xml"/>
  <Override PartName="/xl/activeX/activeX87.bin" ContentType="application/vnd.ms-office.activeX"/>
  <Override PartName="/xl/activeX/activeX158.bin" ContentType="application/vnd.ms-office.activeX"/>
  <Override PartName="/xl/activeX/activeX244.xml" ContentType="application/vnd.ms-office.activeX+xml"/>
  <Override PartName="/xl/activeX/activeX291.xml" ContentType="application/vnd.ms-office.activeX+xml"/>
  <Override PartName="/xl/activeX/activeX344.bin" ContentType="application/vnd.ms-office.activeX"/>
  <Override PartName="/xl/activeX/activeX389.xml" ContentType="application/vnd.ms-office.activeX+xml"/>
  <Override PartName="/xl/activeX/activeX391.bin" ContentType="application/vnd.ms-office.activeX"/>
  <Override PartName="/xl/activeX/activeX489.bin" ContentType="application/vnd.ms-office.activeX"/>
  <Override PartName="/xl/activeX/activeX136.bin" ContentType="application/vnd.ms-office.activeX"/>
  <Override PartName="/xl/activeX/activeX183.bin" ContentType="application/vnd.ms-office.activeX"/>
  <Override PartName="/xl/activeX/activeX367.xml" ContentType="application/vnd.ms-office.activeX+xml"/>
  <Override PartName="/xl/activeX/activeX430.xml" ContentType="application/vnd.ms-office.activeX+xml"/>
  <Override PartName="/xl/activeX/activeX18.bin" ContentType="application/vnd.ms-office.activeX"/>
  <Override PartName="/xl/activeX/activeX65.bin" ContentType="application/vnd.ms-office.activeX"/>
  <Override PartName="/xl/activeX/activeX159.xml" ContentType="application/vnd.ms-office.activeX+xml"/>
  <Override PartName="/xl/activeX/activeX222.xml" ContentType="application/vnd.ms-office.activeX+xml"/>
  <Override PartName="/xl/activeX/activeX322.bin" ContentType="application/vnd.ms-office.activeX"/>
  <Override PartName="/xl/activeX/activeX467.bin" ContentType="application/vnd.ms-office.activeX"/>
  <Override PartName="/xl/activeX/activeX43.bin" ContentType="application/vnd.ms-office.activeX"/>
  <Override PartName="/xl/activeX/activeX88.xml" ContentType="application/vnd.ms-office.activeX+xml"/>
  <Override PartName="/xl/activeX/activeX90.bin" ContentType="application/vnd.ms-office.activeX"/>
  <Override PartName="/xl/activeX/activeX114.bin" ContentType="application/vnd.ms-office.activeX"/>
  <Override PartName="/xl/activeX/activeX161.bin" ContentType="application/vnd.ms-office.activeX"/>
  <Override PartName="/xl/activeX/activeX200.xml" ContentType="application/vnd.ms-office.activeX+xml"/>
  <Override PartName="/xl/activeX/activeX259.bin" ContentType="application/vnd.ms-office.activeX"/>
  <Override PartName="/xl/activeX/activeX300.bin" ContentType="application/vnd.ms-office.activeX"/>
  <Override PartName="/xl/activeX/activeX345.xml" ContentType="application/vnd.ms-office.activeX+xml"/>
  <Override PartName="/xl/activeX/activeX392.xml" ContentType="application/vnd.ms-office.activeX+xml"/>
  <Override PartName="/xl/activeX/activeX445.bin" ContentType="application/vnd.ms-office.activeX"/>
  <Override PartName="/xl/activeX/activeX19.xml" ContentType="application/vnd.ms-office.activeX+xml"/>
  <Override PartName="/xl/activeX/activeX66.xml" ContentType="application/vnd.ms-office.activeX+xml"/>
  <Override PartName="/xl/activeX/activeX137.xml" ContentType="application/vnd.ms-office.activeX+xml"/>
  <Override PartName="/xl/activeX/activeX184.xml" ContentType="application/vnd.ms-office.activeX+xml"/>
  <Override PartName="/xl/activeX/activeX237.bin" ContentType="application/vnd.ms-office.activeX"/>
  <Override PartName="/xl/activeX/activeX284.bin" ContentType="application/vnd.ms-office.activeX"/>
  <Override PartName="/xl/activeX/activeX323.xml" ContentType="application/vnd.ms-office.activeX+xml"/>
  <Override PartName="/xl/activeX/activeX370.xml" ContentType="application/vnd.ms-office.activeX+xml"/>
  <Override PartName="/xl/activeX/activeX468.xml" ContentType="application/vnd.ms-office.activeX+xml"/>
  <Override PartName="/xl/activeX/activeX21.bin" ContentType="application/vnd.ms-office.activeX"/>
  <Override PartName="/xl/activeX/activeX115.xml" ContentType="application/vnd.ms-office.activeX+xml"/>
  <Override PartName="/xl/activeX/activeX162.xml" ContentType="application/vnd.ms-office.activeX+xml"/>
  <Override PartName="/xl/activeX/activeX423.bin" ContentType="application/vnd.ms-office.activeX"/>
  <Override PartName="/xl/activeX/activeX470.bin" ContentType="application/vnd.ms-office.activeX"/>
  <Override PartName="/xl/drawings/drawing2.xml" ContentType="application/vnd.openxmlformats-officedocument.drawing+xml"/>
  <Override PartName="/xl/activeX/activeX44.xml" ContentType="application/vnd.ms-office.activeX+xml"/>
  <Override PartName="/xl/activeX/activeX91.xml" ContentType="application/vnd.ms-office.activeX+xml"/>
  <Override PartName="/xl/activeX/activeX199.bin" ContentType="application/vnd.ms-office.activeX"/>
  <Override PartName="/xl/activeX/activeX215.bin" ContentType="application/vnd.ms-office.activeX"/>
  <Override PartName="/xl/activeX/activeX262.bin" ContentType="application/vnd.ms-office.activeX"/>
  <Override PartName="/xl/activeX/activeX301.xml" ContentType="application/vnd.ms-office.activeX+xml"/>
  <Override PartName="/xl/activeX/activeX401.bin" ContentType="application/vnd.ms-office.activeX"/>
  <Override PartName="/xl/activeX/activeX446.xml" ContentType="application/vnd.ms-office.activeX+xml"/>
  <Override PartName="/xl/worksheets/sheet3.xml" ContentType="application/vnd.openxmlformats-officedocument.spreadsheetml.worksheet+xml"/>
  <Override PartName="/xl/activeX/activeX22.xml" ContentType="application/vnd.ms-office.activeX+xml"/>
  <Override PartName="/xl/activeX/activeX140.xml" ContentType="application/vnd.ms-office.activeX+xml"/>
  <Override PartName="/xl/activeX/activeX238.xml" ContentType="application/vnd.ms-office.activeX+xml"/>
  <Override PartName="/xl/activeX/activeX240.bin" ContentType="application/vnd.ms-office.activeX"/>
  <Override PartName="/xl/activeX/activeX285.xml" ContentType="application/vnd.ms-office.activeX+xml"/>
  <Override PartName="/xl/activeX/activeX338.bin" ContentType="application/vnd.ms-office.activeX"/>
  <Override PartName="/xl/activeX/activeX385.bin" ContentType="application/vnd.ms-office.activeX"/>
  <Override PartName="/xl/activeX/activeX424.xml" ContentType="application/vnd.ms-office.activeX+xml"/>
  <Override PartName="/xl/activeX/activeX471.xml" ContentType="application/vnd.ms-office.activeX+xml"/>
  <Override PartName="/xl/activeX/activeX9.bin" ContentType="application/vnd.ms-office.activeX"/>
  <Override PartName="/xl/activeX/activeX59.bin" ContentType="application/vnd.ms-office.activeX"/>
  <Override PartName="/xl/activeX/activeX177.bin" ContentType="application/vnd.ms-office.activeX"/>
  <Override PartName="/xl/activeX/activeX216.xml" ContentType="application/vnd.ms-office.activeX+xml"/>
  <Override PartName="/xl/activeX/activeX263.xml" ContentType="application/vnd.ms-office.activeX+xml"/>
  <Override PartName="/xl/activeX/activeX316.bin" ContentType="application/vnd.ms-office.activeX"/>
  <Override PartName="/xl/activeX/activeX363.bin" ContentType="application/vnd.ms-office.activeX"/>
  <Override PartName="/xl/activeX/activeX108.bin" ContentType="application/vnd.ms-office.activeX"/>
  <Override PartName="/xl/activeX/activeX155.bin" ContentType="application/vnd.ms-office.activeX"/>
  <Override PartName="/xl/activeX/activeX339.xml" ContentType="application/vnd.ms-office.activeX+xml"/>
  <Override PartName="/xl/activeX/activeX386.xml" ContentType="application/vnd.ms-office.activeX+xml"/>
  <Override PartName="/xl/activeX/activeX402.xml" ContentType="application/vnd.ms-office.activeX+xml"/>
  <Override PartName="/xl/activeX/activeX37.bin" ContentType="application/vnd.ms-office.activeX"/>
  <Override PartName="/xl/activeX/activeX84.bin" ContentType="application/vnd.ms-office.activeX"/>
  <Override PartName="/xl/activeX/activeX178.xml" ContentType="application/vnd.ms-office.activeX+xml"/>
  <Override PartName="/xl/activeX/activeX241.xml" ContentType="application/vnd.ms-office.activeX+xml"/>
  <Override PartName="/xl/activeX/activeX278.bin" ContentType="application/vnd.ms-office.activeX"/>
  <Override PartName="/xl/activeX/activeX341.bin" ContentType="application/vnd.ms-office.activeX"/>
  <Override PartName="/xl/activeX/activeX439.bin" ContentType="application/vnd.ms-office.activeX"/>
  <Override PartName="/xl/activeX/activeX486.bin" ContentType="application/vnd.ms-office.activeX"/>
  <Override PartName="/xl/activeX/activeX15.bin" ContentType="application/vnd.ms-office.activeX"/>
  <Override PartName="/xl/activeX/activeX62.bin" ContentType="application/vnd.ms-office.activeX"/>
  <Override PartName="/xl/activeX/activeX133.bin" ContentType="application/vnd.ms-office.activeX"/>
  <Override PartName="/xl/activeX/activeX180.bin" ContentType="application/vnd.ms-office.activeX"/>
  <Override PartName="/xl/activeX/activeX317.xml" ContentType="application/vnd.ms-office.activeX+xml"/>
  <Override PartName="/xl/activeX/activeX364.xml" ContentType="application/vnd.ms-office.activeX+xml"/>
  <Override PartName="/xl/activeX/activeX417.bin" ContentType="application/vnd.ms-office.activeX"/>
  <Override PartName="/xl/activeX/activeX464.bin" ContentType="application/vnd.ms-office.activeX"/>
  <Override PartName="/xl/activeX/activeX38.xml" ContentType="application/vnd.ms-office.activeX+xml"/>
  <Override PartName="/xl/activeX/activeX85.xml" ContentType="application/vnd.ms-office.activeX+xml"/>
  <Override PartName="/xl/activeX/activeX109.xml" ContentType="application/vnd.ms-office.activeX+xml"/>
  <Override PartName="/xl/activeX/activeX111.bin" ContentType="application/vnd.ms-office.activeX"/>
  <Override PartName="/xl/activeX/activeX156.xml" ContentType="application/vnd.ms-office.activeX+xml"/>
  <Override PartName="/xl/activeX/activeX209.bin" ContentType="application/vnd.ms-office.activeX"/>
  <Override PartName="/xl/activeX/activeX256.bin" ContentType="application/vnd.ms-office.activeX"/>
  <Override PartName="/xl/activeX/activeX342.xml" ContentType="application/vnd.ms-office.activeX+xml"/>
  <Override PartName="/xl/activeX/activeX487.xml" ContentType="application/vnd.ms-office.activeX+xml"/>
  <Override PartName="/xl/activeX/activeX40.bin" ContentType="application/vnd.ms-office.activeX"/>
  <Override PartName="/xl/activeX/activeX134.xml" ContentType="application/vnd.ms-office.activeX+xml"/>
  <Override PartName="/xl/activeX/activeX181.xml" ContentType="application/vnd.ms-office.activeX+xml"/>
  <Override PartName="/xl/activeX/activeX279.xml" ContentType="application/vnd.ms-office.activeX+xml"/>
  <Override PartName="/xl/activeX/activeX379.bin" ContentType="application/vnd.ms-office.activeX"/>
  <Override PartName="/xl/activeX/activeX442.bin" ContentType="application/vnd.ms-office.activeX"/>
  <Override PartName="/xl/activeX/activeX16.xml" ContentType="application/vnd.ms-office.activeX+xml"/>
  <Override PartName="/xl/activeX/activeX63.xml" ContentType="application/vnd.ms-office.activeX+xml"/>
  <Override PartName="/xl/activeX/activeX234.bin" ContentType="application/vnd.ms-office.activeX"/>
  <Override PartName="/xl/activeX/activeX281.bin" ContentType="application/vnd.ms-office.activeX"/>
  <Override PartName="/xl/activeX/activeX320.xml" ContentType="application/vnd.ms-office.activeX+xml"/>
  <Override PartName="/xl/activeX/activeX418.xml" ContentType="application/vnd.ms-office.activeX+xml"/>
  <Override PartName="/xl/activeX/activeX420.bin" ContentType="application/vnd.ms-office.activeX"/>
  <Override PartName="/xl/activeX/activeX465.xml" ContentType="application/vnd.ms-office.activeX+xml"/>
  <Override PartName="/docProps/app.xml" ContentType="application/vnd.openxmlformats-officedocument.extended-properties+xml"/>
  <Override PartName="/xl/activeX/activeX41.xml" ContentType="application/vnd.ms-office.activeX+xml"/>
  <Override PartName="/xl/activeX/activeX112.xml" ContentType="application/vnd.ms-office.activeX+xml"/>
  <Override PartName="/xl/activeX/activeX212.bin" ContentType="application/vnd.ms-office.activeX"/>
  <Override PartName="/xl/activeX/activeX257.xml" ContentType="application/vnd.ms-office.activeX+xml"/>
  <Override PartName="/xl/activeX/activeX357.bin" ContentType="application/vnd.ms-office.activeX"/>
  <Override PartName="/xl/activeX/activeX443.xml" ContentType="application/vnd.ms-office.activeX+xml"/>
  <Override PartName="/xl/activeX/activeX490.xml" ContentType="application/vnd.ms-office.activeX+xml"/>
  <Override PartName="/xl/activeX/activeX78.bin" ContentType="application/vnd.ms-office.activeX"/>
  <Override PartName="/xl/activeX/activeX149.bin" ContentType="application/vnd.ms-office.activeX"/>
  <Override PartName="/xl/activeX/activeX196.bin" ContentType="application/vnd.ms-office.activeX"/>
  <Override PartName="/xl/activeX/activeX235.xml" ContentType="application/vnd.ms-office.activeX+xml"/>
  <Override PartName="/xl/activeX/activeX282.xml" ContentType="application/vnd.ms-office.activeX+xml"/>
  <Override PartName="/xl/activeX/activeX335.bin" ContentType="application/vnd.ms-office.activeX"/>
  <Override PartName="/xl/activeX/activeX382.bin" ContentType="application/vnd.ms-office.activeX"/>
  <Override PartName="/xl/activeX/activeX127.bin" ContentType="application/vnd.ms-office.activeX"/>
  <Override PartName="/xl/activeX/activeX174.bin" ContentType="application/vnd.ms-office.activeX"/>
  <Override PartName="/xl/activeX/activeX358.xml" ContentType="application/vnd.ms-office.activeX+xml"/>
  <Override PartName="/xl/activeX/activeX421.xml" ContentType="application/vnd.ms-office.activeX+xml"/>
  <Override PartName="/xl/activeX/activeX458.bin" ContentType="application/vnd.ms-office.activeX"/>
  <Override PartName="/xl/activeX/activeX6.bin" ContentType="application/vnd.ms-office.activeX"/>
  <Override PartName="/xl/activeX/activeX56.bin" ContentType="application/vnd.ms-office.activeX"/>
  <Override PartName="/xl/activeX/activeX197.xml" ContentType="application/vnd.ms-office.activeX+xml"/>
  <Override PartName="/xl/activeX/activeX213.xml" ContentType="application/vnd.ms-office.activeX+xml"/>
  <Override PartName="/xl/activeX/activeX260.xml" ContentType="application/vnd.ms-office.activeX+xml"/>
  <Override PartName="/xl/activeX/activeX297.bin" ContentType="application/vnd.ms-office.activeX"/>
  <Override PartName="/xl/activeX/activeX313.bin" ContentType="application/vnd.ms-office.activeX"/>
  <Override PartName="/xl/activeX/activeX360.bin" ContentType="application/vnd.ms-office.activeX"/>
  <Override PartName="/xl/activeX/activeX34.bin" ContentType="application/vnd.ms-office.activeX"/>
  <Override PartName="/xl/activeX/activeX79.xml" ContentType="application/vnd.ms-office.activeX+xml"/>
  <Override PartName="/xl/activeX/activeX81.bin" ContentType="application/vnd.ms-office.activeX"/>
  <Override PartName="/xl/activeX/activeX105.bin" ContentType="application/vnd.ms-office.activeX"/>
  <Override PartName="/xl/activeX/activeX152.bin" ContentType="application/vnd.ms-office.activeX"/>
  <Override PartName="/xl/activeX/activeX336.xml" ContentType="application/vnd.ms-office.activeX+xml"/>
  <Override PartName="/xl/activeX/activeX383.xml" ContentType="application/vnd.ms-office.activeX+xml"/>
  <Override PartName="/xl/activeX/activeX436.bin" ContentType="application/vnd.ms-office.activeX"/>
  <Override PartName="/xl/activeX/activeX483.bin" ContentType="application/vnd.ms-office.activeX"/>
  <Override PartName="/xl/activeX/activeX7.xml" ContentType="application/vnd.ms-office.activeX+xml"/>
  <Override PartName="/xl/activeX/activeX57.xml" ContentType="application/vnd.ms-office.activeX+xml"/>
  <Override PartName="/xl/activeX/activeX128.xml" ContentType="application/vnd.ms-office.activeX+xml"/>
  <Override PartName="/xl/activeX/activeX130.bin" ContentType="application/vnd.ms-office.activeX"/>
  <Override PartName="/xl/activeX/activeX175.xml" ContentType="application/vnd.ms-office.activeX+xml"/>
  <Override PartName="/xl/activeX/activeX228.bin" ContentType="application/vnd.ms-office.activeX"/>
  <Override PartName="/xl/activeX/activeX275.bin" ContentType="application/vnd.ms-office.activeX"/>
  <Override PartName="/xl/activeX/activeX314.xml" ContentType="application/vnd.ms-office.activeX+xml"/>
  <Override PartName="/xl/activeX/activeX361.xml" ContentType="application/vnd.ms-office.activeX+xml"/>
  <Override PartName="/xl/activeX/activeX414.bin" ContentType="application/vnd.ms-office.activeX"/>
  <Override PartName="/xl/activeX/activeX459.xml" ContentType="application/vnd.ms-office.activeX+xml"/>
  <Override PartName="/xl/activeX/activeX461.bin" ContentType="application/vnd.ms-office.activeX"/>
  <Override PartName="/xl/activeX/activeX12.bin" ContentType="application/vnd.ms-office.activeX"/>
  <Override PartName="/xl/activeX/activeX106.xml" ContentType="application/vnd.ms-office.activeX+xml"/>
  <Override PartName="/xl/activeX/activeX153.xml" ContentType="application/vnd.ms-office.activeX+xml"/>
  <Override PartName="/xl/activeX/activeX206.bin" ContentType="application/vnd.ms-office.activeX"/>
  <Override PartName="/xl/activeX/activeX253.bin" ContentType="application/vnd.ms-office.activeX"/>
  <Override PartName="/xl/activeX/activeX298.xml" ContentType="application/vnd.ms-office.activeX+xml"/>
  <Override PartName="/xl/activeX/activeX398.bin" ContentType="application/vnd.ms-office.activeX"/>
  <Override PartName="/xl/activeX/activeX437.xml" ContentType="application/vnd.ms-office.activeX+xml"/>
  <Override PartName="/xl/activeX/activeX484.xml" ContentType="application/vnd.ms-office.activeX+xml"/>
  <Override PartName="/xl/activeX/activeX35.xml" ContentType="application/vnd.ms-office.activeX+xml"/>
  <Override PartName="/xl/activeX/activeX82.xml" ContentType="application/vnd.ms-office.activeX+xml"/>
  <Override PartName="/xl/activeX/activeX229.xml" ContentType="application/vnd.ms-office.activeX+xml"/>
  <Override PartName="/xl/activeX/activeX276.xml" ContentType="application/vnd.ms-office.activeX+xml"/>
  <Override PartName="/xl/activeX/activeX13.xml" ContentType="application/vnd.ms-office.activeX+xml"/>
  <Override PartName="/xl/activeX/activeX60.xml" ContentType="application/vnd.ms-office.activeX+xml"/>
  <Override PartName="/xl/activeX/activeX131.xml" ContentType="application/vnd.ms-office.activeX+xml"/>
  <Override PartName="/xl/activeX/activeX231.bin" ContentType="application/vnd.ms-office.activeX"/>
  <Override PartName="/xl/activeX/activeX329.bin" ContentType="application/vnd.ms-office.activeX"/>
  <Override PartName="/xl/activeX/activeX376.bin" ContentType="application/vnd.ms-office.activeX"/>
  <Override PartName="/xl/activeX/activeX415.xml" ContentType="application/vnd.ms-office.activeX+xml"/>
  <Override PartName="/xl/activeX/activeX462.xml" ContentType="application/vnd.ms-office.activeX+xml"/>
  <Override PartName="/xl/activeX/activeX97.bin" ContentType="application/vnd.ms-office.activeX"/>
  <Override PartName="/xl/activeX/activeX168.bin" ContentType="application/vnd.ms-office.activeX"/>
  <Override PartName="/xl/activeX/activeX207.xml" ContentType="application/vnd.ms-office.activeX+xml"/>
  <Override PartName="/xl/activeX/activeX254.xml" ContentType="application/vnd.ms-office.activeX+xml"/>
  <Override PartName="/xl/activeX/activeX307.bin" ContentType="application/vnd.ms-office.activeX"/>
  <Override PartName="/xl/activeX/activeX354.bin" ContentType="application/vnd.ms-office.activeX"/>
  <Override PartName="/xl/activeX/activeX399.xml" ContentType="application/vnd.ms-office.activeX+xml"/>
  <Override PartName="/xl/activeX/activeX146.bin" ContentType="application/vnd.ms-office.activeX"/>
  <Override PartName="/xl/activeX/activeX193.bin" ContentType="application/vnd.ms-office.activeX"/>
  <Override PartName="/xl/activeX/activeX232.xml" ContentType="application/vnd.ms-office.activeX+xml"/>
  <Override PartName="/xl/activeX/activeX377.xml" ContentType="application/vnd.ms-office.activeX+xml"/>
  <Override PartName="/xl/activeX/activeX440.xml" ContentType="application/vnd.ms-office.activeX+xml"/>
  <Override PartName="/xl/activeX/activeX477.bin" ContentType="application/vnd.ms-office.activeX"/>
  <Override PartName="/xl/activeX/activeX28.bin" ContentType="application/vnd.ms-office.activeX"/>
  <Override PartName="/xl/activeX/activeX75.bin" ContentType="application/vnd.ms-office.activeX"/>
  <Override PartName="/xl/activeX/activeX169.xml" ContentType="application/vnd.ms-office.activeX+xml"/>
  <Override PartName="/xl/activeX/activeX269.bin" ContentType="application/vnd.ms-office.activeX"/>
  <Override PartName="/xl/activeX/activeX332.bin" ContentType="application/vnd.ms-office.activeX"/>
  <Override PartName="/xl/activeX/activeX3.bin" ContentType="application/vnd.ms-office.activeX"/>
  <Override PartName="/xl/activeX/activeX53.bin" ContentType="application/vnd.ms-office.activeX"/>
  <Override PartName="/xl/activeX/activeX98.xml" ContentType="application/vnd.ms-office.activeX+xml"/>
  <Override PartName="/xl/activeX/activeX124.bin" ContentType="application/vnd.ms-office.activeX"/>
  <Override PartName="/xl/activeX/activeX171.bin" ContentType="application/vnd.ms-office.activeX"/>
  <Override PartName="/xl/activeX/activeX210.xml" ContentType="application/vnd.ms-office.activeX+xml"/>
  <Override PartName="/xl/activeX/activeX308.xml" ContentType="application/vnd.ms-office.activeX+xml"/>
  <Override PartName="/xl/activeX/activeX310.bin" ContentType="application/vnd.ms-office.activeX"/>
  <Override PartName="/xl/activeX/activeX355.xml" ContentType="application/vnd.ms-office.activeX+xml"/>
  <Override PartName="/xl/activeX/activeX408.bin" ContentType="application/vnd.ms-office.activeX"/>
  <Override PartName="/xl/activeX/activeX455.bin" ContentType="application/vnd.ms-office.activeX"/>
  <Override PartName="/xl/drawings/drawing9.xml" ContentType="application/vnd.openxmlformats-officedocument.drawing+xml"/>
  <Override PartName="/xl/activeX/activeX29.xml" ContentType="application/vnd.ms-office.activeX+xml"/>
  <Override PartName="/xl/activeX/activeX76.xml" ContentType="application/vnd.ms-office.activeX+xml"/>
  <Override PartName="/xl/activeX/activeX102.bin" ContentType="application/vnd.ms-office.activeX"/>
  <Override PartName="/xl/activeX/activeX147.xml" ContentType="application/vnd.ms-office.activeX+xml"/>
  <Override PartName="/xl/activeX/activeX194.xml" ContentType="application/vnd.ms-office.activeX+xml"/>
  <Override PartName="/xl/activeX/activeX247.bin" ContentType="application/vnd.ms-office.activeX"/>
  <Override PartName="/xl/activeX/activeX294.bin" ContentType="application/vnd.ms-office.activeX"/>
  <Override PartName="/xl/activeX/activeX333.xml" ContentType="application/vnd.ms-office.activeX+xml"/>
  <Override PartName="/xl/activeX/activeX380.xml" ContentType="application/vnd.ms-office.activeX+xml"/>
  <Override PartName="/xl/activeX/activeX433.bin" ContentType="application/vnd.ms-office.activeX"/>
  <Override PartName="/xl/activeX/activeX478.xml" ContentType="application/vnd.ms-office.activeX+xml"/>
  <Override PartName="/xl/activeX/activeX480.bin" ContentType="application/vnd.ms-office.activeX"/>
  <Override PartName="/xl/activeX/activeX31.bin" ContentType="application/vnd.ms-office.activeX"/>
  <Override PartName="/xl/activeX/activeX125.xml" ContentType="application/vnd.ms-office.activeX+xml"/>
  <Override PartName="/xl/activeX/activeX172.xml" ContentType="application/vnd.ms-office.activeX+xml"/>
  <Override PartName="/xl/activeX/activeX225.bin" ContentType="application/vnd.ms-office.activeX"/>
  <Override PartName="/xl/activeX/activeX272.bin" ContentType="application/vnd.ms-office.activeX"/>
  <Override PartName="/xl/activeX/activeX409.xml" ContentType="application/vnd.ms-office.activeX+xml"/>
  <Override PartName="/xl/activeX/activeX456.xml" ContentType="application/vnd.ms-office.activeX+xml"/>
  <Override PartName="/xl/activeX/activeX4.xml" ContentType="application/vnd.ms-office.activeX+xml"/>
  <Override PartName="/xl/activeX/activeX54.xml" ContentType="application/vnd.ms-office.activeX+xml"/>
  <Override PartName="/xl/activeX/activeX248.xml" ContentType="application/vnd.ms-office.activeX+xml"/>
  <Override PartName="/xl/activeX/activeX295.xml" ContentType="application/vnd.ms-office.activeX+xml"/>
  <Override PartName="/xl/activeX/activeX311.xml" ContentType="application/vnd.ms-office.activeX+xml"/>
  <Override PartName="/xl/activeX/activeX411.bin" ContentType="application/vnd.ms-office.activeX"/>
  <Override PartName="/xl/activeX/activeX32.xml" ContentType="application/vnd.ms-office.activeX+xml"/>
  <Override PartName="/xl/activeX/activeX103.xml" ContentType="application/vnd.ms-office.activeX+xml"/>
  <Override PartName="/xl/activeX/activeX150.xml" ContentType="application/vnd.ms-office.activeX+xml"/>
  <Override PartName="/xl/activeX/activeX203.bin" ContentType="application/vnd.ms-office.activeX"/>
  <Override PartName="/xl/activeX/activeX250.bin" ContentType="application/vnd.ms-office.activeX"/>
  <Override PartName="/xl/activeX/activeX348.bin" ContentType="application/vnd.ms-office.activeX"/>
  <Override PartName="/xl/activeX/activeX395.bin" ContentType="application/vnd.ms-office.activeX"/>
  <Override PartName="/xl/activeX/activeX434.xml" ContentType="application/vnd.ms-office.activeX+xml"/>
  <Override PartName="/xl/activeX/activeX481.xml" ContentType="application/vnd.ms-office.activeX+xml"/>
  <Override PartName="/xl/activeX/activeX69.bin" ContentType="application/vnd.ms-office.activeX"/>
  <Override PartName="/xl/activeX/activeX187.bin" ContentType="application/vnd.ms-office.activeX"/>
  <Override PartName="/xl/activeX/activeX226.xml" ContentType="application/vnd.ms-office.activeX+xml"/>
  <Override PartName="/xl/activeX/activeX273.xml" ContentType="application/vnd.ms-office.activeX+xml"/>
  <Override PartName="/xl/activeX/activeX326.bin" ContentType="application/vnd.ms-office.activeX"/>
  <Override PartName="/xl/activeX/activeX373.bin" ContentType="application/vnd.ms-office.activeX"/>
  <Override PartName="/xl/activeX/activeX412.xml" ContentType="application/vnd.ms-office.activeX+xml"/>
  <Override PartName="/xl/activeX/activeX10.xml" ContentType="application/vnd.ms-office.activeX+xml"/>
  <Override PartName="/xl/activeX/activeX118.bin" ContentType="application/vnd.ms-office.activeX"/>
  <Override PartName="/xl/activeX/activeX165.bin" ContentType="application/vnd.ms-office.activeX"/>
  <Override PartName="/xl/activeX/activeX204.xml" ContentType="application/vnd.ms-office.activeX+xml"/>
  <Override PartName="/xl/activeX/activeX251.xml" ContentType="application/vnd.ms-office.activeX+xml"/>
  <Override PartName="/xl/activeX/activeX349.xml" ContentType="application/vnd.ms-office.activeX+xml"/>
  <Override PartName="/xl/activeX/activeX396.xml" ContentType="application/vnd.ms-office.activeX+xml"/>
  <Override PartName="/xl/activeX/activeX449.bin" ContentType="application/vnd.ms-office.activeX"/>
  <Override PartName="/xl/activeX/activeX47.bin" ContentType="application/vnd.ms-office.activeX"/>
  <Override PartName="/xl/activeX/activeX94.bin" ContentType="application/vnd.ms-office.activeX"/>
  <Override PartName="/xl/activeX/activeX188.xml" ContentType="application/vnd.ms-office.activeX+xml"/>
  <Override PartName="/xl/activeX/activeX288.bin" ContentType="application/vnd.ms-office.activeX"/>
  <Override PartName="/xl/activeX/activeX304.bin" ContentType="application/vnd.ms-office.activeX"/>
  <Override PartName="/xl/activeX/activeX351.bin" ContentType="application/vnd.ms-office.activeX"/>
  <Override PartName="/xl/activeX/activeX25.bin" ContentType="application/vnd.ms-office.activeX"/>
  <Override PartName="/xl/activeX/activeX72.bin" ContentType="application/vnd.ms-office.activeX"/>
  <Override PartName="/xl/activeX/activeX143.bin" ContentType="application/vnd.ms-office.activeX"/>
  <Override PartName="/xl/activeX/activeX190.bin" ContentType="application/vnd.ms-office.activeX"/>
  <Override PartName="/xl/activeX/activeX327.xml" ContentType="application/vnd.ms-office.activeX+xml"/>
  <Override PartName="/xl/activeX/activeX374.xml" ContentType="application/vnd.ms-office.activeX+xml"/>
  <Override PartName="/xl/activeX/activeX427.bin" ContentType="application/vnd.ms-office.activeX"/>
  <Override PartName="/xl/activeX/activeX474.bin" ContentType="application/vnd.ms-office.activeX"/>
  <Override PartName="/xl/activeX/activeX48.xml" ContentType="application/vnd.ms-office.activeX+xml"/>
  <Override PartName="/xl/activeX/activeX95.xml" ContentType="application/vnd.ms-office.activeX+xml"/>
  <Override PartName="/xl/activeX/activeX119.xml" ContentType="application/vnd.ms-office.activeX+xml"/>
  <Override PartName="/xl/activeX/activeX121.bin" ContentType="application/vnd.ms-office.activeX"/>
  <Override PartName="/xl/activeX/activeX166.xml" ContentType="application/vnd.ms-office.activeX+xml"/>
  <Override PartName="/xl/activeX/activeX219.bin" ContentType="application/vnd.ms-office.activeX"/>
  <Override PartName="/xl/activeX/activeX266.bin" ContentType="application/vnd.ms-office.activeX"/>
  <Override PartName="/xl/activeX/activeX305.xml" ContentType="application/vnd.ms-office.activeX+xml"/>
  <Override PartName="/xl/activeX/activeX352.xml" ContentType="application/vnd.ms-office.activeX+xml"/>
  <Override PartName="/xl/activeX/activeX405.bin" ContentType="application/vnd.ms-office.activeX"/>
  <Override PartName="/xl/activeX/activeX452.bin" ContentType="application/vnd.ms-office.activeX"/>
  <Override PartName="/xl/drawings/drawing6.xml" ContentType="application/vnd.openxmlformats-officedocument.drawing+xml"/>
  <Override PartName="/xl/worksheets/sheet7.xml" ContentType="application/vnd.openxmlformats-officedocument.spreadsheetml.worksheet+xml"/>
  <Override PartName="/xl/activeX/activeX50.bin" ContentType="application/vnd.ms-office.activeX"/>
  <Override PartName="/xl/activeX/activeX144.xml" ContentType="application/vnd.ms-office.activeX+xml"/>
  <Override PartName="/xl/activeX/activeX191.xml" ContentType="application/vnd.ms-office.activeX+xml"/>
  <Override PartName="/xl/activeX/activeX244.bin" ContentType="application/vnd.ms-office.activeX"/>
  <Override PartName="/xl/activeX/activeX289.xml" ContentType="application/vnd.ms-office.activeX+xml"/>
  <Override PartName="/xl/activeX/activeX291.bin" ContentType="application/vnd.ms-office.activeX"/>
  <Override PartName="/xl/activeX/activeX389.bin" ContentType="application/vnd.ms-office.activeX"/>
  <Override PartName="/xl/activeX/activeX428.xml" ContentType="application/vnd.ms-office.activeX+xml"/>
  <Override PartName="/xl/activeX/activeX475.xml" ContentType="application/vnd.ms-office.activeX+xml"/>
  <Override PartName="/xl/vbaProject.bin" ContentType="application/vnd.ms-office.vbaProject"/>
  <Override PartName="/xl/activeX/activeX26.xml" ContentType="application/vnd.ms-office.activeX+xml"/>
  <Override PartName="/xl/activeX/activeX73.xml" ContentType="application/vnd.ms-office.activeX+xml"/>
  <Override PartName="/xl/activeX/activeX267.xml" ContentType="application/vnd.ms-office.activeX+xml"/>
  <Override PartName="/xl/activeX/activeX330.xml" ContentType="application/vnd.ms-office.activeX+xml"/>
  <Override PartName="/xl/activeX/activeX367.bin" ContentType="application/vnd.ms-office.activeX"/>
  <Override PartName="/xl/activeX/activeX430.bin" ContentType="application/vnd.ms-office.activeX"/>
  <Override PartName="/xl/activeX/activeX1.xml" ContentType="application/vnd.ms-office.activeX+xml"/>
  <Override PartName="/xl/activeX/activeX51.xml" ContentType="application/vnd.ms-office.activeX+xml"/>
  <Override PartName="/xl/activeX/activeX122.xml" ContentType="application/vnd.ms-office.activeX+xml"/>
  <Override PartName="/xl/activeX/activeX159.bin" ContentType="application/vnd.ms-office.activeX"/>
  <Override PartName="/xl/activeX/activeX222.bin" ContentType="application/vnd.ms-office.activeX"/>
  <Override PartName="/xl/activeX/activeX406.xml" ContentType="application/vnd.ms-office.activeX+xml"/>
  <Override PartName="/xl/activeX/activeX453.xml" ContentType="application/vnd.ms-office.activeX+xml"/>
  <Override PartName="/xl/activeX/activeX88.bin" ContentType="application/vnd.ms-office.activeX"/>
  <Override PartName="/xl/activeX/activeX100.xml" ContentType="application/vnd.ms-office.activeX+xml"/>
  <Override PartName="/xl/activeX/activeX200.bin" ContentType="application/vnd.ms-office.activeX"/>
  <Override PartName="/xl/activeX/activeX245.xml" ContentType="application/vnd.ms-office.activeX+xml"/>
  <Override PartName="/xl/activeX/activeX292.xml" ContentType="application/vnd.ms-office.activeX+xml"/>
  <Override PartName="/xl/activeX/activeX345.bin" ContentType="application/vnd.ms-office.activeX"/>
  <Override PartName="/xl/activeX/activeX392.bin" ContentType="application/vnd.ms-office.activeX"/>
  <Override PartName="/xl/activeX/activeX431.xml" ContentType="application/vnd.ms-office.activeX+xml"/>
  <Override PartName="/xl/sharedStrings.xml" ContentType="application/vnd.openxmlformats-officedocument.spreadsheetml.sharedStrings+xml"/>
  <Override PartName="/xl/activeX/activeX19.bin" ContentType="application/vnd.ms-office.activeX"/>
  <Override PartName="/xl/activeX/activeX66.bin" ContentType="application/vnd.ms-office.activeX"/>
  <Override PartName="/xl/activeX/activeX137.bin" ContentType="application/vnd.ms-office.activeX"/>
  <Override PartName="/xl/activeX/activeX184.bin" ContentType="application/vnd.ms-office.activeX"/>
  <Override PartName="/xl/activeX/activeX223.xml" ContentType="application/vnd.ms-office.activeX+xml"/>
  <Override PartName="/xl/activeX/activeX270.xml" ContentType="application/vnd.ms-office.activeX+xml"/>
  <Override PartName="/xl/activeX/activeX323.bin" ContentType="application/vnd.ms-office.activeX"/>
  <Override PartName="/xl/activeX/activeX368.xml" ContentType="application/vnd.ms-office.activeX+xml"/>
  <Override PartName="/xl/activeX/activeX370.bin" ContentType="application/vnd.ms-office.activeX"/>
  <Override PartName="/xl/activeX/activeX468.bin" ContentType="application/vnd.ms-office.activeX"/>
  <Override PartName="/xl/activeX/activeX89.xml" ContentType="application/vnd.ms-office.activeX+xml"/>
  <Override PartName="/xl/activeX/activeX115.bin" ContentType="application/vnd.ms-office.activeX"/>
  <Override PartName="/xl/activeX/activeX162.bin" ContentType="application/vnd.ms-office.activeX"/>
  <Override PartName="/xl/activeX/activeX346.xml" ContentType="application/vnd.ms-office.activeX+xml"/>
  <Override PartName="/xl/activeX/activeX393.xml" ContentType="application/vnd.ms-office.activeX+xml"/>
  <Override PartName="/xl/activeX/activeX44.bin" ContentType="application/vnd.ms-office.activeX"/>
  <Override PartName="/xl/activeX/activeX91.bin" ContentType="application/vnd.ms-office.activeX"/>
  <Override PartName="/xl/activeX/activeX138.xml" ContentType="application/vnd.ms-office.activeX+xml"/>
  <Override PartName="/xl/activeX/activeX185.xml" ContentType="application/vnd.ms-office.activeX+xml"/>
  <Override PartName="/xl/activeX/activeX201.xml" ContentType="application/vnd.ms-office.activeX+xml"/>
  <Override PartName="/xl/activeX/activeX301.bin" ContentType="application/vnd.ms-office.activeX"/>
  <Override PartName="/xl/activeX/activeX446.bin" ContentType="application/vnd.ms-office.activeX"/>
  <Override PartName="/xl/activeX/activeX22.bin" ContentType="application/vnd.ms-office.activeX"/>
  <Override PartName="/xl/activeX/activeX67.xml" ContentType="application/vnd.ms-office.activeX+xml"/>
  <Override PartName="/xl/activeX/activeX140.bin" ContentType="application/vnd.ms-office.activeX"/>
  <Override PartName="/xl/activeX/activeX238.bin" ContentType="application/vnd.ms-office.activeX"/>
  <Override PartName="/xl/activeX/activeX285.bin" ContentType="application/vnd.ms-office.activeX"/>
  <Override PartName="/xl/activeX/activeX324.xml" ContentType="application/vnd.ms-office.activeX+xml"/>
  <Override PartName="/xl/activeX/activeX371.xml" ContentType="application/vnd.ms-office.activeX+xml"/>
  <Override PartName="/xl/activeX/activeX424.bin" ContentType="application/vnd.ms-office.activeX"/>
  <Override PartName="/xl/activeX/activeX469.xml" ContentType="application/vnd.ms-office.activeX+xml"/>
  <Override PartName="/xl/activeX/activeX471.bin" ContentType="application/vnd.ms-office.activeX"/>
  <Override PartName="/xl/activeX/activeX45.xml" ContentType="application/vnd.ms-office.activeX+xml"/>
  <Override PartName="/xl/activeX/activeX92.xml" ContentType="application/vnd.ms-office.activeX+xml"/>
  <Override PartName="/xl/activeX/activeX116.xml" ContentType="application/vnd.ms-office.activeX+xml"/>
  <Override PartName="/xl/activeX/activeX163.xml" ContentType="application/vnd.ms-office.activeX+xml"/>
  <Override PartName="/xl/activeX/activeX216.bin" ContentType="application/vnd.ms-office.activeX"/>
  <Override PartName="/xl/activeX/activeX263.bin" ContentType="application/vnd.ms-office.activeX"/>
  <Override PartName="/xl/activeX/activeX447.xml" ContentType="application/vnd.ms-office.activeX+xml"/>
  <Override PartName="/xl/workbook.xml" ContentType="application/vnd.ms-excel.sheet.macroEnabled.main+xml"/>
  <Override PartName="/xl/worksheets/sheet4.xml" ContentType="application/vnd.openxmlformats-officedocument.spreadsheetml.worksheet+xml"/>
  <Override PartName="/xl/drawings/drawing3.xml" ContentType="application/vnd.openxmlformats-officedocument.drawing+xml"/>
  <Override PartName="/xl/activeX/activeX239.xml" ContentType="application/vnd.ms-office.activeX+xml"/>
  <Override PartName="/xl/activeX/activeX286.xml" ContentType="application/vnd.ms-office.activeX+xml"/>
  <Override PartName="/xl/activeX/activeX302.xml" ContentType="application/vnd.ms-office.activeX+xml"/>
  <Override PartName="/xl/activeX/activeX339.bin" ContentType="application/vnd.ms-office.activeX"/>
  <Override PartName="/xl/activeX/activeX386.bin" ContentType="application/vnd.ms-office.activeX"/>
  <Override PartName="/xl/activeX/activeX402.bin" ContentType="application/vnd.ms-office.activeX"/>
  <Override PartName="/xl/activeX/activeX23.xml" ContentType="application/vnd.ms-office.activeX+xml"/>
  <Override PartName="/xl/activeX/activeX70.xml" ContentType="application/vnd.ms-office.activeX+xml"/>
  <Override PartName="/xl/activeX/activeX141.xml" ContentType="application/vnd.ms-office.activeX+xml"/>
  <Override PartName="/xl/activeX/activeX178.bin" ContentType="application/vnd.ms-office.activeX"/>
  <Override PartName="/xl/activeX/activeX241.bin" ContentType="application/vnd.ms-office.activeX"/>
  <Override PartName="/xl/activeX/activeX425.xml" ContentType="application/vnd.ms-office.activeX+xml"/>
  <Override PartName="/xl/activeX/activeX472.xml" ContentType="application/vnd.ms-office.activeX+xml"/>
  <Default Extension="vml" ContentType="application/vnd.openxmlformats-officedocument.vmlDrawing"/>
  <Override PartName="/xl/activeX/activeX217.xml" ContentType="application/vnd.ms-office.activeX+xml"/>
  <Override PartName="/xl/activeX/activeX264.xml" ContentType="application/vnd.ms-office.activeX+xml"/>
  <Override PartName="/xl/activeX/activeX317.bin" ContentType="application/vnd.ms-office.activeX"/>
  <Override PartName="/xl/activeX/activeX364.bin" ContentType="application/vnd.ms-office.activeX"/>
  <Override PartName="/xl/activeX/activeX403.xml" ContentType="application/vnd.ms-office.activeX+xml"/>
  <Override PartName="/xl/activeX/activeX450.xml" ContentType="application/vnd.ms-office.activeX+xml"/>
  <Override PartName="/xl/activeX/activeX38.bin" ContentType="application/vnd.ms-office.activeX"/>
  <Override PartName="/xl/activeX/activeX85.bin" ContentType="application/vnd.ms-office.activeX"/>
  <Override PartName="/xl/activeX/activeX109.bin" ContentType="application/vnd.ms-office.activeX"/>
  <Override PartName="/xl/activeX/activeX156.bin" ContentType="application/vnd.ms-office.activeX"/>
  <Override PartName="/xl/activeX/activeX242.xml" ContentType="application/vnd.ms-office.activeX+xml"/>
  <Override PartName="/xl/activeX/activeX342.bin" ContentType="application/vnd.ms-office.activeX"/>
  <Override PartName="/xl/activeX/activeX387.xml" ContentType="application/vnd.ms-office.activeX+xml"/>
  <Override PartName="/xl/activeX/activeX487.bin" ContentType="application/vnd.ms-office.activeX"/>
  <Override PartName="/xl/drawings/drawing10.xml" ContentType="application/vnd.openxmlformats-officedocument.drawing+xml"/>
  <Override PartName="/xl/activeX/activeX134.bin" ContentType="application/vnd.ms-office.activeX"/>
  <Override PartName="/xl/activeX/activeX179.xml" ContentType="application/vnd.ms-office.activeX+xml"/>
  <Override PartName="/xl/activeX/activeX181.bin" ContentType="application/vnd.ms-office.activeX"/>
  <Override PartName="/xl/activeX/activeX279.bin" ContentType="application/vnd.ms-office.activeX"/>
  <Override PartName="/xl/activeX/activeX318.xml" ContentType="application/vnd.ms-office.activeX+xml"/>
  <Override PartName="/xl/activeX/activeX365.xml" ContentType="application/vnd.ms-office.activeX+xml"/>
  <Override PartName="/docProps/core.xml" ContentType="application/vnd.openxmlformats-package.core-properties+xml"/>
  <Override PartName="/xl/activeX/activeX16.bin" ContentType="application/vnd.ms-office.activeX"/>
  <Override PartName="/xl/activeX/activeX63.bin" ContentType="application/vnd.ms-office.activeX"/>
  <Override PartName="/xl/activeX/activeX157.xml" ContentType="application/vnd.ms-office.activeX+xml"/>
  <Override PartName="/xl/activeX/activeX220.xml" ContentType="application/vnd.ms-office.activeX+xml"/>
  <Override PartName="/xl/activeX/activeX320.bin" ContentType="application/vnd.ms-office.activeX"/>
  <Override PartName="/xl/activeX/activeX418.bin" ContentType="application/vnd.ms-office.activeX"/>
  <Override PartName="/xl/activeX/activeX465.bin" ContentType="application/vnd.ms-office.activeX"/>
  <Override PartName="/xl/activeX/activeX39.xml" ContentType="application/vnd.ms-office.activeX+xml"/>
  <Override PartName="/xl/activeX/activeX41.bin" ContentType="application/vnd.ms-office.activeX"/>
  <Override PartName="/xl/activeX/activeX86.xml" ContentType="application/vnd.ms-office.activeX+xml"/>
  <Override PartName="/xl/activeX/activeX112.bin" ContentType="application/vnd.ms-office.activeX"/>
  <Override PartName="/xl/activeX/activeX257.bin" ContentType="application/vnd.ms-office.activeX"/>
  <Override PartName="/xl/activeX/activeX343.xml" ContentType="application/vnd.ms-office.activeX+xml"/>
  <Override PartName="/xl/activeX/activeX390.xml" ContentType="application/vnd.ms-office.activeX+xml"/>
  <Override PartName="/xl/activeX/activeX443.bin" ContentType="application/vnd.ms-office.activeX"/>
  <Override PartName="/xl/activeX/activeX488.xml" ContentType="application/vnd.ms-office.activeX+xml"/>
  <Override PartName="/xl/activeX/activeX490.bin" ContentType="application/vnd.ms-office.activeX"/>
  <Override PartName="/xl/activeX/activeX17.xml" ContentType="application/vnd.ms-office.activeX+xml"/>
  <Override PartName="/xl/activeX/activeX64.xml" ContentType="application/vnd.ms-office.activeX+xml"/>
  <Override PartName="/xl/activeX/activeX135.xml" ContentType="application/vnd.ms-office.activeX+xml"/>
  <Override PartName="/xl/activeX/activeX182.xml" ContentType="application/vnd.ms-office.activeX+xml"/>
  <Override PartName="/xl/activeX/activeX235.bin" ContentType="application/vnd.ms-office.activeX"/>
  <Override PartName="/xl/activeX/activeX282.bin" ContentType="application/vnd.ms-office.activeX"/>
  <Override PartName="/xl/activeX/activeX321.xml" ContentType="application/vnd.ms-office.activeX+xml"/>
  <Override PartName="/xl/activeX/activeX419.xml" ContentType="application/vnd.ms-office.activeX+xml"/>
  <Override PartName="/xl/activeX/activeX466.xml" ContentType="application/vnd.ms-office.activeX+xml"/>
  <Default Extension="rels" ContentType="application/vnd.openxmlformats-package.relationships+xml"/>
  <Override PartName="/xl/activeX/activeX113.xml" ContentType="application/vnd.ms-office.activeX+xml"/>
  <Override PartName="/xl/activeX/activeX160.xml" ContentType="application/vnd.ms-office.activeX+xml"/>
  <Override PartName="/xl/activeX/activeX258.xml" ContentType="application/vnd.ms-office.activeX+xml"/>
  <Override PartName="/xl/activeX/activeX358.bin" ContentType="application/vnd.ms-office.activeX"/>
  <Override PartName="/xl/activeX/activeX421.bin" ContentType="application/vnd.ms-office.activeX"/>
  <Override PartName="/xl/activeX/activeX42.xml" ContentType="application/vnd.ms-office.activeX+xml"/>
  <Override PartName="/xl/activeX/activeX197.bin" ContentType="application/vnd.ms-office.activeX"/>
  <Override PartName="/xl/activeX/activeX213.bin" ContentType="application/vnd.ms-office.activeX"/>
  <Override PartName="/xl/activeX/activeX260.bin" ContentType="application/vnd.ms-office.activeX"/>
  <Override PartName="/xl/activeX/activeX444.xml" ContentType="application/vnd.ms-office.activeX+xml"/>
  <Override PartName="/xl/activeX/activeX491.xml" ContentType="application/vnd.ms-office.activeX+xml"/>
  <Override PartName="/xl/worksheets/sheet1.xml" ContentType="application/vnd.openxmlformats-officedocument.spreadsheetml.worksheet+xml"/>
  <Override PartName="/xl/activeX/activeX20.xml" ContentType="application/vnd.ms-office.activeX+xml"/>
  <Override PartName="/xl/activeX/activeX79.bin" ContentType="application/vnd.ms-office.activeX"/>
  <Override PartName="/xl/activeX/activeX236.xml" ContentType="application/vnd.ms-office.activeX+xml"/>
  <Override PartName="/xl/activeX/activeX283.xml" ContentType="application/vnd.ms-office.activeX+xml"/>
  <Override PartName="/xl/activeX/activeX336.bin" ContentType="application/vnd.ms-office.activeX"/>
  <Override PartName="/xl/activeX/activeX383.bin" ContentType="application/vnd.ms-office.activeX"/>
  <Override PartName="/xl/activeX/activeX422.xml" ContentType="application/vnd.ms-office.activeX+xml"/>
  <Override PartName="/xl/activeX/activeX7.bin" ContentType="application/vnd.ms-office.activeX"/>
  <Override PartName="/xl/activeX/activeX57.bin" ContentType="application/vnd.ms-office.activeX"/>
  <Override PartName="/xl/activeX/activeX128.bin" ContentType="application/vnd.ms-office.activeX"/>
  <Override PartName="/xl/activeX/activeX175.bin" ContentType="application/vnd.ms-office.activeX"/>
  <Override PartName="/xl/activeX/activeX214.xml" ContentType="application/vnd.ms-office.activeX+xml"/>
  <Override PartName="/xl/activeX/activeX261.xml" ContentType="application/vnd.ms-office.activeX+xml"/>
  <Override PartName="/xl/activeX/activeX314.bin" ContentType="application/vnd.ms-office.activeX"/>
  <Override PartName="/xl/activeX/activeX359.xml" ContentType="application/vnd.ms-office.activeX+xml"/>
  <Override PartName="/xl/activeX/activeX361.bin" ContentType="application/vnd.ms-office.activeX"/>
  <Override PartName="/xl/activeX/activeX459.bin" ContentType="application/vnd.ms-office.activeX"/>
  <Override PartName="/xl/activeX/activeX106.bin" ContentType="application/vnd.ms-office.activeX"/>
  <Override PartName="/xl/activeX/activeX153.bin" ContentType="application/vnd.ms-office.activeX"/>
  <Override PartName="/xl/activeX/activeX198.xml" ContentType="application/vnd.ms-office.activeX+xml"/>
  <Override PartName="/xl/activeX/activeX298.bin" ContentType="application/vnd.ms-office.activeX"/>
  <Override PartName="/xl/activeX/activeX337.xml" ContentType="application/vnd.ms-office.activeX+xml"/>
  <Override PartName="/xl/activeX/activeX384.xml" ContentType="application/vnd.ms-office.activeX+xml"/>
  <Override PartName="/xl/activeX/activeX400.xml" ContentType="application/vnd.ms-office.activeX+xml"/>
  <Override PartName="/xl/activeX/activeX437.bin" ContentType="application/vnd.ms-office.activeX"/>
  <Override PartName="/xl/activeX/activeX484.bin" ContentType="application/vnd.ms-office.activeX"/>
  <Override PartName="/xl/activeX/activeX35.bin" ContentType="application/vnd.ms-office.activeX"/>
  <Override PartName="/xl/activeX/activeX82.bin" ContentType="application/vnd.ms-office.activeX"/>
  <Override PartName="/xl/activeX/activeX129.xml" ContentType="application/vnd.ms-office.activeX+xml"/>
  <Override PartName="/xl/activeX/activeX176.xml" ContentType="application/vnd.ms-office.activeX+xml"/>
  <Override PartName="/xl/activeX/activeX229.bin" ContentType="application/vnd.ms-office.activeX"/>
  <Override PartName="/xl/activeX/activeX276.bin" ContentType="application/vnd.ms-office.activeX"/>
  <Override PartName="/xl/activeX/activeX8.xml" ContentType="application/vnd.ms-office.activeX+xml"/>
  <Override PartName="/xl/activeX/activeX13.bin" ContentType="application/vnd.ms-office.activeX"/>
  <Override PartName="/xl/activeX/activeX58.xml" ContentType="application/vnd.ms-office.activeX+xml"/>
  <Override PartName="/xl/activeX/activeX60.bin" ContentType="application/vnd.ms-office.activeX"/>
  <Override PartName="/xl/activeX/activeX131.bin" ContentType="application/vnd.ms-office.activeX"/>
  <Override PartName="/xl/activeX/activeX299.xml" ContentType="application/vnd.ms-office.activeX+xml"/>
  <Override PartName="/xl/activeX/activeX315.xml" ContentType="application/vnd.ms-office.activeX+xml"/>
  <Override PartName="/xl/activeX/activeX362.xml" ContentType="application/vnd.ms-office.activeX+xml"/>
  <Override PartName="/xl/activeX/activeX415.bin" ContentType="application/vnd.ms-office.activeX"/>
  <Override PartName="/xl/activeX/activeX462.bin" ContentType="application/vnd.ms-office.activeX"/>
  <Override PartName="/xl/activeX/activeX36.xml" ContentType="application/vnd.ms-office.activeX+xml"/>
  <Override PartName="/xl/activeX/activeX83.xml" ContentType="application/vnd.ms-office.activeX+xml"/>
  <Override PartName="/xl/activeX/activeX107.xml" ContentType="application/vnd.ms-office.activeX+xml"/>
  <Override PartName="/xl/activeX/activeX154.xml" ContentType="application/vnd.ms-office.activeX+xml"/>
  <Override PartName="/xl/activeX/activeX207.bin" ContentType="application/vnd.ms-office.activeX"/>
  <Override PartName="/xl/activeX/activeX254.bin" ContentType="application/vnd.ms-office.activeX"/>
  <Override PartName="/xl/activeX/activeX340.xml" ContentType="application/vnd.ms-office.activeX+xml"/>
  <Override PartName="/xl/activeX/activeX399.bin" ContentType="application/vnd.ms-office.activeX"/>
  <Override PartName="/xl/activeX/activeX438.xml" ContentType="application/vnd.ms-office.activeX+xml"/>
  <Override PartName="/xl/activeX/activeX485.xml" ContentType="application/vnd.ms-office.activeX+xml"/>
  <Override PartName="/xl/activeX/activeX132.xml" ContentType="application/vnd.ms-office.activeX+xml"/>
  <Override PartName="/xl/activeX/activeX277.xml" ContentType="application/vnd.ms-office.activeX+xml"/>
  <Override PartName="/xl/activeX/activeX377.bin" ContentType="application/vnd.ms-office.activeX"/>
  <Override PartName="/xl/activeX/activeX440.bin" ContentType="application/vnd.ms-office.activeX"/>
  <Override PartName="/xl/activeX/activeX14.xml" ContentType="application/vnd.ms-office.activeX+xml"/>
  <Override PartName="/xl/activeX/activeX61.xml" ContentType="application/vnd.ms-office.activeX+xml"/>
  <Override PartName="/xl/activeX/activeX169.bin" ContentType="application/vnd.ms-office.activeX"/>
  <Override PartName="/xl/activeX/activeX208.xml" ContentType="application/vnd.ms-office.activeX+xml"/>
  <Override PartName="/xl/activeX/activeX232.bin" ContentType="application/vnd.ms-office.activeX"/>
  <Override PartName="/xl/activeX/activeX255.xml" ContentType="application/vnd.ms-office.activeX+xml"/>
  <Override PartName="/xl/activeX/activeX416.xml" ContentType="application/vnd.ms-office.activeX+xml"/>
  <Override PartName="/xl/activeX/activeX463.xml" ContentType="application/vnd.ms-office.activeX+xml"/>
  <Override PartName="/xl/activeX/activeX98.bin" ContentType="application/vnd.ms-office.activeX"/>
  <Override PartName="/xl/activeX/activeX110.xml" ContentType="application/vnd.ms-office.activeX+xml"/>
  <Override PartName="/xl/activeX/activeX210.bin" ContentType="application/vnd.ms-office.activeX"/>
  <Override PartName="/xl/activeX/activeX308.bin" ContentType="application/vnd.ms-office.activeX"/>
  <Override PartName="/xl/activeX/activeX355.bin" ContentType="application/vnd.ms-office.activeX"/>
  <Override PartName="/xl/activeX/activeX441.xml" ContentType="application/vnd.ms-office.activeX+xml"/>
  <Override PartName="/xl/activeX/activeX29.bin" ContentType="application/vnd.ms-office.activeX"/>
  <Override PartName="/xl/activeX/activeX76.bin" ContentType="application/vnd.ms-office.activeX"/>
  <Override PartName="/xl/activeX/activeX147.bin" ContentType="application/vnd.ms-office.activeX"/>
  <Override PartName="/xl/activeX/activeX194.bin" ContentType="application/vnd.ms-office.activeX"/>
  <Override PartName="/xl/activeX/activeX233.xml" ContentType="application/vnd.ms-office.activeX+xml"/>
  <Override PartName="/xl/activeX/activeX280.xml" ContentType="application/vnd.ms-office.activeX+xml"/>
  <Override PartName="/xl/activeX/activeX333.bin" ContentType="application/vnd.ms-office.activeX"/>
  <Override PartName="/xl/activeX/activeX378.xml" ContentType="application/vnd.ms-office.activeX+xml"/>
  <Override PartName="/xl/activeX/activeX380.bin" ContentType="application/vnd.ms-office.activeX"/>
  <Override PartName="/xl/activeX/activeX478.bin" ContentType="application/vnd.ms-office.activeX"/>
  <Override PartName="/xl/activeX/activeX99.xml" ContentType="application/vnd.ms-office.activeX+xml"/>
  <Override PartName="/xl/activeX/activeX125.bin" ContentType="application/vnd.ms-office.activeX"/>
  <Override PartName="/xl/activeX/activeX172.bin" ContentType="application/vnd.ms-office.activeX"/>
  <Override PartName="/xl/activeX/activeX309.xml" ContentType="application/vnd.ms-office.activeX+xml"/>
  <Override PartName="/xl/activeX/activeX356.xml" ContentType="application/vnd.ms-office.activeX+xml"/>
  <Override PartName="/xl/activeX/activeX409.bin" ContentType="application/vnd.ms-office.activeX"/>
  <Override PartName="/xl/activeX/activeX456.bin" ContentType="application/vnd.ms-office.activeX"/>
  <Override PartName="/xl/activeX/activeX54.bin" ContentType="application/vnd.ms-office.activeX"/>
  <Override PartName="/xl/activeX/activeX148.xml" ContentType="application/vnd.ms-office.activeX+xml"/>
  <Override PartName="/xl/activeX/activeX248.bin" ContentType="application/vnd.ms-office.activeX"/>
  <Override PartName="/xl/activeX/activeX479.xml" ContentType="application/vnd.ms-office.activeX+xml"/>
  <Override PartName="/xl/activeX/activeX103.bin" ContentType="application/vnd.ms-office.activeX"/>
  <Override PartName="/xl/activeX/activeX334.xml" ContentType="application/vnd.ms-office.activeX+xml"/>
  <Override PartName="/xl/activeX/activeX434.bin" ContentType="application/vnd.ms-office.activeX"/>
  <Override PartName="/xl/activeX/activeX55.xml" ContentType="application/vnd.ms-office.activeX+xml"/>
  <Override PartName="/xl/activeX/activeX173.xml" ContentType="application/vnd.ms-office.activeX+xml"/>
  <Override PartName="/xl/activeX/activeX273.bin" ContentType="application/vnd.ms-office.activeX"/>
  <Override PartName="/xl/activeX/activeX10.bin" ContentType="application/vnd.ms-office.activeX"/>
  <Override PartName="/xl/activeX/activeX104.xml" ContentType="application/vnd.ms-office.activeX+xml"/>
  <Override PartName="/xl/activeX/activeX204.bin" ContentType="application/vnd.ms-office.activeX"/>
  <Override PartName="/xl/activeX/activeX249.xml" ContentType="application/vnd.ms-office.activeX+xml"/>
  <Override PartName="/xl/activeX/activeX349.bin" ContentType="application/vnd.ms-office.activeX"/>
  <Override PartName="/xl/activeX/activeX435.xml" ContentType="application/vnd.ms-office.activeX+xml"/>
  <Override PartName="/xl/activeX/activeX80.xml" ContentType="application/vnd.ms-office.activeX+xml"/>
  <Override PartName="/xl/activeX/activeX188.bin" ContentType="application/vnd.ms-office.activeX"/>
  <Override PartName="/xl/activeX/activeX274.xml" ContentType="application/vnd.ms-office.activeX+xml"/>
  <Override PartName="/xl/activeX/activeX11.xml" ContentType="application/vnd.ms-office.activeX+xml"/>
  <Override PartName="/xl/activeX/activeX374.bin" ContentType="application/vnd.ms-office.activeX"/>
  <Override PartName="/xl/activeX/activeX460.xml" ContentType="application/vnd.ms-office.activeX+xml"/>
  <Override PartName="/xl/activeX/activeX95.bin" ContentType="application/vnd.ms-office.activeX"/>
  <Override PartName="/xl/activeX/activeX119.bin" ContentType="application/vnd.ms-office.activeX"/>
  <Override PartName="/xl/activeX/activeX205.xml" ContentType="application/vnd.ms-office.activeX+xml"/>
  <Override PartName="/xl/activeX/activeX305.bin" ContentType="application/vnd.ms-office.activeX"/>
  <Override PartName="/xl/activeX/activeX144.bin" ContentType="application/vnd.ms-office.activeX"/>
  <Override PartName="/xl/activeX/activeX189.xml" ContentType="application/vnd.ms-office.activeX+xml"/>
  <Override PartName="/xl/activeX/activeX230.xml" ContentType="application/vnd.ms-office.activeX+xml"/>
  <Override PartName="/xl/activeX/activeX289.bin" ContentType="application/vnd.ms-office.activeX"/>
  <Override PartName="/xl/activeX/activeX375.xml" ContentType="application/vnd.ms-office.activeX+xml"/>
  <Override PartName="/xl/activeX/activeX475.bin" ContentType="application/vnd.ms-office.activeX"/>
  <Override PartName="/xl/activeX/activeX26.bin" ContentType="application/vnd.ms-office.activeX"/>
  <Override PartName="/xl/activeX/activeX330.bin" ContentType="application/vnd.ms-office.activeX"/>
  <Override PartName="/xl/activeX/activeX51.bin" ContentType="application/vnd.ms-office.activeX"/>
  <Override PartName="/xl/activeX/activeX96.xml" ContentType="application/vnd.ms-office.activeX+xml"/>
  <Override PartName="/xl/activeX/activeX306.xml" ContentType="application/vnd.ms-office.activeX+xml"/>
  <Override PartName="/xl/activeX/activeX406.bin" ContentType="application/vnd.ms-office.activeX"/>
  <Override PartName="/xl/worksheets/sheet8.xml" ContentType="application/vnd.openxmlformats-officedocument.spreadsheetml.worksheet+xml"/>
  <Default Extension="emf" ContentType="image/x-emf"/>
  <Override PartName="/xl/activeX/activeX27.xml" ContentType="application/vnd.ms-office.activeX+xml"/>
  <Override PartName="/xl/activeX/activeX100.bin" ContentType="application/vnd.ms-office.activeX"/>
  <Override PartName="/xl/activeX/activeX145.xml" ContentType="application/vnd.ms-office.activeX+xml"/>
  <Override PartName="/xl/activeX/activeX245.bin" ContentType="application/vnd.ms-office.activeX"/>
  <Override PartName="/xl/activeX/activeX331.xml" ContentType="application/vnd.ms-office.activeX+xml"/>
  <Override PartName="/xl/activeX/activeX431.bin" ContentType="application/vnd.ms-office.activeX"/>
  <Override PartName="/xl/activeX/activeX476.xml" ContentType="application/vnd.ms-office.activeX+xml"/>
  <Override PartName="/xl/activeX/activeX170.xml" ContentType="application/vnd.ms-office.activeX+xml"/>
  <Override PartName="/xl/activeX/activeX270.bin" ContentType="application/vnd.ms-office.activeX"/>
  <Override PartName="/xl/activeX/activeX407.xml" ContentType="application/vnd.ms-office.activeX+xml"/>
  <Override PartName="/xl/activeX/activeX52.xml" ContentType="application/vnd.ms-office.activeX+xml"/>
  <Override PartName="/xl/activeX/activeX246.xml" ContentType="application/vnd.ms-office.activeX+xml"/>
  <Override PartName="/xl/activeX/activeX346.bin" ContentType="application/vnd.ms-office.activeX"/>
  <Override PartName="/xl/activeX/activeX101.xml" ContentType="application/vnd.ms-office.activeX+xml"/>
  <Override PartName="/xl/activeX/activeX185.bin" ContentType="application/vnd.ms-office.activeX"/>
  <Override PartName="/xl/activeX/activeX201.bin" ContentType="application/vnd.ms-office.activeX"/>
  <Override PartName="/xl/activeX/activeX432.xml" ContentType="application/vnd.ms-office.activeX+xml"/>
  <Override PartName="/xl/calcChain.xml" ContentType="application/vnd.openxmlformats-officedocument.spreadsheetml.calcChain+xml"/>
  <Override PartName="/xl/activeX/activeX67.bin" ContentType="application/vnd.ms-office.activeX"/>
  <Override PartName="/xl/activeX/activeX271.xml" ContentType="application/vnd.ms-office.activeX+xml"/>
  <Override PartName="/xl/activeX/activeX371.bin" ContentType="application/vnd.ms-office.activeX"/>
  <Override PartName="/xl/activeX/activeX92.bin" ContentType="application/vnd.ms-office.activeX"/>
  <Override PartName="/xl/activeX/activeX116.bin" ContentType="application/vnd.ms-office.activeX"/>
  <Override PartName="/xl/activeX/activeX202.xml" ContentType="application/vnd.ms-office.activeX+xml"/>
  <Override PartName="/xl/activeX/activeX347.xml" ContentType="application/vnd.ms-office.activeX+xml"/>
  <Override PartName="/xl/activeX/activeX447.bin" ContentType="application/vnd.ms-office.activeX"/>
  <Override PartName="/xl/activeX/activeX68.xml" ContentType="application/vnd.ms-office.activeX+xml"/>
  <Override PartName="/xl/activeX/activeX186.xml" ContentType="application/vnd.ms-office.activeX+xml"/>
  <Override PartName="/xl/activeX/activeX286.bin" ContentType="application/vnd.ms-office.activeX"/>
  <Override PartName="/xl/activeX/activeX302.bin" ContentType="application/vnd.ms-office.activeX"/>
  <Override PartName="/xl/activeX/activeX23.bin" ContentType="application/vnd.ms-office.activeX"/>
  <Override PartName="/xl/activeX/activeX141.bin" ContentType="application/vnd.ms-office.activeX"/>
  <Override PartName="/xl/activeX/activeX372.xml" ContentType="application/vnd.ms-office.activeX+xml"/>
  <Override PartName="/xl/activeX/activeX472.bin" ContentType="application/vnd.ms-office.activeX"/>
  <Override PartName="/xl/activeX/activeX93.xml" ContentType="application/vnd.ms-office.activeX+xml"/>
  <Override PartName="/xl/activeX/activeX117.xml" ContentType="application/vnd.ms-office.activeX+xml"/>
  <Override PartName="/xl/activeX/activeX217.bin" ContentType="application/vnd.ms-office.activeX"/>
  <Override PartName="/xl/activeX/activeX303.xml" ContentType="application/vnd.ms-office.activeX+xml"/>
  <Override PartName="/xl/activeX/activeX403.bin" ContentType="application/vnd.ms-office.activeX"/>
  <Override PartName="/xl/activeX/activeX448.xml" ContentType="application/vnd.ms-office.activeX+xml"/>
  <Override PartName="/xl/worksheets/sheet5.xml" ContentType="application/vnd.openxmlformats-officedocument.spreadsheetml.worksheet+xml"/>
  <Override PartName="/xl/activeX/activeX24.xml" ContentType="application/vnd.ms-office.activeX+xml"/>
  <Override PartName="/xl/activeX/activeX142.xml" ContentType="application/vnd.ms-office.activeX+xml"/>
  <Override PartName="/xl/activeX/activeX242.bin" ContentType="application/vnd.ms-office.activeX"/>
  <Override PartName="/xl/activeX/activeX287.xml" ContentType="application/vnd.ms-office.activeX+xml"/>
  <Override PartName="/xl/activeX/activeX387.bin" ContentType="application/vnd.ms-office.activeX"/>
  <Override PartName="/xl/activeX/activeX473.xml" ContentType="application/vnd.ms-office.activeX+xml"/>
  <Override PartName="/xl/activeX/activeX218.xml" ContentType="application/vnd.ms-office.activeX+xml"/>
  <Override PartName="/xl/activeX/activeX318.bin" ContentType="application/vnd.ms-office.activeX"/>
  <Override PartName="/xl/activeX/activeX157.bin" ContentType="application/vnd.ms-office.activeX"/>
  <Override PartName="/xl/activeX/activeX388.xml" ContentType="application/vnd.ms-office.activeX+xml"/>
  <Override PartName="/xl/activeX/activeX404.xml" ContentType="application/vnd.ms-office.activeX+xml"/>
  <Override PartName="/xl/activeX/activeX39.bin" ContentType="application/vnd.ms-office.activeX"/>
  <Override PartName="/xl/activeX/activeX243.xml" ContentType="application/vnd.ms-office.activeX+xml"/>
  <Override PartName="/xl/activeX/activeX343.bin" ContentType="application/vnd.ms-office.activeX"/>
  <Override PartName="/xl/activeX/activeX488.bin" ContentType="application/vnd.ms-office.activeX"/>
  <Override PartName="/xl/activeX/activeX64.bin" ContentType="application/vnd.ms-office.activeX"/>
  <Override PartName="/xl/activeX/activeX182.bin" ContentType="application/vnd.ms-office.activeX"/>
  <Override PartName="/xl/activeX/activeX319.xml" ContentType="application/vnd.ms-office.activeX+xml"/>
  <Override PartName="/xl/activeX/activeX419.bin" ContentType="application/vnd.ms-office.activeX"/>
  <Override PartName="/xl/activeX/activeX113.bin" ContentType="application/vnd.ms-office.activeX"/>
  <Override PartName="/xl/activeX/activeX158.xml" ContentType="application/vnd.ms-office.activeX+xml"/>
  <Override PartName="/xl/activeX/activeX258.bin" ContentType="application/vnd.ms-office.activeX"/>
  <Override PartName="/xl/activeX/activeX344.xml" ContentType="application/vnd.ms-office.activeX+xml"/>
  <Override PartName="/xl/activeX/activeX489.xml" ContentType="application/vnd.ms-office.activeX+xml"/>
  <Override PartName="/xl/activeX/activeX183.xml" ContentType="application/vnd.ms-office.activeX+xml"/>
  <Override PartName="/xl/activeX/activeX444.bin" ContentType="application/vnd.ms-office.activeX"/>
  <Override PartName="/xl/activeX/activeX20.bin" ContentType="application/vnd.ms-office.activeX"/>
  <Override PartName="/xl/activeX/activeX65.xml" ContentType="application/vnd.ms-office.activeX+xml"/>
  <Override PartName="/xl/activeX/activeX283.bin" ContentType="application/vnd.ms-office.activeX"/>
  <Override PartName="/xl/activeX/activeX90.xml" ContentType="application/vnd.ms-office.activeX+xml"/>
  <Override PartName="/xl/activeX/activeX114.xml" ContentType="application/vnd.ms-office.activeX+xml"/>
  <Override PartName="/xl/activeX/activeX214.bin" ContentType="application/vnd.ms-office.activeX"/>
  <Override PartName="/xl/activeX/activeX259.xml" ContentType="application/vnd.ms-office.activeX+xml"/>
  <Override PartName="/xl/activeX/activeX300.xml" ContentType="application/vnd.ms-office.activeX+xml"/>
  <Override PartName="/xl/activeX/activeX359.bin" ContentType="application/vnd.ms-office.activeX"/>
  <Override PartName="/xl/activeX/activeX445.xml" ContentType="application/vnd.ms-office.activeX+xml"/>
  <Override PartName="/xl/worksheets/sheet2.xml" ContentType="application/vnd.openxmlformats-officedocument.spreadsheetml.worksheet+xml"/>
  <Override PartName="/xl/activeX/activeX198.bin" ContentType="application/vnd.ms-office.activeX"/>
  <Override PartName="/xl/activeX/activeX284.xml" ContentType="application/vnd.ms-office.activeX+xml"/>
  <Override PartName="/xl/activeX/activeX384.bin" ContentType="application/vnd.ms-office.activeX"/>
  <Override PartName="/xl/activeX/activeX400.bin" ContentType="application/vnd.ms-office.activeX"/>
  <Override PartName="/xl/activeX/activeX21.xml" ContentType="application/vnd.ms-office.activeX+xml"/>
  <Override PartName="/xl/activeX/activeX129.bin" ContentType="application/vnd.ms-office.activeX"/>
  <Override PartName="/xl/activeX/activeX470.xml" ContentType="application/vnd.ms-office.activeX+xml"/>
  <Override PartName="/xl/activeX/activeX8.bin" ContentType="application/vnd.ms-office.activeX"/>
  <Override PartName="/xl/activeX/activeX199.xml" ContentType="application/vnd.ms-office.activeX+xml"/>
  <Override PartName="/xl/activeX/activeX215.xml" ContentType="application/vnd.ms-office.activeX+xml"/>
  <Override PartName="/xl/activeX/activeX299.bin" ContentType="application/vnd.ms-office.activeX"/>
  <Override PartName="/xl/activeX/activeX315.bin" ContentType="application/vnd.ms-office.activeX"/>
  <Override PartName="/xl/activeX/activeX401.xml" ContentType="application/vnd.ms-office.activeX+xml"/>
  <Override PartName="/xl/activeX/activeX36.bin" ContentType="application/vnd.ms-office.activeX"/>
  <Override PartName="/xl/activeX/activeX154.bin" ContentType="application/vnd.ms-office.activeX"/>
  <Override PartName="/xl/activeX/activeX240.xml" ContentType="application/vnd.ms-office.activeX+xml"/>
  <Override PartName="/xl/activeX/activeX340.bin" ContentType="application/vnd.ms-office.activeX"/>
  <Override PartName="/xl/activeX/activeX385.xml" ContentType="application/vnd.ms-office.activeX+xml"/>
  <Override PartName="/xl/activeX/activeX485.bin" ContentType="application/vnd.ms-office.activeX"/>
  <Override PartName="/xl/activeX/activeX9.xml" ContentType="application/vnd.ms-office.activeX+xml"/>
  <Override PartName="/xl/activeX/activeX316.xml" ContentType="application/vnd.ms-office.activeX+xml"/>
  <Override PartName="/xl/activeX/activeX61.bin" ContentType="application/vnd.ms-office.activeX"/>
  <Override PartName="/xl/activeX/activeX155.xml" ContentType="application/vnd.ms-office.activeX+xml"/>
  <Override PartName="/xl/activeX/activeX416.bin" ContentType="application/vnd.ms-office.activeX"/>
  <Override PartName="/xl/activeX/activeX37.xml" ContentType="application/vnd.ms-office.activeX+xml"/>
  <Override PartName="/xl/activeX/activeX110.bin" ContentType="application/vnd.ms-office.activeX"/>
  <Override PartName="/xl/activeX/activeX255.bin" ContentType="application/vnd.ms-office.activeX"/>
  <Override PartName="/xl/activeX/activeX341.xml" ContentType="application/vnd.ms-office.activeX+xml"/>
  <Override PartName="/xl/activeX/activeX441.bin" ContentType="application/vnd.ms-office.activeX"/>
  <Override PartName="/xl/activeX/activeX486.xml" ContentType="application/vnd.ms-office.activeX+xml"/>
  <Override PartName="/xl/activeX/activeX62.xml" ContentType="application/vnd.ms-office.activeX+xml"/>
  <Override PartName="/xl/activeX/activeX180.xml" ContentType="application/vnd.ms-office.activeX+xml"/>
  <Override PartName="/xl/activeX/activeX280.bin" ContentType="application/vnd.ms-office.activeX"/>
  <Override PartName="/xl/activeX/activeX417.xml" ContentType="application/vnd.ms-office.activeX+xml"/>
  <Override PartName="/xl/activeX/activeX111.xml" ContentType="application/vnd.ms-office.activeX+xml"/>
  <Override PartName="/xl/activeX/activeX256.xml" ContentType="application/vnd.ms-office.activeX+xml"/>
  <Override PartName="/xl/activeX/activeX356.bin" ContentType="application/vnd.ms-office.activeX"/>
  <Override PartName="/xl/externalLinks/externalLink1.xml" ContentType="application/vnd.openxmlformats-officedocument.spreadsheetml.externalLink+xml"/>
  <Override PartName="/xl/activeX/activeX195.bin" ContentType="application/vnd.ms-office.activeX"/>
  <Override PartName="/xl/activeX/activeX211.bin" ContentType="application/vnd.ms-office.activeX"/>
  <Override PartName="/xl/activeX/activeX442.xml" ContentType="application/vnd.ms-office.activeX+xml"/>
  <Override PartName="/xl/activeX/activeX77.bin" ContentType="application/vnd.ms-office.activeX"/>
  <Override PartName="/xl/activeX/activeX281.xml" ContentType="application/vnd.ms-office.activeX+xml"/>
  <Override PartName="/xl/activeX/activeX381.bin" ContentType="application/vnd.ms-office.activeX"/>
  <Override PartName="/xl/activeX/activeX5.bin" ContentType="application/vnd.ms-office.activeX"/>
  <Override PartName="/xl/activeX/activeX126.bin" ContentType="application/vnd.ms-office.activeX"/>
  <Override PartName="/xl/activeX/activeX212.xml" ContentType="application/vnd.ms-office.activeX+xml"/>
  <Override PartName="/xl/activeX/activeX312.bin" ContentType="application/vnd.ms-office.activeX"/>
  <Override PartName="/xl/activeX/activeX357.xml" ContentType="application/vnd.ms-office.activeX+xml"/>
  <Override PartName="/xl/activeX/activeX457.bin" ContentType="application/vnd.ms-office.activeX"/>
  <Default Extension="bin" ContentType="application/vnd.openxmlformats-officedocument.spreadsheetml.printerSettings"/>
  <Override PartName="/xl/activeX/activeX78.xml" ContentType="application/vnd.ms-office.activeX+xml"/>
  <Override PartName="/xl/activeX/activeX151.bin" ContentType="application/vnd.ms-office.activeX"/>
  <Override PartName="/xl/activeX/activeX196.xml" ContentType="application/vnd.ms-office.activeX+xml"/>
  <Override PartName="/xl/activeX/activeX296.bin" ContentType="application/vnd.ms-office.activeX"/>
  <Override PartName="/xl/activeX/activeX382.xml" ContentType="application/vnd.ms-office.activeX+xml"/>
  <Override PartName="/xl/activeX/activeX482.bin" ContentType="application/vnd.ms-office.activeX"/>
  <Override PartName="/xl/activeX/activeX33.bin" ContentType="application/vnd.ms-office.activeX"/>
  <Override PartName="/xl/activeX/activeX127.xml" ContentType="application/vnd.ms-office.activeX+xml"/>
  <Override PartName="/xl/activeX/activeX227.bin" ContentType="application/vnd.ms-office.activeX"/>
  <Override PartName="/xl/activeX/activeX458.xml" ContentType="application/vnd.ms-office.activeX+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5" yWindow="-15" windowWidth="15135" windowHeight="7830" tabRatio="799"/>
  </bookViews>
  <sheets>
    <sheet name="01.Menu" sheetId="32" r:id="rId1"/>
    <sheet name="Daftar" sheetId="45" state="veryHidden" r:id="rId2"/>
    <sheet name="Kode" sheetId="8" state="veryHidden" r:id="rId3"/>
    <sheet name="Data Rapor" sheetId="5" state="veryHidden" r:id="rId4"/>
    <sheet name="Ledger Rapor" sheetId="77" state="veryHidden" r:id="rId5"/>
    <sheet name="Ekstrakurikuler" sheetId="35" state="veryHidden" r:id="rId6"/>
    <sheet name="Sampul Rapor" sheetId="33" state="veryHidden" r:id="rId7"/>
    <sheet name="Deskripsi" sheetId="34" state="veryHidden" r:id="rId8"/>
    <sheet name="Tidak Tuntas" sheetId="74" state="veryHidden" r:id="rId9"/>
    <sheet name="Nilai" sheetId="76" state="veryHidden" r:id="rId10"/>
  </sheets>
  <functionGroups/>
  <externalReferences>
    <externalReference r:id="rId11"/>
  </externalReferences>
  <definedNames>
    <definedName name="_Key1" localSheetId="0" hidden="1">#REF!</definedName>
    <definedName name="_Key1" hidden="1">#REF!</definedName>
    <definedName name="_Key2" localSheetId="0" hidden="1">#REF!</definedName>
    <definedName name="_Key2" hidden="1">#REF!</definedName>
    <definedName name="_Order1" hidden="1">255</definedName>
    <definedName name="_Pri2" localSheetId="0" hidden="1">#REF!</definedName>
    <definedName name="_Pri2" hidden="1">#REF!</definedName>
    <definedName name="_Pri3" hidden="1">#REF!</definedName>
    <definedName name="_Sort" localSheetId="0" hidden="1">#REF!</definedName>
    <definedName name="_Sort" hidden="1">#REF!</definedName>
    <definedName name="AGAMAISLAM">'Data Rapor'!$G$3</definedName>
    <definedName name="AGAMAKRISTEN">'Data Rapor'!$O$3</definedName>
    <definedName name="ALAMATSEKOLAH">'01.Menu'!$M$9</definedName>
    <definedName name="ASPEK01">'Data Rapor'!$SI$4</definedName>
    <definedName name="ASPEK02">'Data Rapor'!$SJ$4</definedName>
    <definedName name="ASPEK03">'Data Rapor'!$SK$4</definedName>
    <definedName name="ASPEK04">'Data Rapor'!$SL$4</definedName>
    <definedName name="ASPEK05">'Data Rapor'!$SM$4</definedName>
    <definedName name="ASPEK06">'Data Rapor'!$SN$4</definedName>
    <definedName name="ASPEK07">'Data Rapor'!$SO$4</definedName>
    <definedName name="ASPEK08">'Data Rapor'!$SP$4</definedName>
    <definedName name="BIODATASISWA">Kode!$BC$6:$BZ$1024</definedName>
    <definedName name="CATATANWALIKELAS">'Data Rapor'!$TF$2</definedName>
    <definedName name="CEKABSEN">'[1]03.Absensi'!$BG$6</definedName>
    <definedName name="CEKFILE">'01.Menu'!$D$27</definedName>
    <definedName name="CEKTAHUNPRESENSI">'[1]03.Absensi'!$BD$6</definedName>
    <definedName name="CI">Kode!$CK$45</definedName>
    <definedName name="COPYRIGHT">'01.Menu'!$B$29</definedName>
    <definedName name="DAFTARKELAS">Kode!$H$6:$H$40</definedName>
    <definedName name="DASARBIDANGKEAHLIAN1">'Data Rapor'!$CS$3</definedName>
    <definedName name="DASARBIDANGKEAHLIAN2">'Data Rapor'!$DA$3</definedName>
    <definedName name="DASARBIDANGKEAHLIAN3">'Data Rapor'!$DI$3</definedName>
    <definedName name="DASARBIDANGKEAHLIAN4">'Data Rapor'!$DQ$3</definedName>
    <definedName name="DASARPROGRAMKEAHLIAN1">'Data Rapor'!$DY$3</definedName>
    <definedName name="DASARPROGRAMKEAHLIAN2">'Data Rapor'!$EG$3</definedName>
    <definedName name="DASARPROGRAMKEAHLIAN3">'Data Rapor'!$EO$3</definedName>
    <definedName name="DASARPROGRAMKEAHLIAN4">'Data Rapor'!$EW$3</definedName>
    <definedName name="DASARPROGRAMKEAHLIAN5">'Data Rapor'!$FE$3</definedName>
    <definedName name="DASARPROGRAMKEAHLIAN6">'Data Rapor'!$RU$3</definedName>
    <definedName name="_xlnm.DATABASE">'[1]02.Database'!$AB$4:$JA$1397</definedName>
    <definedName name="DATARAPOR">'Data Rapor'!$A$6:$WR$45</definedName>
    <definedName name="DATASISWA">Kode!$BB$6:$BZ$1024</definedName>
    <definedName name="EKSTRAKURIKULER">'Data Rapor'!$TQ$4</definedName>
    <definedName name="INDONESIA">'Data Rapor'!$AE$3</definedName>
    <definedName name="INGGRIS">'Data Rapor'!$BC$3</definedName>
    <definedName name="JAWA">'Data Rapor'!$CI$3</definedName>
    <definedName name="JENISIDKEPSEK">Kode!$E$6</definedName>
    <definedName name="JENISMAPEL">'[1]02.Database'!$X$2</definedName>
    <definedName name="JIKAKELAS10">Kode!$CP$1</definedName>
    <definedName name="KD">'[1]02.Database'!$D$88:$D$95</definedName>
    <definedName name="KDDIPILIH">'[1]01.Menu'!$J$16</definedName>
    <definedName name="KDTERTINGGI">'[1]04.Pengetahuan'!#REF!</definedName>
    <definedName name="KEBERADAANMAPEL">'[1]02.Database'!$G$143:$P$163</definedName>
    <definedName name="KELAS">'[1]02.Database'!$G$4:$G$60</definedName>
    <definedName name="KELASDANNAMAWALI">'[1]02.Database'!$G$4:$I$60</definedName>
    <definedName name="KELASDIPILIH">'01.Menu'!$M$21</definedName>
    <definedName name="KKMKELAS">Nilai!$R$35</definedName>
    <definedName name="KKMSEKOLAH">'[1]01.Menu'!$J$10</definedName>
    <definedName name="KKMTINGKATKELAS">'[1]02.Database'!$M$4:$N$6</definedName>
    <definedName name="KODEGURUDIRAPOR">Kode!$C$6:$F$93</definedName>
    <definedName name="KODEMAPEL">Kode!$AW$6:$AY$146</definedName>
    <definedName name="KRITERIASIKAPSOSIAL">Kode!$K$63:$K$67</definedName>
    <definedName name="KRITERIASIKAPSPIRITUAL">Kode!$K$71:$L$75</definedName>
    <definedName name="MAPEL_ARAB">'Data Rapor'!$O$6:$V$45</definedName>
    <definedName name="MAPEL_DBK1">'Data Rapor'!$CQ$6:$CX$45</definedName>
    <definedName name="MAPEL_DBK2">'Data Rapor'!$CY$6:$DF$45</definedName>
    <definedName name="MAPEL_DBK3">'Data Rapor'!$DG$6:$DN$45</definedName>
    <definedName name="MAPEL_DBK4">'Data Rapor'!$DO$6:$DV$45</definedName>
    <definedName name="MAPEL_DPK1">'Data Rapor'!$DW$6:$ED$45</definedName>
    <definedName name="MAPEL_DPK2">'Data Rapor'!$EE$6:$EL$45</definedName>
    <definedName name="MAPEL_DPK3">'Data Rapor'!$EM$6:$ET$45</definedName>
    <definedName name="MAPEL_DPK4">'Data Rapor'!$EU$6:$FB$45</definedName>
    <definedName name="MAPEL_DPK5">'Data Rapor'!$FC$6:$FJ$45</definedName>
    <definedName name="MAPEL_DPK6">'Data Rapor'!$RS$6:$RZ$45</definedName>
    <definedName name="MAPEL_INDONESIA">'Data Rapor'!$AE$6:$AL$45</definedName>
    <definedName name="MAPEL_INGGRIS">'Data Rapor'!$BC$6:$BJ$45</definedName>
    <definedName name="MAPEL_ISLAM">'Data Rapor'!$G$6:$N$45</definedName>
    <definedName name="MAPEL_JAWA">'Data Rapor'!$CI$6:$CP$45</definedName>
    <definedName name="MAPEL_MATEMATIKA">'Data Rapor'!$AM$6:$AT$45</definedName>
    <definedName name="MAPEL_PENJASKES">'Data Rapor'!$BS$6:$BZ$45</definedName>
    <definedName name="MAPEL_PK1">'Data Rapor'!$FK$6:$FR$45</definedName>
    <definedName name="MAPEL_PK10">'Data Rapor'!$IE$6:$IL$45</definedName>
    <definedName name="MAPEL_PK2">'Data Rapor'!$FS$6:$FZ$45</definedName>
    <definedName name="MAPEL_PK3">'Data Rapor'!$GA$6:$GH$45</definedName>
    <definedName name="MAPEL_PK4">'Data Rapor'!$GI$6:$GP$45</definedName>
    <definedName name="MAPEL_PK5">'Data Rapor'!$GQ$6:$GX$45</definedName>
    <definedName name="MAPEL_PK6">'Data Rapor'!$GY$6:$HF$45</definedName>
    <definedName name="MAPEL_PK7">'Data Rapor'!$HG$6:$HN$45</definedName>
    <definedName name="MAPEL_PK8">'Data Rapor'!$HO$6:$HV$45</definedName>
    <definedName name="MAPEL_PK9">'Data Rapor'!$HW$6:$ID$45</definedName>
    <definedName name="MAPEL_PKN">'Data Rapor'!$W$6:$AD$45</definedName>
    <definedName name="MAPEL_PRAKARYA">'Data Rapor'!$CA$6:$CH$45</definedName>
    <definedName name="MAPEL_SEJARAH">'Data Rapor'!$AU$6:$BB$45</definedName>
    <definedName name="MAPEL_SENIBUDAYA">'Data Rapor'!$BK$6:$BR$45</definedName>
    <definedName name="MAPELLINTASMINAT">'[1]02.Database'!$HP$4:$HR$33</definedName>
    <definedName name="MATAPELAJARAN">'[1]02.Database'!$H$62:$H$142</definedName>
    <definedName name="MATAPELAJARANDANKODE">'[1]02.Database'!$H$36:$P$142</definedName>
    <definedName name="MATAPELAJARANDIPILIH">'[1]01.Menu'!$J$12</definedName>
    <definedName name="MATEMATIKA">'Data Rapor'!$AM$3</definedName>
    <definedName name="MUATAN">Kode!$H$1</definedName>
    <definedName name="NAMAEKSKUL">Ekstrakurikuler!$D$2:$G$92</definedName>
    <definedName name="NAMAFILESEHARUSNYA">'[1]02.Database'!$Q$2</definedName>
    <definedName name="NAMAGURU">'[1]02.Database'!$B$4:$B$150</definedName>
    <definedName name="NAMAGURUDANKODE">'[1]02.Database'!$B$4:$D$88</definedName>
    <definedName name="NAMAGURUDIPILIH">'[1]01.Menu'!$J$6</definedName>
    <definedName name="NAMAKELAS">Kode!$H$6:$H$35</definedName>
    <definedName name="NAMAKEPSEK">'01.Menu'!$M$17</definedName>
    <definedName name="NAMAMAPELRAPOR">Kode!$AW$6:$AZ$146</definedName>
    <definedName name="NAMASEKOLAH">'01.Menu'!$M$7</definedName>
    <definedName name="NBMorNIP">'01.Menu'!$M$19</definedName>
    <definedName name="PAKETKEAHLIAN1">'Data Rapor'!$FM$3</definedName>
    <definedName name="PAKETKEAHLIAN10">'Data Rapor'!$IG$3</definedName>
    <definedName name="PAKETKEAHLIAN2">'Data Rapor'!$FU$3</definedName>
    <definedName name="PAKETKEAHLIAN3">'Data Rapor'!$GC$3</definedName>
    <definedName name="PAKETKEAHLIAN4">'Data Rapor'!$GK$3</definedName>
    <definedName name="PAKETKEAHLIAN5">'Data Rapor'!$GS$3</definedName>
    <definedName name="PAKETKEAHLIAN6">'Data Rapor'!$HA$3</definedName>
    <definedName name="PAKETKEAHLIAN7">'Data Rapor'!$HI$3</definedName>
    <definedName name="PAKETKEAHLIAN8">'Data Rapor'!$HQ$3</definedName>
    <definedName name="PAKETKEAHLIAN9">'Data Rapor'!$HY$3</definedName>
    <definedName name="PENJASKES">'Data Rapor'!$BS$3</definedName>
    <definedName name="PERTEMUAN">'[1]02.Database'!$D$4:$D$40</definedName>
    <definedName name="PERTEMUANDIPILIH">'[1]01.Menu'!$J$8</definedName>
    <definedName name="PPKN">'Data Rapor'!$W$3</definedName>
    <definedName name="PRAKARYA">'Data Rapor'!$CA$3</definedName>
    <definedName name="PRESENSI">'Data Rapor'!$TG$4</definedName>
    <definedName name="PRESTASI">'Data Rapor'!$TK$4</definedName>
    <definedName name="_xlnm.Print_Area" localSheetId="0">'01.Menu'!$B$2:$Z$30</definedName>
    <definedName name="_xlnm.Print_Area" localSheetId="1">Daftar!$E$1:$O$80</definedName>
    <definedName name="_xlnm.Print_Area" localSheetId="7">Deskripsi!$B$4:$I$118</definedName>
    <definedName name="_xlnm.Print_Area" localSheetId="6">'Sampul Rapor'!$B$4:$G$42,'Sampul Rapor'!$I$4:$N$42,'Sampul Rapor'!$P$4:$U$42</definedName>
    <definedName name="_xlnm.Print_Area" localSheetId="8">'Tidak Tuntas'!$B$1:$H$46</definedName>
    <definedName name="_xlnm.Print_Titles" localSheetId="7">Deskripsi!$4:$8</definedName>
    <definedName name="SEJARAH">'Data Rapor'!$AU$3</definedName>
    <definedName name="SEMESTER">'01.Menu'!$M$11</definedName>
    <definedName name="SENIBUDAYA">'Data Rapor'!$BK$3</definedName>
    <definedName name="SIKAPSOSIAL">'Data Rapor'!$SZ$2:$SZ$5</definedName>
    <definedName name="SIKAPSPIRITUAL">'Data Rapor'!$TD$4</definedName>
    <definedName name="SPIRITUAL01">'Data Rapor'!$TA$4</definedName>
    <definedName name="SPIRITUAL02">'Data Rapor'!$TB$4</definedName>
    <definedName name="SPIRITUAL03">'Data Rapor'!$TC$4</definedName>
    <definedName name="TAGIHANKD11">'[1]04.Pengetahuan'!$F$2</definedName>
    <definedName name="TAGIHANKD12">'[1]04.Pengetahuan'!$F$3</definedName>
    <definedName name="TAGIHANKD13">'[1]04.Pengetahuan'!$F$4</definedName>
    <definedName name="TAGIHANKD21">'[1]04.Pengetahuan'!$P$2</definedName>
    <definedName name="TAGIHANKD22">'[1]04.Pengetahuan'!$P$3</definedName>
    <definedName name="TAGIHANKD23">'[1]04.Pengetahuan'!$P$4</definedName>
    <definedName name="TAGIHANKD31">'[1]04.Pengetahuan'!$Z$2</definedName>
    <definedName name="TAGIHANKD32">'[1]04.Pengetahuan'!$Z$3</definedName>
    <definedName name="TAGIHANKD41">'[1]04.Pengetahuan'!$AJ$2</definedName>
    <definedName name="TAGIHANKD42">'[1]04.Pengetahuan'!$AJ$3</definedName>
    <definedName name="TAGIHANKD43">'[1]04.Pengetahuan'!$AJ$4</definedName>
    <definedName name="TAGIHANKD51">'[1]04.Pengetahuan'!$AT$2</definedName>
    <definedName name="TAGIHANKD52">'[1]04.Pengetahuan'!$AT$3</definedName>
    <definedName name="TAGIHANKD53">'[1]04.Pengetahuan'!$AT$4</definedName>
    <definedName name="TAHUNPELAJARAN">'01.Menu'!$M$13</definedName>
    <definedName name="TANGGALMASUKKLS10">'Data Rapor'!$UJ$6</definedName>
    <definedName name="TANGGALRAPOR">'01.Menu'!$M$15</definedName>
    <definedName name="TEKNIKNILAIKETRAMPILAN">'[1]02.Database'!$V$6:$V$10</definedName>
    <definedName name="URUTABSEN">'[1]02.Database'!$Q$4:$Q$1234</definedName>
    <definedName name="URUTANABSEN">Kode!$CB$6:$CB$1024</definedName>
    <definedName name="URUTANCETAKNILAI">Nilai!$K$2</definedName>
    <definedName name="URUTANMAPELKELAS">Kode!$H$6:$AV$40</definedName>
    <definedName name="URUTCETAKDESKRIPSI">Deskripsi!$I$2</definedName>
    <definedName name="URUTCETAKSAMPUL">'Sampul Rapor'!$I$2</definedName>
    <definedName name="VERSI">'01.Menu'!$Y$3</definedName>
  </definedNames>
  <calcPr calcId="125725"/>
</workbook>
</file>

<file path=xl/calcChain.xml><?xml version="1.0" encoding="utf-8"?>
<calcChain xmlns="http://schemas.openxmlformats.org/spreadsheetml/2006/main">
  <c r="C36" i="34"/>
  <c r="E37" s="1"/>
  <c r="H2" i="77"/>
  <c r="FN46"/>
  <c r="FM46"/>
  <c r="FL46"/>
  <c r="FK46"/>
  <c r="FF46"/>
  <c r="FE46"/>
  <c r="FD46"/>
  <c r="FC46"/>
  <c r="FB46"/>
  <c r="FA46"/>
  <c r="EZ46"/>
  <c r="EY46"/>
  <c r="EX46"/>
  <c r="EW46"/>
  <c r="EV46"/>
  <c r="EU46"/>
  <c r="ET46"/>
  <c r="ES46"/>
  <c r="ER46"/>
  <c r="EQ46"/>
  <c r="EP46"/>
  <c r="EO46"/>
  <c r="EN46"/>
  <c r="EM46"/>
  <c r="EL46"/>
  <c r="EK46"/>
  <c r="EJ46"/>
  <c r="EI46"/>
  <c r="EH46"/>
  <c r="EG46"/>
  <c r="EF46"/>
  <c r="EE46"/>
  <c r="ED46"/>
  <c r="EC46"/>
  <c r="EB46"/>
  <c r="EA46"/>
  <c r="DZ46"/>
  <c r="DY46"/>
  <c r="DX46"/>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FN45"/>
  <c r="FM45"/>
  <c r="FL45"/>
  <c r="FK45"/>
  <c r="FF45"/>
  <c r="FE45"/>
  <c r="FD45"/>
  <c r="FC45"/>
  <c r="FB45"/>
  <c r="FA45"/>
  <c r="EZ45"/>
  <c r="EY45"/>
  <c r="EX45"/>
  <c r="EW45"/>
  <c r="EV45"/>
  <c r="EU45"/>
  <c r="ET45"/>
  <c r="ES45"/>
  <c r="ER45"/>
  <c r="EQ45"/>
  <c r="EP45"/>
  <c r="EO45"/>
  <c r="EN45"/>
  <c r="EM45"/>
  <c r="EL45"/>
  <c r="EK45"/>
  <c r="EJ45"/>
  <c r="EI45"/>
  <c r="EH45"/>
  <c r="EG45"/>
  <c r="EF45"/>
  <c r="EE45"/>
  <c r="ED45"/>
  <c r="EC45"/>
  <c r="EB45"/>
  <c r="EA45"/>
  <c r="DZ45"/>
  <c r="DY45"/>
  <c r="DX45"/>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M45"/>
  <c r="L45"/>
  <c r="K45"/>
  <c r="J45"/>
  <c r="I45"/>
  <c r="H45"/>
  <c r="FN44"/>
  <c r="FM44"/>
  <c r="FL44"/>
  <c r="FK44"/>
  <c r="FF44"/>
  <c r="FE44"/>
  <c r="FD44"/>
  <c r="FC44"/>
  <c r="FB44"/>
  <c r="FA44"/>
  <c r="EZ44"/>
  <c r="EY44"/>
  <c r="EX44"/>
  <c r="EW44"/>
  <c r="EV44"/>
  <c r="EU44"/>
  <c r="ET44"/>
  <c r="ES44"/>
  <c r="ER44"/>
  <c r="EQ44"/>
  <c r="EP44"/>
  <c r="EO44"/>
  <c r="EN44"/>
  <c r="EM44"/>
  <c r="EL44"/>
  <c r="EK44"/>
  <c r="EJ44"/>
  <c r="EI44"/>
  <c r="EH44"/>
  <c r="EG44"/>
  <c r="EF44"/>
  <c r="EE44"/>
  <c r="ED44"/>
  <c r="EC44"/>
  <c r="EB44"/>
  <c r="EA44"/>
  <c r="DZ44"/>
  <c r="DY44"/>
  <c r="DX44"/>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M44"/>
  <c r="L44"/>
  <c r="K44"/>
  <c r="J44"/>
  <c r="I44"/>
  <c r="H44"/>
  <c r="FN43"/>
  <c r="FM43"/>
  <c r="FL43"/>
  <c r="FK43"/>
  <c r="FF43"/>
  <c r="FE43"/>
  <c r="FD43"/>
  <c r="FC43"/>
  <c r="FB43"/>
  <c r="FA43"/>
  <c r="EZ43"/>
  <c r="EY43"/>
  <c r="EX43"/>
  <c r="EW43"/>
  <c r="EV43"/>
  <c r="EU43"/>
  <c r="ET43"/>
  <c r="ES43"/>
  <c r="ER43"/>
  <c r="EQ43"/>
  <c r="EP43"/>
  <c r="EO43"/>
  <c r="EN43"/>
  <c r="EM43"/>
  <c r="EL43"/>
  <c r="EK43"/>
  <c r="EJ43"/>
  <c r="EI43"/>
  <c r="EH43"/>
  <c r="EG43"/>
  <c r="EF43"/>
  <c r="EE43"/>
  <c r="ED43"/>
  <c r="EC43"/>
  <c r="EB43"/>
  <c r="EA43"/>
  <c r="DZ43"/>
  <c r="DY43"/>
  <c r="DX43"/>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M43"/>
  <c r="L43"/>
  <c r="K43"/>
  <c r="J43"/>
  <c r="I43"/>
  <c r="H43"/>
  <c r="FN42"/>
  <c r="FM42"/>
  <c r="FL42"/>
  <c r="FK42"/>
  <c r="FF42"/>
  <c r="FE42"/>
  <c r="FD42"/>
  <c r="FC42"/>
  <c r="FB42"/>
  <c r="FA42"/>
  <c r="EZ42"/>
  <c r="EY42"/>
  <c r="EX42"/>
  <c r="EW42"/>
  <c r="EV42"/>
  <c r="EU42"/>
  <c r="ET42"/>
  <c r="ES42"/>
  <c r="ER42"/>
  <c r="EQ42"/>
  <c r="EP42"/>
  <c r="EO42"/>
  <c r="EN42"/>
  <c r="EM42"/>
  <c r="EL42"/>
  <c r="EK42"/>
  <c r="EJ42"/>
  <c r="EI42"/>
  <c r="EH42"/>
  <c r="EG42"/>
  <c r="EF42"/>
  <c r="EE42"/>
  <c r="ED42"/>
  <c r="EC42"/>
  <c r="EB42"/>
  <c r="EA42"/>
  <c r="DZ42"/>
  <c r="DY42"/>
  <c r="DX42"/>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M42"/>
  <c r="L42"/>
  <c r="K42"/>
  <c r="J42"/>
  <c r="I42"/>
  <c r="H42"/>
  <c r="FN41"/>
  <c r="FM41"/>
  <c r="FL41"/>
  <c r="FK41"/>
  <c r="FF41"/>
  <c r="FE41"/>
  <c r="FD41"/>
  <c r="FC41"/>
  <c r="FB41"/>
  <c r="FA41"/>
  <c r="EZ41"/>
  <c r="EY41"/>
  <c r="EX41"/>
  <c r="EW41"/>
  <c r="EV41"/>
  <c r="EU41"/>
  <c r="ET41"/>
  <c r="ES41"/>
  <c r="ER41"/>
  <c r="EQ41"/>
  <c r="EP41"/>
  <c r="EO41"/>
  <c r="EN41"/>
  <c r="EM41"/>
  <c r="EL41"/>
  <c r="EK41"/>
  <c r="EJ41"/>
  <c r="EI41"/>
  <c r="EH41"/>
  <c r="EG41"/>
  <c r="EF41"/>
  <c r="EE41"/>
  <c r="ED41"/>
  <c r="EC41"/>
  <c r="EB41"/>
  <c r="EA41"/>
  <c r="DZ41"/>
  <c r="DY41"/>
  <c r="DX4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M41"/>
  <c r="L41"/>
  <c r="K41"/>
  <c r="J41"/>
  <c r="I41"/>
  <c r="H41"/>
  <c r="FN40"/>
  <c r="FM40"/>
  <c r="FL40"/>
  <c r="FK40"/>
  <c r="FF40"/>
  <c r="FE40"/>
  <c r="FD40"/>
  <c r="FC40"/>
  <c r="FB40"/>
  <c r="FA40"/>
  <c r="EZ40"/>
  <c r="EY40"/>
  <c r="EX40"/>
  <c r="EW40"/>
  <c r="EV40"/>
  <c r="EU40"/>
  <c r="ET40"/>
  <c r="ES40"/>
  <c r="ER40"/>
  <c r="EQ40"/>
  <c r="EP40"/>
  <c r="EO40"/>
  <c r="EN40"/>
  <c r="EM40"/>
  <c r="EL40"/>
  <c r="EK40"/>
  <c r="EJ40"/>
  <c r="EI40"/>
  <c r="EH40"/>
  <c r="EG40"/>
  <c r="EF40"/>
  <c r="EE40"/>
  <c r="ED40"/>
  <c r="EC40"/>
  <c r="EB40"/>
  <c r="EA40"/>
  <c r="DZ40"/>
  <c r="DY40"/>
  <c r="DX40"/>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FN39"/>
  <c r="FM39"/>
  <c r="FL39"/>
  <c r="FK39"/>
  <c r="FF39"/>
  <c r="FE39"/>
  <c r="FD39"/>
  <c r="FC39"/>
  <c r="FB39"/>
  <c r="FA39"/>
  <c r="EZ39"/>
  <c r="EY39"/>
  <c r="EX39"/>
  <c r="EW39"/>
  <c r="EV39"/>
  <c r="EU39"/>
  <c r="ET39"/>
  <c r="ES39"/>
  <c r="ER39"/>
  <c r="EQ39"/>
  <c r="EP39"/>
  <c r="EO39"/>
  <c r="EN39"/>
  <c r="EM39"/>
  <c r="EL39"/>
  <c r="EK39"/>
  <c r="EJ39"/>
  <c r="EI39"/>
  <c r="EH39"/>
  <c r="EG39"/>
  <c r="EF39"/>
  <c r="EE39"/>
  <c r="ED39"/>
  <c r="EC39"/>
  <c r="EB39"/>
  <c r="EA39"/>
  <c r="DZ39"/>
  <c r="DY39"/>
  <c r="DX39"/>
  <c r="DW39"/>
  <c r="DV39"/>
  <c r="DU39"/>
  <c r="DT39"/>
  <c r="DS39"/>
  <c r="DR39"/>
  <c r="DQ39"/>
  <c r="DP39"/>
  <c r="DO39"/>
  <c r="DN39"/>
  <c r="DM39"/>
  <c r="DL39"/>
  <c r="DK39"/>
  <c r="DJ39"/>
  <c r="DI39"/>
  <c r="DH39"/>
  <c r="DG39"/>
  <c r="DF39"/>
  <c r="DE39"/>
  <c r="DD39"/>
  <c r="DC39"/>
  <c r="DB39"/>
  <c r="DA39"/>
  <c r="CZ39"/>
  <c r="CY39"/>
  <c r="CX39"/>
  <c r="CW39"/>
  <c r="CV39"/>
  <c r="CU39"/>
  <c r="CT39"/>
  <c r="CS39"/>
  <c r="CR39"/>
  <c r="CQ39"/>
  <c r="CP39"/>
  <c r="CO39"/>
  <c r="CN39"/>
  <c r="CM39"/>
  <c r="CL39"/>
  <c r="CK39"/>
  <c r="CJ39"/>
  <c r="CI39"/>
  <c r="CH39"/>
  <c r="CG39"/>
  <c r="CF39"/>
  <c r="CE39"/>
  <c r="CD39"/>
  <c r="CC39"/>
  <c r="CB39"/>
  <c r="CA39"/>
  <c r="BZ39"/>
  <c r="BY39"/>
  <c r="BX39"/>
  <c r="BW39"/>
  <c r="BV39"/>
  <c r="BU39"/>
  <c r="BT39"/>
  <c r="BS39"/>
  <c r="BR39"/>
  <c r="BQ39"/>
  <c r="BP39"/>
  <c r="BO39"/>
  <c r="BN39"/>
  <c r="BM39"/>
  <c r="BL39"/>
  <c r="BK39"/>
  <c r="BJ39"/>
  <c r="BI39"/>
  <c r="BH39"/>
  <c r="BG39"/>
  <c r="BF39"/>
  <c r="BE39"/>
  <c r="BD39"/>
  <c r="BC39"/>
  <c r="BB39"/>
  <c r="BA39"/>
  <c r="AZ39"/>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M39"/>
  <c r="L39"/>
  <c r="K39"/>
  <c r="J39"/>
  <c r="I39"/>
  <c r="H39"/>
  <c r="FN38"/>
  <c r="FM38"/>
  <c r="FL38"/>
  <c r="FK38"/>
  <c r="FF38"/>
  <c r="FE38"/>
  <c r="FD38"/>
  <c r="FC38"/>
  <c r="FB38"/>
  <c r="FA38"/>
  <c r="EZ38"/>
  <c r="EY38"/>
  <c r="EX38"/>
  <c r="EW38"/>
  <c r="EV38"/>
  <c r="EU38"/>
  <c r="ET38"/>
  <c r="ES38"/>
  <c r="ER38"/>
  <c r="EQ38"/>
  <c r="EP38"/>
  <c r="EO38"/>
  <c r="EN38"/>
  <c r="EM38"/>
  <c r="EL38"/>
  <c r="EK38"/>
  <c r="EJ38"/>
  <c r="EI38"/>
  <c r="EH38"/>
  <c r="EG38"/>
  <c r="EF38"/>
  <c r="EE38"/>
  <c r="ED38"/>
  <c r="EC38"/>
  <c r="EB38"/>
  <c r="EA38"/>
  <c r="DZ38"/>
  <c r="DY38"/>
  <c r="DX38"/>
  <c r="DW38"/>
  <c r="DV38"/>
  <c r="DU38"/>
  <c r="DT38"/>
  <c r="DS38"/>
  <c r="DR38"/>
  <c r="DQ38"/>
  <c r="DP38"/>
  <c r="DO38"/>
  <c r="DN38"/>
  <c r="DM38"/>
  <c r="DL38"/>
  <c r="DK38"/>
  <c r="DJ38"/>
  <c r="DI38"/>
  <c r="DH38"/>
  <c r="DG38"/>
  <c r="DF38"/>
  <c r="DE38"/>
  <c r="DD38"/>
  <c r="DC38"/>
  <c r="DB38"/>
  <c r="DA38"/>
  <c r="CZ38"/>
  <c r="CY38"/>
  <c r="CX38"/>
  <c r="CW38"/>
  <c r="CV38"/>
  <c r="CU38"/>
  <c r="CT38"/>
  <c r="CS38"/>
  <c r="CR38"/>
  <c r="CQ38"/>
  <c r="CP38"/>
  <c r="CO38"/>
  <c r="CN38"/>
  <c r="CM38"/>
  <c r="CL38"/>
  <c r="CK38"/>
  <c r="CJ38"/>
  <c r="CI38"/>
  <c r="CH38"/>
  <c r="CG38"/>
  <c r="CF38"/>
  <c r="CE38"/>
  <c r="CD38"/>
  <c r="CC38"/>
  <c r="CB38"/>
  <c r="CA38"/>
  <c r="BZ38"/>
  <c r="BY38"/>
  <c r="BX38"/>
  <c r="BW38"/>
  <c r="BV38"/>
  <c r="BU38"/>
  <c r="BT38"/>
  <c r="BS38"/>
  <c r="BR38"/>
  <c r="BQ38"/>
  <c r="BP38"/>
  <c r="BO38"/>
  <c r="BN38"/>
  <c r="BM38"/>
  <c r="BL38"/>
  <c r="BK38"/>
  <c r="BJ38"/>
  <c r="BI38"/>
  <c r="BH38"/>
  <c r="BG38"/>
  <c r="BF38"/>
  <c r="BE38"/>
  <c r="BD38"/>
  <c r="BC38"/>
  <c r="BB38"/>
  <c r="BA38"/>
  <c r="AZ38"/>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M38"/>
  <c r="L38"/>
  <c r="K38"/>
  <c r="J38"/>
  <c r="I38"/>
  <c r="H38"/>
  <c r="FN37"/>
  <c r="FM37"/>
  <c r="FL37"/>
  <c r="FK37"/>
  <c r="FF37"/>
  <c r="FE37"/>
  <c r="FD37"/>
  <c r="FC37"/>
  <c r="FB37"/>
  <c r="FA37"/>
  <c r="EZ37"/>
  <c r="EY37"/>
  <c r="EX37"/>
  <c r="EW37"/>
  <c r="EV37"/>
  <c r="EU37"/>
  <c r="ET37"/>
  <c r="ES37"/>
  <c r="ER37"/>
  <c r="EQ37"/>
  <c r="EP37"/>
  <c r="EO37"/>
  <c r="EN37"/>
  <c r="EM37"/>
  <c r="EL37"/>
  <c r="EK37"/>
  <c r="EJ37"/>
  <c r="EI37"/>
  <c r="EH37"/>
  <c r="EG37"/>
  <c r="EF37"/>
  <c r="EE37"/>
  <c r="ED37"/>
  <c r="EC37"/>
  <c r="EB37"/>
  <c r="EA37"/>
  <c r="DZ37"/>
  <c r="DY37"/>
  <c r="DX37"/>
  <c r="DW37"/>
  <c r="DV37"/>
  <c r="DU37"/>
  <c r="DT37"/>
  <c r="DS37"/>
  <c r="DR37"/>
  <c r="DQ37"/>
  <c r="DP37"/>
  <c r="DO37"/>
  <c r="DN37"/>
  <c r="DM37"/>
  <c r="DL37"/>
  <c r="DK37"/>
  <c r="DJ37"/>
  <c r="DI37"/>
  <c r="DH37"/>
  <c r="DG37"/>
  <c r="DF37"/>
  <c r="DE37"/>
  <c r="DD37"/>
  <c r="DC37"/>
  <c r="DB37"/>
  <c r="DA37"/>
  <c r="CZ37"/>
  <c r="CY37"/>
  <c r="CX37"/>
  <c r="CW37"/>
  <c r="CV37"/>
  <c r="CU37"/>
  <c r="CT37"/>
  <c r="CS37"/>
  <c r="CR37"/>
  <c r="CQ37"/>
  <c r="CP37"/>
  <c r="CO37"/>
  <c r="CN37"/>
  <c r="CM37"/>
  <c r="CL37"/>
  <c r="CK37"/>
  <c r="CJ37"/>
  <c r="CI37"/>
  <c r="CH37"/>
  <c r="CG37"/>
  <c r="CF37"/>
  <c r="CE37"/>
  <c r="CD37"/>
  <c r="CC37"/>
  <c r="CB37"/>
  <c r="CA37"/>
  <c r="BZ37"/>
  <c r="BY37"/>
  <c r="BX37"/>
  <c r="BW37"/>
  <c r="BV37"/>
  <c r="BU37"/>
  <c r="BT37"/>
  <c r="BS37"/>
  <c r="BR37"/>
  <c r="BQ37"/>
  <c r="BP37"/>
  <c r="BO37"/>
  <c r="BN37"/>
  <c r="BM37"/>
  <c r="BL37"/>
  <c r="BK37"/>
  <c r="BJ37"/>
  <c r="BI37"/>
  <c r="BH37"/>
  <c r="BG37"/>
  <c r="BF37"/>
  <c r="BE37"/>
  <c r="BD37"/>
  <c r="BC37"/>
  <c r="BB37"/>
  <c r="BA37"/>
  <c r="AZ37"/>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M37"/>
  <c r="L37"/>
  <c r="K37"/>
  <c r="J37"/>
  <c r="I37"/>
  <c r="H37"/>
  <c r="FN36"/>
  <c r="FM36"/>
  <c r="FL36"/>
  <c r="FK36"/>
  <c r="FF36"/>
  <c r="FE36"/>
  <c r="FD36"/>
  <c r="FC36"/>
  <c r="FB36"/>
  <c r="FA36"/>
  <c r="EZ36"/>
  <c r="EY36"/>
  <c r="EX36"/>
  <c r="EW36"/>
  <c r="EV36"/>
  <c r="EU36"/>
  <c r="ET36"/>
  <c r="ES36"/>
  <c r="ER36"/>
  <c r="EQ36"/>
  <c r="EP36"/>
  <c r="EO36"/>
  <c r="EN36"/>
  <c r="EM36"/>
  <c r="EL36"/>
  <c r="EK36"/>
  <c r="EJ36"/>
  <c r="EI36"/>
  <c r="EH36"/>
  <c r="EG36"/>
  <c r="EF36"/>
  <c r="EE36"/>
  <c r="ED36"/>
  <c r="EC36"/>
  <c r="EB36"/>
  <c r="EA36"/>
  <c r="DZ36"/>
  <c r="DY36"/>
  <c r="DX36"/>
  <c r="DW36"/>
  <c r="DV36"/>
  <c r="DU36"/>
  <c r="DT36"/>
  <c r="DS36"/>
  <c r="DR36"/>
  <c r="DQ36"/>
  <c r="DP36"/>
  <c r="DO36"/>
  <c r="DN36"/>
  <c r="DM36"/>
  <c r="DL36"/>
  <c r="DK36"/>
  <c r="DJ36"/>
  <c r="DI36"/>
  <c r="DH36"/>
  <c r="DG36"/>
  <c r="DF36"/>
  <c r="DE36"/>
  <c r="DD36"/>
  <c r="DC36"/>
  <c r="DB36"/>
  <c r="DA36"/>
  <c r="CZ36"/>
  <c r="CY36"/>
  <c r="CX36"/>
  <c r="CW36"/>
  <c r="CV36"/>
  <c r="CU36"/>
  <c r="CT36"/>
  <c r="CS36"/>
  <c r="CR36"/>
  <c r="CQ36"/>
  <c r="CP36"/>
  <c r="CO36"/>
  <c r="CN36"/>
  <c r="CM36"/>
  <c r="CL36"/>
  <c r="CK36"/>
  <c r="CJ36"/>
  <c r="CI36"/>
  <c r="CH36"/>
  <c r="CG36"/>
  <c r="CF36"/>
  <c r="CE36"/>
  <c r="CD36"/>
  <c r="CC36"/>
  <c r="CB36"/>
  <c r="CA36"/>
  <c r="BZ36"/>
  <c r="BY36"/>
  <c r="BX36"/>
  <c r="BW36"/>
  <c r="BV36"/>
  <c r="BU36"/>
  <c r="BT36"/>
  <c r="BS36"/>
  <c r="BR36"/>
  <c r="BQ36"/>
  <c r="BP36"/>
  <c r="BO36"/>
  <c r="BN36"/>
  <c r="BM36"/>
  <c r="BL36"/>
  <c r="BK36"/>
  <c r="BJ36"/>
  <c r="BI36"/>
  <c r="BH36"/>
  <c r="BG36"/>
  <c r="BF36"/>
  <c r="BE36"/>
  <c r="BD36"/>
  <c r="BC36"/>
  <c r="BB36"/>
  <c r="BA36"/>
  <c r="AZ36"/>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M36"/>
  <c r="L36"/>
  <c r="K36"/>
  <c r="J36"/>
  <c r="I36"/>
  <c r="H36"/>
  <c r="FN35"/>
  <c r="FM35"/>
  <c r="FL35"/>
  <c r="FK35"/>
  <c r="FF35"/>
  <c r="FE35"/>
  <c r="FD35"/>
  <c r="FC35"/>
  <c r="FB35"/>
  <c r="FA35"/>
  <c r="EZ35"/>
  <c r="EY35"/>
  <c r="EX35"/>
  <c r="EW35"/>
  <c r="EV35"/>
  <c r="EU35"/>
  <c r="ET35"/>
  <c r="ES35"/>
  <c r="ER35"/>
  <c r="EQ35"/>
  <c r="EP35"/>
  <c r="EO35"/>
  <c r="EN35"/>
  <c r="EM35"/>
  <c r="EL35"/>
  <c r="EK35"/>
  <c r="EJ35"/>
  <c r="EI35"/>
  <c r="EH35"/>
  <c r="EG35"/>
  <c r="EF35"/>
  <c r="EE35"/>
  <c r="ED35"/>
  <c r="EC35"/>
  <c r="EB35"/>
  <c r="EA35"/>
  <c r="DZ35"/>
  <c r="DY35"/>
  <c r="DX35"/>
  <c r="DW35"/>
  <c r="DV35"/>
  <c r="DU35"/>
  <c r="DT35"/>
  <c r="DS35"/>
  <c r="DR35"/>
  <c r="DQ35"/>
  <c r="DP35"/>
  <c r="DO35"/>
  <c r="DN35"/>
  <c r="DM35"/>
  <c r="DL35"/>
  <c r="DK35"/>
  <c r="DJ35"/>
  <c r="DI35"/>
  <c r="DH35"/>
  <c r="DG35"/>
  <c r="DF35"/>
  <c r="DE35"/>
  <c r="DD35"/>
  <c r="DC35"/>
  <c r="DB35"/>
  <c r="DA35"/>
  <c r="CZ35"/>
  <c r="CY35"/>
  <c r="CX35"/>
  <c r="CW35"/>
  <c r="CV35"/>
  <c r="CU35"/>
  <c r="CT35"/>
  <c r="CS35"/>
  <c r="CR35"/>
  <c r="CQ35"/>
  <c r="CP35"/>
  <c r="CO35"/>
  <c r="CN35"/>
  <c r="CM35"/>
  <c r="CL35"/>
  <c r="CK35"/>
  <c r="CJ35"/>
  <c r="CI35"/>
  <c r="CH35"/>
  <c r="CG35"/>
  <c r="CF35"/>
  <c r="CE35"/>
  <c r="CD35"/>
  <c r="CC35"/>
  <c r="CB35"/>
  <c r="CA35"/>
  <c r="BZ35"/>
  <c r="BY35"/>
  <c r="BX35"/>
  <c r="BW35"/>
  <c r="BV35"/>
  <c r="BU35"/>
  <c r="BT35"/>
  <c r="BS35"/>
  <c r="BR35"/>
  <c r="BQ35"/>
  <c r="BP35"/>
  <c r="BO35"/>
  <c r="BN35"/>
  <c r="BM35"/>
  <c r="BL35"/>
  <c r="BK35"/>
  <c r="BJ35"/>
  <c r="BI35"/>
  <c r="BH35"/>
  <c r="BG35"/>
  <c r="BF35"/>
  <c r="BE35"/>
  <c r="BD35"/>
  <c r="BC35"/>
  <c r="BB35"/>
  <c r="BA35"/>
  <c r="AZ35"/>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FN34"/>
  <c r="FM34"/>
  <c r="FL34"/>
  <c r="FK34"/>
  <c r="FF34"/>
  <c r="FE34"/>
  <c r="FD34"/>
  <c r="FC34"/>
  <c r="FB34"/>
  <c r="FA34"/>
  <c r="EZ34"/>
  <c r="EY34"/>
  <c r="EX34"/>
  <c r="EW34"/>
  <c r="EV34"/>
  <c r="EU34"/>
  <c r="ET34"/>
  <c r="ES34"/>
  <c r="ER34"/>
  <c r="EQ34"/>
  <c r="EP34"/>
  <c r="EO34"/>
  <c r="EN34"/>
  <c r="EM34"/>
  <c r="EL34"/>
  <c r="EK34"/>
  <c r="EJ34"/>
  <c r="EI34"/>
  <c r="EH34"/>
  <c r="EG34"/>
  <c r="EF34"/>
  <c r="EE34"/>
  <c r="ED34"/>
  <c r="EC34"/>
  <c r="EB34"/>
  <c r="EA34"/>
  <c r="DZ34"/>
  <c r="DY34"/>
  <c r="DX34"/>
  <c r="DW34"/>
  <c r="DV34"/>
  <c r="DU34"/>
  <c r="DT34"/>
  <c r="DS34"/>
  <c r="DR34"/>
  <c r="DQ34"/>
  <c r="DP34"/>
  <c r="DO34"/>
  <c r="DN34"/>
  <c r="DM34"/>
  <c r="DL34"/>
  <c r="DK34"/>
  <c r="DJ34"/>
  <c r="DI34"/>
  <c r="DH34"/>
  <c r="DG34"/>
  <c r="DF34"/>
  <c r="DE34"/>
  <c r="DD34"/>
  <c r="DC34"/>
  <c r="DB34"/>
  <c r="DA34"/>
  <c r="CZ34"/>
  <c r="CY34"/>
  <c r="CX34"/>
  <c r="CW34"/>
  <c r="CV34"/>
  <c r="CU34"/>
  <c r="CT34"/>
  <c r="CS34"/>
  <c r="CR34"/>
  <c r="CQ34"/>
  <c r="CP34"/>
  <c r="CO34"/>
  <c r="CN34"/>
  <c r="CM34"/>
  <c r="CL34"/>
  <c r="CK34"/>
  <c r="CJ34"/>
  <c r="CI34"/>
  <c r="CH34"/>
  <c r="CG34"/>
  <c r="CF34"/>
  <c r="CE34"/>
  <c r="CD34"/>
  <c r="CC34"/>
  <c r="CB34"/>
  <c r="CA34"/>
  <c r="BZ34"/>
  <c r="BY34"/>
  <c r="BX34"/>
  <c r="BW34"/>
  <c r="BV34"/>
  <c r="BU34"/>
  <c r="BT34"/>
  <c r="BS34"/>
  <c r="BR34"/>
  <c r="BQ34"/>
  <c r="BP34"/>
  <c r="BO34"/>
  <c r="BN34"/>
  <c r="BM34"/>
  <c r="BL34"/>
  <c r="BK34"/>
  <c r="BJ34"/>
  <c r="BI34"/>
  <c r="BH34"/>
  <c r="BG34"/>
  <c r="BF34"/>
  <c r="BE34"/>
  <c r="BD34"/>
  <c r="BC34"/>
  <c r="BB34"/>
  <c r="BA34"/>
  <c r="AZ34"/>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M34"/>
  <c r="L34"/>
  <c r="K34"/>
  <c r="J34"/>
  <c r="I34"/>
  <c r="H34"/>
  <c r="FN33"/>
  <c r="FM33"/>
  <c r="FL33"/>
  <c r="FK33"/>
  <c r="FF33"/>
  <c r="FE33"/>
  <c r="FD33"/>
  <c r="FC33"/>
  <c r="FB33"/>
  <c r="FA33"/>
  <c r="EZ33"/>
  <c r="EY33"/>
  <c r="EX33"/>
  <c r="EW33"/>
  <c r="EV33"/>
  <c r="EU33"/>
  <c r="ET33"/>
  <c r="ES33"/>
  <c r="ER33"/>
  <c r="EQ33"/>
  <c r="EP33"/>
  <c r="EO33"/>
  <c r="EN33"/>
  <c r="EM33"/>
  <c r="EL33"/>
  <c r="EK33"/>
  <c r="EJ33"/>
  <c r="EI33"/>
  <c r="EH33"/>
  <c r="EG33"/>
  <c r="EF33"/>
  <c r="EE33"/>
  <c r="ED33"/>
  <c r="EC33"/>
  <c r="EB33"/>
  <c r="EA33"/>
  <c r="DZ33"/>
  <c r="DY33"/>
  <c r="DX33"/>
  <c r="DW33"/>
  <c r="DV33"/>
  <c r="DU33"/>
  <c r="DT33"/>
  <c r="DS33"/>
  <c r="DR33"/>
  <c r="DQ33"/>
  <c r="DP33"/>
  <c r="DO33"/>
  <c r="DN33"/>
  <c r="DM33"/>
  <c r="DL33"/>
  <c r="DK33"/>
  <c r="DJ33"/>
  <c r="DI33"/>
  <c r="DH33"/>
  <c r="DG33"/>
  <c r="DF33"/>
  <c r="DE33"/>
  <c r="DD33"/>
  <c r="DC33"/>
  <c r="DB33"/>
  <c r="DA33"/>
  <c r="CZ33"/>
  <c r="CY33"/>
  <c r="CX33"/>
  <c r="CW33"/>
  <c r="CV33"/>
  <c r="CU33"/>
  <c r="CT33"/>
  <c r="CS33"/>
  <c r="CR33"/>
  <c r="CQ33"/>
  <c r="CP33"/>
  <c r="CO33"/>
  <c r="CN33"/>
  <c r="CM33"/>
  <c r="CL33"/>
  <c r="CK33"/>
  <c r="CJ33"/>
  <c r="CI33"/>
  <c r="CH33"/>
  <c r="CG33"/>
  <c r="CF33"/>
  <c r="CE33"/>
  <c r="CD33"/>
  <c r="CC33"/>
  <c r="CB33"/>
  <c r="CA33"/>
  <c r="BZ33"/>
  <c r="BY33"/>
  <c r="BX33"/>
  <c r="BW33"/>
  <c r="BV33"/>
  <c r="BU33"/>
  <c r="BT33"/>
  <c r="BS33"/>
  <c r="BR33"/>
  <c r="BQ33"/>
  <c r="BP33"/>
  <c r="BO33"/>
  <c r="BN33"/>
  <c r="BM33"/>
  <c r="BL33"/>
  <c r="BK33"/>
  <c r="BJ33"/>
  <c r="BI33"/>
  <c r="BH33"/>
  <c r="BG33"/>
  <c r="BF33"/>
  <c r="BE33"/>
  <c r="BD33"/>
  <c r="BC33"/>
  <c r="BB33"/>
  <c r="BA33"/>
  <c r="AZ33"/>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M33"/>
  <c r="L33"/>
  <c r="K33"/>
  <c r="J33"/>
  <c r="I33"/>
  <c r="H33"/>
  <c r="FN32"/>
  <c r="FM32"/>
  <c r="FL32"/>
  <c r="FK32"/>
  <c r="FF32"/>
  <c r="FE32"/>
  <c r="FD32"/>
  <c r="FC32"/>
  <c r="FB32"/>
  <c r="FA32"/>
  <c r="EZ32"/>
  <c r="EY32"/>
  <c r="EX32"/>
  <c r="EW32"/>
  <c r="EV32"/>
  <c r="EU32"/>
  <c r="ET32"/>
  <c r="ES32"/>
  <c r="ER32"/>
  <c r="EQ32"/>
  <c r="EP32"/>
  <c r="EO32"/>
  <c r="EN32"/>
  <c r="EM32"/>
  <c r="EL32"/>
  <c r="EK32"/>
  <c r="EJ32"/>
  <c r="EI32"/>
  <c r="EH32"/>
  <c r="EG32"/>
  <c r="EF32"/>
  <c r="EE32"/>
  <c r="ED32"/>
  <c r="EC32"/>
  <c r="EB32"/>
  <c r="EA32"/>
  <c r="DZ32"/>
  <c r="DY32"/>
  <c r="DX32"/>
  <c r="DW32"/>
  <c r="DV32"/>
  <c r="DU32"/>
  <c r="DT32"/>
  <c r="DS32"/>
  <c r="DR32"/>
  <c r="DQ32"/>
  <c r="DP32"/>
  <c r="DO32"/>
  <c r="DN32"/>
  <c r="DM32"/>
  <c r="DL32"/>
  <c r="DK32"/>
  <c r="DJ32"/>
  <c r="DI32"/>
  <c r="DH32"/>
  <c r="DG32"/>
  <c r="DF32"/>
  <c r="DE32"/>
  <c r="DD32"/>
  <c r="DC32"/>
  <c r="DB32"/>
  <c r="DA32"/>
  <c r="CZ32"/>
  <c r="CY32"/>
  <c r="CX32"/>
  <c r="CW32"/>
  <c r="CV32"/>
  <c r="CU32"/>
  <c r="CT32"/>
  <c r="CS32"/>
  <c r="CR32"/>
  <c r="CQ32"/>
  <c r="CP32"/>
  <c r="CO32"/>
  <c r="CN32"/>
  <c r="CM32"/>
  <c r="CL32"/>
  <c r="CK32"/>
  <c r="CJ32"/>
  <c r="CI32"/>
  <c r="CH32"/>
  <c r="CG32"/>
  <c r="CF32"/>
  <c r="CE32"/>
  <c r="CD32"/>
  <c r="CC32"/>
  <c r="CB32"/>
  <c r="CA32"/>
  <c r="BZ32"/>
  <c r="BY32"/>
  <c r="BX32"/>
  <c r="BW32"/>
  <c r="BV32"/>
  <c r="BU32"/>
  <c r="BT32"/>
  <c r="BS32"/>
  <c r="BR32"/>
  <c r="BQ32"/>
  <c r="BP32"/>
  <c r="BO32"/>
  <c r="BN32"/>
  <c r="BM32"/>
  <c r="BL32"/>
  <c r="BK32"/>
  <c r="BJ32"/>
  <c r="BI32"/>
  <c r="BH32"/>
  <c r="BG32"/>
  <c r="BF32"/>
  <c r="BE32"/>
  <c r="BD32"/>
  <c r="BC32"/>
  <c r="BB32"/>
  <c r="BA32"/>
  <c r="AZ32"/>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M32"/>
  <c r="L32"/>
  <c r="K32"/>
  <c r="J32"/>
  <c r="I32"/>
  <c r="H32"/>
  <c r="FN31"/>
  <c r="FM31"/>
  <c r="FL31"/>
  <c r="FK31"/>
  <c r="FF31"/>
  <c r="FE31"/>
  <c r="FD31"/>
  <c r="FC31"/>
  <c r="FB31"/>
  <c r="FA31"/>
  <c r="EZ31"/>
  <c r="EY31"/>
  <c r="EX31"/>
  <c r="EW31"/>
  <c r="EV31"/>
  <c r="EU31"/>
  <c r="ET31"/>
  <c r="ES31"/>
  <c r="ER31"/>
  <c r="EQ31"/>
  <c r="EP31"/>
  <c r="EO31"/>
  <c r="EN31"/>
  <c r="EM31"/>
  <c r="EL31"/>
  <c r="EK31"/>
  <c r="EJ31"/>
  <c r="EI31"/>
  <c r="EH31"/>
  <c r="EG31"/>
  <c r="EF31"/>
  <c r="EE31"/>
  <c r="ED31"/>
  <c r="EC31"/>
  <c r="EB31"/>
  <c r="EA31"/>
  <c r="DZ31"/>
  <c r="DY31"/>
  <c r="DX31"/>
  <c r="DW31"/>
  <c r="DV31"/>
  <c r="DU31"/>
  <c r="DT31"/>
  <c r="DS31"/>
  <c r="DR31"/>
  <c r="DQ31"/>
  <c r="DP31"/>
  <c r="DO31"/>
  <c r="DN31"/>
  <c r="DM31"/>
  <c r="DL31"/>
  <c r="DK31"/>
  <c r="DJ31"/>
  <c r="DI31"/>
  <c r="DH31"/>
  <c r="DG31"/>
  <c r="DF31"/>
  <c r="DE31"/>
  <c r="DD31"/>
  <c r="DC31"/>
  <c r="DB31"/>
  <c r="DA31"/>
  <c r="CZ31"/>
  <c r="CY31"/>
  <c r="CX31"/>
  <c r="CW31"/>
  <c r="CV31"/>
  <c r="CU31"/>
  <c r="CT31"/>
  <c r="CS31"/>
  <c r="CR31"/>
  <c r="CQ31"/>
  <c r="CP31"/>
  <c r="CO31"/>
  <c r="CN31"/>
  <c r="CM31"/>
  <c r="CL31"/>
  <c r="CK31"/>
  <c r="CJ31"/>
  <c r="CI31"/>
  <c r="CH31"/>
  <c r="CG31"/>
  <c r="CF31"/>
  <c r="CE31"/>
  <c r="CD31"/>
  <c r="CC31"/>
  <c r="CB31"/>
  <c r="CA31"/>
  <c r="BZ31"/>
  <c r="BY31"/>
  <c r="BX31"/>
  <c r="BW31"/>
  <c r="BV31"/>
  <c r="BU31"/>
  <c r="BT31"/>
  <c r="BS31"/>
  <c r="BR31"/>
  <c r="BQ31"/>
  <c r="BP31"/>
  <c r="BO31"/>
  <c r="BN31"/>
  <c r="BM31"/>
  <c r="BL31"/>
  <c r="BK31"/>
  <c r="BJ31"/>
  <c r="BI31"/>
  <c r="BH31"/>
  <c r="BG31"/>
  <c r="BF31"/>
  <c r="BE31"/>
  <c r="BD31"/>
  <c r="BC31"/>
  <c r="BB31"/>
  <c r="BA31"/>
  <c r="AZ31"/>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M31"/>
  <c r="L31"/>
  <c r="K31"/>
  <c r="J31"/>
  <c r="I31"/>
  <c r="H31"/>
  <c r="FN30"/>
  <c r="FM30"/>
  <c r="FL30"/>
  <c r="FK30"/>
  <c r="FF30"/>
  <c r="FE30"/>
  <c r="FD30"/>
  <c r="FC30"/>
  <c r="FB30"/>
  <c r="FA30"/>
  <c r="EZ30"/>
  <c r="EY30"/>
  <c r="EX30"/>
  <c r="EW30"/>
  <c r="EV30"/>
  <c r="EU30"/>
  <c r="ET30"/>
  <c r="ES30"/>
  <c r="ER30"/>
  <c r="EQ30"/>
  <c r="EP30"/>
  <c r="EO30"/>
  <c r="EN30"/>
  <c r="EM30"/>
  <c r="EL30"/>
  <c r="EK30"/>
  <c r="EJ30"/>
  <c r="EI30"/>
  <c r="EH30"/>
  <c r="EG30"/>
  <c r="EF30"/>
  <c r="EE30"/>
  <c r="ED30"/>
  <c r="EC30"/>
  <c r="EB30"/>
  <c r="EA30"/>
  <c r="DZ30"/>
  <c r="DY30"/>
  <c r="DX30"/>
  <c r="DW30"/>
  <c r="DV30"/>
  <c r="DU30"/>
  <c r="DT30"/>
  <c r="DS30"/>
  <c r="DR30"/>
  <c r="DQ30"/>
  <c r="DP30"/>
  <c r="DO30"/>
  <c r="DN30"/>
  <c r="DM30"/>
  <c r="DL30"/>
  <c r="DK30"/>
  <c r="DJ30"/>
  <c r="DI30"/>
  <c r="DH30"/>
  <c r="DG30"/>
  <c r="DF30"/>
  <c r="DE30"/>
  <c r="DD30"/>
  <c r="DC30"/>
  <c r="DB30"/>
  <c r="DA30"/>
  <c r="CZ30"/>
  <c r="CY30"/>
  <c r="CX30"/>
  <c r="CW30"/>
  <c r="CV30"/>
  <c r="CU30"/>
  <c r="CT30"/>
  <c r="CS30"/>
  <c r="CR30"/>
  <c r="CQ30"/>
  <c r="CP30"/>
  <c r="CO30"/>
  <c r="CN30"/>
  <c r="CM30"/>
  <c r="CL30"/>
  <c r="CK30"/>
  <c r="CJ30"/>
  <c r="CI30"/>
  <c r="CH30"/>
  <c r="CG30"/>
  <c r="CF30"/>
  <c r="CE30"/>
  <c r="CD30"/>
  <c r="CC30"/>
  <c r="CB30"/>
  <c r="CA30"/>
  <c r="BZ30"/>
  <c r="BY30"/>
  <c r="BX30"/>
  <c r="BW30"/>
  <c r="BV30"/>
  <c r="BU30"/>
  <c r="BT30"/>
  <c r="BS30"/>
  <c r="BR30"/>
  <c r="BQ30"/>
  <c r="BP30"/>
  <c r="BO30"/>
  <c r="BN30"/>
  <c r="BM30"/>
  <c r="BL30"/>
  <c r="BK30"/>
  <c r="BJ30"/>
  <c r="BI30"/>
  <c r="BH30"/>
  <c r="BG30"/>
  <c r="BF30"/>
  <c r="BE30"/>
  <c r="BD30"/>
  <c r="BC30"/>
  <c r="BB30"/>
  <c r="BA30"/>
  <c r="AZ30"/>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M30"/>
  <c r="L30"/>
  <c r="K30"/>
  <c r="J30"/>
  <c r="I30"/>
  <c r="H30"/>
  <c r="FN29"/>
  <c r="FM29"/>
  <c r="FL29"/>
  <c r="FK29"/>
  <c r="FF29"/>
  <c r="FE29"/>
  <c r="FD29"/>
  <c r="FC29"/>
  <c r="FB29"/>
  <c r="FA29"/>
  <c r="EZ29"/>
  <c r="EY29"/>
  <c r="EX29"/>
  <c r="EW29"/>
  <c r="EV29"/>
  <c r="EU29"/>
  <c r="ET29"/>
  <c r="ES29"/>
  <c r="ER29"/>
  <c r="EQ29"/>
  <c r="EP29"/>
  <c r="EO29"/>
  <c r="EN29"/>
  <c r="EM29"/>
  <c r="EL29"/>
  <c r="EK29"/>
  <c r="EJ29"/>
  <c r="EI29"/>
  <c r="EH29"/>
  <c r="EG29"/>
  <c r="EF29"/>
  <c r="EE29"/>
  <c r="ED29"/>
  <c r="EC29"/>
  <c r="EB29"/>
  <c r="EA29"/>
  <c r="DZ29"/>
  <c r="DY29"/>
  <c r="DX29"/>
  <c r="DW29"/>
  <c r="DV29"/>
  <c r="DU29"/>
  <c r="DT29"/>
  <c r="DS29"/>
  <c r="DR29"/>
  <c r="DQ29"/>
  <c r="DP29"/>
  <c r="DO29"/>
  <c r="DN29"/>
  <c r="DM29"/>
  <c r="DL29"/>
  <c r="DK29"/>
  <c r="DJ29"/>
  <c r="DI29"/>
  <c r="DH29"/>
  <c r="DG29"/>
  <c r="DF29"/>
  <c r="DE29"/>
  <c r="DD29"/>
  <c r="DC29"/>
  <c r="DB29"/>
  <c r="DA29"/>
  <c r="CZ29"/>
  <c r="CY29"/>
  <c r="CX29"/>
  <c r="CW29"/>
  <c r="CV29"/>
  <c r="CU29"/>
  <c r="CT29"/>
  <c r="CS29"/>
  <c r="CR29"/>
  <c r="CQ29"/>
  <c r="CP29"/>
  <c r="CO29"/>
  <c r="CN29"/>
  <c r="CM29"/>
  <c r="CL29"/>
  <c r="CK29"/>
  <c r="CJ29"/>
  <c r="CI29"/>
  <c r="CH29"/>
  <c r="CG29"/>
  <c r="CF29"/>
  <c r="CE29"/>
  <c r="CD29"/>
  <c r="CC29"/>
  <c r="CB29"/>
  <c r="CA29"/>
  <c r="BZ29"/>
  <c r="BY29"/>
  <c r="BX29"/>
  <c r="BW29"/>
  <c r="BV29"/>
  <c r="BU29"/>
  <c r="BT29"/>
  <c r="BS29"/>
  <c r="BR29"/>
  <c r="BQ29"/>
  <c r="BP29"/>
  <c r="BO29"/>
  <c r="BN29"/>
  <c r="BM29"/>
  <c r="BL29"/>
  <c r="BK29"/>
  <c r="BJ29"/>
  <c r="BI29"/>
  <c r="BH29"/>
  <c r="BG29"/>
  <c r="BF29"/>
  <c r="BE29"/>
  <c r="BD29"/>
  <c r="BC29"/>
  <c r="BB29"/>
  <c r="BA29"/>
  <c r="AZ29"/>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FN28"/>
  <c r="FM28"/>
  <c r="FL28"/>
  <c r="FK28"/>
  <c r="FF28"/>
  <c r="FE28"/>
  <c r="FD28"/>
  <c r="FC28"/>
  <c r="FB28"/>
  <c r="FA28"/>
  <c r="EZ28"/>
  <c r="EY28"/>
  <c r="EX28"/>
  <c r="EW28"/>
  <c r="EV28"/>
  <c r="EU28"/>
  <c r="ET28"/>
  <c r="ES28"/>
  <c r="ER28"/>
  <c r="EQ28"/>
  <c r="EP28"/>
  <c r="EO28"/>
  <c r="EN28"/>
  <c r="EM28"/>
  <c r="EL28"/>
  <c r="EK28"/>
  <c r="EJ28"/>
  <c r="EI28"/>
  <c r="EH28"/>
  <c r="EG28"/>
  <c r="EF28"/>
  <c r="EE28"/>
  <c r="ED28"/>
  <c r="EC28"/>
  <c r="EB28"/>
  <c r="EA28"/>
  <c r="DZ28"/>
  <c r="DY28"/>
  <c r="DX28"/>
  <c r="DW28"/>
  <c r="DV28"/>
  <c r="DU28"/>
  <c r="DT28"/>
  <c r="DS28"/>
  <c r="DR28"/>
  <c r="DQ28"/>
  <c r="DP28"/>
  <c r="DO28"/>
  <c r="DN28"/>
  <c r="DM28"/>
  <c r="DL28"/>
  <c r="DK28"/>
  <c r="DJ28"/>
  <c r="DI28"/>
  <c r="DH28"/>
  <c r="DG28"/>
  <c r="DF28"/>
  <c r="DE28"/>
  <c r="DD28"/>
  <c r="DC28"/>
  <c r="DB28"/>
  <c r="DA28"/>
  <c r="CZ28"/>
  <c r="CY28"/>
  <c r="CX28"/>
  <c r="CW28"/>
  <c r="CV28"/>
  <c r="CU28"/>
  <c r="CT28"/>
  <c r="CS28"/>
  <c r="CR28"/>
  <c r="CQ28"/>
  <c r="CP28"/>
  <c r="CO28"/>
  <c r="CN28"/>
  <c r="CM28"/>
  <c r="CL28"/>
  <c r="CK28"/>
  <c r="CJ28"/>
  <c r="CI28"/>
  <c r="CH28"/>
  <c r="CG28"/>
  <c r="CF28"/>
  <c r="CE28"/>
  <c r="CD28"/>
  <c r="CC28"/>
  <c r="CB28"/>
  <c r="CA28"/>
  <c r="BZ28"/>
  <c r="BY28"/>
  <c r="BX28"/>
  <c r="BW28"/>
  <c r="BV28"/>
  <c r="BU28"/>
  <c r="BT28"/>
  <c r="BS28"/>
  <c r="BR28"/>
  <c r="BQ28"/>
  <c r="BP28"/>
  <c r="BO28"/>
  <c r="BN28"/>
  <c r="BM28"/>
  <c r="BL28"/>
  <c r="BK28"/>
  <c r="BJ28"/>
  <c r="BI28"/>
  <c r="BH28"/>
  <c r="BG28"/>
  <c r="BF28"/>
  <c r="BE28"/>
  <c r="BD28"/>
  <c r="BC28"/>
  <c r="BB28"/>
  <c r="BA28"/>
  <c r="AZ28"/>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M28"/>
  <c r="L28"/>
  <c r="K28"/>
  <c r="J28"/>
  <c r="I28"/>
  <c r="H28"/>
  <c r="FN27"/>
  <c r="FM27"/>
  <c r="FL27"/>
  <c r="FK27"/>
  <c r="FF27"/>
  <c r="FE27"/>
  <c r="FD27"/>
  <c r="FC27"/>
  <c r="FB27"/>
  <c r="FA27"/>
  <c r="EZ27"/>
  <c r="EY27"/>
  <c r="EX27"/>
  <c r="EW27"/>
  <c r="EV27"/>
  <c r="EU27"/>
  <c r="ET27"/>
  <c r="ES27"/>
  <c r="ER27"/>
  <c r="EQ27"/>
  <c r="EP27"/>
  <c r="EO27"/>
  <c r="EN27"/>
  <c r="EM27"/>
  <c r="EL27"/>
  <c r="EK27"/>
  <c r="EJ27"/>
  <c r="EI27"/>
  <c r="EH27"/>
  <c r="EG27"/>
  <c r="EF27"/>
  <c r="EE27"/>
  <c r="ED27"/>
  <c r="EC27"/>
  <c r="EB27"/>
  <c r="EA27"/>
  <c r="DZ27"/>
  <c r="DY27"/>
  <c r="DX27"/>
  <c r="DW27"/>
  <c r="DV27"/>
  <c r="DU27"/>
  <c r="DT27"/>
  <c r="DS27"/>
  <c r="DR27"/>
  <c r="DQ27"/>
  <c r="DP27"/>
  <c r="DO27"/>
  <c r="DN27"/>
  <c r="DM27"/>
  <c r="DL27"/>
  <c r="DK27"/>
  <c r="DJ27"/>
  <c r="DI27"/>
  <c r="DH27"/>
  <c r="DG27"/>
  <c r="DF27"/>
  <c r="DE27"/>
  <c r="DD27"/>
  <c r="DC27"/>
  <c r="DB27"/>
  <c r="DA27"/>
  <c r="CZ27"/>
  <c r="CY27"/>
  <c r="CX27"/>
  <c r="CW27"/>
  <c r="CV27"/>
  <c r="CU27"/>
  <c r="CT27"/>
  <c r="CS27"/>
  <c r="CR27"/>
  <c r="CQ27"/>
  <c r="CP27"/>
  <c r="CO27"/>
  <c r="CN27"/>
  <c r="CM27"/>
  <c r="CL27"/>
  <c r="CK27"/>
  <c r="CJ27"/>
  <c r="CI27"/>
  <c r="CH27"/>
  <c r="CG27"/>
  <c r="CF27"/>
  <c r="CE27"/>
  <c r="CD27"/>
  <c r="CC27"/>
  <c r="CB27"/>
  <c r="CA27"/>
  <c r="BZ27"/>
  <c r="BY27"/>
  <c r="BX27"/>
  <c r="BW27"/>
  <c r="BV27"/>
  <c r="BU27"/>
  <c r="BT27"/>
  <c r="BS27"/>
  <c r="BR27"/>
  <c r="BQ27"/>
  <c r="BP27"/>
  <c r="BO27"/>
  <c r="BN27"/>
  <c r="BM27"/>
  <c r="BL27"/>
  <c r="BK27"/>
  <c r="BJ27"/>
  <c r="BI27"/>
  <c r="BH27"/>
  <c r="BG27"/>
  <c r="BF27"/>
  <c r="BE27"/>
  <c r="BD27"/>
  <c r="BC27"/>
  <c r="BB27"/>
  <c r="BA27"/>
  <c r="AZ27"/>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M27"/>
  <c r="L27"/>
  <c r="K27"/>
  <c r="J27"/>
  <c r="I27"/>
  <c r="H27"/>
  <c r="FN26"/>
  <c r="FM26"/>
  <c r="FL26"/>
  <c r="FK26"/>
  <c r="FF26"/>
  <c r="FE26"/>
  <c r="FD26"/>
  <c r="FC26"/>
  <c r="FB26"/>
  <c r="FA26"/>
  <c r="EZ26"/>
  <c r="EY26"/>
  <c r="EX26"/>
  <c r="EW26"/>
  <c r="EV26"/>
  <c r="EU26"/>
  <c r="ET26"/>
  <c r="ES26"/>
  <c r="ER26"/>
  <c r="EQ26"/>
  <c r="EP26"/>
  <c r="EO26"/>
  <c r="EN26"/>
  <c r="EM26"/>
  <c r="EL26"/>
  <c r="EK26"/>
  <c r="EJ26"/>
  <c r="EI26"/>
  <c r="EH26"/>
  <c r="EG26"/>
  <c r="EF26"/>
  <c r="EE26"/>
  <c r="ED26"/>
  <c r="EC26"/>
  <c r="EB26"/>
  <c r="EA26"/>
  <c r="DZ26"/>
  <c r="DY26"/>
  <c r="DX26"/>
  <c r="DW26"/>
  <c r="DV26"/>
  <c r="DU26"/>
  <c r="DT26"/>
  <c r="DS26"/>
  <c r="DR26"/>
  <c r="DQ26"/>
  <c r="DP26"/>
  <c r="DO26"/>
  <c r="DN26"/>
  <c r="DM26"/>
  <c r="DL26"/>
  <c r="DK26"/>
  <c r="DJ26"/>
  <c r="DI26"/>
  <c r="DH26"/>
  <c r="DG26"/>
  <c r="DF26"/>
  <c r="DE26"/>
  <c r="DD26"/>
  <c r="DC26"/>
  <c r="DB26"/>
  <c r="DA26"/>
  <c r="CZ26"/>
  <c r="CY26"/>
  <c r="CX26"/>
  <c r="CW26"/>
  <c r="CV26"/>
  <c r="CU26"/>
  <c r="CT26"/>
  <c r="CS26"/>
  <c r="CR26"/>
  <c r="CQ26"/>
  <c r="CP26"/>
  <c r="CO26"/>
  <c r="CN26"/>
  <c r="CM26"/>
  <c r="CL26"/>
  <c r="CK26"/>
  <c r="CJ26"/>
  <c r="CI26"/>
  <c r="CH26"/>
  <c r="CG26"/>
  <c r="CF26"/>
  <c r="CE26"/>
  <c r="CD26"/>
  <c r="CC26"/>
  <c r="CB26"/>
  <c r="CA26"/>
  <c r="BZ26"/>
  <c r="BY26"/>
  <c r="BX26"/>
  <c r="BW26"/>
  <c r="BV26"/>
  <c r="BU26"/>
  <c r="BT26"/>
  <c r="BS26"/>
  <c r="BR26"/>
  <c r="BQ26"/>
  <c r="BP26"/>
  <c r="BO26"/>
  <c r="BN26"/>
  <c r="BM26"/>
  <c r="BL26"/>
  <c r="BK26"/>
  <c r="BJ26"/>
  <c r="BI26"/>
  <c r="BH26"/>
  <c r="BG26"/>
  <c r="BF26"/>
  <c r="BE26"/>
  <c r="BD26"/>
  <c r="BC26"/>
  <c r="BB26"/>
  <c r="BA26"/>
  <c r="AZ26"/>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M26"/>
  <c r="L26"/>
  <c r="K26"/>
  <c r="J26"/>
  <c r="I26"/>
  <c r="H26"/>
  <c r="FN25"/>
  <c r="FM25"/>
  <c r="FL25"/>
  <c r="FK25"/>
  <c r="FF25"/>
  <c r="FE25"/>
  <c r="FD25"/>
  <c r="FC25"/>
  <c r="FB25"/>
  <c r="FA25"/>
  <c r="EZ25"/>
  <c r="EY25"/>
  <c r="EX25"/>
  <c r="EW25"/>
  <c r="EV25"/>
  <c r="EU25"/>
  <c r="ET25"/>
  <c r="ES25"/>
  <c r="ER25"/>
  <c r="EQ25"/>
  <c r="EP25"/>
  <c r="EO25"/>
  <c r="EN25"/>
  <c r="EM25"/>
  <c r="EL25"/>
  <c r="EK25"/>
  <c r="EJ25"/>
  <c r="EI25"/>
  <c r="EH25"/>
  <c r="EG25"/>
  <c r="EF25"/>
  <c r="EE25"/>
  <c r="ED25"/>
  <c r="EC25"/>
  <c r="EB25"/>
  <c r="EA25"/>
  <c r="DZ25"/>
  <c r="DY25"/>
  <c r="DX25"/>
  <c r="DW25"/>
  <c r="DV25"/>
  <c r="DU25"/>
  <c r="DT25"/>
  <c r="DS25"/>
  <c r="DR25"/>
  <c r="DQ25"/>
  <c r="DP25"/>
  <c r="DO25"/>
  <c r="DN25"/>
  <c r="DM25"/>
  <c r="DL25"/>
  <c r="DK25"/>
  <c r="DJ25"/>
  <c r="DI25"/>
  <c r="DH25"/>
  <c r="DG25"/>
  <c r="DF25"/>
  <c r="DE25"/>
  <c r="DD25"/>
  <c r="DC25"/>
  <c r="DB25"/>
  <c r="DA25"/>
  <c r="CZ25"/>
  <c r="CY25"/>
  <c r="CX25"/>
  <c r="CW25"/>
  <c r="CV25"/>
  <c r="CU25"/>
  <c r="CT25"/>
  <c r="CS25"/>
  <c r="CR25"/>
  <c r="CQ25"/>
  <c r="CP25"/>
  <c r="CO25"/>
  <c r="CN25"/>
  <c r="CM25"/>
  <c r="CL25"/>
  <c r="CK25"/>
  <c r="CJ25"/>
  <c r="CI25"/>
  <c r="CH25"/>
  <c r="CG25"/>
  <c r="CF25"/>
  <c r="CE25"/>
  <c r="CD25"/>
  <c r="CC25"/>
  <c r="CB25"/>
  <c r="CA25"/>
  <c r="BZ25"/>
  <c r="BY25"/>
  <c r="BX25"/>
  <c r="BW25"/>
  <c r="BV25"/>
  <c r="BU25"/>
  <c r="BT25"/>
  <c r="BS25"/>
  <c r="BR25"/>
  <c r="BQ25"/>
  <c r="BP25"/>
  <c r="BO25"/>
  <c r="BN25"/>
  <c r="BM25"/>
  <c r="BL25"/>
  <c r="BK25"/>
  <c r="BJ25"/>
  <c r="BI25"/>
  <c r="BH25"/>
  <c r="BG25"/>
  <c r="BF25"/>
  <c r="BE25"/>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H25"/>
  <c r="FN24"/>
  <c r="FM24"/>
  <c r="FL24"/>
  <c r="FK24"/>
  <c r="FF24"/>
  <c r="FE24"/>
  <c r="FD24"/>
  <c r="FC24"/>
  <c r="FB24"/>
  <c r="FA24"/>
  <c r="EZ24"/>
  <c r="EY24"/>
  <c r="EX24"/>
  <c r="EW24"/>
  <c r="EV24"/>
  <c r="EU24"/>
  <c r="ET24"/>
  <c r="ES24"/>
  <c r="ER24"/>
  <c r="EQ24"/>
  <c r="EP24"/>
  <c r="EO24"/>
  <c r="EN24"/>
  <c r="EM24"/>
  <c r="EL24"/>
  <c r="EK24"/>
  <c r="EJ24"/>
  <c r="EI24"/>
  <c r="EH24"/>
  <c r="EG24"/>
  <c r="EF24"/>
  <c r="EE24"/>
  <c r="ED24"/>
  <c r="EC24"/>
  <c r="EB24"/>
  <c r="EA24"/>
  <c r="DZ24"/>
  <c r="DY24"/>
  <c r="DX24"/>
  <c r="DW24"/>
  <c r="DV24"/>
  <c r="DU24"/>
  <c r="DT24"/>
  <c r="DS24"/>
  <c r="DR24"/>
  <c r="DQ24"/>
  <c r="DP24"/>
  <c r="DO24"/>
  <c r="DN24"/>
  <c r="DM24"/>
  <c r="DL24"/>
  <c r="DK24"/>
  <c r="DJ24"/>
  <c r="DI24"/>
  <c r="DH24"/>
  <c r="DG24"/>
  <c r="DF24"/>
  <c r="DE24"/>
  <c r="DD24"/>
  <c r="DC24"/>
  <c r="DB24"/>
  <c r="DA24"/>
  <c r="CZ24"/>
  <c r="CY24"/>
  <c r="CX24"/>
  <c r="CW24"/>
  <c r="CV24"/>
  <c r="CU24"/>
  <c r="CT24"/>
  <c r="CS24"/>
  <c r="CR24"/>
  <c r="CQ24"/>
  <c r="CP24"/>
  <c r="CO24"/>
  <c r="CN24"/>
  <c r="CM24"/>
  <c r="CL24"/>
  <c r="CK24"/>
  <c r="CJ24"/>
  <c r="CI24"/>
  <c r="CH24"/>
  <c r="CG24"/>
  <c r="CF24"/>
  <c r="CE24"/>
  <c r="CD24"/>
  <c r="CC24"/>
  <c r="CB24"/>
  <c r="CA24"/>
  <c r="BZ24"/>
  <c r="BY24"/>
  <c r="BX24"/>
  <c r="BW24"/>
  <c r="BV24"/>
  <c r="BU24"/>
  <c r="BT24"/>
  <c r="BS24"/>
  <c r="BR24"/>
  <c r="BQ24"/>
  <c r="BP24"/>
  <c r="BO24"/>
  <c r="BN24"/>
  <c r="BM24"/>
  <c r="BL24"/>
  <c r="BK24"/>
  <c r="BJ24"/>
  <c r="BI24"/>
  <c r="BH24"/>
  <c r="BG24"/>
  <c r="BF24"/>
  <c r="BE24"/>
  <c r="BD24"/>
  <c r="BC24"/>
  <c r="BB24"/>
  <c r="BA24"/>
  <c r="AZ24"/>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M24"/>
  <c r="L24"/>
  <c r="K24"/>
  <c r="J24"/>
  <c r="I24"/>
  <c r="H24"/>
  <c r="FN23"/>
  <c r="FM23"/>
  <c r="FL23"/>
  <c r="FK23"/>
  <c r="FF23"/>
  <c r="FE23"/>
  <c r="FD23"/>
  <c r="FC23"/>
  <c r="FB23"/>
  <c r="FA23"/>
  <c r="EZ23"/>
  <c r="EY23"/>
  <c r="EX23"/>
  <c r="EW23"/>
  <c r="EV23"/>
  <c r="EU23"/>
  <c r="ET23"/>
  <c r="ES23"/>
  <c r="ER23"/>
  <c r="EQ23"/>
  <c r="EP23"/>
  <c r="EO23"/>
  <c r="EN23"/>
  <c r="EM23"/>
  <c r="EL23"/>
  <c r="EK23"/>
  <c r="EJ23"/>
  <c r="EI23"/>
  <c r="EH23"/>
  <c r="EG23"/>
  <c r="EF23"/>
  <c r="EE23"/>
  <c r="ED23"/>
  <c r="EC23"/>
  <c r="EB23"/>
  <c r="EA23"/>
  <c r="DZ23"/>
  <c r="DY23"/>
  <c r="DX23"/>
  <c r="DW23"/>
  <c r="DV23"/>
  <c r="DU23"/>
  <c r="DT23"/>
  <c r="DS23"/>
  <c r="DR23"/>
  <c r="DQ23"/>
  <c r="DP23"/>
  <c r="DO23"/>
  <c r="DN23"/>
  <c r="DM23"/>
  <c r="DL23"/>
  <c r="DK23"/>
  <c r="DJ23"/>
  <c r="DI23"/>
  <c r="DH23"/>
  <c r="DG23"/>
  <c r="DF23"/>
  <c r="DE23"/>
  <c r="DD23"/>
  <c r="DC23"/>
  <c r="DB23"/>
  <c r="DA23"/>
  <c r="CZ23"/>
  <c r="CY23"/>
  <c r="CX23"/>
  <c r="CW23"/>
  <c r="CV23"/>
  <c r="CU23"/>
  <c r="CT23"/>
  <c r="CS23"/>
  <c r="CR23"/>
  <c r="CQ23"/>
  <c r="CP23"/>
  <c r="CO23"/>
  <c r="CN23"/>
  <c r="CM23"/>
  <c r="CL23"/>
  <c r="CK23"/>
  <c r="CJ23"/>
  <c r="CI23"/>
  <c r="CH23"/>
  <c r="CG23"/>
  <c r="CF23"/>
  <c r="CE23"/>
  <c r="CD23"/>
  <c r="CC23"/>
  <c r="CB23"/>
  <c r="CA23"/>
  <c r="BZ23"/>
  <c r="BY23"/>
  <c r="BX23"/>
  <c r="BW23"/>
  <c r="BV23"/>
  <c r="BU23"/>
  <c r="BT23"/>
  <c r="BS23"/>
  <c r="BR23"/>
  <c r="BQ23"/>
  <c r="BP23"/>
  <c r="BO23"/>
  <c r="BN23"/>
  <c r="BM23"/>
  <c r="BL23"/>
  <c r="BK23"/>
  <c r="BJ23"/>
  <c r="BI23"/>
  <c r="BH23"/>
  <c r="BG23"/>
  <c r="BF23"/>
  <c r="BE23"/>
  <c r="BD23"/>
  <c r="BC23"/>
  <c r="BB23"/>
  <c r="BA23"/>
  <c r="AZ23"/>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FN22"/>
  <c r="FM22"/>
  <c r="FL22"/>
  <c r="FK22"/>
  <c r="FF22"/>
  <c r="FE22"/>
  <c r="FD22"/>
  <c r="FC22"/>
  <c r="FB22"/>
  <c r="FA22"/>
  <c r="EZ22"/>
  <c r="EY22"/>
  <c r="EX22"/>
  <c r="EW22"/>
  <c r="EV22"/>
  <c r="EU22"/>
  <c r="ET22"/>
  <c r="ES22"/>
  <c r="ER22"/>
  <c r="EQ22"/>
  <c r="EP22"/>
  <c r="EO22"/>
  <c r="EN22"/>
  <c r="EM22"/>
  <c r="EL22"/>
  <c r="EK22"/>
  <c r="EJ22"/>
  <c r="EI22"/>
  <c r="EH22"/>
  <c r="EG22"/>
  <c r="EF22"/>
  <c r="EE22"/>
  <c r="ED22"/>
  <c r="EC22"/>
  <c r="EB22"/>
  <c r="EA22"/>
  <c r="DZ22"/>
  <c r="DY22"/>
  <c r="DX22"/>
  <c r="DW22"/>
  <c r="DV22"/>
  <c r="DU22"/>
  <c r="DT22"/>
  <c r="DS22"/>
  <c r="DR22"/>
  <c r="DQ22"/>
  <c r="DP22"/>
  <c r="DO22"/>
  <c r="DN22"/>
  <c r="DM22"/>
  <c r="DL22"/>
  <c r="DK22"/>
  <c r="DJ22"/>
  <c r="DI22"/>
  <c r="DH22"/>
  <c r="DG22"/>
  <c r="DF22"/>
  <c r="DE22"/>
  <c r="DD22"/>
  <c r="DC22"/>
  <c r="DB22"/>
  <c r="DA22"/>
  <c r="CZ22"/>
  <c r="CY22"/>
  <c r="CX22"/>
  <c r="CW22"/>
  <c r="CV22"/>
  <c r="CU22"/>
  <c r="CT22"/>
  <c r="CS22"/>
  <c r="CR22"/>
  <c r="CQ22"/>
  <c r="CP22"/>
  <c r="CO22"/>
  <c r="CN22"/>
  <c r="CM22"/>
  <c r="CL22"/>
  <c r="CK22"/>
  <c r="CJ22"/>
  <c r="CI22"/>
  <c r="CH22"/>
  <c r="CG22"/>
  <c r="CF22"/>
  <c r="CE22"/>
  <c r="CD22"/>
  <c r="CC22"/>
  <c r="CB22"/>
  <c r="CA22"/>
  <c r="BZ22"/>
  <c r="BY22"/>
  <c r="BX22"/>
  <c r="BW22"/>
  <c r="BV22"/>
  <c r="BU22"/>
  <c r="BT22"/>
  <c r="BS22"/>
  <c r="BR22"/>
  <c r="BQ22"/>
  <c r="BP22"/>
  <c r="BO22"/>
  <c r="BN22"/>
  <c r="BM22"/>
  <c r="BL22"/>
  <c r="BK22"/>
  <c r="BJ22"/>
  <c r="BI22"/>
  <c r="BH22"/>
  <c r="BG22"/>
  <c r="BF22"/>
  <c r="BE22"/>
  <c r="BD22"/>
  <c r="BC22"/>
  <c r="BB22"/>
  <c r="BA22"/>
  <c r="AZ22"/>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M22"/>
  <c r="L22"/>
  <c r="K22"/>
  <c r="J22"/>
  <c r="I22"/>
  <c r="H22"/>
  <c r="FN21"/>
  <c r="FM21"/>
  <c r="FL21"/>
  <c r="FK21"/>
  <c r="FF21"/>
  <c r="FE21"/>
  <c r="FD21"/>
  <c r="FC21"/>
  <c r="FB21"/>
  <c r="FA21"/>
  <c r="EZ21"/>
  <c r="EY21"/>
  <c r="EX21"/>
  <c r="EW21"/>
  <c r="EV21"/>
  <c r="EU21"/>
  <c r="ET21"/>
  <c r="ES21"/>
  <c r="ER21"/>
  <c r="EQ21"/>
  <c r="EP21"/>
  <c r="EO21"/>
  <c r="EN21"/>
  <c r="EM21"/>
  <c r="EL21"/>
  <c r="EK21"/>
  <c r="EJ21"/>
  <c r="EI21"/>
  <c r="EH21"/>
  <c r="EG21"/>
  <c r="EF21"/>
  <c r="EE21"/>
  <c r="ED21"/>
  <c r="EC21"/>
  <c r="EB21"/>
  <c r="EA21"/>
  <c r="DZ21"/>
  <c r="DY21"/>
  <c r="DX21"/>
  <c r="DW21"/>
  <c r="DV21"/>
  <c r="DU21"/>
  <c r="DT21"/>
  <c r="DS21"/>
  <c r="DR21"/>
  <c r="DQ21"/>
  <c r="DP21"/>
  <c r="DO21"/>
  <c r="DN21"/>
  <c r="DM21"/>
  <c r="DL21"/>
  <c r="DK21"/>
  <c r="DJ21"/>
  <c r="DI21"/>
  <c r="DH21"/>
  <c r="DG21"/>
  <c r="DF21"/>
  <c r="DE21"/>
  <c r="DD21"/>
  <c r="DC21"/>
  <c r="DB21"/>
  <c r="DA21"/>
  <c r="CZ21"/>
  <c r="CY21"/>
  <c r="CX21"/>
  <c r="CW21"/>
  <c r="CV21"/>
  <c r="CU21"/>
  <c r="CT21"/>
  <c r="CS21"/>
  <c r="CR21"/>
  <c r="CQ21"/>
  <c r="CP21"/>
  <c r="CO21"/>
  <c r="CN21"/>
  <c r="CM21"/>
  <c r="CL21"/>
  <c r="CK21"/>
  <c r="CJ21"/>
  <c r="CI21"/>
  <c r="CH21"/>
  <c r="CG21"/>
  <c r="CF21"/>
  <c r="CE21"/>
  <c r="CD21"/>
  <c r="CC21"/>
  <c r="CB21"/>
  <c r="CA21"/>
  <c r="BZ21"/>
  <c r="BY21"/>
  <c r="BX21"/>
  <c r="BW21"/>
  <c r="BV21"/>
  <c r="BU21"/>
  <c r="BT21"/>
  <c r="BS21"/>
  <c r="BR21"/>
  <c r="BQ21"/>
  <c r="BP21"/>
  <c r="BO21"/>
  <c r="BN21"/>
  <c r="BM21"/>
  <c r="BL21"/>
  <c r="BK21"/>
  <c r="BJ21"/>
  <c r="BI21"/>
  <c r="BH21"/>
  <c r="BG21"/>
  <c r="BF21"/>
  <c r="BE21"/>
  <c r="BD21"/>
  <c r="BC21"/>
  <c r="BB21"/>
  <c r="BA21"/>
  <c r="AZ21"/>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M21"/>
  <c r="L21"/>
  <c r="K21"/>
  <c r="J21"/>
  <c r="I21"/>
  <c r="H21"/>
  <c r="FN20"/>
  <c r="FM20"/>
  <c r="FL20"/>
  <c r="FK20"/>
  <c r="FF20"/>
  <c r="FE20"/>
  <c r="FD20"/>
  <c r="FC20"/>
  <c r="FB20"/>
  <c r="FA20"/>
  <c r="EZ20"/>
  <c r="EY20"/>
  <c r="EX20"/>
  <c r="EW20"/>
  <c r="EV20"/>
  <c r="EU20"/>
  <c r="ET20"/>
  <c r="ES20"/>
  <c r="ER20"/>
  <c r="EQ20"/>
  <c r="EP20"/>
  <c r="EO20"/>
  <c r="EN20"/>
  <c r="EM20"/>
  <c r="EL20"/>
  <c r="EK20"/>
  <c r="EJ20"/>
  <c r="EI20"/>
  <c r="EH20"/>
  <c r="EG20"/>
  <c r="EF20"/>
  <c r="EE20"/>
  <c r="ED20"/>
  <c r="EC20"/>
  <c r="EB20"/>
  <c r="EA20"/>
  <c r="DZ20"/>
  <c r="DY20"/>
  <c r="DX20"/>
  <c r="DW20"/>
  <c r="DV20"/>
  <c r="DU20"/>
  <c r="DT20"/>
  <c r="DS20"/>
  <c r="DR20"/>
  <c r="DQ20"/>
  <c r="DP20"/>
  <c r="DO20"/>
  <c r="DN20"/>
  <c r="DM20"/>
  <c r="DL20"/>
  <c r="DK20"/>
  <c r="DJ20"/>
  <c r="DI20"/>
  <c r="DH20"/>
  <c r="DG20"/>
  <c r="DF20"/>
  <c r="DE20"/>
  <c r="DD20"/>
  <c r="DC20"/>
  <c r="DB20"/>
  <c r="DA20"/>
  <c r="CZ20"/>
  <c r="CY20"/>
  <c r="CX20"/>
  <c r="CW20"/>
  <c r="CV20"/>
  <c r="CU20"/>
  <c r="CT20"/>
  <c r="CS20"/>
  <c r="CR20"/>
  <c r="CQ20"/>
  <c r="CP20"/>
  <c r="CO20"/>
  <c r="CN20"/>
  <c r="CM20"/>
  <c r="CL20"/>
  <c r="CK20"/>
  <c r="CJ20"/>
  <c r="CI20"/>
  <c r="CH20"/>
  <c r="CG20"/>
  <c r="CF20"/>
  <c r="CE20"/>
  <c r="CD20"/>
  <c r="CC20"/>
  <c r="CB20"/>
  <c r="CA20"/>
  <c r="BZ20"/>
  <c r="BY20"/>
  <c r="BX20"/>
  <c r="BW20"/>
  <c r="BV20"/>
  <c r="BU20"/>
  <c r="BT20"/>
  <c r="BS20"/>
  <c r="BR20"/>
  <c r="BQ20"/>
  <c r="BP20"/>
  <c r="BO20"/>
  <c r="BN20"/>
  <c r="BM20"/>
  <c r="BL20"/>
  <c r="BK20"/>
  <c r="BJ20"/>
  <c r="BI20"/>
  <c r="BH20"/>
  <c r="BG20"/>
  <c r="BF20"/>
  <c r="BE20"/>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H20"/>
  <c r="FN19"/>
  <c r="FM19"/>
  <c r="FL19"/>
  <c r="FK19"/>
  <c r="FF19"/>
  <c r="FE19"/>
  <c r="FD19"/>
  <c r="FC19"/>
  <c r="FB19"/>
  <c r="FA19"/>
  <c r="EZ19"/>
  <c r="EY19"/>
  <c r="EX19"/>
  <c r="EW19"/>
  <c r="EV19"/>
  <c r="EU19"/>
  <c r="ET19"/>
  <c r="ES19"/>
  <c r="ER19"/>
  <c r="EQ19"/>
  <c r="EP19"/>
  <c r="EO19"/>
  <c r="EN19"/>
  <c r="EM19"/>
  <c r="EL19"/>
  <c r="EK19"/>
  <c r="EJ19"/>
  <c r="EI19"/>
  <c r="EH19"/>
  <c r="EG19"/>
  <c r="EF19"/>
  <c r="EE19"/>
  <c r="ED19"/>
  <c r="EC19"/>
  <c r="EB19"/>
  <c r="EA19"/>
  <c r="DZ19"/>
  <c r="DY19"/>
  <c r="DX19"/>
  <c r="DW19"/>
  <c r="DV19"/>
  <c r="DU19"/>
  <c r="DT19"/>
  <c r="DS19"/>
  <c r="DR19"/>
  <c r="DQ19"/>
  <c r="DP19"/>
  <c r="DO19"/>
  <c r="DN19"/>
  <c r="DM19"/>
  <c r="DL19"/>
  <c r="DK19"/>
  <c r="DJ19"/>
  <c r="DI19"/>
  <c r="DH19"/>
  <c r="DG19"/>
  <c r="DF19"/>
  <c r="DE19"/>
  <c r="DD19"/>
  <c r="DC19"/>
  <c r="DB19"/>
  <c r="DA19"/>
  <c r="CZ19"/>
  <c r="CY19"/>
  <c r="CX19"/>
  <c r="CW19"/>
  <c r="CV19"/>
  <c r="CU19"/>
  <c r="CT19"/>
  <c r="CS19"/>
  <c r="CR19"/>
  <c r="CQ19"/>
  <c r="CP19"/>
  <c r="CO19"/>
  <c r="CN19"/>
  <c r="CM19"/>
  <c r="CL19"/>
  <c r="CK19"/>
  <c r="CJ19"/>
  <c r="CI19"/>
  <c r="CH19"/>
  <c r="CG19"/>
  <c r="CF19"/>
  <c r="CE19"/>
  <c r="CD19"/>
  <c r="CC19"/>
  <c r="CB19"/>
  <c r="CA19"/>
  <c r="BZ19"/>
  <c r="BY19"/>
  <c r="BX19"/>
  <c r="BW19"/>
  <c r="BV19"/>
  <c r="BU19"/>
  <c r="BT19"/>
  <c r="BS19"/>
  <c r="BR19"/>
  <c r="BQ19"/>
  <c r="BP19"/>
  <c r="BO19"/>
  <c r="BN19"/>
  <c r="BM19"/>
  <c r="BL19"/>
  <c r="BK19"/>
  <c r="BJ19"/>
  <c r="BI19"/>
  <c r="BH19"/>
  <c r="BG19"/>
  <c r="BF19"/>
  <c r="BE19"/>
  <c r="BD19"/>
  <c r="BC19"/>
  <c r="BB19"/>
  <c r="BA19"/>
  <c r="AZ19"/>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M19"/>
  <c r="L19"/>
  <c r="K19"/>
  <c r="J19"/>
  <c r="I19"/>
  <c r="H19"/>
  <c r="FN18"/>
  <c r="FM18"/>
  <c r="FL18"/>
  <c r="FK18"/>
  <c r="FF18"/>
  <c r="FE18"/>
  <c r="FD18"/>
  <c r="FC18"/>
  <c r="FB18"/>
  <c r="FA18"/>
  <c r="EZ18"/>
  <c r="EY18"/>
  <c r="EX18"/>
  <c r="EW18"/>
  <c r="EV18"/>
  <c r="EU18"/>
  <c r="ET18"/>
  <c r="ES18"/>
  <c r="ER18"/>
  <c r="EQ18"/>
  <c r="EP18"/>
  <c r="EO18"/>
  <c r="EN18"/>
  <c r="EM18"/>
  <c r="EL18"/>
  <c r="EK18"/>
  <c r="EJ18"/>
  <c r="EI18"/>
  <c r="EH18"/>
  <c r="EG18"/>
  <c r="EF18"/>
  <c r="EE18"/>
  <c r="ED18"/>
  <c r="EC18"/>
  <c r="EB18"/>
  <c r="EA18"/>
  <c r="DZ18"/>
  <c r="DY18"/>
  <c r="DX18"/>
  <c r="DW18"/>
  <c r="DV18"/>
  <c r="DU18"/>
  <c r="DT18"/>
  <c r="DS18"/>
  <c r="DR18"/>
  <c r="DQ18"/>
  <c r="DP18"/>
  <c r="DO18"/>
  <c r="DN18"/>
  <c r="DM18"/>
  <c r="DL18"/>
  <c r="DK18"/>
  <c r="DJ18"/>
  <c r="DI18"/>
  <c r="DH18"/>
  <c r="DG18"/>
  <c r="DF18"/>
  <c r="DE18"/>
  <c r="DD18"/>
  <c r="DC18"/>
  <c r="DB18"/>
  <c r="DA18"/>
  <c r="CZ18"/>
  <c r="CY18"/>
  <c r="CX18"/>
  <c r="CW18"/>
  <c r="CV18"/>
  <c r="CU18"/>
  <c r="CT18"/>
  <c r="CS18"/>
  <c r="CR18"/>
  <c r="CQ18"/>
  <c r="CP18"/>
  <c r="CO18"/>
  <c r="CN18"/>
  <c r="CM18"/>
  <c r="CL18"/>
  <c r="CK18"/>
  <c r="CJ18"/>
  <c r="CI18"/>
  <c r="CH18"/>
  <c r="CG18"/>
  <c r="CF18"/>
  <c r="CE18"/>
  <c r="CD18"/>
  <c r="CC18"/>
  <c r="CB18"/>
  <c r="CA18"/>
  <c r="BZ18"/>
  <c r="BY18"/>
  <c r="BX18"/>
  <c r="BW18"/>
  <c r="BV18"/>
  <c r="BU18"/>
  <c r="BT18"/>
  <c r="BS18"/>
  <c r="BR18"/>
  <c r="BQ18"/>
  <c r="BP18"/>
  <c r="BO18"/>
  <c r="BN18"/>
  <c r="BM18"/>
  <c r="BL18"/>
  <c r="BK18"/>
  <c r="BJ18"/>
  <c r="BI18"/>
  <c r="BH18"/>
  <c r="BG18"/>
  <c r="BF18"/>
  <c r="BE18"/>
  <c r="BD18"/>
  <c r="BC18"/>
  <c r="BB18"/>
  <c r="BA18"/>
  <c r="AZ18"/>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M18"/>
  <c r="L18"/>
  <c r="K18"/>
  <c r="J18"/>
  <c r="I18"/>
  <c r="H18"/>
  <c r="FN17"/>
  <c r="FM17"/>
  <c r="FL17"/>
  <c r="FK17"/>
  <c r="FF17"/>
  <c r="FE17"/>
  <c r="FD17"/>
  <c r="FC17"/>
  <c r="FB17"/>
  <c r="FA17"/>
  <c r="EZ17"/>
  <c r="EY17"/>
  <c r="EX17"/>
  <c r="EW17"/>
  <c r="EV17"/>
  <c r="EU17"/>
  <c r="ET17"/>
  <c r="ES17"/>
  <c r="ER17"/>
  <c r="EQ17"/>
  <c r="EP17"/>
  <c r="EO17"/>
  <c r="EN17"/>
  <c r="EM17"/>
  <c r="EL17"/>
  <c r="EK17"/>
  <c r="EJ17"/>
  <c r="EI17"/>
  <c r="EH17"/>
  <c r="EG17"/>
  <c r="EF17"/>
  <c r="EE17"/>
  <c r="ED17"/>
  <c r="EC17"/>
  <c r="EB17"/>
  <c r="EA17"/>
  <c r="DZ17"/>
  <c r="DY17"/>
  <c r="DX17"/>
  <c r="DW17"/>
  <c r="DV17"/>
  <c r="DU17"/>
  <c r="DT17"/>
  <c r="DS17"/>
  <c r="DR17"/>
  <c r="DQ17"/>
  <c r="DP17"/>
  <c r="DO17"/>
  <c r="DN17"/>
  <c r="DM17"/>
  <c r="DL17"/>
  <c r="DK17"/>
  <c r="DJ17"/>
  <c r="DI17"/>
  <c r="DH17"/>
  <c r="DG17"/>
  <c r="DF17"/>
  <c r="DE17"/>
  <c r="DD17"/>
  <c r="DC17"/>
  <c r="DB17"/>
  <c r="DA17"/>
  <c r="CZ17"/>
  <c r="CY17"/>
  <c r="CX17"/>
  <c r="CW17"/>
  <c r="CV17"/>
  <c r="CU17"/>
  <c r="CT17"/>
  <c r="CS17"/>
  <c r="CR17"/>
  <c r="CQ17"/>
  <c r="CP17"/>
  <c r="CO17"/>
  <c r="CN17"/>
  <c r="CM17"/>
  <c r="CL17"/>
  <c r="CK17"/>
  <c r="CJ17"/>
  <c r="CI17"/>
  <c r="CH17"/>
  <c r="CG17"/>
  <c r="CF17"/>
  <c r="CE17"/>
  <c r="CD17"/>
  <c r="CC17"/>
  <c r="CB17"/>
  <c r="CA17"/>
  <c r="BZ17"/>
  <c r="BY17"/>
  <c r="BX17"/>
  <c r="BW17"/>
  <c r="BV17"/>
  <c r="BU17"/>
  <c r="BT17"/>
  <c r="BS17"/>
  <c r="BR17"/>
  <c r="BQ17"/>
  <c r="BP17"/>
  <c r="BO17"/>
  <c r="BN17"/>
  <c r="BM17"/>
  <c r="BL17"/>
  <c r="BK17"/>
  <c r="BJ17"/>
  <c r="BI17"/>
  <c r="BH17"/>
  <c r="BG17"/>
  <c r="BF17"/>
  <c r="BE17"/>
  <c r="BD17"/>
  <c r="BC17"/>
  <c r="BB17"/>
  <c r="BA17"/>
  <c r="AZ17"/>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M17"/>
  <c r="L17"/>
  <c r="K17"/>
  <c r="J17"/>
  <c r="I17"/>
  <c r="H17"/>
  <c r="FN16"/>
  <c r="FM16"/>
  <c r="FL16"/>
  <c r="FK16"/>
  <c r="FF16"/>
  <c r="FE16"/>
  <c r="FD16"/>
  <c r="FC16"/>
  <c r="FB16"/>
  <c r="FA16"/>
  <c r="EZ16"/>
  <c r="EY16"/>
  <c r="EX16"/>
  <c r="EW16"/>
  <c r="EV16"/>
  <c r="EU16"/>
  <c r="ET16"/>
  <c r="ES16"/>
  <c r="ER16"/>
  <c r="EQ16"/>
  <c r="EP16"/>
  <c r="EO16"/>
  <c r="EN16"/>
  <c r="EM16"/>
  <c r="EL16"/>
  <c r="EK16"/>
  <c r="EJ16"/>
  <c r="EI16"/>
  <c r="EH16"/>
  <c r="EG16"/>
  <c r="EF16"/>
  <c r="EE16"/>
  <c r="ED16"/>
  <c r="EC16"/>
  <c r="EB16"/>
  <c r="EA16"/>
  <c r="DZ16"/>
  <c r="DY16"/>
  <c r="DX16"/>
  <c r="DW16"/>
  <c r="DV16"/>
  <c r="DU16"/>
  <c r="DT16"/>
  <c r="DS16"/>
  <c r="DR16"/>
  <c r="DQ16"/>
  <c r="DP16"/>
  <c r="DO16"/>
  <c r="DN16"/>
  <c r="DM16"/>
  <c r="DL16"/>
  <c r="DK16"/>
  <c r="DJ16"/>
  <c r="DI16"/>
  <c r="DH16"/>
  <c r="DG16"/>
  <c r="DF16"/>
  <c r="DE16"/>
  <c r="DD16"/>
  <c r="DC16"/>
  <c r="DB16"/>
  <c r="DA16"/>
  <c r="CZ16"/>
  <c r="CY16"/>
  <c r="CX16"/>
  <c r="CW16"/>
  <c r="CV16"/>
  <c r="CU16"/>
  <c r="CT16"/>
  <c r="CS16"/>
  <c r="CR16"/>
  <c r="CQ16"/>
  <c r="CP16"/>
  <c r="CO16"/>
  <c r="CN16"/>
  <c r="CM16"/>
  <c r="CL16"/>
  <c r="CK16"/>
  <c r="CJ16"/>
  <c r="CI16"/>
  <c r="CH16"/>
  <c r="CG16"/>
  <c r="CF16"/>
  <c r="CE16"/>
  <c r="CD16"/>
  <c r="CC16"/>
  <c r="CB16"/>
  <c r="CA16"/>
  <c r="BZ16"/>
  <c r="BY16"/>
  <c r="BX16"/>
  <c r="BW16"/>
  <c r="BV16"/>
  <c r="BU16"/>
  <c r="BT16"/>
  <c r="BS16"/>
  <c r="BR16"/>
  <c r="BQ16"/>
  <c r="BP16"/>
  <c r="BO16"/>
  <c r="BN16"/>
  <c r="BM16"/>
  <c r="BL16"/>
  <c r="BK16"/>
  <c r="BJ16"/>
  <c r="BI16"/>
  <c r="BH16"/>
  <c r="BG16"/>
  <c r="BF16"/>
  <c r="BE16"/>
  <c r="BD16"/>
  <c r="BC16"/>
  <c r="BB16"/>
  <c r="BA16"/>
  <c r="AZ16"/>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M16"/>
  <c r="L16"/>
  <c r="K16"/>
  <c r="J16"/>
  <c r="I16"/>
  <c r="H16"/>
  <c r="FN15"/>
  <c r="FM15"/>
  <c r="FL15"/>
  <c r="FK15"/>
  <c r="FF15"/>
  <c r="FE15"/>
  <c r="FD15"/>
  <c r="FC15"/>
  <c r="FB15"/>
  <c r="FA15"/>
  <c r="EZ15"/>
  <c r="EY15"/>
  <c r="EX15"/>
  <c r="EW15"/>
  <c r="EV15"/>
  <c r="EU15"/>
  <c r="ET15"/>
  <c r="ES15"/>
  <c r="ER15"/>
  <c r="EQ15"/>
  <c r="EP15"/>
  <c r="EO15"/>
  <c r="EN15"/>
  <c r="EM15"/>
  <c r="EL15"/>
  <c r="EK15"/>
  <c r="EJ15"/>
  <c r="EI15"/>
  <c r="EH15"/>
  <c r="EG15"/>
  <c r="EF15"/>
  <c r="EE15"/>
  <c r="ED15"/>
  <c r="EC15"/>
  <c r="EB15"/>
  <c r="EA15"/>
  <c r="DZ15"/>
  <c r="DY15"/>
  <c r="DX15"/>
  <c r="DW15"/>
  <c r="DV15"/>
  <c r="DU15"/>
  <c r="DT15"/>
  <c r="DS15"/>
  <c r="DR15"/>
  <c r="DQ15"/>
  <c r="DP15"/>
  <c r="DO15"/>
  <c r="DN15"/>
  <c r="DM15"/>
  <c r="DL15"/>
  <c r="DK15"/>
  <c r="DJ15"/>
  <c r="DI15"/>
  <c r="DH15"/>
  <c r="DG15"/>
  <c r="DF15"/>
  <c r="DE15"/>
  <c r="DD15"/>
  <c r="DC15"/>
  <c r="DB15"/>
  <c r="DA15"/>
  <c r="CZ15"/>
  <c r="CY15"/>
  <c r="CX15"/>
  <c r="CW15"/>
  <c r="CV15"/>
  <c r="CU15"/>
  <c r="CT15"/>
  <c r="CS15"/>
  <c r="CR15"/>
  <c r="CQ15"/>
  <c r="CP15"/>
  <c r="CO15"/>
  <c r="CN15"/>
  <c r="CM15"/>
  <c r="CL15"/>
  <c r="CK15"/>
  <c r="CJ15"/>
  <c r="CI15"/>
  <c r="CH15"/>
  <c r="CG15"/>
  <c r="CF15"/>
  <c r="CE15"/>
  <c r="CD15"/>
  <c r="CC15"/>
  <c r="CB15"/>
  <c r="CA15"/>
  <c r="BZ15"/>
  <c r="BY15"/>
  <c r="BX15"/>
  <c r="BW15"/>
  <c r="BV15"/>
  <c r="BU15"/>
  <c r="BT15"/>
  <c r="BS15"/>
  <c r="BR15"/>
  <c r="BQ15"/>
  <c r="BP15"/>
  <c r="BO15"/>
  <c r="BN15"/>
  <c r="BM15"/>
  <c r="BL15"/>
  <c r="BK15"/>
  <c r="BJ15"/>
  <c r="BI15"/>
  <c r="BH15"/>
  <c r="BG15"/>
  <c r="BF15"/>
  <c r="BE15"/>
  <c r="BD15"/>
  <c r="BC15"/>
  <c r="BB15"/>
  <c r="BA15"/>
  <c r="AZ15"/>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M15"/>
  <c r="L15"/>
  <c r="K15"/>
  <c r="J15"/>
  <c r="I15"/>
  <c r="H15"/>
  <c r="FN14"/>
  <c r="FM14"/>
  <c r="FL14"/>
  <c r="FK14"/>
  <c r="FF14"/>
  <c r="FE14"/>
  <c r="FD14"/>
  <c r="FC14"/>
  <c r="FB14"/>
  <c r="FA14"/>
  <c r="EZ14"/>
  <c r="EY14"/>
  <c r="EX14"/>
  <c r="EW14"/>
  <c r="EV14"/>
  <c r="EU14"/>
  <c r="ET14"/>
  <c r="ES14"/>
  <c r="ER14"/>
  <c r="EQ14"/>
  <c r="EP14"/>
  <c r="EO14"/>
  <c r="EN14"/>
  <c r="EM14"/>
  <c r="EL14"/>
  <c r="EK14"/>
  <c r="EJ14"/>
  <c r="EI14"/>
  <c r="EH14"/>
  <c r="EG14"/>
  <c r="EF14"/>
  <c r="EE14"/>
  <c r="ED14"/>
  <c r="EC14"/>
  <c r="EB14"/>
  <c r="EA14"/>
  <c r="DZ14"/>
  <c r="DY14"/>
  <c r="DX14"/>
  <c r="DW14"/>
  <c r="DV14"/>
  <c r="DU14"/>
  <c r="DT14"/>
  <c r="DS14"/>
  <c r="DR14"/>
  <c r="DQ14"/>
  <c r="DP14"/>
  <c r="DO14"/>
  <c r="DN14"/>
  <c r="DM14"/>
  <c r="DL14"/>
  <c r="DK14"/>
  <c r="DJ14"/>
  <c r="DI14"/>
  <c r="DH14"/>
  <c r="DG14"/>
  <c r="DF14"/>
  <c r="DE14"/>
  <c r="DD14"/>
  <c r="DC14"/>
  <c r="DB14"/>
  <c r="DA14"/>
  <c r="CZ14"/>
  <c r="CY14"/>
  <c r="CX14"/>
  <c r="CW14"/>
  <c r="CV14"/>
  <c r="CU14"/>
  <c r="CT14"/>
  <c r="CS14"/>
  <c r="CR14"/>
  <c r="CQ14"/>
  <c r="CP14"/>
  <c r="CO14"/>
  <c r="CN14"/>
  <c r="CM14"/>
  <c r="CL14"/>
  <c r="CK14"/>
  <c r="CJ14"/>
  <c r="CI14"/>
  <c r="CH14"/>
  <c r="CG14"/>
  <c r="CF14"/>
  <c r="CE14"/>
  <c r="CD14"/>
  <c r="CC14"/>
  <c r="CB14"/>
  <c r="CA14"/>
  <c r="BZ14"/>
  <c r="BY14"/>
  <c r="BX14"/>
  <c r="BW14"/>
  <c r="BV14"/>
  <c r="BU14"/>
  <c r="BT14"/>
  <c r="BS14"/>
  <c r="BR14"/>
  <c r="BQ14"/>
  <c r="BP14"/>
  <c r="BO14"/>
  <c r="BN14"/>
  <c r="BM14"/>
  <c r="BL14"/>
  <c r="BK14"/>
  <c r="BJ14"/>
  <c r="BI14"/>
  <c r="BH14"/>
  <c r="BG14"/>
  <c r="BF14"/>
  <c r="BE14"/>
  <c r="BD14"/>
  <c r="BC14"/>
  <c r="BB14"/>
  <c r="BA14"/>
  <c r="AZ14"/>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FN13"/>
  <c r="FM13"/>
  <c r="FL13"/>
  <c r="FK13"/>
  <c r="FF13"/>
  <c r="FE13"/>
  <c r="FD13"/>
  <c r="FC13"/>
  <c r="FB13"/>
  <c r="FA13"/>
  <c r="EZ13"/>
  <c r="EY13"/>
  <c r="EX13"/>
  <c r="EW13"/>
  <c r="EV13"/>
  <c r="EU13"/>
  <c r="ET13"/>
  <c r="ES13"/>
  <c r="ER13"/>
  <c r="EQ13"/>
  <c r="EP13"/>
  <c r="EO13"/>
  <c r="EN13"/>
  <c r="EM13"/>
  <c r="EL13"/>
  <c r="EK13"/>
  <c r="EJ13"/>
  <c r="EI13"/>
  <c r="EH13"/>
  <c r="EG13"/>
  <c r="EF13"/>
  <c r="EE13"/>
  <c r="ED13"/>
  <c r="EC13"/>
  <c r="EB13"/>
  <c r="EA13"/>
  <c r="DZ13"/>
  <c r="DY13"/>
  <c r="DX13"/>
  <c r="DW13"/>
  <c r="DV13"/>
  <c r="DU13"/>
  <c r="DT13"/>
  <c r="DS13"/>
  <c r="DR13"/>
  <c r="DQ13"/>
  <c r="DP13"/>
  <c r="DO13"/>
  <c r="DN13"/>
  <c r="DM13"/>
  <c r="DL13"/>
  <c r="DK13"/>
  <c r="DJ13"/>
  <c r="DI13"/>
  <c r="DH13"/>
  <c r="DG13"/>
  <c r="DF13"/>
  <c r="DE13"/>
  <c r="DD13"/>
  <c r="DC13"/>
  <c r="DB13"/>
  <c r="DA13"/>
  <c r="CZ13"/>
  <c r="CY13"/>
  <c r="CX13"/>
  <c r="CW13"/>
  <c r="CV13"/>
  <c r="CU13"/>
  <c r="CT13"/>
  <c r="CS13"/>
  <c r="CR13"/>
  <c r="CQ13"/>
  <c r="CP13"/>
  <c r="CO13"/>
  <c r="CN13"/>
  <c r="CM13"/>
  <c r="CL13"/>
  <c r="CK13"/>
  <c r="CJ13"/>
  <c r="CI13"/>
  <c r="CH13"/>
  <c r="CG13"/>
  <c r="CF13"/>
  <c r="CE13"/>
  <c r="CD13"/>
  <c r="CC13"/>
  <c r="CB13"/>
  <c r="CA13"/>
  <c r="BZ13"/>
  <c r="BY13"/>
  <c r="BX13"/>
  <c r="BW13"/>
  <c r="BV13"/>
  <c r="BU13"/>
  <c r="BT13"/>
  <c r="BS13"/>
  <c r="BR13"/>
  <c r="BQ13"/>
  <c r="BP13"/>
  <c r="BO13"/>
  <c r="BN13"/>
  <c r="BM13"/>
  <c r="BL13"/>
  <c r="BK13"/>
  <c r="BJ13"/>
  <c r="BI13"/>
  <c r="BH13"/>
  <c r="BG13"/>
  <c r="BF13"/>
  <c r="BE13"/>
  <c r="BD13"/>
  <c r="BC13"/>
  <c r="BB13"/>
  <c r="BA13"/>
  <c r="AZ13"/>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M13"/>
  <c r="L13"/>
  <c r="K13"/>
  <c r="J13"/>
  <c r="I13"/>
  <c r="H13"/>
  <c r="FN12"/>
  <c r="FM12"/>
  <c r="FL12"/>
  <c r="FK12"/>
  <c r="FF12"/>
  <c r="FE12"/>
  <c r="FD12"/>
  <c r="FC12"/>
  <c r="FB12"/>
  <c r="FA12"/>
  <c r="EZ12"/>
  <c r="EY12"/>
  <c r="EX12"/>
  <c r="EW12"/>
  <c r="EV12"/>
  <c r="EU12"/>
  <c r="ET12"/>
  <c r="ES12"/>
  <c r="ER12"/>
  <c r="EQ12"/>
  <c r="EP12"/>
  <c r="EO12"/>
  <c r="EN12"/>
  <c r="EM12"/>
  <c r="EL12"/>
  <c r="EK12"/>
  <c r="EJ12"/>
  <c r="EI12"/>
  <c r="EH12"/>
  <c r="EG12"/>
  <c r="EF12"/>
  <c r="EE12"/>
  <c r="ED12"/>
  <c r="EC12"/>
  <c r="EB12"/>
  <c r="EA12"/>
  <c r="DZ12"/>
  <c r="DY12"/>
  <c r="DX12"/>
  <c r="DW12"/>
  <c r="DV12"/>
  <c r="DU12"/>
  <c r="DT12"/>
  <c r="DS12"/>
  <c r="DR12"/>
  <c r="DQ12"/>
  <c r="DP12"/>
  <c r="DO12"/>
  <c r="DN12"/>
  <c r="DM12"/>
  <c r="DL12"/>
  <c r="DK12"/>
  <c r="DJ12"/>
  <c r="DI12"/>
  <c r="DH12"/>
  <c r="DG12"/>
  <c r="DF12"/>
  <c r="DE12"/>
  <c r="DD12"/>
  <c r="DC12"/>
  <c r="DB12"/>
  <c r="DA12"/>
  <c r="CZ12"/>
  <c r="CY12"/>
  <c r="CX12"/>
  <c r="CW12"/>
  <c r="CV12"/>
  <c r="CU12"/>
  <c r="CT12"/>
  <c r="CS12"/>
  <c r="CR12"/>
  <c r="CQ12"/>
  <c r="CP12"/>
  <c r="CO12"/>
  <c r="CN12"/>
  <c r="CM12"/>
  <c r="CL12"/>
  <c r="CK12"/>
  <c r="CJ12"/>
  <c r="CI12"/>
  <c r="CH12"/>
  <c r="CG12"/>
  <c r="CF12"/>
  <c r="CE12"/>
  <c r="CD12"/>
  <c r="CC12"/>
  <c r="CB12"/>
  <c r="CA12"/>
  <c r="BZ12"/>
  <c r="BY12"/>
  <c r="BX12"/>
  <c r="BW12"/>
  <c r="BV12"/>
  <c r="BU12"/>
  <c r="BT12"/>
  <c r="BS12"/>
  <c r="BR12"/>
  <c r="BQ12"/>
  <c r="BP12"/>
  <c r="BO12"/>
  <c r="BN12"/>
  <c r="BM12"/>
  <c r="BL12"/>
  <c r="BK12"/>
  <c r="BJ12"/>
  <c r="BI12"/>
  <c r="BH12"/>
  <c r="BG12"/>
  <c r="BF12"/>
  <c r="BE12"/>
  <c r="BD12"/>
  <c r="BC12"/>
  <c r="BB12"/>
  <c r="BA12"/>
  <c r="AZ12"/>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M12"/>
  <c r="L12"/>
  <c r="K12"/>
  <c r="J12"/>
  <c r="I12"/>
  <c r="H12"/>
  <c r="FN11"/>
  <c r="FM11"/>
  <c r="FL11"/>
  <c r="FK11"/>
  <c r="FF11"/>
  <c r="FE11"/>
  <c r="FD11"/>
  <c r="FC11"/>
  <c r="FB11"/>
  <c r="FA11"/>
  <c r="EZ11"/>
  <c r="EY11"/>
  <c r="EX11"/>
  <c r="EW11"/>
  <c r="EV11"/>
  <c r="EU11"/>
  <c r="ET11"/>
  <c r="ES11"/>
  <c r="ER11"/>
  <c r="EQ11"/>
  <c r="EP11"/>
  <c r="EO11"/>
  <c r="EN11"/>
  <c r="EM11"/>
  <c r="EL11"/>
  <c r="EK11"/>
  <c r="EJ11"/>
  <c r="EI11"/>
  <c r="EH11"/>
  <c r="EG11"/>
  <c r="EF11"/>
  <c r="EE11"/>
  <c r="ED11"/>
  <c r="EC11"/>
  <c r="EB11"/>
  <c r="EA11"/>
  <c r="DZ11"/>
  <c r="DY11"/>
  <c r="DX11"/>
  <c r="DW11"/>
  <c r="DV11"/>
  <c r="DU11"/>
  <c r="DT11"/>
  <c r="DS11"/>
  <c r="DR11"/>
  <c r="DQ11"/>
  <c r="DP11"/>
  <c r="DO11"/>
  <c r="DN11"/>
  <c r="DM11"/>
  <c r="DL11"/>
  <c r="DK11"/>
  <c r="DJ11"/>
  <c r="DI11"/>
  <c r="DH11"/>
  <c r="DG11"/>
  <c r="DF11"/>
  <c r="DE11"/>
  <c r="DD11"/>
  <c r="DC11"/>
  <c r="DB11"/>
  <c r="DA11"/>
  <c r="CZ11"/>
  <c r="CY11"/>
  <c r="CX11"/>
  <c r="CW11"/>
  <c r="CV11"/>
  <c r="CU11"/>
  <c r="CT11"/>
  <c r="CS11"/>
  <c r="CR11"/>
  <c r="CQ11"/>
  <c r="CP11"/>
  <c r="CO11"/>
  <c r="CN11"/>
  <c r="CM11"/>
  <c r="CL11"/>
  <c r="CK11"/>
  <c r="CJ11"/>
  <c r="CI11"/>
  <c r="CH11"/>
  <c r="CG11"/>
  <c r="CF11"/>
  <c r="CE11"/>
  <c r="CD11"/>
  <c r="CC11"/>
  <c r="CB11"/>
  <c r="CA11"/>
  <c r="BZ11"/>
  <c r="BY11"/>
  <c r="BX11"/>
  <c r="BW11"/>
  <c r="BV11"/>
  <c r="BU11"/>
  <c r="BT11"/>
  <c r="BS11"/>
  <c r="BR11"/>
  <c r="BQ11"/>
  <c r="BP11"/>
  <c r="BO11"/>
  <c r="BN11"/>
  <c r="BM11"/>
  <c r="BL11"/>
  <c r="BK11"/>
  <c r="BJ11"/>
  <c r="BI11"/>
  <c r="BH11"/>
  <c r="BG11"/>
  <c r="BF11"/>
  <c r="BE11"/>
  <c r="BD11"/>
  <c r="BC11"/>
  <c r="BB11"/>
  <c r="BA11"/>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M11"/>
  <c r="L11"/>
  <c r="K11"/>
  <c r="J11"/>
  <c r="I11"/>
  <c r="H11"/>
  <c r="FN10"/>
  <c r="FM10"/>
  <c r="FL10"/>
  <c r="FK10"/>
  <c r="FF10"/>
  <c r="FE10"/>
  <c r="FD10"/>
  <c r="FC10"/>
  <c r="FB10"/>
  <c r="FA10"/>
  <c r="EZ10"/>
  <c r="EY10"/>
  <c r="EX10"/>
  <c r="EW10"/>
  <c r="EV10"/>
  <c r="EU10"/>
  <c r="ET10"/>
  <c r="ES10"/>
  <c r="ER10"/>
  <c r="EQ10"/>
  <c r="EP10"/>
  <c r="EO10"/>
  <c r="EN10"/>
  <c r="EM10"/>
  <c r="EL10"/>
  <c r="EK10"/>
  <c r="EJ10"/>
  <c r="EI10"/>
  <c r="EH10"/>
  <c r="EG10"/>
  <c r="EF10"/>
  <c r="EE10"/>
  <c r="ED10"/>
  <c r="EC10"/>
  <c r="EB10"/>
  <c r="EA10"/>
  <c r="DZ10"/>
  <c r="DY10"/>
  <c r="DX10"/>
  <c r="DW10"/>
  <c r="DV10"/>
  <c r="DU10"/>
  <c r="DT10"/>
  <c r="DS10"/>
  <c r="DR10"/>
  <c r="DQ10"/>
  <c r="DP10"/>
  <c r="DO10"/>
  <c r="DN10"/>
  <c r="DM10"/>
  <c r="DL10"/>
  <c r="DK10"/>
  <c r="DJ10"/>
  <c r="DI10"/>
  <c r="DH10"/>
  <c r="DG10"/>
  <c r="DF10"/>
  <c r="DE10"/>
  <c r="DD10"/>
  <c r="DC10"/>
  <c r="DB10"/>
  <c r="DA10"/>
  <c r="CZ10"/>
  <c r="CY10"/>
  <c r="CX10"/>
  <c r="CW10"/>
  <c r="CV10"/>
  <c r="CU10"/>
  <c r="CT10"/>
  <c r="CS10"/>
  <c r="CR10"/>
  <c r="CQ10"/>
  <c r="CP10"/>
  <c r="CO10"/>
  <c r="CN10"/>
  <c r="CM10"/>
  <c r="CL10"/>
  <c r="CK10"/>
  <c r="CJ10"/>
  <c r="CI10"/>
  <c r="CH10"/>
  <c r="CG10"/>
  <c r="CF10"/>
  <c r="CE10"/>
  <c r="CD10"/>
  <c r="CC10"/>
  <c r="CB10"/>
  <c r="CA10"/>
  <c r="BZ10"/>
  <c r="BY10"/>
  <c r="BX10"/>
  <c r="BW10"/>
  <c r="BV10"/>
  <c r="BU10"/>
  <c r="BT10"/>
  <c r="BS10"/>
  <c r="BR10"/>
  <c r="BQ10"/>
  <c r="BP10"/>
  <c r="BO10"/>
  <c r="BN10"/>
  <c r="BM10"/>
  <c r="BL10"/>
  <c r="BK10"/>
  <c r="BJ10"/>
  <c r="BI10"/>
  <c r="BH10"/>
  <c r="BG10"/>
  <c r="BF10"/>
  <c r="BE10"/>
  <c r="BD10"/>
  <c r="BC10"/>
  <c r="BB10"/>
  <c r="BA10"/>
  <c r="AZ10"/>
  <c r="AY10"/>
  <c r="AX10"/>
  <c r="AW10"/>
  <c r="AV10"/>
  <c r="AU10"/>
  <c r="AT10"/>
  <c r="AS10"/>
  <c r="AR10"/>
  <c r="AQ10"/>
  <c r="AP10"/>
  <c r="AO10"/>
  <c r="AN10"/>
  <c r="AM10"/>
  <c r="AL10"/>
  <c r="AK10"/>
  <c r="AJ10"/>
  <c r="AI10"/>
  <c r="AH10"/>
  <c r="AG10"/>
  <c r="AF10"/>
  <c r="AE10"/>
  <c r="AD10"/>
  <c r="AC10"/>
  <c r="AB10"/>
  <c r="AA10"/>
  <c r="Z10"/>
  <c r="Y10"/>
  <c r="X10"/>
  <c r="W10"/>
  <c r="V10"/>
  <c r="U10"/>
  <c r="T10"/>
  <c r="S10"/>
  <c r="R10"/>
  <c r="Q10"/>
  <c r="P10"/>
  <c r="O10"/>
  <c r="N10"/>
  <c r="M10"/>
  <c r="L10"/>
  <c r="K10"/>
  <c r="J10"/>
  <c r="I10"/>
  <c r="H10"/>
  <c r="FN9"/>
  <c r="FM9"/>
  <c r="FL9"/>
  <c r="FK9"/>
  <c r="FF9"/>
  <c r="FE9"/>
  <c r="FD9"/>
  <c r="FC9"/>
  <c r="FB9"/>
  <c r="FA9"/>
  <c r="EZ9"/>
  <c r="EY9"/>
  <c r="EX9"/>
  <c r="EW9"/>
  <c r="EV9"/>
  <c r="EU9"/>
  <c r="ET9"/>
  <c r="ES9"/>
  <c r="ER9"/>
  <c r="EQ9"/>
  <c r="EP9"/>
  <c r="EO9"/>
  <c r="EN9"/>
  <c r="EM9"/>
  <c r="EL9"/>
  <c r="EK9"/>
  <c r="EJ9"/>
  <c r="EI9"/>
  <c r="EH9"/>
  <c r="EG9"/>
  <c r="EF9"/>
  <c r="EE9"/>
  <c r="ED9"/>
  <c r="EC9"/>
  <c r="EB9"/>
  <c r="EA9"/>
  <c r="DZ9"/>
  <c r="DY9"/>
  <c r="DX9"/>
  <c r="DW9"/>
  <c r="DV9"/>
  <c r="DU9"/>
  <c r="DT9"/>
  <c r="DS9"/>
  <c r="DR9"/>
  <c r="DQ9"/>
  <c r="DP9"/>
  <c r="DO9"/>
  <c r="DN9"/>
  <c r="DM9"/>
  <c r="DL9"/>
  <c r="DK9"/>
  <c r="DJ9"/>
  <c r="DI9"/>
  <c r="DH9"/>
  <c r="DG9"/>
  <c r="DF9"/>
  <c r="DE9"/>
  <c r="DD9"/>
  <c r="DC9"/>
  <c r="DB9"/>
  <c r="DA9"/>
  <c r="CZ9"/>
  <c r="CY9"/>
  <c r="CX9"/>
  <c r="CW9"/>
  <c r="CV9"/>
  <c r="CU9"/>
  <c r="CT9"/>
  <c r="CS9"/>
  <c r="CR9"/>
  <c r="CQ9"/>
  <c r="CP9"/>
  <c r="CO9"/>
  <c r="CN9"/>
  <c r="CM9"/>
  <c r="CL9"/>
  <c r="CK9"/>
  <c r="CJ9"/>
  <c r="CI9"/>
  <c r="CH9"/>
  <c r="CG9"/>
  <c r="CF9"/>
  <c r="CE9"/>
  <c r="CD9"/>
  <c r="CC9"/>
  <c r="CB9"/>
  <c r="CA9"/>
  <c r="BZ9"/>
  <c r="BY9"/>
  <c r="BX9"/>
  <c r="BW9"/>
  <c r="BV9"/>
  <c r="BU9"/>
  <c r="BT9"/>
  <c r="BS9"/>
  <c r="BR9"/>
  <c r="BQ9"/>
  <c r="BP9"/>
  <c r="BO9"/>
  <c r="BN9"/>
  <c r="BM9"/>
  <c r="BL9"/>
  <c r="BK9"/>
  <c r="BJ9"/>
  <c r="BI9"/>
  <c r="BH9"/>
  <c r="BG9"/>
  <c r="BF9"/>
  <c r="BE9"/>
  <c r="BD9"/>
  <c r="BC9"/>
  <c r="BB9"/>
  <c r="BA9"/>
  <c r="AZ9"/>
  <c r="AY9"/>
  <c r="AX9"/>
  <c r="AW9"/>
  <c r="AV9"/>
  <c r="AU9"/>
  <c r="AT9"/>
  <c r="AS9"/>
  <c r="AR9"/>
  <c r="AQ9"/>
  <c r="AP9"/>
  <c r="AO9"/>
  <c r="AN9"/>
  <c r="AM9"/>
  <c r="AL9"/>
  <c r="AK9"/>
  <c r="AJ9"/>
  <c r="AI9"/>
  <c r="AH9"/>
  <c r="AG9"/>
  <c r="AF9"/>
  <c r="AE9"/>
  <c r="AD9"/>
  <c r="AC9"/>
  <c r="AB9"/>
  <c r="AA9"/>
  <c r="Z9"/>
  <c r="Y9"/>
  <c r="X9"/>
  <c r="W9"/>
  <c r="V9"/>
  <c r="U9"/>
  <c r="T9"/>
  <c r="S9"/>
  <c r="R9"/>
  <c r="Q9"/>
  <c r="P9"/>
  <c r="O9"/>
  <c r="N9"/>
  <c r="M9"/>
  <c r="L9"/>
  <c r="K9"/>
  <c r="J9"/>
  <c r="I9"/>
  <c r="H9"/>
  <c r="FN8"/>
  <c r="FM8"/>
  <c r="FL8"/>
  <c r="FK8"/>
  <c r="FF8"/>
  <c r="FE8"/>
  <c r="FD8"/>
  <c r="FC8"/>
  <c r="FB8"/>
  <c r="FA8"/>
  <c r="EZ8"/>
  <c r="EY8"/>
  <c r="EX8"/>
  <c r="EW8"/>
  <c r="EV8"/>
  <c r="EU8"/>
  <c r="ET8"/>
  <c r="ES8"/>
  <c r="ER8"/>
  <c r="EQ8"/>
  <c r="EP8"/>
  <c r="EO8"/>
  <c r="EN8"/>
  <c r="EM8"/>
  <c r="EL8"/>
  <c r="EK8"/>
  <c r="EJ8"/>
  <c r="EI8"/>
  <c r="EH8"/>
  <c r="EG8"/>
  <c r="EF8"/>
  <c r="EE8"/>
  <c r="ED8"/>
  <c r="EC8"/>
  <c r="EB8"/>
  <c r="EA8"/>
  <c r="DZ8"/>
  <c r="DY8"/>
  <c r="DX8"/>
  <c r="DW8"/>
  <c r="DV8"/>
  <c r="DU8"/>
  <c r="DT8"/>
  <c r="DS8"/>
  <c r="DR8"/>
  <c r="DQ8"/>
  <c r="DP8"/>
  <c r="DO8"/>
  <c r="DN8"/>
  <c r="DM8"/>
  <c r="DL8"/>
  <c r="DK8"/>
  <c r="DJ8"/>
  <c r="DI8"/>
  <c r="DH8"/>
  <c r="DG8"/>
  <c r="DF8"/>
  <c r="DE8"/>
  <c r="DD8"/>
  <c r="DC8"/>
  <c r="DB8"/>
  <c r="DA8"/>
  <c r="CZ8"/>
  <c r="CY8"/>
  <c r="CX8"/>
  <c r="CW8"/>
  <c r="CV8"/>
  <c r="CU8"/>
  <c r="CT8"/>
  <c r="CS8"/>
  <c r="CR8"/>
  <c r="CQ8"/>
  <c r="CP8"/>
  <c r="CO8"/>
  <c r="CN8"/>
  <c r="CM8"/>
  <c r="CL8"/>
  <c r="CK8"/>
  <c r="CJ8"/>
  <c r="CI8"/>
  <c r="CH8"/>
  <c r="CG8"/>
  <c r="CF8"/>
  <c r="CE8"/>
  <c r="CD8"/>
  <c r="CC8"/>
  <c r="CB8"/>
  <c r="CA8"/>
  <c r="BZ8"/>
  <c r="BY8"/>
  <c r="BX8"/>
  <c r="BW8"/>
  <c r="BV8"/>
  <c r="BU8"/>
  <c r="BT8"/>
  <c r="BS8"/>
  <c r="BR8"/>
  <c r="BQ8"/>
  <c r="BP8"/>
  <c r="BO8"/>
  <c r="BN8"/>
  <c r="BM8"/>
  <c r="BL8"/>
  <c r="BK8"/>
  <c r="BJ8"/>
  <c r="BI8"/>
  <c r="BH8"/>
  <c r="BG8"/>
  <c r="BF8"/>
  <c r="BE8"/>
  <c r="BD8"/>
  <c r="BC8"/>
  <c r="BB8"/>
  <c r="BA8"/>
  <c r="AZ8"/>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FN7"/>
  <c r="FM7"/>
  <c r="FL7"/>
  <c r="FK7"/>
  <c r="FF7"/>
  <c r="FE7"/>
  <c r="FD7"/>
  <c r="FC7"/>
  <c r="FB7"/>
  <c r="FA7"/>
  <c r="EZ7"/>
  <c r="EY7"/>
  <c r="EX7"/>
  <c r="EW7"/>
  <c r="EV7"/>
  <c r="EU7"/>
  <c r="ET7"/>
  <c r="ES7"/>
  <c r="ER7"/>
  <c r="EQ7"/>
  <c r="EP7"/>
  <c r="EO7"/>
  <c r="EN7"/>
  <c r="EM7"/>
  <c r="EL7"/>
  <c r="EK7"/>
  <c r="EJ7"/>
  <c r="EI7"/>
  <c r="EH7"/>
  <c r="EG7"/>
  <c r="EF7"/>
  <c r="EE7"/>
  <c r="ED7"/>
  <c r="EC7"/>
  <c r="EB7"/>
  <c r="EA7"/>
  <c r="DZ7"/>
  <c r="DY7"/>
  <c r="DX7"/>
  <c r="DW7"/>
  <c r="DV7"/>
  <c r="DU7"/>
  <c r="DT7"/>
  <c r="DS7"/>
  <c r="DR7"/>
  <c r="DQ7"/>
  <c r="DP7"/>
  <c r="DO7"/>
  <c r="DN7"/>
  <c r="DM7"/>
  <c r="DL7"/>
  <c r="DK7"/>
  <c r="DJ7"/>
  <c r="DI7"/>
  <c r="DH7"/>
  <c r="DG7"/>
  <c r="DF7"/>
  <c r="DE7"/>
  <c r="DD7"/>
  <c r="DC7"/>
  <c r="DB7"/>
  <c r="DA7"/>
  <c r="CZ7"/>
  <c r="CY7"/>
  <c r="CX7"/>
  <c r="CW7"/>
  <c r="CV7"/>
  <c r="CU7"/>
  <c r="CT7"/>
  <c r="CS7"/>
  <c r="CR7"/>
  <c r="CQ7"/>
  <c r="CP7"/>
  <c r="CO7"/>
  <c r="CN7"/>
  <c r="CM7"/>
  <c r="CL7"/>
  <c r="CK7"/>
  <c r="CJ7"/>
  <c r="CI7"/>
  <c r="CH7"/>
  <c r="CG7"/>
  <c r="CF7"/>
  <c r="CE7"/>
  <c r="CD7"/>
  <c r="CC7"/>
  <c r="CB7"/>
  <c r="CA7"/>
  <c r="BZ7"/>
  <c r="BY7"/>
  <c r="BX7"/>
  <c r="BW7"/>
  <c r="BV7"/>
  <c r="BU7"/>
  <c r="BT7"/>
  <c r="BS7"/>
  <c r="BR7"/>
  <c r="BQ7"/>
  <c r="BP7"/>
  <c r="BO7"/>
  <c r="BN7"/>
  <c r="BM7"/>
  <c r="BL7"/>
  <c r="BK7"/>
  <c r="C45" i="76"/>
  <c r="O3" i="5"/>
  <c r="BJ7" i="77"/>
  <c r="BI7"/>
  <c r="BH7"/>
  <c r="BG7"/>
  <c r="BF7"/>
  <c r="BE7"/>
  <c r="BD7"/>
  <c r="BC7"/>
  <c r="BB7"/>
  <c r="BA7"/>
  <c r="AZ7"/>
  <c r="AY7"/>
  <c r="AX7"/>
  <c r="AW7"/>
  <c r="AV7"/>
  <c r="AU7"/>
  <c r="AT7"/>
  <c r="AS7"/>
  <c r="AR7"/>
  <c r="AQ7"/>
  <c r="AP7"/>
  <c r="AO7"/>
  <c r="AN7"/>
  <c r="AM7"/>
  <c r="AL7"/>
  <c r="AK7"/>
  <c r="AJ7"/>
  <c r="AI7"/>
  <c r="AH7"/>
  <c r="AG7"/>
  <c r="AF7"/>
  <c r="AE7"/>
  <c r="AD7"/>
  <c r="AC7"/>
  <c r="AB7"/>
  <c r="AA7"/>
  <c r="Z7"/>
  <c r="Y7"/>
  <c r="X7"/>
  <c r="W7"/>
  <c r="V7"/>
  <c r="U7"/>
  <c r="T7"/>
  <c r="S7"/>
  <c r="R7"/>
  <c r="Q7"/>
  <c r="P7"/>
  <c r="O7"/>
  <c r="N7"/>
  <c r="M7"/>
  <c r="L7"/>
  <c r="K7"/>
  <c r="J7"/>
  <c r="I7"/>
  <c r="H7"/>
  <c r="G46"/>
  <c r="F46"/>
  <c r="E46"/>
  <c r="D46"/>
  <c r="C46"/>
  <c r="G45"/>
  <c r="F45"/>
  <c r="E45"/>
  <c r="D45"/>
  <c r="C45"/>
  <c r="G44"/>
  <c r="F44"/>
  <c r="E44"/>
  <c r="D44"/>
  <c r="C44"/>
  <c r="G43"/>
  <c r="F43"/>
  <c r="E43"/>
  <c r="D43"/>
  <c r="C43"/>
  <c r="G42"/>
  <c r="F42"/>
  <c r="E42"/>
  <c r="D42"/>
  <c r="C42"/>
  <c r="G41"/>
  <c r="F41"/>
  <c r="E41"/>
  <c r="D41"/>
  <c r="C41"/>
  <c r="G40"/>
  <c r="F40"/>
  <c r="E40"/>
  <c r="D40"/>
  <c r="C40"/>
  <c r="G39"/>
  <c r="F39"/>
  <c r="E39"/>
  <c r="D39"/>
  <c r="C39"/>
  <c r="G38"/>
  <c r="F38"/>
  <c r="E38"/>
  <c r="D38"/>
  <c r="C38"/>
  <c r="G37"/>
  <c r="F37"/>
  <c r="E37"/>
  <c r="D37"/>
  <c r="C37"/>
  <c r="G36"/>
  <c r="F36"/>
  <c r="E36"/>
  <c r="D36"/>
  <c r="C36"/>
  <c r="G35"/>
  <c r="F35"/>
  <c r="E35"/>
  <c r="D35"/>
  <c r="C35"/>
  <c r="G34"/>
  <c r="F34"/>
  <c r="E34"/>
  <c r="D34"/>
  <c r="C34"/>
  <c r="G33"/>
  <c r="F33"/>
  <c r="E33"/>
  <c r="D33"/>
  <c r="C33"/>
  <c r="G32"/>
  <c r="F32"/>
  <c r="E32"/>
  <c r="D32"/>
  <c r="C32"/>
  <c r="G31"/>
  <c r="F31"/>
  <c r="E31"/>
  <c r="D31"/>
  <c r="C31"/>
  <c r="G30"/>
  <c r="F30"/>
  <c r="E30"/>
  <c r="D30"/>
  <c r="C30"/>
  <c r="G29"/>
  <c r="F29"/>
  <c r="E29"/>
  <c r="D29"/>
  <c r="C29"/>
  <c r="G28"/>
  <c r="F28"/>
  <c r="E28"/>
  <c r="D28"/>
  <c r="C28"/>
  <c r="G27"/>
  <c r="F27"/>
  <c r="E27"/>
  <c r="D27"/>
  <c r="C27"/>
  <c r="G26"/>
  <c r="F26"/>
  <c r="E26"/>
  <c r="D26"/>
  <c r="C26"/>
  <c r="G25"/>
  <c r="F25"/>
  <c r="E25"/>
  <c r="D25"/>
  <c r="C25"/>
  <c r="G24"/>
  <c r="F24"/>
  <c r="E24"/>
  <c r="D24"/>
  <c r="C24"/>
  <c r="G23"/>
  <c r="F23"/>
  <c r="E23"/>
  <c r="D23"/>
  <c r="C23"/>
  <c r="G22"/>
  <c r="F22"/>
  <c r="E22"/>
  <c r="D22"/>
  <c r="C22"/>
  <c r="G21"/>
  <c r="F21"/>
  <c r="E21"/>
  <c r="D21"/>
  <c r="C21"/>
  <c r="G20"/>
  <c r="F20"/>
  <c r="E20"/>
  <c r="D20"/>
  <c r="C20"/>
  <c r="G19"/>
  <c r="F19"/>
  <c r="E19"/>
  <c r="D19"/>
  <c r="C19"/>
  <c r="G18"/>
  <c r="F18"/>
  <c r="E18"/>
  <c r="D18"/>
  <c r="C18"/>
  <c r="G17"/>
  <c r="F17"/>
  <c r="E17"/>
  <c r="D17"/>
  <c r="C17"/>
  <c r="G16"/>
  <c r="F16"/>
  <c r="E16"/>
  <c r="D16"/>
  <c r="C16"/>
  <c r="G15"/>
  <c r="F15"/>
  <c r="E15"/>
  <c r="D15"/>
  <c r="C15"/>
  <c r="G14"/>
  <c r="F14"/>
  <c r="E14"/>
  <c r="D14"/>
  <c r="C14"/>
  <c r="G13"/>
  <c r="F13"/>
  <c r="E13"/>
  <c r="D13"/>
  <c r="C13"/>
  <c r="G12"/>
  <c r="F12"/>
  <c r="E12"/>
  <c r="D12"/>
  <c r="C12"/>
  <c r="G11"/>
  <c r="F11"/>
  <c r="E11"/>
  <c r="D11"/>
  <c r="C11"/>
  <c r="G10"/>
  <c r="F10"/>
  <c r="E10"/>
  <c r="D10"/>
  <c r="C10"/>
  <c r="G9"/>
  <c r="F9"/>
  <c r="E9"/>
  <c r="D9"/>
  <c r="C9"/>
  <c r="G8"/>
  <c r="F8"/>
  <c r="E8"/>
  <c r="D8"/>
  <c r="C8"/>
  <c r="G7"/>
  <c r="F7"/>
  <c r="E7"/>
  <c r="D7"/>
  <c r="C7"/>
  <c r="B7"/>
  <c r="FN1"/>
  <c r="FM1"/>
  <c r="FL1"/>
  <c r="FK1"/>
  <c r="FI1"/>
  <c r="FH1"/>
  <c r="FG1"/>
  <c r="FB4"/>
  <c r="FF5" s="1"/>
  <c r="FF1" s="1"/>
  <c r="EW4"/>
  <c r="EX5" s="1"/>
  <c r="EX1" s="1"/>
  <c r="ER4"/>
  <c r="ET5" s="1"/>
  <c r="ET1" s="1"/>
  <c r="EM4"/>
  <c r="EP5" s="1"/>
  <c r="EP1" s="1"/>
  <c r="EH4"/>
  <c r="EL5" s="1"/>
  <c r="EL1" s="1"/>
  <c r="EC4"/>
  <c r="ED5" s="1"/>
  <c r="ED1" s="1"/>
  <c r="DX4"/>
  <c r="DZ5" s="1"/>
  <c r="DZ1" s="1"/>
  <c r="DS4"/>
  <c r="DV5" s="1"/>
  <c r="DV1" s="1"/>
  <c r="DN4"/>
  <c r="DR5" s="1"/>
  <c r="DR1" s="1"/>
  <c r="DI4"/>
  <c r="DJ5" s="1"/>
  <c r="DJ1" s="1"/>
  <c r="DD4"/>
  <c r="DF5" s="1"/>
  <c r="DF1" s="1"/>
  <c r="CY4"/>
  <c r="DB5" s="1"/>
  <c r="DB1" s="1"/>
  <c r="CT4"/>
  <c r="CX5" s="1"/>
  <c r="CX1" s="1"/>
  <c r="CO4"/>
  <c r="CP5" s="1"/>
  <c r="CP1" s="1"/>
  <c r="CJ4"/>
  <c r="CL5" s="1"/>
  <c r="CL1" s="1"/>
  <c r="CE4"/>
  <c r="CH5" s="1"/>
  <c r="CH1" s="1"/>
  <c r="BZ4"/>
  <c r="CD5" s="1"/>
  <c r="CD1" s="1"/>
  <c r="BU4"/>
  <c r="BV5" s="1"/>
  <c r="BV1" s="1"/>
  <c r="BP4"/>
  <c r="BR5" s="1"/>
  <c r="BR1" s="1"/>
  <c r="BK4"/>
  <c r="BN5" s="1"/>
  <c r="BN1" s="1"/>
  <c r="BF4"/>
  <c r="BJ5" s="1"/>
  <c r="BJ1" s="1"/>
  <c r="BA4"/>
  <c r="BB5" s="1"/>
  <c r="BB1" s="1"/>
  <c r="AV4"/>
  <c r="AX5" s="1"/>
  <c r="AX1" s="1"/>
  <c r="AQ4"/>
  <c r="AT5" s="1"/>
  <c r="AT1" s="1"/>
  <c r="AL4"/>
  <c r="AP5" s="1"/>
  <c r="AP1" s="1"/>
  <c r="AG4"/>
  <c r="AH5" s="1"/>
  <c r="AH1" s="1"/>
  <c r="AB4"/>
  <c r="AD5" s="1"/>
  <c r="AD1" s="1"/>
  <c r="W4"/>
  <c r="Z5" s="1"/>
  <c r="Z1" s="1"/>
  <c r="R4"/>
  <c r="V5" s="1"/>
  <c r="V1" s="1"/>
  <c r="M4"/>
  <c r="N5" s="1"/>
  <c r="N1" s="1"/>
  <c r="H4"/>
  <c r="K5" s="1"/>
  <c r="K1" s="1"/>
  <c r="O37" i="34" l="1"/>
  <c r="E36"/>
  <c r="Q45" i="76"/>
  <c r="CQ5" i="77"/>
  <c r="CQ1" s="1"/>
  <c r="BC5"/>
  <c r="BC1" s="1"/>
  <c r="EE5"/>
  <c r="EE1" s="1"/>
  <c r="O5"/>
  <c r="O1" s="1"/>
  <c r="L5"/>
  <c r="L1" s="1"/>
  <c r="AZ5"/>
  <c r="AZ1" s="1"/>
  <c r="EB5"/>
  <c r="EB1" s="1"/>
  <c r="AE5"/>
  <c r="AE1" s="1"/>
  <c r="BS5"/>
  <c r="BS1" s="1"/>
  <c r="DG5"/>
  <c r="DG1" s="1"/>
  <c r="EU5"/>
  <c r="EU1" s="1"/>
  <c r="CN5"/>
  <c r="CN1" s="1"/>
  <c r="AB5"/>
  <c r="AB1" s="1"/>
  <c r="BP5"/>
  <c r="BP1" s="1"/>
  <c r="DD5"/>
  <c r="DD1" s="1"/>
  <c r="ER5"/>
  <c r="ER1" s="1"/>
  <c r="AN5"/>
  <c r="AN1" s="1"/>
  <c r="CB5"/>
  <c r="CB1" s="1"/>
  <c r="DP5"/>
  <c r="DP1" s="1"/>
  <c r="FD5"/>
  <c r="FD1" s="1"/>
  <c r="DL5"/>
  <c r="DL1" s="1"/>
  <c r="EZ5"/>
  <c r="EZ1" s="1"/>
  <c r="J5"/>
  <c r="J1" s="1"/>
  <c r="T5"/>
  <c r="T1" s="1"/>
  <c r="AI5"/>
  <c r="AI1" s="1"/>
  <c r="AY5"/>
  <c r="AY1" s="1"/>
  <c r="BH5"/>
  <c r="BH1" s="1"/>
  <c r="BW5"/>
  <c r="BW1" s="1"/>
  <c r="CM5"/>
  <c r="CM1" s="1"/>
  <c r="CV5"/>
  <c r="CV1" s="1"/>
  <c r="DK5"/>
  <c r="DK1" s="1"/>
  <c r="EA5"/>
  <c r="EA1" s="1"/>
  <c r="EJ5"/>
  <c r="EJ1" s="1"/>
  <c r="EY5"/>
  <c r="EY1" s="1"/>
  <c r="AJ5"/>
  <c r="AJ1" s="1"/>
  <c r="BX5"/>
  <c r="BX1" s="1"/>
  <c r="H5"/>
  <c r="H1" s="1"/>
  <c r="P5"/>
  <c r="P1" s="1"/>
  <c r="AF5"/>
  <c r="AF1" s="1"/>
  <c r="AV5"/>
  <c r="AV1" s="1"/>
  <c r="BD5"/>
  <c r="BD1" s="1"/>
  <c r="BT5"/>
  <c r="BT1" s="1"/>
  <c r="CJ5"/>
  <c r="CJ1" s="1"/>
  <c r="CR5"/>
  <c r="CR1" s="1"/>
  <c r="DH5"/>
  <c r="DH1" s="1"/>
  <c r="DX5"/>
  <c r="DX1" s="1"/>
  <c r="EF5"/>
  <c r="EF1" s="1"/>
  <c r="EV5"/>
  <c r="EV1" s="1"/>
  <c r="BL5"/>
  <c r="BL1" s="1"/>
  <c r="AM5"/>
  <c r="AM1" s="1"/>
  <c r="AU5"/>
  <c r="AU1" s="1"/>
  <c r="BO5"/>
  <c r="BO1" s="1"/>
  <c r="CA5"/>
  <c r="CA1" s="1"/>
  <c r="CU5"/>
  <c r="CU1" s="1"/>
  <c r="CY5"/>
  <c r="CY1" s="1"/>
  <c r="DC5"/>
  <c r="DC1" s="1"/>
  <c r="DS5"/>
  <c r="DS1" s="1"/>
  <c r="DW5"/>
  <c r="DW1" s="1"/>
  <c r="EI5"/>
  <c r="EI1" s="1"/>
  <c r="EM5"/>
  <c r="EM1" s="1"/>
  <c r="EQ5"/>
  <c r="EQ1" s="1"/>
  <c r="FC5"/>
  <c r="FC1" s="1"/>
  <c r="I5"/>
  <c r="I1" s="1"/>
  <c r="M5"/>
  <c r="M1" s="1"/>
  <c r="Q5"/>
  <c r="Q1" s="1"/>
  <c r="U5"/>
  <c r="U1" s="1"/>
  <c r="Y5"/>
  <c r="Y1" s="1"/>
  <c r="AC5"/>
  <c r="AC1" s="1"/>
  <c r="AG5"/>
  <c r="AG1" s="1"/>
  <c r="AK5"/>
  <c r="AK1" s="1"/>
  <c r="AO5"/>
  <c r="AO1" s="1"/>
  <c r="AS5"/>
  <c r="AS1" s="1"/>
  <c r="AW5"/>
  <c r="AW1" s="1"/>
  <c r="BA5"/>
  <c r="BA1" s="1"/>
  <c r="BE5"/>
  <c r="BE1" s="1"/>
  <c r="BI5"/>
  <c r="BI1" s="1"/>
  <c r="BM5"/>
  <c r="BM1" s="1"/>
  <c r="BQ5"/>
  <c r="BQ1" s="1"/>
  <c r="BU5"/>
  <c r="BU1" s="1"/>
  <c r="BY5"/>
  <c r="BY1" s="1"/>
  <c r="CC5"/>
  <c r="CC1" s="1"/>
  <c r="CG5"/>
  <c r="CG1" s="1"/>
  <c r="CK5"/>
  <c r="CK1" s="1"/>
  <c r="CO5"/>
  <c r="CO1" s="1"/>
  <c r="CS5"/>
  <c r="CS1" s="1"/>
  <c r="CW5"/>
  <c r="CW1" s="1"/>
  <c r="DA5"/>
  <c r="DA1" s="1"/>
  <c r="DE5"/>
  <c r="DE1" s="1"/>
  <c r="DI5"/>
  <c r="DI1" s="1"/>
  <c r="DM5"/>
  <c r="DM1" s="1"/>
  <c r="DQ5"/>
  <c r="DQ1" s="1"/>
  <c r="DU5"/>
  <c r="DU1" s="1"/>
  <c r="DY5"/>
  <c r="DY1" s="1"/>
  <c r="EC5"/>
  <c r="EC1" s="1"/>
  <c r="EG5"/>
  <c r="EG1" s="1"/>
  <c r="EK5"/>
  <c r="EK1" s="1"/>
  <c r="EO5"/>
  <c r="EO1" s="1"/>
  <c r="ES5"/>
  <c r="ES1" s="1"/>
  <c r="EW5"/>
  <c r="EW1" s="1"/>
  <c r="FA5"/>
  <c r="FA1" s="1"/>
  <c r="FE5"/>
  <c r="FE1" s="1"/>
  <c r="X5"/>
  <c r="X1" s="1"/>
  <c r="AR5"/>
  <c r="AR1" s="1"/>
  <c r="CF5"/>
  <c r="CF1" s="1"/>
  <c r="CZ5"/>
  <c r="CZ1" s="1"/>
  <c r="DT5"/>
  <c r="DT1" s="1"/>
  <c r="EN5"/>
  <c r="EN1" s="1"/>
  <c r="S5"/>
  <c r="S1" s="1"/>
  <c r="W5"/>
  <c r="W1" s="1"/>
  <c r="AA5"/>
  <c r="AA1" s="1"/>
  <c r="AQ5"/>
  <c r="AQ1" s="1"/>
  <c r="BG5"/>
  <c r="BG1" s="1"/>
  <c r="BK5"/>
  <c r="BK1" s="1"/>
  <c r="CE5"/>
  <c r="CE1" s="1"/>
  <c r="CI5"/>
  <c r="CI1" s="1"/>
  <c r="DO5"/>
  <c r="DO1" s="1"/>
  <c r="R5"/>
  <c r="R1" s="1"/>
  <c r="AL5"/>
  <c r="AL1" s="1"/>
  <c r="BF5"/>
  <c r="BF1" s="1"/>
  <c r="BZ5"/>
  <c r="BZ1" s="1"/>
  <c r="CT5"/>
  <c r="CT1" s="1"/>
  <c r="DN5"/>
  <c r="DN1" s="1"/>
  <c r="EH5"/>
  <c r="EH1" s="1"/>
  <c r="FB5"/>
  <c r="FB1" s="1"/>
  <c r="C56" i="34"/>
  <c r="E56" s="1"/>
  <c r="O56" s="1"/>
  <c r="C68" i="76"/>
  <c r="I68" s="1"/>
  <c r="C67"/>
  <c r="I67" s="1"/>
  <c r="C66"/>
  <c r="I66" s="1"/>
  <c r="C65"/>
  <c r="I65" s="1"/>
  <c r="C64"/>
  <c r="I64" s="1"/>
  <c r="C63"/>
  <c r="I63" s="1"/>
  <c r="C62"/>
  <c r="I62" s="1"/>
  <c r="C61"/>
  <c r="I61" s="1"/>
  <c r="C60"/>
  <c r="I60" s="1"/>
  <c r="C59"/>
  <c r="I59" s="1"/>
  <c r="Q58"/>
  <c r="C57"/>
  <c r="C56"/>
  <c r="Q56" s="1"/>
  <c r="C55"/>
  <c r="Q55" s="1"/>
  <c r="C54"/>
  <c r="Q54" s="1"/>
  <c r="C53"/>
  <c r="Q53" s="1"/>
  <c r="C52"/>
  <c r="Q52" s="1"/>
  <c r="C50"/>
  <c r="J50" s="1"/>
  <c r="C49"/>
  <c r="Q49" s="1"/>
  <c r="C48"/>
  <c r="Q48" s="1"/>
  <c r="C47"/>
  <c r="Q47" s="1"/>
  <c r="C44"/>
  <c r="Q44" s="1"/>
  <c r="C43"/>
  <c r="Q43" s="1"/>
  <c r="C42"/>
  <c r="Q42" s="1"/>
  <c r="C41"/>
  <c r="Q41" s="1"/>
  <c r="B41"/>
  <c r="C39"/>
  <c r="Q39" s="1"/>
  <c r="C38"/>
  <c r="C37"/>
  <c r="Q37" s="1"/>
  <c r="C36"/>
  <c r="Q36" s="1"/>
  <c r="C35"/>
  <c r="Q35" s="1"/>
  <c r="C34"/>
  <c r="J34" s="1"/>
  <c r="R33"/>
  <c r="R34" s="1"/>
  <c r="R35" s="1"/>
  <c r="F2" i="77" s="1"/>
  <c r="C33" i="76"/>
  <c r="Q33" s="1"/>
  <c r="Q32"/>
  <c r="I6"/>
  <c r="I5"/>
  <c r="D5"/>
  <c r="I4"/>
  <c r="D4"/>
  <c r="C79" i="34"/>
  <c r="E79" s="1"/>
  <c r="O79" s="1"/>
  <c r="C77"/>
  <c r="B77" s="1"/>
  <c r="C75"/>
  <c r="E75" s="1"/>
  <c r="O75" s="1"/>
  <c r="C73"/>
  <c r="E73" s="1"/>
  <c r="O73" s="1"/>
  <c r="C71"/>
  <c r="B71" s="1"/>
  <c r="C69"/>
  <c r="E69" s="1"/>
  <c r="O69" s="1"/>
  <c r="C67"/>
  <c r="E67" s="1"/>
  <c r="O67" s="1"/>
  <c r="C63"/>
  <c r="E63" s="1"/>
  <c r="O63" s="1"/>
  <c r="E80"/>
  <c r="O80" s="1"/>
  <c r="E78"/>
  <c r="O78" s="1"/>
  <c r="E76"/>
  <c r="O76" s="1"/>
  <c r="E74"/>
  <c r="O74" s="1"/>
  <c r="E72"/>
  <c r="O72" s="1"/>
  <c r="E70"/>
  <c r="O70" s="1"/>
  <c r="E68"/>
  <c r="O68" s="1"/>
  <c r="E66"/>
  <c r="O66" s="1"/>
  <c r="E64"/>
  <c r="O64" s="1"/>
  <c r="E62"/>
  <c r="O62" s="1"/>
  <c r="C65"/>
  <c r="B65" s="1"/>
  <c r="C61"/>
  <c r="E61" s="1"/>
  <c r="O61" s="1"/>
  <c r="C58"/>
  <c r="E58" s="1"/>
  <c r="O58" s="1"/>
  <c r="C45"/>
  <c r="C15"/>
  <c r="E15" s="1"/>
  <c r="O15" s="1"/>
  <c r="ST45" i="5"/>
  <c r="SS45"/>
  <c r="SR45"/>
  <c r="ST44"/>
  <c r="SS44"/>
  <c r="SR44"/>
  <c r="ST43"/>
  <c r="SS43"/>
  <c r="SR43"/>
  <c r="ST42"/>
  <c r="SS42"/>
  <c r="SR42"/>
  <c r="ST41"/>
  <c r="SS41"/>
  <c r="SR41"/>
  <c r="ST40"/>
  <c r="SS40"/>
  <c r="SR40"/>
  <c r="ST39"/>
  <c r="SS39"/>
  <c r="SR39"/>
  <c r="ST38"/>
  <c r="SS38"/>
  <c r="SR38"/>
  <c r="ST37"/>
  <c r="SS37"/>
  <c r="SR37"/>
  <c r="ST36"/>
  <c r="SS36"/>
  <c r="SR36"/>
  <c r="ST35"/>
  <c r="SS35"/>
  <c r="SR35"/>
  <c r="ST34"/>
  <c r="SS34"/>
  <c r="SR34"/>
  <c r="ST33"/>
  <c r="SS33"/>
  <c r="SR33"/>
  <c r="ST32"/>
  <c r="SS32"/>
  <c r="SR32"/>
  <c r="ST31"/>
  <c r="SS31"/>
  <c r="SR31"/>
  <c r="ST30"/>
  <c r="SS30"/>
  <c r="SR30"/>
  <c r="ST29"/>
  <c r="SS29"/>
  <c r="SR29"/>
  <c r="ST28"/>
  <c r="SS28"/>
  <c r="SR28"/>
  <c r="ST27"/>
  <c r="SS27"/>
  <c r="SR27"/>
  <c r="ST26"/>
  <c r="SS26"/>
  <c r="SR26"/>
  <c r="ST25"/>
  <c r="SS25"/>
  <c r="SR25"/>
  <c r="ST24"/>
  <c r="SS24"/>
  <c r="SR24"/>
  <c r="ST23"/>
  <c r="SS23"/>
  <c r="SR23"/>
  <c r="ST22"/>
  <c r="SS22"/>
  <c r="SR22"/>
  <c r="ST21"/>
  <c r="SS21"/>
  <c r="SR21"/>
  <c r="ST20"/>
  <c r="SS20"/>
  <c r="SR20"/>
  <c r="ST19"/>
  <c r="SS19"/>
  <c r="SR19"/>
  <c r="ST18"/>
  <c r="SS18"/>
  <c r="SR18"/>
  <c r="ST17"/>
  <c r="SS17"/>
  <c r="SR17"/>
  <c r="ST16"/>
  <c r="SS16"/>
  <c r="SR16"/>
  <c r="ST15"/>
  <c r="SS15"/>
  <c r="SR15"/>
  <c r="ST14"/>
  <c r="SS14"/>
  <c r="SR14"/>
  <c r="ST13"/>
  <c r="SS13"/>
  <c r="SR13"/>
  <c r="ST12"/>
  <c r="SS12"/>
  <c r="SR12"/>
  <c r="ST11"/>
  <c r="SS11"/>
  <c r="SR11"/>
  <c r="ST10"/>
  <c r="SS10"/>
  <c r="SR10"/>
  <c r="ST9"/>
  <c r="SS9"/>
  <c r="SR9"/>
  <c r="ST8"/>
  <c r="SS8"/>
  <c r="SR8"/>
  <c r="ST7"/>
  <c r="SS7"/>
  <c r="SR7"/>
  <c r="ST6"/>
  <c r="SS6"/>
  <c r="SR6"/>
  <c r="SQ45"/>
  <c r="SQ44"/>
  <c r="SQ43"/>
  <c r="SQ42"/>
  <c r="SQ41"/>
  <c r="SQ40"/>
  <c r="SQ39"/>
  <c r="SQ38"/>
  <c r="SQ37"/>
  <c r="SQ36"/>
  <c r="SQ35"/>
  <c r="SQ34"/>
  <c r="SQ33"/>
  <c r="SQ32"/>
  <c r="SQ31"/>
  <c r="SQ30"/>
  <c r="SQ29"/>
  <c r="SQ28"/>
  <c r="SQ27"/>
  <c r="SQ26"/>
  <c r="SQ25"/>
  <c r="SQ24"/>
  <c r="SQ23"/>
  <c r="SQ22"/>
  <c r="SQ21"/>
  <c r="SQ20"/>
  <c r="SQ19"/>
  <c r="SQ18"/>
  <c r="SQ17"/>
  <c r="SQ16"/>
  <c r="SQ15"/>
  <c r="SQ14"/>
  <c r="SQ13"/>
  <c r="SQ12"/>
  <c r="SQ11"/>
  <c r="SQ10"/>
  <c r="SQ9"/>
  <c r="SQ8"/>
  <c r="SQ7"/>
  <c r="SQ6"/>
  <c r="BS393" i="8"/>
  <c r="BS392"/>
  <c r="BS391"/>
  <c r="BS390"/>
  <c r="BS389"/>
  <c r="BS388"/>
  <c r="BS387"/>
  <c r="BS386"/>
  <c r="BS385"/>
  <c r="BS384"/>
  <c r="BS383"/>
  <c r="BS382"/>
  <c r="BS381"/>
  <c r="BS380"/>
  <c r="BS379"/>
  <c r="BS378"/>
  <c r="BS377"/>
  <c r="BS376"/>
  <c r="BS375"/>
  <c r="BS374"/>
  <c r="BS373"/>
  <c r="BS372"/>
  <c r="BS371"/>
  <c r="BS370"/>
  <c r="BS369"/>
  <c r="BS368"/>
  <c r="BS367"/>
  <c r="BS366"/>
  <c r="BS365"/>
  <c r="BS364"/>
  <c r="BS363"/>
  <c r="BS362"/>
  <c r="BS361"/>
  <c r="BS360"/>
  <c r="BS359"/>
  <c r="BS358"/>
  <c r="BS357"/>
  <c r="BS356"/>
  <c r="BS355"/>
  <c r="BS354"/>
  <c r="BS353"/>
  <c r="BS352"/>
  <c r="BS351"/>
  <c r="BS350"/>
  <c r="BS349"/>
  <c r="BS348"/>
  <c r="BS347"/>
  <c r="BS346"/>
  <c r="BS345"/>
  <c r="BS344"/>
  <c r="BS343"/>
  <c r="BS342"/>
  <c r="BS341"/>
  <c r="BS340"/>
  <c r="BS339"/>
  <c r="BS338"/>
  <c r="BS337"/>
  <c r="BS336"/>
  <c r="BS335"/>
  <c r="BS334"/>
  <c r="BS333"/>
  <c r="BS332"/>
  <c r="BS331"/>
  <c r="BS330"/>
  <c r="BS329"/>
  <c r="BS328"/>
  <c r="BS327"/>
  <c r="BS326"/>
  <c r="BS325"/>
  <c r="BS324"/>
  <c r="BS323"/>
  <c r="BS322"/>
  <c r="BS321"/>
  <c r="BS320"/>
  <c r="BS319"/>
  <c r="BS318"/>
  <c r="BS317"/>
  <c r="BS316"/>
  <c r="BS315"/>
  <c r="BS314"/>
  <c r="BS313"/>
  <c r="BS312"/>
  <c r="BS311"/>
  <c r="BS310"/>
  <c r="BS309"/>
  <c r="BS308"/>
  <c r="BS307"/>
  <c r="BS306"/>
  <c r="BS305"/>
  <c r="BS304"/>
  <c r="BS303"/>
  <c r="BS302"/>
  <c r="BS301"/>
  <c r="BS300"/>
  <c r="BS299"/>
  <c r="BS298"/>
  <c r="BS297"/>
  <c r="BS296"/>
  <c r="BS295"/>
  <c r="BS294"/>
  <c r="BS293"/>
  <c r="BS292"/>
  <c r="BS291"/>
  <c r="BS290"/>
  <c r="BS289"/>
  <c r="BS288"/>
  <c r="BS287"/>
  <c r="BS286"/>
  <c r="BS285"/>
  <c r="BS284"/>
  <c r="BS283"/>
  <c r="BS282"/>
  <c r="BS281"/>
  <c r="BS280"/>
  <c r="BS279"/>
  <c r="BS278"/>
  <c r="BS277"/>
  <c r="BS276"/>
  <c r="BS275"/>
  <c r="BS274"/>
  <c r="BS273"/>
  <c r="BS272"/>
  <c r="BS271"/>
  <c r="BS270"/>
  <c r="BS269"/>
  <c r="BS268"/>
  <c r="BS267"/>
  <c r="BS266"/>
  <c r="BS265"/>
  <c r="BS264"/>
  <c r="BS263"/>
  <c r="BS262"/>
  <c r="BS261"/>
  <c r="BS260"/>
  <c r="BS259"/>
  <c r="BS258"/>
  <c r="BS257"/>
  <c r="BS256"/>
  <c r="BS255"/>
  <c r="BS254"/>
  <c r="BS253"/>
  <c r="BS252"/>
  <c r="BS251"/>
  <c r="BS250"/>
  <c r="BS249"/>
  <c r="BS248"/>
  <c r="BS247"/>
  <c r="BS246"/>
  <c r="BS245"/>
  <c r="BS244"/>
  <c r="BS243"/>
  <c r="BS242"/>
  <c r="BS241"/>
  <c r="BS240"/>
  <c r="BS239"/>
  <c r="BS238"/>
  <c r="BS237"/>
  <c r="BS236"/>
  <c r="BS235"/>
  <c r="BS234"/>
  <c r="BS233"/>
  <c r="BS232"/>
  <c r="BS231"/>
  <c r="BS230"/>
  <c r="BS229"/>
  <c r="BS228"/>
  <c r="BS227"/>
  <c r="BS226"/>
  <c r="BS225"/>
  <c r="BS224"/>
  <c r="BS223"/>
  <c r="BS222"/>
  <c r="BS221"/>
  <c r="BS220"/>
  <c r="BS219"/>
  <c r="BS218"/>
  <c r="BS217"/>
  <c r="BS216"/>
  <c r="BS215"/>
  <c r="BS214"/>
  <c r="BS213"/>
  <c r="BS212"/>
  <c r="BS211"/>
  <c r="BS210"/>
  <c r="BS209"/>
  <c r="BS208"/>
  <c r="BS207"/>
  <c r="BS206"/>
  <c r="BS205"/>
  <c r="BS204"/>
  <c r="BS203"/>
  <c r="BS202"/>
  <c r="BS201"/>
  <c r="BS200"/>
  <c r="BS199"/>
  <c r="BS198"/>
  <c r="BS197"/>
  <c r="BS196"/>
  <c r="BS195"/>
  <c r="BS194"/>
  <c r="BS193"/>
  <c r="BS192"/>
  <c r="BS191"/>
  <c r="BS190"/>
  <c r="BS189"/>
  <c r="BS188"/>
  <c r="BS187"/>
  <c r="BS186"/>
  <c r="BS185"/>
  <c r="BS184"/>
  <c r="BS183"/>
  <c r="BS182"/>
  <c r="BS181"/>
  <c r="BS180"/>
  <c r="BS179"/>
  <c r="BS178"/>
  <c r="BS177"/>
  <c r="BS176"/>
  <c r="BS175"/>
  <c r="BS174"/>
  <c r="BS173"/>
  <c r="BS172"/>
  <c r="BS171"/>
  <c r="BS170"/>
  <c r="BS169"/>
  <c r="BS168"/>
  <c r="BS167"/>
  <c r="BS166"/>
  <c r="BS165"/>
  <c r="BS164"/>
  <c r="BS163"/>
  <c r="BS162"/>
  <c r="BS161"/>
  <c r="BS160"/>
  <c r="BS159"/>
  <c r="BS158"/>
  <c r="BS157"/>
  <c r="BS156"/>
  <c r="BS155"/>
  <c r="BS154"/>
  <c r="BS153"/>
  <c r="BS152"/>
  <c r="BS151"/>
  <c r="BS150"/>
  <c r="BS149"/>
  <c r="BS148"/>
  <c r="BS147"/>
  <c r="BS146"/>
  <c r="BS145"/>
  <c r="BS144"/>
  <c r="BS143"/>
  <c r="BS142"/>
  <c r="BS141"/>
  <c r="BS140"/>
  <c r="BS139"/>
  <c r="BS138"/>
  <c r="BS137"/>
  <c r="BS136"/>
  <c r="BS135"/>
  <c r="BS134"/>
  <c r="BS133"/>
  <c r="BS132"/>
  <c r="BS131"/>
  <c r="BS130"/>
  <c r="BS129"/>
  <c r="BS128"/>
  <c r="BS127"/>
  <c r="BS126"/>
  <c r="BS125"/>
  <c r="BS124"/>
  <c r="BS123"/>
  <c r="BS122"/>
  <c r="BS121"/>
  <c r="BS120"/>
  <c r="BS119"/>
  <c r="BS118"/>
  <c r="BS117"/>
  <c r="BS116"/>
  <c r="BS115"/>
  <c r="BS114"/>
  <c r="BS113"/>
  <c r="BS112"/>
  <c r="BS111"/>
  <c r="BS110"/>
  <c r="BS109"/>
  <c r="BS108"/>
  <c r="BS107"/>
  <c r="BS106"/>
  <c r="BS105"/>
  <c r="BS104"/>
  <c r="BS103"/>
  <c r="BS102"/>
  <c r="BS101"/>
  <c r="BS100"/>
  <c r="BS99"/>
  <c r="BS98"/>
  <c r="BS97"/>
  <c r="BS96"/>
  <c r="BS95"/>
  <c r="BS94"/>
  <c r="BS93"/>
  <c r="BS92"/>
  <c r="BS91"/>
  <c r="BS90"/>
  <c r="BS89"/>
  <c r="BS88"/>
  <c r="BS87"/>
  <c r="BS86"/>
  <c r="BS85"/>
  <c r="BS84"/>
  <c r="BS83"/>
  <c r="BS82"/>
  <c r="BS81"/>
  <c r="BS80"/>
  <c r="BS79"/>
  <c r="BS78"/>
  <c r="BS77"/>
  <c r="BS76"/>
  <c r="BS75"/>
  <c r="BS74"/>
  <c r="BS73"/>
  <c r="BS72"/>
  <c r="BS71"/>
  <c r="BS70"/>
  <c r="BS69"/>
  <c r="BS68"/>
  <c r="BS67"/>
  <c r="BS66"/>
  <c r="BS65"/>
  <c r="BS64"/>
  <c r="BS63"/>
  <c r="BS62"/>
  <c r="BS61"/>
  <c r="BS60"/>
  <c r="BS59"/>
  <c r="BS58"/>
  <c r="BS57"/>
  <c r="BS56"/>
  <c r="BS55"/>
  <c r="BS54"/>
  <c r="BS53"/>
  <c r="BS52"/>
  <c r="BS51"/>
  <c r="BS50"/>
  <c r="BS49"/>
  <c r="BS48"/>
  <c r="BS47"/>
  <c r="BS46"/>
  <c r="BS45"/>
  <c r="BS44"/>
  <c r="BS43"/>
  <c r="BS42"/>
  <c r="BS41"/>
  <c r="BS40"/>
  <c r="BS39"/>
  <c r="BS38"/>
  <c r="BS37"/>
  <c r="BS36"/>
  <c r="BS35"/>
  <c r="BS34"/>
  <c r="BS33"/>
  <c r="BS32"/>
  <c r="BS31"/>
  <c r="BS30"/>
  <c r="BS29"/>
  <c r="BS28"/>
  <c r="BS27"/>
  <c r="BS26"/>
  <c r="BS25"/>
  <c r="BS24"/>
  <c r="BS23"/>
  <c r="BS22"/>
  <c r="BS21"/>
  <c r="BS20"/>
  <c r="BS19"/>
  <c r="BS18"/>
  <c r="BS17"/>
  <c r="BS16"/>
  <c r="BS15"/>
  <c r="BS14"/>
  <c r="BS13"/>
  <c r="BS12"/>
  <c r="BS11"/>
  <c r="BS10"/>
  <c r="BS9"/>
  <c r="BS8"/>
  <c r="BS7"/>
  <c r="BX6"/>
  <c r="BX7" s="1"/>
  <c r="BX9" s="1"/>
  <c r="BX11" s="1"/>
  <c r="BX13" s="1"/>
  <c r="BX15" s="1"/>
  <c r="BX17" s="1"/>
  <c r="BX19" s="1"/>
  <c r="BX21" s="1"/>
  <c r="BX23" s="1"/>
  <c r="BX25" s="1"/>
  <c r="BX27" s="1"/>
  <c r="BX29" s="1"/>
  <c r="BX31" s="1"/>
  <c r="BX33" s="1"/>
  <c r="BX35" s="1"/>
  <c r="BX37" s="1"/>
  <c r="BX39" s="1"/>
  <c r="BX41" s="1"/>
  <c r="BX43" s="1"/>
  <c r="BX45" s="1"/>
  <c r="BX47" s="1"/>
  <c r="BX49" s="1"/>
  <c r="BX51" s="1"/>
  <c r="BX53" s="1"/>
  <c r="BX55" s="1"/>
  <c r="BX57" s="1"/>
  <c r="BX59" s="1"/>
  <c r="BX61" s="1"/>
  <c r="BX63" s="1"/>
  <c r="BX65" s="1"/>
  <c r="BX67" s="1"/>
  <c r="BX69" s="1"/>
  <c r="BX71" s="1"/>
  <c r="BX73" s="1"/>
  <c r="BX75" s="1"/>
  <c r="BX77" s="1"/>
  <c r="BX79" s="1"/>
  <c r="BX81" s="1"/>
  <c r="BX83" s="1"/>
  <c r="BX85" s="1"/>
  <c r="BX87" s="1"/>
  <c r="BX89" s="1"/>
  <c r="BX91" s="1"/>
  <c r="BX93" s="1"/>
  <c r="BX95" s="1"/>
  <c r="BX97" s="1"/>
  <c r="BX99" s="1"/>
  <c r="BX101" s="1"/>
  <c r="BX103" s="1"/>
  <c r="BX105" s="1"/>
  <c r="BX107" s="1"/>
  <c r="BX109" s="1"/>
  <c r="BX111" s="1"/>
  <c r="BX113" s="1"/>
  <c r="BX115" s="1"/>
  <c r="BX117" s="1"/>
  <c r="BX119" s="1"/>
  <c r="BX121" s="1"/>
  <c r="BX123" s="1"/>
  <c r="BX125" s="1"/>
  <c r="BX127" s="1"/>
  <c r="BX129" s="1"/>
  <c r="BX131" s="1"/>
  <c r="BX133" s="1"/>
  <c r="BX135" s="1"/>
  <c r="BX137" s="1"/>
  <c r="BX139" s="1"/>
  <c r="BX141" s="1"/>
  <c r="BX143" s="1"/>
  <c r="BX145" s="1"/>
  <c r="BX147" s="1"/>
  <c r="BX149" s="1"/>
  <c r="BX151" s="1"/>
  <c r="BX153" s="1"/>
  <c r="BX155" s="1"/>
  <c r="BX157" s="1"/>
  <c r="BX159" s="1"/>
  <c r="BX161" s="1"/>
  <c r="BX163" s="1"/>
  <c r="BX165" s="1"/>
  <c r="BX167" s="1"/>
  <c r="BX169" s="1"/>
  <c r="BX171" s="1"/>
  <c r="BX173" s="1"/>
  <c r="BX175" s="1"/>
  <c r="BX177" s="1"/>
  <c r="BX179" s="1"/>
  <c r="BX181" s="1"/>
  <c r="BX183" s="1"/>
  <c r="BX185" s="1"/>
  <c r="BX187" s="1"/>
  <c r="BX189" s="1"/>
  <c r="BX191" s="1"/>
  <c r="BX193" s="1"/>
  <c r="BX195" s="1"/>
  <c r="BX197" s="1"/>
  <c r="BX199" s="1"/>
  <c r="BX201" s="1"/>
  <c r="BX203" s="1"/>
  <c r="BX205" s="1"/>
  <c r="BX207" s="1"/>
  <c r="BX209" s="1"/>
  <c r="BX211" s="1"/>
  <c r="BX213" s="1"/>
  <c r="BX215" s="1"/>
  <c r="BX217" s="1"/>
  <c r="BX219" s="1"/>
  <c r="BX221" s="1"/>
  <c r="BX223" s="1"/>
  <c r="BX225" s="1"/>
  <c r="BX227" s="1"/>
  <c r="BX229" s="1"/>
  <c r="BX231" s="1"/>
  <c r="BX233" s="1"/>
  <c r="BX235" s="1"/>
  <c r="BX237" s="1"/>
  <c r="BX239" s="1"/>
  <c r="BX241" s="1"/>
  <c r="BX243" s="1"/>
  <c r="BX245" s="1"/>
  <c r="BX247" s="1"/>
  <c r="BX249" s="1"/>
  <c r="BX251" s="1"/>
  <c r="BX253" s="1"/>
  <c r="BX255" s="1"/>
  <c r="BX257" s="1"/>
  <c r="BX259" s="1"/>
  <c r="BX261" s="1"/>
  <c r="BX263" s="1"/>
  <c r="BX265" s="1"/>
  <c r="BX267" s="1"/>
  <c r="BX269" s="1"/>
  <c r="BX271" s="1"/>
  <c r="BX273" s="1"/>
  <c r="BX275" s="1"/>
  <c r="BX277" s="1"/>
  <c r="BX279" s="1"/>
  <c r="BX281" s="1"/>
  <c r="BX283" s="1"/>
  <c r="BX285" s="1"/>
  <c r="BX287" s="1"/>
  <c r="BX289" s="1"/>
  <c r="BX291" s="1"/>
  <c r="BX293" s="1"/>
  <c r="BX295" s="1"/>
  <c r="BX297" s="1"/>
  <c r="BX299" s="1"/>
  <c r="BX301" s="1"/>
  <c r="BX303" s="1"/>
  <c r="BX305" s="1"/>
  <c r="BX307" s="1"/>
  <c r="BX309" s="1"/>
  <c r="BX311" s="1"/>
  <c r="BX313" s="1"/>
  <c r="BX315" s="1"/>
  <c r="BX317" s="1"/>
  <c r="BX319" s="1"/>
  <c r="BX321" s="1"/>
  <c r="BX323" s="1"/>
  <c r="BX325" s="1"/>
  <c r="BX327" s="1"/>
  <c r="BX329" s="1"/>
  <c r="BX331" s="1"/>
  <c r="BX333" s="1"/>
  <c r="BX335" s="1"/>
  <c r="BX337" s="1"/>
  <c r="BX339" s="1"/>
  <c r="BX341" s="1"/>
  <c r="BX343" s="1"/>
  <c r="BX345" s="1"/>
  <c r="BX347" s="1"/>
  <c r="BX349" s="1"/>
  <c r="BX351" s="1"/>
  <c r="BX353" s="1"/>
  <c r="BX355" s="1"/>
  <c r="BX357" s="1"/>
  <c r="BX359" s="1"/>
  <c r="BX361" s="1"/>
  <c r="BX363" s="1"/>
  <c r="BX365" s="1"/>
  <c r="BX367" s="1"/>
  <c r="BX369" s="1"/>
  <c r="BX371" s="1"/>
  <c r="BX373" s="1"/>
  <c r="BX375" s="1"/>
  <c r="BX377" s="1"/>
  <c r="BX379" s="1"/>
  <c r="BX381" s="1"/>
  <c r="BX383" s="1"/>
  <c r="BX385" s="1"/>
  <c r="BX387" s="1"/>
  <c r="BX389" s="1"/>
  <c r="BX391" s="1"/>
  <c r="BX393" s="1"/>
  <c r="BR6"/>
  <c r="BR7" s="1"/>
  <c r="BR8" s="1"/>
  <c r="BR9" s="1"/>
  <c r="BR10" s="1"/>
  <c r="BR11" s="1"/>
  <c r="BR12" s="1"/>
  <c r="BR13" s="1"/>
  <c r="BR14" s="1"/>
  <c r="BR15" s="1"/>
  <c r="BR16" s="1"/>
  <c r="BR17" s="1"/>
  <c r="BR18" s="1"/>
  <c r="BR19" s="1"/>
  <c r="BR20" s="1"/>
  <c r="BR21" s="1"/>
  <c r="BR22" s="1"/>
  <c r="BR23" s="1"/>
  <c r="BR24" s="1"/>
  <c r="BR25" s="1"/>
  <c r="BR26" s="1"/>
  <c r="BR27" s="1"/>
  <c r="BR28" s="1"/>
  <c r="BR29" s="1"/>
  <c r="BR30" s="1"/>
  <c r="BR31" s="1"/>
  <c r="BR32" s="1"/>
  <c r="BR33" s="1"/>
  <c r="BR34" s="1"/>
  <c r="BR35" s="1"/>
  <c r="BR36" s="1"/>
  <c r="BR37" s="1"/>
  <c r="BR38" s="1"/>
  <c r="BR39" s="1"/>
  <c r="BR40" s="1"/>
  <c r="BR41" s="1"/>
  <c r="BR42" s="1"/>
  <c r="BR43" s="1"/>
  <c r="BR44" s="1"/>
  <c r="BR45" s="1"/>
  <c r="BR46" s="1"/>
  <c r="BR47" s="1"/>
  <c r="BR48" s="1"/>
  <c r="BR49" s="1"/>
  <c r="BR50" s="1"/>
  <c r="BR51" s="1"/>
  <c r="BR52" s="1"/>
  <c r="BR53" s="1"/>
  <c r="BR54" s="1"/>
  <c r="BR55" s="1"/>
  <c r="BR56" s="1"/>
  <c r="BR57" s="1"/>
  <c r="BR58" s="1"/>
  <c r="BR59" s="1"/>
  <c r="BR60" s="1"/>
  <c r="BR61" s="1"/>
  <c r="BR62" s="1"/>
  <c r="BR63" s="1"/>
  <c r="BR64" s="1"/>
  <c r="BR65" s="1"/>
  <c r="BR66" s="1"/>
  <c r="BR67" s="1"/>
  <c r="BR68" s="1"/>
  <c r="BR69" s="1"/>
  <c r="BR70" s="1"/>
  <c r="BR71" s="1"/>
  <c r="BR72" s="1"/>
  <c r="BR73" s="1"/>
  <c r="BR74" s="1"/>
  <c r="BR75" s="1"/>
  <c r="BR76" s="1"/>
  <c r="BR77" s="1"/>
  <c r="BR78" s="1"/>
  <c r="BR79" s="1"/>
  <c r="BR80" s="1"/>
  <c r="BR81" s="1"/>
  <c r="BR82" s="1"/>
  <c r="BR83" s="1"/>
  <c r="BR84" s="1"/>
  <c r="BR85" s="1"/>
  <c r="BR86" s="1"/>
  <c r="BR87" s="1"/>
  <c r="BR88" s="1"/>
  <c r="BR89" s="1"/>
  <c r="BR90" s="1"/>
  <c r="BR91" s="1"/>
  <c r="BR92" s="1"/>
  <c r="BR93" s="1"/>
  <c r="BR94" s="1"/>
  <c r="BR95" s="1"/>
  <c r="BR96" s="1"/>
  <c r="BR97" s="1"/>
  <c r="BR98" s="1"/>
  <c r="BR99" s="1"/>
  <c r="BR100" s="1"/>
  <c r="BR101" s="1"/>
  <c r="BR102" s="1"/>
  <c r="BR103" s="1"/>
  <c r="BR104" s="1"/>
  <c r="BR105" s="1"/>
  <c r="BR106" s="1"/>
  <c r="BR107" s="1"/>
  <c r="BR108" s="1"/>
  <c r="BR109" s="1"/>
  <c r="BR110" s="1"/>
  <c r="BR111" s="1"/>
  <c r="BR112" s="1"/>
  <c r="BR113" s="1"/>
  <c r="BR114" s="1"/>
  <c r="BR115" s="1"/>
  <c r="BR116" s="1"/>
  <c r="BR117" s="1"/>
  <c r="BR118" s="1"/>
  <c r="BR119" s="1"/>
  <c r="BR120" s="1"/>
  <c r="BR121" s="1"/>
  <c r="BR122" s="1"/>
  <c r="BR123" s="1"/>
  <c r="BR124" s="1"/>
  <c r="BR125" s="1"/>
  <c r="BR126" s="1"/>
  <c r="BR127" s="1"/>
  <c r="BR128" s="1"/>
  <c r="BR129" s="1"/>
  <c r="BR130" s="1"/>
  <c r="BR131" s="1"/>
  <c r="BR132" s="1"/>
  <c r="BR133" s="1"/>
  <c r="BR134" s="1"/>
  <c r="BR135" s="1"/>
  <c r="BR136" s="1"/>
  <c r="BR137" s="1"/>
  <c r="BR138" s="1"/>
  <c r="BR139" s="1"/>
  <c r="BR140" s="1"/>
  <c r="BR141" s="1"/>
  <c r="BR142" s="1"/>
  <c r="BR143" s="1"/>
  <c r="BR144" s="1"/>
  <c r="BR145" s="1"/>
  <c r="BR146" s="1"/>
  <c r="BR147" s="1"/>
  <c r="BR148" s="1"/>
  <c r="BR149" s="1"/>
  <c r="BR150" s="1"/>
  <c r="BR151" s="1"/>
  <c r="BR152" s="1"/>
  <c r="BR153" s="1"/>
  <c r="BR154" s="1"/>
  <c r="BR155" s="1"/>
  <c r="BR156" s="1"/>
  <c r="BR157" s="1"/>
  <c r="BR158" s="1"/>
  <c r="BR159" s="1"/>
  <c r="BR160" s="1"/>
  <c r="BR161" s="1"/>
  <c r="BR162" s="1"/>
  <c r="BR163" s="1"/>
  <c r="BR164" s="1"/>
  <c r="BR165" s="1"/>
  <c r="BR166" s="1"/>
  <c r="BR167" s="1"/>
  <c r="BR168" s="1"/>
  <c r="BR169" s="1"/>
  <c r="BR170" s="1"/>
  <c r="BR171" s="1"/>
  <c r="BR172" s="1"/>
  <c r="BR173" s="1"/>
  <c r="BR174" s="1"/>
  <c r="BR175" s="1"/>
  <c r="BR176" s="1"/>
  <c r="BR177" s="1"/>
  <c r="BR178" s="1"/>
  <c r="BR179" s="1"/>
  <c r="BR180" s="1"/>
  <c r="BR181" s="1"/>
  <c r="BR182" s="1"/>
  <c r="BR183" s="1"/>
  <c r="BR184" s="1"/>
  <c r="BR185" s="1"/>
  <c r="BR186" s="1"/>
  <c r="BR187" s="1"/>
  <c r="BR188" s="1"/>
  <c r="BR189" s="1"/>
  <c r="BR190" s="1"/>
  <c r="BR191" s="1"/>
  <c r="BR192" s="1"/>
  <c r="BR193" s="1"/>
  <c r="BR194" s="1"/>
  <c r="BR195" s="1"/>
  <c r="BR196" s="1"/>
  <c r="BR197" s="1"/>
  <c r="BR198" s="1"/>
  <c r="BR199" s="1"/>
  <c r="BR200" s="1"/>
  <c r="BR201" s="1"/>
  <c r="BR202" s="1"/>
  <c r="BR203" s="1"/>
  <c r="BR204" s="1"/>
  <c r="BR205" s="1"/>
  <c r="BR206" s="1"/>
  <c r="BR207" s="1"/>
  <c r="BR208" s="1"/>
  <c r="BR209" s="1"/>
  <c r="BR210" s="1"/>
  <c r="BR211" s="1"/>
  <c r="BR212" s="1"/>
  <c r="BR213" s="1"/>
  <c r="BR214" s="1"/>
  <c r="BR215" s="1"/>
  <c r="BR216" s="1"/>
  <c r="BR217" s="1"/>
  <c r="BR218" s="1"/>
  <c r="BR219" s="1"/>
  <c r="BR220" s="1"/>
  <c r="BR221" s="1"/>
  <c r="BR222" s="1"/>
  <c r="BR223" s="1"/>
  <c r="BR224" s="1"/>
  <c r="BR225" s="1"/>
  <c r="BR226" s="1"/>
  <c r="BR227" s="1"/>
  <c r="BR228" s="1"/>
  <c r="BR229" s="1"/>
  <c r="BR230" s="1"/>
  <c r="BR231" s="1"/>
  <c r="BR232" s="1"/>
  <c r="BR233" s="1"/>
  <c r="BR234" s="1"/>
  <c r="BR235" s="1"/>
  <c r="BR236" s="1"/>
  <c r="BR237" s="1"/>
  <c r="BR238" s="1"/>
  <c r="BR239" s="1"/>
  <c r="BR240" s="1"/>
  <c r="BR241" s="1"/>
  <c r="BR242" s="1"/>
  <c r="BR243" s="1"/>
  <c r="BR244" s="1"/>
  <c r="BR245" s="1"/>
  <c r="BR246" s="1"/>
  <c r="BR247" s="1"/>
  <c r="BR248" s="1"/>
  <c r="BR249" s="1"/>
  <c r="BR250" s="1"/>
  <c r="BR251" s="1"/>
  <c r="BR252" s="1"/>
  <c r="BR253" s="1"/>
  <c r="BR254" s="1"/>
  <c r="BR255" s="1"/>
  <c r="BR256" s="1"/>
  <c r="BR257" s="1"/>
  <c r="BR258" s="1"/>
  <c r="BR259" s="1"/>
  <c r="BR260" s="1"/>
  <c r="BR261" s="1"/>
  <c r="BR262" s="1"/>
  <c r="BR263" s="1"/>
  <c r="BR264" s="1"/>
  <c r="BR265" s="1"/>
  <c r="BR266" s="1"/>
  <c r="BR267" s="1"/>
  <c r="BR268" s="1"/>
  <c r="BR269" s="1"/>
  <c r="BR270" s="1"/>
  <c r="BR271" s="1"/>
  <c r="BR272" s="1"/>
  <c r="BR273" s="1"/>
  <c r="BR274" s="1"/>
  <c r="BR275" s="1"/>
  <c r="BR276" s="1"/>
  <c r="BR277" s="1"/>
  <c r="BR278" s="1"/>
  <c r="BR279" s="1"/>
  <c r="BR280" s="1"/>
  <c r="BR281" s="1"/>
  <c r="BR282" s="1"/>
  <c r="BR283" s="1"/>
  <c r="BR284" s="1"/>
  <c r="BR285" s="1"/>
  <c r="BR286" s="1"/>
  <c r="BR287" s="1"/>
  <c r="BR288" s="1"/>
  <c r="BR289" s="1"/>
  <c r="BR290" s="1"/>
  <c r="BR291" s="1"/>
  <c r="BR292" s="1"/>
  <c r="BR293" s="1"/>
  <c r="BR294" s="1"/>
  <c r="BR295" s="1"/>
  <c r="BR296" s="1"/>
  <c r="BR297" s="1"/>
  <c r="BR298" s="1"/>
  <c r="BR299" s="1"/>
  <c r="BR300" s="1"/>
  <c r="BR301" s="1"/>
  <c r="BR302" s="1"/>
  <c r="BR303" s="1"/>
  <c r="BR304" s="1"/>
  <c r="BR305" s="1"/>
  <c r="BR306" s="1"/>
  <c r="BR307" s="1"/>
  <c r="BR308" s="1"/>
  <c r="BR309" s="1"/>
  <c r="BR310" s="1"/>
  <c r="BR311" s="1"/>
  <c r="BR312" s="1"/>
  <c r="BR313" s="1"/>
  <c r="BR314" s="1"/>
  <c r="BR315" s="1"/>
  <c r="BR316" s="1"/>
  <c r="BR317" s="1"/>
  <c r="BR318" s="1"/>
  <c r="BR319" s="1"/>
  <c r="BR320" s="1"/>
  <c r="BR321" s="1"/>
  <c r="BR322" s="1"/>
  <c r="BR323" s="1"/>
  <c r="BR324" s="1"/>
  <c r="BR325" s="1"/>
  <c r="BR326" s="1"/>
  <c r="BR327" s="1"/>
  <c r="BR328" s="1"/>
  <c r="BR329" s="1"/>
  <c r="BR330" s="1"/>
  <c r="BR331" s="1"/>
  <c r="BR332" s="1"/>
  <c r="BR333" s="1"/>
  <c r="BR334" s="1"/>
  <c r="BR335" s="1"/>
  <c r="BR336" s="1"/>
  <c r="BR337" s="1"/>
  <c r="BR338" s="1"/>
  <c r="BR339" s="1"/>
  <c r="BR340" s="1"/>
  <c r="BR341" s="1"/>
  <c r="BR342" s="1"/>
  <c r="BR343" s="1"/>
  <c r="BR344" s="1"/>
  <c r="BR345" s="1"/>
  <c r="BR346" s="1"/>
  <c r="BR347" s="1"/>
  <c r="BR348" s="1"/>
  <c r="BR349" s="1"/>
  <c r="BR350" s="1"/>
  <c r="BR351" s="1"/>
  <c r="BR352" s="1"/>
  <c r="BR353" s="1"/>
  <c r="BR354" s="1"/>
  <c r="BR355" s="1"/>
  <c r="BR356" s="1"/>
  <c r="BR357" s="1"/>
  <c r="BR358" s="1"/>
  <c r="BR359" s="1"/>
  <c r="BR360" s="1"/>
  <c r="BR361" s="1"/>
  <c r="BR362" s="1"/>
  <c r="BR363" s="1"/>
  <c r="BR364" s="1"/>
  <c r="BR365" s="1"/>
  <c r="BR366" s="1"/>
  <c r="BR367" s="1"/>
  <c r="BR368" s="1"/>
  <c r="BR369" s="1"/>
  <c r="BR370" s="1"/>
  <c r="BR371" s="1"/>
  <c r="BR372" s="1"/>
  <c r="BR373" s="1"/>
  <c r="BR374" s="1"/>
  <c r="BR375" s="1"/>
  <c r="BR376" s="1"/>
  <c r="BR377" s="1"/>
  <c r="BR378" s="1"/>
  <c r="BR379" s="1"/>
  <c r="BR380" s="1"/>
  <c r="BR381" s="1"/>
  <c r="BR382" s="1"/>
  <c r="BR383" s="1"/>
  <c r="BR384" s="1"/>
  <c r="BR385" s="1"/>
  <c r="BR386" s="1"/>
  <c r="BR387" s="1"/>
  <c r="BR388" s="1"/>
  <c r="BR389" s="1"/>
  <c r="BR390" s="1"/>
  <c r="BR391" s="1"/>
  <c r="BR392" s="1"/>
  <c r="BR393" s="1"/>
  <c r="BQ6"/>
  <c r="BQ7" s="1"/>
  <c r="BP6"/>
  <c r="BP7" s="1"/>
  <c r="BP8" s="1"/>
  <c r="BP9" s="1"/>
  <c r="BP10" s="1"/>
  <c r="BP11" s="1"/>
  <c r="BP12" s="1"/>
  <c r="BP13" s="1"/>
  <c r="BP14" s="1"/>
  <c r="BP15" s="1"/>
  <c r="BP16" s="1"/>
  <c r="BP17" s="1"/>
  <c r="BP18" s="1"/>
  <c r="BP19" s="1"/>
  <c r="BP20" s="1"/>
  <c r="BP21" s="1"/>
  <c r="BP22" s="1"/>
  <c r="BP23" s="1"/>
  <c r="BP24" s="1"/>
  <c r="BP25" s="1"/>
  <c r="BP26" s="1"/>
  <c r="BP27" s="1"/>
  <c r="BP28" s="1"/>
  <c r="BP29" s="1"/>
  <c r="BP30" s="1"/>
  <c r="BP31" s="1"/>
  <c r="BP32" s="1"/>
  <c r="BP33" s="1"/>
  <c r="BP34" s="1"/>
  <c r="BP35" s="1"/>
  <c r="BP36" s="1"/>
  <c r="BP37" s="1"/>
  <c r="BP38" s="1"/>
  <c r="BP39" s="1"/>
  <c r="BP40" s="1"/>
  <c r="BP41" s="1"/>
  <c r="BP42" s="1"/>
  <c r="BP43" s="1"/>
  <c r="BP44" s="1"/>
  <c r="BP45" s="1"/>
  <c r="BP46" s="1"/>
  <c r="BP47" s="1"/>
  <c r="BP48" s="1"/>
  <c r="BP49" s="1"/>
  <c r="BP50" s="1"/>
  <c r="BP51" s="1"/>
  <c r="BP52" s="1"/>
  <c r="BP53" s="1"/>
  <c r="BP54" s="1"/>
  <c r="BP55" s="1"/>
  <c r="BP56" s="1"/>
  <c r="BP57" s="1"/>
  <c r="BP58" s="1"/>
  <c r="BP59" s="1"/>
  <c r="BP60" s="1"/>
  <c r="BP61" s="1"/>
  <c r="BP62" s="1"/>
  <c r="BP63" s="1"/>
  <c r="BP64" s="1"/>
  <c r="BP65" s="1"/>
  <c r="BP66" s="1"/>
  <c r="BP67" s="1"/>
  <c r="BP68" s="1"/>
  <c r="BP69" s="1"/>
  <c r="BP70" s="1"/>
  <c r="BP71" s="1"/>
  <c r="BP72" s="1"/>
  <c r="BP73" s="1"/>
  <c r="BP74" s="1"/>
  <c r="BP75" s="1"/>
  <c r="BP76" s="1"/>
  <c r="BP77" s="1"/>
  <c r="BP78" s="1"/>
  <c r="BP79" s="1"/>
  <c r="BP80" s="1"/>
  <c r="BP81" s="1"/>
  <c r="BP82" s="1"/>
  <c r="BP83" s="1"/>
  <c r="BP84" s="1"/>
  <c r="BP85" s="1"/>
  <c r="BP86" s="1"/>
  <c r="BP87" s="1"/>
  <c r="BP88" s="1"/>
  <c r="BP89" s="1"/>
  <c r="BP90" s="1"/>
  <c r="BP91" s="1"/>
  <c r="BP92" s="1"/>
  <c r="BP93" s="1"/>
  <c r="BP94" s="1"/>
  <c r="BP95" s="1"/>
  <c r="BP96" s="1"/>
  <c r="BP97" s="1"/>
  <c r="BP98" s="1"/>
  <c r="BP99" s="1"/>
  <c r="BP100" s="1"/>
  <c r="BP101" s="1"/>
  <c r="BP102" s="1"/>
  <c r="BP103" s="1"/>
  <c r="BP104" s="1"/>
  <c r="BP105" s="1"/>
  <c r="BP106" s="1"/>
  <c r="BP107" s="1"/>
  <c r="BP108" s="1"/>
  <c r="BP109" s="1"/>
  <c r="BP110" s="1"/>
  <c r="BP111" s="1"/>
  <c r="BP112" s="1"/>
  <c r="BP113" s="1"/>
  <c r="BP114" s="1"/>
  <c r="BP115" s="1"/>
  <c r="BP116" s="1"/>
  <c r="BP117" s="1"/>
  <c r="BP118" s="1"/>
  <c r="BP119" s="1"/>
  <c r="BP120" s="1"/>
  <c r="BP121" s="1"/>
  <c r="BP122" s="1"/>
  <c r="BP123" s="1"/>
  <c r="BP124" s="1"/>
  <c r="BP125" s="1"/>
  <c r="BP126" s="1"/>
  <c r="BP127" s="1"/>
  <c r="BP128" s="1"/>
  <c r="BP129" s="1"/>
  <c r="BP130" s="1"/>
  <c r="BP131" s="1"/>
  <c r="BP132" s="1"/>
  <c r="BP133" s="1"/>
  <c r="BP134" s="1"/>
  <c r="BP135" s="1"/>
  <c r="BP136" s="1"/>
  <c r="BP137" s="1"/>
  <c r="BP138" s="1"/>
  <c r="BP139" s="1"/>
  <c r="BP140" s="1"/>
  <c r="BP141" s="1"/>
  <c r="BP142" s="1"/>
  <c r="BP143" s="1"/>
  <c r="BP144" s="1"/>
  <c r="BP145" s="1"/>
  <c r="BP146" s="1"/>
  <c r="BP147" s="1"/>
  <c r="BP148" s="1"/>
  <c r="BP149" s="1"/>
  <c r="BP150" s="1"/>
  <c r="BP151" s="1"/>
  <c r="BP152" s="1"/>
  <c r="BP153" s="1"/>
  <c r="BP154" s="1"/>
  <c r="BP155" s="1"/>
  <c r="BP156" s="1"/>
  <c r="BP157" s="1"/>
  <c r="BP158" s="1"/>
  <c r="BP159" s="1"/>
  <c r="BP160" s="1"/>
  <c r="BP161" s="1"/>
  <c r="BP162" s="1"/>
  <c r="BP163" s="1"/>
  <c r="BP164" s="1"/>
  <c r="BP165" s="1"/>
  <c r="BP166" s="1"/>
  <c r="BP167" s="1"/>
  <c r="BP168" s="1"/>
  <c r="BP169" s="1"/>
  <c r="BP170" s="1"/>
  <c r="BP171" s="1"/>
  <c r="BP172" s="1"/>
  <c r="BP173" s="1"/>
  <c r="BP174" s="1"/>
  <c r="BP175" s="1"/>
  <c r="BP176" s="1"/>
  <c r="BP177" s="1"/>
  <c r="BP178" s="1"/>
  <c r="BP179" s="1"/>
  <c r="BP180" s="1"/>
  <c r="BP181" s="1"/>
  <c r="BP182" s="1"/>
  <c r="BP183" s="1"/>
  <c r="BP184" s="1"/>
  <c r="BP185" s="1"/>
  <c r="BP186" s="1"/>
  <c r="BP187" s="1"/>
  <c r="BP188" s="1"/>
  <c r="BP189" s="1"/>
  <c r="BP190" s="1"/>
  <c r="BP191" s="1"/>
  <c r="BP192" s="1"/>
  <c r="BP193" s="1"/>
  <c r="BP194" s="1"/>
  <c r="BP195" s="1"/>
  <c r="BP196" s="1"/>
  <c r="BP197" s="1"/>
  <c r="BP198" s="1"/>
  <c r="BP199" s="1"/>
  <c r="BP200" s="1"/>
  <c r="BP201" s="1"/>
  <c r="BP202" s="1"/>
  <c r="BP203" s="1"/>
  <c r="BP204" s="1"/>
  <c r="BP205" s="1"/>
  <c r="BP206" s="1"/>
  <c r="BP207" s="1"/>
  <c r="BP208" s="1"/>
  <c r="BP209" s="1"/>
  <c r="BP210" s="1"/>
  <c r="BP211" s="1"/>
  <c r="BP212" s="1"/>
  <c r="BP213" s="1"/>
  <c r="BP214" s="1"/>
  <c r="BP215" s="1"/>
  <c r="BP216" s="1"/>
  <c r="BP217" s="1"/>
  <c r="BP218" s="1"/>
  <c r="BP219" s="1"/>
  <c r="BP220" s="1"/>
  <c r="BP221" s="1"/>
  <c r="BP222" s="1"/>
  <c r="BP223" s="1"/>
  <c r="BP224" s="1"/>
  <c r="BP225" s="1"/>
  <c r="BP226" s="1"/>
  <c r="BP227" s="1"/>
  <c r="BP228" s="1"/>
  <c r="BP229" s="1"/>
  <c r="BP230" s="1"/>
  <c r="BP231" s="1"/>
  <c r="BP232" s="1"/>
  <c r="BP233" s="1"/>
  <c r="BP234" s="1"/>
  <c r="BP235" s="1"/>
  <c r="BP236" s="1"/>
  <c r="BP237" s="1"/>
  <c r="BP238" s="1"/>
  <c r="BP239" s="1"/>
  <c r="BP240" s="1"/>
  <c r="BP241" s="1"/>
  <c r="BP242" s="1"/>
  <c r="BP243" s="1"/>
  <c r="BP244" s="1"/>
  <c r="BP245" s="1"/>
  <c r="BP246" s="1"/>
  <c r="BP247" s="1"/>
  <c r="BP248" s="1"/>
  <c r="BP249" s="1"/>
  <c r="BP250" s="1"/>
  <c r="BP251" s="1"/>
  <c r="BP252" s="1"/>
  <c r="BP253" s="1"/>
  <c r="BP254" s="1"/>
  <c r="BP255" s="1"/>
  <c r="BP256" s="1"/>
  <c r="BP257" s="1"/>
  <c r="BP258" s="1"/>
  <c r="BP259" s="1"/>
  <c r="BP260" s="1"/>
  <c r="BP261" s="1"/>
  <c r="BP262" s="1"/>
  <c r="BP263" s="1"/>
  <c r="BP264" s="1"/>
  <c r="BP265" s="1"/>
  <c r="BP266" s="1"/>
  <c r="BP267" s="1"/>
  <c r="BP268" s="1"/>
  <c r="BP269" s="1"/>
  <c r="BP270" s="1"/>
  <c r="BP271" s="1"/>
  <c r="BP272" s="1"/>
  <c r="BP273" s="1"/>
  <c r="BP274" s="1"/>
  <c r="BP275" s="1"/>
  <c r="BP276" s="1"/>
  <c r="BP277" s="1"/>
  <c r="BP278" s="1"/>
  <c r="BP279" s="1"/>
  <c r="BP280" s="1"/>
  <c r="BP281" s="1"/>
  <c r="BP282" s="1"/>
  <c r="BP283" s="1"/>
  <c r="BP284" s="1"/>
  <c r="BP285" s="1"/>
  <c r="BP286" s="1"/>
  <c r="BP287" s="1"/>
  <c r="BP288" s="1"/>
  <c r="BP289" s="1"/>
  <c r="BP290" s="1"/>
  <c r="BP291" s="1"/>
  <c r="BP292" s="1"/>
  <c r="BP293" s="1"/>
  <c r="BP294" s="1"/>
  <c r="BP295" s="1"/>
  <c r="BP296" s="1"/>
  <c r="BP297" s="1"/>
  <c r="BP298" s="1"/>
  <c r="BP299" s="1"/>
  <c r="BP300" s="1"/>
  <c r="BP301" s="1"/>
  <c r="BP302" s="1"/>
  <c r="BP303" s="1"/>
  <c r="BP304" s="1"/>
  <c r="BP305" s="1"/>
  <c r="BP306" s="1"/>
  <c r="BP307" s="1"/>
  <c r="BP308" s="1"/>
  <c r="BP309" s="1"/>
  <c r="BP310" s="1"/>
  <c r="BP311" s="1"/>
  <c r="BP312" s="1"/>
  <c r="BP313" s="1"/>
  <c r="BP314" s="1"/>
  <c r="BP315" s="1"/>
  <c r="BP316" s="1"/>
  <c r="BP317" s="1"/>
  <c r="BP318" s="1"/>
  <c r="BP319" s="1"/>
  <c r="BP320" s="1"/>
  <c r="BP321" s="1"/>
  <c r="BP322" s="1"/>
  <c r="BP323" s="1"/>
  <c r="BP324" s="1"/>
  <c r="BP325" s="1"/>
  <c r="BP326" s="1"/>
  <c r="BP327" s="1"/>
  <c r="BP328" s="1"/>
  <c r="BP329" s="1"/>
  <c r="BP330" s="1"/>
  <c r="BP331" s="1"/>
  <c r="BP332" s="1"/>
  <c r="BP333" s="1"/>
  <c r="BP334" s="1"/>
  <c r="BP335" s="1"/>
  <c r="BP336" s="1"/>
  <c r="BP337" s="1"/>
  <c r="BP338" s="1"/>
  <c r="BP339" s="1"/>
  <c r="BP340" s="1"/>
  <c r="BP341" s="1"/>
  <c r="BP342" s="1"/>
  <c r="BP343" s="1"/>
  <c r="BP344" s="1"/>
  <c r="BP345" s="1"/>
  <c r="BP346" s="1"/>
  <c r="BP347" s="1"/>
  <c r="BP348" s="1"/>
  <c r="BP349" s="1"/>
  <c r="BP350" s="1"/>
  <c r="BP351" s="1"/>
  <c r="BP352" s="1"/>
  <c r="BP353" s="1"/>
  <c r="BP354" s="1"/>
  <c r="BP355" s="1"/>
  <c r="BP356" s="1"/>
  <c r="BP357" s="1"/>
  <c r="BP358" s="1"/>
  <c r="BP359" s="1"/>
  <c r="BP360" s="1"/>
  <c r="BP361" s="1"/>
  <c r="BP362" s="1"/>
  <c r="BP363" s="1"/>
  <c r="BP364" s="1"/>
  <c r="BP365" s="1"/>
  <c r="BP366" s="1"/>
  <c r="BP367" s="1"/>
  <c r="BP368" s="1"/>
  <c r="BP369" s="1"/>
  <c r="BP370" s="1"/>
  <c r="BP371" s="1"/>
  <c r="BP372" s="1"/>
  <c r="BP373" s="1"/>
  <c r="BP374" s="1"/>
  <c r="BP375" s="1"/>
  <c r="BP376" s="1"/>
  <c r="BP377" s="1"/>
  <c r="BP378" s="1"/>
  <c r="BP379" s="1"/>
  <c r="BP380" s="1"/>
  <c r="BP381" s="1"/>
  <c r="BP382" s="1"/>
  <c r="BP383" s="1"/>
  <c r="BP384" s="1"/>
  <c r="BP385" s="1"/>
  <c r="BP386" s="1"/>
  <c r="BP387" s="1"/>
  <c r="BP388" s="1"/>
  <c r="BP389" s="1"/>
  <c r="BP390" s="1"/>
  <c r="BP391" s="1"/>
  <c r="BP392" s="1"/>
  <c r="BP393" s="1"/>
  <c r="BO6"/>
  <c r="BO7" s="1"/>
  <c r="BO8" s="1"/>
  <c r="BO9" s="1"/>
  <c r="BO10" s="1"/>
  <c r="BO11" s="1"/>
  <c r="BO12" s="1"/>
  <c r="BO13" s="1"/>
  <c r="BO14" s="1"/>
  <c r="BO15" s="1"/>
  <c r="BO16" s="1"/>
  <c r="BO17" s="1"/>
  <c r="BO18" s="1"/>
  <c r="BO19" s="1"/>
  <c r="BO20" s="1"/>
  <c r="BO21" s="1"/>
  <c r="BO22" s="1"/>
  <c r="BO23" s="1"/>
  <c r="BO24" s="1"/>
  <c r="BO25" s="1"/>
  <c r="BO26" s="1"/>
  <c r="BO27" s="1"/>
  <c r="BO28" s="1"/>
  <c r="BO29" s="1"/>
  <c r="BO30" s="1"/>
  <c r="BO31" s="1"/>
  <c r="BO32" s="1"/>
  <c r="BO33" s="1"/>
  <c r="BO34" s="1"/>
  <c r="BO35" s="1"/>
  <c r="BO36" s="1"/>
  <c r="BO37" s="1"/>
  <c r="BO38" s="1"/>
  <c r="BO39" s="1"/>
  <c r="BO40" s="1"/>
  <c r="BO41" s="1"/>
  <c r="BO42" s="1"/>
  <c r="BO43" s="1"/>
  <c r="BO44" s="1"/>
  <c r="BO45" s="1"/>
  <c r="BO46" s="1"/>
  <c r="BO47" s="1"/>
  <c r="BO48" s="1"/>
  <c r="BO49" s="1"/>
  <c r="BO50" s="1"/>
  <c r="BO51" s="1"/>
  <c r="BO52" s="1"/>
  <c r="BO53" s="1"/>
  <c r="BO54" s="1"/>
  <c r="BO55" s="1"/>
  <c r="BO56" s="1"/>
  <c r="BO57" s="1"/>
  <c r="BO58" s="1"/>
  <c r="BO59" s="1"/>
  <c r="BO60" s="1"/>
  <c r="BO61" s="1"/>
  <c r="BO62" s="1"/>
  <c r="BO63" s="1"/>
  <c r="BO64" s="1"/>
  <c r="BO65" s="1"/>
  <c r="BO66" s="1"/>
  <c r="BO67" s="1"/>
  <c r="BO68" s="1"/>
  <c r="BO69" s="1"/>
  <c r="BO70" s="1"/>
  <c r="BO71" s="1"/>
  <c r="BO72" s="1"/>
  <c r="BO73" s="1"/>
  <c r="BO74" s="1"/>
  <c r="BO75" s="1"/>
  <c r="BO76" s="1"/>
  <c r="BO77" s="1"/>
  <c r="BO78" s="1"/>
  <c r="BO79" s="1"/>
  <c r="BO80" s="1"/>
  <c r="BO81" s="1"/>
  <c r="BO82" s="1"/>
  <c r="BO83" s="1"/>
  <c r="BO84" s="1"/>
  <c r="BO85" s="1"/>
  <c r="BO86" s="1"/>
  <c r="BO87" s="1"/>
  <c r="BO88" s="1"/>
  <c r="BO89" s="1"/>
  <c r="BO90" s="1"/>
  <c r="BO91" s="1"/>
  <c r="BO92" s="1"/>
  <c r="BO93" s="1"/>
  <c r="BO94" s="1"/>
  <c r="BO95" s="1"/>
  <c r="BO96" s="1"/>
  <c r="BO97" s="1"/>
  <c r="BO98" s="1"/>
  <c r="BO99" s="1"/>
  <c r="BO100" s="1"/>
  <c r="BO101" s="1"/>
  <c r="BO102" s="1"/>
  <c r="BO103" s="1"/>
  <c r="BO104" s="1"/>
  <c r="BO105" s="1"/>
  <c r="BO106" s="1"/>
  <c r="BO107" s="1"/>
  <c r="BO108" s="1"/>
  <c r="BO109" s="1"/>
  <c r="BO110" s="1"/>
  <c r="BO111" s="1"/>
  <c r="BO112" s="1"/>
  <c r="BO113" s="1"/>
  <c r="BO114" s="1"/>
  <c r="BO115" s="1"/>
  <c r="BO116" s="1"/>
  <c r="BO117" s="1"/>
  <c r="BO118" s="1"/>
  <c r="BO119" s="1"/>
  <c r="BO120" s="1"/>
  <c r="BO121" s="1"/>
  <c r="BO122" s="1"/>
  <c r="BO123" s="1"/>
  <c r="BO124" s="1"/>
  <c r="BO125" s="1"/>
  <c r="BO126" s="1"/>
  <c r="BO127" s="1"/>
  <c r="BO128" s="1"/>
  <c r="BO129" s="1"/>
  <c r="BO130" s="1"/>
  <c r="BO131" s="1"/>
  <c r="BO132" s="1"/>
  <c r="BO133" s="1"/>
  <c r="BO134" s="1"/>
  <c r="BO135" s="1"/>
  <c r="BO136" s="1"/>
  <c r="BO137" s="1"/>
  <c r="BO138" s="1"/>
  <c r="BO139" s="1"/>
  <c r="BO140" s="1"/>
  <c r="BO141" s="1"/>
  <c r="BO142" s="1"/>
  <c r="BO143" s="1"/>
  <c r="BO144" s="1"/>
  <c r="BO145" s="1"/>
  <c r="BO146" s="1"/>
  <c r="BO147" s="1"/>
  <c r="BO148" s="1"/>
  <c r="BO149" s="1"/>
  <c r="BO150" s="1"/>
  <c r="BO151" s="1"/>
  <c r="BO152" s="1"/>
  <c r="BO153" s="1"/>
  <c r="BO154" s="1"/>
  <c r="BO155" s="1"/>
  <c r="BO156" s="1"/>
  <c r="BO157" s="1"/>
  <c r="BO158" s="1"/>
  <c r="BO159" s="1"/>
  <c r="BO160" s="1"/>
  <c r="BO161" s="1"/>
  <c r="BO162" s="1"/>
  <c r="BO163" s="1"/>
  <c r="BO164" s="1"/>
  <c r="BO165" s="1"/>
  <c r="BO166" s="1"/>
  <c r="BO167" s="1"/>
  <c r="BO168" s="1"/>
  <c r="BO169" s="1"/>
  <c r="BO170" s="1"/>
  <c r="BO171" s="1"/>
  <c r="BO172" s="1"/>
  <c r="BO173" s="1"/>
  <c r="BO174" s="1"/>
  <c r="BO175" s="1"/>
  <c r="BO176" s="1"/>
  <c r="BO177" s="1"/>
  <c r="BO178" s="1"/>
  <c r="BO179" s="1"/>
  <c r="BO180" s="1"/>
  <c r="BO181" s="1"/>
  <c r="BO182" s="1"/>
  <c r="BO183" s="1"/>
  <c r="BO184" s="1"/>
  <c r="BO185" s="1"/>
  <c r="BO186" s="1"/>
  <c r="BO187" s="1"/>
  <c r="BO188" s="1"/>
  <c r="BO189" s="1"/>
  <c r="BO190" s="1"/>
  <c r="BO191" s="1"/>
  <c r="BO192" s="1"/>
  <c r="BO193" s="1"/>
  <c r="BO194" s="1"/>
  <c r="BO195" s="1"/>
  <c r="BO196" s="1"/>
  <c r="BO197" s="1"/>
  <c r="BO198" s="1"/>
  <c r="BO199" s="1"/>
  <c r="BO200" s="1"/>
  <c r="BO201" s="1"/>
  <c r="BO202" s="1"/>
  <c r="BO203" s="1"/>
  <c r="BO204" s="1"/>
  <c r="BO205" s="1"/>
  <c r="BO206" s="1"/>
  <c r="BO207" s="1"/>
  <c r="BO208" s="1"/>
  <c r="BO209" s="1"/>
  <c r="BO210" s="1"/>
  <c r="BO211" s="1"/>
  <c r="BO212" s="1"/>
  <c r="BO213" s="1"/>
  <c r="BO214" s="1"/>
  <c r="BO215" s="1"/>
  <c r="BO216" s="1"/>
  <c r="BO217" s="1"/>
  <c r="BO218" s="1"/>
  <c r="BO219" s="1"/>
  <c r="BO220" s="1"/>
  <c r="BO221" s="1"/>
  <c r="BO222" s="1"/>
  <c r="BO223" s="1"/>
  <c r="BO224" s="1"/>
  <c r="BO225" s="1"/>
  <c r="BO226" s="1"/>
  <c r="BO227" s="1"/>
  <c r="BO228" s="1"/>
  <c r="BO229" s="1"/>
  <c r="BO230" s="1"/>
  <c r="BO231" s="1"/>
  <c r="BO232" s="1"/>
  <c r="BO233" s="1"/>
  <c r="BO234" s="1"/>
  <c r="BO235" s="1"/>
  <c r="BO236" s="1"/>
  <c r="BO237" s="1"/>
  <c r="BO238" s="1"/>
  <c r="BO239" s="1"/>
  <c r="BO240" s="1"/>
  <c r="BO241" s="1"/>
  <c r="BO242" s="1"/>
  <c r="BO243" s="1"/>
  <c r="BO244" s="1"/>
  <c r="BO245" s="1"/>
  <c r="BO246" s="1"/>
  <c r="BO247" s="1"/>
  <c r="BO248" s="1"/>
  <c r="BO249" s="1"/>
  <c r="BO250" s="1"/>
  <c r="BO251" s="1"/>
  <c r="BO252" s="1"/>
  <c r="BO253" s="1"/>
  <c r="BO254" s="1"/>
  <c r="BO255" s="1"/>
  <c r="BO256" s="1"/>
  <c r="BO257" s="1"/>
  <c r="BO258" s="1"/>
  <c r="BO259" s="1"/>
  <c r="BO260" s="1"/>
  <c r="BO261" s="1"/>
  <c r="BO262" s="1"/>
  <c r="BO263" s="1"/>
  <c r="BO264" s="1"/>
  <c r="BO265" s="1"/>
  <c r="BO266" s="1"/>
  <c r="BO267" s="1"/>
  <c r="BO268" s="1"/>
  <c r="BO269" s="1"/>
  <c r="BO270" s="1"/>
  <c r="BO271" s="1"/>
  <c r="BO272" s="1"/>
  <c r="BO273" s="1"/>
  <c r="BO274" s="1"/>
  <c r="BO275" s="1"/>
  <c r="BO276" s="1"/>
  <c r="BO277" s="1"/>
  <c r="BO278" s="1"/>
  <c r="BO279" s="1"/>
  <c r="BO280" s="1"/>
  <c r="BO281" s="1"/>
  <c r="BO282" s="1"/>
  <c r="BO283" s="1"/>
  <c r="BO284" s="1"/>
  <c r="BO285" s="1"/>
  <c r="BO286" s="1"/>
  <c r="BO287" s="1"/>
  <c r="BO288" s="1"/>
  <c r="BO289" s="1"/>
  <c r="BO290" s="1"/>
  <c r="BO291" s="1"/>
  <c r="BO292" s="1"/>
  <c r="BO293" s="1"/>
  <c r="BO294" s="1"/>
  <c r="BO295" s="1"/>
  <c r="BO296" s="1"/>
  <c r="BO297" s="1"/>
  <c r="BO298" s="1"/>
  <c r="BO299" s="1"/>
  <c r="BO300" s="1"/>
  <c r="BO301" s="1"/>
  <c r="BO302" s="1"/>
  <c r="BO303" s="1"/>
  <c r="BO304" s="1"/>
  <c r="BO305" s="1"/>
  <c r="BO306" s="1"/>
  <c r="BO307" s="1"/>
  <c r="BO308" s="1"/>
  <c r="BO309" s="1"/>
  <c r="BO310" s="1"/>
  <c r="BO311" s="1"/>
  <c r="BO312" s="1"/>
  <c r="BO313" s="1"/>
  <c r="BO314" s="1"/>
  <c r="BO315" s="1"/>
  <c r="BO316" s="1"/>
  <c r="BO317" s="1"/>
  <c r="BO318" s="1"/>
  <c r="BO319" s="1"/>
  <c r="BO320" s="1"/>
  <c r="BO321" s="1"/>
  <c r="BO322" s="1"/>
  <c r="BO323" s="1"/>
  <c r="BO324" s="1"/>
  <c r="BO325" s="1"/>
  <c r="BO326" s="1"/>
  <c r="BO327" s="1"/>
  <c r="BO328" s="1"/>
  <c r="BO329" s="1"/>
  <c r="BO330" s="1"/>
  <c r="BO331" s="1"/>
  <c r="BO332" s="1"/>
  <c r="BO333" s="1"/>
  <c r="BO334" s="1"/>
  <c r="BO335" s="1"/>
  <c r="BO336" s="1"/>
  <c r="BO337" s="1"/>
  <c r="BO338" s="1"/>
  <c r="BO339" s="1"/>
  <c r="BO340" s="1"/>
  <c r="BO341" s="1"/>
  <c r="BO342" s="1"/>
  <c r="BO343" s="1"/>
  <c r="BO344" s="1"/>
  <c r="BO345" s="1"/>
  <c r="BO346" s="1"/>
  <c r="BO347" s="1"/>
  <c r="BO348" s="1"/>
  <c r="BO349" s="1"/>
  <c r="BO350" s="1"/>
  <c r="BO351" s="1"/>
  <c r="BO352" s="1"/>
  <c r="BO353" s="1"/>
  <c r="BO354" s="1"/>
  <c r="BO355" s="1"/>
  <c r="BO356" s="1"/>
  <c r="BO357" s="1"/>
  <c r="BO358" s="1"/>
  <c r="BO359" s="1"/>
  <c r="BO360" s="1"/>
  <c r="BO361" s="1"/>
  <c r="BO362" s="1"/>
  <c r="BO363" s="1"/>
  <c r="BO364" s="1"/>
  <c r="BO365" s="1"/>
  <c r="BO366" s="1"/>
  <c r="BO367" s="1"/>
  <c r="BO368" s="1"/>
  <c r="BO369" s="1"/>
  <c r="BO370" s="1"/>
  <c r="BO371" s="1"/>
  <c r="BO372" s="1"/>
  <c r="BO373" s="1"/>
  <c r="BO374" s="1"/>
  <c r="BO375" s="1"/>
  <c r="BO376" s="1"/>
  <c r="BO377" s="1"/>
  <c r="BO378" s="1"/>
  <c r="BO379" s="1"/>
  <c r="BO380" s="1"/>
  <c r="BO381" s="1"/>
  <c r="BO382" s="1"/>
  <c r="BO383" s="1"/>
  <c r="BO384" s="1"/>
  <c r="BO385" s="1"/>
  <c r="BO386" s="1"/>
  <c r="BO387" s="1"/>
  <c r="BO388" s="1"/>
  <c r="BO389" s="1"/>
  <c r="BO390" s="1"/>
  <c r="BO391" s="1"/>
  <c r="BO392" s="1"/>
  <c r="BO393" s="1"/>
  <c r="BN6"/>
  <c r="BN7" s="1"/>
  <c r="BN8" s="1"/>
  <c r="BN9" s="1"/>
  <c r="BN10" s="1"/>
  <c r="BN11" s="1"/>
  <c r="BN12" s="1"/>
  <c r="BN13" s="1"/>
  <c r="BN14" s="1"/>
  <c r="BN15" s="1"/>
  <c r="BN16" s="1"/>
  <c r="BN17" s="1"/>
  <c r="BN18" s="1"/>
  <c r="BN19" s="1"/>
  <c r="BN20" s="1"/>
  <c r="BN21" s="1"/>
  <c r="BN22" s="1"/>
  <c r="BN23" s="1"/>
  <c r="BN24" s="1"/>
  <c r="BN25" s="1"/>
  <c r="BN26" s="1"/>
  <c r="BN27" s="1"/>
  <c r="BN28" s="1"/>
  <c r="BN29" s="1"/>
  <c r="BN30" s="1"/>
  <c r="BN31" s="1"/>
  <c r="BN32" s="1"/>
  <c r="BN33" s="1"/>
  <c r="BN34" s="1"/>
  <c r="BN35" s="1"/>
  <c r="BN36" s="1"/>
  <c r="BN37" s="1"/>
  <c r="BN38" s="1"/>
  <c r="BN39" s="1"/>
  <c r="BN40" s="1"/>
  <c r="BN41" s="1"/>
  <c r="BN42" s="1"/>
  <c r="BN43" s="1"/>
  <c r="BN44" s="1"/>
  <c r="BN45" s="1"/>
  <c r="BN46" s="1"/>
  <c r="BN47" s="1"/>
  <c r="BN48" s="1"/>
  <c r="BN49" s="1"/>
  <c r="BN50" s="1"/>
  <c r="BN51" s="1"/>
  <c r="BN52" s="1"/>
  <c r="BN53" s="1"/>
  <c r="BN54" s="1"/>
  <c r="BN55" s="1"/>
  <c r="BN56" s="1"/>
  <c r="BN57" s="1"/>
  <c r="BN58" s="1"/>
  <c r="BN59" s="1"/>
  <c r="BN60" s="1"/>
  <c r="BN61" s="1"/>
  <c r="BN62" s="1"/>
  <c r="BN63" s="1"/>
  <c r="BN64" s="1"/>
  <c r="BN65" s="1"/>
  <c r="BN66" s="1"/>
  <c r="BN67" s="1"/>
  <c r="BN68" s="1"/>
  <c r="BN69" s="1"/>
  <c r="BN70" s="1"/>
  <c r="BN71" s="1"/>
  <c r="BN72" s="1"/>
  <c r="BN73" s="1"/>
  <c r="BN74" s="1"/>
  <c r="BN75" s="1"/>
  <c r="BN76" s="1"/>
  <c r="BN77" s="1"/>
  <c r="BN78" s="1"/>
  <c r="BN79" s="1"/>
  <c r="BN80" s="1"/>
  <c r="BN81" s="1"/>
  <c r="BN82" s="1"/>
  <c r="BN83" s="1"/>
  <c r="BN84" s="1"/>
  <c r="BN85" s="1"/>
  <c r="BN86" s="1"/>
  <c r="BN87" s="1"/>
  <c r="BN88" s="1"/>
  <c r="BN89" s="1"/>
  <c r="BN90" s="1"/>
  <c r="BN91" s="1"/>
  <c r="BN92" s="1"/>
  <c r="BN93" s="1"/>
  <c r="BN94" s="1"/>
  <c r="BN95" s="1"/>
  <c r="BN96" s="1"/>
  <c r="BN97" s="1"/>
  <c r="BN98" s="1"/>
  <c r="BN99" s="1"/>
  <c r="BN100" s="1"/>
  <c r="BN101" s="1"/>
  <c r="BN102" s="1"/>
  <c r="BN103" s="1"/>
  <c r="BN104" s="1"/>
  <c r="BN105" s="1"/>
  <c r="BN106" s="1"/>
  <c r="BN107" s="1"/>
  <c r="BN108" s="1"/>
  <c r="BN109" s="1"/>
  <c r="BN110" s="1"/>
  <c r="BN111" s="1"/>
  <c r="BN112" s="1"/>
  <c r="BN113" s="1"/>
  <c r="BN114" s="1"/>
  <c r="BN115" s="1"/>
  <c r="BN116" s="1"/>
  <c r="BN117" s="1"/>
  <c r="BN118" s="1"/>
  <c r="BN119" s="1"/>
  <c r="BN120" s="1"/>
  <c r="BN121" s="1"/>
  <c r="BN122" s="1"/>
  <c r="BN123" s="1"/>
  <c r="BN124" s="1"/>
  <c r="BN125" s="1"/>
  <c r="BN126" s="1"/>
  <c r="BN127" s="1"/>
  <c r="BN128" s="1"/>
  <c r="BN129" s="1"/>
  <c r="BN130" s="1"/>
  <c r="BN131" s="1"/>
  <c r="BN132" s="1"/>
  <c r="BN133" s="1"/>
  <c r="BN134" s="1"/>
  <c r="BN135" s="1"/>
  <c r="BN136" s="1"/>
  <c r="BN137" s="1"/>
  <c r="BN138" s="1"/>
  <c r="BN139" s="1"/>
  <c r="BN140" s="1"/>
  <c r="BN141" s="1"/>
  <c r="BN142" s="1"/>
  <c r="BN143" s="1"/>
  <c r="BN144" s="1"/>
  <c r="BN145" s="1"/>
  <c r="BN146" s="1"/>
  <c r="BN147" s="1"/>
  <c r="BN148" s="1"/>
  <c r="BN149" s="1"/>
  <c r="BN150" s="1"/>
  <c r="BN151" s="1"/>
  <c r="BN152" s="1"/>
  <c r="BN153" s="1"/>
  <c r="BN154" s="1"/>
  <c r="BN155" s="1"/>
  <c r="BN156" s="1"/>
  <c r="BN157" s="1"/>
  <c r="BN158" s="1"/>
  <c r="BN159" s="1"/>
  <c r="BN160" s="1"/>
  <c r="BN161" s="1"/>
  <c r="BN162" s="1"/>
  <c r="BN163" s="1"/>
  <c r="BN164" s="1"/>
  <c r="BN165" s="1"/>
  <c r="BN166" s="1"/>
  <c r="BN167" s="1"/>
  <c r="BN168" s="1"/>
  <c r="BN169" s="1"/>
  <c r="BN170" s="1"/>
  <c r="BN171" s="1"/>
  <c r="BN172" s="1"/>
  <c r="BN173" s="1"/>
  <c r="BN174" s="1"/>
  <c r="BN175" s="1"/>
  <c r="BN176" s="1"/>
  <c r="BN177" s="1"/>
  <c r="BN178" s="1"/>
  <c r="BN179" s="1"/>
  <c r="BN180" s="1"/>
  <c r="BN181" s="1"/>
  <c r="BN182" s="1"/>
  <c r="BN183" s="1"/>
  <c r="BN184" s="1"/>
  <c r="BN185" s="1"/>
  <c r="BN186" s="1"/>
  <c r="BN187" s="1"/>
  <c r="BN188" s="1"/>
  <c r="BN189" s="1"/>
  <c r="BN190" s="1"/>
  <c r="BN191" s="1"/>
  <c r="BN192" s="1"/>
  <c r="BN193" s="1"/>
  <c r="BN194" s="1"/>
  <c r="BN195" s="1"/>
  <c r="BN196" s="1"/>
  <c r="BN197" s="1"/>
  <c r="BN198" s="1"/>
  <c r="BN199" s="1"/>
  <c r="BN200" s="1"/>
  <c r="BN201" s="1"/>
  <c r="BN202" s="1"/>
  <c r="BN203" s="1"/>
  <c r="BN204" s="1"/>
  <c r="BN205" s="1"/>
  <c r="BN206" s="1"/>
  <c r="BN207" s="1"/>
  <c r="BN208" s="1"/>
  <c r="BN209" s="1"/>
  <c r="BN210" s="1"/>
  <c r="BN211" s="1"/>
  <c r="BN212" s="1"/>
  <c r="BN213" s="1"/>
  <c r="BN214" s="1"/>
  <c r="BN215" s="1"/>
  <c r="BN216" s="1"/>
  <c r="BN217" s="1"/>
  <c r="BN218" s="1"/>
  <c r="BN219" s="1"/>
  <c r="BN220" s="1"/>
  <c r="BN221" s="1"/>
  <c r="BN222" s="1"/>
  <c r="BN223" s="1"/>
  <c r="BN224" s="1"/>
  <c r="BN225" s="1"/>
  <c r="BN226" s="1"/>
  <c r="BN227" s="1"/>
  <c r="BN228" s="1"/>
  <c r="BN229" s="1"/>
  <c r="BN230" s="1"/>
  <c r="BN231" s="1"/>
  <c r="BN232" s="1"/>
  <c r="BN233" s="1"/>
  <c r="BN234" s="1"/>
  <c r="BN235" s="1"/>
  <c r="BN236" s="1"/>
  <c r="BN237" s="1"/>
  <c r="BN238" s="1"/>
  <c r="BN239" s="1"/>
  <c r="BN240" s="1"/>
  <c r="BN241" s="1"/>
  <c r="BN242" s="1"/>
  <c r="BN243" s="1"/>
  <c r="BN244" s="1"/>
  <c r="BN245" s="1"/>
  <c r="BN246" s="1"/>
  <c r="BN247" s="1"/>
  <c r="BN248" s="1"/>
  <c r="BN249" s="1"/>
  <c r="BN250" s="1"/>
  <c r="BN251" s="1"/>
  <c r="BN252" s="1"/>
  <c r="BN253" s="1"/>
  <c r="BN254" s="1"/>
  <c r="BN255" s="1"/>
  <c r="BN256" s="1"/>
  <c r="BN257" s="1"/>
  <c r="BN258" s="1"/>
  <c r="BN259" s="1"/>
  <c r="BN260" s="1"/>
  <c r="BN261" s="1"/>
  <c r="BN262" s="1"/>
  <c r="BN263" s="1"/>
  <c r="BN264" s="1"/>
  <c r="BN265" s="1"/>
  <c r="BN266" s="1"/>
  <c r="BN267" s="1"/>
  <c r="BN268" s="1"/>
  <c r="BN269" s="1"/>
  <c r="BN270" s="1"/>
  <c r="BN271" s="1"/>
  <c r="BN272" s="1"/>
  <c r="BN273" s="1"/>
  <c r="BN274" s="1"/>
  <c r="BN275" s="1"/>
  <c r="BN276" s="1"/>
  <c r="BN277" s="1"/>
  <c r="BN278" s="1"/>
  <c r="BN279" s="1"/>
  <c r="BN280" s="1"/>
  <c r="BN281" s="1"/>
  <c r="BN282" s="1"/>
  <c r="BN283" s="1"/>
  <c r="BN284" s="1"/>
  <c r="BN285" s="1"/>
  <c r="BN286" s="1"/>
  <c r="BN287" s="1"/>
  <c r="BN288" s="1"/>
  <c r="BN289" s="1"/>
  <c r="BN290" s="1"/>
  <c r="BN291" s="1"/>
  <c r="BN292" s="1"/>
  <c r="BN293" s="1"/>
  <c r="BN294" s="1"/>
  <c r="BN295" s="1"/>
  <c r="BN296" s="1"/>
  <c r="BN297" s="1"/>
  <c r="BN298" s="1"/>
  <c r="BN299" s="1"/>
  <c r="BN300" s="1"/>
  <c r="BN301" s="1"/>
  <c r="BN302" s="1"/>
  <c r="BN303" s="1"/>
  <c r="BN304" s="1"/>
  <c r="BN305" s="1"/>
  <c r="BN306" s="1"/>
  <c r="BN307" s="1"/>
  <c r="BN308" s="1"/>
  <c r="BN309" s="1"/>
  <c r="BN310" s="1"/>
  <c r="BN311" s="1"/>
  <c r="BN312" s="1"/>
  <c r="BN313" s="1"/>
  <c r="BN314" s="1"/>
  <c r="BN315" s="1"/>
  <c r="BN316" s="1"/>
  <c r="BN317" s="1"/>
  <c r="BN318" s="1"/>
  <c r="BN319" s="1"/>
  <c r="BN320" s="1"/>
  <c r="BN321" s="1"/>
  <c r="BN322" s="1"/>
  <c r="BN323" s="1"/>
  <c r="BN324" s="1"/>
  <c r="BN325" s="1"/>
  <c r="BN326" s="1"/>
  <c r="BN327" s="1"/>
  <c r="BN328" s="1"/>
  <c r="BN329" s="1"/>
  <c r="BN330" s="1"/>
  <c r="BN331" s="1"/>
  <c r="BN332" s="1"/>
  <c r="BN333" s="1"/>
  <c r="BN334" s="1"/>
  <c r="BN335" s="1"/>
  <c r="BN336" s="1"/>
  <c r="BN337" s="1"/>
  <c r="BN338" s="1"/>
  <c r="BN339" s="1"/>
  <c r="BN340" s="1"/>
  <c r="BN341" s="1"/>
  <c r="BN342" s="1"/>
  <c r="BN343" s="1"/>
  <c r="BN344" s="1"/>
  <c r="BN345" s="1"/>
  <c r="BN346" s="1"/>
  <c r="BN347" s="1"/>
  <c r="BN348" s="1"/>
  <c r="BN349" s="1"/>
  <c r="BN350" s="1"/>
  <c r="BN351" s="1"/>
  <c r="BN352" s="1"/>
  <c r="BN353" s="1"/>
  <c r="BN354" s="1"/>
  <c r="BN355" s="1"/>
  <c r="BN356" s="1"/>
  <c r="BN357" s="1"/>
  <c r="BN358" s="1"/>
  <c r="BN359" s="1"/>
  <c r="BN360" s="1"/>
  <c r="BN361" s="1"/>
  <c r="BN362" s="1"/>
  <c r="BN363" s="1"/>
  <c r="BN364" s="1"/>
  <c r="BN365" s="1"/>
  <c r="BN366" s="1"/>
  <c r="BN367" s="1"/>
  <c r="BN368" s="1"/>
  <c r="BN369" s="1"/>
  <c r="BN370" s="1"/>
  <c r="BN371" s="1"/>
  <c r="BN372" s="1"/>
  <c r="BN373" s="1"/>
  <c r="BN374" s="1"/>
  <c r="BN375" s="1"/>
  <c r="BN376" s="1"/>
  <c r="BN377" s="1"/>
  <c r="BN378" s="1"/>
  <c r="BN379" s="1"/>
  <c r="BN380" s="1"/>
  <c r="BN381" s="1"/>
  <c r="BN382" s="1"/>
  <c r="BN383" s="1"/>
  <c r="BN384" s="1"/>
  <c r="BN385" s="1"/>
  <c r="BN386" s="1"/>
  <c r="BN387" s="1"/>
  <c r="BN388" s="1"/>
  <c r="BN389" s="1"/>
  <c r="BN390" s="1"/>
  <c r="BN391" s="1"/>
  <c r="BN392" s="1"/>
  <c r="BN393" s="1"/>
  <c r="BM6"/>
  <c r="BM7" s="1"/>
  <c r="BM8" s="1"/>
  <c r="BM9" s="1"/>
  <c r="BM10" s="1"/>
  <c r="BM11" s="1"/>
  <c r="BM12" s="1"/>
  <c r="BM13" s="1"/>
  <c r="BM14" s="1"/>
  <c r="BM15" s="1"/>
  <c r="BM16" s="1"/>
  <c r="BM17" s="1"/>
  <c r="BM18" s="1"/>
  <c r="BM19" s="1"/>
  <c r="BM20" s="1"/>
  <c r="BM21" s="1"/>
  <c r="BM22" s="1"/>
  <c r="BM23" s="1"/>
  <c r="BM24" s="1"/>
  <c r="BM25" s="1"/>
  <c r="BM26" s="1"/>
  <c r="BM27" s="1"/>
  <c r="BM28" s="1"/>
  <c r="BM29" s="1"/>
  <c r="BM30" s="1"/>
  <c r="BM31" s="1"/>
  <c r="BM32" s="1"/>
  <c r="BM33" s="1"/>
  <c r="BM34" s="1"/>
  <c r="BM35" s="1"/>
  <c r="BM36" s="1"/>
  <c r="BM37" s="1"/>
  <c r="BM38" s="1"/>
  <c r="BM39" s="1"/>
  <c r="BM40" s="1"/>
  <c r="BM41" s="1"/>
  <c r="BM42" s="1"/>
  <c r="BM43" s="1"/>
  <c r="BM44" s="1"/>
  <c r="BM45" s="1"/>
  <c r="BM46" s="1"/>
  <c r="BM47" s="1"/>
  <c r="BM48" s="1"/>
  <c r="BM49" s="1"/>
  <c r="BM50" s="1"/>
  <c r="BM51" s="1"/>
  <c r="BM52" s="1"/>
  <c r="BM53" s="1"/>
  <c r="BM54" s="1"/>
  <c r="BM55" s="1"/>
  <c r="BM56" s="1"/>
  <c r="BM57" s="1"/>
  <c r="BM58" s="1"/>
  <c r="BM59" s="1"/>
  <c r="BM60" s="1"/>
  <c r="BM61" s="1"/>
  <c r="BM62" s="1"/>
  <c r="BM63" s="1"/>
  <c r="BM64" s="1"/>
  <c r="BM65" s="1"/>
  <c r="BM66" s="1"/>
  <c r="BM67" s="1"/>
  <c r="BM68" s="1"/>
  <c r="BM69" s="1"/>
  <c r="BM70" s="1"/>
  <c r="BM71" s="1"/>
  <c r="BM72" s="1"/>
  <c r="BM73" s="1"/>
  <c r="BM74" s="1"/>
  <c r="BM75" s="1"/>
  <c r="BM76" s="1"/>
  <c r="BM77" s="1"/>
  <c r="BM78" s="1"/>
  <c r="BM79" s="1"/>
  <c r="BM80" s="1"/>
  <c r="BM81" s="1"/>
  <c r="BM82" s="1"/>
  <c r="BM83" s="1"/>
  <c r="BM84" s="1"/>
  <c r="BM85" s="1"/>
  <c r="BM86" s="1"/>
  <c r="BM87" s="1"/>
  <c r="BM88" s="1"/>
  <c r="BM89" s="1"/>
  <c r="BM90" s="1"/>
  <c r="BM91" s="1"/>
  <c r="BM92" s="1"/>
  <c r="BM93" s="1"/>
  <c r="BM94" s="1"/>
  <c r="BM95" s="1"/>
  <c r="BM96" s="1"/>
  <c r="BM97" s="1"/>
  <c r="BM98" s="1"/>
  <c r="BM99" s="1"/>
  <c r="BM100" s="1"/>
  <c r="BM101" s="1"/>
  <c r="BM102" s="1"/>
  <c r="BM103" s="1"/>
  <c r="BM104" s="1"/>
  <c r="BM105" s="1"/>
  <c r="BM106" s="1"/>
  <c r="BM107" s="1"/>
  <c r="BM108" s="1"/>
  <c r="BM109" s="1"/>
  <c r="BM110" s="1"/>
  <c r="BM111" s="1"/>
  <c r="BM112" s="1"/>
  <c r="BM113" s="1"/>
  <c r="BM114" s="1"/>
  <c r="BM115" s="1"/>
  <c r="BM116" s="1"/>
  <c r="BM117" s="1"/>
  <c r="BM118" s="1"/>
  <c r="BM119" s="1"/>
  <c r="BM120" s="1"/>
  <c r="BM121" s="1"/>
  <c r="BM122" s="1"/>
  <c r="BM123" s="1"/>
  <c r="BM124" s="1"/>
  <c r="BM125" s="1"/>
  <c r="BM126" s="1"/>
  <c r="BM127" s="1"/>
  <c r="BM128" s="1"/>
  <c r="BM129" s="1"/>
  <c r="BM130" s="1"/>
  <c r="BM131" s="1"/>
  <c r="BM132" s="1"/>
  <c r="BM133" s="1"/>
  <c r="BM134" s="1"/>
  <c r="BM135" s="1"/>
  <c r="BM136" s="1"/>
  <c r="BM137" s="1"/>
  <c r="BM138" s="1"/>
  <c r="BM139" s="1"/>
  <c r="BM140" s="1"/>
  <c r="BM141" s="1"/>
  <c r="BM142" s="1"/>
  <c r="BM143" s="1"/>
  <c r="BM144" s="1"/>
  <c r="BM145" s="1"/>
  <c r="BM146" s="1"/>
  <c r="BM147" s="1"/>
  <c r="BM148" s="1"/>
  <c r="BM149" s="1"/>
  <c r="BM150" s="1"/>
  <c r="BM151" s="1"/>
  <c r="BM152" s="1"/>
  <c r="BM153" s="1"/>
  <c r="BM154" s="1"/>
  <c r="BM155" s="1"/>
  <c r="BM156" s="1"/>
  <c r="BM157" s="1"/>
  <c r="BM158" s="1"/>
  <c r="BM159" s="1"/>
  <c r="BM160" s="1"/>
  <c r="BM161" s="1"/>
  <c r="BM162" s="1"/>
  <c r="BM163" s="1"/>
  <c r="BM164" s="1"/>
  <c r="BM165" s="1"/>
  <c r="BM166" s="1"/>
  <c r="BM167" s="1"/>
  <c r="BM168" s="1"/>
  <c r="BM169" s="1"/>
  <c r="BM170" s="1"/>
  <c r="BM171" s="1"/>
  <c r="BM172" s="1"/>
  <c r="BM173" s="1"/>
  <c r="BM174" s="1"/>
  <c r="BM175" s="1"/>
  <c r="BM176" s="1"/>
  <c r="BM177" s="1"/>
  <c r="BM178" s="1"/>
  <c r="BM179" s="1"/>
  <c r="BM180" s="1"/>
  <c r="BM181" s="1"/>
  <c r="BM182" s="1"/>
  <c r="BM183" s="1"/>
  <c r="BM184" s="1"/>
  <c r="BM185" s="1"/>
  <c r="BM186" s="1"/>
  <c r="BM187" s="1"/>
  <c r="BM188" s="1"/>
  <c r="BM189" s="1"/>
  <c r="BM190" s="1"/>
  <c r="BM191" s="1"/>
  <c r="BM192" s="1"/>
  <c r="BM193" s="1"/>
  <c r="BM194" s="1"/>
  <c r="BM195" s="1"/>
  <c r="BM196" s="1"/>
  <c r="BM197" s="1"/>
  <c r="BM198" s="1"/>
  <c r="BM199" s="1"/>
  <c r="BM200" s="1"/>
  <c r="BM201" s="1"/>
  <c r="BM202" s="1"/>
  <c r="BM203" s="1"/>
  <c r="BM204" s="1"/>
  <c r="BM205" s="1"/>
  <c r="BM206" s="1"/>
  <c r="BM207" s="1"/>
  <c r="BM208" s="1"/>
  <c r="BM209" s="1"/>
  <c r="BM210" s="1"/>
  <c r="BM211" s="1"/>
  <c r="BM212" s="1"/>
  <c r="BM213" s="1"/>
  <c r="BM214" s="1"/>
  <c r="BM215" s="1"/>
  <c r="BM216" s="1"/>
  <c r="BM217" s="1"/>
  <c r="BM218" s="1"/>
  <c r="BM219" s="1"/>
  <c r="BM220" s="1"/>
  <c r="BM221" s="1"/>
  <c r="BM222" s="1"/>
  <c r="BM223" s="1"/>
  <c r="BM224" s="1"/>
  <c r="BM225" s="1"/>
  <c r="BM226" s="1"/>
  <c r="BM227" s="1"/>
  <c r="BM228" s="1"/>
  <c r="BM229" s="1"/>
  <c r="BM230" s="1"/>
  <c r="BM231" s="1"/>
  <c r="BM232" s="1"/>
  <c r="BM233" s="1"/>
  <c r="BM234" s="1"/>
  <c r="BM235" s="1"/>
  <c r="BM236" s="1"/>
  <c r="BM237" s="1"/>
  <c r="BM238" s="1"/>
  <c r="BM239" s="1"/>
  <c r="BM240" s="1"/>
  <c r="BM241" s="1"/>
  <c r="BM242" s="1"/>
  <c r="BM243" s="1"/>
  <c r="BM244" s="1"/>
  <c r="BM245" s="1"/>
  <c r="BM246" s="1"/>
  <c r="BM247" s="1"/>
  <c r="BM248" s="1"/>
  <c r="BM249" s="1"/>
  <c r="BM250" s="1"/>
  <c r="BM251" s="1"/>
  <c r="BM252" s="1"/>
  <c r="BM253" s="1"/>
  <c r="BM254" s="1"/>
  <c r="BM255" s="1"/>
  <c r="BM256" s="1"/>
  <c r="BM257" s="1"/>
  <c r="BM258" s="1"/>
  <c r="BM259" s="1"/>
  <c r="BM260" s="1"/>
  <c r="BM261" s="1"/>
  <c r="BM262" s="1"/>
  <c r="BM263" s="1"/>
  <c r="BM264" s="1"/>
  <c r="BM265" s="1"/>
  <c r="BM266" s="1"/>
  <c r="BM267" s="1"/>
  <c r="BM268" s="1"/>
  <c r="BM269" s="1"/>
  <c r="BM270" s="1"/>
  <c r="BM271" s="1"/>
  <c r="BM272" s="1"/>
  <c r="BM273" s="1"/>
  <c r="BM274" s="1"/>
  <c r="BM275" s="1"/>
  <c r="BM276" s="1"/>
  <c r="BM277" s="1"/>
  <c r="BM278" s="1"/>
  <c r="BM279" s="1"/>
  <c r="BM280" s="1"/>
  <c r="BM281" s="1"/>
  <c r="BM282" s="1"/>
  <c r="BM283" s="1"/>
  <c r="BM284" s="1"/>
  <c r="BM285" s="1"/>
  <c r="BM286" s="1"/>
  <c r="BM287" s="1"/>
  <c r="BM288" s="1"/>
  <c r="BM289" s="1"/>
  <c r="BM290" s="1"/>
  <c r="BM291" s="1"/>
  <c r="BM292" s="1"/>
  <c r="BM293" s="1"/>
  <c r="BM294" s="1"/>
  <c r="BM295" s="1"/>
  <c r="BM296" s="1"/>
  <c r="BM297" s="1"/>
  <c r="BM298" s="1"/>
  <c r="BM299" s="1"/>
  <c r="BM300" s="1"/>
  <c r="BM301" s="1"/>
  <c r="BM302" s="1"/>
  <c r="BM303" s="1"/>
  <c r="BM304" s="1"/>
  <c r="BM305" s="1"/>
  <c r="BM306" s="1"/>
  <c r="BM307" s="1"/>
  <c r="BM308" s="1"/>
  <c r="BM309" s="1"/>
  <c r="BM310" s="1"/>
  <c r="BM311" s="1"/>
  <c r="BM312" s="1"/>
  <c r="BM313" s="1"/>
  <c r="BM314" s="1"/>
  <c r="BM315" s="1"/>
  <c r="BM316" s="1"/>
  <c r="BM317" s="1"/>
  <c r="BM318" s="1"/>
  <c r="BM319" s="1"/>
  <c r="BM320" s="1"/>
  <c r="BM321" s="1"/>
  <c r="BM322" s="1"/>
  <c r="BM323" s="1"/>
  <c r="BM324" s="1"/>
  <c r="BM325" s="1"/>
  <c r="BM326" s="1"/>
  <c r="BM327" s="1"/>
  <c r="BM328" s="1"/>
  <c r="BM329" s="1"/>
  <c r="BM330" s="1"/>
  <c r="BM331" s="1"/>
  <c r="BM332" s="1"/>
  <c r="BM333" s="1"/>
  <c r="BM334" s="1"/>
  <c r="BM335" s="1"/>
  <c r="BM336" s="1"/>
  <c r="BM337" s="1"/>
  <c r="BM338" s="1"/>
  <c r="BM339" s="1"/>
  <c r="BM340" s="1"/>
  <c r="BM341" s="1"/>
  <c r="BM342" s="1"/>
  <c r="BM343" s="1"/>
  <c r="BM344" s="1"/>
  <c r="BM345" s="1"/>
  <c r="BM346" s="1"/>
  <c r="BM347" s="1"/>
  <c r="BM348" s="1"/>
  <c r="BM349" s="1"/>
  <c r="BM350" s="1"/>
  <c r="BM351" s="1"/>
  <c r="BM352" s="1"/>
  <c r="BM353" s="1"/>
  <c r="BM354" s="1"/>
  <c r="BM355" s="1"/>
  <c r="BM356" s="1"/>
  <c r="BM357" s="1"/>
  <c r="BM358" s="1"/>
  <c r="BM359" s="1"/>
  <c r="BM360" s="1"/>
  <c r="BM361" s="1"/>
  <c r="BM362" s="1"/>
  <c r="BM363" s="1"/>
  <c r="BM364" s="1"/>
  <c r="BM365" s="1"/>
  <c r="BM366" s="1"/>
  <c r="BM367" s="1"/>
  <c r="BM368" s="1"/>
  <c r="BM369" s="1"/>
  <c r="BM370" s="1"/>
  <c r="BM371" s="1"/>
  <c r="BM372" s="1"/>
  <c r="BM373" s="1"/>
  <c r="BM374" s="1"/>
  <c r="BM375" s="1"/>
  <c r="BM376" s="1"/>
  <c r="BM377" s="1"/>
  <c r="BM378" s="1"/>
  <c r="BM379" s="1"/>
  <c r="BM380" s="1"/>
  <c r="BM381" s="1"/>
  <c r="BM382" s="1"/>
  <c r="BM383" s="1"/>
  <c r="BM384" s="1"/>
  <c r="BM385" s="1"/>
  <c r="BM386" s="1"/>
  <c r="BM387" s="1"/>
  <c r="BM388" s="1"/>
  <c r="BM389" s="1"/>
  <c r="BM390" s="1"/>
  <c r="BM391" s="1"/>
  <c r="BM392" s="1"/>
  <c r="BM393" s="1"/>
  <c r="BQ8" l="1"/>
  <c r="BQ9" s="1"/>
  <c r="BQ10" s="1"/>
  <c r="BQ11" s="1"/>
  <c r="BQ12" s="1"/>
  <c r="BQ13" s="1"/>
  <c r="BQ14" s="1"/>
  <c r="BQ15" s="1"/>
  <c r="BQ16" s="1"/>
  <c r="BQ17" s="1"/>
  <c r="BQ18" s="1"/>
  <c r="BQ19" s="1"/>
  <c r="BQ20" s="1"/>
  <c r="BQ21" s="1"/>
  <c r="BQ22" s="1"/>
  <c r="BQ23" s="1"/>
  <c r="BQ24" s="1"/>
  <c r="BQ25" s="1"/>
  <c r="BQ26" s="1"/>
  <c r="BQ27" s="1"/>
  <c r="BQ28" s="1"/>
  <c r="BQ29" s="1"/>
  <c r="BQ30" s="1"/>
  <c r="BQ31" s="1"/>
  <c r="BQ32" s="1"/>
  <c r="BQ33" s="1"/>
  <c r="BQ34" s="1"/>
  <c r="BQ35" s="1"/>
  <c r="BQ36" s="1"/>
  <c r="BQ37" s="1"/>
  <c r="BQ38" s="1"/>
  <c r="BQ39" s="1"/>
  <c r="BQ40" s="1"/>
  <c r="BQ41" s="1"/>
  <c r="BQ42" s="1"/>
  <c r="BQ43" s="1"/>
  <c r="BQ44" s="1"/>
  <c r="BQ45" s="1"/>
  <c r="BQ46" s="1"/>
  <c r="BQ47" s="1"/>
  <c r="BQ48" s="1"/>
  <c r="BQ49" s="1"/>
  <c r="BQ50" s="1"/>
  <c r="BQ51" s="1"/>
  <c r="BQ52" s="1"/>
  <c r="BQ53" s="1"/>
  <c r="BQ54" s="1"/>
  <c r="BQ55" s="1"/>
  <c r="BQ56" s="1"/>
  <c r="BQ57" s="1"/>
  <c r="BQ58" s="1"/>
  <c r="BQ59" s="1"/>
  <c r="BQ60" s="1"/>
  <c r="BQ61" s="1"/>
  <c r="BQ62" s="1"/>
  <c r="BQ63" s="1"/>
  <c r="BQ64" s="1"/>
  <c r="BQ65" s="1"/>
  <c r="BQ66" s="1"/>
  <c r="BQ67" s="1"/>
  <c r="BQ68" s="1"/>
  <c r="BQ69" s="1"/>
  <c r="BQ70" s="1"/>
  <c r="BQ71" s="1"/>
  <c r="BQ72" s="1"/>
  <c r="BQ73" s="1"/>
  <c r="BQ74" s="1"/>
  <c r="BQ75" s="1"/>
  <c r="BQ76" s="1"/>
  <c r="BQ77" s="1"/>
  <c r="BQ78" s="1"/>
  <c r="BQ79" s="1"/>
  <c r="BQ80" s="1"/>
  <c r="BQ81" s="1"/>
  <c r="BQ82" s="1"/>
  <c r="BQ83" s="1"/>
  <c r="BQ84" s="1"/>
  <c r="BQ85" s="1"/>
  <c r="BQ86" s="1"/>
  <c r="BQ87" s="1"/>
  <c r="BQ88" s="1"/>
  <c r="BQ89" s="1"/>
  <c r="BQ90" s="1"/>
  <c r="BQ91" s="1"/>
  <c r="BQ92" s="1"/>
  <c r="BQ93" s="1"/>
  <c r="BQ94" s="1"/>
  <c r="BQ95" s="1"/>
  <c r="BQ96" s="1"/>
  <c r="BQ97" s="1"/>
  <c r="BQ98" s="1"/>
  <c r="BQ99" s="1"/>
  <c r="BQ100" s="1"/>
  <c r="BQ101" s="1"/>
  <c r="BQ102" s="1"/>
  <c r="BQ103" s="1"/>
  <c r="BQ104" s="1"/>
  <c r="BQ105" s="1"/>
  <c r="BQ106" s="1"/>
  <c r="BQ107" s="1"/>
  <c r="BQ108" s="1"/>
  <c r="BQ109" s="1"/>
  <c r="BQ110" s="1"/>
  <c r="BQ111" s="1"/>
  <c r="BQ112" s="1"/>
  <c r="BQ113" s="1"/>
  <c r="BQ114" s="1"/>
  <c r="BQ115" s="1"/>
  <c r="BQ116" s="1"/>
  <c r="BQ117" s="1"/>
  <c r="BQ118" s="1"/>
  <c r="BQ119" s="1"/>
  <c r="BQ120" s="1"/>
  <c r="BQ121" s="1"/>
  <c r="BQ122" s="1"/>
  <c r="BQ123" s="1"/>
  <c r="BQ124" s="1"/>
  <c r="BQ125" s="1"/>
  <c r="BQ126" s="1"/>
  <c r="BQ127" s="1"/>
  <c r="BQ128" s="1"/>
  <c r="BQ129" s="1"/>
  <c r="BQ130" s="1"/>
  <c r="BQ131" s="1"/>
  <c r="BQ132" s="1"/>
  <c r="BQ133" s="1"/>
  <c r="BQ134" s="1"/>
  <c r="BQ135" s="1"/>
  <c r="BQ136" s="1"/>
  <c r="BQ137" s="1"/>
  <c r="BQ138" s="1"/>
  <c r="BQ139" s="1"/>
  <c r="BQ140" s="1"/>
  <c r="BQ141" s="1"/>
  <c r="BQ142" s="1"/>
  <c r="BQ143" s="1"/>
  <c r="BQ144" s="1"/>
  <c r="BQ145" s="1"/>
  <c r="BQ146" s="1"/>
  <c r="BQ147" s="1"/>
  <c r="BQ148" s="1"/>
  <c r="BQ149" s="1"/>
  <c r="BQ150" s="1"/>
  <c r="BQ151" s="1"/>
  <c r="BQ152" s="1"/>
  <c r="BQ153" s="1"/>
  <c r="BQ154" s="1"/>
  <c r="BQ155" s="1"/>
  <c r="BQ156" s="1"/>
  <c r="BQ157" s="1"/>
  <c r="BQ158" s="1"/>
  <c r="BQ159" s="1"/>
  <c r="BQ160" s="1"/>
  <c r="BQ161" s="1"/>
  <c r="BQ162" s="1"/>
  <c r="BQ163" s="1"/>
  <c r="BQ164" s="1"/>
  <c r="BQ165" s="1"/>
  <c r="BQ166" s="1"/>
  <c r="BQ167" s="1"/>
  <c r="BQ168" s="1"/>
  <c r="BQ169" s="1"/>
  <c r="BQ170" s="1"/>
  <c r="BQ171" s="1"/>
  <c r="BQ172" s="1"/>
  <c r="BQ173" s="1"/>
  <c r="BQ174" s="1"/>
  <c r="BQ175" s="1"/>
  <c r="BQ176" s="1"/>
  <c r="BQ177" s="1"/>
  <c r="BQ178" s="1"/>
  <c r="BQ179" s="1"/>
  <c r="BQ180" s="1"/>
  <c r="BQ181" s="1"/>
  <c r="BQ182" s="1"/>
  <c r="BQ183" s="1"/>
  <c r="BQ184" s="1"/>
  <c r="BQ185" s="1"/>
  <c r="BQ186" s="1"/>
  <c r="BQ187" s="1"/>
  <c r="BQ188" s="1"/>
  <c r="BQ189" s="1"/>
  <c r="BQ190" s="1"/>
  <c r="BQ191" s="1"/>
  <c r="BQ192" s="1"/>
  <c r="BQ193" s="1"/>
  <c r="BQ194" s="1"/>
  <c r="BQ195" s="1"/>
  <c r="BQ196" s="1"/>
  <c r="BQ197" s="1"/>
  <c r="BQ198" s="1"/>
  <c r="BQ199" s="1"/>
  <c r="BQ200" s="1"/>
  <c r="BQ201" s="1"/>
  <c r="BQ202" s="1"/>
  <c r="BQ203" s="1"/>
  <c r="BQ204" s="1"/>
  <c r="BQ205" s="1"/>
  <c r="BQ206" s="1"/>
  <c r="BQ207" s="1"/>
  <c r="BQ208" s="1"/>
  <c r="BQ209" s="1"/>
  <c r="BQ210" s="1"/>
  <c r="BQ211" s="1"/>
  <c r="BQ212" s="1"/>
  <c r="BQ213" s="1"/>
  <c r="BQ214" s="1"/>
  <c r="BQ215" s="1"/>
  <c r="BQ216" s="1"/>
  <c r="BQ217" s="1"/>
  <c r="BQ218" s="1"/>
  <c r="BQ219" s="1"/>
  <c r="BQ220" s="1"/>
  <c r="BQ221" s="1"/>
  <c r="BQ222" s="1"/>
  <c r="BQ223" s="1"/>
  <c r="BQ224" s="1"/>
  <c r="BQ225" s="1"/>
  <c r="BQ226" s="1"/>
  <c r="BQ227" s="1"/>
  <c r="BQ228" s="1"/>
  <c r="BQ229" s="1"/>
  <c r="BQ230" s="1"/>
  <c r="BQ231" s="1"/>
  <c r="BQ232" s="1"/>
  <c r="BQ233" s="1"/>
  <c r="BQ234" s="1"/>
  <c r="BQ235" s="1"/>
  <c r="BQ236" s="1"/>
  <c r="BQ237" s="1"/>
  <c r="BQ238" s="1"/>
  <c r="BQ239" s="1"/>
  <c r="BQ240" s="1"/>
  <c r="BQ241" s="1"/>
  <c r="BQ242" s="1"/>
  <c r="BQ243" s="1"/>
  <c r="BQ244" s="1"/>
  <c r="BQ245" s="1"/>
  <c r="BQ246" s="1"/>
  <c r="BQ247" s="1"/>
  <c r="BQ248" s="1"/>
  <c r="BQ249" s="1"/>
  <c r="BQ250" s="1"/>
  <c r="BQ251" s="1"/>
  <c r="BQ252" s="1"/>
  <c r="BQ253" s="1"/>
  <c r="BQ254" s="1"/>
  <c r="BQ255" s="1"/>
  <c r="BQ256" s="1"/>
  <c r="BQ257" s="1"/>
  <c r="BQ258" s="1"/>
  <c r="BQ259" s="1"/>
  <c r="BQ260" s="1"/>
  <c r="BQ261" s="1"/>
  <c r="BQ262" s="1"/>
  <c r="BQ263" s="1"/>
  <c r="BQ264" s="1"/>
  <c r="BQ265" s="1"/>
  <c r="BQ266" s="1"/>
  <c r="BQ267" s="1"/>
  <c r="BQ268" s="1"/>
  <c r="BQ269" s="1"/>
  <c r="BQ270" s="1"/>
  <c r="BQ271" s="1"/>
  <c r="BQ272" s="1"/>
  <c r="BQ273" s="1"/>
  <c r="BQ274" s="1"/>
  <c r="BQ275" s="1"/>
  <c r="BQ276" s="1"/>
  <c r="BQ277" s="1"/>
  <c r="BQ278" s="1"/>
  <c r="BQ279" s="1"/>
  <c r="BQ280" s="1"/>
  <c r="BQ281" s="1"/>
  <c r="BQ282" s="1"/>
  <c r="BQ283" s="1"/>
  <c r="BQ284" s="1"/>
  <c r="BQ285" s="1"/>
  <c r="BQ286" s="1"/>
  <c r="BQ287" s="1"/>
  <c r="BQ288" s="1"/>
  <c r="BQ289" s="1"/>
  <c r="BQ290" s="1"/>
  <c r="BQ291" s="1"/>
  <c r="BQ292" s="1"/>
  <c r="BQ293" s="1"/>
  <c r="BQ294" s="1"/>
  <c r="BQ295" s="1"/>
  <c r="BQ296" s="1"/>
  <c r="BQ297" s="1"/>
  <c r="BQ298" s="1"/>
  <c r="BQ299" s="1"/>
  <c r="BQ300" s="1"/>
  <c r="BQ301" s="1"/>
  <c r="BQ302" s="1"/>
  <c r="BQ303" s="1"/>
  <c r="BQ304" s="1"/>
  <c r="BQ305" s="1"/>
  <c r="BQ306" s="1"/>
  <c r="BQ307" s="1"/>
  <c r="BQ308" s="1"/>
  <c r="BQ309" s="1"/>
  <c r="BQ310" s="1"/>
  <c r="BQ311" s="1"/>
  <c r="BQ312" s="1"/>
  <c r="BQ313" s="1"/>
  <c r="BQ314" s="1"/>
  <c r="BQ315" s="1"/>
  <c r="BQ316" s="1"/>
  <c r="BQ317" s="1"/>
  <c r="BQ318" s="1"/>
  <c r="BQ319" s="1"/>
  <c r="BQ320" s="1"/>
  <c r="BQ321" s="1"/>
  <c r="BQ322" s="1"/>
  <c r="BQ323" s="1"/>
  <c r="BQ324" s="1"/>
  <c r="BQ325" s="1"/>
  <c r="BQ326" s="1"/>
  <c r="BQ327" s="1"/>
  <c r="BQ328" s="1"/>
  <c r="BQ329" s="1"/>
  <c r="BQ330" s="1"/>
  <c r="BQ331" s="1"/>
  <c r="BQ332" s="1"/>
  <c r="BQ333" s="1"/>
  <c r="BQ334" s="1"/>
  <c r="BQ335" s="1"/>
  <c r="BQ336" s="1"/>
  <c r="BQ337" s="1"/>
  <c r="BQ338" s="1"/>
  <c r="BQ339" s="1"/>
  <c r="BQ340" s="1"/>
  <c r="BQ341" s="1"/>
  <c r="BQ342" s="1"/>
  <c r="BQ343" s="1"/>
  <c r="BQ344" s="1"/>
  <c r="BQ345" s="1"/>
  <c r="BQ346" s="1"/>
  <c r="BQ347" s="1"/>
  <c r="BQ348" s="1"/>
  <c r="BQ349" s="1"/>
  <c r="BQ350" s="1"/>
  <c r="BQ351" s="1"/>
  <c r="BQ352" s="1"/>
  <c r="BQ353" s="1"/>
  <c r="BQ354" s="1"/>
  <c r="BQ355" s="1"/>
  <c r="BQ356" s="1"/>
  <c r="BQ357" s="1"/>
  <c r="BQ358" s="1"/>
  <c r="BQ359" s="1"/>
  <c r="BQ360" s="1"/>
  <c r="BQ361" s="1"/>
  <c r="BQ362" s="1"/>
  <c r="BQ363" s="1"/>
  <c r="BQ364" s="1"/>
  <c r="BQ365" s="1"/>
  <c r="BQ366" s="1"/>
  <c r="BQ367" s="1"/>
  <c r="BQ368" s="1"/>
  <c r="BQ369" s="1"/>
  <c r="BQ370" s="1"/>
  <c r="BQ371" s="1"/>
  <c r="BQ372" s="1"/>
  <c r="BQ373" s="1"/>
  <c r="BQ374" s="1"/>
  <c r="BQ375" s="1"/>
  <c r="BQ376" s="1"/>
  <c r="BQ377" s="1"/>
  <c r="BQ378" s="1"/>
  <c r="BQ379" s="1"/>
  <c r="BQ380" s="1"/>
  <c r="BQ381" s="1"/>
  <c r="BQ382" s="1"/>
  <c r="BQ383" s="1"/>
  <c r="BQ384" s="1"/>
  <c r="BQ385" s="1"/>
  <c r="BQ386" s="1"/>
  <c r="BQ387" s="1"/>
  <c r="BQ388" s="1"/>
  <c r="BQ389" s="1"/>
  <c r="BQ390" s="1"/>
  <c r="BQ391" s="1"/>
  <c r="BQ392" s="1"/>
  <c r="BQ393" s="1"/>
  <c r="BW7"/>
  <c r="BX8"/>
  <c r="BX10" s="1"/>
  <c r="BX12" s="1"/>
  <c r="BX14" s="1"/>
  <c r="BX16" s="1"/>
  <c r="BX18" s="1"/>
  <c r="BX20" s="1"/>
  <c r="BX22" s="1"/>
  <c r="BX24" s="1"/>
  <c r="BX26" s="1"/>
  <c r="BX28" s="1"/>
  <c r="BX30" s="1"/>
  <c r="BX32" s="1"/>
  <c r="BX34" s="1"/>
  <c r="BX36" s="1"/>
  <c r="BX38" s="1"/>
  <c r="BX40" s="1"/>
  <c r="BX42" s="1"/>
  <c r="BX44" s="1"/>
  <c r="BX46" s="1"/>
  <c r="BX48" s="1"/>
  <c r="BX50" s="1"/>
  <c r="BX52" s="1"/>
  <c r="BX54" s="1"/>
  <c r="BX56" s="1"/>
  <c r="BX58" s="1"/>
  <c r="BX60" s="1"/>
  <c r="BX62" s="1"/>
  <c r="BX64" s="1"/>
  <c r="BX66" s="1"/>
  <c r="BX68" s="1"/>
  <c r="BX70" s="1"/>
  <c r="BX72" s="1"/>
  <c r="BX74" s="1"/>
  <c r="BX76" s="1"/>
  <c r="BX78" s="1"/>
  <c r="BX80" s="1"/>
  <c r="BX82" s="1"/>
  <c r="BX84" s="1"/>
  <c r="BX86" s="1"/>
  <c r="BX88" s="1"/>
  <c r="BX90" s="1"/>
  <c r="BX92" s="1"/>
  <c r="BX94" s="1"/>
  <c r="BX96" s="1"/>
  <c r="BX98" s="1"/>
  <c r="BX100" s="1"/>
  <c r="BX102" s="1"/>
  <c r="BX104" s="1"/>
  <c r="BX106" s="1"/>
  <c r="BX108" s="1"/>
  <c r="BX110" s="1"/>
  <c r="BX112" s="1"/>
  <c r="BX114" s="1"/>
  <c r="BX116" s="1"/>
  <c r="BX118" s="1"/>
  <c r="BX120" s="1"/>
  <c r="BX122" s="1"/>
  <c r="BX124" s="1"/>
  <c r="BX126" s="1"/>
  <c r="BX128" s="1"/>
  <c r="BX130" s="1"/>
  <c r="BX132" s="1"/>
  <c r="BX134" s="1"/>
  <c r="BX136" s="1"/>
  <c r="BX138" s="1"/>
  <c r="BX140" s="1"/>
  <c r="BX142" s="1"/>
  <c r="BX144" s="1"/>
  <c r="BX146" s="1"/>
  <c r="BX148" s="1"/>
  <c r="BX150" s="1"/>
  <c r="BX152" s="1"/>
  <c r="BX154" s="1"/>
  <c r="BX156" s="1"/>
  <c r="BX158" s="1"/>
  <c r="BX160" s="1"/>
  <c r="BX162" s="1"/>
  <c r="BX164" s="1"/>
  <c r="BX166" s="1"/>
  <c r="BX168" s="1"/>
  <c r="BX170" s="1"/>
  <c r="BX172" s="1"/>
  <c r="BX174" s="1"/>
  <c r="BX176" s="1"/>
  <c r="BX178" s="1"/>
  <c r="BX180" s="1"/>
  <c r="BX182" s="1"/>
  <c r="BX184" s="1"/>
  <c r="BX186" s="1"/>
  <c r="BX188" s="1"/>
  <c r="BX190" s="1"/>
  <c r="BX192" s="1"/>
  <c r="BX194" s="1"/>
  <c r="BX196" s="1"/>
  <c r="BX198" s="1"/>
  <c r="BX200" s="1"/>
  <c r="BX202" s="1"/>
  <c r="BX204" s="1"/>
  <c r="BX206" s="1"/>
  <c r="BX208" s="1"/>
  <c r="BX210" s="1"/>
  <c r="BX212" s="1"/>
  <c r="BX214" s="1"/>
  <c r="BX216" s="1"/>
  <c r="BX218" s="1"/>
  <c r="BX220" s="1"/>
  <c r="BX222" s="1"/>
  <c r="BX224" s="1"/>
  <c r="BX226" s="1"/>
  <c r="BX228" s="1"/>
  <c r="BX230" s="1"/>
  <c r="BX232" s="1"/>
  <c r="BX234" s="1"/>
  <c r="BX236" s="1"/>
  <c r="BX238" s="1"/>
  <c r="BX240" s="1"/>
  <c r="BX242" s="1"/>
  <c r="BX244" s="1"/>
  <c r="BX246" s="1"/>
  <c r="BX248" s="1"/>
  <c r="BX250" s="1"/>
  <c r="BX252" s="1"/>
  <c r="BX254" s="1"/>
  <c r="BX256" s="1"/>
  <c r="BX258" s="1"/>
  <c r="BX260" s="1"/>
  <c r="BX262" s="1"/>
  <c r="BX264" s="1"/>
  <c r="BX266" s="1"/>
  <c r="BX268" s="1"/>
  <c r="BX270" s="1"/>
  <c r="BX272" s="1"/>
  <c r="BX274" s="1"/>
  <c r="BX276" s="1"/>
  <c r="BX278" s="1"/>
  <c r="BX280" s="1"/>
  <c r="BX282" s="1"/>
  <c r="BX284" s="1"/>
  <c r="BX286" s="1"/>
  <c r="BX288" s="1"/>
  <c r="BX290" s="1"/>
  <c r="BX292" s="1"/>
  <c r="BX294" s="1"/>
  <c r="BX296" s="1"/>
  <c r="BX298" s="1"/>
  <c r="BX300" s="1"/>
  <c r="BX302" s="1"/>
  <c r="BX304" s="1"/>
  <c r="BX306" s="1"/>
  <c r="BX308" s="1"/>
  <c r="BX310" s="1"/>
  <c r="BX312" s="1"/>
  <c r="BX314" s="1"/>
  <c r="BX316" s="1"/>
  <c r="BX318" s="1"/>
  <c r="BX320" s="1"/>
  <c r="BX322" s="1"/>
  <c r="BX324" s="1"/>
  <c r="BX326" s="1"/>
  <c r="BX328" s="1"/>
  <c r="BX330" s="1"/>
  <c r="BX332" s="1"/>
  <c r="BX334" s="1"/>
  <c r="BX336" s="1"/>
  <c r="BX338" s="1"/>
  <c r="BX340" s="1"/>
  <c r="BX342" s="1"/>
  <c r="BX344" s="1"/>
  <c r="BX346" s="1"/>
  <c r="BX348" s="1"/>
  <c r="BX350" s="1"/>
  <c r="BX352" s="1"/>
  <c r="BX354" s="1"/>
  <c r="BX356" s="1"/>
  <c r="BX358" s="1"/>
  <c r="BX360" s="1"/>
  <c r="BX362" s="1"/>
  <c r="BX364" s="1"/>
  <c r="BX366" s="1"/>
  <c r="BX368" s="1"/>
  <c r="BX370" s="1"/>
  <c r="BX372" s="1"/>
  <c r="BX374" s="1"/>
  <c r="BX376" s="1"/>
  <c r="BX378" s="1"/>
  <c r="BX380" s="1"/>
  <c r="BX382" s="1"/>
  <c r="BX384" s="1"/>
  <c r="BX386" s="1"/>
  <c r="BX388" s="1"/>
  <c r="BX390" s="1"/>
  <c r="BX392" s="1"/>
  <c r="B45" i="34"/>
  <c r="E45"/>
  <c r="E46"/>
  <c r="O36"/>
  <c r="G45" i="76"/>
  <c r="K60"/>
  <c r="K68"/>
  <c r="K66"/>
  <c r="E71" i="34"/>
  <c r="O71" s="1"/>
  <c r="B79"/>
  <c r="K64" i="76"/>
  <c r="G56"/>
  <c r="K62"/>
  <c r="B73" i="34"/>
  <c r="Q50" i="76"/>
  <c r="K61"/>
  <c r="K65"/>
  <c r="E57" i="34"/>
  <c r="O57" s="1"/>
  <c r="G50" i="76"/>
  <c r="G57"/>
  <c r="K59"/>
  <c r="K63"/>
  <c r="K67"/>
  <c r="K34"/>
  <c r="E77" i="34"/>
  <c r="O77" s="1"/>
  <c r="B69"/>
  <c r="G33" i="76"/>
  <c r="E16" i="34"/>
  <c r="O16" s="1"/>
  <c r="E59"/>
  <c r="O59" s="1"/>
  <c r="B63"/>
  <c r="H34" i="76"/>
  <c r="K50"/>
  <c r="G59"/>
  <c r="G60"/>
  <c r="G61"/>
  <c r="G62"/>
  <c r="G63"/>
  <c r="G64"/>
  <c r="G65"/>
  <c r="G66"/>
  <c r="G67"/>
  <c r="G68"/>
  <c r="I34"/>
  <c r="Q34"/>
  <c r="Q57"/>
  <c r="G34"/>
  <c r="H50"/>
  <c r="G35"/>
  <c r="G41"/>
  <c r="G42"/>
  <c r="G43"/>
  <c r="G44"/>
  <c r="G47"/>
  <c r="G48"/>
  <c r="G49"/>
  <c r="G39"/>
  <c r="G36"/>
  <c r="G38"/>
  <c r="G52"/>
  <c r="G53"/>
  <c r="G54"/>
  <c r="G55"/>
  <c r="J59"/>
  <c r="J61"/>
  <c r="J63"/>
  <c r="J65"/>
  <c r="J67"/>
  <c r="J68"/>
  <c r="G37"/>
  <c r="Q38"/>
  <c r="B42"/>
  <c r="B43" s="1"/>
  <c r="B44" s="1"/>
  <c r="B45" s="1"/>
  <c r="B47" s="1"/>
  <c r="B50"/>
  <c r="I50"/>
  <c r="H59"/>
  <c r="Q59"/>
  <c r="H60"/>
  <c r="Q60"/>
  <c r="H61"/>
  <c r="Q61"/>
  <c r="H62"/>
  <c r="Q62"/>
  <c r="H63"/>
  <c r="Q63"/>
  <c r="H64"/>
  <c r="Q64"/>
  <c r="H65"/>
  <c r="Q65"/>
  <c r="H66"/>
  <c r="Q66"/>
  <c r="H67"/>
  <c r="Q67"/>
  <c r="H68"/>
  <c r="Q68"/>
  <c r="J60"/>
  <c r="J62"/>
  <c r="J64"/>
  <c r="J66"/>
  <c r="B59"/>
  <c r="B60"/>
  <c r="B61"/>
  <c r="B62"/>
  <c r="B63"/>
  <c r="B64"/>
  <c r="B65"/>
  <c r="B66"/>
  <c r="B67"/>
  <c r="B68"/>
  <c r="E65" i="34"/>
  <c r="O65" s="1"/>
  <c r="B67"/>
  <c r="B75"/>
  <c r="BW11" i="8"/>
  <c r="BW9"/>
  <c r="BW8"/>
  <c r="B48" i="76" l="1"/>
  <c r="B49" s="1"/>
  <c r="BW10" i="8"/>
  <c r="BW13"/>
  <c r="B52" i="76" l="1"/>
  <c r="B53" s="1"/>
  <c r="B54" s="1"/>
  <c r="B55" s="1"/>
  <c r="B56" s="1"/>
  <c r="B57" s="1"/>
  <c r="BW12" i="8"/>
  <c r="BW15"/>
  <c r="BW14" l="1"/>
  <c r="BW17"/>
  <c r="BW16" l="1"/>
  <c r="BW19"/>
  <c r="BW18" l="1"/>
  <c r="BW21"/>
  <c r="BW20" l="1"/>
  <c r="BW23"/>
  <c r="BW22" l="1"/>
  <c r="BW25"/>
  <c r="BW27" l="1"/>
  <c r="BW24"/>
  <c r="BW29" l="1"/>
  <c r="BW26"/>
  <c r="BW31" l="1"/>
  <c r="BW28"/>
  <c r="BW33" l="1"/>
  <c r="BW30"/>
  <c r="BW35" l="1"/>
  <c r="BW32"/>
  <c r="BW37" l="1"/>
  <c r="BW34"/>
  <c r="BW39" l="1"/>
  <c r="BW36"/>
  <c r="BW41" l="1"/>
  <c r="BW38"/>
  <c r="BW43" l="1"/>
  <c r="BW40"/>
  <c r="BW45" l="1"/>
  <c r="BW42"/>
  <c r="BW47" l="1"/>
  <c r="BW44"/>
  <c r="BW49" l="1"/>
  <c r="BW46"/>
  <c r="BW51" l="1"/>
  <c r="BW48"/>
  <c r="BW53" l="1"/>
  <c r="BW50"/>
  <c r="BW55" l="1"/>
  <c r="BW52"/>
  <c r="BW57" l="1"/>
  <c r="BW54"/>
  <c r="BW59" l="1"/>
  <c r="BW56"/>
  <c r="BW61" l="1"/>
  <c r="BW58"/>
  <c r="BW63" l="1"/>
  <c r="BW60"/>
  <c r="BW65" l="1"/>
  <c r="BW62"/>
  <c r="BW67" l="1"/>
  <c r="BW64"/>
  <c r="BW69" l="1"/>
  <c r="BW66"/>
  <c r="BW71" l="1"/>
  <c r="BW68"/>
  <c r="BW73" l="1"/>
  <c r="BW70"/>
  <c r="BW75" l="1"/>
  <c r="BW72"/>
  <c r="BW77" l="1"/>
  <c r="BW74"/>
  <c r="BW79" l="1"/>
  <c r="BW76"/>
  <c r="BW81" l="1"/>
  <c r="BW78"/>
  <c r="BW83" l="1"/>
  <c r="BW80"/>
  <c r="BW85" l="1"/>
  <c r="BW82"/>
  <c r="BW87" l="1"/>
  <c r="BW84"/>
  <c r="BW89" l="1"/>
  <c r="BW86"/>
  <c r="BW91" l="1"/>
  <c r="BW88"/>
  <c r="BW93" l="1"/>
  <c r="BW90"/>
  <c r="BW95" l="1"/>
  <c r="BW92"/>
  <c r="BW97" l="1"/>
  <c r="BW94"/>
  <c r="BW99" l="1"/>
  <c r="BW96"/>
  <c r="BW101" l="1"/>
  <c r="BW98"/>
  <c r="BW100" l="1"/>
  <c r="BW103"/>
  <c r="BW102" l="1"/>
  <c r="BW105"/>
  <c r="BW104" l="1"/>
  <c r="BW107"/>
  <c r="BW106" l="1"/>
  <c r="BW109"/>
  <c r="BW108" l="1"/>
  <c r="BW111"/>
  <c r="BW110" l="1"/>
  <c r="BW113"/>
  <c r="BW112" l="1"/>
  <c r="BW115"/>
  <c r="BW114" l="1"/>
  <c r="BW117"/>
  <c r="BW119" l="1"/>
  <c r="BW116"/>
  <c r="BW118" l="1"/>
  <c r="BW121"/>
  <c r="BW120" l="1"/>
  <c r="BW123"/>
  <c r="BW122" l="1"/>
  <c r="BW125"/>
  <c r="BW124" l="1"/>
  <c r="BW127"/>
  <c r="BW126" l="1"/>
  <c r="BW129"/>
  <c r="BW128" l="1"/>
  <c r="BW131"/>
  <c r="BW130" l="1"/>
  <c r="BW133"/>
  <c r="BW132" l="1"/>
  <c r="BW135"/>
  <c r="BW134" l="1"/>
  <c r="BW137"/>
  <c r="BW139" l="1"/>
  <c r="BW136"/>
  <c r="BW141" l="1"/>
  <c r="BW138"/>
  <c r="BW143" l="1"/>
  <c r="BW140"/>
  <c r="BW145" l="1"/>
  <c r="BW142"/>
  <c r="BW147" l="1"/>
  <c r="BW144"/>
  <c r="BW149" l="1"/>
  <c r="BW146"/>
  <c r="BW151" l="1"/>
  <c r="BW148"/>
  <c r="BW153" l="1"/>
  <c r="BW150"/>
  <c r="BW155" l="1"/>
  <c r="BW152"/>
  <c r="BW157" l="1"/>
  <c r="BW154"/>
  <c r="BW159" l="1"/>
  <c r="BW156"/>
  <c r="BW161" l="1"/>
  <c r="BW158"/>
  <c r="BW163" l="1"/>
  <c r="BW160"/>
  <c r="BW165" l="1"/>
  <c r="BW162"/>
  <c r="BW167" l="1"/>
  <c r="BW164"/>
  <c r="BW169" l="1"/>
  <c r="BW166"/>
  <c r="BW171" l="1"/>
  <c r="BW168"/>
  <c r="BW170" l="1"/>
  <c r="BW173"/>
  <c r="BW172" l="1"/>
  <c r="BW175"/>
  <c r="BW174" l="1"/>
  <c r="BW177"/>
  <c r="BW176" l="1"/>
  <c r="BW179"/>
  <c r="BW178" l="1"/>
  <c r="BW181"/>
  <c r="BW180" l="1"/>
  <c r="BW183"/>
  <c r="BW182" l="1"/>
  <c r="BW185"/>
  <c r="BW184" l="1"/>
  <c r="BW187"/>
  <c r="BW186" l="1"/>
  <c r="BW189"/>
  <c r="BW188" l="1"/>
  <c r="BW191"/>
  <c r="BW190" l="1"/>
  <c r="BW193"/>
  <c r="BW192" l="1"/>
  <c r="BW195"/>
  <c r="BW194" l="1"/>
  <c r="BW197"/>
  <c r="BW196" l="1"/>
  <c r="BW199"/>
  <c r="BW201" l="1"/>
  <c r="BW198"/>
  <c r="BW203" l="1"/>
  <c r="BW200"/>
  <c r="BW205" l="1"/>
  <c r="BW202"/>
  <c r="BW207" l="1"/>
  <c r="BW204"/>
  <c r="BW209" l="1"/>
  <c r="BW206"/>
  <c r="BW211" l="1"/>
  <c r="BW208"/>
  <c r="BW213" l="1"/>
  <c r="BW210"/>
  <c r="BW215" l="1"/>
  <c r="BW212"/>
  <c r="BW217" l="1"/>
  <c r="BW214"/>
  <c r="BW219" l="1"/>
  <c r="BW216"/>
  <c r="BW221" l="1"/>
  <c r="BW218"/>
  <c r="BW223" l="1"/>
  <c r="BW220"/>
  <c r="BW225" l="1"/>
  <c r="BW222"/>
  <c r="BW227" l="1"/>
  <c r="BW224"/>
  <c r="BW229" l="1"/>
  <c r="BW226"/>
  <c r="BW231" l="1"/>
  <c r="BW228"/>
  <c r="BW233" l="1"/>
  <c r="BW230"/>
  <c r="BW235" l="1"/>
  <c r="BW232"/>
  <c r="BW234" l="1"/>
  <c r="BW237"/>
  <c r="BW239" l="1"/>
  <c r="BW236"/>
  <c r="BW241" l="1"/>
  <c r="BW238"/>
  <c r="BW243" l="1"/>
  <c r="BW240"/>
  <c r="BW242" l="1"/>
  <c r="BW245"/>
  <c r="BW244" l="1"/>
  <c r="BW247"/>
  <c r="BW246" l="1"/>
  <c r="BW249"/>
  <c r="BW248" l="1"/>
  <c r="BW251"/>
  <c r="BW250" l="1"/>
  <c r="BW253"/>
  <c r="BW252" l="1"/>
  <c r="BW255"/>
  <c r="BW254" l="1"/>
  <c r="BW257"/>
  <c r="BW256" l="1"/>
  <c r="BW259"/>
  <c r="BW258" l="1"/>
  <c r="BW261"/>
  <c r="BW260" l="1"/>
  <c r="BW263"/>
  <c r="BW262" l="1"/>
  <c r="BW265"/>
  <c r="BW264" l="1"/>
  <c r="BW267"/>
  <c r="BW266" l="1"/>
  <c r="BW269"/>
  <c r="BW268" l="1"/>
  <c r="BW271"/>
  <c r="BW270" l="1"/>
  <c r="BW273"/>
  <c r="BW272" l="1"/>
  <c r="BW275"/>
  <c r="BW274" l="1"/>
  <c r="BW277"/>
  <c r="BW276" l="1"/>
  <c r="BW279"/>
  <c r="BW278" l="1"/>
  <c r="BW281"/>
  <c r="BW280" l="1"/>
  <c r="BW283"/>
  <c r="BW282" l="1"/>
  <c r="BW285"/>
  <c r="UR1" i="5"/>
  <c r="UQ1"/>
  <c r="UP1"/>
  <c r="UO1"/>
  <c r="UN1"/>
  <c r="UM1"/>
  <c r="UL1"/>
  <c r="UK1"/>
  <c r="UJ1"/>
  <c r="UI1"/>
  <c r="UH1"/>
  <c r="UG1"/>
  <c r="UF1"/>
  <c r="UE1"/>
  <c r="UD1"/>
  <c r="UC1"/>
  <c r="UB1"/>
  <c r="UA1"/>
  <c r="TZ1"/>
  <c r="TY1"/>
  <c r="TX1"/>
  <c r="TW1"/>
  <c r="TV1"/>
  <c r="TU1"/>
  <c r="TT1"/>
  <c r="TS1"/>
  <c r="TR1"/>
  <c r="TQ1"/>
  <c r="TP1"/>
  <c r="TO1"/>
  <c r="TN1"/>
  <c r="TM1"/>
  <c r="TL1"/>
  <c r="TK1"/>
  <c r="TJ1"/>
  <c r="TI1"/>
  <c r="TH1"/>
  <c r="TG1"/>
  <c r="TF1"/>
  <c r="TE1"/>
  <c r="N14" i="76" s="1"/>
  <c r="TD1" i="5"/>
  <c r="M14" i="76" s="1"/>
  <c r="TC1" i="5"/>
  <c r="TB1"/>
  <c r="TA1"/>
  <c r="SZ1"/>
  <c r="N22" i="76" s="1"/>
  <c r="SY1" i="5"/>
  <c r="M22" i="76" s="1"/>
  <c r="SX1" i="5"/>
  <c r="SW1"/>
  <c r="SV1"/>
  <c r="SU1"/>
  <c r="ST1"/>
  <c r="SS1"/>
  <c r="SR1"/>
  <c r="SQ1"/>
  <c r="SP1"/>
  <c r="SO1"/>
  <c r="SN1"/>
  <c r="SM1"/>
  <c r="SL1"/>
  <c r="SK1"/>
  <c r="SJ1"/>
  <c r="SI1"/>
  <c r="SH1"/>
  <c r="SG1"/>
  <c r="SF1"/>
  <c r="SE1"/>
  <c r="SD1"/>
  <c r="SC1"/>
  <c r="SB1"/>
  <c r="SA1"/>
  <c r="RZ1"/>
  <c r="RY1"/>
  <c r="RX1"/>
  <c r="RW1"/>
  <c r="RV1"/>
  <c r="RU1"/>
  <c r="M58" i="34" s="1"/>
  <c r="RT1" i="5"/>
  <c r="RS1"/>
  <c r="M57" i="76" s="1"/>
  <c r="N57" s="1"/>
  <c r="O57" s="1"/>
  <c r="P57" s="1"/>
  <c r="RR1" i="5"/>
  <c r="RQ1"/>
  <c r="RP1"/>
  <c r="RO1"/>
  <c r="RN1"/>
  <c r="RM1"/>
  <c r="RL1"/>
  <c r="RK1"/>
  <c r="RJ1"/>
  <c r="RI1"/>
  <c r="RH1"/>
  <c r="RG1"/>
  <c r="RF1"/>
  <c r="RE1"/>
  <c r="RD1"/>
  <c r="RC1"/>
  <c r="RB1"/>
  <c r="RA1"/>
  <c r="QZ1"/>
  <c r="QY1"/>
  <c r="QX1"/>
  <c r="QW1"/>
  <c r="QV1"/>
  <c r="QU1"/>
  <c r="QT1"/>
  <c r="QS1"/>
  <c r="QR1"/>
  <c r="QQ1"/>
  <c r="QP1"/>
  <c r="QO1"/>
  <c r="QN1"/>
  <c r="QM1"/>
  <c r="QL1"/>
  <c r="QK1"/>
  <c r="QJ1"/>
  <c r="QI1"/>
  <c r="QH1"/>
  <c r="QG1"/>
  <c r="QF1"/>
  <c r="QE1"/>
  <c r="QD1"/>
  <c r="QC1"/>
  <c r="QB1"/>
  <c r="QA1"/>
  <c r="PZ1"/>
  <c r="PY1"/>
  <c r="PX1"/>
  <c r="PW1"/>
  <c r="PV1"/>
  <c r="PU1"/>
  <c r="PT1"/>
  <c r="PS1"/>
  <c r="PR1"/>
  <c r="PQ1"/>
  <c r="PP1"/>
  <c r="PO1"/>
  <c r="PN1"/>
  <c r="PM1"/>
  <c r="PL1"/>
  <c r="PK1"/>
  <c r="PJ1"/>
  <c r="PI1"/>
  <c r="PH1"/>
  <c r="PG1"/>
  <c r="PF1"/>
  <c r="PE1"/>
  <c r="PD1"/>
  <c r="PC1"/>
  <c r="PB1"/>
  <c r="PA1"/>
  <c r="OZ1"/>
  <c r="OY1"/>
  <c r="OX1"/>
  <c r="OW1"/>
  <c r="OV1"/>
  <c r="OU1"/>
  <c r="OT1"/>
  <c r="OS1"/>
  <c r="OR1"/>
  <c r="OQ1"/>
  <c r="OP1"/>
  <c r="OO1"/>
  <c r="ON1"/>
  <c r="OM1"/>
  <c r="OL1"/>
  <c r="OK1"/>
  <c r="OJ1"/>
  <c r="OI1"/>
  <c r="OH1"/>
  <c r="OG1"/>
  <c r="OF1"/>
  <c r="OE1"/>
  <c r="OD1"/>
  <c r="OC1"/>
  <c r="OB1"/>
  <c r="OA1"/>
  <c r="NZ1"/>
  <c r="NY1"/>
  <c r="NX1"/>
  <c r="NW1"/>
  <c r="NV1"/>
  <c r="NU1"/>
  <c r="NT1"/>
  <c r="NS1"/>
  <c r="NR1"/>
  <c r="NQ1"/>
  <c r="NP1"/>
  <c r="NO1"/>
  <c r="NN1"/>
  <c r="NM1"/>
  <c r="NL1"/>
  <c r="NK1"/>
  <c r="NJ1"/>
  <c r="NI1"/>
  <c r="NH1"/>
  <c r="NG1"/>
  <c r="NF1"/>
  <c r="NE1"/>
  <c r="ND1"/>
  <c r="NC1"/>
  <c r="NB1"/>
  <c r="NA1"/>
  <c r="MZ1"/>
  <c r="MY1"/>
  <c r="MX1"/>
  <c r="MW1"/>
  <c r="MV1"/>
  <c r="MU1"/>
  <c r="MT1"/>
  <c r="MS1"/>
  <c r="MR1"/>
  <c r="MQ1"/>
  <c r="MP1"/>
  <c r="MO1"/>
  <c r="MN1"/>
  <c r="MM1"/>
  <c r="ML1"/>
  <c r="MK1"/>
  <c r="MJ1"/>
  <c r="MI1"/>
  <c r="MH1"/>
  <c r="MG1"/>
  <c r="MF1"/>
  <c r="ME1"/>
  <c r="MD1"/>
  <c r="MC1"/>
  <c r="MB1"/>
  <c r="MA1"/>
  <c r="LZ1"/>
  <c r="LY1"/>
  <c r="LX1"/>
  <c r="LW1"/>
  <c r="LV1"/>
  <c r="LU1"/>
  <c r="LT1"/>
  <c r="LS1"/>
  <c r="LR1"/>
  <c r="LQ1"/>
  <c r="LP1"/>
  <c r="LO1"/>
  <c r="LN1"/>
  <c r="LM1"/>
  <c r="LL1"/>
  <c r="LK1"/>
  <c r="LJ1"/>
  <c r="LI1"/>
  <c r="LH1"/>
  <c r="LG1"/>
  <c r="LF1"/>
  <c r="LE1"/>
  <c r="LD1"/>
  <c r="LC1"/>
  <c r="LB1"/>
  <c r="LA1"/>
  <c r="KZ1"/>
  <c r="KY1"/>
  <c r="KX1"/>
  <c r="KW1"/>
  <c r="KV1"/>
  <c r="KU1"/>
  <c r="KT1"/>
  <c r="KS1"/>
  <c r="KR1"/>
  <c r="KQ1"/>
  <c r="KP1"/>
  <c r="KO1"/>
  <c r="KN1"/>
  <c r="KM1"/>
  <c r="KL1"/>
  <c r="KK1"/>
  <c r="KJ1"/>
  <c r="KI1"/>
  <c r="KH1"/>
  <c r="KG1"/>
  <c r="KF1"/>
  <c r="KE1"/>
  <c r="KD1"/>
  <c r="KC1"/>
  <c r="KB1"/>
  <c r="KA1"/>
  <c r="JZ1"/>
  <c r="JY1"/>
  <c r="JX1"/>
  <c r="JW1"/>
  <c r="JV1"/>
  <c r="JU1"/>
  <c r="JT1"/>
  <c r="JS1"/>
  <c r="JR1"/>
  <c r="JQ1"/>
  <c r="JP1"/>
  <c r="JO1"/>
  <c r="JN1"/>
  <c r="JM1"/>
  <c r="JL1"/>
  <c r="JK1"/>
  <c r="JJ1"/>
  <c r="JI1"/>
  <c r="JH1"/>
  <c r="JG1"/>
  <c r="JF1"/>
  <c r="JE1"/>
  <c r="JD1"/>
  <c r="JC1"/>
  <c r="JB1"/>
  <c r="JA1"/>
  <c r="IZ1"/>
  <c r="IY1"/>
  <c r="IX1"/>
  <c r="IW1"/>
  <c r="IV1"/>
  <c r="IU1"/>
  <c r="IT1"/>
  <c r="IS1"/>
  <c r="IR1"/>
  <c r="IQ1"/>
  <c r="IP1"/>
  <c r="IO1"/>
  <c r="IN1"/>
  <c r="IM1"/>
  <c r="IL1"/>
  <c r="IK1"/>
  <c r="IJ1"/>
  <c r="II1"/>
  <c r="IH1"/>
  <c r="IG1"/>
  <c r="IF1"/>
  <c r="IE1"/>
  <c r="M68" i="76" s="1"/>
  <c r="N68" s="1"/>
  <c r="O68" s="1"/>
  <c r="P68" s="1"/>
  <c r="ID1" i="5"/>
  <c r="IC1"/>
  <c r="IB1"/>
  <c r="IA1"/>
  <c r="HZ1"/>
  <c r="HY1"/>
  <c r="HX1"/>
  <c r="HW1"/>
  <c r="M67" i="76" s="1"/>
  <c r="N67" s="1"/>
  <c r="O67" s="1"/>
  <c r="P67" s="1"/>
  <c r="HV1" i="5"/>
  <c r="HU1"/>
  <c r="HT1"/>
  <c r="HS1"/>
  <c r="HR1"/>
  <c r="HQ1"/>
  <c r="HP1"/>
  <c r="HO1"/>
  <c r="M66" i="76" s="1"/>
  <c r="N66" s="1"/>
  <c r="O66" s="1"/>
  <c r="P66" s="1"/>
  <c r="HN1" i="5"/>
  <c r="HM1"/>
  <c r="HL1"/>
  <c r="HK1"/>
  <c r="HJ1"/>
  <c r="HI1"/>
  <c r="HH1"/>
  <c r="HG1"/>
  <c r="M65" i="76" s="1"/>
  <c r="N65" s="1"/>
  <c r="O65" s="1"/>
  <c r="P65" s="1"/>
  <c r="HF1" i="5"/>
  <c r="HE1"/>
  <c r="HD1"/>
  <c r="HC1"/>
  <c r="HB1"/>
  <c r="HA1"/>
  <c r="GZ1"/>
  <c r="GY1"/>
  <c r="M64" i="76" s="1"/>
  <c r="N64" s="1"/>
  <c r="O64" s="1"/>
  <c r="P64" s="1"/>
  <c r="GX1" i="5"/>
  <c r="GW1"/>
  <c r="GV1"/>
  <c r="GU1"/>
  <c r="GT1"/>
  <c r="GS1"/>
  <c r="GR1"/>
  <c r="GQ1"/>
  <c r="M63" i="76" s="1"/>
  <c r="N63" s="1"/>
  <c r="O63" s="1"/>
  <c r="P63" s="1"/>
  <c r="GP1" i="5"/>
  <c r="GO1"/>
  <c r="GN1"/>
  <c r="GM1"/>
  <c r="GL1"/>
  <c r="GK1"/>
  <c r="GJ1"/>
  <c r="GI1"/>
  <c r="M62" i="76" s="1"/>
  <c r="N62" s="1"/>
  <c r="O62" s="1"/>
  <c r="P62" s="1"/>
  <c r="GH1" i="5"/>
  <c r="GG1"/>
  <c r="GF1"/>
  <c r="GE1"/>
  <c r="GD1"/>
  <c r="GC1"/>
  <c r="GB1"/>
  <c r="GA1"/>
  <c r="M61" i="76" s="1"/>
  <c r="N61" s="1"/>
  <c r="O61" s="1"/>
  <c r="P61" s="1"/>
  <c r="FZ1" i="5"/>
  <c r="FY1"/>
  <c r="FX1"/>
  <c r="FW1"/>
  <c r="FV1"/>
  <c r="FU1"/>
  <c r="FT1"/>
  <c r="FS1"/>
  <c r="M60" i="76" s="1"/>
  <c r="N60" s="1"/>
  <c r="O60" s="1"/>
  <c r="P60" s="1"/>
  <c r="FR1" i="5"/>
  <c r="FQ1"/>
  <c r="FP1"/>
  <c r="FO1"/>
  <c r="FN1"/>
  <c r="FM1"/>
  <c r="FL1"/>
  <c r="FK1"/>
  <c r="M59" i="76" s="1"/>
  <c r="N59" s="1"/>
  <c r="O59" s="1"/>
  <c r="P59" s="1"/>
  <c r="FJ1" i="5"/>
  <c r="FI1"/>
  <c r="FH1"/>
  <c r="FG1"/>
  <c r="FF1"/>
  <c r="FE1"/>
  <c r="FD1"/>
  <c r="FC1"/>
  <c r="M56" i="76" s="1"/>
  <c r="N56" s="1"/>
  <c r="O56" s="1"/>
  <c r="P56" s="1"/>
  <c r="FB1" i="5"/>
  <c r="FA1"/>
  <c r="EZ1"/>
  <c r="EY1"/>
  <c r="EX1"/>
  <c r="EW1"/>
  <c r="EV1"/>
  <c r="EU1"/>
  <c r="M55" i="76" s="1"/>
  <c r="N55" s="1"/>
  <c r="O55" s="1"/>
  <c r="P55" s="1"/>
  <c r="ET1" i="5"/>
  <c r="ES1"/>
  <c r="ER1"/>
  <c r="EQ1"/>
  <c r="EP1"/>
  <c r="EO1"/>
  <c r="EN1"/>
  <c r="EM1"/>
  <c r="M54" i="76" s="1"/>
  <c r="N54" s="1"/>
  <c r="O54" s="1"/>
  <c r="P54" s="1"/>
  <c r="EL1" i="5"/>
  <c r="EK1"/>
  <c r="EJ1"/>
  <c r="EI1"/>
  <c r="EH1"/>
  <c r="EG1"/>
  <c r="EF1"/>
  <c r="EE1"/>
  <c r="M53" i="76" s="1"/>
  <c r="N53" s="1"/>
  <c r="O53" s="1"/>
  <c r="P53" s="1"/>
  <c r="ED1" i="5"/>
  <c r="EC1"/>
  <c r="EB1"/>
  <c r="EA1"/>
  <c r="DZ1"/>
  <c r="DY1"/>
  <c r="DX1"/>
  <c r="DW1"/>
  <c r="M52" i="76" s="1"/>
  <c r="N52" s="1"/>
  <c r="O52" s="1"/>
  <c r="P52" s="1"/>
  <c r="DV1" i="5"/>
  <c r="DU1"/>
  <c r="DT1"/>
  <c r="DS1"/>
  <c r="DR1"/>
  <c r="DQ1"/>
  <c r="DP1"/>
  <c r="DO1"/>
  <c r="M50" i="76" s="1"/>
  <c r="N50" s="1"/>
  <c r="O50" s="1"/>
  <c r="P50" s="1"/>
  <c r="DN1" i="5"/>
  <c r="DM1"/>
  <c r="DL1"/>
  <c r="DK1"/>
  <c r="DJ1"/>
  <c r="DI1"/>
  <c r="DH1"/>
  <c r="DG1"/>
  <c r="M49" i="76" s="1"/>
  <c r="N49" s="1"/>
  <c r="O49" s="1"/>
  <c r="P49" s="1"/>
  <c r="DF1" i="5"/>
  <c r="DE1"/>
  <c r="DD1"/>
  <c r="DC1"/>
  <c r="DB1"/>
  <c r="DA1"/>
  <c r="CZ1"/>
  <c r="CY1"/>
  <c r="M48" i="76" s="1"/>
  <c r="N48" s="1"/>
  <c r="O48" s="1"/>
  <c r="P48" s="1"/>
  <c r="CX1" i="5"/>
  <c r="CW1"/>
  <c r="CV1"/>
  <c r="CU1"/>
  <c r="CT1"/>
  <c r="CS1"/>
  <c r="CR1"/>
  <c r="CQ1"/>
  <c r="M47" i="76" s="1"/>
  <c r="N47" s="1"/>
  <c r="O47" s="1"/>
  <c r="P47" s="1"/>
  <c r="CP1" i="5"/>
  <c r="CO1"/>
  <c r="CN1"/>
  <c r="CM1"/>
  <c r="CL1"/>
  <c r="CK1"/>
  <c r="CJ1"/>
  <c r="CI1"/>
  <c r="M44" i="76" s="1"/>
  <c r="N44" s="1"/>
  <c r="O44" s="1"/>
  <c r="P44" s="1"/>
  <c r="CH1" i="5"/>
  <c r="CG1"/>
  <c r="CF1"/>
  <c r="CE1"/>
  <c r="CD1"/>
  <c r="CC1"/>
  <c r="CB1"/>
  <c r="CA1"/>
  <c r="M43" i="76" s="1"/>
  <c r="N43" s="1"/>
  <c r="O43" s="1"/>
  <c r="P43" s="1"/>
  <c r="BZ1" i="5"/>
  <c r="BY1"/>
  <c r="BX1"/>
  <c r="BW1"/>
  <c r="BV1"/>
  <c r="BU1"/>
  <c r="BT1"/>
  <c r="BS1"/>
  <c r="M42" i="76" s="1"/>
  <c r="N42" s="1"/>
  <c r="O42" s="1"/>
  <c r="P42" s="1"/>
  <c r="BR1" i="5"/>
  <c r="BQ1"/>
  <c r="BP1"/>
  <c r="BO1"/>
  <c r="BN1"/>
  <c r="BM1"/>
  <c r="BL1"/>
  <c r="BK1"/>
  <c r="M41" i="76" s="1"/>
  <c r="N41" s="1"/>
  <c r="O41" s="1"/>
  <c r="P41" s="1"/>
  <c r="BJ1" i="5"/>
  <c r="BI1"/>
  <c r="BH1"/>
  <c r="BG1"/>
  <c r="BF1"/>
  <c r="BE1"/>
  <c r="BD1"/>
  <c r="BC1"/>
  <c r="M39" i="76" s="1"/>
  <c r="N39" s="1"/>
  <c r="O39" s="1"/>
  <c r="P39" s="1"/>
  <c r="BB1" i="5"/>
  <c r="BA1"/>
  <c r="AZ1"/>
  <c r="AY1"/>
  <c r="AX1"/>
  <c r="AW1"/>
  <c r="AV1"/>
  <c r="AU1"/>
  <c r="M38" i="76" s="1"/>
  <c r="N38" s="1"/>
  <c r="O38" s="1"/>
  <c r="P38" s="1"/>
  <c r="AT1" i="5"/>
  <c r="AS1"/>
  <c r="AR1"/>
  <c r="AQ1"/>
  <c r="AP1"/>
  <c r="AO1"/>
  <c r="AN1"/>
  <c r="AM1"/>
  <c r="M37" i="76" s="1"/>
  <c r="N37" s="1"/>
  <c r="O37" s="1"/>
  <c r="P37" s="1"/>
  <c r="AL1" i="5"/>
  <c r="AK1"/>
  <c r="AJ1"/>
  <c r="AI1"/>
  <c r="AH1"/>
  <c r="AG1"/>
  <c r="AF1"/>
  <c r="AE1"/>
  <c r="M36" i="76" s="1"/>
  <c r="N36" s="1"/>
  <c r="O36" s="1"/>
  <c r="P36" s="1"/>
  <c r="AD1" i="5"/>
  <c r="AC1"/>
  <c r="AB1"/>
  <c r="AA1"/>
  <c r="Z1"/>
  <c r="Y1"/>
  <c r="X1"/>
  <c r="W1"/>
  <c r="M35" i="76" s="1"/>
  <c r="N35" s="1"/>
  <c r="O35" s="1"/>
  <c r="P35" s="1"/>
  <c r="V1" i="5"/>
  <c r="U1"/>
  <c r="T1"/>
  <c r="S1"/>
  <c r="R1"/>
  <c r="Q1"/>
  <c r="M36" i="34" s="1"/>
  <c r="P1" i="5"/>
  <c r="O1"/>
  <c r="M45" i="76" s="1"/>
  <c r="N45" s="1"/>
  <c r="O45" s="1"/>
  <c r="P45" s="1"/>
  <c r="N1" i="5"/>
  <c r="M1"/>
  <c r="L1"/>
  <c r="K1"/>
  <c r="J1"/>
  <c r="I1"/>
  <c r="H1"/>
  <c r="G1"/>
  <c r="M33" i="76" s="1"/>
  <c r="N33" s="1"/>
  <c r="O33" s="1"/>
  <c r="P33" s="1"/>
  <c r="F1" i="5"/>
  <c r="E1"/>
  <c r="D1"/>
  <c r="C1"/>
  <c r="M37" i="34" l="1"/>
  <c r="F37" s="1"/>
  <c r="F36"/>
  <c r="M59"/>
  <c r="F59" s="1"/>
  <c r="F58"/>
  <c r="BW284" i="8"/>
  <c r="BW287"/>
  <c r="IG3" i="5"/>
  <c r="HY3"/>
  <c r="HQ3"/>
  <c r="HI3"/>
  <c r="HA3"/>
  <c r="GS3"/>
  <c r="GK3"/>
  <c r="GC3"/>
  <c r="FU3"/>
  <c r="FM3"/>
  <c r="RU3"/>
  <c r="SA4" s="1"/>
  <c r="RS2" l="1"/>
  <c r="BW286" i="8"/>
  <c r="BW289"/>
  <c r="BW291" l="1"/>
  <c r="BW288"/>
  <c r="BB7"/>
  <c r="BB8" s="1"/>
  <c r="BB9" s="1"/>
  <c r="BB10" s="1"/>
  <c r="BB11" s="1"/>
  <c r="BB12" s="1"/>
  <c r="BB13" s="1"/>
  <c r="BB14" s="1"/>
  <c r="BB15" s="1"/>
  <c r="BB16" s="1"/>
  <c r="BB17" s="1"/>
  <c r="BB18" s="1"/>
  <c r="BB19" s="1"/>
  <c r="BB20" s="1"/>
  <c r="BB21" s="1"/>
  <c r="BB22" s="1"/>
  <c r="BB23" s="1"/>
  <c r="BB24" s="1"/>
  <c r="BB25" s="1"/>
  <c r="BB26" s="1"/>
  <c r="BB27" s="1"/>
  <c r="BB28" s="1"/>
  <c r="BB29" s="1"/>
  <c r="BB30" s="1"/>
  <c r="BB31" s="1"/>
  <c r="BB32" s="1"/>
  <c r="BB33" s="1"/>
  <c r="BB34" s="1"/>
  <c r="BB35" s="1"/>
  <c r="BB36" s="1"/>
  <c r="BB37" s="1"/>
  <c r="BB38" s="1"/>
  <c r="BB39" s="1"/>
  <c r="BB40" s="1"/>
  <c r="BB41" s="1"/>
  <c r="BB42" s="1"/>
  <c r="BB43" s="1"/>
  <c r="BB44" s="1"/>
  <c r="BB45" s="1"/>
  <c r="BB46" s="1"/>
  <c r="BB47" s="1"/>
  <c r="BB48" s="1"/>
  <c r="BB49" s="1"/>
  <c r="BB50" s="1"/>
  <c r="BB51" s="1"/>
  <c r="BB52" s="1"/>
  <c r="BB53" s="1"/>
  <c r="BB54" s="1"/>
  <c r="BB55" s="1"/>
  <c r="BB56" s="1"/>
  <c r="BB57" s="1"/>
  <c r="BB58" s="1"/>
  <c r="BB59" s="1"/>
  <c r="BB60" s="1"/>
  <c r="BB61" s="1"/>
  <c r="BB62" s="1"/>
  <c r="BB63" s="1"/>
  <c r="BB64" s="1"/>
  <c r="BB65" s="1"/>
  <c r="BB66" s="1"/>
  <c r="BB67" s="1"/>
  <c r="BB68" s="1"/>
  <c r="BB69" s="1"/>
  <c r="BB70" s="1"/>
  <c r="BB71" s="1"/>
  <c r="BB72" s="1"/>
  <c r="BB73" s="1"/>
  <c r="BB74" s="1"/>
  <c r="BB75" s="1"/>
  <c r="BB76" s="1"/>
  <c r="BB77" s="1"/>
  <c r="BB78" s="1"/>
  <c r="BB79" s="1"/>
  <c r="BB80" s="1"/>
  <c r="BB81" s="1"/>
  <c r="BB82" s="1"/>
  <c r="BB83" s="1"/>
  <c r="BB84" s="1"/>
  <c r="BB85" s="1"/>
  <c r="BB86" s="1"/>
  <c r="BB87" s="1"/>
  <c r="BB88" s="1"/>
  <c r="BB89" s="1"/>
  <c r="BB90" s="1"/>
  <c r="BB91" s="1"/>
  <c r="BB92" s="1"/>
  <c r="BB93" s="1"/>
  <c r="BB94" s="1"/>
  <c r="BB95" s="1"/>
  <c r="BB96" s="1"/>
  <c r="BB97" s="1"/>
  <c r="BB98" s="1"/>
  <c r="BB99" s="1"/>
  <c r="BB100" s="1"/>
  <c r="BB101" s="1"/>
  <c r="BB102" s="1"/>
  <c r="BB103" s="1"/>
  <c r="BB104" s="1"/>
  <c r="BB105" s="1"/>
  <c r="BB106" s="1"/>
  <c r="BB107" s="1"/>
  <c r="BB108" s="1"/>
  <c r="BB109" s="1"/>
  <c r="BB110" s="1"/>
  <c r="BB111" s="1"/>
  <c r="BB112" s="1"/>
  <c r="BB113" s="1"/>
  <c r="BB114" s="1"/>
  <c r="BB115" s="1"/>
  <c r="BB116" s="1"/>
  <c r="BB117" s="1"/>
  <c r="BB118" s="1"/>
  <c r="BB119" s="1"/>
  <c r="BB120" s="1"/>
  <c r="BB121" s="1"/>
  <c r="BB122" s="1"/>
  <c r="BB123" s="1"/>
  <c r="BB124" s="1"/>
  <c r="BB125" s="1"/>
  <c r="BB126" s="1"/>
  <c r="BB127" s="1"/>
  <c r="BB128" s="1"/>
  <c r="BB129" s="1"/>
  <c r="BB130" s="1"/>
  <c r="BB131" s="1"/>
  <c r="BB132" s="1"/>
  <c r="BB133" s="1"/>
  <c r="BB134" s="1"/>
  <c r="BB135" s="1"/>
  <c r="BB136" s="1"/>
  <c r="BB137" s="1"/>
  <c r="BB138" s="1"/>
  <c r="BB139" s="1"/>
  <c r="BB140" s="1"/>
  <c r="BB141" s="1"/>
  <c r="BB142" s="1"/>
  <c r="BB143" s="1"/>
  <c r="BB144" s="1"/>
  <c r="BB145" s="1"/>
  <c r="BB146" s="1"/>
  <c r="BB147" s="1"/>
  <c r="BB148" s="1"/>
  <c r="BB149" s="1"/>
  <c r="BB150" s="1"/>
  <c r="BB151" s="1"/>
  <c r="BB152" s="1"/>
  <c r="BB153" s="1"/>
  <c r="BB154" s="1"/>
  <c r="BB155" s="1"/>
  <c r="BB156" s="1"/>
  <c r="BB157" s="1"/>
  <c r="BB158" s="1"/>
  <c r="BB159" s="1"/>
  <c r="BB160" s="1"/>
  <c r="BB161" s="1"/>
  <c r="BB162" s="1"/>
  <c r="BB163" s="1"/>
  <c r="BB164" s="1"/>
  <c r="BB165" s="1"/>
  <c r="BB166" s="1"/>
  <c r="BB167" s="1"/>
  <c r="BB168" s="1"/>
  <c r="BB169" s="1"/>
  <c r="BB170" s="1"/>
  <c r="BB171" s="1"/>
  <c r="BB172" s="1"/>
  <c r="BB173" s="1"/>
  <c r="BB174" s="1"/>
  <c r="BB175" s="1"/>
  <c r="BB176" s="1"/>
  <c r="BB177" s="1"/>
  <c r="BB178" s="1"/>
  <c r="BB179" s="1"/>
  <c r="BB180" s="1"/>
  <c r="BB181" s="1"/>
  <c r="BB182" s="1"/>
  <c r="BB183" s="1"/>
  <c r="BB184" s="1"/>
  <c r="BB185" s="1"/>
  <c r="BB186" s="1"/>
  <c r="BB187" s="1"/>
  <c r="BB188" s="1"/>
  <c r="BB189" s="1"/>
  <c r="BB190" s="1"/>
  <c r="BB191" s="1"/>
  <c r="BB192" s="1"/>
  <c r="BB193" s="1"/>
  <c r="BB194" s="1"/>
  <c r="BB195" s="1"/>
  <c r="BB196" s="1"/>
  <c r="BB197" s="1"/>
  <c r="BB198" s="1"/>
  <c r="BB199" s="1"/>
  <c r="BB200" s="1"/>
  <c r="BB201" s="1"/>
  <c r="BB202" s="1"/>
  <c r="BB203" s="1"/>
  <c r="BB204" s="1"/>
  <c r="BB205" s="1"/>
  <c r="BB206" s="1"/>
  <c r="BB207" s="1"/>
  <c r="BB208" s="1"/>
  <c r="BB209" s="1"/>
  <c r="BB210" s="1"/>
  <c r="BB211" s="1"/>
  <c r="BB212" s="1"/>
  <c r="BB213" s="1"/>
  <c r="BB214" s="1"/>
  <c r="BB215" s="1"/>
  <c r="BB216" s="1"/>
  <c r="BB217" s="1"/>
  <c r="BB218" s="1"/>
  <c r="BB219" s="1"/>
  <c r="BB220" s="1"/>
  <c r="BB221" s="1"/>
  <c r="BB222" s="1"/>
  <c r="BB223" s="1"/>
  <c r="BB224" s="1"/>
  <c r="BB225" s="1"/>
  <c r="BB226" s="1"/>
  <c r="BB227" s="1"/>
  <c r="BB228" s="1"/>
  <c r="BB229" s="1"/>
  <c r="BB230" s="1"/>
  <c r="BB231" s="1"/>
  <c r="BB232" s="1"/>
  <c r="BB233" s="1"/>
  <c r="BB234" s="1"/>
  <c r="BB235" s="1"/>
  <c r="BB236" s="1"/>
  <c r="BB237" s="1"/>
  <c r="BB238" s="1"/>
  <c r="BB239" s="1"/>
  <c r="BB240" s="1"/>
  <c r="BB241" s="1"/>
  <c r="BB242" s="1"/>
  <c r="BB243" s="1"/>
  <c r="BB244" s="1"/>
  <c r="BB245" s="1"/>
  <c r="BB246" s="1"/>
  <c r="BB247" s="1"/>
  <c r="BB248" s="1"/>
  <c r="BB249" s="1"/>
  <c r="BB250" s="1"/>
  <c r="BB251" s="1"/>
  <c r="BB252" s="1"/>
  <c r="BB253" s="1"/>
  <c r="BB254" s="1"/>
  <c r="BB255" s="1"/>
  <c r="BB256" s="1"/>
  <c r="BB257" s="1"/>
  <c r="BB258" s="1"/>
  <c r="BB259" s="1"/>
  <c r="BB260" s="1"/>
  <c r="BB261" s="1"/>
  <c r="BB262" s="1"/>
  <c r="BB263" s="1"/>
  <c r="BB264" s="1"/>
  <c r="BB265" s="1"/>
  <c r="BB266" s="1"/>
  <c r="BB267" s="1"/>
  <c r="BB268" s="1"/>
  <c r="BB269" s="1"/>
  <c r="BB270" s="1"/>
  <c r="BB271" s="1"/>
  <c r="BB272" s="1"/>
  <c r="BB273" s="1"/>
  <c r="BB274" s="1"/>
  <c r="BB275" s="1"/>
  <c r="BB276" s="1"/>
  <c r="BB277" s="1"/>
  <c r="BB278" s="1"/>
  <c r="BB279" s="1"/>
  <c r="BB280" s="1"/>
  <c r="BB281" s="1"/>
  <c r="BB282" s="1"/>
  <c r="BB283" s="1"/>
  <c r="BB284" s="1"/>
  <c r="BB285" s="1"/>
  <c r="BB286" s="1"/>
  <c r="BB287" s="1"/>
  <c r="BB288" s="1"/>
  <c r="BB289" s="1"/>
  <c r="BB290" s="1"/>
  <c r="BB291" s="1"/>
  <c r="BB292" s="1"/>
  <c r="BB293" s="1"/>
  <c r="BB294" s="1"/>
  <c r="BB295" s="1"/>
  <c r="BB296" s="1"/>
  <c r="BB297" s="1"/>
  <c r="BB298" s="1"/>
  <c r="BB299" s="1"/>
  <c r="BB300" s="1"/>
  <c r="BB301" s="1"/>
  <c r="BB302" s="1"/>
  <c r="BB303" s="1"/>
  <c r="BB304" s="1"/>
  <c r="BB305" s="1"/>
  <c r="BB306" s="1"/>
  <c r="BB307" s="1"/>
  <c r="BB308" s="1"/>
  <c r="BB309" s="1"/>
  <c r="BB310" s="1"/>
  <c r="BB311" s="1"/>
  <c r="BB312" s="1"/>
  <c r="BB313" s="1"/>
  <c r="BB314" s="1"/>
  <c r="BB315" s="1"/>
  <c r="BB316" s="1"/>
  <c r="BB317" s="1"/>
  <c r="BB318" s="1"/>
  <c r="BB319" s="1"/>
  <c r="BB320" s="1"/>
  <c r="BB321" s="1"/>
  <c r="BB322" s="1"/>
  <c r="BB323" s="1"/>
  <c r="BB324" s="1"/>
  <c r="BB325" s="1"/>
  <c r="BB326" s="1"/>
  <c r="BB327" s="1"/>
  <c r="BB328" s="1"/>
  <c r="BB329" s="1"/>
  <c r="BB330" s="1"/>
  <c r="BB331" s="1"/>
  <c r="BB332" s="1"/>
  <c r="BB333" s="1"/>
  <c r="BB334" s="1"/>
  <c r="BB335" s="1"/>
  <c r="BB336" s="1"/>
  <c r="BB337" s="1"/>
  <c r="BB338" s="1"/>
  <c r="BB339" s="1"/>
  <c r="BB340" s="1"/>
  <c r="BB341" s="1"/>
  <c r="BB342" s="1"/>
  <c r="BB343" s="1"/>
  <c r="BB344" s="1"/>
  <c r="BB345" s="1"/>
  <c r="BB346" s="1"/>
  <c r="BB347" s="1"/>
  <c r="BB348" s="1"/>
  <c r="BB349" s="1"/>
  <c r="BB350" s="1"/>
  <c r="BB351" s="1"/>
  <c r="BB352" s="1"/>
  <c r="BB353" s="1"/>
  <c r="BB354" s="1"/>
  <c r="BB355" s="1"/>
  <c r="BB356" s="1"/>
  <c r="BB357" s="1"/>
  <c r="BB358" s="1"/>
  <c r="BB359" s="1"/>
  <c r="BB360" s="1"/>
  <c r="BB361" s="1"/>
  <c r="BB362" s="1"/>
  <c r="BB363" s="1"/>
  <c r="BB364" s="1"/>
  <c r="BB365" s="1"/>
  <c r="BB366" s="1"/>
  <c r="BB367" s="1"/>
  <c r="BB368" s="1"/>
  <c r="BB369" s="1"/>
  <c r="BB370" s="1"/>
  <c r="BB371" s="1"/>
  <c r="BB372" s="1"/>
  <c r="BB373" s="1"/>
  <c r="BB374" s="1"/>
  <c r="BB375" s="1"/>
  <c r="BB376" s="1"/>
  <c r="BB377" s="1"/>
  <c r="BB378" s="1"/>
  <c r="BB379" s="1"/>
  <c r="BB380" s="1"/>
  <c r="BB381" s="1"/>
  <c r="BB382" s="1"/>
  <c r="BB383" s="1"/>
  <c r="BB384" s="1"/>
  <c r="BB385" s="1"/>
  <c r="BB386" s="1"/>
  <c r="BB387" s="1"/>
  <c r="BB388" s="1"/>
  <c r="BB389" s="1"/>
  <c r="BB390" s="1"/>
  <c r="BB391" s="1"/>
  <c r="BB392" s="1"/>
  <c r="BB393" s="1"/>
  <c r="BB394" s="1"/>
  <c r="BB395" s="1"/>
  <c r="BB396" s="1"/>
  <c r="BB397" s="1"/>
  <c r="BB398" s="1"/>
  <c r="BB399" s="1"/>
  <c r="BB400" s="1"/>
  <c r="BB401" s="1"/>
  <c r="BB402" s="1"/>
  <c r="BB403" s="1"/>
  <c r="BB404" s="1"/>
  <c r="BB405" s="1"/>
  <c r="BB406" s="1"/>
  <c r="BB407" s="1"/>
  <c r="BB408" s="1"/>
  <c r="BB409" s="1"/>
  <c r="BB410" s="1"/>
  <c r="BB411" s="1"/>
  <c r="BB412" s="1"/>
  <c r="BB413" s="1"/>
  <c r="BB414" s="1"/>
  <c r="BB415" s="1"/>
  <c r="BB416" s="1"/>
  <c r="BB417" s="1"/>
  <c r="BB418" s="1"/>
  <c r="BB419" s="1"/>
  <c r="BB420" s="1"/>
  <c r="BB421" s="1"/>
  <c r="BB422" s="1"/>
  <c r="BB423" s="1"/>
  <c r="BB424" s="1"/>
  <c r="BB425" s="1"/>
  <c r="BB426" s="1"/>
  <c r="BB427" s="1"/>
  <c r="BB428" s="1"/>
  <c r="BB429" s="1"/>
  <c r="BB430" s="1"/>
  <c r="BB431" s="1"/>
  <c r="BB432" s="1"/>
  <c r="BB433" s="1"/>
  <c r="BB434" s="1"/>
  <c r="BB435" s="1"/>
  <c r="BB436" s="1"/>
  <c r="BB437" s="1"/>
  <c r="BB438" s="1"/>
  <c r="BB439" s="1"/>
  <c r="BB440" s="1"/>
  <c r="BB441" s="1"/>
  <c r="BB442" s="1"/>
  <c r="BB443" s="1"/>
  <c r="BB444" s="1"/>
  <c r="BB445" s="1"/>
  <c r="BB446" s="1"/>
  <c r="BB447" s="1"/>
  <c r="BB448" s="1"/>
  <c r="BB449" s="1"/>
  <c r="BB450" s="1"/>
  <c r="BB451" s="1"/>
  <c r="BB452" s="1"/>
  <c r="BB453" s="1"/>
  <c r="BB454" s="1"/>
  <c r="BB455" s="1"/>
  <c r="BB456" s="1"/>
  <c r="BB457" s="1"/>
  <c r="BB458" s="1"/>
  <c r="BB459" s="1"/>
  <c r="BB460" s="1"/>
  <c r="BB461" s="1"/>
  <c r="BB462" s="1"/>
  <c r="BB463" s="1"/>
  <c r="BB464" s="1"/>
  <c r="BB465" s="1"/>
  <c r="BB466" s="1"/>
  <c r="BB467" s="1"/>
  <c r="BB468" s="1"/>
  <c r="BB469" s="1"/>
  <c r="BB470" s="1"/>
  <c r="BB471" s="1"/>
  <c r="BB472" s="1"/>
  <c r="BB473" s="1"/>
  <c r="BB474" s="1"/>
  <c r="BB475" s="1"/>
  <c r="BB476" s="1"/>
  <c r="BB477" s="1"/>
  <c r="BB478" s="1"/>
  <c r="BB479" s="1"/>
  <c r="BB480" s="1"/>
  <c r="BB481" s="1"/>
  <c r="BB482" s="1"/>
  <c r="BB483" s="1"/>
  <c r="BB484" s="1"/>
  <c r="BB485" s="1"/>
  <c r="BB486" s="1"/>
  <c r="BB487" s="1"/>
  <c r="BB488" s="1"/>
  <c r="BB489" s="1"/>
  <c r="BB490" s="1"/>
  <c r="BB491" s="1"/>
  <c r="BB492" s="1"/>
  <c r="BB493" s="1"/>
  <c r="BB494" s="1"/>
  <c r="BB495" s="1"/>
  <c r="BB496" s="1"/>
  <c r="BB497" s="1"/>
  <c r="BB498" s="1"/>
  <c r="BB499" s="1"/>
  <c r="BB500" s="1"/>
  <c r="BB501" s="1"/>
  <c r="BB502" s="1"/>
  <c r="BB503" s="1"/>
  <c r="BB504" s="1"/>
  <c r="BB505" s="1"/>
  <c r="BB506" s="1"/>
  <c r="BB507" s="1"/>
  <c r="BB508" s="1"/>
  <c r="BB509" s="1"/>
  <c r="BB510" s="1"/>
  <c r="BB511" s="1"/>
  <c r="BB512" s="1"/>
  <c r="BB513" s="1"/>
  <c r="BB514" s="1"/>
  <c r="BB515" s="1"/>
  <c r="BB516" s="1"/>
  <c r="BB517" s="1"/>
  <c r="BB518" s="1"/>
  <c r="BB519" s="1"/>
  <c r="BB520" s="1"/>
  <c r="BB521" s="1"/>
  <c r="BB522" s="1"/>
  <c r="BB523" s="1"/>
  <c r="BB524" s="1"/>
  <c r="BB525" s="1"/>
  <c r="BB526" s="1"/>
  <c r="BB527" s="1"/>
  <c r="BB528" s="1"/>
  <c r="BB529" s="1"/>
  <c r="BB530" s="1"/>
  <c r="BB531" s="1"/>
  <c r="BB532" s="1"/>
  <c r="BB533" s="1"/>
  <c r="BB534" s="1"/>
  <c r="BB535" s="1"/>
  <c r="BB536" s="1"/>
  <c r="BB537" s="1"/>
  <c r="BB538" s="1"/>
  <c r="BB539" s="1"/>
  <c r="BB540" s="1"/>
  <c r="BB541" s="1"/>
  <c r="BB542" s="1"/>
  <c r="BB543" s="1"/>
  <c r="BB544" s="1"/>
  <c r="BB545" s="1"/>
  <c r="BB546" s="1"/>
  <c r="BB547" s="1"/>
  <c r="BB548" s="1"/>
  <c r="BB549" s="1"/>
  <c r="BB550" s="1"/>
  <c r="BB551" s="1"/>
  <c r="BB552" s="1"/>
  <c r="BB553" s="1"/>
  <c r="BB554" s="1"/>
  <c r="BB555" s="1"/>
  <c r="BB556" s="1"/>
  <c r="BB557" s="1"/>
  <c r="BB558" s="1"/>
  <c r="BB559" s="1"/>
  <c r="BB560" s="1"/>
  <c r="BB561" s="1"/>
  <c r="BB562" s="1"/>
  <c r="BB563" s="1"/>
  <c r="BB564" s="1"/>
  <c r="BB565" s="1"/>
  <c r="BB566" s="1"/>
  <c r="BB567" s="1"/>
  <c r="BB568" s="1"/>
  <c r="BB569" s="1"/>
  <c r="BB570" s="1"/>
  <c r="BB571" s="1"/>
  <c r="BB572" s="1"/>
  <c r="BB573" s="1"/>
  <c r="BB574" s="1"/>
  <c r="BB575" s="1"/>
  <c r="BB576" s="1"/>
  <c r="BB577" s="1"/>
  <c r="BB578" s="1"/>
  <c r="BB579" s="1"/>
  <c r="BB580" s="1"/>
  <c r="BB581" s="1"/>
  <c r="BB582" s="1"/>
  <c r="BB583" s="1"/>
  <c r="BB584" s="1"/>
  <c r="BB585" s="1"/>
  <c r="BB586" s="1"/>
  <c r="BB587" s="1"/>
  <c r="BB588" s="1"/>
  <c r="BB589" s="1"/>
  <c r="BB590" s="1"/>
  <c r="BB591" s="1"/>
  <c r="BB592" s="1"/>
  <c r="BB593" s="1"/>
  <c r="BB594" s="1"/>
  <c r="BB595" s="1"/>
  <c r="BB596" s="1"/>
  <c r="BB597" s="1"/>
  <c r="BB598" s="1"/>
  <c r="BB599" s="1"/>
  <c r="BB600" s="1"/>
  <c r="BB601" s="1"/>
  <c r="BB602" s="1"/>
  <c r="BB603" s="1"/>
  <c r="BB604" s="1"/>
  <c r="BB605" s="1"/>
  <c r="BB606" s="1"/>
  <c r="BB607" s="1"/>
  <c r="BB608" s="1"/>
  <c r="BB609" s="1"/>
  <c r="BB610" s="1"/>
  <c r="BB611" s="1"/>
  <c r="BB612" s="1"/>
  <c r="BB613" s="1"/>
  <c r="BB614" s="1"/>
  <c r="BB615" s="1"/>
  <c r="BB616" s="1"/>
  <c r="BB617" s="1"/>
  <c r="BB618" s="1"/>
  <c r="BB619" s="1"/>
  <c r="BB620" s="1"/>
  <c r="BB621" s="1"/>
  <c r="BB622" s="1"/>
  <c r="BB623" s="1"/>
  <c r="BB624" s="1"/>
  <c r="BB625" s="1"/>
  <c r="BB626" s="1"/>
  <c r="BB627" s="1"/>
  <c r="BB628" s="1"/>
  <c r="BB629" s="1"/>
  <c r="BB630" s="1"/>
  <c r="BB631" s="1"/>
  <c r="BB632" s="1"/>
  <c r="BB633" s="1"/>
  <c r="BB634" s="1"/>
  <c r="BB635" s="1"/>
  <c r="BB636" s="1"/>
  <c r="BB637" s="1"/>
  <c r="BB638" s="1"/>
  <c r="BB639" s="1"/>
  <c r="BB640" s="1"/>
  <c r="BB641" s="1"/>
  <c r="BB642" s="1"/>
  <c r="BB643" s="1"/>
  <c r="BB644" s="1"/>
  <c r="BB645" s="1"/>
  <c r="BB646" s="1"/>
  <c r="BB647" s="1"/>
  <c r="BB648" s="1"/>
  <c r="BB649" s="1"/>
  <c r="BB650" s="1"/>
  <c r="BB651" s="1"/>
  <c r="BB652" s="1"/>
  <c r="BB653" s="1"/>
  <c r="BB654" s="1"/>
  <c r="BB655" s="1"/>
  <c r="BB656" s="1"/>
  <c r="BB657" s="1"/>
  <c r="BB658" s="1"/>
  <c r="BB659" s="1"/>
  <c r="BB660" s="1"/>
  <c r="BB661" s="1"/>
  <c r="BB662" s="1"/>
  <c r="BB663" s="1"/>
  <c r="BB664" s="1"/>
  <c r="BB665" s="1"/>
  <c r="BB666" s="1"/>
  <c r="BB667" s="1"/>
  <c r="BB668" s="1"/>
  <c r="BB669" s="1"/>
  <c r="BB670" s="1"/>
  <c r="BB671" s="1"/>
  <c r="BB672" s="1"/>
  <c r="BB673" s="1"/>
  <c r="BB674" s="1"/>
  <c r="BB675" s="1"/>
  <c r="BB676" s="1"/>
  <c r="BB677" s="1"/>
  <c r="BB678" s="1"/>
  <c r="BB679" s="1"/>
  <c r="BB680" s="1"/>
  <c r="BB681" s="1"/>
  <c r="BB682" s="1"/>
  <c r="BB683" s="1"/>
  <c r="BB684" s="1"/>
  <c r="BB685" s="1"/>
  <c r="BB686" s="1"/>
  <c r="BB687" s="1"/>
  <c r="BB688" s="1"/>
  <c r="BB689" s="1"/>
  <c r="BB690" s="1"/>
  <c r="BB691" s="1"/>
  <c r="BB692" s="1"/>
  <c r="BB693" s="1"/>
  <c r="BB694" s="1"/>
  <c r="BB695" s="1"/>
  <c r="BB696" s="1"/>
  <c r="BB697" s="1"/>
  <c r="BB698" s="1"/>
  <c r="BB699" s="1"/>
  <c r="BB700" s="1"/>
  <c r="BB701" s="1"/>
  <c r="BB702" s="1"/>
  <c r="BB703" s="1"/>
  <c r="BB704" s="1"/>
  <c r="BB705" s="1"/>
  <c r="BB706" s="1"/>
  <c r="BB707" s="1"/>
  <c r="BB708" s="1"/>
  <c r="BB709" s="1"/>
  <c r="BB710" s="1"/>
  <c r="BB711" s="1"/>
  <c r="BB712" s="1"/>
  <c r="BB713" s="1"/>
  <c r="BB714" s="1"/>
  <c r="BB715" s="1"/>
  <c r="BB716" s="1"/>
  <c r="BB717" s="1"/>
  <c r="BB718" s="1"/>
  <c r="BB719" s="1"/>
  <c r="BB720" s="1"/>
  <c r="BB721" s="1"/>
  <c r="BB722" s="1"/>
  <c r="BB723" s="1"/>
  <c r="BB724" s="1"/>
  <c r="BB725" s="1"/>
  <c r="BB726" s="1"/>
  <c r="BB727" s="1"/>
  <c r="BB728" s="1"/>
  <c r="BB729" s="1"/>
  <c r="BB730" s="1"/>
  <c r="BB731" s="1"/>
  <c r="BB732" s="1"/>
  <c r="BB733" s="1"/>
  <c r="BB734" s="1"/>
  <c r="BB735" s="1"/>
  <c r="BB736" s="1"/>
  <c r="BB737" s="1"/>
  <c r="BB738" s="1"/>
  <c r="BB739" s="1"/>
  <c r="BB740" s="1"/>
  <c r="BB741" s="1"/>
  <c r="BB742" s="1"/>
  <c r="BB743" s="1"/>
  <c r="BB744" s="1"/>
  <c r="BB745" s="1"/>
  <c r="BB746" s="1"/>
  <c r="BB747" s="1"/>
  <c r="BB748" s="1"/>
  <c r="BB749" s="1"/>
  <c r="BB750" s="1"/>
  <c r="BB751" s="1"/>
  <c r="BB752" s="1"/>
  <c r="BB753" s="1"/>
  <c r="BB754" s="1"/>
  <c r="BB755" s="1"/>
  <c r="BB756" s="1"/>
  <c r="BB757" s="1"/>
  <c r="BB758" s="1"/>
  <c r="BB759" s="1"/>
  <c r="BB760" s="1"/>
  <c r="BB761" s="1"/>
  <c r="BB762" s="1"/>
  <c r="BB763" s="1"/>
  <c r="BB764" s="1"/>
  <c r="BB765" s="1"/>
  <c r="BB766" s="1"/>
  <c r="BB767" s="1"/>
  <c r="BB768" s="1"/>
  <c r="BB769" s="1"/>
  <c r="BB770" s="1"/>
  <c r="BB771" s="1"/>
  <c r="BB772" s="1"/>
  <c r="BB773" s="1"/>
  <c r="BB774" s="1"/>
  <c r="BB775" s="1"/>
  <c r="BB776" s="1"/>
  <c r="BB777" s="1"/>
  <c r="BB778" s="1"/>
  <c r="BB779" s="1"/>
  <c r="BB780" s="1"/>
  <c r="BB781" s="1"/>
  <c r="BB782" s="1"/>
  <c r="BB783" s="1"/>
  <c r="BB784" s="1"/>
  <c r="BB785" s="1"/>
  <c r="BB786" s="1"/>
  <c r="BB787" s="1"/>
  <c r="BB788" s="1"/>
  <c r="BB789" s="1"/>
  <c r="BB790" s="1"/>
  <c r="BB791" s="1"/>
  <c r="BB792" s="1"/>
  <c r="BB793" s="1"/>
  <c r="BB794" s="1"/>
  <c r="BB795" s="1"/>
  <c r="BB796" s="1"/>
  <c r="BB797" s="1"/>
  <c r="BB798" s="1"/>
  <c r="BB799" s="1"/>
  <c r="BB800" s="1"/>
  <c r="BB801" s="1"/>
  <c r="BB802" s="1"/>
  <c r="BB803" s="1"/>
  <c r="BB804" s="1"/>
  <c r="BB805" s="1"/>
  <c r="BB806" s="1"/>
  <c r="BB807" s="1"/>
  <c r="BB808" s="1"/>
  <c r="BB809" s="1"/>
  <c r="BB810" s="1"/>
  <c r="BB811" s="1"/>
  <c r="BB812" s="1"/>
  <c r="BB813" s="1"/>
  <c r="BB814" s="1"/>
  <c r="BB815" s="1"/>
  <c r="BB816" s="1"/>
  <c r="BB817" s="1"/>
  <c r="BB818" s="1"/>
  <c r="BB819" s="1"/>
  <c r="BB820" s="1"/>
  <c r="BB821" s="1"/>
  <c r="BB822" s="1"/>
  <c r="BB823" s="1"/>
  <c r="BB824" s="1"/>
  <c r="BB825" s="1"/>
  <c r="BB826" s="1"/>
  <c r="BB827" s="1"/>
  <c r="BB828" s="1"/>
  <c r="BB829" s="1"/>
  <c r="BB830" s="1"/>
  <c r="BB831" s="1"/>
  <c r="BB832" s="1"/>
  <c r="BB833" s="1"/>
  <c r="BB834" s="1"/>
  <c r="BB835" s="1"/>
  <c r="BB836" s="1"/>
  <c r="BB837" s="1"/>
  <c r="BB838" s="1"/>
  <c r="BB839" s="1"/>
  <c r="BB840" s="1"/>
  <c r="BB841" s="1"/>
  <c r="BB842" s="1"/>
  <c r="BB843" s="1"/>
  <c r="BB844" s="1"/>
  <c r="BB845" s="1"/>
  <c r="BB846" s="1"/>
  <c r="BB847" s="1"/>
  <c r="BB848" s="1"/>
  <c r="BB849" s="1"/>
  <c r="BB850" s="1"/>
  <c r="BB851" s="1"/>
  <c r="BB852" s="1"/>
  <c r="BB853" s="1"/>
  <c r="BB854" s="1"/>
  <c r="BB855" s="1"/>
  <c r="BB856" s="1"/>
  <c r="BB857" s="1"/>
  <c r="BB858" s="1"/>
  <c r="BB859" s="1"/>
  <c r="BB860" s="1"/>
  <c r="BB861" s="1"/>
  <c r="BB862" s="1"/>
  <c r="BB863" s="1"/>
  <c r="BB864" s="1"/>
  <c r="BB865" s="1"/>
  <c r="BB866" s="1"/>
  <c r="BB867" s="1"/>
  <c r="BB868" s="1"/>
  <c r="BB869" s="1"/>
  <c r="BB870" s="1"/>
  <c r="BB871" s="1"/>
  <c r="BB872" s="1"/>
  <c r="BB873" s="1"/>
  <c r="BB874" s="1"/>
  <c r="BB875" s="1"/>
  <c r="BB876" s="1"/>
  <c r="BB877" s="1"/>
  <c r="BB878" s="1"/>
  <c r="BB879" s="1"/>
  <c r="BB880" s="1"/>
  <c r="BB881" s="1"/>
  <c r="BB882" s="1"/>
  <c r="BB883" s="1"/>
  <c r="BB884" s="1"/>
  <c r="BB885" s="1"/>
  <c r="BB886" s="1"/>
  <c r="BB887" s="1"/>
  <c r="BB888" s="1"/>
  <c r="BB889" s="1"/>
  <c r="BB890" s="1"/>
  <c r="BB891" s="1"/>
  <c r="BB892" s="1"/>
  <c r="BB893" s="1"/>
  <c r="BB894" s="1"/>
  <c r="BB895" s="1"/>
  <c r="BB896" s="1"/>
  <c r="BB897" s="1"/>
  <c r="BB898" s="1"/>
  <c r="BB899" s="1"/>
  <c r="BB900" s="1"/>
  <c r="BB901" s="1"/>
  <c r="BB902" s="1"/>
  <c r="BB903" s="1"/>
  <c r="BB904" s="1"/>
  <c r="BB905" s="1"/>
  <c r="BB906" s="1"/>
  <c r="BB907" s="1"/>
  <c r="BB908" s="1"/>
  <c r="BB909" s="1"/>
  <c r="BB910" s="1"/>
  <c r="BB911" s="1"/>
  <c r="BB912" s="1"/>
  <c r="BB913" s="1"/>
  <c r="BB914" s="1"/>
  <c r="BB915" s="1"/>
  <c r="BB916" s="1"/>
  <c r="BB917" s="1"/>
  <c r="BB918" s="1"/>
  <c r="BB919" s="1"/>
  <c r="BB920" s="1"/>
  <c r="BB921" s="1"/>
  <c r="BW293" l="1"/>
  <c r="BW290"/>
  <c r="BC370"/>
  <c r="BC371" s="1"/>
  <c r="BC372" s="1"/>
  <c r="BC373" s="1"/>
  <c r="BC374" s="1"/>
  <c r="BC375" s="1"/>
  <c r="BC376" s="1"/>
  <c r="BC377" s="1"/>
  <c r="BC378" s="1"/>
  <c r="BC379" s="1"/>
  <c r="BC380" s="1"/>
  <c r="BC381" s="1"/>
  <c r="BC382" s="1"/>
  <c r="BC383" s="1"/>
  <c r="BC384" s="1"/>
  <c r="BC385" s="1"/>
  <c r="BC386" s="1"/>
  <c r="BC387" s="1"/>
  <c r="BC388" s="1"/>
  <c r="BC389" s="1"/>
  <c r="BC390" s="1"/>
  <c r="BC391" s="1"/>
  <c r="BC392" s="1"/>
  <c r="BC393" s="1"/>
  <c r="BC342"/>
  <c r="BC343" s="1"/>
  <c r="BC344" s="1"/>
  <c r="BC345" s="1"/>
  <c r="BC346" s="1"/>
  <c r="BC347" s="1"/>
  <c r="BC348" s="1"/>
  <c r="BC349" s="1"/>
  <c r="BC350" s="1"/>
  <c r="BC351" s="1"/>
  <c r="BC352" s="1"/>
  <c r="BC353" s="1"/>
  <c r="BC354" s="1"/>
  <c r="BC355" s="1"/>
  <c r="BC356" s="1"/>
  <c r="BC357" s="1"/>
  <c r="BC358" s="1"/>
  <c r="BC359" s="1"/>
  <c r="BC360" s="1"/>
  <c r="BC361" s="1"/>
  <c r="BC362" s="1"/>
  <c r="BC363" s="1"/>
  <c r="BC364" s="1"/>
  <c r="BC365" s="1"/>
  <c r="BC366" s="1"/>
  <c r="BC367" s="1"/>
  <c r="BC316"/>
  <c r="BC317" s="1"/>
  <c r="BC318" s="1"/>
  <c r="BC319" s="1"/>
  <c r="BC320" s="1"/>
  <c r="BC321" s="1"/>
  <c r="BC322" s="1"/>
  <c r="BC323" s="1"/>
  <c r="BC324" s="1"/>
  <c r="BC325" s="1"/>
  <c r="BC326" s="1"/>
  <c r="BC327" s="1"/>
  <c r="BC328" s="1"/>
  <c r="BC329" s="1"/>
  <c r="BC330" s="1"/>
  <c r="BC331" s="1"/>
  <c r="BC332" s="1"/>
  <c r="BC333" s="1"/>
  <c r="BC334" s="1"/>
  <c r="BC335" s="1"/>
  <c r="BC336" s="1"/>
  <c r="BC337" s="1"/>
  <c r="BC338" s="1"/>
  <c r="BW295" l="1"/>
  <c r="BW292"/>
  <c r="B28" i="34"/>
  <c r="F79"/>
  <c r="F77"/>
  <c r="F73"/>
  <c r="F72"/>
  <c r="BW6" i="8"/>
  <c r="BS6"/>
  <c r="BC7"/>
  <c r="BC8" s="1"/>
  <c r="BC9" s="1"/>
  <c r="BC10" s="1"/>
  <c r="BC11" s="1"/>
  <c r="BC12" s="1"/>
  <c r="BC13" s="1"/>
  <c r="BC14" s="1"/>
  <c r="BC15" s="1"/>
  <c r="BC16" s="1"/>
  <c r="BC17" s="1"/>
  <c r="BC18" s="1"/>
  <c r="BC19" s="1"/>
  <c r="BC20" s="1"/>
  <c r="BC21" s="1"/>
  <c r="BC22" s="1"/>
  <c r="BC23" s="1"/>
  <c r="BC24" s="1"/>
  <c r="BC25" s="1"/>
  <c r="BC26" s="1"/>
  <c r="BC27" s="1"/>
  <c r="BC28" s="1"/>
  <c r="BC29" s="1"/>
  <c r="BC30" s="1"/>
  <c r="BC31" s="1"/>
  <c r="BC32" s="1"/>
  <c r="BC33" s="1"/>
  <c r="BC34" s="1"/>
  <c r="BC35" s="1"/>
  <c r="BC36" s="1"/>
  <c r="BC37" s="1"/>
  <c r="BC38" s="1"/>
  <c r="BC39" s="1"/>
  <c r="BC40" s="1"/>
  <c r="BC41" s="1"/>
  <c r="BC43" s="1"/>
  <c r="L30"/>
  <c r="K30"/>
  <c r="J30"/>
  <c r="L29"/>
  <c r="K29"/>
  <c r="J29"/>
  <c r="L28"/>
  <c r="K28"/>
  <c r="J28"/>
  <c r="L27"/>
  <c r="K27"/>
  <c r="J27"/>
  <c r="L26"/>
  <c r="K26"/>
  <c r="J26"/>
  <c r="L25"/>
  <c r="K25"/>
  <c r="J25"/>
  <c r="L24"/>
  <c r="K24"/>
  <c r="J24"/>
  <c r="L23"/>
  <c r="K23"/>
  <c r="J23"/>
  <c r="L22"/>
  <c r="K22"/>
  <c r="J22"/>
  <c r="L21"/>
  <c r="K21"/>
  <c r="J21"/>
  <c r="L20"/>
  <c r="K20"/>
  <c r="J20"/>
  <c r="L19"/>
  <c r="K19"/>
  <c r="J19"/>
  <c r="L18"/>
  <c r="K18"/>
  <c r="J18"/>
  <c r="L17"/>
  <c r="K17"/>
  <c r="J17"/>
  <c r="L16"/>
  <c r="K16"/>
  <c r="J16"/>
  <c r="L15"/>
  <c r="K15"/>
  <c r="J15"/>
  <c r="L14"/>
  <c r="K14"/>
  <c r="J14"/>
  <c r="L13"/>
  <c r="K13"/>
  <c r="J13"/>
  <c r="L12"/>
  <c r="K12"/>
  <c r="J12"/>
  <c r="L11"/>
  <c r="K11"/>
  <c r="J11"/>
  <c r="L10"/>
  <c r="K10"/>
  <c r="J10"/>
  <c r="L9"/>
  <c r="K9"/>
  <c r="J9"/>
  <c r="L8"/>
  <c r="K8"/>
  <c r="J8"/>
  <c r="L7"/>
  <c r="K7"/>
  <c r="J7"/>
  <c r="J6"/>
  <c r="K6"/>
  <c r="BW297" l="1"/>
  <c r="BW294"/>
  <c r="BC44"/>
  <c r="BC45" s="1"/>
  <c r="BC46" s="1"/>
  <c r="BC47" s="1"/>
  <c r="BC48" s="1"/>
  <c r="BC49" s="1"/>
  <c r="BC50" s="1"/>
  <c r="BC51" s="1"/>
  <c r="BC52" s="1"/>
  <c r="BC53" s="1"/>
  <c r="BC54" s="1"/>
  <c r="BC55" s="1"/>
  <c r="BC56" s="1"/>
  <c r="BC57" s="1"/>
  <c r="BC58" s="1"/>
  <c r="BC59" s="1"/>
  <c r="BC60" s="1"/>
  <c r="BC61" s="1"/>
  <c r="BC62" s="1"/>
  <c r="BC63" s="1"/>
  <c r="BC64" s="1"/>
  <c r="BC65" s="1"/>
  <c r="BC66" s="1"/>
  <c r="BC67" s="1"/>
  <c r="BC68" s="1"/>
  <c r="BC69" s="1"/>
  <c r="BC70" s="1"/>
  <c r="BC71" s="1"/>
  <c r="BC72" s="1"/>
  <c r="BC73" s="1"/>
  <c r="BC74" s="1"/>
  <c r="BC75" s="1"/>
  <c r="BC76" s="1"/>
  <c r="BC78" s="1"/>
  <c r="BC79" s="1"/>
  <c r="BC80" s="1"/>
  <c r="BC81" s="1"/>
  <c r="BC82" s="1"/>
  <c r="BC83" s="1"/>
  <c r="BC84" s="1"/>
  <c r="BC85" s="1"/>
  <c r="F76" i="34"/>
  <c r="F75"/>
  <c r="F80"/>
  <c r="F71"/>
  <c r="F74"/>
  <c r="F78"/>
  <c r="IE2" i="5"/>
  <c r="HW2"/>
  <c r="HO2"/>
  <c r="HG2"/>
  <c r="GY2"/>
  <c r="JK5"/>
  <c r="KO5" s="1"/>
  <c r="LS5" s="1"/>
  <c r="MW5" s="1"/>
  <c r="OA5" s="1"/>
  <c r="PE5" s="1"/>
  <c r="QI5" s="1"/>
  <c r="RM5" s="1"/>
  <c r="JJ5"/>
  <c r="KN5" s="1"/>
  <c r="LR5" s="1"/>
  <c r="MV5" s="1"/>
  <c r="NZ5" s="1"/>
  <c r="PD5" s="1"/>
  <c r="QH5" s="1"/>
  <c r="RL5" s="1"/>
  <c r="JI5"/>
  <c r="KM5" s="1"/>
  <c r="LQ5" s="1"/>
  <c r="MU5" s="1"/>
  <c r="NY5" s="1"/>
  <c r="PC5" s="1"/>
  <c r="QG5" s="1"/>
  <c r="RK5" s="1"/>
  <c r="JH5"/>
  <c r="KL5" s="1"/>
  <c r="LP5" s="1"/>
  <c r="MT5" s="1"/>
  <c r="NX5" s="1"/>
  <c r="PB5" s="1"/>
  <c r="QF5" s="1"/>
  <c r="RJ5" s="1"/>
  <c r="JG5"/>
  <c r="KK5" s="1"/>
  <c r="LO5" s="1"/>
  <c r="MS5" s="1"/>
  <c r="NW5" s="1"/>
  <c r="PA5" s="1"/>
  <c r="QE5" s="1"/>
  <c r="RI5" s="1"/>
  <c r="FE3"/>
  <c r="FC2" s="1"/>
  <c r="D23" i="32"/>
  <c r="BW299" i="8" l="1"/>
  <c r="BW296"/>
  <c r="BC86"/>
  <c r="BC87" s="1"/>
  <c r="BC88" s="1"/>
  <c r="BC89" s="1"/>
  <c r="BC90" s="1"/>
  <c r="BC91" s="1"/>
  <c r="BC92" s="1"/>
  <c r="BC93" s="1"/>
  <c r="BC94" s="1"/>
  <c r="BC95" s="1"/>
  <c r="BC96" s="1"/>
  <c r="BC97" s="1"/>
  <c r="BC98" s="1"/>
  <c r="BC99" s="1"/>
  <c r="BC100" s="1"/>
  <c r="BC101" s="1"/>
  <c r="BC102" s="1"/>
  <c r="BC103" s="1"/>
  <c r="BC104" s="1"/>
  <c r="BC105" s="1"/>
  <c r="BC106" s="1"/>
  <c r="BC107" s="1"/>
  <c r="BC109" s="1"/>
  <c r="BC110" s="1"/>
  <c r="BC111" s="1"/>
  <c r="BC112" s="1"/>
  <c r="BC113" s="1"/>
  <c r="BC114" s="1"/>
  <c r="BC115" s="1"/>
  <c r="BC116" s="1"/>
  <c r="BC117" s="1"/>
  <c r="BC118" s="1"/>
  <c r="BC119" s="1"/>
  <c r="BC120" s="1"/>
  <c r="BC121" s="1"/>
  <c r="BC122" s="1"/>
  <c r="BC124" s="1"/>
  <c r="BC125" s="1"/>
  <c r="BC126" s="1"/>
  <c r="BC127" s="1"/>
  <c r="BC128" s="1"/>
  <c r="BC129" s="1"/>
  <c r="BC130" s="1"/>
  <c r="BC131" s="1"/>
  <c r="BC132" s="1"/>
  <c r="BC133" s="1"/>
  <c r="BC134" s="1"/>
  <c r="BC135" s="1"/>
  <c r="BC136" s="1"/>
  <c r="BC137" s="1"/>
  <c r="BC138" s="1"/>
  <c r="BC139" s="1"/>
  <c r="BC141" s="1"/>
  <c r="BC142" s="1"/>
  <c r="BC143" s="1"/>
  <c r="BC144" s="1"/>
  <c r="BC145" s="1"/>
  <c r="BC146" s="1"/>
  <c r="BC147" s="1"/>
  <c r="BC148" s="1"/>
  <c r="BC149" s="1"/>
  <c r="BC150" s="1"/>
  <c r="BC151" s="1"/>
  <c r="BC152" s="1"/>
  <c r="BC153" s="1"/>
  <c r="BC154" s="1"/>
  <c r="BC155" s="1"/>
  <c r="BC156" s="1"/>
  <c r="BC157" s="1"/>
  <c r="BC159" s="1"/>
  <c r="BC160" s="1"/>
  <c r="BC161" s="1"/>
  <c r="BC162" s="1"/>
  <c r="BC163" s="1"/>
  <c r="BC164" s="1"/>
  <c r="BC165" s="1"/>
  <c r="BC166" s="1"/>
  <c r="BC167" s="1"/>
  <c r="BC168" s="1"/>
  <c r="BC170" s="1"/>
  <c r="BC171" s="1"/>
  <c r="BC172" s="1"/>
  <c r="BC173" s="1"/>
  <c r="BC174" s="1"/>
  <c r="BC175" s="1"/>
  <c r="BC176" s="1"/>
  <c r="BC177" s="1"/>
  <c r="BC178" s="1"/>
  <c r="BC179" s="1"/>
  <c r="BC180" s="1"/>
  <c r="BC181" s="1"/>
  <c r="BC182" s="1"/>
  <c r="BC183" s="1"/>
  <c r="BC184" s="1"/>
  <c r="BC185" s="1"/>
  <c r="BC186" s="1"/>
  <c r="BC187" s="1"/>
  <c r="BC188" s="1"/>
  <c r="BC189" s="1"/>
  <c r="BC190" s="1"/>
  <c r="BC191" s="1"/>
  <c r="BC192" s="1"/>
  <c r="BC193" s="1"/>
  <c r="BC194" s="1"/>
  <c r="BC195" s="1"/>
  <c r="BC196" s="1"/>
  <c r="BC198" s="1"/>
  <c r="BC199" s="1"/>
  <c r="BC200" s="1"/>
  <c r="BC201" s="1"/>
  <c r="BC202" s="1"/>
  <c r="BC203" s="1"/>
  <c r="BC204" s="1"/>
  <c r="BC205" s="1"/>
  <c r="BC206" s="1"/>
  <c r="BC207" s="1"/>
  <c r="BC208" s="1"/>
  <c r="BC209" s="1"/>
  <c r="BC210" s="1"/>
  <c r="BC211" s="1"/>
  <c r="BC212" s="1"/>
  <c r="BC213" s="1"/>
  <c r="BC214" s="1"/>
  <c r="BC215" s="1"/>
  <c r="BC216" s="1"/>
  <c r="BC217" s="1"/>
  <c r="BC218" s="1"/>
  <c r="BC219" s="1"/>
  <c r="BC220" s="1"/>
  <c r="BC221" s="1"/>
  <c r="BC222" s="1"/>
  <c r="BC223" s="1"/>
  <c r="BC224" s="1"/>
  <c r="BC225" s="1"/>
  <c r="BC226" s="1"/>
  <c r="BC227" s="1"/>
  <c r="BC229" s="1"/>
  <c r="BC230" s="1"/>
  <c r="BC231" s="1"/>
  <c r="BC232" s="1"/>
  <c r="BC233" s="1"/>
  <c r="BC234" s="1"/>
  <c r="BC235" s="1"/>
  <c r="BC236" s="1"/>
  <c r="BC238" s="1"/>
  <c r="BC239" s="1"/>
  <c r="BC240" s="1"/>
  <c r="BC241" s="1"/>
  <c r="BC242" s="1"/>
  <c r="BC243" s="1"/>
  <c r="BC244" s="1"/>
  <c r="BC245" s="1"/>
  <c r="BC246" s="1"/>
  <c r="BC247" s="1"/>
  <c r="BC248" s="1"/>
  <c r="BC249" s="1"/>
  <c r="BC250" s="1"/>
  <c r="BC251" s="1"/>
  <c r="BC252" s="1"/>
  <c r="BC253" s="1"/>
  <c r="BC254" s="1"/>
  <c r="BC255" s="1"/>
  <c r="BC256" s="1"/>
  <c r="BC257" s="1"/>
  <c r="BC258" s="1"/>
  <c r="BC259" s="1"/>
  <c r="BC261" s="1"/>
  <c r="BC262" s="1"/>
  <c r="BC263" s="1"/>
  <c r="BC264" s="1"/>
  <c r="BC265" s="1"/>
  <c r="BC266" s="1"/>
  <c r="BC267" s="1"/>
  <c r="BC268" s="1"/>
  <c r="BC269" s="1"/>
  <c r="BC270" s="1"/>
  <c r="BC271" s="1"/>
  <c r="BC272" s="1"/>
  <c r="BC273" s="1"/>
  <c r="BC274" s="1"/>
  <c r="BC275" s="1"/>
  <c r="BC277" s="1"/>
  <c r="BC278" s="1"/>
  <c r="BC279" s="1"/>
  <c r="BC280" s="1"/>
  <c r="BC281" s="1"/>
  <c r="BC282" s="1"/>
  <c r="BC283" s="1"/>
  <c r="BC284" s="1"/>
  <c r="BC286" s="1"/>
  <c r="BC287" s="1"/>
  <c r="BC288" s="1"/>
  <c r="BC289" s="1"/>
  <c r="BC290" s="1"/>
  <c r="BC291" s="1"/>
  <c r="BC292" s="1"/>
  <c r="BC293" s="1"/>
  <c r="BC294" s="1"/>
  <c r="BC295" s="1"/>
  <c r="BC296" s="1"/>
  <c r="BC297" s="1"/>
  <c r="BC298" s="1"/>
  <c r="BC299" s="1"/>
  <c r="BC300" s="1"/>
  <c r="BC301" s="1"/>
  <c r="BC302" s="1"/>
  <c r="BC303" s="1"/>
  <c r="BC304" s="1"/>
  <c r="BC305" s="1"/>
  <c r="BC306" s="1"/>
  <c r="BC307" s="1"/>
  <c r="BC308" s="1"/>
  <c r="BC309" s="1"/>
  <c r="BC310" s="1"/>
  <c r="BC311" s="1"/>
  <c r="BC312" s="1"/>
  <c r="JN5" i="5"/>
  <c r="KR5" s="1"/>
  <c r="LV5" s="1"/>
  <c r="MZ5" s="1"/>
  <c r="OD5" s="1"/>
  <c r="PH5" s="1"/>
  <c r="QL5" s="1"/>
  <c r="RP5" s="1"/>
  <c r="JM5"/>
  <c r="KQ5" s="1"/>
  <c r="LU5" s="1"/>
  <c r="MY5" s="1"/>
  <c r="OC5" s="1"/>
  <c r="PG5" s="1"/>
  <c r="QK5" s="1"/>
  <c r="RO5" s="1"/>
  <c r="JO5"/>
  <c r="KS5" s="1"/>
  <c r="LW5" s="1"/>
  <c r="NA5" s="1"/>
  <c r="OE5" s="1"/>
  <c r="PI5" s="1"/>
  <c r="QM5" s="1"/>
  <c r="RQ5" s="1"/>
  <c r="JL5"/>
  <c r="KP5" s="1"/>
  <c r="LT5" s="1"/>
  <c r="MX5" s="1"/>
  <c r="OB5" s="1"/>
  <c r="PF5" s="1"/>
  <c r="QJ5" s="1"/>
  <c r="RN5" s="1"/>
  <c r="JP5"/>
  <c r="KT5" s="1"/>
  <c r="LX5" s="1"/>
  <c r="NB5" s="1"/>
  <c r="OF5" s="1"/>
  <c r="PJ5" s="1"/>
  <c r="QN5" s="1"/>
  <c r="RR5" s="1"/>
  <c r="JF5"/>
  <c r="KJ5" s="1"/>
  <c r="LN5" s="1"/>
  <c r="MR5" s="1"/>
  <c r="NV5" s="1"/>
  <c r="OZ5" s="1"/>
  <c r="QD5" s="1"/>
  <c r="RH5" s="1"/>
  <c r="E118" i="34"/>
  <c r="C54"/>
  <c r="C52"/>
  <c r="C50"/>
  <c r="C48"/>
  <c r="GQ2" i="5"/>
  <c r="GI2"/>
  <c r="GA2"/>
  <c r="FS2"/>
  <c r="FK2"/>
  <c r="EW3"/>
  <c r="EO3"/>
  <c r="WR1"/>
  <c r="WQ1"/>
  <c r="WP1"/>
  <c r="WO1"/>
  <c r="WN1"/>
  <c r="WM1"/>
  <c r="WL1"/>
  <c r="WK1"/>
  <c r="WJ1"/>
  <c r="WI1"/>
  <c r="WH1"/>
  <c r="WG1"/>
  <c r="WF1"/>
  <c r="WE1"/>
  <c r="WD1"/>
  <c r="WC1"/>
  <c r="WB1"/>
  <c r="WA1"/>
  <c r="VZ1"/>
  <c r="VY1"/>
  <c r="VX1"/>
  <c r="VW1"/>
  <c r="VV1"/>
  <c r="VU1"/>
  <c r="VT1"/>
  <c r="VS1"/>
  <c r="VR1"/>
  <c r="VQ1"/>
  <c r="VP1"/>
  <c r="VO1"/>
  <c r="VN1"/>
  <c r="VM1"/>
  <c r="VL1"/>
  <c r="VK1"/>
  <c r="VJ1"/>
  <c r="VI1"/>
  <c r="VH1"/>
  <c r="VG1"/>
  <c r="VF1"/>
  <c r="VE1"/>
  <c r="VD1"/>
  <c r="VC1"/>
  <c r="VB1"/>
  <c r="VA1"/>
  <c r="UZ1"/>
  <c r="UY1"/>
  <c r="UX1"/>
  <c r="UW1"/>
  <c r="UV1"/>
  <c r="UU1"/>
  <c r="UT1"/>
  <c r="US1"/>
  <c r="V29" i="33"/>
  <c r="V28"/>
  <c r="V26"/>
  <c r="V23"/>
  <c r="V22"/>
  <c r="V20"/>
  <c r="V19"/>
  <c r="V17"/>
  <c r="V14"/>
  <c r="V13"/>
  <c r="V12"/>
  <c r="V11"/>
  <c r="V9"/>
  <c r="E52" i="34" l="1"/>
  <c r="O52" s="1"/>
  <c r="E53"/>
  <c r="O53" s="1"/>
  <c r="E48"/>
  <c r="O48" s="1"/>
  <c r="E49"/>
  <c r="O49" s="1"/>
  <c r="E55"/>
  <c r="O55" s="1"/>
  <c r="E54"/>
  <c r="O54" s="1"/>
  <c r="E51"/>
  <c r="O51" s="1"/>
  <c r="E50"/>
  <c r="O50" s="1"/>
  <c r="BW301" i="8"/>
  <c r="BW298"/>
  <c r="O45" i="34"/>
  <c r="O46"/>
  <c r="EU2" i="5"/>
  <c r="JE5"/>
  <c r="KI5" s="1"/>
  <c r="LM5" s="1"/>
  <c r="MQ5" s="1"/>
  <c r="NU5" s="1"/>
  <c r="OY5" s="1"/>
  <c r="QC5" s="1"/>
  <c r="RG5" s="1"/>
  <c r="EM2"/>
  <c r="JD5"/>
  <c r="KH5" s="1"/>
  <c r="LL5" s="1"/>
  <c r="MP5" s="1"/>
  <c r="NT5" s="1"/>
  <c r="OX5" s="1"/>
  <c r="QB5" s="1"/>
  <c r="RF5" s="1"/>
  <c r="V24" i="33"/>
  <c r="BW303" i="8" l="1"/>
  <c r="BW300"/>
  <c r="B2" i="74"/>
  <c r="BW302" i="8" l="1"/>
  <c r="BW305"/>
  <c r="M27" i="32"/>
  <c r="UB45" i="5"/>
  <c r="UB44"/>
  <c r="UB43"/>
  <c r="UB42"/>
  <c r="UB41"/>
  <c r="UB40"/>
  <c r="UB39"/>
  <c r="UB38"/>
  <c r="UB37"/>
  <c r="UB36"/>
  <c r="UB35"/>
  <c r="UB34"/>
  <c r="UB33"/>
  <c r="UB32"/>
  <c r="UB31"/>
  <c r="UB30"/>
  <c r="UB29"/>
  <c r="UB28"/>
  <c r="UB27"/>
  <c r="UB26"/>
  <c r="UB25"/>
  <c r="UB24"/>
  <c r="UB23"/>
  <c r="UB22"/>
  <c r="UB21"/>
  <c r="UB20"/>
  <c r="UB19"/>
  <c r="UB18"/>
  <c r="UB17"/>
  <c r="UB16"/>
  <c r="UB15"/>
  <c r="UB14"/>
  <c r="UB13"/>
  <c r="UB12"/>
  <c r="UB11"/>
  <c r="UB10"/>
  <c r="UB9"/>
  <c r="UB8"/>
  <c r="UB7"/>
  <c r="UB6"/>
  <c r="UA45"/>
  <c r="UA44"/>
  <c r="UA43"/>
  <c r="UA42"/>
  <c r="UA41"/>
  <c r="UA40"/>
  <c r="UA39"/>
  <c r="UA38"/>
  <c r="UA37"/>
  <c r="UA36"/>
  <c r="UA35"/>
  <c r="UA34"/>
  <c r="UA33"/>
  <c r="UA32"/>
  <c r="UA31"/>
  <c r="UA30"/>
  <c r="UA29"/>
  <c r="UA28"/>
  <c r="UA27"/>
  <c r="UA26"/>
  <c r="UA25"/>
  <c r="UA24"/>
  <c r="UA23"/>
  <c r="UA22"/>
  <c r="UA21"/>
  <c r="UA20"/>
  <c r="UA19"/>
  <c r="UA18"/>
  <c r="UA17"/>
  <c r="UA16"/>
  <c r="UA15"/>
  <c r="UA14"/>
  <c r="UA13"/>
  <c r="UA12"/>
  <c r="UA11"/>
  <c r="UA10"/>
  <c r="UA9"/>
  <c r="UA8"/>
  <c r="UA7"/>
  <c r="UA6"/>
  <c r="E117" i="34"/>
  <c r="WD13" i="5"/>
  <c r="WB26"/>
  <c r="WD28"/>
  <c r="WC44"/>
  <c r="WC17"/>
  <c r="WC22"/>
  <c r="WB36"/>
  <c r="WC36"/>
  <c r="WD12"/>
  <c r="WC26"/>
  <c r="WB9"/>
  <c r="WD34"/>
  <c r="WD44"/>
  <c r="WB37"/>
  <c r="WC21"/>
  <c r="WC38"/>
  <c r="WD16"/>
  <c r="WD24"/>
  <c r="WD7"/>
  <c r="WD26"/>
  <c r="WD31"/>
  <c r="WB42"/>
  <c r="WD39"/>
  <c r="WD14"/>
  <c r="WB35"/>
  <c r="WC29"/>
  <c r="WB12"/>
  <c r="WB39"/>
  <c r="WD38"/>
  <c r="WB41"/>
  <c r="WC40"/>
  <c r="WD33"/>
  <c r="WB43"/>
  <c r="WB30"/>
  <c r="WD10"/>
  <c r="WB16"/>
  <c r="WD37"/>
  <c r="WD45"/>
  <c r="WD23"/>
  <c r="WB33"/>
  <c r="WC33"/>
  <c r="WC14"/>
  <c r="WC18"/>
  <c r="WD36"/>
  <c r="WB34"/>
  <c r="WC12"/>
  <c r="WB7"/>
  <c r="WC16"/>
  <c r="WD21"/>
  <c r="WC7"/>
  <c r="WB24"/>
  <c r="WB32"/>
  <c r="WD40"/>
  <c r="WB17"/>
  <c r="WC41"/>
  <c r="WB38"/>
  <c r="WD32"/>
  <c r="WB45"/>
  <c r="WB21"/>
  <c r="WC15"/>
  <c r="WC45"/>
  <c r="WC10"/>
  <c r="WD11"/>
  <c r="WC39"/>
  <c r="WD8"/>
  <c r="WB40"/>
  <c r="WC24"/>
  <c r="WC30"/>
  <c r="WB19"/>
  <c r="WB10"/>
  <c r="WC28"/>
  <c r="WD27"/>
  <c r="WD19"/>
  <c r="WC19"/>
  <c r="WB25"/>
  <c r="WD22"/>
  <c r="WC43"/>
  <c r="WB29"/>
  <c r="WD41"/>
  <c r="WD6"/>
  <c r="WD35"/>
  <c r="WC32"/>
  <c r="WB27"/>
  <c r="WD9"/>
  <c r="WC42"/>
  <c r="WB31"/>
  <c r="WD43"/>
  <c r="WB23"/>
  <c r="WC23"/>
  <c r="WC34"/>
  <c r="WB20"/>
  <c r="WC25"/>
  <c r="WD18"/>
  <c r="WD17"/>
  <c r="WC35"/>
  <c r="WB11"/>
  <c r="WB13"/>
  <c r="WD30"/>
  <c r="WB18"/>
  <c r="WD25"/>
  <c r="WB44"/>
  <c r="WD15"/>
  <c r="WC37"/>
  <c r="WC11"/>
  <c r="WC6"/>
  <c r="WC31"/>
  <c r="WC8"/>
  <c r="WB15"/>
  <c r="WB28"/>
  <c r="WD42"/>
  <c r="WC9"/>
  <c r="WC20"/>
  <c r="WB14"/>
  <c r="WC27"/>
  <c r="WD29"/>
  <c r="WC13"/>
  <c r="WB22"/>
  <c r="WB8"/>
  <c r="WD20"/>
  <c r="BW304" i="8" l="1"/>
  <c r="BW307"/>
  <c r="WE14" i="5"/>
  <c r="TD14" s="1"/>
  <c r="WE26"/>
  <c r="TD26" s="1"/>
  <c r="WE30"/>
  <c r="TD30" s="1"/>
  <c r="WE34"/>
  <c r="TD34" s="1"/>
  <c r="WE38"/>
  <c r="TD38" s="1"/>
  <c r="WE11"/>
  <c r="TD11" s="1"/>
  <c r="WE19"/>
  <c r="TD19" s="1"/>
  <c r="WE27"/>
  <c r="TD27" s="1"/>
  <c r="WE35"/>
  <c r="TD35" s="1"/>
  <c r="WE43"/>
  <c r="TD43" s="1"/>
  <c r="WE8"/>
  <c r="TD8" s="1"/>
  <c r="WE9"/>
  <c r="TD9" s="1"/>
  <c r="WE13"/>
  <c r="TD13" s="1"/>
  <c r="WE17"/>
  <c r="TD17" s="1"/>
  <c r="WE21"/>
  <c r="TD21" s="1"/>
  <c r="WE25"/>
  <c r="TD25" s="1"/>
  <c r="WE29"/>
  <c r="TD29" s="1"/>
  <c r="WE33"/>
  <c r="TD33" s="1"/>
  <c r="WE37"/>
  <c r="TD37" s="1"/>
  <c r="WE41"/>
  <c r="TD41" s="1"/>
  <c r="WE45"/>
  <c r="TD45" s="1"/>
  <c r="WE10"/>
  <c r="TD10" s="1"/>
  <c r="WE18"/>
  <c r="TD18" s="1"/>
  <c r="WE22"/>
  <c r="TD22" s="1"/>
  <c r="WE42"/>
  <c r="TD42" s="1"/>
  <c r="WE7"/>
  <c r="TD7" s="1"/>
  <c r="WE15"/>
  <c r="TD15" s="1"/>
  <c r="WE23"/>
  <c r="TD23" s="1"/>
  <c r="WE31"/>
  <c r="TD31" s="1"/>
  <c r="WE39"/>
  <c r="TD39" s="1"/>
  <c r="WE12"/>
  <c r="TD12" s="1"/>
  <c r="WE16"/>
  <c r="TD16" s="1"/>
  <c r="WE20"/>
  <c r="TD20" s="1"/>
  <c r="WE24"/>
  <c r="TD24" s="1"/>
  <c r="WE28"/>
  <c r="TD28" s="1"/>
  <c r="WE32"/>
  <c r="TD32" s="1"/>
  <c r="WE36"/>
  <c r="TD36" s="1"/>
  <c r="WE40"/>
  <c r="TD40" s="1"/>
  <c r="WE44"/>
  <c r="TD44" s="1"/>
  <c r="VU6"/>
  <c r="V10" i="33"/>
  <c r="V7"/>
  <c r="W8"/>
  <c r="BW306" i="8" l="1"/>
  <c r="BW309"/>
  <c r="VI45" i="5"/>
  <c r="VH45"/>
  <c r="VG45"/>
  <c r="VF45"/>
  <c r="VE45"/>
  <c r="VD45"/>
  <c r="VC45"/>
  <c r="VB45"/>
  <c r="BW308" i="8" l="1"/>
  <c r="BW311"/>
  <c r="VR45" i="5"/>
  <c r="VI44"/>
  <c r="VH44"/>
  <c r="VG44"/>
  <c r="VF44"/>
  <c r="VE44"/>
  <c r="VD44"/>
  <c r="VC44"/>
  <c r="VB44"/>
  <c r="VI43"/>
  <c r="VH43"/>
  <c r="VG43"/>
  <c r="VF43"/>
  <c r="VE43"/>
  <c r="VD43"/>
  <c r="VC43"/>
  <c r="VB43"/>
  <c r="BW310" i="8" l="1"/>
  <c r="BW313"/>
  <c r="VR44" i="5"/>
  <c r="VR43"/>
  <c r="VI42"/>
  <c r="VH42"/>
  <c r="VG42"/>
  <c r="VF42"/>
  <c r="VE42"/>
  <c r="VD42"/>
  <c r="VC42"/>
  <c r="VB42"/>
  <c r="VI41"/>
  <c r="VH41"/>
  <c r="VG41"/>
  <c r="VF41"/>
  <c r="VE41"/>
  <c r="VD41"/>
  <c r="VC41"/>
  <c r="VB41"/>
  <c r="BW312" i="8" l="1"/>
  <c r="BW315"/>
  <c r="VR42" i="5"/>
  <c r="VR41"/>
  <c r="VI40"/>
  <c r="VH40"/>
  <c r="VG40"/>
  <c r="VF40"/>
  <c r="VE40"/>
  <c r="VD40"/>
  <c r="VC40"/>
  <c r="VB40"/>
  <c r="VI39"/>
  <c r="VH39"/>
  <c r="VG39"/>
  <c r="VF39"/>
  <c r="VE39"/>
  <c r="VD39"/>
  <c r="VC39"/>
  <c r="VB39"/>
  <c r="BW314" i="8" l="1"/>
  <c r="BW317"/>
  <c r="VR40" i="5"/>
  <c r="VR39"/>
  <c r="VI38"/>
  <c r="VH38"/>
  <c r="VG38"/>
  <c r="VF38"/>
  <c r="VE38"/>
  <c r="VD38"/>
  <c r="VC38"/>
  <c r="VB38"/>
  <c r="VI37"/>
  <c r="VH37"/>
  <c r="VG37"/>
  <c r="VF37"/>
  <c r="VE37"/>
  <c r="VD37"/>
  <c r="VC37"/>
  <c r="VB37"/>
  <c r="BW316" i="8" l="1"/>
  <c r="BW319"/>
  <c r="VR38" i="5"/>
  <c r="VR37"/>
  <c r="VI36"/>
  <c r="VH36"/>
  <c r="VG36"/>
  <c r="VF36"/>
  <c r="VE36"/>
  <c r="VD36"/>
  <c r="VC36"/>
  <c r="VB36"/>
  <c r="VI35"/>
  <c r="VH35"/>
  <c r="VG35"/>
  <c r="VF35"/>
  <c r="VE35"/>
  <c r="VD35"/>
  <c r="VC35"/>
  <c r="VB35"/>
  <c r="VO37"/>
  <c r="VQ30"/>
  <c r="VQ18"/>
  <c r="VN24"/>
  <c r="VM36"/>
  <c r="VN15"/>
  <c r="VK29"/>
  <c r="VO36"/>
  <c r="VM40"/>
  <c r="VQ12"/>
  <c r="VJ28"/>
  <c r="VN12"/>
  <c r="VQ10"/>
  <c r="VQ29"/>
  <c r="VQ42"/>
  <c r="VL29"/>
  <c r="VL10"/>
  <c r="VM6"/>
  <c r="VL18"/>
  <c r="VO28"/>
  <c r="VJ35"/>
  <c r="VN39"/>
  <c r="VQ33"/>
  <c r="VN31"/>
  <c r="VP22"/>
  <c r="VL24"/>
  <c r="VK45"/>
  <c r="VK10"/>
  <c r="VO41"/>
  <c r="VP30"/>
  <c r="VK12"/>
  <c r="VL34"/>
  <c r="VO44"/>
  <c r="VM35"/>
  <c r="VQ39"/>
  <c r="VN44"/>
  <c r="VM12"/>
  <c r="VK13"/>
  <c r="VM8"/>
  <c r="VO8"/>
  <c r="VJ6"/>
  <c r="VP40"/>
  <c r="VP34"/>
  <c r="VQ8"/>
  <c r="VK43"/>
  <c r="VJ16"/>
  <c r="VJ20"/>
  <c r="VJ7"/>
  <c r="VJ30"/>
  <c r="VK18"/>
  <c r="VQ44"/>
  <c r="VK38"/>
  <c r="VM18"/>
  <c r="VP24"/>
  <c r="VN17"/>
  <c r="VL9"/>
  <c r="VP25"/>
  <c r="VJ37"/>
  <c r="VK26"/>
  <c r="VL28"/>
  <c r="VL21"/>
  <c r="VN32"/>
  <c r="VQ23"/>
  <c r="VJ21"/>
  <c r="VK27"/>
  <c r="VN22"/>
  <c r="VJ13"/>
  <c r="VK42"/>
  <c r="VL35"/>
  <c r="VM32"/>
  <c r="VO14"/>
  <c r="VL37"/>
  <c r="VK8"/>
  <c r="VK16"/>
  <c r="VO21"/>
  <c r="VO30"/>
  <c r="VL45"/>
  <c r="VM27"/>
  <c r="VJ19"/>
  <c r="VP44"/>
  <c r="VP32"/>
  <c r="VL27"/>
  <c r="VQ15"/>
  <c r="VJ42"/>
  <c r="VN43"/>
  <c r="VM24"/>
  <c r="VQ28"/>
  <c r="VO34"/>
  <c r="VP28"/>
  <c r="VQ6"/>
  <c r="VM13"/>
  <c r="VM26"/>
  <c r="VO7"/>
  <c r="VJ41"/>
  <c r="VO39"/>
  <c r="VJ40"/>
  <c r="VP6"/>
  <c r="VK23"/>
  <c r="VM44"/>
  <c r="VL14"/>
  <c r="VK37"/>
  <c r="VN37"/>
  <c r="VL32"/>
  <c r="VM29"/>
  <c r="VN7"/>
  <c r="VQ19"/>
  <c r="VM41"/>
  <c r="VO12"/>
  <c r="VK11"/>
  <c r="VP21"/>
  <c r="VP11"/>
  <c r="VO23"/>
  <c r="VM43"/>
  <c r="VP33"/>
  <c r="VN38"/>
  <c r="VM37"/>
  <c r="VJ25"/>
  <c r="VP19"/>
  <c r="VP15"/>
  <c r="VJ15"/>
  <c r="VP18"/>
  <c r="VK28"/>
  <c r="VP35"/>
  <c r="VN13"/>
  <c r="VQ27"/>
  <c r="VQ37"/>
  <c r="VM21"/>
  <c r="VJ31"/>
  <c r="VP37"/>
  <c r="VM14"/>
  <c r="VL7"/>
  <c r="VN29"/>
  <c r="VQ36"/>
  <c r="VP10"/>
  <c r="VN45"/>
  <c r="VO16"/>
  <c r="VP16"/>
  <c r="VN19"/>
  <c r="VN28"/>
  <c r="VQ14"/>
  <c r="VL8"/>
  <c r="VO42"/>
  <c r="VK14"/>
  <c r="VN35"/>
  <c r="VN23"/>
  <c r="VJ26"/>
  <c r="VP38"/>
  <c r="VN41"/>
  <c r="VQ38"/>
  <c r="VJ22"/>
  <c r="VJ23"/>
  <c r="VP9"/>
  <c r="VJ38"/>
  <c r="VK39"/>
  <c r="VP43"/>
  <c r="VQ32"/>
  <c r="VM10"/>
  <c r="VK36"/>
  <c r="VQ43"/>
  <c r="VQ35"/>
  <c r="VO26"/>
  <c r="VP39"/>
  <c r="VN18"/>
  <c r="VQ13"/>
  <c r="VO43"/>
  <c r="VK44"/>
  <c r="VJ10"/>
  <c r="VJ33"/>
  <c r="VP45"/>
  <c r="VQ41"/>
  <c r="VN20"/>
  <c r="VN26"/>
  <c r="VL23"/>
  <c r="VN10"/>
  <c r="VN30"/>
  <c r="VJ11"/>
  <c r="VN40"/>
  <c r="VQ7"/>
  <c r="VK40"/>
  <c r="VJ12"/>
  <c r="VP31"/>
  <c r="VM38"/>
  <c r="VL13"/>
  <c r="VK24"/>
  <c r="VM9"/>
  <c r="VL39"/>
  <c r="VP14"/>
  <c r="VM39"/>
  <c r="VN36"/>
  <c r="VM31"/>
  <c r="VO15"/>
  <c r="VL17"/>
  <c r="VK41"/>
  <c r="VP13"/>
  <c r="VP42"/>
  <c r="VQ26"/>
  <c r="VO45"/>
  <c r="VJ39"/>
  <c r="VJ9"/>
  <c r="VK6"/>
  <c r="VN42"/>
  <c r="VK20"/>
  <c r="VM19"/>
  <c r="VJ45"/>
  <c r="VN16"/>
  <c r="VL31"/>
  <c r="VM34"/>
  <c r="VL44"/>
  <c r="VM20"/>
  <c r="VO17"/>
  <c r="VJ24"/>
  <c r="VK19"/>
  <c r="VM23"/>
  <c r="VQ11"/>
  <c r="VK34"/>
  <c r="VO29"/>
  <c r="VM22"/>
  <c r="VL40"/>
  <c r="VQ17"/>
  <c r="VK25"/>
  <c r="VM28"/>
  <c r="VQ34"/>
  <c r="VJ34"/>
  <c r="VJ18"/>
  <c r="VO24"/>
  <c r="VQ22"/>
  <c r="VJ27"/>
  <c r="VM42"/>
  <c r="VQ40"/>
  <c r="VO40"/>
  <c r="VJ8"/>
  <c r="VO38"/>
  <c r="VM15"/>
  <c r="VO33"/>
  <c r="VO19"/>
  <c r="WB6"/>
  <c r="VP36"/>
  <c r="VO9"/>
  <c r="VM33"/>
  <c r="VQ21"/>
  <c r="VP29"/>
  <c r="VK9"/>
  <c r="VO25"/>
  <c r="VL11"/>
  <c r="VL15"/>
  <c r="VL42"/>
  <c r="VM16"/>
  <c r="VN11"/>
  <c r="VK33"/>
  <c r="VM11"/>
  <c r="VJ17"/>
  <c r="VL12"/>
  <c r="VJ29"/>
  <c r="VP8"/>
  <c r="VO10"/>
  <c r="VN33"/>
  <c r="VL43"/>
  <c r="VL38"/>
  <c r="VO18"/>
  <c r="VK30"/>
  <c r="VO35"/>
  <c r="VM30"/>
  <c r="VQ31"/>
  <c r="VJ36"/>
  <c r="VJ43"/>
  <c r="VK31"/>
  <c r="VO20"/>
  <c r="VP7"/>
  <c r="VL36"/>
  <c r="VL33"/>
  <c r="VK15"/>
  <c r="VN21"/>
  <c r="VQ24"/>
  <c r="VK35"/>
  <c r="VN27"/>
  <c r="VN14"/>
  <c r="VO11"/>
  <c r="VM45"/>
  <c r="VO13"/>
  <c r="VP23"/>
  <c r="VQ20"/>
  <c r="VL26"/>
  <c r="VK22"/>
  <c r="VN8"/>
  <c r="VJ44"/>
  <c r="VK7"/>
  <c r="VO22"/>
  <c r="VN9"/>
  <c r="VM25"/>
  <c r="VN6"/>
  <c r="VQ45"/>
  <c r="VJ14"/>
  <c r="VQ25"/>
  <c r="VL22"/>
  <c r="VO27"/>
  <c r="VP20"/>
  <c r="VL30"/>
  <c r="VQ16"/>
  <c r="VL41"/>
  <c r="VL20"/>
  <c r="VQ9"/>
  <c r="VP26"/>
  <c r="VP17"/>
  <c r="VL25"/>
  <c r="VK21"/>
  <c r="VN34"/>
  <c r="VK32"/>
  <c r="VM17"/>
  <c r="VP12"/>
  <c r="VJ32"/>
  <c r="VL16"/>
  <c r="VO31"/>
  <c r="VK17"/>
  <c r="VL6"/>
  <c r="VN25"/>
  <c r="VO32"/>
  <c r="VP41"/>
  <c r="VO6"/>
  <c r="VL19"/>
  <c r="VM7"/>
  <c r="VP27"/>
  <c r="WE6" l="1"/>
  <c r="TD6" s="1"/>
  <c r="BW318" i="8"/>
  <c r="BW321"/>
  <c r="VR36" i="5"/>
  <c r="VR35"/>
  <c r="VI34"/>
  <c r="VH34"/>
  <c r="VG34"/>
  <c r="VF34"/>
  <c r="VE34"/>
  <c r="VD34"/>
  <c r="VC34"/>
  <c r="VB34"/>
  <c r="VI33"/>
  <c r="VH33"/>
  <c r="VG33"/>
  <c r="VF33"/>
  <c r="VE33"/>
  <c r="VD33"/>
  <c r="VC33"/>
  <c r="VB33"/>
  <c r="BW320" i="8" l="1"/>
  <c r="BW323"/>
  <c r="VR34" i="5"/>
  <c r="VR33"/>
  <c r="VI32"/>
  <c r="VH32"/>
  <c r="VG32"/>
  <c r="VF32"/>
  <c r="VE32"/>
  <c r="VD32"/>
  <c r="VC32"/>
  <c r="VB32"/>
  <c r="VI31"/>
  <c r="VH31"/>
  <c r="VG31"/>
  <c r="VF31"/>
  <c r="VE31"/>
  <c r="VD31"/>
  <c r="VC31"/>
  <c r="VB31"/>
  <c r="VI30"/>
  <c r="VH30"/>
  <c r="VG30"/>
  <c r="VF30"/>
  <c r="VE30"/>
  <c r="VD30"/>
  <c r="VC30"/>
  <c r="VB30"/>
  <c r="BW322" i="8" l="1"/>
  <c r="BW325"/>
  <c r="VR31" i="5"/>
  <c r="VR32"/>
  <c r="VR30"/>
  <c r="VI29"/>
  <c r="VH29"/>
  <c r="VG29"/>
  <c r="VF29"/>
  <c r="VE29"/>
  <c r="VD29"/>
  <c r="VC29"/>
  <c r="VB29"/>
  <c r="BW324" i="8" l="1"/>
  <c r="BW327"/>
  <c r="VR29" i="5"/>
  <c r="VI28"/>
  <c r="VH28"/>
  <c r="VG28"/>
  <c r="VF28"/>
  <c r="VE28"/>
  <c r="VD28"/>
  <c r="VC28"/>
  <c r="VB28"/>
  <c r="BW326" i="8" l="1"/>
  <c r="BW329"/>
  <c r="VR28" i="5"/>
  <c r="VI27"/>
  <c r="VH27"/>
  <c r="VG27"/>
  <c r="VF27"/>
  <c r="VE27"/>
  <c r="VD27"/>
  <c r="VC27"/>
  <c r="VB27"/>
  <c r="VI26"/>
  <c r="VH26"/>
  <c r="VG26"/>
  <c r="VF26"/>
  <c r="VE26"/>
  <c r="VD26"/>
  <c r="VC26"/>
  <c r="VB26"/>
  <c r="BW328" i="8" l="1"/>
  <c r="BW331"/>
  <c r="VR27" i="5"/>
  <c r="VR26"/>
  <c r="VI25"/>
  <c r="VH25"/>
  <c r="VG25"/>
  <c r="VF25"/>
  <c r="VE25"/>
  <c r="VD25"/>
  <c r="VC25"/>
  <c r="VB25"/>
  <c r="BW330" i="8" l="1"/>
  <c r="BW333"/>
  <c r="VR25" i="5"/>
  <c r="VI24"/>
  <c r="VH24"/>
  <c r="VG24"/>
  <c r="VF24"/>
  <c r="VE24"/>
  <c r="VD24"/>
  <c r="VC24"/>
  <c r="VB24"/>
  <c r="VI23"/>
  <c r="VH23"/>
  <c r="VG23"/>
  <c r="VF23"/>
  <c r="VE23"/>
  <c r="VD23"/>
  <c r="VC23"/>
  <c r="VB23"/>
  <c r="BW332" i="8" l="1"/>
  <c r="BW335"/>
  <c r="VR24" i="5"/>
  <c r="VR23"/>
  <c r="VI22"/>
  <c r="VH22"/>
  <c r="VG22"/>
  <c r="VF22"/>
  <c r="VE22"/>
  <c r="VD22"/>
  <c r="VC22"/>
  <c r="VB22"/>
  <c r="VI21"/>
  <c r="VH21"/>
  <c r="VG21"/>
  <c r="VF21"/>
  <c r="VE21"/>
  <c r="VD21"/>
  <c r="VC21"/>
  <c r="VB21"/>
  <c r="BW334" i="8" l="1"/>
  <c r="BW337"/>
  <c r="VR22" i="5"/>
  <c r="VR21"/>
  <c r="VI20"/>
  <c r="VH20"/>
  <c r="VG20"/>
  <c r="VF20"/>
  <c r="VE20"/>
  <c r="VD20"/>
  <c r="VC20"/>
  <c r="VB20"/>
  <c r="BW336" i="8" l="1"/>
  <c r="BW339"/>
  <c r="VR20" i="5"/>
  <c r="VI19"/>
  <c r="VH19"/>
  <c r="VG19"/>
  <c r="VF19"/>
  <c r="VE19"/>
  <c r="VD19"/>
  <c r="VC19"/>
  <c r="VB19"/>
  <c r="VI18"/>
  <c r="VH18"/>
  <c r="VG18"/>
  <c r="VF18"/>
  <c r="VE18"/>
  <c r="VD18"/>
  <c r="VC18"/>
  <c r="VB18"/>
  <c r="BW338" i="8" l="1"/>
  <c r="BW341"/>
  <c r="VR19" i="5"/>
  <c r="VR18"/>
  <c r="VI17"/>
  <c r="VH17"/>
  <c r="VG17"/>
  <c r="VF17"/>
  <c r="VE17"/>
  <c r="VD17"/>
  <c r="VC17"/>
  <c r="VB17"/>
  <c r="VI16"/>
  <c r="VH16"/>
  <c r="VG16"/>
  <c r="VF16"/>
  <c r="VE16"/>
  <c r="VD16"/>
  <c r="VC16"/>
  <c r="VB16"/>
  <c r="BW340" i="8" l="1"/>
  <c r="BW343"/>
  <c r="VR17" i="5"/>
  <c r="VR16"/>
  <c r="VI15"/>
  <c r="VH15"/>
  <c r="VG15"/>
  <c r="VF15"/>
  <c r="VE15"/>
  <c r="VD15"/>
  <c r="VC15"/>
  <c r="VB15"/>
  <c r="BW342" i="8" l="1"/>
  <c r="BW345"/>
  <c r="VR15" i="5"/>
  <c r="VI14"/>
  <c r="VH14"/>
  <c r="VG14"/>
  <c r="VF14"/>
  <c r="VE14"/>
  <c r="VD14"/>
  <c r="VC14"/>
  <c r="VB14"/>
  <c r="BW344" i="8" l="1"/>
  <c r="BW347"/>
  <c r="VR14" i="5"/>
  <c r="VI13"/>
  <c r="VH13"/>
  <c r="VG13"/>
  <c r="VF13"/>
  <c r="VE13"/>
  <c r="VD13"/>
  <c r="VC13"/>
  <c r="VB13"/>
  <c r="VI12"/>
  <c r="VH12"/>
  <c r="VG12"/>
  <c r="VF12"/>
  <c r="VE12"/>
  <c r="VD12"/>
  <c r="VC12"/>
  <c r="VB12"/>
  <c r="VI11"/>
  <c r="VH11"/>
  <c r="VG11"/>
  <c r="VF11"/>
  <c r="VE11"/>
  <c r="VD11"/>
  <c r="VC11"/>
  <c r="VB11"/>
  <c r="VI10"/>
  <c r="VH10"/>
  <c r="VG10"/>
  <c r="VF10"/>
  <c r="VE10"/>
  <c r="VD10"/>
  <c r="VC10"/>
  <c r="VB10"/>
  <c r="BW346" i="8" l="1"/>
  <c r="BW349"/>
  <c r="VR11" i="5"/>
  <c r="VR12"/>
  <c r="VR13"/>
  <c r="VR10"/>
  <c r="VI9"/>
  <c r="VH9"/>
  <c r="VG9"/>
  <c r="VF9"/>
  <c r="VE9"/>
  <c r="VD9"/>
  <c r="VC9"/>
  <c r="VB9"/>
  <c r="VI8"/>
  <c r="VH8"/>
  <c r="VG8"/>
  <c r="VF8"/>
  <c r="VE8"/>
  <c r="VD8"/>
  <c r="VC8"/>
  <c r="VB8"/>
  <c r="BW348" i="8" l="1"/>
  <c r="BW351"/>
  <c r="VR9" i="5"/>
  <c r="VR8"/>
  <c r="VI7"/>
  <c r="VH7"/>
  <c r="VG7"/>
  <c r="VF7"/>
  <c r="VE7"/>
  <c r="VD7"/>
  <c r="VC7"/>
  <c r="VB7"/>
  <c r="VI6"/>
  <c r="VH6"/>
  <c r="VG6"/>
  <c r="VF6"/>
  <c r="VE6"/>
  <c r="VD6"/>
  <c r="VC6"/>
  <c r="VB6"/>
  <c r="BW350" i="8" l="1"/>
  <c r="BW353"/>
  <c r="VR7" i="5"/>
  <c r="VR6"/>
  <c r="SY6" s="1"/>
  <c r="SY45"/>
  <c r="BW355" i="8" l="1"/>
  <c r="BW352"/>
  <c r="SY44" i="5"/>
  <c r="BW354" i="8" l="1"/>
  <c r="BW357"/>
  <c r="SY43" i="5"/>
  <c r="BW356" i="8" l="1"/>
  <c r="BW359"/>
  <c r="SY42" i="5"/>
  <c r="BW358" i="8" l="1"/>
  <c r="BW361"/>
  <c r="SY41" i="5"/>
  <c r="BW363" i="8" l="1"/>
  <c r="BW360"/>
  <c r="SY40" i="5"/>
  <c r="BW365" i="8" l="1"/>
  <c r="BW362"/>
  <c r="SY39" i="5"/>
  <c r="BW367" i="8" l="1"/>
  <c r="BW364"/>
  <c r="SY38" i="5"/>
  <c r="BW366" i="8" l="1"/>
  <c r="BW369"/>
  <c r="SY37" i="5"/>
  <c r="BW371" i="8" l="1"/>
  <c r="BW368"/>
  <c r="SY36" i="5"/>
  <c r="BW370" i="8" l="1"/>
  <c r="BW373"/>
  <c r="SY35" i="5"/>
  <c r="BW375" i="8" l="1"/>
  <c r="BW372"/>
  <c r="SY34" i="5"/>
  <c r="BW374" i="8" l="1"/>
  <c r="BW377"/>
  <c r="SY33" i="5"/>
  <c r="BW379" i="8" l="1"/>
  <c r="BW376"/>
  <c r="SY32" i="5"/>
  <c r="BW381" i="8" l="1"/>
  <c r="BW378"/>
  <c r="SY31" i="5"/>
  <c r="BW383" i="8" l="1"/>
  <c r="BW380"/>
  <c r="SY30" i="5"/>
  <c r="BW382" i="8" l="1"/>
  <c r="BW385"/>
  <c r="SY29" i="5"/>
  <c r="BW387" i="8" l="1"/>
  <c r="BW384"/>
  <c r="SY28" i="5"/>
  <c r="BW389" i="8" l="1"/>
  <c r="BW386"/>
  <c r="SY27" i="5"/>
  <c r="BW391" i="8" l="1"/>
  <c r="BW393"/>
  <c r="BW388"/>
  <c r="SY26" i="5"/>
  <c r="BW390" i="8" l="1"/>
  <c r="BW392"/>
  <c r="SY25" i="5"/>
  <c r="SY24" l="1"/>
  <c r="SY23" l="1"/>
  <c r="SY22" l="1"/>
  <c r="SY21" l="1"/>
  <c r="SY20" l="1"/>
  <c r="SY19" l="1"/>
  <c r="SY18" l="1"/>
  <c r="SY17" l="1"/>
  <c r="SY16" l="1"/>
  <c r="SY15" l="1"/>
  <c r="SY14" l="1"/>
  <c r="SY13" l="1"/>
  <c r="SY12" l="1"/>
  <c r="SY11" l="1"/>
  <c r="SY10" l="1"/>
  <c r="SY9" l="1"/>
  <c r="SY8" l="1"/>
  <c r="SY7" l="1"/>
  <c r="SX45"/>
  <c r="SW45"/>
  <c r="SV45"/>
  <c r="SU45"/>
  <c r="SX44"/>
  <c r="SW44"/>
  <c r="SV44"/>
  <c r="SU44"/>
  <c r="SX43"/>
  <c r="SW43"/>
  <c r="SV43"/>
  <c r="SU43"/>
  <c r="SX42"/>
  <c r="SW42"/>
  <c r="SV42"/>
  <c r="SU42"/>
  <c r="SX41"/>
  <c r="SW41"/>
  <c r="SV41"/>
  <c r="SU41"/>
  <c r="SX40"/>
  <c r="SW40"/>
  <c r="SV40"/>
  <c r="SU40"/>
  <c r="SX39"/>
  <c r="SW39"/>
  <c r="SV39"/>
  <c r="SU39"/>
  <c r="SX38"/>
  <c r="SW38"/>
  <c r="SV38"/>
  <c r="SU38"/>
  <c r="SX37"/>
  <c r="SW37"/>
  <c r="SV37"/>
  <c r="SU37"/>
  <c r="SX36"/>
  <c r="SW36"/>
  <c r="SV36"/>
  <c r="SU36"/>
  <c r="SX35"/>
  <c r="SW35"/>
  <c r="SV35"/>
  <c r="SU35"/>
  <c r="SX34"/>
  <c r="SW34"/>
  <c r="SV34"/>
  <c r="SU34"/>
  <c r="SX33"/>
  <c r="SW33"/>
  <c r="SV33"/>
  <c r="SU33"/>
  <c r="SX32"/>
  <c r="SW32"/>
  <c r="SV32"/>
  <c r="SU32"/>
  <c r="SX31"/>
  <c r="SW31"/>
  <c r="SV31"/>
  <c r="SU31"/>
  <c r="SX30"/>
  <c r="SW30"/>
  <c r="SV30"/>
  <c r="SU30"/>
  <c r="SX29"/>
  <c r="SW29"/>
  <c r="SV29"/>
  <c r="SU29"/>
  <c r="SX28"/>
  <c r="SW28"/>
  <c r="SV28"/>
  <c r="SU28"/>
  <c r="SX27"/>
  <c r="SW27"/>
  <c r="SV27"/>
  <c r="SU27"/>
  <c r="SX26"/>
  <c r="SW26"/>
  <c r="SV26"/>
  <c r="SU26"/>
  <c r="SX25"/>
  <c r="SW25"/>
  <c r="SV25"/>
  <c r="SU25"/>
  <c r="SX24"/>
  <c r="SW24"/>
  <c r="SV24"/>
  <c r="SU24"/>
  <c r="SX23"/>
  <c r="SW23"/>
  <c r="SV23"/>
  <c r="SU23"/>
  <c r="SX22"/>
  <c r="SW22"/>
  <c r="SV22"/>
  <c r="SU22"/>
  <c r="SX21"/>
  <c r="SW21"/>
  <c r="SV21"/>
  <c r="SU21"/>
  <c r="SX20"/>
  <c r="SW20"/>
  <c r="SV20"/>
  <c r="SU20"/>
  <c r="SX19"/>
  <c r="SW19"/>
  <c r="SV19"/>
  <c r="SU19"/>
  <c r="SX18"/>
  <c r="SW18"/>
  <c r="SV18"/>
  <c r="SU18"/>
  <c r="SX17"/>
  <c r="SW17"/>
  <c r="SV17"/>
  <c r="SU17"/>
  <c r="SX16"/>
  <c r="SW16"/>
  <c r="SV16"/>
  <c r="SU16"/>
  <c r="SX15"/>
  <c r="SW15"/>
  <c r="SV15"/>
  <c r="SU15"/>
  <c r="SX14"/>
  <c r="SW14"/>
  <c r="SV14"/>
  <c r="SU14"/>
  <c r="SX13"/>
  <c r="SW13"/>
  <c r="SV13"/>
  <c r="SU13"/>
  <c r="SX12"/>
  <c r="SW12"/>
  <c r="SV12"/>
  <c r="SU12"/>
  <c r="SX11"/>
  <c r="SW11"/>
  <c r="SV11"/>
  <c r="SU11"/>
  <c r="SX10"/>
  <c r="SW10"/>
  <c r="SV10"/>
  <c r="SU10"/>
  <c r="SX9"/>
  <c r="SW9"/>
  <c r="SV9"/>
  <c r="SU9"/>
  <c r="SX8"/>
  <c r="SW8"/>
  <c r="SV8"/>
  <c r="SU8"/>
  <c r="SX7"/>
  <c r="SW7"/>
  <c r="SV7"/>
  <c r="SU7"/>
  <c r="SX6"/>
  <c r="SW6"/>
  <c r="SV6"/>
  <c r="SU6"/>
  <c r="M15" i="33" l="1"/>
  <c r="D85" i="35" l="1"/>
  <c r="D86" s="1"/>
  <c r="D87" s="1"/>
  <c r="D80"/>
  <c r="D81" s="1"/>
  <c r="D82" s="1"/>
  <c r="D75"/>
  <c r="D76" s="1"/>
  <c r="D77" s="1"/>
  <c r="D70"/>
  <c r="D71" s="1"/>
  <c r="D72" s="1"/>
  <c r="D65"/>
  <c r="D66" s="1"/>
  <c r="D67" s="1"/>
  <c r="D60"/>
  <c r="D61" s="1"/>
  <c r="D62" s="1"/>
  <c r="D55"/>
  <c r="D56" s="1"/>
  <c r="D57" s="1"/>
  <c r="D49"/>
  <c r="D50" s="1"/>
  <c r="D51" s="1"/>
  <c r="D52" s="1"/>
  <c r="D44"/>
  <c r="D45" s="1"/>
  <c r="D46" s="1"/>
  <c r="BW963" i="8"/>
  <c r="BW964"/>
  <c r="BW965"/>
  <c r="BW966"/>
  <c r="BW967"/>
  <c r="BW968"/>
  <c r="BW969"/>
  <c r="BW970"/>
  <c r="BW971"/>
  <c r="BW972"/>
  <c r="BW973"/>
  <c r="BW974"/>
  <c r="BW975"/>
  <c r="BW976"/>
  <c r="BW977"/>
  <c r="BW978"/>
  <c r="BW979"/>
  <c r="BW980"/>
  <c r="BW981"/>
  <c r="BW982"/>
  <c r="BW983"/>
  <c r="BW984"/>
  <c r="BW985"/>
  <c r="BW986"/>
  <c r="BW987"/>
  <c r="BW988"/>
  <c r="BW989"/>
  <c r="BW990"/>
  <c r="BW991"/>
  <c r="BW992"/>
  <c r="BW993"/>
  <c r="BW994"/>
  <c r="BW995"/>
  <c r="BW996"/>
  <c r="BW997"/>
  <c r="BW998"/>
  <c r="BW999"/>
  <c r="BW1000"/>
  <c r="BW1001"/>
  <c r="BW1002"/>
  <c r="BW1003"/>
  <c r="BW1004"/>
  <c r="BW1005"/>
  <c r="BW1006"/>
  <c r="BW1007"/>
  <c r="BW1008"/>
  <c r="BW1009"/>
  <c r="BW1010"/>
  <c r="BW1011"/>
  <c r="BW1012"/>
  <c r="BW1013"/>
  <c r="BW1014"/>
  <c r="BW1015"/>
  <c r="BW1016"/>
  <c r="BW1017"/>
  <c r="BW1018"/>
  <c r="BW1019"/>
  <c r="BW1020"/>
  <c r="BW1021"/>
  <c r="BW1022"/>
  <c r="BW1023"/>
  <c r="BW1024"/>
  <c r="C39" i="34" l="1"/>
  <c r="C41"/>
  <c r="C43"/>
  <c r="WG6" i="5"/>
  <c r="E39" i="34" l="1"/>
  <c r="O39" s="1"/>
  <c r="E40"/>
  <c r="O40" s="1"/>
  <c r="E43"/>
  <c r="O43" s="1"/>
  <c r="E44"/>
  <c r="O44" s="1"/>
  <c r="E41"/>
  <c r="O41" s="1"/>
  <c r="E42"/>
  <c r="O42" s="1"/>
  <c r="D19" i="32"/>
  <c r="D27" s="1"/>
  <c r="N90" i="34"/>
  <c r="M90"/>
  <c r="N89"/>
  <c r="M89"/>
  <c r="N88"/>
  <c r="M97"/>
  <c r="M13"/>
  <c r="VW6" i="5"/>
  <c r="VV6"/>
  <c r="VA6"/>
  <c r="SZ6" s="1"/>
  <c r="VZ45"/>
  <c r="VY45"/>
  <c r="VX45"/>
  <c r="VZ44"/>
  <c r="VY44"/>
  <c r="VX44"/>
  <c r="VZ43"/>
  <c r="VY43"/>
  <c r="VX43"/>
  <c r="VZ42"/>
  <c r="VY42"/>
  <c r="VX42"/>
  <c r="VZ41"/>
  <c r="VY41"/>
  <c r="VX41"/>
  <c r="VZ40"/>
  <c r="VY40"/>
  <c r="VX40"/>
  <c r="VZ39"/>
  <c r="VY39"/>
  <c r="VX39"/>
  <c r="VZ38"/>
  <c r="VY38"/>
  <c r="VX38"/>
  <c r="VZ37"/>
  <c r="VY37"/>
  <c r="VX37"/>
  <c r="VZ36"/>
  <c r="VY36"/>
  <c r="VX36"/>
  <c r="VZ35"/>
  <c r="VY35"/>
  <c r="VX35"/>
  <c r="VZ34"/>
  <c r="VY34"/>
  <c r="VX34"/>
  <c r="VZ33"/>
  <c r="VY33"/>
  <c r="VX33"/>
  <c r="VZ32"/>
  <c r="VY32"/>
  <c r="VX32"/>
  <c r="VZ31"/>
  <c r="VY31"/>
  <c r="VX31"/>
  <c r="VZ30"/>
  <c r="VY30"/>
  <c r="VX30"/>
  <c r="VZ29"/>
  <c r="VY29"/>
  <c r="VX29"/>
  <c r="VZ28"/>
  <c r="VY28"/>
  <c r="VX28"/>
  <c r="VZ27"/>
  <c r="VY27"/>
  <c r="VX27"/>
  <c r="VZ26"/>
  <c r="VY26"/>
  <c r="VX26"/>
  <c r="VZ25"/>
  <c r="VY25"/>
  <c r="VX25"/>
  <c r="VZ24"/>
  <c r="VY24"/>
  <c r="VX24"/>
  <c r="VZ23"/>
  <c r="VY23"/>
  <c r="VX23"/>
  <c r="VZ22"/>
  <c r="VY22"/>
  <c r="VX22"/>
  <c r="VZ21"/>
  <c r="VY21"/>
  <c r="VX21"/>
  <c r="VZ20"/>
  <c r="VY20"/>
  <c r="VX20"/>
  <c r="VZ19"/>
  <c r="VY19"/>
  <c r="VX19"/>
  <c r="VZ18"/>
  <c r="VY18"/>
  <c r="VX18"/>
  <c r="VZ17"/>
  <c r="VY17"/>
  <c r="VX17"/>
  <c r="VZ16"/>
  <c r="VY16"/>
  <c r="VX16"/>
  <c r="VZ15"/>
  <c r="VY15"/>
  <c r="VX15"/>
  <c r="VZ14"/>
  <c r="VY14"/>
  <c r="VX14"/>
  <c r="VZ13"/>
  <c r="VY13"/>
  <c r="VX13"/>
  <c r="VZ12"/>
  <c r="VY12"/>
  <c r="VX12"/>
  <c r="VZ11"/>
  <c r="VY11"/>
  <c r="VX11"/>
  <c r="VZ10"/>
  <c r="VY10"/>
  <c r="VX10"/>
  <c r="VZ9"/>
  <c r="VY9"/>
  <c r="VX9"/>
  <c r="VZ8"/>
  <c r="VY8"/>
  <c r="VX8"/>
  <c r="VZ7"/>
  <c r="VY7"/>
  <c r="VX7"/>
  <c r="VZ6"/>
  <c r="VY6"/>
  <c r="VX6"/>
  <c r="WA8" l="1"/>
  <c r="WA12"/>
  <c r="WA16"/>
  <c r="WA20"/>
  <c r="WA24"/>
  <c r="WA28"/>
  <c r="WA32"/>
  <c r="WA36"/>
  <c r="WA40"/>
  <c r="WA44"/>
  <c r="WA9"/>
  <c r="WA17"/>
  <c r="WA25"/>
  <c r="WA33"/>
  <c r="WA10"/>
  <c r="WA14"/>
  <c r="WA18"/>
  <c r="WA22"/>
  <c r="WA26"/>
  <c r="WA30"/>
  <c r="WA34"/>
  <c r="WA38"/>
  <c r="WA42"/>
  <c r="WA13"/>
  <c r="WA21"/>
  <c r="WA29"/>
  <c r="WA37"/>
  <c r="WA41"/>
  <c r="WA45"/>
  <c r="WA7"/>
  <c r="WA11"/>
  <c r="WA15"/>
  <c r="WA19"/>
  <c r="WA23"/>
  <c r="WA27"/>
  <c r="WA31"/>
  <c r="WA35"/>
  <c r="WA39"/>
  <c r="WA43"/>
  <c r="WA6"/>
  <c r="VT6" s="1"/>
  <c r="TE6" s="1"/>
  <c r="M15" i="34"/>
  <c r="M14"/>
  <c r="UZ6" i="5"/>
  <c r="M95" i="34"/>
  <c r="M94"/>
  <c r="M93"/>
  <c r="M92"/>
  <c r="M88"/>
  <c r="L51" i="8"/>
  <c r="L50"/>
  <c r="L49"/>
  <c r="L48"/>
  <c r="L47"/>
  <c r="L46"/>
  <c r="L45"/>
  <c r="L44"/>
  <c r="M17" i="34" l="1"/>
  <c r="M16"/>
  <c r="H5"/>
  <c r="H4"/>
  <c r="H6"/>
  <c r="H108"/>
  <c r="M18" l="1"/>
  <c r="CP1" i="8" l="1"/>
  <c r="EG3" i="5" l="1"/>
  <c r="JC5" s="1"/>
  <c r="KG5" s="1"/>
  <c r="LK5" s="1"/>
  <c r="MO5" s="1"/>
  <c r="NS5" s="1"/>
  <c r="OW5" s="1"/>
  <c r="QA5" s="1"/>
  <c r="RE5" s="1"/>
  <c r="DY3"/>
  <c r="JB5" s="1"/>
  <c r="KF5" s="1"/>
  <c r="LJ5" s="1"/>
  <c r="MN5" s="1"/>
  <c r="NR5" s="1"/>
  <c r="OV5" s="1"/>
  <c r="PZ5" s="1"/>
  <c r="RD5" s="1"/>
  <c r="DQ3"/>
  <c r="JA5" s="1"/>
  <c r="KE5" s="1"/>
  <c r="LI5" s="1"/>
  <c r="MM5" s="1"/>
  <c r="NQ5" s="1"/>
  <c r="OU5" s="1"/>
  <c r="PY5" s="1"/>
  <c r="RC5" s="1"/>
  <c r="DI3"/>
  <c r="IZ5" s="1"/>
  <c r="KD5" s="1"/>
  <c r="LH5" s="1"/>
  <c r="ML5" s="1"/>
  <c r="NP5" s="1"/>
  <c r="OT5" s="1"/>
  <c r="PX5" s="1"/>
  <c r="RB5" s="1"/>
  <c r="DA3"/>
  <c r="IY5" s="1"/>
  <c r="KC5" s="1"/>
  <c r="LG5" s="1"/>
  <c r="MK5" s="1"/>
  <c r="NO5" s="1"/>
  <c r="OS5" s="1"/>
  <c r="PW5" s="1"/>
  <c r="RA5" s="1"/>
  <c r="CS3"/>
  <c r="IX5" s="1"/>
  <c r="KB5" s="1"/>
  <c r="LF5" s="1"/>
  <c r="MJ5" s="1"/>
  <c r="NN5" s="1"/>
  <c r="OR5" s="1"/>
  <c r="PV5" s="1"/>
  <c r="QZ5" s="1"/>
  <c r="CI3"/>
  <c r="IW5" s="1"/>
  <c r="KA5" s="1"/>
  <c r="LE5" s="1"/>
  <c r="MI5" s="1"/>
  <c r="NM5" s="1"/>
  <c r="OQ5" s="1"/>
  <c r="PU5" s="1"/>
  <c r="QY5" s="1"/>
  <c r="CB1024" i="8"/>
  <c r="CB1023"/>
  <c r="CB1022"/>
  <c r="CB1021"/>
  <c r="CB1020"/>
  <c r="CB1019"/>
  <c r="CB1018"/>
  <c r="CB1017"/>
  <c r="CB1016"/>
  <c r="CB1015"/>
  <c r="CB1014"/>
  <c r="CB1013"/>
  <c r="CB1012"/>
  <c r="CB1011"/>
  <c r="CB1010"/>
  <c r="CB1009"/>
  <c r="CB1008"/>
  <c r="CB1007"/>
  <c r="CB1006"/>
  <c r="CB1005"/>
  <c r="CB1004"/>
  <c r="CB1003"/>
  <c r="CB1002"/>
  <c r="CB1001"/>
  <c r="CB1000"/>
  <c r="CB999"/>
  <c r="CB998"/>
  <c r="CB997"/>
  <c r="CB996"/>
  <c r="CB995"/>
  <c r="CB994"/>
  <c r="CB993"/>
  <c r="CB992"/>
  <c r="CB991"/>
  <c r="CB990"/>
  <c r="CB989"/>
  <c r="CB988"/>
  <c r="CB987"/>
  <c r="CB986"/>
  <c r="CB985"/>
  <c r="CB984"/>
  <c r="CB983"/>
  <c r="CB982"/>
  <c r="CB981"/>
  <c r="CB980"/>
  <c r="CB979"/>
  <c r="CB978"/>
  <c r="CB977"/>
  <c r="CB976"/>
  <c r="CB975"/>
  <c r="CB974"/>
  <c r="CB973"/>
  <c r="CB972"/>
  <c r="CB971"/>
  <c r="CB970"/>
  <c r="CB969"/>
  <c r="CB968"/>
  <c r="CB967"/>
  <c r="CB966"/>
  <c r="CB965"/>
  <c r="CB964"/>
  <c r="CB963"/>
  <c r="CB962"/>
  <c r="CB961"/>
  <c r="CB960"/>
  <c r="CB959"/>
  <c r="CB958"/>
  <c r="CB957"/>
  <c r="CB956"/>
  <c r="CB955"/>
  <c r="CB954"/>
  <c r="CB953"/>
  <c r="CB952"/>
  <c r="CB951"/>
  <c r="CB950"/>
  <c r="CB949"/>
  <c r="CB948"/>
  <c r="CB947"/>
  <c r="CB946"/>
  <c r="CB945"/>
  <c r="CB944"/>
  <c r="CB943"/>
  <c r="CB942"/>
  <c r="CB941"/>
  <c r="CB940"/>
  <c r="CB939"/>
  <c r="CB938"/>
  <c r="CB937"/>
  <c r="CB936"/>
  <c r="CB935"/>
  <c r="CB934"/>
  <c r="CB933"/>
  <c r="CB932"/>
  <c r="CB931"/>
  <c r="CB930"/>
  <c r="CB929"/>
  <c r="CB928"/>
  <c r="CB927"/>
  <c r="CB926"/>
  <c r="CB925"/>
  <c r="CB924"/>
  <c r="CB923"/>
  <c r="CB922"/>
  <c r="CB921"/>
  <c r="CB920"/>
  <c r="CB919"/>
  <c r="CB918"/>
  <c r="CB917"/>
  <c r="CB916"/>
  <c r="CB915"/>
  <c r="CB914"/>
  <c r="CB913"/>
  <c r="CB912"/>
  <c r="CB911"/>
  <c r="CB910"/>
  <c r="CB909"/>
  <c r="CB908"/>
  <c r="CB907"/>
  <c r="CB906"/>
  <c r="CB905"/>
  <c r="CB904"/>
  <c r="CB903"/>
  <c r="CB902"/>
  <c r="CB901"/>
  <c r="CB900"/>
  <c r="CB899"/>
  <c r="CB898"/>
  <c r="CB897"/>
  <c r="CB896"/>
  <c r="CB895"/>
  <c r="CB894"/>
  <c r="CB893"/>
  <c r="CB892"/>
  <c r="CB891"/>
  <c r="CB890"/>
  <c r="CB889"/>
  <c r="CB888"/>
  <c r="CB887"/>
  <c r="CB886"/>
  <c r="CB885"/>
  <c r="CB884"/>
  <c r="CB883"/>
  <c r="CB882"/>
  <c r="CB881"/>
  <c r="CB880"/>
  <c r="CB879"/>
  <c r="CB878"/>
  <c r="CB877"/>
  <c r="CB876"/>
  <c r="CB875"/>
  <c r="CB874"/>
  <c r="CB873"/>
  <c r="CB872"/>
  <c r="CB871"/>
  <c r="CB870"/>
  <c r="CB869"/>
  <c r="CB868"/>
  <c r="CB867"/>
  <c r="CB866"/>
  <c r="CB865"/>
  <c r="CB864"/>
  <c r="CB863"/>
  <c r="CB862"/>
  <c r="CB861"/>
  <c r="CB860"/>
  <c r="CB859"/>
  <c r="CB858"/>
  <c r="CB857"/>
  <c r="CB856"/>
  <c r="CB855"/>
  <c r="CB854"/>
  <c r="CB853"/>
  <c r="CB852"/>
  <c r="CB851"/>
  <c r="CB850"/>
  <c r="CB849"/>
  <c r="CB848"/>
  <c r="CB847"/>
  <c r="CB846"/>
  <c r="CB845"/>
  <c r="CB844"/>
  <c r="CB843"/>
  <c r="CB842"/>
  <c r="CB841"/>
  <c r="CB840"/>
  <c r="CB839"/>
  <c r="CB838"/>
  <c r="CB837"/>
  <c r="CB836"/>
  <c r="CB835"/>
  <c r="CB834"/>
  <c r="CB833"/>
  <c r="CB832"/>
  <c r="CB831"/>
  <c r="CB830"/>
  <c r="CB829"/>
  <c r="CB828"/>
  <c r="CB827"/>
  <c r="CB826"/>
  <c r="CB825"/>
  <c r="CB824"/>
  <c r="CB823"/>
  <c r="CB822"/>
  <c r="CB821"/>
  <c r="CB820"/>
  <c r="CB819"/>
  <c r="CB818"/>
  <c r="CB817"/>
  <c r="CB816"/>
  <c r="CB815"/>
  <c r="CB814"/>
  <c r="CB813"/>
  <c r="CB812"/>
  <c r="CB811"/>
  <c r="CB810"/>
  <c r="CB809"/>
  <c r="CB808"/>
  <c r="CB807"/>
  <c r="CB806"/>
  <c r="CB805"/>
  <c r="CB804"/>
  <c r="CB803"/>
  <c r="CB802"/>
  <c r="CB801"/>
  <c r="CB800"/>
  <c r="CB799"/>
  <c r="CB798"/>
  <c r="CB797"/>
  <c r="CB796"/>
  <c r="CB795"/>
  <c r="CB794"/>
  <c r="CB793"/>
  <c r="CB792"/>
  <c r="CB791"/>
  <c r="CB790"/>
  <c r="CB789"/>
  <c r="CB788"/>
  <c r="CB787"/>
  <c r="CB786"/>
  <c r="CB785"/>
  <c r="CB784"/>
  <c r="CB783"/>
  <c r="CB782"/>
  <c r="CB781"/>
  <c r="CB780"/>
  <c r="CB779"/>
  <c r="CB778"/>
  <c r="CB777"/>
  <c r="CB776"/>
  <c r="CB775"/>
  <c r="CB774"/>
  <c r="CB773"/>
  <c r="CB772"/>
  <c r="CB771"/>
  <c r="CB770"/>
  <c r="CB769"/>
  <c r="CB768"/>
  <c r="CB767"/>
  <c r="CB766"/>
  <c r="CB765"/>
  <c r="CB764"/>
  <c r="CB763"/>
  <c r="CB762"/>
  <c r="CB761"/>
  <c r="CB760"/>
  <c r="CB759"/>
  <c r="CB758"/>
  <c r="CB757"/>
  <c r="CB756"/>
  <c r="CB755"/>
  <c r="CB754"/>
  <c r="CB753"/>
  <c r="CB752"/>
  <c r="CB751"/>
  <c r="CB750"/>
  <c r="CB749"/>
  <c r="CB748"/>
  <c r="CB747"/>
  <c r="CB746"/>
  <c r="CB745"/>
  <c r="CB744"/>
  <c r="CB743"/>
  <c r="CB742"/>
  <c r="CB741"/>
  <c r="CB740"/>
  <c r="CB739"/>
  <c r="CB738"/>
  <c r="CB737"/>
  <c r="CB736"/>
  <c r="CB735"/>
  <c r="CB734"/>
  <c r="CB733"/>
  <c r="CB732"/>
  <c r="CB731"/>
  <c r="CB730"/>
  <c r="CB729"/>
  <c r="CB728"/>
  <c r="CB727"/>
  <c r="CB726"/>
  <c r="CB725"/>
  <c r="CB724"/>
  <c r="CB723"/>
  <c r="CB722"/>
  <c r="CB721"/>
  <c r="CB720"/>
  <c r="CB719"/>
  <c r="CB718"/>
  <c r="CB717"/>
  <c r="CB716"/>
  <c r="CB715"/>
  <c r="CB714"/>
  <c r="CB713"/>
  <c r="CB712"/>
  <c r="CB711"/>
  <c r="CB710"/>
  <c r="CB709"/>
  <c r="CB708"/>
  <c r="CB707"/>
  <c r="CB706"/>
  <c r="CB705"/>
  <c r="CB704"/>
  <c r="CB703"/>
  <c r="CB702"/>
  <c r="CB701"/>
  <c r="CB700"/>
  <c r="CB699"/>
  <c r="CB698"/>
  <c r="CB697"/>
  <c r="CB696"/>
  <c r="CB695"/>
  <c r="CB694"/>
  <c r="CB693"/>
  <c r="CB692"/>
  <c r="CB691"/>
  <c r="CB690"/>
  <c r="CB689"/>
  <c r="CB688"/>
  <c r="CB687"/>
  <c r="CB686"/>
  <c r="CB685"/>
  <c r="CB684"/>
  <c r="CB683"/>
  <c r="CB682"/>
  <c r="CB681"/>
  <c r="CB680"/>
  <c r="CB679"/>
  <c r="CB678"/>
  <c r="CB677"/>
  <c r="CB676"/>
  <c r="CB675"/>
  <c r="CB674"/>
  <c r="CB673"/>
  <c r="CB672"/>
  <c r="CB671"/>
  <c r="CB670"/>
  <c r="CB669"/>
  <c r="CB668"/>
  <c r="CI2" i="5" l="1"/>
  <c r="M19" i="34"/>
  <c r="A7" i="5"/>
  <c r="EE2"/>
  <c r="DW2"/>
  <c r="DO2"/>
  <c r="DG2"/>
  <c r="CY2"/>
  <c r="CQ2"/>
  <c r="CB667" i="8"/>
  <c r="CB666"/>
  <c r="CB665"/>
  <c r="CB664"/>
  <c r="CB663"/>
  <c r="CB662"/>
  <c r="CB661"/>
  <c r="CB660"/>
  <c r="CB659"/>
  <c r="CB658"/>
  <c r="CB657"/>
  <c r="CB656"/>
  <c r="CB655"/>
  <c r="CB654"/>
  <c r="CB653"/>
  <c r="CB652"/>
  <c r="CB651"/>
  <c r="CB650"/>
  <c r="CB649"/>
  <c r="CB648"/>
  <c r="CB647"/>
  <c r="CB646"/>
  <c r="CB645"/>
  <c r="CB644"/>
  <c r="CB643"/>
  <c r="CB642"/>
  <c r="CB641"/>
  <c r="CB640"/>
  <c r="CB639"/>
  <c r="CB638"/>
  <c r="CB637"/>
  <c r="CB636"/>
  <c r="CB635"/>
  <c r="CB634"/>
  <c r="CB633"/>
  <c r="CB632"/>
  <c r="CB631"/>
  <c r="CB630"/>
  <c r="CB629"/>
  <c r="CB628"/>
  <c r="CB627"/>
  <c r="CB626"/>
  <c r="CB625"/>
  <c r="CB624"/>
  <c r="CB623"/>
  <c r="CB622"/>
  <c r="CB621"/>
  <c r="CB620"/>
  <c r="CB619"/>
  <c r="CB618"/>
  <c r="CB617"/>
  <c r="CB616"/>
  <c r="CB615"/>
  <c r="CB614"/>
  <c r="CB613"/>
  <c r="CB612"/>
  <c r="CB611"/>
  <c r="CB610"/>
  <c r="CB609"/>
  <c r="CB608"/>
  <c r="CB607"/>
  <c r="CB606"/>
  <c r="CB605"/>
  <c r="CB604"/>
  <c r="CB603"/>
  <c r="CB602"/>
  <c r="CB601"/>
  <c r="CB600"/>
  <c r="CB599"/>
  <c r="CB598"/>
  <c r="CB597"/>
  <c r="CB596"/>
  <c r="CB595"/>
  <c r="CB594"/>
  <c r="CB593"/>
  <c r="CB592"/>
  <c r="CB591"/>
  <c r="CB590"/>
  <c r="CB589"/>
  <c r="CB588"/>
  <c r="CB587"/>
  <c r="CB586"/>
  <c r="CB585"/>
  <c r="CB584"/>
  <c r="CB583"/>
  <c r="CB582"/>
  <c r="CB581"/>
  <c r="CB580"/>
  <c r="CB579"/>
  <c r="CB578"/>
  <c r="CB577"/>
  <c r="CB576"/>
  <c r="CB575"/>
  <c r="CB574"/>
  <c r="CB573"/>
  <c r="CB572"/>
  <c r="CB571"/>
  <c r="CB570"/>
  <c r="CB569"/>
  <c r="CB568"/>
  <c r="CB567"/>
  <c r="CB566"/>
  <c r="CB565"/>
  <c r="CB564"/>
  <c r="CB563"/>
  <c r="CB562"/>
  <c r="CB561"/>
  <c r="CB560"/>
  <c r="CB559"/>
  <c r="CB558"/>
  <c r="CB557"/>
  <c r="CB556"/>
  <c r="CB555"/>
  <c r="CB554"/>
  <c r="CB553"/>
  <c r="CB552"/>
  <c r="CB551"/>
  <c r="CB550"/>
  <c r="CB549"/>
  <c r="CB548"/>
  <c r="CB547"/>
  <c r="CB546"/>
  <c r="CB545"/>
  <c r="CB544"/>
  <c r="CB543"/>
  <c r="CB542"/>
  <c r="CB541"/>
  <c r="CB540"/>
  <c r="CB539"/>
  <c r="CB538"/>
  <c r="CB537"/>
  <c r="CB536"/>
  <c r="CB535"/>
  <c r="CB534"/>
  <c r="CB533"/>
  <c r="CB532"/>
  <c r="CB531"/>
  <c r="CB530"/>
  <c r="CB529"/>
  <c r="CB528"/>
  <c r="CB527"/>
  <c r="CB526"/>
  <c r="CB525"/>
  <c r="CB524"/>
  <c r="CB523"/>
  <c r="CB522"/>
  <c r="CB521"/>
  <c r="CB520"/>
  <c r="CB519"/>
  <c r="CB518"/>
  <c r="CB517"/>
  <c r="CB516"/>
  <c r="CB515"/>
  <c r="CB514"/>
  <c r="CB513"/>
  <c r="CB512"/>
  <c r="CB511"/>
  <c r="CB510"/>
  <c r="CB509"/>
  <c r="CB508"/>
  <c r="CB507"/>
  <c r="CB506"/>
  <c r="CB505"/>
  <c r="CB504"/>
  <c r="CB503"/>
  <c r="CB502"/>
  <c r="CB501"/>
  <c r="CB500"/>
  <c r="CB499"/>
  <c r="CB498"/>
  <c r="CB497"/>
  <c r="CB496"/>
  <c r="CB495"/>
  <c r="CB494"/>
  <c r="CB493"/>
  <c r="CB492"/>
  <c r="CB491"/>
  <c r="CB490"/>
  <c r="CB489"/>
  <c r="CB488"/>
  <c r="CB487"/>
  <c r="CB486"/>
  <c r="CB485"/>
  <c r="CB484"/>
  <c r="CB483"/>
  <c r="CB482"/>
  <c r="CB481"/>
  <c r="CB480"/>
  <c r="CB479"/>
  <c r="CB478"/>
  <c r="CB477"/>
  <c r="CB476"/>
  <c r="CB475"/>
  <c r="CB474"/>
  <c r="CB473"/>
  <c r="CB472"/>
  <c r="CB471"/>
  <c r="CB470"/>
  <c r="CB469"/>
  <c r="CB468"/>
  <c r="CB467"/>
  <c r="CB466"/>
  <c r="CB465"/>
  <c r="CB464"/>
  <c r="CB463"/>
  <c r="CB462"/>
  <c r="CB461"/>
  <c r="CB460"/>
  <c r="CB459"/>
  <c r="CB458"/>
  <c r="CB457"/>
  <c r="CB456"/>
  <c r="CB455"/>
  <c r="CB454"/>
  <c r="CB453"/>
  <c r="CB452"/>
  <c r="CB451"/>
  <c r="CB450"/>
  <c r="CB449"/>
  <c r="CB448"/>
  <c r="CB447"/>
  <c r="CB446"/>
  <c r="CB445"/>
  <c r="CB444"/>
  <c r="CB443"/>
  <c r="CB442"/>
  <c r="CB441"/>
  <c r="CB440"/>
  <c r="CB439"/>
  <c r="CB438"/>
  <c r="CB437"/>
  <c r="CB436"/>
  <c r="CB435"/>
  <c r="CB434"/>
  <c r="CB433"/>
  <c r="CB432"/>
  <c r="CB431"/>
  <c r="CB430"/>
  <c r="CB429"/>
  <c r="CB428"/>
  <c r="CB427"/>
  <c r="CB426"/>
  <c r="CB425"/>
  <c r="CB424"/>
  <c r="CB423"/>
  <c r="CB422"/>
  <c r="CB421"/>
  <c r="CB420"/>
  <c r="CB419"/>
  <c r="CB418"/>
  <c r="CB417"/>
  <c r="CB416"/>
  <c r="CB415"/>
  <c r="CB414"/>
  <c r="CB413"/>
  <c r="CB412"/>
  <c r="CB411"/>
  <c r="CB410"/>
  <c r="CB409"/>
  <c r="CB408"/>
  <c r="CB407"/>
  <c r="CB406"/>
  <c r="CB405"/>
  <c r="CB404"/>
  <c r="CB403"/>
  <c r="CB402"/>
  <c r="CB401"/>
  <c r="CB400"/>
  <c r="CB399"/>
  <c r="CB398"/>
  <c r="CB397"/>
  <c r="CB396"/>
  <c r="CB395"/>
  <c r="CB394"/>
  <c r="CB393"/>
  <c r="CB392"/>
  <c r="CB391"/>
  <c r="CB390"/>
  <c r="CB389"/>
  <c r="CB388"/>
  <c r="CB387"/>
  <c r="CB386"/>
  <c r="CB385"/>
  <c r="CB384"/>
  <c r="CB383"/>
  <c r="CB382"/>
  <c r="CB381"/>
  <c r="CB380"/>
  <c r="CB379"/>
  <c r="CB378"/>
  <c r="CB377"/>
  <c r="CB376"/>
  <c r="CB375"/>
  <c r="CB374"/>
  <c r="CB373"/>
  <c r="CB372"/>
  <c r="CB371"/>
  <c r="CB370"/>
  <c r="CB369"/>
  <c r="CB368"/>
  <c r="CB367"/>
  <c r="CB366"/>
  <c r="CB365"/>
  <c r="CB364"/>
  <c r="CB363"/>
  <c r="CB362"/>
  <c r="CB361"/>
  <c r="CB360"/>
  <c r="CB359"/>
  <c r="CB358"/>
  <c r="CB357"/>
  <c r="CB356"/>
  <c r="CB355"/>
  <c r="CB354"/>
  <c r="CB353"/>
  <c r="CB352"/>
  <c r="CB351"/>
  <c r="CB350"/>
  <c r="CB349"/>
  <c r="CB348"/>
  <c r="CB347"/>
  <c r="CB346"/>
  <c r="CB345"/>
  <c r="CB344"/>
  <c r="CB343"/>
  <c r="CB342"/>
  <c r="CB341"/>
  <c r="CB340"/>
  <c r="CB339"/>
  <c r="CB338"/>
  <c r="CB337"/>
  <c r="CB336"/>
  <c r="CB335"/>
  <c r="CB334"/>
  <c r="CB333"/>
  <c r="CB332"/>
  <c r="CB331"/>
  <c r="CB330"/>
  <c r="CB329"/>
  <c r="CB328"/>
  <c r="CB327"/>
  <c r="CB326"/>
  <c r="CB325"/>
  <c r="CB324"/>
  <c r="CB323"/>
  <c r="CB322"/>
  <c r="CB321"/>
  <c r="CB320"/>
  <c r="CB319"/>
  <c r="CB318"/>
  <c r="CB317"/>
  <c r="CB316"/>
  <c r="CB315"/>
  <c r="CB314"/>
  <c r="CB313"/>
  <c r="CB312"/>
  <c r="CB311"/>
  <c r="CB310"/>
  <c r="CB309"/>
  <c r="CB308"/>
  <c r="CB307"/>
  <c r="CB306"/>
  <c r="CB305"/>
  <c r="CB304"/>
  <c r="CB303"/>
  <c r="CB302"/>
  <c r="CB301"/>
  <c r="CB300"/>
  <c r="CB299"/>
  <c r="CB298"/>
  <c r="CB297"/>
  <c r="CB296"/>
  <c r="CB295"/>
  <c r="CB294"/>
  <c r="CB293"/>
  <c r="CB292"/>
  <c r="CB291"/>
  <c r="CB290"/>
  <c r="CB289"/>
  <c r="CB288"/>
  <c r="CB287"/>
  <c r="CB286"/>
  <c r="CB285"/>
  <c r="CB284"/>
  <c r="CB283"/>
  <c r="CB282"/>
  <c r="CB281"/>
  <c r="CB280"/>
  <c r="CB279"/>
  <c r="CB278"/>
  <c r="CB277"/>
  <c r="CB276"/>
  <c r="CB275"/>
  <c r="CB274"/>
  <c r="CB273"/>
  <c r="CB272"/>
  <c r="CB271"/>
  <c r="CB270"/>
  <c r="CB269"/>
  <c r="CB268"/>
  <c r="CB267"/>
  <c r="CB266"/>
  <c r="CB265"/>
  <c r="CB264"/>
  <c r="CB263"/>
  <c r="CB262"/>
  <c r="CB261"/>
  <c r="CB260"/>
  <c r="CB259"/>
  <c r="CB258"/>
  <c r="CB257"/>
  <c r="CB256"/>
  <c r="CB255"/>
  <c r="CB254"/>
  <c r="CB253"/>
  <c r="CB252"/>
  <c r="CB251"/>
  <c r="CB250"/>
  <c r="CB249"/>
  <c r="CB248"/>
  <c r="CB247"/>
  <c r="CB246"/>
  <c r="CB245"/>
  <c r="CB244"/>
  <c r="CB243"/>
  <c r="CB242"/>
  <c r="CB241"/>
  <c r="CB240"/>
  <c r="CB239"/>
  <c r="CB238"/>
  <c r="CB237"/>
  <c r="CB236"/>
  <c r="CB235"/>
  <c r="CB234"/>
  <c r="CB233"/>
  <c r="CB232"/>
  <c r="CB231"/>
  <c r="CB230"/>
  <c r="CB229"/>
  <c r="CB228"/>
  <c r="CB227"/>
  <c r="CB226"/>
  <c r="CB225"/>
  <c r="CB224"/>
  <c r="CB223"/>
  <c r="CB222"/>
  <c r="CB221"/>
  <c r="CB220"/>
  <c r="CB219"/>
  <c r="CB218"/>
  <c r="CB217"/>
  <c r="CB216"/>
  <c r="CB215"/>
  <c r="CB214"/>
  <c r="CB213"/>
  <c r="CB212"/>
  <c r="CB211"/>
  <c r="CB210"/>
  <c r="CB209"/>
  <c r="CB208"/>
  <c r="CB207"/>
  <c r="CB206"/>
  <c r="CB205"/>
  <c r="CB204"/>
  <c r="CB203"/>
  <c r="CB202"/>
  <c r="CB201"/>
  <c r="CB200"/>
  <c r="CB199"/>
  <c r="CB198"/>
  <c r="CB197"/>
  <c r="CB196"/>
  <c r="CB195"/>
  <c r="CB194"/>
  <c r="CB193"/>
  <c r="CB192"/>
  <c r="CB191"/>
  <c r="CB190"/>
  <c r="CB189"/>
  <c r="CB188"/>
  <c r="CB187"/>
  <c r="CB186"/>
  <c r="CB185"/>
  <c r="CB184"/>
  <c r="CB183"/>
  <c r="CB182"/>
  <c r="CB181"/>
  <c r="CB180"/>
  <c r="CB179"/>
  <c r="CB178"/>
  <c r="CB177"/>
  <c r="CB176"/>
  <c r="CB175"/>
  <c r="CB174"/>
  <c r="CB173"/>
  <c r="CB172"/>
  <c r="CB171"/>
  <c r="CB170"/>
  <c r="CB169"/>
  <c r="CB168"/>
  <c r="CB167"/>
  <c r="CB166"/>
  <c r="CB165"/>
  <c r="CB164"/>
  <c r="CB163"/>
  <c r="CB162"/>
  <c r="CB161"/>
  <c r="CB160"/>
  <c r="CB159"/>
  <c r="CB158"/>
  <c r="CB157"/>
  <c r="CB156"/>
  <c r="CB155"/>
  <c r="CB154"/>
  <c r="CB153"/>
  <c r="CB152"/>
  <c r="CB151"/>
  <c r="CB150"/>
  <c r="CB149"/>
  <c r="CB148"/>
  <c r="CB147"/>
  <c r="CB146"/>
  <c r="CB145"/>
  <c r="CB144"/>
  <c r="CB143"/>
  <c r="CB142"/>
  <c r="CB141"/>
  <c r="CB140"/>
  <c r="CB139"/>
  <c r="CB138"/>
  <c r="CB137"/>
  <c r="CB136"/>
  <c r="CB135"/>
  <c r="CB134"/>
  <c r="CB133"/>
  <c r="CB132"/>
  <c r="CB131"/>
  <c r="CB130"/>
  <c r="CB129"/>
  <c r="CB128"/>
  <c r="CB127"/>
  <c r="CB126"/>
  <c r="CB125"/>
  <c r="CB124"/>
  <c r="CB123"/>
  <c r="CB122"/>
  <c r="CB121"/>
  <c r="CB120"/>
  <c r="CB119"/>
  <c r="CB118"/>
  <c r="CB117"/>
  <c r="CB116"/>
  <c r="CB115"/>
  <c r="CB114"/>
  <c r="CB113"/>
  <c r="CB112"/>
  <c r="CB111"/>
  <c r="CB110"/>
  <c r="CB109"/>
  <c r="CB108"/>
  <c r="CB107"/>
  <c r="CB106"/>
  <c r="CB105"/>
  <c r="CB104"/>
  <c r="CB103"/>
  <c r="CB102"/>
  <c r="CB101"/>
  <c r="CB100"/>
  <c r="CB99"/>
  <c r="CB98"/>
  <c r="CB97"/>
  <c r="CB96"/>
  <c r="CB95"/>
  <c r="CB94"/>
  <c r="CB93"/>
  <c r="CB92"/>
  <c r="CB91"/>
  <c r="CB90"/>
  <c r="CB89"/>
  <c r="CB88"/>
  <c r="CB87"/>
  <c r="CB86"/>
  <c r="CB85"/>
  <c r="CB84"/>
  <c r="CB83"/>
  <c r="CB82"/>
  <c r="CB81"/>
  <c r="CB80"/>
  <c r="CB79"/>
  <c r="CB78"/>
  <c r="CB77"/>
  <c r="CB76"/>
  <c r="CB75"/>
  <c r="CB74"/>
  <c r="CB73"/>
  <c r="CB72"/>
  <c r="CB71"/>
  <c r="CB70"/>
  <c r="CB69"/>
  <c r="CB68"/>
  <c r="CB67"/>
  <c r="CB66"/>
  <c r="CB65"/>
  <c r="CB64"/>
  <c r="CB63"/>
  <c r="CB62"/>
  <c r="CB61"/>
  <c r="CB60"/>
  <c r="CB59"/>
  <c r="CB58"/>
  <c r="CB57"/>
  <c r="CB56"/>
  <c r="CB55"/>
  <c r="CB54"/>
  <c r="CB53"/>
  <c r="CB52"/>
  <c r="CB51"/>
  <c r="CB50"/>
  <c r="CB49"/>
  <c r="CB48"/>
  <c r="CB47"/>
  <c r="CB46"/>
  <c r="CB45"/>
  <c r="CB44"/>
  <c r="CB43"/>
  <c r="CB42"/>
  <c r="CB41"/>
  <c r="CB40"/>
  <c r="CB39"/>
  <c r="CB38"/>
  <c r="CB37"/>
  <c r="CB36"/>
  <c r="CB35"/>
  <c r="CB34"/>
  <c r="CB33"/>
  <c r="CB32"/>
  <c r="CB31"/>
  <c r="CB30"/>
  <c r="CB29"/>
  <c r="CB28"/>
  <c r="CB27"/>
  <c r="CB26"/>
  <c r="CB25"/>
  <c r="CB24"/>
  <c r="CB23"/>
  <c r="CB22"/>
  <c r="CB21"/>
  <c r="CB20"/>
  <c r="CB19"/>
  <c r="CB18"/>
  <c r="CB17"/>
  <c r="CB16"/>
  <c r="CB15"/>
  <c r="CB14"/>
  <c r="CB13"/>
  <c r="CB12"/>
  <c r="CB11"/>
  <c r="CB10"/>
  <c r="CB9"/>
  <c r="CB8"/>
  <c r="CB7"/>
  <c r="CB6"/>
  <c r="B8" i="77" l="1"/>
  <c r="VT7" i="5"/>
  <c r="VA7"/>
  <c r="SZ7" s="1"/>
  <c r="N94" i="34"/>
  <c r="N93"/>
  <c r="N95"/>
  <c r="N92"/>
  <c r="M21"/>
  <c r="M20"/>
  <c r="WG7" i="5"/>
  <c r="VV7"/>
  <c r="VU7"/>
  <c r="VW7"/>
  <c r="UZ7"/>
  <c r="A8"/>
  <c r="CC1021" i="8"/>
  <c r="CE1021" s="1"/>
  <c r="CC1017"/>
  <c r="CE1017" s="1"/>
  <c r="CC1013"/>
  <c r="CE1013" s="1"/>
  <c r="CC1009"/>
  <c r="CE1009" s="1"/>
  <c r="CC1005"/>
  <c r="CE1005" s="1"/>
  <c r="CC1001"/>
  <c r="CE1001" s="1"/>
  <c r="CC997"/>
  <c r="CE997" s="1"/>
  <c r="CC993"/>
  <c r="CE993" s="1"/>
  <c r="CC989"/>
  <c r="CE989" s="1"/>
  <c r="CC985"/>
  <c r="CE985" s="1"/>
  <c r="CC981"/>
  <c r="CE981" s="1"/>
  <c r="CC977"/>
  <c r="CE977" s="1"/>
  <c r="CC973"/>
  <c r="CE973" s="1"/>
  <c r="CC969"/>
  <c r="CE969" s="1"/>
  <c r="CC965"/>
  <c r="CE965" s="1"/>
  <c r="CC961"/>
  <c r="CE961" s="1"/>
  <c r="CC957"/>
  <c r="CE957" s="1"/>
  <c r="CC953"/>
  <c r="CE953" s="1"/>
  <c r="CC949"/>
  <c r="CE949" s="1"/>
  <c r="CC945"/>
  <c r="CE945" s="1"/>
  <c r="CC941"/>
  <c r="CE941" s="1"/>
  <c r="CC937"/>
  <c r="CE937" s="1"/>
  <c r="CC933"/>
  <c r="CE933" s="1"/>
  <c r="CC929"/>
  <c r="CE929" s="1"/>
  <c r="CC925"/>
  <c r="CE925" s="1"/>
  <c r="CC921"/>
  <c r="CE921" s="1"/>
  <c r="CC917"/>
  <c r="CE917" s="1"/>
  <c r="CC913"/>
  <c r="CE913" s="1"/>
  <c r="CC909"/>
  <c r="CE909" s="1"/>
  <c r="CC905"/>
  <c r="CE905" s="1"/>
  <c r="CC901"/>
  <c r="CE901" s="1"/>
  <c r="CC897"/>
  <c r="CE897" s="1"/>
  <c r="CC893"/>
  <c r="CE893" s="1"/>
  <c r="CC889"/>
  <c r="CE889" s="1"/>
  <c r="CC885"/>
  <c r="CE885" s="1"/>
  <c r="CC881"/>
  <c r="CE881" s="1"/>
  <c r="CC877"/>
  <c r="CE877" s="1"/>
  <c r="CC873"/>
  <c r="CE873" s="1"/>
  <c r="CC869"/>
  <c r="CE869" s="1"/>
  <c r="CC865"/>
  <c r="CE865" s="1"/>
  <c r="CC861"/>
  <c r="CE861" s="1"/>
  <c r="CC857"/>
  <c r="CE857" s="1"/>
  <c r="CC853"/>
  <c r="CE853" s="1"/>
  <c r="CC849"/>
  <c r="CE849" s="1"/>
  <c r="CC845"/>
  <c r="CE845" s="1"/>
  <c r="CC841"/>
  <c r="CE841" s="1"/>
  <c r="CC837"/>
  <c r="CE837" s="1"/>
  <c r="CC833"/>
  <c r="CE833" s="1"/>
  <c r="CC829"/>
  <c r="CE829" s="1"/>
  <c r="CC825"/>
  <c r="CE825" s="1"/>
  <c r="CC821"/>
  <c r="CE821" s="1"/>
  <c r="CC817"/>
  <c r="CE817" s="1"/>
  <c r="CC813"/>
  <c r="CE813" s="1"/>
  <c r="CC809"/>
  <c r="CE809" s="1"/>
  <c r="CC805"/>
  <c r="CE805" s="1"/>
  <c r="CC801"/>
  <c r="CE801" s="1"/>
  <c r="CC797"/>
  <c r="CE797" s="1"/>
  <c r="CC793"/>
  <c r="CE793" s="1"/>
  <c r="CC789"/>
  <c r="CE789" s="1"/>
  <c r="CC785"/>
  <c r="CE785" s="1"/>
  <c r="CC781"/>
  <c r="CE781" s="1"/>
  <c r="CC777"/>
  <c r="CE777" s="1"/>
  <c r="CC773"/>
  <c r="CE773" s="1"/>
  <c r="CC769"/>
  <c r="CE769" s="1"/>
  <c r="CC765"/>
  <c r="CE765" s="1"/>
  <c r="CC761"/>
  <c r="CE761" s="1"/>
  <c r="CC757"/>
  <c r="CE757" s="1"/>
  <c r="CC753"/>
  <c r="CE753" s="1"/>
  <c r="CC749"/>
  <c r="CE749" s="1"/>
  <c r="CC745"/>
  <c r="CE745" s="1"/>
  <c r="CC741"/>
  <c r="CE741" s="1"/>
  <c r="CC737"/>
  <c r="CE737" s="1"/>
  <c r="CC733"/>
  <c r="CE733" s="1"/>
  <c r="CC729"/>
  <c r="CE729" s="1"/>
  <c r="CC725"/>
  <c r="CE725" s="1"/>
  <c r="CC721"/>
  <c r="CE721" s="1"/>
  <c r="CC717"/>
  <c r="CE717" s="1"/>
  <c r="CC713"/>
  <c r="CE713" s="1"/>
  <c r="CC709"/>
  <c r="CE709" s="1"/>
  <c r="CC705"/>
  <c r="CE705" s="1"/>
  <c r="CC701"/>
  <c r="CE701" s="1"/>
  <c r="CC697"/>
  <c r="CE697" s="1"/>
  <c r="CC693"/>
  <c r="CE693" s="1"/>
  <c r="CC689"/>
  <c r="CE689" s="1"/>
  <c r="CC685"/>
  <c r="CE685" s="1"/>
  <c r="CC681"/>
  <c r="CE681" s="1"/>
  <c r="CC677"/>
  <c r="CE677" s="1"/>
  <c r="CC673"/>
  <c r="CE673" s="1"/>
  <c r="CC669"/>
  <c r="CE669" s="1"/>
  <c r="CC665"/>
  <c r="CE665" s="1"/>
  <c r="CC661"/>
  <c r="CE661" s="1"/>
  <c r="CC657"/>
  <c r="CE657" s="1"/>
  <c r="CC653"/>
  <c r="CE653" s="1"/>
  <c r="CC649"/>
  <c r="CE649" s="1"/>
  <c r="CC645"/>
  <c r="CE645" s="1"/>
  <c r="CC641"/>
  <c r="CE641" s="1"/>
  <c r="CC637"/>
  <c r="CE637" s="1"/>
  <c r="CC633"/>
  <c r="CE633" s="1"/>
  <c r="CC629"/>
  <c r="CE629" s="1"/>
  <c r="CC625"/>
  <c r="CE625" s="1"/>
  <c r="CC621"/>
  <c r="CE621" s="1"/>
  <c r="CC617"/>
  <c r="CE617" s="1"/>
  <c r="CC613"/>
  <c r="CE613" s="1"/>
  <c r="CC609"/>
  <c r="CE609" s="1"/>
  <c r="CC605"/>
  <c r="CE605" s="1"/>
  <c r="CC601"/>
  <c r="CE601" s="1"/>
  <c r="CC597"/>
  <c r="CE597" s="1"/>
  <c r="CC593"/>
  <c r="CE593" s="1"/>
  <c r="CC589"/>
  <c r="CE589" s="1"/>
  <c r="CC585"/>
  <c r="CE585" s="1"/>
  <c r="CC581"/>
  <c r="CE581" s="1"/>
  <c r="CC577"/>
  <c r="CE577" s="1"/>
  <c r="CC573"/>
  <c r="CE573" s="1"/>
  <c r="CC569"/>
  <c r="CE569" s="1"/>
  <c r="CC565"/>
  <c r="CE565" s="1"/>
  <c r="CC561"/>
  <c r="CE561" s="1"/>
  <c r="CC557"/>
  <c r="CE557" s="1"/>
  <c r="CC553"/>
  <c r="CE553" s="1"/>
  <c r="CC549"/>
  <c r="CE549" s="1"/>
  <c r="CC545"/>
  <c r="CE545" s="1"/>
  <c r="CC541"/>
  <c r="CE541" s="1"/>
  <c r="CC537"/>
  <c r="CE537" s="1"/>
  <c r="CC533"/>
  <c r="CE533" s="1"/>
  <c r="CC529"/>
  <c r="CE529" s="1"/>
  <c r="CC525"/>
  <c r="CE525" s="1"/>
  <c r="CC521"/>
  <c r="CE521" s="1"/>
  <c r="CC517"/>
  <c r="CE517" s="1"/>
  <c r="CC513"/>
  <c r="CE513" s="1"/>
  <c r="CC509"/>
  <c r="CE509" s="1"/>
  <c r="CC505"/>
  <c r="CE505" s="1"/>
  <c r="CC501"/>
  <c r="CE501" s="1"/>
  <c r="CC497"/>
  <c r="CE497" s="1"/>
  <c r="CC493"/>
  <c r="CE493" s="1"/>
  <c r="CC489"/>
  <c r="CE489" s="1"/>
  <c r="CC485"/>
  <c r="CE485" s="1"/>
  <c r="CC481"/>
  <c r="CE481" s="1"/>
  <c r="CC477"/>
  <c r="CE477" s="1"/>
  <c r="CC473"/>
  <c r="CE473" s="1"/>
  <c r="CC469"/>
  <c r="CE469" s="1"/>
  <c r="CC465"/>
  <c r="CE465" s="1"/>
  <c r="CC461"/>
  <c r="CE461" s="1"/>
  <c r="CC457"/>
  <c r="CE457" s="1"/>
  <c r="CC453"/>
  <c r="CE453" s="1"/>
  <c r="CC449"/>
  <c r="CE449" s="1"/>
  <c r="CC445"/>
  <c r="CE445" s="1"/>
  <c r="CC441"/>
  <c r="CE441" s="1"/>
  <c r="CC437"/>
  <c r="CE437" s="1"/>
  <c r="CC433"/>
  <c r="CE433" s="1"/>
  <c r="CC429"/>
  <c r="CE429" s="1"/>
  <c r="CC425"/>
  <c r="CE425" s="1"/>
  <c r="CC421"/>
  <c r="CE421" s="1"/>
  <c r="CC417"/>
  <c r="CE417" s="1"/>
  <c r="CC413"/>
  <c r="CE413" s="1"/>
  <c r="CC409"/>
  <c r="CE409" s="1"/>
  <c r="CC405"/>
  <c r="CC401"/>
  <c r="CC397"/>
  <c r="CC393"/>
  <c r="CC389"/>
  <c r="CC385"/>
  <c r="CC381"/>
  <c r="CC377"/>
  <c r="CC373"/>
  <c r="CC369"/>
  <c r="CC365"/>
  <c r="CC361"/>
  <c r="CC357"/>
  <c r="CC353"/>
  <c r="CC349"/>
  <c r="CC345"/>
  <c r="CC341"/>
  <c r="CC337"/>
  <c r="CC333"/>
  <c r="CC329"/>
  <c r="CC325"/>
  <c r="CC321"/>
  <c r="CC317"/>
  <c r="CC313"/>
  <c r="CC309"/>
  <c r="CC305"/>
  <c r="CC301"/>
  <c r="CC297"/>
  <c r="CC293"/>
  <c r="CC289"/>
  <c r="CC285"/>
  <c r="CC281"/>
  <c r="CC277"/>
  <c r="CC273"/>
  <c r="CC269"/>
  <c r="CC265"/>
  <c r="CC261"/>
  <c r="CC257"/>
  <c r="CC253"/>
  <c r="CC249"/>
  <c r="CC245"/>
  <c r="CC241"/>
  <c r="CC237"/>
  <c r="CC233"/>
  <c r="CC229"/>
  <c r="CC225"/>
  <c r="CC221"/>
  <c r="CC217"/>
  <c r="CC213"/>
  <c r="CC209"/>
  <c r="CC205"/>
  <c r="CC201"/>
  <c r="CC197"/>
  <c r="CC193"/>
  <c r="CC189"/>
  <c r="CC185"/>
  <c r="CC181"/>
  <c r="CC177"/>
  <c r="CC173"/>
  <c r="CC169"/>
  <c r="CC165"/>
  <c r="CC161"/>
  <c r="CC157"/>
  <c r="CC153"/>
  <c r="CC149"/>
  <c r="CC145"/>
  <c r="CC141"/>
  <c r="CC137"/>
  <c r="CC133"/>
  <c r="CC129"/>
  <c r="CC125"/>
  <c r="CC121"/>
  <c r="CC117"/>
  <c r="CC113"/>
  <c r="CC109"/>
  <c r="CC105"/>
  <c r="CC101"/>
  <c r="CC97"/>
  <c r="CC93"/>
  <c r="CC89"/>
  <c r="CC85"/>
  <c r="CC81"/>
  <c r="CC77"/>
  <c r="CC73"/>
  <c r="CC69"/>
  <c r="CC65"/>
  <c r="CC61"/>
  <c r="CC57"/>
  <c r="CC53"/>
  <c r="CC49"/>
  <c r="CC45"/>
  <c r="CC41"/>
  <c r="CC1022"/>
  <c r="CE1022" s="1"/>
  <c r="CC1018"/>
  <c r="CE1018" s="1"/>
  <c r="CC1014"/>
  <c r="CE1014" s="1"/>
  <c r="CC1010"/>
  <c r="CE1010" s="1"/>
  <c r="CC1006"/>
  <c r="CE1006" s="1"/>
  <c r="CC1002"/>
  <c r="CE1002" s="1"/>
  <c r="CC998"/>
  <c r="CE998" s="1"/>
  <c r="CC994"/>
  <c r="CE994" s="1"/>
  <c r="CC990"/>
  <c r="CE990" s="1"/>
  <c r="CC986"/>
  <c r="CE986" s="1"/>
  <c r="CC982"/>
  <c r="CE982" s="1"/>
  <c r="CC978"/>
  <c r="CE978" s="1"/>
  <c r="CC974"/>
  <c r="CE974" s="1"/>
  <c r="CC970"/>
  <c r="CE970" s="1"/>
  <c r="CC966"/>
  <c r="CE966" s="1"/>
  <c r="CC962"/>
  <c r="CE962" s="1"/>
  <c r="CC958"/>
  <c r="CE958" s="1"/>
  <c r="CC954"/>
  <c r="CE954" s="1"/>
  <c r="CC950"/>
  <c r="CE950" s="1"/>
  <c r="CC946"/>
  <c r="CE946" s="1"/>
  <c r="CC942"/>
  <c r="CE942" s="1"/>
  <c r="CC938"/>
  <c r="CE938" s="1"/>
  <c r="CC934"/>
  <c r="CE934" s="1"/>
  <c r="CC930"/>
  <c r="CE930" s="1"/>
  <c r="CC926"/>
  <c r="CE926" s="1"/>
  <c r="CC922"/>
  <c r="CE922" s="1"/>
  <c r="CC918"/>
  <c r="CE918" s="1"/>
  <c r="CC914"/>
  <c r="CE914" s="1"/>
  <c r="CC910"/>
  <c r="CE910" s="1"/>
  <c r="CC906"/>
  <c r="CE906" s="1"/>
  <c r="CC902"/>
  <c r="CE902" s="1"/>
  <c r="CC898"/>
  <c r="CE898" s="1"/>
  <c r="CC894"/>
  <c r="CE894" s="1"/>
  <c r="CC890"/>
  <c r="CE890" s="1"/>
  <c r="CC886"/>
  <c r="CE886" s="1"/>
  <c r="CC882"/>
  <c r="CE882" s="1"/>
  <c r="CC878"/>
  <c r="CE878" s="1"/>
  <c r="CC874"/>
  <c r="CE874" s="1"/>
  <c r="CC870"/>
  <c r="CE870" s="1"/>
  <c r="CC866"/>
  <c r="CE866" s="1"/>
  <c r="CC862"/>
  <c r="CE862" s="1"/>
  <c r="CC858"/>
  <c r="CE858" s="1"/>
  <c r="CC854"/>
  <c r="CE854" s="1"/>
  <c r="CC850"/>
  <c r="CE850" s="1"/>
  <c r="CC846"/>
  <c r="CE846" s="1"/>
  <c r="CC842"/>
  <c r="CE842" s="1"/>
  <c r="CC838"/>
  <c r="CE838" s="1"/>
  <c r="CC834"/>
  <c r="CE834" s="1"/>
  <c r="CC830"/>
  <c r="CE830" s="1"/>
  <c r="CC826"/>
  <c r="CE826" s="1"/>
  <c r="CC822"/>
  <c r="CE822" s="1"/>
  <c r="CC818"/>
  <c r="CE818" s="1"/>
  <c r="CC814"/>
  <c r="CE814" s="1"/>
  <c r="CC810"/>
  <c r="CE810" s="1"/>
  <c r="CC806"/>
  <c r="CE806" s="1"/>
  <c r="CC802"/>
  <c r="CE802" s="1"/>
  <c r="CC798"/>
  <c r="CE798" s="1"/>
  <c r="CC794"/>
  <c r="CE794" s="1"/>
  <c r="CC790"/>
  <c r="CE790" s="1"/>
  <c r="CC786"/>
  <c r="CE786" s="1"/>
  <c r="CC782"/>
  <c r="CE782" s="1"/>
  <c r="CC778"/>
  <c r="CE778" s="1"/>
  <c r="CC774"/>
  <c r="CE774" s="1"/>
  <c r="CC770"/>
  <c r="CE770" s="1"/>
  <c r="CC766"/>
  <c r="CE766" s="1"/>
  <c r="CC762"/>
  <c r="CE762" s="1"/>
  <c r="CC758"/>
  <c r="CE758" s="1"/>
  <c r="CC754"/>
  <c r="CE754" s="1"/>
  <c r="CC750"/>
  <c r="CE750" s="1"/>
  <c r="CC746"/>
  <c r="CE746" s="1"/>
  <c r="CC742"/>
  <c r="CE742" s="1"/>
  <c r="CC738"/>
  <c r="CE738" s="1"/>
  <c r="CC734"/>
  <c r="CE734" s="1"/>
  <c r="CC730"/>
  <c r="CE730" s="1"/>
  <c r="CC726"/>
  <c r="CE726" s="1"/>
  <c r="CC722"/>
  <c r="CE722" s="1"/>
  <c r="CC718"/>
  <c r="CE718" s="1"/>
  <c r="CC714"/>
  <c r="CE714" s="1"/>
  <c r="CC710"/>
  <c r="CE710" s="1"/>
  <c r="CC706"/>
  <c r="CE706" s="1"/>
  <c r="CC702"/>
  <c r="CE702" s="1"/>
  <c r="CC698"/>
  <c r="CE698" s="1"/>
  <c r="CC694"/>
  <c r="CE694" s="1"/>
  <c r="CC690"/>
  <c r="CE690" s="1"/>
  <c r="CC686"/>
  <c r="CE686" s="1"/>
  <c r="CC682"/>
  <c r="CE682" s="1"/>
  <c r="CC678"/>
  <c r="CE678" s="1"/>
  <c r="CC674"/>
  <c r="CE674" s="1"/>
  <c r="CC670"/>
  <c r="CE670" s="1"/>
  <c r="CC666"/>
  <c r="CE666" s="1"/>
  <c r="CC662"/>
  <c r="CE662" s="1"/>
  <c r="CC658"/>
  <c r="CE658" s="1"/>
  <c r="CC654"/>
  <c r="CE654" s="1"/>
  <c r="CC650"/>
  <c r="CE650" s="1"/>
  <c r="CC646"/>
  <c r="CE646" s="1"/>
  <c r="CC642"/>
  <c r="CE642" s="1"/>
  <c r="CC638"/>
  <c r="CE638" s="1"/>
  <c r="CC634"/>
  <c r="CE634" s="1"/>
  <c r="CC630"/>
  <c r="CE630" s="1"/>
  <c r="CC626"/>
  <c r="CE626" s="1"/>
  <c r="CC622"/>
  <c r="CE622" s="1"/>
  <c r="CC618"/>
  <c r="CE618" s="1"/>
  <c r="CC614"/>
  <c r="CE614" s="1"/>
  <c r="CC610"/>
  <c r="CE610" s="1"/>
  <c r="CC606"/>
  <c r="CE606" s="1"/>
  <c r="CC602"/>
  <c r="CE602" s="1"/>
  <c r="CC598"/>
  <c r="CE598" s="1"/>
  <c r="CC594"/>
  <c r="CE594" s="1"/>
  <c r="CC590"/>
  <c r="CE590" s="1"/>
  <c r="CC586"/>
  <c r="CE586" s="1"/>
  <c r="CC582"/>
  <c r="CE582" s="1"/>
  <c r="CC578"/>
  <c r="CE578" s="1"/>
  <c r="CC574"/>
  <c r="CE574" s="1"/>
  <c r="CC570"/>
  <c r="CE570" s="1"/>
  <c r="CC566"/>
  <c r="CE566" s="1"/>
  <c r="CC562"/>
  <c r="CE562" s="1"/>
  <c r="CC558"/>
  <c r="CE558" s="1"/>
  <c r="CC554"/>
  <c r="CE554" s="1"/>
  <c r="CC550"/>
  <c r="CE550" s="1"/>
  <c r="CC546"/>
  <c r="CE546" s="1"/>
  <c r="CC542"/>
  <c r="CE542" s="1"/>
  <c r="CC538"/>
  <c r="CE538" s="1"/>
  <c r="CC534"/>
  <c r="CE534" s="1"/>
  <c r="CC530"/>
  <c r="CE530" s="1"/>
  <c r="CC526"/>
  <c r="CE526" s="1"/>
  <c r="CC522"/>
  <c r="CE522" s="1"/>
  <c r="CC518"/>
  <c r="CE518" s="1"/>
  <c r="CC514"/>
  <c r="CE514" s="1"/>
  <c r="CC510"/>
  <c r="CE510" s="1"/>
  <c r="CC506"/>
  <c r="CE506" s="1"/>
  <c r="CC502"/>
  <c r="CE502" s="1"/>
  <c r="CC498"/>
  <c r="CE498" s="1"/>
  <c r="CC494"/>
  <c r="CE494" s="1"/>
  <c r="CC490"/>
  <c r="CE490" s="1"/>
  <c r="CC486"/>
  <c r="CE486" s="1"/>
  <c r="CC482"/>
  <c r="CE482" s="1"/>
  <c r="CC478"/>
  <c r="CE478" s="1"/>
  <c r="CC474"/>
  <c r="CE474" s="1"/>
  <c r="CC470"/>
  <c r="CE470" s="1"/>
  <c r="CC466"/>
  <c r="CE466" s="1"/>
  <c r="CC462"/>
  <c r="CE462" s="1"/>
  <c r="CC458"/>
  <c r="CE458" s="1"/>
  <c r="CC454"/>
  <c r="CE454" s="1"/>
  <c r="CC450"/>
  <c r="CE450" s="1"/>
  <c r="CC446"/>
  <c r="CE446" s="1"/>
  <c r="CC442"/>
  <c r="CE442" s="1"/>
  <c r="CC438"/>
  <c r="CE438" s="1"/>
  <c r="CC434"/>
  <c r="CE434" s="1"/>
  <c r="CC430"/>
  <c r="CE430" s="1"/>
  <c r="CC426"/>
  <c r="CE426" s="1"/>
  <c r="CC422"/>
  <c r="CE422" s="1"/>
  <c r="CC418"/>
  <c r="CE418" s="1"/>
  <c r="CC414"/>
  <c r="CE414" s="1"/>
  <c r="CC410"/>
  <c r="CC406"/>
  <c r="CE406" s="1"/>
  <c r="CC402"/>
  <c r="CC398"/>
  <c r="CC394"/>
  <c r="CC390"/>
  <c r="CC386"/>
  <c r="CC382"/>
  <c r="CC378"/>
  <c r="CC374"/>
  <c r="CC370"/>
  <c r="CC366"/>
  <c r="CC362"/>
  <c r="CC358"/>
  <c r="CC354"/>
  <c r="CC350"/>
  <c r="CC346"/>
  <c r="CC342"/>
  <c r="CC338"/>
  <c r="CC334"/>
  <c r="CC330"/>
  <c r="CC326"/>
  <c r="CC322"/>
  <c r="CC318"/>
  <c r="CC314"/>
  <c r="CC310"/>
  <c r="CC306"/>
  <c r="CC302"/>
  <c r="CC298"/>
  <c r="CC294"/>
  <c r="CC290"/>
  <c r="CC286"/>
  <c r="CC282"/>
  <c r="CC278"/>
  <c r="CC274"/>
  <c r="CC270"/>
  <c r="CC266"/>
  <c r="CC262"/>
  <c r="CC258"/>
  <c r="CC254"/>
  <c r="CC250"/>
  <c r="CC246"/>
  <c r="CC242"/>
  <c r="CC238"/>
  <c r="CC234"/>
  <c r="CC230"/>
  <c r="CC226"/>
  <c r="CC222"/>
  <c r="CC218"/>
  <c r="CC214"/>
  <c r="CC210"/>
  <c r="CC206"/>
  <c r="CC202"/>
  <c r="CC198"/>
  <c r="CC194"/>
  <c r="CC190"/>
  <c r="CC186"/>
  <c r="CC182"/>
  <c r="CC178"/>
  <c r="CC174"/>
  <c r="CC170"/>
  <c r="CC166"/>
  <c r="CC162"/>
  <c r="CC158"/>
  <c r="CC154"/>
  <c r="CC150"/>
  <c r="CC146"/>
  <c r="CC142"/>
  <c r="CC138"/>
  <c r="CC134"/>
  <c r="CC130"/>
  <c r="CC126"/>
  <c r="CC122"/>
  <c r="CC118"/>
  <c r="CC114"/>
  <c r="CC110"/>
  <c r="CC106"/>
  <c r="CC102"/>
  <c r="CC98"/>
  <c r="CC94"/>
  <c r="CC90"/>
  <c r="CC86"/>
  <c r="CC82"/>
  <c r="CC78"/>
  <c r="CC74"/>
  <c r="CC70"/>
  <c r="CC66"/>
  <c r="CC62"/>
  <c r="CC58"/>
  <c r="CC54"/>
  <c r="CC50"/>
  <c r="CC46"/>
  <c r="CC42"/>
  <c r="CC38"/>
  <c r="CC34"/>
  <c r="CC30"/>
  <c r="CC26"/>
  <c r="CC22"/>
  <c r="CC18"/>
  <c r="CC14"/>
  <c r="CC10"/>
  <c r="CC1023"/>
  <c r="CE1023" s="1"/>
  <c r="CC1019"/>
  <c r="CE1019" s="1"/>
  <c r="CC1015"/>
  <c r="CE1015" s="1"/>
  <c r="CC1011"/>
  <c r="CE1011" s="1"/>
  <c r="CC1007"/>
  <c r="CE1007" s="1"/>
  <c r="CC1003"/>
  <c r="CE1003" s="1"/>
  <c r="CC999"/>
  <c r="CE999" s="1"/>
  <c r="CC995"/>
  <c r="CE995" s="1"/>
  <c r="CC991"/>
  <c r="CE991" s="1"/>
  <c r="CC987"/>
  <c r="CE987" s="1"/>
  <c r="CC983"/>
  <c r="CE983" s="1"/>
  <c r="CC979"/>
  <c r="CE979" s="1"/>
  <c r="CC975"/>
  <c r="CE975" s="1"/>
  <c r="CC971"/>
  <c r="CE971" s="1"/>
  <c r="CC967"/>
  <c r="CE967" s="1"/>
  <c r="CC963"/>
  <c r="CE963" s="1"/>
  <c r="CC959"/>
  <c r="CE959" s="1"/>
  <c r="CC955"/>
  <c r="CE955" s="1"/>
  <c r="CC951"/>
  <c r="CE951" s="1"/>
  <c r="CC947"/>
  <c r="CE947" s="1"/>
  <c r="CC943"/>
  <c r="CE943" s="1"/>
  <c r="CC939"/>
  <c r="CE939" s="1"/>
  <c r="CC935"/>
  <c r="CE935" s="1"/>
  <c r="CC931"/>
  <c r="CE931" s="1"/>
  <c r="CC927"/>
  <c r="CE927" s="1"/>
  <c r="CC923"/>
  <c r="CE923" s="1"/>
  <c r="CC919"/>
  <c r="CE919" s="1"/>
  <c r="CC915"/>
  <c r="CE915" s="1"/>
  <c r="CC911"/>
  <c r="CE911" s="1"/>
  <c r="CC907"/>
  <c r="CE907" s="1"/>
  <c r="CC903"/>
  <c r="CE903" s="1"/>
  <c r="CC899"/>
  <c r="CE899" s="1"/>
  <c r="CC895"/>
  <c r="CE895" s="1"/>
  <c r="CC891"/>
  <c r="CE891" s="1"/>
  <c r="CC887"/>
  <c r="CE887" s="1"/>
  <c r="CC883"/>
  <c r="CE883" s="1"/>
  <c r="CC879"/>
  <c r="CE879" s="1"/>
  <c r="CC875"/>
  <c r="CE875" s="1"/>
  <c r="CC871"/>
  <c r="CE871" s="1"/>
  <c r="CC867"/>
  <c r="CE867" s="1"/>
  <c r="CC863"/>
  <c r="CE863" s="1"/>
  <c r="CC859"/>
  <c r="CE859" s="1"/>
  <c r="CC855"/>
  <c r="CE855" s="1"/>
  <c r="CC851"/>
  <c r="CE851" s="1"/>
  <c r="CC847"/>
  <c r="CE847" s="1"/>
  <c r="CC843"/>
  <c r="CE843" s="1"/>
  <c r="CC839"/>
  <c r="CE839" s="1"/>
  <c r="CC835"/>
  <c r="CE835" s="1"/>
  <c r="CC831"/>
  <c r="CE831" s="1"/>
  <c r="CC827"/>
  <c r="CE827" s="1"/>
  <c r="CC823"/>
  <c r="CE823" s="1"/>
  <c r="CC819"/>
  <c r="CE819" s="1"/>
  <c r="CC815"/>
  <c r="CE815" s="1"/>
  <c r="CC811"/>
  <c r="CE811" s="1"/>
  <c r="CC807"/>
  <c r="CE807" s="1"/>
  <c r="CC803"/>
  <c r="CE803" s="1"/>
  <c r="CC799"/>
  <c r="CE799" s="1"/>
  <c r="CC795"/>
  <c r="CE795" s="1"/>
  <c r="CC791"/>
  <c r="CE791" s="1"/>
  <c r="CC787"/>
  <c r="CE787" s="1"/>
  <c r="CC783"/>
  <c r="CE783" s="1"/>
  <c r="CC779"/>
  <c r="CE779" s="1"/>
  <c r="CC775"/>
  <c r="CE775" s="1"/>
  <c r="CC771"/>
  <c r="CE771" s="1"/>
  <c r="CC767"/>
  <c r="CE767" s="1"/>
  <c r="CC763"/>
  <c r="CE763" s="1"/>
  <c r="CC759"/>
  <c r="CE759" s="1"/>
  <c r="CC755"/>
  <c r="CE755" s="1"/>
  <c r="CC751"/>
  <c r="CE751" s="1"/>
  <c r="CC747"/>
  <c r="CE747" s="1"/>
  <c r="CC743"/>
  <c r="CE743" s="1"/>
  <c r="CC739"/>
  <c r="CE739" s="1"/>
  <c r="CC735"/>
  <c r="CE735" s="1"/>
  <c r="CC731"/>
  <c r="CE731" s="1"/>
  <c r="CC727"/>
  <c r="CE727" s="1"/>
  <c r="CC723"/>
  <c r="CE723" s="1"/>
  <c r="CC719"/>
  <c r="CE719" s="1"/>
  <c r="CC715"/>
  <c r="CE715" s="1"/>
  <c r="CC711"/>
  <c r="CE711" s="1"/>
  <c r="CC707"/>
  <c r="CE707" s="1"/>
  <c r="CC703"/>
  <c r="CE703" s="1"/>
  <c r="CC699"/>
  <c r="CE699" s="1"/>
  <c r="CC695"/>
  <c r="CE695" s="1"/>
  <c r="CC691"/>
  <c r="CE691" s="1"/>
  <c r="CC687"/>
  <c r="CE687" s="1"/>
  <c r="CC683"/>
  <c r="CE683" s="1"/>
  <c r="CC679"/>
  <c r="CE679" s="1"/>
  <c r="CC675"/>
  <c r="CE675" s="1"/>
  <c r="CC671"/>
  <c r="CE671" s="1"/>
  <c r="CC667"/>
  <c r="CE667" s="1"/>
  <c r="CC663"/>
  <c r="CE663" s="1"/>
  <c r="CC659"/>
  <c r="CE659" s="1"/>
  <c r="CC655"/>
  <c r="CE655" s="1"/>
  <c r="CC651"/>
  <c r="CE651" s="1"/>
  <c r="CC647"/>
  <c r="CE647" s="1"/>
  <c r="CC643"/>
  <c r="CE643" s="1"/>
  <c r="CC639"/>
  <c r="CE639" s="1"/>
  <c r="CC635"/>
  <c r="CE635" s="1"/>
  <c r="CC631"/>
  <c r="CE631" s="1"/>
  <c r="CC627"/>
  <c r="CE627" s="1"/>
  <c r="CC623"/>
  <c r="CE623" s="1"/>
  <c r="CC619"/>
  <c r="CE619" s="1"/>
  <c r="CC615"/>
  <c r="CE615" s="1"/>
  <c r="CC611"/>
  <c r="CE611" s="1"/>
  <c r="CC607"/>
  <c r="CE607" s="1"/>
  <c r="CC603"/>
  <c r="CE603" s="1"/>
  <c r="CC599"/>
  <c r="CE599" s="1"/>
  <c r="CC595"/>
  <c r="CE595" s="1"/>
  <c r="CC591"/>
  <c r="CE591" s="1"/>
  <c r="CC587"/>
  <c r="CE587" s="1"/>
  <c r="CC583"/>
  <c r="CE583" s="1"/>
  <c r="CC579"/>
  <c r="CE579" s="1"/>
  <c r="CC575"/>
  <c r="CE575" s="1"/>
  <c r="CC571"/>
  <c r="CE571" s="1"/>
  <c r="CC567"/>
  <c r="CE567" s="1"/>
  <c r="CC563"/>
  <c r="CE563" s="1"/>
  <c r="CC559"/>
  <c r="CE559" s="1"/>
  <c r="CC555"/>
  <c r="CE555" s="1"/>
  <c r="CC551"/>
  <c r="CE551" s="1"/>
  <c r="CC547"/>
  <c r="CE547" s="1"/>
  <c r="CC543"/>
  <c r="CE543" s="1"/>
  <c r="CC539"/>
  <c r="CE539" s="1"/>
  <c r="CC535"/>
  <c r="CE535" s="1"/>
  <c r="CC531"/>
  <c r="CE531" s="1"/>
  <c r="CC527"/>
  <c r="CE527" s="1"/>
  <c r="CC523"/>
  <c r="CE523" s="1"/>
  <c r="CC519"/>
  <c r="CE519" s="1"/>
  <c r="CC515"/>
  <c r="CE515" s="1"/>
  <c r="CC511"/>
  <c r="CE511" s="1"/>
  <c r="CC507"/>
  <c r="CE507" s="1"/>
  <c r="CC503"/>
  <c r="CE503" s="1"/>
  <c r="CC499"/>
  <c r="CE499" s="1"/>
  <c r="CC495"/>
  <c r="CE495" s="1"/>
  <c r="CC491"/>
  <c r="CE491" s="1"/>
  <c r="CC487"/>
  <c r="CE487" s="1"/>
  <c r="CC483"/>
  <c r="CE483" s="1"/>
  <c r="CC479"/>
  <c r="CE479" s="1"/>
  <c r="CC475"/>
  <c r="CE475" s="1"/>
  <c r="CC471"/>
  <c r="CE471" s="1"/>
  <c r="CC467"/>
  <c r="CE467" s="1"/>
  <c r="CC463"/>
  <c r="CE463" s="1"/>
  <c r="CC459"/>
  <c r="CE459" s="1"/>
  <c r="CC455"/>
  <c r="CE455" s="1"/>
  <c r="CC451"/>
  <c r="CE451" s="1"/>
  <c r="CC447"/>
  <c r="CE447" s="1"/>
  <c r="CC443"/>
  <c r="CE443" s="1"/>
  <c r="CC439"/>
  <c r="CE439" s="1"/>
  <c r="CC435"/>
  <c r="CE435" s="1"/>
  <c r="CC431"/>
  <c r="CE431" s="1"/>
  <c r="CC427"/>
  <c r="CE427" s="1"/>
  <c r="CC423"/>
  <c r="CE423" s="1"/>
  <c r="CC419"/>
  <c r="CE419" s="1"/>
  <c r="CC415"/>
  <c r="CE415" s="1"/>
  <c r="CC411"/>
  <c r="CE411" s="1"/>
  <c r="CC407"/>
  <c r="CE407" s="1"/>
  <c r="CC403"/>
  <c r="CC399"/>
  <c r="CC395"/>
  <c r="CC391"/>
  <c r="CC387"/>
  <c r="CC383"/>
  <c r="CC379"/>
  <c r="CC375"/>
  <c r="CC371"/>
  <c r="CC367"/>
  <c r="CC363"/>
  <c r="CC359"/>
  <c r="CC355"/>
  <c r="CC351"/>
  <c r="CC347"/>
  <c r="CC343"/>
  <c r="CC339"/>
  <c r="CC335"/>
  <c r="CC331"/>
  <c r="CC327"/>
  <c r="CC323"/>
  <c r="CC319"/>
  <c r="CC315"/>
  <c r="CC311"/>
  <c r="CC307"/>
  <c r="CC303"/>
  <c r="CC299"/>
  <c r="CC295"/>
  <c r="CC291"/>
  <c r="CC287"/>
  <c r="CC283"/>
  <c r="CC279"/>
  <c r="CC275"/>
  <c r="CC271"/>
  <c r="CC267"/>
  <c r="CC263"/>
  <c r="CC259"/>
  <c r="CC255"/>
  <c r="CC1024"/>
  <c r="CE1024" s="1"/>
  <c r="CC1020"/>
  <c r="CE1020" s="1"/>
  <c r="CC1016"/>
  <c r="CE1016" s="1"/>
  <c r="CC1012"/>
  <c r="CE1012" s="1"/>
  <c r="CC1008"/>
  <c r="CE1008" s="1"/>
  <c r="CC1004"/>
  <c r="CE1004" s="1"/>
  <c r="CC1000"/>
  <c r="CE1000" s="1"/>
  <c r="CC996"/>
  <c r="CE996" s="1"/>
  <c r="CC992"/>
  <c r="CE992" s="1"/>
  <c r="CC988"/>
  <c r="CE988" s="1"/>
  <c r="CC984"/>
  <c r="CE984" s="1"/>
  <c r="CC980"/>
  <c r="CE980" s="1"/>
  <c r="CC976"/>
  <c r="CE976" s="1"/>
  <c r="CC972"/>
  <c r="CE972" s="1"/>
  <c r="CC968"/>
  <c r="CE968" s="1"/>
  <c r="CC964"/>
  <c r="CE964" s="1"/>
  <c r="CC960"/>
  <c r="CE960" s="1"/>
  <c r="CC956"/>
  <c r="CE956" s="1"/>
  <c r="CC952"/>
  <c r="CE952" s="1"/>
  <c r="CC948"/>
  <c r="CE948" s="1"/>
  <c r="CC944"/>
  <c r="CE944" s="1"/>
  <c r="CC940"/>
  <c r="CE940" s="1"/>
  <c r="CC936"/>
  <c r="CE936" s="1"/>
  <c r="CC932"/>
  <c r="CE932" s="1"/>
  <c r="CC928"/>
  <c r="CE928" s="1"/>
  <c r="CC924"/>
  <c r="CE924" s="1"/>
  <c r="CC920"/>
  <c r="CE920" s="1"/>
  <c r="CC916"/>
  <c r="CE916" s="1"/>
  <c r="CC912"/>
  <c r="CE912" s="1"/>
  <c r="CC908"/>
  <c r="CE908" s="1"/>
  <c r="CC904"/>
  <c r="CE904" s="1"/>
  <c r="CC900"/>
  <c r="CE900" s="1"/>
  <c r="CC896"/>
  <c r="CE896" s="1"/>
  <c r="CC892"/>
  <c r="CE892" s="1"/>
  <c r="CC888"/>
  <c r="CE888" s="1"/>
  <c r="CC884"/>
  <c r="CE884" s="1"/>
  <c r="CC880"/>
  <c r="CE880" s="1"/>
  <c r="CC876"/>
  <c r="CE876" s="1"/>
  <c r="CC872"/>
  <c r="CE872" s="1"/>
  <c r="CC868"/>
  <c r="CE868" s="1"/>
  <c r="CC864"/>
  <c r="CE864" s="1"/>
  <c r="CC860"/>
  <c r="CE860" s="1"/>
  <c r="CC856"/>
  <c r="CE856" s="1"/>
  <c r="CC852"/>
  <c r="CE852" s="1"/>
  <c r="CC848"/>
  <c r="CE848" s="1"/>
  <c r="CC844"/>
  <c r="CE844" s="1"/>
  <c r="CC840"/>
  <c r="CE840" s="1"/>
  <c r="CC836"/>
  <c r="CE836" s="1"/>
  <c r="CC832"/>
  <c r="CE832" s="1"/>
  <c r="CC828"/>
  <c r="CE828" s="1"/>
  <c r="CC824"/>
  <c r="CE824" s="1"/>
  <c r="CC820"/>
  <c r="CE820" s="1"/>
  <c r="CC816"/>
  <c r="CE816" s="1"/>
  <c r="CC812"/>
  <c r="CE812" s="1"/>
  <c r="CC808"/>
  <c r="CE808" s="1"/>
  <c r="CC804"/>
  <c r="CE804" s="1"/>
  <c r="CC800"/>
  <c r="CE800" s="1"/>
  <c r="CC796"/>
  <c r="CE796" s="1"/>
  <c r="CC792"/>
  <c r="CE792" s="1"/>
  <c r="CC788"/>
  <c r="CE788" s="1"/>
  <c r="CC784"/>
  <c r="CE784" s="1"/>
  <c r="CC780"/>
  <c r="CE780" s="1"/>
  <c r="CC776"/>
  <c r="CE776" s="1"/>
  <c r="CC772"/>
  <c r="CE772" s="1"/>
  <c r="CC768"/>
  <c r="CE768" s="1"/>
  <c r="CC764"/>
  <c r="CE764" s="1"/>
  <c r="CC760"/>
  <c r="CE760" s="1"/>
  <c r="CC756"/>
  <c r="CE756" s="1"/>
  <c r="CC752"/>
  <c r="CE752" s="1"/>
  <c r="CC748"/>
  <c r="CE748" s="1"/>
  <c r="CC744"/>
  <c r="CE744" s="1"/>
  <c r="CC740"/>
  <c r="CE740" s="1"/>
  <c r="CC736"/>
  <c r="CE736" s="1"/>
  <c r="CC732"/>
  <c r="CE732" s="1"/>
  <c r="CC728"/>
  <c r="CE728" s="1"/>
  <c r="CC724"/>
  <c r="CE724" s="1"/>
  <c r="CC720"/>
  <c r="CE720" s="1"/>
  <c r="CC716"/>
  <c r="CE716" s="1"/>
  <c r="CC712"/>
  <c r="CE712" s="1"/>
  <c r="CC708"/>
  <c r="CE708" s="1"/>
  <c r="CC704"/>
  <c r="CE704" s="1"/>
  <c r="CC700"/>
  <c r="CE700" s="1"/>
  <c r="CC696"/>
  <c r="CE696" s="1"/>
  <c r="CC692"/>
  <c r="CE692" s="1"/>
  <c r="CC688"/>
  <c r="CE688" s="1"/>
  <c r="CC684"/>
  <c r="CE684" s="1"/>
  <c r="CC680"/>
  <c r="CE680" s="1"/>
  <c r="CC676"/>
  <c r="CE676" s="1"/>
  <c r="CC672"/>
  <c r="CE672" s="1"/>
  <c r="CC668"/>
  <c r="CE668" s="1"/>
  <c r="CC664"/>
  <c r="CE664" s="1"/>
  <c r="CC660"/>
  <c r="CE660" s="1"/>
  <c r="CC656"/>
  <c r="CE656" s="1"/>
  <c r="CC652"/>
  <c r="CE652" s="1"/>
  <c r="CC648"/>
  <c r="CE648" s="1"/>
  <c r="CC644"/>
  <c r="CE644" s="1"/>
  <c r="CC640"/>
  <c r="CE640" s="1"/>
  <c r="CC636"/>
  <c r="CE636" s="1"/>
  <c r="CC632"/>
  <c r="CE632" s="1"/>
  <c r="CC628"/>
  <c r="CE628" s="1"/>
  <c r="CC624"/>
  <c r="CE624" s="1"/>
  <c r="CC620"/>
  <c r="CE620" s="1"/>
  <c r="CC616"/>
  <c r="CE616" s="1"/>
  <c r="CC612"/>
  <c r="CE612" s="1"/>
  <c r="CC608"/>
  <c r="CE608" s="1"/>
  <c r="CC604"/>
  <c r="CE604" s="1"/>
  <c r="CC600"/>
  <c r="CE600" s="1"/>
  <c r="CC596"/>
  <c r="CE596" s="1"/>
  <c r="CC592"/>
  <c r="CE592" s="1"/>
  <c r="CC588"/>
  <c r="CE588" s="1"/>
  <c r="CC584"/>
  <c r="CE584" s="1"/>
  <c r="CC580"/>
  <c r="CE580" s="1"/>
  <c r="CC576"/>
  <c r="CE576" s="1"/>
  <c r="CC572"/>
  <c r="CE572" s="1"/>
  <c r="CC568"/>
  <c r="CE568" s="1"/>
  <c r="CC564"/>
  <c r="CE564" s="1"/>
  <c r="CC560"/>
  <c r="CE560" s="1"/>
  <c r="CC556"/>
  <c r="CE556" s="1"/>
  <c r="CC552"/>
  <c r="CE552" s="1"/>
  <c r="CC548"/>
  <c r="CE548" s="1"/>
  <c r="CC544"/>
  <c r="CE544" s="1"/>
  <c r="CC540"/>
  <c r="CE540" s="1"/>
  <c r="CC536"/>
  <c r="CE536" s="1"/>
  <c r="CC532"/>
  <c r="CE532" s="1"/>
  <c r="CC528"/>
  <c r="CE528" s="1"/>
  <c r="CC524"/>
  <c r="CE524" s="1"/>
  <c r="CC520"/>
  <c r="CE520" s="1"/>
  <c r="CC516"/>
  <c r="CE516" s="1"/>
  <c r="CC512"/>
  <c r="CE512" s="1"/>
  <c r="CC508"/>
  <c r="CE508" s="1"/>
  <c r="CC504"/>
  <c r="CE504" s="1"/>
  <c r="CC500"/>
  <c r="CE500" s="1"/>
  <c r="CC496"/>
  <c r="CE496" s="1"/>
  <c r="CC492"/>
  <c r="CE492" s="1"/>
  <c r="CC488"/>
  <c r="CE488" s="1"/>
  <c r="CC484"/>
  <c r="CE484" s="1"/>
  <c r="CC480"/>
  <c r="CE480" s="1"/>
  <c r="CC476"/>
  <c r="CE476" s="1"/>
  <c r="CC472"/>
  <c r="CE472" s="1"/>
  <c r="CC468"/>
  <c r="CE468" s="1"/>
  <c r="CC464"/>
  <c r="CE464" s="1"/>
  <c r="CC460"/>
  <c r="CE460" s="1"/>
  <c r="CC456"/>
  <c r="CE456" s="1"/>
  <c r="CC452"/>
  <c r="CE452" s="1"/>
  <c r="CC448"/>
  <c r="CE448" s="1"/>
  <c r="CC444"/>
  <c r="CE444" s="1"/>
  <c r="CC440"/>
  <c r="CE440" s="1"/>
  <c r="CC436"/>
  <c r="CE436" s="1"/>
  <c r="CC432"/>
  <c r="CE432" s="1"/>
  <c r="CC428"/>
  <c r="CE428" s="1"/>
  <c r="CC424"/>
  <c r="CE424" s="1"/>
  <c r="CC420"/>
  <c r="CE420" s="1"/>
  <c r="CC416"/>
  <c r="CE416" s="1"/>
  <c r="CC412"/>
  <c r="CE412" s="1"/>
  <c r="CC408"/>
  <c r="CE408" s="1"/>
  <c r="CC404"/>
  <c r="CC400"/>
  <c r="CC396"/>
  <c r="CC392"/>
  <c r="CC388"/>
  <c r="CC384"/>
  <c r="CC380"/>
  <c r="CC376"/>
  <c r="CC372"/>
  <c r="CC368"/>
  <c r="CC364"/>
  <c r="CC360"/>
  <c r="CC356"/>
  <c r="CC352"/>
  <c r="CC348"/>
  <c r="CC344"/>
  <c r="CC340"/>
  <c r="CC336"/>
  <c r="CC332"/>
  <c r="CC328"/>
  <c r="CC324"/>
  <c r="CC320"/>
  <c r="CC316"/>
  <c r="CC312"/>
  <c r="CC308"/>
  <c r="CC304"/>
  <c r="CC300"/>
  <c r="CC296"/>
  <c r="CC292"/>
  <c r="CC288"/>
  <c r="CC284"/>
  <c r="CC280"/>
  <c r="CC276"/>
  <c r="CC272"/>
  <c r="CC268"/>
  <c r="CC264"/>
  <c r="CC260"/>
  <c r="CC256"/>
  <c r="CC252"/>
  <c r="CC248"/>
  <c r="CC244"/>
  <c r="CC240"/>
  <c r="CC236"/>
  <c r="CC232"/>
  <c r="CC228"/>
  <c r="CC224"/>
  <c r="CC220"/>
  <c r="CC216"/>
  <c r="CC212"/>
  <c r="CC208"/>
  <c r="CC204"/>
  <c r="CC200"/>
  <c r="CC196"/>
  <c r="CC192"/>
  <c r="CC188"/>
  <c r="CC184"/>
  <c r="CC180"/>
  <c r="CC176"/>
  <c r="CC172"/>
  <c r="CC168"/>
  <c r="CC164"/>
  <c r="CC160"/>
  <c r="CC156"/>
  <c r="CC152"/>
  <c r="CC148"/>
  <c r="CC144"/>
  <c r="CC140"/>
  <c r="CC136"/>
  <c r="CC132"/>
  <c r="CC128"/>
  <c r="CC239"/>
  <c r="CC223"/>
  <c r="CC207"/>
  <c r="CC191"/>
  <c r="CC175"/>
  <c r="CC159"/>
  <c r="CC143"/>
  <c r="CC127"/>
  <c r="CC119"/>
  <c r="CC111"/>
  <c r="CC103"/>
  <c r="CC95"/>
  <c r="CC87"/>
  <c r="CC79"/>
  <c r="CC71"/>
  <c r="CC63"/>
  <c r="CC55"/>
  <c r="CC47"/>
  <c r="CC39"/>
  <c r="CC33"/>
  <c r="CC28"/>
  <c r="CC23"/>
  <c r="CC17"/>
  <c r="CC12"/>
  <c r="CC7"/>
  <c r="CC243"/>
  <c r="CC227"/>
  <c r="CC211"/>
  <c r="CC195"/>
  <c r="CC179"/>
  <c r="CC163"/>
  <c r="CC147"/>
  <c r="CC131"/>
  <c r="CC120"/>
  <c r="CC112"/>
  <c r="CC104"/>
  <c r="CC96"/>
  <c r="CC88"/>
  <c r="CC80"/>
  <c r="CC72"/>
  <c r="CC64"/>
  <c r="CC56"/>
  <c r="CC48"/>
  <c r="CC40"/>
  <c r="CC35"/>
  <c r="CC29"/>
  <c r="CC24"/>
  <c r="CC19"/>
  <c r="CC13"/>
  <c r="CC8"/>
  <c r="CC247"/>
  <c r="CC231"/>
  <c r="CC215"/>
  <c r="CC199"/>
  <c r="CC183"/>
  <c r="CC167"/>
  <c r="CC151"/>
  <c r="CC135"/>
  <c r="CC123"/>
  <c r="CC115"/>
  <c r="CC107"/>
  <c r="CC99"/>
  <c r="CC91"/>
  <c r="CC83"/>
  <c r="CC75"/>
  <c r="CC67"/>
  <c r="CC59"/>
  <c r="CC51"/>
  <c r="CC43"/>
  <c r="CC36"/>
  <c r="CC31"/>
  <c r="CC25"/>
  <c r="CC20"/>
  <c r="CC15"/>
  <c r="CC9"/>
  <c r="CC251"/>
  <c r="CC235"/>
  <c r="CC219"/>
  <c r="CC203"/>
  <c r="CC187"/>
  <c r="CC171"/>
  <c r="CC155"/>
  <c r="CC139"/>
  <c r="CC124"/>
  <c r="CC116"/>
  <c r="CC108"/>
  <c r="CC100"/>
  <c r="CC92"/>
  <c r="CC84"/>
  <c r="CC76"/>
  <c r="CC68"/>
  <c r="CC60"/>
  <c r="CC52"/>
  <c r="CC44"/>
  <c r="CC37"/>
  <c r="CC32"/>
  <c r="CC27"/>
  <c r="CC21"/>
  <c r="CC16"/>
  <c r="CC11"/>
  <c r="CC6"/>
  <c r="CE410"/>
  <c r="O95" i="34"/>
  <c r="O94"/>
  <c r="O92"/>
  <c r="O93"/>
  <c r="VT8" i="5" l="1"/>
  <c r="B9" i="77"/>
  <c r="E95" i="34"/>
  <c r="E94"/>
  <c r="E93"/>
  <c r="E92"/>
  <c r="VA8" i="5"/>
  <c r="SZ8" s="1"/>
  <c r="WG8"/>
  <c r="M23" i="34"/>
  <c r="M22"/>
  <c r="CF6" i="8"/>
  <c r="WH6" i="5" s="1"/>
  <c r="CG6" i="8"/>
  <c r="TE7" i="5"/>
  <c r="VW8"/>
  <c r="VV8"/>
  <c r="VU8"/>
  <c r="A9"/>
  <c r="UZ8"/>
  <c r="CQ9" i="8"/>
  <c r="CZ9"/>
  <c r="CP9"/>
  <c r="DA9"/>
  <c r="CT9"/>
  <c r="CS9"/>
  <c r="CR9"/>
  <c r="CX9"/>
  <c r="DC9"/>
  <c r="CY9"/>
  <c r="CW9"/>
  <c r="CV9"/>
  <c r="DB9"/>
  <c r="CU9"/>
  <c r="CX24"/>
  <c r="CU24"/>
  <c r="DB24"/>
  <c r="CY24"/>
  <c r="CR24"/>
  <c r="CS24"/>
  <c r="CP24"/>
  <c r="DC24"/>
  <c r="CV24"/>
  <c r="CW24"/>
  <c r="CT24"/>
  <c r="CQ24"/>
  <c r="CZ24"/>
  <c r="DA24"/>
  <c r="CZ17"/>
  <c r="CW17"/>
  <c r="CP17"/>
  <c r="DA17"/>
  <c r="CT17"/>
  <c r="CU17"/>
  <c r="CQ17"/>
  <c r="CR17"/>
  <c r="CX17"/>
  <c r="CY17"/>
  <c r="CV17"/>
  <c r="CS17"/>
  <c r="DB17"/>
  <c r="DC17"/>
  <c r="CV39"/>
  <c r="CS39"/>
  <c r="DB39"/>
  <c r="DC39"/>
  <c r="CZ39"/>
  <c r="CW39"/>
  <c r="CP39"/>
  <c r="CQ39"/>
  <c r="DA39"/>
  <c r="CT39"/>
  <c r="CU39"/>
  <c r="CR39"/>
  <c r="CX39"/>
  <c r="CY39"/>
  <c r="CT22"/>
  <c r="CQ22"/>
  <c r="CZ22"/>
  <c r="DA22"/>
  <c r="CX22"/>
  <c r="CU22"/>
  <c r="DB22"/>
  <c r="CY22"/>
  <c r="CR22"/>
  <c r="CS22"/>
  <c r="CP22"/>
  <c r="DC22"/>
  <c r="CV22"/>
  <c r="CW22"/>
  <c r="CT38"/>
  <c r="CQ38"/>
  <c r="CZ38"/>
  <c r="DA38"/>
  <c r="CX38"/>
  <c r="CU38"/>
  <c r="DB38"/>
  <c r="CY38"/>
  <c r="CR38"/>
  <c r="CS38"/>
  <c r="CP38"/>
  <c r="DC38"/>
  <c r="CV38"/>
  <c r="CW38"/>
  <c r="CR45"/>
  <c r="CX45"/>
  <c r="CY45"/>
  <c r="CV45"/>
  <c r="CS45"/>
  <c r="DB45"/>
  <c r="DC45"/>
  <c r="CZ45"/>
  <c r="CW45"/>
  <c r="DA45"/>
  <c r="CP45"/>
  <c r="CQ45"/>
  <c r="CT45"/>
  <c r="CU45"/>
  <c r="CR37"/>
  <c r="CX37"/>
  <c r="CY37"/>
  <c r="CV37"/>
  <c r="CS37"/>
  <c r="DB37"/>
  <c r="DC37"/>
  <c r="CZ37"/>
  <c r="CW37"/>
  <c r="CP37"/>
  <c r="CQ37"/>
  <c r="DA37"/>
  <c r="CT37"/>
  <c r="CU37"/>
  <c r="CU11"/>
  <c r="CS11"/>
  <c r="CT11"/>
  <c r="CQ11"/>
  <c r="CR11"/>
  <c r="CX11"/>
  <c r="CW11"/>
  <c r="CV11"/>
  <c r="DB11"/>
  <c r="DC11"/>
  <c r="DA11"/>
  <c r="CZ11"/>
  <c r="CP11"/>
  <c r="CY11"/>
  <c r="CX32"/>
  <c r="CU32"/>
  <c r="DB32"/>
  <c r="CY32"/>
  <c r="CR32"/>
  <c r="CS32"/>
  <c r="CP32"/>
  <c r="DC32"/>
  <c r="CV32"/>
  <c r="CW32"/>
  <c r="CT32"/>
  <c r="CQ32"/>
  <c r="CZ32"/>
  <c r="DA32"/>
  <c r="CZ25"/>
  <c r="CW25"/>
  <c r="CP25"/>
  <c r="CQ25"/>
  <c r="DA25"/>
  <c r="CT25"/>
  <c r="CU25"/>
  <c r="CR25"/>
  <c r="CX25"/>
  <c r="CY25"/>
  <c r="CV25"/>
  <c r="CS25"/>
  <c r="DB25"/>
  <c r="DC25"/>
  <c r="DA19"/>
  <c r="CT19"/>
  <c r="CU19"/>
  <c r="CR19"/>
  <c r="CX19"/>
  <c r="CY19"/>
  <c r="CV19"/>
  <c r="CS19"/>
  <c r="DB19"/>
  <c r="DC19"/>
  <c r="CZ19"/>
  <c r="CW19"/>
  <c r="CP19"/>
  <c r="CQ19"/>
  <c r="CX40"/>
  <c r="CU40"/>
  <c r="DB40"/>
  <c r="CY40"/>
  <c r="CR40"/>
  <c r="CS40"/>
  <c r="CP40"/>
  <c r="DC40"/>
  <c r="CV40"/>
  <c r="CW40"/>
  <c r="CT40"/>
  <c r="CQ40"/>
  <c r="CZ40"/>
  <c r="DA40"/>
  <c r="CP12"/>
  <c r="CY12"/>
  <c r="CV12"/>
  <c r="CQ12"/>
  <c r="CT12"/>
  <c r="CZ12"/>
  <c r="DA12"/>
  <c r="CW12"/>
  <c r="CX12"/>
  <c r="CS12"/>
  <c r="DB12"/>
  <c r="CU12"/>
  <c r="CR12"/>
  <c r="DC12"/>
  <c r="CZ33"/>
  <c r="CW33"/>
  <c r="CP33"/>
  <c r="CQ33"/>
  <c r="DA33"/>
  <c r="CT33"/>
  <c r="CU33"/>
  <c r="CR33"/>
  <c r="CX33"/>
  <c r="CY33"/>
  <c r="CV33"/>
  <c r="CS33"/>
  <c r="DB33"/>
  <c r="DC33"/>
  <c r="DB18"/>
  <c r="CY18"/>
  <c r="CR18"/>
  <c r="CS18"/>
  <c r="CP18"/>
  <c r="DC18"/>
  <c r="CV18"/>
  <c r="CW18"/>
  <c r="CT18"/>
  <c r="CQ18"/>
  <c r="CZ18"/>
  <c r="DA18"/>
  <c r="CX18"/>
  <c r="CU18"/>
  <c r="DB34"/>
  <c r="CY34"/>
  <c r="CR34"/>
  <c r="CS34"/>
  <c r="CP34"/>
  <c r="DC34"/>
  <c r="CV34"/>
  <c r="CW34"/>
  <c r="CT34"/>
  <c r="CQ34"/>
  <c r="CZ34"/>
  <c r="DA34"/>
  <c r="CX34"/>
  <c r="CU34"/>
  <c r="CZ41"/>
  <c r="CW41"/>
  <c r="CP41"/>
  <c r="CQ41"/>
  <c r="DA41"/>
  <c r="CT41"/>
  <c r="CU41"/>
  <c r="CR41"/>
  <c r="CX41"/>
  <c r="CY41"/>
  <c r="CV41"/>
  <c r="CS41"/>
  <c r="DB41"/>
  <c r="DC41"/>
  <c r="CX16"/>
  <c r="CU16"/>
  <c r="CS16"/>
  <c r="DB16"/>
  <c r="CY16"/>
  <c r="CR16"/>
  <c r="CP16"/>
  <c r="DC16"/>
  <c r="CV16"/>
  <c r="CW16"/>
  <c r="DA16"/>
  <c r="CT16"/>
  <c r="CQ16"/>
  <c r="CZ16"/>
  <c r="CV31"/>
  <c r="CS31"/>
  <c r="DB31"/>
  <c r="DC31"/>
  <c r="CZ31"/>
  <c r="CW31"/>
  <c r="CP31"/>
  <c r="CQ31"/>
  <c r="DA31"/>
  <c r="CT31"/>
  <c r="CU31"/>
  <c r="CR31"/>
  <c r="CX31"/>
  <c r="CY31"/>
  <c r="DA27"/>
  <c r="CT27"/>
  <c r="CU27"/>
  <c r="CR27"/>
  <c r="CX27"/>
  <c r="CY27"/>
  <c r="CV27"/>
  <c r="CS27"/>
  <c r="DB27"/>
  <c r="DC27"/>
  <c r="CZ27"/>
  <c r="CW27"/>
  <c r="CP27"/>
  <c r="CQ27"/>
  <c r="CP20"/>
  <c r="DC20"/>
  <c r="CV20"/>
  <c r="CW20"/>
  <c r="CT20"/>
  <c r="CQ20"/>
  <c r="CZ20"/>
  <c r="DA20"/>
  <c r="CX20"/>
  <c r="CU20"/>
  <c r="DB20"/>
  <c r="CY20"/>
  <c r="CR20"/>
  <c r="CS20"/>
  <c r="DA43"/>
  <c r="CT43"/>
  <c r="CU43"/>
  <c r="CR43"/>
  <c r="CX43"/>
  <c r="CY43"/>
  <c r="CV43"/>
  <c r="CS43"/>
  <c r="DB43"/>
  <c r="DC43"/>
  <c r="CZ43"/>
  <c r="CW43"/>
  <c r="CP43"/>
  <c r="CQ43"/>
  <c r="CR13"/>
  <c r="CX13"/>
  <c r="CY13"/>
  <c r="CU13"/>
  <c r="CV13"/>
  <c r="CS13"/>
  <c r="DB13"/>
  <c r="CQ13"/>
  <c r="CZ13"/>
  <c r="CW13"/>
  <c r="CP13"/>
  <c r="DC13"/>
  <c r="DA13"/>
  <c r="CT13"/>
  <c r="DA35"/>
  <c r="CT35"/>
  <c r="CU35"/>
  <c r="CR35"/>
  <c r="CX35"/>
  <c r="CY35"/>
  <c r="CV35"/>
  <c r="CS35"/>
  <c r="DB35"/>
  <c r="DC35"/>
  <c r="CZ35"/>
  <c r="CW35"/>
  <c r="CP35"/>
  <c r="CQ35"/>
  <c r="CV7"/>
  <c r="DB7"/>
  <c r="CW7"/>
  <c r="CZ7"/>
  <c r="CP7"/>
  <c r="DC7"/>
  <c r="DA7"/>
  <c r="CT7"/>
  <c r="CY7"/>
  <c r="CU7"/>
  <c r="CS7"/>
  <c r="CR7"/>
  <c r="CX7"/>
  <c r="CQ7"/>
  <c r="CP28"/>
  <c r="DC28"/>
  <c r="CV28"/>
  <c r="CW28"/>
  <c r="CT28"/>
  <c r="CQ28"/>
  <c r="CZ28"/>
  <c r="DA28"/>
  <c r="CX28"/>
  <c r="CU28"/>
  <c r="DB28"/>
  <c r="CY28"/>
  <c r="CR28"/>
  <c r="CS28"/>
  <c r="DA14"/>
  <c r="CW14"/>
  <c r="CT14"/>
  <c r="CQ14"/>
  <c r="CZ14"/>
  <c r="CS14"/>
  <c r="CX14"/>
  <c r="CU14"/>
  <c r="DB14"/>
  <c r="CY14"/>
  <c r="CR14"/>
  <c r="CP14"/>
  <c r="DC14"/>
  <c r="CV14"/>
  <c r="CT30"/>
  <c r="CQ30"/>
  <c r="CZ30"/>
  <c r="DA30"/>
  <c r="CX30"/>
  <c r="CU30"/>
  <c r="DB30"/>
  <c r="CY30"/>
  <c r="CR30"/>
  <c r="CS30"/>
  <c r="CP30"/>
  <c r="DC30"/>
  <c r="CV30"/>
  <c r="CW30"/>
  <c r="DA6"/>
  <c r="CY6"/>
  <c r="CT6"/>
  <c r="CZ6"/>
  <c r="CW6"/>
  <c r="CS6"/>
  <c r="CQ6"/>
  <c r="CX6"/>
  <c r="DC6"/>
  <c r="CU6"/>
  <c r="DB6"/>
  <c r="CR6"/>
  <c r="CP6"/>
  <c r="CV6"/>
  <c r="CR21"/>
  <c r="CX21"/>
  <c r="CY21"/>
  <c r="CV21"/>
  <c r="CS21"/>
  <c r="DB21"/>
  <c r="DC21"/>
  <c r="CZ21"/>
  <c r="CW21"/>
  <c r="CP21"/>
  <c r="CQ21"/>
  <c r="DA21"/>
  <c r="CT21"/>
  <c r="CU21"/>
  <c r="CP44"/>
  <c r="DC44"/>
  <c r="CV44"/>
  <c r="CW44"/>
  <c r="CT44"/>
  <c r="CQ44"/>
  <c r="CZ44"/>
  <c r="DA44"/>
  <c r="CX44"/>
  <c r="CU44"/>
  <c r="DB44"/>
  <c r="CY44"/>
  <c r="CR44"/>
  <c r="CS44"/>
  <c r="CV15"/>
  <c r="CS15"/>
  <c r="DB15"/>
  <c r="CZ15"/>
  <c r="CW15"/>
  <c r="CP15"/>
  <c r="CQ15"/>
  <c r="DA15"/>
  <c r="CT15"/>
  <c r="DC15"/>
  <c r="CY15"/>
  <c r="CR15"/>
  <c r="CX15"/>
  <c r="CU15"/>
  <c r="CP36"/>
  <c r="DC36"/>
  <c r="CV36"/>
  <c r="CW36"/>
  <c r="CT36"/>
  <c r="CQ36"/>
  <c r="CZ36"/>
  <c r="DA36"/>
  <c r="CX36"/>
  <c r="CU36"/>
  <c r="DB36"/>
  <c r="CY36"/>
  <c r="CR36"/>
  <c r="CS36"/>
  <c r="DC8"/>
  <c r="CX8"/>
  <c r="DA8"/>
  <c r="CW8"/>
  <c r="CU8"/>
  <c r="DB8"/>
  <c r="CR8"/>
  <c r="CS8"/>
  <c r="CP8"/>
  <c r="CV8"/>
  <c r="CY8"/>
  <c r="CT8"/>
  <c r="CZ8"/>
  <c r="CQ8"/>
  <c r="CR29"/>
  <c r="CX29"/>
  <c r="CY29"/>
  <c r="CV29"/>
  <c r="CS29"/>
  <c r="DB29"/>
  <c r="DC29"/>
  <c r="CZ29"/>
  <c r="CW29"/>
  <c r="CP29"/>
  <c r="CQ29"/>
  <c r="DA29"/>
  <c r="CT29"/>
  <c r="CU29"/>
  <c r="CV23"/>
  <c r="CS23"/>
  <c r="DB23"/>
  <c r="DC23"/>
  <c r="CZ23"/>
  <c r="CW23"/>
  <c r="CP23"/>
  <c r="CQ23"/>
  <c r="DA23"/>
  <c r="CT23"/>
  <c r="CU23"/>
  <c r="CR23"/>
  <c r="CX23"/>
  <c r="CY23"/>
  <c r="DB10"/>
  <c r="CR10"/>
  <c r="DA10"/>
  <c r="CY10"/>
  <c r="CP10"/>
  <c r="CV10"/>
  <c r="CW10"/>
  <c r="CS10"/>
  <c r="CQ10"/>
  <c r="CT10"/>
  <c r="CZ10"/>
  <c r="DC10"/>
  <c r="CX10"/>
  <c r="CU10"/>
  <c r="DB26"/>
  <c r="CY26"/>
  <c r="CR26"/>
  <c r="CS26"/>
  <c r="CP26"/>
  <c r="DC26"/>
  <c r="CV26"/>
  <c r="CW26"/>
  <c r="CT26"/>
  <c r="CQ26"/>
  <c r="CZ26"/>
  <c r="DA26"/>
  <c r="CX26"/>
  <c r="CU26"/>
  <c r="DB42"/>
  <c r="CY42"/>
  <c r="CR42"/>
  <c r="CS42"/>
  <c r="CP42"/>
  <c r="DC42"/>
  <c r="CV42"/>
  <c r="CW42"/>
  <c r="CT42"/>
  <c r="CQ42"/>
  <c r="CZ42"/>
  <c r="DA42"/>
  <c r="CX42"/>
  <c r="CU42"/>
  <c r="CL45"/>
  <c r="CM45"/>
  <c r="CN45"/>
  <c r="CO45"/>
  <c r="CK45"/>
  <c r="CJ45"/>
  <c r="CI45"/>
  <c r="CH45"/>
  <c r="CG45"/>
  <c r="CF45"/>
  <c r="WH45" i="5" s="1"/>
  <c r="CL44" i="8"/>
  <c r="CM44"/>
  <c r="CN44"/>
  <c r="CO44"/>
  <c r="CK44"/>
  <c r="CJ44"/>
  <c r="CI44"/>
  <c r="CH44"/>
  <c r="CG44"/>
  <c r="CF44"/>
  <c r="WH44" i="5" s="1"/>
  <c r="CL43" i="8"/>
  <c r="CM43"/>
  <c r="CN43"/>
  <c r="CO43"/>
  <c r="CK43"/>
  <c r="CJ43"/>
  <c r="CI43"/>
  <c r="CH43"/>
  <c r="CG43"/>
  <c r="CF43"/>
  <c r="WH43" i="5" s="1"/>
  <c r="CL42" i="8"/>
  <c r="CM42"/>
  <c r="CN42"/>
  <c r="CO42"/>
  <c r="CK42"/>
  <c r="CJ42"/>
  <c r="CI42"/>
  <c r="CH42"/>
  <c r="CG42"/>
  <c r="CF42"/>
  <c r="WH42" i="5" s="1"/>
  <c r="CL41" i="8"/>
  <c r="CM41"/>
  <c r="CN41"/>
  <c r="CO41"/>
  <c r="CK41"/>
  <c r="CJ41"/>
  <c r="CI41"/>
  <c r="CH41"/>
  <c r="CG41"/>
  <c r="CF41"/>
  <c r="WH41" i="5" s="1"/>
  <c r="CL40" i="8"/>
  <c r="CM40"/>
  <c r="CN40"/>
  <c r="CO40"/>
  <c r="CK40"/>
  <c r="CJ40"/>
  <c r="CI40"/>
  <c r="CH40"/>
  <c r="CG40"/>
  <c r="CF40"/>
  <c r="WH40" i="5" s="1"/>
  <c r="CL39" i="8"/>
  <c r="CM39"/>
  <c r="CN39"/>
  <c r="CO39"/>
  <c r="CK39"/>
  <c r="CJ39"/>
  <c r="CI39"/>
  <c r="CH39"/>
  <c r="CG39"/>
  <c r="CF39"/>
  <c r="WH39" i="5" s="1"/>
  <c r="CL38" i="8"/>
  <c r="CM38"/>
  <c r="CN38"/>
  <c r="CO38"/>
  <c r="CK38"/>
  <c r="CJ38"/>
  <c r="CI38"/>
  <c r="CH38"/>
  <c r="CG38"/>
  <c r="CF38"/>
  <c r="WH38" i="5" s="1"/>
  <c r="CL37" i="8"/>
  <c r="CM37"/>
  <c r="CN37"/>
  <c r="CO37"/>
  <c r="CK37"/>
  <c r="CJ37"/>
  <c r="CI37"/>
  <c r="CH37"/>
  <c r="CG37"/>
  <c r="CF37"/>
  <c r="WH37" i="5" s="1"/>
  <c r="CL36" i="8"/>
  <c r="CM36"/>
  <c r="CN36"/>
  <c r="CO36"/>
  <c r="CK36"/>
  <c r="CJ36"/>
  <c r="CI36"/>
  <c r="CH36"/>
  <c r="CG36"/>
  <c r="CF36"/>
  <c r="WH36" i="5" s="1"/>
  <c r="CL35" i="8"/>
  <c r="CM35"/>
  <c r="CN35"/>
  <c r="CO35"/>
  <c r="CK35"/>
  <c r="CJ35"/>
  <c r="CI35"/>
  <c r="CH35"/>
  <c r="CG35"/>
  <c r="CF35"/>
  <c r="WH35" i="5" s="1"/>
  <c r="CL34" i="8"/>
  <c r="CM34"/>
  <c r="CN34"/>
  <c r="CO34"/>
  <c r="CK34"/>
  <c r="CJ34"/>
  <c r="CI34"/>
  <c r="CH34"/>
  <c r="CG34"/>
  <c r="CF34"/>
  <c r="WH34" i="5" s="1"/>
  <c r="CL33" i="8"/>
  <c r="CM33"/>
  <c r="CN33"/>
  <c r="CO33"/>
  <c r="CK33"/>
  <c r="CJ33"/>
  <c r="CI33"/>
  <c r="CH33"/>
  <c r="CG33"/>
  <c r="CF33"/>
  <c r="WH33" i="5" s="1"/>
  <c r="CL32" i="8"/>
  <c r="CM32"/>
  <c r="CN32"/>
  <c r="CO32"/>
  <c r="CK32"/>
  <c r="CJ32"/>
  <c r="CI32"/>
  <c r="CH32"/>
  <c r="CG32"/>
  <c r="CF32"/>
  <c r="WH32" i="5" s="1"/>
  <c r="CL31" i="8"/>
  <c r="CM31"/>
  <c r="CN31"/>
  <c r="CO31"/>
  <c r="CK31"/>
  <c r="CJ31"/>
  <c r="CI31"/>
  <c r="CH31"/>
  <c r="CG31"/>
  <c r="CF31"/>
  <c r="WH31" i="5" s="1"/>
  <c r="CL30" i="8"/>
  <c r="CM30"/>
  <c r="CN30"/>
  <c r="CO30"/>
  <c r="CK30"/>
  <c r="CJ30"/>
  <c r="CI30"/>
  <c r="CH30"/>
  <c r="CG30"/>
  <c r="CF30"/>
  <c r="WH30" i="5" s="1"/>
  <c r="CL29" i="8"/>
  <c r="CM29"/>
  <c r="CN29"/>
  <c r="CO29"/>
  <c r="CK29"/>
  <c r="CJ29"/>
  <c r="CI29"/>
  <c r="CH29"/>
  <c r="CG29"/>
  <c r="CF29"/>
  <c r="WH29" i="5" s="1"/>
  <c r="CL28" i="8"/>
  <c r="CM28"/>
  <c r="CN28"/>
  <c r="CO28"/>
  <c r="CK28"/>
  <c r="CJ28"/>
  <c r="CI28"/>
  <c r="CH28"/>
  <c r="CG28"/>
  <c r="CF28"/>
  <c r="WH28" i="5" s="1"/>
  <c r="CL27" i="8"/>
  <c r="CM27"/>
  <c r="CN27"/>
  <c r="CO27"/>
  <c r="CK27"/>
  <c r="CJ27"/>
  <c r="CI27"/>
  <c r="CH27"/>
  <c r="CG27"/>
  <c r="CF27"/>
  <c r="WH27" i="5" s="1"/>
  <c r="CL26" i="8"/>
  <c r="CM26"/>
  <c r="CN26"/>
  <c r="CO26"/>
  <c r="CK26"/>
  <c r="CJ26"/>
  <c r="CI26"/>
  <c r="CH26"/>
  <c r="CG26"/>
  <c r="CF26"/>
  <c r="WH26" i="5" s="1"/>
  <c r="CL25" i="8"/>
  <c r="CM25"/>
  <c r="CN25"/>
  <c r="CO25"/>
  <c r="CK25"/>
  <c r="CJ25"/>
  <c r="CI25"/>
  <c r="CH25"/>
  <c r="CG25"/>
  <c r="CF25"/>
  <c r="WH25" i="5" s="1"/>
  <c r="CL24" i="8"/>
  <c r="CM24"/>
  <c r="CN24"/>
  <c r="CO24"/>
  <c r="CK24"/>
  <c r="CJ24"/>
  <c r="CI24"/>
  <c r="CH24"/>
  <c r="CG24"/>
  <c r="CF24"/>
  <c r="WH24" i="5" s="1"/>
  <c r="CL23" i="8"/>
  <c r="CM23"/>
  <c r="CN23"/>
  <c r="CO23"/>
  <c r="CK23"/>
  <c r="CJ23"/>
  <c r="CI23"/>
  <c r="CH23"/>
  <c r="CG23"/>
  <c r="CF23"/>
  <c r="WH23" i="5" s="1"/>
  <c r="CL22" i="8"/>
  <c r="CM22"/>
  <c r="CN22"/>
  <c r="CO22"/>
  <c r="CK22"/>
  <c r="CJ22"/>
  <c r="CI22"/>
  <c r="CH22"/>
  <c r="CG22"/>
  <c r="CF22"/>
  <c r="WH22" i="5" s="1"/>
  <c r="CL21" i="8"/>
  <c r="CM21"/>
  <c r="CN21"/>
  <c r="CO21"/>
  <c r="CK21"/>
  <c r="CJ21"/>
  <c r="CI21"/>
  <c r="CH21"/>
  <c r="CG21"/>
  <c r="CF21"/>
  <c r="WH21" i="5" s="1"/>
  <c r="CL20" i="8"/>
  <c r="CM20"/>
  <c r="CN20"/>
  <c r="CO20"/>
  <c r="CK20"/>
  <c r="CJ20"/>
  <c r="CI20"/>
  <c r="CH20"/>
  <c r="CG20"/>
  <c r="CF20"/>
  <c r="WH20" i="5" s="1"/>
  <c r="CL19" i="8"/>
  <c r="CM19"/>
  <c r="CN19"/>
  <c r="CO19"/>
  <c r="CK19"/>
  <c r="CJ19"/>
  <c r="CI19"/>
  <c r="CH19"/>
  <c r="CG19"/>
  <c r="CF19"/>
  <c r="WH19" i="5" s="1"/>
  <c r="CL18" i="8"/>
  <c r="CM18"/>
  <c r="CN18"/>
  <c r="CO18"/>
  <c r="CK18"/>
  <c r="CJ18"/>
  <c r="CI18"/>
  <c r="CH18"/>
  <c r="CG18"/>
  <c r="CF18"/>
  <c r="WH18" i="5" s="1"/>
  <c r="CL17" i="8"/>
  <c r="CM17"/>
  <c r="CN17"/>
  <c r="CO17"/>
  <c r="CK17"/>
  <c r="CJ17"/>
  <c r="CI17"/>
  <c r="CH17"/>
  <c r="CG17"/>
  <c r="CF17"/>
  <c r="WH17" i="5" s="1"/>
  <c r="CL16" i="8"/>
  <c r="CM16"/>
  <c r="CN16"/>
  <c r="CO16"/>
  <c r="CK16"/>
  <c r="CJ16"/>
  <c r="CI16"/>
  <c r="CH16"/>
  <c r="CG16"/>
  <c r="CF16"/>
  <c r="WH16" i="5" s="1"/>
  <c r="CL15" i="8"/>
  <c r="CM15"/>
  <c r="CN15"/>
  <c r="CO15"/>
  <c r="CK15"/>
  <c r="CJ15"/>
  <c r="CI15"/>
  <c r="CH15"/>
  <c r="CG15"/>
  <c r="CF15"/>
  <c r="WH15" i="5" s="1"/>
  <c r="CL14" i="8"/>
  <c r="CM14"/>
  <c r="CN14"/>
  <c r="CO14"/>
  <c r="CK14"/>
  <c r="CJ14"/>
  <c r="CI14"/>
  <c r="CH14"/>
  <c r="CG14"/>
  <c r="CF14"/>
  <c r="WH14" i="5" s="1"/>
  <c r="CL13" i="8"/>
  <c r="CM13"/>
  <c r="CN13"/>
  <c r="CO13"/>
  <c r="CK13"/>
  <c r="CJ13"/>
  <c r="CI13"/>
  <c r="CH13"/>
  <c r="CG13"/>
  <c r="CF13"/>
  <c r="WH13" i="5" s="1"/>
  <c r="CL12" i="8"/>
  <c r="CM12"/>
  <c r="CN12"/>
  <c r="CO12"/>
  <c r="CK12"/>
  <c r="CJ12"/>
  <c r="CI12"/>
  <c r="CH12"/>
  <c r="CG12"/>
  <c r="CF12"/>
  <c r="WH12" i="5" s="1"/>
  <c r="CL11" i="8"/>
  <c r="CM11"/>
  <c r="CN11"/>
  <c r="CO11"/>
  <c r="CK11"/>
  <c r="CJ11"/>
  <c r="CI11"/>
  <c r="CH11"/>
  <c r="CG11"/>
  <c r="CF11"/>
  <c r="WH11" i="5" s="1"/>
  <c r="CL10" i="8"/>
  <c r="CM10"/>
  <c r="CN10"/>
  <c r="CO10"/>
  <c r="CK10"/>
  <c r="CJ10"/>
  <c r="CI10"/>
  <c r="CH10"/>
  <c r="CG10"/>
  <c r="CF10"/>
  <c r="WH10" i="5" s="1"/>
  <c r="CL9" i="8"/>
  <c r="CM9"/>
  <c r="CN9"/>
  <c r="CO9"/>
  <c r="CK9"/>
  <c r="CJ9"/>
  <c r="CI9"/>
  <c r="CH9"/>
  <c r="CG9"/>
  <c r="CF9"/>
  <c r="WH9" i="5" s="1"/>
  <c r="CL8" i="8"/>
  <c r="CM8"/>
  <c r="CN8"/>
  <c r="CO8"/>
  <c r="CK8"/>
  <c r="CJ8"/>
  <c r="CI8"/>
  <c r="CH8"/>
  <c r="CG8"/>
  <c r="CF8"/>
  <c r="WH8" i="5" s="1"/>
  <c r="CL7" i="8"/>
  <c r="CM7"/>
  <c r="CN7"/>
  <c r="CO7"/>
  <c r="CK7"/>
  <c r="CJ7"/>
  <c r="CI7"/>
  <c r="CH7"/>
  <c r="CG7"/>
  <c r="CF7"/>
  <c r="WH7" i="5" s="1"/>
  <c r="CO6" i="8"/>
  <c r="CN6"/>
  <c r="CM6"/>
  <c r="CL6"/>
  <c r="CK6"/>
  <c r="CJ6"/>
  <c r="CI6"/>
  <c r="CH6"/>
  <c r="CE405"/>
  <c r="CE404"/>
  <c r="CE403"/>
  <c r="CE402"/>
  <c r="CE401"/>
  <c r="CE400"/>
  <c r="CE399"/>
  <c r="CE398"/>
  <c r="CE397"/>
  <c r="CE396"/>
  <c r="CE395"/>
  <c r="CE394"/>
  <c r="CE393"/>
  <c r="CE392"/>
  <c r="CE391"/>
  <c r="CE390"/>
  <c r="CE389"/>
  <c r="CE388"/>
  <c r="CE387"/>
  <c r="CE386"/>
  <c r="CE385"/>
  <c r="CE384"/>
  <c r="CE383"/>
  <c r="CE382"/>
  <c r="CE381"/>
  <c r="CE380"/>
  <c r="CE379"/>
  <c r="CE378"/>
  <c r="CE377"/>
  <c r="CE376"/>
  <c r="CE375"/>
  <c r="CE374"/>
  <c r="CE373"/>
  <c r="CE372"/>
  <c r="CE371"/>
  <c r="CE370"/>
  <c r="CE369"/>
  <c r="CE368"/>
  <c r="CE367"/>
  <c r="CE366"/>
  <c r="CE365"/>
  <c r="CE364"/>
  <c r="CE363"/>
  <c r="CE362"/>
  <c r="CE361"/>
  <c r="CE360"/>
  <c r="CE359"/>
  <c r="CE358"/>
  <c r="CE357"/>
  <c r="CE356"/>
  <c r="CE355"/>
  <c r="CE354"/>
  <c r="CE353"/>
  <c r="CE352"/>
  <c r="CE351"/>
  <c r="CE350"/>
  <c r="CE349"/>
  <c r="CE348"/>
  <c r="CE347"/>
  <c r="CE346"/>
  <c r="CE345"/>
  <c r="CE344"/>
  <c r="CE343"/>
  <c r="CE342"/>
  <c r="CE341"/>
  <c r="CE340"/>
  <c r="CE339"/>
  <c r="CE338"/>
  <c r="CE337"/>
  <c r="CE336"/>
  <c r="CE335"/>
  <c r="CE334"/>
  <c r="CE333"/>
  <c r="CE332"/>
  <c r="CE331"/>
  <c r="CE330"/>
  <c r="CE329"/>
  <c r="CE328"/>
  <c r="CE327"/>
  <c r="CE326"/>
  <c r="CE325"/>
  <c r="CE324"/>
  <c r="CE323"/>
  <c r="CE322"/>
  <c r="CE321"/>
  <c r="CE320"/>
  <c r="CE319"/>
  <c r="CE318"/>
  <c r="CE317"/>
  <c r="CE316"/>
  <c r="CE315"/>
  <c r="CE314"/>
  <c r="CE313"/>
  <c r="CE312"/>
  <c r="CE311"/>
  <c r="CE310"/>
  <c r="CE309"/>
  <c r="CE308"/>
  <c r="CE307"/>
  <c r="CE306"/>
  <c r="CE305"/>
  <c r="CE304"/>
  <c r="CE303"/>
  <c r="CE302"/>
  <c r="CE301"/>
  <c r="CE300"/>
  <c r="CE299"/>
  <c r="CE298"/>
  <c r="CE297"/>
  <c r="CE296"/>
  <c r="CE295"/>
  <c r="CE294"/>
  <c r="CE293"/>
  <c r="CE292"/>
  <c r="CE291"/>
  <c r="CE290"/>
  <c r="CE289"/>
  <c r="CE288"/>
  <c r="CE287"/>
  <c r="CE286"/>
  <c r="CE285"/>
  <c r="CE284"/>
  <c r="CE283"/>
  <c r="CE282"/>
  <c r="CE281"/>
  <c r="CE280"/>
  <c r="CE279"/>
  <c r="CE278"/>
  <c r="CE277"/>
  <c r="CE276"/>
  <c r="CE275"/>
  <c r="CE274"/>
  <c r="CE273"/>
  <c r="CE272"/>
  <c r="CE271"/>
  <c r="CE270"/>
  <c r="CE269"/>
  <c r="CE268"/>
  <c r="CE267"/>
  <c r="CE266"/>
  <c r="CE265"/>
  <c r="CE264"/>
  <c r="CE263"/>
  <c r="CE262"/>
  <c r="CE261"/>
  <c r="CE260"/>
  <c r="CE259"/>
  <c r="CE258"/>
  <c r="CE257"/>
  <c r="CE256"/>
  <c r="CE255"/>
  <c r="CE254"/>
  <c r="CE253"/>
  <c r="CE252"/>
  <c r="CE251"/>
  <c r="CE250"/>
  <c r="CE249"/>
  <c r="CE248"/>
  <c r="CE247"/>
  <c r="CE246"/>
  <c r="CE245"/>
  <c r="CE244"/>
  <c r="CE243"/>
  <c r="CE242"/>
  <c r="CE241"/>
  <c r="CE240"/>
  <c r="CE239"/>
  <c r="CE238"/>
  <c r="CE237"/>
  <c r="CE236"/>
  <c r="CE235"/>
  <c r="CE234"/>
  <c r="CE233"/>
  <c r="CE232"/>
  <c r="CE231"/>
  <c r="CE230"/>
  <c r="CE229"/>
  <c r="CE228"/>
  <c r="CE227"/>
  <c r="CE226"/>
  <c r="CE225"/>
  <c r="CE224"/>
  <c r="CE223"/>
  <c r="CE222"/>
  <c r="CE221"/>
  <c r="CE220"/>
  <c r="CE219"/>
  <c r="CE218"/>
  <c r="CE217"/>
  <c r="CE216"/>
  <c r="CE215"/>
  <c r="CE214"/>
  <c r="CE213"/>
  <c r="CE212"/>
  <c r="CE211"/>
  <c r="CE210"/>
  <c r="CE209"/>
  <c r="CE208"/>
  <c r="CE207"/>
  <c r="CE206"/>
  <c r="CE205"/>
  <c r="CE204"/>
  <c r="CE203"/>
  <c r="CE202"/>
  <c r="CE201"/>
  <c r="CE200"/>
  <c r="CE199"/>
  <c r="CE198"/>
  <c r="CE197"/>
  <c r="CE196"/>
  <c r="CE195"/>
  <c r="CE194"/>
  <c r="CE193"/>
  <c r="CE192"/>
  <c r="CE191"/>
  <c r="CE190"/>
  <c r="CE189"/>
  <c r="CE188"/>
  <c r="CE187"/>
  <c r="CE186"/>
  <c r="CE185"/>
  <c r="CE184"/>
  <c r="CE183"/>
  <c r="CE182"/>
  <c r="CE181"/>
  <c r="CE180"/>
  <c r="CE179"/>
  <c r="CE178"/>
  <c r="CE177"/>
  <c r="CE176"/>
  <c r="CE175"/>
  <c r="CE174"/>
  <c r="CE173"/>
  <c r="CE172"/>
  <c r="CE171"/>
  <c r="CE170"/>
  <c r="CE169"/>
  <c r="CE168"/>
  <c r="CE167"/>
  <c r="CE166"/>
  <c r="CE165"/>
  <c r="CE164"/>
  <c r="CE163"/>
  <c r="CE162"/>
  <c r="CE161"/>
  <c r="CE160"/>
  <c r="CE159"/>
  <c r="CE158"/>
  <c r="CE157"/>
  <c r="CE156"/>
  <c r="CE155"/>
  <c r="CE154"/>
  <c r="CE153"/>
  <c r="CE152"/>
  <c r="CE151"/>
  <c r="CE150"/>
  <c r="CE149"/>
  <c r="CE148"/>
  <c r="CE147"/>
  <c r="CE146"/>
  <c r="CE145"/>
  <c r="CE144"/>
  <c r="CE143"/>
  <c r="CE142"/>
  <c r="CE141"/>
  <c r="CE140"/>
  <c r="CE139"/>
  <c r="CE138"/>
  <c r="CE137"/>
  <c r="CE136"/>
  <c r="CE135"/>
  <c r="CE134"/>
  <c r="CE133"/>
  <c r="CE132"/>
  <c r="CE131"/>
  <c r="CE130"/>
  <c r="CE129"/>
  <c r="CE128"/>
  <c r="CE127"/>
  <c r="CE126"/>
  <c r="CE125"/>
  <c r="CE124"/>
  <c r="CE123"/>
  <c r="CE122"/>
  <c r="CE121"/>
  <c r="CE120"/>
  <c r="CE119"/>
  <c r="CE118"/>
  <c r="CE117"/>
  <c r="CE116"/>
  <c r="CE115"/>
  <c r="CE114"/>
  <c r="CE113"/>
  <c r="CE112"/>
  <c r="CE111"/>
  <c r="CE110"/>
  <c r="CE109"/>
  <c r="CE108"/>
  <c r="CE107"/>
  <c r="CE106"/>
  <c r="CE105"/>
  <c r="CE104"/>
  <c r="CE103"/>
  <c r="CE102"/>
  <c r="CE101"/>
  <c r="CE100"/>
  <c r="CE99"/>
  <c r="CE98"/>
  <c r="CE97"/>
  <c r="CE96"/>
  <c r="CE95"/>
  <c r="CE94"/>
  <c r="CE93"/>
  <c r="CE92"/>
  <c r="CE91"/>
  <c r="CE90"/>
  <c r="CE89"/>
  <c r="CE88"/>
  <c r="CE87"/>
  <c r="CE86"/>
  <c r="CE85"/>
  <c r="CE84"/>
  <c r="CE83"/>
  <c r="CE82"/>
  <c r="CE81"/>
  <c r="CE80"/>
  <c r="CE79"/>
  <c r="CE78"/>
  <c r="CE77"/>
  <c r="CE76"/>
  <c r="CE75"/>
  <c r="CE74"/>
  <c r="CE73"/>
  <c r="CE72"/>
  <c r="CE71"/>
  <c r="CE70"/>
  <c r="CE69"/>
  <c r="CE68"/>
  <c r="CE67"/>
  <c r="CE66"/>
  <c r="CE65"/>
  <c r="CE64"/>
  <c r="CE63"/>
  <c r="CE62"/>
  <c r="CE61"/>
  <c r="CE60"/>
  <c r="CE59"/>
  <c r="CE58"/>
  <c r="CE57"/>
  <c r="CE56"/>
  <c r="CE55"/>
  <c r="CE54"/>
  <c r="CE53"/>
  <c r="CE52"/>
  <c r="CE51"/>
  <c r="CE50"/>
  <c r="CE49"/>
  <c r="CE48"/>
  <c r="CE47"/>
  <c r="CE46"/>
  <c r="CE45"/>
  <c r="CE44"/>
  <c r="CE43"/>
  <c r="CE42"/>
  <c r="CE41"/>
  <c r="CE40"/>
  <c r="CE39"/>
  <c r="CE38"/>
  <c r="CE37"/>
  <c r="CE36"/>
  <c r="CE35"/>
  <c r="CE34"/>
  <c r="CE33"/>
  <c r="CE32"/>
  <c r="CE31"/>
  <c r="CE30"/>
  <c r="CE29"/>
  <c r="CE28"/>
  <c r="CE27"/>
  <c r="CE26"/>
  <c r="CE25"/>
  <c r="CE24"/>
  <c r="CE23"/>
  <c r="CE22"/>
  <c r="CE21"/>
  <c r="CE20"/>
  <c r="CE19"/>
  <c r="CE18"/>
  <c r="CE17"/>
  <c r="CE16"/>
  <c r="CE15"/>
  <c r="CE14"/>
  <c r="CE13"/>
  <c r="CE12"/>
  <c r="CE11"/>
  <c r="CE10"/>
  <c r="CE9"/>
  <c r="CE8"/>
  <c r="CE7"/>
  <c r="CE6"/>
  <c r="A39" i="45"/>
  <c r="A38"/>
  <c r="A37"/>
  <c r="A36"/>
  <c r="A35"/>
  <c r="A34"/>
  <c r="A33"/>
  <c r="A2"/>
  <c r="A3" s="1"/>
  <c r="A4" s="1"/>
  <c r="A5" s="1"/>
  <c r="A6" s="1"/>
  <c r="A7" s="1"/>
  <c r="A8" s="1"/>
  <c r="A9" s="1"/>
  <c r="A10" s="1"/>
  <c r="A11" s="1"/>
  <c r="A12" s="1"/>
  <c r="A13" s="1"/>
  <c r="A14" s="1"/>
  <c r="A15" s="1"/>
  <c r="A16" s="1"/>
  <c r="A17" s="1"/>
  <c r="A18" s="1"/>
  <c r="A19" s="1"/>
  <c r="A20" s="1"/>
  <c r="A21" s="1"/>
  <c r="A22" s="1"/>
  <c r="A23" s="1"/>
  <c r="A24" s="1"/>
  <c r="A25" s="1"/>
  <c r="A26" s="1"/>
  <c r="A27" s="1"/>
  <c r="A28" s="1"/>
  <c r="A29" s="1"/>
  <c r="A30" s="1"/>
  <c r="A31" s="1"/>
  <c r="A32" s="1"/>
  <c r="B10" i="77" l="1"/>
  <c r="VT9" i="5"/>
  <c r="VA9"/>
  <c r="SZ9" s="1"/>
  <c r="WG9"/>
  <c r="M25" i="34"/>
  <c r="M24"/>
  <c r="WO9" i="5"/>
  <c r="WL9"/>
  <c r="WO13"/>
  <c r="WL13"/>
  <c r="WO17"/>
  <c r="WL17"/>
  <c r="WO21"/>
  <c r="WL21"/>
  <c r="WL27"/>
  <c r="WO27"/>
  <c r="WL31"/>
  <c r="WO31"/>
  <c r="WO33"/>
  <c r="WL33"/>
  <c r="WO41"/>
  <c r="WL41"/>
  <c r="WL43"/>
  <c r="WO43"/>
  <c r="WO6"/>
  <c r="WL6"/>
  <c r="WO8"/>
  <c r="WL8"/>
  <c r="WL10"/>
  <c r="WO10"/>
  <c r="WO12"/>
  <c r="WL12"/>
  <c r="WL14"/>
  <c r="WO14"/>
  <c r="WO16"/>
  <c r="WL16"/>
  <c r="WL18"/>
  <c r="WO18"/>
  <c r="WO20"/>
  <c r="WL20"/>
  <c r="WL22"/>
  <c r="WO22"/>
  <c r="WO24"/>
  <c r="WL24"/>
  <c r="WL26"/>
  <c r="WO26"/>
  <c r="WO28"/>
  <c r="WL28"/>
  <c r="WL30"/>
  <c r="WO30"/>
  <c r="WO32"/>
  <c r="WL32"/>
  <c r="WL34"/>
  <c r="WO34"/>
  <c r="WO36"/>
  <c r="WL36"/>
  <c r="WL38"/>
  <c r="WO38"/>
  <c r="WO40"/>
  <c r="WL40"/>
  <c r="WL42"/>
  <c r="WO42"/>
  <c r="WO44"/>
  <c r="WL44"/>
  <c r="WL7"/>
  <c r="WO7"/>
  <c r="WL11"/>
  <c r="WO11"/>
  <c r="WL15"/>
  <c r="WO15"/>
  <c r="WL19"/>
  <c r="WO19"/>
  <c r="WL23"/>
  <c r="WO23"/>
  <c r="WO25"/>
  <c r="WL25"/>
  <c r="WO29"/>
  <c r="WL29"/>
  <c r="WL35"/>
  <c r="WO35"/>
  <c r="WO37"/>
  <c r="WL37"/>
  <c r="WL39"/>
  <c r="WO39"/>
  <c r="WO45"/>
  <c r="WL45"/>
  <c r="WN7"/>
  <c r="WR7"/>
  <c r="WM7"/>
  <c r="WK7"/>
  <c r="WQ7"/>
  <c r="WP7"/>
  <c r="WI7"/>
  <c r="WJ7" s="1"/>
  <c r="WM9"/>
  <c r="WK9"/>
  <c r="WP9"/>
  <c r="WQ9"/>
  <c r="WR9"/>
  <c r="WN9"/>
  <c r="WI9"/>
  <c r="WJ9" s="1"/>
  <c r="WN11"/>
  <c r="WQ11"/>
  <c r="WK11"/>
  <c r="WP11"/>
  <c r="WR11"/>
  <c r="WM11"/>
  <c r="WI11"/>
  <c r="WJ11" s="1"/>
  <c r="WM13"/>
  <c r="WN13"/>
  <c r="WQ13"/>
  <c r="WP13"/>
  <c r="WR13"/>
  <c r="WK13"/>
  <c r="WI13"/>
  <c r="WJ13" s="1"/>
  <c r="WN15"/>
  <c r="WM15"/>
  <c r="WR15"/>
  <c r="WK15"/>
  <c r="WQ15"/>
  <c r="WP15"/>
  <c r="WI15"/>
  <c r="WJ15" s="1"/>
  <c r="WM17"/>
  <c r="WN17"/>
  <c r="WK17"/>
  <c r="WP17"/>
  <c r="WQ17"/>
  <c r="WR17"/>
  <c r="WI17"/>
  <c r="WJ17" s="1"/>
  <c r="WN19"/>
  <c r="WM19"/>
  <c r="WQ19"/>
  <c r="WP19"/>
  <c r="WR19"/>
  <c r="WK19"/>
  <c r="WI19"/>
  <c r="WJ19" s="1"/>
  <c r="WM21"/>
  <c r="WQ21"/>
  <c r="WK21"/>
  <c r="WR21"/>
  <c r="WN21"/>
  <c r="WP21"/>
  <c r="WI21"/>
  <c r="WJ21" s="1"/>
  <c r="WN23"/>
  <c r="WR23"/>
  <c r="WM23"/>
  <c r="WK23"/>
  <c r="WQ23"/>
  <c r="WP23"/>
  <c r="WI23"/>
  <c r="WJ23" s="1"/>
  <c r="WM25"/>
  <c r="WK25"/>
  <c r="WP25"/>
  <c r="WQ25"/>
  <c r="WR25"/>
  <c r="WN25"/>
  <c r="WI25"/>
  <c r="WJ25" s="1"/>
  <c r="WN27"/>
  <c r="WQ27"/>
  <c r="WK27"/>
  <c r="WP27"/>
  <c r="WR27"/>
  <c r="WM27"/>
  <c r="WI27"/>
  <c r="WJ27" s="1"/>
  <c r="WM29"/>
  <c r="WN29"/>
  <c r="WQ29"/>
  <c r="WP29"/>
  <c r="WR29"/>
  <c r="WK29"/>
  <c r="WI29"/>
  <c r="WJ29" s="1"/>
  <c r="WN31"/>
  <c r="WM31"/>
  <c r="WR31"/>
  <c r="WK31"/>
  <c r="WQ31"/>
  <c r="WP31"/>
  <c r="WI31"/>
  <c r="WJ31" s="1"/>
  <c r="WM33"/>
  <c r="WN33"/>
  <c r="WK33"/>
  <c r="WP33"/>
  <c r="WQ33"/>
  <c r="WR33"/>
  <c r="WI33"/>
  <c r="WJ33" s="1"/>
  <c r="WN35"/>
  <c r="WM35"/>
  <c r="WQ35"/>
  <c r="WP35"/>
  <c r="WR35"/>
  <c r="WK35"/>
  <c r="WI35"/>
  <c r="WJ35" s="1"/>
  <c r="WM37"/>
  <c r="WQ37"/>
  <c r="WK37"/>
  <c r="WR37"/>
  <c r="WN37"/>
  <c r="WP37"/>
  <c r="WI37"/>
  <c r="WJ37" s="1"/>
  <c r="WN39"/>
  <c r="WR39"/>
  <c r="WM39"/>
  <c r="WK39"/>
  <c r="WQ39"/>
  <c r="WP39"/>
  <c r="WI39"/>
  <c r="WJ39" s="1"/>
  <c r="WM41"/>
  <c r="WK41"/>
  <c r="WP41"/>
  <c r="WQ41"/>
  <c r="WR41"/>
  <c r="WN41"/>
  <c r="WI41"/>
  <c r="WJ41" s="1"/>
  <c r="WN43"/>
  <c r="WI43"/>
  <c r="WJ43" s="1"/>
  <c r="WQ43"/>
  <c r="WK43"/>
  <c r="WP43"/>
  <c r="WR43"/>
  <c r="WM43"/>
  <c r="WM45"/>
  <c r="WI45"/>
  <c r="WJ45" s="1"/>
  <c r="WN45"/>
  <c r="WQ45"/>
  <c r="WP45"/>
  <c r="WR45"/>
  <c r="WK45"/>
  <c r="WQ6"/>
  <c r="WN6"/>
  <c r="WR6"/>
  <c r="WP6"/>
  <c r="WM6"/>
  <c r="WK6"/>
  <c r="WI6"/>
  <c r="WJ6" s="1"/>
  <c r="WQ8"/>
  <c r="WM8"/>
  <c r="WP8"/>
  <c r="WN8"/>
  <c r="WK8"/>
  <c r="WR8"/>
  <c r="WI8"/>
  <c r="WJ8" s="1"/>
  <c r="WQ10"/>
  <c r="WP10"/>
  <c r="WN10"/>
  <c r="WR10"/>
  <c r="WK10"/>
  <c r="WM10"/>
  <c r="WI10"/>
  <c r="WJ10" s="1"/>
  <c r="WQ12"/>
  <c r="WM12"/>
  <c r="WR12"/>
  <c r="WN12"/>
  <c r="WK12"/>
  <c r="WP12"/>
  <c r="WI12"/>
  <c r="WJ12" s="1"/>
  <c r="WQ14"/>
  <c r="WN14"/>
  <c r="WR14"/>
  <c r="WK14"/>
  <c r="WM14"/>
  <c r="WP14"/>
  <c r="WI14"/>
  <c r="WJ14" s="1"/>
  <c r="WQ16"/>
  <c r="WP16"/>
  <c r="WK16"/>
  <c r="WM16"/>
  <c r="WN16"/>
  <c r="WR16"/>
  <c r="WI16"/>
  <c r="WJ16" s="1"/>
  <c r="WQ18"/>
  <c r="WP18"/>
  <c r="WK18"/>
  <c r="WN18"/>
  <c r="WR18"/>
  <c r="WM18"/>
  <c r="WI18"/>
  <c r="WJ18" s="1"/>
  <c r="WQ20"/>
  <c r="WN20"/>
  <c r="WK20"/>
  <c r="WR20"/>
  <c r="WP20"/>
  <c r="WM20"/>
  <c r="WI20"/>
  <c r="WJ20" s="1"/>
  <c r="WQ22"/>
  <c r="WN22"/>
  <c r="WR22"/>
  <c r="WP22"/>
  <c r="WM22"/>
  <c r="WK22"/>
  <c r="WI22"/>
  <c r="WJ22" s="1"/>
  <c r="WQ24"/>
  <c r="WM24"/>
  <c r="WP24"/>
  <c r="WN24"/>
  <c r="WK24"/>
  <c r="WR24"/>
  <c r="WI24"/>
  <c r="WJ24" s="1"/>
  <c r="WQ26"/>
  <c r="WP26"/>
  <c r="WN26"/>
  <c r="WR26"/>
  <c r="WK26"/>
  <c r="WM26"/>
  <c r="WI26"/>
  <c r="WJ26" s="1"/>
  <c r="WQ28"/>
  <c r="WM28"/>
  <c r="WR28"/>
  <c r="WN28"/>
  <c r="WK28"/>
  <c r="WP28"/>
  <c r="WI28"/>
  <c r="WJ28" s="1"/>
  <c r="WQ30"/>
  <c r="WN30"/>
  <c r="WR30"/>
  <c r="WK30"/>
  <c r="WM30"/>
  <c r="WP30"/>
  <c r="WI30"/>
  <c r="WJ30" s="1"/>
  <c r="WQ32"/>
  <c r="WP32"/>
  <c r="WK32"/>
  <c r="WM32"/>
  <c r="WN32"/>
  <c r="WR32"/>
  <c r="WI32"/>
  <c r="WJ32" s="1"/>
  <c r="WQ34"/>
  <c r="WP34"/>
  <c r="WK34"/>
  <c r="WN34"/>
  <c r="WR34"/>
  <c r="WM34"/>
  <c r="WI34"/>
  <c r="WJ34" s="1"/>
  <c r="WQ36"/>
  <c r="WN36"/>
  <c r="WK36"/>
  <c r="WR36"/>
  <c r="WP36"/>
  <c r="WM36"/>
  <c r="WI36"/>
  <c r="WJ36" s="1"/>
  <c r="WQ38"/>
  <c r="WN38"/>
  <c r="WR38"/>
  <c r="WP38"/>
  <c r="WM38"/>
  <c r="WK38"/>
  <c r="WI38"/>
  <c r="WJ38" s="1"/>
  <c r="WQ40"/>
  <c r="WM40"/>
  <c r="WP40"/>
  <c r="WN40"/>
  <c r="WK40"/>
  <c r="WR40"/>
  <c r="WI40"/>
  <c r="WJ40" s="1"/>
  <c r="WQ42"/>
  <c r="WP42"/>
  <c r="WN42"/>
  <c r="WR42"/>
  <c r="WK42"/>
  <c r="WM42"/>
  <c r="WI42"/>
  <c r="WJ42" s="1"/>
  <c r="WQ44"/>
  <c r="WM44"/>
  <c r="WR44"/>
  <c r="WN44"/>
  <c r="WK44"/>
  <c r="WP44"/>
  <c r="WI44"/>
  <c r="WJ44" s="1"/>
  <c r="TE8"/>
  <c r="VU9"/>
  <c r="VV9"/>
  <c r="VW9"/>
  <c r="A10"/>
  <c r="UZ9"/>
  <c r="C34" i="34"/>
  <c r="C32"/>
  <c r="C30"/>
  <c r="C28"/>
  <c r="C25"/>
  <c r="C23"/>
  <c r="C21"/>
  <c r="C19"/>
  <c r="C17"/>
  <c r="C13"/>
  <c r="CA3" i="5"/>
  <c r="IV5" s="1"/>
  <c r="BS3"/>
  <c r="IU5" s="1"/>
  <c r="BK3"/>
  <c r="IT5" s="1"/>
  <c r="JX5" s="1"/>
  <c r="LB5" s="1"/>
  <c r="MF5" s="1"/>
  <c r="NJ5" s="1"/>
  <c r="ON5" s="1"/>
  <c r="PR5" s="1"/>
  <c r="QV5" s="1"/>
  <c r="BC3"/>
  <c r="IS5" s="1"/>
  <c r="JW5" s="1"/>
  <c r="LA5" s="1"/>
  <c r="ME5" s="1"/>
  <c r="NI5" s="1"/>
  <c r="OM5" s="1"/>
  <c r="PQ5" s="1"/>
  <c r="QU5" s="1"/>
  <c r="AU3"/>
  <c r="IR5" s="1"/>
  <c r="JV5" s="1"/>
  <c r="KZ5" s="1"/>
  <c r="MD5" s="1"/>
  <c r="NH5" s="1"/>
  <c r="OL5" s="1"/>
  <c r="PP5" s="1"/>
  <c r="QT5" s="1"/>
  <c r="AM3"/>
  <c r="IQ5" s="1"/>
  <c r="JU5" s="1"/>
  <c r="KY5" s="1"/>
  <c r="MC5" s="1"/>
  <c r="NG5" s="1"/>
  <c r="OK5" s="1"/>
  <c r="PO5" s="1"/>
  <c r="QS5" s="1"/>
  <c r="AE3"/>
  <c r="IP5" s="1"/>
  <c r="JT5" s="1"/>
  <c r="KX5" s="1"/>
  <c r="MB5" s="1"/>
  <c r="NF5" s="1"/>
  <c r="OJ5" s="1"/>
  <c r="PN5" s="1"/>
  <c r="QR5" s="1"/>
  <c r="W3"/>
  <c r="IO5" s="1"/>
  <c r="JS5" s="1"/>
  <c r="KW5" s="1"/>
  <c r="MA5" s="1"/>
  <c r="NE5" s="1"/>
  <c r="OI5" s="1"/>
  <c r="PM5" s="1"/>
  <c r="QQ5" s="1"/>
  <c r="IN5"/>
  <c r="JR5" s="1"/>
  <c r="KV5" s="1"/>
  <c r="LZ5" s="1"/>
  <c r="ND5" s="1"/>
  <c r="OH5" s="1"/>
  <c r="PL5" s="1"/>
  <c r="QP5" s="1"/>
  <c r="G3"/>
  <c r="IM5" s="1"/>
  <c r="L40" i="8"/>
  <c r="K40"/>
  <c r="L39"/>
  <c r="K39"/>
  <c r="L38"/>
  <c r="K38"/>
  <c r="L37"/>
  <c r="K37"/>
  <c r="L36"/>
  <c r="K36"/>
  <c r="M23" i="32"/>
  <c r="L6" i="8"/>
  <c r="M25" i="32" s="1"/>
  <c r="J40" i="8"/>
  <c r="J39"/>
  <c r="J38"/>
  <c r="J37"/>
  <c r="J36"/>
  <c r="B11" i="77" l="1"/>
  <c r="H45" i="76"/>
  <c r="I45"/>
  <c r="K45"/>
  <c r="J45"/>
  <c r="JQ5" i="5"/>
  <c r="KU5" s="1"/>
  <c r="LY5" s="1"/>
  <c r="NC5" s="1"/>
  <c r="OG5" s="1"/>
  <c r="PK5" s="1"/>
  <c r="QO5" s="1"/>
  <c r="E25" i="34"/>
  <c r="E26"/>
  <c r="O26" s="1"/>
  <c r="F15"/>
  <c r="F16"/>
  <c r="E23"/>
  <c r="E24"/>
  <c r="E32"/>
  <c r="O32" s="1"/>
  <c r="E33"/>
  <c r="O33" s="1"/>
  <c r="E34"/>
  <c r="O34" s="1"/>
  <c r="E35"/>
  <c r="O35" s="1"/>
  <c r="E21"/>
  <c r="E22"/>
  <c r="E30"/>
  <c r="O30" s="1"/>
  <c r="E31"/>
  <c r="O31" s="1"/>
  <c r="B30"/>
  <c r="B32" s="1"/>
  <c r="B34" s="1"/>
  <c r="B36" s="1"/>
  <c r="E17"/>
  <c r="E18"/>
  <c r="E13"/>
  <c r="E14"/>
  <c r="E19"/>
  <c r="E20"/>
  <c r="E28"/>
  <c r="O28" s="1"/>
  <c r="E29"/>
  <c r="O29" s="1"/>
  <c r="VT10" i="5"/>
  <c r="JZ5"/>
  <c r="LD5" s="1"/>
  <c r="MH5" s="1"/>
  <c r="NL5" s="1"/>
  <c r="OP5" s="1"/>
  <c r="PT5" s="1"/>
  <c r="QX5" s="1"/>
  <c r="JY5"/>
  <c r="LC5" s="1"/>
  <c r="MG5" s="1"/>
  <c r="NK5" s="1"/>
  <c r="OO5" s="1"/>
  <c r="PS5" s="1"/>
  <c r="QW5" s="1"/>
  <c r="CA2"/>
  <c r="BK2"/>
  <c r="AU2"/>
  <c r="BS2"/>
  <c r="BC2"/>
  <c r="G2"/>
  <c r="AE2"/>
  <c r="AM2"/>
  <c r="O2"/>
  <c r="W2"/>
  <c r="VA10"/>
  <c r="SZ10" s="1"/>
  <c r="WG10"/>
  <c r="M26" i="34"/>
  <c r="M28"/>
  <c r="H113"/>
  <c r="H112"/>
  <c r="TE9" i="5"/>
  <c r="VU10"/>
  <c r="VV10"/>
  <c r="VW10"/>
  <c r="A11"/>
  <c r="B12" i="77" s="1"/>
  <c r="UZ10" i="5"/>
  <c r="F28" i="34" l="1"/>
  <c r="F22"/>
  <c r="O22"/>
  <c r="F20"/>
  <c r="O20"/>
  <c r="F18"/>
  <c r="O18"/>
  <c r="F23"/>
  <c r="O23"/>
  <c r="F25"/>
  <c r="O25"/>
  <c r="F13"/>
  <c r="O13"/>
  <c r="F24"/>
  <c r="O24"/>
  <c r="F19"/>
  <c r="O19"/>
  <c r="F17"/>
  <c r="O17"/>
  <c r="F14"/>
  <c r="O14"/>
  <c r="F21"/>
  <c r="O21"/>
  <c r="F26"/>
  <c r="TX31" i="5"/>
  <c r="FH32" i="77" s="1"/>
  <c r="TW32" i="5"/>
  <c r="FG33" i="77" s="1"/>
  <c r="TX24" i="5"/>
  <c r="FH25" i="77" s="1"/>
  <c r="TW8" i="5"/>
  <c r="FG9" i="77" s="1"/>
  <c r="TW16" i="5"/>
  <c r="FG17" i="77" s="1"/>
  <c r="TX8" i="5"/>
  <c r="FH9" i="77" s="1"/>
  <c r="TX40" i="5"/>
  <c r="FH41" i="77" s="1"/>
  <c r="TW15" i="5"/>
  <c r="FG16" i="77" s="1"/>
  <c r="TW33" i="5"/>
  <c r="FG34" i="77" s="1"/>
  <c r="TX7" i="5"/>
  <c r="FH8" i="77" s="1"/>
  <c r="TX39" i="5"/>
  <c r="FH40" i="77" s="1"/>
  <c r="TX33" i="5"/>
  <c r="FH34" i="77" s="1"/>
  <c r="TW6" i="5"/>
  <c r="FG7" i="77" s="1"/>
  <c r="TW38" i="5"/>
  <c r="FG39" i="77" s="1"/>
  <c r="TW31" i="5"/>
  <c r="FG32" i="77" s="1"/>
  <c r="TW19" i="5"/>
  <c r="FG20" i="77" s="1"/>
  <c r="TX23" i="5"/>
  <c r="FH24" i="77" s="1"/>
  <c r="TX17" i="5"/>
  <c r="FH18" i="77" s="1"/>
  <c r="TW12" i="5"/>
  <c r="FG13" i="77" s="1"/>
  <c r="TW22" i="5"/>
  <c r="FG23" i="77" s="1"/>
  <c r="TX29" i="5"/>
  <c r="FH30" i="77" s="1"/>
  <c r="TX14" i="5"/>
  <c r="FH15" i="77" s="1"/>
  <c r="TX30" i="5"/>
  <c r="FH31" i="77" s="1"/>
  <c r="TW7" i="5"/>
  <c r="FG8" i="77" s="1"/>
  <c r="TW23" i="5"/>
  <c r="FG24" i="77" s="1"/>
  <c r="TW39" i="5"/>
  <c r="FG40" i="77" s="1"/>
  <c r="TW28" i="5"/>
  <c r="FG29" i="77" s="1"/>
  <c r="TW13" i="5"/>
  <c r="FG14" i="77" s="1"/>
  <c r="TX20" i="5"/>
  <c r="FH21" i="77" s="1"/>
  <c r="TW45" i="5"/>
  <c r="FG46" i="77" s="1"/>
  <c r="TX13" i="5"/>
  <c r="FH14" i="77" s="1"/>
  <c r="TW26" i="5"/>
  <c r="FG27" i="77" s="1"/>
  <c r="TX38" i="5"/>
  <c r="FH39" i="77" s="1"/>
  <c r="TW11" i="5"/>
  <c r="FG12" i="77" s="1"/>
  <c r="TW20" i="5"/>
  <c r="FG21" i="77" s="1"/>
  <c r="TW27" i="5"/>
  <c r="FG28" i="77" s="1"/>
  <c r="TW36" i="5"/>
  <c r="FG37" i="77" s="1"/>
  <c r="TW43" i="5"/>
  <c r="FG44" i="77" s="1"/>
  <c r="TX12" i="5"/>
  <c r="FH13" i="77" s="1"/>
  <c r="TW21" i="5"/>
  <c r="FG22" i="77" s="1"/>
  <c r="TX28" i="5"/>
  <c r="FH29" i="77" s="1"/>
  <c r="TW37" i="5"/>
  <c r="FG38" i="77" s="1"/>
  <c r="TX44" i="5"/>
  <c r="FH45" i="77" s="1"/>
  <c r="TX22" i="5"/>
  <c r="FH23" i="77" s="1"/>
  <c r="TW44" i="5"/>
  <c r="FG45" i="77" s="1"/>
  <c r="TX11" i="5"/>
  <c r="FH12" i="77" s="1"/>
  <c r="TX18" i="5"/>
  <c r="FH19" i="77" s="1"/>
  <c r="TX27" i="5"/>
  <c r="FH28" i="77" s="1"/>
  <c r="TX34" i="5"/>
  <c r="FH35" i="77" s="1"/>
  <c r="TX43" i="5"/>
  <c r="FH44" i="77" s="1"/>
  <c r="TY12" i="5"/>
  <c r="FI13" i="77" s="1"/>
  <c r="TX15" i="5"/>
  <c r="FH16" i="77" s="1"/>
  <c r="TW42" i="5"/>
  <c r="FG43" i="77" s="1"/>
  <c r="TX21" i="5"/>
  <c r="FH22" i="77" s="1"/>
  <c r="TX37" i="5"/>
  <c r="FH38" i="77" s="1"/>
  <c r="TW14" i="5"/>
  <c r="FG15" i="77" s="1"/>
  <c r="TW30" i="5"/>
  <c r="FG31" i="77" s="1"/>
  <c r="TX6" i="5"/>
  <c r="FH7" i="77" s="1"/>
  <c r="TX45" i="5"/>
  <c r="FH46" i="77" s="1"/>
  <c r="TW29" i="5"/>
  <c r="FG30" i="77" s="1"/>
  <c r="TX36" i="5"/>
  <c r="FH37" i="77" s="1"/>
  <c r="TW10" i="5"/>
  <c r="FG11" i="77" s="1"/>
  <c r="TW24" i="5"/>
  <c r="FG25" i="77" s="1"/>
  <c r="TW35" i="5"/>
  <c r="FG36" i="77" s="1"/>
  <c r="TW9" i="5"/>
  <c r="FG10" i="77" s="1"/>
  <c r="TW18" i="5"/>
  <c r="FG19" i="77" s="1"/>
  <c r="TW25" i="5"/>
  <c r="FG26" i="77" s="1"/>
  <c r="TW34" i="5"/>
  <c r="FG35" i="77" s="1"/>
  <c r="TW41" i="5"/>
  <c r="FG42" i="77" s="1"/>
  <c r="TX10" i="5"/>
  <c r="FH11" i="77" s="1"/>
  <c r="TX19" i="5"/>
  <c r="FH20" i="77" s="1"/>
  <c r="TX26" i="5"/>
  <c r="FH27" i="77" s="1"/>
  <c r="TX35" i="5"/>
  <c r="FH36" i="77" s="1"/>
  <c r="TX42" i="5"/>
  <c r="FH43" i="77" s="1"/>
  <c r="TW17" i="5"/>
  <c r="FG18" i="77" s="1"/>
  <c r="TW40" i="5"/>
  <c r="FG41" i="77" s="1"/>
  <c r="TX9" i="5"/>
  <c r="FH10" i="77" s="1"/>
  <c r="TX16" i="5"/>
  <c r="FH17" i="77" s="1"/>
  <c r="TX25" i="5"/>
  <c r="FH26" i="77" s="1"/>
  <c r="TX32" i="5"/>
  <c r="FH33" i="77" s="1"/>
  <c r="TX41" i="5"/>
  <c r="FH42" i="77" s="1"/>
  <c r="B39" i="34"/>
  <c r="B41" s="1"/>
  <c r="B43" s="1"/>
  <c r="VT11" i="5"/>
  <c r="VA11"/>
  <c r="SZ11" s="1"/>
  <c r="WG11"/>
  <c r="M30" i="34"/>
  <c r="F30" s="1"/>
  <c r="M29"/>
  <c r="F29" s="1"/>
  <c r="TE10" i="5"/>
  <c r="VV11"/>
  <c r="VU11"/>
  <c r="VW11"/>
  <c r="A12"/>
  <c r="B13" i="77" s="1"/>
  <c r="UZ11" i="5"/>
  <c r="TY33" l="1"/>
  <c r="FI34" i="77" s="1"/>
  <c r="TY22" i="5"/>
  <c r="FI23" i="77" s="1"/>
  <c r="TY19" i="5"/>
  <c r="FI20" i="77" s="1"/>
  <c r="TY15" i="5"/>
  <c r="FI16" i="77" s="1"/>
  <c r="TY31" i="5"/>
  <c r="FI32" i="77" s="1"/>
  <c r="TY30" i="5"/>
  <c r="FI31" i="77" s="1"/>
  <c r="TY39" i="5"/>
  <c r="FI40" i="77" s="1"/>
  <c r="TY16" i="5"/>
  <c r="FI17" i="77" s="1"/>
  <c r="TY32" i="5"/>
  <c r="FI33" i="77" s="1"/>
  <c r="TY14" i="5"/>
  <c r="FI15" i="77" s="1"/>
  <c r="TY44" i="5"/>
  <c r="FI45" i="77" s="1"/>
  <c r="TY38" i="5"/>
  <c r="FI39" i="77" s="1"/>
  <c r="TY23" i="5"/>
  <c r="FI24" i="77" s="1"/>
  <c r="TY17" i="5"/>
  <c r="FI18" i="77" s="1"/>
  <c r="TY24" i="5"/>
  <c r="FI25" i="77" s="1"/>
  <c r="TY7" i="5"/>
  <c r="FI8" i="77" s="1"/>
  <c r="TY40" i="5"/>
  <c r="FI41" i="77" s="1"/>
  <c r="TY8" i="5"/>
  <c r="FI9" i="77" s="1"/>
  <c r="TY42" i="5"/>
  <c r="FI43" i="77" s="1"/>
  <c r="TY20" i="5"/>
  <c r="FI21" i="77" s="1"/>
  <c r="TY25" i="5"/>
  <c r="FI26" i="77" s="1"/>
  <c r="TY36" i="5"/>
  <c r="FI37" i="77" s="1"/>
  <c r="TY34" i="5"/>
  <c r="FI35" i="77" s="1"/>
  <c r="TY35" i="5"/>
  <c r="FI36" i="77" s="1"/>
  <c r="TY29" i="5"/>
  <c r="FI30" i="77" s="1"/>
  <c r="TY6" i="5"/>
  <c r="FI7" i="77" s="1"/>
  <c r="TY37" i="5"/>
  <c r="FI38" i="77" s="1"/>
  <c r="TY43" i="5"/>
  <c r="FI44" i="77" s="1"/>
  <c r="TY11" i="5"/>
  <c r="FI12" i="77" s="1"/>
  <c r="TY45" i="5"/>
  <c r="TY41"/>
  <c r="FI42" i="77" s="1"/>
  <c r="TY9" i="5"/>
  <c r="FI10" i="77" s="1"/>
  <c r="TY28" i="5"/>
  <c r="FI29" i="77" s="1"/>
  <c r="TY18" i="5"/>
  <c r="FI19" i="77" s="1"/>
  <c r="TY10" i="5"/>
  <c r="FI11" i="77" s="1"/>
  <c r="TY21" i="5"/>
  <c r="FI22" i="77" s="1"/>
  <c r="TY27" i="5"/>
  <c r="FI28" i="77" s="1"/>
  <c r="TY26" i="5"/>
  <c r="FI27" i="77" s="1"/>
  <c r="TY13" i="5"/>
  <c r="FI14" i="77" s="1"/>
  <c r="B48" i="34"/>
  <c r="VT12" i="5"/>
  <c r="VA12"/>
  <c r="SZ12" s="1"/>
  <c r="WG12"/>
  <c r="M32" i="34"/>
  <c r="F32" s="1"/>
  <c r="M31"/>
  <c r="F31" s="1"/>
  <c r="TE11" i="5"/>
  <c r="VW12"/>
  <c r="VV12"/>
  <c r="VU12"/>
  <c r="A13"/>
  <c r="B14" i="77" s="1"/>
  <c r="UZ12" i="5"/>
  <c r="T41" i="33"/>
  <c r="T36"/>
  <c r="T40"/>
  <c r="M18"/>
  <c r="H1" i="8"/>
  <c r="TZ45" i="5" l="1"/>
  <c r="FJ46" i="77" s="1"/>
  <c r="FI46"/>
  <c r="B50" i="34"/>
  <c r="B52" s="1"/>
  <c r="B54" s="1"/>
  <c r="TZ33" i="5"/>
  <c r="FJ34" i="77" s="1"/>
  <c r="TZ26" i="5"/>
  <c r="FJ27" i="77" s="1"/>
  <c r="TZ18" i="5"/>
  <c r="FJ19" i="77" s="1"/>
  <c r="TZ8" i="5"/>
  <c r="FJ9" i="77" s="1"/>
  <c r="TZ15" i="5"/>
  <c r="FJ16" i="77" s="1"/>
  <c r="TZ11" i="5"/>
  <c r="FJ12" i="77" s="1"/>
  <c r="TZ40" i="5"/>
  <c r="FJ41" i="77" s="1"/>
  <c r="TZ17" i="5"/>
  <c r="FJ18" i="77" s="1"/>
  <c r="TZ16" i="5"/>
  <c r="FJ17" i="77" s="1"/>
  <c r="TZ13" i="5"/>
  <c r="FJ14" i="77" s="1"/>
  <c r="TZ36" i="5"/>
  <c r="FJ37" i="77" s="1"/>
  <c r="TZ7" i="5"/>
  <c r="FJ8" i="77" s="1"/>
  <c r="TZ21" i="5"/>
  <c r="FJ22" i="77" s="1"/>
  <c r="TZ28" i="5"/>
  <c r="FJ29" i="77" s="1"/>
  <c r="TZ30" i="5"/>
  <c r="FJ31" i="77" s="1"/>
  <c r="TZ39" i="5"/>
  <c r="FJ40" i="77" s="1"/>
  <c r="TZ37" i="5"/>
  <c r="FJ38" i="77" s="1"/>
  <c r="TZ35" i="5"/>
  <c r="FJ36" i="77" s="1"/>
  <c r="TZ23" i="5"/>
  <c r="FJ24" i="77" s="1"/>
  <c r="TZ24" i="5"/>
  <c r="FJ25" i="77" s="1"/>
  <c r="TZ41" i="5"/>
  <c r="FJ42" i="77" s="1"/>
  <c r="TZ14" i="5"/>
  <c r="FJ15" i="77" s="1"/>
  <c r="TZ44" i="5"/>
  <c r="FJ45" i="77" s="1"/>
  <c r="TZ10" i="5"/>
  <c r="FJ11" i="77" s="1"/>
  <c r="TZ20" i="5"/>
  <c r="FJ21" i="77" s="1"/>
  <c r="TZ9" i="5"/>
  <c r="FJ10" i="77" s="1"/>
  <c r="TZ6" i="5"/>
  <c r="FJ7" i="77" s="1"/>
  <c r="TZ34" i="5"/>
  <c r="FJ35" i="77" s="1"/>
  <c r="TZ25" i="5"/>
  <c r="FJ26" i="77" s="1"/>
  <c r="TZ19" i="5"/>
  <c r="FJ20" i="77" s="1"/>
  <c r="TZ27" i="5"/>
  <c r="FJ28" i="77" s="1"/>
  <c r="TZ32" i="5"/>
  <c r="FJ33" i="77" s="1"/>
  <c r="TZ42" i="5"/>
  <c r="FJ43" i="77" s="1"/>
  <c r="TZ31" i="5"/>
  <c r="FJ32" i="77" s="1"/>
  <c r="TZ43" i="5"/>
  <c r="FJ44" i="77" s="1"/>
  <c r="TZ29" i="5"/>
  <c r="FJ30" i="77" s="1"/>
  <c r="TZ22" i="5"/>
  <c r="FJ23" i="77" s="1"/>
  <c r="TZ12" i="5"/>
  <c r="FJ13" i="77" s="1"/>
  <c r="TZ38" i="5"/>
  <c r="FJ39" i="77" s="1"/>
  <c r="VT13" i="5"/>
  <c r="VA13"/>
  <c r="SZ13" s="1"/>
  <c r="WG13"/>
  <c r="M33" i="34"/>
  <c r="F33" s="1"/>
  <c r="M34"/>
  <c r="TE12" i="5"/>
  <c r="VU13"/>
  <c r="VV13"/>
  <c r="VW13"/>
  <c r="A14"/>
  <c r="B15" i="77" s="1"/>
  <c r="UZ13" i="5"/>
  <c r="G89" i="35"/>
  <c r="G90" s="1"/>
  <c r="G91" s="1"/>
  <c r="G92" s="1"/>
  <c r="G38"/>
  <c r="G39" s="1"/>
  <c r="G40" s="1"/>
  <c r="G41" s="1"/>
  <c r="G33"/>
  <c r="G34" s="1"/>
  <c r="G35" s="1"/>
  <c r="G36" s="1"/>
  <c r="G28"/>
  <c r="G29" s="1"/>
  <c r="G30" s="1"/>
  <c r="G31" s="1"/>
  <c r="G23"/>
  <c r="G24" s="1"/>
  <c r="G25" s="1"/>
  <c r="G26" s="1"/>
  <c r="G18"/>
  <c r="G19" s="1"/>
  <c r="G20" s="1"/>
  <c r="G21" s="1"/>
  <c r="G13"/>
  <c r="G14" s="1"/>
  <c r="G15" s="1"/>
  <c r="G16" s="1"/>
  <c r="G8"/>
  <c r="G9" s="1"/>
  <c r="G10" s="1"/>
  <c r="G11" s="1"/>
  <c r="G3"/>
  <c r="G4" s="1"/>
  <c r="G5" s="1"/>
  <c r="G6" s="1"/>
  <c r="D90"/>
  <c r="D91" s="1"/>
  <c r="D92" s="1"/>
  <c r="D39"/>
  <c r="D40" s="1"/>
  <c r="D41" s="1"/>
  <c r="D34"/>
  <c r="D35" s="1"/>
  <c r="D36" s="1"/>
  <c r="D29"/>
  <c r="D30" s="1"/>
  <c r="D31" s="1"/>
  <c r="D24"/>
  <c r="D25" s="1"/>
  <c r="D26" s="1"/>
  <c r="D19"/>
  <c r="D20" s="1"/>
  <c r="D21" s="1"/>
  <c r="D9"/>
  <c r="D10" s="1"/>
  <c r="D11" s="1"/>
  <c r="D4"/>
  <c r="D5" s="1"/>
  <c r="D6" s="1"/>
  <c r="D14"/>
  <c r="D15" s="1"/>
  <c r="D16" s="1"/>
  <c r="B56" i="34" l="1"/>
  <c r="B58" s="1"/>
  <c r="VT14" i="5"/>
  <c r="M39" i="34"/>
  <c r="F34"/>
  <c r="G7" i="74"/>
  <c r="C7"/>
  <c r="B7"/>
  <c r="D7"/>
  <c r="VA14" i="5"/>
  <c r="SZ14" s="1"/>
  <c r="WG14"/>
  <c r="M35" i="34"/>
  <c r="F35" s="1"/>
  <c r="TE13" i="5"/>
  <c r="VU14"/>
  <c r="VV14"/>
  <c r="VW14"/>
  <c r="A15"/>
  <c r="B16" i="77" s="1"/>
  <c r="UZ14" i="5"/>
  <c r="E5" i="34"/>
  <c r="E4"/>
  <c r="M85"/>
  <c r="M84"/>
  <c r="M83"/>
  <c r="B1" i="5"/>
  <c r="V8" i="33" s="1"/>
  <c r="A1" i="5"/>
  <c r="B61" i="34" l="1"/>
  <c r="VT15" i="5"/>
  <c r="M41" i="34"/>
  <c r="F41" s="1"/>
  <c r="F39"/>
  <c r="H7" i="74"/>
  <c r="F7"/>
  <c r="A7" s="1"/>
  <c r="VA15" i="5"/>
  <c r="SZ15" s="1"/>
  <c r="N85" i="34"/>
  <c r="E85" s="1"/>
  <c r="F85"/>
  <c r="C84"/>
  <c r="N84"/>
  <c r="E84" s="1"/>
  <c r="F84"/>
  <c r="F83"/>
  <c r="N83"/>
  <c r="E83" s="1"/>
  <c r="WG15" i="5"/>
  <c r="TE14"/>
  <c r="VW15"/>
  <c r="VU15"/>
  <c r="VV15"/>
  <c r="UZ15"/>
  <c r="A16"/>
  <c r="VT16" l="1"/>
  <c r="B17" i="77"/>
  <c r="VA16" i="5"/>
  <c r="SZ16" s="1"/>
  <c r="WG16"/>
  <c r="TE15"/>
  <c r="VU16"/>
  <c r="VV16"/>
  <c r="VW16"/>
  <c r="UZ16"/>
  <c r="A17"/>
  <c r="B18" i="77" s="1"/>
  <c r="VT17" i="5" l="1"/>
  <c r="VA17"/>
  <c r="SZ17" s="1"/>
  <c r="WG17"/>
  <c r="M40" i="34"/>
  <c r="F40" s="1"/>
  <c r="TE16" i="5"/>
  <c r="VU17"/>
  <c r="VV17"/>
  <c r="VW17"/>
  <c r="UZ17"/>
  <c r="A18"/>
  <c r="VT18" l="1"/>
  <c r="B19" i="77"/>
  <c r="VA18" i="5"/>
  <c r="SZ18" s="1"/>
  <c r="WG18"/>
  <c r="M42" i="34"/>
  <c r="F42" s="1"/>
  <c r="M43"/>
  <c r="TE17" i="5"/>
  <c r="VV18"/>
  <c r="VW18"/>
  <c r="VU18"/>
  <c r="A19"/>
  <c r="B20" i="77" s="1"/>
  <c r="UZ18" i="5"/>
  <c r="M45" i="34" l="1"/>
  <c r="F43"/>
  <c r="VT19" i="5"/>
  <c r="VA19"/>
  <c r="SZ19" s="1"/>
  <c r="WG19"/>
  <c r="M44" i="34"/>
  <c r="F44" s="1"/>
  <c r="TE18" i="5"/>
  <c r="VW19"/>
  <c r="VU19"/>
  <c r="VV19"/>
  <c r="UZ19"/>
  <c r="A20"/>
  <c r="VT20" l="1"/>
  <c r="B21" i="77"/>
  <c r="M46" i="34"/>
  <c r="F45"/>
  <c r="VA20" i="5"/>
  <c r="SZ20" s="1"/>
  <c r="WG20"/>
  <c r="TE19"/>
  <c r="VU20"/>
  <c r="VV20"/>
  <c r="VW20"/>
  <c r="UZ20"/>
  <c r="A21"/>
  <c r="B22" i="77" s="1"/>
  <c r="M48" i="34" l="1"/>
  <c r="F48" s="1"/>
  <c r="F46"/>
  <c r="VT21" i="5"/>
  <c r="VA21"/>
  <c r="SZ21" s="1"/>
  <c r="WG21"/>
  <c r="TE20"/>
  <c r="VU21"/>
  <c r="VV21"/>
  <c r="VW21"/>
  <c r="UZ21"/>
  <c r="A22"/>
  <c r="VT22" l="1"/>
  <c r="B23" i="77"/>
  <c r="M50" i="34"/>
  <c r="F50" s="1"/>
  <c r="M49"/>
  <c r="F49" s="1"/>
  <c r="VA22" i="5"/>
  <c r="SZ22" s="1"/>
  <c r="WG22"/>
  <c r="TE21"/>
  <c r="VV22"/>
  <c r="VW22"/>
  <c r="VU22"/>
  <c r="UZ22"/>
  <c r="A23"/>
  <c r="VT23" l="1"/>
  <c r="B24" i="77"/>
  <c r="M51" i="34"/>
  <c r="F51" s="1"/>
  <c r="M52"/>
  <c r="F52" s="1"/>
  <c r="VA23" i="5"/>
  <c r="SZ23" s="1"/>
  <c r="WG23"/>
  <c r="TE22"/>
  <c r="VW23"/>
  <c r="VU23"/>
  <c r="VV23"/>
  <c r="UZ23"/>
  <c r="A24"/>
  <c r="VT24" l="1"/>
  <c r="B25" i="77"/>
  <c r="M54" i="34"/>
  <c r="F54" s="1"/>
  <c r="M53"/>
  <c r="F53" s="1"/>
  <c r="VA24" i="5"/>
  <c r="SZ24" s="1"/>
  <c r="WG24"/>
  <c r="TE23"/>
  <c r="VU24"/>
  <c r="VV24"/>
  <c r="VW24"/>
  <c r="A25"/>
  <c r="UZ24"/>
  <c r="VT25" l="1"/>
  <c r="B26" i="77"/>
  <c r="M56" i="34"/>
  <c r="F56" s="1"/>
  <c r="M55"/>
  <c r="F55" s="1"/>
  <c r="VA25" i="5"/>
  <c r="SZ25" s="1"/>
  <c r="WG25"/>
  <c r="TE24"/>
  <c r="VU25"/>
  <c r="VV25"/>
  <c r="VW25"/>
  <c r="UZ25"/>
  <c r="A26"/>
  <c r="VT26" l="1"/>
  <c r="B27" i="77"/>
  <c r="M57" i="34"/>
  <c r="F57" s="1"/>
  <c r="M61"/>
  <c r="M63" s="1"/>
  <c r="F63" s="1"/>
  <c r="F61"/>
  <c r="VA26" i="5"/>
  <c r="SZ26" s="1"/>
  <c r="WG26"/>
  <c r="TE25"/>
  <c r="VV26"/>
  <c r="VW26"/>
  <c r="VU26"/>
  <c r="A27"/>
  <c r="UZ26"/>
  <c r="VT27" l="1"/>
  <c r="B28" i="77"/>
  <c r="M64" i="34"/>
  <c r="F64" s="1"/>
  <c r="M65"/>
  <c r="F65" s="1"/>
  <c r="M62"/>
  <c r="F62" s="1"/>
  <c r="VA27" i="5"/>
  <c r="SZ27" s="1"/>
  <c r="WG27"/>
  <c r="TE26"/>
  <c r="VW27"/>
  <c r="VU27"/>
  <c r="VV27"/>
  <c r="UZ27"/>
  <c r="A28"/>
  <c r="VT28" l="1"/>
  <c r="B29" i="77"/>
  <c r="M67" i="34"/>
  <c r="F67" s="1"/>
  <c r="M66"/>
  <c r="F66" s="1"/>
  <c r="VA28" i="5"/>
  <c r="SZ28" s="1"/>
  <c r="WG28"/>
  <c r="TE27"/>
  <c r="VU28"/>
  <c r="VV28"/>
  <c r="VW28"/>
  <c r="UZ28"/>
  <c r="A29"/>
  <c r="VT29" l="1"/>
  <c r="B30" i="77"/>
  <c r="M68" i="34"/>
  <c r="F68" s="1"/>
  <c r="M69"/>
  <c r="VA29" i="5"/>
  <c r="SZ29" s="1"/>
  <c r="WG29"/>
  <c r="TE28"/>
  <c r="VU29"/>
  <c r="VV29"/>
  <c r="VW29"/>
  <c r="A30"/>
  <c r="UZ29"/>
  <c r="VT30" l="1"/>
  <c r="B31" i="77"/>
  <c r="M71" i="34"/>
  <c r="F69"/>
  <c r="M70"/>
  <c r="F70" s="1"/>
  <c r="VA30" i="5"/>
  <c r="SZ30" s="1"/>
  <c r="WG30"/>
  <c r="TE29"/>
  <c r="VV30"/>
  <c r="VW30"/>
  <c r="VU30"/>
  <c r="UZ30"/>
  <c r="A31"/>
  <c r="VT31" l="1"/>
  <c r="B32" i="77"/>
  <c r="M72" i="34"/>
  <c r="M73"/>
  <c r="VA31" i="5"/>
  <c r="SZ31" s="1"/>
  <c r="WG31"/>
  <c r="TE30"/>
  <c r="VW31"/>
  <c r="VU31"/>
  <c r="VV31"/>
  <c r="UZ31"/>
  <c r="A32"/>
  <c r="VT32" l="1"/>
  <c r="B33" i="77"/>
  <c r="M75" i="34"/>
  <c r="M74"/>
  <c r="VA32" i="5"/>
  <c r="SZ32" s="1"/>
  <c r="WG32"/>
  <c r="TE31"/>
  <c r="VU32"/>
  <c r="VV32"/>
  <c r="VW32"/>
  <c r="A33"/>
  <c r="UZ32"/>
  <c r="VT33" l="1"/>
  <c r="B34" i="77"/>
  <c r="M76" i="34"/>
  <c r="M77"/>
  <c r="VA33" i="5"/>
  <c r="SZ33" s="1"/>
  <c r="WG33"/>
  <c r="TE32"/>
  <c r="VU33"/>
  <c r="VV33"/>
  <c r="VW33"/>
  <c r="UZ33"/>
  <c r="A34"/>
  <c r="VT34" l="1"/>
  <c r="B35" i="77"/>
  <c r="M79" i="34"/>
  <c r="M80" s="1"/>
  <c r="M78"/>
  <c r="VA34" i="5"/>
  <c r="SZ34" s="1"/>
  <c r="WG34"/>
  <c r="TE33"/>
  <c r="VV34"/>
  <c r="VW34"/>
  <c r="VU34"/>
  <c r="A35"/>
  <c r="UZ34"/>
  <c r="VT35" l="1"/>
  <c r="B36" i="77"/>
  <c r="VA35" i="5"/>
  <c r="SZ35" s="1"/>
  <c r="WG35"/>
  <c r="TE34"/>
  <c r="VW35"/>
  <c r="VU35"/>
  <c r="VV35"/>
  <c r="A36"/>
  <c r="UZ35"/>
  <c r="VT36" l="1"/>
  <c r="B37" i="77"/>
  <c r="VA36" i="5"/>
  <c r="SZ36" s="1"/>
  <c r="WG36"/>
  <c r="TE35"/>
  <c r="VU36"/>
  <c r="VV36"/>
  <c r="VW36"/>
  <c r="A37"/>
  <c r="UZ36"/>
  <c r="VT37" l="1"/>
  <c r="B38" i="77"/>
  <c r="VA37" i="5"/>
  <c r="SZ37" s="1"/>
  <c r="WG37"/>
  <c r="TE36"/>
  <c r="VU37"/>
  <c r="VV37"/>
  <c r="VW37"/>
  <c r="UZ37"/>
  <c r="A38"/>
  <c r="VT38" l="1"/>
  <c r="B39" i="77"/>
  <c r="VA38" i="5"/>
  <c r="SZ38" s="1"/>
  <c r="WG38"/>
  <c r="TE37"/>
  <c r="VV38"/>
  <c r="VW38"/>
  <c r="VU38"/>
  <c r="UZ38"/>
  <c r="A39"/>
  <c r="VT39" l="1"/>
  <c r="B40" i="77"/>
  <c r="VA39" i="5"/>
  <c r="SZ39" s="1"/>
  <c r="WG39"/>
  <c r="TE38"/>
  <c r="VW39"/>
  <c r="VU39"/>
  <c r="VV39"/>
  <c r="UZ39"/>
  <c r="A40"/>
  <c r="VT40" l="1"/>
  <c r="B41" i="77"/>
  <c r="VA40" i="5"/>
  <c r="SZ40" s="1"/>
  <c r="WG40"/>
  <c r="TE39"/>
  <c r="VU40"/>
  <c r="VV40"/>
  <c r="VW40"/>
  <c r="UZ40"/>
  <c r="A41"/>
  <c r="VT41" l="1"/>
  <c r="B42" i="77"/>
  <c r="VA41" i="5"/>
  <c r="SZ41" s="1"/>
  <c r="WG41"/>
  <c r="TE40"/>
  <c r="VU41"/>
  <c r="VV41"/>
  <c r="VW41"/>
  <c r="A42"/>
  <c r="UZ41"/>
  <c r="VT42" l="1"/>
  <c r="B43" i="77"/>
  <c r="VA42" i="5"/>
  <c r="SZ42" s="1"/>
  <c r="A43"/>
  <c r="B44" i="77" s="1"/>
  <c r="WG42" i="5"/>
  <c r="TE41"/>
  <c r="VV42"/>
  <c r="VW42"/>
  <c r="VU42"/>
  <c r="UZ42"/>
  <c r="VT43" l="1"/>
  <c r="A44"/>
  <c r="B45" i="77" s="1"/>
  <c r="VA43" i="5"/>
  <c r="SZ43" s="1"/>
  <c r="WG43"/>
  <c r="C89" i="34"/>
  <c r="C88"/>
  <c r="E7"/>
  <c r="C90"/>
  <c r="E6"/>
  <c r="F90"/>
  <c r="C97"/>
  <c r="F88"/>
  <c r="F89"/>
  <c r="UZ43" i="5"/>
  <c r="VV43"/>
  <c r="VW43"/>
  <c r="VU43"/>
  <c r="TE42"/>
  <c r="TE43" l="1"/>
  <c r="VT44"/>
  <c r="TE44" s="1"/>
  <c r="WG44"/>
  <c r="VV44"/>
  <c r="A45"/>
  <c r="B46" i="77" s="1"/>
  <c r="VU44" i="5"/>
  <c r="UZ44"/>
  <c r="VA44"/>
  <c r="SZ44" s="1"/>
  <c r="VW44"/>
  <c r="VT45" l="1"/>
  <c r="TE45" s="1"/>
  <c r="WG45"/>
  <c r="VU45"/>
  <c r="UZ45"/>
  <c r="VW45"/>
  <c r="VA45"/>
  <c r="SZ45" s="1"/>
  <c r="VV45"/>
  <c r="I5" i="8"/>
  <c r="J5" s="1"/>
  <c r="K5" s="1"/>
  <c r="L5" s="1"/>
  <c r="M5" s="1"/>
  <c r="N5" s="1"/>
  <c r="O5" s="1"/>
  <c r="P5" s="1"/>
  <c r="Q5" s="1"/>
  <c r="R5" s="1"/>
  <c r="S5" s="1"/>
  <c r="T5" s="1"/>
  <c r="U5" s="1"/>
  <c r="V5" s="1"/>
  <c r="W5" s="1"/>
  <c r="X5" s="1"/>
  <c r="Y5" s="1"/>
  <c r="Z5" s="1"/>
  <c r="AA5" s="1"/>
  <c r="AB5" s="1"/>
  <c r="AC5" s="1"/>
  <c r="AD5" s="1"/>
  <c r="AE5" s="1"/>
  <c r="AF5" s="1"/>
  <c r="AG5" s="1"/>
  <c r="AH5" s="1"/>
  <c r="AI5" s="1"/>
  <c r="AJ5" s="1"/>
  <c r="F5"/>
  <c r="E5"/>
  <c r="D5"/>
  <c r="C5"/>
  <c r="B5"/>
  <c r="G40"/>
  <c r="G39"/>
  <c r="G38"/>
  <c r="G37"/>
  <c r="G36"/>
  <c r="G35"/>
  <c r="G34"/>
  <c r="G33"/>
  <c r="G32"/>
  <c r="G31"/>
  <c r="G30"/>
  <c r="G29"/>
  <c r="G28"/>
  <c r="G27"/>
  <c r="G26"/>
  <c r="G25"/>
  <c r="G24"/>
  <c r="G23"/>
  <c r="G22"/>
  <c r="G21"/>
  <c r="G20"/>
  <c r="G19"/>
  <c r="G18"/>
  <c r="G17"/>
  <c r="G16"/>
  <c r="G15"/>
  <c r="G14"/>
  <c r="G13"/>
  <c r="G12"/>
  <c r="G11"/>
  <c r="G10"/>
  <c r="G9"/>
  <c r="G8"/>
  <c r="G7"/>
  <c r="G6"/>
  <c r="K52" i="76" l="1"/>
  <c r="K48"/>
  <c r="K54"/>
  <c r="J41"/>
  <c r="J49"/>
  <c r="K57"/>
  <c r="H35"/>
  <c r="K53"/>
  <c r="J55"/>
  <c r="H55"/>
  <c r="H43"/>
  <c r="K42"/>
  <c r="J47"/>
  <c r="J42"/>
  <c r="K47"/>
  <c r="I38"/>
  <c r="H54"/>
  <c r="K55"/>
  <c r="K41"/>
  <c r="K43"/>
  <c r="I41"/>
  <c r="D14"/>
  <c r="K33"/>
  <c r="J38"/>
  <c r="J52"/>
  <c r="K56"/>
  <c r="H38"/>
  <c r="C14"/>
  <c r="K38"/>
  <c r="H44"/>
  <c r="I47"/>
  <c r="J37"/>
  <c r="I44"/>
  <c r="K35"/>
  <c r="D22"/>
  <c r="J39"/>
  <c r="J53"/>
  <c r="H53"/>
  <c r="H41"/>
  <c r="I37"/>
  <c r="I53"/>
  <c r="C22"/>
  <c r="J48"/>
  <c r="J57"/>
  <c r="K39"/>
  <c r="K49"/>
  <c r="K44"/>
  <c r="J43"/>
  <c r="I49"/>
  <c r="I35"/>
  <c r="I33"/>
  <c r="I43"/>
  <c r="H33"/>
  <c r="I39"/>
  <c r="H56"/>
  <c r="I42"/>
  <c r="J56"/>
  <c r="I57"/>
  <c r="H42"/>
  <c r="K36"/>
  <c r="I56"/>
  <c r="H57"/>
  <c r="D7"/>
  <c r="J36"/>
  <c r="I54"/>
  <c r="H49"/>
  <c r="I55"/>
  <c r="I36"/>
  <c r="I48"/>
  <c r="H39"/>
  <c r="K37"/>
  <c r="H48"/>
  <c r="J54"/>
  <c r="J33"/>
  <c r="H52"/>
  <c r="H47"/>
  <c r="H36"/>
  <c r="H37"/>
  <c r="J35"/>
  <c r="I52"/>
  <c r="D6"/>
  <c r="J44"/>
  <c r="T11" i="33"/>
  <c r="T7"/>
  <c r="T19"/>
  <c r="T9"/>
  <c r="T20"/>
  <c r="T13"/>
  <c r="T28"/>
  <c r="T12"/>
  <c r="B31"/>
  <c r="T17"/>
  <c r="T23"/>
  <c r="T26"/>
  <c r="T14"/>
  <c r="T22"/>
  <c r="T10"/>
  <c r="T29"/>
  <c r="T8"/>
  <c r="AK5" i="8"/>
  <c r="AL5" s="1"/>
  <c r="AM5" s="1"/>
  <c r="AN5" s="1"/>
  <c r="AO5" s="1"/>
  <c r="AP5" s="1"/>
  <c r="AQ5" s="1"/>
  <c r="AR5" s="1"/>
  <c r="AS5" s="1"/>
  <c r="AT5" s="1"/>
  <c r="AU5" s="1"/>
  <c r="AV5" s="1"/>
  <c r="AW5" s="1"/>
  <c r="AX5" s="1"/>
  <c r="AY5" s="1"/>
  <c r="AZ5" s="1"/>
  <c r="B8" i="74" l="1"/>
  <c r="H8" l="1"/>
  <c r="F8"/>
  <c r="A8" s="1"/>
  <c r="G8"/>
  <c r="D8"/>
  <c r="C8"/>
  <c r="B9"/>
  <c r="H9" l="1"/>
  <c r="F9"/>
  <c r="A9" s="1"/>
  <c r="G9"/>
  <c r="C9"/>
  <c r="D9"/>
  <c r="B10"/>
  <c r="H10" l="1"/>
  <c r="F10"/>
  <c r="A10" s="1"/>
  <c r="G10"/>
  <c r="D10"/>
  <c r="C10"/>
  <c r="B11"/>
  <c r="H11" l="1"/>
  <c r="F11"/>
  <c r="A11" s="1"/>
  <c r="G11"/>
  <c r="C11"/>
  <c r="D11"/>
  <c r="B12"/>
  <c r="H12" l="1"/>
  <c r="F12"/>
  <c r="A12" s="1"/>
  <c r="G12"/>
  <c r="D12"/>
  <c r="C12"/>
  <c r="B13"/>
  <c r="F14" l="1"/>
  <c r="H13"/>
  <c r="F13"/>
  <c r="A13" s="1"/>
  <c r="G13"/>
  <c r="C13"/>
  <c r="D13"/>
  <c r="B14"/>
  <c r="A14" l="1"/>
  <c r="H14"/>
  <c r="G14"/>
  <c r="B15"/>
  <c r="C14"/>
  <c r="D14"/>
  <c r="G16" l="1"/>
  <c r="H15"/>
  <c r="F15"/>
  <c r="A15" s="1"/>
  <c r="G15"/>
  <c r="D15"/>
  <c r="C15"/>
  <c r="B16"/>
  <c r="H16" l="1"/>
  <c r="F16"/>
  <c r="A16" s="1"/>
  <c r="D16"/>
  <c r="C16"/>
  <c r="B17"/>
  <c r="H17" l="1"/>
  <c r="F17"/>
  <c r="A17" s="1"/>
  <c r="G17"/>
  <c r="B18"/>
  <c r="C17"/>
  <c r="D17"/>
  <c r="F19" l="1"/>
  <c r="H18"/>
  <c r="F18"/>
  <c r="A18" s="1"/>
  <c r="G18"/>
  <c r="D18"/>
  <c r="C18"/>
  <c r="B19"/>
  <c r="A19" l="1"/>
  <c r="H19"/>
  <c r="G19"/>
  <c r="B20"/>
  <c r="C19"/>
  <c r="D19"/>
  <c r="H20" l="1"/>
  <c r="F20"/>
  <c r="A20" s="1"/>
  <c r="G20"/>
  <c r="D20"/>
  <c r="C20"/>
  <c r="B21"/>
  <c r="H21" l="1"/>
  <c r="F21"/>
  <c r="A21" s="1"/>
  <c r="G21"/>
  <c r="C21"/>
  <c r="D21"/>
  <c r="B22"/>
  <c r="F23" l="1"/>
  <c r="H22"/>
  <c r="F22"/>
  <c r="A22" s="1"/>
  <c r="G22"/>
  <c r="D22"/>
  <c r="C22"/>
  <c r="B23"/>
  <c r="A23" l="1"/>
  <c r="H23"/>
  <c r="F24"/>
  <c r="G23"/>
  <c r="B24"/>
  <c r="C23"/>
  <c r="D23"/>
  <c r="F25" l="1"/>
  <c r="A24"/>
  <c r="H24"/>
  <c r="G24"/>
  <c r="D24"/>
  <c r="C24"/>
  <c r="B25"/>
  <c r="G26" l="1"/>
  <c r="G25"/>
  <c r="H25"/>
  <c r="A25"/>
  <c r="B26"/>
  <c r="C25"/>
  <c r="D25"/>
  <c r="H26" l="1"/>
  <c r="F26"/>
  <c r="A26" s="1"/>
  <c r="D26"/>
  <c r="C26"/>
  <c r="B27"/>
  <c r="H27" l="1"/>
  <c r="F27"/>
  <c r="A27" s="1"/>
  <c r="G27"/>
  <c r="C27"/>
  <c r="D27"/>
  <c r="B28"/>
  <c r="H28" l="1"/>
  <c r="F28"/>
  <c r="A28" s="1"/>
  <c r="G28"/>
  <c r="B29"/>
  <c r="D28"/>
  <c r="C28"/>
  <c r="F30" l="1"/>
  <c r="H29"/>
  <c r="F29"/>
  <c r="A29" s="1"/>
  <c r="G29"/>
  <c r="D29"/>
  <c r="C29"/>
  <c r="B30"/>
  <c r="A30" l="1"/>
  <c r="H30"/>
  <c r="G30"/>
  <c r="D30"/>
  <c r="C30"/>
  <c r="B31"/>
  <c r="H31" l="1"/>
  <c r="F31"/>
  <c r="A31" s="1"/>
  <c r="G31"/>
  <c r="B32"/>
  <c r="C31"/>
  <c r="D31"/>
  <c r="H32" l="1"/>
  <c r="F32"/>
  <c r="A32" s="1"/>
  <c r="G32"/>
  <c r="C32"/>
  <c r="D32"/>
  <c r="B33"/>
  <c r="H33" l="1"/>
  <c r="F33"/>
  <c r="A33" s="1"/>
  <c r="G33"/>
  <c r="C33"/>
  <c r="D33"/>
  <c r="B34"/>
  <c r="H34" l="1"/>
  <c r="F34"/>
  <c r="A34" s="1"/>
  <c r="G34"/>
  <c r="B35"/>
  <c r="D34"/>
  <c r="C34"/>
  <c r="H35" l="1"/>
  <c r="F35"/>
  <c r="A35" s="1"/>
  <c r="G35"/>
  <c r="D35"/>
  <c r="C35"/>
  <c r="B36"/>
  <c r="H36" l="1"/>
  <c r="F36"/>
  <c r="A36" s="1"/>
  <c r="G36"/>
  <c r="D36"/>
  <c r="C36"/>
  <c r="B37"/>
  <c r="F38" l="1"/>
  <c r="H37"/>
  <c r="F37"/>
  <c r="A37" s="1"/>
  <c r="G37"/>
  <c r="C37"/>
  <c r="D37"/>
  <c r="B38"/>
  <c r="A38" l="1"/>
  <c r="H38"/>
  <c r="F39"/>
  <c r="G38"/>
  <c r="D38"/>
  <c r="C38"/>
  <c r="B39"/>
  <c r="H40" l="1"/>
  <c r="A39"/>
  <c r="G39"/>
  <c r="H39"/>
  <c r="B40"/>
  <c r="C39"/>
  <c r="D39"/>
  <c r="G41" l="1"/>
  <c r="F40"/>
  <c r="A40" s="1"/>
  <c r="G40"/>
  <c r="B41"/>
  <c r="D40"/>
  <c r="C40"/>
  <c r="L2" i="33"/>
  <c r="C83" i="34"/>
  <c r="C85"/>
  <c r="B27" i="33"/>
  <c r="H41" i="74" l="1"/>
  <c r="F41"/>
  <c r="A41" s="1"/>
  <c r="C41"/>
  <c r="D41"/>
  <c r="B42"/>
  <c r="H42" l="1"/>
  <c r="F42"/>
  <c r="A42" s="1"/>
  <c r="G42"/>
  <c r="B44"/>
  <c r="D42"/>
  <c r="C42"/>
  <c r="B43"/>
  <c r="H43" l="1"/>
  <c r="F43"/>
  <c r="A43" s="1"/>
  <c r="H44"/>
  <c r="F44"/>
  <c r="A44" s="1"/>
  <c r="G43"/>
  <c r="G44"/>
  <c r="D44"/>
  <c r="C44"/>
  <c r="B45"/>
  <c r="C43"/>
  <c r="D43"/>
  <c r="F46" l="1"/>
  <c r="H45"/>
  <c r="F45"/>
  <c r="A45" s="1"/>
  <c r="G45"/>
  <c r="D45"/>
  <c r="C45"/>
  <c r="B46"/>
  <c r="T24" i="33"/>
  <c r="A46" i="74" l="1"/>
  <c r="H46"/>
  <c r="G46"/>
  <c r="C46"/>
  <c r="D46"/>
</calcChain>
</file>

<file path=xl/sharedStrings.xml><?xml version="1.0" encoding="utf-8"?>
<sst xmlns="http://schemas.openxmlformats.org/spreadsheetml/2006/main" count="5059" uniqueCount="2886">
  <si>
    <t>Kode</t>
  </si>
  <si>
    <t>NIS</t>
  </si>
  <si>
    <t>Kelas</t>
  </si>
  <si>
    <t>JK</t>
  </si>
  <si>
    <t>Pendidikan Pancasila dan Kewarganegaraan</t>
  </si>
  <si>
    <t>Bahasa Indonesia</t>
  </si>
  <si>
    <t>Bahasa Inggris</t>
  </si>
  <si>
    <t>Prakarya dan Kewirausahaan</t>
  </si>
  <si>
    <t>003</t>
  </si>
  <si>
    <t>004</t>
  </si>
  <si>
    <t>005</t>
  </si>
  <si>
    <t>006</t>
  </si>
  <si>
    <t>007</t>
  </si>
  <si>
    <t>008</t>
  </si>
  <si>
    <t>009</t>
  </si>
  <si>
    <t>010</t>
  </si>
  <si>
    <t>Sejarah Indonesia</t>
  </si>
  <si>
    <t>011</t>
  </si>
  <si>
    <t>012</t>
  </si>
  <si>
    <t>013</t>
  </si>
  <si>
    <t>014</t>
  </si>
  <si>
    <t>015</t>
  </si>
  <si>
    <t>016</t>
  </si>
  <si>
    <t>017</t>
  </si>
  <si>
    <t>018</t>
  </si>
  <si>
    <t>019</t>
  </si>
  <si>
    <t>020</t>
  </si>
  <si>
    <t>021</t>
  </si>
  <si>
    <t>022</t>
  </si>
  <si>
    <t>023</t>
  </si>
  <si>
    <t>024</t>
  </si>
  <si>
    <t>025</t>
  </si>
  <si>
    <t>026</t>
  </si>
  <si>
    <t>Seni Budaya</t>
  </si>
  <si>
    <t>027</t>
  </si>
  <si>
    <t>028</t>
  </si>
  <si>
    <t>029</t>
  </si>
  <si>
    <t>No.</t>
  </si>
  <si>
    <t>Palang Merah Remaja (PMR)</t>
  </si>
  <si>
    <t>NBM atau NIP</t>
  </si>
  <si>
    <t>Nama Lengkap Siswa</t>
  </si>
  <si>
    <t>NISN</t>
  </si>
  <si>
    <t>Bahasa Jawa</t>
  </si>
  <si>
    <t>030</t>
  </si>
  <si>
    <t>031</t>
  </si>
  <si>
    <t>032</t>
  </si>
  <si>
    <t>033</t>
  </si>
  <si>
    <t>034</t>
  </si>
  <si>
    <t>035</t>
  </si>
  <si>
    <t>Nama Lengkap Guru</t>
  </si>
  <si>
    <t>Jenis ID</t>
  </si>
  <si>
    <t>NIP / NBM / NUPTK</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</si>
  <si>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</si>
  <si>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</si>
  <si>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</si>
  <si>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</si>
  <si>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</si>
  <si>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</si>
  <si>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</si>
  <si>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</si>
  <si>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</si>
  <si>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</si>
  <si>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</si>
  <si>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</si>
  <si>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</si>
  <si>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</si>
  <si>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</si>
  <si>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</si>
  <si>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</si>
  <si>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</si>
  <si>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</si>
  <si>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</si>
  <si>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</si>
  <si>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</si>
  <si>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</si>
  <si>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</si>
  <si>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</si>
  <si>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</si>
  <si>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</si>
  <si>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</si>
  <si>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</si>
  <si>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</si>
  <si>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</si>
  <si>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</si>
  <si>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</si>
  <si>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</si>
  <si>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</si>
  <si>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</si>
  <si>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</si>
  <si>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</si>
  <si>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</si>
  <si>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</si>
  <si>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</si>
  <si>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</si>
  <si>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</si>
  <si>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</si>
  <si>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</si>
  <si>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</si>
  <si>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</si>
  <si>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</si>
  <si>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</si>
  <si>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</si>
  <si>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</si>
  <si>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</si>
  <si>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</si>
  <si>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</si>
  <si>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</si>
  <si>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</si>
  <si>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</si>
  <si>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</si>
  <si>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</si>
  <si>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</si>
  <si>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</si>
  <si>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</si>
  <si>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Kode Mapel</t>
  </si>
  <si>
    <t>Kode Guru</t>
  </si>
  <si>
    <t>No. Urut</t>
  </si>
  <si>
    <t>Mapel Kelompok B</t>
  </si>
  <si>
    <t>Mapel Kelompok C</t>
  </si>
  <si>
    <t>Peminatan</t>
  </si>
  <si>
    <t>Nama Wali Kelas</t>
  </si>
  <si>
    <t>PPKn</t>
  </si>
  <si>
    <t>MAT
(Wajib)</t>
  </si>
  <si>
    <t>SEJ
(Wajib)</t>
  </si>
  <si>
    <t>JAS</t>
  </si>
  <si>
    <t>PRA</t>
  </si>
  <si>
    <t>Singkatan</t>
  </si>
  <si>
    <t>JAW</t>
  </si>
  <si>
    <t>Nama Mata Pelajaran
(Untuk Program Nilai)</t>
  </si>
  <si>
    <t>Nama Mata Pelajaran Sebenarnya
(Untuk Rapor Yg Dicetak)</t>
  </si>
  <si>
    <t>Matematika</t>
  </si>
  <si>
    <t>Fisika</t>
  </si>
  <si>
    <t>Kimia</t>
  </si>
  <si>
    <t>S</t>
  </si>
  <si>
    <t>I</t>
  </si>
  <si>
    <t>T</t>
  </si>
  <si>
    <t>A</t>
  </si>
  <si>
    <t>Ketidakhadiran</t>
  </si>
  <si>
    <t>Jumlah Nilai</t>
  </si>
  <si>
    <t>Pengetahuan</t>
  </si>
  <si>
    <t>Keterampilan</t>
  </si>
  <si>
    <t>Peringkat</t>
  </si>
  <si>
    <t>Nama Peserta Didik</t>
  </si>
  <si>
    <t xml:space="preserve">Nama Sekolah </t>
  </si>
  <si>
    <t>Alamat Sekolah</t>
  </si>
  <si>
    <t xml:space="preserve">Kecamatan </t>
  </si>
  <si>
    <t>Provinsi</t>
  </si>
  <si>
    <t>JAWA TENGAH</t>
  </si>
  <si>
    <t>Website</t>
  </si>
  <si>
    <t>E-mail</t>
  </si>
  <si>
    <t>11.</t>
  </si>
  <si>
    <t>Diterima di sekolah ini</t>
  </si>
  <si>
    <t>Di kelas</t>
  </si>
  <si>
    <t xml:space="preserve"> </t>
  </si>
  <si>
    <t>Pada tanggal</t>
  </si>
  <si>
    <t>12.</t>
  </si>
  <si>
    <t>Nama Orang Tua</t>
  </si>
  <si>
    <t>a. Ayah</t>
  </si>
  <si>
    <t>b. Ibu</t>
  </si>
  <si>
    <t>13.</t>
  </si>
  <si>
    <t>Alamat  Orang Tua</t>
  </si>
  <si>
    <t>Nomor Telepon Rumah</t>
  </si>
  <si>
    <t>14.</t>
  </si>
  <si>
    <t>Pekerjaan Orang Tua</t>
  </si>
  <si>
    <t>Kepala Sekolah,</t>
  </si>
  <si>
    <t>WONOSOBO</t>
  </si>
  <si>
    <t>:</t>
  </si>
  <si>
    <t>Tempat,  Tanggal Lahir</t>
  </si>
  <si>
    <t>Jenis Kelamin</t>
  </si>
  <si>
    <t>Agama</t>
  </si>
  <si>
    <t>Status dalam Keluarga</t>
  </si>
  <si>
    <t>Anak ke</t>
  </si>
  <si>
    <t>Alamat Peserta Didik</t>
  </si>
  <si>
    <t>Sekolah Asal</t>
  </si>
  <si>
    <t xml:space="preserve"> -</t>
  </si>
  <si>
    <t>1.</t>
  </si>
  <si>
    <t>2.</t>
  </si>
  <si>
    <t>3.</t>
  </si>
  <si>
    <t>4.</t>
  </si>
  <si>
    <t>5.</t>
  </si>
  <si>
    <t>6.</t>
  </si>
  <si>
    <t>7.</t>
  </si>
  <si>
    <t>8.</t>
  </si>
  <si>
    <t>9.</t>
  </si>
  <si>
    <t>10.</t>
  </si>
  <si>
    <t>a. Di kelas</t>
  </si>
  <si>
    <t>b. Pada tanggal</t>
  </si>
  <si>
    <t>Ayah</t>
  </si>
  <si>
    <t>Ibu</t>
  </si>
  <si>
    <t>TOTAL</t>
  </si>
  <si>
    <t>Pendidikan Agama dan Budi Pekerti</t>
  </si>
  <si>
    <t>Baik</t>
  </si>
  <si>
    <t>Sangat Baik</t>
  </si>
  <si>
    <t>Kelompok A (Umum)</t>
  </si>
  <si>
    <t>Kelompok B (Umum)</t>
  </si>
  <si>
    <t>Nama Sekolah</t>
  </si>
  <si>
    <t>Alamat</t>
  </si>
  <si>
    <t>Semester</t>
  </si>
  <si>
    <t>Tahun Pelajaran</t>
  </si>
  <si>
    <t>Nomor Induk / NISN</t>
  </si>
  <si>
    <t>Tanggal Rapor</t>
  </si>
  <si>
    <t>Nama Kepsek</t>
  </si>
  <si>
    <t>Pencapaian</t>
  </si>
  <si>
    <t>Kurang</t>
  </si>
  <si>
    <t>Cukup</t>
  </si>
  <si>
    <t>Sangat Kurang</t>
  </si>
  <si>
    <t>Nama Ekstrakurikuler 3</t>
  </si>
  <si>
    <t>Nama Ekstrakurikuler 1</t>
  </si>
  <si>
    <t>Nama Ekstrakurikuler 2</t>
  </si>
  <si>
    <t>Nama Ekstrakurikuler 4</t>
  </si>
  <si>
    <t>Nama Ekstrakurikuler 5</t>
  </si>
  <si>
    <t>Nama Ekstrakurikuler 6</t>
  </si>
  <si>
    <t>Nama Ekstrakurikuler 7</t>
  </si>
  <si>
    <t>Nama Ekstrakurikuler 8</t>
  </si>
  <si>
    <t>Nama Ekstrakurikuler 9</t>
  </si>
  <si>
    <t>Mapel Kelompok A</t>
  </si>
  <si>
    <t>Wali Kelas</t>
  </si>
  <si>
    <t>Pilih nomor absen siswa yang akan dicetak</t>
  </si>
  <si>
    <t>Berulangkali tidak disiplin dalam berpakaian dan keikusertaan dalam latihan maupun kepatuhan kepada kakak pembina saat latihan</t>
  </si>
  <si>
    <t>Aktif mengikuti latihan dan sudah mahir meniup terompet maupun dalam konfigurasi bendera</t>
  </si>
  <si>
    <t>Deskripsi kegiatan yang telah dilakukan</t>
  </si>
  <si>
    <t>Mata Pelajaran</t>
  </si>
  <si>
    <t>Nama File Seharusnya :</t>
  </si>
  <si>
    <t>Nama File Sebelum Dirubah :</t>
  </si>
  <si>
    <t>Nama Siswa</t>
  </si>
  <si>
    <t>Jumlah Nilai Pengetahuan</t>
  </si>
  <si>
    <t>PETUNJUK PENGGUNAAN</t>
  </si>
  <si>
    <t>Langkah-langkah penggunaan untuk Wali Kelas</t>
  </si>
  <si>
    <t>Pastikan file Data Rapor dalam kondisi terbuka</t>
  </si>
  <si>
    <t>a.</t>
  </si>
  <si>
    <r>
      <t>Buka salah satu file Daftar Nilai Mata pelajaran (</t>
    </r>
    <r>
      <rPr>
        <sz val="11"/>
        <color rgb="FFFF0000"/>
        <rFont val="Times New Roman"/>
        <family val="1"/>
      </rPr>
      <t>misalkan : 1415-10024-01-017AM</t>
    </r>
    <r>
      <rPr>
        <sz val="11"/>
        <rFont val="Times New Roman"/>
        <family val="1"/>
      </rPr>
      <t>)</t>
    </r>
  </si>
  <si>
    <r>
      <t xml:space="preserve">Pada Menu Utama di Daftar nilai, kemudian klik tombol </t>
    </r>
    <r>
      <rPr>
        <b/>
        <sz val="11"/>
        <color rgb="FFFF0000"/>
        <rFont val="Times New Roman"/>
        <family val="1"/>
      </rPr>
      <t>Link Untuk Raport</t>
    </r>
  </si>
  <si>
    <t>b.</t>
  </si>
  <si>
    <t>c.</t>
  </si>
  <si>
    <r>
      <t xml:space="preserve">Klik </t>
    </r>
    <r>
      <rPr>
        <b/>
        <sz val="11"/>
        <color rgb="FFFF0000"/>
        <rFont val="Times New Roman"/>
        <family val="1"/>
      </rPr>
      <t>Home</t>
    </r>
    <r>
      <rPr>
        <sz val="11"/>
        <rFont val="Times New Roman"/>
        <family val="1"/>
      </rPr>
      <t xml:space="preserve"> ---------- pilih </t>
    </r>
    <r>
      <rPr>
        <b/>
        <sz val="11"/>
        <color rgb="FFFF0000"/>
        <rFont val="Times New Roman"/>
        <family val="1"/>
      </rPr>
      <t>Format</t>
    </r>
    <r>
      <rPr>
        <sz val="11"/>
        <rFont val="Times New Roman"/>
        <family val="1"/>
      </rPr>
      <t xml:space="preserve"> --------- pilih </t>
    </r>
    <r>
      <rPr>
        <b/>
        <sz val="11"/>
        <color rgb="FFFF0000"/>
        <rFont val="Times New Roman"/>
        <family val="1"/>
      </rPr>
      <t>Move or Copy Sheet...</t>
    </r>
  </si>
  <si>
    <t>Klik kode mapel (misalnya 017 untuk Kimia)</t>
  </si>
  <si>
    <t>lihat gambar C</t>
  </si>
  <si>
    <t>d.</t>
  </si>
  <si>
    <r>
      <t>Berikan tanda centang (</t>
    </r>
    <r>
      <rPr>
        <sz val="11"/>
        <rFont val="Symbol"/>
        <family val="1"/>
        <charset val="2"/>
      </rPr>
      <t>Ö</t>
    </r>
    <r>
      <rPr>
        <sz val="11"/>
        <rFont val="Times New Roman"/>
        <family val="1"/>
      </rPr>
      <t>) pada Create a copy</t>
    </r>
  </si>
  <si>
    <t>lihat gambar D</t>
  </si>
  <si>
    <t>e.</t>
  </si>
  <si>
    <t>.....DATARAPOR...... (misalnya 1415-01-DATARAPOR-10-MIPA.2.xlsm)</t>
  </si>
  <si>
    <t xml:space="preserve">Pada gambar E (Move selected sheets To book:) pilihlah file yang bernama </t>
  </si>
  <si>
    <t>f.</t>
  </si>
  <si>
    <t>Klik OK</t>
  </si>
  <si>
    <t>Ulangi langkah 2.a sampai 2.f diatas untuk mapel-mapel yang lain</t>
  </si>
  <si>
    <t xml:space="preserve">Setelah semua mapel berhasil di Link, KECUALI FILE DATA RAPOR, maka </t>
  </si>
  <si>
    <t>semua file mapel ditutup agar tidak memberatkan kinerja komputer.</t>
  </si>
  <si>
    <t>PASTIKAN HANYA FILE DATA RAPOR YANG SAAT INI TERBUKA</t>
  </si>
  <si>
    <t>Klik salah satu gambar disamping, misalkan P.4</t>
  </si>
  <si>
    <t>Tekan tombol Peminatan Ke-4 (Gambar A)</t>
  </si>
  <si>
    <t>Lihat hasilnya</t>
  </si>
  <si>
    <t>Ulangi langkah 5.a sampai 5.b untuk tombol-tombol</t>
  </si>
  <si>
    <t>yang lain A.1 sampai L.2</t>
  </si>
  <si>
    <t>Masukan nama dan deskripsi kegiatan ekstrakurikuler</t>
  </si>
  <si>
    <t>yang dilakukan siswa. Untuk deskripsinya silahkan berhubungan dengan guru pembina</t>
  </si>
  <si>
    <t>Masukan data ketidakhadiran siswa dalam semester ini</t>
  </si>
  <si>
    <t>Buatlah deskripsi Sikap Antar Mapel dengan mempertimbangkan rekap nilai sikap</t>
  </si>
  <si>
    <t>masing-masing mata pelajaran dan nilai sikap yang paling banyak muncul</t>
  </si>
  <si>
    <t>Sebelum mencetak Sampul Rapor, pastikan dulu bahwa biodata siswa yang dimasukan</t>
  </si>
  <si>
    <t>sudah dikoreksi oleh masing-masing wali kelas</t>
  </si>
  <si>
    <t>Untuk mencetaknya sebagai berikut :</t>
  </si>
  <si>
    <t>dicetak hanya satu kali yaitu di semester 1 saat kelas 10</t>
  </si>
  <si>
    <t>Untuk Sampul Rapor, setiap siswa akan memperoleh 3 lembar dan sampul ini</t>
  </si>
  <si>
    <t>Mencetak Nilai Capaian Hasil Belajar dan Deskripsi Hasil Belajar hampir sama</t>
  </si>
  <si>
    <t>seperti saat mencetak sampul, yaitu:</t>
  </si>
  <si>
    <t>Untuk nilai Capaian Hasil belajar, masing-masing siswa akan menerima 2 lembar</t>
  </si>
  <si>
    <t>Sedangkan untuk Deskripsi Hasil Belajar akan ada 5 lembar</t>
  </si>
  <si>
    <t>PENGETAHUAN</t>
  </si>
  <si>
    <t xml:space="preserve">Mencetak Ledger. Ledger yang dipersiapkan untuk di cetak baru berupa Nilai </t>
  </si>
  <si>
    <t>NBM/NIP Kepsek</t>
  </si>
  <si>
    <t>NBM/NIP Wali</t>
  </si>
  <si>
    <t>Kode Guru
Sbg Wali Kelas</t>
  </si>
  <si>
    <t>Copy-kan Data Dibawah Ini Dari Data Di Program Nilai</t>
  </si>
  <si>
    <t>Jenis ID
Wali Kelas</t>
  </si>
  <si>
    <t>Disiplin mampu menunjukan sikap tanggung jawab,tetapi kurang rajin mengikuti kegiatan Hisbul Wathan</t>
  </si>
  <si>
    <t>Tidak disiplin dan kurang rajin mengikuti kegiatan Hisbul wathan serta kurang menunjukan sikap tanggung jawab.</t>
  </si>
  <si>
    <t>Sangat disiplin,tanggung jawab,mampu memberikan contoh mengamalkan sifat-sifat positif hisbul wathan,dan rajin mengikuti kegiatan Hisbul Wathan.</t>
  </si>
  <si>
    <t>Bisa memahami dan menerapkan jenis suara sopran ,alto,tenor dan bas dengan baik</t>
  </si>
  <si>
    <t>No</t>
  </si>
  <si>
    <t/>
  </si>
  <si>
    <t>Nomor Urut</t>
  </si>
  <si>
    <t>Paralel</t>
  </si>
  <si>
    <t>KETIDAKHADIRAN</t>
  </si>
  <si>
    <t>Urutan Absen</t>
  </si>
  <si>
    <t>Small</t>
  </si>
  <si>
    <t>Nomor</t>
  </si>
  <si>
    <t>Type</t>
  </si>
  <si>
    <t>Rerata PAI</t>
  </si>
  <si>
    <t>Sikap Sosial Yang Ekstrim</t>
  </si>
  <si>
    <t>Angka Peng</t>
  </si>
  <si>
    <t>Angka Ketr</t>
  </si>
  <si>
    <t>Predikat</t>
  </si>
  <si>
    <t>Deskripsi Sikap Sosial</t>
  </si>
  <si>
    <t>Deskripsi Keterampilan</t>
  </si>
  <si>
    <t>Deskripsi Pengetahuan</t>
  </si>
  <si>
    <t>Deskripsi</t>
  </si>
  <si>
    <t>Jenis Prestasi</t>
  </si>
  <si>
    <t>Keterangan</t>
  </si>
  <si>
    <t>1.  Sikap Spiritual</t>
  </si>
  <si>
    <t>2.  Sikap Sosial</t>
  </si>
  <si>
    <t>D. Prestasi</t>
  </si>
  <si>
    <t>C. Ekstrakurikuler</t>
  </si>
  <si>
    <t>Sakit</t>
  </si>
  <si>
    <t>Ijin</t>
  </si>
  <si>
    <t>Tanpa Keterangan</t>
  </si>
  <si>
    <t>Terlambat</t>
  </si>
  <si>
    <t>E. Ketidakhadiran</t>
  </si>
  <si>
    <t>F. Catatan Wali Kelas</t>
  </si>
  <si>
    <t>G. Tanggapan Orang Tua / Wali</t>
  </si>
  <si>
    <t xml:space="preserve">Keterangan </t>
  </si>
  <si>
    <t>Angka Pengetahuan</t>
  </si>
  <si>
    <t>Angka Keterampilan</t>
  </si>
  <si>
    <t>kejujuran dalam mengerjakan ujian</t>
  </si>
  <si>
    <t>kedisiplinan memakai seragam sekolah</t>
  </si>
  <si>
    <t>ketertiban dalam mengikuti pelajaran</t>
  </si>
  <si>
    <t>tanggungjawab melaksanakan tugas individu</t>
  </si>
  <si>
    <t>percaya diri saat mengemukakan pendapat</t>
  </si>
  <si>
    <t>kesantunan saat berbicara dan berpendapat</t>
  </si>
  <si>
    <t>keaktifan dalam kerja kelompok</t>
  </si>
  <si>
    <t>menerima kekurangan orang lain</t>
  </si>
  <si>
    <t xml:space="preserve"> masih perlu ditingkatkan</t>
  </si>
  <si>
    <t>Sikap Sosial secara keseluruhan SANGAT BAIK, yaitu dalam hal kejujuran, kedisiplinan, tanggungjawab, percaya diri, kesantunan, keaktifan dalam kelompok, maupun dalam menghargai kekurangan orang lain</t>
  </si>
  <si>
    <t>Sikap Sosial secara keseluruhan BAIK, yaitu dalam hal kejujuran, kedisiplinan, tanggungjawab, percaya diri, kesantunan, keaktifan dalam kelompok, maupun dalam menghargai kekurangan orang lain</t>
  </si>
  <si>
    <t>Sikap Sosial sudah baik, namun pada</t>
  </si>
  <si>
    <t xml:space="preserve">Ketertiban dalam mengikuti pelajaran </t>
  </si>
  <si>
    <t xml:space="preserve">Tanggungjawab melaksanakan tugas individu </t>
  </si>
  <si>
    <t xml:space="preserve">Percaya diri saat mengemukakan pendapat </t>
  </si>
  <si>
    <t xml:space="preserve">Keaktifan dalam kerja kelompok </t>
  </si>
  <si>
    <t>Sikap Sosial</t>
  </si>
  <si>
    <t xml:space="preserve"> masih perlu pembimbingan</t>
  </si>
  <si>
    <t>INPUT DESKRIPSI SIKAP SPIRITUAL</t>
  </si>
  <si>
    <t>Keaktifan dalam tadarus Al Qur'an pada jam pertama</t>
  </si>
  <si>
    <t>Pelaksanaan sholat berjamaah di sekolah</t>
  </si>
  <si>
    <t>Budi pekerti /Akhlaq</t>
  </si>
  <si>
    <t>SIKAP SPIRITUAL YANG MUNCUL DIRAPOR</t>
  </si>
  <si>
    <t>SIKAP SOSIAL YANG MUNCUL DI RAPOR</t>
  </si>
  <si>
    <t xml:space="preserve">Menerima kekurangan orang lain </t>
  </si>
  <si>
    <t>PRESTASI SISWA DI SEMESTER INI</t>
  </si>
  <si>
    <t>Prestasi Pertama</t>
  </si>
  <si>
    <t>Prestasi Kedua</t>
  </si>
  <si>
    <t>Prestasi Ketiga</t>
  </si>
  <si>
    <t>REKAP ABSEN</t>
  </si>
  <si>
    <t>Catatan Wali Kelas 
Yang Muncul di rapor</t>
  </si>
  <si>
    <t>Kesamaan nama file</t>
  </si>
  <si>
    <t>Peng</t>
  </si>
  <si>
    <t>Ketr</t>
  </si>
  <si>
    <t>Peringkat Kelas</t>
  </si>
  <si>
    <t>Satu Kelas Memiliki Lintas Minat Yang Berbeda
(ADA / TIDAK)</t>
  </si>
  <si>
    <t>Kode Mapel Lintas Minat</t>
  </si>
  <si>
    <t>Nama Lengkap Mapel Lintas Minat</t>
  </si>
  <si>
    <t>NILAI MAPEL LINTAS MINAT DALAM SATU KELAS YANG SALING BERBEDA</t>
  </si>
  <si>
    <t>No.. Urut Di Kelas</t>
  </si>
  <si>
    <t>Nama Ekstrakurikuler 10</t>
  </si>
  <si>
    <t>Nama Ekstrakurikuler 11</t>
  </si>
  <si>
    <t>Nama Ekstrakurikuler 12</t>
  </si>
  <si>
    <t>Nama Ekstrakurikuler 13</t>
  </si>
  <si>
    <t>Nama Ekstrakurikuler 14</t>
  </si>
  <si>
    <t>Nama Ekstrakurikuler 15</t>
  </si>
  <si>
    <t>Nama Ekstrakurikuler 16</t>
  </si>
  <si>
    <t>Nama Ekstrakurikuler 17</t>
  </si>
  <si>
    <t>Nama Ekstrakurikuler 18</t>
  </si>
  <si>
    <r>
      <t xml:space="preserve">Aplikasi ini gratis untuk siapa saja yang berminat, khususnya sekolah-sekolah yang karena keterbatasan waktu dan kesempatan sehingga pihak sekolah belum sempat membuatnya. Silahkan dipakai, dimodifikasi dulu sesuai kebutuhan sekolah anda, atau di klaim buatan sekolah anda. Jika Ada Kesulitan bisa menghubungi Bp. </t>
    </r>
    <r>
      <rPr>
        <sz val="9"/>
        <color rgb="FFFFFF00"/>
        <rFont val="Tahoma"/>
        <family val="2"/>
      </rPr>
      <t>Drs. Supriyanto</t>
    </r>
    <r>
      <rPr>
        <sz val="9"/>
        <color theme="0"/>
        <rFont val="Tahoma"/>
        <family val="2"/>
      </rPr>
      <t xml:space="preserve"> (Guru Kimia dan Waka Kurikulum di SMA Muhammadiyah Wonosobo) 
di No. HP. </t>
    </r>
    <r>
      <rPr>
        <sz val="9"/>
        <color rgb="FFFFFF00"/>
        <rFont val="Tahoma"/>
        <family val="2"/>
      </rPr>
      <t xml:space="preserve">0888 0669 4521 (SmartFren) atau 0821 3874 6799 (Simpati) </t>
    </r>
    <r>
      <rPr>
        <sz val="9"/>
        <color theme="0"/>
        <rFont val="Tahoma"/>
        <family val="2"/>
      </rPr>
      <t>atau</t>
    </r>
    <r>
      <rPr>
        <sz val="9"/>
        <color rgb="FFFFFF00"/>
        <rFont val="Tahoma"/>
        <family val="2"/>
      </rPr>
      <t xml:space="preserve"> </t>
    </r>
    <r>
      <rPr>
        <sz val="9"/>
        <color theme="0"/>
        <rFont val="Tahoma"/>
        <family val="2"/>
      </rPr>
      <t xml:space="preserve">email </t>
    </r>
    <r>
      <rPr>
        <sz val="9"/>
        <color rgb="FFFFFF00"/>
        <rFont val="Tahoma"/>
        <family val="2"/>
      </rPr>
      <t>smamuhwsb@gmail.com</t>
    </r>
    <r>
      <rPr>
        <sz val="9"/>
        <color theme="0"/>
        <rFont val="Tahoma"/>
        <family val="2"/>
      </rPr>
      <t xml:space="preserve"> atau bergabung di </t>
    </r>
    <r>
      <rPr>
        <sz val="9"/>
        <color rgb="FFFFFF00"/>
        <rFont val="Tahoma"/>
        <family val="2"/>
      </rPr>
      <t>facebook.com/groups/priyanto85</t>
    </r>
    <r>
      <rPr>
        <sz val="9"/>
        <color theme="0"/>
        <rFont val="Tahoma"/>
        <family val="2"/>
      </rPr>
      <t>.</t>
    </r>
  </si>
  <si>
    <t>(Aplikasi Untuk Pembuatan Rapor Kurikulum 2013 Versi 2013-007)</t>
  </si>
  <si>
    <t>RAPOR</t>
  </si>
  <si>
    <t>NISN :</t>
  </si>
  <si>
    <t>NPSN</t>
  </si>
  <si>
    <t>NIS / NSS /NDS</t>
  </si>
  <si>
    <t>Kota / Kabupaten</t>
  </si>
  <si>
    <t>Nama Lengkap Peserta Didik</t>
  </si>
  <si>
    <t>Sekolah Asal (SMP/MTs)</t>
  </si>
  <si>
    <t>Diterima di SMA ini</t>
  </si>
  <si>
    <t>Orang Tua</t>
  </si>
  <si>
    <t>a. Nama Ayah</t>
  </si>
  <si>
    <t>b. Nama Ibu</t>
  </si>
  <si>
    <t xml:space="preserve">c. Alamat </t>
  </si>
  <si>
    <t>d. Nomor Telepon / HP</t>
  </si>
  <si>
    <t>Wali Peserta Didik</t>
  </si>
  <si>
    <t>a. Nama Wali</t>
  </si>
  <si>
    <t>b. Nomor Telp / HP</t>
  </si>
  <si>
    <t>IDENTITAS PESERTA DIDIK</t>
  </si>
  <si>
    <t>d. Pekerjaan</t>
  </si>
  <si>
    <t>NIS dan NISN</t>
  </si>
  <si>
    <t>CAPAIAN HASIL BELAJAR</t>
  </si>
  <si>
    <t>A. Sikap</t>
  </si>
  <si>
    <t>B. Pengetahuan dan Keterampilan</t>
  </si>
  <si>
    <t>KKM</t>
  </si>
  <si>
    <t>Nilai</t>
  </si>
  <si>
    <t xml:space="preserve">Nama </t>
  </si>
  <si>
    <t>Deskripsi Pengetahuan dan Keterampilan</t>
  </si>
  <si>
    <t>Aspek</t>
  </si>
  <si>
    <t>Kegiatan Ekstrakurikuler</t>
  </si>
  <si>
    <t>Jenis Kegiatan</t>
  </si>
  <si>
    <t>Mengetahui 
Orang Tua / Wali,</t>
  </si>
  <si>
    <t>------------------------------</t>
  </si>
  <si>
    <t>Wali Kelas,</t>
  </si>
  <si>
    <t>Keterangan Kenaikan Kelas :</t>
  </si>
  <si>
    <t>Nama</t>
  </si>
  <si>
    <t>Tingkat Kelas</t>
  </si>
  <si>
    <t>KKM Kelas</t>
  </si>
  <si>
    <t>Kelas yang dipilih</t>
  </si>
  <si>
    <t>Predikat Pengetahuan</t>
  </si>
  <si>
    <t>Predikat Keterampilan</t>
  </si>
  <si>
    <t>Nilai Pengetahuan</t>
  </si>
  <si>
    <t>Nilai Keterampilan</t>
  </si>
  <si>
    <t>Predikat Sikap</t>
  </si>
  <si>
    <t>Ekskul 1</t>
  </si>
  <si>
    <t>Ekskul 2</t>
  </si>
  <si>
    <t>Ekskul 3</t>
  </si>
  <si>
    <t>JANGAN LAKUKAN LAGI MEMBOLOS</t>
  </si>
  <si>
    <t>Deskripsi Sikap Sosial 
Yang Muncul di Rapor</t>
  </si>
  <si>
    <t>Jumlah Guru Yang Memberi 
Nilai Sikap Sosial</t>
  </si>
  <si>
    <t>Input Aspek Sikap Sosial oleh Wali Kelas</t>
  </si>
  <si>
    <t>Modus</t>
  </si>
  <si>
    <t>Pembacaan Deskripsi Sikap Sosial</t>
  </si>
  <si>
    <t>Kode Sikap Sosial yang Dipilih</t>
  </si>
  <si>
    <t>Sikap Sosial 
Sudah Diisi / Belum</t>
  </si>
  <si>
    <t>Rekap Input Sikap Sosial 
Oleh Wali Kelas</t>
  </si>
  <si>
    <t>Predikat dan Deskripsi Sikap Spiritual Yang Muncul di Rapor</t>
  </si>
  <si>
    <t>Deskripsi Sikap Spiritual</t>
  </si>
  <si>
    <t>Spiritual Sudah Dipilih/Belum</t>
  </si>
  <si>
    <t xml:space="preserve">Kode </t>
  </si>
  <si>
    <t xml:space="preserve"> menunjukan cukup</t>
  </si>
  <si>
    <t xml:space="preserve"> menunjukan baik</t>
  </si>
  <si>
    <t xml:space="preserve"> menunjukan sangat baik</t>
  </si>
  <si>
    <t>Mengetahui</t>
  </si>
  <si>
    <t>Kepala Sekolah</t>
  </si>
  <si>
    <t>Jam Pengerjaan</t>
  </si>
  <si>
    <t>KKM =</t>
  </si>
  <si>
    <t>Mata Pelajaran :</t>
  </si>
  <si>
    <t>DAFTAR NAMA SISWA YANG NILAINYA TIDAK TUNTAS</t>
  </si>
  <si>
    <t xml:space="preserve">Kedisiplinan mengikuti pelajaran </t>
  </si>
  <si>
    <t xml:space="preserve">Kejujuran dalam mengerjakan ujian </t>
  </si>
  <si>
    <t xml:space="preserve">Santun saat berbicara dan berpendapat </t>
  </si>
  <si>
    <t>PENILAIAN SIKAP OLEH MASING-MASING GURU MATA PELAJARAN PADA KOMPONEN</t>
  </si>
  <si>
    <t>APLIKASI UNTUK PEMBUATAN RAPOR  KURIKULUM 2013 SMK</t>
  </si>
  <si>
    <t>Ganjil</t>
  </si>
  <si>
    <t>2016/2017</t>
  </si>
  <si>
    <t>10-TSM.1</t>
  </si>
  <si>
    <t>10-TSM.2</t>
  </si>
  <si>
    <t>10-AK.1</t>
  </si>
  <si>
    <t>10-AK.2</t>
  </si>
  <si>
    <t>10-AK.3</t>
  </si>
  <si>
    <t>ISLAM</t>
  </si>
  <si>
    <t>KRISTEN</t>
  </si>
  <si>
    <t>Pendidikan Jasmani, Olahraga dan Kesehatan</t>
  </si>
  <si>
    <t>Gambar Teknik</t>
  </si>
  <si>
    <t>Pengantar Ekonomi dan Bisnis</t>
  </si>
  <si>
    <t>Pengantar Administrasi Perkantoran</t>
  </si>
  <si>
    <t>Pengantar Akuntansi</t>
  </si>
  <si>
    <t>Teknologi Dasar Otomotif</t>
  </si>
  <si>
    <t>Pekerjaan Dasar Teknik Otomotif</t>
  </si>
  <si>
    <t>Teknik Listrik Dasar Otomotif</t>
  </si>
  <si>
    <t xml:space="preserve">Simulasi Digital </t>
  </si>
  <si>
    <t>Etika Profesi</t>
  </si>
  <si>
    <t>Akuntansi Perusahaan Dagang</t>
  </si>
  <si>
    <t>Akuntansi Keuangan</t>
  </si>
  <si>
    <t>Komputer Akuntansi</t>
  </si>
  <si>
    <t>Pendidikan Agama Islam dan Budi Pekerti</t>
  </si>
  <si>
    <t>001</t>
  </si>
  <si>
    <t>002</t>
  </si>
  <si>
    <t>036</t>
  </si>
  <si>
    <t>037</t>
  </si>
  <si>
    <t>038</t>
  </si>
  <si>
    <t>039</t>
  </si>
  <si>
    <t>040</t>
  </si>
  <si>
    <t>041</t>
  </si>
  <si>
    <t>042</t>
  </si>
  <si>
    <t>043</t>
  </si>
  <si>
    <t>044</t>
  </si>
  <si>
    <t>045</t>
  </si>
  <si>
    <t>046</t>
  </si>
  <si>
    <t>047</t>
  </si>
  <si>
    <t>048</t>
  </si>
  <si>
    <t>049</t>
  </si>
  <si>
    <t>-</t>
  </si>
  <si>
    <t>Kode Pos  56373 Telp. (0286) 611281</t>
  </si>
  <si>
    <t>Desa</t>
  </si>
  <si>
    <t>SEKOLAH MENENGAH KEJURUAN</t>
  </si>
  <si>
    <t>(SMK)</t>
  </si>
  <si>
    <t>DINAS PENDIDIKAN KEBUDAYAAN PEMUDA DAN OLAHRAGA</t>
  </si>
  <si>
    <t>Kelompok C1 (Dasar Bidang Keahlian)</t>
  </si>
  <si>
    <t>Kelompok C2 (Dasar Program Keahlian)</t>
  </si>
  <si>
    <t>Kelompok C3 (Paket Keahlian)</t>
  </si>
  <si>
    <t>Pramuka</t>
  </si>
  <si>
    <t>Rohis</t>
  </si>
  <si>
    <t>Pencak Silat</t>
  </si>
  <si>
    <t>Bola Volly</t>
  </si>
  <si>
    <t>Sepak Bola</t>
  </si>
  <si>
    <t>Bulu Tangkis</t>
  </si>
  <si>
    <t>Batik</t>
  </si>
  <si>
    <t>Seni</t>
  </si>
  <si>
    <t>ESC(English Study Club)</t>
  </si>
  <si>
    <t>MPWA100</t>
  </si>
  <si>
    <t>MPWA101</t>
  </si>
  <si>
    <t>MPWA200</t>
  </si>
  <si>
    <t>MPWA300</t>
  </si>
  <si>
    <t>MPWA400</t>
  </si>
  <si>
    <t>MPWA500</t>
  </si>
  <si>
    <t>MPWA600</t>
  </si>
  <si>
    <t>MPWB100</t>
  </si>
  <si>
    <t>MPWB200</t>
  </si>
  <si>
    <t>MPWB300</t>
  </si>
  <si>
    <t>MPWB400</t>
  </si>
  <si>
    <t>Mata Pelajaran Wajib (Kelompok B)</t>
  </si>
  <si>
    <t>Mata Pelajaran Wajib (Kelompok A)</t>
  </si>
  <si>
    <t>MPWB500</t>
  </si>
  <si>
    <t>MPWB600</t>
  </si>
  <si>
    <t>Mata Pelajaran Dasar Bidang Keahlian (Kelompok C1)</t>
  </si>
  <si>
    <t>Mata Pelajaran Dasar Program Keahlian (Kelompok C2)</t>
  </si>
  <si>
    <t>MPDBK101</t>
  </si>
  <si>
    <t>MPDBK102</t>
  </si>
  <si>
    <t>MPDBK103</t>
  </si>
  <si>
    <t>MPDBK111</t>
  </si>
  <si>
    <t>MPDBK112</t>
  </si>
  <si>
    <t>MPDBK113</t>
  </si>
  <si>
    <t>MPDBK121</t>
  </si>
  <si>
    <t>MPDBK122</t>
  </si>
  <si>
    <t>MPDBK123</t>
  </si>
  <si>
    <t>MPDBK131</t>
  </si>
  <si>
    <t>MPDBK132</t>
  </si>
  <si>
    <t>MPDBK133</t>
  </si>
  <si>
    <t>MPDBK141</t>
  </si>
  <si>
    <t>MPDBK142</t>
  </si>
  <si>
    <t>MPDBK143</t>
  </si>
  <si>
    <t>MPDPK201</t>
  </si>
  <si>
    <t>MPDPK202</t>
  </si>
  <si>
    <t>MPDPK203</t>
  </si>
  <si>
    <t>MPDPK204</t>
  </si>
  <si>
    <t>MPDPK211</t>
  </si>
  <si>
    <t>MPDPK212</t>
  </si>
  <si>
    <t>MPDPK213</t>
  </si>
  <si>
    <t>MPDPK214</t>
  </si>
  <si>
    <t>MPDPK221</t>
  </si>
  <si>
    <t>MPDPK222</t>
  </si>
  <si>
    <t>MPDPK223</t>
  </si>
  <si>
    <t>MPDPK224</t>
  </si>
  <si>
    <t>MPDPK231</t>
  </si>
  <si>
    <t>MPDPK232</t>
  </si>
  <si>
    <t>MPDPK233</t>
  </si>
  <si>
    <t>MPDPK234</t>
  </si>
  <si>
    <t>MPDPK241</t>
  </si>
  <si>
    <t>MPDPK242</t>
  </si>
  <si>
    <t>MPDPK243</t>
  </si>
  <si>
    <t>MPDPK244</t>
  </si>
  <si>
    <t>MPPK301</t>
  </si>
  <si>
    <t>Mata Pelajaran Paket Keahlian (Kelompok C3)</t>
  </si>
  <si>
    <t>MPPK302</t>
  </si>
  <si>
    <t>MPPK303</t>
  </si>
  <si>
    <t>MPPK304</t>
  </si>
  <si>
    <t>MPPK311</t>
  </si>
  <si>
    <t>MPPK312</t>
  </si>
  <si>
    <t>MPPK313</t>
  </si>
  <si>
    <t>MPPK314</t>
  </si>
  <si>
    <t>MPPK321</t>
  </si>
  <si>
    <t>MPPK322</t>
  </si>
  <si>
    <t>MPPK323</t>
  </si>
  <si>
    <t>MPPK324</t>
  </si>
  <si>
    <t>MPPK331</t>
  </si>
  <si>
    <t>MPPK332</t>
  </si>
  <si>
    <t>MPPK333</t>
  </si>
  <si>
    <t>MPPK334</t>
  </si>
  <si>
    <t>MPPK335</t>
  </si>
  <si>
    <t>MPPK341</t>
  </si>
  <si>
    <t>MPPK342</t>
  </si>
  <si>
    <t>MPPK343</t>
  </si>
  <si>
    <t>MPPK344</t>
  </si>
  <si>
    <t>MPPK345</t>
  </si>
  <si>
    <t>MPPK305</t>
  </si>
  <si>
    <t>MPPK315</t>
  </si>
  <si>
    <t>MPPK325</t>
  </si>
  <si>
    <t>MPPK351</t>
  </si>
  <si>
    <t>MPPK352</t>
  </si>
  <si>
    <t>MPPK353</t>
  </si>
  <si>
    <t>MPPK354</t>
  </si>
  <si>
    <t>MPPK355</t>
  </si>
  <si>
    <t>MPPK361</t>
  </si>
  <si>
    <t>MPPK362</t>
  </si>
  <si>
    <t>MPPK363</t>
  </si>
  <si>
    <t>MPPK364</t>
  </si>
  <si>
    <t>MPPK365</t>
  </si>
  <si>
    <t>MPPK371</t>
  </si>
  <si>
    <t>MPPK372</t>
  </si>
  <si>
    <t>MPPK383</t>
  </si>
  <si>
    <t>MPPK394</t>
  </si>
  <si>
    <t>MPPK375</t>
  </si>
  <si>
    <t>MPPK373</t>
  </si>
  <si>
    <t>MPPK374</t>
  </si>
  <si>
    <t>MPPK381</t>
  </si>
  <si>
    <t>MPPK382</t>
  </si>
  <si>
    <t>MPPK384</t>
  </si>
  <si>
    <t>MPPK385</t>
  </si>
  <si>
    <t>MPPK391</t>
  </si>
  <si>
    <t>MPPK392</t>
  </si>
  <si>
    <t>MPPK393</t>
  </si>
  <si>
    <t>MPPK395</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</si>
  <si>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</si>
  <si>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</si>
  <si>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</si>
  <si>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</si>
  <si>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</si>
  <si>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</si>
  <si>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</si>
  <si>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</si>
  <si>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</si>
  <si>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</si>
  <si>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</si>
  <si>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</si>
  <si>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</si>
  <si>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</si>
  <si>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</si>
  <si>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</si>
  <si>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</si>
  <si>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</si>
  <si>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</si>
  <si>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</si>
  <si>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</si>
  <si>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</si>
  <si>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</si>
  <si>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</si>
  <si>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</si>
  <si>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</si>
  <si>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</si>
  <si>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</si>
  <si>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</si>
  <si>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</si>
  <si>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</si>
  <si>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</si>
  <si>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</si>
  <si>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</si>
  <si>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</si>
  <si>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</si>
  <si>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</si>
  <si>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</si>
  <si>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</si>
  <si>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</si>
  <si>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</si>
  <si>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</si>
  <si>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</si>
  <si>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</si>
  <si>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</si>
  <si>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</si>
  <si>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</si>
  <si>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</si>
  <si>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</si>
  <si>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IND
(Wajib)</t>
  </si>
  <si>
    <t>IGR
(Wajib)</t>
  </si>
  <si>
    <t>MPDBK104</t>
  </si>
  <si>
    <t>MPDBK114</t>
  </si>
  <si>
    <t>MPDBK124</t>
  </si>
  <si>
    <t>MPDBK134</t>
  </si>
  <si>
    <t>MPDBK144</t>
  </si>
  <si>
    <t>Nama Ayah 001</t>
  </si>
  <si>
    <t>Nama Ayah 002</t>
  </si>
  <si>
    <t>Nama Ayah 003</t>
  </si>
  <si>
    <t>Nama Ayah 004</t>
  </si>
  <si>
    <t>Nama Ayah 005</t>
  </si>
  <si>
    <t>Nama Ayah 006</t>
  </si>
  <si>
    <t>Nama Ayah 007</t>
  </si>
  <si>
    <t>Nama Ayah 008</t>
  </si>
  <si>
    <t>Nama Ayah 009</t>
  </si>
  <si>
    <t>Nama Ayah 010</t>
  </si>
  <si>
    <t>Nama Ayah 011</t>
  </si>
  <si>
    <t>Nama Ayah 012</t>
  </si>
  <si>
    <t>Nama Ayah 013</t>
  </si>
  <si>
    <t>Nama Ayah 014</t>
  </si>
  <si>
    <t>Nama Ayah 015</t>
  </si>
  <si>
    <t>Nama Ayah 016</t>
  </si>
  <si>
    <t>Nama Ayah 017</t>
  </si>
  <si>
    <t>Nama Ayah 018</t>
  </si>
  <si>
    <t>Nama Ayah 019</t>
  </si>
  <si>
    <t>Nama Ayah 020</t>
  </si>
  <si>
    <t>Nama Ayah 021</t>
  </si>
  <si>
    <t>Nama Ayah 022</t>
  </si>
  <si>
    <t>Nama Ayah 023</t>
  </si>
  <si>
    <t>Nama Ayah 024</t>
  </si>
  <si>
    <t>Nama Ayah 025</t>
  </si>
  <si>
    <t>Nama Ayah 026</t>
  </si>
  <si>
    <t>Nama Ayah 027</t>
  </si>
  <si>
    <t>Nama Ayah 028</t>
  </si>
  <si>
    <t>Nama Ayah 029</t>
  </si>
  <si>
    <t>Nama Ayah 030</t>
  </si>
  <si>
    <t>Nama Ayah 031</t>
  </si>
  <si>
    <t>Nama Ayah 032</t>
  </si>
  <si>
    <t>Nama Ayah 033</t>
  </si>
  <si>
    <t>Nama Ayah 034</t>
  </si>
  <si>
    <t>Nama Ayah 035</t>
  </si>
  <si>
    <t>Nama Ayah 036</t>
  </si>
  <si>
    <t>Nama Ayah 037</t>
  </si>
  <si>
    <t>Nama Ayah 038</t>
  </si>
  <si>
    <t>Nama Ayah 039</t>
  </si>
  <si>
    <t>Nama Ayah 040</t>
  </si>
  <si>
    <t>Nama Ayah 041</t>
  </si>
  <si>
    <t>Nama Ayah 042</t>
  </si>
  <si>
    <t>Nama Ayah 043</t>
  </si>
  <si>
    <t>Nama Ayah 044</t>
  </si>
  <si>
    <t>Nama Ayah 045</t>
  </si>
  <si>
    <t>Nama Ayah 046</t>
  </si>
  <si>
    <t>Nama Ayah 047</t>
  </si>
  <si>
    <t>Nama Ayah 048</t>
  </si>
  <si>
    <t>Nama Ayah 049</t>
  </si>
  <si>
    <t>Nama Ayah 050</t>
  </si>
  <si>
    <t>Nama Ayah 051</t>
  </si>
  <si>
    <t>Nama Ayah 052</t>
  </si>
  <si>
    <t>Nama Ayah 053</t>
  </si>
  <si>
    <t>Nama Ayah 054</t>
  </si>
  <si>
    <t>Nama Ayah 055</t>
  </si>
  <si>
    <t>Nama Ayah 056</t>
  </si>
  <si>
    <t>Nama Ayah 057</t>
  </si>
  <si>
    <t>Nama Ayah 058</t>
  </si>
  <si>
    <t>Nama Ayah 059</t>
  </si>
  <si>
    <t>Nama Ayah 060</t>
  </si>
  <si>
    <t>Nama Ayah 061</t>
  </si>
  <si>
    <t>Nama Ayah 062</t>
  </si>
  <si>
    <t>Nama Ayah 063</t>
  </si>
  <si>
    <t>Nama Ayah 064</t>
  </si>
  <si>
    <t>Nama Ayah 065</t>
  </si>
  <si>
    <t>Nama Ayah 066</t>
  </si>
  <si>
    <t>Nama Ayah 067</t>
  </si>
  <si>
    <t>Nama Ayah 068</t>
  </si>
  <si>
    <t>Nama Ayah 069</t>
  </si>
  <si>
    <t>Nama Ayah 070</t>
  </si>
  <si>
    <t>Nama Ayah 071</t>
  </si>
  <si>
    <t>Nama Ayah 072</t>
  </si>
  <si>
    <t>Nama Ayah 073</t>
  </si>
  <si>
    <t>Nama Ayah 074</t>
  </si>
  <si>
    <t>Nama Ayah 075</t>
  </si>
  <si>
    <t>Nama Ayah 076</t>
  </si>
  <si>
    <t>Nama Ayah 077</t>
  </si>
  <si>
    <t>Nama Ayah 078</t>
  </si>
  <si>
    <t>Nama Ayah 079</t>
  </si>
  <si>
    <t>Nama Ayah 080</t>
  </si>
  <si>
    <t>Nama Ayah 081</t>
  </si>
  <si>
    <t>Nama Ayah 082</t>
  </si>
  <si>
    <t>Nama Ayah 083</t>
  </si>
  <si>
    <t>Nama Ayah 084</t>
  </si>
  <si>
    <t>Nama Ayah 085</t>
  </si>
  <si>
    <t>Nama Ayah 086</t>
  </si>
  <si>
    <t>Nama Ayah 087</t>
  </si>
  <si>
    <t>Nama Ayah 088</t>
  </si>
  <si>
    <t>Nama Ayah 089</t>
  </si>
  <si>
    <t>Nama Ayah 090</t>
  </si>
  <si>
    <t>Nama Ayah 091</t>
  </si>
  <si>
    <t>Nama Ayah 092</t>
  </si>
  <si>
    <t>Nama Ayah 093</t>
  </si>
  <si>
    <t>Nama Ayah 094</t>
  </si>
  <si>
    <t>Nama Ayah 095</t>
  </si>
  <si>
    <t>Nama Ayah 096</t>
  </si>
  <si>
    <t>Nama Ayah 097</t>
  </si>
  <si>
    <t>Nama Ayah 098</t>
  </si>
  <si>
    <t>Nama Ayah 099</t>
  </si>
  <si>
    <t>Nama Ayah 100</t>
  </si>
  <si>
    <t>Nama Ayah 101</t>
  </si>
  <si>
    <t>Nama Ayah 102</t>
  </si>
  <si>
    <t>Nama Ayah 103</t>
  </si>
  <si>
    <t>Nama Ayah 104</t>
  </si>
  <si>
    <t>Nama Ayah 105</t>
  </si>
  <si>
    <t>Nama Ayah 106</t>
  </si>
  <si>
    <t>Nama Ayah 107</t>
  </si>
  <si>
    <t>Nama Ayah 108</t>
  </si>
  <si>
    <t>Nama Ayah 109</t>
  </si>
  <si>
    <t>Nama Ayah 110</t>
  </si>
  <si>
    <t>Nama Ayah 111</t>
  </si>
  <si>
    <t>Nama Ayah 112</t>
  </si>
  <si>
    <t>Nama Ayah 113</t>
  </si>
  <si>
    <t>Nama Ayah 114</t>
  </si>
  <si>
    <t>Nama Ayah 115</t>
  </si>
  <si>
    <t>Nama Ayah 116</t>
  </si>
  <si>
    <t>Nama Ayah 117</t>
  </si>
  <si>
    <t>Nama Ayah 118</t>
  </si>
  <si>
    <t>Nama Ayah 119</t>
  </si>
  <si>
    <t>Nama Ayah 120</t>
  </si>
  <si>
    <t>Nama Ayah 121</t>
  </si>
  <si>
    <t>Nama Ayah 122</t>
  </si>
  <si>
    <t>Nama Ayah 123</t>
  </si>
  <si>
    <t>Nama Ayah 124</t>
  </si>
  <si>
    <t>Nama Ayah 125</t>
  </si>
  <si>
    <t>Nama Ayah 126</t>
  </si>
  <si>
    <t>Nama Ayah 127</t>
  </si>
  <si>
    <t>Nama Ayah 128</t>
  </si>
  <si>
    <t>Nama Ayah 129</t>
  </si>
  <si>
    <t>Nama Ayah 130</t>
  </si>
  <si>
    <t>Nama Ayah 131</t>
  </si>
  <si>
    <t>Nama Ayah 132</t>
  </si>
  <si>
    <t>Nama Ayah 133</t>
  </si>
  <si>
    <t>Nama Ayah 134</t>
  </si>
  <si>
    <t>Nama Ayah 135</t>
  </si>
  <si>
    <t>Nama Ayah 136</t>
  </si>
  <si>
    <t>Nama Ayah 137</t>
  </si>
  <si>
    <t>Nama Ayah 138</t>
  </si>
  <si>
    <t>Nama Ayah 139</t>
  </si>
  <si>
    <t>Nama Ayah 140</t>
  </si>
  <si>
    <t>Nama Ayah 141</t>
  </si>
  <si>
    <t>Nama Ayah 142</t>
  </si>
  <si>
    <t>Nama Ayah 143</t>
  </si>
  <si>
    <t>Nama Ayah 144</t>
  </si>
  <si>
    <t>Nama Ayah 145</t>
  </si>
  <si>
    <t>Nama Ayah 146</t>
  </si>
  <si>
    <t>Nama Ayah 147</t>
  </si>
  <si>
    <t>Nama Ayah 148</t>
  </si>
  <si>
    <t>Nama Ayah 149</t>
  </si>
  <si>
    <t>Nama Ayah 150</t>
  </si>
  <si>
    <t>Nama Ayah 151</t>
  </si>
  <si>
    <t>Nama Ayah 152</t>
  </si>
  <si>
    <t>Nama Ayah 153</t>
  </si>
  <si>
    <t>Nama Ayah 154</t>
  </si>
  <si>
    <t>Nama Ayah 155</t>
  </si>
  <si>
    <t>Nama Ayah 156</t>
  </si>
  <si>
    <t>Nama Ayah 157</t>
  </si>
  <si>
    <t>Nama Ayah 158</t>
  </si>
  <si>
    <t>Nama Ayah 159</t>
  </si>
  <si>
    <t>Nama Ayah 160</t>
  </si>
  <si>
    <t>Nama Ayah 161</t>
  </si>
  <si>
    <t>Nama Ayah 162</t>
  </si>
  <si>
    <t>Nama Ayah 163</t>
  </si>
  <si>
    <t>Nama Ayah 164</t>
  </si>
  <si>
    <t>Nama Ayah 165</t>
  </si>
  <si>
    <t>Nama Ayah 166</t>
  </si>
  <si>
    <t>Nama Ayah 167</t>
  </si>
  <si>
    <t>Nama Ayah 168</t>
  </si>
  <si>
    <t>Nama Ayah 169</t>
  </si>
  <si>
    <t>Nama Ayah 170</t>
  </si>
  <si>
    <t>Nama Ayah 171</t>
  </si>
  <si>
    <t>Nama Ayah 172</t>
  </si>
  <si>
    <t>Nama Ayah 173</t>
  </si>
  <si>
    <t>Nama Ayah 174</t>
  </si>
  <si>
    <t>Nama Ayah 175</t>
  </si>
  <si>
    <t>Nama Ayah 176</t>
  </si>
  <si>
    <t>Nama Ayah 177</t>
  </si>
  <si>
    <t>Nama Ayah 178</t>
  </si>
  <si>
    <t>Nama Ayah 179</t>
  </si>
  <si>
    <t>Nama Ayah 180</t>
  </si>
  <si>
    <t>Nama Ayah 181</t>
  </si>
  <si>
    <t>Nama Ayah 182</t>
  </si>
  <si>
    <t>Nama Ayah 183</t>
  </si>
  <si>
    <t>Nama Ayah 184</t>
  </si>
  <si>
    <t>Nama Ayah 185</t>
  </si>
  <si>
    <t>Nama Ayah 186</t>
  </si>
  <si>
    <t>Nama Ayah 187</t>
  </si>
  <si>
    <t>Nama Ayah 188</t>
  </si>
  <si>
    <t>Nama Ayah 189</t>
  </si>
  <si>
    <t>Nama Ayah 190</t>
  </si>
  <si>
    <t>Nama Ayah 191</t>
  </si>
  <si>
    <t>Nama Ayah 192</t>
  </si>
  <si>
    <t>Nama Ayah 193</t>
  </si>
  <si>
    <t>Nama Ayah 194</t>
  </si>
  <si>
    <t>Nama Ayah 195</t>
  </si>
  <si>
    <t>Nama Ayah 196</t>
  </si>
  <si>
    <t>Nama Ayah 197</t>
  </si>
  <si>
    <t>Nama Ayah 198</t>
  </si>
  <si>
    <t>Nama Ayah 199</t>
  </si>
  <si>
    <t>Nama Ayah 200</t>
  </si>
  <si>
    <t>Nama Ayah 201</t>
  </si>
  <si>
    <t>Nama Ayah 202</t>
  </si>
  <si>
    <t>Nama Ayah 203</t>
  </si>
  <si>
    <t>Nama Ayah 204</t>
  </si>
  <si>
    <t>Nama Ayah 205</t>
  </si>
  <si>
    <t>Nama Ayah 206</t>
  </si>
  <si>
    <t>Nama Ayah 207</t>
  </si>
  <si>
    <t>Nama Ayah 208</t>
  </si>
  <si>
    <t>Nama Ayah 209</t>
  </si>
  <si>
    <t>Nama Ayah 210</t>
  </si>
  <si>
    <t>Nama Ayah 211</t>
  </si>
  <si>
    <t>Nama Ayah 212</t>
  </si>
  <si>
    <t>Nama Ayah 213</t>
  </si>
  <si>
    <t>Nama Ayah 214</t>
  </si>
  <si>
    <t>Nama Ayah 215</t>
  </si>
  <si>
    <t>Nama Ayah 216</t>
  </si>
  <si>
    <t>Nama Ayah 217</t>
  </si>
  <si>
    <t>Nama Ayah 218</t>
  </si>
  <si>
    <t>Nama Ayah 219</t>
  </si>
  <si>
    <t>Nama Ayah 220</t>
  </si>
  <si>
    <t>Nama Ayah 221</t>
  </si>
  <si>
    <t>Nama Ayah 222</t>
  </si>
  <si>
    <t>Nama Ayah 223</t>
  </si>
  <si>
    <t>Nama Ayah 224</t>
  </si>
  <si>
    <t>Nama Ayah 225</t>
  </si>
  <si>
    <t>Nama Ayah 226</t>
  </si>
  <si>
    <t>Nama Ayah 227</t>
  </si>
  <si>
    <t>Nama Ayah 228</t>
  </si>
  <si>
    <t>Nama Ayah 229</t>
  </si>
  <si>
    <t>Nama Ayah 230</t>
  </si>
  <si>
    <t>Nama Ayah 231</t>
  </si>
  <si>
    <t>Nama Ayah 232</t>
  </si>
  <si>
    <t>Nama Ayah 233</t>
  </si>
  <si>
    <t>Nama Ayah 234</t>
  </si>
  <si>
    <t>Nama Ayah 235</t>
  </si>
  <si>
    <t>Nama Ayah 236</t>
  </si>
  <si>
    <t>Nama Ayah 237</t>
  </si>
  <si>
    <t>Nama Ayah 238</t>
  </si>
  <si>
    <t>Nama Ayah 239</t>
  </si>
  <si>
    <t>Nama Ayah 240</t>
  </si>
  <si>
    <t>Nama Ayah 241</t>
  </si>
  <si>
    <t>Nama Ayah 242</t>
  </si>
  <si>
    <t>Nama Ayah 243</t>
  </si>
  <si>
    <t>Nama Ayah 244</t>
  </si>
  <si>
    <t>Nama Ayah 245</t>
  </si>
  <si>
    <t>Nama Ayah 246</t>
  </si>
  <si>
    <t>Nama Ayah 247</t>
  </si>
  <si>
    <t>Nama Ayah 248</t>
  </si>
  <si>
    <t>Nama Ayah 249</t>
  </si>
  <si>
    <t>Nama Ayah 250</t>
  </si>
  <si>
    <t>Nama Ayah 251</t>
  </si>
  <si>
    <t>Nama Ayah 252</t>
  </si>
  <si>
    <t>Nama Ayah 253</t>
  </si>
  <si>
    <t>Nama Ayah 254</t>
  </si>
  <si>
    <t>Nama Ayah 255</t>
  </si>
  <si>
    <t>Nama Ayah 256</t>
  </si>
  <si>
    <t>Nama Ayah 257</t>
  </si>
  <si>
    <t>Nama Ayah 258</t>
  </si>
  <si>
    <t>Nama Ayah 259</t>
  </si>
  <si>
    <t>Nama Ayah 260</t>
  </si>
  <si>
    <t>Nama Ayah 261</t>
  </si>
  <si>
    <t>Nama Ayah 262</t>
  </si>
  <si>
    <t>Nama Ayah 263</t>
  </si>
  <si>
    <t>Nama Ayah 264</t>
  </si>
  <si>
    <t>Nama Ayah 265</t>
  </si>
  <si>
    <t>Nama Ayah 266</t>
  </si>
  <si>
    <t>Nama Ayah 267</t>
  </si>
  <si>
    <t>Nama Ayah 268</t>
  </si>
  <si>
    <t>Nama Ayah 269</t>
  </si>
  <si>
    <t>Nama Ayah 270</t>
  </si>
  <si>
    <t>Nama Ayah 271</t>
  </si>
  <si>
    <t>Nama Ayah 272</t>
  </si>
  <si>
    <t>Nama Ayah 273</t>
  </si>
  <si>
    <t>Nama Ayah 274</t>
  </si>
  <si>
    <t>Nama Ayah 275</t>
  </si>
  <si>
    <t>Nama Ayah 276</t>
  </si>
  <si>
    <t>Nama Ayah 277</t>
  </si>
  <si>
    <t>Nama Ayah 278</t>
  </si>
  <si>
    <t>Nama Ayah 279</t>
  </si>
  <si>
    <t>Nama Ayah 280</t>
  </si>
  <si>
    <t>Nama Ayah 281</t>
  </si>
  <si>
    <t>Nama Ayah 282</t>
  </si>
  <si>
    <t>Nama Ayah 283</t>
  </si>
  <si>
    <t>Nama Ayah 284</t>
  </si>
  <si>
    <t>Nama Ayah 285</t>
  </si>
  <si>
    <t>Nama Ayah 286</t>
  </si>
  <si>
    <t>Nama Ayah 287</t>
  </si>
  <si>
    <t>Nama Ayah 288</t>
  </si>
  <si>
    <t>Nama Ayah 289</t>
  </si>
  <si>
    <t>Nama Ayah 290</t>
  </si>
  <si>
    <t>Nama Ayah 291</t>
  </si>
  <si>
    <t>Nama Ayah 292</t>
  </si>
  <si>
    <t>Nama Ayah 293</t>
  </si>
  <si>
    <t>Nama Ayah 294</t>
  </si>
  <si>
    <t>Nama Ayah 295</t>
  </si>
  <si>
    <t>Nama Ayah 296</t>
  </si>
  <si>
    <t>Nama Ayah 297</t>
  </si>
  <si>
    <t>Nama Ayah 298</t>
  </si>
  <si>
    <t>Nama Ayah 299</t>
  </si>
  <si>
    <t>Nama Ayah 300</t>
  </si>
  <si>
    <t>Nama Ayah 301</t>
  </si>
  <si>
    <t>Nama Ibu 001</t>
  </si>
  <si>
    <t>Nama Ibu 002</t>
  </si>
  <si>
    <t>Nama Ibu 003</t>
  </si>
  <si>
    <t>Nama Ibu 004</t>
  </si>
  <si>
    <t>Nama Ibu 005</t>
  </si>
  <si>
    <t>Nama Ibu 006</t>
  </si>
  <si>
    <t>Nama Ibu 007</t>
  </si>
  <si>
    <t>Nama Ibu 008</t>
  </si>
  <si>
    <t>Nama Ibu 009</t>
  </si>
  <si>
    <t>Nama Ibu 010</t>
  </si>
  <si>
    <t>Nama Ibu 011</t>
  </si>
  <si>
    <t>Nama Ibu 012</t>
  </si>
  <si>
    <t>Nama Ibu 013</t>
  </si>
  <si>
    <t>Nama Ibu 014</t>
  </si>
  <si>
    <t>Nama Ibu 015</t>
  </si>
  <si>
    <t>Nama Ibu 016</t>
  </si>
  <si>
    <t>Nama Ibu 017</t>
  </si>
  <si>
    <t>Nama Ibu 018</t>
  </si>
  <si>
    <t>Nama Ibu 019</t>
  </si>
  <si>
    <t>Nama Ibu 020</t>
  </si>
  <si>
    <t>Nama Ibu 021</t>
  </si>
  <si>
    <t>Nama Ibu 022</t>
  </si>
  <si>
    <t>Nama Ibu 023</t>
  </si>
  <si>
    <t>Nama Ibu 024</t>
  </si>
  <si>
    <t>Nama Ibu 025</t>
  </si>
  <si>
    <t>Nama Ibu 026</t>
  </si>
  <si>
    <t>Nama Ibu 027</t>
  </si>
  <si>
    <t>Nama Ibu 028</t>
  </si>
  <si>
    <t>Nama Ibu 029</t>
  </si>
  <si>
    <t>Nama Ibu 030</t>
  </si>
  <si>
    <t>Nama Ibu 031</t>
  </si>
  <si>
    <t>Nama Ibu 032</t>
  </si>
  <si>
    <t>Nama Ibu 033</t>
  </si>
  <si>
    <t>Nama Ibu 034</t>
  </si>
  <si>
    <t>Nama Ibu 035</t>
  </si>
  <si>
    <t>Nama Ibu 036</t>
  </si>
  <si>
    <t>Nama Ibu 037</t>
  </si>
  <si>
    <t>Nama Ibu 038</t>
  </si>
  <si>
    <t>Nama Ibu 039</t>
  </si>
  <si>
    <t>Nama Ibu 040</t>
  </si>
  <si>
    <t>Nama Ibu 041</t>
  </si>
  <si>
    <t>Nama Ibu 042</t>
  </si>
  <si>
    <t>Nama Ibu 043</t>
  </si>
  <si>
    <t>Nama Ibu 044</t>
  </si>
  <si>
    <t>Nama Ibu 045</t>
  </si>
  <si>
    <t>Nama Ibu 046</t>
  </si>
  <si>
    <t>Nama Ibu 047</t>
  </si>
  <si>
    <t>Nama Ibu 048</t>
  </si>
  <si>
    <t>Nama Ibu 049</t>
  </si>
  <si>
    <t>Nama Ibu 050</t>
  </si>
  <si>
    <t>Nama Ibu 051</t>
  </si>
  <si>
    <t>Nama Ibu 052</t>
  </si>
  <si>
    <t>Nama Ibu 053</t>
  </si>
  <si>
    <t>Nama Ibu 054</t>
  </si>
  <si>
    <t>Nama Ibu 055</t>
  </si>
  <si>
    <t>Nama Ibu 056</t>
  </si>
  <si>
    <t>Nama Ibu 057</t>
  </si>
  <si>
    <t>Nama Ibu 058</t>
  </si>
  <si>
    <t>Nama Ibu 059</t>
  </si>
  <si>
    <t>Nama Ibu 060</t>
  </si>
  <si>
    <t>Nama Ibu 061</t>
  </si>
  <si>
    <t>Nama Ibu 062</t>
  </si>
  <si>
    <t>Nama Ibu 063</t>
  </si>
  <si>
    <t>Nama Ibu 064</t>
  </si>
  <si>
    <t>Nama Ibu 065</t>
  </si>
  <si>
    <t>Nama Ibu 066</t>
  </si>
  <si>
    <t>Nama Ibu 067</t>
  </si>
  <si>
    <t>Nama Ibu 068</t>
  </si>
  <si>
    <t>Nama Ibu 069</t>
  </si>
  <si>
    <t>Nama Ibu 070</t>
  </si>
  <si>
    <t>Nama Ibu 071</t>
  </si>
  <si>
    <t>Nama Ibu 072</t>
  </si>
  <si>
    <t>Nama Ibu 073</t>
  </si>
  <si>
    <t>Nama Ibu 074</t>
  </si>
  <si>
    <t>Nama Ibu 075</t>
  </si>
  <si>
    <t>Nama Ibu 076</t>
  </si>
  <si>
    <t>Nama Ibu 077</t>
  </si>
  <si>
    <t>Nama Ibu 078</t>
  </si>
  <si>
    <t>Nama Ibu 079</t>
  </si>
  <si>
    <t>Nama Ibu 080</t>
  </si>
  <si>
    <t>Nama Ibu 081</t>
  </si>
  <si>
    <t>Nama Ibu 082</t>
  </si>
  <si>
    <t>Nama Ibu 083</t>
  </si>
  <si>
    <t>Nama Ibu 084</t>
  </si>
  <si>
    <t>Nama Ibu 085</t>
  </si>
  <si>
    <t>Nama Ibu 086</t>
  </si>
  <si>
    <t>Nama Ibu 087</t>
  </si>
  <si>
    <t>Nama Ibu 088</t>
  </si>
  <si>
    <t>Nama Ibu 089</t>
  </si>
  <si>
    <t>Nama Ibu 090</t>
  </si>
  <si>
    <t>Nama Ibu 091</t>
  </si>
  <si>
    <t>Nama Ibu 092</t>
  </si>
  <si>
    <t>Nama Ibu 093</t>
  </si>
  <si>
    <t>Nama Ibu 094</t>
  </si>
  <si>
    <t>Nama Ibu 095</t>
  </si>
  <si>
    <t>Nama Ibu 096</t>
  </si>
  <si>
    <t>Nama Ibu 097</t>
  </si>
  <si>
    <t>Nama Ibu 098</t>
  </si>
  <si>
    <t>Nama Ibu 099</t>
  </si>
  <si>
    <t>Nama Ibu 100</t>
  </si>
  <si>
    <t>Nama Ibu 101</t>
  </si>
  <si>
    <t>Nama Ibu 102</t>
  </si>
  <si>
    <t>Nama Ibu 103</t>
  </si>
  <si>
    <t>Nama Ibu 104</t>
  </si>
  <si>
    <t>Nama Ibu 105</t>
  </si>
  <si>
    <t>Nama Ibu 106</t>
  </si>
  <si>
    <t>Nama Ibu 107</t>
  </si>
  <si>
    <t>Nama Ibu 108</t>
  </si>
  <si>
    <t>Nama Ibu 109</t>
  </si>
  <si>
    <t>Nama Ibu 110</t>
  </si>
  <si>
    <t>Nama Ibu 111</t>
  </si>
  <si>
    <t>Nama Ibu 112</t>
  </si>
  <si>
    <t>Nama Ibu 113</t>
  </si>
  <si>
    <t>Nama Ibu 114</t>
  </si>
  <si>
    <t>Nama Ibu 115</t>
  </si>
  <si>
    <t>Nama Ibu 116</t>
  </si>
  <si>
    <t>Nama Ibu 117</t>
  </si>
  <si>
    <t>Nama Ibu 118</t>
  </si>
  <si>
    <t>Nama Ibu 119</t>
  </si>
  <si>
    <t>Nama Ibu 120</t>
  </si>
  <si>
    <t>Nama Ibu 121</t>
  </si>
  <si>
    <t>Nama Ibu 122</t>
  </si>
  <si>
    <t>Nama Ibu 123</t>
  </si>
  <si>
    <t>Nama Ibu 124</t>
  </si>
  <si>
    <t>Nama Ibu 125</t>
  </si>
  <si>
    <t>Nama Ibu 126</t>
  </si>
  <si>
    <t>Nama Ibu 127</t>
  </si>
  <si>
    <t>Nama Ibu 128</t>
  </si>
  <si>
    <t>Nama Ibu 129</t>
  </si>
  <si>
    <t>Nama Ibu 130</t>
  </si>
  <si>
    <t>Nama Ibu 131</t>
  </si>
  <si>
    <t>Nama Ibu 132</t>
  </si>
  <si>
    <t>Nama Ibu 133</t>
  </si>
  <si>
    <t>Nama Ibu 134</t>
  </si>
  <si>
    <t>Nama Ibu 135</t>
  </si>
  <si>
    <t>Nama Ibu 136</t>
  </si>
  <si>
    <t>Nama Ibu 137</t>
  </si>
  <si>
    <t>Nama Ibu 138</t>
  </si>
  <si>
    <t>Nama Ibu 139</t>
  </si>
  <si>
    <t>Nama Ibu 140</t>
  </si>
  <si>
    <t>Nama Ibu 141</t>
  </si>
  <si>
    <t>Nama Ibu 142</t>
  </si>
  <si>
    <t>Nama Ibu 143</t>
  </si>
  <si>
    <t>Nama Ibu 144</t>
  </si>
  <si>
    <t>Nama Ibu 145</t>
  </si>
  <si>
    <t>Nama Ibu 146</t>
  </si>
  <si>
    <t>Nama Ibu 147</t>
  </si>
  <si>
    <t>Nama Ibu 148</t>
  </si>
  <si>
    <t>Nama Ibu 149</t>
  </si>
  <si>
    <t>Nama Ibu 150</t>
  </si>
  <si>
    <t>Nama Ibu 151</t>
  </si>
  <si>
    <t>Nama Ibu 152</t>
  </si>
  <si>
    <t>Nama Ibu 153</t>
  </si>
  <si>
    <t>Nama Ibu 154</t>
  </si>
  <si>
    <t>Nama Ibu 155</t>
  </si>
  <si>
    <t>Nama Ibu 156</t>
  </si>
  <si>
    <t>Nama Ibu 157</t>
  </si>
  <si>
    <t>Nama Ibu 158</t>
  </si>
  <si>
    <t>Nama Ibu 159</t>
  </si>
  <si>
    <t>Nama Ibu 160</t>
  </si>
  <si>
    <t>Nama Ibu 161</t>
  </si>
  <si>
    <t>Nama Ibu 162</t>
  </si>
  <si>
    <t>Nama Ibu 163</t>
  </si>
  <si>
    <t>Nama Ibu 164</t>
  </si>
  <si>
    <t>Nama Ibu 165</t>
  </si>
  <si>
    <t>Nama Ibu 166</t>
  </si>
  <si>
    <t>Nama Ibu 167</t>
  </si>
  <si>
    <t>Nama Ibu 168</t>
  </si>
  <si>
    <t>Nama Ibu 169</t>
  </si>
  <si>
    <t>Nama Ibu 170</t>
  </si>
  <si>
    <t>Nama Ibu 171</t>
  </si>
  <si>
    <t>Nama Ibu 172</t>
  </si>
  <si>
    <t>Nama Ibu 173</t>
  </si>
  <si>
    <t>Nama Ibu 174</t>
  </si>
  <si>
    <t>Nama Ibu 175</t>
  </si>
  <si>
    <t>Nama Ibu 176</t>
  </si>
  <si>
    <t>Nama Ibu 177</t>
  </si>
  <si>
    <t>Nama Ibu 178</t>
  </si>
  <si>
    <t>Nama Ibu 179</t>
  </si>
  <si>
    <t>Nama Ibu 180</t>
  </si>
  <si>
    <t>Nama Ibu 181</t>
  </si>
  <si>
    <t>Nama Ibu 182</t>
  </si>
  <si>
    <t>Nama Ibu 183</t>
  </si>
  <si>
    <t>Nama Ibu 184</t>
  </si>
  <si>
    <t>Nama Ibu 185</t>
  </si>
  <si>
    <t>Nama Ibu 186</t>
  </si>
  <si>
    <t>Nama Ibu 187</t>
  </si>
  <si>
    <t>Nama Ibu 188</t>
  </si>
  <si>
    <t>Nama Ibu 189</t>
  </si>
  <si>
    <t>Nama Ibu 190</t>
  </si>
  <si>
    <t>Nama Ibu 191</t>
  </si>
  <si>
    <t>Nama Ibu 192</t>
  </si>
  <si>
    <t>Nama Ibu 193</t>
  </si>
  <si>
    <t>Nama Ibu 194</t>
  </si>
  <si>
    <t>Nama Ibu 195</t>
  </si>
  <si>
    <t>Nama Ibu 196</t>
  </si>
  <si>
    <t>Nama Ibu 197</t>
  </si>
  <si>
    <t>Nama Ibu 198</t>
  </si>
  <si>
    <t>Nama Ibu 199</t>
  </si>
  <si>
    <t>Nama Ibu 200</t>
  </si>
  <si>
    <t>Nama Ibu 201</t>
  </si>
  <si>
    <t>Nama Ibu 202</t>
  </si>
  <si>
    <t>Nama Ibu 203</t>
  </si>
  <si>
    <t>Nama Ibu 204</t>
  </si>
  <si>
    <t>Nama Ibu 205</t>
  </si>
  <si>
    <t>Nama Ibu 206</t>
  </si>
  <si>
    <t>Nama Ibu 207</t>
  </si>
  <si>
    <t>Nama Ibu 208</t>
  </si>
  <si>
    <t>Nama Ibu 209</t>
  </si>
  <si>
    <t>Nama Ibu 210</t>
  </si>
  <si>
    <t>Nama Ibu 211</t>
  </si>
  <si>
    <t>Nama Ibu 212</t>
  </si>
  <si>
    <t>Nama Ibu 213</t>
  </si>
  <si>
    <t>Nama Ibu 214</t>
  </si>
  <si>
    <t>Nama Ibu 215</t>
  </si>
  <si>
    <t>Nama Ibu 216</t>
  </si>
  <si>
    <t>Nama Ibu 217</t>
  </si>
  <si>
    <t>Nama Ibu 218</t>
  </si>
  <si>
    <t>Nama Ibu 219</t>
  </si>
  <si>
    <t>Nama Ibu 220</t>
  </si>
  <si>
    <t>Nama Ibu 221</t>
  </si>
  <si>
    <t>Nama Ibu 222</t>
  </si>
  <si>
    <t>Nama Ibu 223</t>
  </si>
  <si>
    <t>Nama Ibu 224</t>
  </si>
  <si>
    <t>Nama Ibu 225</t>
  </si>
  <si>
    <t>Nama Ibu 226</t>
  </si>
  <si>
    <t>Nama Ibu 227</t>
  </si>
  <si>
    <t>Nama Ibu 228</t>
  </si>
  <si>
    <t>Nama Ibu 229</t>
  </si>
  <si>
    <t>Nama Ibu 230</t>
  </si>
  <si>
    <t>Nama Ibu 231</t>
  </si>
  <si>
    <t>Nama Ibu 232</t>
  </si>
  <si>
    <t>Nama Ibu 233</t>
  </si>
  <si>
    <t>Nama Ibu 234</t>
  </si>
  <si>
    <t>Nama Ibu 235</t>
  </si>
  <si>
    <t>Nama Ibu 236</t>
  </si>
  <si>
    <t>Nama Ibu 237</t>
  </si>
  <si>
    <t>Nama Ibu 238</t>
  </si>
  <si>
    <t>Nama Ibu 239</t>
  </si>
  <si>
    <t>Nama Ibu 240</t>
  </si>
  <si>
    <t>Nama Ibu 241</t>
  </si>
  <si>
    <t>Nama Ibu 242</t>
  </si>
  <si>
    <t>Nama Ibu 243</t>
  </si>
  <si>
    <t>Nama Ibu 244</t>
  </si>
  <si>
    <t>Nama Ibu 245</t>
  </si>
  <si>
    <t>Nama Ibu 246</t>
  </si>
  <si>
    <t>Nama Ibu 247</t>
  </si>
  <si>
    <t>Nama Ibu 248</t>
  </si>
  <si>
    <t>Nama Ibu 249</t>
  </si>
  <si>
    <t>Nama Ibu 250</t>
  </si>
  <si>
    <t>Nama Ibu 251</t>
  </si>
  <si>
    <t>Nama Ibu 252</t>
  </si>
  <si>
    <t>Nama Ibu 253</t>
  </si>
  <si>
    <t>Nama Ibu 254</t>
  </si>
  <si>
    <t>Nama Ibu 255</t>
  </si>
  <si>
    <t>Nama Ibu 256</t>
  </si>
  <si>
    <t>Nama Ibu 257</t>
  </si>
  <si>
    <t>Nama Ibu 258</t>
  </si>
  <si>
    <t>Nama Ibu 259</t>
  </si>
  <si>
    <t>Nama Ibu 260</t>
  </si>
  <si>
    <t>Nama Ibu 261</t>
  </si>
  <si>
    <t>Nama Ibu 262</t>
  </si>
  <si>
    <t>Nama Ibu 263</t>
  </si>
  <si>
    <t>Nama Ibu 264</t>
  </si>
  <si>
    <t>Nama Ibu 265</t>
  </si>
  <si>
    <t>Nama Ibu 266</t>
  </si>
  <si>
    <t>Nama Ibu 267</t>
  </si>
  <si>
    <t>Nama Ibu 268</t>
  </si>
  <si>
    <t>Nama Ibu 269</t>
  </si>
  <si>
    <t>Nama Ibu 270</t>
  </si>
  <si>
    <t>Nama Ibu 271</t>
  </si>
  <si>
    <t>Nama Ibu 272</t>
  </si>
  <si>
    <t>Nama Ibu 273</t>
  </si>
  <si>
    <t>Nama Ibu 274</t>
  </si>
  <si>
    <t>Nama Ibu 275</t>
  </si>
  <si>
    <t>Nama Ibu 276</t>
  </si>
  <si>
    <t>Nama Ibu 277</t>
  </si>
  <si>
    <t>Nama Ibu 278</t>
  </si>
  <si>
    <t>Nama Ibu 279</t>
  </si>
  <si>
    <t>Nama Ibu 280</t>
  </si>
  <si>
    <t>Nama Ibu 281</t>
  </si>
  <si>
    <t>Nama Ibu 282</t>
  </si>
  <si>
    <t>Nama Ibu 283</t>
  </si>
  <si>
    <t>Nama Ibu 284</t>
  </si>
  <si>
    <t>Nama Ibu 285</t>
  </si>
  <si>
    <t>Nama Ibu 286</t>
  </si>
  <si>
    <t>Nama Ibu 287</t>
  </si>
  <si>
    <t>Nama Ibu 288</t>
  </si>
  <si>
    <t>Nama Ibu 289</t>
  </si>
  <si>
    <t>Nama Ibu 290</t>
  </si>
  <si>
    <t>Nama Ibu 291</t>
  </si>
  <si>
    <t>Nama Ibu 292</t>
  </si>
  <si>
    <t>Nama Ibu 293</t>
  </si>
  <si>
    <t>Nama Ibu 294</t>
  </si>
  <si>
    <t>Nama Ibu 295</t>
  </si>
  <si>
    <t>Nama Ibu 296</t>
  </si>
  <si>
    <t>Nama Ibu 297</t>
  </si>
  <si>
    <t>Nama Ibu 298</t>
  </si>
  <si>
    <t>Nama Ibu 299</t>
  </si>
  <si>
    <t>Nama Ibu 300</t>
  </si>
  <si>
    <t>Nama Ibu 301</t>
  </si>
  <si>
    <t>PEMERINTAH KABUPATEN ............................</t>
  </si>
  <si>
    <t>SMK ...................</t>
  </si>
  <si>
    <t>Jl. ..............................................</t>
  </si>
  <si>
    <t>KABUPATEN</t>
  </si>
  <si>
    <t>.......................................</t>
  </si>
  <si>
    <t>Versi 2013-010</t>
  </si>
  <si>
    <t>938 398</t>
  </si>
  <si>
    <t>NBM</t>
  </si>
  <si>
    <t>10-AK.4</t>
  </si>
  <si>
    <t>10-PMS.1</t>
  </si>
  <si>
    <t>10-PMS.2</t>
  </si>
  <si>
    <t>10-RPL.1</t>
  </si>
  <si>
    <t>10-RPL.2</t>
  </si>
  <si>
    <t>10-TKJ.1</t>
  </si>
  <si>
    <t>10-TKJ.2</t>
  </si>
  <si>
    <t>10-TSM.3</t>
  </si>
  <si>
    <t>Wonosobo, 17 Desember 2016</t>
  </si>
  <si>
    <t>PAI</t>
  </si>
  <si>
    <t>PKn</t>
  </si>
  <si>
    <t>Bahasa Arab</t>
  </si>
  <si>
    <t>Pengantar Keuangan dan Akuntansi</t>
  </si>
  <si>
    <t>Pemrograman Dasar</t>
  </si>
  <si>
    <t>Sistem Komputer</t>
  </si>
  <si>
    <t>Dasar Dasar Perbankan</t>
  </si>
  <si>
    <t>Paket Program Pengolah Angka (SpreadSheet)</t>
  </si>
  <si>
    <t>Analisa dan Riset Pasar</t>
  </si>
  <si>
    <t>Perencanaan Pemasara</t>
  </si>
  <si>
    <t>Pengelolaan Usaja Pemasaran</t>
  </si>
  <si>
    <t>Sistem Operasi</t>
  </si>
  <si>
    <t>Jaringan Dasar</t>
  </si>
  <si>
    <t>Perakitan Komputer</t>
  </si>
  <si>
    <t>Prinsip Prinsip Bisnis</t>
  </si>
  <si>
    <t>Pengetahuan Produk</t>
  </si>
  <si>
    <t>Penataan Barang Dagang</t>
  </si>
  <si>
    <t>Komunikasi Bisnis</t>
  </si>
  <si>
    <t>Admnistrasi Barang</t>
  </si>
  <si>
    <t>Pemodelan Perangkat Lunak</t>
  </si>
  <si>
    <t>Pemrograman Desktop</t>
  </si>
  <si>
    <t>Basis Data</t>
  </si>
  <si>
    <t>Pemrograman Web Dinamis</t>
  </si>
  <si>
    <t>Pemrograman Grafik</t>
  </si>
  <si>
    <t>Komputer Terapan</t>
  </si>
  <si>
    <t>Komunikasi Data</t>
  </si>
  <si>
    <t>Sistem Operasi Jaringan</t>
  </si>
  <si>
    <t>Administrasi Server</t>
  </si>
  <si>
    <t>Rancang Bangun Jaringan</t>
  </si>
  <si>
    <t>Teknik Sepeda Motor</t>
  </si>
  <si>
    <t>6683</t>
  </si>
  <si>
    <t>6718</t>
  </si>
  <si>
    <t>6729</t>
  </si>
  <si>
    <t>6753</t>
  </si>
  <si>
    <t>6757</t>
  </si>
  <si>
    <t>6763</t>
  </si>
  <si>
    <t>6766</t>
  </si>
  <si>
    <t>6778</t>
  </si>
  <si>
    <t>6779</t>
  </si>
  <si>
    <t>6784</t>
  </si>
  <si>
    <t>6792</t>
  </si>
  <si>
    <t>6802</t>
  </si>
  <si>
    <t>6807</t>
  </si>
  <si>
    <t>6851</t>
  </si>
  <si>
    <t>6853</t>
  </si>
  <si>
    <t>6870</t>
  </si>
  <si>
    <t>6876</t>
  </si>
  <si>
    <t>6878</t>
  </si>
  <si>
    <t>6888</t>
  </si>
  <si>
    <t>6901</t>
  </si>
  <si>
    <t>6912</t>
  </si>
  <si>
    <t>6913</t>
  </si>
  <si>
    <t>6956</t>
  </si>
  <si>
    <t>6966</t>
  </si>
  <si>
    <t>6981</t>
  </si>
  <si>
    <t>6982</t>
  </si>
  <si>
    <t>6991</t>
  </si>
  <si>
    <t>6998</t>
  </si>
  <si>
    <t>6999</t>
  </si>
  <si>
    <t>7025</t>
  </si>
  <si>
    <t>7029</t>
  </si>
  <si>
    <t>6663</t>
  </si>
  <si>
    <t>6685</t>
  </si>
  <si>
    <t>6714</t>
  </si>
  <si>
    <t>6715</t>
  </si>
  <si>
    <t>6716</t>
  </si>
  <si>
    <t>6717</t>
  </si>
  <si>
    <t>6719</t>
  </si>
  <si>
    <t>6721</t>
  </si>
  <si>
    <t>6756</t>
  </si>
  <si>
    <t>6771</t>
  </si>
  <si>
    <t>6772</t>
  </si>
  <si>
    <t>6808</t>
  </si>
  <si>
    <t>6812</t>
  </si>
  <si>
    <t>6813</t>
  </si>
  <si>
    <t>6818</t>
  </si>
  <si>
    <t>6820</t>
  </si>
  <si>
    <t>6905</t>
  </si>
  <si>
    <t>6914</t>
  </si>
  <si>
    <t>6916</t>
  </si>
  <si>
    <t>6917</t>
  </si>
  <si>
    <t>6925</t>
  </si>
  <si>
    <t>6960</t>
  </si>
  <si>
    <t>6963</t>
  </si>
  <si>
    <t>6987</t>
  </si>
  <si>
    <t>7015</t>
  </si>
  <si>
    <t>7027</t>
  </si>
  <si>
    <t>7036</t>
  </si>
  <si>
    <t>7040</t>
  </si>
  <si>
    <t>7048</t>
  </si>
  <si>
    <t>7054</t>
  </si>
  <si>
    <t>7055</t>
  </si>
  <si>
    <t>7056</t>
  </si>
  <si>
    <t>6690</t>
  </si>
  <si>
    <t>6693</t>
  </si>
  <si>
    <t>6709</t>
  </si>
  <si>
    <t>6734</t>
  </si>
  <si>
    <t>6762</t>
  </si>
  <si>
    <t>6767</t>
  </si>
  <si>
    <t>6777</t>
  </si>
  <si>
    <t>6788</t>
  </si>
  <si>
    <t>6814</t>
  </si>
  <si>
    <t>6817</t>
  </si>
  <si>
    <t>6823</t>
  </si>
  <si>
    <t>6831</t>
  </si>
  <si>
    <t>6842</t>
  </si>
  <si>
    <t>6844</t>
  </si>
  <si>
    <t>6845</t>
  </si>
  <si>
    <t>6871</t>
  </si>
  <si>
    <t>6891</t>
  </si>
  <si>
    <t>6895</t>
  </si>
  <si>
    <t>6907</t>
  </si>
  <si>
    <t>6922</t>
  </si>
  <si>
    <t>6927</t>
  </si>
  <si>
    <t>6962</t>
  </si>
  <si>
    <t>6985</t>
  </si>
  <si>
    <t>6986</t>
  </si>
  <si>
    <t>7004</t>
  </si>
  <si>
    <t>7014</t>
  </si>
  <si>
    <t>7057</t>
  </si>
  <si>
    <t>7034</t>
  </si>
  <si>
    <t>7051</t>
  </si>
  <si>
    <t>6674</t>
  </si>
  <si>
    <t>6688</t>
  </si>
  <si>
    <t>6713</t>
  </si>
  <si>
    <t>6722</t>
  </si>
  <si>
    <t>6754</t>
  </si>
  <si>
    <t>6764</t>
  </si>
  <si>
    <t>6765</t>
  </si>
  <si>
    <t>6780</t>
  </si>
  <si>
    <t>6789</t>
  </si>
  <si>
    <t>6809</t>
  </si>
  <si>
    <t>6825</t>
  </si>
  <si>
    <t>6826</t>
  </si>
  <si>
    <t>6846</t>
  </si>
  <si>
    <t>6850</t>
  </si>
  <si>
    <t>6857</t>
  </si>
  <si>
    <t>6864</t>
  </si>
  <si>
    <t>6882</t>
  </si>
  <si>
    <t>6924</t>
  </si>
  <si>
    <t>6967</t>
  </si>
  <si>
    <t>6969</t>
  </si>
  <si>
    <t>6996</t>
  </si>
  <si>
    <t>7012</t>
  </si>
  <si>
    <t>7017</t>
  </si>
  <si>
    <t>7028</t>
  </si>
  <si>
    <t>7039</t>
  </si>
  <si>
    <t>7043</t>
  </si>
  <si>
    <t>6664</t>
  </si>
  <si>
    <t>6667</t>
  </si>
  <si>
    <t>6681</t>
  </si>
  <si>
    <t>6684</t>
  </si>
  <si>
    <t>6691</t>
  </si>
  <si>
    <t>6692</t>
  </si>
  <si>
    <t>6696</t>
  </si>
  <si>
    <t>6704</t>
  </si>
  <si>
    <t>6735</t>
  </si>
  <si>
    <t>6737</t>
  </si>
  <si>
    <t>6776</t>
  </si>
  <si>
    <t>6787</t>
  </si>
  <si>
    <t>6790</t>
  </si>
  <si>
    <t>6803</t>
  </si>
  <si>
    <t>6810</t>
  </si>
  <si>
    <t>6815</t>
  </si>
  <si>
    <t>6828</t>
  </si>
  <si>
    <t>6834</t>
  </si>
  <si>
    <t>6841</t>
  </si>
  <si>
    <t>6843</t>
  </si>
  <si>
    <t>6865</t>
  </si>
  <si>
    <t>6893</t>
  </si>
  <si>
    <t>6894</t>
  </si>
  <si>
    <t>6896</t>
  </si>
  <si>
    <t>6943</t>
  </si>
  <si>
    <t>6954</t>
  </si>
  <si>
    <t>6979</t>
  </si>
  <si>
    <t>6993</t>
  </si>
  <si>
    <t>7008</t>
  </si>
  <si>
    <t>7021</t>
  </si>
  <si>
    <t>7042</t>
  </si>
  <si>
    <t>6671</t>
  </si>
  <si>
    <t>6705</t>
  </si>
  <si>
    <t>6738</t>
  </si>
  <si>
    <t>6768</t>
  </si>
  <si>
    <t>6785</t>
  </si>
  <si>
    <t>6797</t>
  </si>
  <si>
    <t>6821</t>
  </si>
  <si>
    <t>6829</t>
  </si>
  <si>
    <t>6832</t>
  </si>
  <si>
    <t>6835</t>
  </si>
  <si>
    <t>6840</t>
  </si>
  <si>
    <t>6848</t>
  </si>
  <si>
    <t>6858</t>
  </si>
  <si>
    <t>6860</t>
  </si>
  <si>
    <t>6862</t>
  </si>
  <si>
    <t>6874</t>
  </si>
  <si>
    <t>6879</t>
  </si>
  <si>
    <t>6898</t>
  </si>
  <si>
    <t>6902</t>
  </si>
  <si>
    <t>6909</t>
  </si>
  <si>
    <t>6915</t>
  </si>
  <si>
    <t>6918</t>
  </si>
  <si>
    <t>6926</t>
  </si>
  <si>
    <t>6972</t>
  </si>
  <si>
    <t>6973</t>
  </si>
  <si>
    <t>6983</t>
  </si>
  <si>
    <t>7005</t>
  </si>
  <si>
    <t>7007</t>
  </si>
  <si>
    <t>7013</t>
  </si>
  <si>
    <t>7031</t>
  </si>
  <si>
    <t>7052</t>
  </si>
  <si>
    <t>6662</t>
  </si>
  <si>
    <t>6677</t>
  </si>
  <si>
    <t>6697</t>
  </si>
  <si>
    <t>6699</t>
  </si>
  <si>
    <t>6700</t>
  </si>
  <si>
    <t>6706</t>
  </si>
  <si>
    <t>6710</t>
  </si>
  <si>
    <t>6731</t>
  </si>
  <si>
    <t>6751</t>
  </si>
  <si>
    <t>6774</t>
  </si>
  <si>
    <t>6791</t>
  </si>
  <si>
    <t>6799</t>
  </si>
  <si>
    <t>6804</t>
  </si>
  <si>
    <t>6856</t>
  </si>
  <si>
    <t>6859</t>
  </si>
  <si>
    <t>6887</t>
  </si>
  <si>
    <t>6955</t>
  </si>
  <si>
    <t>6957</t>
  </si>
  <si>
    <t>6971</t>
  </si>
  <si>
    <t>7019</t>
  </si>
  <si>
    <t>7020</t>
  </si>
  <si>
    <t>7038</t>
  </si>
  <si>
    <t>7045</t>
  </si>
  <si>
    <t>7047</t>
  </si>
  <si>
    <t>7050</t>
  </si>
  <si>
    <t>6665</t>
  </si>
  <si>
    <t>6673</t>
  </si>
  <si>
    <t>6694</t>
  </si>
  <si>
    <t>6703</t>
  </si>
  <si>
    <t>6708</t>
  </si>
  <si>
    <t>6726</t>
  </si>
  <si>
    <t>6733</t>
  </si>
  <si>
    <t>6740</t>
  </si>
  <si>
    <t>7058</t>
  </si>
  <si>
    <t>6758</t>
  </si>
  <si>
    <t>6775</t>
  </si>
  <si>
    <t>6837</t>
  </si>
  <si>
    <t>6869</t>
  </si>
  <si>
    <t>6885</t>
  </si>
  <si>
    <t>6890</t>
  </si>
  <si>
    <t>6899</t>
  </si>
  <si>
    <t>6904</t>
  </si>
  <si>
    <t>6910</t>
  </si>
  <si>
    <t>6928</t>
  </si>
  <si>
    <t>6930</t>
  </si>
  <si>
    <t>6945</t>
  </si>
  <si>
    <t>6946</t>
  </si>
  <si>
    <t>6950</t>
  </si>
  <si>
    <t>6977</t>
  </si>
  <si>
    <t>7011</t>
  </si>
  <si>
    <t>7024</t>
  </si>
  <si>
    <t>7032</t>
  </si>
  <si>
    <t>7053</t>
  </si>
  <si>
    <t>6668</t>
  </si>
  <si>
    <t>6670</t>
  </si>
  <si>
    <t>6672</t>
  </si>
  <si>
    <t>6689</t>
  </si>
  <si>
    <t>6711</t>
  </si>
  <si>
    <t>6727</t>
  </si>
  <si>
    <t>6744</t>
  </si>
  <si>
    <t>6770</t>
  </si>
  <si>
    <t>6822</t>
  </si>
  <si>
    <t>6839</t>
  </si>
  <si>
    <t>6852</t>
  </si>
  <si>
    <t>6861</t>
  </si>
  <si>
    <t>6883</t>
  </si>
  <si>
    <t>6884</t>
  </si>
  <si>
    <t>7059</t>
  </si>
  <si>
    <t>6892</t>
  </si>
  <si>
    <t>6900</t>
  </si>
  <si>
    <t>6908</t>
  </si>
  <si>
    <t>6932</t>
  </si>
  <si>
    <t>6942</t>
  </si>
  <si>
    <t>6953</t>
  </si>
  <si>
    <t>6968</t>
  </si>
  <si>
    <t>6976</t>
  </si>
  <si>
    <t>7010</t>
  </si>
  <si>
    <t>7030</t>
  </si>
  <si>
    <t>7044</t>
  </si>
  <si>
    <t>6675</t>
  </si>
  <si>
    <t>6676</t>
  </si>
  <si>
    <t>6678</t>
  </si>
  <si>
    <t>6682</t>
  </si>
  <si>
    <t>6695</t>
  </si>
  <si>
    <t>6698</t>
  </si>
  <si>
    <t>6707</t>
  </si>
  <si>
    <t>6720</t>
  </si>
  <si>
    <t>6723</t>
  </si>
  <si>
    <t>6730</t>
  </si>
  <si>
    <t>6745</t>
  </si>
  <si>
    <t>6746</t>
  </si>
  <si>
    <t>6747</t>
  </si>
  <si>
    <t>6750</t>
  </si>
  <si>
    <t>6752</t>
  </si>
  <si>
    <t>6783</t>
  </si>
  <si>
    <t>6793</t>
  </si>
  <si>
    <t>6805</t>
  </si>
  <si>
    <t>6806</t>
  </si>
  <si>
    <t>6811</t>
  </si>
  <si>
    <t>6816</t>
  </si>
  <si>
    <t>6824</t>
  </si>
  <si>
    <t>6827</t>
  </si>
  <si>
    <t>6830</t>
  </si>
  <si>
    <t>6873</t>
  </si>
  <si>
    <t>6934</t>
  </si>
  <si>
    <t>6947</t>
  </si>
  <si>
    <t>6952</t>
  </si>
  <si>
    <t>6965</t>
  </si>
  <si>
    <t>6679</t>
  </si>
  <si>
    <t>6686</t>
  </si>
  <si>
    <t>6728</t>
  </si>
  <si>
    <t>6732</t>
  </si>
  <si>
    <t>6742</t>
  </si>
  <si>
    <t>6782</t>
  </si>
  <si>
    <t>6794</t>
  </si>
  <si>
    <t>6795</t>
  </si>
  <si>
    <t>6796</t>
  </si>
  <si>
    <t>6838</t>
  </si>
  <si>
    <t>6897</t>
  </si>
  <si>
    <t>6920</t>
  </si>
  <si>
    <t>6921</t>
  </si>
  <si>
    <t>6949</t>
  </si>
  <si>
    <t>6958</t>
  </si>
  <si>
    <t>6959</t>
  </si>
  <si>
    <t>6974</t>
  </si>
  <si>
    <t>6984</t>
  </si>
  <si>
    <t>6992</t>
  </si>
  <si>
    <t>6995</t>
  </si>
  <si>
    <t>7000</t>
  </si>
  <si>
    <t>7002</t>
  </si>
  <si>
    <t>7041</t>
  </si>
  <si>
    <t>7046</t>
  </si>
  <si>
    <t>Tosarirejo</t>
  </si>
  <si>
    <t>ARAB</t>
  </si>
  <si>
    <t>Pengantar Ekonomi dan Bisnis (AK)</t>
  </si>
  <si>
    <t>Pengantar Administrasi Perkantoran (PMS)</t>
  </si>
  <si>
    <t>Pengantar Administrasi Perkantoran (AK)</t>
  </si>
  <si>
    <t>Pengantar Keuangan dan Akuntansi(AK)</t>
  </si>
  <si>
    <t>Pengantar Ekonomi dan Bisnis (PMS)</t>
  </si>
  <si>
    <t>Pengantar Akuntansi (PMS)</t>
  </si>
  <si>
    <t>Fisika(RPL)</t>
  </si>
  <si>
    <t>Fisika(TKJ)</t>
  </si>
  <si>
    <t>Fisika(TSM)</t>
  </si>
  <si>
    <t>Pemrograman Dasar(RPL)</t>
  </si>
  <si>
    <t>Sistem Komputer(RPL)</t>
  </si>
  <si>
    <t>Pemrograman Dasar(TKJ)</t>
  </si>
  <si>
    <t>Sistem Komputer(TKJ)</t>
  </si>
  <si>
    <t>Simulasi Digital (AK)</t>
  </si>
  <si>
    <t>Simulasi Digital (PMS)</t>
  </si>
  <si>
    <t>Simulasi Digital (RPL)</t>
  </si>
  <si>
    <t>MPDPK225</t>
  </si>
  <si>
    <t>Pemrograman WEB</t>
  </si>
  <si>
    <t>MPDPK235</t>
  </si>
  <si>
    <t>Simulasi Digital (TKJ)</t>
  </si>
  <si>
    <t>Simulasi Digital (TSM)</t>
  </si>
  <si>
    <t>Pemrograman WEB(TKJ)</t>
  </si>
  <si>
    <t>Pemrograman WEB(RPL)</t>
  </si>
  <si>
    <t>Pengelolaan Usaha Pemasaran</t>
  </si>
  <si>
    <t>Strategi Pemasaran</t>
  </si>
  <si>
    <t>MPDPK215</t>
  </si>
  <si>
    <t>Pemasaran On-line</t>
  </si>
  <si>
    <t>SB</t>
  </si>
  <si>
    <t>MPDPK216</t>
  </si>
  <si>
    <t>NIP</t>
  </si>
  <si>
    <t>Aktif</t>
  </si>
  <si>
    <t>Menerima</t>
  </si>
  <si>
    <t>Disiplin</t>
  </si>
  <si>
    <t>Jujur</t>
  </si>
  <si>
    <t>Tertib</t>
  </si>
  <si>
    <t>Tg Jawab</t>
  </si>
  <si>
    <t>Percaya Diri</t>
  </si>
  <si>
    <t>Santun</t>
  </si>
  <si>
    <t>Kerja Ayah 001</t>
  </si>
  <si>
    <t>Kerja Ibu 001</t>
  </si>
  <si>
    <t>Kerja Ayah 002</t>
  </si>
  <si>
    <t>Kerja Ibu 002</t>
  </si>
  <si>
    <t>Kerja Ayah 003</t>
  </si>
  <si>
    <t>Kerja Ibu 003</t>
  </si>
  <si>
    <t>Kerja Ayah 004</t>
  </si>
  <si>
    <t>Kerja Ibu 004</t>
  </si>
  <si>
    <t>Kerja Ayah 005</t>
  </si>
  <si>
    <t>Kerja Ibu 005</t>
  </si>
  <si>
    <t>Kerja Ayah 006</t>
  </si>
  <si>
    <t>Kerja Ibu 006</t>
  </si>
  <si>
    <t>Kerja Ayah 007</t>
  </si>
  <si>
    <t>Kerja Ibu 007</t>
  </si>
  <si>
    <t>Kerja Ayah 008</t>
  </si>
  <si>
    <t>Kerja Ibu 008</t>
  </si>
  <si>
    <t>Kerja Ayah 009</t>
  </si>
  <si>
    <t>Kerja Ibu 009</t>
  </si>
  <si>
    <t>Kerja Ayah 010</t>
  </si>
  <si>
    <t>Kerja Ibu 010</t>
  </si>
  <si>
    <t>Kerja Ayah 011</t>
  </si>
  <si>
    <t>Kerja Ibu 011</t>
  </si>
  <si>
    <t>Kerja Ayah 012</t>
  </si>
  <si>
    <t>Kerja Ibu 012</t>
  </si>
  <si>
    <t>Kerja Ayah 013</t>
  </si>
  <si>
    <t>Kerja Ibu 013</t>
  </si>
  <si>
    <t>Kerja Ayah 014</t>
  </si>
  <si>
    <t>Kerja Ibu 014</t>
  </si>
  <si>
    <t>Kerja Ayah 015</t>
  </si>
  <si>
    <t>Kerja Ibu 015</t>
  </si>
  <si>
    <t>Kerja Ayah 016</t>
  </si>
  <si>
    <t>Kerja Ibu 016</t>
  </si>
  <si>
    <t>Kerja Ayah 017</t>
  </si>
  <si>
    <t>Kerja Ibu 017</t>
  </si>
  <si>
    <t>Kerja Ayah 018</t>
  </si>
  <si>
    <t>Kerja Ibu 018</t>
  </si>
  <si>
    <t>Kerja Ayah 019</t>
  </si>
  <si>
    <t>Kerja Ibu 019</t>
  </si>
  <si>
    <t>Kerja Ayah 020</t>
  </si>
  <si>
    <t>Kerja Ibu 020</t>
  </si>
  <si>
    <t>Kerja Ayah 021</t>
  </si>
  <si>
    <t>Kerja Ibu 021</t>
  </si>
  <si>
    <t>Kerja Ayah 022</t>
  </si>
  <si>
    <t>Kerja Ibu 022</t>
  </si>
  <si>
    <t>Kerja Ayah 023</t>
  </si>
  <si>
    <t>Kerja Ibu 023</t>
  </si>
  <si>
    <t>Kerja Ayah 024</t>
  </si>
  <si>
    <t>Kerja Ibu 024</t>
  </si>
  <si>
    <t>Kerja Ayah 025</t>
  </si>
  <si>
    <t>Kerja Ibu 025</t>
  </si>
  <si>
    <t>Kerja Ayah 026</t>
  </si>
  <si>
    <t>Kerja Ibu 026</t>
  </si>
  <si>
    <t>Kerja Ayah 027</t>
  </si>
  <si>
    <t>Kerja Ibu 027</t>
  </si>
  <si>
    <t>Kerja Ayah 028</t>
  </si>
  <si>
    <t>Kerja Ibu 028</t>
  </si>
  <si>
    <t>Kerja Ayah 029</t>
  </si>
  <si>
    <t>Kerja Ibu 029</t>
  </si>
  <si>
    <t>Kerja Ayah 030</t>
  </si>
  <si>
    <t>Kerja Ibu 030</t>
  </si>
  <si>
    <t>Kerja Ayah 031</t>
  </si>
  <si>
    <t>Kerja Ibu 031</t>
  </si>
  <si>
    <t>Kerja Ayah 032</t>
  </si>
  <si>
    <t>Kerja Ibu 032</t>
  </si>
  <si>
    <t>Kerja Ayah 033</t>
  </si>
  <si>
    <t>Kerja Ibu 033</t>
  </si>
  <si>
    <t>Kerja Ayah 034</t>
  </si>
  <si>
    <t>Kerja Ibu 034</t>
  </si>
  <si>
    <t>Kerja Ayah 035</t>
  </si>
  <si>
    <t>Kerja Ibu 035</t>
  </si>
  <si>
    <t>Kerja Ayah 036</t>
  </si>
  <si>
    <t>Kerja Ibu 036</t>
  </si>
  <si>
    <t>Kerja Ayah 037</t>
  </si>
  <si>
    <t>Kerja Ibu 037</t>
  </si>
  <si>
    <t>Kerja Ayah 038</t>
  </si>
  <si>
    <t>Kerja Ibu 038</t>
  </si>
  <si>
    <t>Kerja Ayah 039</t>
  </si>
  <si>
    <t>Kerja Ibu 039</t>
  </si>
  <si>
    <t>Kerja Ayah 040</t>
  </si>
  <si>
    <t>Kerja Ibu 040</t>
  </si>
  <si>
    <t>Kerja Ayah 041</t>
  </si>
  <si>
    <t>Kerja Ibu 041</t>
  </si>
  <si>
    <t>Kerja Ayah 042</t>
  </si>
  <si>
    <t>Kerja Ibu 042</t>
  </si>
  <si>
    <t>Kerja Ayah 043</t>
  </si>
  <si>
    <t>Kerja Ibu 043</t>
  </si>
  <si>
    <t>Kerja Ayah 044</t>
  </si>
  <si>
    <t>Kerja Ibu 044</t>
  </si>
  <si>
    <t>Kerja Ayah 045</t>
  </si>
  <si>
    <t>Kerja Ibu 045</t>
  </si>
  <si>
    <t>Kerja Ayah 046</t>
  </si>
  <si>
    <t>Kerja Ibu 046</t>
  </si>
  <si>
    <t>Kerja Ayah 047</t>
  </si>
  <si>
    <t>Kerja Ibu 047</t>
  </si>
  <si>
    <t>Kerja Ayah 048</t>
  </si>
  <si>
    <t>Kerja Ibu 048</t>
  </si>
  <si>
    <t>Kerja Ayah 049</t>
  </si>
  <si>
    <t>Kerja Ibu 049</t>
  </si>
  <si>
    <t>Kerja Ayah 050</t>
  </si>
  <si>
    <t>Kerja Ibu 050</t>
  </si>
  <si>
    <t>Kerja Ayah 051</t>
  </si>
  <si>
    <t>Kerja Ibu 051</t>
  </si>
  <si>
    <t>Kerja Ayah 052</t>
  </si>
  <si>
    <t>Kerja Ibu 052</t>
  </si>
  <si>
    <t>Kerja Ayah 053</t>
  </si>
  <si>
    <t>Kerja Ibu 053</t>
  </si>
  <si>
    <t>Kerja Ayah 054</t>
  </si>
  <si>
    <t>Kerja Ibu 054</t>
  </si>
  <si>
    <t>Kerja Ayah 055</t>
  </si>
  <si>
    <t>Kerja Ibu 055</t>
  </si>
  <si>
    <t>Kerja Ayah 056</t>
  </si>
  <si>
    <t>Kerja Ibu 056</t>
  </si>
  <si>
    <t>Kerja Ayah 057</t>
  </si>
  <si>
    <t>Kerja Ibu 057</t>
  </si>
  <si>
    <t>Kerja Ayah 058</t>
  </si>
  <si>
    <t>Kerja Ibu 058</t>
  </si>
  <si>
    <t>Kerja Ayah 059</t>
  </si>
  <si>
    <t>Kerja Ibu 059</t>
  </si>
  <si>
    <t>Kerja Ayah 060</t>
  </si>
  <si>
    <t>Kerja Ibu 060</t>
  </si>
  <si>
    <t>Kerja Ayah 061</t>
  </si>
  <si>
    <t>Kerja Ibu 061</t>
  </si>
  <si>
    <t>Kerja Ayah 062</t>
  </si>
  <si>
    <t>Kerja Ibu 062</t>
  </si>
  <si>
    <t>Kerja Ayah 063</t>
  </si>
  <si>
    <t>Kerja Ibu 063</t>
  </si>
  <si>
    <t>Kerja Ayah 064</t>
  </si>
  <si>
    <t>Kerja Ibu 064</t>
  </si>
  <si>
    <t>Kerja Ayah 065</t>
  </si>
  <si>
    <t>Kerja Ibu 065</t>
  </si>
  <si>
    <t>Kerja Ayah 066</t>
  </si>
  <si>
    <t>Kerja Ibu 066</t>
  </si>
  <si>
    <t>Kerja Ayah 067</t>
  </si>
  <si>
    <t>Kerja Ibu 067</t>
  </si>
  <si>
    <t>Kerja Ayah 068</t>
  </si>
  <si>
    <t>Kerja Ibu 068</t>
  </si>
  <si>
    <t>Kerja Ayah 069</t>
  </si>
  <si>
    <t>Kerja Ibu 069</t>
  </si>
  <si>
    <t>Kerja Ayah 070</t>
  </si>
  <si>
    <t>Kerja Ibu 070</t>
  </si>
  <si>
    <t>Kerja Ayah 071</t>
  </si>
  <si>
    <t>Kerja Ibu 071</t>
  </si>
  <si>
    <t>Kerja Ayah 072</t>
  </si>
  <si>
    <t>Kerja Ibu 072</t>
  </si>
  <si>
    <t>Kerja Ayah 073</t>
  </si>
  <si>
    <t>Kerja Ibu 073</t>
  </si>
  <si>
    <t>Kerja Ayah 074</t>
  </si>
  <si>
    <t>Kerja Ibu 074</t>
  </si>
  <si>
    <t>Kerja Ayah 075</t>
  </si>
  <si>
    <t>Kerja Ibu 075</t>
  </si>
  <si>
    <t>Kerja Ayah 076</t>
  </si>
  <si>
    <t>Kerja Ibu 076</t>
  </si>
  <si>
    <t>Kerja Ayah 077</t>
  </si>
  <si>
    <t>Kerja Ibu 077</t>
  </si>
  <si>
    <t>Kerja Ayah 078</t>
  </si>
  <si>
    <t>Kerja Ibu 078</t>
  </si>
  <si>
    <t>Kerja Ayah 079</t>
  </si>
  <si>
    <t>Kerja Ibu 079</t>
  </si>
  <si>
    <t>Kerja Ayah 080</t>
  </si>
  <si>
    <t>Kerja Ibu 080</t>
  </si>
  <si>
    <t>Kerja Ayah 081</t>
  </si>
  <si>
    <t>Kerja Ibu 081</t>
  </si>
  <si>
    <t>Kerja Ayah 082</t>
  </si>
  <si>
    <t>Kerja Ibu 082</t>
  </si>
  <si>
    <t>Kerja Ayah 083</t>
  </si>
  <si>
    <t>Kerja Ibu 083</t>
  </si>
  <si>
    <t>Kerja Ayah 084</t>
  </si>
  <si>
    <t>Kerja Ibu 084</t>
  </si>
  <si>
    <t>Kerja Ayah 085</t>
  </si>
  <si>
    <t>Kerja Ibu 085</t>
  </si>
  <si>
    <t>Kerja Ayah 086</t>
  </si>
  <si>
    <t>Kerja Ibu 086</t>
  </si>
  <si>
    <t>Kerja Ayah 087</t>
  </si>
  <si>
    <t>Kerja Ibu 087</t>
  </si>
  <si>
    <t>Kerja Ayah 088</t>
  </si>
  <si>
    <t>Kerja Ibu 088</t>
  </si>
  <si>
    <t>Kerja Ayah 089</t>
  </si>
  <si>
    <t>Kerja Ibu 089</t>
  </si>
  <si>
    <t>Kerja Ayah 090</t>
  </si>
  <si>
    <t>Kerja Ibu 090</t>
  </si>
  <si>
    <t>Kerja Ayah 091</t>
  </si>
  <si>
    <t>Kerja Ibu 091</t>
  </si>
  <si>
    <t>Kerja Ayah 092</t>
  </si>
  <si>
    <t>Kerja Ibu 092</t>
  </si>
  <si>
    <t>Kerja Ayah 093</t>
  </si>
  <si>
    <t>Kerja Ibu 093</t>
  </si>
  <si>
    <t>Kerja Ayah 094</t>
  </si>
  <si>
    <t>Kerja Ibu 094</t>
  </si>
  <si>
    <t>Kerja Ayah 095</t>
  </si>
  <si>
    <t>Kerja Ibu 095</t>
  </si>
  <si>
    <t>Kerja Ayah 096</t>
  </si>
  <si>
    <t>Kerja Ibu 096</t>
  </si>
  <si>
    <t>Kerja Ayah 097</t>
  </si>
  <si>
    <t>Kerja Ibu 097</t>
  </si>
  <si>
    <t>Kerja Ayah 098</t>
  </si>
  <si>
    <t>Kerja Ibu 098</t>
  </si>
  <si>
    <t>Kerja Ayah 099</t>
  </si>
  <si>
    <t>Kerja Ibu 099</t>
  </si>
  <si>
    <t>Kerja Ayah 100</t>
  </si>
  <si>
    <t>Kerja Ibu 100</t>
  </si>
  <si>
    <t>Kerja Ayah 101</t>
  </si>
  <si>
    <t>Kerja Ibu 101</t>
  </si>
  <si>
    <t>Kerja Ayah 102</t>
  </si>
  <si>
    <t>Kerja Ibu 102</t>
  </si>
  <si>
    <t>Kerja Ayah 103</t>
  </si>
  <si>
    <t>Kerja Ibu 103</t>
  </si>
  <si>
    <t>Kerja Ayah 104</t>
  </si>
  <si>
    <t>Kerja Ibu 104</t>
  </si>
  <si>
    <t>Kerja Ayah 105</t>
  </si>
  <si>
    <t>Kerja Ibu 105</t>
  </si>
  <si>
    <t>Kerja Ayah 106</t>
  </si>
  <si>
    <t>Kerja Ibu 106</t>
  </si>
  <si>
    <t>Kerja Ayah 107</t>
  </si>
  <si>
    <t>Kerja Ibu 107</t>
  </si>
  <si>
    <t>Kerja Ayah 108</t>
  </si>
  <si>
    <t>Kerja Ibu 108</t>
  </si>
  <si>
    <t>Kerja Ayah 109</t>
  </si>
  <si>
    <t>Kerja Ibu 109</t>
  </si>
  <si>
    <t>Kerja Ayah 110</t>
  </si>
  <si>
    <t>Kerja Ibu 110</t>
  </si>
  <si>
    <t>Kerja Ayah 111</t>
  </si>
  <si>
    <t>Kerja Ibu 111</t>
  </si>
  <si>
    <t>Kerja Ayah 112</t>
  </si>
  <si>
    <t>Kerja Ibu 112</t>
  </si>
  <si>
    <t>Kerja Ayah 113</t>
  </si>
  <si>
    <t>Kerja Ibu 113</t>
  </si>
  <si>
    <t>Kerja Ayah 114</t>
  </si>
  <si>
    <t>Kerja Ibu 114</t>
  </si>
  <si>
    <t>Kerja Ayah 115</t>
  </si>
  <si>
    <t>Kerja Ibu 115</t>
  </si>
  <si>
    <t>Kerja Ayah 116</t>
  </si>
  <si>
    <t>Kerja Ibu 116</t>
  </si>
  <si>
    <t>Kerja Ayah 117</t>
  </si>
  <si>
    <t>Kerja Ibu 117</t>
  </si>
  <si>
    <t>Kerja Ayah 118</t>
  </si>
  <si>
    <t>Kerja Ibu 118</t>
  </si>
  <si>
    <t>Kerja Ayah 119</t>
  </si>
  <si>
    <t>Kerja Ibu 119</t>
  </si>
  <si>
    <t>Kerja Ayah 120</t>
  </si>
  <si>
    <t>Kerja Ibu 120</t>
  </si>
  <si>
    <t>Kerja Ayah 121</t>
  </si>
  <si>
    <t>Kerja Ibu 121</t>
  </si>
  <si>
    <t>Kerja Ayah 122</t>
  </si>
  <si>
    <t>Kerja Ibu 122</t>
  </si>
  <si>
    <t>Kerja Ayah 123</t>
  </si>
  <si>
    <t>Kerja Ibu 123</t>
  </si>
  <si>
    <t>Kerja Ayah 124</t>
  </si>
  <si>
    <t>Kerja Ibu 124</t>
  </si>
  <si>
    <t>Kerja Ayah 125</t>
  </si>
  <si>
    <t>Kerja Ibu 125</t>
  </si>
  <si>
    <t>Kerja Ayah 126</t>
  </si>
  <si>
    <t>Kerja Ibu 126</t>
  </si>
  <si>
    <t>Kerja Ayah 127</t>
  </si>
  <si>
    <t>Kerja Ibu 127</t>
  </si>
  <si>
    <t>Kerja Ayah 128</t>
  </si>
  <si>
    <t>Kerja Ibu 128</t>
  </si>
  <si>
    <t>Kerja Ayah 129</t>
  </si>
  <si>
    <t>Kerja Ibu 129</t>
  </si>
  <si>
    <t>Kerja Ayah 130</t>
  </si>
  <si>
    <t>Kerja Ibu 130</t>
  </si>
  <si>
    <t>Kerja Ayah 131</t>
  </si>
  <si>
    <t>Kerja Ibu 131</t>
  </si>
  <si>
    <t>Kerja Ayah 132</t>
  </si>
  <si>
    <t>Kerja Ibu 132</t>
  </si>
  <si>
    <t>Kerja Ayah 133</t>
  </si>
  <si>
    <t>Kerja Ibu 133</t>
  </si>
  <si>
    <t>Kerja Ayah 134</t>
  </si>
  <si>
    <t>Kerja Ibu 134</t>
  </si>
  <si>
    <t>Kerja Ayah 135</t>
  </si>
  <si>
    <t>Kerja Ibu 135</t>
  </si>
  <si>
    <t>Kerja Ayah 136</t>
  </si>
  <si>
    <t>Kerja Ibu 136</t>
  </si>
  <si>
    <t>Kerja Ayah 137</t>
  </si>
  <si>
    <t>Kerja Ibu 137</t>
  </si>
  <si>
    <t>Kerja Ayah 138</t>
  </si>
  <si>
    <t>Kerja Ibu 138</t>
  </si>
  <si>
    <t>Kerja Ayah 139</t>
  </si>
  <si>
    <t>Kerja Ibu 139</t>
  </si>
  <si>
    <t>Kerja Ayah 140</t>
  </si>
  <si>
    <t>Kerja Ibu 140</t>
  </si>
  <si>
    <t>Kerja Ayah 141</t>
  </si>
  <si>
    <t>Kerja Ibu 141</t>
  </si>
  <si>
    <t>Kerja Ayah 142</t>
  </si>
  <si>
    <t>Kerja Ibu 142</t>
  </si>
  <si>
    <t>Kerja Ayah 143</t>
  </si>
  <si>
    <t>Kerja Ibu 143</t>
  </si>
  <si>
    <t>Kerja Ayah 144</t>
  </si>
  <si>
    <t>Kerja Ibu 144</t>
  </si>
  <si>
    <t>Kerja Ayah 145</t>
  </si>
  <si>
    <t>Kerja Ibu 145</t>
  </si>
  <si>
    <t>Kerja Ayah 146</t>
  </si>
  <si>
    <t>Kerja Ibu 146</t>
  </si>
  <si>
    <t>Kerja Ayah 147</t>
  </si>
  <si>
    <t>Kerja Ibu 147</t>
  </si>
  <si>
    <t>Kerja Ayah 148</t>
  </si>
  <si>
    <t>Kerja Ibu 148</t>
  </si>
  <si>
    <t>Kerja Ayah 149</t>
  </si>
  <si>
    <t>Kerja Ibu 149</t>
  </si>
  <si>
    <t>Kerja Ayah 150</t>
  </si>
  <si>
    <t>Kerja Ibu 150</t>
  </si>
  <si>
    <t>Kerja Ayah 151</t>
  </si>
  <si>
    <t>Kerja Ibu 151</t>
  </si>
  <si>
    <t>Kerja Ayah 152</t>
  </si>
  <si>
    <t>Kerja Ibu 152</t>
  </si>
  <si>
    <t>Kerja Ayah 153</t>
  </si>
  <si>
    <t>Kerja Ibu 153</t>
  </si>
  <si>
    <t>Kerja Ayah 154</t>
  </si>
  <si>
    <t>Kerja Ibu 154</t>
  </si>
  <si>
    <t>Kerja Ayah 155</t>
  </si>
  <si>
    <t>Kerja Ibu 155</t>
  </si>
  <si>
    <t>Kerja Ayah 156</t>
  </si>
  <si>
    <t>Kerja Ibu 156</t>
  </si>
  <si>
    <t>Kerja Ayah 157</t>
  </si>
  <si>
    <t>Kerja Ibu 157</t>
  </si>
  <si>
    <t>Kerja Ayah 158</t>
  </si>
  <si>
    <t>Kerja Ibu 158</t>
  </si>
  <si>
    <t>Kerja Ayah 159</t>
  </si>
  <si>
    <t>Kerja Ibu 159</t>
  </si>
  <si>
    <t>Kerja Ayah 160</t>
  </si>
  <si>
    <t>Kerja Ibu 160</t>
  </si>
  <si>
    <t>Kerja Ayah 161</t>
  </si>
  <si>
    <t>Kerja Ibu 161</t>
  </si>
  <si>
    <t>Kerja Ayah 162</t>
  </si>
  <si>
    <t>Kerja Ibu 162</t>
  </si>
  <si>
    <t>Kerja Ayah 163</t>
  </si>
  <si>
    <t>Kerja Ibu 163</t>
  </si>
  <si>
    <t>Kerja Ayah 164</t>
  </si>
  <si>
    <t>Kerja Ibu 164</t>
  </si>
  <si>
    <t>Kerja Ayah 165</t>
  </si>
  <si>
    <t>Kerja Ibu 165</t>
  </si>
  <si>
    <t>Kerja Ayah 166</t>
  </si>
  <si>
    <t>Kerja Ibu 166</t>
  </si>
  <si>
    <t>Kerja Ayah 167</t>
  </si>
  <si>
    <t>Kerja Ibu 167</t>
  </si>
  <si>
    <t>Kerja Ayah 168</t>
  </si>
  <si>
    <t>Kerja Ibu 168</t>
  </si>
  <si>
    <t>Kerja Ayah 169</t>
  </si>
  <si>
    <t>Kerja Ibu 169</t>
  </si>
  <si>
    <t>Kerja Ayah 170</t>
  </si>
  <si>
    <t>Kerja Ibu 170</t>
  </si>
  <si>
    <t>Kerja Ayah 171</t>
  </si>
  <si>
    <t>Kerja Ibu 171</t>
  </si>
  <si>
    <t>Kerja Ayah 172</t>
  </si>
  <si>
    <t>Kerja Ibu 172</t>
  </si>
  <si>
    <t>Kerja Ayah 173</t>
  </si>
  <si>
    <t>Kerja Ibu 173</t>
  </si>
  <si>
    <t>Kerja Ayah 174</t>
  </si>
  <si>
    <t>Kerja Ibu 174</t>
  </si>
  <si>
    <t>Kerja Ayah 175</t>
  </si>
  <si>
    <t>Kerja Ibu 175</t>
  </si>
  <si>
    <t>Kerja Ayah 176</t>
  </si>
  <si>
    <t>Kerja Ibu 176</t>
  </si>
  <si>
    <t>Kerja Ayah 177</t>
  </si>
  <si>
    <t>Kerja Ibu 177</t>
  </si>
  <si>
    <t>Kerja Ayah 178</t>
  </si>
  <si>
    <t>Kerja Ibu 178</t>
  </si>
  <si>
    <t>Kerja Ayah 179</t>
  </si>
  <si>
    <t>Kerja Ibu 179</t>
  </si>
  <si>
    <t>Kerja Ayah 180</t>
  </si>
  <si>
    <t>Kerja Ibu 180</t>
  </si>
  <si>
    <t>Kerja Ayah 181</t>
  </si>
  <si>
    <t>Kerja Ibu 181</t>
  </si>
  <si>
    <t>Kerja Ayah 182</t>
  </si>
  <si>
    <t>Kerja Ibu 182</t>
  </si>
  <si>
    <t>Kerja Ayah 183</t>
  </si>
  <si>
    <t>Kerja Ibu 183</t>
  </si>
  <si>
    <t>Kerja Ayah 184</t>
  </si>
  <si>
    <t>Kerja Ibu 184</t>
  </si>
  <si>
    <t>Kerja Ayah 185</t>
  </si>
  <si>
    <t>Kerja Ibu 185</t>
  </si>
  <si>
    <t>Kerja Ayah 186</t>
  </si>
  <si>
    <t>Kerja Ibu 186</t>
  </si>
  <si>
    <t>Kerja Ayah 187</t>
  </si>
  <si>
    <t>Kerja Ibu 187</t>
  </si>
  <si>
    <t>Kerja Ayah 188</t>
  </si>
  <si>
    <t>Kerja Ibu 188</t>
  </si>
  <si>
    <t>Kerja Ayah 189</t>
  </si>
  <si>
    <t>Kerja Ibu 189</t>
  </si>
  <si>
    <t>Kerja Ayah 190</t>
  </si>
  <si>
    <t>Kerja Ibu 190</t>
  </si>
  <si>
    <t>Kerja Ayah 191</t>
  </si>
  <si>
    <t>Kerja Ibu 191</t>
  </si>
  <si>
    <t>Kerja Ayah 192</t>
  </si>
  <si>
    <t>Kerja Ibu 192</t>
  </si>
  <si>
    <t>Kerja Ayah 193</t>
  </si>
  <si>
    <t>Kerja Ibu 193</t>
  </si>
  <si>
    <t>Kerja Ayah 194</t>
  </si>
  <si>
    <t>Kerja Ibu 194</t>
  </si>
  <si>
    <t>Kerja Ayah 195</t>
  </si>
  <si>
    <t>Kerja Ibu 195</t>
  </si>
  <si>
    <t>Kerja Ayah 196</t>
  </si>
  <si>
    <t>Kerja Ibu 196</t>
  </si>
  <si>
    <t>Kerja Ayah 197</t>
  </si>
  <si>
    <t>Kerja Ibu 197</t>
  </si>
  <si>
    <t>Kerja Ayah 198</t>
  </si>
  <si>
    <t>Kerja Ibu 198</t>
  </si>
  <si>
    <t>Kerja Ayah 199</t>
  </si>
  <si>
    <t>Kerja Ibu 199</t>
  </si>
  <si>
    <t>Kerja Ayah 200</t>
  </si>
  <si>
    <t>Kerja Ibu 200</t>
  </si>
  <si>
    <t>Kerja Ayah 201</t>
  </si>
  <si>
    <t>Kerja Ibu 201</t>
  </si>
  <si>
    <t>Kerja Ayah 202</t>
  </si>
  <si>
    <t>Kerja Ibu 202</t>
  </si>
  <si>
    <t>Kerja Ayah 203</t>
  </si>
  <si>
    <t>Kerja Ibu 203</t>
  </si>
  <si>
    <t>Kerja Ayah 204</t>
  </si>
  <si>
    <t>Kerja Ibu 204</t>
  </si>
  <si>
    <t>Kerja Ayah 205</t>
  </si>
  <si>
    <t>Kerja Ibu 205</t>
  </si>
  <si>
    <t>Kerja Ayah 206</t>
  </si>
  <si>
    <t>Kerja Ibu 206</t>
  </si>
  <si>
    <t>Kerja Ayah 207</t>
  </si>
  <si>
    <t>Kerja Ibu 207</t>
  </si>
  <si>
    <t>Kerja Ayah 208</t>
  </si>
  <si>
    <t>Kerja Ibu 208</t>
  </si>
  <si>
    <t>Kerja Ayah 209</t>
  </si>
  <si>
    <t>Kerja Ibu 209</t>
  </si>
  <si>
    <t>Kerja Ayah 210</t>
  </si>
  <si>
    <t>Kerja Ibu 210</t>
  </si>
  <si>
    <t>Kerja Ayah 211</t>
  </si>
  <si>
    <t>Kerja Ibu 211</t>
  </si>
  <si>
    <t>Kerja Ayah 212</t>
  </si>
  <si>
    <t>Kerja Ibu 212</t>
  </si>
  <si>
    <t>Kerja Ayah 213</t>
  </si>
  <si>
    <t>Kerja Ibu 213</t>
  </si>
  <si>
    <t>Kerja Ayah 214</t>
  </si>
  <si>
    <t>Kerja Ibu 214</t>
  </si>
  <si>
    <t>Kerja Ayah 215</t>
  </si>
  <si>
    <t>Kerja Ibu 215</t>
  </si>
  <si>
    <t>Kerja Ayah 216</t>
  </si>
  <si>
    <t>Kerja Ibu 216</t>
  </si>
  <si>
    <t>Kerja Ayah 217</t>
  </si>
  <si>
    <t>Kerja Ibu 217</t>
  </si>
  <si>
    <t>Kerja Ayah 218</t>
  </si>
  <si>
    <t>Kerja Ibu 218</t>
  </si>
  <si>
    <t>Kerja Ayah 219</t>
  </si>
  <si>
    <t>Kerja Ibu 219</t>
  </si>
  <si>
    <t>Kerja Ayah 220</t>
  </si>
  <si>
    <t>Kerja Ibu 220</t>
  </si>
  <si>
    <t>Kerja Ayah 221</t>
  </si>
  <si>
    <t>Kerja Ibu 221</t>
  </si>
  <si>
    <t>Kerja Ayah 222</t>
  </si>
  <si>
    <t>Kerja Ibu 222</t>
  </si>
  <si>
    <t>Kerja Ayah 223</t>
  </si>
  <si>
    <t>Kerja Ibu 223</t>
  </si>
  <si>
    <t>Kerja Ayah 224</t>
  </si>
  <si>
    <t>Kerja Ibu 224</t>
  </si>
  <si>
    <t>Kerja Ayah 225</t>
  </si>
  <si>
    <t>Kerja Ibu 225</t>
  </si>
  <si>
    <t>Kerja Ayah 226</t>
  </si>
  <si>
    <t>Kerja Ibu 226</t>
  </si>
  <si>
    <t>Kerja Ayah 227</t>
  </si>
  <si>
    <t>Kerja Ibu 227</t>
  </si>
  <si>
    <t>Kerja Ayah 228</t>
  </si>
  <si>
    <t>Kerja Ibu 228</t>
  </si>
  <si>
    <t>Kerja Ayah 229</t>
  </si>
  <si>
    <t>Kerja Ibu 229</t>
  </si>
  <si>
    <t>Kerja Ayah 230</t>
  </si>
  <si>
    <t>Kerja Ibu 230</t>
  </si>
  <si>
    <t>Kerja Ayah 231</t>
  </si>
  <si>
    <t>Kerja Ibu 231</t>
  </si>
  <si>
    <t>Kerja Ayah 232</t>
  </si>
  <si>
    <t>Kerja Ibu 232</t>
  </si>
  <si>
    <t>Kerja Ayah 233</t>
  </si>
  <si>
    <t>Kerja Ibu 233</t>
  </si>
  <si>
    <t>Kerja Ayah 234</t>
  </si>
  <si>
    <t>Kerja Ibu 234</t>
  </si>
  <si>
    <t>Kerja Ayah 235</t>
  </si>
  <si>
    <t>Kerja Ibu 235</t>
  </si>
  <si>
    <t>Kerja Ayah 236</t>
  </si>
  <si>
    <t>Kerja Ibu 236</t>
  </si>
  <si>
    <t>Kerja Ayah 237</t>
  </si>
  <si>
    <t>Kerja Ibu 237</t>
  </si>
  <si>
    <t>Kerja Ayah 238</t>
  </si>
  <si>
    <t>Kerja Ibu 238</t>
  </si>
  <si>
    <t>Kerja Ayah 239</t>
  </si>
  <si>
    <t>Kerja Ibu 239</t>
  </si>
  <si>
    <t>Kerja Ayah 240</t>
  </si>
  <si>
    <t>Kerja Ibu 240</t>
  </si>
  <si>
    <t>Kerja Ayah 241</t>
  </si>
  <si>
    <t>Kerja Ibu 241</t>
  </si>
  <si>
    <t>Kerja Ayah 242</t>
  </si>
  <si>
    <t>Kerja Ibu 242</t>
  </si>
  <si>
    <t>Kerja Ayah 243</t>
  </si>
  <si>
    <t>Kerja Ibu 243</t>
  </si>
  <si>
    <t>Kerja Ayah 244</t>
  </si>
  <si>
    <t>Kerja Ibu 244</t>
  </si>
  <si>
    <t>Kerja Ayah 245</t>
  </si>
  <si>
    <t>Kerja Ibu 245</t>
  </si>
  <si>
    <t>Kerja Ayah 246</t>
  </si>
  <si>
    <t>Kerja Ibu 246</t>
  </si>
  <si>
    <t>Kerja Ayah 247</t>
  </si>
  <si>
    <t>Kerja Ibu 247</t>
  </si>
  <si>
    <t>Kerja Ayah 248</t>
  </si>
  <si>
    <t>Kerja Ibu 248</t>
  </si>
  <si>
    <t>Kerja Ayah 249</t>
  </si>
  <si>
    <t>Kerja Ibu 249</t>
  </si>
  <si>
    <t>Kerja Ayah 250</t>
  </si>
  <si>
    <t>Kerja Ibu 250</t>
  </si>
  <si>
    <t>Kerja Ayah 251</t>
  </si>
  <si>
    <t>Kerja Ibu 251</t>
  </si>
  <si>
    <t>Kerja Ayah 252</t>
  </si>
  <si>
    <t>Kerja Ibu 252</t>
  </si>
  <si>
    <t>Kerja Ayah 253</t>
  </si>
  <si>
    <t>Kerja Ibu 253</t>
  </si>
  <si>
    <t>Kerja Ayah 254</t>
  </si>
  <si>
    <t>Kerja Ibu 254</t>
  </si>
  <si>
    <t>Kerja Ayah 255</t>
  </si>
  <si>
    <t>Kerja Ibu 255</t>
  </si>
  <si>
    <t>Kerja Ayah 256</t>
  </si>
  <si>
    <t>Kerja Ibu 256</t>
  </si>
  <si>
    <t>Kerja Ayah 257</t>
  </si>
  <si>
    <t>Kerja Ibu 257</t>
  </si>
  <si>
    <t>Kerja Ayah 258</t>
  </si>
  <si>
    <t>Kerja Ibu 258</t>
  </si>
  <si>
    <t>Kerja Ayah 259</t>
  </si>
  <si>
    <t>Kerja Ibu 259</t>
  </si>
  <si>
    <t>Kerja Ayah 260</t>
  </si>
  <si>
    <t>Kerja Ibu 260</t>
  </si>
  <si>
    <t>Kerja Ayah 261</t>
  </si>
  <si>
    <t>Kerja Ibu 261</t>
  </si>
  <si>
    <t>Kerja Ayah 262</t>
  </si>
  <si>
    <t>Kerja Ibu 262</t>
  </si>
  <si>
    <t>Kerja Ayah 263</t>
  </si>
  <si>
    <t>Kerja Ibu 263</t>
  </si>
  <si>
    <t>Kerja Ayah 264</t>
  </si>
  <si>
    <t>Kerja Ibu 264</t>
  </si>
  <si>
    <t>Kerja Ayah 265</t>
  </si>
  <si>
    <t>Kerja Ibu 265</t>
  </si>
  <si>
    <t>Kerja Ayah 266</t>
  </si>
  <si>
    <t>Kerja Ibu 266</t>
  </si>
  <si>
    <t>Kerja Ayah 267</t>
  </si>
  <si>
    <t>Kerja Ibu 267</t>
  </si>
  <si>
    <t>Kerja Ayah 268</t>
  </si>
  <si>
    <t>Kerja Ibu 268</t>
  </si>
  <si>
    <t>Kerja Ayah 269</t>
  </si>
  <si>
    <t>Kerja Ibu 269</t>
  </si>
  <si>
    <t>Kerja Ayah 270</t>
  </si>
  <si>
    <t>Kerja Ibu 270</t>
  </si>
  <si>
    <t>Kerja Ayah 271</t>
  </si>
  <si>
    <t>Kerja Ibu 271</t>
  </si>
  <si>
    <t>Kerja Ayah 272</t>
  </si>
  <si>
    <t>Kerja Ibu 272</t>
  </si>
  <si>
    <t>Kerja Ayah 273</t>
  </si>
  <si>
    <t>Kerja Ibu 273</t>
  </si>
  <si>
    <t>Kerja Ayah 274</t>
  </si>
  <si>
    <t>Kerja Ibu 274</t>
  </si>
  <si>
    <t>Kerja Ayah 275</t>
  </si>
  <si>
    <t>Kerja Ibu 275</t>
  </si>
  <si>
    <t>Kerja Ayah 276</t>
  </si>
  <si>
    <t>Kerja Ibu 276</t>
  </si>
  <si>
    <t>Kerja Ayah 277</t>
  </si>
  <si>
    <t>Kerja Ibu 277</t>
  </si>
  <si>
    <t>Kerja Ayah 278</t>
  </si>
  <si>
    <t>Kerja Ibu 278</t>
  </si>
  <si>
    <t>Kerja Ayah 279</t>
  </si>
  <si>
    <t>Kerja Ibu 279</t>
  </si>
  <si>
    <t>Kerja Ayah 280</t>
  </si>
  <si>
    <t>Kerja Ibu 280</t>
  </si>
  <si>
    <t>Kerja Ayah 281</t>
  </si>
  <si>
    <t>Kerja Ibu 281</t>
  </si>
  <si>
    <t>Kerja Ayah 282</t>
  </si>
  <si>
    <t>Kerja Ibu 282</t>
  </si>
  <si>
    <t>Kerja Ayah 283</t>
  </si>
  <si>
    <t>Kerja Ibu 283</t>
  </si>
  <si>
    <t>Kerja Ayah 284</t>
  </si>
  <si>
    <t>Kerja Ibu 284</t>
  </si>
  <si>
    <t>Kerja Ayah 285</t>
  </si>
  <si>
    <t>Kerja Ibu 285</t>
  </si>
  <si>
    <t>Kerja Ayah 286</t>
  </si>
  <si>
    <t>Kerja Ibu 286</t>
  </si>
  <si>
    <t>Kerja Ayah 287</t>
  </si>
  <si>
    <t>Kerja Ibu 287</t>
  </si>
  <si>
    <t>Kerja Ayah 288</t>
  </si>
  <si>
    <t>Kerja Ibu 288</t>
  </si>
  <si>
    <t>Kerja Ayah 289</t>
  </si>
  <si>
    <t>Kerja Ibu 289</t>
  </si>
  <si>
    <t>Kerja Ayah 290</t>
  </si>
  <si>
    <t>Kerja Ibu 290</t>
  </si>
  <si>
    <t>Kerja Ayah 291</t>
  </si>
  <si>
    <t>Kerja Ibu 291</t>
  </si>
  <si>
    <t>Kerja Ayah 292</t>
  </si>
  <si>
    <t>Kerja Ibu 292</t>
  </si>
  <si>
    <t>Kerja Ayah 293</t>
  </si>
  <si>
    <t>Kerja Ibu 293</t>
  </si>
  <si>
    <t>Kerja Ayah 294</t>
  </si>
  <si>
    <t>Kerja Ibu 294</t>
  </si>
  <si>
    <t>Kerja Ayah 295</t>
  </si>
  <si>
    <t>Kerja Ibu 295</t>
  </si>
  <si>
    <t>Kerja Ayah 296</t>
  </si>
  <si>
    <t>Kerja Ibu 296</t>
  </si>
  <si>
    <t>Kerja Ayah 297</t>
  </si>
  <si>
    <t>Kerja Ibu 297</t>
  </si>
  <si>
    <t>Kerja Ayah 298</t>
  </si>
  <si>
    <t>Kerja Ibu 298</t>
  </si>
  <si>
    <t>Kerja Ayah 299</t>
  </si>
  <si>
    <t>Kerja Ibu 299</t>
  </si>
  <si>
    <t>Kerja Ayah 300</t>
  </si>
  <si>
    <t>Kerja Ibu 300</t>
  </si>
  <si>
    <t>Kerja Ayah 301</t>
  </si>
  <si>
    <t>Kerja Ibu 301</t>
  </si>
  <si>
    <t>Nama Ayah 302</t>
  </si>
  <si>
    <t>Nama Ibu 302</t>
  </si>
  <si>
    <t>Nama Ayah 303</t>
  </si>
  <si>
    <t>Nama Ibu 303</t>
  </si>
  <si>
    <t>Nama Ayah 304</t>
  </si>
  <si>
    <t>Nama Ibu 304</t>
  </si>
  <si>
    <t>Nama Ayah 305</t>
  </si>
  <si>
    <t>Nama Ibu 305</t>
  </si>
  <si>
    <t>Nama Ayah 306</t>
  </si>
  <si>
    <t>Nama Ibu 306</t>
  </si>
  <si>
    <t>Nama Ayah 307</t>
  </si>
  <si>
    <t>Nama Ibu 307</t>
  </si>
  <si>
    <t>Nama Ayah 308</t>
  </si>
  <si>
    <t>Nama Ibu 308</t>
  </si>
  <si>
    <t>Nama Ayah 309</t>
  </si>
  <si>
    <t>Nama Ibu 309</t>
  </si>
  <si>
    <t>Nama Ayah 310</t>
  </si>
  <si>
    <t>Nama Ibu 310</t>
  </si>
  <si>
    <t>Nama Ayah 311</t>
  </si>
  <si>
    <t>Nama Ibu 311</t>
  </si>
  <si>
    <t>Nama Ayah 312</t>
  </si>
  <si>
    <t>Nama Ibu 312</t>
  </si>
  <si>
    <t>Nama Ayah 313</t>
  </si>
  <si>
    <t>Nama Ibu 313</t>
  </si>
  <si>
    <t>Nama Ayah 314</t>
  </si>
  <si>
    <t>Nama Ibu 314</t>
  </si>
  <si>
    <t>Nama Ayah 315</t>
  </si>
  <si>
    <t>Nama Ibu 315</t>
  </si>
  <si>
    <t>Nama Ayah 316</t>
  </si>
  <si>
    <t>Nama Ibu 316</t>
  </si>
  <si>
    <t>Nama Ayah 317</t>
  </si>
  <si>
    <t>Nama Ibu 317</t>
  </si>
  <si>
    <t>Nama Ayah 318</t>
  </si>
  <si>
    <t>Nama Ibu 318</t>
  </si>
  <si>
    <t>Nama Ayah 319</t>
  </si>
  <si>
    <t>Nama Ibu 319</t>
  </si>
  <si>
    <t>Nama Ayah 320</t>
  </si>
  <si>
    <t>Nama Ibu 320</t>
  </si>
  <si>
    <t>Nama Ayah 321</t>
  </si>
  <si>
    <t>Nama Ibu 321</t>
  </si>
  <si>
    <t>Nama Ayah 322</t>
  </si>
  <si>
    <t>Nama Ibu 322</t>
  </si>
  <si>
    <t>Nama Ayah 323</t>
  </si>
  <si>
    <t>Nama Ibu 323</t>
  </si>
  <si>
    <t>Nama Ayah 324</t>
  </si>
  <si>
    <t>Nama Ibu 324</t>
  </si>
  <si>
    <t>Nama Ayah 325</t>
  </si>
  <si>
    <t>Nama Ibu 325</t>
  </si>
  <si>
    <t>Nama Ayah 326</t>
  </si>
  <si>
    <t>Nama Ibu 326</t>
  </si>
  <si>
    <t>Nama Ayah 327</t>
  </si>
  <si>
    <t>Nama Ibu 327</t>
  </si>
  <si>
    <t>Nama Ayah 328</t>
  </si>
  <si>
    <t>Nama Ibu 328</t>
  </si>
  <si>
    <t>Nama Ayah 329</t>
  </si>
  <si>
    <t>Nama Ibu 329</t>
  </si>
  <si>
    <t>Nama Ayah 330</t>
  </si>
  <si>
    <t>Nama Ibu 330</t>
  </si>
  <si>
    <t>Nama Ayah 331</t>
  </si>
  <si>
    <t>Nama Ibu 331</t>
  </si>
  <si>
    <t>Nama Ayah 332</t>
  </si>
  <si>
    <t>Nama Ibu 332</t>
  </si>
  <si>
    <t>Nama Ayah 333</t>
  </si>
  <si>
    <t>Nama Ibu 333</t>
  </si>
  <si>
    <t>Nama Ayah 334</t>
  </si>
  <si>
    <t>Nama Ibu 334</t>
  </si>
  <si>
    <t>Nama Ayah 335</t>
  </si>
  <si>
    <t>Nama Ibu 335</t>
  </si>
  <si>
    <t>Nama Ayah 336</t>
  </si>
  <si>
    <t>Nama Ibu 336</t>
  </si>
  <si>
    <t>Nama Ayah 337</t>
  </si>
  <si>
    <t>Nama Ibu 337</t>
  </si>
  <si>
    <t>Nama Ayah 338</t>
  </si>
  <si>
    <t>Nama Ibu 338</t>
  </si>
  <si>
    <t>Nama Ayah 339</t>
  </si>
  <si>
    <t>Nama Ibu 339</t>
  </si>
  <si>
    <t>Nama Ayah 340</t>
  </si>
  <si>
    <t>Nama Ibu 340</t>
  </si>
  <si>
    <t>Nama Ayah 341</t>
  </si>
  <si>
    <t>Nama Ibu 341</t>
  </si>
  <si>
    <t>Nama Ayah 342</t>
  </si>
  <si>
    <t>Nama Ibu 342</t>
  </si>
  <si>
    <t>Nama Ayah 343</t>
  </si>
  <si>
    <t>Nama Ibu 343</t>
  </si>
  <si>
    <t>Nama Ayah 344</t>
  </si>
  <si>
    <t>Nama Ibu 344</t>
  </si>
  <si>
    <t>Nama Ayah 345</t>
  </si>
  <si>
    <t>Nama Ibu 345</t>
  </si>
  <si>
    <t>Nama Ayah 346</t>
  </si>
  <si>
    <t>Nama Ibu 346</t>
  </si>
  <si>
    <t>Nama Ayah 347</t>
  </si>
  <si>
    <t>Nama Ibu 347</t>
  </si>
  <si>
    <t>Nama Ayah 348</t>
  </si>
  <si>
    <t>Nama Ibu 348</t>
  </si>
  <si>
    <t>Nama Ayah 349</t>
  </si>
  <si>
    <t>Nama Ibu 349</t>
  </si>
  <si>
    <t>Nama Ayah 350</t>
  </si>
  <si>
    <t>Nama Ibu 350</t>
  </si>
  <si>
    <t>Nama Ayah 351</t>
  </si>
  <si>
    <t>Nama Ibu 351</t>
  </si>
  <si>
    <t>Nama Ayah 352</t>
  </si>
  <si>
    <t>Nama Ibu 352</t>
  </si>
  <si>
    <t>Nama Ayah 353</t>
  </si>
  <si>
    <t>Nama Ibu 353</t>
  </si>
  <si>
    <t>Nama Ayah 354</t>
  </si>
  <si>
    <t>Nama Ibu 354</t>
  </si>
  <si>
    <t>Nama Ayah 355</t>
  </si>
  <si>
    <t>Nama Ibu 355</t>
  </si>
  <si>
    <t>Nama Ayah 356</t>
  </si>
  <si>
    <t>Nama Ibu 356</t>
  </si>
  <si>
    <t>Nama Ayah 357</t>
  </si>
  <si>
    <t>Nama Ibu 357</t>
  </si>
  <si>
    <t>Nama Ayah 358</t>
  </si>
  <si>
    <t>Nama Ibu 358</t>
  </si>
  <si>
    <t>Nama Ayah 359</t>
  </si>
  <si>
    <t>Nama Ibu 359</t>
  </si>
  <si>
    <t>Nama Ayah 360</t>
  </si>
  <si>
    <t>Nama Ibu 360</t>
  </si>
  <si>
    <t>Nama Ayah 361</t>
  </si>
  <si>
    <t>Nama Ibu 361</t>
  </si>
  <si>
    <t>Nama Ayah 362</t>
  </si>
  <si>
    <t>Nama Ibu 362</t>
  </si>
  <si>
    <t>Nama Ayah 363</t>
  </si>
  <si>
    <t>Nama Ibu 363</t>
  </si>
  <si>
    <t>Nama Ayah 364</t>
  </si>
  <si>
    <t>Nama Ibu 364</t>
  </si>
  <si>
    <t>Nama Ayah 365</t>
  </si>
  <si>
    <t>Nama Ibu 365</t>
  </si>
  <si>
    <t>Nama Ayah 366</t>
  </si>
  <si>
    <t>Nama Ibu 366</t>
  </si>
  <si>
    <t>Nama Ayah 367</t>
  </si>
  <si>
    <t>Nama Ibu 367</t>
  </si>
  <si>
    <t>Nama Ayah 368</t>
  </si>
  <si>
    <t>Nama Ibu 368</t>
  </si>
  <si>
    <t>Nama Ayah 369</t>
  </si>
  <si>
    <t>Nama Ibu 369</t>
  </si>
  <si>
    <t>Nama Ayah 370</t>
  </si>
  <si>
    <t>Nama Ibu 370</t>
  </si>
  <si>
    <t>Nama Ayah 371</t>
  </si>
  <si>
    <t>Nama Ibu 371</t>
  </si>
  <si>
    <t>Nama Ayah 372</t>
  </si>
  <si>
    <t>Nama Ibu 372</t>
  </si>
  <si>
    <t>Nama Ayah 373</t>
  </si>
  <si>
    <t>Nama Ibu 373</t>
  </si>
  <si>
    <t>Nama Ayah 374</t>
  </si>
  <si>
    <t>Nama Ibu 374</t>
  </si>
  <si>
    <t>Nama Ayah 375</t>
  </si>
  <si>
    <t>Nama Ibu 375</t>
  </si>
  <si>
    <t>Nama Ayah 376</t>
  </si>
  <si>
    <t>Nama Ibu 376</t>
  </si>
  <si>
    <t>Nama Ayah 377</t>
  </si>
  <si>
    <t>Nama Ibu 377</t>
  </si>
  <si>
    <t>Nama Ayah 378</t>
  </si>
  <si>
    <t>Nama Ibu 378</t>
  </si>
  <si>
    <t>Nama Ayah 379</t>
  </si>
  <si>
    <t>Nama Ibu 379</t>
  </si>
  <si>
    <t>Nama Ayah 380</t>
  </si>
  <si>
    <t>Nama Ibu 380</t>
  </si>
  <si>
    <t>Nama Ayah 381</t>
  </si>
  <si>
    <t>Nama Ibu 381</t>
  </si>
  <si>
    <t>Nama Ayah 382</t>
  </si>
  <si>
    <t>Nama Ibu 382</t>
  </si>
  <si>
    <t>Nama Ayah 383</t>
  </si>
  <si>
    <t>Nama Ibu 383</t>
  </si>
  <si>
    <t>Nama Ayah 384</t>
  </si>
  <si>
    <t>Nama Ibu 384</t>
  </si>
  <si>
    <t>Nama Ayah 385</t>
  </si>
  <si>
    <t>Nama Ibu 385</t>
  </si>
  <si>
    <t>Nama Ayah 386</t>
  </si>
  <si>
    <t>Nama Ibu 386</t>
  </si>
  <si>
    <t>Nama Ayah 387</t>
  </si>
  <si>
    <t>Nama Ibu 387</t>
  </si>
  <si>
    <t>Nama Ayah 388</t>
  </si>
  <si>
    <t>Nama Ibu 388</t>
  </si>
  <si>
    <t>Ada</t>
  </si>
  <si>
    <t>SMK ..................................</t>
  </si>
  <si>
    <t>Jl. ...........................................</t>
  </si>
  <si>
    <t>Nama......................</t>
  </si>
  <si>
    <t>Kepala sekolah</t>
  </si>
  <si>
    <t>Guru 001</t>
  </si>
  <si>
    <t>Guru 002</t>
  </si>
  <si>
    <t>Guru 003</t>
  </si>
  <si>
    <t>Guru 004</t>
  </si>
  <si>
    <t>Guru 005</t>
  </si>
  <si>
    <t>Guru 006</t>
  </si>
  <si>
    <t>Guru 007</t>
  </si>
  <si>
    <t>Guru 008</t>
  </si>
  <si>
    <t>Guru 009</t>
  </si>
  <si>
    <t>Guru 010</t>
  </si>
  <si>
    <t>Guru 011</t>
  </si>
  <si>
    <t>Guru 012</t>
  </si>
  <si>
    <t>Guru 013</t>
  </si>
  <si>
    <t>Guru 014</t>
  </si>
  <si>
    <t>Guru 015</t>
  </si>
  <si>
    <t>Guru 016</t>
  </si>
  <si>
    <t>Guru 017</t>
  </si>
  <si>
    <t>Guru 018</t>
  </si>
  <si>
    <t>Guru 019</t>
  </si>
  <si>
    <t>Guru 020</t>
  </si>
  <si>
    <t>Guru 021</t>
  </si>
  <si>
    <t>Guru 022</t>
  </si>
  <si>
    <t>Guru 023</t>
  </si>
  <si>
    <t>Guru 024</t>
  </si>
  <si>
    <t>Guru 025</t>
  </si>
  <si>
    <t>Guru 026</t>
  </si>
  <si>
    <t>Guru 027</t>
  </si>
  <si>
    <t>Guru 028</t>
  </si>
  <si>
    <t>Guru 029</t>
  </si>
  <si>
    <t>Guru 030</t>
  </si>
  <si>
    <t>Guru 031</t>
  </si>
  <si>
    <t>Guru 032</t>
  </si>
  <si>
    <t>Guru 033</t>
  </si>
  <si>
    <t>Guru 034</t>
  </si>
  <si>
    <t>Guru 035</t>
  </si>
  <si>
    <t>Guru 036</t>
  </si>
  <si>
    <t>Guru 037</t>
  </si>
  <si>
    <t>Guru 038</t>
  </si>
  <si>
    <t>Guru 039</t>
  </si>
  <si>
    <t>Guru 040</t>
  </si>
  <si>
    <t>Guru 041</t>
  </si>
  <si>
    <t>Guru 042</t>
  </si>
  <si>
    <t>Guru 043</t>
  </si>
  <si>
    <t>Guru 044</t>
  </si>
  <si>
    <t>Guru 045</t>
  </si>
  <si>
    <t>Guru 046</t>
  </si>
  <si>
    <t>Guru 047</t>
  </si>
  <si>
    <t>Guru 048</t>
  </si>
  <si>
    <t>Guru 049</t>
  </si>
  <si>
    <t>Guru 050</t>
  </si>
  <si>
    <t>Guru 051</t>
  </si>
  <si>
    <t>Guru 052</t>
  </si>
  <si>
    <t>Guru 053</t>
  </si>
  <si>
    <t>Guru 054</t>
  </si>
  <si>
    <t>Guru 055</t>
  </si>
  <si>
    <t>Guru 056</t>
  </si>
  <si>
    <t>Guru 057</t>
  </si>
  <si>
    <t>Guru 058</t>
  </si>
  <si>
    <t>Guru 059</t>
  </si>
  <si>
    <t>Guru 060</t>
  </si>
  <si>
    <t>Guru 061</t>
  </si>
  <si>
    <t>Dasar Program Keahlian ke-</t>
  </si>
  <si>
    <t>Dasar Bidang Keahlian ke-</t>
  </si>
  <si>
    <t>Paket Keahlian ke-</t>
  </si>
  <si>
    <t>Siswa 001</t>
  </si>
  <si>
    <t>Siswa 002</t>
  </si>
  <si>
    <t>Siswa 003</t>
  </si>
  <si>
    <t>Siswa 004</t>
  </si>
  <si>
    <t>Siswa 005</t>
  </si>
  <si>
    <t>Siswa 006</t>
  </si>
  <si>
    <t>Siswa 007</t>
  </si>
  <si>
    <t>Siswa 008</t>
  </si>
  <si>
    <t>Siswa 009</t>
  </si>
  <si>
    <t>Siswa 010</t>
  </si>
  <si>
    <t>Siswa 011</t>
  </si>
  <si>
    <t>Siswa 012</t>
  </si>
  <si>
    <t>Siswa 013</t>
  </si>
  <si>
    <t>Siswa 014</t>
  </si>
  <si>
    <t>Siswa 015</t>
  </si>
  <si>
    <t>Siswa 016</t>
  </si>
  <si>
    <t>Siswa 017</t>
  </si>
  <si>
    <t>Siswa 018</t>
  </si>
  <si>
    <t>Siswa 019</t>
  </si>
  <si>
    <t>Siswa 020</t>
  </si>
  <si>
    <t>Siswa 021</t>
  </si>
  <si>
    <t>Siswa 022</t>
  </si>
  <si>
    <t>Siswa 023</t>
  </si>
  <si>
    <t>Siswa 024</t>
  </si>
  <si>
    <t>Siswa 025</t>
  </si>
  <si>
    <t>Siswa 026</t>
  </si>
  <si>
    <t>Siswa 027</t>
  </si>
  <si>
    <t>Siswa 028</t>
  </si>
  <si>
    <t>Siswa 029</t>
  </si>
  <si>
    <t>Siswa 030</t>
  </si>
  <si>
    <t>Siswa 031</t>
  </si>
  <si>
    <t>Siswa 032</t>
  </si>
  <si>
    <t>Siswa 033</t>
  </si>
  <si>
    <t>Siswa 034</t>
  </si>
  <si>
    <t>Siswa 035</t>
  </si>
  <si>
    <t>Siswa 036</t>
  </si>
  <si>
    <t>Siswa 037</t>
  </si>
  <si>
    <t>Siswa 038</t>
  </si>
  <si>
    <t>Siswa 039</t>
  </si>
  <si>
    <t>Siswa 040</t>
  </si>
  <si>
    <t>Siswa 041</t>
  </si>
  <si>
    <t>Siswa 042</t>
  </si>
  <si>
    <t>Siswa 043</t>
  </si>
  <si>
    <t>Siswa 044</t>
  </si>
  <si>
    <t>Siswa 045</t>
  </si>
  <si>
    <t>Siswa 046</t>
  </si>
  <si>
    <t>Siswa 047</t>
  </si>
  <si>
    <t>Siswa 048</t>
  </si>
  <si>
    <t>Siswa 049</t>
  </si>
  <si>
    <t>Siswa 050</t>
  </si>
  <si>
    <t>Siswa 051</t>
  </si>
  <si>
    <t>Siswa 052</t>
  </si>
  <si>
    <t>Siswa 053</t>
  </si>
  <si>
    <t>Siswa 054</t>
  </si>
  <si>
    <t>Siswa 055</t>
  </si>
  <si>
    <t>Siswa 056</t>
  </si>
  <si>
    <t>Siswa 057</t>
  </si>
  <si>
    <t>Siswa 058</t>
  </si>
  <si>
    <t>Siswa 059</t>
  </si>
  <si>
    <t>Siswa 060</t>
  </si>
  <si>
    <t>Siswa 061</t>
  </si>
  <si>
    <t>Siswa 062</t>
  </si>
  <si>
    <t>Siswa 063</t>
  </si>
  <si>
    <t>Siswa 064</t>
  </si>
  <si>
    <t>Siswa 065</t>
  </si>
  <si>
    <t>Siswa 066</t>
  </si>
  <si>
    <t>Siswa 067</t>
  </si>
  <si>
    <t>Siswa 068</t>
  </si>
  <si>
    <t>Siswa 069</t>
  </si>
  <si>
    <t>Siswa 070</t>
  </si>
  <si>
    <t>Siswa 071</t>
  </si>
  <si>
    <t>Siswa 072</t>
  </si>
  <si>
    <t>Siswa 073</t>
  </si>
  <si>
    <t>Siswa 074</t>
  </si>
  <si>
    <t>Siswa 075</t>
  </si>
  <si>
    <t>Siswa 076</t>
  </si>
  <si>
    <t>Siswa 077</t>
  </si>
  <si>
    <t>Siswa 078</t>
  </si>
  <si>
    <t>Siswa 079</t>
  </si>
  <si>
    <t>Siswa 080</t>
  </si>
  <si>
    <t>Siswa 081</t>
  </si>
  <si>
    <t>Siswa 082</t>
  </si>
  <si>
    <t>Siswa 083</t>
  </si>
  <si>
    <t>Siswa 084</t>
  </si>
  <si>
    <t>Siswa 085</t>
  </si>
  <si>
    <t>Siswa 086</t>
  </si>
  <si>
    <t>Siswa 087</t>
  </si>
  <si>
    <t>Siswa 088</t>
  </si>
  <si>
    <t>Siswa 089</t>
  </si>
  <si>
    <t>Siswa 090</t>
  </si>
  <si>
    <t>Siswa 091</t>
  </si>
  <si>
    <t>Siswa 092</t>
  </si>
  <si>
    <t>Siswa 093</t>
  </si>
  <si>
    <t>Siswa 094</t>
  </si>
  <si>
    <t>Siswa 095</t>
  </si>
  <si>
    <t>Siswa 096</t>
  </si>
  <si>
    <t>Siswa 097</t>
  </si>
  <si>
    <t>Siswa 098</t>
  </si>
  <si>
    <t>Siswa 099</t>
  </si>
  <si>
    <t>Siswa 100</t>
  </si>
  <si>
    <t>Siswa 101</t>
  </si>
  <si>
    <t>Siswa 102</t>
  </si>
  <si>
    <t>Siswa 103</t>
  </si>
  <si>
    <t>Siswa 104</t>
  </si>
  <si>
    <t>Siswa 105</t>
  </si>
  <si>
    <t>Siswa 106</t>
  </si>
  <si>
    <t>Siswa 107</t>
  </si>
  <si>
    <t>Siswa 108</t>
  </si>
  <si>
    <t>Siswa 109</t>
  </si>
  <si>
    <t>Siswa 110</t>
  </si>
  <si>
    <t>Siswa 111</t>
  </si>
  <si>
    <t>Siswa 112</t>
  </si>
  <si>
    <t>Siswa 113</t>
  </si>
  <si>
    <t>Siswa 114</t>
  </si>
  <si>
    <t>Siswa 115</t>
  </si>
  <si>
    <t>Siswa 116</t>
  </si>
  <si>
    <t>Siswa 117</t>
  </si>
  <si>
    <t>Siswa 118</t>
  </si>
  <si>
    <t>Siswa 119</t>
  </si>
  <si>
    <t>Siswa 120</t>
  </si>
  <si>
    <t>Siswa 121</t>
  </si>
  <si>
    <t>Siswa 122</t>
  </si>
  <si>
    <t>Siswa 123</t>
  </si>
  <si>
    <t>Siswa 124</t>
  </si>
  <si>
    <t>Siswa 125</t>
  </si>
  <si>
    <t>Siswa 126</t>
  </si>
  <si>
    <t>Siswa 127</t>
  </si>
  <si>
    <t>Siswa 128</t>
  </si>
  <si>
    <t>Siswa 129</t>
  </si>
  <si>
    <t>Siswa 130</t>
  </si>
  <si>
    <t>Siswa 131</t>
  </si>
  <si>
    <t>Siswa 132</t>
  </si>
  <si>
    <t>Siswa 133</t>
  </si>
  <si>
    <t>Siswa 134</t>
  </si>
  <si>
    <t>Siswa 135</t>
  </si>
  <si>
    <t>Siswa 136</t>
  </si>
  <si>
    <t>Siswa 137</t>
  </si>
  <si>
    <t>Siswa 138</t>
  </si>
  <si>
    <t>Siswa 139</t>
  </si>
  <si>
    <t>Siswa 140</t>
  </si>
  <si>
    <t>Siswa 141</t>
  </si>
  <si>
    <t>Siswa 142</t>
  </si>
  <si>
    <t>Siswa 143</t>
  </si>
  <si>
    <t>Siswa 144</t>
  </si>
  <si>
    <t>Siswa 145</t>
  </si>
  <si>
    <t>Siswa 146</t>
  </si>
  <si>
    <t>Siswa 147</t>
  </si>
  <si>
    <t>Siswa 148</t>
  </si>
  <si>
    <t>Siswa 149</t>
  </si>
  <si>
    <t>Siswa 150</t>
  </si>
  <si>
    <t>Siswa 151</t>
  </si>
  <si>
    <t>Siswa 152</t>
  </si>
  <si>
    <t>Siswa 153</t>
  </si>
  <si>
    <t>Siswa 154</t>
  </si>
  <si>
    <t>Siswa 155</t>
  </si>
  <si>
    <t>Siswa 156</t>
  </si>
  <si>
    <t>Siswa 157</t>
  </si>
  <si>
    <t>Siswa 158</t>
  </si>
  <si>
    <t>Siswa 159</t>
  </si>
  <si>
    <t>Siswa 160</t>
  </si>
  <si>
    <t>Siswa 161</t>
  </si>
  <si>
    <t>Siswa 162</t>
  </si>
  <si>
    <t>Siswa 163</t>
  </si>
  <si>
    <t>Siswa 164</t>
  </si>
  <si>
    <t>Siswa 165</t>
  </si>
  <si>
    <t>Siswa 166</t>
  </si>
  <si>
    <t>Siswa 167</t>
  </si>
  <si>
    <t>Siswa 168</t>
  </si>
  <si>
    <t>Siswa 169</t>
  </si>
  <si>
    <t>Siswa 170</t>
  </si>
  <si>
    <t>Siswa 171</t>
  </si>
  <si>
    <t>Siswa 172</t>
  </si>
  <si>
    <t>Siswa 173</t>
  </si>
  <si>
    <t>Siswa 174</t>
  </si>
  <si>
    <t>Siswa 175</t>
  </si>
  <si>
    <t>Siswa 176</t>
  </si>
  <si>
    <t>Siswa 177</t>
  </si>
  <si>
    <t>Siswa 178</t>
  </si>
  <si>
    <t>Siswa 179</t>
  </si>
  <si>
    <t>Siswa 180</t>
  </si>
  <si>
    <t>Siswa 181</t>
  </si>
  <si>
    <t>Siswa 182</t>
  </si>
  <si>
    <t>Siswa 183</t>
  </si>
  <si>
    <t>Siswa 184</t>
  </si>
  <si>
    <t>Siswa 185</t>
  </si>
  <si>
    <t>Siswa 186</t>
  </si>
  <si>
    <t>Siswa 187</t>
  </si>
  <si>
    <t>Siswa 188</t>
  </si>
  <si>
    <t>Siswa 189</t>
  </si>
  <si>
    <t>Siswa 190</t>
  </si>
  <si>
    <t>Siswa 191</t>
  </si>
  <si>
    <t>Siswa 192</t>
  </si>
  <si>
    <t>Siswa 193</t>
  </si>
  <si>
    <t>Siswa 194</t>
  </si>
  <si>
    <t>Siswa 195</t>
  </si>
  <si>
    <t>Siswa 196</t>
  </si>
  <si>
    <t>Siswa 197</t>
  </si>
  <si>
    <t>Siswa 198</t>
  </si>
  <si>
    <t>Siswa 199</t>
  </si>
  <si>
    <t>Siswa 200</t>
  </si>
  <si>
    <t>Siswa 201</t>
  </si>
  <si>
    <t>Siswa 202</t>
  </si>
  <si>
    <t>Siswa 203</t>
  </si>
  <si>
    <t>Siswa 204</t>
  </si>
  <si>
    <t>Siswa 205</t>
  </si>
  <si>
    <t>Siswa 206</t>
  </si>
  <si>
    <t>Siswa 207</t>
  </si>
  <si>
    <t>Siswa 208</t>
  </si>
  <si>
    <t>Siswa 209</t>
  </si>
  <si>
    <t>Siswa 210</t>
  </si>
  <si>
    <t>Siswa 211</t>
  </si>
  <si>
    <t>Siswa 212</t>
  </si>
  <si>
    <t>Siswa 213</t>
  </si>
  <si>
    <t>Siswa 214</t>
  </si>
  <si>
    <t>Siswa 215</t>
  </si>
  <si>
    <t>Siswa 216</t>
  </si>
  <si>
    <t>Siswa 217</t>
  </si>
  <si>
    <t>Siswa 218</t>
  </si>
  <si>
    <t>Siswa 219</t>
  </si>
  <si>
    <t>Siswa 220</t>
  </si>
  <si>
    <t>Siswa 221</t>
  </si>
  <si>
    <t>Siswa 222</t>
  </si>
  <si>
    <t>Siswa 223</t>
  </si>
  <si>
    <t>Siswa 224</t>
  </si>
  <si>
    <t>Siswa 225</t>
  </si>
  <si>
    <t>Siswa 226</t>
  </si>
  <si>
    <t>Siswa 227</t>
  </si>
  <si>
    <t>Siswa 228</t>
  </si>
  <si>
    <t>Siswa 229</t>
  </si>
  <si>
    <t>Siswa 230</t>
  </si>
  <si>
    <t>Siswa 231</t>
  </si>
  <si>
    <t>Siswa 232</t>
  </si>
  <si>
    <t>Siswa 233</t>
  </si>
  <si>
    <t>Siswa 234</t>
  </si>
  <si>
    <t>Siswa 235</t>
  </si>
  <si>
    <t>Siswa 236</t>
  </si>
  <si>
    <t>Siswa 237</t>
  </si>
  <si>
    <t>Siswa 238</t>
  </si>
  <si>
    <t>Siswa 239</t>
  </si>
  <si>
    <t>Siswa 240</t>
  </si>
  <si>
    <t>Siswa 241</t>
  </si>
  <si>
    <t>Siswa 242</t>
  </si>
  <si>
    <t>Siswa 243</t>
  </si>
  <si>
    <t>Siswa 244</t>
  </si>
  <si>
    <t>Siswa 245</t>
  </si>
  <si>
    <t>Siswa 246</t>
  </si>
  <si>
    <t>Siswa 247</t>
  </si>
  <si>
    <t>Siswa 248</t>
  </si>
  <si>
    <t>Siswa 249</t>
  </si>
  <si>
    <t>Siswa 250</t>
  </si>
  <si>
    <t>Siswa 251</t>
  </si>
  <si>
    <t>Siswa 252</t>
  </si>
  <si>
    <t>Siswa 253</t>
  </si>
  <si>
    <t>Siswa 254</t>
  </si>
  <si>
    <t>Siswa 255</t>
  </si>
  <si>
    <t>Siswa 256</t>
  </si>
  <si>
    <t>Siswa 257</t>
  </si>
  <si>
    <t>Siswa 258</t>
  </si>
  <si>
    <t>Siswa 259</t>
  </si>
  <si>
    <t>Siswa 260</t>
  </si>
  <si>
    <t>Siswa 261</t>
  </si>
  <si>
    <t>Siswa 262</t>
  </si>
  <si>
    <t>Siswa 263</t>
  </si>
  <si>
    <t>Siswa 264</t>
  </si>
  <si>
    <t>Siswa 265</t>
  </si>
  <si>
    <t>Siswa 266</t>
  </si>
  <si>
    <t>Siswa 267</t>
  </si>
  <si>
    <t>Siswa 268</t>
  </si>
  <si>
    <t>Siswa 269</t>
  </si>
  <si>
    <t>Siswa 270</t>
  </si>
  <si>
    <t>Siswa 271</t>
  </si>
  <si>
    <t>Siswa 272</t>
  </si>
  <si>
    <t>Siswa 273</t>
  </si>
  <si>
    <t>Siswa 274</t>
  </si>
  <si>
    <t>Siswa 275</t>
  </si>
  <si>
    <t>Siswa 276</t>
  </si>
  <si>
    <t>Siswa 277</t>
  </si>
  <si>
    <t>Siswa 278</t>
  </si>
  <si>
    <t>Siswa 279</t>
  </si>
  <si>
    <t>Siswa 280</t>
  </si>
  <si>
    <t>Siswa 281</t>
  </si>
  <si>
    <t>Siswa 282</t>
  </si>
  <si>
    <t>Siswa 283</t>
  </si>
  <si>
    <t>Siswa 284</t>
  </si>
  <si>
    <t>Siswa 285</t>
  </si>
  <si>
    <t>Siswa 286</t>
  </si>
  <si>
    <t>Siswa 287</t>
  </si>
  <si>
    <t>Siswa 288</t>
  </si>
  <si>
    <t>Siswa 289</t>
  </si>
  <si>
    <t>Siswa 290</t>
  </si>
  <si>
    <t>Siswa 291</t>
  </si>
  <si>
    <t>Siswa 292</t>
  </si>
  <si>
    <t>Siswa 293</t>
  </si>
  <si>
    <t>Siswa 294</t>
  </si>
  <si>
    <t>Siswa 295</t>
  </si>
  <si>
    <t>Siswa 296</t>
  </si>
  <si>
    <t>Siswa 297</t>
  </si>
  <si>
    <t>Siswa 298</t>
  </si>
  <si>
    <t>Siswa 299</t>
  </si>
  <si>
    <t>Siswa 300</t>
  </si>
  <si>
    <t>Siswa 301</t>
  </si>
  <si>
    <t>Siswa 302</t>
  </si>
  <si>
    <t>Siswa 303</t>
  </si>
  <si>
    <t>Siswa 304</t>
  </si>
  <si>
    <t>Siswa 305</t>
  </si>
  <si>
    <t>Siswa 306</t>
  </si>
  <si>
    <t>Siswa 307</t>
  </si>
  <si>
    <t>Siswa 308</t>
  </si>
  <si>
    <t>Siswa 309</t>
  </si>
  <si>
    <t>Siswa 310</t>
  </si>
  <si>
    <t>Siswa 311</t>
  </si>
  <si>
    <t>Siswa 312</t>
  </si>
  <si>
    <t>Siswa 313</t>
  </si>
  <si>
    <t>Siswa 314</t>
  </si>
  <si>
    <t>Siswa 315</t>
  </si>
  <si>
    <t>Siswa 316</t>
  </si>
  <si>
    <t>Siswa 317</t>
  </si>
  <si>
    <t>Siswa 318</t>
  </si>
  <si>
    <t>Siswa 319</t>
  </si>
  <si>
    <t>Siswa 320</t>
  </si>
  <si>
    <t>Siswa 321</t>
  </si>
  <si>
    <t>Siswa 322</t>
  </si>
  <si>
    <t>Siswa 323</t>
  </si>
  <si>
    <t>Siswa 324</t>
  </si>
  <si>
    <t>Siswa 325</t>
  </si>
  <si>
    <t>Siswa 326</t>
  </si>
  <si>
    <t>Siswa 327</t>
  </si>
  <si>
    <t>Siswa 328</t>
  </si>
  <si>
    <t>Siswa 329</t>
  </si>
  <si>
    <t>Siswa 330</t>
  </si>
  <si>
    <t>Siswa 331</t>
  </si>
  <si>
    <t>Siswa 332</t>
  </si>
  <si>
    <t>Siswa 333</t>
  </si>
  <si>
    <t>Siswa 334</t>
  </si>
  <si>
    <t>Siswa 335</t>
  </si>
  <si>
    <t>Siswa 336</t>
  </si>
  <si>
    <t>Siswa 337</t>
  </si>
  <si>
    <t>Siswa 338</t>
  </si>
  <si>
    <t>Siswa 339</t>
  </si>
  <si>
    <t>Siswa 340</t>
  </si>
  <si>
    <t>Siswa 341</t>
  </si>
  <si>
    <t>Siswa 342</t>
  </si>
  <si>
    <t>Siswa 343</t>
  </si>
  <si>
    <t>Siswa 344</t>
  </si>
  <si>
    <t>Siswa 345</t>
  </si>
  <si>
    <t>Siswa 346</t>
  </si>
  <si>
    <t>Siswa 347</t>
  </si>
  <si>
    <t>Siswa 348</t>
  </si>
  <si>
    <t>Siswa 349</t>
  </si>
  <si>
    <t>Siswa 350</t>
  </si>
  <si>
    <t>Siswa 351</t>
  </si>
  <si>
    <t>Siswa 352</t>
  </si>
  <si>
    <t>Siswa 353</t>
  </si>
  <si>
    <t>Siswa 354</t>
  </si>
  <si>
    <t>Siswa 355</t>
  </si>
  <si>
    <t>Siswa 356</t>
  </si>
  <si>
    <t>Siswa 357</t>
  </si>
  <si>
    <t>Siswa 358</t>
  </si>
  <si>
    <t>Siswa 359</t>
  </si>
  <si>
    <t>Siswa 360</t>
  </si>
  <si>
    <t>Siswa 361</t>
  </si>
  <si>
    <t>Siswa 362</t>
  </si>
  <si>
    <t>Siswa 363</t>
  </si>
  <si>
    <t>Siswa 364</t>
  </si>
  <si>
    <t>Siswa 365</t>
  </si>
  <si>
    <t>Siswa 366</t>
  </si>
  <si>
    <t>Siswa 367</t>
  </si>
  <si>
    <t>Siswa 368</t>
  </si>
  <si>
    <t>Siswa 369</t>
  </si>
  <si>
    <t>Siswa 370</t>
  </si>
  <si>
    <t>Siswa 371</t>
  </si>
  <si>
    <t>Siswa 372</t>
  </si>
  <si>
    <t>Siswa 373</t>
  </si>
  <si>
    <t>Siswa 374</t>
  </si>
  <si>
    <t>Siswa 375</t>
  </si>
  <si>
    <t>Siswa 376</t>
  </si>
  <si>
    <t>Siswa 377</t>
  </si>
  <si>
    <t>Siswa 378</t>
  </si>
  <si>
    <t>Siswa 379</t>
  </si>
  <si>
    <t>Siswa 380</t>
  </si>
  <si>
    <t>Siswa 381</t>
  </si>
  <si>
    <t>Siswa 382</t>
  </si>
  <si>
    <t>Siswa 383</t>
  </si>
  <si>
    <t>Siswa 384</t>
  </si>
  <si>
    <t>Siswa 385</t>
  </si>
  <si>
    <t>Siswa 386</t>
  </si>
  <si>
    <t>Siswa 387</t>
  </si>
  <si>
    <t>Siswa 388</t>
  </si>
</sst>
</file>

<file path=xl/styles.xml><?xml version="1.0" encoding="utf-8"?>
<styleSheet xmlns="http://schemas.openxmlformats.org/spreadsheetml/2006/main">
  <numFmts count="7">
    <numFmt numFmtId="41" formatCode="_(* #,##0_);_(* \(#,##0\);_(* &quot;-&quot;_);_(@_)"/>
    <numFmt numFmtId="43" formatCode="_(* #,##0.00_);_(* \(#,##0.00\);_(* &quot;-&quot;??_);_(@_)"/>
    <numFmt numFmtId="164" formatCode="_(* #,##0_);_(* \(#,##0\);_(* \-_);_(@_)"/>
    <numFmt numFmtId="165" formatCode="[$-21]dd\ mmmm\ yyyy"/>
    <numFmt numFmtId="166" formatCode="[$-421]dd\ mmmm\ yyyy"/>
    <numFmt numFmtId="167" formatCode="[$-421]dd\ mmmm\ yyyy\ :\ hh:mm:ss"/>
    <numFmt numFmtId="168" formatCode="[$-F800]dddd\,\ mmmm\ dd\,\ yyyy"/>
  </numFmts>
  <fonts count="80">
    <font>
      <sz val="11"/>
      <name val="Times New Roman"/>
    </font>
    <font>
      <sz val="12"/>
      <color theme="1"/>
      <name val="Times New Roman"/>
      <family val="2"/>
      <charset val="1"/>
    </font>
    <font>
      <sz val="12"/>
      <color theme="1"/>
      <name val="Times New Roman"/>
      <family val="2"/>
      <charset val="1"/>
    </font>
    <font>
      <sz val="12"/>
      <color theme="1"/>
      <name val="Times New Roman"/>
      <family val="2"/>
      <charset val="1"/>
    </font>
    <font>
      <sz val="12"/>
      <color theme="1"/>
      <name val="Times New Roman"/>
      <family val="2"/>
      <charset val="1"/>
    </font>
    <font>
      <sz val="12"/>
      <color theme="1"/>
      <name val="Times New Roman"/>
      <family val="2"/>
      <charset val="1"/>
    </font>
    <font>
      <sz val="11"/>
      <name val="Times New Roman"/>
      <family val="1"/>
    </font>
    <font>
      <sz val="11"/>
      <name val="Times New Roman"/>
      <family val="1"/>
    </font>
    <font>
      <sz val="12"/>
      <name val="Times New Roman"/>
      <family val="1"/>
    </font>
    <font>
      <sz val="11"/>
      <color theme="1"/>
      <name val="Calibri"/>
      <family val="2"/>
      <scheme val="minor"/>
    </font>
    <font>
      <b/>
      <sz val="12"/>
      <color theme="0"/>
      <name val="Times New Roman"/>
      <family val="1"/>
    </font>
    <font>
      <sz val="12"/>
      <color theme="0"/>
      <name val="Times New Roman"/>
      <family val="1"/>
    </font>
    <font>
      <sz val="11"/>
      <color indexed="8"/>
      <name val="Calibri"/>
      <family val="2"/>
      <charset val="1"/>
    </font>
    <font>
      <sz val="10"/>
      <name val="Arial"/>
      <family val="2"/>
    </font>
    <font>
      <sz val="11"/>
      <color theme="1"/>
      <name val="Calibri"/>
      <family val="2"/>
      <charset val="1"/>
      <scheme val="minor"/>
    </font>
    <font>
      <sz val="11"/>
      <color theme="1"/>
      <name val="Tahoma"/>
      <family val="2"/>
      <charset val="1"/>
    </font>
    <font>
      <sz val="12"/>
      <color theme="1"/>
      <name val="Times New Roman"/>
      <family val="1"/>
    </font>
    <font>
      <b/>
      <sz val="12"/>
      <color theme="1"/>
      <name val="Times New Roman"/>
      <family val="2"/>
      <charset val="1"/>
    </font>
    <font>
      <b/>
      <sz val="12"/>
      <color rgb="FF800000"/>
      <name val="Times New Roman"/>
      <family val="2"/>
      <charset val="1"/>
    </font>
    <font>
      <b/>
      <sz val="12"/>
      <name val="Times New Roman"/>
      <family val="2"/>
      <charset val="1"/>
    </font>
    <font>
      <b/>
      <sz val="12"/>
      <name val="Times New Roman"/>
      <family val="1"/>
    </font>
    <font>
      <sz val="22"/>
      <name val="Times New Roman"/>
      <family val="1"/>
    </font>
    <font>
      <b/>
      <sz val="16"/>
      <color theme="0"/>
      <name val="Times New Roman"/>
      <family val="1"/>
    </font>
    <font>
      <b/>
      <sz val="16"/>
      <name val="Times New Roman"/>
      <family val="1"/>
    </font>
    <font>
      <sz val="12"/>
      <color rgb="FF000000"/>
      <name val="Times New Roman"/>
      <family val="1"/>
    </font>
    <font>
      <b/>
      <sz val="19"/>
      <color rgb="FF000000"/>
      <name val="Times New Roman"/>
      <family val="1"/>
    </font>
    <font>
      <sz val="11"/>
      <color rgb="FF000000"/>
      <name val="Times New Roman"/>
      <family val="1"/>
    </font>
    <font>
      <b/>
      <sz val="12"/>
      <color rgb="FF000000"/>
      <name val="Times New Roman"/>
      <family val="1"/>
    </font>
    <font>
      <sz val="14"/>
      <color rgb="FF000000"/>
      <name val="Times New Roman"/>
      <family val="1"/>
    </font>
    <font>
      <b/>
      <sz val="14"/>
      <color rgb="FF000000"/>
      <name val="Times New Roman"/>
      <family val="1"/>
    </font>
    <font>
      <b/>
      <sz val="16"/>
      <color rgb="FF000000"/>
      <name val="Times New Roman"/>
      <family val="1"/>
    </font>
    <font>
      <sz val="18"/>
      <name val="Times New Roman"/>
      <family val="1"/>
    </font>
    <font>
      <sz val="22"/>
      <color rgb="FF000000"/>
      <name val="Times New Roman"/>
      <family val="1"/>
    </font>
    <font>
      <b/>
      <sz val="22"/>
      <color rgb="FF000000"/>
      <name val="Times New Roman"/>
      <family val="1"/>
    </font>
    <font>
      <sz val="16"/>
      <name val="Times New Roman"/>
      <family val="1"/>
    </font>
    <font>
      <b/>
      <sz val="18"/>
      <name val="Times New Roman"/>
      <family val="1"/>
    </font>
    <font>
      <b/>
      <sz val="18"/>
      <color rgb="FFFF0000"/>
      <name val="Times New Roman"/>
      <family val="1"/>
    </font>
    <font>
      <u/>
      <sz val="11"/>
      <name val="Times New Roman"/>
      <family val="1"/>
    </font>
    <font>
      <sz val="10"/>
      <name val="Times New Roman"/>
      <family val="1"/>
    </font>
    <font>
      <sz val="9"/>
      <name val="Times New Roman"/>
      <family val="1"/>
    </font>
    <font>
      <b/>
      <sz val="10"/>
      <name val="Times New Roman"/>
      <family val="1"/>
    </font>
    <font>
      <b/>
      <sz val="14"/>
      <name val="Times New Roman"/>
      <family val="1"/>
    </font>
    <font>
      <b/>
      <sz val="14"/>
      <color theme="0"/>
      <name val="Times New Roman"/>
      <family val="1"/>
    </font>
    <font>
      <b/>
      <sz val="16"/>
      <color rgb="FFFF0000"/>
      <name val="Times New Roman"/>
      <family val="2"/>
      <charset val="1"/>
    </font>
    <font>
      <b/>
      <sz val="11"/>
      <name val="Times New Roman"/>
      <family val="1"/>
    </font>
    <font>
      <b/>
      <i/>
      <sz val="11"/>
      <color rgb="FFFF0000"/>
      <name val="Times New Roman"/>
      <family val="1"/>
    </font>
    <font>
      <b/>
      <i/>
      <sz val="16"/>
      <color theme="0"/>
      <name val="Times New Roman"/>
      <family val="1"/>
    </font>
    <font>
      <b/>
      <i/>
      <sz val="11"/>
      <color rgb="FF0000CC"/>
      <name val="Times New Roman"/>
      <family val="1"/>
    </font>
    <font>
      <b/>
      <i/>
      <sz val="16"/>
      <color rgb="FF0000CC"/>
      <name val="Times New Roman"/>
      <family val="1"/>
    </font>
    <font>
      <b/>
      <i/>
      <sz val="16"/>
      <color theme="1"/>
      <name val="Times New Roman"/>
      <family val="1"/>
    </font>
    <font>
      <sz val="11"/>
      <color theme="0"/>
      <name val="Times New Roman"/>
      <family val="1"/>
    </font>
    <font>
      <b/>
      <sz val="12"/>
      <color theme="0"/>
      <name val="Times New Roman"/>
      <family val="2"/>
      <charset val="1"/>
    </font>
    <font>
      <sz val="12"/>
      <color rgb="FFFF0000"/>
      <name val="Times New Roman"/>
      <family val="2"/>
      <charset val="1"/>
    </font>
    <font>
      <b/>
      <sz val="12"/>
      <color rgb="FF003300"/>
      <name val="Times New Roman"/>
      <family val="2"/>
      <charset val="1"/>
    </font>
    <font>
      <b/>
      <sz val="16"/>
      <color rgb="FF000099"/>
      <name val="Times New Roman"/>
      <family val="2"/>
      <charset val="1"/>
    </font>
    <font>
      <sz val="14"/>
      <name val="Times New Roman"/>
      <family val="1"/>
    </font>
    <font>
      <sz val="11"/>
      <color rgb="FFFF0000"/>
      <name val="Times New Roman"/>
      <family val="1"/>
    </font>
    <font>
      <sz val="16"/>
      <color rgb="FFFF0000"/>
      <name val="Times New Roman"/>
      <family val="1"/>
    </font>
    <font>
      <b/>
      <sz val="11"/>
      <color rgb="FFFF0000"/>
      <name val="Times New Roman"/>
      <family val="1"/>
    </font>
    <font>
      <sz val="11"/>
      <name val="Symbol"/>
      <family val="1"/>
      <charset val="2"/>
    </font>
    <font>
      <sz val="14"/>
      <color theme="0"/>
      <name val="Times New Roman"/>
      <family val="1"/>
    </font>
    <font>
      <b/>
      <sz val="13"/>
      <name val="Times New Roman"/>
      <family val="1"/>
    </font>
    <font>
      <b/>
      <sz val="22"/>
      <color theme="0"/>
      <name val="Times New Roman"/>
      <family val="1"/>
    </font>
    <font>
      <b/>
      <u/>
      <sz val="11"/>
      <name val="Times New Roman"/>
      <family val="1"/>
    </font>
    <font>
      <sz val="9"/>
      <color theme="0"/>
      <name val="Tahoma"/>
      <family val="2"/>
    </font>
    <font>
      <sz val="9"/>
      <color rgb="FFFFFF00"/>
      <name val="Tahoma"/>
      <family val="2"/>
    </font>
    <font>
      <b/>
      <sz val="16"/>
      <name val="Times New Roman"/>
      <family val="2"/>
      <charset val="1"/>
    </font>
    <font>
      <sz val="14"/>
      <color theme="1"/>
      <name val="Times New Roman"/>
      <family val="1"/>
    </font>
    <font>
      <sz val="10"/>
      <color theme="1"/>
      <name val="Times New Roman"/>
      <family val="1"/>
    </font>
    <font>
      <sz val="9"/>
      <color theme="1"/>
      <name val="Times New Roman"/>
      <family val="1"/>
    </font>
    <font>
      <sz val="10"/>
      <color theme="0"/>
      <name val="Times New Roman"/>
      <family val="1"/>
    </font>
    <font>
      <b/>
      <sz val="20"/>
      <color theme="0"/>
      <name val="Times New Roman"/>
      <family val="1"/>
    </font>
    <font>
      <sz val="18"/>
      <color theme="0"/>
      <name val="Times New Roman"/>
      <family val="2"/>
      <charset val="1"/>
    </font>
    <font>
      <sz val="11"/>
      <color theme="1"/>
      <name val="Times New Roman"/>
      <family val="1"/>
    </font>
    <font>
      <i/>
      <sz val="10"/>
      <name val="Times New Roman"/>
      <family val="1"/>
    </font>
    <font>
      <b/>
      <sz val="13"/>
      <color theme="1"/>
      <name val="Times New Roman"/>
      <family val="1"/>
    </font>
    <font>
      <b/>
      <sz val="22"/>
      <name val="Bodoni MT Black"/>
      <family val="1"/>
    </font>
    <font>
      <u/>
      <sz val="9.9"/>
      <color theme="10"/>
      <name val="Times New Roman"/>
      <family val="1"/>
    </font>
    <font>
      <b/>
      <sz val="11"/>
      <color rgb="FF000000"/>
      <name val="Times New Roman"/>
      <family val="1"/>
    </font>
    <font>
      <sz val="11"/>
      <color theme="1"/>
      <name val="Arial Narrow"/>
      <family val="2"/>
    </font>
  </fonts>
  <fills count="47">
    <fill>
      <patternFill patternType="none"/>
    </fill>
    <fill>
      <patternFill patternType="gray125"/>
    </fill>
    <fill>
      <patternFill patternType="solid">
        <fgColor rgb="FF00B0F0"/>
        <bgColor indexed="64"/>
      </patternFill>
    </fill>
    <fill>
      <patternFill patternType="solid">
        <fgColor rgb="FFFF0000"/>
        <bgColor indexed="64"/>
      </patternFill>
    </fill>
    <fill>
      <patternFill patternType="solid">
        <fgColor rgb="FF009900"/>
        <bgColor indexed="64"/>
      </patternFill>
    </fill>
    <fill>
      <patternFill patternType="solid">
        <fgColor rgb="FF0000CC"/>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003300"/>
        <bgColor indexed="64"/>
      </patternFill>
    </fill>
    <fill>
      <patternFill patternType="solid">
        <fgColor rgb="FF000099"/>
        <bgColor indexed="64"/>
      </patternFill>
    </fill>
    <fill>
      <patternFill patternType="solid">
        <fgColor rgb="FFFFC000"/>
        <bgColor indexed="64"/>
      </patternFill>
    </fill>
    <fill>
      <patternFill patternType="solid">
        <fgColor theme="1"/>
        <bgColor indexed="64"/>
      </patternFill>
    </fill>
    <fill>
      <patternFill patternType="solid">
        <fgColor rgb="FF00FF00"/>
        <bgColor indexed="64"/>
      </patternFill>
    </fill>
    <fill>
      <patternFill patternType="solid">
        <fgColor theme="9" tint="-0.249977111117893"/>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7" tint="-0.49998474074526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66FF"/>
        <bgColor indexed="64"/>
      </patternFill>
    </fill>
    <fill>
      <patternFill patternType="solid">
        <fgColor rgb="FF66FF99"/>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rgb="FF7030A0"/>
        <bgColor indexed="64"/>
      </patternFill>
    </fill>
    <fill>
      <patternFill patternType="gray125">
        <fgColor theme="1"/>
        <bgColor theme="1"/>
      </patternFill>
    </fill>
    <fill>
      <patternFill patternType="gray125">
        <fgColor theme="1"/>
        <bgColor rgb="FF33CC33"/>
      </patternFill>
    </fill>
    <fill>
      <patternFill patternType="gray125">
        <fgColor theme="1"/>
        <bgColor rgb="FF00B0F0"/>
      </patternFill>
    </fill>
    <fill>
      <patternFill patternType="solid">
        <fgColor rgb="FF000099"/>
        <bgColor theme="0"/>
      </patternFill>
    </fill>
    <fill>
      <patternFill patternType="solid">
        <fgColor rgb="FF00FFCC"/>
        <bgColor indexed="64"/>
      </patternFill>
    </fill>
    <fill>
      <patternFill patternType="solid">
        <fgColor rgb="FFFFFF99"/>
        <bgColor indexed="64"/>
      </patternFill>
    </fill>
    <fill>
      <patternFill patternType="solid">
        <fgColor rgb="FF008000"/>
        <bgColor indexed="64"/>
      </patternFill>
    </fill>
    <fill>
      <patternFill patternType="solid">
        <fgColor rgb="FF00B050"/>
        <bgColor indexed="64"/>
      </patternFill>
    </fill>
    <fill>
      <patternFill patternType="solid">
        <fgColor rgb="FFFF00FF"/>
        <bgColor indexed="64"/>
      </patternFill>
    </fill>
    <fill>
      <patternFill patternType="solid">
        <fgColor theme="8" tint="-0.249977111117893"/>
        <bgColor indexed="64"/>
      </patternFill>
    </fill>
    <fill>
      <patternFill patternType="solid">
        <fgColor theme="5" tint="0.59999389629810485"/>
        <bgColor indexed="64"/>
      </patternFill>
    </fill>
    <fill>
      <patternFill patternType="gray125">
        <fgColor theme="1"/>
        <bgColor rgb="FF0000CC"/>
      </patternFill>
    </fill>
    <fill>
      <patternFill patternType="solid">
        <fgColor theme="0"/>
        <bgColor indexed="64"/>
      </patternFill>
    </fill>
  </fills>
  <borders count="8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right/>
      <top/>
      <bottom style="thick">
        <color auto="1"/>
      </bottom>
      <diagonal/>
    </border>
    <border>
      <left/>
      <right style="thick">
        <color auto="1"/>
      </right>
      <top/>
      <bottom style="thick">
        <color auto="1"/>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medium">
        <color indexed="64"/>
      </left>
      <right style="thin">
        <color theme="0"/>
      </right>
      <top/>
      <bottom style="thin">
        <color theme="0"/>
      </bottom>
      <diagonal/>
    </border>
    <border>
      <left style="thin">
        <color theme="0"/>
      </left>
      <right style="medium">
        <color indexed="64"/>
      </right>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theme="0"/>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right style="medium">
        <color indexed="64"/>
      </right>
      <top/>
      <bottom style="medium">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style="thin">
        <color theme="1"/>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theme="1"/>
      </left>
      <right/>
      <top/>
      <bottom style="thin">
        <color theme="1"/>
      </bottom>
      <diagonal/>
    </border>
    <border>
      <left/>
      <right/>
      <top style="thin">
        <color theme="0"/>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1"/>
      </right>
      <top/>
      <bottom style="thin">
        <color theme="1"/>
      </bottom>
      <diagonal/>
    </border>
    <border>
      <left style="thin">
        <color theme="0"/>
      </left>
      <right style="thin">
        <color theme="0"/>
      </right>
      <top/>
      <bottom/>
      <diagonal/>
    </border>
    <border>
      <left style="thick">
        <color auto="1"/>
      </left>
      <right/>
      <top style="double">
        <color auto="1"/>
      </top>
      <bottom/>
      <diagonal/>
    </border>
    <border>
      <left/>
      <right/>
      <top style="double">
        <color auto="1"/>
      </top>
      <bottom/>
      <diagonal/>
    </border>
    <border>
      <left/>
      <right style="thick">
        <color auto="1"/>
      </right>
      <top style="double">
        <color auto="1"/>
      </top>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diagonal/>
    </border>
    <border>
      <left/>
      <right style="medium">
        <color theme="0"/>
      </right>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theme="0"/>
      </right>
      <top style="thin">
        <color theme="0"/>
      </top>
      <bottom/>
      <diagonal/>
    </border>
    <border>
      <left/>
      <right style="thin">
        <color theme="0"/>
      </right>
      <top/>
      <bottom/>
      <diagonal/>
    </border>
    <border>
      <left style="thin">
        <color indexed="64"/>
      </left>
      <right style="thin">
        <color indexed="64"/>
      </right>
      <top/>
      <bottom style="double">
        <color indexed="64"/>
      </bottom>
      <diagonal/>
    </border>
    <border>
      <left style="thin">
        <color theme="1"/>
      </left>
      <right style="thin">
        <color theme="1"/>
      </right>
      <top style="thin">
        <color theme="1"/>
      </top>
      <bottom style="double">
        <color indexed="64"/>
      </bottom>
      <diagonal/>
    </border>
    <border>
      <left style="thin">
        <color theme="1"/>
      </left>
      <right/>
      <top style="thin">
        <color theme="1"/>
      </top>
      <bottom style="double">
        <color indexed="64"/>
      </bottom>
      <diagonal/>
    </border>
    <border>
      <left style="thin">
        <color theme="0"/>
      </left>
      <right style="thin">
        <color theme="0"/>
      </right>
      <top style="thin">
        <color theme="0"/>
      </top>
      <bottom style="double">
        <color indexed="64"/>
      </bottom>
      <diagonal/>
    </border>
    <border>
      <left/>
      <right style="thin">
        <color theme="0"/>
      </right>
      <top style="thin">
        <color theme="0"/>
      </top>
      <bottom style="double">
        <color indexed="64"/>
      </bottom>
      <diagonal/>
    </border>
    <border>
      <left style="thin">
        <color theme="0"/>
      </left>
      <right/>
      <top style="thin">
        <color theme="0"/>
      </top>
      <bottom style="double">
        <color indexed="64"/>
      </bottom>
      <diagonal/>
    </border>
    <border>
      <left/>
      <right style="thin">
        <color theme="0"/>
      </right>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bottom style="double">
        <color indexed="64"/>
      </bottom>
      <diagonal/>
    </border>
  </borders>
  <cellStyleXfs count="46">
    <xf numFmtId="0" fontId="0" fillId="0" borderId="0"/>
    <xf numFmtId="41" fontId="6" fillId="0" borderId="0" applyFont="0" applyFill="0" applyBorder="0" applyAlignment="0" applyProtection="0"/>
    <xf numFmtId="41" fontId="7" fillId="0" borderId="0" applyFont="0" applyFill="0" applyBorder="0" applyAlignment="0" applyProtection="0"/>
    <xf numFmtId="41" fontId="7" fillId="0" borderId="0" applyFont="0" applyFill="0" applyBorder="0" applyAlignment="0" applyProtection="0"/>
    <xf numFmtId="41" fontId="7" fillId="0" borderId="0" applyFont="0" applyFill="0" applyBorder="0" applyAlignment="0" applyProtection="0"/>
    <xf numFmtId="43" fontId="7" fillId="0" borderId="0" applyFont="0" applyFill="0" applyBorder="0" applyAlignment="0" applyProtection="0"/>
    <xf numFmtId="0" fontId="7" fillId="0" borderId="0"/>
    <xf numFmtId="0" fontId="9" fillId="0" borderId="0"/>
    <xf numFmtId="0" fontId="6" fillId="0" borderId="0"/>
    <xf numFmtId="0" fontId="5" fillId="0" borderId="0"/>
    <xf numFmtId="164" fontId="12" fillId="0" borderId="0" applyFill="0" applyBorder="0" applyAlignment="0" applyProtection="0"/>
    <xf numFmtId="41" fontId="13" fillId="0" borderId="0" applyFont="0" applyFill="0" applyBorder="0" applyAlignment="0" applyProtection="0"/>
    <xf numFmtId="41" fontId="13" fillId="0" borderId="0" applyFont="0" applyFill="0" applyBorder="0" applyAlignment="0" applyProtection="0"/>
    <xf numFmtId="41" fontId="6" fillId="0" borderId="0" applyFont="0" applyFill="0" applyBorder="0" applyAlignment="0" applyProtection="0"/>
    <xf numFmtId="41" fontId="14" fillId="0" borderId="0" applyFont="0" applyFill="0" applyBorder="0" applyAlignment="0" applyProtection="0"/>
    <xf numFmtId="43" fontId="9" fillId="0" borderId="0" applyFont="0" applyFill="0" applyBorder="0" applyAlignment="0" applyProtection="0"/>
    <xf numFmtId="43" fontId="6" fillId="0" borderId="0" applyFont="0" applyFill="0" applyBorder="0" applyAlignment="0" applyProtection="0"/>
    <xf numFmtId="0" fontId="9" fillId="0" borderId="0"/>
    <xf numFmtId="0" fontId="6" fillId="0" borderId="0"/>
    <xf numFmtId="0" fontId="14" fillId="0" borderId="0"/>
    <xf numFmtId="0" fontId="5" fillId="0" borderId="0"/>
    <xf numFmtId="0" fontId="5" fillId="0" borderId="0"/>
    <xf numFmtId="0" fontId="14" fillId="0" borderId="0"/>
    <xf numFmtId="0" fontId="14" fillId="0" borderId="0"/>
    <xf numFmtId="0" fontId="12" fillId="0" borderId="0"/>
    <xf numFmtId="0" fontId="13" fillId="0" borderId="0"/>
    <xf numFmtId="0" fontId="5" fillId="0" borderId="0"/>
    <xf numFmtId="0" fontId="6" fillId="0" borderId="0"/>
    <xf numFmtId="0" fontId="14" fillId="0" borderId="0"/>
    <xf numFmtId="0" fontId="14" fillId="0" borderId="0"/>
    <xf numFmtId="0" fontId="13" fillId="0" borderId="0"/>
    <xf numFmtId="0" fontId="15" fillId="0" borderId="0"/>
    <xf numFmtId="9" fontId="14" fillId="0" borderId="0" applyFont="0" applyFill="0" applyBorder="0" applyAlignment="0" applyProtection="0"/>
    <xf numFmtId="0" fontId="4" fillId="0" borderId="0"/>
    <xf numFmtId="0" fontId="3" fillId="0" borderId="0"/>
    <xf numFmtId="0" fontId="2" fillId="0" borderId="0"/>
    <xf numFmtId="0" fontId="1" fillId="0" borderId="0"/>
    <xf numFmtId="0" fontId="77" fillId="0" borderId="0" applyNumberFormat="0" applyFill="0" applyBorder="0" applyAlignment="0" applyProtection="0">
      <alignment vertical="top"/>
      <protection locked="0"/>
    </xf>
    <xf numFmtId="165" fontId="9" fillId="0" borderId="0"/>
    <xf numFmtId="165" fontId="1" fillId="0" borderId="0"/>
    <xf numFmtId="165" fontId="9" fillId="0" borderId="0"/>
    <xf numFmtId="165" fontId="1" fillId="0" borderId="0"/>
    <xf numFmtId="165" fontId="9" fillId="0" borderId="0"/>
    <xf numFmtId="165" fontId="1" fillId="0" borderId="0"/>
    <xf numFmtId="165" fontId="9" fillId="0" borderId="0"/>
    <xf numFmtId="165" fontId="1" fillId="0" borderId="0"/>
  </cellStyleXfs>
  <cellXfs count="721">
    <xf numFmtId="0" fontId="0" fillId="0" borderId="0" xfId="0"/>
    <xf numFmtId="0" fontId="8" fillId="0" borderId="0" xfId="0" applyFont="1" applyAlignment="1" applyProtection="1">
      <alignment horizontal="left" vertical="center"/>
      <protection hidden="1"/>
    </xf>
    <xf numFmtId="0" fontId="16" fillId="6" borderId="1" xfId="0" applyFont="1" applyFill="1" applyBorder="1" applyAlignment="1" applyProtection="1">
      <alignment horizontal="left" vertical="center"/>
      <protection hidden="1"/>
    </xf>
    <xf numFmtId="0" fontId="11" fillId="5" borderId="1" xfId="0" quotePrefix="1" applyFont="1" applyFill="1" applyBorder="1" applyAlignment="1" applyProtection="1">
      <alignment horizontal="center" vertical="center"/>
      <protection hidden="1"/>
    </xf>
    <xf numFmtId="0" fontId="8" fillId="0" borderId="0" xfId="0" applyFont="1" applyAlignment="1" applyProtection="1">
      <alignment horizontal="center" vertical="center"/>
      <protection hidden="1"/>
    </xf>
    <xf numFmtId="0" fontId="8" fillId="0" borderId="0" xfId="1" applyNumberFormat="1" applyFont="1" applyFill="1" applyAlignment="1" applyProtection="1">
      <alignment horizontal="center" vertical="center"/>
      <protection hidden="1"/>
    </xf>
    <xf numFmtId="0" fontId="8" fillId="0" borderId="0" xfId="0" applyNumberFormat="1" applyFont="1" applyFill="1" applyAlignment="1" applyProtection="1">
      <alignment horizontal="center" vertical="center"/>
      <protection hidden="1"/>
    </xf>
    <xf numFmtId="0" fontId="11" fillId="9" borderId="3" xfId="0" applyFont="1" applyFill="1" applyBorder="1" applyAlignment="1" applyProtection="1">
      <alignment horizontal="center" vertical="center"/>
      <protection hidden="1"/>
    </xf>
    <xf numFmtId="0" fontId="8" fillId="0" borderId="1" xfId="0" applyFont="1" applyFill="1" applyBorder="1" applyAlignment="1" applyProtection="1">
      <alignment horizontal="center" vertical="center"/>
      <protection hidden="1"/>
    </xf>
    <xf numFmtId="0" fontId="8" fillId="0" borderId="0" xfId="0" applyFont="1" applyAlignment="1" applyProtection="1">
      <alignment horizontal="left" vertical="center" wrapText="1"/>
      <protection hidden="1"/>
    </xf>
    <xf numFmtId="0" fontId="8" fillId="0" borderId="1" xfId="0" applyFont="1" applyBorder="1" applyAlignment="1" applyProtection="1">
      <alignment horizontal="center" vertical="center"/>
      <protection hidden="1"/>
    </xf>
    <xf numFmtId="0" fontId="11" fillId="0" borderId="0" xfId="0" applyFont="1" applyAlignment="1" applyProtection="1">
      <alignment horizontal="center" vertical="center"/>
      <protection hidden="1"/>
    </xf>
    <xf numFmtId="0" fontId="11" fillId="0" borderId="0" xfId="0" applyFont="1" applyAlignment="1" applyProtection="1">
      <alignment horizontal="center" vertical="center" wrapText="1"/>
      <protection hidden="1"/>
    </xf>
    <xf numFmtId="0" fontId="8" fillId="12" borderId="1" xfId="0" applyFont="1" applyFill="1" applyBorder="1" applyAlignment="1" applyProtection="1">
      <alignment horizontal="center" vertical="center" wrapText="1"/>
      <protection hidden="1"/>
    </xf>
    <xf numFmtId="0" fontId="20" fillId="0" borderId="0" xfId="0" applyNumberFormat="1" applyFont="1" applyFill="1" applyAlignment="1" applyProtection="1">
      <alignment horizontal="center" vertical="center"/>
      <protection hidden="1"/>
    </xf>
    <xf numFmtId="0" fontId="11" fillId="3" borderId="3" xfId="0" applyNumberFormat="1" applyFont="1" applyFill="1" applyBorder="1" applyAlignment="1" applyProtection="1">
      <alignment horizontal="center" vertical="center"/>
      <protection hidden="1"/>
    </xf>
    <xf numFmtId="0" fontId="0" fillId="0" borderId="0" xfId="0" applyBorder="1" applyAlignment="1" applyProtection="1">
      <alignment vertical="center"/>
      <protection hidden="1"/>
    </xf>
    <xf numFmtId="0" fontId="0" fillId="0" borderId="0" xfId="0" applyBorder="1" applyAlignment="1" applyProtection="1">
      <alignment horizontal="center" vertical="center"/>
      <protection hidden="1"/>
    </xf>
    <xf numFmtId="0" fontId="0" fillId="16" borderId="0" xfId="0" applyFill="1" applyBorder="1" applyAlignment="1" applyProtection="1">
      <alignment vertical="center"/>
      <protection hidden="1"/>
    </xf>
    <xf numFmtId="0" fontId="25"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vertical="center"/>
      <protection hidden="1"/>
    </xf>
    <xf numFmtId="0" fontId="30" fillId="16" borderId="0" xfId="0" applyFont="1" applyFill="1" applyBorder="1" applyAlignment="1" applyProtection="1">
      <alignment horizontal="centerContinuous" vertical="center"/>
      <protection hidden="1"/>
    </xf>
    <xf numFmtId="0" fontId="34" fillId="16" borderId="0" xfId="0" applyFont="1" applyFill="1" applyBorder="1" applyAlignment="1" applyProtection="1">
      <alignment horizontal="centerContinuous" vertical="center"/>
      <protection hidden="1"/>
    </xf>
    <xf numFmtId="0" fontId="25" fillId="16" borderId="0" xfId="0" applyFont="1" applyFill="1" applyBorder="1" applyAlignment="1" applyProtection="1">
      <alignment horizontal="centerContinuous" vertical="center"/>
      <protection hidden="1"/>
    </xf>
    <xf numFmtId="0" fontId="32" fillId="16" borderId="0" xfId="0" applyFont="1" applyFill="1" applyBorder="1" applyAlignment="1" applyProtection="1">
      <alignment horizontal="centerContinuous" vertical="center"/>
      <protection hidden="1"/>
    </xf>
    <xf numFmtId="0" fontId="31" fillId="16" borderId="0" xfId="0" applyFont="1" applyFill="1" applyBorder="1" applyAlignment="1" applyProtection="1">
      <alignment horizontal="centerContinuous" vertical="center"/>
      <protection hidden="1"/>
    </xf>
    <xf numFmtId="0" fontId="33" fillId="16" borderId="0" xfId="0" applyFont="1" applyFill="1" applyBorder="1" applyAlignment="1" applyProtection="1">
      <alignment horizontal="centerContinuous" vertical="center"/>
      <protection hidden="1"/>
    </xf>
    <xf numFmtId="0" fontId="24" fillId="16" borderId="0" xfId="0" applyFont="1" applyFill="1" applyBorder="1" applyAlignment="1" applyProtection="1">
      <alignment horizontal="left" vertical="center"/>
      <protection hidden="1"/>
    </xf>
    <xf numFmtId="0" fontId="28" fillId="16" borderId="0" xfId="0" applyFont="1" applyFill="1" applyBorder="1" applyAlignment="1" applyProtection="1">
      <alignment horizontal="centerContinuous" vertical="center"/>
      <protection hidden="1"/>
    </xf>
    <xf numFmtId="0" fontId="29" fillId="16" borderId="0" xfId="0" applyFont="1" applyFill="1" applyBorder="1" applyAlignment="1" applyProtection="1">
      <alignment horizontal="centerContinuous" vertical="center"/>
      <protection hidden="1"/>
    </xf>
    <xf numFmtId="0" fontId="35" fillId="16" borderId="0" xfId="0" applyFont="1" applyFill="1" applyBorder="1" applyAlignment="1" applyProtection="1">
      <alignment horizontal="centerContinuous" vertical="center"/>
      <protection hidden="1"/>
    </xf>
    <xf numFmtId="0" fontId="8" fillId="16" borderId="0" xfId="0" applyFont="1" applyFill="1" applyBorder="1" applyAlignment="1" applyProtection="1">
      <alignment horizontal="left" vertical="center"/>
      <protection hidden="1"/>
    </xf>
    <xf numFmtId="0" fontId="8"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Continuous" vertical="center"/>
      <protection hidden="1"/>
    </xf>
    <xf numFmtId="0" fontId="24" fillId="16" borderId="0" xfId="0" applyFont="1" applyFill="1" applyBorder="1" applyAlignment="1" applyProtection="1">
      <alignment horizontal="center" vertical="center"/>
      <protection hidden="1"/>
    </xf>
    <xf numFmtId="0" fontId="6" fillId="16" borderId="0" xfId="0" applyFont="1" applyFill="1" applyBorder="1" applyAlignment="1" applyProtection="1">
      <alignment horizontal="left" vertical="center"/>
      <protection hidden="1"/>
    </xf>
    <xf numFmtId="0" fontId="6" fillId="16" borderId="0" xfId="0" quotePrefix="1" applyFont="1" applyFill="1" applyBorder="1" applyAlignment="1" applyProtection="1">
      <alignment horizontal="center" vertical="center"/>
      <protection hidden="1"/>
    </xf>
    <xf numFmtId="0" fontId="26" fillId="16" borderId="0" xfId="0" applyFont="1" applyFill="1" applyBorder="1" applyAlignment="1" applyProtection="1">
      <alignment horizontal="centerContinuous" vertical="center"/>
      <protection hidden="1"/>
    </xf>
    <xf numFmtId="0" fontId="24" fillId="16" borderId="0" xfId="0" applyFont="1" applyFill="1" applyBorder="1" applyAlignment="1" applyProtection="1">
      <alignment horizontal="centerContinuous" vertical="center"/>
      <protection hidden="1"/>
    </xf>
    <xf numFmtId="0" fontId="8" fillId="16" borderId="0" xfId="0" applyFont="1" applyFill="1" applyBorder="1" applyAlignment="1" applyProtection="1">
      <alignment horizontal="centerContinuous" vertical="center"/>
      <protection hidden="1"/>
    </xf>
    <xf numFmtId="0" fontId="6" fillId="16" borderId="0" xfId="0" applyFont="1" applyFill="1" applyBorder="1" applyAlignment="1" applyProtection="1">
      <alignment horizontal="centerContinuous" vertical="center"/>
      <protection hidden="1"/>
    </xf>
    <xf numFmtId="0" fontId="26" fillId="16" borderId="0" xfId="0" applyFont="1" applyFill="1" applyBorder="1" applyAlignment="1" applyProtection="1">
      <alignment horizontal="left" vertical="center"/>
      <protection hidden="1"/>
    </xf>
    <xf numFmtId="165" fontId="0" fillId="16" borderId="0" xfId="0" applyNumberFormat="1" applyFill="1" applyBorder="1" applyAlignment="1" applyProtection="1">
      <alignment horizontal="left" vertical="center"/>
      <protection hidden="1"/>
    </xf>
    <xf numFmtId="0" fontId="0" fillId="16" borderId="0" xfId="0" applyFill="1" applyBorder="1" applyAlignment="1" applyProtection="1">
      <alignment horizontal="left" vertical="center"/>
      <protection hidden="1"/>
    </xf>
    <xf numFmtId="0" fontId="27" fillId="16" borderId="0" xfId="0" applyFont="1" applyFill="1" applyBorder="1" applyAlignment="1" applyProtection="1">
      <alignment horizontal="centerContinuous" vertical="center"/>
      <protection hidden="1"/>
    </xf>
    <xf numFmtId="0" fontId="27" fillId="16" borderId="0" xfId="0" applyFont="1" applyFill="1" applyBorder="1" applyAlignment="1" applyProtection="1">
      <alignment horizontal="center" vertical="center"/>
      <protection hidden="1"/>
    </xf>
    <xf numFmtId="0" fontId="28" fillId="16" borderId="0" xfId="0" applyFont="1" applyFill="1" applyBorder="1" applyAlignment="1" applyProtection="1">
      <alignment horizontal="center" vertical="center"/>
      <protection hidden="1"/>
    </xf>
    <xf numFmtId="0" fontId="29" fillId="16" borderId="0" xfId="0" applyFont="1" applyFill="1" applyBorder="1" applyAlignment="1" applyProtection="1">
      <alignment horizontal="center" vertical="center"/>
      <protection hidden="1"/>
    </xf>
    <xf numFmtId="0" fontId="37" fillId="16" borderId="0" xfId="0" applyFont="1" applyFill="1" applyBorder="1" applyAlignment="1" applyProtection="1">
      <alignment horizontal="centerContinuous" vertical="center"/>
      <protection hidden="1"/>
    </xf>
    <xf numFmtId="0" fontId="27" fillId="0" borderId="0" xfId="0" applyFont="1" applyBorder="1" applyAlignment="1" applyProtection="1">
      <alignment horizontal="center" vertical="center"/>
      <protection hidden="1"/>
    </xf>
    <xf numFmtId="0" fontId="0" fillId="0" borderId="0" xfId="0" applyFill="1" applyAlignment="1" applyProtection="1">
      <alignment vertical="center"/>
      <protection hidden="1"/>
    </xf>
    <xf numFmtId="0" fontId="0" fillId="0" borderId="0" xfId="0" applyAlignment="1" applyProtection="1">
      <alignment vertical="center"/>
      <protection hidden="1"/>
    </xf>
    <xf numFmtId="0" fontId="26" fillId="14" borderId="0" xfId="0" applyFont="1" applyFill="1" applyAlignment="1" applyProtection="1">
      <alignment horizontal="left"/>
      <protection hidden="1"/>
    </xf>
    <xf numFmtId="0" fontId="0" fillId="14" borderId="0" xfId="0" applyFill="1" applyAlignment="1" applyProtection="1">
      <alignment vertical="center"/>
      <protection hidden="1"/>
    </xf>
    <xf numFmtId="0" fontId="41" fillId="14" borderId="0" xfId="0" applyFont="1" applyFill="1" applyAlignment="1" applyProtection="1">
      <alignment vertical="center"/>
      <protection hidden="1"/>
    </xf>
    <xf numFmtId="0" fontId="8" fillId="16" borderId="0" xfId="0" applyFont="1" applyFill="1" applyBorder="1" applyAlignment="1" applyProtection="1">
      <alignment horizontal="left" vertical="center"/>
      <protection locked="0"/>
    </xf>
    <xf numFmtId="0" fontId="0" fillId="0" borderId="0" xfId="0" applyFill="1" applyAlignment="1" applyProtection="1">
      <alignment horizontal="center" vertical="center"/>
      <protection hidden="1"/>
    </xf>
    <xf numFmtId="0" fontId="0" fillId="0" borderId="0" xfId="0" applyAlignment="1" applyProtection="1">
      <alignment horizontal="center" vertical="center"/>
      <protection hidden="1"/>
    </xf>
    <xf numFmtId="0" fontId="0" fillId="0" borderId="1" xfId="0" applyBorder="1" applyAlignment="1" applyProtection="1">
      <alignment horizontal="center" vertical="center"/>
      <protection hidden="1"/>
    </xf>
    <xf numFmtId="0" fontId="11" fillId="9" borderId="23" xfId="0" applyFont="1" applyFill="1" applyBorder="1" applyAlignment="1" applyProtection="1">
      <alignment horizontal="center" vertical="center"/>
      <protection hidden="1"/>
    </xf>
    <xf numFmtId="0" fontId="11" fillId="9" borderId="25" xfId="0" applyFont="1" applyFill="1" applyBorder="1" applyAlignment="1" applyProtection="1">
      <alignment horizontal="center" vertical="center"/>
      <protection hidden="1"/>
    </xf>
    <xf numFmtId="0" fontId="11" fillId="9" borderId="26" xfId="0" applyFont="1" applyFill="1" applyBorder="1" applyAlignment="1" applyProtection="1">
      <alignment horizontal="center" vertical="center"/>
      <protection hidden="1"/>
    </xf>
    <xf numFmtId="41" fontId="16" fillId="6" borderId="28" xfId="1" applyFont="1" applyFill="1" applyBorder="1" applyAlignment="1" applyProtection="1">
      <alignment horizontal="left" vertical="center"/>
      <protection hidden="1"/>
    </xf>
    <xf numFmtId="0" fontId="16" fillId="6" borderId="29" xfId="0" applyFont="1" applyFill="1" applyBorder="1" applyAlignment="1" applyProtection="1">
      <alignment horizontal="left" vertical="center"/>
      <protection hidden="1"/>
    </xf>
    <xf numFmtId="41" fontId="16" fillId="6" borderId="30" xfId="1" applyFont="1" applyFill="1" applyBorder="1" applyAlignment="1" applyProtection="1">
      <alignment horizontal="left" vertical="center"/>
      <protection hidden="1"/>
    </xf>
    <xf numFmtId="0" fontId="16" fillId="6" borderId="31" xfId="0" applyFont="1" applyFill="1" applyBorder="1" applyAlignment="1" applyProtection="1">
      <alignment horizontal="left" vertical="center"/>
      <protection hidden="1"/>
    </xf>
    <xf numFmtId="0" fontId="16" fillId="6" borderId="32" xfId="0" applyFont="1" applyFill="1" applyBorder="1" applyAlignment="1" applyProtection="1">
      <alignment horizontal="left" vertical="center"/>
      <protection hidden="1"/>
    </xf>
    <xf numFmtId="0" fontId="11" fillId="3" borderId="21" xfId="0" applyFont="1" applyFill="1" applyBorder="1" applyAlignment="1" applyProtection="1">
      <alignment horizontal="center" vertical="center" wrapText="1"/>
      <protection hidden="1"/>
    </xf>
    <xf numFmtId="0" fontId="11" fillId="3" borderId="15" xfId="0" applyFont="1" applyFill="1" applyBorder="1" applyAlignment="1" applyProtection="1">
      <alignment horizontal="center" vertical="center" wrapText="1"/>
      <protection hidden="1"/>
    </xf>
    <xf numFmtId="0" fontId="11" fillId="3" borderId="22" xfId="0" applyFont="1" applyFill="1" applyBorder="1" applyAlignment="1" applyProtection="1">
      <alignment horizontal="center" vertical="center" wrapText="1"/>
      <protection hidden="1"/>
    </xf>
    <xf numFmtId="0" fontId="11" fillId="3" borderId="1" xfId="0" applyFont="1" applyFill="1" applyBorder="1" applyAlignment="1" applyProtection="1">
      <alignment horizontal="center" vertical="center" wrapText="1"/>
      <protection hidden="1"/>
    </xf>
    <xf numFmtId="0" fontId="8" fillId="6" borderId="1" xfId="0" applyFont="1" applyFill="1" applyBorder="1" applyAlignment="1" applyProtection="1">
      <alignment horizontal="left" vertical="center" indent="1"/>
      <protection hidden="1"/>
    </xf>
    <xf numFmtId="0" fontId="8" fillId="0" borderId="1" xfId="0" applyFont="1" applyBorder="1" applyAlignment="1" applyProtection="1">
      <alignment horizontal="center" vertical="center" wrapText="1"/>
      <protection hidden="1"/>
    </xf>
    <xf numFmtId="0" fontId="8" fillId="0" borderId="1" xfId="0" applyFont="1" applyBorder="1" applyAlignment="1" applyProtection="1">
      <alignment horizontal="left" vertical="center" wrapText="1"/>
      <protection hidden="1"/>
    </xf>
    <xf numFmtId="0" fontId="8" fillId="0" borderId="1" xfId="0" applyFont="1" applyBorder="1" applyAlignment="1" applyProtection="1">
      <alignment horizontal="left" vertical="center" wrapText="1"/>
      <protection locked="0"/>
    </xf>
    <xf numFmtId="0" fontId="38" fillId="0" borderId="1" xfId="0" applyFont="1" applyBorder="1" applyAlignment="1" applyProtection="1">
      <alignment horizontal="left" vertical="center" wrapText="1"/>
      <protection locked="0"/>
    </xf>
    <xf numFmtId="0" fontId="8" fillId="0" borderId="0" xfId="0" applyFont="1" applyAlignment="1" applyProtection="1">
      <alignment horizontal="left" vertical="center" textRotation="90"/>
      <protection hidden="1"/>
    </xf>
    <xf numFmtId="0" fontId="11" fillId="18" borderId="1" xfId="0" applyFont="1" applyFill="1" applyBorder="1" applyAlignment="1" applyProtection="1">
      <alignment horizontal="center" vertical="center" wrapText="1"/>
      <protection hidden="1"/>
    </xf>
    <xf numFmtId="0" fontId="0" fillId="19" borderId="0" xfId="0" applyFill="1" applyAlignment="1" applyProtection="1">
      <alignment vertical="center"/>
      <protection hidden="1"/>
    </xf>
    <xf numFmtId="0" fontId="0" fillId="19" borderId="0" xfId="0" applyFill="1" applyAlignment="1" applyProtection="1">
      <alignment horizontal="center" vertical="center"/>
      <protection hidden="1"/>
    </xf>
    <xf numFmtId="0" fontId="45" fillId="19" borderId="0" xfId="0" applyFont="1" applyFill="1" applyAlignment="1" applyProtection="1">
      <alignment horizontal="right" vertical="center"/>
      <protection hidden="1"/>
    </xf>
    <xf numFmtId="0" fontId="42" fillId="3" borderId="5" xfId="0" applyFont="1" applyFill="1" applyBorder="1" applyAlignment="1" applyProtection="1">
      <alignment horizontal="center" vertical="center"/>
      <protection locked="0"/>
    </xf>
    <xf numFmtId="0" fontId="0" fillId="20" borderId="0" xfId="0" applyFill="1" applyBorder="1" applyAlignment="1" applyProtection="1">
      <alignment vertical="center"/>
      <protection hidden="1"/>
    </xf>
    <xf numFmtId="0" fontId="0" fillId="20" borderId="0" xfId="0" applyFill="1" applyBorder="1" applyAlignment="1" applyProtection="1">
      <alignment horizontal="center" vertical="center"/>
      <protection hidden="1"/>
    </xf>
    <xf numFmtId="0" fontId="24" fillId="20" borderId="0" xfId="0" applyFont="1" applyFill="1" applyBorder="1" applyAlignment="1" applyProtection="1">
      <alignment horizontal="center" vertical="center"/>
      <protection hidden="1"/>
    </xf>
    <xf numFmtId="0" fontId="46" fillId="20" borderId="0" xfId="0" applyFont="1" applyFill="1" applyAlignment="1" applyProtection="1">
      <alignment horizontal="right" vertical="center"/>
      <protection hidden="1"/>
    </xf>
    <xf numFmtId="0" fontId="6" fillId="19" borderId="0" xfId="0" applyFont="1" applyFill="1" applyAlignment="1" applyProtection="1">
      <alignment vertical="center"/>
      <protection hidden="1"/>
    </xf>
    <xf numFmtId="0" fontId="48" fillId="20" borderId="0" xfId="0" applyFont="1" applyFill="1" applyBorder="1" applyAlignment="1" applyProtection="1">
      <alignment horizontal="right" vertical="center" indent="4"/>
      <protection hidden="1"/>
    </xf>
    <xf numFmtId="0" fontId="49" fillId="20" borderId="0" xfId="0" applyFont="1" applyFill="1" applyBorder="1" applyAlignment="1" applyProtection="1">
      <alignment horizontal="left" vertical="center" indent="2"/>
      <protection hidden="1"/>
    </xf>
    <xf numFmtId="0" fontId="8" fillId="16" borderId="6" xfId="1" applyNumberFormat="1" applyFont="1" applyFill="1" applyBorder="1" applyAlignment="1" applyProtection="1">
      <alignment horizontal="center" vertical="center"/>
      <protection locked="0"/>
    </xf>
    <xf numFmtId="0" fontId="8" fillId="0" borderId="1" xfId="0" applyNumberFormat="1" applyFont="1" applyFill="1" applyBorder="1" applyAlignment="1" applyProtection="1">
      <alignment horizontal="left" vertical="center"/>
      <protection locked="0"/>
    </xf>
    <xf numFmtId="0" fontId="8" fillId="0" borderId="1" xfId="0" applyNumberFormat="1" applyFont="1" applyFill="1" applyBorder="1" applyAlignment="1" applyProtection="1">
      <alignment horizontal="center" vertical="center"/>
      <protection locked="0"/>
    </xf>
    <xf numFmtId="165" fontId="8" fillId="0" borderId="1" xfId="0" applyNumberFormat="1" applyFont="1" applyFill="1" applyBorder="1" applyAlignment="1" applyProtection="1">
      <alignment horizontal="center" vertical="center"/>
      <protection locked="0"/>
    </xf>
    <xf numFmtId="0" fontId="8" fillId="16" borderId="1" xfId="0" applyNumberFormat="1" applyFont="1" applyFill="1" applyBorder="1" applyAlignment="1" applyProtection="1">
      <alignment horizontal="left" vertical="center"/>
      <protection hidden="1"/>
    </xf>
    <xf numFmtId="0" fontId="57" fillId="0" borderId="0" xfId="0" applyFont="1" applyAlignment="1" applyProtection="1">
      <alignment horizontal="left" vertical="center"/>
      <protection locked="0"/>
    </xf>
    <xf numFmtId="0" fontId="0" fillId="0" borderId="0" xfId="0" applyAlignment="1" applyProtection="1">
      <alignment horizontal="left" vertical="center"/>
      <protection hidden="1"/>
    </xf>
    <xf numFmtId="0" fontId="41" fillId="0" borderId="0" xfId="0" applyFont="1" applyAlignment="1" applyProtection="1">
      <alignment horizontal="center" vertical="center"/>
      <protection hidden="1"/>
    </xf>
    <xf numFmtId="0" fontId="0" fillId="22" borderId="0" xfId="0" quotePrefix="1" applyFill="1" applyAlignment="1" applyProtection="1">
      <alignment horizontal="centerContinuous" vertical="center"/>
      <protection hidden="1"/>
    </xf>
    <xf numFmtId="0" fontId="0" fillId="22" borderId="0" xfId="0" applyFill="1" applyAlignment="1" applyProtection="1">
      <alignment horizontal="centerContinuous" vertical="center"/>
      <protection hidden="1"/>
    </xf>
    <xf numFmtId="0" fontId="41" fillId="22" borderId="0" xfId="0" applyFont="1" applyFill="1" applyAlignment="1" applyProtection="1">
      <alignment horizontal="left" vertical="center"/>
      <protection hidden="1"/>
    </xf>
    <xf numFmtId="0" fontId="0" fillId="22" borderId="0" xfId="0" applyFill="1" applyAlignment="1" applyProtection="1">
      <alignment horizontal="left" vertical="center"/>
      <protection hidden="1"/>
    </xf>
    <xf numFmtId="0" fontId="6" fillId="22" borderId="0" xfId="0" applyFont="1" applyFill="1" applyAlignment="1" applyProtection="1">
      <alignment horizontal="left" vertical="center"/>
      <protection hidden="1"/>
    </xf>
    <xf numFmtId="0" fontId="6" fillId="22" borderId="0" xfId="0" applyFont="1" applyFill="1" applyAlignment="1" applyProtection="1">
      <alignment horizontal="center" vertical="center"/>
      <protection hidden="1"/>
    </xf>
    <xf numFmtId="0" fontId="0" fillId="22" borderId="0" xfId="0" applyFill="1" applyAlignment="1" applyProtection="1">
      <alignment horizontal="center" vertical="center"/>
      <protection hidden="1"/>
    </xf>
    <xf numFmtId="1" fontId="57" fillId="0" borderId="0" xfId="0" applyNumberFormat="1" applyFont="1" applyAlignment="1" applyProtection="1">
      <alignment horizontal="center" vertical="center"/>
      <protection hidden="1"/>
    </xf>
    <xf numFmtId="0" fontId="8" fillId="0" borderId="1" xfId="0" applyFont="1" applyFill="1" applyBorder="1" applyAlignment="1" applyProtection="1">
      <alignment horizontal="left" vertical="center"/>
      <protection hidden="1"/>
    </xf>
    <xf numFmtId="0" fontId="55" fillId="0" borderId="0" xfId="0" applyFont="1" applyBorder="1" applyAlignment="1" applyProtection="1">
      <alignment horizontal="left" vertical="center" wrapText="1"/>
      <protection hidden="1"/>
    </xf>
    <xf numFmtId="0" fontId="38" fillId="21" borderId="14" xfId="0" applyFont="1" applyFill="1" applyBorder="1" applyAlignment="1" applyProtection="1">
      <alignment horizontal="center" vertical="center" wrapText="1"/>
      <protection hidden="1"/>
    </xf>
    <xf numFmtId="0" fontId="6" fillId="22" borderId="0" xfId="0" quotePrefix="1" applyFont="1" applyFill="1" applyAlignment="1" applyProtection="1">
      <alignment horizontal="centerContinuous" vertical="center"/>
      <protection hidden="1"/>
    </xf>
    <xf numFmtId="1" fontId="0" fillId="0" borderId="0" xfId="0" applyNumberFormat="1" applyAlignment="1" applyProtection="1">
      <alignment horizontal="center" vertical="center"/>
      <protection hidden="1"/>
    </xf>
    <xf numFmtId="1" fontId="0" fillId="0" borderId="0" xfId="0" applyNumberFormat="1" applyAlignment="1" applyProtection="1">
      <alignment vertical="center"/>
      <protection hidden="1"/>
    </xf>
    <xf numFmtId="0" fontId="8" fillId="0" borderId="0" xfId="0" applyFont="1" applyAlignment="1" applyProtection="1">
      <alignment horizontal="left" vertical="center" wrapText="1"/>
      <protection locked="0" hidden="1"/>
    </xf>
    <xf numFmtId="0" fontId="8" fillId="0" borderId="1" xfId="0" applyFont="1" applyFill="1" applyBorder="1" applyAlignment="1" applyProtection="1">
      <alignment horizontal="left" vertical="center" indent="1"/>
      <protection hidden="1"/>
    </xf>
    <xf numFmtId="41" fontId="16" fillId="6" borderId="1" xfId="1" applyFont="1" applyFill="1" applyBorder="1" applyAlignment="1" applyProtection="1">
      <alignment horizontal="left" vertical="center"/>
      <protection hidden="1"/>
    </xf>
    <xf numFmtId="0" fontId="8" fillId="16" borderId="1" xfId="0" applyFont="1" applyFill="1" applyBorder="1" applyAlignment="1" applyProtection="1">
      <alignment horizontal="centerContinuous" vertical="center"/>
      <protection hidden="1"/>
    </xf>
    <xf numFmtId="0" fontId="8" fillId="13" borderId="1" xfId="0" applyFont="1" applyFill="1" applyBorder="1" applyAlignment="1" applyProtection="1">
      <alignment horizontal="centerContinuous" vertical="center"/>
      <protection hidden="1"/>
    </xf>
    <xf numFmtId="0" fontId="8" fillId="12" borderId="1" xfId="0" applyFont="1" applyFill="1" applyBorder="1" applyAlignment="1" applyProtection="1">
      <alignment horizontal="centerContinuous" vertical="center"/>
      <protection hidden="1"/>
    </xf>
    <xf numFmtId="0" fontId="8" fillId="0" borderId="1" xfId="0" applyNumberFormat="1" applyFont="1" applyFill="1" applyBorder="1" applyAlignment="1" applyProtection="1">
      <alignment horizontal="center" vertical="center"/>
      <protection hidden="1"/>
    </xf>
    <xf numFmtId="0" fontId="8" fillId="24" borderId="1" xfId="7" applyNumberFormat="1" applyFont="1" applyFill="1" applyBorder="1" applyAlignment="1" applyProtection="1">
      <alignment horizontal="center" vertical="center"/>
      <protection locked="0"/>
    </xf>
    <xf numFmtId="0" fontId="8" fillId="24" borderId="1" xfId="7" applyNumberFormat="1" applyFont="1" applyFill="1" applyBorder="1" applyAlignment="1" applyProtection="1">
      <alignment horizontal="left" vertical="center"/>
      <protection locked="0"/>
    </xf>
    <xf numFmtId="0" fontId="4" fillId="7" borderId="0" xfId="33" applyFont="1" applyFill="1" applyBorder="1" applyAlignment="1" applyProtection="1">
      <alignment horizontal="left" vertical="center"/>
      <protection hidden="1"/>
    </xf>
    <xf numFmtId="0" fontId="4" fillId="7" borderId="0" xfId="33" applyFont="1" applyFill="1" applyBorder="1" applyAlignment="1" applyProtection="1">
      <alignment horizontal="center" vertical="center"/>
      <protection hidden="1"/>
    </xf>
    <xf numFmtId="0" fontId="4" fillId="7" borderId="0" xfId="33" applyFont="1" applyFill="1" applyBorder="1" applyAlignment="1" applyProtection="1">
      <alignment vertical="center"/>
      <protection hidden="1"/>
    </xf>
    <xf numFmtId="0" fontId="4" fillId="0" borderId="0" xfId="33" applyFont="1" applyBorder="1" applyAlignment="1" applyProtection="1">
      <alignment vertical="center"/>
      <protection hidden="1"/>
    </xf>
    <xf numFmtId="0" fontId="8" fillId="25" borderId="1" xfId="0" applyFont="1" applyFill="1" applyBorder="1" applyAlignment="1" applyProtection="1">
      <alignment horizontal="center" vertical="center"/>
      <protection hidden="1"/>
    </xf>
    <xf numFmtId="0" fontId="8" fillId="25" borderId="1" xfId="0" applyFont="1" applyFill="1" applyBorder="1" applyAlignment="1" applyProtection="1">
      <alignment horizontal="left" vertical="center"/>
      <protection hidden="1"/>
    </xf>
    <xf numFmtId="0" fontId="8" fillId="0" borderId="0" xfId="0" applyNumberFormat="1" applyFont="1" applyFill="1" applyAlignment="1" applyProtection="1">
      <alignment horizontal="left" vertical="center"/>
      <protection hidden="1"/>
    </xf>
    <xf numFmtId="0" fontId="0" fillId="0" borderId="1" xfId="0" applyBorder="1" applyAlignment="1" applyProtection="1">
      <alignment horizontal="center" vertical="center"/>
      <protection hidden="1"/>
    </xf>
    <xf numFmtId="0" fontId="38" fillId="14" borderId="1" xfId="0" applyFont="1" applyFill="1" applyBorder="1" applyAlignment="1" applyProtection="1">
      <alignment horizontal="center" vertical="center"/>
      <protection hidden="1"/>
    </xf>
    <xf numFmtId="0" fontId="39" fillId="14" borderId="1" xfId="0" applyFont="1" applyFill="1" applyBorder="1" applyAlignment="1" applyProtection="1">
      <alignment horizontal="center" vertical="center"/>
      <protection hidden="1"/>
    </xf>
    <xf numFmtId="0" fontId="8" fillId="26" borderId="1" xfId="0" applyFont="1" applyFill="1" applyBorder="1" applyAlignment="1" applyProtection="1">
      <alignment horizontal="left" vertical="center"/>
      <protection hidden="1"/>
    </xf>
    <xf numFmtId="0" fontId="0" fillId="0" borderId="1" xfId="0" applyBorder="1" applyAlignment="1" applyProtection="1">
      <alignment horizontal="center" vertical="center"/>
      <protection hidden="1"/>
    </xf>
    <xf numFmtId="0" fontId="47" fillId="19" borderId="0" xfId="0" applyFont="1" applyFill="1" applyAlignment="1" applyProtection="1">
      <alignment horizontal="right" vertical="center"/>
      <protection hidden="1"/>
    </xf>
    <xf numFmtId="0" fontId="41" fillId="14" borderId="0" xfId="0" applyFont="1" applyFill="1" applyAlignment="1" applyProtection="1">
      <protection hidden="1"/>
    </xf>
    <xf numFmtId="3" fontId="38" fillId="0" borderId="1" xfId="0" applyNumberFormat="1" applyFont="1" applyBorder="1" applyAlignment="1" applyProtection="1">
      <alignment horizontal="left" vertical="center" wrapText="1"/>
      <protection locked="0"/>
    </xf>
    <xf numFmtId="0" fontId="44" fillId="14" borderId="0" xfId="0" applyFont="1" applyFill="1" applyAlignment="1" applyProtection="1">
      <alignment vertical="center"/>
      <protection hidden="1"/>
    </xf>
    <xf numFmtId="3" fontId="8" fillId="12" borderId="8" xfId="1" applyNumberFormat="1" applyFont="1" applyFill="1" applyBorder="1" applyAlignment="1" applyProtection="1">
      <alignment horizontal="center" vertical="center"/>
      <protection hidden="1"/>
    </xf>
    <xf numFmtId="0" fontId="11" fillId="3" borderId="2" xfId="0" applyFont="1" applyFill="1" applyBorder="1" applyAlignment="1" applyProtection="1">
      <alignment horizontal="center" vertical="center"/>
      <protection hidden="1"/>
    </xf>
    <xf numFmtId="0" fontId="11" fillId="3" borderId="2" xfId="0" applyFont="1" applyFill="1" applyBorder="1" applyAlignment="1" applyProtection="1">
      <alignment horizontal="left" vertical="center"/>
      <protection hidden="1"/>
    </xf>
    <xf numFmtId="0" fontId="8" fillId="2" borderId="1" xfId="0" applyFont="1" applyFill="1" applyBorder="1" applyAlignment="1" applyProtection="1">
      <alignment horizontal="left" vertical="center"/>
      <protection hidden="1"/>
    </xf>
    <xf numFmtId="0" fontId="11" fillId="3" borderId="0" xfId="0" applyFont="1" applyFill="1" applyAlignment="1" applyProtection="1">
      <alignment horizontal="center" vertical="center"/>
      <protection hidden="1"/>
    </xf>
    <xf numFmtId="0" fontId="0" fillId="0" borderId="1" xfId="0" applyBorder="1" applyAlignment="1" applyProtection="1">
      <alignment horizontal="center" vertical="center"/>
      <protection hidden="1"/>
    </xf>
    <xf numFmtId="0" fontId="34" fillId="0" borderId="19" xfId="0" applyFont="1" applyBorder="1" applyAlignment="1" applyProtection="1">
      <alignment horizontal="left" vertical="center" wrapText="1"/>
      <protection hidden="1"/>
    </xf>
    <xf numFmtId="0" fontId="8" fillId="26" borderId="1" xfId="0" applyNumberFormat="1" applyFont="1" applyFill="1" applyBorder="1" applyAlignment="1" applyProtection="1">
      <alignment horizontal="center" vertical="center"/>
      <protection hidden="1"/>
    </xf>
    <xf numFmtId="3" fontId="0" fillId="0" borderId="1" xfId="0" applyNumberFormat="1" applyBorder="1" applyAlignment="1" applyProtection="1">
      <alignment horizontal="center" vertical="center" wrapText="1"/>
      <protection locked="0"/>
    </xf>
    <xf numFmtId="0" fontId="8" fillId="30" borderId="1" xfId="0" applyFont="1" applyFill="1" applyBorder="1" applyAlignment="1" applyProtection="1">
      <alignment horizontal="center" vertical="center"/>
      <protection hidden="1"/>
    </xf>
    <xf numFmtId="1" fontId="16" fillId="31" borderId="1" xfId="1" applyNumberFormat="1" applyFont="1" applyFill="1" applyBorder="1" applyAlignment="1" applyProtection="1">
      <alignment horizontal="center" vertical="center"/>
      <protection locked="0"/>
    </xf>
    <xf numFmtId="1" fontId="16" fillId="31" borderId="9" xfId="1" applyNumberFormat="1" applyFont="1" applyFill="1" applyBorder="1" applyAlignment="1" applyProtection="1">
      <alignment horizontal="center" vertical="center"/>
      <protection locked="0"/>
    </xf>
    <xf numFmtId="1" fontId="16" fillId="31" borderId="14" xfId="1" applyNumberFormat="1" applyFont="1" applyFill="1" applyBorder="1" applyAlignment="1" applyProtection="1">
      <alignment horizontal="center" vertical="center"/>
      <protection locked="0"/>
    </xf>
    <xf numFmtId="1" fontId="16" fillId="31" borderId="18" xfId="1" applyNumberFormat="1" applyFont="1" applyFill="1" applyBorder="1" applyAlignment="1" applyProtection="1">
      <alignment horizontal="center" vertical="center"/>
      <protection locked="0"/>
    </xf>
    <xf numFmtId="0" fontId="10" fillId="32" borderId="3" xfId="0" applyNumberFormat="1" applyFont="1" applyFill="1" applyBorder="1" applyAlignment="1" applyProtection="1">
      <alignment horizontal="center" vertical="center"/>
      <protection hidden="1"/>
    </xf>
    <xf numFmtId="0" fontId="8" fillId="17" borderId="7" xfId="1" applyNumberFormat="1" applyFont="1" applyFill="1" applyBorder="1" applyAlignment="1" applyProtection="1">
      <alignment horizontal="center" vertical="center"/>
      <protection locked="0"/>
    </xf>
    <xf numFmtId="0" fontId="8" fillId="17" borderId="6" xfId="1" applyNumberFormat="1" applyFont="1" applyFill="1" applyBorder="1" applyAlignment="1" applyProtection="1">
      <alignment horizontal="center" vertical="center"/>
      <protection locked="0"/>
    </xf>
    <xf numFmtId="0" fontId="8" fillId="17" borderId="54" xfId="1" applyNumberFormat="1" applyFont="1" applyFill="1" applyBorder="1" applyAlignment="1" applyProtection="1">
      <alignment horizontal="center" vertical="center"/>
      <protection locked="0"/>
    </xf>
    <xf numFmtId="0" fontId="8" fillId="17" borderId="8" xfId="1" applyNumberFormat="1" applyFont="1" applyFill="1" applyBorder="1" applyAlignment="1" applyProtection="1">
      <alignment horizontal="center" vertical="center"/>
      <protection locked="0"/>
    </xf>
    <xf numFmtId="0" fontId="11" fillId="33" borderId="3" xfId="0" applyNumberFormat="1" applyFont="1" applyFill="1" applyBorder="1" applyAlignment="1" applyProtection="1">
      <alignment horizontal="center" vertical="center"/>
      <protection hidden="1"/>
    </xf>
    <xf numFmtId="0" fontId="50" fillId="33" borderId="3" xfId="0" applyFont="1" applyFill="1" applyBorder="1" applyProtection="1">
      <protection hidden="1"/>
    </xf>
    <xf numFmtId="0" fontId="72" fillId="34" borderId="1" xfId="33" applyFont="1" applyFill="1" applyBorder="1" applyAlignment="1" applyProtection="1">
      <alignment horizontal="center" vertical="center"/>
      <protection hidden="1"/>
    </xf>
    <xf numFmtId="0" fontId="34" fillId="0" borderId="19" xfId="0" applyFont="1" applyBorder="1" applyAlignment="1" applyProtection="1">
      <alignment vertical="center" wrapText="1"/>
      <protection hidden="1"/>
    </xf>
    <xf numFmtId="0" fontId="55" fillId="0" borderId="19" xfId="0" applyFont="1" applyBorder="1" applyAlignment="1" applyProtection="1">
      <alignment vertical="center"/>
      <protection hidden="1"/>
    </xf>
    <xf numFmtId="0" fontId="8" fillId="0" borderId="1" xfId="0" applyNumberFormat="1" applyFont="1" applyFill="1" applyBorder="1" applyAlignment="1" applyProtection="1">
      <alignment horizontal="left" vertical="center"/>
      <protection hidden="1"/>
    </xf>
    <xf numFmtId="0" fontId="38" fillId="0" borderId="1" xfId="1" applyNumberFormat="1" applyFont="1" applyFill="1" applyBorder="1" applyAlignment="1" applyProtection="1">
      <alignment horizontal="center" vertical="center" wrapText="1"/>
      <protection hidden="1"/>
    </xf>
    <xf numFmtId="1" fontId="16" fillId="15" borderId="1" xfId="1" applyNumberFormat="1" applyFont="1" applyFill="1" applyBorder="1" applyAlignment="1" applyProtection="1">
      <alignment horizontal="center" vertical="center"/>
      <protection locked="0"/>
    </xf>
    <xf numFmtId="1" fontId="68" fillId="15" borderId="1" xfId="1" applyNumberFormat="1" applyFont="1" applyFill="1" applyBorder="1" applyAlignment="1" applyProtection="1">
      <alignment horizontal="left" vertical="center" wrapText="1"/>
      <protection locked="0"/>
    </xf>
    <xf numFmtId="0" fontId="0" fillId="0" borderId="1" xfId="0" applyBorder="1" applyAlignment="1" applyProtection="1">
      <alignment horizontal="center" vertical="center"/>
      <protection hidden="1"/>
    </xf>
    <xf numFmtId="0" fontId="24"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left" vertical="center"/>
      <protection hidden="1"/>
    </xf>
    <xf numFmtId="0" fontId="6" fillId="16" borderId="0" xfId="0" quotePrefix="1" applyFont="1" applyFill="1" applyBorder="1" applyAlignment="1" applyProtection="1">
      <alignment horizontal="center" vertical="center"/>
      <protection hidden="1"/>
    </xf>
    <xf numFmtId="0" fontId="6" fillId="16" borderId="0" xfId="0" applyFont="1" applyFill="1" applyBorder="1" applyAlignment="1" applyProtection="1">
      <alignment horizontal="left" vertical="center"/>
      <protection hidden="1"/>
    </xf>
    <xf numFmtId="0" fontId="0" fillId="14" borderId="0" xfId="0" applyFill="1" applyBorder="1" applyAlignment="1" applyProtection="1">
      <alignment horizontal="center" vertical="top" wrapText="1"/>
      <protection hidden="1"/>
    </xf>
    <xf numFmtId="0" fontId="0" fillId="14" borderId="0" xfId="0" applyFill="1" applyBorder="1" applyAlignment="1" applyProtection="1">
      <alignment horizontal="left" vertical="top" wrapText="1"/>
      <protection hidden="1"/>
    </xf>
    <xf numFmtId="15" fontId="8" fillId="25" borderId="1" xfId="0" applyNumberFormat="1" applyFont="1" applyFill="1" applyBorder="1" applyAlignment="1" applyProtection="1">
      <alignment horizontal="center" vertical="center"/>
      <protection hidden="1"/>
    </xf>
    <xf numFmtId="0" fontId="8" fillId="35" borderId="0" xfId="33" applyFont="1" applyFill="1" applyBorder="1" applyAlignment="1" applyProtection="1">
      <alignment horizontal="left" vertical="center"/>
      <protection hidden="1"/>
    </xf>
    <xf numFmtId="0" fontId="19" fillId="35" borderId="0" xfId="33" applyFont="1" applyFill="1" applyBorder="1" applyAlignment="1" applyProtection="1">
      <alignment horizontal="left" vertical="center"/>
      <protection hidden="1"/>
    </xf>
    <xf numFmtId="0" fontId="4" fillId="36" borderId="38" xfId="33" applyFont="1" applyFill="1" applyBorder="1" applyAlignment="1" applyProtection="1">
      <alignment vertical="center"/>
      <protection hidden="1"/>
    </xf>
    <xf numFmtId="0" fontId="4" fillId="36" borderId="39" xfId="33" applyFont="1" applyFill="1" applyBorder="1" applyAlignment="1" applyProtection="1">
      <alignment vertical="center"/>
      <protection hidden="1"/>
    </xf>
    <xf numFmtId="0" fontId="4" fillId="36" borderId="41" xfId="33" applyFont="1" applyFill="1" applyBorder="1" applyAlignment="1" applyProtection="1">
      <alignment horizontal="center" vertical="center"/>
      <protection hidden="1"/>
    </xf>
    <xf numFmtId="0" fontId="18" fillId="36" borderId="0" xfId="33" applyFont="1" applyFill="1" applyBorder="1" applyAlignment="1" applyProtection="1">
      <alignment horizontal="center" vertical="center"/>
      <protection hidden="1"/>
    </xf>
    <xf numFmtId="0" fontId="52" fillId="36" borderId="0" xfId="33" applyFont="1" applyFill="1" applyBorder="1" applyAlignment="1" applyProtection="1">
      <alignment horizontal="center" vertical="center"/>
      <protection hidden="1"/>
    </xf>
    <xf numFmtId="0" fontId="4" fillId="36" borderId="0" xfId="33" applyFont="1" applyFill="1" applyBorder="1" applyAlignment="1" applyProtection="1">
      <alignment horizontal="center" vertical="center"/>
      <protection hidden="1"/>
    </xf>
    <xf numFmtId="0" fontId="4" fillId="36" borderId="0" xfId="33" applyFont="1" applyFill="1" applyBorder="1" applyAlignment="1" applyProtection="1">
      <alignment vertical="center"/>
      <protection hidden="1"/>
    </xf>
    <xf numFmtId="0" fontId="4" fillId="36" borderId="41" xfId="33" applyFont="1" applyFill="1" applyBorder="1" applyAlignment="1" applyProtection="1">
      <alignment vertical="center"/>
      <protection hidden="1"/>
    </xf>
    <xf numFmtId="0" fontId="54" fillId="36" borderId="0" xfId="33" applyFont="1" applyFill="1" applyBorder="1" applyAlignment="1" applyProtection="1">
      <alignment horizontal="centerContinuous" vertical="center"/>
      <protection hidden="1"/>
    </xf>
    <xf numFmtId="0" fontId="66" fillId="36" borderId="0" xfId="33" quotePrefix="1" applyFont="1" applyFill="1" applyBorder="1" applyAlignment="1" applyProtection="1">
      <alignment vertical="center"/>
      <protection hidden="1"/>
    </xf>
    <xf numFmtId="0" fontId="66" fillId="36" borderId="0" xfId="33" applyFont="1" applyFill="1" applyBorder="1" applyAlignment="1" applyProtection="1">
      <alignment vertical="center"/>
      <protection hidden="1"/>
    </xf>
    <xf numFmtId="0" fontId="8" fillId="36" borderId="0" xfId="33" applyFont="1" applyFill="1" applyBorder="1" applyAlignment="1" applyProtection="1">
      <alignment horizontal="centerContinuous" vertical="center"/>
      <protection hidden="1"/>
    </xf>
    <xf numFmtId="0" fontId="19" fillId="36" borderId="0" xfId="33" applyFont="1" applyFill="1" applyBorder="1" applyAlignment="1" applyProtection="1">
      <alignment horizontal="centerContinuous" vertical="center"/>
      <protection hidden="1"/>
    </xf>
    <xf numFmtId="0" fontId="19" fillId="36" borderId="0" xfId="33" applyFont="1" applyFill="1" applyBorder="1" applyAlignment="1" applyProtection="1">
      <alignment horizontal="center" vertical="center"/>
      <protection hidden="1"/>
    </xf>
    <xf numFmtId="0" fontId="20" fillId="36" borderId="0" xfId="33" applyFont="1" applyFill="1" applyBorder="1" applyAlignment="1" applyProtection="1">
      <alignment horizontal="left" vertical="center"/>
      <protection hidden="1"/>
    </xf>
    <xf numFmtId="0" fontId="8" fillId="36" borderId="0" xfId="33" applyFont="1" applyFill="1" applyBorder="1" applyAlignment="1" applyProtection="1">
      <alignment horizontal="left" vertical="center"/>
      <protection hidden="1"/>
    </xf>
    <xf numFmtId="0" fontId="8" fillId="36" borderId="0" xfId="33" applyFont="1" applyFill="1" applyBorder="1" applyAlignment="1" applyProtection="1">
      <alignment horizontal="center" vertical="center"/>
      <protection hidden="1"/>
    </xf>
    <xf numFmtId="0" fontId="17" fillId="36" borderId="0" xfId="33" applyFont="1" applyFill="1" applyBorder="1" applyAlignment="1" applyProtection="1">
      <alignment vertical="center"/>
      <protection hidden="1"/>
    </xf>
    <xf numFmtId="0" fontId="19" fillId="36" borderId="0" xfId="33" applyFont="1" applyFill="1" applyBorder="1" applyAlignment="1" applyProtection="1">
      <alignment vertical="center"/>
      <protection hidden="1"/>
    </xf>
    <xf numFmtId="0" fontId="53" fillId="36" borderId="0" xfId="33" applyFont="1" applyFill="1" applyBorder="1" applyAlignment="1" applyProtection="1">
      <alignment horizontal="centerContinuous" vertical="center"/>
      <protection hidden="1"/>
    </xf>
    <xf numFmtId="0" fontId="43" fillId="36" borderId="0" xfId="33" applyFont="1" applyFill="1" applyBorder="1" applyAlignment="1" applyProtection="1">
      <alignment horizontal="centerContinuous" vertical="center"/>
      <protection hidden="1"/>
    </xf>
    <xf numFmtId="0" fontId="4" fillId="36" borderId="42" xfId="33" applyFont="1" applyFill="1" applyBorder="1" applyAlignment="1" applyProtection="1">
      <alignment vertical="center"/>
      <protection hidden="1"/>
    </xf>
    <xf numFmtId="0" fontId="17" fillId="36" borderId="0" xfId="33" applyFont="1" applyFill="1" applyBorder="1" applyAlignment="1" applyProtection="1">
      <alignment horizontal="centerContinuous" vertical="center"/>
      <protection hidden="1"/>
    </xf>
    <xf numFmtId="0" fontId="19" fillId="36" borderId="0" xfId="33" applyFont="1" applyFill="1" applyBorder="1" applyAlignment="1" applyProtection="1">
      <alignment horizontal="left" vertical="center"/>
      <protection hidden="1"/>
    </xf>
    <xf numFmtId="0" fontId="4" fillId="36" borderId="40" xfId="33" applyFont="1" applyFill="1" applyBorder="1" applyAlignment="1" applyProtection="1">
      <alignment vertical="center"/>
      <protection hidden="1"/>
    </xf>
    <xf numFmtId="0" fontId="41" fillId="37" borderId="0" xfId="33" applyFont="1" applyFill="1" applyBorder="1" applyAlignment="1" applyProtection="1">
      <alignment horizontal="centerContinuous" vertical="center"/>
      <protection hidden="1"/>
    </xf>
    <xf numFmtId="0" fontId="16" fillId="37" borderId="0" xfId="33" applyFont="1" applyFill="1" applyBorder="1" applyAlignment="1" applyProtection="1">
      <alignment horizontal="centerContinuous" vertical="center"/>
      <protection hidden="1"/>
    </xf>
    <xf numFmtId="0" fontId="17" fillId="37" borderId="0" xfId="33" applyFont="1" applyFill="1" applyBorder="1" applyAlignment="1" applyProtection="1">
      <alignment horizontal="centerContinuous" vertical="center"/>
      <protection hidden="1"/>
    </xf>
    <xf numFmtId="0" fontId="8" fillId="37" borderId="0" xfId="33" applyFont="1" applyFill="1" applyBorder="1" applyAlignment="1" applyProtection="1">
      <alignment horizontal="left" vertical="center"/>
      <protection hidden="1"/>
    </xf>
    <xf numFmtId="0" fontId="16" fillId="37" borderId="60" xfId="33" applyFont="1" applyFill="1" applyBorder="1" applyAlignment="1" applyProtection="1">
      <alignment horizontal="centerContinuous" vertical="center"/>
      <protection hidden="1"/>
    </xf>
    <xf numFmtId="0" fontId="19" fillId="37" borderId="60" xfId="33" applyFont="1" applyFill="1" applyBorder="1" applyAlignment="1" applyProtection="1">
      <alignment horizontal="centerContinuous" vertical="center"/>
      <protection hidden="1"/>
    </xf>
    <xf numFmtId="0" fontId="19" fillId="37" borderId="61" xfId="33" applyFont="1" applyFill="1" applyBorder="1" applyAlignment="1" applyProtection="1">
      <alignment horizontal="centerContinuous" vertical="center"/>
      <protection hidden="1"/>
    </xf>
    <xf numFmtId="0" fontId="17" fillId="37" borderId="62" xfId="33" applyFont="1" applyFill="1" applyBorder="1" applyAlignment="1" applyProtection="1">
      <alignment horizontal="centerContinuous" vertical="center"/>
      <protection hidden="1"/>
    </xf>
    <xf numFmtId="0" fontId="17" fillId="37" borderId="63" xfId="33" applyFont="1" applyFill="1" applyBorder="1" applyAlignment="1" applyProtection="1">
      <alignment horizontal="centerContinuous" vertical="center"/>
      <protection hidden="1"/>
    </xf>
    <xf numFmtId="0" fontId="16" fillId="37" borderId="62" xfId="33" applyFont="1" applyFill="1" applyBorder="1" applyAlignment="1" applyProtection="1">
      <alignment horizontal="centerContinuous" vertical="center"/>
      <protection hidden="1"/>
    </xf>
    <xf numFmtId="0" fontId="8" fillId="37" borderId="62" xfId="33" applyFont="1" applyFill="1" applyBorder="1" applyAlignment="1" applyProtection="1">
      <alignment horizontal="left" vertical="center"/>
      <protection hidden="1"/>
    </xf>
    <xf numFmtId="0" fontId="8" fillId="37" borderId="63" xfId="33" applyFont="1" applyFill="1" applyBorder="1" applyAlignment="1" applyProtection="1">
      <alignment horizontal="left" vertical="center"/>
      <protection hidden="1"/>
    </xf>
    <xf numFmtId="0" fontId="42" fillId="37" borderId="63" xfId="33" applyFont="1" applyFill="1" applyBorder="1" applyAlignment="1" applyProtection="1">
      <alignment horizontal="centerContinuous" vertical="center"/>
      <protection hidden="1"/>
    </xf>
    <xf numFmtId="0" fontId="4" fillId="37" borderId="64" xfId="33" applyFont="1" applyFill="1" applyBorder="1" applyAlignment="1" applyProtection="1">
      <alignment vertical="center"/>
      <protection hidden="1"/>
    </xf>
    <xf numFmtId="0" fontId="16" fillId="37" borderId="66" xfId="33" applyFont="1" applyFill="1" applyBorder="1" applyAlignment="1" applyProtection="1">
      <alignment horizontal="left" vertical="center"/>
      <protection hidden="1"/>
    </xf>
    <xf numFmtId="0" fontId="73" fillId="37" borderId="0" xfId="33" applyFont="1" applyFill="1" applyBorder="1" applyAlignment="1" applyProtection="1">
      <alignment horizontal="centerContinuous" vertical="center"/>
      <protection hidden="1"/>
    </xf>
    <xf numFmtId="0" fontId="10" fillId="37" borderId="62" xfId="33" applyFont="1" applyFill="1" applyBorder="1" applyAlignment="1" applyProtection="1">
      <alignment horizontal="centerContinuous" vertical="center"/>
      <protection hidden="1"/>
    </xf>
    <xf numFmtId="0" fontId="10" fillId="37" borderId="59" xfId="33" applyFont="1" applyFill="1" applyBorder="1" applyAlignment="1" applyProtection="1">
      <alignment horizontal="centerContinuous" vertical="center"/>
      <protection hidden="1"/>
    </xf>
    <xf numFmtId="0" fontId="0" fillId="14" borderId="19" xfId="0" applyFill="1" applyBorder="1" applyAlignment="1" applyProtection="1">
      <alignment vertical="center"/>
      <protection hidden="1"/>
    </xf>
    <xf numFmtId="0" fontId="6" fillId="13" borderId="1" xfId="0" applyFont="1" applyFill="1" applyBorder="1" applyAlignment="1" applyProtection="1">
      <alignment horizontal="center" vertical="center"/>
      <protection hidden="1"/>
    </xf>
    <xf numFmtId="0" fontId="0" fillId="14" borderId="1" xfId="0" applyFill="1" applyBorder="1" applyAlignment="1" applyProtection="1">
      <alignment horizontal="center" vertical="center"/>
      <protection hidden="1"/>
    </xf>
    <xf numFmtId="0" fontId="70" fillId="9" borderId="1" xfId="0" applyFont="1" applyFill="1" applyBorder="1" applyAlignment="1" applyProtection="1">
      <alignment horizontal="center" vertical="center"/>
      <protection hidden="1"/>
    </xf>
    <xf numFmtId="0" fontId="0" fillId="0" borderId="0" xfId="0" applyAlignment="1" applyProtection="1">
      <protection hidden="1"/>
    </xf>
    <xf numFmtId="0" fontId="0" fillId="14" borderId="0" xfId="0" applyFill="1" applyAlignment="1" applyProtection="1">
      <protection hidden="1"/>
    </xf>
    <xf numFmtId="0" fontId="0" fillId="0" borderId="0" xfId="0" applyAlignment="1" applyProtection="1">
      <alignment horizontal="center"/>
      <protection hidden="1"/>
    </xf>
    <xf numFmtId="0" fontId="38" fillId="39" borderId="9" xfId="0" applyFont="1" applyFill="1" applyBorder="1" applyAlignment="1" applyProtection="1">
      <alignment horizontal="left" vertical="center"/>
      <protection hidden="1"/>
    </xf>
    <xf numFmtId="0" fontId="38" fillId="39" borderId="10" xfId="0" applyFont="1" applyFill="1" applyBorder="1" applyAlignment="1" applyProtection="1">
      <alignment horizontal="left" vertical="center"/>
      <protection hidden="1"/>
    </xf>
    <xf numFmtId="0" fontId="38" fillId="39" borderId="11" xfId="0" applyFont="1" applyFill="1" applyBorder="1" applyAlignment="1" applyProtection="1">
      <alignment horizontal="left" vertical="center" wrapText="1"/>
      <protection hidden="1"/>
    </xf>
    <xf numFmtId="0" fontId="40" fillId="10" borderId="10" xfId="0" applyFont="1" applyFill="1" applyBorder="1" applyAlignment="1" applyProtection="1">
      <alignment horizontal="left" vertical="center"/>
      <protection hidden="1"/>
    </xf>
    <xf numFmtId="1" fontId="40" fillId="10" borderId="10" xfId="0" applyNumberFormat="1" applyFont="1" applyFill="1" applyBorder="1" applyAlignment="1" applyProtection="1">
      <alignment horizontal="left" vertical="center"/>
      <protection hidden="1"/>
    </xf>
    <xf numFmtId="0" fontId="40" fillId="10" borderId="10" xfId="0" applyFont="1" applyFill="1" applyBorder="1" applyAlignment="1" applyProtection="1">
      <alignment vertical="center" wrapText="1"/>
      <protection hidden="1"/>
    </xf>
    <xf numFmtId="0" fontId="40" fillId="10" borderId="19" xfId="0" applyFont="1" applyFill="1" applyBorder="1" applyAlignment="1" applyProtection="1">
      <alignment vertical="center"/>
      <protection hidden="1"/>
    </xf>
    <xf numFmtId="0" fontId="20" fillId="14" borderId="0" xfId="0" applyFont="1" applyFill="1" applyBorder="1" applyAlignment="1" applyProtection="1">
      <alignment horizontal="left" vertical="center"/>
      <protection hidden="1"/>
    </xf>
    <xf numFmtId="0" fontId="0" fillId="14" borderId="0" xfId="0" applyFill="1" applyBorder="1" applyAlignment="1" applyProtection="1">
      <alignment vertical="top"/>
      <protection hidden="1"/>
    </xf>
    <xf numFmtId="0" fontId="8" fillId="0" borderId="0" xfId="0" applyFont="1" applyFill="1" applyAlignment="1" applyProtection="1">
      <alignment vertical="center"/>
      <protection hidden="1"/>
    </xf>
    <xf numFmtId="0" fontId="8" fillId="0" borderId="0" xfId="0" applyFont="1" applyAlignment="1" applyProtection="1">
      <alignment vertical="center"/>
      <protection hidden="1"/>
    </xf>
    <xf numFmtId="0" fontId="8" fillId="12" borderId="1" xfId="0" applyFont="1" applyFill="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8" fillId="0" borderId="1" xfId="0" applyNumberFormat="1" applyFont="1" applyFill="1" applyBorder="1" applyAlignment="1" applyProtection="1">
      <alignment horizontal="center" vertical="center" wrapText="1"/>
      <protection hidden="1"/>
    </xf>
    <xf numFmtId="0" fontId="10" fillId="5" borderId="51" xfId="0" applyNumberFormat="1" applyFont="1" applyFill="1" applyBorder="1" applyAlignment="1" applyProtection="1">
      <alignment horizontal="center" vertical="center"/>
      <protection hidden="1"/>
    </xf>
    <xf numFmtId="0" fontId="10" fillId="5" borderId="3" xfId="0" applyNumberFormat="1" applyFont="1" applyFill="1" applyBorder="1" applyAlignment="1" applyProtection="1">
      <alignment horizontal="center" vertical="center"/>
      <protection hidden="1"/>
    </xf>
    <xf numFmtId="0" fontId="11" fillId="3" borderId="1" xfId="0" applyFont="1" applyFill="1" applyBorder="1" applyAlignment="1" applyProtection="1">
      <alignment horizontal="center" vertical="center"/>
      <protection hidden="1"/>
    </xf>
    <xf numFmtId="3" fontId="38" fillId="0" borderId="1" xfId="1" applyNumberFormat="1" applyFont="1" applyFill="1" applyBorder="1" applyAlignment="1" applyProtection="1">
      <alignment horizontal="left" vertical="center" wrapText="1"/>
      <protection locked="0"/>
    </xf>
    <xf numFmtId="3" fontId="6" fillId="0" borderId="1" xfId="0" applyNumberFormat="1" applyFont="1" applyBorder="1" applyAlignment="1" applyProtection="1">
      <alignment horizontal="center" vertical="center" wrapText="1"/>
      <protection locked="0"/>
    </xf>
    <xf numFmtId="3" fontId="8" fillId="0" borderId="1" xfId="1" applyNumberFormat="1" applyFont="1" applyFill="1" applyBorder="1" applyAlignment="1" applyProtection="1">
      <alignment horizontal="center" vertical="center" wrapText="1"/>
      <protection locked="0"/>
    </xf>
    <xf numFmtId="0" fontId="8" fillId="24" borderId="1" xfId="0" applyFont="1" applyFill="1" applyBorder="1" applyAlignment="1" applyProtection="1">
      <alignment horizontal="centerContinuous" vertical="center" wrapText="1"/>
      <protection hidden="1"/>
    </xf>
    <xf numFmtId="0" fontId="8" fillId="24" borderId="1" xfId="0" applyFont="1" applyFill="1" applyBorder="1" applyAlignment="1" applyProtection="1">
      <alignment horizontal="centerContinuous" vertical="center"/>
      <protection hidden="1"/>
    </xf>
    <xf numFmtId="0" fontId="8" fillId="24" borderId="1" xfId="0" applyFont="1" applyFill="1" applyBorder="1" applyAlignment="1" applyProtection="1">
      <alignment horizontal="center" vertical="center" wrapText="1"/>
      <protection hidden="1"/>
    </xf>
    <xf numFmtId="0" fontId="38" fillId="0" borderId="1" xfId="0" applyNumberFormat="1" applyFont="1" applyFill="1" applyBorder="1" applyAlignment="1" applyProtection="1">
      <alignment horizontal="center" vertical="center" wrapText="1"/>
      <protection hidden="1"/>
    </xf>
    <xf numFmtId="0" fontId="38" fillId="0" borderId="1" xfId="0" applyNumberFormat="1" applyFont="1" applyFill="1" applyBorder="1" applyAlignment="1" applyProtection="1">
      <alignment horizontal="left" vertical="center" wrapText="1"/>
      <protection hidden="1"/>
    </xf>
    <xf numFmtId="0" fontId="20" fillId="10" borderId="9" xfId="1" applyNumberFormat="1" applyFont="1" applyFill="1" applyBorder="1" applyAlignment="1" applyProtection="1">
      <alignment vertical="center"/>
      <protection hidden="1"/>
    </xf>
    <xf numFmtId="0" fontId="20" fillId="10" borderId="10" xfId="1" applyNumberFormat="1" applyFont="1" applyFill="1" applyBorder="1" applyAlignment="1" applyProtection="1">
      <alignment vertical="center"/>
      <protection hidden="1"/>
    </xf>
    <xf numFmtId="0" fontId="20" fillId="10" borderId="11" xfId="1" applyNumberFormat="1" applyFont="1" applyFill="1" applyBorder="1" applyAlignment="1" applyProtection="1">
      <alignment vertical="center"/>
      <protection hidden="1"/>
    </xf>
    <xf numFmtId="0" fontId="42" fillId="3" borderId="37" xfId="0" applyFont="1" applyFill="1" applyBorder="1" applyAlignment="1" applyProtection="1">
      <alignment horizontal="center" vertical="center"/>
      <protection locked="0"/>
    </xf>
    <xf numFmtId="0" fontId="51" fillId="36" borderId="0" xfId="33" applyFont="1" applyFill="1" applyBorder="1" applyAlignment="1" applyProtection="1">
      <alignment vertical="center"/>
      <protection hidden="1"/>
    </xf>
    <xf numFmtId="0" fontId="8" fillId="16" borderId="8" xfId="1" applyNumberFormat="1" applyFont="1" applyFill="1" applyBorder="1" applyAlignment="1" applyProtection="1">
      <alignment horizontal="center" vertical="center"/>
      <protection locked="0"/>
    </xf>
    <xf numFmtId="0" fontId="0" fillId="39" borderId="1" xfId="0" applyFill="1" applyBorder="1" applyAlignment="1" applyProtection="1">
      <alignment horizontal="center" vertical="center"/>
      <protection hidden="1"/>
    </xf>
    <xf numFmtId="0" fontId="70" fillId="5" borderId="3" xfId="0" applyNumberFormat="1" applyFont="1" applyFill="1" applyBorder="1" applyAlignment="1" applyProtection="1">
      <alignment horizontal="center" vertical="center" wrapText="1"/>
      <protection hidden="1"/>
    </xf>
    <xf numFmtId="0" fontId="31" fillId="2" borderId="9" xfId="1" applyNumberFormat="1" applyFont="1" applyFill="1" applyBorder="1" applyAlignment="1" applyProtection="1">
      <alignment vertical="center"/>
      <protection hidden="1"/>
    </xf>
    <xf numFmtId="0" fontId="31" fillId="2" borderId="10" xfId="1" applyNumberFormat="1" applyFont="1" applyFill="1" applyBorder="1" applyAlignment="1" applyProtection="1">
      <alignment vertical="center"/>
      <protection hidden="1"/>
    </xf>
    <xf numFmtId="0" fontId="31" fillId="2" borderId="11" xfId="1" applyNumberFormat="1" applyFont="1" applyFill="1" applyBorder="1" applyAlignment="1" applyProtection="1">
      <alignment vertical="center"/>
      <protection hidden="1"/>
    </xf>
    <xf numFmtId="1" fontId="38" fillId="15" borderId="17" xfId="1" applyNumberFormat="1" applyFont="1" applyFill="1" applyBorder="1" applyAlignment="1" applyProtection="1">
      <alignment horizontal="left" vertical="center" wrapText="1" indent="1" shrinkToFit="1"/>
      <protection hidden="1"/>
    </xf>
    <xf numFmtId="0" fontId="11" fillId="3" borderId="3" xfId="0" applyNumberFormat="1" applyFont="1" applyFill="1" applyBorder="1" applyAlignment="1" applyProtection="1">
      <alignment horizontal="center" vertical="center" wrapText="1"/>
      <protection hidden="1"/>
    </xf>
    <xf numFmtId="0" fontId="8" fillId="26" borderId="1" xfId="1" applyNumberFormat="1" applyFont="1" applyFill="1" applyBorder="1" applyAlignment="1" applyProtection="1">
      <alignment horizontal="center" vertical="center" wrapText="1"/>
      <protection hidden="1"/>
    </xf>
    <xf numFmtId="41" fontId="8" fillId="0" borderId="1" xfId="1" applyFont="1" applyFill="1" applyBorder="1" applyAlignment="1" applyProtection="1">
      <alignment horizontal="center" vertical="center" wrapText="1"/>
      <protection hidden="1"/>
    </xf>
    <xf numFmtId="41" fontId="8" fillId="0" borderId="1" xfId="1" applyFont="1" applyFill="1" applyBorder="1" applyAlignment="1" applyProtection="1">
      <alignment horizontal="center" vertical="center"/>
      <protection hidden="1"/>
    </xf>
    <xf numFmtId="0" fontId="38" fillId="10" borderId="1" xfId="0" applyNumberFormat="1" applyFont="1" applyFill="1" applyBorder="1" applyAlignment="1" applyProtection="1">
      <alignment horizontal="center" vertical="center" wrapText="1"/>
      <protection hidden="1"/>
    </xf>
    <xf numFmtId="0" fontId="10" fillId="3" borderId="3" xfId="0" applyNumberFormat="1" applyFont="1" applyFill="1" applyBorder="1" applyAlignment="1" applyProtection="1">
      <alignment horizontal="center" vertical="center" wrapText="1"/>
      <protection hidden="1"/>
    </xf>
    <xf numFmtId="0" fontId="68" fillId="28" borderId="11" xfId="1" applyNumberFormat="1" applyFont="1" applyFill="1" applyBorder="1" applyAlignment="1" applyProtection="1">
      <alignment horizontal="left" vertical="center" wrapText="1"/>
      <protection locked="0"/>
    </xf>
    <xf numFmtId="0" fontId="69" fillId="15" borderId="1" xfId="1" applyNumberFormat="1" applyFont="1" applyFill="1" applyBorder="1" applyAlignment="1" applyProtection="1">
      <alignment horizontal="left" vertical="center" wrapText="1"/>
      <protection hidden="1"/>
    </xf>
    <xf numFmtId="0" fontId="68" fillId="15" borderId="14" xfId="1" applyNumberFormat="1" applyFont="1" applyFill="1" applyBorder="1" applyAlignment="1" applyProtection="1">
      <alignment horizontal="left" vertical="center" wrapText="1"/>
      <protection hidden="1"/>
    </xf>
    <xf numFmtId="0" fontId="68" fillId="30" borderId="14" xfId="1" applyNumberFormat="1" applyFont="1" applyFill="1" applyBorder="1" applyAlignment="1" applyProtection="1">
      <alignment horizontal="center" vertical="center" wrapText="1"/>
      <protection locked="0"/>
    </xf>
    <xf numFmtId="0" fontId="68" fillId="30" borderId="18" xfId="1" applyNumberFormat="1" applyFont="1" applyFill="1" applyBorder="1" applyAlignment="1" applyProtection="1">
      <alignment horizontal="center" vertical="center" wrapText="1"/>
      <protection locked="0"/>
    </xf>
    <xf numFmtId="0" fontId="68" fillId="30" borderId="1" xfId="1" applyNumberFormat="1" applyFont="1" applyFill="1" applyBorder="1" applyAlignment="1" applyProtection="1">
      <alignment horizontal="center" vertical="center" wrapText="1"/>
      <protection locked="0"/>
    </xf>
    <xf numFmtId="0" fontId="68" fillId="30" borderId="9" xfId="1" applyNumberFormat="1" applyFont="1" applyFill="1" applyBorder="1" applyAlignment="1" applyProtection="1">
      <alignment horizontal="center" vertical="center" wrapText="1"/>
      <protection locked="0"/>
    </xf>
    <xf numFmtId="0" fontId="8" fillId="2" borderId="1" xfId="0" applyNumberFormat="1" applyFont="1" applyFill="1" applyBorder="1" applyAlignment="1" applyProtection="1">
      <alignment horizontal="left" vertical="center"/>
      <protection hidden="1"/>
    </xf>
    <xf numFmtId="0" fontId="68" fillId="15" borderId="14" xfId="1" applyNumberFormat="1" applyFont="1" applyFill="1" applyBorder="1" applyAlignment="1" applyProtection="1">
      <alignment horizontal="center" vertical="center" wrapText="1"/>
      <protection hidden="1"/>
    </xf>
    <xf numFmtId="0" fontId="44" fillId="14" borderId="10" xfId="0" applyFont="1" applyFill="1" applyBorder="1" applyAlignment="1" applyProtection="1">
      <alignment horizontal="left" vertical="center" indent="1"/>
      <protection hidden="1"/>
    </xf>
    <xf numFmtId="0" fontId="6" fillId="14" borderId="1" xfId="0" applyFont="1" applyFill="1" applyBorder="1" applyAlignment="1" applyProtection="1">
      <alignment horizontal="center" vertical="center" wrapText="1"/>
      <protection hidden="1"/>
    </xf>
    <xf numFmtId="1" fontId="6" fillId="14" borderId="1" xfId="0" applyNumberFormat="1" applyFont="1" applyFill="1" applyBorder="1" applyAlignment="1" applyProtection="1">
      <alignment horizontal="center" vertical="center"/>
      <protection hidden="1"/>
    </xf>
    <xf numFmtId="0" fontId="6" fillId="14" borderId="0" xfId="0" applyFont="1" applyFill="1" applyAlignment="1" applyProtection="1">
      <alignment horizontal="centerContinuous" vertical="center" wrapText="1"/>
      <protection hidden="1"/>
    </xf>
    <xf numFmtId="0" fontId="0" fillId="14" borderId="0" xfId="0" applyFill="1" applyAlignment="1" applyProtection="1">
      <alignment horizontal="centerContinuous" vertical="center" wrapText="1"/>
      <protection hidden="1"/>
    </xf>
    <xf numFmtId="0" fontId="63" fillId="14" borderId="0" xfId="0" applyFont="1" applyFill="1" applyAlignment="1" applyProtection="1">
      <alignment horizontal="centerContinuous" vertical="center" wrapText="1"/>
      <protection hidden="1"/>
    </xf>
    <xf numFmtId="0" fontId="0" fillId="14" borderId="0" xfId="0" applyFill="1" applyAlignment="1" applyProtection="1">
      <alignment horizontal="centerContinuous" vertical="center"/>
      <protection hidden="1"/>
    </xf>
    <xf numFmtId="0" fontId="6" fillId="14" borderId="0" xfId="0" applyFont="1" applyFill="1" applyAlignment="1" applyProtection="1">
      <alignment horizontal="centerContinuous" vertical="center"/>
      <protection hidden="1"/>
    </xf>
    <xf numFmtId="0" fontId="63" fillId="14" borderId="0" xfId="0" applyFont="1" applyFill="1" applyAlignment="1" applyProtection="1">
      <alignment horizontal="centerContinuous" vertical="center"/>
      <protection hidden="1"/>
    </xf>
    <xf numFmtId="0" fontId="8" fillId="27" borderId="8" xfId="6" quotePrefix="1" applyNumberFormat="1" applyFont="1" applyFill="1" applyBorder="1" applyAlignment="1" applyProtection="1">
      <alignment horizontal="center" vertical="center"/>
      <protection hidden="1"/>
    </xf>
    <xf numFmtId="0" fontId="8" fillId="27" borderId="8" xfId="7" applyNumberFormat="1" applyFont="1" applyFill="1" applyBorder="1" applyAlignment="1" applyProtection="1">
      <alignment horizontal="center" vertical="center"/>
      <protection locked="0"/>
    </xf>
    <xf numFmtId="0" fontId="8" fillId="27" borderId="8" xfId="7" applyNumberFormat="1" applyFont="1" applyFill="1" applyBorder="1" applyAlignment="1" applyProtection="1">
      <alignment horizontal="left" vertical="center" wrapText="1"/>
      <protection locked="0"/>
    </xf>
    <xf numFmtId="0" fontId="8" fillId="27" borderId="48" xfId="7" applyNumberFormat="1" applyFont="1" applyFill="1" applyBorder="1" applyAlignment="1" applyProtection="1">
      <alignment horizontal="center" vertical="center"/>
      <protection locked="0"/>
    </xf>
    <xf numFmtId="3" fontId="0" fillId="0" borderId="14" xfId="0" applyNumberFormat="1" applyBorder="1" applyAlignment="1" applyProtection="1">
      <alignment horizontal="center" vertical="center" wrapText="1"/>
      <protection locked="0"/>
    </xf>
    <xf numFmtId="3" fontId="6" fillId="0" borderId="14" xfId="0" applyNumberFormat="1" applyFont="1" applyBorder="1" applyAlignment="1" applyProtection="1">
      <alignment horizontal="center" vertical="center" wrapText="1"/>
      <protection locked="0"/>
    </xf>
    <xf numFmtId="3" fontId="38" fillId="0" borderId="14" xfId="0" applyNumberFormat="1" applyFont="1" applyBorder="1" applyAlignment="1" applyProtection="1">
      <alignment horizontal="left" vertical="center" wrapText="1"/>
      <protection locked="0"/>
    </xf>
    <xf numFmtId="0" fontId="68" fillId="28" borderId="17" xfId="1" applyNumberFormat="1" applyFont="1" applyFill="1" applyBorder="1" applyAlignment="1" applyProtection="1">
      <alignment horizontal="left" vertical="center" wrapText="1"/>
      <protection locked="0"/>
    </xf>
    <xf numFmtId="1" fontId="16" fillId="15" borderId="14" xfId="1" applyNumberFormat="1" applyFont="1" applyFill="1" applyBorder="1" applyAlignment="1" applyProtection="1">
      <alignment horizontal="center" vertical="center"/>
      <protection locked="0"/>
    </xf>
    <xf numFmtId="1" fontId="68" fillId="15" borderId="14" xfId="1" applyNumberFormat="1" applyFont="1" applyFill="1" applyBorder="1" applyAlignment="1" applyProtection="1">
      <alignment horizontal="left" vertical="center" wrapText="1"/>
      <protection locked="0"/>
    </xf>
    <xf numFmtId="0" fontId="8" fillId="0" borderId="14" xfId="0" applyNumberFormat="1" applyFont="1" applyFill="1" applyBorder="1" applyAlignment="1" applyProtection="1">
      <alignment horizontal="left" vertical="center"/>
      <protection locked="0"/>
    </xf>
    <xf numFmtId="0" fontId="8" fillId="16" borderId="14" xfId="0" applyNumberFormat="1" applyFont="1" applyFill="1" applyBorder="1" applyAlignment="1" applyProtection="1">
      <alignment horizontal="left" vertical="center"/>
      <protection hidden="1"/>
    </xf>
    <xf numFmtId="0" fontId="20" fillId="0" borderId="0" xfId="0" applyNumberFormat="1" applyFont="1" applyFill="1" applyBorder="1" applyAlignment="1" applyProtection="1">
      <alignment horizontal="center" vertical="center"/>
      <protection hidden="1"/>
    </xf>
    <xf numFmtId="0" fontId="36" fillId="0" borderId="0" xfId="0" applyNumberFormat="1" applyFont="1" applyFill="1" applyBorder="1" applyAlignment="1" applyProtection="1">
      <alignment horizontal="left" vertical="center"/>
      <protection hidden="1"/>
    </xf>
    <xf numFmtId="0" fontId="8" fillId="0" borderId="0" xfId="0" applyNumberFormat="1" applyFont="1" applyFill="1" applyBorder="1" applyAlignment="1" applyProtection="1">
      <alignment horizontal="center" vertical="center"/>
      <protection hidden="1"/>
    </xf>
    <xf numFmtId="0" fontId="0" fillId="0" borderId="0" xfId="0" applyBorder="1"/>
    <xf numFmtId="0" fontId="38" fillId="0" borderId="75" xfId="1" applyNumberFormat="1" applyFont="1" applyFill="1" applyBorder="1" applyAlignment="1" applyProtection="1">
      <alignment horizontal="center" vertical="center" wrapText="1"/>
      <protection hidden="1"/>
    </xf>
    <xf numFmtId="0" fontId="38" fillId="0" borderId="75" xfId="1" applyNumberFormat="1" applyFont="1" applyFill="1" applyBorder="1" applyAlignment="1" applyProtection="1">
      <alignment horizontal="center" vertical="center"/>
      <protection hidden="1"/>
    </xf>
    <xf numFmtId="0" fontId="38" fillId="0" borderId="76" xfId="1" applyNumberFormat="1" applyFont="1" applyFill="1" applyBorder="1" applyAlignment="1" applyProtection="1">
      <alignment horizontal="center" vertical="center" wrapText="1"/>
      <protection hidden="1"/>
    </xf>
    <xf numFmtId="0" fontId="42" fillId="40" borderId="77" xfId="0" applyNumberFormat="1" applyFont="1" applyFill="1" applyBorder="1" applyAlignment="1" applyProtection="1">
      <alignment horizontal="center" vertical="center" wrapText="1"/>
      <protection hidden="1"/>
    </xf>
    <xf numFmtId="0" fontId="11" fillId="33" borderId="77" xfId="1" applyNumberFormat="1" applyFont="1" applyFill="1" applyBorder="1" applyAlignment="1" applyProtection="1">
      <alignment horizontal="center" vertical="center"/>
      <protection hidden="1"/>
    </xf>
    <xf numFmtId="0" fontId="67" fillId="12" borderId="47" xfId="0" applyNumberFormat="1" applyFont="1" applyFill="1" applyBorder="1" applyAlignment="1" applyProtection="1">
      <alignment horizontal="center" vertical="center" wrapText="1"/>
      <protection hidden="1"/>
    </xf>
    <xf numFmtId="0" fontId="67" fillId="12" borderId="82" xfId="0" applyNumberFormat="1" applyFont="1" applyFill="1" applyBorder="1" applyAlignment="1" applyProtection="1">
      <alignment horizontal="center" vertical="center" wrapText="1"/>
      <protection hidden="1"/>
    </xf>
    <xf numFmtId="0" fontId="8" fillId="2" borderId="47" xfId="1" applyNumberFormat="1" applyFont="1" applyFill="1" applyBorder="1" applyAlignment="1" applyProtection="1">
      <alignment horizontal="center" vertical="center" wrapText="1"/>
      <protection hidden="1"/>
    </xf>
    <xf numFmtId="0" fontId="8" fillId="13" borderId="81" xfId="1" applyNumberFormat="1" applyFont="1" applyFill="1" applyBorder="1" applyAlignment="1" applyProtection="1">
      <alignment horizontal="center" vertical="center"/>
      <protection hidden="1"/>
    </xf>
    <xf numFmtId="0" fontId="8" fillId="13" borderId="47" xfId="1" applyNumberFormat="1" applyFont="1" applyFill="1" applyBorder="1" applyAlignment="1" applyProtection="1">
      <alignment horizontal="center" vertical="center"/>
      <protection hidden="1"/>
    </xf>
    <xf numFmtId="0" fontId="8" fillId="12" borderId="47" xfId="1" applyNumberFormat="1" applyFont="1" applyFill="1" applyBorder="1" applyAlignment="1" applyProtection="1">
      <alignment horizontal="center" vertical="center" wrapText="1"/>
      <protection hidden="1"/>
    </xf>
    <xf numFmtId="0" fontId="6" fillId="16" borderId="47" xfId="0" applyFont="1" applyFill="1" applyBorder="1" applyAlignment="1" applyProtection="1">
      <alignment horizontal="center" vertical="center"/>
      <protection hidden="1"/>
    </xf>
    <xf numFmtId="0" fontId="10" fillId="32" borderId="52" xfId="0" applyNumberFormat="1" applyFont="1" applyFill="1" applyBorder="1" applyAlignment="1" applyProtection="1">
      <alignment horizontal="center" vertical="center"/>
      <protection hidden="1"/>
    </xf>
    <xf numFmtId="1" fontId="60" fillId="5" borderId="3" xfId="1" applyNumberFormat="1" applyFont="1" applyFill="1" applyBorder="1" applyAlignment="1" applyProtection="1">
      <alignment horizontal="center" vertical="center"/>
      <protection hidden="1"/>
    </xf>
    <xf numFmtId="1" fontId="10" fillId="3" borderId="3" xfId="1" applyNumberFormat="1" applyFont="1" applyFill="1" applyBorder="1" applyAlignment="1" applyProtection="1">
      <alignment horizontal="center" vertical="center" wrapText="1"/>
      <protection hidden="1"/>
    </xf>
    <xf numFmtId="0" fontId="16" fillId="12" borderId="81" xfId="0" applyNumberFormat="1" applyFont="1" applyFill="1" applyBorder="1" applyAlignment="1" applyProtection="1">
      <alignment horizontal="center" vertical="center" wrapText="1"/>
      <protection hidden="1"/>
    </xf>
    <xf numFmtId="0" fontId="16" fillId="12" borderId="47" xfId="0" applyNumberFormat="1" applyFont="1" applyFill="1" applyBorder="1" applyAlignment="1" applyProtection="1">
      <alignment horizontal="center" vertical="center" wrapText="1"/>
      <protection hidden="1"/>
    </xf>
    <xf numFmtId="3" fontId="55" fillId="13" borderId="8" xfId="1" applyNumberFormat="1" applyFont="1" applyFill="1" applyBorder="1" applyAlignment="1" applyProtection="1">
      <alignment horizontal="center" vertical="center"/>
      <protection hidden="1"/>
    </xf>
    <xf numFmtId="3" fontId="55" fillId="13" borderId="48" xfId="1" applyNumberFormat="1" applyFont="1" applyFill="1" applyBorder="1" applyAlignment="1" applyProtection="1">
      <alignment horizontal="center" vertical="center"/>
      <protection hidden="1"/>
    </xf>
    <xf numFmtId="0" fontId="55" fillId="0" borderId="19" xfId="0" applyFont="1" applyBorder="1" applyAlignment="1" applyProtection="1">
      <alignment horizontal="right" vertical="center" wrapText="1"/>
      <protection hidden="1"/>
    </xf>
    <xf numFmtId="0" fontId="38" fillId="21" borderId="47" xfId="0" quotePrefix="1" applyFont="1" applyFill="1" applyBorder="1" applyAlignment="1" applyProtection="1">
      <alignment horizontal="center" vertical="center"/>
      <protection hidden="1"/>
    </xf>
    <xf numFmtId="0" fontId="38" fillId="21" borderId="14" xfId="0" applyFont="1" applyFill="1" applyBorder="1" applyAlignment="1" applyProtection="1">
      <alignment horizontal="center" vertical="center"/>
      <protection hidden="1"/>
    </xf>
    <xf numFmtId="0" fontId="6" fillId="0" borderId="0" xfId="0" applyFont="1" applyAlignment="1" applyProtection="1">
      <alignment horizontal="center" vertical="center"/>
      <protection hidden="1"/>
    </xf>
    <xf numFmtId="0" fontId="55" fillId="0" borderId="19" xfId="0" applyFont="1" applyBorder="1" applyAlignment="1" applyProtection="1">
      <alignment vertical="center" shrinkToFit="1"/>
      <protection hidden="1"/>
    </xf>
    <xf numFmtId="0" fontId="34" fillId="14" borderId="0" xfId="0" applyFont="1" applyFill="1" applyAlignment="1" applyProtection="1">
      <alignment horizontal="centerContinuous" vertical="center"/>
      <protection hidden="1"/>
    </xf>
    <xf numFmtId="0" fontId="0" fillId="14" borderId="0" xfId="0" applyFill="1" applyAlignment="1" applyProtection="1">
      <alignment horizontal="center" vertical="center"/>
      <protection hidden="1"/>
    </xf>
    <xf numFmtId="0" fontId="6" fillId="14" borderId="0" xfId="0" applyFont="1" applyFill="1" applyAlignment="1" applyProtection="1">
      <alignment horizontal="center" vertical="center"/>
      <protection hidden="1"/>
    </xf>
    <xf numFmtId="0" fontId="6" fillId="41" borderId="1" xfId="0" applyFont="1" applyFill="1" applyBorder="1" applyAlignment="1" applyProtection="1">
      <alignment horizontal="center" vertical="center"/>
      <protection hidden="1"/>
    </xf>
    <xf numFmtId="0" fontId="50" fillId="0" borderId="0" xfId="0" applyFont="1" applyAlignment="1" applyProtection="1">
      <alignment horizontal="center" vertical="center"/>
      <protection hidden="1"/>
    </xf>
    <xf numFmtId="0" fontId="38" fillId="41" borderId="1" xfId="0" applyFont="1" applyFill="1" applyBorder="1" applyAlignment="1" applyProtection="1">
      <alignment horizontal="center" vertical="center" wrapText="1"/>
      <protection hidden="1"/>
    </xf>
    <xf numFmtId="0" fontId="38" fillId="35" borderId="0" xfId="33" applyFont="1" applyFill="1" applyBorder="1" applyAlignment="1" applyProtection="1">
      <alignment horizontal="left" vertical="center"/>
      <protection locked="0"/>
    </xf>
    <xf numFmtId="0" fontId="21" fillId="0" borderId="0" xfId="0" applyNumberFormat="1" applyFont="1" applyFill="1" applyBorder="1" applyAlignment="1" applyProtection="1">
      <alignment vertical="center"/>
      <protection hidden="1"/>
    </xf>
    <xf numFmtId="0" fontId="0" fillId="16" borderId="0" xfId="0" applyFill="1" applyBorder="1" applyAlignment="1" applyProtection="1">
      <alignment horizontal="left" vertical="center"/>
      <protection hidden="1"/>
    </xf>
    <xf numFmtId="0" fontId="0" fillId="16" borderId="0" xfId="0" applyFill="1" applyBorder="1" applyAlignment="1" applyProtection="1">
      <alignment horizontal="left" vertical="center"/>
      <protection hidden="1"/>
    </xf>
    <xf numFmtId="0" fontId="8" fillId="16" borderId="1" xfId="0" applyFont="1" applyFill="1" applyBorder="1" applyAlignment="1" applyProtection="1">
      <alignment horizontal="center" vertical="center" shrinkToFit="1"/>
      <protection hidden="1"/>
    </xf>
    <xf numFmtId="0" fontId="8" fillId="12" borderId="0" xfId="0" applyFont="1" applyFill="1" applyBorder="1" applyAlignment="1" applyProtection="1">
      <alignment horizontal="centerContinuous" vertical="center"/>
      <protection hidden="1"/>
    </xf>
    <xf numFmtId="0" fontId="8" fillId="0" borderId="11" xfId="0" applyFont="1" applyBorder="1" applyAlignment="1" applyProtection="1">
      <alignment horizontal="center" vertical="center"/>
      <protection hidden="1"/>
    </xf>
    <xf numFmtId="0" fontId="8" fillId="16" borderId="0" xfId="0" quotePrefix="1" applyFont="1" applyFill="1" applyBorder="1" applyAlignment="1" applyProtection="1">
      <alignment horizontal="left" vertical="center"/>
      <protection hidden="1"/>
    </xf>
    <xf numFmtId="0" fontId="8" fillId="16" borderId="0" xfId="0" quotePrefix="1" applyFont="1" applyFill="1" applyBorder="1" applyAlignment="1" applyProtection="1">
      <alignment horizontal="left" vertical="center"/>
      <protection locked="0"/>
    </xf>
    <xf numFmtId="0" fontId="77" fillId="16" borderId="0" xfId="37" applyFill="1" applyBorder="1" applyAlignment="1" applyProtection="1">
      <alignment horizontal="left" vertical="center"/>
      <protection locked="0"/>
    </xf>
    <xf numFmtId="0" fontId="0" fillId="16" borderId="0" xfId="0" applyNumberFormat="1" applyFill="1" applyBorder="1" applyAlignment="1" applyProtection="1">
      <alignment horizontal="left" vertical="center"/>
      <protection hidden="1"/>
    </xf>
    <xf numFmtId="0" fontId="23" fillId="12" borderId="1" xfId="0" applyNumberFormat="1" applyFont="1" applyFill="1" applyBorder="1" applyAlignment="1" applyProtection="1">
      <alignment horizontal="left" vertical="center"/>
      <protection hidden="1"/>
    </xf>
    <xf numFmtId="0" fontId="21" fillId="0" borderId="2" xfId="0" applyNumberFormat="1" applyFont="1" applyFill="1" applyBorder="1" applyAlignment="1" applyProtection="1">
      <alignment horizontal="center" vertical="center"/>
      <protection hidden="1"/>
    </xf>
    <xf numFmtId="0" fontId="21" fillId="0" borderId="13" xfId="0" applyNumberFormat="1" applyFont="1" applyFill="1" applyBorder="1" applyAlignment="1" applyProtection="1">
      <alignment horizontal="center" vertical="center"/>
      <protection hidden="1"/>
    </xf>
    <xf numFmtId="0" fontId="23" fillId="0" borderId="2" xfId="0" applyNumberFormat="1" applyFont="1" applyFill="1" applyBorder="1" applyAlignment="1" applyProtection="1">
      <alignment horizontal="center" vertical="center" shrinkToFit="1"/>
      <protection hidden="1"/>
    </xf>
    <xf numFmtId="0" fontId="23" fillId="0" borderId="1" xfId="0" applyNumberFormat="1" applyFont="1" applyFill="1" applyBorder="1" applyAlignment="1" applyProtection="1">
      <alignment vertical="center" shrinkToFit="1"/>
      <protection hidden="1"/>
    </xf>
    <xf numFmtId="0" fontId="23" fillId="0" borderId="1" xfId="0" applyNumberFormat="1" applyFont="1" applyFill="1" applyBorder="1" applyAlignment="1" applyProtection="1">
      <alignment horizontal="center" vertical="center" shrinkToFit="1"/>
      <protection hidden="1"/>
    </xf>
    <xf numFmtId="0" fontId="23" fillId="0" borderId="1" xfId="0" applyNumberFormat="1" applyFont="1" applyFill="1" applyBorder="1" applyAlignment="1" applyProtection="1">
      <alignment horizontal="left" vertical="center" shrinkToFit="1"/>
      <protection hidden="1"/>
    </xf>
    <xf numFmtId="0" fontId="23" fillId="0" borderId="9" xfId="0" applyNumberFormat="1" applyFont="1" applyFill="1" applyBorder="1" applyAlignment="1" applyProtection="1">
      <alignment vertical="center" shrinkToFit="1"/>
      <protection hidden="1"/>
    </xf>
    <xf numFmtId="0" fontId="16" fillId="6" borderId="1" xfId="0" applyFont="1" applyFill="1" applyBorder="1" applyAlignment="1" applyProtection="1">
      <alignment horizontal="left" vertical="center" shrinkToFit="1"/>
      <protection hidden="1"/>
    </xf>
    <xf numFmtId="3" fontId="55" fillId="10" borderId="14" xfId="0" applyNumberFormat="1" applyFont="1" applyFill="1" applyBorder="1" applyAlignment="1" applyProtection="1">
      <alignment horizontal="center" vertical="center" wrapText="1"/>
      <protection locked="0"/>
    </xf>
    <xf numFmtId="3" fontId="55" fillId="12" borderId="14" xfId="0" applyNumberFormat="1" applyFont="1" applyFill="1" applyBorder="1" applyAlignment="1" applyProtection="1">
      <alignment horizontal="center" vertical="center" wrapText="1"/>
      <protection locked="0"/>
    </xf>
    <xf numFmtId="3" fontId="55" fillId="10" borderId="1" xfId="0" applyNumberFormat="1" applyFont="1" applyFill="1" applyBorder="1" applyAlignment="1" applyProtection="1">
      <alignment horizontal="center" vertical="center" wrapText="1"/>
      <protection locked="0"/>
    </xf>
    <xf numFmtId="3" fontId="55" fillId="12" borderId="1" xfId="0" applyNumberFormat="1" applyFont="1" applyFill="1" applyBorder="1" applyAlignment="1" applyProtection="1">
      <alignment horizontal="center" vertical="center" wrapText="1"/>
      <protection locked="0"/>
    </xf>
    <xf numFmtId="3" fontId="55" fillId="10" borderId="1" xfId="1" applyNumberFormat="1" applyFont="1" applyFill="1" applyBorder="1" applyAlignment="1" applyProtection="1">
      <alignment horizontal="center" vertical="center" wrapText="1"/>
      <protection locked="0"/>
    </xf>
    <xf numFmtId="3" fontId="55" fillId="12" borderId="1" xfId="1" applyNumberFormat="1" applyFont="1" applyFill="1" applyBorder="1" applyAlignment="1" applyProtection="1">
      <alignment horizontal="center" vertical="center" wrapText="1"/>
      <protection locked="0"/>
    </xf>
    <xf numFmtId="0" fontId="8" fillId="16" borderId="1" xfId="0" applyFont="1" applyFill="1" applyBorder="1" applyAlignment="1" applyProtection="1">
      <alignment horizontal="center" vertical="center"/>
      <protection hidden="1"/>
    </xf>
    <xf numFmtId="41" fontId="16" fillId="43" borderId="28" xfId="1" applyFont="1" applyFill="1" applyBorder="1" applyAlignment="1" applyProtection="1">
      <alignment horizontal="left" vertical="center"/>
      <protection hidden="1"/>
    </xf>
    <xf numFmtId="0" fontId="16" fillId="43" borderId="1" xfId="0" applyFont="1" applyFill="1" applyBorder="1" applyAlignment="1" applyProtection="1">
      <alignment horizontal="left" vertical="center"/>
      <protection hidden="1"/>
    </xf>
    <xf numFmtId="0" fontId="16" fillId="43" borderId="29" xfId="0" applyFont="1" applyFill="1" applyBorder="1" applyAlignment="1" applyProtection="1">
      <alignment horizontal="left" vertical="center"/>
      <protection hidden="1"/>
    </xf>
    <xf numFmtId="0" fontId="16" fillId="6" borderId="10" xfId="0" applyFont="1" applyFill="1" applyBorder="1" applyAlignment="1" applyProtection="1">
      <alignment horizontal="left" vertical="center"/>
      <protection hidden="1"/>
    </xf>
    <xf numFmtId="0" fontId="16" fillId="6" borderId="70" xfId="0" applyFont="1" applyFill="1" applyBorder="1" applyAlignment="1" applyProtection="1">
      <alignment horizontal="left" vertical="center"/>
      <protection hidden="1"/>
    </xf>
    <xf numFmtId="0" fontId="8" fillId="10" borderId="1" xfId="0" applyFont="1" applyFill="1" applyBorder="1" applyAlignment="1" applyProtection="1">
      <alignment horizontal="centerContinuous" vertical="center"/>
      <protection hidden="1"/>
    </xf>
    <xf numFmtId="0" fontId="8" fillId="10" borderId="1" xfId="0" applyFont="1" applyFill="1" applyBorder="1" applyAlignment="1" applyProtection="1">
      <alignment horizontal="center" vertical="center" wrapText="1"/>
      <protection hidden="1"/>
    </xf>
    <xf numFmtId="0" fontId="21" fillId="0" borderId="13" xfId="0" applyNumberFormat="1" applyFont="1" applyFill="1" applyBorder="1" applyAlignment="1" applyProtection="1">
      <alignment horizontal="center" vertical="center" shrinkToFit="1"/>
      <protection hidden="1"/>
    </xf>
    <xf numFmtId="168" fontId="8" fillId="24" borderId="1" xfId="7" applyNumberFormat="1" applyFont="1" applyFill="1" applyBorder="1" applyAlignment="1" applyProtection="1">
      <alignment horizontal="left" vertical="center"/>
      <protection locked="0"/>
    </xf>
    <xf numFmtId="0" fontId="11" fillId="11" borderId="1" xfId="0" applyFont="1" applyFill="1" applyBorder="1" applyAlignment="1" applyProtection="1">
      <alignment horizontal="left" vertical="center" indent="1"/>
      <protection hidden="1"/>
    </xf>
    <xf numFmtId="0" fontId="11" fillId="11" borderId="2" xfId="0" applyFont="1" applyFill="1" applyBorder="1" applyAlignment="1" applyProtection="1">
      <alignment horizontal="left" vertical="center" indent="1"/>
      <protection hidden="1"/>
    </xf>
    <xf numFmtId="0" fontId="11" fillId="11" borderId="0" xfId="0" applyFont="1" applyFill="1" applyBorder="1" applyAlignment="1" applyProtection="1">
      <alignment horizontal="left" vertical="center" indent="1"/>
      <protection hidden="1"/>
    </xf>
    <xf numFmtId="0" fontId="10" fillId="5" borderId="0" xfId="0" applyFont="1" applyFill="1" applyAlignment="1" applyProtection="1">
      <alignment horizontal="center" vertical="center"/>
      <protection hidden="1"/>
    </xf>
    <xf numFmtId="0" fontId="8" fillId="23" borderId="1" xfId="0" applyFont="1" applyFill="1" applyBorder="1" applyAlignment="1" applyProtection="1">
      <alignment horizontal="center" vertical="center" wrapText="1"/>
      <protection hidden="1"/>
    </xf>
    <xf numFmtId="0" fontId="8" fillId="2" borderId="3" xfId="0" applyFont="1" applyFill="1" applyBorder="1" applyAlignment="1" applyProtection="1">
      <alignment vertical="center"/>
      <protection hidden="1"/>
    </xf>
    <xf numFmtId="3" fontId="8" fillId="2" borderId="24" xfId="0" applyNumberFormat="1" applyFont="1" applyFill="1" applyBorder="1" applyAlignment="1" applyProtection="1">
      <alignment horizontal="center" vertical="center"/>
      <protection hidden="1"/>
    </xf>
    <xf numFmtId="41" fontId="10" fillId="42" borderId="71" xfId="1" applyFont="1" applyFill="1" applyBorder="1" applyAlignment="1" applyProtection="1">
      <alignment horizontal="left" vertical="center"/>
      <protection hidden="1"/>
    </xf>
    <xf numFmtId="41" fontId="10" fillId="42" borderId="10" xfId="1" applyFont="1" applyFill="1" applyBorder="1" applyAlignment="1" applyProtection="1">
      <alignment horizontal="left" vertical="center"/>
      <protection hidden="1"/>
    </xf>
    <xf numFmtId="41" fontId="10" fillId="42" borderId="70" xfId="1" applyFont="1" applyFill="1" applyBorder="1" applyAlignment="1" applyProtection="1">
      <alignment horizontal="left" vertical="center"/>
      <protection hidden="1"/>
    </xf>
    <xf numFmtId="0" fontId="20" fillId="26" borderId="1" xfId="0" applyFont="1" applyFill="1" applyBorder="1" applyAlignment="1" applyProtection="1">
      <alignment horizontal="center" vertical="center"/>
      <protection hidden="1"/>
    </xf>
    <xf numFmtId="0" fontId="8" fillId="2" borderId="26" xfId="0" applyFont="1" applyFill="1" applyBorder="1" applyAlignment="1" applyProtection="1">
      <alignment vertical="center"/>
      <protection hidden="1"/>
    </xf>
    <xf numFmtId="0" fontId="8" fillId="2" borderId="27" xfId="0" applyFont="1" applyFill="1" applyBorder="1" applyAlignment="1" applyProtection="1">
      <alignment vertical="center"/>
      <protection hidden="1"/>
    </xf>
    <xf numFmtId="0" fontId="8" fillId="0" borderId="1" xfId="0" quotePrefix="1" applyFont="1" applyBorder="1" applyAlignment="1" applyProtection="1">
      <alignment horizontal="center" vertical="center"/>
      <protection hidden="1"/>
    </xf>
    <xf numFmtId="3" fontId="38" fillId="0" borderId="14" xfId="0" applyNumberFormat="1" applyFont="1" applyBorder="1" applyAlignment="1" applyProtection="1">
      <alignment horizontal="center" vertical="center" wrapText="1"/>
      <protection locked="0"/>
    </xf>
    <xf numFmtId="3" fontId="38" fillId="0" borderId="1" xfId="0" applyNumberFormat="1" applyFont="1" applyBorder="1" applyAlignment="1" applyProtection="1">
      <alignment horizontal="center" vertical="center" wrapText="1"/>
      <protection locked="0"/>
    </xf>
    <xf numFmtId="3" fontId="38" fillId="0" borderId="1" xfId="1" applyNumberFormat="1" applyFont="1" applyFill="1" applyBorder="1" applyAlignment="1" applyProtection="1">
      <alignment horizontal="center" vertical="center" wrapText="1"/>
      <protection locked="0"/>
    </xf>
    <xf numFmtId="0" fontId="40" fillId="10" borderId="47" xfId="1" applyNumberFormat="1" applyFont="1" applyFill="1" applyBorder="1" applyAlignment="1" applyProtection="1">
      <alignment horizontal="center" vertical="center" wrapText="1" shrinkToFit="1"/>
      <protection hidden="1"/>
    </xf>
    <xf numFmtId="0" fontId="40" fillId="12" borderId="47" xfId="1" applyNumberFormat="1" applyFont="1" applyFill="1" applyBorder="1" applyAlignment="1" applyProtection="1">
      <alignment horizontal="center" vertical="center" wrapText="1" shrinkToFit="1"/>
      <protection hidden="1"/>
    </xf>
    <xf numFmtId="0" fontId="20" fillId="13" borderId="1" xfId="0" applyFont="1" applyFill="1" applyBorder="1" applyAlignment="1" applyProtection="1">
      <alignment vertical="center"/>
      <protection hidden="1"/>
    </xf>
    <xf numFmtId="0" fontId="38" fillId="39" borderId="1" xfId="0" applyFont="1" applyFill="1" applyBorder="1" applyAlignment="1" applyProtection="1">
      <alignment horizontal="center" vertical="center"/>
      <protection hidden="1"/>
    </xf>
    <xf numFmtId="0" fontId="44" fillId="13" borderId="1" xfId="0" applyFont="1" applyFill="1" applyBorder="1" applyAlignment="1" applyProtection="1">
      <alignment horizontal="center" vertical="center"/>
      <protection hidden="1"/>
    </xf>
    <xf numFmtId="0" fontId="20" fillId="10" borderId="18" xfId="0" applyFont="1" applyFill="1" applyBorder="1" applyAlignment="1" applyProtection="1">
      <alignment vertical="center"/>
      <protection hidden="1"/>
    </xf>
    <xf numFmtId="0" fontId="40" fillId="10" borderId="17" xfId="0" applyFont="1" applyFill="1" applyBorder="1" applyAlignment="1" applyProtection="1">
      <alignment vertical="center"/>
      <protection hidden="1"/>
    </xf>
    <xf numFmtId="0" fontId="38" fillId="39" borderId="11" xfId="0" applyFont="1" applyFill="1" applyBorder="1" applyAlignment="1" applyProtection="1">
      <alignment horizontal="left" vertical="center"/>
      <protection hidden="1"/>
    </xf>
    <xf numFmtId="0" fontId="20" fillId="10" borderId="9" xfId="0" applyFont="1" applyFill="1" applyBorder="1" applyAlignment="1" applyProtection="1">
      <alignment horizontal="left" vertical="center"/>
      <protection hidden="1"/>
    </xf>
    <xf numFmtId="0" fontId="40" fillId="10" borderId="11" xfId="0" applyFont="1" applyFill="1" applyBorder="1" applyAlignment="1" applyProtection="1">
      <alignment horizontal="left" vertical="center" wrapText="1"/>
      <protection hidden="1"/>
    </xf>
    <xf numFmtId="0" fontId="44" fillId="13" borderId="1" xfId="0" applyFont="1" applyFill="1" applyBorder="1" applyAlignment="1" applyProtection="1">
      <alignment horizontal="left" vertical="center"/>
      <protection hidden="1"/>
    </xf>
    <xf numFmtId="0" fontId="38" fillId="21" borderId="14" xfId="0" applyFont="1" applyFill="1" applyBorder="1" applyAlignment="1" applyProtection="1">
      <alignment horizontal="left" vertical="center" shrinkToFit="1"/>
      <protection hidden="1"/>
    </xf>
    <xf numFmtId="0" fontId="38" fillId="13" borderId="1" xfId="0" applyFont="1" applyFill="1" applyBorder="1" applyAlignment="1" applyProtection="1">
      <alignment horizontal="centerContinuous" vertical="center"/>
      <protection hidden="1"/>
    </xf>
    <xf numFmtId="0" fontId="38" fillId="44" borderId="1" xfId="0" applyFont="1" applyFill="1" applyBorder="1" applyAlignment="1" applyProtection="1">
      <alignment horizontal="centerContinuous" vertical="center"/>
      <protection hidden="1"/>
    </xf>
    <xf numFmtId="0" fontId="40" fillId="13" borderId="1" xfId="0" applyFont="1" applyFill="1" applyBorder="1" applyAlignment="1" applyProtection="1">
      <alignment horizontal="centerContinuous" vertical="center"/>
      <protection hidden="1"/>
    </xf>
    <xf numFmtId="0" fontId="6" fillId="13" borderId="1" xfId="0" applyFont="1" applyFill="1" applyBorder="1" applyAlignment="1" applyProtection="1">
      <alignment horizontal="centerContinuous" vertical="center"/>
      <protection hidden="1"/>
    </xf>
    <xf numFmtId="0" fontId="44" fillId="14" borderId="9" xfId="0" applyFont="1" applyFill="1" applyBorder="1" applyAlignment="1" applyProtection="1">
      <alignment horizontal="left" vertical="center"/>
      <protection hidden="1"/>
    </xf>
    <xf numFmtId="0" fontId="44" fillId="14" borderId="11" xfId="0" applyFont="1" applyFill="1" applyBorder="1" applyAlignment="1" applyProtection="1">
      <alignment horizontal="left" vertical="center" indent="1"/>
      <protection hidden="1"/>
    </xf>
    <xf numFmtId="0" fontId="6" fillId="14" borderId="1" xfId="0" applyNumberFormat="1" applyFont="1" applyFill="1" applyBorder="1" applyAlignment="1" applyProtection="1">
      <alignment horizontal="center" vertical="top"/>
      <protection hidden="1"/>
    </xf>
    <xf numFmtId="0" fontId="6" fillId="14" borderId="1" xfId="0" applyFont="1" applyFill="1" applyBorder="1" applyAlignment="1" applyProtection="1">
      <alignment horizontal="center" vertical="center"/>
      <protection hidden="1"/>
    </xf>
    <xf numFmtId="0" fontId="6" fillId="14" borderId="1" xfId="0" quotePrefix="1" applyFont="1" applyFill="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26" borderId="1" xfId="0" applyFont="1" applyFill="1" applyBorder="1" applyAlignment="1" applyProtection="1">
      <alignment horizontal="center" vertical="center"/>
      <protection hidden="1"/>
    </xf>
    <xf numFmtId="0" fontId="8" fillId="5" borderId="1" xfId="0" applyFont="1" applyFill="1" applyBorder="1" applyAlignment="1" applyProtection="1">
      <alignment horizontal="center" vertical="center"/>
      <protection hidden="1"/>
    </xf>
    <xf numFmtId="0" fontId="8" fillId="3" borderId="1" xfId="0" applyFont="1" applyFill="1" applyBorder="1" applyAlignment="1" applyProtection="1">
      <alignment horizontal="center" vertical="center"/>
      <protection hidden="1"/>
    </xf>
    <xf numFmtId="0" fontId="79" fillId="3" borderId="1" xfId="0" quotePrefix="1" applyFont="1" applyFill="1" applyBorder="1" applyAlignment="1">
      <alignment horizontal="center"/>
    </xf>
    <xf numFmtId="41" fontId="16" fillId="43" borderId="1" xfId="1" applyFont="1" applyFill="1" applyBorder="1" applyAlignment="1" applyProtection="1">
      <alignment horizontal="left" vertical="center"/>
      <protection hidden="1"/>
    </xf>
    <xf numFmtId="0" fontId="16" fillId="6" borderId="9" xfId="0" applyFont="1" applyFill="1" applyBorder="1" applyAlignment="1" applyProtection="1">
      <alignment horizontal="left" vertical="center"/>
      <protection hidden="1"/>
    </xf>
    <xf numFmtId="0" fontId="16" fillId="43" borderId="9" xfId="0" applyFont="1" applyFill="1" applyBorder="1" applyAlignment="1" applyProtection="1">
      <alignment horizontal="left" vertical="center"/>
      <protection hidden="1"/>
    </xf>
    <xf numFmtId="41" fontId="16" fillId="6" borderId="11" xfId="1" applyFont="1" applyFill="1" applyBorder="1" applyAlignment="1" applyProtection="1">
      <alignment horizontal="left" vertical="center"/>
      <protection hidden="1"/>
    </xf>
    <xf numFmtId="0" fontId="8" fillId="26" borderId="1" xfId="0" applyFont="1" applyFill="1" applyBorder="1" applyAlignment="1" applyProtection="1">
      <alignment horizontal="left" vertical="center" indent="1"/>
      <protection hidden="1"/>
    </xf>
    <xf numFmtId="0" fontId="8" fillId="26" borderId="1" xfId="0" quotePrefix="1" applyFont="1" applyFill="1" applyBorder="1" applyAlignment="1" applyProtection="1">
      <alignment horizontal="center" vertical="center"/>
      <protection hidden="1"/>
    </xf>
    <xf numFmtId="0" fontId="8" fillId="26" borderId="11" xfId="0" applyFont="1" applyFill="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6" fillId="14" borderId="9" xfId="0" applyFont="1" applyFill="1" applyBorder="1" applyAlignment="1" applyProtection="1">
      <alignment horizontal="left" vertical="center"/>
      <protection hidden="1"/>
    </xf>
    <xf numFmtId="0" fontId="6" fillId="14" borderId="10" xfId="0" applyFont="1" applyFill="1" applyBorder="1" applyAlignment="1" applyProtection="1">
      <alignment horizontal="left" vertical="center"/>
      <protection hidden="1"/>
    </xf>
    <xf numFmtId="0" fontId="6" fillId="14" borderId="11" xfId="0" applyFont="1" applyFill="1" applyBorder="1" applyAlignment="1" applyProtection="1">
      <alignment horizontal="left" vertical="center"/>
      <protection hidden="1"/>
    </xf>
    <xf numFmtId="0" fontId="23" fillId="12" borderId="0" xfId="0" applyNumberFormat="1" applyFont="1" applyFill="1" applyBorder="1" applyAlignment="1" applyProtection="1">
      <alignment horizontal="left" vertical="center"/>
      <protection hidden="1"/>
    </xf>
    <xf numFmtId="0" fontId="0" fillId="0" borderId="0" xfId="0" applyAlignment="1">
      <alignment horizontal="center"/>
    </xf>
    <xf numFmtId="0" fontId="40" fillId="12" borderId="1" xfId="1" applyNumberFormat="1" applyFont="1" applyFill="1" applyBorder="1" applyAlignment="1" applyProtection="1">
      <alignment horizontal="center" vertical="center" shrinkToFit="1"/>
      <protection hidden="1"/>
    </xf>
    <xf numFmtId="0" fontId="0" fillId="0" borderId="0" xfId="0" applyAlignment="1">
      <alignment horizontal="center" vertical="center"/>
    </xf>
    <xf numFmtId="0" fontId="39" fillId="21" borderId="1" xfId="0" applyNumberFormat="1" applyFont="1" applyFill="1" applyBorder="1" applyAlignment="1" applyProtection="1">
      <alignment horizontal="center" textRotation="90" shrinkToFit="1"/>
      <protection hidden="1"/>
    </xf>
    <xf numFmtId="0" fontId="38" fillId="21" borderId="14" xfId="0" applyNumberFormat="1" applyFont="1" applyFill="1" applyBorder="1" applyAlignment="1" applyProtection="1">
      <alignment horizontal="center" vertical="center" shrinkToFit="1"/>
      <protection hidden="1"/>
    </xf>
    <xf numFmtId="0" fontId="39" fillId="21" borderId="1" xfId="0" applyNumberFormat="1" applyFont="1" applyFill="1" applyBorder="1" applyAlignment="1" applyProtection="1">
      <alignment horizontal="center" textRotation="90" wrapText="1" shrinkToFit="1"/>
      <protection hidden="1"/>
    </xf>
    <xf numFmtId="0" fontId="50" fillId="46" borderId="0" xfId="0" applyFont="1" applyFill="1" applyAlignment="1" applyProtection="1">
      <alignment horizontal="center" vertical="center"/>
      <protection hidden="1"/>
    </xf>
    <xf numFmtId="1" fontId="38" fillId="21" borderId="14" xfId="0" applyNumberFormat="1" applyFont="1" applyFill="1" applyBorder="1" applyAlignment="1" applyProtection="1">
      <alignment horizontal="center" vertical="center" shrinkToFit="1"/>
      <protection hidden="1"/>
    </xf>
    <xf numFmtId="41" fontId="38" fillId="21" borderId="14" xfId="1" applyFont="1" applyFill="1" applyBorder="1" applyAlignment="1" applyProtection="1">
      <alignment horizontal="center" vertical="center" shrinkToFit="1"/>
      <protection hidden="1"/>
    </xf>
    <xf numFmtId="0" fontId="1" fillId="36" borderId="20" xfId="33" applyFont="1" applyFill="1" applyBorder="1" applyAlignment="1" applyProtection="1">
      <alignment horizontal="center" vertical="center"/>
      <protection hidden="1"/>
    </xf>
    <xf numFmtId="0" fontId="4" fillId="36" borderId="0" xfId="33" applyFont="1" applyFill="1" applyBorder="1" applyAlignment="1" applyProtection="1">
      <alignment horizontal="center" vertical="center"/>
      <protection hidden="1"/>
    </xf>
    <xf numFmtId="0" fontId="4" fillId="36" borderId="65" xfId="33" applyFont="1" applyFill="1" applyBorder="1" applyAlignment="1" applyProtection="1">
      <alignment horizontal="center" vertical="center"/>
      <protection hidden="1"/>
    </xf>
    <xf numFmtId="0" fontId="76" fillId="36" borderId="0" xfId="33" applyFont="1" applyFill="1" applyBorder="1" applyAlignment="1" applyProtection="1">
      <alignment horizontal="center" vertical="center" wrapText="1"/>
      <protection hidden="1"/>
    </xf>
    <xf numFmtId="166" fontId="61" fillId="38" borderId="52" xfId="33" applyNumberFormat="1" applyFont="1" applyFill="1" applyBorder="1" applyAlignment="1" applyProtection="1">
      <alignment horizontal="left" vertical="center" indent="1" shrinkToFit="1"/>
      <protection locked="0"/>
    </xf>
    <xf numFmtId="166" fontId="61" fillId="38" borderId="53" xfId="33" applyNumberFormat="1" applyFont="1" applyFill="1" applyBorder="1" applyAlignment="1" applyProtection="1">
      <alignment horizontal="left" vertical="center" indent="1" shrinkToFit="1"/>
      <protection locked="0"/>
    </xf>
    <xf numFmtId="166" fontId="61" fillId="38" borderId="51" xfId="33" applyNumberFormat="1" applyFont="1" applyFill="1" applyBorder="1" applyAlignment="1" applyProtection="1">
      <alignment horizontal="left" vertical="center" indent="1" shrinkToFit="1"/>
      <protection locked="0"/>
    </xf>
    <xf numFmtId="14" fontId="61" fillId="38" borderId="52" xfId="33" applyNumberFormat="1" applyFont="1" applyFill="1" applyBorder="1" applyAlignment="1" applyProtection="1">
      <alignment horizontal="left" vertical="center" indent="1" shrinkToFit="1"/>
      <protection locked="0"/>
    </xf>
    <xf numFmtId="14" fontId="61" fillId="38" borderId="53" xfId="33" applyNumberFormat="1" applyFont="1" applyFill="1" applyBorder="1" applyAlignment="1" applyProtection="1">
      <alignment horizontal="left" vertical="center" indent="1" shrinkToFit="1"/>
      <protection locked="0"/>
    </xf>
    <xf numFmtId="14" fontId="61" fillId="38" borderId="51" xfId="33" applyNumberFormat="1" applyFont="1" applyFill="1" applyBorder="1" applyAlignment="1" applyProtection="1">
      <alignment horizontal="left" vertical="center" indent="1" shrinkToFit="1"/>
      <protection locked="0"/>
    </xf>
    <xf numFmtId="14" fontId="20" fillId="38" borderId="52" xfId="33" applyNumberFormat="1" applyFont="1" applyFill="1" applyBorder="1" applyAlignment="1" applyProtection="1">
      <alignment horizontal="left" vertical="center" indent="1" shrinkToFit="1"/>
      <protection locked="0"/>
    </xf>
    <xf numFmtId="14" fontId="20" fillId="38" borderId="53" xfId="33" applyNumberFormat="1" applyFont="1" applyFill="1" applyBorder="1" applyAlignment="1" applyProtection="1">
      <alignment horizontal="left" vertical="center" indent="1" shrinkToFit="1"/>
      <protection locked="0"/>
    </xf>
    <xf numFmtId="14" fontId="20" fillId="38" borderId="51" xfId="33" applyNumberFormat="1" applyFont="1" applyFill="1" applyBorder="1" applyAlignment="1" applyProtection="1">
      <alignment horizontal="left" vertical="center" indent="1" shrinkToFit="1"/>
      <protection locked="0"/>
    </xf>
    <xf numFmtId="0" fontId="18" fillId="9" borderId="59" xfId="33" applyFont="1" applyFill="1" applyBorder="1" applyAlignment="1" applyProtection="1">
      <alignment horizontal="center" vertical="center"/>
      <protection hidden="1"/>
    </xf>
    <xf numFmtId="0" fontId="18" fillId="9" borderId="60" xfId="33" applyFont="1" applyFill="1" applyBorder="1" applyAlignment="1" applyProtection="1">
      <alignment horizontal="center" vertical="center"/>
      <protection hidden="1"/>
    </xf>
    <xf numFmtId="0" fontId="18" fillId="9" borderId="61" xfId="33" applyFont="1" applyFill="1" applyBorder="1" applyAlignment="1" applyProtection="1">
      <alignment horizontal="center" vertical="center"/>
      <protection hidden="1"/>
    </xf>
    <xf numFmtId="0" fontId="18" fillId="9" borderId="62" xfId="33" applyFont="1" applyFill="1" applyBorder="1" applyAlignment="1" applyProtection="1">
      <alignment horizontal="center" vertical="center"/>
      <protection hidden="1"/>
    </xf>
    <xf numFmtId="0" fontId="18" fillId="9" borderId="0" xfId="33" applyFont="1" applyFill="1" applyBorder="1" applyAlignment="1" applyProtection="1">
      <alignment horizontal="center" vertical="center"/>
      <protection hidden="1"/>
    </xf>
    <xf numFmtId="0" fontId="18" fillId="9" borderId="63" xfId="33" applyFont="1" applyFill="1" applyBorder="1" applyAlignment="1" applyProtection="1">
      <alignment horizontal="center" vertical="center"/>
      <protection hidden="1"/>
    </xf>
    <xf numFmtId="0" fontId="18" fillId="9" borderId="64" xfId="33" applyFont="1" applyFill="1" applyBorder="1" applyAlignment="1" applyProtection="1">
      <alignment horizontal="center" vertical="center"/>
      <protection hidden="1"/>
    </xf>
    <xf numFmtId="0" fontId="18" fillId="9" borderId="65" xfId="33" applyFont="1" applyFill="1" applyBorder="1" applyAlignment="1" applyProtection="1">
      <alignment horizontal="center" vertical="center"/>
      <protection hidden="1"/>
    </xf>
    <xf numFmtId="0" fontId="18" fillId="9" borderId="66" xfId="33" applyFont="1" applyFill="1" applyBorder="1" applyAlignment="1" applyProtection="1">
      <alignment horizontal="center" vertical="center"/>
      <protection hidden="1"/>
    </xf>
    <xf numFmtId="0" fontId="42" fillId="9" borderId="59" xfId="33" applyFont="1" applyFill="1" applyBorder="1" applyAlignment="1" applyProtection="1">
      <alignment horizontal="center" vertical="center" wrapText="1"/>
      <protection hidden="1"/>
    </xf>
    <xf numFmtId="0" fontId="42" fillId="9" borderId="60" xfId="33" applyFont="1" applyFill="1" applyBorder="1" applyAlignment="1" applyProtection="1">
      <alignment horizontal="center" vertical="center" wrapText="1"/>
      <protection hidden="1"/>
    </xf>
    <xf numFmtId="0" fontId="42" fillId="9" borderId="61" xfId="33" applyFont="1" applyFill="1" applyBorder="1" applyAlignment="1" applyProtection="1">
      <alignment horizontal="center" vertical="center" wrapText="1"/>
      <protection hidden="1"/>
    </xf>
    <xf numFmtId="0" fontId="42" fillId="9" borderId="62" xfId="33" applyFont="1" applyFill="1" applyBorder="1" applyAlignment="1" applyProtection="1">
      <alignment horizontal="center" vertical="center" wrapText="1"/>
      <protection hidden="1"/>
    </xf>
    <xf numFmtId="0" fontId="42" fillId="9" borderId="0" xfId="33" applyFont="1" applyFill="1" applyBorder="1" applyAlignment="1" applyProtection="1">
      <alignment horizontal="center" vertical="center" wrapText="1"/>
      <protection hidden="1"/>
    </xf>
    <xf numFmtId="0" fontId="42" fillId="9" borderId="63" xfId="33" applyFont="1" applyFill="1" applyBorder="1" applyAlignment="1" applyProtection="1">
      <alignment horizontal="center" vertical="center" wrapText="1"/>
      <protection hidden="1"/>
    </xf>
    <xf numFmtId="0" fontId="42" fillId="9" borderId="64" xfId="33" applyFont="1" applyFill="1" applyBorder="1" applyAlignment="1" applyProtection="1">
      <alignment horizontal="center" vertical="center" wrapText="1"/>
      <protection hidden="1"/>
    </xf>
    <xf numFmtId="0" fontId="42" fillId="9" borderId="65" xfId="33" applyFont="1" applyFill="1" applyBorder="1" applyAlignment="1" applyProtection="1">
      <alignment horizontal="center" vertical="center" wrapText="1"/>
      <protection hidden="1"/>
    </xf>
    <xf numFmtId="0" fontId="42" fillId="9" borderId="66" xfId="33" applyFont="1" applyFill="1" applyBorder="1" applyAlignment="1" applyProtection="1">
      <alignment horizontal="center" vertical="center" wrapText="1"/>
      <protection hidden="1"/>
    </xf>
    <xf numFmtId="49" fontId="61" fillId="38" borderId="52" xfId="33" applyNumberFormat="1" applyFont="1" applyFill="1" applyBorder="1" applyAlignment="1" applyProtection="1">
      <alignment horizontal="left" vertical="center" indent="1" shrinkToFit="1"/>
      <protection locked="0"/>
    </xf>
    <xf numFmtId="49" fontId="61" fillId="38" borderId="53" xfId="33" applyNumberFormat="1" applyFont="1" applyFill="1" applyBorder="1" applyAlignment="1" applyProtection="1">
      <alignment horizontal="left" vertical="center" indent="1" shrinkToFit="1"/>
      <protection locked="0"/>
    </xf>
    <xf numFmtId="49" fontId="61" fillId="38" borderId="51" xfId="33" applyNumberFormat="1" applyFont="1" applyFill="1" applyBorder="1" applyAlignment="1" applyProtection="1">
      <alignment horizontal="left" vertical="center" indent="1" shrinkToFit="1"/>
      <protection locked="0"/>
    </xf>
    <xf numFmtId="0" fontId="61" fillId="38" borderId="52" xfId="33" applyNumberFormat="1" applyFont="1" applyFill="1" applyBorder="1" applyAlignment="1" applyProtection="1">
      <alignment horizontal="left" vertical="center" indent="1" shrinkToFit="1"/>
      <protection hidden="1"/>
    </xf>
    <xf numFmtId="0" fontId="61" fillId="38" borderId="53" xfId="33" applyNumberFormat="1" applyFont="1" applyFill="1" applyBorder="1" applyAlignment="1" applyProtection="1">
      <alignment horizontal="left" vertical="center" indent="1" shrinkToFit="1"/>
      <protection hidden="1"/>
    </xf>
    <xf numFmtId="0" fontId="61" fillId="38" borderId="51" xfId="33" applyNumberFormat="1" applyFont="1" applyFill="1" applyBorder="1" applyAlignment="1" applyProtection="1">
      <alignment horizontal="left" vertical="center" indent="1" shrinkToFit="1"/>
      <protection hidden="1"/>
    </xf>
    <xf numFmtId="167" fontId="75" fillId="12" borderId="52" xfId="33" applyNumberFormat="1" applyFont="1" applyFill="1" applyBorder="1" applyAlignment="1" applyProtection="1">
      <alignment horizontal="left" vertical="center" indent="1" shrinkToFit="1"/>
      <protection hidden="1"/>
    </xf>
    <xf numFmtId="167" fontId="75" fillId="12" borderId="53" xfId="33" applyNumberFormat="1" applyFont="1" applyFill="1" applyBorder="1" applyAlignment="1" applyProtection="1">
      <alignment horizontal="left" vertical="center" indent="1" shrinkToFit="1"/>
      <protection hidden="1"/>
    </xf>
    <xf numFmtId="167" fontId="75" fillId="12" borderId="51" xfId="33" applyNumberFormat="1" applyFont="1" applyFill="1" applyBorder="1" applyAlignment="1" applyProtection="1">
      <alignment horizontal="left" vertical="center" indent="1" shrinkToFit="1"/>
      <protection hidden="1"/>
    </xf>
    <xf numFmtId="0" fontId="64" fillId="9" borderId="56" xfId="33" applyFont="1" applyFill="1" applyBorder="1" applyAlignment="1" applyProtection="1">
      <alignment horizontal="center" vertical="center" wrapText="1"/>
      <protection hidden="1"/>
    </xf>
    <xf numFmtId="0" fontId="64" fillId="9" borderId="57" xfId="33" applyFont="1" applyFill="1" applyBorder="1" applyAlignment="1" applyProtection="1">
      <alignment horizontal="center" vertical="center" wrapText="1"/>
      <protection hidden="1"/>
    </xf>
    <xf numFmtId="0" fontId="64" fillId="9" borderId="58" xfId="33" applyFont="1" applyFill="1" applyBorder="1" applyAlignment="1" applyProtection="1">
      <alignment horizontal="center" vertical="center" wrapText="1"/>
      <protection hidden="1"/>
    </xf>
    <xf numFmtId="0" fontId="64" fillId="9" borderId="43" xfId="33" applyFont="1" applyFill="1" applyBorder="1" applyAlignment="1" applyProtection="1">
      <alignment horizontal="center" vertical="center" wrapText="1"/>
      <protection hidden="1"/>
    </xf>
    <xf numFmtId="0" fontId="64" fillId="9" borderId="4" xfId="33" applyFont="1" applyFill="1" applyBorder="1" applyAlignment="1" applyProtection="1">
      <alignment horizontal="center" vertical="center" wrapText="1"/>
      <protection hidden="1"/>
    </xf>
    <xf numFmtId="0" fontId="64" fillId="9" borderId="5" xfId="33" applyFont="1" applyFill="1" applyBorder="1" applyAlignment="1" applyProtection="1">
      <alignment horizontal="center" vertical="center" wrapText="1"/>
      <protection hidden="1"/>
    </xf>
    <xf numFmtId="0" fontId="50" fillId="3" borderId="9" xfId="33" applyFont="1" applyFill="1" applyBorder="1" applyAlignment="1" applyProtection="1">
      <alignment horizontal="center" vertical="center"/>
      <protection hidden="1"/>
    </xf>
    <xf numFmtId="0" fontId="50" fillId="3" borderId="10" xfId="33" applyFont="1" applyFill="1" applyBorder="1" applyAlignment="1" applyProtection="1">
      <alignment horizontal="center" vertical="center"/>
      <protection hidden="1"/>
    </xf>
    <xf numFmtId="0" fontId="50" fillId="3" borderId="11" xfId="33" applyFont="1" applyFill="1" applyBorder="1" applyAlignment="1" applyProtection="1">
      <alignment horizontal="center" vertical="center"/>
      <protection hidden="1"/>
    </xf>
    <xf numFmtId="0" fontId="50" fillId="3" borderId="9" xfId="33" applyFont="1" applyFill="1" applyBorder="1" applyAlignment="1" applyProtection="1">
      <alignment horizontal="center" vertical="center"/>
      <protection locked="0"/>
    </xf>
    <xf numFmtId="0" fontId="50" fillId="3" borderId="10" xfId="33" applyFont="1" applyFill="1" applyBorder="1" applyAlignment="1" applyProtection="1">
      <alignment horizontal="center" vertical="center"/>
      <protection locked="0"/>
    </xf>
    <xf numFmtId="0" fontId="50" fillId="3" borderId="11" xfId="33" applyFont="1" applyFill="1" applyBorder="1" applyAlignment="1" applyProtection="1">
      <alignment horizontal="center" vertical="center"/>
      <protection locked="0"/>
    </xf>
    <xf numFmtId="0" fontId="16" fillId="13" borderId="65" xfId="33" applyFont="1" applyFill="1" applyBorder="1" applyAlignment="1" applyProtection="1">
      <alignment horizontal="center" vertical="center"/>
      <protection hidden="1"/>
    </xf>
    <xf numFmtId="0" fontId="4" fillId="45" borderId="67" xfId="33" applyFont="1" applyFill="1" applyBorder="1" applyAlignment="1" applyProtection="1">
      <alignment horizontal="center" vertical="center"/>
      <protection hidden="1"/>
    </xf>
    <xf numFmtId="0" fontId="4" fillId="45" borderId="68" xfId="33" applyFont="1" applyFill="1" applyBorder="1" applyAlignment="1" applyProtection="1">
      <alignment horizontal="center" vertical="center"/>
      <protection hidden="1"/>
    </xf>
    <xf numFmtId="0" fontId="4" fillId="45" borderId="69" xfId="33" applyFont="1" applyFill="1" applyBorder="1" applyAlignment="1" applyProtection="1">
      <alignment horizontal="center" vertical="center"/>
      <protection hidden="1"/>
    </xf>
    <xf numFmtId="0" fontId="23" fillId="22" borderId="0" xfId="0" applyFont="1" applyFill="1" applyAlignment="1" applyProtection="1">
      <alignment horizontal="center" vertical="center"/>
      <protection hidden="1"/>
    </xf>
    <xf numFmtId="0" fontId="20" fillId="24" borderId="1" xfId="6" applyNumberFormat="1" applyFont="1" applyFill="1" applyBorder="1" applyAlignment="1" applyProtection="1">
      <alignment horizontal="center" vertical="center" wrapText="1"/>
      <protection hidden="1"/>
    </xf>
    <xf numFmtId="0" fontId="8" fillId="10" borderId="1" xfId="0" applyFont="1" applyFill="1" applyBorder="1" applyAlignment="1" applyProtection="1">
      <alignment horizontal="left" vertical="center"/>
      <protection hidden="1"/>
    </xf>
    <xf numFmtId="0" fontId="11" fillId="4" borderId="1" xfId="0" applyFont="1" applyFill="1" applyBorder="1" applyAlignment="1" applyProtection="1">
      <alignment horizontal="center" vertical="center" wrapText="1"/>
      <protection hidden="1"/>
    </xf>
    <xf numFmtId="0" fontId="11" fillId="4" borderId="2" xfId="0" applyFont="1" applyFill="1" applyBorder="1" applyAlignment="1" applyProtection="1">
      <alignment horizontal="center" vertical="center" wrapText="1"/>
      <protection hidden="1"/>
    </xf>
    <xf numFmtId="0" fontId="11" fillId="4" borderId="16" xfId="0" applyFont="1" applyFill="1" applyBorder="1" applyAlignment="1" applyProtection="1">
      <alignment horizontal="center" vertical="center" wrapText="1"/>
      <protection hidden="1"/>
    </xf>
    <xf numFmtId="0" fontId="11" fillId="4" borderId="14" xfId="0" applyFont="1" applyFill="1" applyBorder="1" applyAlignment="1" applyProtection="1">
      <alignment horizontal="center" vertical="center" wrapText="1"/>
      <protection hidden="1"/>
    </xf>
    <xf numFmtId="0" fontId="8" fillId="13" borderId="1" xfId="0" applyFont="1" applyFill="1" applyBorder="1" applyAlignment="1" applyProtection="1">
      <alignment horizontal="center" vertical="center"/>
      <protection hidden="1"/>
    </xf>
    <xf numFmtId="0" fontId="8" fillId="16" borderId="1" xfId="0" applyFont="1" applyFill="1" applyBorder="1" applyAlignment="1" applyProtection="1">
      <alignment horizontal="center" vertical="center"/>
      <protection hidden="1"/>
    </xf>
    <xf numFmtId="0" fontId="8" fillId="16" borderId="1" xfId="0" applyFont="1" applyFill="1" applyBorder="1" applyAlignment="1" applyProtection="1">
      <alignment horizontal="center" vertical="center" wrapText="1"/>
      <protection hidden="1"/>
    </xf>
    <xf numFmtId="0" fontId="8" fillId="24" borderId="12" xfId="0" applyFont="1" applyFill="1" applyBorder="1" applyAlignment="1" applyProtection="1">
      <alignment horizontal="center" vertical="center"/>
      <protection hidden="1"/>
    </xf>
    <xf numFmtId="0" fontId="8" fillId="24" borderId="20" xfId="0" applyFont="1" applyFill="1" applyBorder="1" applyAlignment="1" applyProtection="1">
      <alignment horizontal="center" vertical="center"/>
      <protection hidden="1"/>
    </xf>
    <xf numFmtId="0" fontId="8" fillId="24" borderId="13" xfId="0" applyFont="1" applyFill="1" applyBorder="1" applyAlignment="1" applyProtection="1">
      <alignment horizontal="center" vertical="center"/>
      <protection hidden="1"/>
    </xf>
    <xf numFmtId="0" fontId="8" fillId="24" borderId="45" xfId="0" applyFont="1" applyFill="1" applyBorder="1" applyAlignment="1" applyProtection="1">
      <alignment horizontal="center" vertical="center"/>
      <protection hidden="1"/>
    </xf>
    <xf numFmtId="0" fontId="8" fillId="24" borderId="0" xfId="0" applyFont="1" applyFill="1" applyBorder="1" applyAlignment="1" applyProtection="1">
      <alignment horizontal="center" vertical="center"/>
      <protection hidden="1"/>
    </xf>
    <xf numFmtId="0" fontId="8" fillId="24" borderId="46" xfId="0" applyFont="1" applyFill="1" applyBorder="1" applyAlignment="1" applyProtection="1">
      <alignment horizontal="center" vertical="center"/>
      <protection hidden="1"/>
    </xf>
    <xf numFmtId="0" fontId="8" fillId="24" borderId="18" xfId="0" applyFont="1" applyFill="1" applyBorder="1" applyAlignment="1" applyProtection="1">
      <alignment horizontal="center" vertical="center"/>
      <protection hidden="1"/>
    </xf>
    <xf numFmtId="0" fontId="8" fillId="24" borderId="19" xfId="0" applyFont="1" applyFill="1" applyBorder="1" applyAlignment="1" applyProtection="1">
      <alignment horizontal="center" vertical="center"/>
      <protection hidden="1"/>
    </xf>
    <xf numFmtId="0" fontId="8" fillId="24" borderId="17" xfId="0" applyFont="1" applyFill="1" applyBorder="1" applyAlignment="1" applyProtection="1">
      <alignment horizontal="center" vertical="center"/>
      <protection hidden="1"/>
    </xf>
    <xf numFmtId="0" fontId="11" fillId="11" borderId="0" xfId="0" applyFont="1" applyFill="1" applyAlignment="1" applyProtection="1">
      <alignment horizontal="center" vertical="center"/>
      <protection hidden="1"/>
    </xf>
    <xf numFmtId="0" fontId="11" fillId="11" borderId="19" xfId="0" applyFont="1" applyFill="1" applyBorder="1" applyAlignment="1" applyProtection="1">
      <alignment horizontal="center" vertical="center"/>
      <protection hidden="1"/>
    </xf>
    <xf numFmtId="0" fontId="8" fillId="14" borderId="0" xfId="0" applyFont="1" applyFill="1" applyAlignment="1" applyProtection="1">
      <alignment horizontal="center" vertical="center"/>
      <protection locked="0"/>
    </xf>
    <xf numFmtId="0" fontId="8" fillId="0" borderId="9" xfId="0" applyFont="1" applyBorder="1" applyAlignment="1" applyProtection="1">
      <alignment horizontal="center" vertical="center" wrapText="1"/>
      <protection hidden="1"/>
    </xf>
    <xf numFmtId="0" fontId="8" fillId="0" borderId="11" xfId="0" applyFont="1" applyBorder="1" applyAlignment="1" applyProtection="1">
      <alignment horizontal="center" vertical="center" wrapText="1"/>
      <protection hidden="1"/>
    </xf>
    <xf numFmtId="0" fontId="8" fillId="0" borderId="2"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wrapText="1"/>
      <protection hidden="1"/>
    </xf>
    <xf numFmtId="0" fontId="8" fillId="0" borderId="1" xfId="0" applyFont="1" applyBorder="1" applyAlignment="1" applyProtection="1">
      <alignment horizontal="center" vertical="center"/>
      <protection hidden="1"/>
    </xf>
    <xf numFmtId="0" fontId="8" fillId="0" borderId="8" xfId="1" applyNumberFormat="1" applyFont="1" applyFill="1" applyBorder="1" applyAlignment="1" applyProtection="1">
      <alignment horizontal="center" vertical="center"/>
      <protection hidden="1"/>
    </xf>
    <xf numFmtId="0" fontId="0" fillId="16" borderId="1" xfId="0" applyFill="1" applyBorder="1" applyAlignment="1" applyProtection="1">
      <alignment horizontal="center" vertical="center"/>
      <protection hidden="1"/>
    </xf>
    <xf numFmtId="0" fontId="67" fillId="12" borderId="10" xfId="0" applyNumberFormat="1" applyFont="1" applyFill="1" applyBorder="1" applyAlignment="1" applyProtection="1">
      <alignment horizontal="center" vertical="center" wrapText="1"/>
      <protection hidden="1"/>
    </xf>
    <xf numFmtId="0" fontId="67" fillId="12" borderId="11" xfId="0" applyNumberFormat="1" applyFont="1" applyFill="1" applyBorder="1" applyAlignment="1" applyProtection="1">
      <alignment horizontal="center" vertical="center" wrapText="1"/>
      <protection hidden="1"/>
    </xf>
    <xf numFmtId="0" fontId="50" fillId="5" borderId="51" xfId="0" applyNumberFormat="1" applyFont="1" applyFill="1" applyBorder="1" applyAlignment="1" applyProtection="1">
      <alignment horizontal="center" vertical="center" wrapText="1"/>
      <protection hidden="1"/>
    </xf>
    <xf numFmtId="0" fontId="50" fillId="5" borderId="78" xfId="0" applyNumberFormat="1" applyFont="1" applyFill="1" applyBorder="1" applyAlignment="1" applyProtection="1">
      <alignment horizontal="center" vertical="center" wrapText="1"/>
      <protection hidden="1"/>
    </xf>
    <xf numFmtId="0" fontId="50" fillId="5" borderId="3" xfId="0" applyNumberFormat="1" applyFont="1" applyFill="1" applyBorder="1" applyAlignment="1" applyProtection="1">
      <alignment horizontal="center" vertical="center" wrapText="1"/>
      <protection hidden="1"/>
    </xf>
    <xf numFmtId="0" fontId="50" fillId="5" borderId="77" xfId="0" applyNumberFormat="1" applyFont="1" applyFill="1" applyBorder="1" applyAlignment="1" applyProtection="1">
      <alignment horizontal="center" vertical="center" wrapText="1"/>
      <protection hidden="1"/>
    </xf>
    <xf numFmtId="0" fontId="50" fillId="5" borderId="52" xfId="0" applyNumberFormat="1" applyFont="1" applyFill="1" applyBorder="1" applyAlignment="1" applyProtection="1">
      <alignment horizontal="center" vertical="center" wrapText="1"/>
      <protection hidden="1"/>
    </xf>
    <xf numFmtId="0" fontId="50" fillId="5" borderId="79" xfId="0" applyNumberFormat="1" applyFont="1" applyFill="1" applyBorder="1" applyAlignment="1" applyProtection="1">
      <alignment horizontal="center" vertical="center" wrapText="1"/>
      <protection hidden="1"/>
    </xf>
    <xf numFmtId="0" fontId="55" fillId="13" borderId="11" xfId="1" applyNumberFormat="1" applyFont="1" applyFill="1" applyBorder="1" applyAlignment="1" applyProtection="1">
      <alignment horizontal="center" vertical="center"/>
      <protection hidden="1"/>
    </xf>
    <xf numFmtId="0" fontId="55" fillId="13" borderId="1" xfId="1" applyNumberFormat="1" applyFont="1" applyFill="1" applyBorder="1" applyAlignment="1" applyProtection="1">
      <alignment horizontal="center" vertical="center"/>
      <protection hidden="1"/>
    </xf>
    <xf numFmtId="0" fontId="8" fillId="12" borderId="1" xfId="1" applyNumberFormat="1" applyFont="1" applyFill="1" applyBorder="1" applyAlignment="1" applyProtection="1">
      <alignment horizontal="center" vertical="center"/>
      <protection hidden="1"/>
    </xf>
    <xf numFmtId="0" fontId="55" fillId="13" borderId="44" xfId="1" applyNumberFormat="1" applyFont="1" applyFill="1" applyBorder="1" applyAlignment="1" applyProtection="1">
      <alignment horizontal="center" vertical="center"/>
      <protection hidden="1"/>
    </xf>
    <xf numFmtId="0" fontId="55" fillId="13" borderId="83" xfId="1" applyNumberFormat="1" applyFont="1" applyFill="1" applyBorder="1" applyAlignment="1" applyProtection="1">
      <alignment horizontal="center" vertical="center"/>
      <protection hidden="1"/>
    </xf>
    <xf numFmtId="0" fontId="8" fillId="2" borderId="9" xfId="1" applyNumberFormat="1" applyFont="1" applyFill="1" applyBorder="1" applyAlignment="1" applyProtection="1">
      <alignment horizontal="center" vertical="center"/>
      <protection hidden="1"/>
    </xf>
    <xf numFmtId="0" fontId="8" fillId="2" borderId="11" xfId="1" applyNumberFormat="1" applyFont="1" applyFill="1" applyBorder="1" applyAlignment="1" applyProtection="1">
      <alignment horizontal="center" vertical="center"/>
      <protection hidden="1"/>
    </xf>
    <xf numFmtId="0" fontId="6" fillId="16" borderId="1" xfId="0" applyFont="1" applyFill="1" applyBorder="1" applyAlignment="1" applyProtection="1">
      <alignment horizontal="center" vertical="center"/>
      <protection hidden="1"/>
    </xf>
    <xf numFmtId="0" fontId="6" fillId="16" borderId="47" xfId="0" applyFont="1" applyFill="1" applyBorder="1" applyAlignment="1" applyProtection="1">
      <alignment horizontal="center" vertical="center"/>
      <protection hidden="1"/>
    </xf>
    <xf numFmtId="0" fontId="8" fillId="0" borderId="6" xfId="1" applyNumberFormat="1" applyFont="1" applyFill="1" applyBorder="1" applyAlignment="1" applyProtection="1">
      <alignment horizontal="center" vertical="center"/>
      <protection hidden="1"/>
    </xf>
    <xf numFmtId="0" fontId="20" fillId="27" borderId="33" xfId="6" applyNumberFormat="1" applyFont="1" applyFill="1" applyBorder="1" applyAlignment="1" applyProtection="1">
      <alignment horizontal="center" vertical="center" wrapText="1"/>
      <protection hidden="1"/>
    </xf>
    <xf numFmtId="0" fontId="20" fillId="27" borderId="16" xfId="6" applyNumberFormat="1" applyFont="1" applyFill="1" applyBorder="1" applyAlignment="1" applyProtection="1">
      <alignment horizontal="center" vertical="center" wrapText="1"/>
      <protection hidden="1"/>
    </xf>
    <xf numFmtId="0" fontId="20" fillId="27" borderId="74" xfId="6" applyNumberFormat="1" applyFont="1" applyFill="1" applyBorder="1" applyAlignment="1" applyProtection="1">
      <alignment horizontal="center" vertical="center" wrapText="1"/>
      <protection hidden="1"/>
    </xf>
    <xf numFmtId="0" fontId="22" fillId="5" borderId="34" xfId="0" applyNumberFormat="1" applyFont="1" applyFill="1" applyBorder="1" applyAlignment="1" applyProtection="1">
      <alignment horizontal="center" vertical="center"/>
      <protection hidden="1"/>
    </xf>
    <xf numFmtId="0" fontId="22" fillId="5" borderId="35" xfId="0" applyNumberFormat="1" applyFont="1" applyFill="1" applyBorder="1" applyAlignment="1" applyProtection="1">
      <alignment horizontal="center" vertical="center"/>
      <protection hidden="1"/>
    </xf>
    <xf numFmtId="0" fontId="22" fillId="5" borderId="36" xfId="0" applyNumberFormat="1" applyFont="1" applyFill="1" applyBorder="1" applyAlignment="1" applyProtection="1">
      <alignment horizontal="center" vertical="center"/>
      <protection hidden="1"/>
    </xf>
    <xf numFmtId="0" fontId="23" fillId="12" borderId="34" xfId="0" applyNumberFormat="1" applyFont="1" applyFill="1" applyBorder="1" applyAlignment="1" applyProtection="1">
      <alignment horizontal="center" vertical="center"/>
      <protection hidden="1"/>
    </xf>
    <xf numFmtId="0" fontId="23" fillId="12" borderId="35" xfId="0" applyNumberFormat="1" applyFont="1" applyFill="1" applyBorder="1" applyAlignment="1" applyProtection="1">
      <alignment horizontal="center" vertical="center"/>
      <protection hidden="1"/>
    </xf>
    <xf numFmtId="0" fontId="23" fillId="12" borderId="36" xfId="0" applyNumberFormat="1" applyFont="1" applyFill="1" applyBorder="1" applyAlignment="1" applyProtection="1">
      <alignment horizontal="center" vertical="center"/>
      <protection hidden="1"/>
    </xf>
    <xf numFmtId="0" fontId="11" fillId="32" borderId="3" xfId="1" applyNumberFormat="1" applyFont="1" applyFill="1" applyBorder="1" applyAlignment="1" applyProtection="1">
      <alignment horizontal="center" vertical="center" wrapText="1"/>
      <protection hidden="1"/>
    </xf>
    <xf numFmtId="0" fontId="11" fillId="32" borderId="77" xfId="1" applyNumberFormat="1" applyFont="1" applyFill="1" applyBorder="1" applyAlignment="1" applyProtection="1">
      <alignment horizontal="center" vertical="center" wrapText="1"/>
      <protection hidden="1"/>
    </xf>
    <xf numFmtId="0" fontId="11" fillId="32" borderId="52" xfId="1" applyNumberFormat="1" applyFont="1" applyFill="1" applyBorder="1" applyAlignment="1" applyProtection="1">
      <alignment horizontal="center" vertical="center" wrapText="1"/>
      <protection hidden="1"/>
    </xf>
    <xf numFmtId="0" fontId="11" fillId="32" borderId="79" xfId="1" applyNumberFormat="1" applyFont="1" applyFill="1" applyBorder="1" applyAlignment="1" applyProtection="1">
      <alignment horizontal="center" vertical="center" wrapText="1"/>
      <protection hidden="1"/>
    </xf>
    <xf numFmtId="0" fontId="20" fillId="27" borderId="14" xfId="6" applyNumberFormat="1" applyFont="1" applyFill="1" applyBorder="1" applyAlignment="1" applyProtection="1">
      <alignment horizontal="center" vertical="center" wrapText="1"/>
      <protection hidden="1"/>
    </xf>
    <xf numFmtId="0" fontId="20" fillId="27" borderId="1" xfId="6" applyNumberFormat="1" applyFont="1" applyFill="1" applyBorder="1" applyAlignment="1" applyProtection="1">
      <alignment horizontal="center" vertical="center" wrapText="1"/>
      <protection hidden="1"/>
    </xf>
    <xf numFmtId="0" fontId="20" fillId="27" borderId="47" xfId="6" applyNumberFormat="1" applyFont="1" applyFill="1" applyBorder="1" applyAlignment="1" applyProtection="1">
      <alignment horizontal="center" vertical="center" wrapText="1"/>
      <protection hidden="1"/>
    </xf>
    <xf numFmtId="0" fontId="8" fillId="0" borderId="7" xfId="1" applyNumberFormat="1" applyFont="1" applyFill="1" applyBorder="1" applyAlignment="1" applyProtection="1">
      <alignment horizontal="center" vertical="center"/>
      <protection hidden="1"/>
    </xf>
    <xf numFmtId="0" fontId="23" fillId="12" borderId="1" xfId="0" applyNumberFormat="1" applyFont="1" applyFill="1" applyBorder="1" applyAlignment="1" applyProtection="1">
      <alignment horizontal="center" vertical="center"/>
      <protection hidden="1"/>
    </xf>
    <xf numFmtId="0" fontId="23" fillId="12" borderId="9" xfId="0" applyNumberFormat="1" applyFont="1" applyFill="1" applyBorder="1" applyAlignment="1" applyProtection="1">
      <alignment horizontal="center" vertical="center"/>
      <protection hidden="1"/>
    </xf>
    <xf numFmtId="0" fontId="8" fillId="0" borderId="48" xfId="1" applyNumberFormat="1" applyFont="1" applyFill="1" applyBorder="1" applyAlignment="1" applyProtection="1">
      <alignment horizontal="center" vertical="center"/>
      <protection hidden="1"/>
    </xf>
    <xf numFmtId="0" fontId="8" fillId="0" borderId="1" xfId="1" applyNumberFormat="1" applyFont="1" applyFill="1" applyBorder="1" applyAlignment="1" applyProtection="1">
      <alignment horizontal="center" vertical="center"/>
      <protection hidden="1"/>
    </xf>
    <xf numFmtId="0" fontId="20" fillId="0" borderId="9" xfId="0" applyNumberFormat="1" applyFont="1" applyFill="1" applyBorder="1" applyAlignment="1" applyProtection="1">
      <alignment horizontal="center" vertical="center"/>
      <protection hidden="1"/>
    </xf>
    <xf numFmtId="0" fontId="20" fillId="0" borderId="10" xfId="0" applyNumberFormat="1" applyFont="1" applyFill="1" applyBorder="1" applyAlignment="1" applyProtection="1">
      <alignment horizontal="center" vertical="center"/>
      <protection hidden="1"/>
    </xf>
    <xf numFmtId="0" fontId="20" fillId="0" borderId="11" xfId="0" applyNumberFormat="1" applyFont="1" applyFill="1" applyBorder="1" applyAlignment="1" applyProtection="1">
      <alignment horizontal="center" vertical="center"/>
      <protection hidden="1"/>
    </xf>
    <xf numFmtId="0" fontId="8" fillId="0" borderId="2" xfId="0" applyNumberFormat="1" applyFont="1" applyFill="1" applyBorder="1" applyAlignment="1" applyProtection="1">
      <alignment horizontal="center" vertical="center" wrapText="1"/>
      <protection hidden="1"/>
    </xf>
    <xf numFmtId="0" fontId="8" fillId="0" borderId="16" xfId="0" applyNumberFormat="1" applyFont="1" applyFill="1" applyBorder="1" applyAlignment="1" applyProtection="1">
      <alignment horizontal="center" vertical="center" wrapText="1"/>
      <protection hidden="1"/>
    </xf>
    <xf numFmtId="0" fontId="8" fillId="0" borderId="14" xfId="0" applyNumberFormat="1" applyFont="1" applyFill="1" applyBorder="1" applyAlignment="1" applyProtection="1">
      <alignment horizontal="center" vertical="center" wrapText="1"/>
      <protection hidden="1"/>
    </xf>
    <xf numFmtId="0" fontId="8" fillId="26" borderId="1" xfId="1" applyNumberFormat="1" applyFont="1" applyFill="1" applyBorder="1" applyAlignment="1" applyProtection="1">
      <alignment horizontal="center" vertical="center" wrapText="1"/>
      <protection hidden="1"/>
    </xf>
    <xf numFmtId="0" fontId="8" fillId="10" borderId="9" xfId="1" applyNumberFormat="1" applyFont="1" applyFill="1" applyBorder="1" applyAlignment="1" applyProtection="1">
      <alignment horizontal="center" vertical="center"/>
      <protection hidden="1"/>
    </xf>
    <xf numFmtId="0" fontId="8" fillId="10" borderId="10" xfId="1" applyNumberFormat="1" applyFont="1" applyFill="1" applyBorder="1" applyAlignment="1" applyProtection="1">
      <alignment horizontal="center" vertical="center"/>
      <protection hidden="1"/>
    </xf>
    <xf numFmtId="0" fontId="8" fillId="10" borderId="11" xfId="1" applyNumberFormat="1" applyFont="1" applyFill="1" applyBorder="1" applyAlignment="1" applyProtection="1">
      <alignment horizontal="center" vertical="center"/>
      <protection hidden="1"/>
    </xf>
    <xf numFmtId="0" fontId="8" fillId="10" borderId="9" xfId="1" applyNumberFormat="1" applyFont="1" applyFill="1" applyBorder="1" applyAlignment="1" applyProtection="1">
      <alignment horizontal="center" vertical="center" wrapText="1"/>
      <protection hidden="1"/>
    </xf>
    <xf numFmtId="0" fontId="8" fillId="10" borderId="10" xfId="1" applyNumberFormat="1" applyFont="1" applyFill="1" applyBorder="1" applyAlignment="1" applyProtection="1">
      <alignment horizontal="center" vertical="center" wrapText="1"/>
      <protection hidden="1"/>
    </xf>
    <xf numFmtId="0" fontId="8" fillId="10" borderId="11" xfId="1" applyNumberFormat="1" applyFont="1" applyFill="1" applyBorder="1" applyAlignment="1" applyProtection="1">
      <alignment horizontal="center" vertical="center" wrapText="1"/>
      <protection hidden="1"/>
    </xf>
    <xf numFmtId="0" fontId="22" fillId="33" borderId="9" xfId="0" applyNumberFormat="1" applyFont="1" applyFill="1" applyBorder="1" applyAlignment="1" applyProtection="1">
      <alignment horizontal="center" vertical="center"/>
      <protection hidden="1"/>
    </xf>
    <xf numFmtId="0" fontId="22" fillId="33" borderId="10" xfId="0" applyNumberFormat="1" applyFont="1" applyFill="1" applyBorder="1" applyAlignment="1" applyProtection="1">
      <alignment horizontal="center" vertical="center"/>
      <protection hidden="1"/>
    </xf>
    <xf numFmtId="0" fontId="22" fillId="33" borderId="11" xfId="0" applyNumberFormat="1" applyFont="1" applyFill="1" applyBorder="1" applyAlignment="1" applyProtection="1">
      <alignment horizontal="center" vertical="center"/>
      <protection hidden="1"/>
    </xf>
    <xf numFmtId="0" fontId="6" fillId="16" borderId="1" xfId="0" applyFont="1" applyFill="1" applyBorder="1" applyAlignment="1" applyProtection="1">
      <alignment horizontal="center" vertical="center" wrapText="1"/>
      <protection hidden="1"/>
    </xf>
    <xf numFmtId="0" fontId="6" fillId="16" borderId="47" xfId="0" applyFont="1" applyFill="1" applyBorder="1" applyAlignment="1" applyProtection="1">
      <alignment horizontal="center" vertical="center" wrapText="1"/>
      <protection hidden="1"/>
    </xf>
    <xf numFmtId="0" fontId="0" fillId="16" borderId="47" xfId="0" applyFill="1" applyBorder="1" applyAlignment="1" applyProtection="1">
      <alignment horizontal="center" vertical="center"/>
      <protection hidden="1"/>
    </xf>
    <xf numFmtId="0" fontId="8" fillId="0" borderId="1" xfId="0" applyNumberFormat="1" applyFont="1" applyFill="1" applyBorder="1" applyAlignment="1" applyProtection="1">
      <alignment horizontal="center" vertical="center" wrapText="1"/>
      <protection hidden="1"/>
    </xf>
    <xf numFmtId="0" fontId="71" fillId="32" borderId="53" xfId="0" applyNumberFormat="1" applyFont="1" applyFill="1" applyBorder="1" applyAlignment="1" applyProtection="1">
      <alignment horizontal="center" vertical="center"/>
      <protection hidden="1"/>
    </xf>
    <xf numFmtId="0" fontId="11" fillId="5" borderId="3" xfId="0" applyNumberFormat="1" applyFont="1" applyFill="1" applyBorder="1" applyAlignment="1" applyProtection="1">
      <alignment horizontal="center" vertical="center" wrapText="1"/>
      <protection hidden="1"/>
    </xf>
    <xf numFmtId="0" fontId="60" fillId="3" borderId="3" xfId="0" applyNumberFormat="1" applyFont="1" applyFill="1" applyBorder="1" applyAlignment="1" applyProtection="1">
      <alignment horizontal="center" vertical="center" wrapText="1"/>
      <protection hidden="1"/>
    </xf>
    <xf numFmtId="0" fontId="62" fillId="40" borderId="72" xfId="0" applyNumberFormat="1" applyFont="1" applyFill="1" applyBorder="1" applyAlignment="1" applyProtection="1">
      <alignment horizontal="center" vertical="center" wrapText="1"/>
      <protection hidden="1"/>
    </xf>
    <xf numFmtId="0" fontId="62" fillId="40" borderId="73" xfId="0" applyNumberFormat="1" applyFont="1" applyFill="1" applyBorder="1" applyAlignment="1" applyProtection="1">
      <alignment horizontal="center" vertical="center" wrapText="1"/>
      <protection hidden="1"/>
    </xf>
    <xf numFmtId="0" fontId="62" fillId="40" borderId="80" xfId="0" applyNumberFormat="1" applyFont="1" applyFill="1" applyBorder="1" applyAlignment="1" applyProtection="1">
      <alignment horizontal="center" vertical="center" wrapText="1"/>
      <protection hidden="1"/>
    </xf>
    <xf numFmtId="0" fontId="42" fillId="40" borderId="3" xfId="0" applyNumberFormat="1" applyFont="1" applyFill="1" applyBorder="1" applyAlignment="1" applyProtection="1">
      <alignment horizontal="center" vertical="center" wrapText="1"/>
      <protection hidden="1"/>
    </xf>
    <xf numFmtId="0" fontId="10" fillId="5" borderId="51" xfId="0" applyNumberFormat="1" applyFont="1" applyFill="1" applyBorder="1" applyAlignment="1" applyProtection="1">
      <alignment horizontal="center" vertical="center"/>
      <protection hidden="1"/>
    </xf>
    <xf numFmtId="0" fontId="10" fillId="5" borderId="3" xfId="0" applyNumberFormat="1" applyFont="1" applyFill="1" applyBorder="1" applyAlignment="1" applyProtection="1">
      <alignment horizontal="center" vertical="center"/>
      <protection hidden="1"/>
    </xf>
    <xf numFmtId="0" fontId="8" fillId="2" borderId="9" xfId="1" applyNumberFormat="1" applyFont="1" applyFill="1" applyBorder="1" applyAlignment="1" applyProtection="1">
      <alignment horizontal="center" vertical="center" wrapText="1"/>
      <protection hidden="1"/>
    </xf>
    <xf numFmtId="0" fontId="8" fillId="2" borderId="10" xfId="1" applyNumberFormat="1" applyFont="1" applyFill="1" applyBorder="1" applyAlignment="1" applyProtection="1">
      <alignment horizontal="center" vertical="center" wrapText="1"/>
      <protection hidden="1"/>
    </xf>
    <xf numFmtId="0" fontId="8" fillId="2" borderId="11" xfId="1" applyNumberFormat="1" applyFont="1" applyFill="1" applyBorder="1" applyAlignment="1" applyProtection="1">
      <alignment horizontal="center" vertical="center" wrapText="1"/>
      <protection hidden="1"/>
    </xf>
    <xf numFmtId="0" fontId="67" fillId="12" borderId="9" xfId="0" applyNumberFormat="1" applyFont="1" applyFill="1" applyBorder="1" applyAlignment="1" applyProtection="1">
      <alignment horizontal="center" vertical="center" wrapText="1"/>
      <protection hidden="1"/>
    </xf>
    <xf numFmtId="0" fontId="42" fillId="8" borderId="49" xfId="0" applyNumberFormat="1" applyFont="1" applyFill="1" applyBorder="1" applyAlignment="1" applyProtection="1">
      <alignment horizontal="center" vertical="center"/>
      <protection hidden="1"/>
    </xf>
    <xf numFmtId="0" fontId="10" fillId="33" borderId="3" xfId="0" applyNumberFormat="1" applyFont="1" applyFill="1" applyBorder="1" applyAlignment="1" applyProtection="1">
      <alignment horizontal="center" vertical="center"/>
      <protection hidden="1"/>
    </xf>
    <xf numFmtId="0" fontId="71" fillId="29" borderId="50" xfId="0" applyNumberFormat="1" applyFont="1" applyFill="1" applyBorder="1" applyAlignment="1" applyProtection="1">
      <alignment horizontal="center" vertical="center" wrapText="1"/>
      <protection hidden="1"/>
    </xf>
    <xf numFmtId="0" fontId="71" fillId="29" borderId="55" xfId="0" applyNumberFormat="1" applyFont="1" applyFill="1" applyBorder="1" applyAlignment="1" applyProtection="1">
      <alignment horizontal="center" vertical="center" wrapText="1"/>
      <protection hidden="1"/>
    </xf>
    <xf numFmtId="0" fontId="71" fillId="29" borderId="73" xfId="0" applyNumberFormat="1" applyFont="1" applyFill="1" applyBorder="1" applyAlignment="1" applyProtection="1">
      <alignment horizontal="center" vertical="center" wrapText="1"/>
      <protection hidden="1"/>
    </xf>
    <xf numFmtId="0" fontId="71" fillId="29" borderId="80" xfId="0" applyNumberFormat="1" applyFont="1" applyFill="1" applyBorder="1" applyAlignment="1" applyProtection="1">
      <alignment horizontal="center" vertical="center" wrapText="1"/>
      <protection hidden="1"/>
    </xf>
    <xf numFmtId="0" fontId="6" fillId="16" borderId="2" xfId="0" applyFont="1" applyFill="1" applyBorder="1" applyAlignment="1" applyProtection="1">
      <alignment horizontal="center" vertical="center"/>
      <protection locked="0"/>
    </xf>
    <xf numFmtId="0" fontId="0" fillId="16" borderId="74" xfId="0" applyFill="1" applyBorder="1" applyAlignment="1" applyProtection="1">
      <alignment horizontal="center" vertical="center"/>
      <protection locked="0"/>
    </xf>
    <xf numFmtId="0" fontId="11" fillId="33" borderId="3" xfId="1" applyNumberFormat="1" applyFont="1" applyFill="1" applyBorder="1" applyAlignment="1" applyProtection="1">
      <alignment horizontal="center" vertical="center"/>
      <protection hidden="1"/>
    </xf>
    <xf numFmtId="0" fontId="11" fillId="32" borderId="51" xfId="1" applyNumberFormat="1" applyFont="1" applyFill="1" applyBorder="1" applyAlignment="1" applyProtection="1">
      <alignment horizontal="center" vertical="center" wrapText="1"/>
      <protection hidden="1"/>
    </xf>
    <xf numFmtId="0" fontId="11" fillId="32" borderId="78" xfId="1" applyNumberFormat="1" applyFont="1" applyFill="1" applyBorder="1" applyAlignment="1" applyProtection="1">
      <alignment horizontal="center" vertical="center" wrapText="1"/>
      <protection hidden="1"/>
    </xf>
    <xf numFmtId="0" fontId="35" fillId="12" borderId="9" xfId="1" applyNumberFormat="1" applyFont="1" applyFill="1" applyBorder="1" applyAlignment="1" applyProtection="1">
      <alignment horizontal="center" vertical="center" wrapText="1"/>
      <protection hidden="1"/>
    </xf>
    <xf numFmtId="0" fontId="35" fillId="12" borderId="10" xfId="1" applyNumberFormat="1" applyFont="1" applyFill="1" applyBorder="1" applyAlignment="1" applyProtection="1">
      <alignment horizontal="center" vertical="center" wrapText="1"/>
      <protection hidden="1"/>
    </xf>
    <xf numFmtId="0" fontId="35" fillId="12" borderId="11" xfId="1" applyNumberFormat="1" applyFont="1" applyFill="1" applyBorder="1" applyAlignment="1" applyProtection="1">
      <alignment horizontal="center" vertical="center" wrapText="1"/>
      <protection hidden="1"/>
    </xf>
    <xf numFmtId="0" fontId="35" fillId="10" borderId="1" xfId="1" applyNumberFormat="1" applyFont="1" applyFill="1" applyBorder="1" applyAlignment="1" applyProtection="1">
      <alignment horizontal="center" vertical="center" wrapText="1"/>
      <protection hidden="1"/>
    </xf>
    <xf numFmtId="0" fontId="35" fillId="10" borderId="9" xfId="1" applyNumberFormat="1" applyFont="1" applyFill="1" applyBorder="1" applyAlignment="1" applyProtection="1">
      <alignment horizontal="center" vertical="center" wrapText="1"/>
      <protection hidden="1"/>
    </xf>
    <xf numFmtId="0" fontId="35" fillId="10" borderId="10" xfId="1" applyNumberFormat="1" applyFont="1" applyFill="1" applyBorder="1" applyAlignment="1" applyProtection="1">
      <alignment horizontal="center" vertical="center" wrapText="1"/>
      <protection hidden="1"/>
    </xf>
    <xf numFmtId="0" fontId="35" fillId="10" borderId="11" xfId="1" applyNumberFormat="1" applyFont="1" applyFill="1" applyBorder="1" applyAlignment="1" applyProtection="1">
      <alignment horizontal="center" vertical="center" wrapText="1"/>
      <protection hidden="1"/>
    </xf>
    <xf numFmtId="0" fontId="38" fillId="44" borderId="9" xfId="0" applyFont="1" applyFill="1" applyBorder="1" applyAlignment="1" applyProtection="1">
      <alignment horizontal="center" vertical="center" shrinkToFit="1"/>
      <protection hidden="1"/>
    </xf>
    <xf numFmtId="0" fontId="38" fillId="44" borderId="10" xfId="0" applyFont="1" applyFill="1" applyBorder="1" applyAlignment="1" applyProtection="1">
      <alignment horizontal="center" vertical="center" shrinkToFit="1"/>
      <protection hidden="1"/>
    </xf>
    <xf numFmtId="0" fontId="38" fillId="44" borderId="11" xfId="0" applyFont="1" applyFill="1" applyBorder="1" applyAlignment="1" applyProtection="1">
      <alignment horizontal="center" vertical="center" shrinkToFit="1"/>
      <protection hidden="1"/>
    </xf>
    <xf numFmtId="0" fontId="38" fillId="13" borderId="9" xfId="0" applyFont="1" applyFill="1" applyBorder="1" applyAlignment="1" applyProtection="1">
      <alignment horizontal="center" vertical="center" shrinkToFit="1"/>
      <protection hidden="1"/>
    </xf>
    <xf numFmtId="0" fontId="38" fillId="13" borderId="10" xfId="0" applyFont="1" applyFill="1" applyBorder="1" applyAlignment="1" applyProtection="1">
      <alignment horizontal="center" vertical="center" shrinkToFit="1"/>
      <protection hidden="1"/>
    </xf>
    <xf numFmtId="0" fontId="38" fillId="13" borderId="11" xfId="0" applyFont="1" applyFill="1" applyBorder="1" applyAlignment="1" applyProtection="1">
      <alignment horizontal="center" vertical="center" shrinkToFit="1"/>
      <protection hidden="1"/>
    </xf>
    <xf numFmtId="0" fontId="38" fillId="21" borderId="12" xfId="0" applyFont="1" applyFill="1" applyBorder="1" applyAlignment="1" applyProtection="1">
      <alignment horizontal="center" vertical="center" wrapText="1"/>
      <protection hidden="1"/>
    </xf>
    <xf numFmtId="0" fontId="38" fillId="21" borderId="20" xfId="0" applyFont="1" applyFill="1" applyBorder="1" applyAlignment="1" applyProtection="1">
      <alignment horizontal="center" vertical="center" wrapText="1"/>
      <protection hidden="1"/>
    </xf>
    <xf numFmtId="0" fontId="38" fillId="21" borderId="13" xfId="0" applyFont="1" applyFill="1" applyBorder="1" applyAlignment="1" applyProtection="1">
      <alignment horizontal="center" vertical="center" wrapText="1"/>
      <protection hidden="1"/>
    </xf>
    <xf numFmtId="0" fontId="38" fillId="21" borderId="18" xfId="0" applyFont="1" applyFill="1" applyBorder="1" applyAlignment="1" applyProtection="1">
      <alignment horizontal="center" vertical="center" wrapText="1"/>
      <protection hidden="1"/>
    </xf>
    <xf numFmtId="0" fontId="38" fillId="21" borderId="19" xfId="0" applyFont="1" applyFill="1" applyBorder="1" applyAlignment="1" applyProtection="1">
      <alignment horizontal="center" vertical="center" wrapText="1"/>
      <protection hidden="1"/>
    </xf>
    <xf numFmtId="0" fontId="38" fillId="21" borderId="17" xfId="0" applyFont="1" applyFill="1" applyBorder="1" applyAlignment="1" applyProtection="1">
      <alignment horizontal="center" vertical="center" wrapText="1"/>
      <protection hidden="1"/>
    </xf>
    <xf numFmtId="1" fontId="38" fillId="21" borderId="2" xfId="0" applyNumberFormat="1" applyFont="1" applyFill="1" applyBorder="1" applyAlignment="1" applyProtection="1">
      <alignment horizontal="center" vertical="center" wrapText="1"/>
      <protection hidden="1"/>
    </xf>
    <xf numFmtId="1" fontId="38" fillId="21" borderId="16" xfId="0" applyNumberFormat="1" applyFont="1" applyFill="1" applyBorder="1" applyAlignment="1" applyProtection="1">
      <alignment horizontal="center" vertical="center" wrapText="1"/>
      <protection hidden="1"/>
    </xf>
    <xf numFmtId="1" fontId="38" fillId="21" borderId="14" xfId="0" applyNumberFormat="1" applyFont="1" applyFill="1" applyBorder="1" applyAlignment="1" applyProtection="1">
      <alignment horizontal="center" vertical="center" wrapText="1"/>
      <protection hidden="1"/>
    </xf>
    <xf numFmtId="0" fontId="38" fillId="21" borderId="1" xfId="0" applyFont="1" applyFill="1" applyBorder="1" applyAlignment="1" applyProtection="1">
      <alignment horizontal="center" vertical="center"/>
      <protection hidden="1"/>
    </xf>
    <xf numFmtId="0" fontId="10" fillId="18" borderId="1" xfId="0" applyFont="1" applyFill="1" applyBorder="1" applyAlignment="1" applyProtection="1">
      <alignment horizontal="center" vertical="center" textRotation="90" wrapText="1"/>
      <protection hidden="1"/>
    </xf>
    <xf numFmtId="0" fontId="8" fillId="17" borderId="1" xfId="0" applyFont="1" applyFill="1" applyBorder="1" applyAlignment="1" applyProtection="1">
      <alignment horizontal="center" vertical="center" wrapText="1"/>
      <protection locked="0"/>
    </xf>
    <xf numFmtId="0" fontId="24" fillId="16" borderId="0" xfId="0" applyFont="1" applyFill="1" applyBorder="1" applyAlignment="1" applyProtection="1">
      <alignment horizontal="center" vertical="center"/>
      <protection hidden="1"/>
    </xf>
    <xf numFmtId="0" fontId="6" fillId="16" borderId="0" xfId="0" applyFont="1" applyFill="1" applyBorder="1" applyAlignment="1" applyProtection="1">
      <alignment horizontal="left" vertical="center"/>
      <protection hidden="1"/>
    </xf>
    <xf numFmtId="0" fontId="0" fillId="16" borderId="0" xfId="0" applyFill="1" applyBorder="1" applyAlignment="1" applyProtection="1">
      <alignment horizontal="left" vertical="center"/>
      <protection hidden="1"/>
    </xf>
    <xf numFmtId="0" fontId="6" fillId="16" borderId="0" xfId="0" quotePrefix="1" applyFont="1" applyFill="1" applyBorder="1" applyAlignment="1" applyProtection="1">
      <alignment horizontal="center" vertical="center"/>
      <protection hidden="1"/>
    </xf>
    <xf numFmtId="0" fontId="0" fillId="16" borderId="0" xfId="0" applyFill="1" applyBorder="1" applyAlignment="1" applyProtection="1">
      <alignment horizontal="left" vertical="center" wrapText="1"/>
      <protection hidden="1"/>
    </xf>
    <xf numFmtId="0" fontId="22" fillId="3" borderId="4" xfId="0" applyFont="1" applyFill="1" applyBorder="1" applyAlignment="1" applyProtection="1">
      <alignment horizontal="center" vertical="center"/>
      <protection locked="0"/>
    </xf>
    <xf numFmtId="0" fontId="22" fillId="3" borderId="5" xfId="0" applyFont="1" applyFill="1" applyBorder="1" applyAlignment="1" applyProtection="1">
      <alignment horizontal="center" vertical="center"/>
      <protection locked="0"/>
    </xf>
    <xf numFmtId="0" fontId="0" fillId="16" borderId="0" xfId="0" applyFill="1" applyBorder="1" applyAlignment="1" applyProtection="1">
      <alignment horizontal="left" vertical="top" wrapText="1"/>
      <protection hidden="1"/>
    </xf>
    <xf numFmtId="0" fontId="24" fillId="16" borderId="0" xfId="0" applyFont="1" applyFill="1" applyBorder="1" applyAlignment="1" applyProtection="1">
      <alignment horizontal="center" vertical="top"/>
      <protection hidden="1"/>
    </xf>
    <xf numFmtId="0" fontId="6" fillId="16" borderId="0" xfId="0" applyFont="1" applyFill="1" applyBorder="1" applyAlignment="1" applyProtection="1">
      <alignment horizontal="left" vertical="top"/>
      <protection hidden="1"/>
    </xf>
    <xf numFmtId="0" fontId="6" fillId="16" borderId="0" xfId="0" quotePrefix="1" applyFont="1" applyFill="1" applyBorder="1" applyAlignment="1" applyProtection="1">
      <alignment horizontal="center" vertical="top"/>
      <protection hidden="1"/>
    </xf>
    <xf numFmtId="0" fontId="38" fillId="39" borderId="2" xfId="0" quotePrefix="1" applyFont="1" applyFill="1" applyBorder="1" applyAlignment="1" applyProtection="1">
      <alignment horizontal="center" vertical="center"/>
      <protection hidden="1"/>
    </xf>
    <xf numFmtId="0" fontId="38" fillId="39" borderId="14" xfId="0" applyFont="1" applyFill="1" applyBorder="1" applyAlignment="1" applyProtection="1">
      <alignment horizontal="center" vertical="center"/>
      <protection hidden="1"/>
    </xf>
    <xf numFmtId="0" fontId="38" fillId="39" borderId="12" xfId="0" applyFont="1" applyFill="1" applyBorder="1" applyAlignment="1" applyProtection="1">
      <alignment horizontal="left" vertical="center" wrapText="1"/>
      <protection hidden="1"/>
    </xf>
    <xf numFmtId="0" fontId="38" fillId="39" borderId="13" xfId="0" applyFont="1" applyFill="1" applyBorder="1" applyAlignment="1" applyProtection="1">
      <alignment horizontal="left" vertical="center" wrapText="1"/>
      <protection hidden="1"/>
    </xf>
    <xf numFmtId="0" fontId="38" fillId="39" borderId="18" xfId="0" applyFont="1" applyFill="1" applyBorder="1" applyAlignment="1" applyProtection="1">
      <alignment horizontal="left" vertical="center" wrapText="1"/>
      <protection hidden="1"/>
    </xf>
    <xf numFmtId="0" fontId="38" fillId="39" borderId="17" xfId="0" applyFont="1" applyFill="1" applyBorder="1" applyAlignment="1" applyProtection="1">
      <alignment horizontal="left" vertical="center" wrapText="1"/>
      <protection hidden="1"/>
    </xf>
    <xf numFmtId="1" fontId="38" fillId="39" borderId="9" xfId="0" applyNumberFormat="1" applyFont="1" applyFill="1" applyBorder="1" applyAlignment="1" applyProtection="1">
      <alignment horizontal="left" vertical="center" wrapText="1" readingOrder="1"/>
      <protection hidden="1"/>
    </xf>
    <xf numFmtId="1" fontId="38" fillId="39" borderId="10" xfId="0" applyNumberFormat="1" applyFont="1" applyFill="1" applyBorder="1" applyAlignment="1" applyProtection="1">
      <alignment horizontal="left" vertical="center" wrapText="1" readingOrder="1"/>
      <protection hidden="1"/>
    </xf>
    <xf numFmtId="1" fontId="38" fillId="39" borderId="11" xfId="0" applyNumberFormat="1" applyFont="1" applyFill="1" applyBorder="1" applyAlignment="1" applyProtection="1">
      <alignment horizontal="left" vertical="center" wrapText="1" readingOrder="1"/>
      <protection hidden="1"/>
    </xf>
    <xf numFmtId="0" fontId="6" fillId="14" borderId="0" xfId="0" applyFont="1" applyFill="1" applyBorder="1" applyAlignment="1" applyProtection="1">
      <alignment horizontal="center" vertical="center" wrapText="1"/>
      <protection hidden="1"/>
    </xf>
    <xf numFmtId="0" fontId="6" fillId="14" borderId="0" xfId="0" quotePrefix="1" applyFont="1" applyFill="1" applyBorder="1" applyAlignment="1" applyProtection="1">
      <alignment horizontal="center" vertical="center"/>
      <protection hidden="1"/>
    </xf>
    <xf numFmtId="0" fontId="0" fillId="14" borderId="0" xfId="0" applyFill="1" applyBorder="1" applyAlignment="1" applyProtection="1">
      <alignment horizontal="center" vertical="center"/>
      <protection hidden="1"/>
    </xf>
    <xf numFmtId="0" fontId="20" fillId="39" borderId="12" xfId="0" applyFont="1" applyFill="1" applyBorder="1" applyAlignment="1" applyProtection="1">
      <alignment horizontal="left" vertical="center"/>
      <protection hidden="1"/>
    </xf>
    <xf numFmtId="0" fontId="20" fillId="39" borderId="20" xfId="0" applyFont="1" applyFill="1" applyBorder="1" applyAlignment="1" applyProtection="1">
      <alignment horizontal="left" vertical="center"/>
      <protection hidden="1"/>
    </xf>
    <xf numFmtId="0" fontId="20" fillId="39" borderId="13" xfId="0" applyFont="1" applyFill="1" applyBorder="1" applyAlignment="1" applyProtection="1">
      <alignment horizontal="left" vertical="center"/>
      <protection hidden="1"/>
    </xf>
    <xf numFmtId="0" fontId="20" fillId="39" borderId="18" xfId="0" applyFont="1" applyFill="1" applyBorder="1" applyAlignment="1" applyProtection="1">
      <alignment horizontal="left" vertical="center"/>
      <protection hidden="1"/>
    </xf>
    <xf numFmtId="0" fontId="20" fillId="39" borderId="19" xfId="0" applyFont="1" applyFill="1" applyBorder="1" applyAlignment="1" applyProtection="1">
      <alignment horizontal="left" vertical="center"/>
      <protection hidden="1"/>
    </xf>
    <xf numFmtId="0" fontId="20" fillId="39" borderId="17" xfId="0" applyFont="1" applyFill="1" applyBorder="1" applyAlignment="1" applyProtection="1">
      <alignment horizontal="left" vertical="center"/>
      <protection hidden="1"/>
    </xf>
    <xf numFmtId="0" fontId="0" fillId="39" borderId="9" xfId="0" applyFill="1" applyBorder="1" applyAlignment="1" applyProtection="1">
      <alignment horizontal="left" vertical="center" indent="1"/>
      <protection hidden="1"/>
    </xf>
    <xf numFmtId="0" fontId="0" fillId="39" borderId="11" xfId="0" applyFill="1" applyBorder="1" applyAlignment="1" applyProtection="1">
      <alignment horizontal="left" vertical="center" indent="1"/>
      <protection hidden="1"/>
    </xf>
    <xf numFmtId="0" fontId="0" fillId="39" borderId="12" xfId="0" applyFill="1" applyBorder="1" applyAlignment="1" applyProtection="1">
      <alignment horizontal="center" vertical="top" wrapText="1"/>
      <protection hidden="1"/>
    </xf>
    <xf numFmtId="0" fontId="0" fillId="39" borderId="20" xfId="0" applyFill="1" applyBorder="1" applyAlignment="1" applyProtection="1">
      <alignment horizontal="center" vertical="top" wrapText="1"/>
      <protection hidden="1"/>
    </xf>
    <xf numFmtId="0" fontId="0" fillId="39" borderId="13" xfId="0" applyFill="1" applyBorder="1" applyAlignment="1" applyProtection="1">
      <alignment horizontal="center" vertical="top" wrapText="1"/>
      <protection hidden="1"/>
    </xf>
    <xf numFmtId="0" fontId="0" fillId="39" borderId="45" xfId="0" applyFill="1" applyBorder="1" applyAlignment="1" applyProtection="1">
      <alignment horizontal="center" vertical="top" wrapText="1"/>
      <protection hidden="1"/>
    </xf>
    <xf numFmtId="0" fontId="0" fillId="39" borderId="0" xfId="0" applyFill="1" applyBorder="1" applyAlignment="1" applyProtection="1">
      <alignment horizontal="center" vertical="top" wrapText="1"/>
      <protection hidden="1"/>
    </xf>
    <xf numFmtId="0" fontId="0" fillId="39" borderId="46" xfId="0" applyFill="1" applyBorder="1" applyAlignment="1" applyProtection="1">
      <alignment horizontal="center" vertical="top" wrapText="1"/>
      <protection hidden="1"/>
    </xf>
    <xf numFmtId="0" fontId="0" fillId="39" borderId="18" xfId="0" applyFill="1" applyBorder="1" applyAlignment="1" applyProtection="1">
      <alignment horizontal="center" vertical="top" wrapText="1"/>
      <protection hidden="1"/>
    </xf>
    <xf numFmtId="0" fontId="0" fillId="39" borderId="19" xfId="0" applyFill="1" applyBorder="1" applyAlignment="1" applyProtection="1">
      <alignment horizontal="center" vertical="top" wrapText="1"/>
      <protection hidden="1"/>
    </xf>
    <xf numFmtId="0" fontId="0" fillId="39" borderId="17" xfId="0" applyFill="1" applyBorder="1" applyAlignment="1" applyProtection="1">
      <alignment horizontal="center" vertical="top" wrapText="1"/>
      <protection hidden="1"/>
    </xf>
    <xf numFmtId="0" fontId="0" fillId="39" borderId="12" xfId="0" applyFill="1" applyBorder="1" applyAlignment="1" applyProtection="1">
      <alignment horizontal="left" vertical="top" wrapText="1"/>
      <protection hidden="1"/>
    </xf>
    <xf numFmtId="0" fontId="0" fillId="39" borderId="20" xfId="0" applyFill="1" applyBorder="1" applyAlignment="1" applyProtection="1">
      <alignment horizontal="left" vertical="top" wrapText="1"/>
      <protection hidden="1"/>
    </xf>
    <xf numFmtId="0" fontId="0" fillId="39" borderId="13" xfId="0" applyFill="1" applyBorder="1" applyAlignment="1" applyProtection="1">
      <alignment horizontal="left" vertical="top" wrapText="1"/>
      <protection hidden="1"/>
    </xf>
    <xf numFmtId="0" fontId="0" fillId="39" borderId="45" xfId="0" applyFill="1" applyBorder="1" applyAlignment="1" applyProtection="1">
      <alignment horizontal="left" vertical="top" wrapText="1"/>
      <protection hidden="1"/>
    </xf>
    <xf numFmtId="0" fontId="0" fillId="39" borderId="0" xfId="0" applyFill="1" applyBorder="1" applyAlignment="1" applyProtection="1">
      <alignment horizontal="left" vertical="top" wrapText="1"/>
      <protection hidden="1"/>
    </xf>
    <xf numFmtId="0" fontId="0" fillId="39" borderId="46" xfId="0" applyFill="1" applyBorder="1" applyAlignment="1" applyProtection="1">
      <alignment horizontal="left" vertical="top" wrapText="1"/>
      <protection hidden="1"/>
    </xf>
    <xf numFmtId="0" fontId="0" fillId="39" borderId="18" xfId="0" applyFill="1" applyBorder="1" applyAlignment="1" applyProtection="1">
      <alignment horizontal="left" vertical="top" wrapText="1"/>
      <protection hidden="1"/>
    </xf>
    <xf numFmtId="0" fontId="0" fillId="39" borderId="19" xfId="0" applyFill="1" applyBorder="1" applyAlignment="1" applyProtection="1">
      <alignment horizontal="left" vertical="top" wrapText="1"/>
      <protection hidden="1"/>
    </xf>
    <xf numFmtId="0" fontId="0" fillId="39" borderId="17" xfId="0" applyFill="1" applyBorder="1" applyAlignment="1" applyProtection="1">
      <alignment horizontal="left" vertical="top" wrapText="1"/>
      <protection hidden="1"/>
    </xf>
    <xf numFmtId="0" fontId="0" fillId="39" borderId="1" xfId="0" applyFill="1" applyBorder="1" applyAlignment="1" applyProtection="1">
      <alignment horizontal="left" vertical="center" indent="1"/>
      <protection hidden="1"/>
    </xf>
    <xf numFmtId="0" fontId="20" fillId="13" borderId="9" xfId="0" applyFont="1" applyFill="1" applyBorder="1" applyAlignment="1" applyProtection="1">
      <alignment horizontal="center" vertical="center"/>
      <protection hidden="1"/>
    </xf>
    <xf numFmtId="0" fontId="20" fillId="13" borderId="10" xfId="0" applyFont="1" applyFill="1" applyBorder="1" applyAlignment="1" applyProtection="1">
      <alignment horizontal="center" vertical="center"/>
      <protection hidden="1"/>
    </xf>
    <xf numFmtId="0" fontId="20" fillId="13" borderId="11" xfId="0" applyFont="1" applyFill="1" applyBorder="1" applyAlignment="1" applyProtection="1">
      <alignment horizontal="center" vertical="center"/>
      <protection hidden="1"/>
    </xf>
    <xf numFmtId="0" fontId="0" fillId="39" borderId="9" xfId="0" applyFill="1" applyBorder="1" applyAlignment="1" applyProtection="1">
      <alignment horizontal="left" vertical="center" wrapText="1"/>
      <protection hidden="1"/>
    </xf>
    <xf numFmtId="0" fontId="0" fillId="39" borderId="10" xfId="0" applyFill="1" applyBorder="1" applyAlignment="1" applyProtection="1">
      <alignment horizontal="left" vertical="center" wrapText="1"/>
      <protection hidden="1"/>
    </xf>
    <xf numFmtId="0" fontId="0" fillId="39" borderId="11" xfId="0" applyFill="1" applyBorder="1" applyAlignment="1" applyProtection="1">
      <alignment horizontal="left" vertical="center" wrapText="1"/>
      <protection hidden="1"/>
    </xf>
    <xf numFmtId="0" fontId="40" fillId="13" borderId="9" xfId="0" applyFont="1" applyFill="1" applyBorder="1" applyAlignment="1" applyProtection="1">
      <alignment horizontal="center" vertical="center" wrapText="1"/>
      <protection hidden="1"/>
    </xf>
    <xf numFmtId="0" fontId="40" fillId="13" borderId="11" xfId="0" applyFont="1" applyFill="1" applyBorder="1" applyAlignment="1" applyProtection="1">
      <alignment horizontal="center" vertical="center" wrapText="1"/>
      <protection hidden="1"/>
    </xf>
    <xf numFmtId="0" fontId="38" fillId="39" borderId="1" xfId="0" applyFont="1" applyFill="1" applyBorder="1" applyAlignment="1" applyProtection="1">
      <alignment horizontal="left" vertical="center" wrapText="1" indent="1"/>
      <protection hidden="1"/>
    </xf>
    <xf numFmtId="0" fontId="38" fillId="39" borderId="2" xfId="0" applyFont="1" applyFill="1" applyBorder="1" applyAlignment="1" applyProtection="1">
      <alignment horizontal="center" vertical="top"/>
      <protection hidden="1"/>
    </xf>
    <xf numFmtId="0" fontId="38" fillId="39" borderId="16" xfId="0" applyFont="1" applyFill="1" applyBorder="1" applyAlignment="1" applyProtection="1">
      <alignment horizontal="center" vertical="top"/>
      <protection hidden="1"/>
    </xf>
    <xf numFmtId="0" fontId="38" fillId="39" borderId="2" xfId="0" applyFont="1" applyFill="1" applyBorder="1" applyAlignment="1" applyProtection="1">
      <alignment horizontal="center" vertical="center"/>
      <protection hidden="1"/>
    </xf>
    <xf numFmtId="0" fontId="20" fillId="13" borderId="1" xfId="0" applyFont="1" applyFill="1" applyBorder="1" applyAlignment="1" applyProtection="1">
      <alignment horizontal="center" vertical="center"/>
      <protection hidden="1"/>
    </xf>
    <xf numFmtId="0" fontId="44" fillId="13" borderId="9" xfId="0" applyFont="1" applyFill="1" applyBorder="1" applyAlignment="1" applyProtection="1">
      <alignment horizontal="center" vertical="center"/>
      <protection hidden="1"/>
    </xf>
    <xf numFmtId="0" fontId="44" fillId="13" borderId="10" xfId="0" applyFont="1" applyFill="1" applyBorder="1" applyAlignment="1" applyProtection="1">
      <alignment horizontal="center" vertical="center"/>
      <protection hidden="1"/>
    </xf>
    <xf numFmtId="0" fontId="44" fillId="13" borderId="11" xfId="0" applyFont="1" applyFill="1" applyBorder="1" applyAlignment="1" applyProtection="1">
      <alignment horizontal="center" vertical="center"/>
      <protection hidden="1"/>
    </xf>
    <xf numFmtId="0" fontId="44" fillId="13" borderId="1" xfId="0" applyFont="1" applyFill="1" applyBorder="1" applyAlignment="1" applyProtection="1">
      <alignment horizontal="center" vertical="center" wrapText="1"/>
      <protection hidden="1"/>
    </xf>
    <xf numFmtId="0" fontId="44" fillId="13" borderId="1" xfId="0" applyFont="1" applyFill="1" applyBorder="1" applyAlignment="1" applyProtection="1">
      <alignment horizontal="center" vertical="center"/>
      <protection hidden="1"/>
    </xf>
    <xf numFmtId="0" fontId="0" fillId="39" borderId="1" xfId="0" applyFill="1" applyBorder="1" applyAlignment="1" applyProtection="1">
      <alignment horizontal="left" vertical="center" wrapText="1"/>
      <protection hidden="1"/>
    </xf>
    <xf numFmtId="0" fontId="6" fillId="14" borderId="0" xfId="0" applyFont="1" applyFill="1" applyAlignment="1" applyProtection="1">
      <alignment horizontal="right" vertical="center"/>
      <protection hidden="1"/>
    </xf>
    <xf numFmtId="0" fontId="6" fillId="14" borderId="19" xfId="0" applyFont="1" applyFill="1" applyBorder="1" applyAlignment="1" applyProtection="1">
      <alignment horizontal="right" vertical="center"/>
      <protection hidden="1"/>
    </xf>
    <xf numFmtId="0" fontId="0" fillId="14" borderId="0" xfId="0" applyFill="1" applyAlignment="1" applyProtection="1">
      <alignment horizontal="center" vertical="center"/>
      <protection locked="0"/>
    </xf>
    <xf numFmtId="0" fontId="6" fillId="27" borderId="2" xfId="0" applyFont="1" applyFill="1" applyBorder="1" applyAlignment="1" applyProtection="1">
      <alignment horizontal="center" vertical="center" wrapText="1"/>
      <protection hidden="1"/>
    </xf>
    <xf numFmtId="0" fontId="6" fillId="27" borderId="16" xfId="0" applyFont="1" applyFill="1" applyBorder="1" applyAlignment="1" applyProtection="1">
      <alignment horizontal="center" vertical="center" wrapText="1"/>
      <protection hidden="1"/>
    </xf>
    <xf numFmtId="0" fontId="6" fillId="27" borderId="14" xfId="0" applyFont="1" applyFill="1" applyBorder="1" applyAlignment="1" applyProtection="1">
      <alignment horizontal="center" vertical="center" wrapText="1"/>
      <protection hidden="1"/>
    </xf>
    <xf numFmtId="0" fontId="74" fillId="27" borderId="12" xfId="0" applyFont="1" applyFill="1" applyBorder="1" applyAlignment="1" applyProtection="1">
      <alignment horizontal="left" vertical="top" wrapText="1"/>
      <protection hidden="1"/>
    </xf>
    <xf numFmtId="0" fontId="74" fillId="27" borderId="20" xfId="0" applyFont="1" applyFill="1" applyBorder="1" applyAlignment="1" applyProtection="1">
      <alignment horizontal="left" vertical="top" wrapText="1"/>
      <protection hidden="1"/>
    </xf>
    <xf numFmtId="0" fontId="74" fillId="27" borderId="13" xfId="0" applyFont="1" applyFill="1" applyBorder="1" applyAlignment="1" applyProtection="1">
      <alignment horizontal="left" vertical="top" wrapText="1"/>
      <protection hidden="1"/>
    </xf>
    <xf numFmtId="0" fontId="74" fillId="27" borderId="45" xfId="0" applyFont="1" applyFill="1" applyBorder="1" applyAlignment="1" applyProtection="1">
      <alignment horizontal="left" vertical="top" wrapText="1"/>
      <protection hidden="1"/>
    </xf>
    <xf numFmtId="0" fontId="74" fillId="27" borderId="0" xfId="0" applyFont="1" applyFill="1" applyBorder="1" applyAlignment="1" applyProtection="1">
      <alignment horizontal="left" vertical="top" wrapText="1"/>
      <protection hidden="1"/>
    </xf>
    <xf numFmtId="0" fontId="74" fillId="27" borderId="46" xfId="0" applyFont="1" applyFill="1" applyBorder="1" applyAlignment="1" applyProtection="1">
      <alignment horizontal="left" vertical="top" wrapText="1"/>
      <protection hidden="1"/>
    </xf>
    <xf numFmtId="0" fontId="74" fillId="27" borderId="18" xfId="0" applyFont="1" applyFill="1" applyBorder="1" applyAlignment="1" applyProtection="1">
      <alignment horizontal="left" vertical="top" wrapText="1"/>
      <protection hidden="1"/>
    </xf>
    <xf numFmtId="0" fontId="74" fillId="27" borderId="19" xfId="0" applyFont="1" applyFill="1" applyBorder="1" applyAlignment="1" applyProtection="1">
      <alignment horizontal="left" vertical="top" wrapText="1"/>
      <protection hidden="1"/>
    </xf>
    <xf numFmtId="0" fontId="74" fillId="27" borderId="17" xfId="0" applyFont="1" applyFill="1" applyBorder="1" applyAlignment="1" applyProtection="1">
      <alignment horizontal="left" vertical="top" wrapText="1"/>
      <protection hidden="1"/>
    </xf>
    <xf numFmtId="0" fontId="23" fillId="14" borderId="0" xfId="0" applyFont="1" applyFill="1" applyAlignment="1" applyProtection="1">
      <alignment horizontal="center" vertical="center"/>
      <protection hidden="1"/>
    </xf>
    <xf numFmtId="0" fontId="6" fillId="13" borderId="9" xfId="0" applyFont="1" applyFill="1" applyBorder="1" applyAlignment="1" applyProtection="1">
      <alignment horizontal="center" vertical="center"/>
      <protection hidden="1"/>
    </xf>
    <xf numFmtId="0" fontId="6" fillId="13" borderId="10" xfId="0" applyFont="1" applyFill="1" applyBorder="1" applyAlignment="1" applyProtection="1">
      <alignment horizontal="center" vertical="center"/>
      <protection hidden="1"/>
    </xf>
    <xf numFmtId="0" fontId="0" fillId="13" borderId="11" xfId="0" applyFill="1" applyBorder="1" applyAlignment="1" applyProtection="1">
      <alignment horizontal="center" vertical="center"/>
      <protection hidden="1"/>
    </xf>
    <xf numFmtId="0" fontId="6" fillId="27" borderId="1" xfId="0" applyFont="1" applyFill="1" applyBorder="1" applyAlignment="1" applyProtection="1">
      <alignment horizontal="center" vertical="center" wrapText="1"/>
      <protection hidden="1"/>
    </xf>
    <xf numFmtId="0" fontId="6" fillId="13" borderId="1" xfId="0" applyFont="1" applyFill="1" applyBorder="1" applyAlignment="1" applyProtection="1">
      <alignment horizontal="center" vertical="center" wrapText="1"/>
      <protection hidden="1"/>
    </xf>
    <xf numFmtId="0" fontId="6" fillId="14" borderId="2" xfId="0" applyFont="1" applyFill="1" applyBorder="1" applyAlignment="1" applyProtection="1">
      <alignment horizontal="center" vertical="top"/>
      <protection hidden="1"/>
    </xf>
    <xf numFmtId="0" fontId="6" fillId="14" borderId="16" xfId="0" applyFont="1" applyFill="1" applyBorder="1" applyAlignment="1" applyProtection="1">
      <alignment horizontal="center" vertical="top"/>
      <protection hidden="1"/>
    </xf>
    <xf numFmtId="0" fontId="6" fillId="14" borderId="14" xfId="0" applyFont="1" applyFill="1" applyBorder="1" applyAlignment="1" applyProtection="1">
      <alignment horizontal="center" vertical="top"/>
      <protection hidden="1"/>
    </xf>
    <xf numFmtId="0" fontId="6" fillId="14" borderId="9" xfId="0" applyFont="1" applyFill="1" applyBorder="1" applyAlignment="1" applyProtection="1">
      <alignment horizontal="left" vertical="center"/>
      <protection hidden="1"/>
    </xf>
    <xf numFmtId="0" fontId="6" fillId="14" borderId="10" xfId="0" applyFont="1" applyFill="1" applyBorder="1" applyAlignment="1" applyProtection="1">
      <alignment horizontal="left" vertical="center"/>
      <protection hidden="1"/>
    </xf>
    <xf numFmtId="0" fontId="6" fillId="14" borderId="11" xfId="0" applyFont="1" applyFill="1" applyBorder="1" applyAlignment="1" applyProtection="1">
      <alignment horizontal="left" vertical="center"/>
      <protection hidden="1"/>
    </xf>
  </cellXfs>
  <cellStyles count="46">
    <cellStyle name="Comma [0]" xfId="1" builtinId="6"/>
    <cellStyle name="Comma [0] 2" xfId="2"/>
    <cellStyle name="Comma [0] 2 2" xfId="10"/>
    <cellStyle name="Comma [0] 2 3" xfId="11"/>
    <cellStyle name="Comma [0] 3" xfId="12"/>
    <cellStyle name="Comma [0] 4" xfId="3"/>
    <cellStyle name="Comma [0] 4 2" xfId="13"/>
    <cellStyle name="Comma [0] 5" xfId="14"/>
    <cellStyle name="Comma 2" xfId="15"/>
    <cellStyle name="Comma 2 2" xfId="16"/>
    <cellStyle name="Hyperlink" xfId="37" builtinId="8"/>
    <cellStyle name="Koma [0] 2" xfId="4"/>
    <cellStyle name="Koma 2" xfId="5"/>
    <cellStyle name="Normal" xfId="0" builtinId="0"/>
    <cellStyle name="Normal 10" xfId="17"/>
    <cellStyle name="Normal 11" xfId="18"/>
    <cellStyle name="Normal 12" xfId="19"/>
    <cellStyle name="Normal 13" xfId="9"/>
    <cellStyle name="Normal 14" xfId="20"/>
    <cellStyle name="Normal 15" xfId="21"/>
    <cellStyle name="Normal 16" xfId="33"/>
    <cellStyle name="Normal 17" xfId="34"/>
    <cellStyle name="Normal 18" xfId="35"/>
    <cellStyle name="Normal 18 2" xfId="36"/>
    <cellStyle name="Normal 19" xfId="39"/>
    <cellStyle name="Normal 2" xfId="6"/>
    <cellStyle name="Normal 2 2" xfId="22"/>
    <cellStyle name="Normal 2 2 2" xfId="23"/>
    <cellStyle name="Normal 2 3" xfId="24"/>
    <cellStyle name="Normal 2 4" xfId="7"/>
    <cellStyle name="Normal 2 5" xfId="38"/>
    <cellStyle name="Normal 2 6" xfId="40"/>
    <cellStyle name="Normal 2 7" xfId="42"/>
    <cellStyle name="Normal 2 8" xfId="44"/>
    <cellStyle name="Normal 2_X-6_002_Sem_Dua_0809" xfId="25"/>
    <cellStyle name="Normal 20" xfId="41"/>
    <cellStyle name="Normal 21" xfId="43"/>
    <cellStyle name="Normal 22" xfId="45"/>
    <cellStyle name="Normal 3" xfId="26"/>
    <cellStyle name="Normal 4" xfId="8"/>
    <cellStyle name="Normal 5" xfId="27"/>
    <cellStyle name="Normal 6" xfId="28"/>
    <cellStyle name="Normal 7" xfId="29"/>
    <cellStyle name="Normal 8" xfId="30"/>
    <cellStyle name="Normal 9" xfId="31"/>
    <cellStyle name="Percent 2" xfId="32"/>
  </cellStyles>
  <dxfs count="91">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rgb="FFFF0000"/>
        </patternFill>
      </fill>
    </dxf>
    <dxf>
      <font>
        <color auto="1"/>
      </font>
      <fill>
        <gradientFill degree="90">
          <stop position="0">
            <color theme="0"/>
          </stop>
          <stop position="1">
            <color rgb="FFFFC000"/>
          </stop>
        </gradientFill>
      </fill>
    </dxf>
    <dxf>
      <font>
        <color auto="1"/>
      </font>
      <fill>
        <gradientFill degree="90">
          <stop position="0">
            <color theme="0"/>
          </stop>
          <stop position="1">
            <color rgb="FFFF0000"/>
          </stop>
        </gradientFill>
      </fill>
    </dxf>
    <dxf>
      <fill>
        <gradientFill degree="90">
          <stop position="0">
            <color theme="0"/>
          </stop>
          <stop position="1">
            <color rgb="FFFF0000"/>
          </stop>
        </gradientFill>
      </fill>
    </dxf>
    <dxf>
      <fill>
        <gradientFill degree="90">
          <stop position="0">
            <color theme="0"/>
          </stop>
          <stop position="1">
            <color rgb="FF009900"/>
          </stop>
        </gradientFill>
      </fill>
    </dxf>
    <dxf>
      <fill>
        <gradientFill degree="90">
          <stop position="0">
            <color theme="0"/>
          </stop>
          <stop position="1">
            <color rgb="FFFFC000"/>
          </stop>
        </gradientFill>
      </fill>
    </dxf>
    <dxf>
      <fill>
        <gradientFill degree="90">
          <stop position="0">
            <color theme="0"/>
          </stop>
          <stop position="1">
            <color theme="4"/>
          </stop>
        </gradientFill>
      </fill>
    </dxf>
    <dxf>
      <fill>
        <gradientFill degree="90">
          <stop position="0">
            <color theme="0"/>
          </stop>
          <stop position="1">
            <color theme="7" tint="-0.25098422193060094"/>
          </stop>
        </gradientFill>
      </fill>
    </dxf>
    <dxf>
      <fill>
        <patternFill>
          <bgColor theme="1"/>
        </patternFill>
      </fill>
    </dxf>
    <dxf>
      <fill>
        <patternFill>
          <bgColor rgb="FFFFC000"/>
        </patternFill>
      </fill>
    </dxf>
    <dxf>
      <fill>
        <patternFill>
          <bgColor rgb="FF00FFFF"/>
        </patternFill>
      </fill>
    </dxf>
    <dxf>
      <fill>
        <patternFill>
          <bgColor rgb="FFFF33CC"/>
        </patternFill>
      </fill>
    </dxf>
    <dxf>
      <fill>
        <patternFill patternType="solid">
          <fgColor auto="1"/>
          <bgColor rgb="FFFFC000"/>
        </patternFill>
      </fill>
    </dxf>
    <dxf>
      <fill>
        <patternFill patternType="solid">
          <fgColor auto="1"/>
          <bgColor rgb="FFFFC000"/>
        </patternFill>
      </fill>
    </dxf>
    <dxf>
      <fill>
        <patternFill>
          <bgColor rgb="FFFFC000"/>
        </patternFill>
      </fill>
    </dxf>
    <dxf>
      <fill>
        <patternFill>
          <bgColor rgb="FFFFC000"/>
        </patternFill>
      </fill>
    </dxf>
    <dxf>
      <fill>
        <patternFill>
          <bgColor rgb="FF00FFFF"/>
        </patternFill>
      </fill>
    </dxf>
    <dxf>
      <fill>
        <patternFill>
          <bgColor rgb="FF00FFFF"/>
        </patternFill>
      </fill>
    </dxf>
    <dxf>
      <fill>
        <patternFill>
          <bgColor rgb="FF00FFFF"/>
        </patternFill>
      </fill>
    </dxf>
    <dxf>
      <fill>
        <patternFill>
          <bgColor rgb="FF00FFFF"/>
        </patternFill>
      </fill>
    </dxf>
    <dxf>
      <fill>
        <patternFill>
          <bgColor rgb="FFFF00FF"/>
        </patternFill>
      </fill>
    </dxf>
    <dxf>
      <fill>
        <patternFill>
          <bgColor rgb="FFFF00FF"/>
        </patternFill>
      </fill>
    </dxf>
    <dxf>
      <font>
        <color theme="0"/>
      </font>
      <fill>
        <patternFill>
          <bgColor rgb="FFFF0000"/>
        </patternFill>
      </fill>
    </dxf>
    <dxf>
      <fill>
        <patternFill>
          <bgColor rgb="FF00B0F0"/>
        </patternFill>
      </fill>
    </dxf>
    <dxf>
      <fill>
        <patternFill>
          <bgColor rgb="FFFFFF00"/>
        </patternFill>
      </fill>
    </dxf>
    <dxf>
      <fill>
        <patternFill>
          <bgColor rgb="FF00FF00"/>
        </patternFill>
      </fill>
    </dxf>
    <dxf>
      <fill>
        <patternFill>
          <bgColor rgb="FF00B0F0"/>
        </patternFill>
      </fill>
    </dxf>
    <dxf>
      <fill>
        <patternFill>
          <bgColor rgb="FFFFFF00"/>
        </patternFill>
      </fill>
    </dxf>
    <dxf>
      <fill>
        <patternFill>
          <bgColor rgb="FF00FF00"/>
        </patternFill>
      </fill>
    </dxf>
    <dxf>
      <fill>
        <patternFill>
          <bgColor rgb="FF00B0F0"/>
        </patternFill>
      </fill>
    </dxf>
    <dxf>
      <fill>
        <patternFill>
          <bgColor rgb="FFFFFF00"/>
        </patternFill>
      </fill>
    </dxf>
    <dxf>
      <fill>
        <patternFill>
          <bgColor rgb="FF00FF00"/>
        </patternFill>
      </fill>
    </dxf>
    <dxf>
      <fill>
        <patternFill>
          <bgColor rgb="FF00B0F0"/>
        </patternFill>
      </fill>
    </dxf>
    <dxf>
      <fill>
        <patternFill>
          <bgColor rgb="FFFFFF00"/>
        </patternFill>
      </fill>
    </dxf>
    <dxf>
      <fill>
        <patternFill>
          <bgColor rgb="FF00FF00"/>
        </patternFill>
      </fill>
    </dxf>
    <dxf>
      <fill>
        <patternFill>
          <bgColor rgb="FF00B0F0"/>
        </patternFill>
      </fill>
    </dxf>
    <dxf>
      <fill>
        <patternFill>
          <bgColor rgb="FFFFFF00"/>
        </patternFill>
      </fill>
    </dxf>
    <dxf>
      <fill>
        <patternFill>
          <bgColor rgb="FF00FF00"/>
        </patternFill>
      </fill>
    </dxf>
    <dxf>
      <fill>
        <patternFill>
          <bgColor rgb="FF00B0F0"/>
        </patternFill>
      </fill>
    </dxf>
    <dxf>
      <fill>
        <patternFill>
          <bgColor rgb="FFFFFF00"/>
        </patternFill>
      </fill>
    </dxf>
    <dxf>
      <fill>
        <patternFill>
          <bgColor rgb="FF00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00B0F0"/>
        </patternFill>
      </fill>
    </dxf>
    <dxf>
      <fill>
        <patternFill>
          <bgColor rgb="FFFFFF00"/>
        </patternFill>
      </fill>
    </dxf>
    <dxf>
      <fill>
        <patternFill>
          <bgColor rgb="FF00FF00"/>
        </patternFill>
      </fill>
    </dxf>
    <dxf>
      <font>
        <color theme="0"/>
      </font>
      <fill>
        <patternFill>
          <bgColor rgb="FFFF0000"/>
        </patternFill>
      </fill>
      <border>
        <left style="thin">
          <color theme="0"/>
        </left>
        <right style="thin">
          <color theme="0"/>
        </right>
        <top style="thin">
          <color theme="0"/>
        </top>
        <bottom style="thin">
          <color theme="0"/>
        </bottom>
        <vertical/>
        <horizontal/>
      </border>
    </dxf>
    <dxf>
      <font>
        <color theme="0"/>
      </font>
      <fill>
        <patternFill>
          <bgColor rgb="FFFF0000"/>
        </patternFill>
      </fill>
      <border>
        <left style="thin">
          <color theme="0"/>
        </left>
        <right style="thin">
          <color theme="0"/>
        </right>
        <top style="thin">
          <color theme="0"/>
        </top>
        <bottom style="thin">
          <color theme="0"/>
        </bottom>
        <vertical/>
        <horizontal/>
      </border>
    </dxf>
    <dxf>
      <font>
        <color theme="0"/>
      </font>
      <fill>
        <patternFill>
          <bgColor rgb="FFFF0000"/>
        </patternFill>
      </fill>
      <border>
        <left style="thin">
          <color theme="0"/>
        </left>
        <right style="thin">
          <color theme="0"/>
        </right>
        <top style="thin">
          <color theme="0"/>
        </top>
        <bottom style="thin">
          <color theme="0"/>
        </bottom>
        <vertical/>
        <horizontal/>
      </border>
    </dxf>
    <dxf>
      <font>
        <color theme="0"/>
      </font>
      <fill>
        <patternFill>
          <bgColor rgb="FF000099"/>
        </patternFill>
      </fill>
      <border>
        <left style="thin">
          <color theme="0"/>
        </left>
        <right style="thin">
          <color theme="0"/>
        </right>
        <top style="thin">
          <color theme="0"/>
        </top>
        <bottom style="thin">
          <color theme="0"/>
        </bottom>
        <vertical/>
        <horizontal/>
      </border>
    </dxf>
    <dxf>
      <font>
        <color theme="0"/>
      </font>
      <fill>
        <patternFill>
          <bgColor rgb="FFFF0000"/>
        </patternFill>
      </fill>
      <border>
        <left style="thin">
          <color theme="0"/>
        </left>
        <right style="thin">
          <color theme="0"/>
        </right>
        <top style="thin">
          <color theme="0"/>
        </top>
        <bottom style="thin">
          <color theme="0"/>
        </bottom>
        <vertical/>
        <horizontal/>
      </border>
    </dxf>
    <dxf>
      <font>
        <color theme="0"/>
      </font>
      <fill>
        <patternFill>
          <bgColor rgb="FF000099"/>
        </patternFill>
      </fill>
      <border>
        <left style="thin">
          <color theme="0"/>
        </left>
        <right style="thin">
          <color theme="0"/>
        </right>
        <top style="thin">
          <color theme="0"/>
        </top>
        <bottom style="thin">
          <color theme="0"/>
        </bottom>
        <vertical/>
        <horizontal/>
      </border>
    </dxf>
    <dxf>
      <font>
        <color theme="0"/>
      </font>
      <fill>
        <patternFill>
          <bgColor rgb="FF000099"/>
        </patternFill>
      </fill>
      <border>
        <left style="thin">
          <color theme="0"/>
        </left>
        <right style="thin">
          <color theme="0"/>
        </right>
        <top style="thin">
          <color theme="0"/>
        </top>
        <bottom style="thin">
          <color theme="0"/>
        </bottom>
        <vertical/>
        <horizontal/>
      </border>
    </dxf>
    <dxf>
      <font>
        <color theme="0"/>
      </font>
      <fill>
        <patternFill>
          <bgColor rgb="FFFF0000"/>
        </patternFill>
      </fill>
      <border>
        <left style="thin">
          <color theme="0"/>
        </left>
        <right style="thin">
          <color theme="0"/>
        </right>
        <top style="thin">
          <color theme="0"/>
        </top>
        <bottom style="thin">
          <color theme="0"/>
        </bottom>
        <vertical/>
        <horizontal/>
      </border>
    </dxf>
    <dxf>
      <font>
        <color theme="0"/>
      </font>
      <fill>
        <patternFill>
          <bgColor rgb="FF000099"/>
        </patternFill>
      </fill>
    </dxf>
    <dxf>
      <font>
        <color theme="0"/>
      </font>
      <fill>
        <patternFill>
          <bgColor rgb="FF000099"/>
        </patternFill>
      </fill>
      <border>
        <left style="thin">
          <color theme="0"/>
        </left>
        <right style="thin">
          <color theme="0"/>
        </right>
        <top style="thin">
          <color theme="0"/>
        </top>
        <bottom style="thin">
          <color theme="0"/>
        </bottom>
        <vertical/>
        <horizontal/>
      </border>
    </dxf>
    <dxf>
      <font>
        <color theme="0"/>
      </font>
      <fill>
        <patternFill>
          <bgColor rgb="FF000099"/>
        </patternFill>
      </fill>
      <border>
        <left style="thin">
          <color theme="0"/>
        </left>
        <right style="thin">
          <color theme="0"/>
        </right>
        <top style="thin">
          <color theme="0"/>
        </top>
        <bottom style="thin">
          <color theme="0"/>
        </bottom>
        <vertical/>
        <horizontal/>
      </border>
    </dxf>
    <dxf>
      <fill>
        <patternFill>
          <bgColor rgb="FF00B0F0"/>
        </patternFill>
      </fill>
    </dxf>
    <dxf>
      <fill>
        <patternFill>
          <bgColor rgb="FFFFFF00"/>
        </patternFill>
      </fill>
    </dxf>
    <dxf>
      <fill>
        <patternFill>
          <bgColor rgb="FF00FF00"/>
        </patternFill>
      </fill>
    </dxf>
    <dxf>
      <font>
        <color theme="0"/>
      </font>
      <fill>
        <patternFill>
          <bgColor rgb="FFFF0000"/>
        </patternFill>
      </fill>
    </dxf>
    <dxf>
      <fill>
        <patternFill>
          <bgColor rgb="FF00B0F0"/>
        </patternFill>
      </fill>
    </dxf>
    <dxf>
      <fill>
        <patternFill>
          <bgColor rgb="FFFFFF00"/>
        </patternFill>
      </fill>
    </dxf>
    <dxf>
      <fill>
        <patternFill>
          <bgColor rgb="FF00FF00"/>
        </patternFill>
      </fill>
    </dxf>
    <dxf>
      <fill>
        <patternFill>
          <bgColor rgb="FFFF0000"/>
        </patternFill>
      </fill>
    </dxf>
    <dxf>
      <font>
        <color theme="0"/>
      </font>
      <fill>
        <patternFill>
          <bgColor rgb="FFFF0000"/>
        </patternFill>
      </fill>
    </dxf>
    <dxf>
      <font>
        <color theme="0"/>
      </font>
      <fill>
        <patternFill>
          <bgColor rgb="FF0033CC"/>
        </patternFill>
      </fill>
    </dxf>
  </dxfs>
  <tableStyles count="0" defaultTableStyle="TableStyleMedium9" defaultPivotStyle="PivotStyleLight16"/>
  <colors>
    <mruColors>
      <color rgb="FF0000CC"/>
      <color rgb="FF00FFFF"/>
      <color rgb="FFFF00FF"/>
      <color rgb="FF00FF00"/>
      <color rgb="FFFF33CC"/>
      <color rgb="FF008000"/>
      <color rgb="FFCC3300"/>
      <color rgb="FFFF0000"/>
      <color rgb="FF003300"/>
      <color rgb="FF00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_rels/activeX381.xml.rels><?xml version="1.0" encoding="UTF-8" standalone="yes"?>
<Relationships xmlns="http://schemas.openxmlformats.org/package/2006/relationships"><Relationship Id="rId1" Type="http://schemas.microsoft.com/office/2006/relationships/activeXControlBinary" Target="activeX381.bin"/></Relationships>
</file>

<file path=xl/activeX/_rels/activeX382.xml.rels><?xml version="1.0" encoding="UTF-8" standalone="yes"?>
<Relationships xmlns="http://schemas.openxmlformats.org/package/2006/relationships"><Relationship Id="rId1" Type="http://schemas.microsoft.com/office/2006/relationships/activeXControlBinary" Target="activeX382.bin"/></Relationships>
</file>

<file path=xl/activeX/_rels/activeX383.xml.rels><?xml version="1.0" encoding="UTF-8" standalone="yes"?>
<Relationships xmlns="http://schemas.openxmlformats.org/package/2006/relationships"><Relationship Id="rId1" Type="http://schemas.microsoft.com/office/2006/relationships/activeXControlBinary" Target="activeX383.bin"/></Relationships>
</file>

<file path=xl/activeX/_rels/activeX384.xml.rels><?xml version="1.0" encoding="UTF-8" standalone="yes"?>
<Relationships xmlns="http://schemas.openxmlformats.org/package/2006/relationships"><Relationship Id="rId1" Type="http://schemas.microsoft.com/office/2006/relationships/activeXControlBinary" Target="activeX384.bin"/></Relationships>
</file>

<file path=xl/activeX/_rels/activeX385.xml.rels><?xml version="1.0" encoding="UTF-8" standalone="yes"?>
<Relationships xmlns="http://schemas.openxmlformats.org/package/2006/relationships"><Relationship Id="rId1" Type="http://schemas.microsoft.com/office/2006/relationships/activeXControlBinary" Target="activeX385.bin"/></Relationships>
</file>

<file path=xl/activeX/_rels/activeX386.xml.rels><?xml version="1.0" encoding="UTF-8" standalone="yes"?>
<Relationships xmlns="http://schemas.openxmlformats.org/package/2006/relationships"><Relationship Id="rId1" Type="http://schemas.microsoft.com/office/2006/relationships/activeXControlBinary" Target="activeX386.bin"/></Relationships>
</file>

<file path=xl/activeX/_rels/activeX387.xml.rels><?xml version="1.0" encoding="UTF-8" standalone="yes"?>
<Relationships xmlns="http://schemas.openxmlformats.org/package/2006/relationships"><Relationship Id="rId1" Type="http://schemas.microsoft.com/office/2006/relationships/activeXControlBinary" Target="activeX387.bin"/></Relationships>
</file>

<file path=xl/activeX/_rels/activeX388.xml.rels><?xml version="1.0" encoding="UTF-8" standalone="yes"?>
<Relationships xmlns="http://schemas.openxmlformats.org/package/2006/relationships"><Relationship Id="rId1" Type="http://schemas.microsoft.com/office/2006/relationships/activeXControlBinary" Target="activeX388.bin"/></Relationships>
</file>

<file path=xl/activeX/_rels/activeX389.xml.rels><?xml version="1.0" encoding="UTF-8" standalone="yes"?>
<Relationships xmlns="http://schemas.openxmlformats.org/package/2006/relationships"><Relationship Id="rId1" Type="http://schemas.microsoft.com/office/2006/relationships/activeXControlBinary" Target="activeX389.bin"/></Relationships>
</file>

<file path=xl/activeX/_rels/activeX390.xml.rels><?xml version="1.0" encoding="UTF-8" standalone="yes"?>
<Relationships xmlns="http://schemas.openxmlformats.org/package/2006/relationships"><Relationship Id="rId1" Type="http://schemas.microsoft.com/office/2006/relationships/activeXControlBinary" Target="activeX390.bin"/></Relationships>
</file>

<file path=xl/activeX/_rels/activeX391.xml.rels><?xml version="1.0" encoding="UTF-8" standalone="yes"?>
<Relationships xmlns="http://schemas.openxmlformats.org/package/2006/relationships"><Relationship Id="rId1" Type="http://schemas.microsoft.com/office/2006/relationships/activeXControlBinary" Target="activeX391.bin"/></Relationships>
</file>

<file path=xl/activeX/_rels/activeX392.xml.rels><?xml version="1.0" encoding="UTF-8" standalone="yes"?>
<Relationships xmlns="http://schemas.openxmlformats.org/package/2006/relationships"><Relationship Id="rId1" Type="http://schemas.microsoft.com/office/2006/relationships/activeXControlBinary" Target="activeX392.bin"/></Relationships>
</file>

<file path=xl/activeX/_rels/activeX393.xml.rels><?xml version="1.0" encoding="UTF-8" standalone="yes"?>
<Relationships xmlns="http://schemas.openxmlformats.org/package/2006/relationships"><Relationship Id="rId1" Type="http://schemas.microsoft.com/office/2006/relationships/activeXControlBinary" Target="activeX393.bin"/></Relationships>
</file>

<file path=xl/activeX/_rels/activeX394.xml.rels><?xml version="1.0" encoding="UTF-8" standalone="yes"?>
<Relationships xmlns="http://schemas.openxmlformats.org/package/2006/relationships"><Relationship Id="rId1" Type="http://schemas.microsoft.com/office/2006/relationships/activeXControlBinary" Target="activeX394.bin"/></Relationships>
</file>

<file path=xl/activeX/_rels/activeX395.xml.rels><?xml version="1.0" encoding="UTF-8" standalone="yes"?>
<Relationships xmlns="http://schemas.openxmlformats.org/package/2006/relationships"><Relationship Id="rId1" Type="http://schemas.microsoft.com/office/2006/relationships/activeXControlBinary" Target="activeX395.bin"/></Relationships>
</file>

<file path=xl/activeX/_rels/activeX396.xml.rels><?xml version="1.0" encoding="UTF-8" standalone="yes"?>
<Relationships xmlns="http://schemas.openxmlformats.org/package/2006/relationships"><Relationship Id="rId1" Type="http://schemas.microsoft.com/office/2006/relationships/activeXControlBinary" Target="activeX396.bin"/></Relationships>
</file>

<file path=xl/activeX/_rels/activeX397.xml.rels><?xml version="1.0" encoding="UTF-8" standalone="yes"?>
<Relationships xmlns="http://schemas.openxmlformats.org/package/2006/relationships"><Relationship Id="rId1" Type="http://schemas.microsoft.com/office/2006/relationships/activeXControlBinary" Target="activeX397.bin"/></Relationships>
</file>

<file path=xl/activeX/_rels/activeX398.xml.rels><?xml version="1.0" encoding="UTF-8" standalone="yes"?>
<Relationships xmlns="http://schemas.openxmlformats.org/package/2006/relationships"><Relationship Id="rId1" Type="http://schemas.microsoft.com/office/2006/relationships/activeXControlBinary" Target="activeX398.bin"/></Relationships>
</file>

<file path=xl/activeX/_rels/activeX399.xml.rels><?xml version="1.0" encoding="UTF-8" standalone="yes"?>
<Relationships xmlns="http://schemas.openxmlformats.org/package/2006/relationships"><Relationship Id="rId1" Type="http://schemas.microsoft.com/office/2006/relationships/activeXControlBinary" Target="activeX399.bin"/></Relationships>
</file>

<file path=xl/activeX/_rels/activeX400.xml.rels><?xml version="1.0" encoding="UTF-8" standalone="yes"?>
<Relationships xmlns="http://schemas.openxmlformats.org/package/2006/relationships"><Relationship Id="rId1" Type="http://schemas.microsoft.com/office/2006/relationships/activeXControlBinary" Target="activeX400.bin"/></Relationships>
</file>

<file path=xl/activeX/_rels/activeX401.xml.rels><?xml version="1.0" encoding="UTF-8" standalone="yes"?>
<Relationships xmlns="http://schemas.openxmlformats.org/package/2006/relationships"><Relationship Id="rId1" Type="http://schemas.microsoft.com/office/2006/relationships/activeXControlBinary" Target="activeX401.bin"/></Relationships>
</file>

<file path=xl/activeX/_rels/activeX402.xml.rels><?xml version="1.0" encoding="UTF-8" standalone="yes"?>
<Relationships xmlns="http://schemas.openxmlformats.org/package/2006/relationships"><Relationship Id="rId1" Type="http://schemas.microsoft.com/office/2006/relationships/activeXControlBinary" Target="activeX402.bin"/></Relationships>
</file>

<file path=xl/activeX/_rels/activeX403.xml.rels><?xml version="1.0" encoding="UTF-8" standalone="yes"?>
<Relationships xmlns="http://schemas.openxmlformats.org/package/2006/relationships"><Relationship Id="rId1" Type="http://schemas.microsoft.com/office/2006/relationships/activeXControlBinary" Target="activeX403.bin"/></Relationships>
</file>

<file path=xl/activeX/_rels/activeX404.xml.rels><?xml version="1.0" encoding="UTF-8" standalone="yes"?>
<Relationships xmlns="http://schemas.openxmlformats.org/package/2006/relationships"><Relationship Id="rId1" Type="http://schemas.microsoft.com/office/2006/relationships/activeXControlBinary" Target="activeX404.bin"/></Relationships>
</file>

<file path=xl/activeX/_rels/activeX405.xml.rels><?xml version="1.0" encoding="UTF-8" standalone="yes"?>
<Relationships xmlns="http://schemas.openxmlformats.org/package/2006/relationships"><Relationship Id="rId1" Type="http://schemas.microsoft.com/office/2006/relationships/activeXControlBinary" Target="activeX405.bin"/></Relationships>
</file>

<file path=xl/activeX/_rels/activeX406.xml.rels><?xml version="1.0" encoding="UTF-8" standalone="yes"?>
<Relationships xmlns="http://schemas.openxmlformats.org/package/2006/relationships"><Relationship Id="rId1" Type="http://schemas.microsoft.com/office/2006/relationships/activeXControlBinary" Target="activeX406.bin"/></Relationships>
</file>

<file path=xl/activeX/_rels/activeX407.xml.rels><?xml version="1.0" encoding="UTF-8" standalone="yes"?>
<Relationships xmlns="http://schemas.openxmlformats.org/package/2006/relationships"><Relationship Id="rId1" Type="http://schemas.microsoft.com/office/2006/relationships/activeXControlBinary" Target="activeX407.bin"/></Relationships>
</file>

<file path=xl/activeX/_rels/activeX408.xml.rels><?xml version="1.0" encoding="UTF-8" standalone="yes"?>
<Relationships xmlns="http://schemas.openxmlformats.org/package/2006/relationships"><Relationship Id="rId1" Type="http://schemas.microsoft.com/office/2006/relationships/activeXControlBinary" Target="activeX408.bin"/></Relationships>
</file>

<file path=xl/activeX/_rels/activeX409.xml.rels><?xml version="1.0" encoding="UTF-8" standalone="yes"?>
<Relationships xmlns="http://schemas.openxmlformats.org/package/2006/relationships"><Relationship Id="rId1" Type="http://schemas.microsoft.com/office/2006/relationships/activeXControlBinary" Target="activeX409.bin"/></Relationships>
</file>

<file path=xl/activeX/_rels/activeX410.xml.rels><?xml version="1.0" encoding="UTF-8" standalone="yes"?>
<Relationships xmlns="http://schemas.openxmlformats.org/package/2006/relationships"><Relationship Id="rId1" Type="http://schemas.microsoft.com/office/2006/relationships/activeXControlBinary" Target="activeX410.bin"/></Relationships>
</file>

<file path=xl/activeX/_rels/activeX411.xml.rels><?xml version="1.0" encoding="UTF-8" standalone="yes"?>
<Relationships xmlns="http://schemas.openxmlformats.org/package/2006/relationships"><Relationship Id="rId1" Type="http://schemas.microsoft.com/office/2006/relationships/activeXControlBinary" Target="activeX411.bin"/></Relationships>
</file>

<file path=xl/activeX/_rels/activeX412.xml.rels><?xml version="1.0" encoding="UTF-8" standalone="yes"?>
<Relationships xmlns="http://schemas.openxmlformats.org/package/2006/relationships"><Relationship Id="rId1" Type="http://schemas.microsoft.com/office/2006/relationships/activeXControlBinary" Target="activeX412.bin"/></Relationships>
</file>

<file path=xl/activeX/_rels/activeX413.xml.rels><?xml version="1.0" encoding="UTF-8" standalone="yes"?>
<Relationships xmlns="http://schemas.openxmlformats.org/package/2006/relationships"><Relationship Id="rId1" Type="http://schemas.microsoft.com/office/2006/relationships/activeXControlBinary" Target="activeX413.bin"/></Relationships>
</file>

<file path=xl/activeX/_rels/activeX414.xml.rels><?xml version="1.0" encoding="UTF-8" standalone="yes"?>
<Relationships xmlns="http://schemas.openxmlformats.org/package/2006/relationships"><Relationship Id="rId1" Type="http://schemas.microsoft.com/office/2006/relationships/activeXControlBinary" Target="activeX414.bin"/></Relationships>
</file>

<file path=xl/activeX/_rels/activeX415.xml.rels><?xml version="1.0" encoding="UTF-8" standalone="yes"?>
<Relationships xmlns="http://schemas.openxmlformats.org/package/2006/relationships"><Relationship Id="rId1" Type="http://schemas.microsoft.com/office/2006/relationships/activeXControlBinary" Target="activeX415.bin"/></Relationships>
</file>

<file path=xl/activeX/_rels/activeX416.xml.rels><?xml version="1.0" encoding="UTF-8" standalone="yes"?>
<Relationships xmlns="http://schemas.openxmlformats.org/package/2006/relationships"><Relationship Id="rId1" Type="http://schemas.microsoft.com/office/2006/relationships/activeXControlBinary" Target="activeX416.bin"/></Relationships>
</file>

<file path=xl/activeX/_rels/activeX417.xml.rels><?xml version="1.0" encoding="UTF-8" standalone="yes"?>
<Relationships xmlns="http://schemas.openxmlformats.org/package/2006/relationships"><Relationship Id="rId1" Type="http://schemas.microsoft.com/office/2006/relationships/activeXControlBinary" Target="activeX417.bin"/></Relationships>
</file>

<file path=xl/activeX/_rels/activeX418.xml.rels><?xml version="1.0" encoding="UTF-8" standalone="yes"?>
<Relationships xmlns="http://schemas.openxmlformats.org/package/2006/relationships"><Relationship Id="rId1" Type="http://schemas.microsoft.com/office/2006/relationships/activeXControlBinary" Target="activeX418.bin"/></Relationships>
</file>

<file path=xl/activeX/_rels/activeX419.xml.rels><?xml version="1.0" encoding="UTF-8" standalone="yes"?>
<Relationships xmlns="http://schemas.openxmlformats.org/package/2006/relationships"><Relationship Id="rId1" Type="http://schemas.microsoft.com/office/2006/relationships/activeXControlBinary" Target="activeX419.bin"/></Relationships>
</file>

<file path=xl/activeX/_rels/activeX420.xml.rels><?xml version="1.0" encoding="UTF-8" standalone="yes"?>
<Relationships xmlns="http://schemas.openxmlformats.org/package/2006/relationships"><Relationship Id="rId1" Type="http://schemas.microsoft.com/office/2006/relationships/activeXControlBinary" Target="activeX420.bin"/></Relationships>
</file>

<file path=xl/activeX/_rels/activeX421.xml.rels><?xml version="1.0" encoding="UTF-8" standalone="yes"?>
<Relationships xmlns="http://schemas.openxmlformats.org/package/2006/relationships"><Relationship Id="rId1" Type="http://schemas.microsoft.com/office/2006/relationships/activeXControlBinary" Target="activeX421.bin"/></Relationships>
</file>

<file path=xl/activeX/_rels/activeX422.xml.rels><?xml version="1.0" encoding="UTF-8" standalone="yes"?>
<Relationships xmlns="http://schemas.openxmlformats.org/package/2006/relationships"><Relationship Id="rId1" Type="http://schemas.microsoft.com/office/2006/relationships/activeXControlBinary" Target="activeX422.bin"/></Relationships>
</file>

<file path=xl/activeX/_rels/activeX423.xml.rels><?xml version="1.0" encoding="UTF-8" standalone="yes"?>
<Relationships xmlns="http://schemas.openxmlformats.org/package/2006/relationships"><Relationship Id="rId1" Type="http://schemas.microsoft.com/office/2006/relationships/activeXControlBinary" Target="activeX423.bin"/></Relationships>
</file>

<file path=xl/activeX/_rels/activeX424.xml.rels><?xml version="1.0" encoding="UTF-8" standalone="yes"?>
<Relationships xmlns="http://schemas.openxmlformats.org/package/2006/relationships"><Relationship Id="rId1" Type="http://schemas.microsoft.com/office/2006/relationships/activeXControlBinary" Target="activeX424.bin"/></Relationships>
</file>

<file path=xl/activeX/_rels/activeX425.xml.rels><?xml version="1.0" encoding="UTF-8" standalone="yes"?>
<Relationships xmlns="http://schemas.openxmlformats.org/package/2006/relationships"><Relationship Id="rId1" Type="http://schemas.microsoft.com/office/2006/relationships/activeXControlBinary" Target="activeX425.bin"/></Relationships>
</file>

<file path=xl/activeX/_rels/activeX426.xml.rels><?xml version="1.0" encoding="UTF-8" standalone="yes"?>
<Relationships xmlns="http://schemas.openxmlformats.org/package/2006/relationships"><Relationship Id="rId1" Type="http://schemas.microsoft.com/office/2006/relationships/activeXControlBinary" Target="activeX426.bin"/></Relationships>
</file>

<file path=xl/activeX/_rels/activeX427.xml.rels><?xml version="1.0" encoding="UTF-8" standalone="yes"?>
<Relationships xmlns="http://schemas.openxmlformats.org/package/2006/relationships"><Relationship Id="rId1" Type="http://schemas.microsoft.com/office/2006/relationships/activeXControlBinary" Target="activeX427.bin"/></Relationships>
</file>

<file path=xl/activeX/_rels/activeX428.xml.rels><?xml version="1.0" encoding="UTF-8" standalone="yes"?>
<Relationships xmlns="http://schemas.openxmlformats.org/package/2006/relationships"><Relationship Id="rId1" Type="http://schemas.microsoft.com/office/2006/relationships/activeXControlBinary" Target="activeX428.bin"/></Relationships>
</file>

<file path=xl/activeX/_rels/activeX429.xml.rels><?xml version="1.0" encoding="UTF-8" standalone="yes"?>
<Relationships xmlns="http://schemas.openxmlformats.org/package/2006/relationships"><Relationship Id="rId1" Type="http://schemas.microsoft.com/office/2006/relationships/activeXControlBinary" Target="activeX429.bin"/></Relationships>
</file>

<file path=xl/activeX/_rels/activeX430.xml.rels><?xml version="1.0" encoding="UTF-8" standalone="yes"?>
<Relationships xmlns="http://schemas.openxmlformats.org/package/2006/relationships"><Relationship Id="rId1" Type="http://schemas.microsoft.com/office/2006/relationships/activeXControlBinary" Target="activeX430.bin"/></Relationships>
</file>

<file path=xl/activeX/_rels/activeX431.xml.rels><?xml version="1.0" encoding="UTF-8" standalone="yes"?>
<Relationships xmlns="http://schemas.openxmlformats.org/package/2006/relationships"><Relationship Id="rId1" Type="http://schemas.microsoft.com/office/2006/relationships/activeXControlBinary" Target="activeX431.bin"/></Relationships>
</file>

<file path=xl/activeX/_rels/activeX432.xml.rels><?xml version="1.0" encoding="UTF-8" standalone="yes"?>
<Relationships xmlns="http://schemas.openxmlformats.org/package/2006/relationships"><Relationship Id="rId1" Type="http://schemas.microsoft.com/office/2006/relationships/activeXControlBinary" Target="activeX432.bin"/></Relationships>
</file>

<file path=xl/activeX/_rels/activeX433.xml.rels><?xml version="1.0" encoding="UTF-8" standalone="yes"?>
<Relationships xmlns="http://schemas.openxmlformats.org/package/2006/relationships"><Relationship Id="rId1" Type="http://schemas.microsoft.com/office/2006/relationships/activeXControlBinary" Target="activeX433.bin"/></Relationships>
</file>

<file path=xl/activeX/_rels/activeX434.xml.rels><?xml version="1.0" encoding="UTF-8" standalone="yes"?>
<Relationships xmlns="http://schemas.openxmlformats.org/package/2006/relationships"><Relationship Id="rId1" Type="http://schemas.microsoft.com/office/2006/relationships/activeXControlBinary" Target="activeX434.bin"/></Relationships>
</file>

<file path=xl/activeX/_rels/activeX435.xml.rels><?xml version="1.0" encoding="UTF-8" standalone="yes"?>
<Relationships xmlns="http://schemas.openxmlformats.org/package/2006/relationships"><Relationship Id="rId1" Type="http://schemas.microsoft.com/office/2006/relationships/activeXControlBinary" Target="activeX435.bin"/></Relationships>
</file>

<file path=xl/activeX/_rels/activeX436.xml.rels><?xml version="1.0" encoding="UTF-8" standalone="yes"?>
<Relationships xmlns="http://schemas.openxmlformats.org/package/2006/relationships"><Relationship Id="rId1" Type="http://schemas.microsoft.com/office/2006/relationships/activeXControlBinary" Target="activeX436.bin"/></Relationships>
</file>

<file path=xl/activeX/_rels/activeX437.xml.rels><?xml version="1.0" encoding="UTF-8" standalone="yes"?>
<Relationships xmlns="http://schemas.openxmlformats.org/package/2006/relationships"><Relationship Id="rId1" Type="http://schemas.microsoft.com/office/2006/relationships/activeXControlBinary" Target="activeX437.bin"/></Relationships>
</file>

<file path=xl/activeX/_rels/activeX438.xml.rels><?xml version="1.0" encoding="UTF-8" standalone="yes"?>
<Relationships xmlns="http://schemas.openxmlformats.org/package/2006/relationships"><Relationship Id="rId1" Type="http://schemas.microsoft.com/office/2006/relationships/activeXControlBinary" Target="activeX438.bin"/></Relationships>
</file>

<file path=xl/activeX/_rels/activeX439.xml.rels><?xml version="1.0" encoding="UTF-8" standalone="yes"?>
<Relationships xmlns="http://schemas.openxmlformats.org/package/2006/relationships"><Relationship Id="rId1" Type="http://schemas.microsoft.com/office/2006/relationships/activeXControlBinary" Target="activeX439.bin"/></Relationships>
</file>

<file path=xl/activeX/_rels/activeX440.xml.rels><?xml version="1.0" encoding="UTF-8" standalone="yes"?>
<Relationships xmlns="http://schemas.openxmlformats.org/package/2006/relationships"><Relationship Id="rId1" Type="http://schemas.microsoft.com/office/2006/relationships/activeXControlBinary" Target="activeX440.bin"/></Relationships>
</file>

<file path=xl/activeX/_rels/activeX441.xml.rels><?xml version="1.0" encoding="UTF-8" standalone="yes"?>
<Relationships xmlns="http://schemas.openxmlformats.org/package/2006/relationships"><Relationship Id="rId1" Type="http://schemas.microsoft.com/office/2006/relationships/activeXControlBinary" Target="activeX441.bin"/></Relationships>
</file>

<file path=xl/activeX/_rels/activeX442.xml.rels><?xml version="1.0" encoding="UTF-8" standalone="yes"?>
<Relationships xmlns="http://schemas.openxmlformats.org/package/2006/relationships"><Relationship Id="rId1" Type="http://schemas.microsoft.com/office/2006/relationships/activeXControlBinary" Target="activeX442.bin"/></Relationships>
</file>

<file path=xl/activeX/_rels/activeX443.xml.rels><?xml version="1.0" encoding="UTF-8" standalone="yes"?>
<Relationships xmlns="http://schemas.openxmlformats.org/package/2006/relationships"><Relationship Id="rId1" Type="http://schemas.microsoft.com/office/2006/relationships/activeXControlBinary" Target="activeX443.bin"/></Relationships>
</file>

<file path=xl/activeX/_rels/activeX444.xml.rels><?xml version="1.0" encoding="UTF-8" standalone="yes"?>
<Relationships xmlns="http://schemas.openxmlformats.org/package/2006/relationships"><Relationship Id="rId1" Type="http://schemas.microsoft.com/office/2006/relationships/activeXControlBinary" Target="activeX444.bin"/></Relationships>
</file>

<file path=xl/activeX/_rels/activeX445.xml.rels><?xml version="1.0" encoding="UTF-8" standalone="yes"?>
<Relationships xmlns="http://schemas.openxmlformats.org/package/2006/relationships"><Relationship Id="rId1" Type="http://schemas.microsoft.com/office/2006/relationships/activeXControlBinary" Target="activeX445.bin"/></Relationships>
</file>

<file path=xl/activeX/_rels/activeX446.xml.rels><?xml version="1.0" encoding="UTF-8" standalone="yes"?>
<Relationships xmlns="http://schemas.openxmlformats.org/package/2006/relationships"><Relationship Id="rId1" Type="http://schemas.microsoft.com/office/2006/relationships/activeXControlBinary" Target="activeX446.bin"/></Relationships>
</file>

<file path=xl/activeX/_rels/activeX447.xml.rels><?xml version="1.0" encoding="UTF-8" standalone="yes"?>
<Relationships xmlns="http://schemas.openxmlformats.org/package/2006/relationships"><Relationship Id="rId1" Type="http://schemas.microsoft.com/office/2006/relationships/activeXControlBinary" Target="activeX447.bin"/></Relationships>
</file>

<file path=xl/activeX/_rels/activeX448.xml.rels><?xml version="1.0" encoding="UTF-8" standalone="yes"?>
<Relationships xmlns="http://schemas.openxmlformats.org/package/2006/relationships"><Relationship Id="rId1" Type="http://schemas.microsoft.com/office/2006/relationships/activeXControlBinary" Target="activeX448.bin"/></Relationships>
</file>

<file path=xl/activeX/_rels/activeX449.xml.rels><?xml version="1.0" encoding="UTF-8" standalone="yes"?>
<Relationships xmlns="http://schemas.openxmlformats.org/package/2006/relationships"><Relationship Id="rId1" Type="http://schemas.microsoft.com/office/2006/relationships/activeXControlBinary" Target="activeX449.bin"/></Relationships>
</file>

<file path=xl/activeX/_rels/activeX450.xml.rels><?xml version="1.0" encoding="UTF-8" standalone="yes"?>
<Relationships xmlns="http://schemas.openxmlformats.org/package/2006/relationships"><Relationship Id="rId1" Type="http://schemas.microsoft.com/office/2006/relationships/activeXControlBinary" Target="activeX450.bin"/></Relationships>
</file>

<file path=xl/activeX/_rels/activeX451.xml.rels><?xml version="1.0" encoding="UTF-8" standalone="yes"?>
<Relationships xmlns="http://schemas.openxmlformats.org/package/2006/relationships"><Relationship Id="rId1" Type="http://schemas.microsoft.com/office/2006/relationships/activeXControlBinary" Target="activeX451.bin"/></Relationships>
</file>

<file path=xl/activeX/_rels/activeX452.xml.rels><?xml version="1.0" encoding="UTF-8" standalone="yes"?>
<Relationships xmlns="http://schemas.openxmlformats.org/package/2006/relationships"><Relationship Id="rId1" Type="http://schemas.microsoft.com/office/2006/relationships/activeXControlBinary" Target="activeX452.bin"/></Relationships>
</file>

<file path=xl/activeX/_rels/activeX453.xml.rels><?xml version="1.0" encoding="UTF-8" standalone="yes"?>
<Relationships xmlns="http://schemas.openxmlformats.org/package/2006/relationships"><Relationship Id="rId1" Type="http://schemas.microsoft.com/office/2006/relationships/activeXControlBinary" Target="activeX453.bin"/></Relationships>
</file>

<file path=xl/activeX/_rels/activeX454.xml.rels><?xml version="1.0" encoding="UTF-8" standalone="yes"?>
<Relationships xmlns="http://schemas.openxmlformats.org/package/2006/relationships"><Relationship Id="rId1" Type="http://schemas.microsoft.com/office/2006/relationships/activeXControlBinary" Target="activeX454.bin"/></Relationships>
</file>

<file path=xl/activeX/_rels/activeX455.xml.rels><?xml version="1.0" encoding="UTF-8" standalone="yes"?>
<Relationships xmlns="http://schemas.openxmlformats.org/package/2006/relationships"><Relationship Id="rId1" Type="http://schemas.microsoft.com/office/2006/relationships/activeXControlBinary" Target="activeX455.bin"/></Relationships>
</file>

<file path=xl/activeX/_rels/activeX456.xml.rels><?xml version="1.0" encoding="UTF-8" standalone="yes"?>
<Relationships xmlns="http://schemas.openxmlformats.org/package/2006/relationships"><Relationship Id="rId1" Type="http://schemas.microsoft.com/office/2006/relationships/activeXControlBinary" Target="activeX456.bin"/></Relationships>
</file>

<file path=xl/activeX/_rels/activeX457.xml.rels><?xml version="1.0" encoding="UTF-8" standalone="yes"?>
<Relationships xmlns="http://schemas.openxmlformats.org/package/2006/relationships"><Relationship Id="rId1" Type="http://schemas.microsoft.com/office/2006/relationships/activeXControlBinary" Target="activeX457.bin"/></Relationships>
</file>

<file path=xl/activeX/_rels/activeX458.xml.rels><?xml version="1.0" encoding="UTF-8" standalone="yes"?>
<Relationships xmlns="http://schemas.openxmlformats.org/package/2006/relationships"><Relationship Id="rId1" Type="http://schemas.microsoft.com/office/2006/relationships/activeXControlBinary" Target="activeX458.bin"/></Relationships>
</file>

<file path=xl/activeX/_rels/activeX459.xml.rels><?xml version="1.0" encoding="UTF-8" standalone="yes"?>
<Relationships xmlns="http://schemas.openxmlformats.org/package/2006/relationships"><Relationship Id="rId1" Type="http://schemas.microsoft.com/office/2006/relationships/activeXControlBinary" Target="activeX459.bin"/></Relationships>
</file>

<file path=xl/activeX/_rels/activeX460.xml.rels><?xml version="1.0" encoding="UTF-8" standalone="yes"?>
<Relationships xmlns="http://schemas.openxmlformats.org/package/2006/relationships"><Relationship Id="rId1" Type="http://schemas.microsoft.com/office/2006/relationships/activeXControlBinary" Target="activeX460.bin"/></Relationships>
</file>

<file path=xl/activeX/_rels/activeX461.xml.rels><?xml version="1.0" encoding="UTF-8" standalone="yes"?>
<Relationships xmlns="http://schemas.openxmlformats.org/package/2006/relationships"><Relationship Id="rId1" Type="http://schemas.microsoft.com/office/2006/relationships/activeXControlBinary" Target="activeX461.bin"/></Relationships>
</file>

<file path=xl/activeX/_rels/activeX462.xml.rels><?xml version="1.0" encoding="UTF-8" standalone="yes"?>
<Relationships xmlns="http://schemas.openxmlformats.org/package/2006/relationships"><Relationship Id="rId1" Type="http://schemas.microsoft.com/office/2006/relationships/activeXControlBinary" Target="activeX462.bin"/></Relationships>
</file>

<file path=xl/activeX/_rels/activeX463.xml.rels><?xml version="1.0" encoding="UTF-8" standalone="yes"?>
<Relationships xmlns="http://schemas.openxmlformats.org/package/2006/relationships"><Relationship Id="rId1" Type="http://schemas.microsoft.com/office/2006/relationships/activeXControlBinary" Target="activeX463.bin"/></Relationships>
</file>

<file path=xl/activeX/_rels/activeX464.xml.rels><?xml version="1.0" encoding="UTF-8" standalone="yes"?>
<Relationships xmlns="http://schemas.openxmlformats.org/package/2006/relationships"><Relationship Id="rId1" Type="http://schemas.microsoft.com/office/2006/relationships/activeXControlBinary" Target="activeX464.bin"/></Relationships>
</file>

<file path=xl/activeX/_rels/activeX465.xml.rels><?xml version="1.0" encoding="UTF-8" standalone="yes"?>
<Relationships xmlns="http://schemas.openxmlformats.org/package/2006/relationships"><Relationship Id="rId1" Type="http://schemas.microsoft.com/office/2006/relationships/activeXControlBinary" Target="activeX465.bin"/></Relationships>
</file>

<file path=xl/activeX/_rels/activeX466.xml.rels><?xml version="1.0" encoding="UTF-8" standalone="yes"?>
<Relationships xmlns="http://schemas.openxmlformats.org/package/2006/relationships"><Relationship Id="rId1" Type="http://schemas.microsoft.com/office/2006/relationships/activeXControlBinary" Target="activeX466.bin"/></Relationships>
</file>

<file path=xl/activeX/_rels/activeX467.xml.rels><?xml version="1.0" encoding="UTF-8" standalone="yes"?>
<Relationships xmlns="http://schemas.openxmlformats.org/package/2006/relationships"><Relationship Id="rId1" Type="http://schemas.microsoft.com/office/2006/relationships/activeXControlBinary" Target="activeX467.bin"/></Relationships>
</file>

<file path=xl/activeX/_rels/activeX468.xml.rels><?xml version="1.0" encoding="UTF-8" standalone="yes"?>
<Relationships xmlns="http://schemas.openxmlformats.org/package/2006/relationships"><Relationship Id="rId1" Type="http://schemas.microsoft.com/office/2006/relationships/activeXControlBinary" Target="activeX468.bin"/></Relationships>
</file>

<file path=xl/activeX/_rels/activeX469.xml.rels><?xml version="1.0" encoding="UTF-8" standalone="yes"?>
<Relationships xmlns="http://schemas.openxmlformats.org/package/2006/relationships"><Relationship Id="rId1" Type="http://schemas.microsoft.com/office/2006/relationships/activeXControlBinary" Target="activeX469.bin"/></Relationships>
</file>

<file path=xl/activeX/_rels/activeX470.xml.rels><?xml version="1.0" encoding="UTF-8" standalone="yes"?>
<Relationships xmlns="http://schemas.openxmlformats.org/package/2006/relationships"><Relationship Id="rId1" Type="http://schemas.microsoft.com/office/2006/relationships/activeXControlBinary" Target="activeX470.bin"/></Relationships>
</file>

<file path=xl/activeX/_rels/activeX471.xml.rels><?xml version="1.0" encoding="UTF-8" standalone="yes"?>
<Relationships xmlns="http://schemas.openxmlformats.org/package/2006/relationships"><Relationship Id="rId1" Type="http://schemas.microsoft.com/office/2006/relationships/activeXControlBinary" Target="activeX471.bin"/></Relationships>
</file>

<file path=xl/activeX/_rels/activeX472.xml.rels><?xml version="1.0" encoding="UTF-8" standalone="yes"?>
<Relationships xmlns="http://schemas.openxmlformats.org/package/2006/relationships"><Relationship Id="rId1" Type="http://schemas.microsoft.com/office/2006/relationships/activeXControlBinary" Target="activeX472.bin"/></Relationships>
</file>

<file path=xl/activeX/_rels/activeX473.xml.rels><?xml version="1.0" encoding="UTF-8" standalone="yes"?>
<Relationships xmlns="http://schemas.openxmlformats.org/package/2006/relationships"><Relationship Id="rId1" Type="http://schemas.microsoft.com/office/2006/relationships/activeXControlBinary" Target="activeX473.bin"/></Relationships>
</file>

<file path=xl/activeX/_rels/activeX474.xml.rels><?xml version="1.0" encoding="UTF-8" standalone="yes"?>
<Relationships xmlns="http://schemas.openxmlformats.org/package/2006/relationships"><Relationship Id="rId1" Type="http://schemas.microsoft.com/office/2006/relationships/activeXControlBinary" Target="activeX474.bin"/></Relationships>
</file>

<file path=xl/activeX/_rels/activeX475.xml.rels><?xml version="1.0" encoding="UTF-8" standalone="yes"?>
<Relationships xmlns="http://schemas.openxmlformats.org/package/2006/relationships"><Relationship Id="rId1" Type="http://schemas.microsoft.com/office/2006/relationships/activeXControlBinary" Target="activeX475.bin"/></Relationships>
</file>

<file path=xl/activeX/_rels/activeX476.xml.rels><?xml version="1.0" encoding="UTF-8" standalone="yes"?>
<Relationships xmlns="http://schemas.openxmlformats.org/package/2006/relationships"><Relationship Id="rId1" Type="http://schemas.microsoft.com/office/2006/relationships/activeXControlBinary" Target="activeX476.bin"/></Relationships>
</file>

<file path=xl/activeX/_rels/activeX477.xml.rels><?xml version="1.0" encoding="UTF-8" standalone="yes"?>
<Relationships xmlns="http://schemas.openxmlformats.org/package/2006/relationships"><Relationship Id="rId1" Type="http://schemas.microsoft.com/office/2006/relationships/activeXControlBinary" Target="activeX477.bin"/></Relationships>
</file>

<file path=xl/activeX/_rels/activeX478.xml.rels><?xml version="1.0" encoding="UTF-8" standalone="yes"?>
<Relationships xmlns="http://schemas.openxmlformats.org/package/2006/relationships"><Relationship Id="rId1" Type="http://schemas.microsoft.com/office/2006/relationships/activeXControlBinary" Target="activeX478.bin"/></Relationships>
</file>

<file path=xl/activeX/_rels/activeX479.xml.rels><?xml version="1.0" encoding="UTF-8" standalone="yes"?>
<Relationships xmlns="http://schemas.openxmlformats.org/package/2006/relationships"><Relationship Id="rId1" Type="http://schemas.microsoft.com/office/2006/relationships/activeXControlBinary" Target="activeX479.bin"/></Relationships>
</file>

<file path=xl/activeX/_rels/activeX480.xml.rels><?xml version="1.0" encoding="UTF-8" standalone="yes"?>
<Relationships xmlns="http://schemas.openxmlformats.org/package/2006/relationships"><Relationship Id="rId1" Type="http://schemas.microsoft.com/office/2006/relationships/activeXControlBinary" Target="activeX480.bin"/></Relationships>
</file>

<file path=xl/activeX/_rels/activeX481.xml.rels><?xml version="1.0" encoding="UTF-8" standalone="yes"?>
<Relationships xmlns="http://schemas.openxmlformats.org/package/2006/relationships"><Relationship Id="rId1" Type="http://schemas.microsoft.com/office/2006/relationships/activeXControlBinary" Target="activeX481.bin"/></Relationships>
</file>

<file path=xl/activeX/_rels/activeX482.xml.rels><?xml version="1.0" encoding="UTF-8" standalone="yes"?>
<Relationships xmlns="http://schemas.openxmlformats.org/package/2006/relationships"><Relationship Id="rId1" Type="http://schemas.microsoft.com/office/2006/relationships/activeXControlBinary" Target="activeX482.bin"/></Relationships>
</file>

<file path=xl/activeX/_rels/activeX483.xml.rels><?xml version="1.0" encoding="UTF-8" standalone="yes"?>
<Relationships xmlns="http://schemas.openxmlformats.org/package/2006/relationships"><Relationship Id="rId1" Type="http://schemas.microsoft.com/office/2006/relationships/activeXControlBinary" Target="activeX483.bin"/></Relationships>
</file>

<file path=xl/activeX/_rels/activeX484.xml.rels><?xml version="1.0" encoding="UTF-8" standalone="yes"?>
<Relationships xmlns="http://schemas.openxmlformats.org/package/2006/relationships"><Relationship Id="rId1" Type="http://schemas.microsoft.com/office/2006/relationships/activeXControlBinary" Target="activeX484.bin"/></Relationships>
</file>

<file path=xl/activeX/_rels/activeX485.xml.rels><?xml version="1.0" encoding="UTF-8" standalone="yes"?>
<Relationships xmlns="http://schemas.openxmlformats.org/package/2006/relationships"><Relationship Id="rId1" Type="http://schemas.microsoft.com/office/2006/relationships/activeXControlBinary" Target="activeX485.bin"/></Relationships>
</file>

<file path=xl/activeX/_rels/activeX486.xml.rels><?xml version="1.0" encoding="UTF-8" standalone="yes"?>
<Relationships xmlns="http://schemas.openxmlformats.org/package/2006/relationships"><Relationship Id="rId1" Type="http://schemas.microsoft.com/office/2006/relationships/activeXControlBinary" Target="activeX486.bin"/></Relationships>
</file>

<file path=xl/activeX/_rels/activeX487.xml.rels><?xml version="1.0" encoding="UTF-8" standalone="yes"?>
<Relationships xmlns="http://schemas.openxmlformats.org/package/2006/relationships"><Relationship Id="rId1" Type="http://schemas.microsoft.com/office/2006/relationships/activeXControlBinary" Target="activeX487.bin"/></Relationships>
</file>

<file path=xl/activeX/_rels/activeX488.xml.rels><?xml version="1.0" encoding="UTF-8" standalone="yes"?>
<Relationships xmlns="http://schemas.openxmlformats.org/package/2006/relationships"><Relationship Id="rId1" Type="http://schemas.microsoft.com/office/2006/relationships/activeXControlBinary" Target="activeX488.bin"/></Relationships>
</file>

<file path=xl/activeX/_rels/activeX489.xml.rels><?xml version="1.0" encoding="UTF-8" standalone="yes"?>
<Relationships xmlns="http://schemas.openxmlformats.org/package/2006/relationships"><Relationship Id="rId1" Type="http://schemas.microsoft.com/office/2006/relationships/activeXControlBinary" Target="activeX489.bin"/></Relationships>
</file>

<file path=xl/activeX/_rels/activeX490.xml.rels><?xml version="1.0" encoding="UTF-8" standalone="yes"?>
<Relationships xmlns="http://schemas.openxmlformats.org/package/2006/relationships"><Relationship Id="rId1" Type="http://schemas.microsoft.com/office/2006/relationships/activeXControlBinary" Target="activeX490.bin"/></Relationships>
</file>

<file path=xl/activeX/_rels/activeX491.xml.rels><?xml version="1.0" encoding="UTF-8" standalone="yes"?>
<Relationships xmlns="http://schemas.openxmlformats.org/package/2006/relationships"><Relationship Id="rId1" Type="http://schemas.microsoft.com/office/2006/relationships/activeXControlBinary" Target="activeX4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activeX/activeX294.xml><?xml version="1.0" encoding="utf-8"?>
<ax:ocx xmlns:ax="http://schemas.microsoft.com/office/2006/activeX" xmlns:r="http://schemas.openxmlformats.org/officeDocument/2006/relationships" ax:classid="{8BD21D30-EC42-11CE-9E0D-00AA006002F3}" ax:persistence="persistStreamInit" r:id="rId1"/>
</file>

<file path=xl/activeX/activeX295.xml><?xml version="1.0" encoding="utf-8"?>
<ax:ocx xmlns:ax="http://schemas.microsoft.com/office/2006/activeX" xmlns:r="http://schemas.openxmlformats.org/officeDocument/2006/relationships" ax:classid="{8BD21D30-EC42-11CE-9E0D-00AA006002F3}" ax:persistence="persistStreamInit" r:id="rId1"/>
</file>

<file path=xl/activeX/activeX296.xml><?xml version="1.0" encoding="utf-8"?>
<ax:ocx xmlns:ax="http://schemas.microsoft.com/office/2006/activeX" xmlns:r="http://schemas.openxmlformats.org/officeDocument/2006/relationships" ax:classid="{8BD21D30-EC42-11CE-9E0D-00AA006002F3}" ax:persistence="persistStreamInit" r:id="rId1"/>
</file>

<file path=xl/activeX/activeX297.xml><?xml version="1.0" encoding="utf-8"?>
<ax:ocx xmlns:ax="http://schemas.microsoft.com/office/2006/activeX" xmlns:r="http://schemas.openxmlformats.org/officeDocument/2006/relationships" ax:classid="{8BD21D30-EC42-11CE-9E0D-00AA006002F3}" ax:persistence="persistStreamInit" r:id="rId1"/>
</file>

<file path=xl/activeX/activeX298.xml><?xml version="1.0" encoding="utf-8"?>
<ax:ocx xmlns:ax="http://schemas.microsoft.com/office/2006/activeX" xmlns:r="http://schemas.openxmlformats.org/officeDocument/2006/relationships" ax:classid="{8BD21D30-EC42-11CE-9E0D-00AA006002F3}" ax:persistence="persistStreamInit" r:id="rId1"/>
</file>

<file path=xl/activeX/activeX299.xml><?xml version="1.0" encoding="utf-8"?>
<ax:ocx xmlns:ax="http://schemas.microsoft.com/office/2006/activeX" xmlns:r="http://schemas.openxmlformats.org/officeDocument/2006/relationships" ax:classid="{8BD21D30-EC42-11CE-9E0D-00AA006002F3}" ax:persistence="persistStreamInit" r:id="rId1"/>
</file>

<file path=xl/activeX/activeX300.xml><?xml version="1.0" encoding="utf-8"?>
<ax:ocx xmlns:ax="http://schemas.microsoft.com/office/2006/activeX" xmlns:r="http://schemas.openxmlformats.org/officeDocument/2006/relationships" ax:classid="{8BD21D30-EC42-11CE-9E0D-00AA006002F3}" ax:persistence="persistStreamInit" r:id="rId1"/>
</file>

<file path=xl/activeX/activeX301.xml><?xml version="1.0" encoding="utf-8"?>
<ax:ocx xmlns:ax="http://schemas.microsoft.com/office/2006/activeX" xmlns:r="http://schemas.openxmlformats.org/officeDocument/2006/relationships" ax:classid="{8BD21D30-EC42-11CE-9E0D-00AA006002F3}" ax:persistence="persistStreamInit" r:id="rId1"/>
</file>

<file path=xl/activeX/activeX302.xml><?xml version="1.0" encoding="utf-8"?>
<ax:ocx xmlns:ax="http://schemas.microsoft.com/office/2006/activeX" xmlns:r="http://schemas.openxmlformats.org/officeDocument/2006/relationships" ax:classid="{8BD21D30-EC42-11CE-9E0D-00AA006002F3}" ax:persistence="persistStreamInit" r:id="rId1"/>
</file>

<file path=xl/activeX/activeX303.xml><?xml version="1.0" encoding="utf-8"?>
<ax:ocx xmlns:ax="http://schemas.microsoft.com/office/2006/activeX" xmlns:r="http://schemas.openxmlformats.org/officeDocument/2006/relationships" ax:classid="{8BD21D30-EC42-11CE-9E0D-00AA006002F3}" ax:persistence="persistStreamInit" r:id="rId1"/>
</file>

<file path=xl/activeX/activeX304.xml><?xml version="1.0" encoding="utf-8"?>
<ax:ocx xmlns:ax="http://schemas.microsoft.com/office/2006/activeX" xmlns:r="http://schemas.openxmlformats.org/officeDocument/2006/relationships" ax:classid="{8BD21D30-EC42-11CE-9E0D-00AA006002F3}" ax:persistence="persistStreamInit" r:id="rId1"/>
</file>

<file path=xl/activeX/activeX305.xml><?xml version="1.0" encoding="utf-8"?>
<ax:ocx xmlns:ax="http://schemas.microsoft.com/office/2006/activeX" xmlns:r="http://schemas.openxmlformats.org/officeDocument/2006/relationships" ax:classid="{8BD21D30-EC42-11CE-9E0D-00AA006002F3}" ax:persistence="persistStreamInit" r:id="rId1"/>
</file>

<file path=xl/activeX/activeX306.xml><?xml version="1.0" encoding="utf-8"?>
<ax:ocx xmlns:ax="http://schemas.microsoft.com/office/2006/activeX" xmlns:r="http://schemas.openxmlformats.org/officeDocument/2006/relationships" ax:classid="{8BD21D30-EC42-11CE-9E0D-00AA006002F3}" ax:persistence="persistStreamInit" r:id="rId1"/>
</file>

<file path=xl/activeX/activeX307.xml><?xml version="1.0" encoding="utf-8"?>
<ax:ocx xmlns:ax="http://schemas.microsoft.com/office/2006/activeX" xmlns:r="http://schemas.openxmlformats.org/officeDocument/2006/relationships" ax:classid="{8BD21D30-EC42-11CE-9E0D-00AA006002F3}" ax:persistence="persistStreamInit" r:id="rId1"/>
</file>

<file path=xl/activeX/activeX308.xml><?xml version="1.0" encoding="utf-8"?>
<ax:ocx xmlns:ax="http://schemas.microsoft.com/office/2006/activeX" xmlns:r="http://schemas.openxmlformats.org/officeDocument/2006/relationships" ax:classid="{8BD21D30-EC42-11CE-9E0D-00AA006002F3}" ax:persistence="persistStreamInit" r:id="rId1"/>
</file>

<file path=xl/activeX/activeX309.xml><?xml version="1.0" encoding="utf-8"?>
<ax:ocx xmlns:ax="http://schemas.microsoft.com/office/2006/activeX" xmlns:r="http://schemas.openxmlformats.org/officeDocument/2006/relationships" ax:classid="{8BD21D30-EC42-11CE-9E0D-00AA006002F3}" ax:persistence="persistStreamInit" r:id="rId1"/>
</file>

<file path=xl/activeX/activeX310.xml><?xml version="1.0" encoding="utf-8"?>
<ax:ocx xmlns:ax="http://schemas.microsoft.com/office/2006/activeX" xmlns:r="http://schemas.openxmlformats.org/officeDocument/2006/relationships" ax:classid="{8BD21D30-EC42-11CE-9E0D-00AA006002F3}" ax:persistence="persistStreamInit" r:id="rId1"/>
</file>

<file path=xl/activeX/activeX311.xml><?xml version="1.0" encoding="utf-8"?>
<ax:ocx xmlns:ax="http://schemas.microsoft.com/office/2006/activeX" xmlns:r="http://schemas.openxmlformats.org/officeDocument/2006/relationships" ax:classid="{8BD21D30-EC42-11CE-9E0D-00AA006002F3}" ax:persistence="persistStreamInit" r:id="rId1"/>
</file>

<file path=xl/activeX/activeX312.xml><?xml version="1.0" encoding="utf-8"?>
<ax:ocx xmlns:ax="http://schemas.microsoft.com/office/2006/activeX" xmlns:r="http://schemas.openxmlformats.org/officeDocument/2006/relationships" ax:classid="{8BD21D30-EC42-11CE-9E0D-00AA006002F3}" ax:persistence="persistStreamInit" r:id="rId1"/>
</file>

<file path=xl/activeX/activeX313.xml><?xml version="1.0" encoding="utf-8"?>
<ax:ocx xmlns:ax="http://schemas.microsoft.com/office/2006/activeX" xmlns:r="http://schemas.openxmlformats.org/officeDocument/2006/relationships" ax:classid="{8BD21D30-EC42-11CE-9E0D-00AA006002F3}" ax:persistence="persistStreamInit" r:id="rId1"/>
</file>

<file path=xl/activeX/activeX314.xml><?xml version="1.0" encoding="utf-8"?>
<ax:ocx xmlns:ax="http://schemas.microsoft.com/office/2006/activeX" xmlns:r="http://schemas.openxmlformats.org/officeDocument/2006/relationships" ax:classid="{8BD21D30-EC42-11CE-9E0D-00AA006002F3}" ax:persistence="persistStreamInit" r:id="rId1"/>
</file>

<file path=xl/activeX/activeX315.xml><?xml version="1.0" encoding="utf-8"?>
<ax:ocx xmlns:ax="http://schemas.microsoft.com/office/2006/activeX" xmlns:r="http://schemas.openxmlformats.org/officeDocument/2006/relationships" ax:classid="{8BD21D30-EC42-11CE-9E0D-00AA006002F3}" ax:persistence="persistStreamInit" r:id="rId1"/>
</file>

<file path=xl/activeX/activeX316.xml><?xml version="1.0" encoding="utf-8"?>
<ax:ocx xmlns:ax="http://schemas.microsoft.com/office/2006/activeX" xmlns:r="http://schemas.openxmlformats.org/officeDocument/2006/relationships" ax:classid="{8BD21D30-EC42-11CE-9E0D-00AA006002F3}" ax:persistence="persistStreamInit" r:id="rId1"/>
</file>

<file path=xl/activeX/activeX317.xml><?xml version="1.0" encoding="utf-8"?>
<ax:ocx xmlns:ax="http://schemas.microsoft.com/office/2006/activeX" xmlns:r="http://schemas.openxmlformats.org/officeDocument/2006/relationships" ax:classid="{8BD21D30-EC42-11CE-9E0D-00AA006002F3}" ax:persistence="persistStreamInit" r:id="rId1"/>
</file>

<file path=xl/activeX/activeX318.xml><?xml version="1.0" encoding="utf-8"?>
<ax:ocx xmlns:ax="http://schemas.microsoft.com/office/2006/activeX" xmlns:r="http://schemas.openxmlformats.org/officeDocument/2006/relationships" ax:classid="{8BD21D30-EC42-11CE-9E0D-00AA006002F3}" ax:persistence="persistStreamInit" r:id="rId1"/>
</file>

<file path=xl/activeX/activeX319.xml><?xml version="1.0" encoding="utf-8"?>
<ax:ocx xmlns:ax="http://schemas.microsoft.com/office/2006/activeX" xmlns:r="http://schemas.openxmlformats.org/officeDocument/2006/relationships" ax:classid="{8BD21D30-EC42-11CE-9E0D-00AA006002F3}" ax:persistence="persistStreamInit" r:id="rId1"/>
</file>

<file path=xl/activeX/activeX320.xml><?xml version="1.0" encoding="utf-8"?>
<ax:ocx xmlns:ax="http://schemas.microsoft.com/office/2006/activeX" xmlns:r="http://schemas.openxmlformats.org/officeDocument/2006/relationships" ax:classid="{8BD21D30-EC42-11CE-9E0D-00AA006002F3}" ax:persistence="persistStreamInit" r:id="rId1"/>
</file>

<file path=xl/activeX/activeX321.xml><?xml version="1.0" encoding="utf-8"?>
<ax:ocx xmlns:ax="http://schemas.microsoft.com/office/2006/activeX" xmlns:r="http://schemas.openxmlformats.org/officeDocument/2006/relationships" ax:classid="{8BD21D30-EC42-11CE-9E0D-00AA006002F3}" ax:persistence="persistStreamInit" r:id="rId1"/>
</file>

<file path=xl/activeX/activeX322.xml><?xml version="1.0" encoding="utf-8"?>
<ax:ocx xmlns:ax="http://schemas.microsoft.com/office/2006/activeX" xmlns:r="http://schemas.openxmlformats.org/officeDocument/2006/relationships" ax:classid="{8BD21D30-EC42-11CE-9E0D-00AA006002F3}" ax:persistence="persistStreamInit" r:id="rId1"/>
</file>

<file path=xl/activeX/activeX323.xml><?xml version="1.0" encoding="utf-8"?>
<ax:ocx xmlns:ax="http://schemas.microsoft.com/office/2006/activeX" xmlns:r="http://schemas.openxmlformats.org/officeDocument/2006/relationships" ax:classid="{8BD21D30-EC42-11CE-9E0D-00AA006002F3}" ax:persistence="persistStreamInit" r:id="rId1"/>
</file>

<file path=xl/activeX/activeX324.xml><?xml version="1.0" encoding="utf-8"?>
<ax:ocx xmlns:ax="http://schemas.microsoft.com/office/2006/activeX" xmlns:r="http://schemas.openxmlformats.org/officeDocument/2006/relationships" ax:classid="{8BD21D30-EC42-11CE-9E0D-00AA006002F3}" ax:persistence="persistStreamInit" r:id="rId1"/>
</file>

<file path=xl/activeX/activeX325.xml><?xml version="1.0" encoding="utf-8"?>
<ax:ocx xmlns:ax="http://schemas.microsoft.com/office/2006/activeX" xmlns:r="http://schemas.openxmlformats.org/officeDocument/2006/relationships" ax:classid="{8BD21D30-EC42-11CE-9E0D-00AA006002F3}" ax:persistence="persistStreamInit" r:id="rId1"/>
</file>

<file path=xl/activeX/activeX326.xml><?xml version="1.0" encoding="utf-8"?>
<ax:ocx xmlns:ax="http://schemas.microsoft.com/office/2006/activeX" xmlns:r="http://schemas.openxmlformats.org/officeDocument/2006/relationships" ax:classid="{8BD21D30-EC42-11CE-9E0D-00AA006002F3}" ax:persistence="persistStreamInit" r:id="rId1"/>
</file>

<file path=xl/activeX/activeX327.xml><?xml version="1.0" encoding="utf-8"?>
<ax:ocx xmlns:ax="http://schemas.microsoft.com/office/2006/activeX" xmlns:r="http://schemas.openxmlformats.org/officeDocument/2006/relationships" ax:classid="{8BD21D30-EC42-11CE-9E0D-00AA006002F3}" ax:persistence="persistStreamInit" r:id="rId1"/>
</file>

<file path=xl/activeX/activeX328.xml><?xml version="1.0" encoding="utf-8"?>
<ax:ocx xmlns:ax="http://schemas.microsoft.com/office/2006/activeX" xmlns:r="http://schemas.openxmlformats.org/officeDocument/2006/relationships" ax:classid="{8BD21D30-EC42-11CE-9E0D-00AA006002F3}" ax:persistence="persistStreamInit" r:id="rId1"/>
</file>

<file path=xl/activeX/activeX329.xml><?xml version="1.0" encoding="utf-8"?>
<ax:ocx xmlns:ax="http://schemas.microsoft.com/office/2006/activeX" xmlns:r="http://schemas.openxmlformats.org/officeDocument/2006/relationships" ax:classid="{8BD21D30-EC42-11CE-9E0D-00AA006002F3}" ax:persistence="persistStreamInit" r:id="rId1"/>
</file>

<file path=xl/activeX/activeX330.xml><?xml version="1.0" encoding="utf-8"?>
<ax:ocx xmlns:ax="http://schemas.microsoft.com/office/2006/activeX" xmlns:r="http://schemas.openxmlformats.org/officeDocument/2006/relationships" ax:classid="{8BD21D30-EC42-11CE-9E0D-00AA006002F3}" ax:persistence="persistStreamInit" r:id="rId1"/>
</file>

<file path=xl/activeX/activeX331.xml><?xml version="1.0" encoding="utf-8"?>
<ax:ocx xmlns:ax="http://schemas.microsoft.com/office/2006/activeX" xmlns:r="http://schemas.openxmlformats.org/officeDocument/2006/relationships" ax:classid="{8BD21D30-EC42-11CE-9E0D-00AA006002F3}" ax:persistence="persistStreamInit" r:id="rId1"/>
</file>

<file path=xl/activeX/activeX332.xml><?xml version="1.0" encoding="utf-8"?>
<ax:ocx xmlns:ax="http://schemas.microsoft.com/office/2006/activeX" xmlns:r="http://schemas.openxmlformats.org/officeDocument/2006/relationships" ax:classid="{8BD21D30-EC42-11CE-9E0D-00AA006002F3}" ax:persistence="persistStreamInit" r:id="rId1"/>
</file>

<file path=xl/activeX/activeX333.xml><?xml version="1.0" encoding="utf-8"?>
<ax:ocx xmlns:ax="http://schemas.microsoft.com/office/2006/activeX" xmlns:r="http://schemas.openxmlformats.org/officeDocument/2006/relationships" ax:classid="{8BD21D30-EC42-11CE-9E0D-00AA006002F3}" ax:persistence="persistStreamInit" r:id="rId1"/>
</file>

<file path=xl/activeX/activeX334.xml><?xml version="1.0" encoding="utf-8"?>
<ax:ocx xmlns:ax="http://schemas.microsoft.com/office/2006/activeX" xmlns:r="http://schemas.openxmlformats.org/officeDocument/2006/relationships" ax:classid="{8BD21D30-EC42-11CE-9E0D-00AA006002F3}" ax:persistence="persistStreamInit" r:id="rId1"/>
</file>

<file path=xl/activeX/activeX335.xml><?xml version="1.0" encoding="utf-8"?>
<ax:ocx xmlns:ax="http://schemas.microsoft.com/office/2006/activeX" xmlns:r="http://schemas.openxmlformats.org/officeDocument/2006/relationships" ax:classid="{8BD21D30-EC42-11CE-9E0D-00AA006002F3}" ax:persistence="persistStreamInit" r:id="rId1"/>
</file>

<file path=xl/activeX/activeX336.xml><?xml version="1.0" encoding="utf-8"?>
<ax:ocx xmlns:ax="http://schemas.microsoft.com/office/2006/activeX" xmlns:r="http://schemas.openxmlformats.org/officeDocument/2006/relationships" ax:classid="{8BD21D30-EC42-11CE-9E0D-00AA006002F3}" ax:persistence="persistStreamInit" r:id="rId1"/>
</file>

<file path=xl/activeX/activeX337.xml><?xml version="1.0" encoding="utf-8"?>
<ax:ocx xmlns:ax="http://schemas.microsoft.com/office/2006/activeX" xmlns:r="http://schemas.openxmlformats.org/officeDocument/2006/relationships" ax:classid="{8BD21D30-EC42-11CE-9E0D-00AA006002F3}" ax:persistence="persistStreamInit" r:id="rId1"/>
</file>

<file path=xl/activeX/activeX338.xml><?xml version="1.0" encoding="utf-8"?>
<ax:ocx xmlns:ax="http://schemas.microsoft.com/office/2006/activeX" xmlns:r="http://schemas.openxmlformats.org/officeDocument/2006/relationships" ax:classid="{8BD21D30-EC42-11CE-9E0D-00AA006002F3}" ax:persistence="persistStreamInit" r:id="rId1"/>
</file>

<file path=xl/activeX/activeX339.xml><?xml version="1.0" encoding="utf-8"?>
<ax:ocx xmlns:ax="http://schemas.microsoft.com/office/2006/activeX" xmlns:r="http://schemas.openxmlformats.org/officeDocument/2006/relationships" ax:classid="{8BD21D30-EC42-11CE-9E0D-00AA006002F3}" ax:persistence="persistStreamInit" r:id="rId1"/>
</file>

<file path=xl/activeX/activeX340.xml><?xml version="1.0" encoding="utf-8"?>
<ax:ocx xmlns:ax="http://schemas.microsoft.com/office/2006/activeX" xmlns:r="http://schemas.openxmlformats.org/officeDocument/2006/relationships" ax:classid="{8BD21D30-EC42-11CE-9E0D-00AA006002F3}" ax:persistence="persistStreamInit" r:id="rId1"/>
</file>

<file path=xl/activeX/activeX341.xml><?xml version="1.0" encoding="utf-8"?>
<ax:ocx xmlns:ax="http://schemas.microsoft.com/office/2006/activeX" xmlns:r="http://schemas.openxmlformats.org/officeDocument/2006/relationships" ax:classid="{8BD21D30-EC42-11CE-9E0D-00AA006002F3}" ax:persistence="persistStreamInit" r:id="rId1"/>
</file>

<file path=xl/activeX/activeX342.xml><?xml version="1.0" encoding="utf-8"?>
<ax:ocx xmlns:ax="http://schemas.microsoft.com/office/2006/activeX" xmlns:r="http://schemas.openxmlformats.org/officeDocument/2006/relationships" ax:classid="{8BD21D30-EC42-11CE-9E0D-00AA006002F3}" ax:persistence="persistStreamInit" r:id="rId1"/>
</file>

<file path=xl/activeX/activeX343.xml><?xml version="1.0" encoding="utf-8"?>
<ax:ocx xmlns:ax="http://schemas.microsoft.com/office/2006/activeX" xmlns:r="http://schemas.openxmlformats.org/officeDocument/2006/relationships" ax:classid="{8BD21D30-EC42-11CE-9E0D-00AA006002F3}" ax:persistence="persistStreamInit" r:id="rId1"/>
</file>

<file path=xl/activeX/activeX344.xml><?xml version="1.0" encoding="utf-8"?>
<ax:ocx xmlns:ax="http://schemas.microsoft.com/office/2006/activeX" xmlns:r="http://schemas.openxmlformats.org/officeDocument/2006/relationships" ax:classid="{8BD21D30-EC42-11CE-9E0D-00AA006002F3}" ax:persistence="persistStreamInit" r:id="rId1"/>
</file>

<file path=xl/activeX/activeX345.xml><?xml version="1.0" encoding="utf-8"?>
<ax:ocx xmlns:ax="http://schemas.microsoft.com/office/2006/activeX" xmlns:r="http://schemas.openxmlformats.org/officeDocument/2006/relationships" ax:classid="{8BD21D30-EC42-11CE-9E0D-00AA006002F3}" ax:persistence="persistStreamInit" r:id="rId1"/>
</file>

<file path=xl/activeX/activeX346.xml><?xml version="1.0" encoding="utf-8"?>
<ax:ocx xmlns:ax="http://schemas.microsoft.com/office/2006/activeX" xmlns:r="http://schemas.openxmlformats.org/officeDocument/2006/relationships" ax:classid="{8BD21D30-EC42-11CE-9E0D-00AA006002F3}" ax:persistence="persistStreamInit" r:id="rId1"/>
</file>

<file path=xl/activeX/activeX347.xml><?xml version="1.0" encoding="utf-8"?>
<ax:ocx xmlns:ax="http://schemas.microsoft.com/office/2006/activeX" xmlns:r="http://schemas.openxmlformats.org/officeDocument/2006/relationships" ax:classid="{8BD21D30-EC42-11CE-9E0D-00AA006002F3}" ax:persistence="persistStreamInit" r:id="rId1"/>
</file>

<file path=xl/activeX/activeX348.xml><?xml version="1.0" encoding="utf-8"?>
<ax:ocx xmlns:ax="http://schemas.microsoft.com/office/2006/activeX" xmlns:r="http://schemas.openxmlformats.org/officeDocument/2006/relationships" ax:classid="{8BD21D30-EC42-11CE-9E0D-00AA006002F3}" ax:persistence="persistStreamInit" r:id="rId1"/>
</file>

<file path=xl/activeX/activeX349.xml><?xml version="1.0" encoding="utf-8"?>
<ax:ocx xmlns:ax="http://schemas.microsoft.com/office/2006/activeX" xmlns:r="http://schemas.openxmlformats.org/officeDocument/2006/relationships" ax:classid="{8BD21D30-EC42-11CE-9E0D-00AA006002F3}" ax:persistence="persistStreamInit" r:id="rId1"/>
</file>

<file path=xl/activeX/activeX350.xml><?xml version="1.0" encoding="utf-8"?>
<ax:ocx xmlns:ax="http://schemas.microsoft.com/office/2006/activeX" xmlns:r="http://schemas.openxmlformats.org/officeDocument/2006/relationships" ax:classid="{8BD21D30-EC42-11CE-9E0D-00AA006002F3}" ax:persistence="persistStreamInit" r:id="rId1"/>
</file>

<file path=xl/activeX/activeX351.xml><?xml version="1.0" encoding="utf-8"?>
<ax:ocx xmlns:ax="http://schemas.microsoft.com/office/2006/activeX" xmlns:r="http://schemas.openxmlformats.org/officeDocument/2006/relationships" ax:classid="{8BD21D30-EC42-11CE-9E0D-00AA006002F3}" ax:persistence="persistStreamInit" r:id="rId1"/>
</file>

<file path=xl/activeX/activeX352.xml><?xml version="1.0" encoding="utf-8"?>
<ax:ocx xmlns:ax="http://schemas.microsoft.com/office/2006/activeX" xmlns:r="http://schemas.openxmlformats.org/officeDocument/2006/relationships" ax:classid="{8BD21D30-EC42-11CE-9E0D-00AA006002F3}" ax:persistence="persistStreamInit" r:id="rId1"/>
</file>

<file path=xl/activeX/activeX353.xml><?xml version="1.0" encoding="utf-8"?>
<ax:ocx xmlns:ax="http://schemas.microsoft.com/office/2006/activeX" xmlns:r="http://schemas.openxmlformats.org/officeDocument/2006/relationships" ax:classid="{8BD21D30-EC42-11CE-9E0D-00AA006002F3}" ax:persistence="persistStreamInit" r:id="rId1"/>
</file>

<file path=xl/activeX/activeX354.xml><?xml version="1.0" encoding="utf-8"?>
<ax:ocx xmlns:ax="http://schemas.microsoft.com/office/2006/activeX" xmlns:r="http://schemas.openxmlformats.org/officeDocument/2006/relationships" ax:classid="{8BD21D30-EC42-11CE-9E0D-00AA006002F3}" ax:persistence="persistStreamInit" r:id="rId1"/>
</file>

<file path=xl/activeX/activeX355.xml><?xml version="1.0" encoding="utf-8"?>
<ax:ocx xmlns:ax="http://schemas.microsoft.com/office/2006/activeX" xmlns:r="http://schemas.openxmlformats.org/officeDocument/2006/relationships" ax:classid="{8BD21D30-EC42-11CE-9E0D-00AA006002F3}" ax:persistence="persistStreamInit" r:id="rId1"/>
</file>

<file path=xl/activeX/activeX356.xml><?xml version="1.0" encoding="utf-8"?>
<ax:ocx xmlns:ax="http://schemas.microsoft.com/office/2006/activeX" xmlns:r="http://schemas.openxmlformats.org/officeDocument/2006/relationships" ax:classid="{8BD21D30-EC42-11CE-9E0D-00AA006002F3}" ax:persistence="persistStreamInit" r:id="rId1"/>
</file>

<file path=xl/activeX/activeX357.xml><?xml version="1.0" encoding="utf-8"?>
<ax:ocx xmlns:ax="http://schemas.microsoft.com/office/2006/activeX" xmlns:r="http://schemas.openxmlformats.org/officeDocument/2006/relationships" ax:classid="{8BD21D30-EC42-11CE-9E0D-00AA006002F3}" ax:persistence="persistStreamInit" r:id="rId1"/>
</file>

<file path=xl/activeX/activeX358.xml><?xml version="1.0" encoding="utf-8"?>
<ax:ocx xmlns:ax="http://schemas.microsoft.com/office/2006/activeX" xmlns:r="http://schemas.openxmlformats.org/officeDocument/2006/relationships" ax:classid="{8BD21D30-EC42-11CE-9E0D-00AA006002F3}" ax:persistence="persistStreamInit" r:id="rId1"/>
</file>

<file path=xl/activeX/activeX359.xml><?xml version="1.0" encoding="utf-8"?>
<ax:ocx xmlns:ax="http://schemas.microsoft.com/office/2006/activeX" xmlns:r="http://schemas.openxmlformats.org/officeDocument/2006/relationships" ax:classid="{8BD21D30-EC42-11CE-9E0D-00AA006002F3}" ax:persistence="persistStreamInit" r:id="rId1"/>
</file>

<file path=xl/activeX/activeX360.xml><?xml version="1.0" encoding="utf-8"?>
<ax:ocx xmlns:ax="http://schemas.microsoft.com/office/2006/activeX" xmlns:r="http://schemas.openxmlformats.org/officeDocument/2006/relationships" ax:classid="{8BD21D30-EC42-11CE-9E0D-00AA006002F3}" ax:persistence="persistStreamInit" r:id="rId1"/>
</file>

<file path=xl/activeX/activeX361.xml><?xml version="1.0" encoding="utf-8"?>
<ax:ocx xmlns:ax="http://schemas.microsoft.com/office/2006/activeX" xmlns:r="http://schemas.openxmlformats.org/officeDocument/2006/relationships" ax:classid="{8BD21D30-EC42-11CE-9E0D-00AA006002F3}" ax:persistence="persistStreamInit" r:id="rId1"/>
</file>

<file path=xl/activeX/activeX362.xml><?xml version="1.0" encoding="utf-8"?>
<ax:ocx xmlns:ax="http://schemas.microsoft.com/office/2006/activeX" xmlns:r="http://schemas.openxmlformats.org/officeDocument/2006/relationships" ax:classid="{8BD21D30-EC42-11CE-9E0D-00AA006002F3}" ax:persistence="persistStreamInit" r:id="rId1"/>
</file>

<file path=xl/activeX/activeX363.xml><?xml version="1.0" encoding="utf-8"?>
<ax:ocx xmlns:ax="http://schemas.microsoft.com/office/2006/activeX" xmlns:r="http://schemas.openxmlformats.org/officeDocument/2006/relationships" ax:classid="{8BD21D30-EC42-11CE-9E0D-00AA006002F3}" ax:persistence="persistStreamInit" r:id="rId1"/>
</file>

<file path=xl/activeX/activeX364.xml><?xml version="1.0" encoding="utf-8"?>
<ax:ocx xmlns:ax="http://schemas.microsoft.com/office/2006/activeX" xmlns:r="http://schemas.openxmlformats.org/officeDocument/2006/relationships" ax:classid="{8BD21D30-EC42-11CE-9E0D-00AA006002F3}" ax:persistence="persistStreamInit" r:id="rId1"/>
</file>

<file path=xl/activeX/activeX365.xml><?xml version="1.0" encoding="utf-8"?>
<ax:ocx xmlns:ax="http://schemas.microsoft.com/office/2006/activeX" xmlns:r="http://schemas.openxmlformats.org/officeDocument/2006/relationships" ax:classid="{8BD21D30-EC42-11CE-9E0D-00AA006002F3}" ax:persistence="persistStreamInit" r:id="rId1"/>
</file>

<file path=xl/activeX/activeX366.xml><?xml version="1.0" encoding="utf-8"?>
<ax:ocx xmlns:ax="http://schemas.microsoft.com/office/2006/activeX" xmlns:r="http://schemas.openxmlformats.org/officeDocument/2006/relationships" ax:classid="{8BD21D30-EC42-11CE-9E0D-00AA006002F3}" ax:persistence="persistStreamInit" r:id="rId1"/>
</file>

<file path=xl/activeX/activeX367.xml><?xml version="1.0" encoding="utf-8"?>
<ax:ocx xmlns:ax="http://schemas.microsoft.com/office/2006/activeX" xmlns:r="http://schemas.openxmlformats.org/officeDocument/2006/relationships" ax:classid="{8BD21D30-EC42-11CE-9E0D-00AA006002F3}" ax:persistence="persistStreamInit" r:id="rId1"/>
</file>

<file path=xl/activeX/activeX368.xml><?xml version="1.0" encoding="utf-8"?>
<ax:ocx xmlns:ax="http://schemas.microsoft.com/office/2006/activeX" xmlns:r="http://schemas.openxmlformats.org/officeDocument/2006/relationships" ax:classid="{8BD21D30-EC42-11CE-9E0D-00AA006002F3}" ax:persistence="persistStreamInit" r:id="rId1"/>
</file>

<file path=xl/activeX/activeX369.xml><?xml version="1.0" encoding="utf-8"?>
<ax:ocx xmlns:ax="http://schemas.microsoft.com/office/2006/activeX" xmlns:r="http://schemas.openxmlformats.org/officeDocument/2006/relationships" ax:classid="{8BD21D30-EC42-11CE-9E0D-00AA006002F3}" ax:persistence="persistStreamInit" r:id="rId1"/>
</file>

<file path=xl/activeX/activeX370.xml><?xml version="1.0" encoding="utf-8"?>
<ax:ocx xmlns:ax="http://schemas.microsoft.com/office/2006/activeX" xmlns:r="http://schemas.openxmlformats.org/officeDocument/2006/relationships" ax:classid="{8BD21D30-EC42-11CE-9E0D-00AA006002F3}" ax:persistence="persistStreamInit" r:id="rId1"/>
</file>

<file path=xl/activeX/activeX371.xml><?xml version="1.0" encoding="utf-8"?>
<ax:ocx xmlns:ax="http://schemas.microsoft.com/office/2006/activeX" xmlns:r="http://schemas.openxmlformats.org/officeDocument/2006/relationships" ax:classid="{8BD21D30-EC42-11CE-9E0D-00AA006002F3}" ax:persistence="persistStreamInit" r:id="rId1"/>
</file>

<file path=xl/activeX/activeX372.xml><?xml version="1.0" encoding="utf-8"?>
<ax:ocx xmlns:ax="http://schemas.microsoft.com/office/2006/activeX" xmlns:r="http://schemas.openxmlformats.org/officeDocument/2006/relationships" ax:classid="{8BD21D30-EC42-11CE-9E0D-00AA006002F3}" ax:persistence="persistStreamInit" r:id="rId1"/>
</file>

<file path=xl/activeX/activeX373.xml><?xml version="1.0" encoding="utf-8"?>
<ax:ocx xmlns:ax="http://schemas.microsoft.com/office/2006/activeX" xmlns:r="http://schemas.openxmlformats.org/officeDocument/2006/relationships" ax:classid="{8BD21D30-EC42-11CE-9E0D-00AA006002F3}" ax:persistence="persistStreamInit" r:id="rId1"/>
</file>

<file path=xl/activeX/activeX374.xml><?xml version="1.0" encoding="utf-8"?>
<ax:ocx xmlns:ax="http://schemas.microsoft.com/office/2006/activeX" xmlns:r="http://schemas.openxmlformats.org/officeDocument/2006/relationships" ax:classid="{8BD21D30-EC42-11CE-9E0D-00AA006002F3}" ax:persistence="persistStreamInit" r:id="rId1"/>
</file>

<file path=xl/activeX/activeX375.xml><?xml version="1.0" encoding="utf-8"?>
<ax:ocx xmlns:ax="http://schemas.microsoft.com/office/2006/activeX" xmlns:r="http://schemas.openxmlformats.org/officeDocument/2006/relationships" ax:classid="{8BD21D30-EC42-11CE-9E0D-00AA006002F3}" ax:persistence="persistStreamInit" r:id="rId1"/>
</file>

<file path=xl/activeX/activeX376.xml><?xml version="1.0" encoding="utf-8"?>
<ax:ocx xmlns:ax="http://schemas.microsoft.com/office/2006/activeX" xmlns:r="http://schemas.openxmlformats.org/officeDocument/2006/relationships" ax:classid="{8BD21D30-EC42-11CE-9E0D-00AA006002F3}" ax:persistence="persistStreamInit" r:id="rId1"/>
</file>

<file path=xl/activeX/activeX377.xml><?xml version="1.0" encoding="utf-8"?>
<ax:ocx xmlns:ax="http://schemas.microsoft.com/office/2006/activeX" xmlns:r="http://schemas.openxmlformats.org/officeDocument/2006/relationships" ax:classid="{8BD21D30-EC42-11CE-9E0D-00AA006002F3}" ax:persistence="persistStreamInit" r:id="rId1"/>
</file>

<file path=xl/activeX/activeX378.xml><?xml version="1.0" encoding="utf-8"?>
<ax:ocx xmlns:ax="http://schemas.microsoft.com/office/2006/activeX" xmlns:r="http://schemas.openxmlformats.org/officeDocument/2006/relationships" ax:classid="{8BD21D30-EC42-11CE-9E0D-00AA006002F3}" ax:persistence="persistStreamInit" r:id="rId1"/>
</file>

<file path=xl/activeX/activeX379.xml><?xml version="1.0" encoding="utf-8"?>
<ax:ocx xmlns:ax="http://schemas.microsoft.com/office/2006/activeX" xmlns:r="http://schemas.openxmlformats.org/officeDocument/2006/relationships" ax:classid="{8BD21D30-EC42-11CE-9E0D-00AA006002F3}" ax:persistence="persistStreamInit" r:id="rId1"/>
</file>

<file path=xl/activeX/activeX380.xml><?xml version="1.0" encoding="utf-8"?>
<ax:ocx xmlns:ax="http://schemas.microsoft.com/office/2006/activeX" xmlns:r="http://schemas.openxmlformats.org/officeDocument/2006/relationships" ax:classid="{8BD21D30-EC42-11CE-9E0D-00AA006002F3}" ax:persistence="persistStreamInit" r:id="rId1"/>
</file>

<file path=xl/activeX/activeX381.xml><?xml version="1.0" encoding="utf-8"?>
<ax:ocx xmlns:ax="http://schemas.microsoft.com/office/2006/activeX" xmlns:r="http://schemas.openxmlformats.org/officeDocument/2006/relationships" ax:classid="{8BD21D30-EC42-11CE-9E0D-00AA006002F3}" ax:persistence="persistStreamInit" r:id="rId1"/>
</file>

<file path=xl/activeX/activeX382.xml><?xml version="1.0" encoding="utf-8"?>
<ax:ocx xmlns:ax="http://schemas.microsoft.com/office/2006/activeX" xmlns:r="http://schemas.openxmlformats.org/officeDocument/2006/relationships" ax:classid="{8BD21D30-EC42-11CE-9E0D-00AA006002F3}" ax:persistence="persistStreamInit" r:id="rId1"/>
</file>

<file path=xl/activeX/activeX383.xml><?xml version="1.0" encoding="utf-8"?>
<ax:ocx xmlns:ax="http://schemas.microsoft.com/office/2006/activeX" xmlns:r="http://schemas.openxmlformats.org/officeDocument/2006/relationships" ax:classid="{8BD21D30-EC42-11CE-9E0D-00AA006002F3}" ax:persistence="persistStreamInit" r:id="rId1"/>
</file>

<file path=xl/activeX/activeX384.xml><?xml version="1.0" encoding="utf-8"?>
<ax:ocx xmlns:ax="http://schemas.microsoft.com/office/2006/activeX" xmlns:r="http://schemas.openxmlformats.org/officeDocument/2006/relationships" ax:classid="{8BD21D30-EC42-11CE-9E0D-00AA006002F3}" ax:persistence="persistStreamInit" r:id="rId1"/>
</file>

<file path=xl/activeX/activeX385.xml><?xml version="1.0" encoding="utf-8"?>
<ax:ocx xmlns:ax="http://schemas.microsoft.com/office/2006/activeX" xmlns:r="http://schemas.openxmlformats.org/officeDocument/2006/relationships" ax:classid="{8BD21D30-EC42-11CE-9E0D-00AA006002F3}" ax:persistence="persistStreamInit" r:id="rId1"/>
</file>

<file path=xl/activeX/activeX386.xml><?xml version="1.0" encoding="utf-8"?>
<ax:ocx xmlns:ax="http://schemas.microsoft.com/office/2006/activeX" xmlns:r="http://schemas.openxmlformats.org/officeDocument/2006/relationships" ax:classid="{8BD21D30-EC42-11CE-9E0D-00AA006002F3}" ax:persistence="persistStreamInit" r:id="rId1"/>
</file>

<file path=xl/activeX/activeX387.xml><?xml version="1.0" encoding="utf-8"?>
<ax:ocx xmlns:ax="http://schemas.microsoft.com/office/2006/activeX" xmlns:r="http://schemas.openxmlformats.org/officeDocument/2006/relationships" ax:classid="{8BD21D30-EC42-11CE-9E0D-00AA006002F3}" ax:persistence="persistStreamInit" r:id="rId1"/>
</file>

<file path=xl/activeX/activeX388.xml><?xml version="1.0" encoding="utf-8"?>
<ax:ocx xmlns:ax="http://schemas.microsoft.com/office/2006/activeX" xmlns:r="http://schemas.openxmlformats.org/officeDocument/2006/relationships" ax:classid="{8BD21D30-EC42-11CE-9E0D-00AA006002F3}" ax:persistence="persistStreamInit" r:id="rId1"/>
</file>

<file path=xl/activeX/activeX389.xml><?xml version="1.0" encoding="utf-8"?>
<ax:ocx xmlns:ax="http://schemas.microsoft.com/office/2006/activeX" xmlns:r="http://schemas.openxmlformats.org/officeDocument/2006/relationships" ax:classid="{8BD21D30-EC42-11CE-9E0D-00AA006002F3}" ax:persistence="persistStreamInit" r:id="rId1"/>
</file>

<file path=xl/activeX/activeX390.xml><?xml version="1.0" encoding="utf-8"?>
<ax:ocx xmlns:ax="http://schemas.microsoft.com/office/2006/activeX" xmlns:r="http://schemas.openxmlformats.org/officeDocument/2006/relationships" ax:classid="{8BD21D30-EC42-11CE-9E0D-00AA006002F3}" ax:persistence="persistStreamInit" r:id="rId1"/>
</file>

<file path=xl/activeX/activeX391.xml><?xml version="1.0" encoding="utf-8"?>
<ax:ocx xmlns:ax="http://schemas.microsoft.com/office/2006/activeX" xmlns:r="http://schemas.openxmlformats.org/officeDocument/2006/relationships" ax:classid="{8BD21D30-EC42-11CE-9E0D-00AA006002F3}" ax:persistence="persistStreamInit" r:id="rId1"/>
</file>

<file path=xl/activeX/activeX392.xml><?xml version="1.0" encoding="utf-8"?>
<ax:ocx xmlns:ax="http://schemas.microsoft.com/office/2006/activeX" xmlns:r="http://schemas.openxmlformats.org/officeDocument/2006/relationships" ax:classid="{8BD21D30-EC42-11CE-9E0D-00AA006002F3}" ax:persistence="persistStreamInit" r:id="rId1"/>
</file>

<file path=xl/activeX/activeX393.xml><?xml version="1.0" encoding="utf-8"?>
<ax:ocx xmlns:ax="http://schemas.microsoft.com/office/2006/activeX" xmlns:r="http://schemas.openxmlformats.org/officeDocument/2006/relationships" ax:classid="{8BD21D30-EC42-11CE-9E0D-00AA006002F3}" ax:persistence="persistStreamInit" r:id="rId1"/>
</file>

<file path=xl/activeX/activeX394.xml><?xml version="1.0" encoding="utf-8"?>
<ax:ocx xmlns:ax="http://schemas.microsoft.com/office/2006/activeX" xmlns:r="http://schemas.openxmlformats.org/officeDocument/2006/relationships" ax:classid="{8BD21D30-EC42-11CE-9E0D-00AA006002F3}" ax:persistence="persistStreamInit" r:id="rId1"/>
</file>

<file path=xl/activeX/activeX395.xml><?xml version="1.0" encoding="utf-8"?>
<ax:ocx xmlns:ax="http://schemas.microsoft.com/office/2006/activeX" xmlns:r="http://schemas.openxmlformats.org/officeDocument/2006/relationships" ax:classid="{8BD21D30-EC42-11CE-9E0D-00AA006002F3}" ax:persistence="persistStreamInit" r:id="rId1"/>
</file>

<file path=xl/activeX/activeX396.xml><?xml version="1.0" encoding="utf-8"?>
<ax:ocx xmlns:ax="http://schemas.microsoft.com/office/2006/activeX" xmlns:r="http://schemas.openxmlformats.org/officeDocument/2006/relationships" ax:classid="{8BD21D30-EC42-11CE-9E0D-00AA006002F3}" ax:persistence="persistStreamInit" r:id="rId1"/>
</file>

<file path=xl/activeX/activeX397.xml><?xml version="1.0" encoding="utf-8"?>
<ax:ocx xmlns:ax="http://schemas.microsoft.com/office/2006/activeX" xmlns:r="http://schemas.openxmlformats.org/officeDocument/2006/relationships" ax:classid="{8BD21D30-EC42-11CE-9E0D-00AA006002F3}" ax:persistence="persistStreamInit" r:id="rId1"/>
</file>

<file path=xl/activeX/activeX398.xml><?xml version="1.0" encoding="utf-8"?>
<ax:ocx xmlns:ax="http://schemas.microsoft.com/office/2006/activeX" xmlns:r="http://schemas.openxmlformats.org/officeDocument/2006/relationships" ax:classid="{8BD21D30-EC42-11CE-9E0D-00AA006002F3}" ax:persistence="persistStreamInit" r:id="rId1"/>
</file>

<file path=xl/activeX/activeX399.xml><?xml version="1.0" encoding="utf-8"?>
<ax:ocx xmlns:ax="http://schemas.microsoft.com/office/2006/activeX" xmlns:r="http://schemas.openxmlformats.org/officeDocument/2006/relationships" ax:classid="{8BD21D30-EC42-11CE-9E0D-00AA006002F3}" ax:persistence="persistStreamInit" r:id="rId1"/>
</file>

<file path=xl/activeX/activeX400.xml><?xml version="1.0" encoding="utf-8"?>
<ax:ocx xmlns:ax="http://schemas.microsoft.com/office/2006/activeX" xmlns:r="http://schemas.openxmlformats.org/officeDocument/2006/relationships" ax:classid="{8BD21D30-EC42-11CE-9E0D-00AA006002F3}" ax:persistence="persistStreamInit" r:id="rId1"/>
</file>

<file path=xl/activeX/activeX401.xml><?xml version="1.0" encoding="utf-8"?>
<ax:ocx xmlns:ax="http://schemas.microsoft.com/office/2006/activeX" xmlns:r="http://schemas.openxmlformats.org/officeDocument/2006/relationships" ax:classid="{8BD21D30-EC42-11CE-9E0D-00AA006002F3}" ax:persistence="persistStreamInit" r:id="rId1"/>
</file>

<file path=xl/activeX/activeX402.xml><?xml version="1.0" encoding="utf-8"?>
<ax:ocx xmlns:ax="http://schemas.microsoft.com/office/2006/activeX" xmlns:r="http://schemas.openxmlformats.org/officeDocument/2006/relationships" ax:classid="{8BD21D30-EC42-11CE-9E0D-00AA006002F3}" ax:persistence="persistStreamInit" r:id="rId1"/>
</file>

<file path=xl/activeX/activeX403.xml><?xml version="1.0" encoding="utf-8"?>
<ax:ocx xmlns:ax="http://schemas.microsoft.com/office/2006/activeX" xmlns:r="http://schemas.openxmlformats.org/officeDocument/2006/relationships" ax:classid="{8BD21D30-EC42-11CE-9E0D-00AA006002F3}" ax:persistence="persistStreamInit" r:id="rId1"/>
</file>

<file path=xl/activeX/activeX404.xml><?xml version="1.0" encoding="utf-8"?>
<ax:ocx xmlns:ax="http://schemas.microsoft.com/office/2006/activeX" xmlns:r="http://schemas.openxmlformats.org/officeDocument/2006/relationships" ax:classid="{8BD21D30-EC42-11CE-9E0D-00AA006002F3}" ax:persistence="persistStreamInit" r:id="rId1"/>
</file>

<file path=xl/activeX/activeX405.xml><?xml version="1.0" encoding="utf-8"?>
<ax:ocx xmlns:ax="http://schemas.microsoft.com/office/2006/activeX" xmlns:r="http://schemas.openxmlformats.org/officeDocument/2006/relationships" ax:classid="{8BD21D30-EC42-11CE-9E0D-00AA006002F3}" ax:persistence="persistStreamInit" r:id="rId1"/>
</file>

<file path=xl/activeX/activeX406.xml><?xml version="1.0" encoding="utf-8"?>
<ax:ocx xmlns:ax="http://schemas.microsoft.com/office/2006/activeX" xmlns:r="http://schemas.openxmlformats.org/officeDocument/2006/relationships" ax:classid="{8BD21D30-EC42-11CE-9E0D-00AA006002F3}" ax:persistence="persistStreamInit" r:id="rId1"/>
</file>

<file path=xl/activeX/activeX407.xml><?xml version="1.0" encoding="utf-8"?>
<ax:ocx xmlns:ax="http://schemas.microsoft.com/office/2006/activeX" xmlns:r="http://schemas.openxmlformats.org/officeDocument/2006/relationships" ax:classid="{8BD21D30-EC42-11CE-9E0D-00AA006002F3}" ax:persistence="persistStreamInit" r:id="rId1"/>
</file>

<file path=xl/activeX/activeX408.xml><?xml version="1.0" encoding="utf-8"?>
<ax:ocx xmlns:ax="http://schemas.microsoft.com/office/2006/activeX" xmlns:r="http://schemas.openxmlformats.org/officeDocument/2006/relationships" ax:classid="{8BD21D30-EC42-11CE-9E0D-00AA006002F3}" ax:persistence="persistStreamInit" r:id="rId1"/>
</file>

<file path=xl/activeX/activeX409.xml><?xml version="1.0" encoding="utf-8"?>
<ax:ocx xmlns:ax="http://schemas.microsoft.com/office/2006/activeX" xmlns:r="http://schemas.openxmlformats.org/officeDocument/2006/relationships" ax:classid="{8BD21D30-EC42-11CE-9E0D-00AA006002F3}" ax:persistence="persistStreamInit" r:id="rId1"/>
</file>

<file path=xl/activeX/activeX410.xml><?xml version="1.0" encoding="utf-8"?>
<ax:ocx xmlns:ax="http://schemas.microsoft.com/office/2006/activeX" xmlns:r="http://schemas.openxmlformats.org/officeDocument/2006/relationships" ax:classid="{8BD21D30-EC42-11CE-9E0D-00AA006002F3}" ax:persistence="persistStreamInit" r:id="rId1"/>
</file>

<file path=xl/activeX/activeX411.xml><?xml version="1.0" encoding="utf-8"?>
<ax:ocx xmlns:ax="http://schemas.microsoft.com/office/2006/activeX" xmlns:r="http://schemas.openxmlformats.org/officeDocument/2006/relationships" ax:classid="{8BD21D30-EC42-11CE-9E0D-00AA006002F3}" ax:persistence="persistStreamInit" r:id="rId1"/>
</file>

<file path=xl/activeX/activeX412.xml><?xml version="1.0" encoding="utf-8"?>
<ax:ocx xmlns:ax="http://schemas.microsoft.com/office/2006/activeX" xmlns:r="http://schemas.openxmlformats.org/officeDocument/2006/relationships" ax:classid="{8BD21D30-EC42-11CE-9E0D-00AA006002F3}" ax:persistence="persistStreamInit" r:id="rId1"/>
</file>

<file path=xl/activeX/activeX413.xml><?xml version="1.0" encoding="utf-8"?>
<ax:ocx xmlns:ax="http://schemas.microsoft.com/office/2006/activeX" xmlns:r="http://schemas.openxmlformats.org/officeDocument/2006/relationships" ax:classid="{8BD21D30-EC42-11CE-9E0D-00AA006002F3}" ax:persistence="persistStreamInit" r:id="rId1"/>
</file>

<file path=xl/activeX/activeX414.xml><?xml version="1.0" encoding="utf-8"?>
<ax:ocx xmlns:ax="http://schemas.microsoft.com/office/2006/activeX" xmlns:r="http://schemas.openxmlformats.org/officeDocument/2006/relationships" ax:classid="{8BD21D30-EC42-11CE-9E0D-00AA006002F3}" ax:persistence="persistStreamInit" r:id="rId1"/>
</file>

<file path=xl/activeX/activeX415.xml><?xml version="1.0" encoding="utf-8"?>
<ax:ocx xmlns:ax="http://schemas.microsoft.com/office/2006/activeX" xmlns:r="http://schemas.openxmlformats.org/officeDocument/2006/relationships" ax:classid="{8BD21D30-EC42-11CE-9E0D-00AA006002F3}" ax:persistence="persistStreamInit" r:id="rId1"/>
</file>

<file path=xl/activeX/activeX416.xml><?xml version="1.0" encoding="utf-8"?>
<ax:ocx xmlns:ax="http://schemas.microsoft.com/office/2006/activeX" xmlns:r="http://schemas.openxmlformats.org/officeDocument/2006/relationships" ax:classid="{8BD21D30-EC42-11CE-9E0D-00AA006002F3}" ax:persistence="persistStreamInit" r:id="rId1"/>
</file>

<file path=xl/activeX/activeX417.xml><?xml version="1.0" encoding="utf-8"?>
<ax:ocx xmlns:ax="http://schemas.microsoft.com/office/2006/activeX" xmlns:r="http://schemas.openxmlformats.org/officeDocument/2006/relationships" ax:classid="{8BD21D30-EC42-11CE-9E0D-00AA006002F3}" ax:persistence="persistStreamInit" r:id="rId1"/>
</file>

<file path=xl/activeX/activeX418.xml><?xml version="1.0" encoding="utf-8"?>
<ax:ocx xmlns:ax="http://schemas.microsoft.com/office/2006/activeX" xmlns:r="http://schemas.openxmlformats.org/officeDocument/2006/relationships" ax:classid="{8BD21D30-EC42-11CE-9E0D-00AA006002F3}" ax:persistence="persistStreamInit" r:id="rId1"/>
</file>

<file path=xl/activeX/activeX419.xml><?xml version="1.0" encoding="utf-8"?>
<ax:ocx xmlns:ax="http://schemas.microsoft.com/office/2006/activeX" xmlns:r="http://schemas.openxmlformats.org/officeDocument/2006/relationships" ax:classid="{8BD21D30-EC42-11CE-9E0D-00AA006002F3}" ax:persistence="persistStreamInit" r:id="rId1"/>
</file>

<file path=xl/activeX/activeX420.xml><?xml version="1.0" encoding="utf-8"?>
<ax:ocx xmlns:ax="http://schemas.microsoft.com/office/2006/activeX" xmlns:r="http://schemas.openxmlformats.org/officeDocument/2006/relationships" ax:classid="{8BD21D30-EC42-11CE-9E0D-00AA006002F3}" ax:persistence="persistStreamInit" r:id="rId1"/>
</file>

<file path=xl/activeX/activeX421.xml><?xml version="1.0" encoding="utf-8"?>
<ax:ocx xmlns:ax="http://schemas.microsoft.com/office/2006/activeX" xmlns:r="http://schemas.openxmlformats.org/officeDocument/2006/relationships" ax:classid="{8BD21D30-EC42-11CE-9E0D-00AA006002F3}" ax:persistence="persistStreamInit" r:id="rId1"/>
</file>

<file path=xl/activeX/activeX422.xml><?xml version="1.0" encoding="utf-8"?>
<ax:ocx xmlns:ax="http://schemas.microsoft.com/office/2006/activeX" xmlns:r="http://schemas.openxmlformats.org/officeDocument/2006/relationships" ax:classid="{8BD21D30-EC42-11CE-9E0D-00AA006002F3}" ax:persistence="persistStreamInit" r:id="rId1"/>
</file>

<file path=xl/activeX/activeX423.xml><?xml version="1.0" encoding="utf-8"?>
<ax:ocx xmlns:ax="http://schemas.microsoft.com/office/2006/activeX" xmlns:r="http://schemas.openxmlformats.org/officeDocument/2006/relationships" ax:classid="{8BD21D30-EC42-11CE-9E0D-00AA006002F3}" ax:persistence="persistStreamInit" r:id="rId1"/>
</file>

<file path=xl/activeX/activeX424.xml><?xml version="1.0" encoding="utf-8"?>
<ax:ocx xmlns:ax="http://schemas.microsoft.com/office/2006/activeX" xmlns:r="http://schemas.openxmlformats.org/officeDocument/2006/relationships" ax:classid="{8BD21D30-EC42-11CE-9E0D-00AA006002F3}" ax:persistence="persistStreamInit" r:id="rId1"/>
</file>

<file path=xl/activeX/activeX425.xml><?xml version="1.0" encoding="utf-8"?>
<ax:ocx xmlns:ax="http://schemas.microsoft.com/office/2006/activeX" xmlns:r="http://schemas.openxmlformats.org/officeDocument/2006/relationships" ax:classid="{8BD21D30-EC42-11CE-9E0D-00AA006002F3}" ax:persistence="persistStreamInit" r:id="rId1"/>
</file>

<file path=xl/activeX/activeX426.xml><?xml version="1.0" encoding="utf-8"?>
<ax:ocx xmlns:ax="http://schemas.microsoft.com/office/2006/activeX" xmlns:r="http://schemas.openxmlformats.org/officeDocument/2006/relationships" ax:classid="{8BD21D30-EC42-11CE-9E0D-00AA006002F3}" ax:persistence="persistStreamInit" r:id="rId1"/>
</file>

<file path=xl/activeX/activeX427.xml><?xml version="1.0" encoding="utf-8"?>
<ax:ocx xmlns:ax="http://schemas.microsoft.com/office/2006/activeX" xmlns:r="http://schemas.openxmlformats.org/officeDocument/2006/relationships" ax:classid="{8BD21D30-EC42-11CE-9E0D-00AA006002F3}" ax:persistence="persistStreamInit" r:id="rId1"/>
</file>

<file path=xl/activeX/activeX428.xml><?xml version="1.0" encoding="utf-8"?>
<ax:ocx xmlns:ax="http://schemas.microsoft.com/office/2006/activeX" xmlns:r="http://schemas.openxmlformats.org/officeDocument/2006/relationships" ax:classid="{8BD21D30-EC42-11CE-9E0D-00AA006002F3}" ax:persistence="persistStreamInit" r:id="rId1"/>
</file>

<file path=xl/activeX/activeX429.xml><?xml version="1.0" encoding="utf-8"?>
<ax:ocx xmlns:ax="http://schemas.microsoft.com/office/2006/activeX" xmlns:r="http://schemas.openxmlformats.org/officeDocument/2006/relationships" ax:classid="{8BD21D30-EC42-11CE-9E0D-00AA006002F3}" ax:persistence="persistStreamInit" r:id="rId1"/>
</file>

<file path=xl/activeX/activeX430.xml><?xml version="1.0" encoding="utf-8"?>
<ax:ocx xmlns:ax="http://schemas.microsoft.com/office/2006/activeX" xmlns:r="http://schemas.openxmlformats.org/officeDocument/2006/relationships" ax:classid="{8BD21D30-EC42-11CE-9E0D-00AA006002F3}" ax:persistence="persistStreamInit" r:id="rId1"/>
</file>

<file path=xl/activeX/activeX431.xml><?xml version="1.0" encoding="utf-8"?>
<ax:ocx xmlns:ax="http://schemas.microsoft.com/office/2006/activeX" xmlns:r="http://schemas.openxmlformats.org/officeDocument/2006/relationships" ax:classid="{8BD21D30-EC42-11CE-9E0D-00AA006002F3}" ax:persistence="persistStreamInit" r:id="rId1"/>
</file>

<file path=xl/activeX/activeX432.xml><?xml version="1.0" encoding="utf-8"?>
<ax:ocx xmlns:ax="http://schemas.microsoft.com/office/2006/activeX" xmlns:r="http://schemas.openxmlformats.org/officeDocument/2006/relationships" ax:classid="{8BD21D30-EC42-11CE-9E0D-00AA006002F3}" ax:persistence="persistStreamInit" r:id="rId1"/>
</file>

<file path=xl/activeX/activeX433.xml><?xml version="1.0" encoding="utf-8"?>
<ax:ocx xmlns:ax="http://schemas.microsoft.com/office/2006/activeX" xmlns:r="http://schemas.openxmlformats.org/officeDocument/2006/relationships" ax:classid="{8BD21D30-EC42-11CE-9E0D-00AA006002F3}" ax:persistence="persistStreamInit" r:id="rId1"/>
</file>

<file path=xl/activeX/activeX434.xml><?xml version="1.0" encoding="utf-8"?>
<ax:ocx xmlns:ax="http://schemas.microsoft.com/office/2006/activeX" xmlns:r="http://schemas.openxmlformats.org/officeDocument/2006/relationships" ax:classid="{8BD21D30-EC42-11CE-9E0D-00AA006002F3}" ax:persistence="persistStreamInit" r:id="rId1"/>
</file>

<file path=xl/activeX/activeX435.xml><?xml version="1.0" encoding="utf-8"?>
<ax:ocx xmlns:ax="http://schemas.microsoft.com/office/2006/activeX" xmlns:r="http://schemas.openxmlformats.org/officeDocument/2006/relationships" ax:classid="{8BD21D30-EC42-11CE-9E0D-00AA006002F3}" ax:persistence="persistStreamInit" r:id="rId1"/>
</file>

<file path=xl/activeX/activeX436.xml><?xml version="1.0" encoding="utf-8"?>
<ax:ocx xmlns:ax="http://schemas.microsoft.com/office/2006/activeX" xmlns:r="http://schemas.openxmlformats.org/officeDocument/2006/relationships" ax:classid="{8BD21D30-EC42-11CE-9E0D-00AA006002F3}" ax:persistence="persistStreamInit" r:id="rId1"/>
</file>

<file path=xl/activeX/activeX437.xml><?xml version="1.0" encoding="utf-8"?>
<ax:ocx xmlns:ax="http://schemas.microsoft.com/office/2006/activeX" xmlns:r="http://schemas.openxmlformats.org/officeDocument/2006/relationships" ax:classid="{8BD21D30-EC42-11CE-9E0D-00AA006002F3}" ax:persistence="persistStreamInit" r:id="rId1"/>
</file>

<file path=xl/activeX/activeX438.xml><?xml version="1.0" encoding="utf-8"?>
<ax:ocx xmlns:ax="http://schemas.microsoft.com/office/2006/activeX" xmlns:r="http://schemas.openxmlformats.org/officeDocument/2006/relationships" ax:classid="{8BD21D30-EC42-11CE-9E0D-00AA006002F3}" ax:persistence="persistStreamInit" r:id="rId1"/>
</file>

<file path=xl/activeX/activeX439.xml><?xml version="1.0" encoding="utf-8"?>
<ax:ocx xmlns:ax="http://schemas.microsoft.com/office/2006/activeX" xmlns:r="http://schemas.openxmlformats.org/officeDocument/2006/relationships" ax:classid="{8BD21D30-EC42-11CE-9E0D-00AA006002F3}" ax:persistence="persistStreamInit" r:id="rId1"/>
</file>

<file path=xl/activeX/activeX440.xml><?xml version="1.0" encoding="utf-8"?>
<ax:ocx xmlns:ax="http://schemas.microsoft.com/office/2006/activeX" xmlns:r="http://schemas.openxmlformats.org/officeDocument/2006/relationships" ax:classid="{8BD21D30-EC42-11CE-9E0D-00AA006002F3}" ax:persistence="persistStreamInit" r:id="rId1"/>
</file>

<file path=xl/activeX/activeX441.xml><?xml version="1.0" encoding="utf-8"?>
<ax:ocx xmlns:ax="http://schemas.microsoft.com/office/2006/activeX" xmlns:r="http://schemas.openxmlformats.org/officeDocument/2006/relationships" ax:classid="{8BD21D30-EC42-11CE-9E0D-00AA006002F3}" ax:persistence="persistStreamInit" r:id="rId1"/>
</file>

<file path=xl/activeX/activeX442.xml><?xml version="1.0" encoding="utf-8"?>
<ax:ocx xmlns:ax="http://schemas.microsoft.com/office/2006/activeX" xmlns:r="http://schemas.openxmlformats.org/officeDocument/2006/relationships" ax:classid="{8BD21D30-EC42-11CE-9E0D-00AA006002F3}" ax:persistence="persistStreamInit" r:id="rId1"/>
</file>

<file path=xl/activeX/activeX443.xml><?xml version="1.0" encoding="utf-8"?>
<ax:ocx xmlns:ax="http://schemas.microsoft.com/office/2006/activeX" xmlns:r="http://schemas.openxmlformats.org/officeDocument/2006/relationships" ax:classid="{8BD21D30-EC42-11CE-9E0D-00AA006002F3}" ax:persistence="persistStreamInit" r:id="rId1"/>
</file>

<file path=xl/activeX/activeX444.xml><?xml version="1.0" encoding="utf-8"?>
<ax:ocx xmlns:ax="http://schemas.microsoft.com/office/2006/activeX" xmlns:r="http://schemas.openxmlformats.org/officeDocument/2006/relationships" ax:classid="{8BD21D30-EC42-11CE-9E0D-00AA006002F3}" ax:persistence="persistStreamInit" r:id="rId1"/>
</file>

<file path=xl/activeX/activeX445.xml><?xml version="1.0" encoding="utf-8"?>
<ax:ocx xmlns:ax="http://schemas.microsoft.com/office/2006/activeX" xmlns:r="http://schemas.openxmlformats.org/officeDocument/2006/relationships" ax:classid="{8BD21D30-EC42-11CE-9E0D-00AA006002F3}" ax:persistence="persistStreamInit" r:id="rId1"/>
</file>

<file path=xl/activeX/activeX446.xml><?xml version="1.0" encoding="utf-8"?>
<ax:ocx xmlns:ax="http://schemas.microsoft.com/office/2006/activeX" xmlns:r="http://schemas.openxmlformats.org/officeDocument/2006/relationships" ax:classid="{8BD21D30-EC42-11CE-9E0D-00AA006002F3}" ax:persistence="persistStreamInit" r:id="rId1"/>
</file>

<file path=xl/activeX/activeX447.xml><?xml version="1.0" encoding="utf-8"?>
<ax:ocx xmlns:ax="http://schemas.microsoft.com/office/2006/activeX" xmlns:r="http://schemas.openxmlformats.org/officeDocument/2006/relationships" ax:classid="{8BD21D30-EC42-11CE-9E0D-00AA006002F3}" ax:persistence="persistStreamInit" r:id="rId1"/>
</file>

<file path=xl/activeX/activeX448.xml><?xml version="1.0" encoding="utf-8"?>
<ax:ocx xmlns:ax="http://schemas.microsoft.com/office/2006/activeX" xmlns:r="http://schemas.openxmlformats.org/officeDocument/2006/relationships" ax:classid="{8BD21D30-EC42-11CE-9E0D-00AA006002F3}" ax:persistence="persistStreamInit" r:id="rId1"/>
</file>

<file path=xl/activeX/activeX449.xml><?xml version="1.0" encoding="utf-8"?>
<ax:ocx xmlns:ax="http://schemas.microsoft.com/office/2006/activeX" xmlns:r="http://schemas.openxmlformats.org/officeDocument/2006/relationships" ax:classid="{8BD21D30-EC42-11CE-9E0D-00AA006002F3}" ax:persistence="persistStreamInit" r:id="rId1"/>
</file>

<file path=xl/activeX/activeX450.xml><?xml version="1.0" encoding="utf-8"?>
<ax:ocx xmlns:ax="http://schemas.microsoft.com/office/2006/activeX" xmlns:r="http://schemas.openxmlformats.org/officeDocument/2006/relationships" ax:classid="{8BD21D30-EC42-11CE-9E0D-00AA006002F3}" ax:persistence="persistStreamInit" r:id="rId1"/>
</file>

<file path=xl/activeX/activeX451.xml><?xml version="1.0" encoding="utf-8"?>
<ax:ocx xmlns:ax="http://schemas.microsoft.com/office/2006/activeX" xmlns:r="http://schemas.openxmlformats.org/officeDocument/2006/relationships" ax:classid="{8BD21D30-EC42-11CE-9E0D-00AA006002F3}" ax:persistence="persistStreamInit" r:id="rId1"/>
</file>

<file path=xl/activeX/activeX452.xml><?xml version="1.0" encoding="utf-8"?>
<ax:ocx xmlns:ax="http://schemas.microsoft.com/office/2006/activeX" xmlns:r="http://schemas.openxmlformats.org/officeDocument/2006/relationships" ax:classid="{8BD21D30-EC42-11CE-9E0D-00AA006002F3}" ax:persistence="persistStreamInit" r:id="rId1"/>
</file>

<file path=xl/activeX/activeX453.xml><?xml version="1.0" encoding="utf-8"?>
<ax:ocx xmlns:ax="http://schemas.microsoft.com/office/2006/activeX" xmlns:r="http://schemas.openxmlformats.org/officeDocument/2006/relationships" ax:classid="{8BD21D30-EC42-11CE-9E0D-00AA006002F3}" ax:persistence="persistStreamInit" r:id="rId1"/>
</file>

<file path=xl/activeX/activeX454.xml><?xml version="1.0" encoding="utf-8"?>
<ax:ocx xmlns:ax="http://schemas.microsoft.com/office/2006/activeX" xmlns:r="http://schemas.openxmlformats.org/officeDocument/2006/relationships" ax:classid="{8BD21D30-EC42-11CE-9E0D-00AA006002F3}" ax:persistence="persistStreamInit" r:id="rId1"/>
</file>

<file path=xl/activeX/activeX455.xml><?xml version="1.0" encoding="utf-8"?>
<ax:ocx xmlns:ax="http://schemas.microsoft.com/office/2006/activeX" xmlns:r="http://schemas.openxmlformats.org/officeDocument/2006/relationships" ax:classid="{8BD21D30-EC42-11CE-9E0D-00AA006002F3}" ax:persistence="persistStreamInit" r:id="rId1"/>
</file>

<file path=xl/activeX/activeX456.xml><?xml version="1.0" encoding="utf-8"?>
<ax:ocx xmlns:ax="http://schemas.microsoft.com/office/2006/activeX" xmlns:r="http://schemas.openxmlformats.org/officeDocument/2006/relationships" ax:classid="{8BD21D30-EC42-11CE-9E0D-00AA006002F3}" ax:persistence="persistStreamInit" r:id="rId1"/>
</file>

<file path=xl/activeX/activeX457.xml><?xml version="1.0" encoding="utf-8"?>
<ax:ocx xmlns:ax="http://schemas.microsoft.com/office/2006/activeX" xmlns:r="http://schemas.openxmlformats.org/officeDocument/2006/relationships" ax:classid="{8BD21D30-EC42-11CE-9E0D-00AA006002F3}" ax:persistence="persistStreamInit" r:id="rId1"/>
</file>

<file path=xl/activeX/activeX458.xml><?xml version="1.0" encoding="utf-8"?>
<ax:ocx xmlns:ax="http://schemas.microsoft.com/office/2006/activeX" xmlns:r="http://schemas.openxmlformats.org/officeDocument/2006/relationships" ax:classid="{8BD21D30-EC42-11CE-9E0D-00AA006002F3}" ax:persistence="persistStreamInit" r:id="rId1"/>
</file>

<file path=xl/activeX/activeX459.xml><?xml version="1.0" encoding="utf-8"?>
<ax:ocx xmlns:ax="http://schemas.microsoft.com/office/2006/activeX" xmlns:r="http://schemas.openxmlformats.org/officeDocument/2006/relationships" ax:classid="{8BD21D30-EC42-11CE-9E0D-00AA006002F3}" ax:persistence="persistStreamInit" r:id="rId1"/>
</file>

<file path=xl/activeX/activeX460.xml><?xml version="1.0" encoding="utf-8"?>
<ax:ocx xmlns:ax="http://schemas.microsoft.com/office/2006/activeX" xmlns:r="http://schemas.openxmlformats.org/officeDocument/2006/relationships" ax:classid="{8BD21D30-EC42-11CE-9E0D-00AA006002F3}" ax:persistence="persistStreamInit" r:id="rId1"/>
</file>

<file path=xl/activeX/activeX461.xml><?xml version="1.0" encoding="utf-8"?>
<ax:ocx xmlns:ax="http://schemas.microsoft.com/office/2006/activeX" xmlns:r="http://schemas.openxmlformats.org/officeDocument/2006/relationships" ax:classid="{8BD21D30-EC42-11CE-9E0D-00AA006002F3}" ax:persistence="persistStreamInit" r:id="rId1"/>
</file>

<file path=xl/activeX/activeX462.xml><?xml version="1.0" encoding="utf-8"?>
<ax:ocx xmlns:ax="http://schemas.microsoft.com/office/2006/activeX" xmlns:r="http://schemas.openxmlformats.org/officeDocument/2006/relationships" ax:classid="{8BD21D30-EC42-11CE-9E0D-00AA006002F3}" ax:persistence="persistStreamInit" r:id="rId1"/>
</file>

<file path=xl/activeX/activeX463.xml><?xml version="1.0" encoding="utf-8"?>
<ax:ocx xmlns:ax="http://schemas.microsoft.com/office/2006/activeX" xmlns:r="http://schemas.openxmlformats.org/officeDocument/2006/relationships" ax:classid="{8BD21D30-EC42-11CE-9E0D-00AA006002F3}" ax:persistence="persistStreamInit" r:id="rId1"/>
</file>

<file path=xl/activeX/activeX464.xml><?xml version="1.0" encoding="utf-8"?>
<ax:ocx xmlns:ax="http://schemas.microsoft.com/office/2006/activeX" xmlns:r="http://schemas.openxmlformats.org/officeDocument/2006/relationships" ax:classid="{8BD21D30-EC42-11CE-9E0D-00AA006002F3}" ax:persistence="persistStreamInit" r:id="rId1"/>
</file>

<file path=xl/activeX/activeX465.xml><?xml version="1.0" encoding="utf-8"?>
<ax:ocx xmlns:ax="http://schemas.microsoft.com/office/2006/activeX" xmlns:r="http://schemas.openxmlformats.org/officeDocument/2006/relationships" ax:classid="{8BD21D30-EC42-11CE-9E0D-00AA006002F3}" ax:persistence="persistStreamInit" r:id="rId1"/>
</file>

<file path=xl/activeX/activeX466.xml><?xml version="1.0" encoding="utf-8"?>
<ax:ocx xmlns:ax="http://schemas.microsoft.com/office/2006/activeX" xmlns:r="http://schemas.openxmlformats.org/officeDocument/2006/relationships" ax:classid="{8BD21D30-EC42-11CE-9E0D-00AA006002F3}" ax:persistence="persistStreamInit" r:id="rId1"/>
</file>

<file path=xl/activeX/activeX467.xml><?xml version="1.0" encoding="utf-8"?>
<ax:ocx xmlns:ax="http://schemas.microsoft.com/office/2006/activeX" xmlns:r="http://schemas.openxmlformats.org/officeDocument/2006/relationships" ax:classid="{8BD21D30-EC42-11CE-9E0D-00AA006002F3}" ax:persistence="persistStreamInit" r:id="rId1"/>
</file>

<file path=xl/activeX/activeX468.xml><?xml version="1.0" encoding="utf-8"?>
<ax:ocx xmlns:ax="http://schemas.microsoft.com/office/2006/activeX" xmlns:r="http://schemas.openxmlformats.org/officeDocument/2006/relationships" ax:classid="{8BD21D30-EC42-11CE-9E0D-00AA006002F3}" ax:persistence="persistStreamInit" r:id="rId1"/>
</file>

<file path=xl/activeX/activeX469.xml><?xml version="1.0" encoding="utf-8"?>
<ax:ocx xmlns:ax="http://schemas.microsoft.com/office/2006/activeX" xmlns:r="http://schemas.openxmlformats.org/officeDocument/2006/relationships" ax:classid="{8BD21D30-EC42-11CE-9E0D-00AA006002F3}" ax:persistence="persistStreamInit" r:id="rId1"/>
</file>

<file path=xl/activeX/activeX470.xml><?xml version="1.0" encoding="utf-8"?>
<ax:ocx xmlns:ax="http://schemas.microsoft.com/office/2006/activeX" xmlns:r="http://schemas.openxmlformats.org/officeDocument/2006/relationships" ax:classid="{8BD21D30-EC42-11CE-9E0D-00AA006002F3}" ax:persistence="persistStreamInit" r:id="rId1"/>
</file>

<file path=xl/activeX/activeX471.xml><?xml version="1.0" encoding="utf-8"?>
<ax:ocx xmlns:ax="http://schemas.microsoft.com/office/2006/activeX" xmlns:r="http://schemas.openxmlformats.org/officeDocument/2006/relationships" ax:classid="{D7053240-CE69-11CD-A777-00DD01143C57}" ax:persistence="persistStreamInit" r:id="rId1"/>
</file>

<file path=xl/activeX/activeX472.xml><?xml version="1.0" encoding="utf-8"?>
<ax:ocx xmlns:ax="http://schemas.microsoft.com/office/2006/activeX" xmlns:r="http://schemas.openxmlformats.org/officeDocument/2006/relationships" ax:classid="{D7053240-CE69-11CD-A777-00DD01143C57}" ax:persistence="persistStreamInit" r:id="rId1"/>
</file>

<file path=xl/activeX/activeX473.xml><?xml version="1.0" encoding="utf-8"?>
<ax:ocx xmlns:ax="http://schemas.microsoft.com/office/2006/activeX" xmlns:r="http://schemas.openxmlformats.org/officeDocument/2006/relationships" ax:classid="{D7053240-CE69-11CD-A777-00DD01143C57}" ax:persistence="persistStreamInit" r:id="rId1"/>
</file>

<file path=xl/activeX/activeX474.xml><?xml version="1.0" encoding="utf-8"?>
<ax:ocx xmlns:ax="http://schemas.microsoft.com/office/2006/activeX" xmlns:r="http://schemas.openxmlformats.org/officeDocument/2006/relationships" ax:classid="{D7053240-CE69-11CD-A777-00DD01143C57}" ax:persistence="persistStreamInit" r:id="rId1"/>
</file>

<file path=xl/activeX/activeX475.xml><?xml version="1.0" encoding="utf-8"?>
<ax:ocx xmlns:ax="http://schemas.microsoft.com/office/2006/activeX" xmlns:r="http://schemas.openxmlformats.org/officeDocument/2006/relationships" ax:classid="{D7053240-CE69-11CD-A777-00DD01143C57}" ax:persistence="persistStreamInit" r:id="rId1"/>
</file>

<file path=xl/activeX/activeX476.xml><?xml version="1.0" encoding="utf-8"?>
<ax:ocx xmlns:ax="http://schemas.microsoft.com/office/2006/activeX" xmlns:r="http://schemas.openxmlformats.org/officeDocument/2006/relationships" ax:classid="{D7053240-CE69-11CD-A777-00DD01143C57}" ax:persistence="persistStreamInit" r:id="rId1"/>
</file>

<file path=xl/activeX/activeX477.xml><?xml version="1.0" encoding="utf-8"?>
<ax:ocx xmlns:ax="http://schemas.microsoft.com/office/2006/activeX" xmlns:r="http://schemas.openxmlformats.org/officeDocument/2006/relationships" ax:classid="{D7053240-CE69-11CD-A777-00DD01143C57}" ax:persistence="persistStreamInit" r:id="rId1"/>
</file>

<file path=xl/activeX/activeX478.xml><?xml version="1.0" encoding="utf-8"?>
<ax:ocx xmlns:ax="http://schemas.microsoft.com/office/2006/activeX" xmlns:r="http://schemas.openxmlformats.org/officeDocument/2006/relationships" ax:classid="{D7053240-CE69-11CD-A777-00DD01143C57}" ax:persistence="persistStreamInit" r:id="rId1"/>
</file>

<file path=xl/activeX/activeX479.xml><?xml version="1.0" encoding="utf-8"?>
<ax:ocx xmlns:ax="http://schemas.microsoft.com/office/2006/activeX" xmlns:r="http://schemas.openxmlformats.org/officeDocument/2006/relationships" ax:classid="{D7053240-CE69-11CD-A777-00DD01143C57}" ax:persistence="persistStreamInit" r:id="rId1"/>
</file>

<file path=xl/activeX/activeX480.xml><?xml version="1.0" encoding="utf-8"?>
<ax:ocx xmlns:ax="http://schemas.microsoft.com/office/2006/activeX" xmlns:r="http://schemas.openxmlformats.org/officeDocument/2006/relationships" ax:classid="{D7053240-CE69-11CD-A777-00DD01143C57}" ax:persistence="persistStreamInit" r:id="rId1"/>
</file>

<file path=xl/activeX/activeX481.xml><?xml version="1.0" encoding="utf-8"?>
<ax:ocx xmlns:ax="http://schemas.microsoft.com/office/2006/activeX" xmlns:r="http://schemas.openxmlformats.org/officeDocument/2006/relationships" ax:classid="{D7053240-CE69-11CD-A777-00DD01143C57}" ax:persistence="persistStreamInit" r:id="rId1"/>
</file>

<file path=xl/activeX/activeX482.xml><?xml version="1.0" encoding="utf-8"?>
<ax:ocx xmlns:ax="http://schemas.microsoft.com/office/2006/activeX" xmlns:r="http://schemas.openxmlformats.org/officeDocument/2006/relationships" ax:classid="{D7053240-CE69-11CD-A777-00DD01143C57}" ax:persistence="persistStreamInit" r:id="rId1"/>
</file>

<file path=xl/activeX/activeX483.xml><?xml version="1.0" encoding="utf-8"?>
<ax:ocx xmlns:ax="http://schemas.microsoft.com/office/2006/activeX" xmlns:r="http://schemas.openxmlformats.org/officeDocument/2006/relationships" ax:classid="{D7053240-CE69-11CD-A777-00DD01143C57}" ax:persistence="persistStreamInit" r:id="rId1"/>
</file>

<file path=xl/activeX/activeX484.xml><?xml version="1.0" encoding="utf-8"?>
<ax:ocx xmlns:ax="http://schemas.microsoft.com/office/2006/activeX" xmlns:r="http://schemas.openxmlformats.org/officeDocument/2006/relationships" ax:classid="{D7053240-CE69-11CD-A777-00DD01143C57}" ax:persistence="persistStreamInit" r:id="rId1"/>
</file>

<file path=xl/activeX/activeX485.xml><?xml version="1.0" encoding="utf-8"?>
<ax:ocx xmlns:ax="http://schemas.microsoft.com/office/2006/activeX" xmlns:r="http://schemas.openxmlformats.org/officeDocument/2006/relationships" ax:classid="{D7053240-CE69-11CD-A777-00DD01143C57}" ax:persistence="persistStreamInit" r:id="rId1"/>
</file>

<file path=xl/activeX/activeX486.xml><?xml version="1.0" encoding="utf-8"?>
<ax:ocx xmlns:ax="http://schemas.microsoft.com/office/2006/activeX" xmlns:r="http://schemas.openxmlformats.org/officeDocument/2006/relationships" ax:classid="{D7053240-CE69-11CD-A777-00DD01143C57}" ax:persistence="persistStreamInit" r:id="rId1"/>
</file>

<file path=xl/activeX/activeX487.xml><?xml version="1.0" encoding="utf-8"?>
<ax:ocx xmlns:ax="http://schemas.microsoft.com/office/2006/activeX" xmlns:r="http://schemas.openxmlformats.org/officeDocument/2006/relationships" ax:classid="{D7053240-CE69-11CD-A777-00DD01143C57}" ax:persistence="persistStreamInit" r:id="rId1"/>
</file>

<file path=xl/activeX/activeX488.xml><?xml version="1.0" encoding="utf-8"?>
<ax:ocx xmlns:ax="http://schemas.microsoft.com/office/2006/activeX" xmlns:r="http://schemas.openxmlformats.org/officeDocument/2006/relationships" ax:classid="{D7053240-CE69-11CD-A777-00DD01143C57}" ax:persistence="persistStreamInit" r:id="rId1"/>
</file>

<file path=xl/activeX/activeX489.xml><?xml version="1.0" encoding="utf-8"?>
<ax:ocx xmlns:ax="http://schemas.microsoft.com/office/2006/activeX" xmlns:r="http://schemas.openxmlformats.org/officeDocument/2006/relationships" ax:classid="{D7053240-CE69-11CD-A777-00DD01143C57}" ax:persistence="persistStreamInit" r:id="rId1"/>
</file>

<file path=xl/activeX/activeX490.xml><?xml version="1.0" encoding="utf-8"?>
<ax:ocx xmlns:ax="http://schemas.microsoft.com/office/2006/activeX" xmlns:r="http://schemas.openxmlformats.org/officeDocument/2006/relationships" ax:classid="{D7053240-CE69-11CD-A777-00DD01143C57}" ax:persistence="persistStreamInit" r:id="rId1"/>
</file>

<file path=xl/activeX/activeX49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drawing7.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NULL"/><Relationship Id="rId1" Type="http://schemas.openxmlformats.org/officeDocument/2006/relationships/image" Target="../media/image63.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emf"/><Relationship Id="rId26" Type="http://schemas.openxmlformats.org/officeDocument/2006/relationships/image" Target="../media/image47.emf"/><Relationship Id="rId39" Type="http://schemas.openxmlformats.org/officeDocument/2006/relationships/image" Target="../media/image60.emf"/><Relationship Id="rId3" Type="http://schemas.openxmlformats.org/officeDocument/2006/relationships/image" Target="../media/image24.emf"/><Relationship Id="rId21" Type="http://schemas.openxmlformats.org/officeDocument/2006/relationships/image" Target="../media/image42.emf"/><Relationship Id="rId34" Type="http://schemas.openxmlformats.org/officeDocument/2006/relationships/image" Target="../media/image55.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5" Type="http://schemas.openxmlformats.org/officeDocument/2006/relationships/image" Target="../media/image46.emf"/><Relationship Id="rId33" Type="http://schemas.openxmlformats.org/officeDocument/2006/relationships/image" Target="../media/image54.emf"/><Relationship Id="rId38" Type="http://schemas.openxmlformats.org/officeDocument/2006/relationships/image" Target="../media/image59.emf"/><Relationship Id="rId2" Type="http://schemas.openxmlformats.org/officeDocument/2006/relationships/image" Target="../media/image23.emf"/><Relationship Id="rId16" Type="http://schemas.openxmlformats.org/officeDocument/2006/relationships/image" Target="../media/image37.emf"/><Relationship Id="rId20" Type="http://schemas.openxmlformats.org/officeDocument/2006/relationships/image" Target="../media/image41.emf"/><Relationship Id="rId29" Type="http://schemas.openxmlformats.org/officeDocument/2006/relationships/image" Target="../media/image50.emf"/><Relationship Id="rId41" Type="http://schemas.openxmlformats.org/officeDocument/2006/relationships/image" Target="../media/image62.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24" Type="http://schemas.openxmlformats.org/officeDocument/2006/relationships/image" Target="../media/image45.emf"/><Relationship Id="rId32" Type="http://schemas.openxmlformats.org/officeDocument/2006/relationships/image" Target="../media/image53.emf"/><Relationship Id="rId37" Type="http://schemas.openxmlformats.org/officeDocument/2006/relationships/image" Target="../media/image58.emf"/><Relationship Id="rId40" Type="http://schemas.openxmlformats.org/officeDocument/2006/relationships/image" Target="../media/image61.emf"/><Relationship Id="rId5" Type="http://schemas.openxmlformats.org/officeDocument/2006/relationships/image" Target="../media/image26.emf"/><Relationship Id="rId15" Type="http://schemas.openxmlformats.org/officeDocument/2006/relationships/image" Target="../media/image36.emf"/><Relationship Id="rId23" Type="http://schemas.openxmlformats.org/officeDocument/2006/relationships/image" Target="../media/image44.emf"/><Relationship Id="rId28" Type="http://schemas.openxmlformats.org/officeDocument/2006/relationships/image" Target="../media/image49.emf"/><Relationship Id="rId36" Type="http://schemas.openxmlformats.org/officeDocument/2006/relationships/image" Target="../media/image57.emf"/><Relationship Id="rId10" Type="http://schemas.openxmlformats.org/officeDocument/2006/relationships/image" Target="../media/image31.emf"/><Relationship Id="rId19" Type="http://schemas.openxmlformats.org/officeDocument/2006/relationships/image" Target="../media/image40.emf"/><Relationship Id="rId31" Type="http://schemas.openxmlformats.org/officeDocument/2006/relationships/image" Target="../media/image52.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 Id="rId22" Type="http://schemas.openxmlformats.org/officeDocument/2006/relationships/image" Target="../media/image43.emf"/><Relationship Id="rId27" Type="http://schemas.openxmlformats.org/officeDocument/2006/relationships/image" Target="../media/image48.emf"/><Relationship Id="rId30" Type="http://schemas.openxmlformats.org/officeDocument/2006/relationships/image" Target="../media/image51.emf"/><Relationship Id="rId35" Type="http://schemas.openxmlformats.org/officeDocument/2006/relationships/image" Target="../media/image5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4.emf"/></Relationships>
</file>

<file path=xl/drawings/drawing1.xml><?xml version="1.0" encoding="utf-8"?>
<xdr:wsDr xmlns:xdr="http://schemas.openxmlformats.org/drawingml/2006/spreadsheetDrawing" xmlns:a="http://schemas.openxmlformats.org/drawingml/2006/main">
  <xdr:twoCellAnchor>
    <xdr:from>
      <xdr:col>20</xdr:col>
      <xdr:colOff>980544</xdr:colOff>
      <xdr:row>11</xdr:row>
      <xdr:rowOff>0</xdr:rowOff>
    </xdr:from>
    <xdr:to>
      <xdr:col>20</xdr:col>
      <xdr:colOff>1268544</xdr:colOff>
      <xdr:row>12</xdr:row>
      <xdr:rowOff>79377</xdr:rowOff>
    </xdr:to>
    <xdr:sp macro="" textlink="">
      <xdr:nvSpPr>
        <xdr:cNvPr id="2" name="Down Arrow 1"/>
        <xdr:cNvSpPr/>
      </xdr:nvSpPr>
      <xdr:spPr>
        <a:xfrm>
          <a:off x="7914744" y="2962275"/>
          <a:ext cx="2250" cy="422277"/>
        </a:xfrm>
        <a:prstGeom prst="downArrow">
          <a:avLst/>
        </a:prstGeom>
        <a:solidFill>
          <a:srgbClr val="FF0000"/>
        </a:solidFill>
      </xdr:spPr>
      <xdr:style>
        <a:lnRef idx="0">
          <a:schemeClr val="dk1"/>
        </a:lnRef>
        <a:fillRef idx="3">
          <a:schemeClr val="dk1"/>
        </a:fillRef>
        <a:effectRef idx="3">
          <a:schemeClr val="dk1"/>
        </a:effectRef>
        <a:fontRef idx="minor">
          <a:schemeClr val="lt1"/>
        </a:fontRef>
      </xdr:style>
      <xdr:txBody>
        <a:bodyPr rtlCol="0" anchor="ctr"/>
        <a:lstStyle/>
        <a:p>
          <a:pPr algn="ctr"/>
          <a:endParaRPr lang="id-ID" sz="1100"/>
        </a:p>
      </xdr:txBody>
    </xdr:sp>
    <xdr:clientData/>
  </xdr:twoCellAnchor>
  <xdr:twoCellAnchor>
    <xdr:from>
      <xdr:col>8</xdr:col>
      <xdr:colOff>100269</xdr:colOff>
      <xdr:row>4</xdr:row>
      <xdr:rowOff>130342</xdr:rowOff>
    </xdr:from>
    <xdr:to>
      <xdr:col>18</xdr:col>
      <xdr:colOff>48795</xdr:colOff>
      <xdr:row>4</xdr:row>
      <xdr:rowOff>130342</xdr:rowOff>
    </xdr:to>
    <xdr:cxnSp macro="">
      <xdr:nvCxnSpPr>
        <xdr:cNvPr id="9" name="Straight Connector 8"/>
        <xdr:cNvCxnSpPr/>
      </xdr:nvCxnSpPr>
      <xdr:spPr>
        <a:xfrm>
          <a:off x="3125857" y="1441430"/>
          <a:ext cx="4296409" cy="0"/>
        </a:xfrm>
        <a:prstGeom prst="line">
          <a:avLst/>
        </a:prstGeom>
        <a:ln w="381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295275</xdr:colOff>
      <xdr:row>3</xdr:row>
      <xdr:rowOff>161925</xdr:rowOff>
    </xdr:from>
    <xdr:to>
      <xdr:col>22</xdr:col>
      <xdr:colOff>295275</xdr:colOff>
      <xdr:row>4</xdr:row>
      <xdr:rowOff>171450</xdr:rowOff>
    </xdr:to>
    <xdr:sp macro="" textlink="">
      <xdr:nvSpPr>
        <xdr:cNvPr id="21" name="Rectangle 20"/>
        <xdr:cNvSpPr/>
      </xdr:nvSpPr>
      <xdr:spPr>
        <a:xfrm>
          <a:off x="7839075" y="1133475"/>
          <a:ext cx="1743075" cy="342900"/>
        </a:xfrm>
        <a:prstGeom prst="rect">
          <a:avLst/>
        </a:prstGeom>
        <a:solidFill>
          <a:schemeClr val="tx1">
            <a:lumMod val="75000"/>
            <a:lumOff val="25000"/>
          </a:schemeClr>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200" b="1">
              <a:solidFill>
                <a:schemeClr val="bg1"/>
              </a:solidFill>
            </a:rPr>
            <a:t>PEKERJAAN WALI KELAS</a:t>
          </a:r>
        </a:p>
      </xdr:txBody>
    </xdr:sp>
    <xdr:clientData/>
  </xdr:twoCellAnchor>
  <xdr:twoCellAnchor>
    <xdr:from>
      <xdr:col>3</xdr:col>
      <xdr:colOff>276225</xdr:colOff>
      <xdr:row>3</xdr:row>
      <xdr:rowOff>152400</xdr:rowOff>
    </xdr:from>
    <xdr:to>
      <xdr:col>6</xdr:col>
      <xdr:colOff>276225</xdr:colOff>
      <xdr:row>4</xdr:row>
      <xdr:rowOff>161925</xdr:rowOff>
    </xdr:to>
    <xdr:sp macro="" textlink="">
      <xdr:nvSpPr>
        <xdr:cNvPr id="22" name="Rectangle 21"/>
        <xdr:cNvSpPr/>
      </xdr:nvSpPr>
      <xdr:spPr>
        <a:xfrm>
          <a:off x="847725" y="1123950"/>
          <a:ext cx="1743075" cy="342900"/>
        </a:xfrm>
        <a:prstGeom prst="rect">
          <a:avLst/>
        </a:prstGeom>
        <a:solidFill>
          <a:schemeClr val="tx1">
            <a:lumMod val="75000"/>
            <a:lumOff val="25000"/>
          </a:schemeClr>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200" b="1">
              <a:solidFill>
                <a:schemeClr val="bg1"/>
              </a:solidFill>
            </a:rPr>
            <a:t>PEKERJAAN KURIKULUM</a:t>
          </a:r>
        </a:p>
      </xdr:txBody>
    </xdr:sp>
    <xdr:clientData/>
  </xdr:twoCellAnchor>
  <xdr:twoCellAnchor editAs="oneCell">
    <xdr:from>
      <xdr:col>24</xdr:col>
      <xdr:colOff>447675</xdr:colOff>
      <xdr:row>3</xdr:row>
      <xdr:rowOff>161925</xdr:rowOff>
    </xdr:from>
    <xdr:to>
      <xdr:col>24</xdr:col>
      <xdr:colOff>1400175</xdr:colOff>
      <xdr:row>6</xdr:row>
      <xdr:rowOff>190500</xdr:rowOff>
    </xdr:to>
    <xdr:pic>
      <xdr:nvPicPr>
        <xdr:cNvPr id="7" name="Picture 6" descr="Barcode SMA Muh Wsb.gif"/>
        <xdr:cNvPicPr>
          <a:picLocks noChangeAspect="1"/>
        </xdr:cNvPicPr>
      </xdr:nvPicPr>
      <xdr:blipFill>
        <a:blip xmlns:r="http://schemas.openxmlformats.org/officeDocument/2006/relationships" r:embed="rId1" cstate="print"/>
        <a:stretch>
          <a:fillRect/>
        </a:stretch>
      </xdr:blipFill>
      <xdr:spPr>
        <a:xfrm>
          <a:off x="10515600" y="1133475"/>
          <a:ext cx="952500" cy="9620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8</xdr:row>
      <xdr:rowOff>0</xdr:rowOff>
    </xdr:from>
    <xdr:to>
      <xdr:col>8</xdr:col>
      <xdr:colOff>504825</xdr:colOff>
      <xdr:row>24</xdr:row>
      <xdr:rowOff>28575</xdr:rowOff>
    </xdr:to>
    <xdr:pic>
      <xdr:nvPicPr>
        <xdr:cNvPr id="17413" name="Picture 5"/>
        <xdr:cNvPicPr>
          <a:picLocks noChangeAspect="1" noChangeArrowheads="1"/>
        </xdr:cNvPicPr>
      </xdr:nvPicPr>
      <xdr:blipFill>
        <a:blip xmlns:r="http://schemas.openxmlformats.org/officeDocument/2006/relationships" r:embed="rId1" cstate="print"/>
        <a:srcRect/>
        <a:stretch>
          <a:fillRect/>
        </a:stretch>
      </xdr:blipFill>
      <xdr:spPr bwMode="auto">
        <a:xfrm>
          <a:off x="5238750" y="1800225"/>
          <a:ext cx="1724025" cy="4143375"/>
        </a:xfrm>
        <a:prstGeom prst="rect">
          <a:avLst/>
        </a:prstGeom>
        <a:noFill/>
        <a:ln w="12700">
          <a:solidFill>
            <a:schemeClr val="tx1"/>
          </a:solidFill>
          <a:miter lim="800000"/>
          <a:headEnd/>
          <a:tailEnd type="none" w="med" len="med"/>
        </a:ln>
        <a:effectLst/>
      </xdr:spPr>
    </xdr:pic>
    <xdr:clientData/>
  </xdr:twoCellAnchor>
  <xdr:twoCellAnchor editAs="oneCell">
    <xdr:from>
      <xdr:col>9</xdr:col>
      <xdr:colOff>238125</xdr:colOff>
      <xdr:row>12</xdr:row>
      <xdr:rowOff>247650</xdr:rowOff>
    </xdr:from>
    <xdr:to>
      <xdr:col>14</xdr:col>
      <xdr:colOff>304800</xdr:colOff>
      <xdr:row>23</xdr:row>
      <xdr:rowOff>85725</xdr:rowOff>
    </xdr:to>
    <xdr:pic>
      <xdr:nvPicPr>
        <xdr:cNvPr id="17414" name="Picture 6"/>
        <xdr:cNvPicPr>
          <a:picLocks noChangeAspect="1" noChangeArrowheads="1"/>
        </xdr:cNvPicPr>
      </xdr:nvPicPr>
      <xdr:blipFill>
        <a:blip xmlns:r="http://schemas.openxmlformats.org/officeDocument/2006/relationships" r:embed="rId2" cstate="print"/>
        <a:srcRect/>
        <a:stretch>
          <a:fillRect/>
        </a:stretch>
      </xdr:blipFill>
      <xdr:spPr bwMode="auto">
        <a:xfrm>
          <a:off x="7305675" y="3076575"/>
          <a:ext cx="2762250" cy="2667000"/>
        </a:xfrm>
        <a:prstGeom prst="rect">
          <a:avLst/>
        </a:prstGeom>
        <a:noFill/>
        <a:ln w="1">
          <a:noFill/>
          <a:miter lim="800000"/>
          <a:headEnd/>
          <a:tailEnd type="none" w="med" len="med"/>
        </a:ln>
        <a:effectLst/>
      </xdr:spPr>
    </xdr:pic>
    <xdr:clientData/>
  </xdr:twoCellAnchor>
  <xdr:twoCellAnchor editAs="oneCell">
    <xdr:from>
      <xdr:col>10</xdr:col>
      <xdr:colOff>19050</xdr:colOff>
      <xdr:row>27</xdr:row>
      <xdr:rowOff>38100</xdr:rowOff>
    </xdr:from>
    <xdr:to>
      <xdr:col>14</xdr:col>
      <xdr:colOff>342900</xdr:colOff>
      <xdr:row>37</xdr:row>
      <xdr:rowOff>133350</xdr:rowOff>
    </xdr:to>
    <xdr:pic>
      <xdr:nvPicPr>
        <xdr:cNvPr id="17415" name="Picture 7"/>
        <xdr:cNvPicPr>
          <a:picLocks noChangeAspect="1" noChangeArrowheads="1"/>
        </xdr:cNvPicPr>
      </xdr:nvPicPr>
      <xdr:blipFill>
        <a:blip xmlns:r="http://schemas.openxmlformats.org/officeDocument/2006/relationships" r:embed="rId3" cstate="print"/>
        <a:srcRect/>
        <a:stretch>
          <a:fillRect/>
        </a:stretch>
      </xdr:blipFill>
      <xdr:spPr bwMode="auto">
        <a:xfrm>
          <a:off x="7343775" y="6724650"/>
          <a:ext cx="2762250" cy="2667000"/>
        </a:xfrm>
        <a:prstGeom prst="rect">
          <a:avLst/>
        </a:prstGeom>
        <a:noFill/>
        <a:ln w="1">
          <a:noFill/>
          <a:miter lim="800000"/>
          <a:headEnd/>
          <a:tailEnd type="none" w="med" len="med"/>
        </a:ln>
        <a:effectLst/>
      </xdr:spPr>
    </xdr:pic>
    <xdr:clientData/>
  </xdr:twoCellAnchor>
  <xdr:twoCellAnchor editAs="oneCell">
    <xdr:from>
      <xdr:col>6</xdr:col>
      <xdr:colOff>28575</xdr:colOff>
      <xdr:row>45</xdr:row>
      <xdr:rowOff>0</xdr:rowOff>
    </xdr:from>
    <xdr:to>
      <xdr:col>10</xdr:col>
      <xdr:colOff>47625</xdr:colOff>
      <xdr:row>49</xdr:row>
      <xdr:rowOff>38100</xdr:rowOff>
    </xdr:to>
    <xdr:pic>
      <xdr:nvPicPr>
        <xdr:cNvPr id="17418" name="Picture 10"/>
        <xdr:cNvPicPr>
          <a:picLocks noChangeAspect="1" noChangeArrowheads="1"/>
        </xdr:cNvPicPr>
      </xdr:nvPicPr>
      <xdr:blipFill>
        <a:blip xmlns:r="http://schemas.openxmlformats.org/officeDocument/2006/relationships" r:embed="rId4" cstate="print"/>
        <a:srcRect l="1339"/>
        <a:stretch>
          <a:fillRect/>
        </a:stretch>
      </xdr:blipFill>
      <xdr:spPr bwMode="auto">
        <a:xfrm>
          <a:off x="5267325" y="11315700"/>
          <a:ext cx="2105025" cy="1066800"/>
        </a:xfrm>
        <a:prstGeom prst="rect">
          <a:avLst/>
        </a:prstGeom>
        <a:noFill/>
        <a:ln w="12700">
          <a:solidFill>
            <a:schemeClr val="tx1"/>
          </a:solidFill>
          <a:miter lim="800000"/>
          <a:headEnd/>
          <a:tailEnd type="none" w="med" len="med"/>
        </a:ln>
        <a:effectLst/>
      </xdr:spPr>
    </xdr:pic>
    <xdr:clientData/>
  </xdr:twoCellAnchor>
  <xdr:twoCellAnchor editAs="oneCell">
    <xdr:from>
      <xdr:col>2</xdr:col>
      <xdr:colOff>19050</xdr:colOff>
      <xdr:row>2</xdr:row>
      <xdr:rowOff>57150</xdr:rowOff>
    </xdr:from>
    <xdr:to>
      <xdr:col>2</xdr:col>
      <xdr:colOff>1238249</xdr:colOff>
      <xdr:row>3</xdr:row>
      <xdr:rowOff>238125</xdr:rowOff>
    </xdr:to>
    <xdr:pic macro="[0]!ShowMenu">
      <xdr:nvPicPr>
        <xdr:cNvPr id="8" name="Picture 7" descr="00_Menu Utama.png"/>
        <xdr:cNvPicPr>
          <a:picLocks noChangeAspect="1"/>
        </xdr:cNvPicPr>
      </xdr:nvPicPr>
      <xdr:blipFill>
        <a:blip xmlns:r="http://schemas.openxmlformats.org/officeDocument/2006/relationships" r:embed="rId5" cstate="print"/>
        <a:stretch>
          <a:fillRect/>
        </a:stretch>
      </xdr:blipFill>
      <xdr:spPr>
        <a:xfrm>
          <a:off x="2371725" y="571500"/>
          <a:ext cx="1219199" cy="438150"/>
        </a:xfrm>
        <a:prstGeom prst="rect">
          <a:avLst/>
        </a:prstGeom>
        <a:noFill/>
        <a:ln>
          <a:noFill/>
        </a:ln>
      </xdr:spPr>
    </xdr:pic>
    <xdr:clientData/>
  </xdr:twoCellAnchor>
  <xdr:twoCellAnchor editAs="oneCell">
    <xdr:from>
      <xdr:col>6</xdr:col>
      <xdr:colOff>28575</xdr:colOff>
      <xdr:row>65</xdr:row>
      <xdr:rowOff>238125</xdr:rowOff>
    </xdr:from>
    <xdr:to>
      <xdr:col>11</xdr:col>
      <xdr:colOff>581025</xdr:colOff>
      <xdr:row>68</xdr:row>
      <xdr:rowOff>57150</xdr:rowOff>
    </xdr:to>
    <xdr:pic>
      <xdr:nvPicPr>
        <xdr:cNvPr id="17419" name="Picture 11"/>
        <xdr:cNvPicPr>
          <a:picLocks noChangeAspect="1" noChangeArrowheads="1"/>
        </xdr:cNvPicPr>
      </xdr:nvPicPr>
      <xdr:blipFill>
        <a:blip xmlns:r="http://schemas.openxmlformats.org/officeDocument/2006/relationships" r:embed="rId6" cstate="print"/>
        <a:srcRect/>
        <a:stretch>
          <a:fillRect/>
        </a:stretch>
      </xdr:blipFill>
      <xdr:spPr bwMode="auto">
        <a:xfrm>
          <a:off x="5334000" y="16697325"/>
          <a:ext cx="3248025" cy="590550"/>
        </a:xfrm>
        <a:prstGeom prst="rect">
          <a:avLst/>
        </a:prstGeom>
        <a:noFill/>
        <a:ln w="1">
          <a:solidFill>
            <a:schemeClr val="tx1"/>
          </a:solidFill>
          <a:miter lim="800000"/>
          <a:headEnd/>
          <a:tailEnd type="none" w="med" len="med"/>
        </a:ln>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9525</xdr:colOff>
      <xdr:row>0</xdr:row>
      <xdr:rowOff>47625</xdr:rowOff>
    </xdr:from>
    <xdr:to>
      <xdr:col>49</xdr:col>
      <xdr:colOff>321468</xdr:colOff>
      <xdr:row>2</xdr:row>
      <xdr:rowOff>80962</xdr:rowOff>
    </xdr:to>
    <xdr:pic macro="[0]!ShowMenu">
      <xdr:nvPicPr>
        <xdr:cNvPr id="2" name="Picture 1" descr="00_Menu Utama.png"/>
        <xdr:cNvPicPr>
          <a:picLocks noChangeAspect="1"/>
        </xdr:cNvPicPr>
      </xdr:nvPicPr>
      <xdr:blipFill>
        <a:blip xmlns:r="http://schemas.openxmlformats.org/officeDocument/2006/relationships" r:embed="rId1" cstate="print"/>
        <a:stretch>
          <a:fillRect/>
        </a:stretch>
      </xdr:blipFill>
      <xdr:spPr>
        <a:xfrm>
          <a:off x="24003000" y="47625"/>
          <a:ext cx="1285875" cy="438150"/>
        </a:xfrm>
        <a:prstGeom prst="rect">
          <a:avLst/>
        </a:prstGeom>
      </xdr:spPr>
    </xdr:pic>
    <xdr:clientData/>
  </xdr:twoCellAnchor>
  <xdr:twoCellAnchor editAs="oneCell">
    <xdr:from>
      <xdr:col>5</xdr:col>
      <xdr:colOff>190501</xdr:colOff>
      <xdr:row>0</xdr:row>
      <xdr:rowOff>83340</xdr:rowOff>
    </xdr:from>
    <xdr:to>
      <xdr:col>5</xdr:col>
      <xdr:colOff>1478758</xdr:colOff>
      <xdr:row>2</xdr:row>
      <xdr:rowOff>123821</xdr:rowOff>
    </xdr:to>
    <xdr:pic macro="[0]!ShowMenu">
      <xdr:nvPicPr>
        <xdr:cNvPr id="3" name="Picture 2" descr="00_Menu Utama.png"/>
        <xdr:cNvPicPr>
          <a:picLocks noChangeAspect="1"/>
        </xdr:cNvPicPr>
      </xdr:nvPicPr>
      <xdr:blipFill>
        <a:blip xmlns:r="http://schemas.openxmlformats.org/officeDocument/2006/relationships" r:embed="rId1" cstate="print"/>
        <a:stretch>
          <a:fillRect/>
        </a:stretch>
      </xdr:blipFill>
      <xdr:spPr>
        <a:xfrm>
          <a:off x="4250532" y="83340"/>
          <a:ext cx="1288257" cy="445294"/>
        </a:xfrm>
        <a:prstGeom prst="rect">
          <a:avLst/>
        </a:prstGeom>
        <a:effectLst>
          <a:glow rad="101600">
            <a:srgbClr val="FFFF00">
              <a:alpha val="60000"/>
            </a:srgbClr>
          </a:glow>
        </a:effectLst>
      </xdr:spPr>
    </xdr:pic>
    <xdr:clientData/>
  </xdr:twoCellAnchor>
  <xdr:twoCellAnchor editAs="oneCell">
    <xdr:from>
      <xdr:col>57</xdr:col>
      <xdr:colOff>226214</xdr:colOff>
      <xdr:row>0</xdr:row>
      <xdr:rowOff>83342</xdr:rowOff>
    </xdr:from>
    <xdr:to>
      <xdr:col>57</xdr:col>
      <xdr:colOff>1514471</xdr:colOff>
      <xdr:row>2</xdr:row>
      <xdr:rowOff>123823</xdr:rowOff>
    </xdr:to>
    <xdr:pic macro="[0]!ShowMenu">
      <xdr:nvPicPr>
        <xdr:cNvPr id="4" name="Picture 3" descr="00_Menu Utama.png"/>
        <xdr:cNvPicPr>
          <a:picLocks noChangeAspect="1"/>
        </xdr:cNvPicPr>
      </xdr:nvPicPr>
      <xdr:blipFill>
        <a:blip xmlns:r="http://schemas.openxmlformats.org/officeDocument/2006/relationships" r:embed="rId1" cstate="print"/>
        <a:stretch>
          <a:fillRect/>
        </a:stretch>
      </xdr:blipFill>
      <xdr:spPr>
        <a:xfrm>
          <a:off x="36290245" y="83342"/>
          <a:ext cx="1288257" cy="445294"/>
        </a:xfrm>
        <a:prstGeom prst="rect">
          <a:avLst/>
        </a:prstGeom>
        <a:effectLst>
          <a:glow rad="101600">
            <a:srgbClr val="FFFF00">
              <a:alpha val="60000"/>
            </a:srgbClr>
          </a:glow>
        </a:effec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323726</xdr:colOff>
      <xdr:row>1</xdr:row>
      <xdr:rowOff>119903</xdr:rowOff>
    </xdr:from>
    <xdr:to>
      <xdr:col>3</xdr:col>
      <xdr:colOff>1600885</xdr:colOff>
      <xdr:row>3</xdr:row>
      <xdr:rowOff>32255</xdr:rowOff>
    </xdr:to>
    <xdr:pic macro="[0]!ShowMenu">
      <xdr:nvPicPr>
        <xdr:cNvPr id="2" name="Picture 1" descr="00_Menu Utama.png"/>
        <xdr:cNvPicPr>
          <a:picLocks noChangeAspect="1"/>
        </xdr:cNvPicPr>
      </xdr:nvPicPr>
      <xdr:blipFill>
        <a:blip xmlns:r="http://schemas.openxmlformats.org/officeDocument/2006/relationships" r:embed="rId1" cstate="print"/>
        <a:stretch>
          <a:fillRect/>
        </a:stretch>
      </xdr:blipFill>
      <xdr:spPr>
        <a:xfrm>
          <a:off x="2150285" y="321609"/>
          <a:ext cx="1277159" cy="417417"/>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304800</xdr:colOff>
      <xdr:row>0</xdr:row>
      <xdr:rowOff>76199</xdr:rowOff>
    </xdr:from>
    <xdr:to>
      <xdr:col>4</xdr:col>
      <xdr:colOff>285750</xdr:colOff>
      <xdr:row>1</xdr:row>
      <xdr:rowOff>209549</xdr:rowOff>
    </xdr:to>
    <xdr:pic macro="[0]!ShowMenu">
      <xdr:nvPicPr>
        <xdr:cNvPr id="2" name="Picture 1" descr="00_Menu Utama.png"/>
        <xdr:cNvPicPr>
          <a:picLocks noChangeAspect="1"/>
        </xdr:cNvPicPr>
      </xdr:nvPicPr>
      <xdr:blipFill>
        <a:blip xmlns:r="http://schemas.openxmlformats.org/officeDocument/2006/relationships" r:embed="rId1" cstate="print"/>
        <a:stretch>
          <a:fillRect/>
        </a:stretch>
      </xdr:blipFill>
      <xdr:spPr>
        <a:xfrm>
          <a:off x="1171575" y="76199"/>
          <a:ext cx="1285875" cy="438150"/>
        </a:xfrm>
        <a:prstGeom prst="rect">
          <a:avLst/>
        </a:prstGeom>
        <a:noFill/>
        <a:ln>
          <a:noFill/>
        </a:ln>
      </xdr:spPr>
    </xdr:pic>
    <xdr:clientData fLocksWithSheet="0" fPrintsWithSheet="0"/>
  </xdr:twoCellAnchor>
</xdr:wsDr>
</file>

<file path=xl/drawings/drawing6.xml><?xml version="1.0" encoding="utf-8"?>
<xdr:wsDr xmlns:xdr="http://schemas.openxmlformats.org/drawingml/2006/spreadsheetDrawing" xmlns:a="http://schemas.openxmlformats.org/drawingml/2006/main">
  <xdr:twoCellAnchor>
    <xdr:from>
      <xdr:col>5</xdr:col>
      <xdr:colOff>359834</xdr:colOff>
      <xdr:row>0</xdr:row>
      <xdr:rowOff>71438</xdr:rowOff>
    </xdr:from>
    <xdr:to>
      <xdr:col>5</xdr:col>
      <xdr:colOff>5577417</xdr:colOff>
      <xdr:row>0</xdr:row>
      <xdr:rowOff>494771</xdr:rowOff>
    </xdr:to>
    <xdr:sp macro="[0]!ShowInputKodeEkstrakurikuler" textlink="">
      <xdr:nvSpPr>
        <xdr:cNvPr id="3" name="Rounded Rectangle 2"/>
        <xdr:cNvSpPr/>
      </xdr:nvSpPr>
      <xdr:spPr>
        <a:xfrm>
          <a:off x="3735917" y="71438"/>
          <a:ext cx="5217583" cy="423333"/>
        </a:xfrm>
        <a:prstGeom prst="roundRect">
          <a:avLst/>
        </a:prstGeom>
      </xdr:spPr>
      <xdr:style>
        <a:lnRef idx="3">
          <a:schemeClr val="lt1"/>
        </a:lnRef>
        <a:fillRef idx="1">
          <a:schemeClr val="accent4"/>
        </a:fillRef>
        <a:effectRef idx="1">
          <a:schemeClr val="accent4"/>
        </a:effectRef>
        <a:fontRef idx="minor">
          <a:schemeClr val="lt1"/>
        </a:fontRef>
      </xdr:style>
      <xdr:txBody>
        <a:bodyPr rtlCol="0" anchor="ctr"/>
        <a:lstStyle/>
        <a:p>
          <a:pPr algn="ctr"/>
          <a:r>
            <a:rPr lang="id-ID" sz="1400">
              <a:latin typeface="Times New Roman" pitchFamily="18" charset="0"/>
              <a:cs typeface="Times New Roman" pitchFamily="18" charset="0"/>
            </a:rPr>
            <a:t>Tombol Menuju</a:t>
          </a:r>
          <a:r>
            <a:rPr lang="id-ID" sz="1400" baseline="0">
              <a:latin typeface="Times New Roman" pitchFamily="18" charset="0"/>
              <a:cs typeface="Times New Roman" pitchFamily="18" charset="0"/>
            </a:rPr>
            <a:t> Input Kode Ekstrakurikuler yang dipilih siswa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1219483</xdr:colOff>
      <xdr:row>4</xdr:row>
      <xdr:rowOff>198783</xdr:rowOff>
    </xdr:from>
    <xdr:to>
      <xdr:col>6</xdr:col>
      <xdr:colOff>2479483</xdr:colOff>
      <xdr:row>7</xdr:row>
      <xdr:rowOff>240197</xdr:rowOff>
    </xdr:to>
    <xdr:grpSp>
      <xdr:nvGrpSpPr>
        <xdr:cNvPr id="6" name="Group 5"/>
        <xdr:cNvGrpSpPr/>
      </xdr:nvGrpSpPr>
      <xdr:grpSpPr>
        <a:xfrm>
          <a:off x="6085700" y="1183033"/>
          <a:ext cx="2700" cy="993914"/>
          <a:chOff x="4951212" y="500064"/>
          <a:chExt cx="1260000" cy="1433588"/>
        </a:xfrm>
      </xdr:grpSpPr>
      <xdr:pic>
        <xdr:nvPicPr>
          <xdr:cNvPr id="2052" name="Picture 1" descr="BSI Assurance Mark_KAN.jpg"/>
          <xdr:cNvPicPr>
            <a:picLocks noChangeAspect="1" noChangeArrowheads="1"/>
          </xdr:cNvPicPr>
        </xdr:nvPicPr>
        <xdr:blipFill>
          <a:blip xmlns:r="http://schemas.openxmlformats.org/officeDocument/2006/relationships" r:embed="rId1" cstate="print"/>
          <a:srcRect/>
          <a:stretch>
            <a:fillRect/>
          </a:stretch>
        </xdr:blipFill>
        <xdr:spPr bwMode="auto">
          <a:xfrm>
            <a:off x="4951212" y="500064"/>
            <a:ext cx="1260000" cy="580043"/>
          </a:xfrm>
          <a:prstGeom prst="rect">
            <a:avLst/>
          </a:prstGeom>
          <a:noFill/>
          <a:ln>
            <a:noFill/>
          </a:ln>
        </xdr:spPr>
      </xdr:pic>
      <xdr:pic>
        <xdr:nvPicPr>
          <xdr:cNvPr id="2051" name="Picture 2" descr="BSI Assurance Mark_ANAB.jpg"/>
          <xdr:cNvPicPr>
            <a:picLocks noChangeAspect="1" noChangeArrowheads="1"/>
          </xdr:cNvPicPr>
        </xdr:nvPicPr>
        <xdr:blipFill>
          <a:blip xmlns:r="http://schemas.openxmlformats.org/officeDocument/2006/relationships" r:embed="rId2" cstate="print"/>
          <a:stretch>
            <a:fillRect/>
          </a:stretch>
        </xdr:blipFill>
        <xdr:spPr bwMode="auto">
          <a:xfrm>
            <a:off x="4951212" y="1077927"/>
            <a:ext cx="1260000" cy="855725"/>
          </a:xfrm>
          <a:prstGeom prst="rect">
            <a:avLst/>
          </a:prstGeom>
          <a:noFill/>
          <a:ln>
            <a:noFill/>
          </a:ln>
        </xdr:spPr>
      </xdr:pic>
    </xdr:grpSp>
    <xdr:clientData/>
  </xdr:twoCellAnchor>
  <xdr:twoCellAnchor>
    <xdr:from>
      <xdr:col>17</xdr:col>
      <xdr:colOff>1179411</xdr:colOff>
      <xdr:row>36</xdr:row>
      <xdr:rowOff>87029</xdr:rowOff>
    </xdr:from>
    <xdr:to>
      <xdr:col>19</xdr:col>
      <xdr:colOff>103230</xdr:colOff>
      <xdr:row>41</xdr:row>
      <xdr:rowOff>176892</xdr:rowOff>
    </xdr:to>
    <xdr:sp macro="" textlink="">
      <xdr:nvSpPr>
        <xdr:cNvPr id="7" name="Rectangle 1"/>
        <xdr:cNvSpPr>
          <a:spLocks noChangeArrowheads="1"/>
        </xdr:cNvSpPr>
      </xdr:nvSpPr>
      <xdr:spPr bwMode="auto">
        <a:xfrm>
          <a:off x="14541625" y="10646172"/>
          <a:ext cx="937676" cy="1110399"/>
        </a:xfrm>
        <a:prstGeom prst="rect">
          <a:avLst/>
        </a:prstGeom>
        <a:solidFill>
          <a:srgbClr val="FFFFFF"/>
        </a:solidFill>
        <a:ln w="9525">
          <a:solidFill>
            <a:srgbClr val="000000"/>
          </a:solidFill>
          <a:miter lim="800000"/>
          <a:headEnd/>
          <a:tailEnd/>
        </a:ln>
      </xdr:spPr>
      <xdr:txBody>
        <a:bodyPr vertOverflow="clip" wrap="square" lIns="91440" tIns="45720" rIns="91440" bIns="45720" anchor="ctr" upright="1"/>
        <a:lstStyle/>
        <a:p>
          <a:pPr algn="ctr" rtl="0">
            <a:defRPr sz="1000"/>
          </a:pPr>
          <a:r>
            <a:rPr lang="id-ID" sz="1200" b="0" i="0" strike="noStrike">
              <a:solidFill>
                <a:srgbClr val="000000"/>
              </a:solidFill>
              <a:latin typeface="Times New Roman"/>
              <a:cs typeface="Times New Roman"/>
            </a:rPr>
            <a:t>Pas Foto</a:t>
          </a:r>
        </a:p>
        <a:p>
          <a:pPr algn="ctr" rtl="0">
            <a:defRPr sz="1000"/>
          </a:pPr>
          <a:r>
            <a:rPr lang="id-ID" sz="1200" b="0" i="0" strike="noStrike">
              <a:solidFill>
                <a:srgbClr val="000000"/>
              </a:solidFill>
              <a:latin typeface="Times New Roman"/>
              <a:cs typeface="Times New Roman"/>
            </a:rPr>
            <a:t>3 x 4 cm</a:t>
          </a:r>
        </a:p>
      </xdr:txBody>
    </xdr:sp>
    <xdr:clientData/>
  </xdr:twoCellAnchor>
  <xdr:twoCellAnchor>
    <xdr:from>
      <xdr:col>6</xdr:col>
      <xdr:colOff>38100</xdr:colOff>
      <xdr:row>0</xdr:row>
      <xdr:rowOff>28575</xdr:rowOff>
    </xdr:from>
    <xdr:to>
      <xdr:col>6</xdr:col>
      <xdr:colOff>356441</xdr:colOff>
      <xdr:row>2</xdr:row>
      <xdr:rowOff>154450</xdr:rowOff>
    </xdr:to>
    <xdr:sp macro="" textlink="">
      <xdr:nvSpPr>
        <xdr:cNvPr id="11" name="Rectangle 10"/>
        <xdr:cNvSpPr/>
      </xdr:nvSpPr>
      <xdr:spPr>
        <a:xfrm>
          <a:off x="5915025" y="28575"/>
          <a:ext cx="318341" cy="583075"/>
        </a:xfrm>
        <a:prstGeom prst="rect">
          <a:avLst/>
        </a:prstGeom>
        <a:solidFill>
          <a:schemeClr val="accent6">
            <a:lumMod val="60000"/>
            <a:lumOff val="40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editAs="oneCell">
    <xdr:from>
      <xdr:col>1</xdr:col>
      <xdr:colOff>42333</xdr:colOff>
      <xdr:row>0</xdr:row>
      <xdr:rowOff>105833</xdr:rowOff>
    </xdr:from>
    <xdr:to>
      <xdr:col>3</xdr:col>
      <xdr:colOff>566208</xdr:colOff>
      <xdr:row>2</xdr:row>
      <xdr:rowOff>87540</xdr:rowOff>
    </xdr:to>
    <xdr:pic macro="[0]!ShowMenu">
      <xdr:nvPicPr>
        <xdr:cNvPr id="12" name="Picture 11" descr="00_Menu Utama.png"/>
        <xdr:cNvPicPr>
          <a:picLocks noChangeAspect="1"/>
        </xdr:cNvPicPr>
      </xdr:nvPicPr>
      <xdr:blipFill>
        <a:blip xmlns:r="http://schemas.openxmlformats.org/officeDocument/2006/relationships" r:embed="rId3" cstate="print"/>
        <a:stretch>
          <a:fillRect/>
        </a:stretch>
      </xdr:blipFill>
      <xdr:spPr>
        <a:xfrm>
          <a:off x="254000" y="105833"/>
          <a:ext cx="1285875" cy="436790"/>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333375</xdr:colOff>
      <xdr:row>0</xdr:row>
      <xdr:rowOff>152400</xdr:rowOff>
    </xdr:from>
    <xdr:to>
      <xdr:col>5</xdr:col>
      <xdr:colOff>209550</xdr:colOff>
      <xdr:row>2</xdr:row>
      <xdr:rowOff>151040</xdr:rowOff>
    </xdr:to>
    <xdr:pic macro="[0]!ShowMenu">
      <xdr:nvPicPr>
        <xdr:cNvPr id="2" name="Picture 1" descr="00_Menu Utama.png"/>
        <xdr:cNvPicPr>
          <a:picLocks noChangeAspect="1"/>
        </xdr:cNvPicPr>
      </xdr:nvPicPr>
      <xdr:blipFill>
        <a:blip xmlns:r="http://schemas.openxmlformats.org/officeDocument/2006/relationships" r:embed="rId1" cstate="print"/>
        <a:stretch>
          <a:fillRect/>
        </a:stretch>
      </xdr:blipFill>
      <xdr:spPr>
        <a:xfrm>
          <a:off x="1714500" y="152400"/>
          <a:ext cx="1285875" cy="436790"/>
        </a:xfrm>
        <a:prstGeom prst="rect">
          <a:avLst/>
        </a:prstGeom>
        <a:noFill/>
        <a:ln>
          <a:noFill/>
        </a:ln>
      </xdr:spPr>
    </xdr:pic>
    <xdr:clientData/>
  </xdr:twoCellAnchor>
  <xdr:twoCellAnchor>
    <xdr:from>
      <xdr:col>2</xdr:col>
      <xdr:colOff>19049</xdr:colOff>
      <xdr:row>0</xdr:row>
      <xdr:rowOff>28575</xdr:rowOff>
    </xdr:from>
    <xdr:to>
      <xdr:col>2</xdr:col>
      <xdr:colOff>379049</xdr:colOff>
      <xdr:row>2</xdr:row>
      <xdr:rowOff>202425</xdr:rowOff>
    </xdr:to>
    <xdr:sp macro="" textlink="">
      <xdr:nvSpPr>
        <xdr:cNvPr id="3" name="Rectangle 2"/>
        <xdr:cNvSpPr/>
      </xdr:nvSpPr>
      <xdr:spPr>
        <a:xfrm>
          <a:off x="552449" y="28575"/>
          <a:ext cx="360000" cy="612000"/>
        </a:xfrm>
        <a:prstGeom prst="rect">
          <a:avLst/>
        </a:prstGeom>
        <a:solidFill>
          <a:schemeClr val="accent6">
            <a:lumMod val="60000"/>
            <a:lumOff val="40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0</xdr:colOff>
      <xdr:row>0</xdr:row>
      <xdr:rowOff>104775</xdr:rowOff>
    </xdr:to>
    <xdr:pic macro="[0]!ShowMenu">
      <xdr:nvPicPr>
        <xdr:cNvPr id="2" name="Picture 1" descr="00_Menu Utama.png"/>
        <xdr:cNvPicPr>
          <a:picLocks noChangeAspect="1"/>
        </xdr:cNvPicPr>
      </xdr:nvPicPr>
      <xdr:blipFill>
        <a:blip xmlns:r="http://schemas.openxmlformats.org/officeDocument/2006/relationships" r:embed="rId1" cstate="print"/>
        <a:stretch>
          <a:fillRect/>
        </a:stretch>
      </xdr:blipFill>
      <xdr:spPr>
        <a:xfrm>
          <a:off x="523875" y="85725"/>
          <a:ext cx="1282700" cy="438150"/>
        </a:xfrm>
        <a:prstGeom prst="rect">
          <a:avLst/>
        </a:prstGeom>
        <a:noFill/>
        <a:ln>
          <a:noFill/>
        </a:ln>
      </xdr:spPr>
    </xdr:pic>
    <xdr:clientData/>
  </xdr:twoCellAnchor>
  <xdr:twoCellAnchor editAs="oneCell">
    <xdr:from>
      <xdr:col>0</xdr:col>
      <xdr:colOff>66675</xdr:colOff>
      <xdr:row>0</xdr:row>
      <xdr:rowOff>152400</xdr:rowOff>
    </xdr:from>
    <xdr:to>
      <xdr:col>0</xdr:col>
      <xdr:colOff>1349375</xdr:colOff>
      <xdr:row>2</xdr:row>
      <xdr:rowOff>76200</xdr:rowOff>
    </xdr:to>
    <xdr:pic macro="[0]!ShowMenu">
      <xdr:nvPicPr>
        <xdr:cNvPr id="3" name="Picture 2" descr="00_Menu Utama.png"/>
        <xdr:cNvPicPr>
          <a:picLocks noChangeAspect="1"/>
        </xdr:cNvPicPr>
      </xdr:nvPicPr>
      <xdr:blipFill>
        <a:blip xmlns:r="http://schemas.openxmlformats.org/officeDocument/2006/relationships" r:embed="rId1" cstate="print"/>
        <a:stretch>
          <a:fillRect/>
        </a:stretch>
      </xdr:blipFill>
      <xdr:spPr>
        <a:xfrm>
          <a:off x="66675" y="152400"/>
          <a:ext cx="1282700" cy="43815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514350</xdr:colOff>
      <xdr:row>0</xdr:row>
      <xdr:rowOff>262152</xdr:rowOff>
    </xdr:from>
    <xdr:to>
      <xdr:col>4</xdr:col>
      <xdr:colOff>47625</xdr:colOff>
      <xdr:row>2</xdr:row>
      <xdr:rowOff>71652</xdr:rowOff>
    </xdr:to>
    <xdr:pic macro="[0]!ShowMenu">
      <xdr:nvPicPr>
        <xdr:cNvPr id="3" name="Picture 2" descr="00_Menu Utama.png"/>
        <xdr:cNvPicPr>
          <a:picLocks noChangeAspect="1"/>
        </xdr:cNvPicPr>
      </xdr:nvPicPr>
      <xdr:blipFill>
        <a:blip xmlns:r="http://schemas.openxmlformats.org/officeDocument/2006/relationships" r:embed="rId1" cstate="print"/>
        <a:stretch>
          <a:fillRect/>
        </a:stretch>
      </xdr:blipFill>
      <xdr:spPr>
        <a:xfrm>
          <a:off x="1038225" y="262152"/>
          <a:ext cx="1285875" cy="438150"/>
        </a:xfrm>
        <a:prstGeom prst="rect">
          <a:avLst/>
        </a:prstGeom>
        <a:noFill/>
        <a:ln>
          <a:noFill/>
        </a:ln>
      </xdr:spPr>
    </xdr:pic>
    <xdr:clientData/>
  </xdr:twoCellAnchor>
  <xdr:twoCellAnchor>
    <xdr:from>
      <xdr:col>2</xdr:col>
      <xdr:colOff>28575</xdr:colOff>
      <xdr:row>0</xdr:row>
      <xdr:rowOff>28575</xdr:rowOff>
    </xdr:from>
    <xdr:to>
      <xdr:col>2</xdr:col>
      <xdr:colOff>346916</xdr:colOff>
      <xdr:row>2</xdr:row>
      <xdr:rowOff>183025</xdr:rowOff>
    </xdr:to>
    <xdr:sp macro="" textlink="">
      <xdr:nvSpPr>
        <xdr:cNvPr id="4" name="Rectangle 3"/>
        <xdr:cNvSpPr/>
      </xdr:nvSpPr>
      <xdr:spPr>
        <a:xfrm>
          <a:off x="552450" y="28575"/>
          <a:ext cx="318341" cy="783100"/>
        </a:xfrm>
        <a:prstGeom prst="rect">
          <a:avLst/>
        </a:prstGeom>
        <a:solidFill>
          <a:schemeClr val="accent6">
            <a:lumMod val="60000"/>
            <a:lumOff val="40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mk1\Downloads\AH-1617GJL-10033-A2.xlsb"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A2"/>
      <sheetName val="01.Menu"/>
      <sheetName val="02.Database"/>
      <sheetName val="03.Absensi"/>
      <sheetName val="04.Pengetahuan"/>
      <sheetName val="05.Keterampilan"/>
      <sheetName val="06.Sikap"/>
      <sheetName val="07.Observasi"/>
      <sheetName val="08.Diri"/>
      <sheetName val="09.Sebaya"/>
      <sheetName val="10.Jurnal"/>
      <sheetName val="11.Berbahasa"/>
      <sheetName val="12.Laborat"/>
      <sheetName val="13.Presentasi"/>
      <sheetName val="14.Musik"/>
      <sheetName val="15.Olahraga"/>
      <sheetName val="16.Proyek"/>
      <sheetName val="17.Produk"/>
      <sheetName val="18.Kliping"/>
      <sheetName val="19.Laporan"/>
      <sheetName val="20.Rekap"/>
      <sheetName val="21.Form Diri"/>
      <sheetName val="22.Form Sebaya"/>
      <sheetName val="23.Deskripsi"/>
      <sheetName val="26.Lainnya"/>
      <sheetName val="27.Paper"/>
      <sheetName val="28.Portolain"/>
    </sheetNames>
    <sheetDataSet>
      <sheetData sheetId="0"/>
      <sheetData sheetId="1">
        <row r="6">
          <cell r="J6" t="str">
            <v>Agus Riyanto, S.Pd, M.M</v>
          </cell>
        </row>
        <row r="8">
          <cell r="J8" t="str">
            <v>18</v>
          </cell>
        </row>
        <row r="10">
          <cell r="J10">
            <v>70</v>
          </cell>
        </row>
        <row r="12">
          <cell r="J12" t="str">
            <v>Pendidikan Pancasila dan Kewarganegaraan</v>
          </cell>
        </row>
        <row r="16">
          <cell r="J16" t="str">
            <v>3</v>
          </cell>
        </row>
      </sheetData>
      <sheetData sheetId="2">
        <row r="2">
          <cell r="Q2" t="str">
            <v>AH-1617GJL-10033-A2</v>
          </cell>
          <cell r="X2" t="str">
            <v>Bukan Lintas Minat</v>
          </cell>
        </row>
        <row r="4">
          <cell r="B4" t="str">
            <v>Pilih Nama Guru</v>
          </cell>
          <cell r="C4" t="str">
            <v>-</v>
          </cell>
          <cell r="D4" t="str">
            <v>Belum Milih</v>
          </cell>
          <cell r="G4" t="str">
            <v>Belum Milih</v>
          </cell>
          <cell r="H4" t="str">
            <v>-</v>
          </cell>
          <cell r="I4" t="str">
            <v>-</v>
          </cell>
          <cell r="M4">
            <v>10</v>
          </cell>
          <cell r="N4">
            <v>70</v>
          </cell>
          <cell r="Q4" t="str">
            <v/>
          </cell>
          <cell r="AB4">
            <v>1</v>
          </cell>
          <cell r="AC4">
            <v>1</v>
          </cell>
          <cell r="AD4">
            <v>3012</v>
          </cell>
          <cell r="AE4" t="str">
            <v>0005331425</v>
          </cell>
          <cell r="AF4" t="str">
            <v>AAN SAPUTRA</v>
          </cell>
          <cell r="AG4" t="str">
            <v>L</v>
          </cell>
          <cell r="AH4" t="str">
            <v>10-TKR.1</v>
          </cell>
          <cell r="AI4" t="str">
            <v>AGM</v>
          </cell>
          <cell r="AJ4">
            <v>0</v>
          </cell>
          <cell r="AK4">
            <v>0</v>
          </cell>
          <cell r="AL4">
            <v>0</v>
          </cell>
          <cell r="AM4">
            <v>0</v>
          </cell>
          <cell r="AN4">
            <v>0</v>
          </cell>
          <cell r="AO4" t="str">
            <v>PKN</v>
          </cell>
          <cell r="AP4">
            <v>0</v>
          </cell>
          <cell r="AQ4">
            <v>0</v>
          </cell>
          <cell r="AR4">
            <v>0</v>
          </cell>
          <cell r="AS4">
            <v>0</v>
          </cell>
          <cell r="AT4">
            <v>0</v>
          </cell>
          <cell r="AU4" t="str">
            <v>IND</v>
          </cell>
          <cell r="AV4">
            <v>0</v>
          </cell>
          <cell r="AW4">
            <v>0</v>
          </cell>
          <cell r="AX4">
            <v>0</v>
          </cell>
          <cell r="AY4">
            <v>0</v>
          </cell>
          <cell r="AZ4">
            <v>0</v>
          </cell>
          <cell r="BA4" t="str">
            <v>MAT</v>
          </cell>
          <cell r="BB4">
            <v>0</v>
          </cell>
          <cell r="BC4">
            <v>0</v>
          </cell>
          <cell r="BD4">
            <v>0</v>
          </cell>
          <cell r="BE4">
            <v>0</v>
          </cell>
          <cell r="BF4">
            <v>0</v>
          </cell>
          <cell r="BG4" t="str">
            <v>SEJ</v>
          </cell>
          <cell r="BH4">
            <v>0</v>
          </cell>
          <cell r="BI4">
            <v>0</v>
          </cell>
          <cell r="BJ4">
            <v>0</v>
          </cell>
          <cell r="BK4">
            <v>0</v>
          </cell>
          <cell r="BL4">
            <v>0</v>
          </cell>
          <cell r="BM4" t="str">
            <v>ING</v>
          </cell>
          <cell r="BN4">
            <v>0</v>
          </cell>
          <cell r="BO4">
            <v>0</v>
          </cell>
          <cell r="BP4">
            <v>0</v>
          </cell>
          <cell r="BQ4">
            <v>0</v>
          </cell>
          <cell r="BR4">
            <v>0</v>
          </cell>
          <cell r="BS4" t="str">
            <v>SBU</v>
          </cell>
          <cell r="BT4">
            <v>0</v>
          </cell>
          <cell r="BU4">
            <v>0</v>
          </cell>
          <cell r="BV4">
            <v>0</v>
          </cell>
          <cell r="BW4">
            <v>0</v>
          </cell>
          <cell r="BX4">
            <v>0</v>
          </cell>
          <cell r="BY4" t="str">
            <v>KWU</v>
          </cell>
          <cell r="BZ4">
            <v>0</v>
          </cell>
          <cell r="CA4">
            <v>0</v>
          </cell>
          <cell r="CB4">
            <v>0</v>
          </cell>
          <cell r="CC4">
            <v>0</v>
          </cell>
          <cell r="CD4">
            <v>0</v>
          </cell>
          <cell r="CE4" t="str">
            <v>POR</v>
          </cell>
          <cell r="CF4">
            <v>0</v>
          </cell>
          <cell r="CG4">
            <v>0</v>
          </cell>
          <cell r="CH4">
            <v>0</v>
          </cell>
          <cell r="CI4">
            <v>0</v>
          </cell>
          <cell r="CJ4">
            <v>0</v>
          </cell>
          <cell r="CK4" t="str">
            <v>JAW</v>
          </cell>
          <cell r="CL4">
            <v>0</v>
          </cell>
          <cell r="CM4">
            <v>0</v>
          </cell>
          <cell r="CN4">
            <v>0</v>
          </cell>
          <cell r="CO4">
            <v>0</v>
          </cell>
          <cell r="CP4">
            <v>0</v>
          </cell>
          <cell r="CQ4" t="str">
            <v>C11</v>
          </cell>
          <cell r="CR4">
            <v>0</v>
          </cell>
          <cell r="CS4">
            <v>0</v>
          </cell>
          <cell r="CT4">
            <v>0</v>
          </cell>
          <cell r="CU4">
            <v>0</v>
          </cell>
          <cell r="CV4">
            <v>0</v>
          </cell>
          <cell r="CW4" t="str">
            <v>C12</v>
          </cell>
          <cell r="CX4">
            <v>0</v>
          </cell>
          <cell r="CY4">
            <v>0</v>
          </cell>
          <cell r="CZ4">
            <v>0</v>
          </cell>
          <cell r="DA4">
            <v>0</v>
          </cell>
          <cell r="DB4">
            <v>0</v>
          </cell>
          <cell r="DC4" t="str">
            <v>C13</v>
          </cell>
          <cell r="DD4">
            <v>0</v>
          </cell>
          <cell r="DE4">
            <v>0</v>
          </cell>
          <cell r="DF4">
            <v>0</v>
          </cell>
          <cell r="DG4">
            <v>0</v>
          </cell>
          <cell r="DH4">
            <v>0</v>
          </cell>
          <cell r="DI4" t="str">
            <v>C21</v>
          </cell>
          <cell r="DJ4">
            <v>0</v>
          </cell>
          <cell r="DK4">
            <v>0</v>
          </cell>
          <cell r="DL4">
            <v>0</v>
          </cell>
          <cell r="DM4">
            <v>0</v>
          </cell>
          <cell r="DN4">
            <v>0</v>
          </cell>
          <cell r="DO4" t="str">
            <v>C22</v>
          </cell>
          <cell r="DP4">
            <v>0</v>
          </cell>
          <cell r="DQ4">
            <v>0</v>
          </cell>
          <cell r="DR4">
            <v>0</v>
          </cell>
          <cell r="DS4">
            <v>0</v>
          </cell>
          <cell r="DT4">
            <v>0</v>
          </cell>
          <cell r="DU4" t="str">
            <v>C23</v>
          </cell>
          <cell r="DV4">
            <v>0</v>
          </cell>
          <cell r="DW4">
            <v>0</v>
          </cell>
          <cell r="DX4">
            <v>0</v>
          </cell>
          <cell r="DY4">
            <v>0</v>
          </cell>
          <cell r="DZ4">
            <v>0</v>
          </cell>
          <cell r="EA4" t="str">
            <v>C24</v>
          </cell>
          <cell r="EB4">
            <v>0</v>
          </cell>
          <cell r="EC4">
            <v>0</v>
          </cell>
          <cell r="ED4">
            <v>0</v>
          </cell>
          <cell r="EE4">
            <v>0</v>
          </cell>
          <cell r="EF4">
            <v>0</v>
          </cell>
          <cell r="EG4" t="str">
            <v>C25</v>
          </cell>
          <cell r="EH4">
            <v>0</v>
          </cell>
          <cell r="EI4">
            <v>0</v>
          </cell>
          <cell r="EJ4">
            <v>0</v>
          </cell>
          <cell r="EK4">
            <v>0</v>
          </cell>
          <cell r="EL4">
            <v>0</v>
          </cell>
          <cell r="EM4" t="str">
            <v>C26</v>
          </cell>
          <cell r="EN4">
            <v>0</v>
          </cell>
          <cell r="EO4">
            <v>0</v>
          </cell>
          <cell r="EP4">
            <v>0</v>
          </cell>
          <cell r="EQ4">
            <v>0</v>
          </cell>
          <cell r="ER4">
            <v>0</v>
          </cell>
          <cell r="ES4" t="str">
            <v>C27</v>
          </cell>
          <cell r="ET4">
            <v>0</v>
          </cell>
          <cell r="EU4">
            <v>0</v>
          </cell>
          <cell r="EV4">
            <v>0</v>
          </cell>
          <cell r="EW4">
            <v>0</v>
          </cell>
          <cell r="EX4">
            <v>0</v>
          </cell>
          <cell r="EY4" t="str">
            <v>C31</v>
          </cell>
          <cell r="EZ4">
            <v>0</v>
          </cell>
          <cell r="FA4">
            <v>0</v>
          </cell>
          <cell r="FB4">
            <v>0</v>
          </cell>
          <cell r="FC4">
            <v>0</v>
          </cell>
          <cell r="FD4">
            <v>0</v>
          </cell>
          <cell r="FE4" t="str">
            <v>C32</v>
          </cell>
          <cell r="FF4">
            <v>0</v>
          </cell>
          <cell r="FG4">
            <v>0</v>
          </cell>
          <cell r="FH4">
            <v>0</v>
          </cell>
          <cell r="FI4">
            <v>0</v>
          </cell>
          <cell r="FJ4">
            <v>0</v>
          </cell>
          <cell r="FK4" t="str">
            <v>C33</v>
          </cell>
          <cell r="FL4">
            <v>0</v>
          </cell>
          <cell r="FM4">
            <v>0</v>
          </cell>
          <cell r="FN4">
            <v>0</v>
          </cell>
          <cell r="FO4">
            <v>0</v>
          </cell>
          <cell r="FP4">
            <v>0</v>
          </cell>
          <cell r="FQ4" t="str">
            <v>C34</v>
          </cell>
          <cell r="FR4">
            <v>0</v>
          </cell>
          <cell r="FS4">
            <v>0</v>
          </cell>
          <cell r="FT4">
            <v>0</v>
          </cell>
          <cell r="FU4">
            <v>0</v>
          </cell>
          <cell r="FV4">
            <v>0</v>
          </cell>
          <cell r="FW4" t="str">
            <v>C35</v>
          </cell>
          <cell r="FX4">
            <v>0</v>
          </cell>
          <cell r="FY4">
            <v>0</v>
          </cell>
          <cell r="FZ4">
            <v>0</v>
          </cell>
          <cell r="GA4">
            <v>0</v>
          </cell>
          <cell r="GB4">
            <v>0</v>
          </cell>
          <cell r="GC4" t="str">
            <v>C36</v>
          </cell>
          <cell r="GD4">
            <v>0</v>
          </cell>
          <cell r="GE4">
            <v>0</v>
          </cell>
          <cell r="GF4">
            <v>0</v>
          </cell>
          <cell r="GG4">
            <v>0</v>
          </cell>
          <cell r="GH4">
            <v>0</v>
          </cell>
          <cell r="GI4" t="str">
            <v>C37</v>
          </cell>
          <cell r="GJ4">
            <v>0</v>
          </cell>
          <cell r="GK4">
            <v>0</v>
          </cell>
          <cell r="GL4">
            <v>0</v>
          </cell>
          <cell r="GM4">
            <v>0</v>
          </cell>
          <cell r="GN4">
            <v>0</v>
          </cell>
          <cell r="GO4" t="str">
            <v>C38</v>
          </cell>
          <cell r="GP4">
            <v>0</v>
          </cell>
          <cell r="GQ4">
            <v>0</v>
          </cell>
          <cell r="GR4">
            <v>0</v>
          </cell>
          <cell r="GS4">
            <v>0</v>
          </cell>
          <cell r="GT4">
            <v>0</v>
          </cell>
          <cell r="GU4" t="str">
            <v>C39</v>
          </cell>
          <cell r="GV4">
            <v>0</v>
          </cell>
          <cell r="GW4">
            <v>0</v>
          </cell>
          <cell r="GX4">
            <v>0</v>
          </cell>
          <cell r="GY4">
            <v>0</v>
          </cell>
          <cell r="GZ4">
            <v>0</v>
          </cell>
          <cell r="HA4" t="str">
            <v>C310</v>
          </cell>
          <cell r="HB4">
            <v>0</v>
          </cell>
          <cell r="HG4" t="str">
            <v>C310</v>
          </cell>
          <cell r="HH4">
            <v>0</v>
          </cell>
          <cell r="HM4" t="str">
            <v/>
          </cell>
          <cell r="HN4" t="str">
            <v/>
          </cell>
          <cell r="HP4" t="str">
            <v>10-BB</v>
          </cell>
          <cell r="HQ4" t="str">
            <v>BIO-L</v>
          </cell>
          <cell r="HR4" t="str">
            <v>GEO-L</v>
          </cell>
          <cell r="HS4">
            <v>3012</v>
          </cell>
          <cell r="HT4" t="str">
            <v>PKN</v>
          </cell>
          <cell r="HU4">
            <v>0</v>
          </cell>
          <cell r="HV4" t="str">
            <v>IND</v>
          </cell>
          <cell r="HW4">
            <v>0</v>
          </cell>
          <cell r="HX4" t="str">
            <v>MAT-W</v>
          </cell>
          <cell r="HY4">
            <v>0</v>
          </cell>
          <cell r="HZ4" t="str">
            <v>SEJ-W</v>
          </cell>
          <cell r="IA4">
            <v>0</v>
          </cell>
          <cell r="IB4" t="str">
            <v>IGR-W</v>
          </cell>
          <cell r="IC4">
            <v>0</v>
          </cell>
          <cell r="ID4" t="str">
            <v>SBO</v>
          </cell>
          <cell r="IE4">
            <v>0</v>
          </cell>
          <cell r="IF4" t="str">
            <v>PJO</v>
          </cell>
          <cell r="IG4">
            <v>0</v>
          </cell>
          <cell r="IH4" t="str">
            <v>PRA</v>
          </cell>
          <cell r="II4">
            <v>0</v>
          </cell>
          <cell r="IJ4" t="str">
            <v>JAW</v>
          </cell>
          <cell r="IK4">
            <v>0</v>
          </cell>
          <cell r="IL4" t="str">
            <v>ARB</v>
          </cell>
          <cell r="IM4">
            <v>0</v>
          </cell>
          <cell r="IN4" t="str">
            <v>PKM</v>
          </cell>
          <cell r="IO4">
            <v>0</v>
          </cell>
          <cell r="IP4" t="str">
            <v>IND-P</v>
          </cell>
          <cell r="IQ4">
            <v>0</v>
          </cell>
          <cell r="IR4" t="str">
            <v>IGR-P</v>
          </cell>
          <cell r="IS4">
            <v>0</v>
          </cell>
          <cell r="IT4" t="str">
            <v>JEP-P</v>
          </cell>
          <cell r="IU4">
            <v>0</v>
          </cell>
          <cell r="IV4" t="str">
            <v>ANT-P</v>
          </cell>
          <cell r="IW4">
            <v>0</v>
          </cell>
          <cell r="IX4" t="str">
            <v>BIO-L</v>
          </cell>
          <cell r="IY4">
            <v>0</v>
          </cell>
          <cell r="IZ4" t="str">
            <v>GEO-L</v>
          </cell>
          <cell r="JA4">
            <v>0</v>
          </cell>
        </row>
        <row r="5">
          <cell r="B5" t="str">
            <v>Drs. Purnama , M.T</v>
          </cell>
          <cell r="C5" t="str">
            <v>AA</v>
          </cell>
          <cell r="D5">
            <v>5</v>
          </cell>
          <cell r="G5" t="str">
            <v>10-TKR.1</v>
          </cell>
          <cell r="H5" t="str">
            <v>PUJIYONO, S.Pd</v>
          </cell>
          <cell r="I5">
            <v>10011</v>
          </cell>
          <cell r="M5">
            <v>11</v>
          </cell>
          <cell r="N5">
            <v>70</v>
          </cell>
          <cell r="Q5" t="str">
            <v/>
          </cell>
          <cell r="AB5">
            <v>2</v>
          </cell>
          <cell r="AC5">
            <v>2</v>
          </cell>
          <cell r="AD5">
            <v>3013</v>
          </cell>
          <cell r="AE5" t="str">
            <v>0011593163</v>
          </cell>
          <cell r="AF5" t="str">
            <v>ABI REVANO</v>
          </cell>
          <cell r="AG5" t="str">
            <v>L</v>
          </cell>
          <cell r="AH5" t="str">
            <v>10-TKR.1</v>
          </cell>
          <cell r="AI5" t="str">
            <v>AGM</v>
          </cell>
          <cell r="AJ5">
            <v>0</v>
          </cell>
          <cell r="AK5">
            <v>0</v>
          </cell>
          <cell r="AL5">
            <v>0</v>
          </cell>
          <cell r="AM5">
            <v>0</v>
          </cell>
          <cell r="AN5">
            <v>0</v>
          </cell>
          <cell r="AO5" t="str">
            <v>PKN</v>
          </cell>
          <cell r="AP5">
            <v>0</v>
          </cell>
          <cell r="AQ5">
            <v>0</v>
          </cell>
          <cell r="AR5">
            <v>0</v>
          </cell>
          <cell r="AS5">
            <v>0</v>
          </cell>
          <cell r="AT5">
            <v>0</v>
          </cell>
          <cell r="AU5" t="str">
            <v>IND</v>
          </cell>
          <cell r="AV5">
            <v>0</v>
          </cell>
          <cell r="AW5">
            <v>0</v>
          </cell>
          <cell r="AX5">
            <v>0</v>
          </cell>
          <cell r="AY5">
            <v>0</v>
          </cell>
          <cell r="AZ5">
            <v>0</v>
          </cell>
          <cell r="BA5" t="str">
            <v>MAT</v>
          </cell>
          <cell r="BB5">
            <v>0</v>
          </cell>
          <cell r="BC5">
            <v>0</v>
          </cell>
          <cell r="BD5">
            <v>0</v>
          </cell>
          <cell r="BE5">
            <v>0</v>
          </cell>
          <cell r="BF5">
            <v>0</v>
          </cell>
          <cell r="BG5" t="str">
            <v>SEJ</v>
          </cell>
          <cell r="BH5">
            <v>0</v>
          </cell>
          <cell r="BI5">
            <v>0</v>
          </cell>
          <cell r="BJ5">
            <v>0</v>
          </cell>
          <cell r="BK5">
            <v>0</v>
          </cell>
          <cell r="BL5">
            <v>0</v>
          </cell>
          <cell r="BM5" t="str">
            <v>ING</v>
          </cell>
          <cell r="BN5">
            <v>0</v>
          </cell>
          <cell r="BO5">
            <v>0</v>
          </cell>
          <cell r="BP5">
            <v>0</v>
          </cell>
          <cell r="BQ5">
            <v>0</v>
          </cell>
          <cell r="BR5">
            <v>0</v>
          </cell>
          <cell r="BS5" t="str">
            <v>SBU</v>
          </cell>
          <cell r="BT5">
            <v>0</v>
          </cell>
          <cell r="BU5">
            <v>0</v>
          </cell>
          <cell r="BV5">
            <v>0</v>
          </cell>
          <cell r="BW5">
            <v>0</v>
          </cell>
          <cell r="BX5">
            <v>0</v>
          </cell>
          <cell r="BY5" t="str">
            <v>KWU</v>
          </cell>
          <cell r="BZ5">
            <v>0</v>
          </cell>
          <cell r="CA5">
            <v>0</v>
          </cell>
          <cell r="CB5">
            <v>0</v>
          </cell>
          <cell r="CC5">
            <v>0</v>
          </cell>
          <cell r="CD5">
            <v>0</v>
          </cell>
          <cell r="CE5" t="str">
            <v>POR</v>
          </cell>
          <cell r="CF5">
            <v>0</v>
          </cell>
          <cell r="CG5">
            <v>0</v>
          </cell>
          <cell r="CH5">
            <v>0</v>
          </cell>
          <cell r="CI5">
            <v>0</v>
          </cell>
          <cell r="CJ5">
            <v>0</v>
          </cell>
          <cell r="CK5" t="str">
            <v>JAW</v>
          </cell>
          <cell r="CL5">
            <v>0</v>
          </cell>
          <cell r="CM5">
            <v>0</v>
          </cell>
          <cell r="CN5">
            <v>0</v>
          </cell>
          <cell r="CO5">
            <v>0</v>
          </cell>
          <cell r="CP5">
            <v>0</v>
          </cell>
          <cell r="CQ5" t="str">
            <v>C11</v>
          </cell>
          <cell r="CR5">
            <v>0</v>
          </cell>
          <cell r="CS5">
            <v>0</v>
          </cell>
          <cell r="CT5">
            <v>0</v>
          </cell>
          <cell r="CU5">
            <v>0</v>
          </cell>
          <cell r="CV5">
            <v>0</v>
          </cell>
          <cell r="CW5" t="str">
            <v>C12</v>
          </cell>
          <cell r="CX5">
            <v>0</v>
          </cell>
          <cell r="CY5">
            <v>0</v>
          </cell>
          <cell r="CZ5">
            <v>0</v>
          </cell>
          <cell r="DA5">
            <v>0</v>
          </cell>
          <cell r="DB5">
            <v>0</v>
          </cell>
          <cell r="DC5" t="str">
            <v>C13</v>
          </cell>
          <cell r="DD5">
            <v>0</v>
          </cell>
          <cell r="DE5">
            <v>0</v>
          </cell>
          <cell r="DF5">
            <v>0</v>
          </cell>
          <cell r="DG5">
            <v>0</v>
          </cell>
          <cell r="DH5">
            <v>0</v>
          </cell>
          <cell r="DI5" t="str">
            <v>C21</v>
          </cell>
          <cell r="DJ5">
            <v>0</v>
          </cell>
          <cell r="DK5">
            <v>0</v>
          </cell>
          <cell r="DL5">
            <v>0</v>
          </cell>
          <cell r="DM5">
            <v>0</v>
          </cell>
          <cell r="DN5">
            <v>0</v>
          </cell>
          <cell r="DO5" t="str">
            <v>C22</v>
          </cell>
          <cell r="DP5">
            <v>0</v>
          </cell>
          <cell r="DQ5">
            <v>0</v>
          </cell>
          <cell r="DR5">
            <v>0</v>
          </cell>
          <cell r="DS5">
            <v>0</v>
          </cell>
          <cell r="DT5">
            <v>0</v>
          </cell>
          <cell r="DU5" t="str">
            <v>C23</v>
          </cell>
          <cell r="DV5">
            <v>0</v>
          </cell>
          <cell r="DW5">
            <v>0</v>
          </cell>
          <cell r="DX5">
            <v>0</v>
          </cell>
          <cell r="DY5">
            <v>0</v>
          </cell>
          <cell r="DZ5">
            <v>0</v>
          </cell>
          <cell r="EA5" t="str">
            <v>C24</v>
          </cell>
          <cell r="EB5">
            <v>0</v>
          </cell>
          <cell r="EC5">
            <v>0</v>
          </cell>
          <cell r="ED5">
            <v>0</v>
          </cell>
          <cell r="EE5">
            <v>0</v>
          </cell>
          <cell r="EF5">
            <v>0</v>
          </cell>
          <cell r="EG5" t="str">
            <v>C25</v>
          </cell>
          <cell r="EH5">
            <v>0</v>
          </cell>
          <cell r="EI5">
            <v>0</v>
          </cell>
          <cell r="EJ5">
            <v>0</v>
          </cell>
          <cell r="EK5">
            <v>0</v>
          </cell>
          <cell r="EL5">
            <v>0</v>
          </cell>
          <cell r="EM5" t="str">
            <v>C26</v>
          </cell>
          <cell r="EN5">
            <v>0</v>
          </cell>
          <cell r="EO5">
            <v>0</v>
          </cell>
          <cell r="EP5">
            <v>0</v>
          </cell>
          <cell r="EQ5">
            <v>0</v>
          </cell>
          <cell r="ER5">
            <v>0</v>
          </cell>
          <cell r="ES5" t="str">
            <v>C27</v>
          </cell>
          <cell r="ET5">
            <v>0</v>
          </cell>
          <cell r="EU5">
            <v>0</v>
          </cell>
          <cell r="EV5">
            <v>0</v>
          </cell>
          <cell r="EW5">
            <v>0</v>
          </cell>
          <cell r="EX5">
            <v>0</v>
          </cell>
          <cell r="EY5" t="str">
            <v>C31</v>
          </cell>
          <cell r="EZ5">
            <v>0</v>
          </cell>
          <cell r="FA5">
            <v>0</v>
          </cell>
          <cell r="FB5">
            <v>0</v>
          </cell>
          <cell r="FC5">
            <v>0</v>
          </cell>
          <cell r="FD5">
            <v>0</v>
          </cell>
          <cell r="FE5" t="str">
            <v>C32</v>
          </cell>
          <cell r="FF5">
            <v>0</v>
          </cell>
          <cell r="FG5">
            <v>0</v>
          </cell>
          <cell r="FH5">
            <v>0</v>
          </cell>
          <cell r="FI5">
            <v>0</v>
          </cell>
          <cell r="FJ5">
            <v>0</v>
          </cell>
          <cell r="FK5" t="str">
            <v>C33</v>
          </cell>
          <cell r="FL5">
            <v>0</v>
          </cell>
          <cell r="FM5">
            <v>0</v>
          </cell>
          <cell r="FN5">
            <v>0</v>
          </cell>
          <cell r="FO5">
            <v>0</v>
          </cell>
          <cell r="FP5">
            <v>0</v>
          </cell>
          <cell r="FQ5" t="str">
            <v>C34</v>
          </cell>
          <cell r="FR5">
            <v>0</v>
          </cell>
          <cell r="FS5">
            <v>0</v>
          </cell>
          <cell r="FT5">
            <v>0</v>
          </cell>
          <cell r="FU5">
            <v>0</v>
          </cell>
          <cell r="FV5">
            <v>0</v>
          </cell>
          <cell r="FW5" t="str">
            <v>C35</v>
          </cell>
          <cell r="FX5">
            <v>0</v>
          </cell>
          <cell r="FY5">
            <v>0</v>
          </cell>
          <cell r="FZ5">
            <v>0</v>
          </cell>
          <cell r="GA5">
            <v>0</v>
          </cell>
          <cell r="GB5">
            <v>0</v>
          </cell>
          <cell r="GC5" t="str">
            <v>C36</v>
          </cell>
          <cell r="GD5">
            <v>0</v>
          </cell>
          <cell r="GE5">
            <v>0</v>
          </cell>
          <cell r="GF5">
            <v>0</v>
          </cell>
          <cell r="GG5">
            <v>0</v>
          </cell>
          <cell r="GH5">
            <v>0</v>
          </cell>
          <cell r="GI5" t="str">
            <v>C37</v>
          </cell>
          <cell r="GJ5">
            <v>0</v>
          </cell>
          <cell r="GK5">
            <v>0</v>
          </cell>
          <cell r="GL5">
            <v>0</v>
          </cell>
          <cell r="GM5">
            <v>0</v>
          </cell>
          <cell r="GN5">
            <v>0</v>
          </cell>
          <cell r="GO5" t="str">
            <v>C38</v>
          </cell>
          <cell r="GP5">
            <v>0</v>
          </cell>
          <cell r="GQ5">
            <v>0</v>
          </cell>
          <cell r="GR5">
            <v>0</v>
          </cell>
          <cell r="GS5">
            <v>0</v>
          </cell>
          <cell r="GT5">
            <v>0</v>
          </cell>
          <cell r="GU5" t="str">
            <v>C39</v>
          </cell>
          <cell r="GV5">
            <v>0</v>
          </cell>
          <cell r="GW5">
            <v>0</v>
          </cell>
          <cell r="GX5">
            <v>0</v>
          </cell>
          <cell r="GY5">
            <v>0</v>
          </cell>
          <cell r="GZ5">
            <v>0</v>
          </cell>
          <cell r="HA5" t="str">
            <v>C310</v>
          </cell>
          <cell r="HB5">
            <v>0</v>
          </cell>
          <cell r="HG5" t="str">
            <v>C310</v>
          </cell>
          <cell r="HH5">
            <v>0</v>
          </cell>
          <cell r="HM5" t="str">
            <v/>
          </cell>
          <cell r="HN5" t="str">
            <v/>
          </cell>
          <cell r="HP5" t="str">
            <v>10-IPS.1</v>
          </cell>
          <cell r="HQ5" t="str">
            <v>BIO-L</v>
          </cell>
          <cell r="HR5" t="str">
            <v>IGR-L</v>
          </cell>
          <cell r="HS5">
            <v>3013</v>
          </cell>
          <cell r="HT5" t="str">
            <v>PKN</v>
          </cell>
          <cell r="HU5">
            <v>0</v>
          </cell>
          <cell r="HV5" t="str">
            <v>IND</v>
          </cell>
          <cell r="HW5">
            <v>0</v>
          </cell>
          <cell r="HX5" t="str">
            <v>MAT-W</v>
          </cell>
          <cell r="HY5">
            <v>0</v>
          </cell>
          <cell r="HZ5" t="str">
            <v>SEJ-W</v>
          </cell>
          <cell r="IA5">
            <v>0</v>
          </cell>
          <cell r="IB5" t="str">
            <v>IGR-W</v>
          </cell>
          <cell r="IC5">
            <v>0</v>
          </cell>
          <cell r="ID5" t="str">
            <v>SBO</v>
          </cell>
          <cell r="IE5">
            <v>0</v>
          </cell>
          <cell r="IF5" t="str">
            <v>PJO</v>
          </cell>
          <cell r="IG5">
            <v>0</v>
          </cell>
          <cell r="IH5" t="str">
            <v>PRA</v>
          </cell>
          <cell r="II5">
            <v>0</v>
          </cell>
          <cell r="IJ5" t="str">
            <v>JAW</v>
          </cell>
          <cell r="IK5">
            <v>0</v>
          </cell>
          <cell r="IL5" t="str">
            <v>ARB</v>
          </cell>
          <cell r="IM5">
            <v>0</v>
          </cell>
          <cell r="IN5" t="str">
            <v>PKM</v>
          </cell>
          <cell r="IO5">
            <v>0</v>
          </cell>
          <cell r="IP5" t="str">
            <v>IND-P</v>
          </cell>
          <cell r="IQ5">
            <v>0</v>
          </cell>
          <cell r="IR5" t="str">
            <v>IGR-P</v>
          </cell>
          <cell r="IS5">
            <v>0</v>
          </cell>
          <cell r="IT5" t="str">
            <v>JEP-P</v>
          </cell>
          <cell r="IU5">
            <v>0</v>
          </cell>
          <cell r="IV5" t="str">
            <v>ANT-P</v>
          </cell>
          <cell r="IW5">
            <v>0</v>
          </cell>
          <cell r="IX5" t="str">
            <v>BIO-L</v>
          </cell>
          <cell r="IY5">
            <v>0</v>
          </cell>
          <cell r="IZ5" t="str">
            <v>GEO-L</v>
          </cell>
          <cell r="JA5">
            <v>0</v>
          </cell>
        </row>
        <row r="6">
          <cell r="B6" t="str">
            <v>Drs. Muh Amir Mahmud</v>
          </cell>
          <cell r="C6" t="str">
            <v>AB</v>
          </cell>
          <cell r="D6">
            <v>6</v>
          </cell>
          <cell r="G6" t="str">
            <v>10-TKR.2</v>
          </cell>
          <cell r="H6" t="str">
            <v>YULIATI, S.Pd</v>
          </cell>
          <cell r="I6">
            <v>10012</v>
          </cell>
          <cell r="M6">
            <v>12</v>
          </cell>
          <cell r="N6">
            <v>70</v>
          </cell>
          <cell r="Q6" t="str">
            <v/>
          </cell>
          <cell r="V6" t="str">
            <v>Belum memilih</v>
          </cell>
          <cell r="AB6">
            <v>3</v>
          </cell>
          <cell r="AC6">
            <v>3</v>
          </cell>
          <cell r="AD6">
            <v>3014</v>
          </cell>
          <cell r="AE6" t="str">
            <v>9996949704</v>
          </cell>
          <cell r="AF6" t="str">
            <v>ADI RAHAYU</v>
          </cell>
          <cell r="AG6" t="str">
            <v>L</v>
          </cell>
          <cell r="AH6" t="str">
            <v>10-TKR.1</v>
          </cell>
          <cell r="AI6" t="str">
            <v>AGM</v>
          </cell>
          <cell r="AJ6">
            <v>0</v>
          </cell>
          <cell r="AK6">
            <v>0</v>
          </cell>
          <cell r="AL6">
            <v>0</v>
          </cell>
          <cell r="AM6">
            <v>0</v>
          </cell>
          <cell r="AN6">
            <v>0</v>
          </cell>
          <cell r="AO6" t="str">
            <v>PKN</v>
          </cell>
          <cell r="AP6">
            <v>0</v>
          </cell>
          <cell r="AQ6">
            <v>0</v>
          </cell>
          <cell r="AR6">
            <v>0</v>
          </cell>
          <cell r="AS6">
            <v>0</v>
          </cell>
          <cell r="AT6">
            <v>0</v>
          </cell>
          <cell r="AU6" t="str">
            <v>IND</v>
          </cell>
          <cell r="AV6">
            <v>0</v>
          </cell>
          <cell r="AW6">
            <v>0</v>
          </cell>
          <cell r="AX6">
            <v>0</v>
          </cell>
          <cell r="AY6">
            <v>0</v>
          </cell>
          <cell r="AZ6">
            <v>0</v>
          </cell>
          <cell r="BA6" t="str">
            <v>MAT</v>
          </cell>
          <cell r="BB6">
            <v>0</v>
          </cell>
          <cell r="BC6">
            <v>0</v>
          </cell>
          <cell r="BD6">
            <v>0</v>
          </cell>
          <cell r="BE6">
            <v>0</v>
          </cell>
          <cell r="BF6">
            <v>0</v>
          </cell>
          <cell r="BG6" t="str">
            <v>SEJ</v>
          </cell>
          <cell r="BH6">
            <v>0</v>
          </cell>
          <cell r="BI6">
            <v>0</v>
          </cell>
          <cell r="BJ6">
            <v>0</v>
          </cell>
          <cell r="BK6">
            <v>0</v>
          </cell>
          <cell r="BL6">
            <v>0</v>
          </cell>
          <cell r="BM6" t="str">
            <v>ING</v>
          </cell>
          <cell r="BN6">
            <v>0</v>
          </cell>
          <cell r="BO6">
            <v>0</v>
          </cell>
          <cell r="BP6">
            <v>0</v>
          </cell>
          <cell r="BQ6">
            <v>0</v>
          </cell>
          <cell r="BR6">
            <v>0</v>
          </cell>
          <cell r="BS6" t="str">
            <v>SBU</v>
          </cell>
          <cell r="BT6">
            <v>0</v>
          </cell>
          <cell r="BU6">
            <v>0</v>
          </cell>
          <cell r="BV6">
            <v>0</v>
          </cell>
          <cell r="BW6">
            <v>0</v>
          </cell>
          <cell r="BX6">
            <v>0</v>
          </cell>
          <cell r="BY6" t="str">
            <v>KWU</v>
          </cell>
          <cell r="BZ6">
            <v>0</v>
          </cell>
          <cell r="CA6">
            <v>0</v>
          </cell>
          <cell r="CB6">
            <v>0</v>
          </cell>
          <cell r="CC6">
            <v>0</v>
          </cell>
          <cell r="CD6">
            <v>0</v>
          </cell>
          <cell r="CE6" t="str">
            <v>POR</v>
          </cell>
          <cell r="CF6">
            <v>0</v>
          </cell>
          <cell r="CG6">
            <v>0</v>
          </cell>
          <cell r="CH6">
            <v>0</v>
          </cell>
          <cell r="CI6">
            <v>0</v>
          </cell>
          <cell r="CJ6">
            <v>0</v>
          </cell>
          <cell r="CK6" t="str">
            <v>JAW</v>
          </cell>
          <cell r="CL6">
            <v>0</v>
          </cell>
          <cell r="CM6">
            <v>0</v>
          </cell>
          <cell r="CN6">
            <v>0</v>
          </cell>
          <cell r="CO6">
            <v>0</v>
          </cell>
          <cell r="CP6">
            <v>0</v>
          </cell>
          <cell r="CQ6" t="str">
            <v>C11</v>
          </cell>
          <cell r="CR6">
            <v>0</v>
          </cell>
          <cell r="CS6">
            <v>0</v>
          </cell>
          <cell r="CT6">
            <v>0</v>
          </cell>
          <cell r="CU6">
            <v>0</v>
          </cell>
          <cell r="CV6">
            <v>0</v>
          </cell>
          <cell r="CW6" t="str">
            <v>C12</v>
          </cell>
          <cell r="CX6">
            <v>0</v>
          </cell>
          <cell r="CY6">
            <v>0</v>
          </cell>
          <cell r="CZ6">
            <v>0</v>
          </cell>
          <cell r="DA6">
            <v>0</v>
          </cell>
          <cell r="DB6">
            <v>0</v>
          </cell>
          <cell r="DC6" t="str">
            <v>C13</v>
          </cell>
          <cell r="DD6">
            <v>0</v>
          </cell>
          <cell r="DE6">
            <v>0</v>
          </cell>
          <cell r="DF6">
            <v>0</v>
          </cell>
          <cell r="DG6">
            <v>0</v>
          </cell>
          <cell r="DH6">
            <v>0</v>
          </cell>
          <cell r="DI6" t="str">
            <v>C21</v>
          </cell>
          <cell r="DJ6">
            <v>0</v>
          </cell>
          <cell r="DK6">
            <v>0</v>
          </cell>
          <cell r="DL6">
            <v>0</v>
          </cell>
          <cell r="DM6">
            <v>0</v>
          </cell>
          <cell r="DN6">
            <v>0</v>
          </cell>
          <cell r="DO6" t="str">
            <v>C22</v>
          </cell>
          <cell r="DP6">
            <v>0</v>
          </cell>
          <cell r="DQ6">
            <v>0</v>
          </cell>
          <cell r="DR6">
            <v>0</v>
          </cell>
          <cell r="DS6">
            <v>0</v>
          </cell>
          <cell r="DT6">
            <v>0</v>
          </cell>
          <cell r="DU6" t="str">
            <v>C23</v>
          </cell>
          <cell r="DV6">
            <v>0</v>
          </cell>
          <cell r="DW6">
            <v>0</v>
          </cell>
          <cell r="DX6">
            <v>0</v>
          </cell>
          <cell r="DY6">
            <v>0</v>
          </cell>
          <cell r="DZ6">
            <v>0</v>
          </cell>
          <cell r="EA6" t="str">
            <v>C24</v>
          </cell>
          <cell r="EB6">
            <v>0</v>
          </cell>
          <cell r="EC6">
            <v>0</v>
          </cell>
          <cell r="ED6">
            <v>0</v>
          </cell>
          <cell r="EE6">
            <v>0</v>
          </cell>
          <cell r="EF6">
            <v>0</v>
          </cell>
          <cell r="EG6" t="str">
            <v>C25</v>
          </cell>
          <cell r="EH6">
            <v>0</v>
          </cell>
          <cell r="EI6">
            <v>0</v>
          </cell>
          <cell r="EJ6">
            <v>0</v>
          </cell>
          <cell r="EK6">
            <v>0</v>
          </cell>
          <cell r="EL6">
            <v>0</v>
          </cell>
          <cell r="EM6" t="str">
            <v>C26</v>
          </cell>
          <cell r="EN6">
            <v>0</v>
          </cell>
          <cell r="EO6">
            <v>0</v>
          </cell>
          <cell r="EP6">
            <v>0</v>
          </cell>
          <cell r="EQ6">
            <v>0</v>
          </cell>
          <cell r="ER6">
            <v>0</v>
          </cell>
          <cell r="ES6" t="str">
            <v>C27</v>
          </cell>
          <cell r="ET6">
            <v>0</v>
          </cell>
          <cell r="EU6">
            <v>0</v>
          </cell>
          <cell r="EV6">
            <v>0</v>
          </cell>
          <cell r="EW6">
            <v>0</v>
          </cell>
          <cell r="EX6">
            <v>0</v>
          </cell>
          <cell r="EY6" t="str">
            <v>C31</v>
          </cell>
          <cell r="EZ6">
            <v>0</v>
          </cell>
          <cell r="FA6">
            <v>0</v>
          </cell>
          <cell r="FB6">
            <v>0</v>
          </cell>
          <cell r="FC6">
            <v>0</v>
          </cell>
          <cell r="FD6">
            <v>0</v>
          </cell>
          <cell r="FE6" t="str">
            <v>C32</v>
          </cell>
          <cell r="FF6">
            <v>0</v>
          </cell>
          <cell r="FG6">
            <v>0</v>
          </cell>
          <cell r="FH6">
            <v>0</v>
          </cell>
          <cell r="FI6">
            <v>0</v>
          </cell>
          <cell r="FJ6">
            <v>0</v>
          </cell>
          <cell r="FK6" t="str">
            <v>C33</v>
          </cell>
          <cell r="FL6">
            <v>0</v>
          </cell>
          <cell r="FM6">
            <v>0</v>
          </cell>
          <cell r="FN6">
            <v>0</v>
          </cell>
          <cell r="FO6">
            <v>0</v>
          </cell>
          <cell r="FP6">
            <v>0</v>
          </cell>
          <cell r="FQ6" t="str">
            <v>C34</v>
          </cell>
          <cell r="FR6">
            <v>0</v>
          </cell>
          <cell r="FS6">
            <v>0</v>
          </cell>
          <cell r="FT6">
            <v>0</v>
          </cell>
          <cell r="FU6">
            <v>0</v>
          </cell>
          <cell r="FV6">
            <v>0</v>
          </cell>
          <cell r="FW6" t="str">
            <v>C35</v>
          </cell>
          <cell r="FX6">
            <v>0</v>
          </cell>
          <cell r="FY6">
            <v>0</v>
          </cell>
          <cell r="FZ6">
            <v>0</v>
          </cell>
          <cell r="GA6">
            <v>0</v>
          </cell>
          <cell r="GB6">
            <v>0</v>
          </cell>
          <cell r="GC6" t="str">
            <v>C36</v>
          </cell>
          <cell r="GD6">
            <v>0</v>
          </cell>
          <cell r="GE6">
            <v>0</v>
          </cell>
          <cell r="GF6">
            <v>0</v>
          </cell>
          <cell r="GG6">
            <v>0</v>
          </cell>
          <cell r="GH6">
            <v>0</v>
          </cell>
          <cell r="GI6" t="str">
            <v>C37</v>
          </cell>
          <cell r="GJ6">
            <v>0</v>
          </cell>
          <cell r="GK6">
            <v>0</v>
          </cell>
          <cell r="GL6">
            <v>0</v>
          </cell>
          <cell r="GM6">
            <v>0</v>
          </cell>
          <cell r="GN6">
            <v>0</v>
          </cell>
          <cell r="GO6" t="str">
            <v>C38</v>
          </cell>
          <cell r="GP6">
            <v>0</v>
          </cell>
          <cell r="GQ6">
            <v>0</v>
          </cell>
          <cell r="GR6">
            <v>0</v>
          </cell>
          <cell r="GS6">
            <v>0</v>
          </cell>
          <cell r="GT6">
            <v>0</v>
          </cell>
          <cell r="GU6" t="str">
            <v>C39</v>
          </cell>
          <cell r="GV6">
            <v>0</v>
          </cell>
          <cell r="GW6">
            <v>0</v>
          </cell>
          <cell r="GX6">
            <v>0</v>
          </cell>
          <cell r="GY6">
            <v>0</v>
          </cell>
          <cell r="GZ6">
            <v>0</v>
          </cell>
          <cell r="HA6" t="str">
            <v>C310</v>
          </cell>
          <cell r="HB6">
            <v>0</v>
          </cell>
          <cell r="HG6" t="str">
            <v>C310</v>
          </cell>
          <cell r="HH6">
            <v>0</v>
          </cell>
          <cell r="HM6" t="str">
            <v/>
          </cell>
          <cell r="HN6" t="str">
            <v/>
          </cell>
          <cell r="HP6" t="str">
            <v>10-IPS.2</v>
          </cell>
          <cell r="HQ6" t="str">
            <v>BIO-L</v>
          </cell>
          <cell r="HR6" t="str">
            <v>IGR-L</v>
          </cell>
          <cell r="HS6">
            <v>3014</v>
          </cell>
          <cell r="HT6" t="str">
            <v>PKN</v>
          </cell>
          <cell r="HU6">
            <v>0</v>
          </cell>
          <cell r="HV6" t="str">
            <v>IND</v>
          </cell>
          <cell r="HW6">
            <v>0</v>
          </cell>
          <cell r="HX6" t="str">
            <v>MAT-W</v>
          </cell>
          <cell r="HY6">
            <v>0</v>
          </cell>
          <cell r="HZ6" t="str">
            <v>SEJ-W</v>
          </cell>
          <cell r="IA6">
            <v>0</v>
          </cell>
          <cell r="IB6" t="str">
            <v>IGR-W</v>
          </cell>
          <cell r="IC6">
            <v>0</v>
          </cell>
          <cell r="ID6" t="str">
            <v>SBO</v>
          </cell>
          <cell r="IE6">
            <v>0</v>
          </cell>
          <cell r="IF6" t="str">
            <v>PJO</v>
          </cell>
          <cell r="IG6">
            <v>0</v>
          </cell>
          <cell r="IH6" t="str">
            <v>PRA</v>
          </cell>
          <cell r="II6">
            <v>0</v>
          </cell>
          <cell r="IJ6" t="str">
            <v>JAW</v>
          </cell>
          <cell r="IK6">
            <v>0</v>
          </cell>
          <cell r="IL6" t="str">
            <v>ARB</v>
          </cell>
          <cell r="IM6">
            <v>0</v>
          </cell>
          <cell r="IN6" t="str">
            <v>PKM</v>
          </cell>
          <cell r="IO6">
            <v>0</v>
          </cell>
          <cell r="IP6" t="str">
            <v>IND-P</v>
          </cell>
          <cell r="IQ6">
            <v>0</v>
          </cell>
          <cell r="IR6" t="str">
            <v>IGR-P</v>
          </cell>
          <cell r="IS6">
            <v>0</v>
          </cell>
          <cell r="IT6" t="str">
            <v>JEP-P</v>
          </cell>
          <cell r="IU6">
            <v>0</v>
          </cell>
          <cell r="IV6" t="str">
            <v>ANT-P</v>
          </cell>
          <cell r="IW6">
            <v>0</v>
          </cell>
          <cell r="IX6" t="str">
            <v>BIO-L</v>
          </cell>
          <cell r="IY6">
            <v>0</v>
          </cell>
          <cell r="IZ6" t="str">
            <v>GEO-L</v>
          </cell>
          <cell r="JA6">
            <v>0</v>
          </cell>
        </row>
        <row r="7">
          <cell r="B7" t="str">
            <v>Dedy Nurprijatno, S.Pd</v>
          </cell>
          <cell r="C7" t="str">
            <v>AC</v>
          </cell>
          <cell r="D7">
            <v>7</v>
          </cell>
          <cell r="G7" t="str">
            <v>10-TSM.1</v>
          </cell>
          <cell r="H7" t="str">
            <v>WISNU RIZA KARTIKA,S.Pd</v>
          </cell>
          <cell r="I7">
            <v>10021</v>
          </cell>
          <cell r="Q7" t="str">
            <v/>
          </cell>
          <cell r="V7" t="str">
            <v>Praktek / Kinerja</v>
          </cell>
          <cell r="AB7">
            <v>4</v>
          </cell>
          <cell r="AC7">
            <v>4</v>
          </cell>
          <cell r="AD7">
            <v>3015</v>
          </cell>
          <cell r="AE7" t="str">
            <v>0012621709</v>
          </cell>
          <cell r="AF7" t="str">
            <v>AHMAD FANDOLIN</v>
          </cell>
          <cell r="AG7" t="str">
            <v>L</v>
          </cell>
          <cell r="AH7" t="str">
            <v>10-TKR.1</v>
          </cell>
          <cell r="AI7" t="str">
            <v>AGM</v>
          </cell>
          <cell r="AJ7">
            <v>0</v>
          </cell>
          <cell r="AK7">
            <v>0</v>
          </cell>
          <cell r="AL7">
            <v>0</v>
          </cell>
          <cell r="AM7">
            <v>0</v>
          </cell>
          <cell r="AN7">
            <v>0</v>
          </cell>
          <cell r="AO7" t="str">
            <v>PKN</v>
          </cell>
          <cell r="AP7">
            <v>0</v>
          </cell>
          <cell r="AQ7">
            <v>0</v>
          </cell>
          <cell r="AR7">
            <v>0</v>
          </cell>
          <cell r="AS7">
            <v>0</v>
          </cell>
          <cell r="AT7">
            <v>0</v>
          </cell>
          <cell r="AU7" t="str">
            <v>IND</v>
          </cell>
          <cell r="AV7">
            <v>0</v>
          </cell>
          <cell r="AW7">
            <v>0</v>
          </cell>
          <cell r="AX7">
            <v>0</v>
          </cell>
          <cell r="AY7">
            <v>0</v>
          </cell>
          <cell r="AZ7">
            <v>0</v>
          </cell>
          <cell r="BA7" t="str">
            <v>MAT</v>
          </cell>
          <cell r="BB7">
            <v>0</v>
          </cell>
          <cell r="BC7">
            <v>0</v>
          </cell>
          <cell r="BD7">
            <v>0</v>
          </cell>
          <cell r="BE7">
            <v>0</v>
          </cell>
          <cell r="BF7">
            <v>0</v>
          </cell>
          <cell r="BG7" t="str">
            <v>SEJ</v>
          </cell>
          <cell r="BH7">
            <v>0</v>
          </cell>
          <cell r="BI7">
            <v>0</v>
          </cell>
          <cell r="BJ7">
            <v>0</v>
          </cell>
          <cell r="BK7">
            <v>0</v>
          </cell>
          <cell r="BL7">
            <v>0</v>
          </cell>
          <cell r="BM7" t="str">
            <v>ING</v>
          </cell>
          <cell r="BN7">
            <v>0</v>
          </cell>
          <cell r="BO7">
            <v>0</v>
          </cell>
          <cell r="BP7">
            <v>0</v>
          </cell>
          <cell r="BQ7">
            <v>0</v>
          </cell>
          <cell r="BR7">
            <v>0</v>
          </cell>
          <cell r="BS7" t="str">
            <v>SBU</v>
          </cell>
          <cell r="BT7">
            <v>0</v>
          </cell>
          <cell r="BU7">
            <v>0</v>
          </cell>
          <cell r="BV7">
            <v>0</v>
          </cell>
          <cell r="BW7">
            <v>0</v>
          </cell>
          <cell r="BX7">
            <v>0</v>
          </cell>
          <cell r="BY7" t="str">
            <v>KWU</v>
          </cell>
          <cell r="BZ7">
            <v>0</v>
          </cell>
          <cell r="CA7">
            <v>0</v>
          </cell>
          <cell r="CB7">
            <v>0</v>
          </cell>
          <cell r="CC7">
            <v>0</v>
          </cell>
          <cell r="CD7">
            <v>0</v>
          </cell>
          <cell r="CE7" t="str">
            <v>POR</v>
          </cell>
          <cell r="CF7">
            <v>0</v>
          </cell>
          <cell r="CG7">
            <v>0</v>
          </cell>
          <cell r="CH7">
            <v>0</v>
          </cell>
          <cell r="CI7">
            <v>0</v>
          </cell>
          <cell r="CJ7">
            <v>0</v>
          </cell>
          <cell r="CK7" t="str">
            <v>JAW</v>
          </cell>
          <cell r="CL7">
            <v>0</v>
          </cell>
          <cell r="CM7">
            <v>0</v>
          </cell>
          <cell r="CN7">
            <v>0</v>
          </cell>
          <cell r="CO7">
            <v>0</v>
          </cell>
          <cell r="CP7">
            <v>0</v>
          </cell>
          <cell r="CQ7" t="str">
            <v>C11</v>
          </cell>
          <cell r="CR7">
            <v>0</v>
          </cell>
          <cell r="CS7">
            <v>0</v>
          </cell>
          <cell r="CT7">
            <v>0</v>
          </cell>
          <cell r="CU7">
            <v>0</v>
          </cell>
          <cell r="CV7">
            <v>0</v>
          </cell>
          <cell r="CW7" t="str">
            <v>C12</v>
          </cell>
          <cell r="CX7">
            <v>0</v>
          </cell>
          <cell r="CY7">
            <v>0</v>
          </cell>
          <cell r="CZ7">
            <v>0</v>
          </cell>
          <cell r="DA7">
            <v>0</v>
          </cell>
          <cell r="DB7">
            <v>0</v>
          </cell>
          <cell r="DC7" t="str">
            <v>C13</v>
          </cell>
          <cell r="DD7">
            <v>0</v>
          </cell>
          <cell r="DE7">
            <v>0</v>
          </cell>
          <cell r="DF7">
            <v>0</v>
          </cell>
          <cell r="DG7">
            <v>0</v>
          </cell>
          <cell r="DH7">
            <v>0</v>
          </cell>
          <cell r="DI7" t="str">
            <v>C21</v>
          </cell>
          <cell r="DJ7">
            <v>0</v>
          </cell>
          <cell r="DK7">
            <v>0</v>
          </cell>
          <cell r="DL7">
            <v>0</v>
          </cell>
          <cell r="DM7">
            <v>0</v>
          </cell>
          <cell r="DN7">
            <v>0</v>
          </cell>
          <cell r="DO7" t="str">
            <v>C22</v>
          </cell>
          <cell r="DP7">
            <v>0</v>
          </cell>
          <cell r="DQ7">
            <v>0</v>
          </cell>
          <cell r="DR7">
            <v>0</v>
          </cell>
          <cell r="DS7">
            <v>0</v>
          </cell>
          <cell r="DT7">
            <v>0</v>
          </cell>
          <cell r="DU7" t="str">
            <v>C23</v>
          </cell>
          <cell r="DV7">
            <v>0</v>
          </cell>
          <cell r="DW7">
            <v>0</v>
          </cell>
          <cell r="DX7">
            <v>0</v>
          </cell>
          <cell r="DY7">
            <v>0</v>
          </cell>
          <cell r="DZ7">
            <v>0</v>
          </cell>
          <cell r="EA7" t="str">
            <v>C24</v>
          </cell>
          <cell r="EB7">
            <v>0</v>
          </cell>
          <cell r="EC7">
            <v>0</v>
          </cell>
          <cell r="ED7">
            <v>0</v>
          </cell>
          <cell r="EE7">
            <v>0</v>
          </cell>
          <cell r="EF7">
            <v>0</v>
          </cell>
          <cell r="EG7" t="str">
            <v>C25</v>
          </cell>
          <cell r="EH7">
            <v>0</v>
          </cell>
          <cell r="EI7">
            <v>0</v>
          </cell>
          <cell r="EJ7">
            <v>0</v>
          </cell>
          <cell r="EK7">
            <v>0</v>
          </cell>
          <cell r="EL7">
            <v>0</v>
          </cell>
          <cell r="EM7" t="str">
            <v>C26</v>
          </cell>
          <cell r="EN7">
            <v>0</v>
          </cell>
          <cell r="EO7">
            <v>0</v>
          </cell>
          <cell r="EP7">
            <v>0</v>
          </cell>
          <cell r="EQ7">
            <v>0</v>
          </cell>
          <cell r="ER7">
            <v>0</v>
          </cell>
          <cell r="ES7" t="str">
            <v>C27</v>
          </cell>
          <cell r="ET7">
            <v>0</v>
          </cell>
          <cell r="EU7">
            <v>0</v>
          </cell>
          <cell r="EV7">
            <v>0</v>
          </cell>
          <cell r="EW7">
            <v>0</v>
          </cell>
          <cell r="EX7">
            <v>0</v>
          </cell>
          <cell r="EY7" t="str">
            <v>C31</v>
          </cell>
          <cell r="EZ7">
            <v>0</v>
          </cell>
          <cell r="FA7">
            <v>0</v>
          </cell>
          <cell r="FB7">
            <v>0</v>
          </cell>
          <cell r="FC7">
            <v>0</v>
          </cell>
          <cell r="FD7">
            <v>0</v>
          </cell>
          <cell r="FE7" t="str">
            <v>C32</v>
          </cell>
          <cell r="FF7">
            <v>0</v>
          </cell>
          <cell r="FG7">
            <v>0</v>
          </cell>
          <cell r="FH7">
            <v>0</v>
          </cell>
          <cell r="FI7">
            <v>0</v>
          </cell>
          <cell r="FJ7">
            <v>0</v>
          </cell>
          <cell r="FK7" t="str">
            <v>C33</v>
          </cell>
          <cell r="FL7">
            <v>0</v>
          </cell>
          <cell r="FM7">
            <v>0</v>
          </cell>
          <cell r="FN7">
            <v>0</v>
          </cell>
          <cell r="FO7">
            <v>0</v>
          </cell>
          <cell r="FP7">
            <v>0</v>
          </cell>
          <cell r="FQ7" t="str">
            <v>C34</v>
          </cell>
          <cell r="FR7">
            <v>0</v>
          </cell>
          <cell r="FS7">
            <v>0</v>
          </cell>
          <cell r="FT7">
            <v>0</v>
          </cell>
          <cell r="FU7">
            <v>0</v>
          </cell>
          <cell r="FV7">
            <v>0</v>
          </cell>
          <cell r="FW7" t="str">
            <v>C35</v>
          </cell>
          <cell r="FX7">
            <v>0</v>
          </cell>
          <cell r="FY7">
            <v>0</v>
          </cell>
          <cell r="FZ7">
            <v>0</v>
          </cell>
          <cell r="GA7">
            <v>0</v>
          </cell>
          <cell r="GB7">
            <v>0</v>
          </cell>
          <cell r="GC7" t="str">
            <v>C36</v>
          </cell>
          <cell r="GD7">
            <v>0</v>
          </cell>
          <cell r="GE7">
            <v>0</v>
          </cell>
          <cell r="GF7">
            <v>0</v>
          </cell>
          <cell r="GG7">
            <v>0</v>
          </cell>
          <cell r="GH7">
            <v>0</v>
          </cell>
          <cell r="GI7" t="str">
            <v>C37</v>
          </cell>
          <cell r="GJ7">
            <v>0</v>
          </cell>
          <cell r="GK7">
            <v>0</v>
          </cell>
          <cell r="GL7">
            <v>0</v>
          </cell>
          <cell r="GM7">
            <v>0</v>
          </cell>
          <cell r="GN7">
            <v>0</v>
          </cell>
          <cell r="GO7" t="str">
            <v>C38</v>
          </cell>
          <cell r="GP7">
            <v>0</v>
          </cell>
          <cell r="GQ7">
            <v>0</v>
          </cell>
          <cell r="GR7">
            <v>0</v>
          </cell>
          <cell r="GS7">
            <v>0</v>
          </cell>
          <cell r="GT7">
            <v>0</v>
          </cell>
          <cell r="GU7" t="str">
            <v>C39</v>
          </cell>
          <cell r="GV7">
            <v>0</v>
          </cell>
          <cell r="GW7">
            <v>0</v>
          </cell>
          <cell r="GX7">
            <v>0</v>
          </cell>
          <cell r="GY7">
            <v>0</v>
          </cell>
          <cell r="GZ7">
            <v>0</v>
          </cell>
          <cell r="HA7" t="str">
            <v>C310</v>
          </cell>
          <cell r="HB7">
            <v>0</v>
          </cell>
          <cell r="HG7" t="str">
            <v>C310</v>
          </cell>
          <cell r="HH7">
            <v>0</v>
          </cell>
          <cell r="HM7" t="str">
            <v/>
          </cell>
          <cell r="HN7" t="str">
            <v/>
          </cell>
          <cell r="HP7" t="str">
            <v>10-IPS.3</v>
          </cell>
          <cell r="HQ7" t="str">
            <v>BIO-L</v>
          </cell>
          <cell r="HR7" t="str">
            <v>JEP-L</v>
          </cell>
          <cell r="HS7">
            <v>3015</v>
          </cell>
          <cell r="HT7" t="str">
            <v>PKN</v>
          </cell>
          <cell r="HU7">
            <v>0</v>
          </cell>
          <cell r="HV7" t="str">
            <v>IND</v>
          </cell>
          <cell r="HW7">
            <v>0</v>
          </cell>
          <cell r="HX7" t="str">
            <v>MAT-W</v>
          </cell>
          <cell r="HY7">
            <v>0</v>
          </cell>
          <cell r="HZ7" t="str">
            <v>SEJ-W</v>
          </cell>
          <cell r="IA7">
            <v>0</v>
          </cell>
          <cell r="IB7" t="str">
            <v>IGR-W</v>
          </cell>
          <cell r="IC7">
            <v>0</v>
          </cell>
          <cell r="ID7" t="str">
            <v>SBO</v>
          </cell>
          <cell r="IE7">
            <v>0</v>
          </cell>
          <cell r="IF7" t="str">
            <v>PJO</v>
          </cell>
          <cell r="IG7">
            <v>0</v>
          </cell>
          <cell r="IH7" t="str">
            <v>PRA</v>
          </cell>
          <cell r="II7">
            <v>0</v>
          </cell>
          <cell r="IJ7" t="str">
            <v>JAW</v>
          </cell>
          <cell r="IK7">
            <v>0</v>
          </cell>
          <cell r="IL7" t="str">
            <v>ARB</v>
          </cell>
          <cell r="IM7">
            <v>0</v>
          </cell>
          <cell r="IN7" t="str">
            <v>PKM</v>
          </cell>
          <cell r="IO7">
            <v>0</v>
          </cell>
          <cell r="IP7" t="str">
            <v>IND-P</v>
          </cell>
          <cell r="IQ7">
            <v>0</v>
          </cell>
          <cell r="IR7" t="str">
            <v>IGR-P</v>
          </cell>
          <cell r="IS7">
            <v>0</v>
          </cell>
          <cell r="IT7" t="str">
            <v>JEP-P</v>
          </cell>
          <cell r="IU7">
            <v>0</v>
          </cell>
          <cell r="IV7" t="str">
            <v>ANT-P</v>
          </cell>
          <cell r="IW7">
            <v>0</v>
          </cell>
          <cell r="IX7" t="str">
            <v>BIO-L</v>
          </cell>
          <cell r="IY7">
            <v>0</v>
          </cell>
          <cell r="IZ7" t="str">
            <v>GEO-L</v>
          </cell>
          <cell r="JA7">
            <v>0</v>
          </cell>
        </row>
        <row r="8">
          <cell r="B8" t="str">
            <v>Sopandi, S.Pd</v>
          </cell>
          <cell r="C8" t="str">
            <v>AD</v>
          </cell>
          <cell r="D8">
            <v>8</v>
          </cell>
          <cell r="G8" t="str">
            <v>10-TSM.2</v>
          </cell>
          <cell r="H8" t="str">
            <v>SALIS ZAENAL M,S.Pd</v>
          </cell>
          <cell r="I8">
            <v>10022</v>
          </cell>
          <cell r="Q8" t="str">
            <v/>
          </cell>
          <cell r="V8" t="str">
            <v>Penilaian Autentik</v>
          </cell>
          <cell r="AB8">
            <v>5</v>
          </cell>
          <cell r="AC8">
            <v>5</v>
          </cell>
          <cell r="AD8">
            <v>3016</v>
          </cell>
          <cell r="AE8" t="str">
            <v>9998440635</v>
          </cell>
          <cell r="AF8" t="str">
            <v>AHMAD ILHAM FAUZI</v>
          </cell>
          <cell r="AG8" t="str">
            <v>L</v>
          </cell>
          <cell r="AH8" t="str">
            <v>10-TKR.1</v>
          </cell>
          <cell r="AI8" t="str">
            <v>AGM</v>
          </cell>
          <cell r="AJ8">
            <v>0</v>
          </cell>
          <cell r="AK8">
            <v>0</v>
          </cell>
          <cell r="AL8">
            <v>0</v>
          </cell>
          <cell r="AM8">
            <v>0</v>
          </cell>
          <cell r="AN8">
            <v>0</v>
          </cell>
          <cell r="AO8" t="str">
            <v>PKN</v>
          </cell>
          <cell r="AP8">
            <v>0</v>
          </cell>
          <cell r="AQ8">
            <v>0</v>
          </cell>
          <cell r="AR8">
            <v>0</v>
          </cell>
          <cell r="AS8">
            <v>0</v>
          </cell>
          <cell r="AT8">
            <v>0</v>
          </cell>
          <cell r="AU8" t="str">
            <v>IND</v>
          </cell>
          <cell r="AV8">
            <v>0</v>
          </cell>
          <cell r="AW8">
            <v>0</v>
          </cell>
          <cell r="AX8">
            <v>0</v>
          </cell>
          <cell r="AY8">
            <v>0</v>
          </cell>
          <cell r="AZ8">
            <v>0</v>
          </cell>
          <cell r="BA8" t="str">
            <v>MAT</v>
          </cell>
          <cell r="BB8">
            <v>0</v>
          </cell>
          <cell r="BC8">
            <v>0</v>
          </cell>
          <cell r="BD8">
            <v>0</v>
          </cell>
          <cell r="BE8">
            <v>0</v>
          </cell>
          <cell r="BF8">
            <v>0</v>
          </cell>
          <cell r="BG8" t="str">
            <v>SEJ</v>
          </cell>
          <cell r="BH8">
            <v>0</v>
          </cell>
          <cell r="BI8">
            <v>0</v>
          </cell>
          <cell r="BJ8">
            <v>0</v>
          </cell>
          <cell r="BK8">
            <v>0</v>
          </cell>
          <cell r="BL8">
            <v>0</v>
          </cell>
          <cell r="BM8" t="str">
            <v>ING</v>
          </cell>
          <cell r="BN8">
            <v>0</v>
          </cell>
          <cell r="BO8">
            <v>0</v>
          </cell>
          <cell r="BP8">
            <v>0</v>
          </cell>
          <cell r="BQ8">
            <v>0</v>
          </cell>
          <cell r="BR8">
            <v>0</v>
          </cell>
          <cell r="BS8" t="str">
            <v>SBU</v>
          </cell>
          <cell r="BT8">
            <v>0</v>
          </cell>
          <cell r="BU8">
            <v>0</v>
          </cell>
          <cell r="BV8">
            <v>0</v>
          </cell>
          <cell r="BW8">
            <v>0</v>
          </cell>
          <cell r="BX8">
            <v>0</v>
          </cell>
          <cell r="BY8" t="str">
            <v>KWU</v>
          </cell>
          <cell r="BZ8">
            <v>0</v>
          </cell>
          <cell r="CA8">
            <v>0</v>
          </cell>
          <cell r="CB8">
            <v>0</v>
          </cell>
          <cell r="CC8">
            <v>0</v>
          </cell>
          <cell r="CD8">
            <v>0</v>
          </cell>
          <cell r="CE8" t="str">
            <v>POR</v>
          </cell>
          <cell r="CF8">
            <v>0</v>
          </cell>
          <cell r="CG8">
            <v>0</v>
          </cell>
          <cell r="CH8">
            <v>0</v>
          </cell>
          <cell r="CI8">
            <v>0</v>
          </cell>
          <cell r="CJ8">
            <v>0</v>
          </cell>
          <cell r="CK8" t="str">
            <v>JAW</v>
          </cell>
          <cell r="CL8">
            <v>0</v>
          </cell>
          <cell r="CM8">
            <v>0</v>
          </cell>
          <cell r="CN8">
            <v>0</v>
          </cell>
          <cell r="CO8">
            <v>0</v>
          </cell>
          <cell r="CP8">
            <v>0</v>
          </cell>
          <cell r="CQ8" t="str">
            <v>C11</v>
          </cell>
          <cell r="CR8">
            <v>0</v>
          </cell>
          <cell r="CS8">
            <v>0</v>
          </cell>
          <cell r="CT8">
            <v>0</v>
          </cell>
          <cell r="CU8">
            <v>0</v>
          </cell>
          <cell r="CV8">
            <v>0</v>
          </cell>
          <cell r="CW8" t="str">
            <v>C12</v>
          </cell>
          <cell r="CX8">
            <v>0</v>
          </cell>
          <cell r="CY8">
            <v>0</v>
          </cell>
          <cell r="CZ8">
            <v>0</v>
          </cell>
          <cell r="DA8">
            <v>0</v>
          </cell>
          <cell r="DB8">
            <v>0</v>
          </cell>
          <cell r="DC8" t="str">
            <v>C13</v>
          </cell>
          <cell r="DD8">
            <v>0</v>
          </cell>
          <cell r="DE8">
            <v>0</v>
          </cell>
          <cell r="DF8">
            <v>0</v>
          </cell>
          <cell r="DG8">
            <v>0</v>
          </cell>
          <cell r="DH8">
            <v>0</v>
          </cell>
          <cell r="DI8" t="str">
            <v>C21</v>
          </cell>
          <cell r="DJ8">
            <v>0</v>
          </cell>
          <cell r="DK8">
            <v>0</v>
          </cell>
          <cell r="DL8">
            <v>0</v>
          </cell>
          <cell r="DM8">
            <v>0</v>
          </cell>
          <cell r="DN8">
            <v>0</v>
          </cell>
          <cell r="DO8" t="str">
            <v>C22</v>
          </cell>
          <cell r="DP8">
            <v>0</v>
          </cell>
          <cell r="DQ8">
            <v>0</v>
          </cell>
          <cell r="DR8">
            <v>0</v>
          </cell>
          <cell r="DS8">
            <v>0</v>
          </cell>
          <cell r="DT8">
            <v>0</v>
          </cell>
          <cell r="DU8" t="str">
            <v>C23</v>
          </cell>
          <cell r="DV8">
            <v>0</v>
          </cell>
          <cell r="DW8">
            <v>0</v>
          </cell>
          <cell r="DX8">
            <v>0</v>
          </cell>
          <cell r="DY8">
            <v>0</v>
          </cell>
          <cell r="DZ8">
            <v>0</v>
          </cell>
          <cell r="EA8" t="str">
            <v>C24</v>
          </cell>
          <cell r="EB8">
            <v>0</v>
          </cell>
          <cell r="EC8">
            <v>0</v>
          </cell>
          <cell r="ED8">
            <v>0</v>
          </cell>
          <cell r="EE8">
            <v>0</v>
          </cell>
          <cell r="EF8">
            <v>0</v>
          </cell>
          <cell r="EG8" t="str">
            <v>C25</v>
          </cell>
          <cell r="EH8">
            <v>0</v>
          </cell>
          <cell r="EI8">
            <v>0</v>
          </cell>
          <cell r="EJ8">
            <v>0</v>
          </cell>
          <cell r="EK8">
            <v>0</v>
          </cell>
          <cell r="EL8">
            <v>0</v>
          </cell>
          <cell r="EM8" t="str">
            <v>C26</v>
          </cell>
          <cell r="EN8">
            <v>0</v>
          </cell>
          <cell r="EO8">
            <v>0</v>
          </cell>
          <cell r="EP8">
            <v>0</v>
          </cell>
          <cell r="EQ8">
            <v>0</v>
          </cell>
          <cell r="ER8">
            <v>0</v>
          </cell>
          <cell r="ES8" t="str">
            <v>C27</v>
          </cell>
          <cell r="ET8">
            <v>0</v>
          </cell>
          <cell r="EU8">
            <v>0</v>
          </cell>
          <cell r="EV8">
            <v>0</v>
          </cell>
          <cell r="EW8">
            <v>0</v>
          </cell>
          <cell r="EX8">
            <v>0</v>
          </cell>
          <cell r="EY8" t="str">
            <v>C31</v>
          </cell>
          <cell r="EZ8">
            <v>0</v>
          </cell>
          <cell r="FA8">
            <v>0</v>
          </cell>
          <cell r="FB8">
            <v>0</v>
          </cell>
          <cell r="FC8">
            <v>0</v>
          </cell>
          <cell r="FD8">
            <v>0</v>
          </cell>
          <cell r="FE8" t="str">
            <v>C32</v>
          </cell>
          <cell r="FF8">
            <v>0</v>
          </cell>
          <cell r="FG8">
            <v>0</v>
          </cell>
          <cell r="FH8">
            <v>0</v>
          </cell>
          <cell r="FI8">
            <v>0</v>
          </cell>
          <cell r="FJ8">
            <v>0</v>
          </cell>
          <cell r="FK8" t="str">
            <v>C33</v>
          </cell>
          <cell r="FL8">
            <v>0</v>
          </cell>
          <cell r="FM8">
            <v>0</v>
          </cell>
          <cell r="FN8">
            <v>0</v>
          </cell>
          <cell r="FO8">
            <v>0</v>
          </cell>
          <cell r="FP8">
            <v>0</v>
          </cell>
          <cell r="FQ8" t="str">
            <v>C34</v>
          </cell>
          <cell r="FR8">
            <v>0</v>
          </cell>
          <cell r="FS8">
            <v>0</v>
          </cell>
          <cell r="FT8">
            <v>0</v>
          </cell>
          <cell r="FU8">
            <v>0</v>
          </cell>
          <cell r="FV8">
            <v>0</v>
          </cell>
          <cell r="FW8" t="str">
            <v>C35</v>
          </cell>
          <cell r="FX8">
            <v>0</v>
          </cell>
          <cell r="FY8">
            <v>0</v>
          </cell>
          <cell r="FZ8">
            <v>0</v>
          </cell>
          <cell r="GA8">
            <v>0</v>
          </cell>
          <cell r="GB8">
            <v>0</v>
          </cell>
          <cell r="GC8" t="str">
            <v>C36</v>
          </cell>
          <cell r="GD8">
            <v>0</v>
          </cell>
          <cell r="GE8">
            <v>0</v>
          </cell>
          <cell r="GF8">
            <v>0</v>
          </cell>
          <cell r="GG8">
            <v>0</v>
          </cell>
          <cell r="GH8">
            <v>0</v>
          </cell>
          <cell r="GI8" t="str">
            <v>C37</v>
          </cell>
          <cell r="GJ8">
            <v>0</v>
          </cell>
          <cell r="GK8">
            <v>0</v>
          </cell>
          <cell r="GL8">
            <v>0</v>
          </cell>
          <cell r="GM8">
            <v>0</v>
          </cell>
          <cell r="GN8">
            <v>0</v>
          </cell>
          <cell r="GO8" t="str">
            <v>C38</v>
          </cell>
          <cell r="GP8">
            <v>0</v>
          </cell>
          <cell r="GQ8">
            <v>0</v>
          </cell>
          <cell r="GR8">
            <v>0</v>
          </cell>
          <cell r="GS8">
            <v>0</v>
          </cell>
          <cell r="GT8">
            <v>0</v>
          </cell>
          <cell r="GU8" t="str">
            <v>C39</v>
          </cell>
          <cell r="GV8">
            <v>0</v>
          </cell>
          <cell r="GW8">
            <v>0</v>
          </cell>
          <cell r="GX8">
            <v>0</v>
          </cell>
          <cell r="GY8">
            <v>0</v>
          </cell>
          <cell r="GZ8">
            <v>0</v>
          </cell>
          <cell r="HA8" t="str">
            <v>C310</v>
          </cell>
          <cell r="HB8">
            <v>0</v>
          </cell>
          <cell r="HG8" t="str">
            <v>C310</v>
          </cell>
          <cell r="HH8">
            <v>0</v>
          </cell>
          <cell r="HM8" t="str">
            <v/>
          </cell>
          <cell r="HN8" t="str">
            <v/>
          </cell>
          <cell r="HP8" t="str">
            <v>10-IPS.4</v>
          </cell>
          <cell r="HQ8" t="str">
            <v>BIO-L</v>
          </cell>
          <cell r="HR8" t="str">
            <v>JEP-L</v>
          </cell>
          <cell r="HS8">
            <v>3016</v>
          </cell>
          <cell r="HT8" t="str">
            <v>PKN</v>
          </cell>
          <cell r="HU8">
            <v>0</v>
          </cell>
          <cell r="HV8" t="str">
            <v>IND</v>
          </cell>
          <cell r="HW8">
            <v>0</v>
          </cell>
          <cell r="HX8" t="str">
            <v>MAT-W</v>
          </cell>
          <cell r="HY8">
            <v>0</v>
          </cell>
          <cell r="HZ8" t="str">
            <v>SEJ-W</v>
          </cell>
          <cell r="IA8">
            <v>0</v>
          </cell>
          <cell r="IB8" t="str">
            <v>IGR-W</v>
          </cell>
          <cell r="IC8">
            <v>0</v>
          </cell>
          <cell r="ID8" t="str">
            <v>SBO</v>
          </cell>
          <cell r="IE8">
            <v>0</v>
          </cell>
          <cell r="IF8" t="str">
            <v>PJO</v>
          </cell>
          <cell r="IG8">
            <v>0</v>
          </cell>
          <cell r="IH8" t="str">
            <v>PRA</v>
          </cell>
          <cell r="II8">
            <v>0</v>
          </cell>
          <cell r="IJ8" t="str">
            <v>JAW</v>
          </cell>
          <cell r="IK8">
            <v>0</v>
          </cell>
          <cell r="IL8" t="str">
            <v>ARB</v>
          </cell>
          <cell r="IM8">
            <v>0</v>
          </cell>
          <cell r="IN8" t="str">
            <v>PKM</v>
          </cell>
          <cell r="IO8">
            <v>0</v>
          </cell>
          <cell r="IP8" t="str">
            <v>IND-P</v>
          </cell>
          <cell r="IQ8">
            <v>0</v>
          </cell>
          <cell r="IR8" t="str">
            <v>IGR-P</v>
          </cell>
          <cell r="IS8">
            <v>0</v>
          </cell>
          <cell r="IT8" t="str">
            <v>JEP-P</v>
          </cell>
          <cell r="IU8">
            <v>0</v>
          </cell>
          <cell r="IV8" t="str">
            <v>ANT-P</v>
          </cell>
          <cell r="IW8">
            <v>0</v>
          </cell>
          <cell r="IX8" t="str">
            <v>BIO-L</v>
          </cell>
          <cell r="IY8">
            <v>0</v>
          </cell>
          <cell r="IZ8" t="str">
            <v>GEO-L</v>
          </cell>
          <cell r="JA8">
            <v>0</v>
          </cell>
        </row>
        <row r="9">
          <cell r="B9" t="str">
            <v>Siti Ngaisah, S.Pd, M.M</v>
          </cell>
          <cell r="C9" t="str">
            <v>AE</v>
          </cell>
          <cell r="D9">
            <v>9</v>
          </cell>
          <cell r="G9" t="str">
            <v>10-AK.1</v>
          </cell>
          <cell r="H9" t="str">
            <v>Drs. YUGIYANTO</v>
          </cell>
          <cell r="I9">
            <v>10031</v>
          </cell>
          <cell r="Q9" t="str">
            <v/>
          </cell>
          <cell r="V9" t="str">
            <v>Proyek</v>
          </cell>
          <cell r="AB9">
            <v>6</v>
          </cell>
          <cell r="AC9">
            <v>6</v>
          </cell>
          <cell r="AD9">
            <v>3017</v>
          </cell>
          <cell r="AE9" t="str">
            <v>0002800621</v>
          </cell>
          <cell r="AF9" t="str">
            <v>AHMAD YUSRIL IHZA</v>
          </cell>
          <cell r="AG9" t="str">
            <v>L</v>
          </cell>
          <cell r="AH9" t="str">
            <v>10-TKR.1</v>
          </cell>
          <cell r="AI9" t="str">
            <v>AGM</v>
          </cell>
          <cell r="AJ9">
            <v>0</v>
          </cell>
          <cell r="AK9">
            <v>0</v>
          </cell>
          <cell r="AL9">
            <v>0</v>
          </cell>
          <cell r="AM9">
            <v>0</v>
          </cell>
          <cell r="AN9">
            <v>0</v>
          </cell>
          <cell r="AO9" t="str">
            <v>PKN</v>
          </cell>
          <cell r="AP9">
            <v>0</v>
          </cell>
          <cell r="AQ9">
            <v>0</v>
          </cell>
          <cell r="AR9">
            <v>0</v>
          </cell>
          <cell r="AS9">
            <v>0</v>
          </cell>
          <cell r="AT9">
            <v>0</v>
          </cell>
          <cell r="AU9" t="str">
            <v>IND</v>
          </cell>
          <cell r="AV9">
            <v>0</v>
          </cell>
          <cell r="AW9">
            <v>0</v>
          </cell>
          <cell r="AX9">
            <v>0</v>
          </cell>
          <cell r="AY9">
            <v>0</v>
          </cell>
          <cell r="AZ9">
            <v>0</v>
          </cell>
          <cell r="BA9" t="str">
            <v>MAT</v>
          </cell>
          <cell r="BB9">
            <v>0</v>
          </cell>
          <cell r="BC9">
            <v>0</v>
          </cell>
          <cell r="BD9">
            <v>0</v>
          </cell>
          <cell r="BE9">
            <v>0</v>
          </cell>
          <cell r="BF9">
            <v>0</v>
          </cell>
          <cell r="BG9" t="str">
            <v>SEJ</v>
          </cell>
          <cell r="BH9">
            <v>0</v>
          </cell>
          <cell r="BI9">
            <v>0</v>
          </cell>
          <cell r="BJ9">
            <v>0</v>
          </cell>
          <cell r="BK9">
            <v>0</v>
          </cell>
          <cell r="BL9">
            <v>0</v>
          </cell>
          <cell r="BM9" t="str">
            <v>ING</v>
          </cell>
          <cell r="BN9">
            <v>0</v>
          </cell>
          <cell r="BO9">
            <v>0</v>
          </cell>
          <cell r="BP9">
            <v>0</v>
          </cell>
          <cell r="BQ9">
            <v>0</v>
          </cell>
          <cell r="BR9">
            <v>0</v>
          </cell>
          <cell r="BS9" t="str">
            <v>SBU</v>
          </cell>
          <cell r="BT9">
            <v>0</v>
          </cell>
          <cell r="BU9">
            <v>0</v>
          </cell>
          <cell r="BV9">
            <v>0</v>
          </cell>
          <cell r="BW9">
            <v>0</v>
          </cell>
          <cell r="BX9">
            <v>0</v>
          </cell>
          <cell r="BY9" t="str">
            <v>KWU</v>
          </cell>
          <cell r="BZ9">
            <v>0</v>
          </cell>
          <cell r="CA9">
            <v>0</v>
          </cell>
          <cell r="CB9">
            <v>0</v>
          </cell>
          <cell r="CC9">
            <v>0</v>
          </cell>
          <cell r="CD9">
            <v>0</v>
          </cell>
          <cell r="CE9" t="str">
            <v>POR</v>
          </cell>
          <cell r="CF9">
            <v>0</v>
          </cell>
          <cell r="CG9">
            <v>0</v>
          </cell>
          <cell r="CH9">
            <v>0</v>
          </cell>
          <cell r="CI9">
            <v>0</v>
          </cell>
          <cell r="CJ9">
            <v>0</v>
          </cell>
          <cell r="CK9" t="str">
            <v>JAW</v>
          </cell>
          <cell r="CL9">
            <v>0</v>
          </cell>
          <cell r="CM9">
            <v>0</v>
          </cell>
          <cell r="CN9">
            <v>0</v>
          </cell>
          <cell r="CO9">
            <v>0</v>
          </cell>
          <cell r="CP9">
            <v>0</v>
          </cell>
          <cell r="CQ9" t="str">
            <v>C11</v>
          </cell>
          <cell r="CR9">
            <v>0</v>
          </cell>
          <cell r="CS9">
            <v>0</v>
          </cell>
          <cell r="CT9">
            <v>0</v>
          </cell>
          <cell r="CU9">
            <v>0</v>
          </cell>
          <cell r="CV9">
            <v>0</v>
          </cell>
          <cell r="CW9" t="str">
            <v>C12</v>
          </cell>
          <cell r="CX9">
            <v>0</v>
          </cell>
          <cell r="CY9">
            <v>0</v>
          </cell>
          <cell r="CZ9">
            <v>0</v>
          </cell>
          <cell r="DA9">
            <v>0</v>
          </cell>
          <cell r="DB9">
            <v>0</v>
          </cell>
          <cell r="DC9" t="str">
            <v>C13</v>
          </cell>
          <cell r="DD9">
            <v>0</v>
          </cell>
          <cell r="DE9">
            <v>0</v>
          </cell>
          <cell r="DF9">
            <v>0</v>
          </cell>
          <cell r="DG9">
            <v>0</v>
          </cell>
          <cell r="DH9">
            <v>0</v>
          </cell>
          <cell r="DI9" t="str">
            <v>C21</v>
          </cell>
          <cell r="DJ9">
            <v>0</v>
          </cell>
          <cell r="DK9">
            <v>0</v>
          </cell>
          <cell r="DL9">
            <v>0</v>
          </cell>
          <cell r="DM9">
            <v>0</v>
          </cell>
          <cell r="DN9">
            <v>0</v>
          </cell>
          <cell r="DO9" t="str">
            <v>C22</v>
          </cell>
          <cell r="DP9">
            <v>0</v>
          </cell>
          <cell r="DQ9">
            <v>0</v>
          </cell>
          <cell r="DR9">
            <v>0</v>
          </cell>
          <cell r="DS9">
            <v>0</v>
          </cell>
          <cell r="DT9">
            <v>0</v>
          </cell>
          <cell r="DU9" t="str">
            <v>C23</v>
          </cell>
          <cell r="DV9">
            <v>0</v>
          </cell>
          <cell r="DW9">
            <v>0</v>
          </cell>
          <cell r="DX9">
            <v>0</v>
          </cell>
          <cell r="DY9">
            <v>0</v>
          </cell>
          <cell r="DZ9">
            <v>0</v>
          </cell>
          <cell r="EA9" t="str">
            <v>C24</v>
          </cell>
          <cell r="EB9">
            <v>0</v>
          </cell>
          <cell r="EC9">
            <v>0</v>
          </cell>
          <cell r="ED9">
            <v>0</v>
          </cell>
          <cell r="EE9">
            <v>0</v>
          </cell>
          <cell r="EF9">
            <v>0</v>
          </cell>
          <cell r="EG9" t="str">
            <v>C25</v>
          </cell>
          <cell r="EH9">
            <v>0</v>
          </cell>
          <cell r="EI9">
            <v>0</v>
          </cell>
          <cell r="EJ9">
            <v>0</v>
          </cell>
          <cell r="EK9">
            <v>0</v>
          </cell>
          <cell r="EL9">
            <v>0</v>
          </cell>
          <cell r="EM9" t="str">
            <v>C26</v>
          </cell>
          <cell r="EN9">
            <v>0</v>
          </cell>
          <cell r="EO9">
            <v>0</v>
          </cell>
          <cell r="EP9">
            <v>0</v>
          </cell>
          <cell r="EQ9">
            <v>0</v>
          </cell>
          <cell r="ER9">
            <v>0</v>
          </cell>
          <cell r="ES9" t="str">
            <v>C27</v>
          </cell>
          <cell r="ET9">
            <v>0</v>
          </cell>
          <cell r="EU9">
            <v>0</v>
          </cell>
          <cell r="EV9">
            <v>0</v>
          </cell>
          <cell r="EW9">
            <v>0</v>
          </cell>
          <cell r="EX9">
            <v>0</v>
          </cell>
          <cell r="EY9" t="str">
            <v>C31</v>
          </cell>
          <cell r="EZ9">
            <v>0</v>
          </cell>
          <cell r="FA9">
            <v>0</v>
          </cell>
          <cell r="FB9">
            <v>0</v>
          </cell>
          <cell r="FC9">
            <v>0</v>
          </cell>
          <cell r="FD9">
            <v>0</v>
          </cell>
          <cell r="FE9" t="str">
            <v>C32</v>
          </cell>
          <cell r="FF9">
            <v>0</v>
          </cell>
          <cell r="FG9">
            <v>0</v>
          </cell>
          <cell r="FH9">
            <v>0</v>
          </cell>
          <cell r="FI9">
            <v>0</v>
          </cell>
          <cell r="FJ9">
            <v>0</v>
          </cell>
          <cell r="FK9" t="str">
            <v>C33</v>
          </cell>
          <cell r="FL9">
            <v>0</v>
          </cell>
          <cell r="FM9">
            <v>0</v>
          </cell>
          <cell r="FN9">
            <v>0</v>
          </cell>
          <cell r="FO9">
            <v>0</v>
          </cell>
          <cell r="FP9">
            <v>0</v>
          </cell>
          <cell r="FQ9" t="str">
            <v>C34</v>
          </cell>
          <cell r="FR9">
            <v>0</v>
          </cell>
          <cell r="FS9">
            <v>0</v>
          </cell>
          <cell r="FT9">
            <v>0</v>
          </cell>
          <cell r="FU9">
            <v>0</v>
          </cell>
          <cell r="FV9">
            <v>0</v>
          </cell>
          <cell r="FW9" t="str">
            <v>C35</v>
          </cell>
          <cell r="FX9">
            <v>0</v>
          </cell>
          <cell r="FY9">
            <v>0</v>
          </cell>
          <cell r="FZ9">
            <v>0</v>
          </cell>
          <cell r="GA9">
            <v>0</v>
          </cell>
          <cell r="GB9">
            <v>0</v>
          </cell>
          <cell r="GC9" t="str">
            <v>C36</v>
          </cell>
          <cell r="GD9">
            <v>0</v>
          </cell>
          <cell r="GE9">
            <v>0</v>
          </cell>
          <cell r="GF9">
            <v>0</v>
          </cell>
          <cell r="GG9">
            <v>0</v>
          </cell>
          <cell r="GH9">
            <v>0</v>
          </cell>
          <cell r="GI9" t="str">
            <v>C37</v>
          </cell>
          <cell r="GJ9">
            <v>0</v>
          </cell>
          <cell r="GK9">
            <v>0</v>
          </cell>
          <cell r="GL9">
            <v>0</v>
          </cell>
          <cell r="GM9">
            <v>0</v>
          </cell>
          <cell r="GN9">
            <v>0</v>
          </cell>
          <cell r="GO9" t="str">
            <v>C38</v>
          </cell>
          <cell r="GP9">
            <v>0</v>
          </cell>
          <cell r="GQ9">
            <v>0</v>
          </cell>
          <cell r="GR9">
            <v>0</v>
          </cell>
          <cell r="GS9">
            <v>0</v>
          </cell>
          <cell r="GT9">
            <v>0</v>
          </cell>
          <cell r="GU9" t="str">
            <v>C39</v>
          </cell>
          <cell r="GV9">
            <v>0</v>
          </cell>
          <cell r="GW9">
            <v>0</v>
          </cell>
          <cell r="GX9">
            <v>0</v>
          </cell>
          <cell r="GY9">
            <v>0</v>
          </cell>
          <cell r="GZ9">
            <v>0</v>
          </cell>
          <cell r="HA9" t="str">
            <v>C310</v>
          </cell>
          <cell r="HB9">
            <v>0</v>
          </cell>
          <cell r="HG9" t="str">
            <v>C310</v>
          </cell>
          <cell r="HH9">
            <v>0</v>
          </cell>
          <cell r="HM9" t="str">
            <v/>
          </cell>
          <cell r="HN9" t="str">
            <v/>
          </cell>
          <cell r="HP9" t="str">
            <v>10-MIPA.1</v>
          </cell>
          <cell r="HQ9" t="str">
            <v>GEO-L</v>
          </cell>
          <cell r="HR9" t="str">
            <v>IGR-L</v>
          </cell>
          <cell r="HS9">
            <v>3017</v>
          </cell>
          <cell r="HT9" t="str">
            <v>PKN</v>
          </cell>
          <cell r="HU9">
            <v>0</v>
          </cell>
          <cell r="HV9" t="str">
            <v>IND</v>
          </cell>
          <cell r="HW9">
            <v>0</v>
          </cell>
          <cell r="HX9" t="str">
            <v>MAT-W</v>
          </cell>
          <cell r="HY9">
            <v>0</v>
          </cell>
          <cell r="HZ9" t="str">
            <v>SEJ-W</v>
          </cell>
          <cell r="IA9">
            <v>0</v>
          </cell>
          <cell r="IB9" t="str">
            <v>IGR-W</v>
          </cell>
          <cell r="IC9">
            <v>0</v>
          </cell>
          <cell r="ID9" t="str">
            <v>SBO</v>
          </cell>
          <cell r="IE9">
            <v>0</v>
          </cell>
          <cell r="IF9" t="str">
            <v>PJO</v>
          </cell>
          <cell r="IG9">
            <v>0</v>
          </cell>
          <cell r="IH9" t="str">
            <v>PRA</v>
          </cell>
          <cell r="II9">
            <v>0</v>
          </cell>
          <cell r="IJ9" t="str">
            <v>JAW</v>
          </cell>
          <cell r="IK9">
            <v>0</v>
          </cell>
          <cell r="IL9" t="str">
            <v>ARB</v>
          </cell>
          <cell r="IM9">
            <v>0</v>
          </cell>
          <cell r="IN9" t="str">
            <v>PKM</v>
          </cell>
          <cell r="IO9">
            <v>0</v>
          </cell>
          <cell r="IP9" t="str">
            <v>IND-P</v>
          </cell>
          <cell r="IQ9">
            <v>0</v>
          </cell>
          <cell r="IR9" t="str">
            <v>IGR-P</v>
          </cell>
          <cell r="IS9">
            <v>0</v>
          </cell>
          <cell r="IT9" t="str">
            <v>JEP-P</v>
          </cell>
          <cell r="IU9">
            <v>0</v>
          </cell>
          <cell r="IV9" t="str">
            <v>ANT-P</v>
          </cell>
          <cell r="IW9">
            <v>0</v>
          </cell>
          <cell r="IX9" t="str">
            <v>BIO-L</v>
          </cell>
          <cell r="IY9">
            <v>0</v>
          </cell>
          <cell r="IZ9" t="str">
            <v>GEO-L</v>
          </cell>
          <cell r="JA9">
            <v>0</v>
          </cell>
        </row>
        <row r="10">
          <cell r="B10" t="str">
            <v>Luthfi Kurniawan, S.Pd, M.Mpd</v>
          </cell>
          <cell r="C10" t="str">
            <v>AF</v>
          </cell>
          <cell r="D10">
            <v>10</v>
          </cell>
          <cell r="G10" t="str">
            <v>10-AK.2</v>
          </cell>
          <cell r="H10" t="str">
            <v>SRI INDARWATI, S.Ag</v>
          </cell>
          <cell r="I10">
            <v>10032</v>
          </cell>
          <cell r="Q10" t="str">
            <v/>
          </cell>
          <cell r="V10" t="str">
            <v>Portofolio</v>
          </cell>
          <cell r="AB10">
            <v>7</v>
          </cell>
          <cell r="AC10">
            <v>7</v>
          </cell>
          <cell r="AD10">
            <v>3018</v>
          </cell>
          <cell r="AE10" t="str">
            <v>0007124096</v>
          </cell>
          <cell r="AF10" t="str">
            <v>AHMAD ZULIANTO</v>
          </cell>
          <cell r="AG10" t="str">
            <v>L</v>
          </cell>
          <cell r="AH10" t="str">
            <v>10-TKR.1</v>
          </cell>
          <cell r="AI10" t="str">
            <v>AGM</v>
          </cell>
          <cell r="AJ10">
            <v>0</v>
          </cell>
          <cell r="AK10">
            <v>0</v>
          </cell>
          <cell r="AL10">
            <v>0</v>
          </cell>
          <cell r="AM10">
            <v>0</v>
          </cell>
          <cell r="AN10">
            <v>0</v>
          </cell>
          <cell r="AO10" t="str">
            <v>PKN</v>
          </cell>
          <cell r="AP10">
            <v>0</v>
          </cell>
          <cell r="AQ10">
            <v>0</v>
          </cell>
          <cell r="AR10">
            <v>0</v>
          </cell>
          <cell r="AS10">
            <v>0</v>
          </cell>
          <cell r="AT10">
            <v>0</v>
          </cell>
          <cell r="AU10" t="str">
            <v>IND</v>
          </cell>
          <cell r="AV10">
            <v>0</v>
          </cell>
          <cell r="AW10">
            <v>0</v>
          </cell>
          <cell r="AX10">
            <v>0</v>
          </cell>
          <cell r="AY10">
            <v>0</v>
          </cell>
          <cell r="AZ10">
            <v>0</v>
          </cell>
          <cell r="BA10" t="str">
            <v>MAT</v>
          </cell>
          <cell r="BB10">
            <v>0</v>
          </cell>
          <cell r="BC10">
            <v>0</v>
          </cell>
          <cell r="BD10">
            <v>0</v>
          </cell>
          <cell r="BE10">
            <v>0</v>
          </cell>
          <cell r="BF10">
            <v>0</v>
          </cell>
          <cell r="BG10" t="str">
            <v>SEJ</v>
          </cell>
          <cell r="BH10">
            <v>0</v>
          </cell>
          <cell r="BI10">
            <v>0</v>
          </cell>
          <cell r="BJ10">
            <v>0</v>
          </cell>
          <cell r="BK10">
            <v>0</v>
          </cell>
          <cell r="BL10">
            <v>0</v>
          </cell>
          <cell r="BM10" t="str">
            <v>ING</v>
          </cell>
          <cell r="BN10">
            <v>0</v>
          </cell>
          <cell r="BO10">
            <v>0</v>
          </cell>
          <cell r="BP10">
            <v>0</v>
          </cell>
          <cell r="BQ10">
            <v>0</v>
          </cell>
          <cell r="BR10">
            <v>0</v>
          </cell>
          <cell r="BS10" t="str">
            <v>SBU</v>
          </cell>
          <cell r="BT10">
            <v>0</v>
          </cell>
          <cell r="BU10">
            <v>0</v>
          </cell>
          <cell r="BV10">
            <v>0</v>
          </cell>
          <cell r="BW10">
            <v>0</v>
          </cell>
          <cell r="BX10">
            <v>0</v>
          </cell>
          <cell r="BY10" t="str">
            <v>KWU</v>
          </cell>
          <cell r="BZ10">
            <v>0</v>
          </cell>
          <cell r="CA10">
            <v>0</v>
          </cell>
          <cell r="CB10">
            <v>0</v>
          </cell>
          <cell r="CC10">
            <v>0</v>
          </cell>
          <cell r="CD10">
            <v>0</v>
          </cell>
          <cell r="CE10" t="str">
            <v>POR</v>
          </cell>
          <cell r="CF10">
            <v>0</v>
          </cell>
          <cell r="CG10">
            <v>0</v>
          </cell>
          <cell r="CH10">
            <v>0</v>
          </cell>
          <cell r="CI10">
            <v>0</v>
          </cell>
          <cell r="CJ10">
            <v>0</v>
          </cell>
          <cell r="CK10" t="str">
            <v>JAW</v>
          </cell>
          <cell r="CL10">
            <v>0</v>
          </cell>
          <cell r="CM10">
            <v>0</v>
          </cell>
          <cell r="CN10">
            <v>0</v>
          </cell>
          <cell r="CO10">
            <v>0</v>
          </cell>
          <cell r="CP10">
            <v>0</v>
          </cell>
          <cell r="CQ10" t="str">
            <v>C11</v>
          </cell>
          <cell r="CR10">
            <v>0</v>
          </cell>
          <cell r="CS10">
            <v>0</v>
          </cell>
          <cell r="CT10">
            <v>0</v>
          </cell>
          <cell r="CU10">
            <v>0</v>
          </cell>
          <cell r="CV10">
            <v>0</v>
          </cell>
          <cell r="CW10" t="str">
            <v>C12</v>
          </cell>
          <cell r="CX10">
            <v>0</v>
          </cell>
          <cell r="CY10">
            <v>0</v>
          </cell>
          <cell r="CZ10">
            <v>0</v>
          </cell>
          <cell r="DA10">
            <v>0</v>
          </cell>
          <cell r="DB10">
            <v>0</v>
          </cell>
          <cell r="DC10" t="str">
            <v>C13</v>
          </cell>
          <cell r="DD10">
            <v>0</v>
          </cell>
          <cell r="DE10">
            <v>0</v>
          </cell>
          <cell r="DF10">
            <v>0</v>
          </cell>
          <cell r="DG10">
            <v>0</v>
          </cell>
          <cell r="DH10">
            <v>0</v>
          </cell>
          <cell r="DI10" t="str">
            <v>C21</v>
          </cell>
          <cell r="DJ10">
            <v>0</v>
          </cell>
          <cell r="DK10">
            <v>0</v>
          </cell>
          <cell r="DL10">
            <v>0</v>
          </cell>
          <cell r="DM10">
            <v>0</v>
          </cell>
          <cell r="DN10">
            <v>0</v>
          </cell>
          <cell r="DO10" t="str">
            <v>C22</v>
          </cell>
          <cell r="DP10">
            <v>0</v>
          </cell>
          <cell r="DQ10">
            <v>0</v>
          </cell>
          <cell r="DR10">
            <v>0</v>
          </cell>
          <cell r="DS10">
            <v>0</v>
          </cell>
          <cell r="DT10">
            <v>0</v>
          </cell>
          <cell r="DU10" t="str">
            <v>C23</v>
          </cell>
          <cell r="DV10">
            <v>0</v>
          </cell>
          <cell r="DW10">
            <v>0</v>
          </cell>
          <cell r="DX10">
            <v>0</v>
          </cell>
          <cell r="DY10">
            <v>0</v>
          </cell>
          <cell r="DZ10">
            <v>0</v>
          </cell>
          <cell r="EA10" t="str">
            <v>C24</v>
          </cell>
          <cell r="EB10">
            <v>0</v>
          </cell>
          <cell r="EC10">
            <v>0</v>
          </cell>
          <cell r="ED10">
            <v>0</v>
          </cell>
          <cell r="EE10">
            <v>0</v>
          </cell>
          <cell r="EF10">
            <v>0</v>
          </cell>
          <cell r="EG10" t="str">
            <v>C25</v>
          </cell>
          <cell r="EH10">
            <v>0</v>
          </cell>
          <cell r="EI10">
            <v>0</v>
          </cell>
          <cell r="EJ10">
            <v>0</v>
          </cell>
          <cell r="EK10">
            <v>0</v>
          </cell>
          <cell r="EL10">
            <v>0</v>
          </cell>
          <cell r="EM10" t="str">
            <v>C26</v>
          </cell>
          <cell r="EN10">
            <v>0</v>
          </cell>
          <cell r="EO10">
            <v>0</v>
          </cell>
          <cell r="EP10">
            <v>0</v>
          </cell>
          <cell r="EQ10">
            <v>0</v>
          </cell>
          <cell r="ER10">
            <v>0</v>
          </cell>
          <cell r="ES10" t="str">
            <v>C27</v>
          </cell>
          <cell r="ET10">
            <v>0</v>
          </cell>
          <cell r="EU10">
            <v>0</v>
          </cell>
          <cell r="EV10">
            <v>0</v>
          </cell>
          <cell r="EW10">
            <v>0</v>
          </cell>
          <cell r="EX10">
            <v>0</v>
          </cell>
          <cell r="EY10" t="str">
            <v>C31</v>
          </cell>
          <cell r="EZ10">
            <v>0</v>
          </cell>
          <cell r="FA10">
            <v>0</v>
          </cell>
          <cell r="FB10">
            <v>0</v>
          </cell>
          <cell r="FC10">
            <v>0</v>
          </cell>
          <cell r="FD10">
            <v>0</v>
          </cell>
          <cell r="FE10" t="str">
            <v>C32</v>
          </cell>
          <cell r="FF10">
            <v>0</v>
          </cell>
          <cell r="FG10">
            <v>0</v>
          </cell>
          <cell r="FH10">
            <v>0</v>
          </cell>
          <cell r="FI10">
            <v>0</v>
          </cell>
          <cell r="FJ10">
            <v>0</v>
          </cell>
          <cell r="FK10" t="str">
            <v>C33</v>
          </cell>
          <cell r="FL10">
            <v>0</v>
          </cell>
          <cell r="FM10">
            <v>0</v>
          </cell>
          <cell r="FN10">
            <v>0</v>
          </cell>
          <cell r="FO10">
            <v>0</v>
          </cell>
          <cell r="FP10">
            <v>0</v>
          </cell>
          <cell r="FQ10" t="str">
            <v>C34</v>
          </cell>
          <cell r="FR10">
            <v>0</v>
          </cell>
          <cell r="FS10">
            <v>0</v>
          </cell>
          <cell r="FT10">
            <v>0</v>
          </cell>
          <cell r="FU10">
            <v>0</v>
          </cell>
          <cell r="FV10">
            <v>0</v>
          </cell>
          <cell r="FW10" t="str">
            <v>C35</v>
          </cell>
          <cell r="FX10">
            <v>0</v>
          </cell>
          <cell r="FY10">
            <v>0</v>
          </cell>
          <cell r="FZ10">
            <v>0</v>
          </cell>
          <cell r="GA10">
            <v>0</v>
          </cell>
          <cell r="GB10">
            <v>0</v>
          </cell>
          <cell r="GC10" t="str">
            <v>C36</v>
          </cell>
          <cell r="GD10">
            <v>0</v>
          </cell>
          <cell r="GE10">
            <v>0</v>
          </cell>
          <cell r="GF10">
            <v>0</v>
          </cell>
          <cell r="GG10">
            <v>0</v>
          </cell>
          <cell r="GH10">
            <v>0</v>
          </cell>
          <cell r="GI10" t="str">
            <v>C37</v>
          </cell>
          <cell r="GJ10">
            <v>0</v>
          </cell>
          <cell r="GK10">
            <v>0</v>
          </cell>
          <cell r="GL10">
            <v>0</v>
          </cell>
          <cell r="GM10">
            <v>0</v>
          </cell>
          <cell r="GN10">
            <v>0</v>
          </cell>
          <cell r="GO10" t="str">
            <v>C38</v>
          </cell>
          <cell r="GP10">
            <v>0</v>
          </cell>
          <cell r="GQ10">
            <v>0</v>
          </cell>
          <cell r="GR10">
            <v>0</v>
          </cell>
          <cell r="GS10">
            <v>0</v>
          </cell>
          <cell r="GT10">
            <v>0</v>
          </cell>
          <cell r="GU10" t="str">
            <v>C39</v>
          </cell>
          <cell r="GV10">
            <v>0</v>
          </cell>
          <cell r="GW10">
            <v>0</v>
          </cell>
          <cell r="GX10">
            <v>0</v>
          </cell>
          <cell r="GY10">
            <v>0</v>
          </cell>
          <cell r="GZ10">
            <v>0</v>
          </cell>
          <cell r="HA10" t="str">
            <v>C310</v>
          </cell>
          <cell r="HB10">
            <v>0</v>
          </cell>
          <cell r="HG10" t="str">
            <v>C310</v>
          </cell>
          <cell r="HH10">
            <v>0</v>
          </cell>
          <cell r="HM10" t="str">
            <v/>
          </cell>
          <cell r="HN10" t="str">
            <v/>
          </cell>
          <cell r="HP10" t="str">
            <v>10-MIPA.2</v>
          </cell>
          <cell r="HQ10" t="str">
            <v>GEO-L</v>
          </cell>
          <cell r="HR10" t="str">
            <v>JEP-L</v>
          </cell>
          <cell r="HS10">
            <v>3018</v>
          </cell>
          <cell r="HT10" t="str">
            <v>PKN</v>
          </cell>
          <cell r="HU10">
            <v>0</v>
          </cell>
          <cell r="HV10" t="str">
            <v>IND</v>
          </cell>
          <cell r="HW10">
            <v>0</v>
          </cell>
          <cell r="HX10" t="str">
            <v>MAT-W</v>
          </cell>
          <cell r="HY10">
            <v>0</v>
          </cell>
          <cell r="HZ10" t="str">
            <v>SEJ-W</v>
          </cell>
          <cell r="IA10">
            <v>0</v>
          </cell>
          <cell r="IB10" t="str">
            <v>IGR-W</v>
          </cell>
          <cell r="IC10">
            <v>0</v>
          </cell>
          <cell r="ID10" t="str">
            <v>SBO</v>
          </cell>
          <cell r="IE10">
            <v>0</v>
          </cell>
          <cell r="IF10" t="str">
            <v>PJO</v>
          </cell>
          <cell r="IG10">
            <v>0</v>
          </cell>
          <cell r="IH10" t="str">
            <v>PRA</v>
          </cell>
          <cell r="II10">
            <v>0</v>
          </cell>
          <cell r="IJ10" t="str">
            <v>JAW</v>
          </cell>
          <cell r="IK10">
            <v>0</v>
          </cell>
          <cell r="IL10" t="str">
            <v>ARB</v>
          </cell>
          <cell r="IM10">
            <v>0</v>
          </cell>
          <cell r="IN10" t="str">
            <v>PKM</v>
          </cell>
          <cell r="IO10">
            <v>0</v>
          </cell>
          <cell r="IP10" t="str">
            <v>IND-P</v>
          </cell>
          <cell r="IQ10">
            <v>0</v>
          </cell>
          <cell r="IR10" t="str">
            <v>IGR-P</v>
          </cell>
          <cell r="IS10">
            <v>0</v>
          </cell>
          <cell r="IT10" t="str">
            <v>JEP-P</v>
          </cell>
          <cell r="IU10">
            <v>0</v>
          </cell>
          <cell r="IV10" t="str">
            <v>ANT-P</v>
          </cell>
          <cell r="IW10">
            <v>0</v>
          </cell>
          <cell r="IX10" t="str">
            <v>BIO-L</v>
          </cell>
          <cell r="IY10">
            <v>0</v>
          </cell>
          <cell r="IZ10" t="str">
            <v>GEO-L</v>
          </cell>
          <cell r="JA10">
            <v>0</v>
          </cell>
        </row>
        <row r="11">
          <cell r="B11" t="str">
            <v>Esti Rokhayah, S.Pd</v>
          </cell>
          <cell r="C11" t="str">
            <v>AG</v>
          </cell>
          <cell r="D11">
            <v>11</v>
          </cell>
          <cell r="G11" t="str">
            <v>10-AK.3</v>
          </cell>
          <cell r="H11" t="str">
            <v>ELLIANI DWI PAHLEVIE, S.Pd.</v>
          </cell>
          <cell r="I11">
            <v>10033</v>
          </cell>
          <cell r="Q11" t="str">
            <v/>
          </cell>
          <cell r="AB11">
            <v>8</v>
          </cell>
          <cell r="AC11">
            <v>8</v>
          </cell>
          <cell r="AD11">
            <v>3019</v>
          </cell>
          <cell r="AF11" t="str">
            <v>AJI RADITIYA</v>
          </cell>
          <cell r="AH11" t="str">
            <v>10-TKR.1</v>
          </cell>
          <cell r="AI11" t="str">
            <v>AGM</v>
          </cell>
          <cell r="AJ11">
            <v>0</v>
          </cell>
          <cell r="AK11">
            <v>0</v>
          </cell>
          <cell r="AL11">
            <v>0</v>
          </cell>
          <cell r="AM11">
            <v>0</v>
          </cell>
          <cell r="AN11">
            <v>0</v>
          </cell>
          <cell r="AO11" t="str">
            <v>PKN</v>
          </cell>
          <cell r="AP11">
            <v>0</v>
          </cell>
          <cell r="AQ11">
            <v>0</v>
          </cell>
          <cell r="AR11">
            <v>0</v>
          </cell>
          <cell r="AS11">
            <v>0</v>
          </cell>
          <cell r="AT11">
            <v>0</v>
          </cell>
          <cell r="AU11" t="str">
            <v>IND</v>
          </cell>
          <cell r="AV11">
            <v>0</v>
          </cell>
          <cell r="AW11">
            <v>0</v>
          </cell>
          <cell r="AX11">
            <v>0</v>
          </cell>
          <cell r="AY11">
            <v>0</v>
          </cell>
          <cell r="AZ11">
            <v>0</v>
          </cell>
          <cell r="BA11" t="str">
            <v>MAT</v>
          </cell>
          <cell r="BB11">
            <v>0</v>
          </cell>
          <cell r="BC11">
            <v>0</v>
          </cell>
          <cell r="BD11">
            <v>0</v>
          </cell>
          <cell r="BE11">
            <v>0</v>
          </cell>
          <cell r="BF11">
            <v>0</v>
          </cell>
          <cell r="BG11" t="str">
            <v>SEJ</v>
          </cell>
          <cell r="BH11">
            <v>0</v>
          </cell>
          <cell r="BI11">
            <v>0</v>
          </cell>
          <cell r="BJ11">
            <v>0</v>
          </cell>
          <cell r="BK11">
            <v>0</v>
          </cell>
          <cell r="BL11">
            <v>0</v>
          </cell>
          <cell r="BM11" t="str">
            <v>ING</v>
          </cell>
          <cell r="BN11">
            <v>0</v>
          </cell>
          <cell r="BO11">
            <v>0</v>
          </cell>
          <cell r="BP11">
            <v>0</v>
          </cell>
          <cell r="BQ11">
            <v>0</v>
          </cell>
          <cell r="BR11">
            <v>0</v>
          </cell>
          <cell r="BS11" t="str">
            <v>SBU</v>
          </cell>
          <cell r="BT11">
            <v>0</v>
          </cell>
          <cell r="BU11">
            <v>0</v>
          </cell>
          <cell r="BV11">
            <v>0</v>
          </cell>
          <cell r="BW11">
            <v>0</v>
          </cell>
          <cell r="BX11">
            <v>0</v>
          </cell>
          <cell r="BY11" t="str">
            <v>KWU</v>
          </cell>
          <cell r="BZ11">
            <v>0</v>
          </cell>
          <cell r="CA11">
            <v>0</v>
          </cell>
          <cell r="CB11">
            <v>0</v>
          </cell>
          <cell r="CC11">
            <v>0</v>
          </cell>
          <cell r="CD11">
            <v>0</v>
          </cell>
          <cell r="CE11" t="str">
            <v>POR</v>
          </cell>
          <cell r="CF11">
            <v>0</v>
          </cell>
          <cell r="CG11">
            <v>0</v>
          </cell>
          <cell r="CH11">
            <v>0</v>
          </cell>
          <cell r="CI11">
            <v>0</v>
          </cell>
          <cell r="CJ11">
            <v>0</v>
          </cell>
          <cell r="CK11" t="str">
            <v>JAW</v>
          </cell>
          <cell r="CL11">
            <v>0</v>
          </cell>
          <cell r="CM11">
            <v>0</v>
          </cell>
          <cell r="CN11">
            <v>0</v>
          </cell>
          <cell r="CO11">
            <v>0</v>
          </cell>
          <cell r="CP11">
            <v>0</v>
          </cell>
          <cell r="CQ11" t="str">
            <v>C11</v>
          </cell>
          <cell r="CR11">
            <v>0</v>
          </cell>
          <cell r="CS11">
            <v>0</v>
          </cell>
          <cell r="CT11">
            <v>0</v>
          </cell>
          <cell r="CU11">
            <v>0</v>
          </cell>
          <cell r="CV11">
            <v>0</v>
          </cell>
          <cell r="CW11" t="str">
            <v>C12</v>
          </cell>
          <cell r="CX11">
            <v>0</v>
          </cell>
          <cell r="CY11">
            <v>0</v>
          </cell>
          <cell r="CZ11">
            <v>0</v>
          </cell>
          <cell r="DA11">
            <v>0</v>
          </cell>
          <cell r="DB11">
            <v>0</v>
          </cell>
          <cell r="DC11" t="str">
            <v>C13</v>
          </cell>
          <cell r="DD11">
            <v>0</v>
          </cell>
          <cell r="DE11">
            <v>0</v>
          </cell>
          <cell r="DF11">
            <v>0</v>
          </cell>
          <cell r="DG11">
            <v>0</v>
          </cell>
          <cell r="DH11">
            <v>0</v>
          </cell>
          <cell r="DI11" t="str">
            <v>C21</v>
          </cell>
          <cell r="DJ11">
            <v>0</v>
          </cell>
          <cell r="DK11">
            <v>0</v>
          </cell>
          <cell r="DL11">
            <v>0</v>
          </cell>
          <cell r="DM11">
            <v>0</v>
          </cell>
          <cell r="DN11">
            <v>0</v>
          </cell>
          <cell r="DO11" t="str">
            <v>C22</v>
          </cell>
          <cell r="DP11">
            <v>0</v>
          </cell>
          <cell r="DQ11">
            <v>0</v>
          </cell>
          <cell r="DR11">
            <v>0</v>
          </cell>
          <cell r="DS11">
            <v>0</v>
          </cell>
          <cell r="DT11">
            <v>0</v>
          </cell>
          <cell r="DU11" t="str">
            <v>C23</v>
          </cell>
          <cell r="DV11">
            <v>0</v>
          </cell>
          <cell r="DW11">
            <v>0</v>
          </cell>
          <cell r="DX11">
            <v>0</v>
          </cell>
          <cell r="DY11">
            <v>0</v>
          </cell>
          <cell r="DZ11">
            <v>0</v>
          </cell>
          <cell r="EA11" t="str">
            <v>C24</v>
          </cell>
          <cell r="EB11">
            <v>0</v>
          </cell>
          <cell r="EC11">
            <v>0</v>
          </cell>
          <cell r="ED11">
            <v>0</v>
          </cell>
          <cell r="EE11">
            <v>0</v>
          </cell>
          <cell r="EF11">
            <v>0</v>
          </cell>
          <cell r="EG11" t="str">
            <v>C25</v>
          </cell>
          <cell r="EH11">
            <v>0</v>
          </cell>
          <cell r="EI11">
            <v>0</v>
          </cell>
          <cell r="EJ11">
            <v>0</v>
          </cell>
          <cell r="EK11">
            <v>0</v>
          </cell>
          <cell r="EL11">
            <v>0</v>
          </cell>
          <cell r="EM11" t="str">
            <v>C26</v>
          </cell>
          <cell r="EN11">
            <v>0</v>
          </cell>
          <cell r="EO11">
            <v>0</v>
          </cell>
          <cell r="EP11">
            <v>0</v>
          </cell>
          <cell r="EQ11">
            <v>0</v>
          </cell>
          <cell r="ER11">
            <v>0</v>
          </cell>
          <cell r="ES11" t="str">
            <v>C27</v>
          </cell>
          <cell r="ET11">
            <v>0</v>
          </cell>
          <cell r="EU11">
            <v>0</v>
          </cell>
          <cell r="EV11">
            <v>0</v>
          </cell>
          <cell r="EW11">
            <v>0</v>
          </cell>
          <cell r="EX11">
            <v>0</v>
          </cell>
          <cell r="EY11" t="str">
            <v>C31</v>
          </cell>
          <cell r="EZ11">
            <v>0</v>
          </cell>
          <cell r="FA11">
            <v>0</v>
          </cell>
          <cell r="FB11">
            <v>0</v>
          </cell>
          <cell r="FC11">
            <v>0</v>
          </cell>
          <cell r="FD11">
            <v>0</v>
          </cell>
          <cell r="FE11" t="str">
            <v>C32</v>
          </cell>
          <cell r="FF11">
            <v>0</v>
          </cell>
          <cell r="FG11">
            <v>0</v>
          </cell>
          <cell r="FH11">
            <v>0</v>
          </cell>
          <cell r="FI11">
            <v>0</v>
          </cell>
          <cell r="FJ11">
            <v>0</v>
          </cell>
          <cell r="FK11" t="str">
            <v>C33</v>
          </cell>
          <cell r="FL11">
            <v>0</v>
          </cell>
          <cell r="FM11">
            <v>0</v>
          </cell>
          <cell r="FN11">
            <v>0</v>
          </cell>
          <cell r="FO11">
            <v>0</v>
          </cell>
          <cell r="FP11">
            <v>0</v>
          </cell>
          <cell r="FQ11" t="str">
            <v>C34</v>
          </cell>
          <cell r="FR11">
            <v>0</v>
          </cell>
          <cell r="FS11">
            <v>0</v>
          </cell>
          <cell r="FT11">
            <v>0</v>
          </cell>
          <cell r="FU11">
            <v>0</v>
          </cell>
          <cell r="FV11">
            <v>0</v>
          </cell>
          <cell r="FW11" t="str">
            <v>C35</v>
          </cell>
          <cell r="FX11">
            <v>0</v>
          </cell>
          <cell r="FY11">
            <v>0</v>
          </cell>
          <cell r="FZ11">
            <v>0</v>
          </cell>
          <cell r="GA11">
            <v>0</v>
          </cell>
          <cell r="GB11">
            <v>0</v>
          </cell>
          <cell r="GC11" t="str">
            <v>C36</v>
          </cell>
          <cell r="GD11">
            <v>0</v>
          </cell>
          <cell r="GE11">
            <v>0</v>
          </cell>
          <cell r="GF11">
            <v>0</v>
          </cell>
          <cell r="GG11">
            <v>0</v>
          </cell>
          <cell r="GH11">
            <v>0</v>
          </cell>
          <cell r="GI11" t="str">
            <v>C37</v>
          </cell>
          <cell r="GJ11">
            <v>0</v>
          </cell>
          <cell r="GK11">
            <v>0</v>
          </cell>
          <cell r="GL11">
            <v>0</v>
          </cell>
          <cell r="GM11">
            <v>0</v>
          </cell>
          <cell r="GN11">
            <v>0</v>
          </cell>
          <cell r="GO11" t="str">
            <v>C38</v>
          </cell>
          <cell r="GP11">
            <v>0</v>
          </cell>
          <cell r="GQ11">
            <v>0</v>
          </cell>
          <cell r="GR11">
            <v>0</v>
          </cell>
          <cell r="GS11">
            <v>0</v>
          </cell>
          <cell r="GT11">
            <v>0</v>
          </cell>
          <cell r="GU11" t="str">
            <v>C39</v>
          </cell>
          <cell r="GV11">
            <v>0</v>
          </cell>
          <cell r="GW11">
            <v>0</v>
          </cell>
          <cell r="GX11">
            <v>0</v>
          </cell>
          <cell r="GY11">
            <v>0</v>
          </cell>
          <cell r="GZ11">
            <v>0</v>
          </cell>
          <cell r="HA11" t="str">
            <v>C310</v>
          </cell>
          <cell r="HB11">
            <v>0</v>
          </cell>
          <cell r="HG11" t="str">
            <v>C310</v>
          </cell>
          <cell r="HH11">
            <v>0</v>
          </cell>
          <cell r="HM11" t="str">
            <v/>
          </cell>
          <cell r="HN11" t="str">
            <v/>
          </cell>
          <cell r="HP11" t="str">
            <v>10-MIPA.3</v>
          </cell>
          <cell r="HQ11" t="str">
            <v>EKO-L</v>
          </cell>
          <cell r="HR11" t="str">
            <v>IGR-L</v>
          </cell>
          <cell r="HS11">
            <v>3019</v>
          </cell>
          <cell r="HT11" t="str">
            <v>PKN</v>
          </cell>
          <cell r="HU11">
            <v>0</v>
          </cell>
          <cell r="HV11" t="str">
            <v>IND</v>
          </cell>
          <cell r="HW11">
            <v>0</v>
          </cell>
          <cell r="HX11" t="str">
            <v>MAT-W</v>
          </cell>
          <cell r="HY11">
            <v>0</v>
          </cell>
          <cell r="HZ11" t="str">
            <v>SEJ-W</v>
          </cell>
          <cell r="IA11">
            <v>0</v>
          </cell>
          <cell r="IB11" t="str">
            <v>IGR-W</v>
          </cell>
          <cell r="IC11">
            <v>0</v>
          </cell>
          <cell r="ID11" t="str">
            <v>SBO</v>
          </cell>
          <cell r="IE11">
            <v>0</v>
          </cell>
          <cell r="IF11" t="str">
            <v>PJO</v>
          </cell>
          <cell r="IG11">
            <v>0</v>
          </cell>
          <cell r="IH11" t="str">
            <v>PRA</v>
          </cell>
          <cell r="II11">
            <v>0</v>
          </cell>
          <cell r="IJ11" t="str">
            <v>JAW</v>
          </cell>
          <cell r="IK11">
            <v>0</v>
          </cell>
          <cell r="IL11" t="str">
            <v>ARB</v>
          </cell>
          <cell r="IM11">
            <v>0</v>
          </cell>
          <cell r="IN11" t="str">
            <v>PKM</v>
          </cell>
          <cell r="IO11">
            <v>0</v>
          </cell>
          <cell r="IP11" t="str">
            <v>IND-P</v>
          </cell>
          <cell r="IQ11">
            <v>0</v>
          </cell>
          <cell r="IR11" t="str">
            <v>IGR-P</v>
          </cell>
          <cell r="IS11">
            <v>0</v>
          </cell>
          <cell r="IT11" t="str">
            <v>JEP-P</v>
          </cell>
          <cell r="IU11">
            <v>0</v>
          </cell>
          <cell r="IV11" t="str">
            <v>ANT-P</v>
          </cell>
          <cell r="IW11">
            <v>0</v>
          </cell>
          <cell r="IX11" t="str">
            <v>BIO-L</v>
          </cell>
          <cell r="IY11">
            <v>0</v>
          </cell>
          <cell r="IZ11" t="str">
            <v>GEO-L</v>
          </cell>
          <cell r="JA11">
            <v>0</v>
          </cell>
        </row>
        <row r="12">
          <cell r="B12" t="str">
            <v>Agus Riyanto, S.Pd, M.M</v>
          </cell>
          <cell r="C12" t="str">
            <v>AH</v>
          </cell>
          <cell r="D12">
            <v>12</v>
          </cell>
          <cell r="G12" t="str">
            <v>10-TB.1</v>
          </cell>
          <cell r="H12" t="str">
            <v>SITI NGAISAH, S.Pd.M.M</v>
          </cell>
          <cell r="I12">
            <v>10041</v>
          </cell>
          <cell r="Q12" t="str">
            <v/>
          </cell>
          <cell r="AB12">
            <v>9</v>
          </cell>
          <cell r="AC12">
            <v>9</v>
          </cell>
          <cell r="AD12">
            <v>3020</v>
          </cell>
          <cell r="AE12" t="str">
            <v>0002800626</v>
          </cell>
          <cell r="AF12" t="str">
            <v>ALDI AGUNG ALFARIZI</v>
          </cell>
          <cell r="AG12" t="str">
            <v>L</v>
          </cell>
          <cell r="AH12" t="str">
            <v>10-TKR.1</v>
          </cell>
          <cell r="AI12" t="str">
            <v>AGM</v>
          </cell>
          <cell r="AJ12">
            <v>0</v>
          </cell>
          <cell r="AK12">
            <v>0</v>
          </cell>
          <cell r="AL12">
            <v>0</v>
          </cell>
          <cell r="AM12">
            <v>0</v>
          </cell>
          <cell r="AN12">
            <v>0</v>
          </cell>
          <cell r="AO12" t="str">
            <v>PKN</v>
          </cell>
          <cell r="AP12">
            <v>0</v>
          </cell>
          <cell r="AQ12">
            <v>0</v>
          </cell>
          <cell r="AR12">
            <v>0</v>
          </cell>
          <cell r="AS12">
            <v>0</v>
          </cell>
          <cell r="AT12">
            <v>0</v>
          </cell>
          <cell r="AU12" t="str">
            <v>IND</v>
          </cell>
          <cell r="AV12">
            <v>0</v>
          </cell>
          <cell r="AW12">
            <v>0</v>
          </cell>
          <cell r="AX12">
            <v>0</v>
          </cell>
          <cell r="AY12">
            <v>0</v>
          </cell>
          <cell r="AZ12">
            <v>0</v>
          </cell>
          <cell r="BA12" t="str">
            <v>MAT</v>
          </cell>
          <cell r="BB12">
            <v>0</v>
          </cell>
          <cell r="BC12">
            <v>0</v>
          </cell>
          <cell r="BD12">
            <v>0</v>
          </cell>
          <cell r="BE12">
            <v>0</v>
          </cell>
          <cell r="BF12">
            <v>0</v>
          </cell>
          <cell r="BG12" t="str">
            <v>SEJ</v>
          </cell>
          <cell r="BH12">
            <v>0</v>
          </cell>
          <cell r="BI12">
            <v>0</v>
          </cell>
          <cell r="BJ12">
            <v>0</v>
          </cell>
          <cell r="BK12">
            <v>0</v>
          </cell>
          <cell r="BL12">
            <v>0</v>
          </cell>
          <cell r="BM12" t="str">
            <v>ING</v>
          </cell>
          <cell r="BN12">
            <v>0</v>
          </cell>
          <cell r="BO12">
            <v>0</v>
          </cell>
          <cell r="BP12">
            <v>0</v>
          </cell>
          <cell r="BQ12">
            <v>0</v>
          </cell>
          <cell r="BR12">
            <v>0</v>
          </cell>
          <cell r="BS12" t="str">
            <v>SBU</v>
          </cell>
          <cell r="BT12">
            <v>0</v>
          </cell>
          <cell r="BU12">
            <v>0</v>
          </cell>
          <cell r="BV12">
            <v>0</v>
          </cell>
          <cell r="BW12">
            <v>0</v>
          </cell>
          <cell r="BX12">
            <v>0</v>
          </cell>
          <cell r="BY12" t="str">
            <v>KWU</v>
          </cell>
          <cell r="BZ12">
            <v>0</v>
          </cell>
          <cell r="CA12">
            <v>0</v>
          </cell>
          <cell r="CB12">
            <v>0</v>
          </cell>
          <cell r="CC12">
            <v>0</v>
          </cell>
          <cell r="CD12">
            <v>0</v>
          </cell>
          <cell r="CE12" t="str">
            <v>POR</v>
          </cell>
          <cell r="CF12">
            <v>0</v>
          </cell>
          <cell r="CG12">
            <v>0</v>
          </cell>
          <cell r="CH12">
            <v>0</v>
          </cell>
          <cell r="CI12">
            <v>0</v>
          </cell>
          <cell r="CJ12">
            <v>0</v>
          </cell>
          <cell r="CK12" t="str">
            <v>JAW</v>
          </cell>
          <cell r="CL12">
            <v>0</v>
          </cell>
          <cell r="CM12">
            <v>0</v>
          </cell>
          <cell r="CN12">
            <v>0</v>
          </cell>
          <cell r="CO12">
            <v>0</v>
          </cell>
          <cell r="CP12">
            <v>0</v>
          </cell>
          <cell r="CQ12" t="str">
            <v>C11</v>
          </cell>
          <cell r="CR12">
            <v>0</v>
          </cell>
          <cell r="CS12">
            <v>0</v>
          </cell>
          <cell r="CT12">
            <v>0</v>
          </cell>
          <cell r="CU12">
            <v>0</v>
          </cell>
          <cell r="CV12">
            <v>0</v>
          </cell>
          <cell r="CW12" t="str">
            <v>C12</v>
          </cell>
          <cell r="CX12">
            <v>0</v>
          </cell>
          <cell r="CY12">
            <v>0</v>
          </cell>
          <cell r="CZ12">
            <v>0</v>
          </cell>
          <cell r="DA12">
            <v>0</v>
          </cell>
          <cell r="DB12">
            <v>0</v>
          </cell>
          <cell r="DC12" t="str">
            <v>C13</v>
          </cell>
          <cell r="DD12">
            <v>0</v>
          </cell>
          <cell r="DE12">
            <v>0</v>
          </cell>
          <cell r="DF12">
            <v>0</v>
          </cell>
          <cell r="DG12">
            <v>0</v>
          </cell>
          <cell r="DH12">
            <v>0</v>
          </cell>
          <cell r="DI12" t="str">
            <v>C21</v>
          </cell>
          <cell r="DJ12">
            <v>0</v>
          </cell>
          <cell r="DK12">
            <v>0</v>
          </cell>
          <cell r="DL12">
            <v>0</v>
          </cell>
          <cell r="DM12">
            <v>0</v>
          </cell>
          <cell r="DN12">
            <v>0</v>
          </cell>
          <cell r="DO12" t="str">
            <v>C22</v>
          </cell>
          <cell r="DP12">
            <v>0</v>
          </cell>
          <cell r="DQ12">
            <v>0</v>
          </cell>
          <cell r="DR12">
            <v>0</v>
          </cell>
          <cell r="DS12">
            <v>0</v>
          </cell>
          <cell r="DT12">
            <v>0</v>
          </cell>
          <cell r="DU12" t="str">
            <v>C23</v>
          </cell>
          <cell r="DV12">
            <v>0</v>
          </cell>
          <cell r="DW12">
            <v>0</v>
          </cell>
          <cell r="DX12">
            <v>0</v>
          </cell>
          <cell r="DY12">
            <v>0</v>
          </cell>
          <cell r="DZ12">
            <v>0</v>
          </cell>
          <cell r="EA12" t="str">
            <v>C24</v>
          </cell>
          <cell r="EB12">
            <v>0</v>
          </cell>
          <cell r="EC12">
            <v>0</v>
          </cell>
          <cell r="ED12">
            <v>0</v>
          </cell>
          <cell r="EE12">
            <v>0</v>
          </cell>
          <cell r="EF12">
            <v>0</v>
          </cell>
          <cell r="EG12" t="str">
            <v>C25</v>
          </cell>
          <cell r="EH12">
            <v>0</v>
          </cell>
          <cell r="EI12">
            <v>0</v>
          </cell>
          <cell r="EJ12">
            <v>0</v>
          </cell>
          <cell r="EK12">
            <v>0</v>
          </cell>
          <cell r="EL12">
            <v>0</v>
          </cell>
          <cell r="EM12" t="str">
            <v>C26</v>
          </cell>
          <cell r="EN12">
            <v>0</v>
          </cell>
          <cell r="EO12">
            <v>0</v>
          </cell>
          <cell r="EP12">
            <v>0</v>
          </cell>
          <cell r="EQ12">
            <v>0</v>
          </cell>
          <cell r="ER12">
            <v>0</v>
          </cell>
          <cell r="ES12" t="str">
            <v>C27</v>
          </cell>
          <cell r="ET12">
            <v>0</v>
          </cell>
          <cell r="EU12">
            <v>0</v>
          </cell>
          <cell r="EV12">
            <v>0</v>
          </cell>
          <cell r="EW12">
            <v>0</v>
          </cell>
          <cell r="EX12">
            <v>0</v>
          </cell>
          <cell r="EY12" t="str">
            <v>C31</v>
          </cell>
          <cell r="EZ12">
            <v>0</v>
          </cell>
          <cell r="FA12">
            <v>0</v>
          </cell>
          <cell r="FB12">
            <v>0</v>
          </cell>
          <cell r="FC12">
            <v>0</v>
          </cell>
          <cell r="FD12">
            <v>0</v>
          </cell>
          <cell r="FE12" t="str">
            <v>C32</v>
          </cell>
          <cell r="FF12">
            <v>0</v>
          </cell>
          <cell r="FG12">
            <v>0</v>
          </cell>
          <cell r="FH12">
            <v>0</v>
          </cell>
          <cell r="FI12">
            <v>0</v>
          </cell>
          <cell r="FJ12">
            <v>0</v>
          </cell>
          <cell r="FK12" t="str">
            <v>C33</v>
          </cell>
          <cell r="FL12">
            <v>0</v>
          </cell>
          <cell r="FM12">
            <v>0</v>
          </cell>
          <cell r="FN12">
            <v>0</v>
          </cell>
          <cell r="FO12">
            <v>0</v>
          </cell>
          <cell r="FP12">
            <v>0</v>
          </cell>
          <cell r="FQ12" t="str">
            <v>C34</v>
          </cell>
          <cell r="FR12">
            <v>0</v>
          </cell>
          <cell r="FS12">
            <v>0</v>
          </cell>
          <cell r="FT12">
            <v>0</v>
          </cell>
          <cell r="FU12">
            <v>0</v>
          </cell>
          <cell r="FV12">
            <v>0</v>
          </cell>
          <cell r="FW12" t="str">
            <v>C35</v>
          </cell>
          <cell r="FX12">
            <v>0</v>
          </cell>
          <cell r="FY12">
            <v>0</v>
          </cell>
          <cell r="FZ12">
            <v>0</v>
          </cell>
          <cell r="GA12">
            <v>0</v>
          </cell>
          <cell r="GB12">
            <v>0</v>
          </cell>
          <cell r="GC12" t="str">
            <v>C36</v>
          </cell>
          <cell r="GD12">
            <v>0</v>
          </cell>
          <cell r="GE12">
            <v>0</v>
          </cell>
          <cell r="GF12">
            <v>0</v>
          </cell>
          <cell r="GG12">
            <v>0</v>
          </cell>
          <cell r="GH12">
            <v>0</v>
          </cell>
          <cell r="GI12" t="str">
            <v>C37</v>
          </cell>
          <cell r="GJ12">
            <v>0</v>
          </cell>
          <cell r="GK12">
            <v>0</v>
          </cell>
          <cell r="GL12">
            <v>0</v>
          </cell>
          <cell r="GM12">
            <v>0</v>
          </cell>
          <cell r="GN12">
            <v>0</v>
          </cell>
          <cell r="GO12" t="str">
            <v>C38</v>
          </cell>
          <cell r="GP12">
            <v>0</v>
          </cell>
          <cell r="GQ12">
            <v>0</v>
          </cell>
          <cell r="GR12">
            <v>0</v>
          </cell>
          <cell r="GS12">
            <v>0</v>
          </cell>
          <cell r="GT12">
            <v>0</v>
          </cell>
          <cell r="GU12" t="str">
            <v>C39</v>
          </cell>
          <cell r="GV12">
            <v>0</v>
          </cell>
          <cell r="GW12">
            <v>0</v>
          </cell>
          <cell r="GX12">
            <v>0</v>
          </cell>
          <cell r="GY12">
            <v>0</v>
          </cell>
          <cell r="GZ12">
            <v>0</v>
          </cell>
          <cell r="HA12" t="str">
            <v>C310</v>
          </cell>
          <cell r="HB12">
            <v>0</v>
          </cell>
          <cell r="HG12" t="str">
            <v>C310</v>
          </cell>
          <cell r="HH12">
            <v>0</v>
          </cell>
          <cell r="HM12" t="str">
            <v/>
          </cell>
          <cell r="HN12" t="str">
            <v/>
          </cell>
          <cell r="HP12" t="str">
            <v>10-MIPA.4</v>
          </cell>
          <cell r="HQ12" t="str">
            <v>EKO-L</v>
          </cell>
          <cell r="HR12" t="str">
            <v>JEP-L</v>
          </cell>
          <cell r="HS12">
            <v>3020</v>
          </cell>
          <cell r="HT12" t="str">
            <v>PKN</v>
          </cell>
          <cell r="HU12">
            <v>0</v>
          </cell>
          <cell r="HV12" t="str">
            <v>IND</v>
          </cell>
          <cell r="HW12">
            <v>0</v>
          </cell>
          <cell r="HX12" t="str">
            <v>MAT-W</v>
          </cell>
          <cell r="HY12">
            <v>0</v>
          </cell>
          <cell r="HZ12" t="str">
            <v>SEJ-W</v>
          </cell>
          <cell r="IA12">
            <v>0</v>
          </cell>
          <cell r="IB12" t="str">
            <v>IGR-W</v>
          </cell>
          <cell r="IC12">
            <v>0</v>
          </cell>
          <cell r="ID12" t="str">
            <v>SBO</v>
          </cell>
          <cell r="IE12">
            <v>0</v>
          </cell>
          <cell r="IF12" t="str">
            <v>PJO</v>
          </cell>
          <cell r="IG12">
            <v>0</v>
          </cell>
          <cell r="IH12" t="str">
            <v>PRA</v>
          </cell>
          <cell r="II12">
            <v>0</v>
          </cell>
          <cell r="IJ12" t="str">
            <v>JAW</v>
          </cell>
          <cell r="IK12">
            <v>0</v>
          </cell>
          <cell r="IL12" t="str">
            <v>ARB</v>
          </cell>
          <cell r="IM12">
            <v>0</v>
          </cell>
          <cell r="IN12" t="str">
            <v>PKM</v>
          </cell>
          <cell r="IO12">
            <v>0</v>
          </cell>
          <cell r="IP12" t="str">
            <v>IND-P</v>
          </cell>
          <cell r="IQ12">
            <v>0</v>
          </cell>
          <cell r="IR12" t="str">
            <v>IGR-P</v>
          </cell>
          <cell r="IS12">
            <v>0</v>
          </cell>
          <cell r="IT12" t="str">
            <v>JEP-P</v>
          </cell>
          <cell r="IU12">
            <v>0</v>
          </cell>
          <cell r="IV12" t="str">
            <v>ANT-P</v>
          </cell>
          <cell r="IW12">
            <v>0</v>
          </cell>
          <cell r="IX12" t="str">
            <v>BIO-L</v>
          </cell>
          <cell r="IY12">
            <v>0</v>
          </cell>
          <cell r="IZ12" t="str">
            <v>GEO-L</v>
          </cell>
          <cell r="JA12">
            <v>0</v>
          </cell>
        </row>
        <row r="13">
          <cell r="B13" t="str">
            <v>Zazid Fauzi, S.Pd, M.M</v>
          </cell>
          <cell r="C13" t="str">
            <v>AI</v>
          </cell>
          <cell r="D13">
            <v>13</v>
          </cell>
          <cell r="G13" t="str">
            <v>11-TKR.1</v>
          </cell>
          <cell r="H13" t="str">
            <v>T. SRI REJEKI, S.Pd.</v>
          </cell>
          <cell r="I13">
            <v>11011</v>
          </cell>
          <cell r="Q13" t="str">
            <v/>
          </cell>
          <cell r="AB13">
            <v>10</v>
          </cell>
          <cell r="AC13">
            <v>10</v>
          </cell>
          <cell r="AD13">
            <v>3021</v>
          </cell>
          <cell r="AE13" t="str">
            <v>0005337501</v>
          </cell>
          <cell r="AF13" t="str">
            <v>ANA ROFIQOTUL ULIA</v>
          </cell>
          <cell r="AG13" t="str">
            <v>P</v>
          </cell>
          <cell r="AH13" t="str">
            <v>10-TKR.1</v>
          </cell>
          <cell r="AI13" t="str">
            <v>AGM</v>
          </cell>
          <cell r="AJ13">
            <v>0</v>
          </cell>
          <cell r="AK13">
            <v>0</v>
          </cell>
          <cell r="AL13">
            <v>0</v>
          </cell>
          <cell r="AM13">
            <v>0</v>
          </cell>
          <cell r="AN13">
            <v>0</v>
          </cell>
          <cell r="AO13" t="str">
            <v>PKN</v>
          </cell>
          <cell r="AP13">
            <v>0</v>
          </cell>
          <cell r="AQ13">
            <v>0</v>
          </cell>
          <cell r="AR13">
            <v>0</v>
          </cell>
          <cell r="AS13">
            <v>0</v>
          </cell>
          <cell r="AT13">
            <v>0</v>
          </cell>
          <cell r="AU13" t="str">
            <v>IND</v>
          </cell>
          <cell r="AV13">
            <v>0</v>
          </cell>
          <cell r="AW13">
            <v>0</v>
          </cell>
          <cell r="AX13">
            <v>0</v>
          </cell>
          <cell r="AY13">
            <v>0</v>
          </cell>
          <cell r="AZ13">
            <v>0</v>
          </cell>
          <cell r="BA13" t="str">
            <v>MAT</v>
          </cell>
          <cell r="BB13">
            <v>0</v>
          </cell>
          <cell r="BC13">
            <v>0</v>
          </cell>
          <cell r="BD13">
            <v>0</v>
          </cell>
          <cell r="BE13">
            <v>0</v>
          </cell>
          <cell r="BF13">
            <v>0</v>
          </cell>
          <cell r="BG13" t="str">
            <v>SEJ</v>
          </cell>
          <cell r="BH13">
            <v>0</v>
          </cell>
          <cell r="BI13">
            <v>0</v>
          </cell>
          <cell r="BJ13">
            <v>0</v>
          </cell>
          <cell r="BK13">
            <v>0</v>
          </cell>
          <cell r="BL13">
            <v>0</v>
          </cell>
          <cell r="BM13" t="str">
            <v>ING</v>
          </cell>
          <cell r="BN13">
            <v>0</v>
          </cell>
          <cell r="BO13">
            <v>0</v>
          </cell>
          <cell r="BP13">
            <v>0</v>
          </cell>
          <cell r="BQ13">
            <v>0</v>
          </cell>
          <cell r="BR13">
            <v>0</v>
          </cell>
          <cell r="BS13" t="str">
            <v>SBU</v>
          </cell>
          <cell r="BT13">
            <v>0</v>
          </cell>
          <cell r="BU13">
            <v>0</v>
          </cell>
          <cell r="BV13">
            <v>0</v>
          </cell>
          <cell r="BW13">
            <v>0</v>
          </cell>
          <cell r="BX13">
            <v>0</v>
          </cell>
          <cell r="BY13" t="str">
            <v>KWU</v>
          </cell>
          <cell r="BZ13">
            <v>0</v>
          </cell>
          <cell r="CA13">
            <v>0</v>
          </cell>
          <cell r="CB13">
            <v>0</v>
          </cell>
          <cell r="CC13">
            <v>0</v>
          </cell>
          <cell r="CD13">
            <v>0</v>
          </cell>
          <cell r="CE13" t="str">
            <v>POR</v>
          </cell>
          <cell r="CF13">
            <v>0</v>
          </cell>
          <cell r="CG13">
            <v>0</v>
          </cell>
          <cell r="CH13">
            <v>0</v>
          </cell>
          <cell r="CI13">
            <v>0</v>
          </cell>
          <cell r="CJ13">
            <v>0</v>
          </cell>
          <cell r="CK13" t="str">
            <v>JAW</v>
          </cell>
          <cell r="CL13">
            <v>0</v>
          </cell>
          <cell r="CM13">
            <v>0</v>
          </cell>
          <cell r="CN13">
            <v>0</v>
          </cell>
          <cell r="CO13">
            <v>0</v>
          </cell>
          <cell r="CP13">
            <v>0</v>
          </cell>
          <cell r="CQ13" t="str">
            <v>C11</v>
          </cell>
          <cell r="CR13">
            <v>0</v>
          </cell>
          <cell r="CS13">
            <v>0</v>
          </cell>
          <cell r="CT13">
            <v>0</v>
          </cell>
          <cell r="CU13">
            <v>0</v>
          </cell>
          <cell r="CV13">
            <v>0</v>
          </cell>
          <cell r="CW13" t="str">
            <v>C12</v>
          </cell>
          <cell r="CX13">
            <v>0</v>
          </cell>
          <cell r="CY13">
            <v>0</v>
          </cell>
          <cell r="CZ13">
            <v>0</v>
          </cell>
          <cell r="DA13">
            <v>0</v>
          </cell>
          <cell r="DB13">
            <v>0</v>
          </cell>
          <cell r="DC13" t="str">
            <v>C13</v>
          </cell>
          <cell r="DD13">
            <v>0</v>
          </cell>
          <cell r="DE13">
            <v>0</v>
          </cell>
          <cell r="DF13">
            <v>0</v>
          </cell>
          <cell r="DG13">
            <v>0</v>
          </cell>
          <cell r="DH13">
            <v>0</v>
          </cell>
          <cell r="DI13" t="str">
            <v>C21</v>
          </cell>
          <cell r="DJ13">
            <v>0</v>
          </cell>
          <cell r="DK13">
            <v>0</v>
          </cell>
          <cell r="DL13">
            <v>0</v>
          </cell>
          <cell r="DM13">
            <v>0</v>
          </cell>
          <cell r="DN13">
            <v>0</v>
          </cell>
          <cell r="DO13" t="str">
            <v>C22</v>
          </cell>
          <cell r="DP13">
            <v>0</v>
          </cell>
          <cell r="DQ13">
            <v>0</v>
          </cell>
          <cell r="DR13">
            <v>0</v>
          </cell>
          <cell r="DS13">
            <v>0</v>
          </cell>
          <cell r="DT13">
            <v>0</v>
          </cell>
          <cell r="DU13" t="str">
            <v>C23</v>
          </cell>
          <cell r="DV13">
            <v>0</v>
          </cell>
          <cell r="DW13">
            <v>0</v>
          </cell>
          <cell r="DX13">
            <v>0</v>
          </cell>
          <cell r="DY13">
            <v>0</v>
          </cell>
          <cell r="DZ13">
            <v>0</v>
          </cell>
          <cell r="EA13" t="str">
            <v>C24</v>
          </cell>
          <cell r="EB13">
            <v>0</v>
          </cell>
          <cell r="EC13">
            <v>0</v>
          </cell>
          <cell r="ED13">
            <v>0</v>
          </cell>
          <cell r="EE13">
            <v>0</v>
          </cell>
          <cell r="EF13">
            <v>0</v>
          </cell>
          <cell r="EG13" t="str">
            <v>C25</v>
          </cell>
          <cell r="EH13">
            <v>0</v>
          </cell>
          <cell r="EI13">
            <v>0</v>
          </cell>
          <cell r="EJ13">
            <v>0</v>
          </cell>
          <cell r="EK13">
            <v>0</v>
          </cell>
          <cell r="EL13">
            <v>0</v>
          </cell>
          <cell r="EM13" t="str">
            <v>C26</v>
          </cell>
          <cell r="EN13">
            <v>0</v>
          </cell>
          <cell r="EO13">
            <v>0</v>
          </cell>
          <cell r="EP13">
            <v>0</v>
          </cell>
          <cell r="EQ13">
            <v>0</v>
          </cell>
          <cell r="ER13">
            <v>0</v>
          </cell>
          <cell r="ES13" t="str">
            <v>C27</v>
          </cell>
          <cell r="ET13">
            <v>0</v>
          </cell>
          <cell r="EU13">
            <v>0</v>
          </cell>
          <cell r="EV13">
            <v>0</v>
          </cell>
          <cell r="EW13">
            <v>0</v>
          </cell>
          <cell r="EX13">
            <v>0</v>
          </cell>
          <cell r="EY13" t="str">
            <v>C31</v>
          </cell>
          <cell r="EZ13">
            <v>0</v>
          </cell>
          <cell r="FA13">
            <v>0</v>
          </cell>
          <cell r="FB13">
            <v>0</v>
          </cell>
          <cell r="FC13">
            <v>0</v>
          </cell>
          <cell r="FD13">
            <v>0</v>
          </cell>
          <cell r="FE13" t="str">
            <v>C32</v>
          </cell>
          <cell r="FF13">
            <v>0</v>
          </cell>
          <cell r="FG13">
            <v>0</v>
          </cell>
          <cell r="FH13">
            <v>0</v>
          </cell>
          <cell r="FI13">
            <v>0</v>
          </cell>
          <cell r="FJ13">
            <v>0</v>
          </cell>
          <cell r="FK13" t="str">
            <v>C33</v>
          </cell>
          <cell r="FL13">
            <v>0</v>
          </cell>
          <cell r="FM13">
            <v>0</v>
          </cell>
          <cell r="FN13">
            <v>0</v>
          </cell>
          <cell r="FO13">
            <v>0</v>
          </cell>
          <cell r="FP13">
            <v>0</v>
          </cell>
          <cell r="FQ13" t="str">
            <v>C34</v>
          </cell>
          <cell r="FR13">
            <v>0</v>
          </cell>
          <cell r="FS13">
            <v>0</v>
          </cell>
          <cell r="FT13">
            <v>0</v>
          </cell>
          <cell r="FU13">
            <v>0</v>
          </cell>
          <cell r="FV13">
            <v>0</v>
          </cell>
          <cell r="FW13" t="str">
            <v>C35</v>
          </cell>
          <cell r="FX13">
            <v>0</v>
          </cell>
          <cell r="FY13">
            <v>0</v>
          </cell>
          <cell r="FZ13">
            <v>0</v>
          </cell>
          <cell r="GA13">
            <v>0</v>
          </cell>
          <cell r="GB13">
            <v>0</v>
          </cell>
          <cell r="GC13" t="str">
            <v>C36</v>
          </cell>
          <cell r="GD13">
            <v>0</v>
          </cell>
          <cell r="GE13">
            <v>0</v>
          </cell>
          <cell r="GF13">
            <v>0</v>
          </cell>
          <cell r="GG13">
            <v>0</v>
          </cell>
          <cell r="GH13">
            <v>0</v>
          </cell>
          <cell r="GI13" t="str">
            <v>C37</v>
          </cell>
          <cell r="GJ13">
            <v>0</v>
          </cell>
          <cell r="GK13">
            <v>0</v>
          </cell>
          <cell r="GL13">
            <v>0</v>
          </cell>
          <cell r="GM13">
            <v>0</v>
          </cell>
          <cell r="GN13">
            <v>0</v>
          </cell>
          <cell r="GO13" t="str">
            <v>C38</v>
          </cell>
          <cell r="GP13">
            <v>0</v>
          </cell>
          <cell r="GQ13">
            <v>0</v>
          </cell>
          <cell r="GR13">
            <v>0</v>
          </cell>
          <cell r="GS13">
            <v>0</v>
          </cell>
          <cell r="GT13">
            <v>0</v>
          </cell>
          <cell r="GU13" t="str">
            <v>C39</v>
          </cell>
          <cell r="GV13">
            <v>0</v>
          </cell>
          <cell r="GW13">
            <v>0</v>
          </cell>
          <cell r="GX13">
            <v>0</v>
          </cell>
          <cell r="GY13">
            <v>0</v>
          </cell>
          <cell r="GZ13">
            <v>0</v>
          </cell>
          <cell r="HA13" t="str">
            <v>C310</v>
          </cell>
          <cell r="HB13">
            <v>0</v>
          </cell>
          <cell r="HG13" t="str">
            <v>C310</v>
          </cell>
          <cell r="HH13">
            <v>0</v>
          </cell>
          <cell r="HM13" t="str">
            <v/>
          </cell>
          <cell r="HN13" t="str">
            <v/>
          </cell>
          <cell r="HP13" t="str">
            <v>11-BB</v>
          </cell>
          <cell r="HQ13" t="str">
            <v>GEO-L</v>
          </cell>
          <cell r="HS13">
            <v>3021</v>
          </cell>
          <cell r="HT13" t="str">
            <v>PKN</v>
          </cell>
          <cell r="HU13">
            <v>0</v>
          </cell>
          <cell r="HV13" t="str">
            <v>IND</v>
          </cell>
          <cell r="HW13">
            <v>0</v>
          </cell>
          <cell r="HX13" t="str">
            <v>MAT-W</v>
          </cell>
          <cell r="HY13">
            <v>0</v>
          </cell>
          <cell r="HZ13" t="str">
            <v>SEJ-W</v>
          </cell>
          <cell r="IA13">
            <v>0</v>
          </cell>
          <cell r="IB13" t="str">
            <v>IGR-W</v>
          </cell>
          <cell r="IC13">
            <v>0</v>
          </cell>
          <cell r="ID13" t="str">
            <v>SBO</v>
          </cell>
          <cell r="IE13">
            <v>0</v>
          </cell>
          <cell r="IF13" t="str">
            <v>PJO</v>
          </cell>
          <cell r="IG13">
            <v>0</v>
          </cell>
          <cell r="IH13" t="str">
            <v>PRA</v>
          </cell>
          <cell r="II13">
            <v>0</v>
          </cell>
          <cell r="IJ13" t="str">
            <v>JAW</v>
          </cell>
          <cell r="IK13">
            <v>0</v>
          </cell>
          <cell r="IL13" t="str">
            <v>ARB</v>
          </cell>
          <cell r="IM13">
            <v>0</v>
          </cell>
          <cell r="IN13" t="str">
            <v>PKM</v>
          </cell>
          <cell r="IO13">
            <v>0</v>
          </cell>
          <cell r="IP13" t="str">
            <v>IND-P</v>
          </cell>
          <cell r="IQ13">
            <v>0</v>
          </cell>
          <cell r="IR13" t="str">
            <v>IGR-P</v>
          </cell>
          <cell r="IS13">
            <v>0</v>
          </cell>
          <cell r="IT13" t="str">
            <v>JEP-P</v>
          </cell>
          <cell r="IU13">
            <v>0</v>
          </cell>
          <cell r="IV13" t="str">
            <v>ANT-P</v>
          </cell>
          <cell r="IW13">
            <v>0</v>
          </cell>
          <cell r="IX13" t="str">
            <v>BIO-L</v>
          </cell>
          <cell r="IY13">
            <v>0</v>
          </cell>
          <cell r="IZ13" t="str">
            <v>GEO-L</v>
          </cell>
          <cell r="JA13">
            <v>0</v>
          </cell>
        </row>
        <row r="14">
          <cell r="B14" t="str">
            <v>Drs. Yugiyanto</v>
          </cell>
          <cell r="C14" t="str">
            <v>AJ</v>
          </cell>
          <cell r="D14">
            <v>14</v>
          </cell>
          <cell r="G14" t="str">
            <v>11-TKR.2</v>
          </cell>
          <cell r="H14" t="str">
            <v>SOPANDI, S.Pd.</v>
          </cell>
          <cell r="I14">
            <v>11012</v>
          </cell>
          <cell r="Q14" t="str">
            <v/>
          </cell>
          <cell r="AB14">
            <v>11</v>
          </cell>
          <cell r="AC14">
            <v>11</v>
          </cell>
          <cell r="AD14">
            <v>3022</v>
          </cell>
          <cell r="AE14" t="str">
            <v>0018195448</v>
          </cell>
          <cell r="AF14" t="str">
            <v>ANDRI SUSANTO</v>
          </cell>
          <cell r="AG14" t="str">
            <v>L</v>
          </cell>
          <cell r="AH14" t="str">
            <v>10-TKR.1</v>
          </cell>
          <cell r="AI14" t="str">
            <v>AGM</v>
          </cell>
          <cell r="AJ14">
            <v>0</v>
          </cell>
          <cell r="AK14">
            <v>0</v>
          </cell>
          <cell r="AL14">
            <v>0</v>
          </cell>
          <cell r="AM14">
            <v>0</v>
          </cell>
          <cell r="AN14">
            <v>0</v>
          </cell>
          <cell r="AO14" t="str">
            <v>PKN</v>
          </cell>
          <cell r="AP14">
            <v>0</v>
          </cell>
          <cell r="AQ14">
            <v>0</v>
          </cell>
          <cell r="AR14">
            <v>0</v>
          </cell>
          <cell r="AS14">
            <v>0</v>
          </cell>
          <cell r="AT14">
            <v>0</v>
          </cell>
          <cell r="AU14" t="str">
            <v>IND</v>
          </cell>
          <cell r="AV14">
            <v>0</v>
          </cell>
          <cell r="AW14">
            <v>0</v>
          </cell>
          <cell r="AX14">
            <v>0</v>
          </cell>
          <cell r="AY14">
            <v>0</v>
          </cell>
          <cell r="AZ14">
            <v>0</v>
          </cell>
          <cell r="BA14" t="str">
            <v>MAT</v>
          </cell>
          <cell r="BB14">
            <v>0</v>
          </cell>
          <cell r="BC14">
            <v>0</v>
          </cell>
          <cell r="BD14">
            <v>0</v>
          </cell>
          <cell r="BE14">
            <v>0</v>
          </cell>
          <cell r="BF14">
            <v>0</v>
          </cell>
          <cell r="BG14" t="str">
            <v>SEJ</v>
          </cell>
          <cell r="BH14">
            <v>0</v>
          </cell>
          <cell r="BI14">
            <v>0</v>
          </cell>
          <cell r="BJ14">
            <v>0</v>
          </cell>
          <cell r="BK14">
            <v>0</v>
          </cell>
          <cell r="BL14">
            <v>0</v>
          </cell>
          <cell r="BM14" t="str">
            <v>ING</v>
          </cell>
          <cell r="BN14">
            <v>0</v>
          </cell>
          <cell r="BO14">
            <v>0</v>
          </cell>
          <cell r="BP14">
            <v>0</v>
          </cell>
          <cell r="BQ14">
            <v>0</v>
          </cell>
          <cell r="BR14">
            <v>0</v>
          </cell>
          <cell r="BS14" t="str">
            <v>SBU</v>
          </cell>
          <cell r="BT14">
            <v>0</v>
          </cell>
          <cell r="BU14">
            <v>0</v>
          </cell>
          <cell r="BV14">
            <v>0</v>
          </cell>
          <cell r="BW14">
            <v>0</v>
          </cell>
          <cell r="BX14">
            <v>0</v>
          </cell>
          <cell r="BY14" t="str">
            <v>KWU</v>
          </cell>
          <cell r="BZ14">
            <v>0</v>
          </cell>
          <cell r="CA14">
            <v>0</v>
          </cell>
          <cell r="CB14">
            <v>0</v>
          </cell>
          <cell r="CC14">
            <v>0</v>
          </cell>
          <cell r="CD14">
            <v>0</v>
          </cell>
          <cell r="CE14" t="str">
            <v>POR</v>
          </cell>
          <cell r="CF14">
            <v>0</v>
          </cell>
          <cell r="CG14">
            <v>0</v>
          </cell>
          <cell r="CH14">
            <v>0</v>
          </cell>
          <cell r="CI14">
            <v>0</v>
          </cell>
          <cell r="CJ14">
            <v>0</v>
          </cell>
          <cell r="CK14" t="str">
            <v>JAW</v>
          </cell>
          <cell r="CL14">
            <v>0</v>
          </cell>
          <cell r="CM14">
            <v>0</v>
          </cell>
          <cell r="CN14">
            <v>0</v>
          </cell>
          <cell r="CO14">
            <v>0</v>
          </cell>
          <cell r="CP14">
            <v>0</v>
          </cell>
          <cell r="CQ14" t="str">
            <v>C11</v>
          </cell>
          <cell r="CR14">
            <v>0</v>
          </cell>
          <cell r="CS14">
            <v>0</v>
          </cell>
          <cell r="CT14">
            <v>0</v>
          </cell>
          <cell r="CU14">
            <v>0</v>
          </cell>
          <cell r="CV14">
            <v>0</v>
          </cell>
          <cell r="CW14" t="str">
            <v>C12</v>
          </cell>
          <cell r="CX14">
            <v>0</v>
          </cell>
          <cell r="CY14">
            <v>0</v>
          </cell>
          <cell r="CZ14">
            <v>0</v>
          </cell>
          <cell r="DA14">
            <v>0</v>
          </cell>
          <cell r="DB14">
            <v>0</v>
          </cell>
          <cell r="DC14" t="str">
            <v>C13</v>
          </cell>
          <cell r="DD14">
            <v>0</v>
          </cell>
          <cell r="DE14">
            <v>0</v>
          </cell>
          <cell r="DF14">
            <v>0</v>
          </cell>
          <cell r="DG14">
            <v>0</v>
          </cell>
          <cell r="DH14">
            <v>0</v>
          </cell>
          <cell r="DI14" t="str">
            <v>C21</v>
          </cell>
          <cell r="DJ14">
            <v>0</v>
          </cell>
          <cell r="DK14">
            <v>0</v>
          </cell>
          <cell r="DL14">
            <v>0</v>
          </cell>
          <cell r="DM14">
            <v>0</v>
          </cell>
          <cell r="DN14">
            <v>0</v>
          </cell>
          <cell r="DO14" t="str">
            <v>C22</v>
          </cell>
          <cell r="DP14">
            <v>0</v>
          </cell>
          <cell r="DQ14">
            <v>0</v>
          </cell>
          <cell r="DR14">
            <v>0</v>
          </cell>
          <cell r="DS14">
            <v>0</v>
          </cell>
          <cell r="DT14">
            <v>0</v>
          </cell>
          <cell r="DU14" t="str">
            <v>C23</v>
          </cell>
          <cell r="DV14">
            <v>0</v>
          </cell>
          <cell r="DW14">
            <v>0</v>
          </cell>
          <cell r="DX14">
            <v>0</v>
          </cell>
          <cell r="DY14">
            <v>0</v>
          </cell>
          <cell r="DZ14">
            <v>0</v>
          </cell>
          <cell r="EA14" t="str">
            <v>C24</v>
          </cell>
          <cell r="EB14">
            <v>0</v>
          </cell>
          <cell r="EC14">
            <v>0</v>
          </cell>
          <cell r="ED14">
            <v>0</v>
          </cell>
          <cell r="EE14">
            <v>0</v>
          </cell>
          <cell r="EF14">
            <v>0</v>
          </cell>
          <cell r="EG14" t="str">
            <v>C25</v>
          </cell>
          <cell r="EH14">
            <v>0</v>
          </cell>
          <cell r="EI14">
            <v>0</v>
          </cell>
          <cell r="EJ14">
            <v>0</v>
          </cell>
          <cell r="EK14">
            <v>0</v>
          </cell>
          <cell r="EL14">
            <v>0</v>
          </cell>
          <cell r="EM14" t="str">
            <v>C26</v>
          </cell>
          <cell r="EN14">
            <v>0</v>
          </cell>
          <cell r="EO14">
            <v>0</v>
          </cell>
          <cell r="EP14">
            <v>0</v>
          </cell>
          <cell r="EQ14">
            <v>0</v>
          </cell>
          <cell r="ER14">
            <v>0</v>
          </cell>
          <cell r="ES14" t="str">
            <v>C27</v>
          </cell>
          <cell r="ET14">
            <v>0</v>
          </cell>
          <cell r="EU14">
            <v>0</v>
          </cell>
          <cell r="EV14">
            <v>0</v>
          </cell>
          <cell r="EW14">
            <v>0</v>
          </cell>
          <cell r="EX14">
            <v>0</v>
          </cell>
          <cell r="EY14" t="str">
            <v>C31</v>
          </cell>
          <cell r="EZ14">
            <v>0</v>
          </cell>
          <cell r="FA14">
            <v>0</v>
          </cell>
          <cell r="FB14">
            <v>0</v>
          </cell>
          <cell r="FC14">
            <v>0</v>
          </cell>
          <cell r="FD14">
            <v>0</v>
          </cell>
          <cell r="FE14" t="str">
            <v>C32</v>
          </cell>
          <cell r="FF14">
            <v>0</v>
          </cell>
          <cell r="FG14">
            <v>0</v>
          </cell>
          <cell r="FH14">
            <v>0</v>
          </cell>
          <cell r="FI14">
            <v>0</v>
          </cell>
          <cell r="FJ14">
            <v>0</v>
          </cell>
          <cell r="FK14" t="str">
            <v>C33</v>
          </cell>
          <cell r="FL14">
            <v>0</v>
          </cell>
          <cell r="FM14">
            <v>0</v>
          </cell>
          <cell r="FN14">
            <v>0</v>
          </cell>
          <cell r="FO14">
            <v>0</v>
          </cell>
          <cell r="FP14">
            <v>0</v>
          </cell>
          <cell r="FQ14" t="str">
            <v>C34</v>
          </cell>
          <cell r="FR14">
            <v>0</v>
          </cell>
          <cell r="FS14">
            <v>0</v>
          </cell>
          <cell r="FT14">
            <v>0</v>
          </cell>
          <cell r="FU14">
            <v>0</v>
          </cell>
          <cell r="FV14">
            <v>0</v>
          </cell>
          <cell r="FW14" t="str">
            <v>C35</v>
          </cell>
          <cell r="FX14">
            <v>0</v>
          </cell>
          <cell r="FY14">
            <v>0</v>
          </cell>
          <cell r="FZ14">
            <v>0</v>
          </cell>
          <cell r="GA14">
            <v>0</v>
          </cell>
          <cell r="GB14">
            <v>0</v>
          </cell>
          <cell r="GC14" t="str">
            <v>C36</v>
          </cell>
          <cell r="GD14">
            <v>0</v>
          </cell>
          <cell r="GE14">
            <v>0</v>
          </cell>
          <cell r="GF14">
            <v>0</v>
          </cell>
          <cell r="GG14">
            <v>0</v>
          </cell>
          <cell r="GH14">
            <v>0</v>
          </cell>
          <cell r="GI14" t="str">
            <v>C37</v>
          </cell>
          <cell r="GJ14">
            <v>0</v>
          </cell>
          <cell r="GK14">
            <v>0</v>
          </cell>
          <cell r="GL14">
            <v>0</v>
          </cell>
          <cell r="GM14">
            <v>0</v>
          </cell>
          <cell r="GN14">
            <v>0</v>
          </cell>
          <cell r="GO14" t="str">
            <v>C38</v>
          </cell>
          <cell r="GP14">
            <v>0</v>
          </cell>
          <cell r="GQ14">
            <v>0</v>
          </cell>
          <cell r="GR14">
            <v>0</v>
          </cell>
          <cell r="GS14">
            <v>0</v>
          </cell>
          <cell r="GT14">
            <v>0</v>
          </cell>
          <cell r="GU14" t="str">
            <v>C39</v>
          </cell>
          <cell r="GV14">
            <v>0</v>
          </cell>
          <cell r="GW14">
            <v>0</v>
          </cell>
          <cell r="GX14">
            <v>0</v>
          </cell>
          <cell r="GY14">
            <v>0</v>
          </cell>
          <cell r="GZ14">
            <v>0</v>
          </cell>
          <cell r="HA14" t="str">
            <v>C310</v>
          </cell>
          <cell r="HB14">
            <v>0</v>
          </cell>
          <cell r="HG14" t="str">
            <v>C310</v>
          </cell>
          <cell r="HH14">
            <v>0</v>
          </cell>
          <cell r="HM14" t="str">
            <v/>
          </cell>
          <cell r="HN14" t="str">
            <v/>
          </cell>
          <cell r="HP14" t="str">
            <v>11-IPS.1</v>
          </cell>
          <cell r="HQ14" t="str">
            <v>IGR-L</v>
          </cell>
          <cell r="HS14">
            <v>3022</v>
          </cell>
          <cell r="HT14" t="str">
            <v>PKN</v>
          </cell>
          <cell r="HU14">
            <v>0</v>
          </cell>
          <cell r="HV14" t="str">
            <v>IND</v>
          </cell>
          <cell r="HW14">
            <v>0</v>
          </cell>
          <cell r="HX14" t="str">
            <v>MAT-W</v>
          </cell>
          <cell r="HY14">
            <v>0</v>
          </cell>
          <cell r="HZ14" t="str">
            <v>SEJ-W</v>
          </cell>
          <cell r="IA14">
            <v>0</v>
          </cell>
          <cell r="IB14" t="str">
            <v>IGR-W</v>
          </cell>
          <cell r="IC14">
            <v>0</v>
          </cell>
          <cell r="ID14" t="str">
            <v>SBO</v>
          </cell>
          <cell r="IE14">
            <v>0</v>
          </cell>
          <cell r="IF14" t="str">
            <v>PJO</v>
          </cell>
          <cell r="IG14">
            <v>0</v>
          </cell>
          <cell r="IH14" t="str">
            <v>PRA</v>
          </cell>
          <cell r="II14">
            <v>0</v>
          </cell>
          <cell r="IJ14" t="str">
            <v>JAW</v>
          </cell>
          <cell r="IK14">
            <v>0</v>
          </cell>
          <cell r="IL14" t="str">
            <v>ARB</v>
          </cell>
          <cell r="IM14">
            <v>0</v>
          </cell>
          <cell r="IN14" t="str">
            <v>PKM</v>
          </cell>
          <cell r="IO14">
            <v>0</v>
          </cell>
          <cell r="IP14" t="str">
            <v>IND-P</v>
          </cell>
          <cell r="IQ14">
            <v>0</v>
          </cell>
          <cell r="IR14" t="str">
            <v>IGR-P</v>
          </cell>
          <cell r="IS14">
            <v>0</v>
          </cell>
          <cell r="IT14" t="str">
            <v>JEP-P</v>
          </cell>
          <cell r="IU14">
            <v>0</v>
          </cell>
          <cell r="IV14" t="str">
            <v>ANT-P</v>
          </cell>
          <cell r="IW14">
            <v>0</v>
          </cell>
          <cell r="IX14" t="str">
            <v>BIO-L</v>
          </cell>
          <cell r="IY14">
            <v>0</v>
          </cell>
          <cell r="IZ14" t="str">
            <v>GEO-L</v>
          </cell>
          <cell r="JA14">
            <v>0</v>
          </cell>
        </row>
        <row r="15">
          <cell r="B15" t="str">
            <v>Suharno, S.Pd, M.Mpd</v>
          </cell>
          <cell r="C15" t="str">
            <v>AK</v>
          </cell>
          <cell r="D15">
            <v>15</v>
          </cell>
          <cell r="G15" t="str">
            <v>11-TSM.1</v>
          </cell>
          <cell r="H15" t="str">
            <v>NOVITA WIDIHASTUTI,S.Pd</v>
          </cell>
          <cell r="I15">
            <v>11021</v>
          </cell>
          <cell r="Q15" t="str">
            <v/>
          </cell>
          <cell r="AB15">
            <v>12</v>
          </cell>
          <cell r="AC15">
            <v>12</v>
          </cell>
          <cell r="AD15">
            <v>3023</v>
          </cell>
          <cell r="AE15" t="str">
            <v>0011593172</v>
          </cell>
          <cell r="AF15" t="str">
            <v>ANGGI NAYOAN</v>
          </cell>
          <cell r="AG15" t="str">
            <v>L</v>
          </cell>
          <cell r="AH15" t="str">
            <v>10-TKR.1</v>
          </cell>
          <cell r="AI15" t="str">
            <v>AGM</v>
          </cell>
          <cell r="AJ15">
            <v>0</v>
          </cell>
          <cell r="AK15">
            <v>0</v>
          </cell>
          <cell r="AL15">
            <v>0</v>
          </cell>
          <cell r="AM15">
            <v>0</v>
          </cell>
          <cell r="AN15">
            <v>0</v>
          </cell>
          <cell r="AO15" t="str">
            <v>PKN</v>
          </cell>
          <cell r="AP15">
            <v>0</v>
          </cell>
          <cell r="AQ15">
            <v>0</v>
          </cell>
          <cell r="AR15">
            <v>0</v>
          </cell>
          <cell r="AS15">
            <v>0</v>
          </cell>
          <cell r="AT15">
            <v>0</v>
          </cell>
          <cell r="AU15" t="str">
            <v>IND</v>
          </cell>
          <cell r="AV15">
            <v>0</v>
          </cell>
          <cell r="AW15">
            <v>0</v>
          </cell>
          <cell r="AX15">
            <v>0</v>
          </cell>
          <cell r="AY15">
            <v>0</v>
          </cell>
          <cell r="AZ15">
            <v>0</v>
          </cell>
          <cell r="BA15" t="str">
            <v>MAT</v>
          </cell>
          <cell r="BB15">
            <v>0</v>
          </cell>
          <cell r="BC15">
            <v>0</v>
          </cell>
          <cell r="BD15">
            <v>0</v>
          </cell>
          <cell r="BE15">
            <v>0</v>
          </cell>
          <cell r="BF15">
            <v>0</v>
          </cell>
          <cell r="BG15" t="str">
            <v>SEJ</v>
          </cell>
          <cell r="BH15">
            <v>0</v>
          </cell>
          <cell r="BI15">
            <v>0</v>
          </cell>
          <cell r="BJ15">
            <v>0</v>
          </cell>
          <cell r="BK15">
            <v>0</v>
          </cell>
          <cell r="BL15">
            <v>0</v>
          </cell>
          <cell r="BM15" t="str">
            <v>ING</v>
          </cell>
          <cell r="BN15">
            <v>0</v>
          </cell>
          <cell r="BO15">
            <v>0</v>
          </cell>
          <cell r="BP15">
            <v>0</v>
          </cell>
          <cell r="BQ15">
            <v>0</v>
          </cell>
          <cell r="BR15">
            <v>0</v>
          </cell>
          <cell r="BS15" t="str">
            <v>SBU</v>
          </cell>
          <cell r="BT15">
            <v>0</v>
          </cell>
          <cell r="BU15">
            <v>0</v>
          </cell>
          <cell r="BV15">
            <v>0</v>
          </cell>
          <cell r="BW15">
            <v>0</v>
          </cell>
          <cell r="BX15">
            <v>0</v>
          </cell>
          <cell r="BY15" t="str">
            <v>KWU</v>
          </cell>
          <cell r="BZ15">
            <v>0</v>
          </cell>
          <cell r="CA15">
            <v>0</v>
          </cell>
          <cell r="CB15">
            <v>0</v>
          </cell>
          <cell r="CC15">
            <v>0</v>
          </cell>
          <cell r="CD15">
            <v>0</v>
          </cell>
          <cell r="CE15" t="str">
            <v>POR</v>
          </cell>
          <cell r="CF15">
            <v>0</v>
          </cell>
          <cell r="CG15">
            <v>0</v>
          </cell>
          <cell r="CH15">
            <v>0</v>
          </cell>
          <cell r="CI15">
            <v>0</v>
          </cell>
          <cell r="CJ15">
            <v>0</v>
          </cell>
          <cell r="CK15" t="str">
            <v>JAW</v>
          </cell>
          <cell r="CL15">
            <v>0</v>
          </cell>
          <cell r="CM15">
            <v>0</v>
          </cell>
          <cell r="CN15">
            <v>0</v>
          </cell>
          <cell r="CO15">
            <v>0</v>
          </cell>
          <cell r="CP15">
            <v>0</v>
          </cell>
          <cell r="CQ15" t="str">
            <v>C11</v>
          </cell>
          <cell r="CR15">
            <v>0</v>
          </cell>
          <cell r="CS15">
            <v>0</v>
          </cell>
          <cell r="CT15">
            <v>0</v>
          </cell>
          <cell r="CU15">
            <v>0</v>
          </cell>
          <cell r="CV15">
            <v>0</v>
          </cell>
          <cell r="CW15" t="str">
            <v>C12</v>
          </cell>
          <cell r="CX15">
            <v>0</v>
          </cell>
          <cell r="CY15">
            <v>0</v>
          </cell>
          <cell r="CZ15">
            <v>0</v>
          </cell>
          <cell r="DA15">
            <v>0</v>
          </cell>
          <cell r="DB15">
            <v>0</v>
          </cell>
          <cell r="DC15" t="str">
            <v>C13</v>
          </cell>
          <cell r="DD15">
            <v>0</v>
          </cell>
          <cell r="DE15">
            <v>0</v>
          </cell>
          <cell r="DF15">
            <v>0</v>
          </cell>
          <cell r="DG15">
            <v>0</v>
          </cell>
          <cell r="DH15">
            <v>0</v>
          </cell>
          <cell r="DI15" t="str">
            <v>C21</v>
          </cell>
          <cell r="DJ15">
            <v>0</v>
          </cell>
          <cell r="DK15">
            <v>0</v>
          </cell>
          <cell r="DL15">
            <v>0</v>
          </cell>
          <cell r="DM15">
            <v>0</v>
          </cell>
          <cell r="DN15">
            <v>0</v>
          </cell>
          <cell r="DO15" t="str">
            <v>C22</v>
          </cell>
          <cell r="DP15">
            <v>0</v>
          </cell>
          <cell r="DQ15">
            <v>0</v>
          </cell>
          <cell r="DR15">
            <v>0</v>
          </cell>
          <cell r="DS15">
            <v>0</v>
          </cell>
          <cell r="DT15">
            <v>0</v>
          </cell>
          <cell r="DU15" t="str">
            <v>C23</v>
          </cell>
          <cell r="DV15">
            <v>0</v>
          </cell>
          <cell r="DW15">
            <v>0</v>
          </cell>
          <cell r="DX15">
            <v>0</v>
          </cell>
          <cell r="DY15">
            <v>0</v>
          </cell>
          <cell r="DZ15">
            <v>0</v>
          </cell>
          <cell r="EA15" t="str">
            <v>C24</v>
          </cell>
          <cell r="EB15">
            <v>0</v>
          </cell>
          <cell r="EC15">
            <v>0</v>
          </cell>
          <cell r="ED15">
            <v>0</v>
          </cell>
          <cell r="EE15">
            <v>0</v>
          </cell>
          <cell r="EF15">
            <v>0</v>
          </cell>
          <cell r="EG15" t="str">
            <v>C25</v>
          </cell>
          <cell r="EH15">
            <v>0</v>
          </cell>
          <cell r="EI15">
            <v>0</v>
          </cell>
          <cell r="EJ15">
            <v>0</v>
          </cell>
          <cell r="EK15">
            <v>0</v>
          </cell>
          <cell r="EL15">
            <v>0</v>
          </cell>
          <cell r="EM15" t="str">
            <v>C26</v>
          </cell>
          <cell r="EN15">
            <v>0</v>
          </cell>
          <cell r="EO15">
            <v>0</v>
          </cell>
          <cell r="EP15">
            <v>0</v>
          </cell>
          <cell r="EQ15">
            <v>0</v>
          </cell>
          <cell r="ER15">
            <v>0</v>
          </cell>
          <cell r="ES15" t="str">
            <v>C27</v>
          </cell>
          <cell r="ET15">
            <v>0</v>
          </cell>
          <cell r="EU15">
            <v>0</v>
          </cell>
          <cell r="EV15">
            <v>0</v>
          </cell>
          <cell r="EW15">
            <v>0</v>
          </cell>
          <cell r="EX15">
            <v>0</v>
          </cell>
          <cell r="EY15" t="str">
            <v>C31</v>
          </cell>
          <cell r="EZ15">
            <v>0</v>
          </cell>
          <cell r="FA15">
            <v>0</v>
          </cell>
          <cell r="FB15">
            <v>0</v>
          </cell>
          <cell r="FC15">
            <v>0</v>
          </cell>
          <cell r="FD15">
            <v>0</v>
          </cell>
          <cell r="FE15" t="str">
            <v>C32</v>
          </cell>
          <cell r="FF15">
            <v>0</v>
          </cell>
          <cell r="FG15">
            <v>0</v>
          </cell>
          <cell r="FH15">
            <v>0</v>
          </cell>
          <cell r="FI15">
            <v>0</v>
          </cell>
          <cell r="FJ15">
            <v>0</v>
          </cell>
          <cell r="FK15" t="str">
            <v>C33</v>
          </cell>
          <cell r="FL15">
            <v>0</v>
          </cell>
          <cell r="FM15">
            <v>0</v>
          </cell>
          <cell r="FN15">
            <v>0</v>
          </cell>
          <cell r="FO15">
            <v>0</v>
          </cell>
          <cell r="FP15">
            <v>0</v>
          </cell>
          <cell r="FQ15" t="str">
            <v>C34</v>
          </cell>
          <cell r="FR15">
            <v>0</v>
          </cell>
          <cell r="FS15">
            <v>0</v>
          </cell>
          <cell r="FT15">
            <v>0</v>
          </cell>
          <cell r="FU15">
            <v>0</v>
          </cell>
          <cell r="FV15">
            <v>0</v>
          </cell>
          <cell r="FW15" t="str">
            <v>C35</v>
          </cell>
          <cell r="FX15">
            <v>0</v>
          </cell>
          <cell r="FY15">
            <v>0</v>
          </cell>
          <cell r="FZ15">
            <v>0</v>
          </cell>
          <cell r="GA15">
            <v>0</v>
          </cell>
          <cell r="GB15">
            <v>0</v>
          </cell>
          <cell r="GC15" t="str">
            <v>C36</v>
          </cell>
          <cell r="GD15">
            <v>0</v>
          </cell>
          <cell r="GE15">
            <v>0</v>
          </cell>
          <cell r="GF15">
            <v>0</v>
          </cell>
          <cell r="GG15">
            <v>0</v>
          </cell>
          <cell r="GH15">
            <v>0</v>
          </cell>
          <cell r="GI15" t="str">
            <v>C37</v>
          </cell>
          <cell r="GJ15">
            <v>0</v>
          </cell>
          <cell r="GK15">
            <v>0</v>
          </cell>
          <cell r="GL15">
            <v>0</v>
          </cell>
          <cell r="GM15">
            <v>0</v>
          </cell>
          <cell r="GN15">
            <v>0</v>
          </cell>
          <cell r="GO15" t="str">
            <v>C38</v>
          </cell>
          <cell r="GP15">
            <v>0</v>
          </cell>
          <cell r="GQ15">
            <v>0</v>
          </cell>
          <cell r="GR15">
            <v>0</v>
          </cell>
          <cell r="GS15">
            <v>0</v>
          </cell>
          <cell r="GT15">
            <v>0</v>
          </cell>
          <cell r="GU15" t="str">
            <v>C39</v>
          </cell>
          <cell r="GV15">
            <v>0</v>
          </cell>
          <cell r="GW15">
            <v>0</v>
          </cell>
          <cell r="GX15">
            <v>0</v>
          </cell>
          <cell r="GY15">
            <v>0</v>
          </cell>
          <cell r="GZ15">
            <v>0</v>
          </cell>
          <cell r="HA15" t="str">
            <v>C310</v>
          </cell>
          <cell r="HB15">
            <v>0</v>
          </cell>
          <cell r="HG15" t="str">
            <v>C310</v>
          </cell>
          <cell r="HH15">
            <v>0</v>
          </cell>
          <cell r="HM15" t="str">
            <v/>
          </cell>
          <cell r="HN15" t="str">
            <v/>
          </cell>
          <cell r="HP15" t="str">
            <v>11-IPS.2</v>
          </cell>
          <cell r="HQ15" t="str">
            <v>IGR-L</v>
          </cell>
          <cell r="HS15">
            <v>3023</v>
          </cell>
          <cell r="HT15" t="str">
            <v>PKN</v>
          </cell>
          <cell r="HU15">
            <v>0</v>
          </cell>
          <cell r="HV15" t="str">
            <v>IND</v>
          </cell>
          <cell r="HW15">
            <v>0</v>
          </cell>
          <cell r="HX15" t="str">
            <v>MAT-W</v>
          </cell>
          <cell r="HY15">
            <v>0</v>
          </cell>
          <cell r="HZ15" t="str">
            <v>SEJ-W</v>
          </cell>
          <cell r="IA15">
            <v>0</v>
          </cell>
          <cell r="IB15" t="str">
            <v>IGR-W</v>
          </cell>
          <cell r="IC15">
            <v>0</v>
          </cell>
          <cell r="ID15" t="str">
            <v>SBO</v>
          </cell>
          <cell r="IE15">
            <v>0</v>
          </cell>
          <cell r="IF15" t="str">
            <v>PJO</v>
          </cell>
          <cell r="IG15">
            <v>0</v>
          </cell>
          <cell r="IH15" t="str">
            <v>PRA</v>
          </cell>
          <cell r="II15">
            <v>0</v>
          </cell>
          <cell r="IJ15" t="str">
            <v>JAW</v>
          </cell>
          <cell r="IK15">
            <v>0</v>
          </cell>
          <cell r="IL15" t="str">
            <v>ARB</v>
          </cell>
          <cell r="IM15">
            <v>0</v>
          </cell>
          <cell r="IN15" t="str">
            <v>PKM</v>
          </cell>
          <cell r="IO15">
            <v>0</v>
          </cell>
          <cell r="IP15" t="str">
            <v>IND-P</v>
          </cell>
          <cell r="IQ15">
            <v>0</v>
          </cell>
          <cell r="IR15" t="str">
            <v>IGR-P</v>
          </cell>
          <cell r="IS15">
            <v>0</v>
          </cell>
          <cell r="IT15" t="str">
            <v>JEP-P</v>
          </cell>
          <cell r="IU15">
            <v>0</v>
          </cell>
          <cell r="IV15" t="str">
            <v>ANT-P</v>
          </cell>
          <cell r="IW15">
            <v>0</v>
          </cell>
          <cell r="IX15" t="str">
            <v>BIO-L</v>
          </cell>
          <cell r="IY15">
            <v>0</v>
          </cell>
          <cell r="IZ15" t="str">
            <v>GEO-L</v>
          </cell>
          <cell r="JA15">
            <v>0</v>
          </cell>
        </row>
        <row r="16">
          <cell r="B16" t="str">
            <v>T. Sri Rejeki, S.Pd</v>
          </cell>
          <cell r="C16" t="str">
            <v>AL</v>
          </cell>
          <cell r="D16">
            <v>16</v>
          </cell>
          <cell r="G16" t="str">
            <v>11-TSM.2</v>
          </cell>
          <cell r="H16" t="str">
            <v>NUR SOIMAH, S.S.</v>
          </cell>
          <cell r="I16">
            <v>11022</v>
          </cell>
          <cell r="Q16" t="str">
            <v/>
          </cell>
          <cell r="AB16">
            <v>13</v>
          </cell>
          <cell r="AC16">
            <v>13</v>
          </cell>
          <cell r="AD16">
            <v>3024</v>
          </cell>
          <cell r="AE16" t="str">
            <v>9991131087</v>
          </cell>
          <cell r="AF16" t="str">
            <v>ARIF BUDIMAN</v>
          </cell>
          <cell r="AG16" t="str">
            <v>L</v>
          </cell>
          <cell r="AH16" t="str">
            <v>10-TKR.1</v>
          </cell>
          <cell r="AI16" t="str">
            <v>AGM</v>
          </cell>
          <cell r="AJ16">
            <v>0</v>
          </cell>
          <cell r="AK16">
            <v>0</v>
          </cell>
          <cell r="AL16">
            <v>0</v>
          </cell>
          <cell r="AM16">
            <v>0</v>
          </cell>
          <cell r="AN16">
            <v>0</v>
          </cell>
          <cell r="AO16" t="str">
            <v>PKN</v>
          </cell>
          <cell r="AP16">
            <v>0</v>
          </cell>
          <cell r="AQ16">
            <v>0</v>
          </cell>
          <cell r="AR16">
            <v>0</v>
          </cell>
          <cell r="AS16">
            <v>0</v>
          </cell>
          <cell r="AT16">
            <v>0</v>
          </cell>
          <cell r="AU16" t="str">
            <v>IND</v>
          </cell>
          <cell r="AV16">
            <v>0</v>
          </cell>
          <cell r="AW16">
            <v>0</v>
          </cell>
          <cell r="AX16">
            <v>0</v>
          </cell>
          <cell r="AY16">
            <v>0</v>
          </cell>
          <cell r="AZ16">
            <v>0</v>
          </cell>
          <cell r="BA16" t="str">
            <v>MAT</v>
          </cell>
          <cell r="BB16">
            <v>0</v>
          </cell>
          <cell r="BC16">
            <v>0</v>
          </cell>
          <cell r="BD16">
            <v>0</v>
          </cell>
          <cell r="BE16">
            <v>0</v>
          </cell>
          <cell r="BF16">
            <v>0</v>
          </cell>
          <cell r="BG16" t="str">
            <v>SEJ</v>
          </cell>
          <cell r="BH16">
            <v>0</v>
          </cell>
          <cell r="BI16">
            <v>0</v>
          </cell>
          <cell r="BJ16">
            <v>0</v>
          </cell>
          <cell r="BK16">
            <v>0</v>
          </cell>
          <cell r="BL16">
            <v>0</v>
          </cell>
          <cell r="BM16" t="str">
            <v>ING</v>
          </cell>
          <cell r="BN16">
            <v>0</v>
          </cell>
          <cell r="BO16">
            <v>0</v>
          </cell>
          <cell r="BP16">
            <v>0</v>
          </cell>
          <cell r="BQ16">
            <v>0</v>
          </cell>
          <cell r="BR16">
            <v>0</v>
          </cell>
          <cell r="BS16" t="str">
            <v>SBU</v>
          </cell>
          <cell r="BT16">
            <v>0</v>
          </cell>
          <cell r="BU16">
            <v>0</v>
          </cell>
          <cell r="BV16">
            <v>0</v>
          </cell>
          <cell r="BW16">
            <v>0</v>
          </cell>
          <cell r="BX16">
            <v>0</v>
          </cell>
          <cell r="BY16" t="str">
            <v>KWU</v>
          </cell>
          <cell r="BZ16">
            <v>0</v>
          </cell>
          <cell r="CA16">
            <v>0</v>
          </cell>
          <cell r="CB16">
            <v>0</v>
          </cell>
          <cell r="CC16">
            <v>0</v>
          </cell>
          <cell r="CD16">
            <v>0</v>
          </cell>
          <cell r="CE16" t="str">
            <v>POR</v>
          </cell>
          <cell r="CF16">
            <v>0</v>
          </cell>
          <cell r="CG16">
            <v>0</v>
          </cell>
          <cell r="CH16">
            <v>0</v>
          </cell>
          <cell r="CI16">
            <v>0</v>
          </cell>
          <cell r="CJ16">
            <v>0</v>
          </cell>
          <cell r="CK16" t="str">
            <v>JAW</v>
          </cell>
          <cell r="CL16">
            <v>0</v>
          </cell>
          <cell r="CM16">
            <v>0</v>
          </cell>
          <cell r="CN16">
            <v>0</v>
          </cell>
          <cell r="CO16">
            <v>0</v>
          </cell>
          <cell r="CP16">
            <v>0</v>
          </cell>
          <cell r="CQ16" t="str">
            <v>C11</v>
          </cell>
          <cell r="CR16">
            <v>0</v>
          </cell>
          <cell r="CS16">
            <v>0</v>
          </cell>
          <cell r="CT16">
            <v>0</v>
          </cell>
          <cell r="CU16">
            <v>0</v>
          </cell>
          <cell r="CV16">
            <v>0</v>
          </cell>
          <cell r="CW16" t="str">
            <v>C12</v>
          </cell>
          <cell r="CX16">
            <v>0</v>
          </cell>
          <cell r="CY16">
            <v>0</v>
          </cell>
          <cell r="CZ16">
            <v>0</v>
          </cell>
          <cell r="DA16">
            <v>0</v>
          </cell>
          <cell r="DB16">
            <v>0</v>
          </cell>
          <cell r="DC16" t="str">
            <v>C13</v>
          </cell>
          <cell r="DD16">
            <v>0</v>
          </cell>
          <cell r="DE16">
            <v>0</v>
          </cell>
          <cell r="DF16">
            <v>0</v>
          </cell>
          <cell r="DG16">
            <v>0</v>
          </cell>
          <cell r="DH16">
            <v>0</v>
          </cell>
          <cell r="DI16" t="str">
            <v>C21</v>
          </cell>
          <cell r="DJ16">
            <v>0</v>
          </cell>
          <cell r="DK16">
            <v>0</v>
          </cell>
          <cell r="DL16">
            <v>0</v>
          </cell>
          <cell r="DM16">
            <v>0</v>
          </cell>
          <cell r="DN16">
            <v>0</v>
          </cell>
          <cell r="DO16" t="str">
            <v>C22</v>
          </cell>
          <cell r="DP16">
            <v>0</v>
          </cell>
          <cell r="DQ16">
            <v>0</v>
          </cell>
          <cell r="DR16">
            <v>0</v>
          </cell>
          <cell r="DS16">
            <v>0</v>
          </cell>
          <cell r="DT16">
            <v>0</v>
          </cell>
          <cell r="DU16" t="str">
            <v>C23</v>
          </cell>
          <cell r="DV16">
            <v>0</v>
          </cell>
          <cell r="DW16">
            <v>0</v>
          </cell>
          <cell r="DX16">
            <v>0</v>
          </cell>
          <cell r="DY16">
            <v>0</v>
          </cell>
          <cell r="DZ16">
            <v>0</v>
          </cell>
          <cell r="EA16" t="str">
            <v>C24</v>
          </cell>
          <cell r="EB16">
            <v>0</v>
          </cell>
          <cell r="EC16">
            <v>0</v>
          </cell>
          <cell r="ED16">
            <v>0</v>
          </cell>
          <cell r="EE16">
            <v>0</v>
          </cell>
          <cell r="EF16">
            <v>0</v>
          </cell>
          <cell r="EG16" t="str">
            <v>C25</v>
          </cell>
          <cell r="EH16">
            <v>0</v>
          </cell>
          <cell r="EI16">
            <v>0</v>
          </cell>
          <cell r="EJ16">
            <v>0</v>
          </cell>
          <cell r="EK16">
            <v>0</v>
          </cell>
          <cell r="EL16">
            <v>0</v>
          </cell>
          <cell r="EM16" t="str">
            <v>C26</v>
          </cell>
          <cell r="EN16">
            <v>0</v>
          </cell>
          <cell r="EO16">
            <v>0</v>
          </cell>
          <cell r="EP16">
            <v>0</v>
          </cell>
          <cell r="EQ16">
            <v>0</v>
          </cell>
          <cell r="ER16">
            <v>0</v>
          </cell>
          <cell r="ES16" t="str">
            <v>C27</v>
          </cell>
          <cell r="ET16">
            <v>0</v>
          </cell>
          <cell r="EU16">
            <v>0</v>
          </cell>
          <cell r="EV16">
            <v>0</v>
          </cell>
          <cell r="EW16">
            <v>0</v>
          </cell>
          <cell r="EX16">
            <v>0</v>
          </cell>
          <cell r="EY16" t="str">
            <v>C31</v>
          </cell>
          <cell r="EZ16">
            <v>0</v>
          </cell>
          <cell r="FA16">
            <v>0</v>
          </cell>
          <cell r="FB16">
            <v>0</v>
          </cell>
          <cell r="FC16">
            <v>0</v>
          </cell>
          <cell r="FD16">
            <v>0</v>
          </cell>
          <cell r="FE16" t="str">
            <v>C32</v>
          </cell>
          <cell r="FF16">
            <v>0</v>
          </cell>
          <cell r="FG16">
            <v>0</v>
          </cell>
          <cell r="FH16">
            <v>0</v>
          </cell>
          <cell r="FI16">
            <v>0</v>
          </cell>
          <cell r="FJ16">
            <v>0</v>
          </cell>
          <cell r="FK16" t="str">
            <v>C33</v>
          </cell>
          <cell r="FL16">
            <v>0</v>
          </cell>
          <cell r="FM16">
            <v>0</v>
          </cell>
          <cell r="FN16">
            <v>0</v>
          </cell>
          <cell r="FO16">
            <v>0</v>
          </cell>
          <cell r="FP16">
            <v>0</v>
          </cell>
          <cell r="FQ16" t="str">
            <v>C34</v>
          </cell>
          <cell r="FR16">
            <v>0</v>
          </cell>
          <cell r="FS16">
            <v>0</v>
          </cell>
          <cell r="FT16">
            <v>0</v>
          </cell>
          <cell r="FU16">
            <v>0</v>
          </cell>
          <cell r="FV16">
            <v>0</v>
          </cell>
          <cell r="FW16" t="str">
            <v>C35</v>
          </cell>
          <cell r="FX16">
            <v>0</v>
          </cell>
          <cell r="FY16">
            <v>0</v>
          </cell>
          <cell r="FZ16">
            <v>0</v>
          </cell>
          <cell r="GA16">
            <v>0</v>
          </cell>
          <cell r="GB16">
            <v>0</v>
          </cell>
          <cell r="GC16" t="str">
            <v>C36</v>
          </cell>
          <cell r="GD16">
            <v>0</v>
          </cell>
          <cell r="GE16">
            <v>0</v>
          </cell>
          <cell r="GF16">
            <v>0</v>
          </cell>
          <cell r="GG16">
            <v>0</v>
          </cell>
          <cell r="GH16">
            <v>0</v>
          </cell>
          <cell r="GI16" t="str">
            <v>C37</v>
          </cell>
          <cell r="GJ16">
            <v>0</v>
          </cell>
          <cell r="GK16">
            <v>0</v>
          </cell>
          <cell r="GL16">
            <v>0</v>
          </cell>
          <cell r="GM16">
            <v>0</v>
          </cell>
          <cell r="GN16">
            <v>0</v>
          </cell>
          <cell r="GO16" t="str">
            <v>C38</v>
          </cell>
          <cell r="GP16">
            <v>0</v>
          </cell>
          <cell r="GQ16">
            <v>0</v>
          </cell>
          <cell r="GR16">
            <v>0</v>
          </cell>
          <cell r="GS16">
            <v>0</v>
          </cell>
          <cell r="GT16">
            <v>0</v>
          </cell>
          <cell r="GU16" t="str">
            <v>C39</v>
          </cell>
          <cell r="GV16">
            <v>0</v>
          </cell>
          <cell r="GW16">
            <v>0</v>
          </cell>
          <cell r="GX16">
            <v>0</v>
          </cell>
          <cell r="GY16">
            <v>0</v>
          </cell>
          <cell r="GZ16">
            <v>0</v>
          </cell>
          <cell r="HA16" t="str">
            <v>C310</v>
          </cell>
          <cell r="HB16">
            <v>0</v>
          </cell>
          <cell r="HG16" t="str">
            <v>C310</v>
          </cell>
          <cell r="HH16">
            <v>0</v>
          </cell>
          <cell r="HM16" t="str">
            <v/>
          </cell>
          <cell r="HN16" t="str">
            <v/>
          </cell>
          <cell r="HP16" t="str">
            <v>11-IPS.3</v>
          </cell>
          <cell r="HQ16" t="str">
            <v>IGR-L</v>
          </cell>
          <cell r="HS16">
            <v>3024</v>
          </cell>
          <cell r="HT16" t="str">
            <v>PKN</v>
          </cell>
          <cell r="HU16">
            <v>0</v>
          </cell>
          <cell r="HV16" t="str">
            <v>IND</v>
          </cell>
          <cell r="HW16">
            <v>0</v>
          </cell>
          <cell r="HX16" t="str">
            <v>MAT-W</v>
          </cell>
          <cell r="HY16">
            <v>0</v>
          </cell>
          <cell r="HZ16" t="str">
            <v>SEJ-W</v>
          </cell>
          <cell r="IA16">
            <v>0</v>
          </cell>
          <cell r="IB16" t="str">
            <v>IGR-W</v>
          </cell>
          <cell r="IC16">
            <v>0</v>
          </cell>
          <cell r="ID16" t="str">
            <v>SBO</v>
          </cell>
          <cell r="IE16">
            <v>0</v>
          </cell>
          <cell r="IF16" t="str">
            <v>PJO</v>
          </cell>
          <cell r="IG16">
            <v>0</v>
          </cell>
          <cell r="IH16" t="str">
            <v>PRA</v>
          </cell>
          <cell r="II16">
            <v>0</v>
          </cell>
          <cell r="IJ16" t="str">
            <v>JAW</v>
          </cell>
          <cell r="IK16">
            <v>0</v>
          </cell>
          <cell r="IL16" t="str">
            <v>ARB</v>
          </cell>
          <cell r="IM16">
            <v>0</v>
          </cell>
          <cell r="IN16" t="str">
            <v>PKM</v>
          </cell>
          <cell r="IO16">
            <v>0</v>
          </cell>
          <cell r="IP16" t="str">
            <v>IND-P</v>
          </cell>
          <cell r="IQ16">
            <v>0</v>
          </cell>
          <cell r="IR16" t="str">
            <v>IGR-P</v>
          </cell>
          <cell r="IS16">
            <v>0</v>
          </cell>
          <cell r="IT16" t="str">
            <v>JEP-P</v>
          </cell>
          <cell r="IU16">
            <v>0</v>
          </cell>
          <cell r="IV16" t="str">
            <v>ANT-P</v>
          </cell>
          <cell r="IW16">
            <v>0</v>
          </cell>
          <cell r="IX16" t="str">
            <v>BIO-L</v>
          </cell>
          <cell r="IY16">
            <v>0</v>
          </cell>
          <cell r="IZ16" t="str">
            <v>GEO-L</v>
          </cell>
          <cell r="JA16">
            <v>0</v>
          </cell>
        </row>
        <row r="17">
          <cell r="B17" t="str">
            <v>Dra. Suharni</v>
          </cell>
          <cell r="C17" t="str">
            <v>AM</v>
          </cell>
          <cell r="D17">
            <v>17</v>
          </cell>
          <cell r="G17" t="str">
            <v>11-AK.1</v>
          </cell>
          <cell r="H17" t="str">
            <v>MALGAMASIH, A.Md.</v>
          </cell>
          <cell r="I17">
            <v>11031</v>
          </cell>
          <cell r="Q17" t="str">
            <v/>
          </cell>
          <cell r="AB17">
            <v>14</v>
          </cell>
          <cell r="AC17">
            <v>14</v>
          </cell>
          <cell r="AD17">
            <v>3025</v>
          </cell>
          <cell r="AE17" t="str">
            <v>0018195972</v>
          </cell>
          <cell r="AF17" t="str">
            <v>ARIHAN RISTIAWAN</v>
          </cell>
          <cell r="AG17" t="str">
            <v>L</v>
          </cell>
          <cell r="AH17" t="str">
            <v>10-TKR.1</v>
          </cell>
          <cell r="AI17" t="str">
            <v>AGM</v>
          </cell>
          <cell r="AJ17">
            <v>0</v>
          </cell>
          <cell r="AK17">
            <v>0</v>
          </cell>
          <cell r="AL17">
            <v>0</v>
          </cell>
          <cell r="AM17">
            <v>0</v>
          </cell>
          <cell r="AN17">
            <v>0</v>
          </cell>
          <cell r="AO17" t="str">
            <v>PKN</v>
          </cell>
          <cell r="AP17">
            <v>0</v>
          </cell>
          <cell r="AQ17">
            <v>0</v>
          </cell>
          <cell r="AR17">
            <v>0</v>
          </cell>
          <cell r="AS17">
            <v>0</v>
          </cell>
          <cell r="AT17">
            <v>0</v>
          </cell>
          <cell r="AU17" t="str">
            <v>IND</v>
          </cell>
          <cell r="AV17">
            <v>0</v>
          </cell>
          <cell r="AW17">
            <v>0</v>
          </cell>
          <cell r="AX17">
            <v>0</v>
          </cell>
          <cell r="AY17">
            <v>0</v>
          </cell>
          <cell r="AZ17">
            <v>0</v>
          </cell>
          <cell r="BA17" t="str">
            <v>MAT</v>
          </cell>
          <cell r="BB17">
            <v>0</v>
          </cell>
          <cell r="BC17">
            <v>0</v>
          </cell>
          <cell r="BD17">
            <v>0</v>
          </cell>
          <cell r="BE17">
            <v>0</v>
          </cell>
          <cell r="BF17">
            <v>0</v>
          </cell>
          <cell r="BG17" t="str">
            <v>SEJ</v>
          </cell>
          <cell r="BH17">
            <v>0</v>
          </cell>
          <cell r="BI17">
            <v>0</v>
          </cell>
          <cell r="BJ17">
            <v>0</v>
          </cell>
          <cell r="BK17">
            <v>0</v>
          </cell>
          <cell r="BL17">
            <v>0</v>
          </cell>
          <cell r="BM17" t="str">
            <v>ING</v>
          </cell>
          <cell r="BN17">
            <v>0</v>
          </cell>
          <cell r="BO17">
            <v>0</v>
          </cell>
          <cell r="BP17">
            <v>0</v>
          </cell>
          <cell r="BQ17">
            <v>0</v>
          </cell>
          <cell r="BR17">
            <v>0</v>
          </cell>
          <cell r="BS17" t="str">
            <v>SBU</v>
          </cell>
          <cell r="BT17">
            <v>0</v>
          </cell>
          <cell r="BU17">
            <v>0</v>
          </cell>
          <cell r="BV17">
            <v>0</v>
          </cell>
          <cell r="BW17">
            <v>0</v>
          </cell>
          <cell r="BX17">
            <v>0</v>
          </cell>
          <cell r="BY17" t="str">
            <v>KWU</v>
          </cell>
          <cell r="BZ17">
            <v>0</v>
          </cell>
          <cell r="CA17">
            <v>0</v>
          </cell>
          <cell r="CB17">
            <v>0</v>
          </cell>
          <cell r="CC17">
            <v>0</v>
          </cell>
          <cell r="CD17">
            <v>0</v>
          </cell>
          <cell r="CE17" t="str">
            <v>POR</v>
          </cell>
          <cell r="CF17">
            <v>0</v>
          </cell>
          <cell r="CG17">
            <v>0</v>
          </cell>
          <cell r="CH17">
            <v>0</v>
          </cell>
          <cell r="CI17">
            <v>0</v>
          </cell>
          <cell r="CJ17">
            <v>0</v>
          </cell>
          <cell r="CK17" t="str">
            <v>JAW</v>
          </cell>
          <cell r="CL17">
            <v>0</v>
          </cell>
          <cell r="CM17">
            <v>0</v>
          </cell>
          <cell r="CN17">
            <v>0</v>
          </cell>
          <cell r="CO17">
            <v>0</v>
          </cell>
          <cell r="CP17">
            <v>0</v>
          </cell>
          <cell r="CQ17" t="str">
            <v>C11</v>
          </cell>
          <cell r="CR17">
            <v>0</v>
          </cell>
          <cell r="CS17">
            <v>0</v>
          </cell>
          <cell r="CT17">
            <v>0</v>
          </cell>
          <cell r="CU17">
            <v>0</v>
          </cell>
          <cell r="CV17">
            <v>0</v>
          </cell>
          <cell r="CW17" t="str">
            <v>C12</v>
          </cell>
          <cell r="CX17">
            <v>0</v>
          </cell>
          <cell r="CY17">
            <v>0</v>
          </cell>
          <cell r="CZ17">
            <v>0</v>
          </cell>
          <cell r="DA17">
            <v>0</v>
          </cell>
          <cell r="DB17">
            <v>0</v>
          </cell>
          <cell r="DC17" t="str">
            <v>C13</v>
          </cell>
          <cell r="DD17">
            <v>0</v>
          </cell>
          <cell r="DE17">
            <v>0</v>
          </cell>
          <cell r="DF17">
            <v>0</v>
          </cell>
          <cell r="DG17">
            <v>0</v>
          </cell>
          <cell r="DH17">
            <v>0</v>
          </cell>
          <cell r="DI17" t="str">
            <v>C21</v>
          </cell>
          <cell r="DJ17">
            <v>0</v>
          </cell>
          <cell r="DK17">
            <v>0</v>
          </cell>
          <cell r="DL17">
            <v>0</v>
          </cell>
          <cell r="DM17">
            <v>0</v>
          </cell>
          <cell r="DN17">
            <v>0</v>
          </cell>
          <cell r="DO17" t="str">
            <v>C22</v>
          </cell>
          <cell r="DP17">
            <v>0</v>
          </cell>
          <cell r="DQ17">
            <v>0</v>
          </cell>
          <cell r="DR17">
            <v>0</v>
          </cell>
          <cell r="DS17">
            <v>0</v>
          </cell>
          <cell r="DT17">
            <v>0</v>
          </cell>
          <cell r="DU17" t="str">
            <v>C23</v>
          </cell>
          <cell r="DV17">
            <v>0</v>
          </cell>
          <cell r="DW17">
            <v>0</v>
          </cell>
          <cell r="DX17">
            <v>0</v>
          </cell>
          <cell r="DY17">
            <v>0</v>
          </cell>
          <cell r="DZ17">
            <v>0</v>
          </cell>
          <cell r="EA17" t="str">
            <v>C24</v>
          </cell>
          <cell r="EB17">
            <v>0</v>
          </cell>
          <cell r="EC17">
            <v>0</v>
          </cell>
          <cell r="ED17">
            <v>0</v>
          </cell>
          <cell r="EE17">
            <v>0</v>
          </cell>
          <cell r="EF17">
            <v>0</v>
          </cell>
          <cell r="EG17" t="str">
            <v>C25</v>
          </cell>
          <cell r="EH17">
            <v>0</v>
          </cell>
          <cell r="EI17">
            <v>0</v>
          </cell>
          <cell r="EJ17">
            <v>0</v>
          </cell>
          <cell r="EK17">
            <v>0</v>
          </cell>
          <cell r="EL17">
            <v>0</v>
          </cell>
          <cell r="EM17" t="str">
            <v>C26</v>
          </cell>
          <cell r="EN17">
            <v>0</v>
          </cell>
          <cell r="EO17">
            <v>0</v>
          </cell>
          <cell r="EP17">
            <v>0</v>
          </cell>
          <cell r="EQ17">
            <v>0</v>
          </cell>
          <cell r="ER17">
            <v>0</v>
          </cell>
          <cell r="ES17" t="str">
            <v>C27</v>
          </cell>
          <cell r="ET17">
            <v>0</v>
          </cell>
          <cell r="EU17">
            <v>0</v>
          </cell>
          <cell r="EV17">
            <v>0</v>
          </cell>
          <cell r="EW17">
            <v>0</v>
          </cell>
          <cell r="EX17">
            <v>0</v>
          </cell>
          <cell r="EY17" t="str">
            <v>C31</v>
          </cell>
          <cell r="EZ17">
            <v>0</v>
          </cell>
          <cell r="FA17">
            <v>0</v>
          </cell>
          <cell r="FB17">
            <v>0</v>
          </cell>
          <cell r="FC17">
            <v>0</v>
          </cell>
          <cell r="FD17">
            <v>0</v>
          </cell>
          <cell r="FE17" t="str">
            <v>C32</v>
          </cell>
          <cell r="FF17">
            <v>0</v>
          </cell>
          <cell r="FG17">
            <v>0</v>
          </cell>
          <cell r="FH17">
            <v>0</v>
          </cell>
          <cell r="FI17">
            <v>0</v>
          </cell>
          <cell r="FJ17">
            <v>0</v>
          </cell>
          <cell r="FK17" t="str">
            <v>C33</v>
          </cell>
          <cell r="FL17">
            <v>0</v>
          </cell>
          <cell r="FM17">
            <v>0</v>
          </cell>
          <cell r="FN17">
            <v>0</v>
          </cell>
          <cell r="FO17">
            <v>0</v>
          </cell>
          <cell r="FP17">
            <v>0</v>
          </cell>
          <cell r="FQ17" t="str">
            <v>C34</v>
          </cell>
          <cell r="FR17">
            <v>0</v>
          </cell>
          <cell r="FS17">
            <v>0</v>
          </cell>
          <cell r="FT17">
            <v>0</v>
          </cell>
          <cell r="FU17">
            <v>0</v>
          </cell>
          <cell r="FV17">
            <v>0</v>
          </cell>
          <cell r="FW17" t="str">
            <v>C35</v>
          </cell>
          <cell r="FX17">
            <v>0</v>
          </cell>
          <cell r="FY17">
            <v>0</v>
          </cell>
          <cell r="FZ17">
            <v>0</v>
          </cell>
          <cell r="GA17">
            <v>0</v>
          </cell>
          <cell r="GB17">
            <v>0</v>
          </cell>
          <cell r="GC17" t="str">
            <v>C36</v>
          </cell>
          <cell r="GD17">
            <v>0</v>
          </cell>
          <cell r="GE17">
            <v>0</v>
          </cell>
          <cell r="GF17">
            <v>0</v>
          </cell>
          <cell r="GG17">
            <v>0</v>
          </cell>
          <cell r="GH17">
            <v>0</v>
          </cell>
          <cell r="GI17" t="str">
            <v>C37</v>
          </cell>
          <cell r="GJ17">
            <v>0</v>
          </cell>
          <cell r="GK17">
            <v>0</v>
          </cell>
          <cell r="GL17">
            <v>0</v>
          </cell>
          <cell r="GM17">
            <v>0</v>
          </cell>
          <cell r="GN17">
            <v>0</v>
          </cell>
          <cell r="GO17" t="str">
            <v>C38</v>
          </cell>
          <cell r="GP17">
            <v>0</v>
          </cell>
          <cell r="GQ17">
            <v>0</v>
          </cell>
          <cell r="GR17">
            <v>0</v>
          </cell>
          <cell r="GS17">
            <v>0</v>
          </cell>
          <cell r="GT17">
            <v>0</v>
          </cell>
          <cell r="GU17" t="str">
            <v>C39</v>
          </cell>
          <cell r="GV17">
            <v>0</v>
          </cell>
          <cell r="GW17">
            <v>0</v>
          </cell>
          <cell r="GX17">
            <v>0</v>
          </cell>
          <cell r="GY17">
            <v>0</v>
          </cell>
          <cell r="GZ17">
            <v>0</v>
          </cell>
          <cell r="HA17" t="str">
            <v>C310</v>
          </cell>
          <cell r="HB17">
            <v>0</v>
          </cell>
          <cell r="HG17" t="str">
            <v>C310</v>
          </cell>
          <cell r="HH17">
            <v>0</v>
          </cell>
          <cell r="HM17" t="str">
            <v/>
          </cell>
          <cell r="HN17" t="str">
            <v/>
          </cell>
          <cell r="HP17" t="str">
            <v>11-IPS.4</v>
          </cell>
          <cell r="HQ17" t="str">
            <v>JEP-L</v>
          </cell>
          <cell r="HS17">
            <v>3025</v>
          </cell>
          <cell r="HT17" t="str">
            <v>PKN</v>
          </cell>
          <cell r="HU17">
            <v>0</v>
          </cell>
          <cell r="HV17" t="str">
            <v>IND</v>
          </cell>
          <cell r="HW17">
            <v>0</v>
          </cell>
          <cell r="HX17" t="str">
            <v>MAT-W</v>
          </cell>
          <cell r="HY17">
            <v>0</v>
          </cell>
          <cell r="HZ17" t="str">
            <v>SEJ-W</v>
          </cell>
          <cell r="IA17">
            <v>0</v>
          </cell>
          <cell r="IB17" t="str">
            <v>IGR-W</v>
          </cell>
          <cell r="IC17">
            <v>0</v>
          </cell>
          <cell r="ID17" t="str">
            <v>SBO</v>
          </cell>
          <cell r="IE17">
            <v>0</v>
          </cell>
          <cell r="IF17" t="str">
            <v>PJO</v>
          </cell>
          <cell r="IG17">
            <v>0</v>
          </cell>
          <cell r="IH17" t="str">
            <v>PRA</v>
          </cell>
          <cell r="II17">
            <v>0</v>
          </cell>
          <cell r="IJ17" t="str">
            <v>JAW</v>
          </cell>
          <cell r="IK17">
            <v>0</v>
          </cell>
          <cell r="IL17" t="str">
            <v>ARB</v>
          </cell>
          <cell r="IM17">
            <v>0</v>
          </cell>
          <cell r="IN17" t="str">
            <v>PKM</v>
          </cell>
          <cell r="IO17">
            <v>0</v>
          </cell>
          <cell r="IP17" t="str">
            <v>IND-P</v>
          </cell>
          <cell r="IQ17">
            <v>0</v>
          </cell>
          <cell r="IR17" t="str">
            <v>IGR-P</v>
          </cell>
          <cell r="IS17">
            <v>0</v>
          </cell>
          <cell r="IT17" t="str">
            <v>JEP-P</v>
          </cell>
          <cell r="IU17">
            <v>0</v>
          </cell>
          <cell r="IV17" t="str">
            <v>ANT-P</v>
          </cell>
          <cell r="IW17">
            <v>0</v>
          </cell>
          <cell r="IX17" t="str">
            <v>BIO-L</v>
          </cell>
          <cell r="IY17">
            <v>0</v>
          </cell>
          <cell r="IZ17" t="str">
            <v>GEO-L</v>
          </cell>
          <cell r="JA17">
            <v>0</v>
          </cell>
        </row>
        <row r="18">
          <cell r="B18" t="str">
            <v>Sukoco, S.Pd</v>
          </cell>
          <cell r="C18" t="str">
            <v>AN</v>
          </cell>
          <cell r="D18">
            <v>18</v>
          </cell>
          <cell r="G18" t="str">
            <v>11-AK.2</v>
          </cell>
          <cell r="H18" t="str">
            <v>ARIS SANTOSO, S.Pd.</v>
          </cell>
          <cell r="I18">
            <v>11032</v>
          </cell>
          <cell r="Q18" t="str">
            <v/>
          </cell>
          <cell r="AB18">
            <v>15</v>
          </cell>
          <cell r="AC18">
            <v>15</v>
          </cell>
          <cell r="AD18">
            <v>3026</v>
          </cell>
          <cell r="AE18" t="str">
            <v>0015161240</v>
          </cell>
          <cell r="AF18" t="str">
            <v>ATIP UDIN</v>
          </cell>
          <cell r="AG18" t="str">
            <v>L</v>
          </cell>
          <cell r="AH18" t="str">
            <v>10-TKR.1</v>
          </cell>
          <cell r="AI18" t="str">
            <v>AGM</v>
          </cell>
          <cell r="AJ18">
            <v>0</v>
          </cell>
          <cell r="AK18">
            <v>0</v>
          </cell>
          <cell r="AL18">
            <v>0</v>
          </cell>
          <cell r="AM18">
            <v>0</v>
          </cell>
          <cell r="AN18">
            <v>0</v>
          </cell>
          <cell r="AO18" t="str">
            <v>PKN</v>
          </cell>
          <cell r="AP18">
            <v>0</v>
          </cell>
          <cell r="AQ18">
            <v>0</v>
          </cell>
          <cell r="AR18">
            <v>0</v>
          </cell>
          <cell r="AS18">
            <v>0</v>
          </cell>
          <cell r="AT18">
            <v>0</v>
          </cell>
          <cell r="AU18" t="str">
            <v>IND</v>
          </cell>
          <cell r="AV18">
            <v>0</v>
          </cell>
          <cell r="AW18">
            <v>0</v>
          </cell>
          <cell r="AX18">
            <v>0</v>
          </cell>
          <cell r="AY18">
            <v>0</v>
          </cell>
          <cell r="AZ18">
            <v>0</v>
          </cell>
          <cell r="BA18" t="str">
            <v>MAT</v>
          </cell>
          <cell r="BB18">
            <v>0</v>
          </cell>
          <cell r="BC18">
            <v>0</v>
          </cell>
          <cell r="BD18">
            <v>0</v>
          </cell>
          <cell r="BE18">
            <v>0</v>
          </cell>
          <cell r="BF18">
            <v>0</v>
          </cell>
          <cell r="BG18" t="str">
            <v>SEJ</v>
          </cell>
          <cell r="BH18">
            <v>0</v>
          </cell>
          <cell r="BI18">
            <v>0</v>
          </cell>
          <cell r="BJ18">
            <v>0</v>
          </cell>
          <cell r="BK18">
            <v>0</v>
          </cell>
          <cell r="BL18">
            <v>0</v>
          </cell>
          <cell r="BM18" t="str">
            <v>ING</v>
          </cell>
          <cell r="BN18">
            <v>0</v>
          </cell>
          <cell r="BO18">
            <v>0</v>
          </cell>
          <cell r="BP18">
            <v>0</v>
          </cell>
          <cell r="BQ18">
            <v>0</v>
          </cell>
          <cell r="BR18">
            <v>0</v>
          </cell>
          <cell r="BS18" t="str">
            <v>SBU</v>
          </cell>
          <cell r="BT18">
            <v>0</v>
          </cell>
          <cell r="BU18">
            <v>0</v>
          </cell>
          <cell r="BV18">
            <v>0</v>
          </cell>
          <cell r="BW18">
            <v>0</v>
          </cell>
          <cell r="BX18">
            <v>0</v>
          </cell>
          <cell r="BY18" t="str">
            <v>KWU</v>
          </cell>
          <cell r="BZ18">
            <v>0</v>
          </cell>
          <cell r="CA18">
            <v>0</v>
          </cell>
          <cell r="CB18">
            <v>0</v>
          </cell>
          <cell r="CC18">
            <v>0</v>
          </cell>
          <cell r="CD18">
            <v>0</v>
          </cell>
          <cell r="CE18" t="str">
            <v>POR</v>
          </cell>
          <cell r="CF18">
            <v>0</v>
          </cell>
          <cell r="CG18">
            <v>0</v>
          </cell>
          <cell r="CH18">
            <v>0</v>
          </cell>
          <cell r="CI18">
            <v>0</v>
          </cell>
          <cell r="CJ18">
            <v>0</v>
          </cell>
          <cell r="CK18" t="str">
            <v>JAW</v>
          </cell>
          <cell r="CL18">
            <v>0</v>
          </cell>
          <cell r="CM18">
            <v>0</v>
          </cell>
          <cell r="CN18">
            <v>0</v>
          </cell>
          <cell r="CO18">
            <v>0</v>
          </cell>
          <cell r="CP18">
            <v>0</v>
          </cell>
          <cell r="CQ18" t="str">
            <v>C11</v>
          </cell>
          <cell r="CR18">
            <v>0</v>
          </cell>
          <cell r="CS18">
            <v>0</v>
          </cell>
          <cell r="CT18">
            <v>0</v>
          </cell>
          <cell r="CU18">
            <v>0</v>
          </cell>
          <cell r="CV18">
            <v>0</v>
          </cell>
          <cell r="CW18" t="str">
            <v>C12</v>
          </cell>
          <cell r="CX18">
            <v>0</v>
          </cell>
          <cell r="CY18">
            <v>0</v>
          </cell>
          <cell r="CZ18">
            <v>0</v>
          </cell>
          <cell r="DA18">
            <v>0</v>
          </cell>
          <cell r="DB18">
            <v>0</v>
          </cell>
          <cell r="DC18" t="str">
            <v>C13</v>
          </cell>
          <cell r="DD18">
            <v>0</v>
          </cell>
          <cell r="DE18">
            <v>0</v>
          </cell>
          <cell r="DF18">
            <v>0</v>
          </cell>
          <cell r="DG18">
            <v>0</v>
          </cell>
          <cell r="DH18">
            <v>0</v>
          </cell>
          <cell r="DI18" t="str">
            <v>C21</v>
          </cell>
          <cell r="DJ18">
            <v>0</v>
          </cell>
          <cell r="DK18">
            <v>0</v>
          </cell>
          <cell r="DL18">
            <v>0</v>
          </cell>
          <cell r="DM18">
            <v>0</v>
          </cell>
          <cell r="DN18">
            <v>0</v>
          </cell>
          <cell r="DO18" t="str">
            <v>C22</v>
          </cell>
          <cell r="DP18">
            <v>0</v>
          </cell>
          <cell r="DQ18">
            <v>0</v>
          </cell>
          <cell r="DR18">
            <v>0</v>
          </cell>
          <cell r="DS18">
            <v>0</v>
          </cell>
          <cell r="DT18">
            <v>0</v>
          </cell>
          <cell r="DU18" t="str">
            <v>C23</v>
          </cell>
          <cell r="DV18">
            <v>0</v>
          </cell>
          <cell r="DW18">
            <v>0</v>
          </cell>
          <cell r="DX18">
            <v>0</v>
          </cell>
          <cell r="DY18">
            <v>0</v>
          </cell>
          <cell r="DZ18">
            <v>0</v>
          </cell>
          <cell r="EA18" t="str">
            <v>C24</v>
          </cell>
          <cell r="EB18">
            <v>0</v>
          </cell>
          <cell r="EC18">
            <v>0</v>
          </cell>
          <cell r="ED18">
            <v>0</v>
          </cell>
          <cell r="EE18">
            <v>0</v>
          </cell>
          <cell r="EF18">
            <v>0</v>
          </cell>
          <cell r="EG18" t="str">
            <v>C25</v>
          </cell>
          <cell r="EH18">
            <v>0</v>
          </cell>
          <cell r="EI18">
            <v>0</v>
          </cell>
          <cell r="EJ18">
            <v>0</v>
          </cell>
          <cell r="EK18">
            <v>0</v>
          </cell>
          <cell r="EL18">
            <v>0</v>
          </cell>
          <cell r="EM18" t="str">
            <v>C26</v>
          </cell>
          <cell r="EN18">
            <v>0</v>
          </cell>
          <cell r="EO18">
            <v>0</v>
          </cell>
          <cell r="EP18">
            <v>0</v>
          </cell>
          <cell r="EQ18">
            <v>0</v>
          </cell>
          <cell r="ER18">
            <v>0</v>
          </cell>
          <cell r="ES18" t="str">
            <v>C27</v>
          </cell>
          <cell r="ET18">
            <v>0</v>
          </cell>
          <cell r="EU18">
            <v>0</v>
          </cell>
          <cell r="EV18">
            <v>0</v>
          </cell>
          <cell r="EW18">
            <v>0</v>
          </cell>
          <cell r="EX18">
            <v>0</v>
          </cell>
          <cell r="EY18" t="str">
            <v>C31</v>
          </cell>
          <cell r="EZ18">
            <v>0</v>
          </cell>
          <cell r="FA18">
            <v>0</v>
          </cell>
          <cell r="FB18">
            <v>0</v>
          </cell>
          <cell r="FC18">
            <v>0</v>
          </cell>
          <cell r="FD18">
            <v>0</v>
          </cell>
          <cell r="FE18" t="str">
            <v>C32</v>
          </cell>
          <cell r="FF18">
            <v>0</v>
          </cell>
          <cell r="FG18">
            <v>0</v>
          </cell>
          <cell r="FH18">
            <v>0</v>
          </cell>
          <cell r="FI18">
            <v>0</v>
          </cell>
          <cell r="FJ18">
            <v>0</v>
          </cell>
          <cell r="FK18" t="str">
            <v>C33</v>
          </cell>
          <cell r="FL18">
            <v>0</v>
          </cell>
          <cell r="FM18">
            <v>0</v>
          </cell>
          <cell r="FN18">
            <v>0</v>
          </cell>
          <cell r="FO18">
            <v>0</v>
          </cell>
          <cell r="FP18">
            <v>0</v>
          </cell>
          <cell r="FQ18" t="str">
            <v>C34</v>
          </cell>
          <cell r="FR18">
            <v>0</v>
          </cell>
          <cell r="FS18">
            <v>0</v>
          </cell>
          <cell r="FT18">
            <v>0</v>
          </cell>
          <cell r="FU18">
            <v>0</v>
          </cell>
          <cell r="FV18">
            <v>0</v>
          </cell>
          <cell r="FW18" t="str">
            <v>C35</v>
          </cell>
          <cell r="FX18">
            <v>0</v>
          </cell>
          <cell r="FY18">
            <v>0</v>
          </cell>
          <cell r="FZ18">
            <v>0</v>
          </cell>
          <cell r="GA18">
            <v>0</v>
          </cell>
          <cell r="GB18">
            <v>0</v>
          </cell>
          <cell r="GC18" t="str">
            <v>C36</v>
          </cell>
          <cell r="GD18">
            <v>0</v>
          </cell>
          <cell r="GE18">
            <v>0</v>
          </cell>
          <cell r="GF18">
            <v>0</v>
          </cell>
          <cell r="GG18">
            <v>0</v>
          </cell>
          <cell r="GH18">
            <v>0</v>
          </cell>
          <cell r="GI18" t="str">
            <v>C37</v>
          </cell>
          <cell r="GJ18">
            <v>0</v>
          </cell>
          <cell r="GK18">
            <v>0</v>
          </cell>
          <cell r="GL18">
            <v>0</v>
          </cell>
          <cell r="GM18">
            <v>0</v>
          </cell>
          <cell r="GN18">
            <v>0</v>
          </cell>
          <cell r="GO18" t="str">
            <v>C38</v>
          </cell>
          <cell r="GP18">
            <v>0</v>
          </cell>
          <cell r="GQ18">
            <v>0</v>
          </cell>
          <cell r="GR18">
            <v>0</v>
          </cell>
          <cell r="GS18">
            <v>0</v>
          </cell>
          <cell r="GT18">
            <v>0</v>
          </cell>
          <cell r="GU18" t="str">
            <v>C39</v>
          </cell>
          <cell r="GV18">
            <v>0</v>
          </cell>
          <cell r="GW18">
            <v>0</v>
          </cell>
          <cell r="GX18">
            <v>0</v>
          </cell>
          <cell r="GY18">
            <v>0</v>
          </cell>
          <cell r="GZ18">
            <v>0</v>
          </cell>
          <cell r="HA18" t="str">
            <v>C310</v>
          </cell>
          <cell r="HB18">
            <v>0</v>
          </cell>
          <cell r="HG18" t="str">
            <v>C310</v>
          </cell>
          <cell r="HH18">
            <v>0</v>
          </cell>
          <cell r="HM18" t="str">
            <v/>
          </cell>
          <cell r="HN18" t="str">
            <v/>
          </cell>
          <cell r="HP18" t="str">
            <v>11-IPS.5</v>
          </cell>
          <cell r="HQ18" t="str">
            <v>JEP-L</v>
          </cell>
          <cell r="HS18">
            <v>3026</v>
          </cell>
          <cell r="HT18" t="str">
            <v>PKN</v>
          </cell>
          <cell r="HU18">
            <v>0</v>
          </cell>
          <cell r="HV18" t="str">
            <v>IND</v>
          </cell>
          <cell r="HW18">
            <v>0</v>
          </cell>
          <cell r="HX18" t="str">
            <v>MAT-W</v>
          </cell>
          <cell r="HY18">
            <v>0</v>
          </cell>
          <cell r="HZ18" t="str">
            <v>SEJ-W</v>
          </cell>
          <cell r="IA18">
            <v>0</v>
          </cell>
          <cell r="IB18" t="str">
            <v>IGR-W</v>
          </cell>
          <cell r="IC18">
            <v>0</v>
          </cell>
          <cell r="ID18" t="str">
            <v>SBO</v>
          </cell>
          <cell r="IE18">
            <v>0</v>
          </cell>
          <cell r="IF18" t="str">
            <v>PJO</v>
          </cell>
          <cell r="IG18">
            <v>0</v>
          </cell>
          <cell r="IH18" t="str">
            <v>PRA</v>
          </cell>
          <cell r="II18">
            <v>0</v>
          </cell>
          <cell r="IJ18" t="str">
            <v>JAW</v>
          </cell>
          <cell r="IK18">
            <v>0</v>
          </cell>
          <cell r="IL18" t="str">
            <v>ARB</v>
          </cell>
          <cell r="IM18">
            <v>0</v>
          </cell>
          <cell r="IN18" t="str">
            <v>PKM</v>
          </cell>
          <cell r="IO18">
            <v>0</v>
          </cell>
          <cell r="IP18" t="str">
            <v>IND-P</v>
          </cell>
          <cell r="IQ18">
            <v>0</v>
          </cell>
          <cell r="IR18" t="str">
            <v>IGR-P</v>
          </cell>
          <cell r="IS18">
            <v>0</v>
          </cell>
          <cell r="IT18" t="str">
            <v>JEP-P</v>
          </cell>
          <cell r="IU18">
            <v>0</v>
          </cell>
          <cell r="IV18" t="str">
            <v>ANT-P</v>
          </cell>
          <cell r="IW18">
            <v>0</v>
          </cell>
          <cell r="IX18" t="str">
            <v>BIO-L</v>
          </cell>
          <cell r="IY18">
            <v>0</v>
          </cell>
          <cell r="IZ18" t="str">
            <v>GEO-L</v>
          </cell>
          <cell r="JA18">
            <v>0</v>
          </cell>
        </row>
        <row r="19">
          <cell r="B19" t="str">
            <v>Weli Triana, S.Pd</v>
          </cell>
          <cell r="C19" t="str">
            <v>AO</v>
          </cell>
          <cell r="D19">
            <v>19</v>
          </cell>
          <cell r="G19" t="str">
            <v>11-AK.3</v>
          </cell>
          <cell r="H19" t="str">
            <v>SITI ZULAIFAH,S.Pd.I</v>
          </cell>
          <cell r="I19">
            <v>11033</v>
          </cell>
          <cell r="Q19" t="str">
            <v/>
          </cell>
          <cell r="AB19">
            <v>16</v>
          </cell>
          <cell r="AC19">
            <v>16</v>
          </cell>
          <cell r="AD19">
            <v>3027</v>
          </cell>
          <cell r="AE19" t="str">
            <v>0012177723</v>
          </cell>
          <cell r="AF19" t="str">
            <v>BAGUS KURNIAWAN</v>
          </cell>
          <cell r="AG19" t="str">
            <v>L</v>
          </cell>
          <cell r="AH19" t="str">
            <v>10-TKR.1</v>
          </cell>
          <cell r="AI19" t="str">
            <v>AGM</v>
          </cell>
          <cell r="AJ19">
            <v>0</v>
          </cell>
          <cell r="AK19">
            <v>0</v>
          </cell>
          <cell r="AL19">
            <v>0</v>
          </cell>
          <cell r="AM19">
            <v>0</v>
          </cell>
          <cell r="AN19">
            <v>0</v>
          </cell>
          <cell r="AO19" t="str">
            <v>PKN</v>
          </cell>
          <cell r="AP19">
            <v>0</v>
          </cell>
          <cell r="AQ19">
            <v>0</v>
          </cell>
          <cell r="AR19">
            <v>0</v>
          </cell>
          <cell r="AS19">
            <v>0</v>
          </cell>
          <cell r="AT19">
            <v>0</v>
          </cell>
          <cell r="AU19" t="str">
            <v>IND</v>
          </cell>
          <cell r="AV19">
            <v>0</v>
          </cell>
          <cell r="AW19">
            <v>0</v>
          </cell>
          <cell r="AX19">
            <v>0</v>
          </cell>
          <cell r="AY19">
            <v>0</v>
          </cell>
          <cell r="AZ19">
            <v>0</v>
          </cell>
          <cell r="BA19" t="str">
            <v>MAT</v>
          </cell>
          <cell r="BB19">
            <v>0</v>
          </cell>
          <cell r="BC19">
            <v>0</v>
          </cell>
          <cell r="BD19">
            <v>0</v>
          </cell>
          <cell r="BE19">
            <v>0</v>
          </cell>
          <cell r="BF19">
            <v>0</v>
          </cell>
          <cell r="BG19" t="str">
            <v>SEJ</v>
          </cell>
          <cell r="BH19">
            <v>0</v>
          </cell>
          <cell r="BI19">
            <v>0</v>
          </cell>
          <cell r="BJ19">
            <v>0</v>
          </cell>
          <cell r="BK19">
            <v>0</v>
          </cell>
          <cell r="BL19">
            <v>0</v>
          </cell>
          <cell r="BM19" t="str">
            <v>ING</v>
          </cell>
          <cell r="BN19">
            <v>0</v>
          </cell>
          <cell r="BO19">
            <v>0</v>
          </cell>
          <cell r="BP19">
            <v>0</v>
          </cell>
          <cell r="BQ19">
            <v>0</v>
          </cell>
          <cell r="BR19">
            <v>0</v>
          </cell>
          <cell r="BS19" t="str">
            <v>SBU</v>
          </cell>
          <cell r="BT19">
            <v>0</v>
          </cell>
          <cell r="BU19">
            <v>0</v>
          </cell>
          <cell r="BV19">
            <v>0</v>
          </cell>
          <cell r="BW19">
            <v>0</v>
          </cell>
          <cell r="BX19">
            <v>0</v>
          </cell>
          <cell r="BY19" t="str">
            <v>KWU</v>
          </cell>
          <cell r="BZ19">
            <v>0</v>
          </cell>
          <cell r="CA19">
            <v>0</v>
          </cell>
          <cell r="CB19">
            <v>0</v>
          </cell>
          <cell r="CC19">
            <v>0</v>
          </cell>
          <cell r="CD19">
            <v>0</v>
          </cell>
          <cell r="CE19" t="str">
            <v>POR</v>
          </cell>
          <cell r="CF19">
            <v>0</v>
          </cell>
          <cell r="CG19">
            <v>0</v>
          </cell>
          <cell r="CH19">
            <v>0</v>
          </cell>
          <cell r="CI19">
            <v>0</v>
          </cell>
          <cell r="CJ19">
            <v>0</v>
          </cell>
          <cell r="CK19" t="str">
            <v>JAW</v>
          </cell>
          <cell r="CL19">
            <v>0</v>
          </cell>
          <cell r="CM19">
            <v>0</v>
          </cell>
          <cell r="CN19">
            <v>0</v>
          </cell>
          <cell r="CO19">
            <v>0</v>
          </cell>
          <cell r="CP19">
            <v>0</v>
          </cell>
          <cell r="CQ19" t="str">
            <v>C11</v>
          </cell>
          <cell r="CR19">
            <v>0</v>
          </cell>
          <cell r="CS19">
            <v>0</v>
          </cell>
          <cell r="CT19">
            <v>0</v>
          </cell>
          <cell r="CU19">
            <v>0</v>
          </cell>
          <cell r="CV19">
            <v>0</v>
          </cell>
          <cell r="CW19" t="str">
            <v>C12</v>
          </cell>
          <cell r="CX19">
            <v>0</v>
          </cell>
          <cell r="CY19">
            <v>0</v>
          </cell>
          <cell r="CZ19">
            <v>0</v>
          </cell>
          <cell r="DA19">
            <v>0</v>
          </cell>
          <cell r="DB19">
            <v>0</v>
          </cell>
          <cell r="DC19" t="str">
            <v>C13</v>
          </cell>
          <cell r="DD19">
            <v>0</v>
          </cell>
          <cell r="DE19">
            <v>0</v>
          </cell>
          <cell r="DF19">
            <v>0</v>
          </cell>
          <cell r="DG19">
            <v>0</v>
          </cell>
          <cell r="DH19">
            <v>0</v>
          </cell>
          <cell r="DI19" t="str">
            <v>C21</v>
          </cell>
          <cell r="DJ19">
            <v>0</v>
          </cell>
          <cell r="DK19">
            <v>0</v>
          </cell>
          <cell r="DL19">
            <v>0</v>
          </cell>
          <cell r="DM19">
            <v>0</v>
          </cell>
          <cell r="DN19">
            <v>0</v>
          </cell>
          <cell r="DO19" t="str">
            <v>C22</v>
          </cell>
          <cell r="DP19">
            <v>0</v>
          </cell>
          <cell r="DQ19">
            <v>0</v>
          </cell>
          <cell r="DR19">
            <v>0</v>
          </cell>
          <cell r="DS19">
            <v>0</v>
          </cell>
          <cell r="DT19">
            <v>0</v>
          </cell>
          <cell r="DU19" t="str">
            <v>C23</v>
          </cell>
          <cell r="DV19">
            <v>0</v>
          </cell>
          <cell r="DW19">
            <v>0</v>
          </cell>
          <cell r="DX19">
            <v>0</v>
          </cell>
          <cell r="DY19">
            <v>0</v>
          </cell>
          <cell r="DZ19">
            <v>0</v>
          </cell>
          <cell r="EA19" t="str">
            <v>C24</v>
          </cell>
          <cell r="EB19">
            <v>0</v>
          </cell>
          <cell r="EC19">
            <v>0</v>
          </cell>
          <cell r="ED19">
            <v>0</v>
          </cell>
          <cell r="EE19">
            <v>0</v>
          </cell>
          <cell r="EF19">
            <v>0</v>
          </cell>
          <cell r="EG19" t="str">
            <v>C25</v>
          </cell>
          <cell r="EH19">
            <v>0</v>
          </cell>
          <cell r="EI19">
            <v>0</v>
          </cell>
          <cell r="EJ19">
            <v>0</v>
          </cell>
          <cell r="EK19">
            <v>0</v>
          </cell>
          <cell r="EL19">
            <v>0</v>
          </cell>
          <cell r="EM19" t="str">
            <v>C26</v>
          </cell>
          <cell r="EN19">
            <v>0</v>
          </cell>
          <cell r="EO19">
            <v>0</v>
          </cell>
          <cell r="EP19">
            <v>0</v>
          </cell>
          <cell r="EQ19">
            <v>0</v>
          </cell>
          <cell r="ER19">
            <v>0</v>
          </cell>
          <cell r="ES19" t="str">
            <v>C27</v>
          </cell>
          <cell r="ET19">
            <v>0</v>
          </cell>
          <cell r="EU19">
            <v>0</v>
          </cell>
          <cell r="EV19">
            <v>0</v>
          </cell>
          <cell r="EW19">
            <v>0</v>
          </cell>
          <cell r="EX19">
            <v>0</v>
          </cell>
          <cell r="EY19" t="str">
            <v>C31</v>
          </cell>
          <cell r="EZ19">
            <v>0</v>
          </cell>
          <cell r="FA19">
            <v>0</v>
          </cell>
          <cell r="FB19">
            <v>0</v>
          </cell>
          <cell r="FC19">
            <v>0</v>
          </cell>
          <cell r="FD19">
            <v>0</v>
          </cell>
          <cell r="FE19" t="str">
            <v>C32</v>
          </cell>
          <cell r="FF19">
            <v>0</v>
          </cell>
          <cell r="FG19">
            <v>0</v>
          </cell>
          <cell r="FH19">
            <v>0</v>
          </cell>
          <cell r="FI19">
            <v>0</v>
          </cell>
          <cell r="FJ19">
            <v>0</v>
          </cell>
          <cell r="FK19" t="str">
            <v>C33</v>
          </cell>
          <cell r="FL19">
            <v>0</v>
          </cell>
          <cell r="FM19">
            <v>0</v>
          </cell>
          <cell r="FN19">
            <v>0</v>
          </cell>
          <cell r="FO19">
            <v>0</v>
          </cell>
          <cell r="FP19">
            <v>0</v>
          </cell>
          <cell r="FQ19" t="str">
            <v>C34</v>
          </cell>
          <cell r="FR19">
            <v>0</v>
          </cell>
          <cell r="FS19">
            <v>0</v>
          </cell>
          <cell r="FT19">
            <v>0</v>
          </cell>
          <cell r="FU19">
            <v>0</v>
          </cell>
          <cell r="FV19">
            <v>0</v>
          </cell>
          <cell r="FW19" t="str">
            <v>C35</v>
          </cell>
          <cell r="FX19">
            <v>0</v>
          </cell>
          <cell r="FY19">
            <v>0</v>
          </cell>
          <cell r="FZ19">
            <v>0</v>
          </cell>
          <cell r="GA19">
            <v>0</v>
          </cell>
          <cell r="GB19">
            <v>0</v>
          </cell>
          <cell r="GC19" t="str">
            <v>C36</v>
          </cell>
          <cell r="GD19">
            <v>0</v>
          </cell>
          <cell r="GE19">
            <v>0</v>
          </cell>
          <cell r="GF19">
            <v>0</v>
          </cell>
          <cell r="GG19">
            <v>0</v>
          </cell>
          <cell r="GH19">
            <v>0</v>
          </cell>
          <cell r="GI19" t="str">
            <v>C37</v>
          </cell>
          <cell r="GJ19">
            <v>0</v>
          </cell>
          <cell r="GK19">
            <v>0</v>
          </cell>
          <cell r="GL19">
            <v>0</v>
          </cell>
          <cell r="GM19">
            <v>0</v>
          </cell>
          <cell r="GN19">
            <v>0</v>
          </cell>
          <cell r="GO19" t="str">
            <v>C38</v>
          </cell>
          <cell r="GP19">
            <v>0</v>
          </cell>
          <cell r="GQ19">
            <v>0</v>
          </cell>
          <cell r="GR19">
            <v>0</v>
          </cell>
          <cell r="GS19">
            <v>0</v>
          </cell>
          <cell r="GT19">
            <v>0</v>
          </cell>
          <cell r="GU19" t="str">
            <v>C39</v>
          </cell>
          <cell r="GV19">
            <v>0</v>
          </cell>
          <cell r="GW19">
            <v>0</v>
          </cell>
          <cell r="GX19">
            <v>0</v>
          </cell>
          <cell r="GY19">
            <v>0</v>
          </cell>
          <cell r="GZ19">
            <v>0</v>
          </cell>
          <cell r="HA19" t="str">
            <v>C310</v>
          </cell>
          <cell r="HB19">
            <v>0</v>
          </cell>
          <cell r="HG19" t="str">
            <v>C310</v>
          </cell>
          <cell r="HH19">
            <v>0</v>
          </cell>
          <cell r="HM19" t="str">
            <v/>
          </cell>
          <cell r="HN19" t="str">
            <v/>
          </cell>
          <cell r="HP19" t="str">
            <v>11-MIPA.1</v>
          </cell>
          <cell r="HQ19" t="str">
            <v>GEO-L</v>
          </cell>
          <cell r="HR19" t="str">
            <v>IGR-L</v>
          </cell>
          <cell r="HS19">
            <v>3027</v>
          </cell>
          <cell r="HT19" t="str">
            <v>PKN</v>
          </cell>
          <cell r="HU19">
            <v>0</v>
          </cell>
          <cell r="HV19" t="str">
            <v>IND</v>
          </cell>
          <cell r="HW19">
            <v>0</v>
          </cell>
          <cell r="HX19" t="str">
            <v>MAT-W</v>
          </cell>
          <cell r="HY19">
            <v>0</v>
          </cell>
          <cell r="HZ19" t="str">
            <v>SEJ-W</v>
          </cell>
          <cell r="IA19">
            <v>0</v>
          </cell>
          <cell r="IB19" t="str">
            <v>IGR-W</v>
          </cell>
          <cell r="IC19">
            <v>0</v>
          </cell>
          <cell r="ID19" t="str">
            <v>SBO</v>
          </cell>
          <cell r="IE19">
            <v>0</v>
          </cell>
          <cell r="IF19" t="str">
            <v>PJO</v>
          </cell>
          <cell r="IG19">
            <v>0</v>
          </cell>
          <cell r="IH19" t="str">
            <v>PRA</v>
          </cell>
          <cell r="II19">
            <v>0</v>
          </cell>
          <cell r="IJ19" t="str">
            <v>JAW</v>
          </cell>
          <cell r="IK19">
            <v>0</v>
          </cell>
          <cell r="IL19" t="str">
            <v>ARB</v>
          </cell>
          <cell r="IM19">
            <v>0</v>
          </cell>
          <cell r="IN19" t="str">
            <v>PKM</v>
          </cell>
          <cell r="IO19">
            <v>0</v>
          </cell>
          <cell r="IP19" t="str">
            <v>IND-P</v>
          </cell>
          <cell r="IQ19">
            <v>0</v>
          </cell>
          <cell r="IR19" t="str">
            <v>IGR-P</v>
          </cell>
          <cell r="IS19">
            <v>0</v>
          </cell>
          <cell r="IT19" t="str">
            <v>JEP-P</v>
          </cell>
          <cell r="IU19">
            <v>0</v>
          </cell>
          <cell r="IV19" t="str">
            <v>ANT-P</v>
          </cell>
          <cell r="IW19">
            <v>0</v>
          </cell>
          <cell r="IX19" t="str">
            <v>BIO-L</v>
          </cell>
          <cell r="IY19">
            <v>0</v>
          </cell>
          <cell r="IZ19" t="str">
            <v>GEO-L</v>
          </cell>
          <cell r="JA19">
            <v>0</v>
          </cell>
        </row>
        <row r="20">
          <cell r="B20" t="str">
            <v>Akvi Yulianti, S.Pd</v>
          </cell>
          <cell r="C20" t="str">
            <v>AP</v>
          </cell>
          <cell r="D20">
            <v>20</v>
          </cell>
          <cell r="G20" t="str">
            <v>11-TB.1</v>
          </cell>
          <cell r="H20" t="str">
            <v>NOFI TRIWAHYUNI, S.Pd.</v>
          </cell>
          <cell r="I20">
            <v>11041</v>
          </cell>
          <cell r="Q20" t="str">
            <v/>
          </cell>
          <cell r="AB20">
            <v>17</v>
          </cell>
          <cell r="AC20">
            <v>17</v>
          </cell>
          <cell r="AD20">
            <v>3028</v>
          </cell>
          <cell r="AE20" t="str">
            <v>0018322249</v>
          </cell>
          <cell r="AF20" t="str">
            <v>BAIHAQI</v>
          </cell>
          <cell r="AG20" t="str">
            <v>L</v>
          </cell>
          <cell r="AH20" t="str">
            <v>10-TKR.1</v>
          </cell>
          <cell r="AI20" t="str">
            <v>AGM</v>
          </cell>
          <cell r="AJ20">
            <v>0</v>
          </cell>
          <cell r="AK20">
            <v>0</v>
          </cell>
          <cell r="AL20">
            <v>0</v>
          </cell>
          <cell r="AM20">
            <v>0</v>
          </cell>
          <cell r="AN20">
            <v>0</v>
          </cell>
          <cell r="AO20" t="str">
            <v>PKN</v>
          </cell>
          <cell r="AP20">
            <v>0</v>
          </cell>
          <cell r="AQ20">
            <v>0</v>
          </cell>
          <cell r="AR20">
            <v>0</v>
          </cell>
          <cell r="AS20">
            <v>0</v>
          </cell>
          <cell r="AT20">
            <v>0</v>
          </cell>
          <cell r="AU20" t="str">
            <v>IND</v>
          </cell>
          <cell r="AV20">
            <v>0</v>
          </cell>
          <cell r="AW20">
            <v>0</v>
          </cell>
          <cell r="AX20">
            <v>0</v>
          </cell>
          <cell r="AY20">
            <v>0</v>
          </cell>
          <cell r="AZ20">
            <v>0</v>
          </cell>
          <cell r="BA20" t="str">
            <v>MAT</v>
          </cell>
          <cell r="BB20">
            <v>0</v>
          </cell>
          <cell r="BC20">
            <v>0</v>
          </cell>
          <cell r="BD20">
            <v>0</v>
          </cell>
          <cell r="BE20">
            <v>0</v>
          </cell>
          <cell r="BF20">
            <v>0</v>
          </cell>
          <cell r="BG20" t="str">
            <v>SEJ</v>
          </cell>
          <cell r="BH20">
            <v>0</v>
          </cell>
          <cell r="BI20">
            <v>0</v>
          </cell>
          <cell r="BJ20">
            <v>0</v>
          </cell>
          <cell r="BK20">
            <v>0</v>
          </cell>
          <cell r="BL20">
            <v>0</v>
          </cell>
          <cell r="BM20" t="str">
            <v>ING</v>
          </cell>
          <cell r="BN20">
            <v>0</v>
          </cell>
          <cell r="BO20">
            <v>0</v>
          </cell>
          <cell r="BP20">
            <v>0</v>
          </cell>
          <cell r="BQ20">
            <v>0</v>
          </cell>
          <cell r="BR20">
            <v>0</v>
          </cell>
          <cell r="BS20" t="str">
            <v>SBU</v>
          </cell>
          <cell r="BT20">
            <v>0</v>
          </cell>
          <cell r="BU20">
            <v>0</v>
          </cell>
          <cell r="BV20">
            <v>0</v>
          </cell>
          <cell r="BW20">
            <v>0</v>
          </cell>
          <cell r="BX20">
            <v>0</v>
          </cell>
          <cell r="BY20" t="str">
            <v>KWU</v>
          </cell>
          <cell r="BZ20">
            <v>0</v>
          </cell>
          <cell r="CA20">
            <v>0</v>
          </cell>
          <cell r="CB20">
            <v>0</v>
          </cell>
          <cell r="CC20">
            <v>0</v>
          </cell>
          <cell r="CD20">
            <v>0</v>
          </cell>
          <cell r="CE20" t="str">
            <v>POR</v>
          </cell>
          <cell r="CF20">
            <v>0</v>
          </cell>
          <cell r="CG20">
            <v>0</v>
          </cell>
          <cell r="CH20">
            <v>0</v>
          </cell>
          <cell r="CI20">
            <v>0</v>
          </cell>
          <cell r="CJ20">
            <v>0</v>
          </cell>
          <cell r="CK20" t="str">
            <v>JAW</v>
          </cell>
          <cell r="CL20">
            <v>0</v>
          </cell>
          <cell r="CM20">
            <v>0</v>
          </cell>
          <cell r="CN20">
            <v>0</v>
          </cell>
          <cell r="CO20">
            <v>0</v>
          </cell>
          <cell r="CP20">
            <v>0</v>
          </cell>
          <cell r="CQ20" t="str">
            <v>C11</v>
          </cell>
          <cell r="CR20">
            <v>0</v>
          </cell>
          <cell r="CS20">
            <v>0</v>
          </cell>
          <cell r="CT20">
            <v>0</v>
          </cell>
          <cell r="CU20">
            <v>0</v>
          </cell>
          <cell r="CV20">
            <v>0</v>
          </cell>
          <cell r="CW20" t="str">
            <v>C12</v>
          </cell>
          <cell r="CX20">
            <v>0</v>
          </cell>
          <cell r="CY20">
            <v>0</v>
          </cell>
          <cell r="CZ20">
            <v>0</v>
          </cell>
          <cell r="DA20">
            <v>0</v>
          </cell>
          <cell r="DB20">
            <v>0</v>
          </cell>
          <cell r="DC20" t="str">
            <v>C13</v>
          </cell>
          <cell r="DD20">
            <v>0</v>
          </cell>
          <cell r="DE20">
            <v>0</v>
          </cell>
          <cell r="DF20">
            <v>0</v>
          </cell>
          <cell r="DG20">
            <v>0</v>
          </cell>
          <cell r="DH20">
            <v>0</v>
          </cell>
          <cell r="DI20" t="str">
            <v>C21</v>
          </cell>
          <cell r="DJ20">
            <v>0</v>
          </cell>
          <cell r="DK20">
            <v>0</v>
          </cell>
          <cell r="DL20">
            <v>0</v>
          </cell>
          <cell r="DM20">
            <v>0</v>
          </cell>
          <cell r="DN20">
            <v>0</v>
          </cell>
          <cell r="DO20" t="str">
            <v>C22</v>
          </cell>
          <cell r="DP20">
            <v>0</v>
          </cell>
          <cell r="DQ20">
            <v>0</v>
          </cell>
          <cell r="DR20">
            <v>0</v>
          </cell>
          <cell r="DS20">
            <v>0</v>
          </cell>
          <cell r="DT20">
            <v>0</v>
          </cell>
          <cell r="DU20" t="str">
            <v>C23</v>
          </cell>
          <cell r="DV20">
            <v>0</v>
          </cell>
          <cell r="DW20">
            <v>0</v>
          </cell>
          <cell r="DX20">
            <v>0</v>
          </cell>
          <cell r="DY20">
            <v>0</v>
          </cell>
          <cell r="DZ20">
            <v>0</v>
          </cell>
          <cell r="EA20" t="str">
            <v>C24</v>
          </cell>
          <cell r="EB20">
            <v>0</v>
          </cell>
          <cell r="EC20">
            <v>0</v>
          </cell>
          <cell r="ED20">
            <v>0</v>
          </cell>
          <cell r="EE20">
            <v>0</v>
          </cell>
          <cell r="EF20">
            <v>0</v>
          </cell>
          <cell r="EG20" t="str">
            <v>C25</v>
          </cell>
          <cell r="EH20">
            <v>0</v>
          </cell>
          <cell r="EI20">
            <v>0</v>
          </cell>
          <cell r="EJ20">
            <v>0</v>
          </cell>
          <cell r="EK20">
            <v>0</v>
          </cell>
          <cell r="EL20">
            <v>0</v>
          </cell>
          <cell r="EM20" t="str">
            <v>C26</v>
          </cell>
          <cell r="EN20">
            <v>0</v>
          </cell>
          <cell r="EO20">
            <v>0</v>
          </cell>
          <cell r="EP20">
            <v>0</v>
          </cell>
          <cell r="EQ20">
            <v>0</v>
          </cell>
          <cell r="ER20">
            <v>0</v>
          </cell>
          <cell r="ES20" t="str">
            <v>C27</v>
          </cell>
          <cell r="ET20">
            <v>0</v>
          </cell>
          <cell r="EU20">
            <v>0</v>
          </cell>
          <cell r="EV20">
            <v>0</v>
          </cell>
          <cell r="EW20">
            <v>0</v>
          </cell>
          <cell r="EX20">
            <v>0</v>
          </cell>
          <cell r="EY20" t="str">
            <v>C31</v>
          </cell>
          <cell r="EZ20">
            <v>0</v>
          </cell>
          <cell r="FA20">
            <v>0</v>
          </cell>
          <cell r="FB20">
            <v>0</v>
          </cell>
          <cell r="FC20">
            <v>0</v>
          </cell>
          <cell r="FD20">
            <v>0</v>
          </cell>
          <cell r="FE20" t="str">
            <v>C32</v>
          </cell>
          <cell r="FF20">
            <v>0</v>
          </cell>
          <cell r="FG20">
            <v>0</v>
          </cell>
          <cell r="FH20">
            <v>0</v>
          </cell>
          <cell r="FI20">
            <v>0</v>
          </cell>
          <cell r="FJ20">
            <v>0</v>
          </cell>
          <cell r="FK20" t="str">
            <v>C33</v>
          </cell>
          <cell r="FL20">
            <v>0</v>
          </cell>
          <cell r="FM20">
            <v>0</v>
          </cell>
          <cell r="FN20">
            <v>0</v>
          </cell>
          <cell r="FO20">
            <v>0</v>
          </cell>
          <cell r="FP20">
            <v>0</v>
          </cell>
          <cell r="FQ20" t="str">
            <v>C34</v>
          </cell>
          <cell r="FR20">
            <v>0</v>
          </cell>
          <cell r="FS20">
            <v>0</v>
          </cell>
          <cell r="FT20">
            <v>0</v>
          </cell>
          <cell r="FU20">
            <v>0</v>
          </cell>
          <cell r="FV20">
            <v>0</v>
          </cell>
          <cell r="FW20" t="str">
            <v>C35</v>
          </cell>
          <cell r="FX20">
            <v>0</v>
          </cell>
          <cell r="FY20">
            <v>0</v>
          </cell>
          <cell r="FZ20">
            <v>0</v>
          </cell>
          <cell r="GA20">
            <v>0</v>
          </cell>
          <cell r="GB20">
            <v>0</v>
          </cell>
          <cell r="GC20" t="str">
            <v>C36</v>
          </cell>
          <cell r="GD20">
            <v>0</v>
          </cell>
          <cell r="GE20">
            <v>0</v>
          </cell>
          <cell r="GF20">
            <v>0</v>
          </cell>
          <cell r="GG20">
            <v>0</v>
          </cell>
          <cell r="GH20">
            <v>0</v>
          </cell>
          <cell r="GI20" t="str">
            <v>C37</v>
          </cell>
          <cell r="GJ20">
            <v>0</v>
          </cell>
          <cell r="GK20">
            <v>0</v>
          </cell>
          <cell r="GL20">
            <v>0</v>
          </cell>
          <cell r="GM20">
            <v>0</v>
          </cell>
          <cell r="GN20">
            <v>0</v>
          </cell>
          <cell r="GO20" t="str">
            <v>C38</v>
          </cell>
          <cell r="GP20">
            <v>0</v>
          </cell>
          <cell r="GQ20">
            <v>0</v>
          </cell>
          <cell r="GR20">
            <v>0</v>
          </cell>
          <cell r="GS20">
            <v>0</v>
          </cell>
          <cell r="GT20">
            <v>0</v>
          </cell>
          <cell r="GU20" t="str">
            <v>C39</v>
          </cell>
          <cell r="GV20">
            <v>0</v>
          </cell>
          <cell r="GW20">
            <v>0</v>
          </cell>
          <cell r="GX20">
            <v>0</v>
          </cell>
          <cell r="GY20">
            <v>0</v>
          </cell>
          <cell r="GZ20">
            <v>0</v>
          </cell>
          <cell r="HA20" t="str">
            <v>C310</v>
          </cell>
          <cell r="HB20">
            <v>0</v>
          </cell>
          <cell r="HG20" t="str">
            <v>C310</v>
          </cell>
          <cell r="HH20">
            <v>0</v>
          </cell>
          <cell r="HM20" t="str">
            <v/>
          </cell>
          <cell r="HN20" t="str">
            <v/>
          </cell>
          <cell r="HP20" t="str">
            <v>11-MIPA.2</v>
          </cell>
          <cell r="HQ20" t="str">
            <v>GEO-L</v>
          </cell>
          <cell r="HR20" t="str">
            <v>JEP-L</v>
          </cell>
          <cell r="HS20">
            <v>3028</v>
          </cell>
          <cell r="HT20" t="str">
            <v>PKN</v>
          </cell>
          <cell r="HU20">
            <v>0</v>
          </cell>
          <cell r="HV20" t="str">
            <v>IND</v>
          </cell>
          <cell r="HW20">
            <v>0</v>
          </cell>
          <cell r="HX20" t="str">
            <v>MAT-W</v>
          </cell>
          <cell r="HY20">
            <v>0</v>
          </cell>
          <cell r="HZ20" t="str">
            <v>SEJ-W</v>
          </cell>
          <cell r="IA20">
            <v>0</v>
          </cell>
          <cell r="IB20" t="str">
            <v>IGR-W</v>
          </cell>
          <cell r="IC20">
            <v>0</v>
          </cell>
          <cell r="ID20" t="str">
            <v>SBO</v>
          </cell>
          <cell r="IE20">
            <v>0</v>
          </cell>
          <cell r="IF20" t="str">
            <v>PJO</v>
          </cell>
          <cell r="IG20">
            <v>0</v>
          </cell>
          <cell r="IH20" t="str">
            <v>PRA</v>
          </cell>
          <cell r="II20">
            <v>0</v>
          </cell>
          <cell r="IJ20" t="str">
            <v>JAW</v>
          </cell>
          <cell r="IK20">
            <v>0</v>
          </cell>
          <cell r="IL20" t="str">
            <v>ARB</v>
          </cell>
          <cell r="IM20">
            <v>0</v>
          </cell>
          <cell r="IN20" t="str">
            <v>PKM</v>
          </cell>
          <cell r="IO20">
            <v>0</v>
          </cell>
          <cell r="IP20" t="str">
            <v>IND-P</v>
          </cell>
          <cell r="IQ20">
            <v>0</v>
          </cell>
          <cell r="IR20" t="str">
            <v>IGR-P</v>
          </cell>
          <cell r="IS20">
            <v>0</v>
          </cell>
          <cell r="IT20" t="str">
            <v>JEP-P</v>
          </cell>
          <cell r="IU20">
            <v>0</v>
          </cell>
          <cell r="IV20" t="str">
            <v>ANT-P</v>
          </cell>
          <cell r="IW20">
            <v>0</v>
          </cell>
          <cell r="IX20" t="str">
            <v>BIO-L</v>
          </cell>
          <cell r="IY20">
            <v>0</v>
          </cell>
          <cell r="IZ20" t="str">
            <v>GEO-L</v>
          </cell>
          <cell r="JA20">
            <v>0</v>
          </cell>
        </row>
        <row r="21">
          <cell r="B21" t="str">
            <v>Dewi Endang Sri Rejeki, S.Pd</v>
          </cell>
          <cell r="C21" t="str">
            <v>AQ</v>
          </cell>
          <cell r="D21">
            <v>21</v>
          </cell>
          <cell r="G21" t="str">
            <v>12-TKR.1</v>
          </cell>
          <cell r="H21" t="str">
            <v>LUTHFI KURNIAWAN, S.Pd.M.M.Pd.</v>
          </cell>
          <cell r="I21">
            <v>12011</v>
          </cell>
          <cell r="Q21" t="str">
            <v/>
          </cell>
          <cell r="AB21">
            <v>18</v>
          </cell>
          <cell r="AC21">
            <v>18</v>
          </cell>
          <cell r="AD21">
            <v>3029</v>
          </cell>
          <cell r="AE21" t="str">
            <v>0001017970</v>
          </cell>
          <cell r="AF21" t="str">
            <v>DENI ARI RIFQIYANO</v>
          </cell>
          <cell r="AG21" t="str">
            <v>L</v>
          </cell>
          <cell r="AH21" t="str">
            <v>10-TKR.1</v>
          </cell>
          <cell r="AI21" t="str">
            <v>AGM</v>
          </cell>
          <cell r="AJ21">
            <v>0</v>
          </cell>
          <cell r="AK21">
            <v>0</v>
          </cell>
          <cell r="AL21">
            <v>0</v>
          </cell>
          <cell r="AM21">
            <v>0</v>
          </cell>
          <cell r="AN21">
            <v>0</v>
          </cell>
          <cell r="AO21" t="str">
            <v>PKN</v>
          </cell>
          <cell r="AP21">
            <v>0</v>
          </cell>
          <cell r="AQ21">
            <v>0</v>
          </cell>
          <cell r="AR21">
            <v>0</v>
          </cell>
          <cell r="AS21">
            <v>0</v>
          </cell>
          <cell r="AT21">
            <v>0</v>
          </cell>
          <cell r="AU21" t="str">
            <v>IND</v>
          </cell>
          <cell r="AV21">
            <v>0</v>
          </cell>
          <cell r="AW21">
            <v>0</v>
          </cell>
          <cell r="AX21">
            <v>0</v>
          </cell>
          <cell r="AY21">
            <v>0</v>
          </cell>
          <cell r="AZ21">
            <v>0</v>
          </cell>
          <cell r="BA21" t="str">
            <v>MAT</v>
          </cell>
          <cell r="BB21">
            <v>0</v>
          </cell>
          <cell r="BC21">
            <v>0</v>
          </cell>
          <cell r="BD21">
            <v>0</v>
          </cell>
          <cell r="BE21">
            <v>0</v>
          </cell>
          <cell r="BF21">
            <v>0</v>
          </cell>
          <cell r="BG21" t="str">
            <v>SEJ</v>
          </cell>
          <cell r="BH21">
            <v>0</v>
          </cell>
          <cell r="BI21">
            <v>0</v>
          </cell>
          <cell r="BJ21">
            <v>0</v>
          </cell>
          <cell r="BK21">
            <v>0</v>
          </cell>
          <cell r="BL21">
            <v>0</v>
          </cell>
          <cell r="BM21" t="str">
            <v>ING</v>
          </cell>
          <cell r="BN21">
            <v>0</v>
          </cell>
          <cell r="BO21">
            <v>0</v>
          </cell>
          <cell r="BP21">
            <v>0</v>
          </cell>
          <cell r="BQ21">
            <v>0</v>
          </cell>
          <cell r="BR21">
            <v>0</v>
          </cell>
          <cell r="BS21" t="str">
            <v>SBU</v>
          </cell>
          <cell r="BT21">
            <v>0</v>
          </cell>
          <cell r="BU21">
            <v>0</v>
          </cell>
          <cell r="BV21">
            <v>0</v>
          </cell>
          <cell r="BW21">
            <v>0</v>
          </cell>
          <cell r="BX21">
            <v>0</v>
          </cell>
          <cell r="BY21" t="str">
            <v>KWU</v>
          </cell>
          <cell r="BZ21">
            <v>0</v>
          </cell>
          <cell r="CA21">
            <v>0</v>
          </cell>
          <cell r="CB21">
            <v>0</v>
          </cell>
          <cell r="CC21">
            <v>0</v>
          </cell>
          <cell r="CD21">
            <v>0</v>
          </cell>
          <cell r="CE21" t="str">
            <v>POR</v>
          </cell>
          <cell r="CF21">
            <v>0</v>
          </cell>
          <cell r="CG21">
            <v>0</v>
          </cell>
          <cell r="CH21">
            <v>0</v>
          </cell>
          <cell r="CI21">
            <v>0</v>
          </cell>
          <cell r="CJ21">
            <v>0</v>
          </cell>
          <cell r="CK21" t="str">
            <v>JAW</v>
          </cell>
          <cell r="CL21">
            <v>0</v>
          </cell>
          <cell r="CM21">
            <v>0</v>
          </cell>
          <cell r="CN21">
            <v>0</v>
          </cell>
          <cell r="CO21">
            <v>0</v>
          </cell>
          <cell r="CP21">
            <v>0</v>
          </cell>
          <cell r="CQ21" t="str">
            <v>C11</v>
          </cell>
          <cell r="CR21">
            <v>0</v>
          </cell>
          <cell r="CS21">
            <v>0</v>
          </cell>
          <cell r="CT21">
            <v>0</v>
          </cell>
          <cell r="CU21">
            <v>0</v>
          </cell>
          <cell r="CV21">
            <v>0</v>
          </cell>
          <cell r="CW21" t="str">
            <v>C12</v>
          </cell>
          <cell r="CX21">
            <v>0</v>
          </cell>
          <cell r="CY21">
            <v>0</v>
          </cell>
          <cell r="CZ21">
            <v>0</v>
          </cell>
          <cell r="DA21">
            <v>0</v>
          </cell>
          <cell r="DB21">
            <v>0</v>
          </cell>
          <cell r="DC21" t="str">
            <v>C13</v>
          </cell>
          <cell r="DD21">
            <v>0</v>
          </cell>
          <cell r="DE21">
            <v>0</v>
          </cell>
          <cell r="DF21">
            <v>0</v>
          </cell>
          <cell r="DG21">
            <v>0</v>
          </cell>
          <cell r="DH21">
            <v>0</v>
          </cell>
          <cell r="DI21" t="str">
            <v>C21</v>
          </cell>
          <cell r="DJ21">
            <v>0</v>
          </cell>
          <cell r="DK21">
            <v>0</v>
          </cell>
          <cell r="DL21">
            <v>0</v>
          </cell>
          <cell r="DM21">
            <v>0</v>
          </cell>
          <cell r="DN21">
            <v>0</v>
          </cell>
          <cell r="DO21" t="str">
            <v>C22</v>
          </cell>
          <cell r="DP21">
            <v>0</v>
          </cell>
          <cell r="DQ21">
            <v>0</v>
          </cell>
          <cell r="DR21">
            <v>0</v>
          </cell>
          <cell r="DS21">
            <v>0</v>
          </cell>
          <cell r="DT21">
            <v>0</v>
          </cell>
          <cell r="DU21" t="str">
            <v>C23</v>
          </cell>
          <cell r="DV21">
            <v>0</v>
          </cell>
          <cell r="DW21">
            <v>0</v>
          </cell>
          <cell r="DX21">
            <v>0</v>
          </cell>
          <cell r="DY21">
            <v>0</v>
          </cell>
          <cell r="DZ21">
            <v>0</v>
          </cell>
          <cell r="EA21" t="str">
            <v>C24</v>
          </cell>
          <cell r="EB21">
            <v>0</v>
          </cell>
          <cell r="EC21">
            <v>0</v>
          </cell>
          <cell r="ED21">
            <v>0</v>
          </cell>
          <cell r="EE21">
            <v>0</v>
          </cell>
          <cell r="EF21">
            <v>0</v>
          </cell>
          <cell r="EG21" t="str">
            <v>C25</v>
          </cell>
          <cell r="EH21">
            <v>0</v>
          </cell>
          <cell r="EI21">
            <v>0</v>
          </cell>
          <cell r="EJ21">
            <v>0</v>
          </cell>
          <cell r="EK21">
            <v>0</v>
          </cell>
          <cell r="EL21">
            <v>0</v>
          </cell>
          <cell r="EM21" t="str">
            <v>C26</v>
          </cell>
          <cell r="EN21">
            <v>0</v>
          </cell>
          <cell r="EO21">
            <v>0</v>
          </cell>
          <cell r="EP21">
            <v>0</v>
          </cell>
          <cell r="EQ21">
            <v>0</v>
          </cell>
          <cell r="ER21">
            <v>0</v>
          </cell>
          <cell r="ES21" t="str">
            <v>C27</v>
          </cell>
          <cell r="ET21">
            <v>0</v>
          </cell>
          <cell r="EU21">
            <v>0</v>
          </cell>
          <cell r="EV21">
            <v>0</v>
          </cell>
          <cell r="EW21">
            <v>0</v>
          </cell>
          <cell r="EX21">
            <v>0</v>
          </cell>
          <cell r="EY21" t="str">
            <v>C31</v>
          </cell>
          <cell r="EZ21">
            <v>0</v>
          </cell>
          <cell r="FA21">
            <v>0</v>
          </cell>
          <cell r="FB21">
            <v>0</v>
          </cell>
          <cell r="FC21">
            <v>0</v>
          </cell>
          <cell r="FD21">
            <v>0</v>
          </cell>
          <cell r="FE21" t="str">
            <v>C32</v>
          </cell>
          <cell r="FF21">
            <v>0</v>
          </cell>
          <cell r="FG21">
            <v>0</v>
          </cell>
          <cell r="FH21">
            <v>0</v>
          </cell>
          <cell r="FI21">
            <v>0</v>
          </cell>
          <cell r="FJ21">
            <v>0</v>
          </cell>
          <cell r="FK21" t="str">
            <v>C33</v>
          </cell>
          <cell r="FL21">
            <v>0</v>
          </cell>
          <cell r="FM21">
            <v>0</v>
          </cell>
          <cell r="FN21">
            <v>0</v>
          </cell>
          <cell r="FO21">
            <v>0</v>
          </cell>
          <cell r="FP21">
            <v>0</v>
          </cell>
          <cell r="FQ21" t="str">
            <v>C34</v>
          </cell>
          <cell r="FR21">
            <v>0</v>
          </cell>
          <cell r="FS21">
            <v>0</v>
          </cell>
          <cell r="FT21">
            <v>0</v>
          </cell>
          <cell r="FU21">
            <v>0</v>
          </cell>
          <cell r="FV21">
            <v>0</v>
          </cell>
          <cell r="FW21" t="str">
            <v>C35</v>
          </cell>
          <cell r="FX21">
            <v>0</v>
          </cell>
          <cell r="FY21">
            <v>0</v>
          </cell>
          <cell r="FZ21">
            <v>0</v>
          </cell>
          <cell r="GA21">
            <v>0</v>
          </cell>
          <cell r="GB21">
            <v>0</v>
          </cell>
          <cell r="GC21" t="str">
            <v>C36</v>
          </cell>
          <cell r="GD21">
            <v>0</v>
          </cell>
          <cell r="GE21">
            <v>0</v>
          </cell>
          <cell r="GF21">
            <v>0</v>
          </cell>
          <cell r="GG21">
            <v>0</v>
          </cell>
          <cell r="GH21">
            <v>0</v>
          </cell>
          <cell r="GI21" t="str">
            <v>C37</v>
          </cell>
          <cell r="GJ21">
            <v>0</v>
          </cell>
          <cell r="GK21">
            <v>0</v>
          </cell>
          <cell r="GL21">
            <v>0</v>
          </cell>
          <cell r="GM21">
            <v>0</v>
          </cell>
          <cell r="GN21">
            <v>0</v>
          </cell>
          <cell r="GO21" t="str">
            <v>C38</v>
          </cell>
          <cell r="GP21">
            <v>0</v>
          </cell>
          <cell r="GQ21">
            <v>0</v>
          </cell>
          <cell r="GR21">
            <v>0</v>
          </cell>
          <cell r="GS21">
            <v>0</v>
          </cell>
          <cell r="GT21">
            <v>0</v>
          </cell>
          <cell r="GU21" t="str">
            <v>C39</v>
          </cell>
          <cell r="GV21">
            <v>0</v>
          </cell>
          <cell r="GW21">
            <v>0</v>
          </cell>
          <cell r="GX21">
            <v>0</v>
          </cell>
          <cell r="GY21">
            <v>0</v>
          </cell>
          <cell r="GZ21">
            <v>0</v>
          </cell>
          <cell r="HA21" t="str">
            <v>C310</v>
          </cell>
          <cell r="HB21">
            <v>0</v>
          </cell>
          <cell r="HG21" t="str">
            <v>C310</v>
          </cell>
          <cell r="HH21">
            <v>0</v>
          </cell>
          <cell r="HM21" t="str">
            <v/>
          </cell>
          <cell r="HN21" t="str">
            <v/>
          </cell>
          <cell r="HP21" t="str">
            <v>11-MIPA.3</v>
          </cell>
          <cell r="HQ21" t="str">
            <v>EKO-L</v>
          </cell>
          <cell r="HR21" t="str">
            <v>IGR-L</v>
          </cell>
          <cell r="HS21">
            <v>3029</v>
          </cell>
          <cell r="HT21" t="str">
            <v>PKN</v>
          </cell>
          <cell r="HU21">
            <v>0</v>
          </cell>
          <cell r="HV21" t="str">
            <v>IND</v>
          </cell>
          <cell r="HW21">
            <v>0</v>
          </cell>
          <cell r="HX21" t="str">
            <v>MAT-W</v>
          </cell>
          <cell r="HY21">
            <v>0</v>
          </cell>
          <cell r="HZ21" t="str">
            <v>SEJ-W</v>
          </cell>
          <cell r="IA21">
            <v>0</v>
          </cell>
          <cell r="IB21" t="str">
            <v>IGR-W</v>
          </cell>
          <cell r="IC21">
            <v>0</v>
          </cell>
          <cell r="ID21" t="str">
            <v>SBO</v>
          </cell>
          <cell r="IE21">
            <v>0</v>
          </cell>
          <cell r="IF21" t="str">
            <v>PJO</v>
          </cell>
          <cell r="IG21">
            <v>0</v>
          </cell>
          <cell r="IH21" t="str">
            <v>PRA</v>
          </cell>
          <cell r="II21">
            <v>0</v>
          </cell>
          <cell r="IJ21" t="str">
            <v>JAW</v>
          </cell>
          <cell r="IK21">
            <v>0</v>
          </cell>
          <cell r="IL21" t="str">
            <v>ARB</v>
          </cell>
          <cell r="IM21">
            <v>0</v>
          </cell>
          <cell r="IN21" t="str">
            <v>PKM</v>
          </cell>
          <cell r="IO21">
            <v>0</v>
          </cell>
          <cell r="IP21" t="str">
            <v>IND-P</v>
          </cell>
          <cell r="IQ21">
            <v>0</v>
          </cell>
          <cell r="IR21" t="str">
            <v>IGR-P</v>
          </cell>
          <cell r="IS21">
            <v>0</v>
          </cell>
          <cell r="IT21" t="str">
            <v>JEP-P</v>
          </cell>
          <cell r="IU21">
            <v>0</v>
          </cell>
          <cell r="IV21" t="str">
            <v>ANT-P</v>
          </cell>
          <cell r="IW21">
            <v>0</v>
          </cell>
          <cell r="IX21" t="str">
            <v>BIO-L</v>
          </cell>
          <cell r="IY21">
            <v>0</v>
          </cell>
          <cell r="IZ21" t="str">
            <v>GEO-L</v>
          </cell>
          <cell r="JA21">
            <v>0</v>
          </cell>
        </row>
        <row r="22">
          <cell r="B22" t="str">
            <v>Siti Zulaifah,S.Pd.I</v>
          </cell>
          <cell r="C22" t="str">
            <v>AR</v>
          </cell>
          <cell r="D22">
            <v>22</v>
          </cell>
          <cell r="G22" t="str">
            <v>12-TKR.2</v>
          </cell>
          <cell r="H22" t="str">
            <v>ARIS NUGROHO, S.Pd</v>
          </cell>
          <cell r="I22">
            <v>12012</v>
          </cell>
          <cell r="Q22" t="str">
            <v/>
          </cell>
          <cell r="AB22">
            <v>19</v>
          </cell>
          <cell r="AC22">
            <v>19</v>
          </cell>
          <cell r="AD22">
            <v>3030</v>
          </cell>
          <cell r="AE22" t="str">
            <v>0003506007</v>
          </cell>
          <cell r="AF22" t="str">
            <v>DENNY ULFATURROHMAN</v>
          </cell>
          <cell r="AG22" t="str">
            <v>L</v>
          </cell>
          <cell r="AH22" t="str">
            <v>10-TKR.1</v>
          </cell>
          <cell r="AI22" t="str">
            <v>AGM</v>
          </cell>
          <cell r="AJ22">
            <v>0</v>
          </cell>
          <cell r="AK22">
            <v>0</v>
          </cell>
          <cell r="AL22">
            <v>0</v>
          </cell>
          <cell r="AM22">
            <v>0</v>
          </cell>
          <cell r="AN22">
            <v>0</v>
          </cell>
          <cell r="AO22" t="str">
            <v>PKN</v>
          </cell>
          <cell r="AP22">
            <v>0</v>
          </cell>
          <cell r="AQ22">
            <v>0</v>
          </cell>
          <cell r="AR22">
            <v>0</v>
          </cell>
          <cell r="AS22">
            <v>0</v>
          </cell>
          <cell r="AT22">
            <v>0</v>
          </cell>
          <cell r="AU22" t="str">
            <v>IND</v>
          </cell>
          <cell r="AV22">
            <v>0</v>
          </cell>
          <cell r="AW22">
            <v>0</v>
          </cell>
          <cell r="AX22">
            <v>0</v>
          </cell>
          <cell r="AY22">
            <v>0</v>
          </cell>
          <cell r="AZ22">
            <v>0</v>
          </cell>
          <cell r="BA22" t="str">
            <v>MAT</v>
          </cell>
          <cell r="BB22">
            <v>0</v>
          </cell>
          <cell r="BC22">
            <v>0</v>
          </cell>
          <cell r="BD22">
            <v>0</v>
          </cell>
          <cell r="BE22">
            <v>0</v>
          </cell>
          <cell r="BF22">
            <v>0</v>
          </cell>
          <cell r="BG22" t="str">
            <v>SEJ</v>
          </cell>
          <cell r="BH22">
            <v>0</v>
          </cell>
          <cell r="BI22">
            <v>0</v>
          </cell>
          <cell r="BJ22">
            <v>0</v>
          </cell>
          <cell r="BK22">
            <v>0</v>
          </cell>
          <cell r="BL22">
            <v>0</v>
          </cell>
          <cell r="BM22" t="str">
            <v>ING</v>
          </cell>
          <cell r="BN22">
            <v>0</v>
          </cell>
          <cell r="BO22">
            <v>0</v>
          </cell>
          <cell r="BP22">
            <v>0</v>
          </cell>
          <cell r="BQ22">
            <v>0</v>
          </cell>
          <cell r="BR22">
            <v>0</v>
          </cell>
          <cell r="BS22" t="str">
            <v>SBU</v>
          </cell>
          <cell r="BT22">
            <v>0</v>
          </cell>
          <cell r="BU22">
            <v>0</v>
          </cell>
          <cell r="BV22">
            <v>0</v>
          </cell>
          <cell r="BW22">
            <v>0</v>
          </cell>
          <cell r="BX22">
            <v>0</v>
          </cell>
          <cell r="BY22" t="str">
            <v>KWU</v>
          </cell>
          <cell r="BZ22">
            <v>0</v>
          </cell>
          <cell r="CA22">
            <v>0</v>
          </cell>
          <cell r="CB22">
            <v>0</v>
          </cell>
          <cell r="CC22">
            <v>0</v>
          </cell>
          <cell r="CD22">
            <v>0</v>
          </cell>
          <cell r="CE22" t="str">
            <v>POR</v>
          </cell>
          <cell r="CF22">
            <v>0</v>
          </cell>
          <cell r="CG22">
            <v>0</v>
          </cell>
          <cell r="CH22">
            <v>0</v>
          </cell>
          <cell r="CI22">
            <v>0</v>
          </cell>
          <cell r="CJ22">
            <v>0</v>
          </cell>
          <cell r="CK22" t="str">
            <v>JAW</v>
          </cell>
          <cell r="CL22">
            <v>0</v>
          </cell>
          <cell r="CM22">
            <v>0</v>
          </cell>
          <cell r="CN22">
            <v>0</v>
          </cell>
          <cell r="CO22">
            <v>0</v>
          </cell>
          <cell r="CP22">
            <v>0</v>
          </cell>
          <cell r="CQ22" t="str">
            <v>C11</v>
          </cell>
          <cell r="CR22">
            <v>0</v>
          </cell>
          <cell r="CS22">
            <v>0</v>
          </cell>
          <cell r="CT22">
            <v>0</v>
          </cell>
          <cell r="CU22">
            <v>0</v>
          </cell>
          <cell r="CV22">
            <v>0</v>
          </cell>
          <cell r="CW22" t="str">
            <v>C12</v>
          </cell>
          <cell r="CX22">
            <v>0</v>
          </cell>
          <cell r="CY22">
            <v>0</v>
          </cell>
          <cell r="CZ22">
            <v>0</v>
          </cell>
          <cell r="DA22">
            <v>0</v>
          </cell>
          <cell r="DB22">
            <v>0</v>
          </cell>
          <cell r="DC22" t="str">
            <v>C13</v>
          </cell>
          <cell r="DD22">
            <v>0</v>
          </cell>
          <cell r="DE22">
            <v>0</v>
          </cell>
          <cell r="DF22">
            <v>0</v>
          </cell>
          <cell r="DG22">
            <v>0</v>
          </cell>
          <cell r="DH22">
            <v>0</v>
          </cell>
          <cell r="DI22" t="str">
            <v>C21</v>
          </cell>
          <cell r="DJ22">
            <v>0</v>
          </cell>
          <cell r="DK22">
            <v>0</v>
          </cell>
          <cell r="DL22">
            <v>0</v>
          </cell>
          <cell r="DM22">
            <v>0</v>
          </cell>
          <cell r="DN22">
            <v>0</v>
          </cell>
          <cell r="DO22" t="str">
            <v>C22</v>
          </cell>
          <cell r="DP22">
            <v>0</v>
          </cell>
          <cell r="DQ22">
            <v>0</v>
          </cell>
          <cell r="DR22">
            <v>0</v>
          </cell>
          <cell r="DS22">
            <v>0</v>
          </cell>
          <cell r="DT22">
            <v>0</v>
          </cell>
          <cell r="DU22" t="str">
            <v>C23</v>
          </cell>
          <cell r="DV22">
            <v>0</v>
          </cell>
          <cell r="DW22">
            <v>0</v>
          </cell>
          <cell r="DX22">
            <v>0</v>
          </cell>
          <cell r="DY22">
            <v>0</v>
          </cell>
          <cell r="DZ22">
            <v>0</v>
          </cell>
          <cell r="EA22" t="str">
            <v>C24</v>
          </cell>
          <cell r="EB22">
            <v>0</v>
          </cell>
          <cell r="EC22">
            <v>0</v>
          </cell>
          <cell r="ED22">
            <v>0</v>
          </cell>
          <cell r="EE22">
            <v>0</v>
          </cell>
          <cell r="EF22">
            <v>0</v>
          </cell>
          <cell r="EG22" t="str">
            <v>C25</v>
          </cell>
          <cell r="EH22">
            <v>0</v>
          </cell>
          <cell r="EI22">
            <v>0</v>
          </cell>
          <cell r="EJ22">
            <v>0</v>
          </cell>
          <cell r="EK22">
            <v>0</v>
          </cell>
          <cell r="EL22">
            <v>0</v>
          </cell>
          <cell r="EM22" t="str">
            <v>C26</v>
          </cell>
          <cell r="EN22">
            <v>0</v>
          </cell>
          <cell r="EO22">
            <v>0</v>
          </cell>
          <cell r="EP22">
            <v>0</v>
          </cell>
          <cell r="EQ22">
            <v>0</v>
          </cell>
          <cell r="ER22">
            <v>0</v>
          </cell>
          <cell r="ES22" t="str">
            <v>C27</v>
          </cell>
          <cell r="ET22">
            <v>0</v>
          </cell>
          <cell r="EU22">
            <v>0</v>
          </cell>
          <cell r="EV22">
            <v>0</v>
          </cell>
          <cell r="EW22">
            <v>0</v>
          </cell>
          <cell r="EX22">
            <v>0</v>
          </cell>
          <cell r="EY22" t="str">
            <v>C31</v>
          </cell>
          <cell r="EZ22">
            <v>0</v>
          </cell>
          <cell r="FA22">
            <v>0</v>
          </cell>
          <cell r="FB22">
            <v>0</v>
          </cell>
          <cell r="FC22">
            <v>0</v>
          </cell>
          <cell r="FD22">
            <v>0</v>
          </cell>
          <cell r="FE22" t="str">
            <v>C32</v>
          </cell>
          <cell r="FF22">
            <v>0</v>
          </cell>
          <cell r="FG22">
            <v>0</v>
          </cell>
          <cell r="FH22">
            <v>0</v>
          </cell>
          <cell r="FI22">
            <v>0</v>
          </cell>
          <cell r="FJ22">
            <v>0</v>
          </cell>
          <cell r="FK22" t="str">
            <v>C33</v>
          </cell>
          <cell r="FL22">
            <v>0</v>
          </cell>
          <cell r="FM22">
            <v>0</v>
          </cell>
          <cell r="FN22">
            <v>0</v>
          </cell>
          <cell r="FO22">
            <v>0</v>
          </cell>
          <cell r="FP22">
            <v>0</v>
          </cell>
          <cell r="FQ22" t="str">
            <v>C34</v>
          </cell>
          <cell r="FR22">
            <v>0</v>
          </cell>
          <cell r="FS22">
            <v>0</v>
          </cell>
          <cell r="FT22">
            <v>0</v>
          </cell>
          <cell r="FU22">
            <v>0</v>
          </cell>
          <cell r="FV22">
            <v>0</v>
          </cell>
          <cell r="FW22" t="str">
            <v>C35</v>
          </cell>
          <cell r="FX22">
            <v>0</v>
          </cell>
          <cell r="FY22">
            <v>0</v>
          </cell>
          <cell r="FZ22">
            <v>0</v>
          </cell>
          <cell r="GA22">
            <v>0</v>
          </cell>
          <cell r="GB22">
            <v>0</v>
          </cell>
          <cell r="GC22" t="str">
            <v>C36</v>
          </cell>
          <cell r="GD22">
            <v>0</v>
          </cell>
          <cell r="GE22">
            <v>0</v>
          </cell>
          <cell r="GF22">
            <v>0</v>
          </cell>
          <cell r="GG22">
            <v>0</v>
          </cell>
          <cell r="GH22">
            <v>0</v>
          </cell>
          <cell r="GI22" t="str">
            <v>C37</v>
          </cell>
          <cell r="GJ22">
            <v>0</v>
          </cell>
          <cell r="GK22">
            <v>0</v>
          </cell>
          <cell r="GL22">
            <v>0</v>
          </cell>
          <cell r="GM22">
            <v>0</v>
          </cell>
          <cell r="GN22">
            <v>0</v>
          </cell>
          <cell r="GO22" t="str">
            <v>C38</v>
          </cell>
          <cell r="GP22">
            <v>0</v>
          </cell>
          <cell r="GQ22">
            <v>0</v>
          </cell>
          <cell r="GR22">
            <v>0</v>
          </cell>
          <cell r="GS22">
            <v>0</v>
          </cell>
          <cell r="GT22">
            <v>0</v>
          </cell>
          <cell r="GU22" t="str">
            <v>C39</v>
          </cell>
          <cell r="GV22">
            <v>0</v>
          </cell>
          <cell r="GW22">
            <v>0</v>
          </cell>
          <cell r="GX22">
            <v>0</v>
          </cell>
          <cell r="GY22">
            <v>0</v>
          </cell>
          <cell r="GZ22">
            <v>0</v>
          </cell>
          <cell r="HA22" t="str">
            <v>C310</v>
          </cell>
          <cell r="HB22">
            <v>0</v>
          </cell>
          <cell r="HG22" t="str">
            <v>C310</v>
          </cell>
          <cell r="HH22">
            <v>0</v>
          </cell>
          <cell r="HM22" t="str">
            <v/>
          </cell>
          <cell r="HN22" t="str">
            <v/>
          </cell>
          <cell r="HP22" t="str">
            <v>11-MIPA.4</v>
          </cell>
          <cell r="HQ22" t="str">
            <v>EKO-L</v>
          </cell>
          <cell r="HS22">
            <v>3030</v>
          </cell>
          <cell r="HT22" t="str">
            <v>PKN</v>
          </cell>
          <cell r="HU22">
            <v>0</v>
          </cell>
          <cell r="HV22" t="str">
            <v>IND</v>
          </cell>
          <cell r="HW22">
            <v>0</v>
          </cell>
          <cell r="HX22" t="str">
            <v>MAT-W</v>
          </cell>
          <cell r="HY22">
            <v>0</v>
          </cell>
          <cell r="HZ22" t="str">
            <v>SEJ-W</v>
          </cell>
          <cell r="IA22">
            <v>0</v>
          </cell>
          <cell r="IB22" t="str">
            <v>IGR-W</v>
          </cell>
          <cell r="IC22">
            <v>0</v>
          </cell>
          <cell r="ID22" t="str">
            <v>SBO</v>
          </cell>
          <cell r="IE22">
            <v>0</v>
          </cell>
          <cell r="IF22" t="str">
            <v>PJO</v>
          </cell>
          <cell r="IG22">
            <v>0</v>
          </cell>
          <cell r="IH22" t="str">
            <v>PRA</v>
          </cell>
          <cell r="II22">
            <v>0</v>
          </cell>
          <cell r="IJ22" t="str">
            <v>JAW</v>
          </cell>
          <cell r="IK22">
            <v>0</v>
          </cell>
          <cell r="IL22" t="str">
            <v>ARB</v>
          </cell>
          <cell r="IM22">
            <v>0</v>
          </cell>
          <cell r="IN22" t="str">
            <v>PKM</v>
          </cell>
          <cell r="IO22">
            <v>0</v>
          </cell>
          <cell r="IP22" t="str">
            <v>IND-P</v>
          </cell>
          <cell r="IQ22">
            <v>0</v>
          </cell>
          <cell r="IR22" t="str">
            <v>IGR-P</v>
          </cell>
          <cell r="IS22">
            <v>0</v>
          </cell>
          <cell r="IT22" t="str">
            <v>JEP-P</v>
          </cell>
          <cell r="IU22">
            <v>0</v>
          </cell>
          <cell r="IV22" t="str">
            <v>ANT-P</v>
          </cell>
          <cell r="IW22">
            <v>0</v>
          </cell>
          <cell r="IX22" t="str">
            <v>BIO-L</v>
          </cell>
          <cell r="IY22">
            <v>0</v>
          </cell>
          <cell r="IZ22" t="str">
            <v>GEO-L</v>
          </cell>
          <cell r="JA22">
            <v>0</v>
          </cell>
        </row>
        <row r="23">
          <cell r="B23" t="str">
            <v>Subagiyo, S.T</v>
          </cell>
          <cell r="C23" t="str">
            <v>AS</v>
          </cell>
          <cell r="D23">
            <v>23</v>
          </cell>
          <cell r="G23" t="str">
            <v>12-TSM.1</v>
          </cell>
          <cell r="H23" t="str">
            <v>PAULI WENAS ANWARI, S.T.</v>
          </cell>
          <cell r="I23">
            <v>12021</v>
          </cell>
          <cell r="Q23" t="str">
            <v/>
          </cell>
          <cell r="AB23">
            <v>20</v>
          </cell>
          <cell r="AC23">
            <v>20</v>
          </cell>
          <cell r="AD23">
            <v>3031</v>
          </cell>
          <cell r="AE23" t="str">
            <v>0004815879</v>
          </cell>
          <cell r="AF23" t="str">
            <v>DHANI INDRA PERMANA</v>
          </cell>
          <cell r="AG23" t="str">
            <v>L</v>
          </cell>
          <cell r="AH23" t="str">
            <v>10-TKR.1</v>
          </cell>
          <cell r="AI23" t="str">
            <v>AGM</v>
          </cell>
          <cell r="AJ23">
            <v>0</v>
          </cell>
          <cell r="AK23">
            <v>0</v>
          </cell>
          <cell r="AL23">
            <v>0</v>
          </cell>
          <cell r="AM23">
            <v>0</v>
          </cell>
          <cell r="AN23">
            <v>0</v>
          </cell>
          <cell r="AO23" t="str">
            <v>PKN</v>
          </cell>
          <cell r="AP23">
            <v>0</v>
          </cell>
          <cell r="AQ23">
            <v>0</v>
          </cell>
          <cell r="AR23">
            <v>0</v>
          </cell>
          <cell r="AS23">
            <v>0</v>
          </cell>
          <cell r="AT23">
            <v>0</v>
          </cell>
          <cell r="AU23" t="str">
            <v>IND</v>
          </cell>
          <cell r="AV23">
            <v>0</v>
          </cell>
          <cell r="AW23">
            <v>0</v>
          </cell>
          <cell r="AX23">
            <v>0</v>
          </cell>
          <cell r="AY23">
            <v>0</v>
          </cell>
          <cell r="AZ23">
            <v>0</v>
          </cell>
          <cell r="BA23" t="str">
            <v>MAT</v>
          </cell>
          <cell r="BB23">
            <v>0</v>
          </cell>
          <cell r="BC23">
            <v>0</v>
          </cell>
          <cell r="BD23">
            <v>0</v>
          </cell>
          <cell r="BE23">
            <v>0</v>
          </cell>
          <cell r="BF23">
            <v>0</v>
          </cell>
          <cell r="BG23" t="str">
            <v>SEJ</v>
          </cell>
          <cell r="BH23">
            <v>0</v>
          </cell>
          <cell r="BI23">
            <v>0</v>
          </cell>
          <cell r="BJ23">
            <v>0</v>
          </cell>
          <cell r="BK23">
            <v>0</v>
          </cell>
          <cell r="BL23">
            <v>0</v>
          </cell>
          <cell r="BM23" t="str">
            <v>ING</v>
          </cell>
          <cell r="BN23">
            <v>0</v>
          </cell>
          <cell r="BO23">
            <v>0</v>
          </cell>
          <cell r="BP23">
            <v>0</v>
          </cell>
          <cell r="BQ23">
            <v>0</v>
          </cell>
          <cell r="BR23">
            <v>0</v>
          </cell>
          <cell r="BS23" t="str">
            <v>SBU</v>
          </cell>
          <cell r="BT23">
            <v>0</v>
          </cell>
          <cell r="BU23">
            <v>0</v>
          </cell>
          <cell r="BV23">
            <v>0</v>
          </cell>
          <cell r="BW23">
            <v>0</v>
          </cell>
          <cell r="BX23">
            <v>0</v>
          </cell>
          <cell r="BY23" t="str">
            <v>KWU</v>
          </cell>
          <cell r="BZ23">
            <v>0</v>
          </cell>
          <cell r="CA23">
            <v>0</v>
          </cell>
          <cell r="CB23">
            <v>0</v>
          </cell>
          <cell r="CC23">
            <v>0</v>
          </cell>
          <cell r="CD23">
            <v>0</v>
          </cell>
          <cell r="CE23" t="str">
            <v>POR</v>
          </cell>
          <cell r="CF23">
            <v>0</v>
          </cell>
          <cell r="CG23">
            <v>0</v>
          </cell>
          <cell r="CH23">
            <v>0</v>
          </cell>
          <cell r="CI23">
            <v>0</v>
          </cell>
          <cell r="CJ23">
            <v>0</v>
          </cell>
          <cell r="CK23" t="str">
            <v>JAW</v>
          </cell>
          <cell r="CL23">
            <v>0</v>
          </cell>
          <cell r="CM23">
            <v>0</v>
          </cell>
          <cell r="CN23">
            <v>0</v>
          </cell>
          <cell r="CO23">
            <v>0</v>
          </cell>
          <cell r="CP23">
            <v>0</v>
          </cell>
          <cell r="CQ23" t="str">
            <v>C11</v>
          </cell>
          <cell r="CR23">
            <v>0</v>
          </cell>
          <cell r="CS23">
            <v>0</v>
          </cell>
          <cell r="CT23">
            <v>0</v>
          </cell>
          <cell r="CU23">
            <v>0</v>
          </cell>
          <cell r="CV23">
            <v>0</v>
          </cell>
          <cell r="CW23" t="str">
            <v>C12</v>
          </cell>
          <cell r="CX23">
            <v>0</v>
          </cell>
          <cell r="CY23">
            <v>0</v>
          </cell>
          <cell r="CZ23">
            <v>0</v>
          </cell>
          <cell r="DA23">
            <v>0</v>
          </cell>
          <cell r="DB23">
            <v>0</v>
          </cell>
          <cell r="DC23" t="str">
            <v>C13</v>
          </cell>
          <cell r="DD23">
            <v>0</v>
          </cell>
          <cell r="DE23">
            <v>0</v>
          </cell>
          <cell r="DF23">
            <v>0</v>
          </cell>
          <cell r="DG23">
            <v>0</v>
          </cell>
          <cell r="DH23">
            <v>0</v>
          </cell>
          <cell r="DI23" t="str">
            <v>C21</v>
          </cell>
          <cell r="DJ23">
            <v>0</v>
          </cell>
          <cell r="DK23">
            <v>0</v>
          </cell>
          <cell r="DL23">
            <v>0</v>
          </cell>
          <cell r="DM23">
            <v>0</v>
          </cell>
          <cell r="DN23">
            <v>0</v>
          </cell>
          <cell r="DO23" t="str">
            <v>C22</v>
          </cell>
          <cell r="DP23">
            <v>0</v>
          </cell>
          <cell r="DQ23">
            <v>0</v>
          </cell>
          <cell r="DR23">
            <v>0</v>
          </cell>
          <cell r="DS23">
            <v>0</v>
          </cell>
          <cell r="DT23">
            <v>0</v>
          </cell>
          <cell r="DU23" t="str">
            <v>C23</v>
          </cell>
          <cell r="DV23">
            <v>0</v>
          </cell>
          <cell r="DW23">
            <v>0</v>
          </cell>
          <cell r="DX23">
            <v>0</v>
          </cell>
          <cell r="DY23">
            <v>0</v>
          </cell>
          <cell r="DZ23">
            <v>0</v>
          </cell>
          <cell r="EA23" t="str">
            <v>C24</v>
          </cell>
          <cell r="EB23">
            <v>0</v>
          </cell>
          <cell r="EC23">
            <v>0</v>
          </cell>
          <cell r="ED23">
            <v>0</v>
          </cell>
          <cell r="EE23">
            <v>0</v>
          </cell>
          <cell r="EF23">
            <v>0</v>
          </cell>
          <cell r="EG23" t="str">
            <v>C25</v>
          </cell>
          <cell r="EH23">
            <v>0</v>
          </cell>
          <cell r="EI23">
            <v>0</v>
          </cell>
          <cell r="EJ23">
            <v>0</v>
          </cell>
          <cell r="EK23">
            <v>0</v>
          </cell>
          <cell r="EL23">
            <v>0</v>
          </cell>
          <cell r="EM23" t="str">
            <v>C26</v>
          </cell>
          <cell r="EN23">
            <v>0</v>
          </cell>
          <cell r="EO23">
            <v>0</v>
          </cell>
          <cell r="EP23">
            <v>0</v>
          </cell>
          <cell r="EQ23">
            <v>0</v>
          </cell>
          <cell r="ER23">
            <v>0</v>
          </cell>
          <cell r="ES23" t="str">
            <v>C27</v>
          </cell>
          <cell r="ET23">
            <v>0</v>
          </cell>
          <cell r="EU23">
            <v>0</v>
          </cell>
          <cell r="EV23">
            <v>0</v>
          </cell>
          <cell r="EW23">
            <v>0</v>
          </cell>
          <cell r="EX23">
            <v>0</v>
          </cell>
          <cell r="EY23" t="str">
            <v>C31</v>
          </cell>
          <cell r="EZ23">
            <v>0</v>
          </cell>
          <cell r="FA23">
            <v>0</v>
          </cell>
          <cell r="FB23">
            <v>0</v>
          </cell>
          <cell r="FC23">
            <v>0</v>
          </cell>
          <cell r="FD23">
            <v>0</v>
          </cell>
          <cell r="FE23" t="str">
            <v>C32</v>
          </cell>
          <cell r="FF23">
            <v>0</v>
          </cell>
          <cell r="FG23">
            <v>0</v>
          </cell>
          <cell r="FH23">
            <v>0</v>
          </cell>
          <cell r="FI23">
            <v>0</v>
          </cell>
          <cell r="FJ23">
            <v>0</v>
          </cell>
          <cell r="FK23" t="str">
            <v>C33</v>
          </cell>
          <cell r="FL23">
            <v>0</v>
          </cell>
          <cell r="FM23">
            <v>0</v>
          </cell>
          <cell r="FN23">
            <v>0</v>
          </cell>
          <cell r="FO23">
            <v>0</v>
          </cell>
          <cell r="FP23">
            <v>0</v>
          </cell>
          <cell r="FQ23" t="str">
            <v>C34</v>
          </cell>
          <cell r="FR23">
            <v>0</v>
          </cell>
          <cell r="FS23">
            <v>0</v>
          </cell>
          <cell r="FT23">
            <v>0</v>
          </cell>
          <cell r="FU23">
            <v>0</v>
          </cell>
          <cell r="FV23">
            <v>0</v>
          </cell>
          <cell r="FW23" t="str">
            <v>C35</v>
          </cell>
          <cell r="FX23">
            <v>0</v>
          </cell>
          <cell r="FY23">
            <v>0</v>
          </cell>
          <cell r="FZ23">
            <v>0</v>
          </cell>
          <cell r="GA23">
            <v>0</v>
          </cell>
          <cell r="GB23">
            <v>0</v>
          </cell>
          <cell r="GC23" t="str">
            <v>C36</v>
          </cell>
          <cell r="GD23">
            <v>0</v>
          </cell>
          <cell r="GE23">
            <v>0</v>
          </cell>
          <cell r="GF23">
            <v>0</v>
          </cell>
          <cell r="GG23">
            <v>0</v>
          </cell>
          <cell r="GH23">
            <v>0</v>
          </cell>
          <cell r="GI23" t="str">
            <v>C37</v>
          </cell>
          <cell r="GJ23">
            <v>0</v>
          </cell>
          <cell r="GK23">
            <v>0</v>
          </cell>
          <cell r="GL23">
            <v>0</v>
          </cell>
          <cell r="GM23">
            <v>0</v>
          </cell>
          <cell r="GN23">
            <v>0</v>
          </cell>
          <cell r="GO23" t="str">
            <v>C38</v>
          </cell>
          <cell r="GP23">
            <v>0</v>
          </cell>
          <cell r="GQ23">
            <v>0</v>
          </cell>
          <cell r="GR23">
            <v>0</v>
          </cell>
          <cell r="GS23">
            <v>0</v>
          </cell>
          <cell r="GT23">
            <v>0</v>
          </cell>
          <cell r="GU23" t="str">
            <v>C39</v>
          </cell>
          <cell r="GV23">
            <v>0</v>
          </cell>
          <cell r="GW23">
            <v>0</v>
          </cell>
          <cell r="GX23">
            <v>0</v>
          </cell>
          <cell r="GY23">
            <v>0</v>
          </cell>
          <cell r="GZ23">
            <v>0</v>
          </cell>
          <cell r="HA23" t="str">
            <v>C310</v>
          </cell>
          <cell r="HB23">
            <v>0</v>
          </cell>
          <cell r="HG23" t="str">
            <v>C310</v>
          </cell>
          <cell r="HH23">
            <v>0</v>
          </cell>
          <cell r="HM23" t="str">
            <v/>
          </cell>
          <cell r="HN23" t="str">
            <v/>
          </cell>
          <cell r="HP23" t="str">
            <v>12-BB.1</v>
          </cell>
          <cell r="HQ23" t="str">
            <v>EKO-L</v>
          </cell>
          <cell r="HS23">
            <v>3031</v>
          </cell>
          <cell r="HT23" t="str">
            <v>PKN</v>
          </cell>
          <cell r="HU23">
            <v>0</v>
          </cell>
          <cell r="HV23" t="str">
            <v>IND</v>
          </cell>
          <cell r="HW23">
            <v>0</v>
          </cell>
          <cell r="HX23" t="str">
            <v>MAT-W</v>
          </cell>
          <cell r="HY23">
            <v>0</v>
          </cell>
          <cell r="HZ23" t="str">
            <v>SEJ-W</v>
          </cell>
          <cell r="IA23">
            <v>0</v>
          </cell>
          <cell r="IB23" t="str">
            <v>IGR-W</v>
          </cell>
          <cell r="IC23">
            <v>0</v>
          </cell>
          <cell r="ID23" t="str">
            <v>SBO</v>
          </cell>
          <cell r="IE23">
            <v>0</v>
          </cell>
          <cell r="IF23" t="str">
            <v>PJO</v>
          </cell>
          <cell r="IG23">
            <v>0</v>
          </cell>
          <cell r="IH23" t="str">
            <v>PRA</v>
          </cell>
          <cell r="II23">
            <v>0</v>
          </cell>
          <cell r="IJ23" t="str">
            <v>JAW</v>
          </cell>
          <cell r="IK23">
            <v>0</v>
          </cell>
          <cell r="IL23" t="str">
            <v>ARB</v>
          </cell>
          <cell r="IM23">
            <v>0</v>
          </cell>
          <cell r="IN23" t="str">
            <v>PKM</v>
          </cell>
          <cell r="IO23">
            <v>0</v>
          </cell>
          <cell r="IP23" t="str">
            <v>IND-P</v>
          </cell>
          <cell r="IQ23">
            <v>0</v>
          </cell>
          <cell r="IR23" t="str">
            <v>IGR-P</v>
          </cell>
          <cell r="IS23">
            <v>0</v>
          </cell>
          <cell r="IT23" t="str">
            <v>JEP-P</v>
          </cell>
          <cell r="IU23">
            <v>0</v>
          </cell>
          <cell r="IV23" t="str">
            <v>ANT-P</v>
          </cell>
          <cell r="IW23">
            <v>0</v>
          </cell>
          <cell r="IX23" t="str">
            <v>BIO-L</v>
          </cell>
          <cell r="IY23">
            <v>0</v>
          </cell>
          <cell r="IZ23" t="str">
            <v>GEO-L</v>
          </cell>
          <cell r="JA23">
            <v>0</v>
          </cell>
        </row>
        <row r="24">
          <cell r="B24" t="str">
            <v>Tri Rahayuningsih, S.Pd</v>
          </cell>
          <cell r="C24" t="str">
            <v>AT</v>
          </cell>
          <cell r="D24">
            <v>24</v>
          </cell>
          <cell r="G24" t="str">
            <v>12-TSM.2</v>
          </cell>
          <cell r="H24" t="str">
            <v>DEWI ENDANG SRI REJEKI, S.Pd.</v>
          </cell>
          <cell r="I24">
            <v>12022</v>
          </cell>
          <cell r="Q24" t="str">
            <v/>
          </cell>
          <cell r="AB24">
            <v>21</v>
          </cell>
          <cell r="AC24">
            <v>21</v>
          </cell>
          <cell r="AD24">
            <v>3032</v>
          </cell>
          <cell r="AE24" t="str">
            <v>0000957464</v>
          </cell>
          <cell r="AF24" t="str">
            <v>DWI FANI FAUZI</v>
          </cell>
          <cell r="AG24" t="str">
            <v>L</v>
          </cell>
          <cell r="AH24" t="str">
            <v>10-TKR.1</v>
          </cell>
          <cell r="AI24" t="str">
            <v>AGM</v>
          </cell>
          <cell r="AJ24">
            <v>0</v>
          </cell>
          <cell r="AK24">
            <v>0</v>
          </cell>
          <cell r="AL24">
            <v>0</v>
          </cell>
          <cell r="AM24">
            <v>0</v>
          </cell>
          <cell r="AN24">
            <v>0</v>
          </cell>
          <cell r="AO24" t="str">
            <v>PKN</v>
          </cell>
          <cell r="AP24">
            <v>0</v>
          </cell>
          <cell r="AQ24">
            <v>0</v>
          </cell>
          <cell r="AR24">
            <v>0</v>
          </cell>
          <cell r="AS24">
            <v>0</v>
          </cell>
          <cell r="AT24">
            <v>0</v>
          </cell>
          <cell r="AU24" t="str">
            <v>IND</v>
          </cell>
          <cell r="AV24">
            <v>0</v>
          </cell>
          <cell r="AW24">
            <v>0</v>
          </cell>
          <cell r="AX24">
            <v>0</v>
          </cell>
          <cell r="AY24">
            <v>0</v>
          </cell>
          <cell r="AZ24">
            <v>0</v>
          </cell>
          <cell r="BA24" t="str">
            <v>MAT</v>
          </cell>
          <cell r="BB24">
            <v>0</v>
          </cell>
          <cell r="BC24">
            <v>0</v>
          </cell>
          <cell r="BD24">
            <v>0</v>
          </cell>
          <cell r="BE24">
            <v>0</v>
          </cell>
          <cell r="BF24">
            <v>0</v>
          </cell>
          <cell r="BG24" t="str">
            <v>SEJ</v>
          </cell>
          <cell r="BH24">
            <v>0</v>
          </cell>
          <cell r="BI24">
            <v>0</v>
          </cell>
          <cell r="BJ24">
            <v>0</v>
          </cell>
          <cell r="BK24">
            <v>0</v>
          </cell>
          <cell r="BL24">
            <v>0</v>
          </cell>
          <cell r="BM24" t="str">
            <v>ING</v>
          </cell>
          <cell r="BN24">
            <v>0</v>
          </cell>
          <cell r="BO24">
            <v>0</v>
          </cell>
          <cell r="BP24">
            <v>0</v>
          </cell>
          <cell r="BQ24">
            <v>0</v>
          </cell>
          <cell r="BR24">
            <v>0</v>
          </cell>
          <cell r="BS24" t="str">
            <v>SBU</v>
          </cell>
          <cell r="BT24">
            <v>0</v>
          </cell>
          <cell r="BU24">
            <v>0</v>
          </cell>
          <cell r="BV24">
            <v>0</v>
          </cell>
          <cell r="BW24">
            <v>0</v>
          </cell>
          <cell r="BX24">
            <v>0</v>
          </cell>
          <cell r="BY24" t="str">
            <v>KWU</v>
          </cell>
          <cell r="BZ24">
            <v>0</v>
          </cell>
          <cell r="CA24">
            <v>0</v>
          </cell>
          <cell r="CB24">
            <v>0</v>
          </cell>
          <cell r="CC24">
            <v>0</v>
          </cell>
          <cell r="CD24">
            <v>0</v>
          </cell>
          <cell r="CE24" t="str">
            <v>POR</v>
          </cell>
          <cell r="CF24">
            <v>0</v>
          </cell>
          <cell r="CG24">
            <v>0</v>
          </cell>
          <cell r="CH24">
            <v>0</v>
          </cell>
          <cell r="CI24">
            <v>0</v>
          </cell>
          <cell r="CJ24">
            <v>0</v>
          </cell>
          <cell r="CK24" t="str">
            <v>JAW</v>
          </cell>
          <cell r="CL24">
            <v>0</v>
          </cell>
          <cell r="CM24">
            <v>0</v>
          </cell>
          <cell r="CN24">
            <v>0</v>
          </cell>
          <cell r="CO24">
            <v>0</v>
          </cell>
          <cell r="CP24">
            <v>0</v>
          </cell>
          <cell r="CQ24" t="str">
            <v>C11</v>
          </cell>
          <cell r="CR24">
            <v>0</v>
          </cell>
          <cell r="CS24">
            <v>0</v>
          </cell>
          <cell r="CT24">
            <v>0</v>
          </cell>
          <cell r="CU24">
            <v>0</v>
          </cell>
          <cell r="CV24">
            <v>0</v>
          </cell>
          <cell r="CW24" t="str">
            <v>C12</v>
          </cell>
          <cell r="CX24">
            <v>0</v>
          </cell>
          <cell r="CY24">
            <v>0</v>
          </cell>
          <cell r="CZ24">
            <v>0</v>
          </cell>
          <cell r="DA24">
            <v>0</v>
          </cell>
          <cell r="DB24">
            <v>0</v>
          </cell>
          <cell r="DC24" t="str">
            <v>C13</v>
          </cell>
          <cell r="DD24">
            <v>0</v>
          </cell>
          <cell r="DE24">
            <v>0</v>
          </cell>
          <cell r="DF24">
            <v>0</v>
          </cell>
          <cell r="DG24">
            <v>0</v>
          </cell>
          <cell r="DH24">
            <v>0</v>
          </cell>
          <cell r="DI24" t="str">
            <v>C21</v>
          </cell>
          <cell r="DJ24">
            <v>0</v>
          </cell>
          <cell r="DK24">
            <v>0</v>
          </cell>
          <cell r="DL24">
            <v>0</v>
          </cell>
          <cell r="DM24">
            <v>0</v>
          </cell>
          <cell r="DN24">
            <v>0</v>
          </cell>
          <cell r="DO24" t="str">
            <v>C22</v>
          </cell>
          <cell r="DP24">
            <v>0</v>
          </cell>
          <cell r="DQ24">
            <v>0</v>
          </cell>
          <cell r="DR24">
            <v>0</v>
          </cell>
          <cell r="DS24">
            <v>0</v>
          </cell>
          <cell r="DT24">
            <v>0</v>
          </cell>
          <cell r="DU24" t="str">
            <v>C23</v>
          </cell>
          <cell r="DV24">
            <v>0</v>
          </cell>
          <cell r="DW24">
            <v>0</v>
          </cell>
          <cell r="DX24">
            <v>0</v>
          </cell>
          <cell r="DY24">
            <v>0</v>
          </cell>
          <cell r="DZ24">
            <v>0</v>
          </cell>
          <cell r="EA24" t="str">
            <v>C24</v>
          </cell>
          <cell r="EB24">
            <v>0</v>
          </cell>
          <cell r="EC24">
            <v>0</v>
          </cell>
          <cell r="ED24">
            <v>0</v>
          </cell>
          <cell r="EE24">
            <v>0</v>
          </cell>
          <cell r="EF24">
            <v>0</v>
          </cell>
          <cell r="EG24" t="str">
            <v>C25</v>
          </cell>
          <cell r="EH24">
            <v>0</v>
          </cell>
          <cell r="EI24">
            <v>0</v>
          </cell>
          <cell r="EJ24">
            <v>0</v>
          </cell>
          <cell r="EK24">
            <v>0</v>
          </cell>
          <cell r="EL24">
            <v>0</v>
          </cell>
          <cell r="EM24" t="str">
            <v>C26</v>
          </cell>
          <cell r="EN24">
            <v>0</v>
          </cell>
          <cell r="EO24">
            <v>0</v>
          </cell>
          <cell r="EP24">
            <v>0</v>
          </cell>
          <cell r="EQ24">
            <v>0</v>
          </cell>
          <cell r="ER24">
            <v>0</v>
          </cell>
          <cell r="ES24" t="str">
            <v>C27</v>
          </cell>
          <cell r="ET24">
            <v>0</v>
          </cell>
          <cell r="EU24">
            <v>0</v>
          </cell>
          <cell r="EV24">
            <v>0</v>
          </cell>
          <cell r="EW24">
            <v>0</v>
          </cell>
          <cell r="EX24">
            <v>0</v>
          </cell>
          <cell r="EY24" t="str">
            <v>C31</v>
          </cell>
          <cell r="EZ24">
            <v>0</v>
          </cell>
          <cell r="FA24">
            <v>0</v>
          </cell>
          <cell r="FB24">
            <v>0</v>
          </cell>
          <cell r="FC24">
            <v>0</v>
          </cell>
          <cell r="FD24">
            <v>0</v>
          </cell>
          <cell r="FE24" t="str">
            <v>C32</v>
          </cell>
          <cell r="FF24">
            <v>0</v>
          </cell>
          <cell r="FG24">
            <v>0</v>
          </cell>
          <cell r="FH24">
            <v>0</v>
          </cell>
          <cell r="FI24">
            <v>0</v>
          </cell>
          <cell r="FJ24">
            <v>0</v>
          </cell>
          <cell r="FK24" t="str">
            <v>C33</v>
          </cell>
          <cell r="FL24">
            <v>0</v>
          </cell>
          <cell r="FM24">
            <v>0</v>
          </cell>
          <cell r="FN24">
            <v>0</v>
          </cell>
          <cell r="FO24">
            <v>0</v>
          </cell>
          <cell r="FP24">
            <v>0</v>
          </cell>
          <cell r="FQ24" t="str">
            <v>C34</v>
          </cell>
          <cell r="FR24">
            <v>0</v>
          </cell>
          <cell r="FS24">
            <v>0</v>
          </cell>
          <cell r="FT24">
            <v>0</v>
          </cell>
          <cell r="FU24">
            <v>0</v>
          </cell>
          <cell r="FV24">
            <v>0</v>
          </cell>
          <cell r="FW24" t="str">
            <v>C35</v>
          </cell>
          <cell r="FX24">
            <v>0</v>
          </cell>
          <cell r="FY24">
            <v>0</v>
          </cell>
          <cell r="FZ24">
            <v>0</v>
          </cell>
          <cell r="GA24">
            <v>0</v>
          </cell>
          <cell r="GB24">
            <v>0</v>
          </cell>
          <cell r="GC24" t="str">
            <v>C36</v>
          </cell>
          <cell r="GD24">
            <v>0</v>
          </cell>
          <cell r="GE24">
            <v>0</v>
          </cell>
          <cell r="GF24">
            <v>0</v>
          </cell>
          <cell r="GG24">
            <v>0</v>
          </cell>
          <cell r="GH24">
            <v>0</v>
          </cell>
          <cell r="GI24" t="str">
            <v>C37</v>
          </cell>
          <cell r="GJ24">
            <v>0</v>
          </cell>
          <cell r="GK24">
            <v>0</v>
          </cell>
          <cell r="GL24">
            <v>0</v>
          </cell>
          <cell r="GM24">
            <v>0</v>
          </cell>
          <cell r="GN24">
            <v>0</v>
          </cell>
          <cell r="GO24" t="str">
            <v>C38</v>
          </cell>
          <cell r="GP24">
            <v>0</v>
          </cell>
          <cell r="GQ24">
            <v>0</v>
          </cell>
          <cell r="GR24">
            <v>0</v>
          </cell>
          <cell r="GS24">
            <v>0</v>
          </cell>
          <cell r="GT24">
            <v>0</v>
          </cell>
          <cell r="GU24" t="str">
            <v>C39</v>
          </cell>
          <cell r="GV24">
            <v>0</v>
          </cell>
          <cell r="GW24">
            <v>0</v>
          </cell>
          <cell r="GX24">
            <v>0</v>
          </cell>
          <cell r="GY24">
            <v>0</v>
          </cell>
          <cell r="GZ24">
            <v>0</v>
          </cell>
          <cell r="HA24" t="str">
            <v>C310</v>
          </cell>
          <cell r="HB24">
            <v>0</v>
          </cell>
          <cell r="HG24" t="str">
            <v>C310</v>
          </cell>
          <cell r="HH24">
            <v>0</v>
          </cell>
          <cell r="HM24" t="str">
            <v/>
          </cell>
          <cell r="HN24" t="str">
            <v/>
          </cell>
          <cell r="HP24" t="str">
            <v>12-BB.2</v>
          </cell>
          <cell r="HQ24" t="str">
            <v>EKO-L</v>
          </cell>
          <cell r="HS24">
            <v>3032</v>
          </cell>
          <cell r="HT24" t="str">
            <v>PKN</v>
          </cell>
          <cell r="HU24">
            <v>0</v>
          </cell>
          <cell r="HV24" t="str">
            <v>IND</v>
          </cell>
          <cell r="HW24">
            <v>0</v>
          </cell>
          <cell r="HX24" t="str">
            <v>MAT-W</v>
          </cell>
          <cell r="HY24">
            <v>0</v>
          </cell>
          <cell r="HZ24" t="str">
            <v>SEJ-W</v>
          </cell>
          <cell r="IA24">
            <v>0</v>
          </cell>
          <cell r="IB24" t="str">
            <v>IGR-W</v>
          </cell>
          <cell r="IC24">
            <v>0</v>
          </cell>
          <cell r="ID24" t="str">
            <v>SBO</v>
          </cell>
          <cell r="IE24">
            <v>0</v>
          </cell>
          <cell r="IF24" t="str">
            <v>PJO</v>
          </cell>
          <cell r="IG24">
            <v>0</v>
          </cell>
          <cell r="IH24" t="str">
            <v>PRA</v>
          </cell>
          <cell r="II24">
            <v>0</v>
          </cell>
          <cell r="IJ24" t="str">
            <v>JAW</v>
          </cell>
          <cell r="IK24">
            <v>0</v>
          </cell>
          <cell r="IL24" t="str">
            <v>ARB</v>
          </cell>
          <cell r="IM24">
            <v>0</v>
          </cell>
          <cell r="IN24" t="str">
            <v>PKM</v>
          </cell>
          <cell r="IO24">
            <v>0</v>
          </cell>
          <cell r="IP24" t="str">
            <v>IND-P</v>
          </cell>
          <cell r="IQ24">
            <v>0</v>
          </cell>
          <cell r="IR24" t="str">
            <v>IGR-P</v>
          </cell>
          <cell r="IS24">
            <v>0</v>
          </cell>
          <cell r="IT24" t="str">
            <v>JEP-P</v>
          </cell>
          <cell r="IU24">
            <v>0</v>
          </cell>
          <cell r="IV24" t="str">
            <v>ANT-P</v>
          </cell>
          <cell r="IW24">
            <v>0</v>
          </cell>
          <cell r="IX24" t="str">
            <v>BIO-L</v>
          </cell>
          <cell r="IY24">
            <v>0</v>
          </cell>
          <cell r="IZ24" t="str">
            <v>GEO-L</v>
          </cell>
          <cell r="JA24">
            <v>0</v>
          </cell>
        </row>
        <row r="25">
          <cell r="B25" t="str">
            <v>Dwi Resmi Kurniawati, S.Pd</v>
          </cell>
          <cell r="C25" t="str">
            <v>AU</v>
          </cell>
          <cell r="D25">
            <v>25</v>
          </cell>
          <cell r="G25" t="str">
            <v>12-AK.1</v>
          </cell>
          <cell r="H25" t="str">
            <v>ATUN SRI ATUN, S.Pd.</v>
          </cell>
          <cell r="I25">
            <v>12031</v>
          </cell>
          <cell r="Q25" t="str">
            <v/>
          </cell>
          <cell r="AB25">
            <v>22</v>
          </cell>
          <cell r="AC25">
            <v>22</v>
          </cell>
          <cell r="AD25">
            <v>3033</v>
          </cell>
          <cell r="AE25" t="str">
            <v>9991493972</v>
          </cell>
          <cell r="AF25" t="str">
            <v>FAKIH ACHSANI</v>
          </cell>
          <cell r="AG25" t="str">
            <v>L</v>
          </cell>
          <cell r="AH25" t="str">
            <v>10-TKR.1</v>
          </cell>
          <cell r="AI25" t="str">
            <v>AGM</v>
          </cell>
          <cell r="AJ25">
            <v>0</v>
          </cell>
          <cell r="AK25">
            <v>0</v>
          </cell>
          <cell r="AL25">
            <v>0</v>
          </cell>
          <cell r="AM25">
            <v>0</v>
          </cell>
          <cell r="AN25">
            <v>0</v>
          </cell>
          <cell r="AO25" t="str">
            <v>PKN</v>
          </cell>
          <cell r="AP25">
            <v>0</v>
          </cell>
          <cell r="AQ25">
            <v>0</v>
          </cell>
          <cell r="AR25">
            <v>0</v>
          </cell>
          <cell r="AS25">
            <v>0</v>
          </cell>
          <cell r="AT25">
            <v>0</v>
          </cell>
          <cell r="AU25" t="str">
            <v>IND</v>
          </cell>
          <cell r="AV25">
            <v>0</v>
          </cell>
          <cell r="AW25">
            <v>0</v>
          </cell>
          <cell r="AX25">
            <v>0</v>
          </cell>
          <cell r="AY25">
            <v>0</v>
          </cell>
          <cell r="AZ25">
            <v>0</v>
          </cell>
          <cell r="BA25" t="str">
            <v>MAT</v>
          </cell>
          <cell r="BB25">
            <v>0</v>
          </cell>
          <cell r="BC25">
            <v>0</v>
          </cell>
          <cell r="BD25">
            <v>0</v>
          </cell>
          <cell r="BE25">
            <v>0</v>
          </cell>
          <cell r="BF25">
            <v>0</v>
          </cell>
          <cell r="BG25" t="str">
            <v>SEJ</v>
          </cell>
          <cell r="BH25">
            <v>0</v>
          </cell>
          <cell r="BI25">
            <v>0</v>
          </cell>
          <cell r="BJ25">
            <v>0</v>
          </cell>
          <cell r="BK25">
            <v>0</v>
          </cell>
          <cell r="BL25">
            <v>0</v>
          </cell>
          <cell r="BM25" t="str">
            <v>ING</v>
          </cell>
          <cell r="BN25">
            <v>0</v>
          </cell>
          <cell r="BO25">
            <v>0</v>
          </cell>
          <cell r="BP25">
            <v>0</v>
          </cell>
          <cell r="BQ25">
            <v>0</v>
          </cell>
          <cell r="BR25">
            <v>0</v>
          </cell>
          <cell r="BS25" t="str">
            <v>SBU</v>
          </cell>
          <cell r="BT25">
            <v>0</v>
          </cell>
          <cell r="BU25">
            <v>0</v>
          </cell>
          <cell r="BV25">
            <v>0</v>
          </cell>
          <cell r="BW25">
            <v>0</v>
          </cell>
          <cell r="BX25">
            <v>0</v>
          </cell>
          <cell r="BY25" t="str">
            <v>KWU</v>
          </cell>
          <cell r="BZ25">
            <v>0</v>
          </cell>
          <cell r="CA25">
            <v>0</v>
          </cell>
          <cell r="CB25">
            <v>0</v>
          </cell>
          <cell r="CC25">
            <v>0</v>
          </cell>
          <cell r="CD25">
            <v>0</v>
          </cell>
          <cell r="CE25" t="str">
            <v>POR</v>
          </cell>
          <cell r="CF25">
            <v>0</v>
          </cell>
          <cell r="CG25">
            <v>0</v>
          </cell>
          <cell r="CH25">
            <v>0</v>
          </cell>
          <cell r="CI25">
            <v>0</v>
          </cell>
          <cell r="CJ25">
            <v>0</v>
          </cell>
          <cell r="CK25" t="str">
            <v>JAW</v>
          </cell>
          <cell r="CL25">
            <v>0</v>
          </cell>
          <cell r="CM25">
            <v>0</v>
          </cell>
          <cell r="CN25">
            <v>0</v>
          </cell>
          <cell r="CO25">
            <v>0</v>
          </cell>
          <cell r="CP25">
            <v>0</v>
          </cell>
          <cell r="CQ25" t="str">
            <v>C11</v>
          </cell>
          <cell r="CR25">
            <v>0</v>
          </cell>
          <cell r="CS25">
            <v>0</v>
          </cell>
          <cell r="CT25">
            <v>0</v>
          </cell>
          <cell r="CU25">
            <v>0</v>
          </cell>
          <cell r="CV25">
            <v>0</v>
          </cell>
          <cell r="CW25" t="str">
            <v>C12</v>
          </cell>
          <cell r="CX25">
            <v>0</v>
          </cell>
          <cell r="CY25">
            <v>0</v>
          </cell>
          <cell r="CZ25">
            <v>0</v>
          </cell>
          <cell r="DA25">
            <v>0</v>
          </cell>
          <cell r="DB25">
            <v>0</v>
          </cell>
          <cell r="DC25" t="str">
            <v>C13</v>
          </cell>
          <cell r="DD25">
            <v>0</v>
          </cell>
          <cell r="DE25">
            <v>0</v>
          </cell>
          <cell r="DF25">
            <v>0</v>
          </cell>
          <cell r="DG25">
            <v>0</v>
          </cell>
          <cell r="DH25">
            <v>0</v>
          </cell>
          <cell r="DI25" t="str">
            <v>C21</v>
          </cell>
          <cell r="DJ25">
            <v>0</v>
          </cell>
          <cell r="DK25">
            <v>0</v>
          </cell>
          <cell r="DL25">
            <v>0</v>
          </cell>
          <cell r="DM25">
            <v>0</v>
          </cell>
          <cell r="DN25">
            <v>0</v>
          </cell>
          <cell r="DO25" t="str">
            <v>C22</v>
          </cell>
          <cell r="DP25">
            <v>0</v>
          </cell>
          <cell r="DQ25">
            <v>0</v>
          </cell>
          <cell r="DR25">
            <v>0</v>
          </cell>
          <cell r="DS25">
            <v>0</v>
          </cell>
          <cell r="DT25">
            <v>0</v>
          </cell>
          <cell r="DU25" t="str">
            <v>C23</v>
          </cell>
          <cell r="DV25">
            <v>0</v>
          </cell>
          <cell r="DW25">
            <v>0</v>
          </cell>
          <cell r="DX25">
            <v>0</v>
          </cell>
          <cell r="DY25">
            <v>0</v>
          </cell>
          <cell r="DZ25">
            <v>0</v>
          </cell>
          <cell r="EA25" t="str">
            <v>C24</v>
          </cell>
          <cell r="EB25">
            <v>0</v>
          </cell>
          <cell r="EC25">
            <v>0</v>
          </cell>
          <cell r="ED25">
            <v>0</v>
          </cell>
          <cell r="EE25">
            <v>0</v>
          </cell>
          <cell r="EF25">
            <v>0</v>
          </cell>
          <cell r="EG25" t="str">
            <v>C25</v>
          </cell>
          <cell r="EH25">
            <v>0</v>
          </cell>
          <cell r="EI25">
            <v>0</v>
          </cell>
          <cell r="EJ25">
            <v>0</v>
          </cell>
          <cell r="EK25">
            <v>0</v>
          </cell>
          <cell r="EL25">
            <v>0</v>
          </cell>
          <cell r="EM25" t="str">
            <v>C26</v>
          </cell>
          <cell r="EN25">
            <v>0</v>
          </cell>
          <cell r="EO25">
            <v>0</v>
          </cell>
          <cell r="EP25">
            <v>0</v>
          </cell>
          <cell r="EQ25">
            <v>0</v>
          </cell>
          <cell r="ER25">
            <v>0</v>
          </cell>
          <cell r="ES25" t="str">
            <v>C27</v>
          </cell>
          <cell r="ET25">
            <v>0</v>
          </cell>
          <cell r="EU25">
            <v>0</v>
          </cell>
          <cell r="EV25">
            <v>0</v>
          </cell>
          <cell r="EW25">
            <v>0</v>
          </cell>
          <cell r="EX25">
            <v>0</v>
          </cell>
          <cell r="EY25" t="str">
            <v>C31</v>
          </cell>
          <cell r="EZ25">
            <v>0</v>
          </cell>
          <cell r="FA25">
            <v>0</v>
          </cell>
          <cell r="FB25">
            <v>0</v>
          </cell>
          <cell r="FC25">
            <v>0</v>
          </cell>
          <cell r="FD25">
            <v>0</v>
          </cell>
          <cell r="FE25" t="str">
            <v>C32</v>
          </cell>
          <cell r="FF25">
            <v>0</v>
          </cell>
          <cell r="FG25">
            <v>0</v>
          </cell>
          <cell r="FH25">
            <v>0</v>
          </cell>
          <cell r="FI25">
            <v>0</v>
          </cell>
          <cell r="FJ25">
            <v>0</v>
          </cell>
          <cell r="FK25" t="str">
            <v>C33</v>
          </cell>
          <cell r="FL25">
            <v>0</v>
          </cell>
          <cell r="FM25">
            <v>0</v>
          </cell>
          <cell r="FN25">
            <v>0</v>
          </cell>
          <cell r="FO25">
            <v>0</v>
          </cell>
          <cell r="FP25">
            <v>0</v>
          </cell>
          <cell r="FQ25" t="str">
            <v>C34</v>
          </cell>
          <cell r="FR25">
            <v>0</v>
          </cell>
          <cell r="FS25">
            <v>0</v>
          </cell>
          <cell r="FT25">
            <v>0</v>
          </cell>
          <cell r="FU25">
            <v>0</v>
          </cell>
          <cell r="FV25">
            <v>0</v>
          </cell>
          <cell r="FW25" t="str">
            <v>C35</v>
          </cell>
          <cell r="FX25">
            <v>0</v>
          </cell>
          <cell r="FY25">
            <v>0</v>
          </cell>
          <cell r="FZ25">
            <v>0</v>
          </cell>
          <cell r="GA25">
            <v>0</v>
          </cell>
          <cell r="GB25">
            <v>0</v>
          </cell>
          <cell r="GC25" t="str">
            <v>C36</v>
          </cell>
          <cell r="GD25">
            <v>0</v>
          </cell>
          <cell r="GE25">
            <v>0</v>
          </cell>
          <cell r="GF25">
            <v>0</v>
          </cell>
          <cell r="GG25">
            <v>0</v>
          </cell>
          <cell r="GH25">
            <v>0</v>
          </cell>
          <cell r="GI25" t="str">
            <v>C37</v>
          </cell>
          <cell r="GJ25">
            <v>0</v>
          </cell>
          <cell r="GK25">
            <v>0</v>
          </cell>
          <cell r="GL25">
            <v>0</v>
          </cell>
          <cell r="GM25">
            <v>0</v>
          </cell>
          <cell r="GN25">
            <v>0</v>
          </cell>
          <cell r="GO25" t="str">
            <v>C38</v>
          </cell>
          <cell r="GP25">
            <v>0</v>
          </cell>
          <cell r="GQ25">
            <v>0</v>
          </cell>
          <cell r="GR25">
            <v>0</v>
          </cell>
          <cell r="GS25">
            <v>0</v>
          </cell>
          <cell r="GT25">
            <v>0</v>
          </cell>
          <cell r="GU25" t="str">
            <v>C39</v>
          </cell>
          <cell r="GV25">
            <v>0</v>
          </cell>
          <cell r="GW25">
            <v>0</v>
          </cell>
          <cell r="GX25">
            <v>0</v>
          </cell>
          <cell r="GY25">
            <v>0</v>
          </cell>
          <cell r="GZ25">
            <v>0</v>
          </cell>
          <cell r="HA25" t="str">
            <v>C310</v>
          </cell>
          <cell r="HB25">
            <v>0</v>
          </cell>
          <cell r="HG25" t="str">
            <v>C310</v>
          </cell>
          <cell r="HH25">
            <v>0</v>
          </cell>
          <cell r="HM25" t="str">
            <v/>
          </cell>
          <cell r="HN25" t="str">
            <v/>
          </cell>
          <cell r="HP25" t="str">
            <v>12-IPS.1</v>
          </cell>
          <cell r="HQ25" t="str">
            <v>IGR-L</v>
          </cell>
          <cell r="HS25">
            <v>3033</v>
          </cell>
          <cell r="HT25" t="str">
            <v>PKN</v>
          </cell>
          <cell r="HU25">
            <v>0</v>
          </cell>
          <cell r="HV25" t="str">
            <v>IND</v>
          </cell>
          <cell r="HW25">
            <v>0</v>
          </cell>
          <cell r="HX25" t="str">
            <v>MAT-W</v>
          </cell>
          <cell r="HY25">
            <v>0</v>
          </cell>
          <cell r="HZ25" t="str">
            <v>SEJ-W</v>
          </cell>
          <cell r="IA25">
            <v>0</v>
          </cell>
          <cell r="IB25" t="str">
            <v>IGR-W</v>
          </cell>
          <cell r="IC25">
            <v>0</v>
          </cell>
          <cell r="ID25" t="str">
            <v>SBO</v>
          </cell>
          <cell r="IE25">
            <v>0</v>
          </cell>
          <cell r="IF25" t="str">
            <v>PJO</v>
          </cell>
          <cell r="IG25">
            <v>0</v>
          </cell>
          <cell r="IH25" t="str">
            <v>PRA</v>
          </cell>
          <cell r="II25">
            <v>0</v>
          </cell>
          <cell r="IJ25" t="str">
            <v>JAW</v>
          </cell>
          <cell r="IK25">
            <v>0</v>
          </cell>
          <cell r="IL25" t="str">
            <v>ARB</v>
          </cell>
          <cell r="IM25">
            <v>0</v>
          </cell>
          <cell r="IN25" t="str">
            <v>PKM</v>
          </cell>
          <cell r="IO25">
            <v>0</v>
          </cell>
          <cell r="IP25" t="str">
            <v>IND-P</v>
          </cell>
          <cell r="IQ25">
            <v>0</v>
          </cell>
          <cell r="IR25" t="str">
            <v>IGR-P</v>
          </cell>
          <cell r="IS25">
            <v>0</v>
          </cell>
          <cell r="IT25" t="str">
            <v>JEP-P</v>
          </cell>
          <cell r="IU25">
            <v>0</v>
          </cell>
          <cell r="IV25" t="str">
            <v>ANT-P</v>
          </cell>
          <cell r="IW25">
            <v>0</v>
          </cell>
          <cell r="IX25" t="str">
            <v>BIO-L</v>
          </cell>
          <cell r="IY25">
            <v>0</v>
          </cell>
          <cell r="IZ25" t="str">
            <v>GEO-L</v>
          </cell>
          <cell r="JA25">
            <v>0</v>
          </cell>
        </row>
        <row r="26">
          <cell r="B26" t="str">
            <v>Elliani Dwi Pahlevie, S.Pd</v>
          </cell>
          <cell r="C26" t="str">
            <v>AV</v>
          </cell>
          <cell r="D26">
            <v>26</v>
          </cell>
          <cell r="G26" t="str">
            <v>12-AK.2</v>
          </cell>
          <cell r="H26" t="str">
            <v>ARI LESTARI,S.Pd</v>
          </cell>
          <cell r="I26">
            <v>12032</v>
          </cell>
          <cell r="Q26" t="str">
            <v/>
          </cell>
          <cell r="AB26">
            <v>23</v>
          </cell>
          <cell r="AC26">
            <v>23</v>
          </cell>
          <cell r="AD26">
            <v>3034</v>
          </cell>
          <cell r="AE26" t="str">
            <v>0005492474</v>
          </cell>
          <cell r="AF26" t="str">
            <v>FARIZ RAMADA MAHARDIKA</v>
          </cell>
          <cell r="AG26" t="str">
            <v>L</v>
          </cell>
          <cell r="AH26" t="str">
            <v>10-TKR.1</v>
          </cell>
          <cell r="AI26" t="str">
            <v>AGM</v>
          </cell>
          <cell r="AJ26">
            <v>0</v>
          </cell>
          <cell r="AK26">
            <v>0</v>
          </cell>
          <cell r="AL26">
            <v>0</v>
          </cell>
          <cell r="AM26">
            <v>0</v>
          </cell>
          <cell r="AN26">
            <v>0</v>
          </cell>
          <cell r="AO26" t="str">
            <v>PKN</v>
          </cell>
          <cell r="AP26">
            <v>0</v>
          </cell>
          <cell r="AQ26">
            <v>0</v>
          </cell>
          <cell r="AR26">
            <v>0</v>
          </cell>
          <cell r="AS26">
            <v>0</v>
          </cell>
          <cell r="AT26">
            <v>0</v>
          </cell>
          <cell r="AU26" t="str">
            <v>IND</v>
          </cell>
          <cell r="AV26">
            <v>0</v>
          </cell>
          <cell r="AW26">
            <v>0</v>
          </cell>
          <cell r="AX26">
            <v>0</v>
          </cell>
          <cell r="AY26">
            <v>0</v>
          </cell>
          <cell r="AZ26">
            <v>0</v>
          </cell>
          <cell r="BA26" t="str">
            <v>MAT</v>
          </cell>
          <cell r="BB26">
            <v>0</v>
          </cell>
          <cell r="BC26">
            <v>0</v>
          </cell>
          <cell r="BD26">
            <v>0</v>
          </cell>
          <cell r="BE26">
            <v>0</v>
          </cell>
          <cell r="BF26">
            <v>0</v>
          </cell>
          <cell r="BG26" t="str">
            <v>SEJ</v>
          </cell>
          <cell r="BH26">
            <v>0</v>
          </cell>
          <cell r="BI26">
            <v>0</v>
          </cell>
          <cell r="BJ26">
            <v>0</v>
          </cell>
          <cell r="BK26">
            <v>0</v>
          </cell>
          <cell r="BL26">
            <v>0</v>
          </cell>
          <cell r="BM26" t="str">
            <v>ING</v>
          </cell>
          <cell r="BN26">
            <v>0</v>
          </cell>
          <cell r="BO26">
            <v>0</v>
          </cell>
          <cell r="BP26">
            <v>0</v>
          </cell>
          <cell r="BQ26">
            <v>0</v>
          </cell>
          <cell r="BR26">
            <v>0</v>
          </cell>
          <cell r="BS26" t="str">
            <v>SBU</v>
          </cell>
          <cell r="BT26">
            <v>0</v>
          </cell>
          <cell r="BU26">
            <v>0</v>
          </cell>
          <cell r="BV26">
            <v>0</v>
          </cell>
          <cell r="BW26">
            <v>0</v>
          </cell>
          <cell r="BX26">
            <v>0</v>
          </cell>
          <cell r="BY26" t="str">
            <v>KWU</v>
          </cell>
          <cell r="BZ26">
            <v>0</v>
          </cell>
          <cell r="CA26">
            <v>0</v>
          </cell>
          <cell r="CB26">
            <v>0</v>
          </cell>
          <cell r="CC26">
            <v>0</v>
          </cell>
          <cell r="CD26">
            <v>0</v>
          </cell>
          <cell r="CE26" t="str">
            <v>POR</v>
          </cell>
          <cell r="CF26">
            <v>0</v>
          </cell>
          <cell r="CG26">
            <v>0</v>
          </cell>
          <cell r="CH26">
            <v>0</v>
          </cell>
          <cell r="CI26">
            <v>0</v>
          </cell>
          <cell r="CJ26">
            <v>0</v>
          </cell>
          <cell r="CK26" t="str">
            <v>JAW</v>
          </cell>
          <cell r="CL26">
            <v>0</v>
          </cell>
          <cell r="CM26">
            <v>0</v>
          </cell>
          <cell r="CN26">
            <v>0</v>
          </cell>
          <cell r="CO26">
            <v>0</v>
          </cell>
          <cell r="CP26">
            <v>0</v>
          </cell>
          <cell r="CQ26" t="str">
            <v>C11</v>
          </cell>
          <cell r="CR26">
            <v>0</v>
          </cell>
          <cell r="CS26">
            <v>0</v>
          </cell>
          <cell r="CT26">
            <v>0</v>
          </cell>
          <cell r="CU26">
            <v>0</v>
          </cell>
          <cell r="CV26">
            <v>0</v>
          </cell>
          <cell r="CW26" t="str">
            <v>C12</v>
          </cell>
          <cell r="CX26">
            <v>0</v>
          </cell>
          <cell r="CY26">
            <v>0</v>
          </cell>
          <cell r="CZ26">
            <v>0</v>
          </cell>
          <cell r="DA26">
            <v>0</v>
          </cell>
          <cell r="DB26">
            <v>0</v>
          </cell>
          <cell r="DC26" t="str">
            <v>C13</v>
          </cell>
          <cell r="DD26">
            <v>0</v>
          </cell>
          <cell r="DE26">
            <v>0</v>
          </cell>
          <cell r="DF26">
            <v>0</v>
          </cell>
          <cell r="DG26">
            <v>0</v>
          </cell>
          <cell r="DH26">
            <v>0</v>
          </cell>
          <cell r="DI26" t="str">
            <v>C21</v>
          </cell>
          <cell r="DJ26">
            <v>0</v>
          </cell>
          <cell r="DK26">
            <v>0</v>
          </cell>
          <cell r="DL26">
            <v>0</v>
          </cell>
          <cell r="DM26">
            <v>0</v>
          </cell>
          <cell r="DN26">
            <v>0</v>
          </cell>
          <cell r="DO26" t="str">
            <v>C22</v>
          </cell>
          <cell r="DP26">
            <v>0</v>
          </cell>
          <cell r="DQ26">
            <v>0</v>
          </cell>
          <cell r="DR26">
            <v>0</v>
          </cell>
          <cell r="DS26">
            <v>0</v>
          </cell>
          <cell r="DT26">
            <v>0</v>
          </cell>
          <cell r="DU26" t="str">
            <v>C23</v>
          </cell>
          <cell r="DV26">
            <v>0</v>
          </cell>
          <cell r="DW26">
            <v>0</v>
          </cell>
          <cell r="DX26">
            <v>0</v>
          </cell>
          <cell r="DY26">
            <v>0</v>
          </cell>
          <cell r="DZ26">
            <v>0</v>
          </cell>
          <cell r="EA26" t="str">
            <v>C24</v>
          </cell>
          <cell r="EB26">
            <v>0</v>
          </cell>
          <cell r="EC26">
            <v>0</v>
          </cell>
          <cell r="ED26">
            <v>0</v>
          </cell>
          <cell r="EE26">
            <v>0</v>
          </cell>
          <cell r="EF26">
            <v>0</v>
          </cell>
          <cell r="EG26" t="str">
            <v>C25</v>
          </cell>
          <cell r="EH26">
            <v>0</v>
          </cell>
          <cell r="EI26">
            <v>0</v>
          </cell>
          <cell r="EJ26">
            <v>0</v>
          </cell>
          <cell r="EK26">
            <v>0</v>
          </cell>
          <cell r="EL26">
            <v>0</v>
          </cell>
          <cell r="EM26" t="str">
            <v>C26</v>
          </cell>
          <cell r="EN26">
            <v>0</v>
          </cell>
          <cell r="EO26">
            <v>0</v>
          </cell>
          <cell r="EP26">
            <v>0</v>
          </cell>
          <cell r="EQ26">
            <v>0</v>
          </cell>
          <cell r="ER26">
            <v>0</v>
          </cell>
          <cell r="ES26" t="str">
            <v>C27</v>
          </cell>
          <cell r="ET26">
            <v>0</v>
          </cell>
          <cell r="EU26">
            <v>0</v>
          </cell>
          <cell r="EV26">
            <v>0</v>
          </cell>
          <cell r="EW26">
            <v>0</v>
          </cell>
          <cell r="EX26">
            <v>0</v>
          </cell>
          <cell r="EY26" t="str">
            <v>C31</v>
          </cell>
          <cell r="EZ26">
            <v>0</v>
          </cell>
          <cell r="FA26">
            <v>0</v>
          </cell>
          <cell r="FB26">
            <v>0</v>
          </cell>
          <cell r="FC26">
            <v>0</v>
          </cell>
          <cell r="FD26">
            <v>0</v>
          </cell>
          <cell r="FE26" t="str">
            <v>C32</v>
          </cell>
          <cell r="FF26">
            <v>0</v>
          </cell>
          <cell r="FG26">
            <v>0</v>
          </cell>
          <cell r="FH26">
            <v>0</v>
          </cell>
          <cell r="FI26">
            <v>0</v>
          </cell>
          <cell r="FJ26">
            <v>0</v>
          </cell>
          <cell r="FK26" t="str">
            <v>C33</v>
          </cell>
          <cell r="FL26">
            <v>0</v>
          </cell>
          <cell r="FM26">
            <v>0</v>
          </cell>
          <cell r="FN26">
            <v>0</v>
          </cell>
          <cell r="FO26">
            <v>0</v>
          </cell>
          <cell r="FP26">
            <v>0</v>
          </cell>
          <cell r="FQ26" t="str">
            <v>C34</v>
          </cell>
          <cell r="FR26">
            <v>0</v>
          </cell>
          <cell r="FS26">
            <v>0</v>
          </cell>
          <cell r="FT26">
            <v>0</v>
          </cell>
          <cell r="FU26">
            <v>0</v>
          </cell>
          <cell r="FV26">
            <v>0</v>
          </cell>
          <cell r="FW26" t="str">
            <v>C35</v>
          </cell>
          <cell r="FX26">
            <v>0</v>
          </cell>
          <cell r="FY26">
            <v>0</v>
          </cell>
          <cell r="FZ26">
            <v>0</v>
          </cell>
          <cell r="GA26">
            <v>0</v>
          </cell>
          <cell r="GB26">
            <v>0</v>
          </cell>
          <cell r="GC26" t="str">
            <v>C36</v>
          </cell>
          <cell r="GD26">
            <v>0</v>
          </cell>
          <cell r="GE26">
            <v>0</v>
          </cell>
          <cell r="GF26">
            <v>0</v>
          </cell>
          <cell r="GG26">
            <v>0</v>
          </cell>
          <cell r="GH26">
            <v>0</v>
          </cell>
          <cell r="GI26" t="str">
            <v>C37</v>
          </cell>
          <cell r="GJ26">
            <v>0</v>
          </cell>
          <cell r="GK26">
            <v>0</v>
          </cell>
          <cell r="GL26">
            <v>0</v>
          </cell>
          <cell r="GM26">
            <v>0</v>
          </cell>
          <cell r="GN26">
            <v>0</v>
          </cell>
          <cell r="GO26" t="str">
            <v>C38</v>
          </cell>
          <cell r="GP26">
            <v>0</v>
          </cell>
          <cell r="GQ26">
            <v>0</v>
          </cell>
          <cell r="GR26">
            <v>0</v>
          </cell>
          <cell r="GS26">
            <v>0</v>
          </cell>
          <cell r="GT26">
            <v>0</v>
          </cell>
          <cell r="GU26" t="str">
            <v>C39</v>
          </cell>
          <cell r="GV26">
            <v>0</v>
          </cell>
          <cell r="GW26">
            <v>0</v>
          </cell>
          <cell r="GX26">
            <v>0</v>
          </cell>
          <cell r="GY26">
            <v>0</v>
          </cell>
          <cell r="GZ26">
            <v>0</v>
          </cell>
          <cell r="HA26" t="str">
            <v>C310</v>
          </cell>
          <cell r="HB26">
            <v>0</v>
          </cell>
          <cell r="HG26" t="str">
            <v>C310</v>
          </cell>
          <cell r="HH26">
            <v>0</v>
          </cell>
          <cell r="HM26" t="str">
            <v/>
          </cell>
          <cell r="HN26" t="str">
            <v/>
          </cell>
          <cell r="HP26" t="str">
            <v>12-IPS.2</v>
          </cell>
          <cell r="HQ26" t="str">
            <v>IGR-L</v>
          </cell>
          <cell r="HS26">
            <v>3034</v>
          </cell>
          <cell r="HT26" t="str">
            <v>PKN</v>
          </cell>
          <cell r="HU26">
            <v>0</v>
          </cell>
          <cell r="HV26" t="str">
            <v>IND</v>
          </cell>
          <cell r="HW26">
            <v>0</v>
          </cell>
          <cell r="HX26" t="str">
            <v>MAT-W</v>
          </cell>
          <cell r="HY26">
            <v>0</v>
          </cell>
          <cell r="HZ26" t="str">
            <v>SEJ-W</v>
          </cell>
          <cell r="IA26">
            <v>0</v>
          </cell>
          <cell r="IB26" t="str">
            <v>IGR-W</v>
          </cell>
          <cell r="IC26">
            <v>0</v>
          </cell>
          <cell r="ID26" t="str">
            <v>SBO</v>
          </cell>
          <cell r="IE26">
            <v>0</v>
          </cell>
          <cell r="IF26" t="str">
            <v>PJO</v>
          </cell>
          <cell r="IG26">
            <v>0</v>
          </cell>
          <cell r="IH26" t="str">
            <v>PRA</v>
          </cell>
          <cell r="II26">
            <v>0</v>
          </cell>
          <cell r="IJ26" t="str">
            <v>JAW</v>
          </cell>
          <cell r="IK26">
            <v>0</v>
          </cell>
          <cell r="IL26" t="str">
            <v>ARB</v>
          </cell>
          <cell r="IM26">
            <v>0</v>
          </cell>
          <cell r="IN26" t="str">
            <v>PKM</v>
          </cell>
          <cell r="IO26">
            <v>0</v>
          </cell>
          <cell r="IP26" t="str">
            <v>IND-P</v>
          </cell>
          <cell r="IQ26">
            <v>0</v>
          </cell>
          <cell r="IR26" t="str">
            <v>IGR-P</v>
          </cell>
          <cell r="IS26">
            <v>0</v>
          </cell>
          <cell r="IT26" t="str">
            <v>JEP-P</v>
          </cell>
          <cell r="IU26">
            <v>0</v>
          </cell>
          <cell r="IV26" t="str">
            <v>ANT-P</v>
          </cell>
          <cell r="IW26">
            <v>0</v>
          </cell>
          <cell r="IX26" t="str">
            <v>BIO-L</v>
          </cell>
          <cell r="IY26">
            <v>0</v>
          </cell>
          <cell r="IZ26" t="str">
            <v>GEO-L</v>
          </cell>
          <cell r="JA26">
            <v>0</v>
          </cell>
        </row>
        <row r="27">
          <cell r="B27" t="str">
            <v>Shoefurrohim, S.Pd</v>
          </cell>
          <cell r="C27" t="str">
            <v>AW</v>
          </cell>
          <cell r="D27">
            <v>27</v>
          </cell>
          <cell r="G27" t="str">
            <v>12-AK.3</v>
          </cell>
          <cell r="H27" t="str">
            <v>AKVI YULIANTI, S.Pd.</v>
          </cell>
          <cell r="I27">
            <v>12033</v>
          </cell>
          <cell r="Q27" t="str">
            <v/>
          </cell>
          <cell r="AB27">
            <v>24</v>
          </cell>
          <cell r="AC27">
            <v>24</v>
          </cell>
          <cell r="AD27">
            <v>3035</v>
          </cell>
          <cell r="AE27" t="str">
            <v>9999866277</v>
          </cell>
          <cell r="AF27" t="str">
            <v>HERI BUDIYANTO</v>
          </cell>
          <cell r="AG27" t="str">
            <v>L</v>
          </cell>
          <cell r="AH27" t="str">
            <v>10-TKR.1</v>
          </cell>
          <cell r="AI27" t="str">
            <v>AGM</v>
          </cell>
          <cell r="AJ27">
            <v>0</v>
          </cell>
          <cell r="AK27">
            <v>0</v>
          </cell>
          <cell r="AL27">
            <v>0</v>
          </cell>
          <cell r="AM27">
            <v>0</v>
          </cell>
          <cell r="AN27">
            <v>0</v>
          </cell>
          <cell r="AO27" t="str">
            <v>PKN</v>
          </cell>
          <cell r="AP27">
            <v>0</v>
          </cell>
          <cell r="AQ27">
            <v>0</v>
          </cell>
          <cell r="AR27">
            <v>0</v>
          </cell>
          <cell r="AS27">
            <v>0</v>
          </cell>
          <cell r="AT27">
            <v>0</v>
          </cell>
          <cell r="AU27" t="str">
            <v>IND</v>
          </cell>
          <cell r="AV27">
            <v>0</v>
          </cell>
          <cell r="AW27">
            <v>0</v>
          </cell>
          <cell r="AX27">
            <v>0</v>
          </cell>
          <cell r="AY27">
            <v>0</v>
          </cell>
          <cell r="AZ27">
            <v>0</v>
          </cell>
          <cell r="BA27" t="str">
            <v>MAT</v>
          </cell>
          <cell r="BB27">
            <v>0</v>
          </cell>
          <cell r="BC27">
            <v>0</v>
          </cell>
          <cell r="BD27">
            <v>0</v>
          </cell>
          <cell r="BE27">
            <v>0</v>
          </cell>
          <cell r="BF27">
            <v>0</v>
          </cell>
          <cell r="BG27" t="str">
            <v>SEJ</v>
          </cell>
          <cell r="BH27">
            <v>0</v>
          </cell>
          <cell r="BI27">
            <v>0</v>
          </cell>
          <cell r="BJ27">
            <v>0</v>
          </cell>
          <cell r="BK27">
            <v>0</v>
          </cell>
          <cell r="BL27">
            <v>0</v>
          </cell>
          <cell r="BM27" t="str">
            <v>ING</v>
          </cell>
          <cell r="BN27">
            <v>0</v>
          </cell>
          <cell r="BO27">
            <v>0</v>
          </cell>
          <cell r="BP27">
            <v>0</v>
          </cell>
          <cell r="BQ27">
            <v>0</v>
          </cell>
          <cell r="BR27">
            <v>0</v>
          </cell>
          <cell r="BS27" t="str">
            <v>SBU</v>
          </cell>
          <cell r="BT27">
            <v>0</v>
          </cell>
          <cell r="BU27">
            <v>0</v>
          </cell>
          <cell r="BV27">
            <v>0</v>
          </cell>
          <cell r="BW27">
            <v>0</v>
          </cell>
          <cell r="BX27">
            <v>0</v>
          </cell>
          <cell r="BY27" t="str">
            <v>KWU</v>
          </cell>
          <cell r="BZ27">
            <v>0</v>
          </cell>
          <cell r="CA27">
            <v>0</v>
          </cell>
          <cell r="CB27">
            <v>0</v>
          </cell>
          <cell r="CC27">
            <v>0</v>
          </cell>
          <cell r="CD27">
            <v>0</v>
          </cell>
          <cell r="CE27" t="str">
            <v>POR</v>
          </cell>
          <cell r="CF27">
            <v>0</v>
          </cell>
          <cell r="CG27">
            <v>0</v>
          </cell>
          <cell r="CH27">
            <v>0</v>
          </cell>
          <cell r="CI27">
            <v>0</v>
          </cell>
          <cell r="CJ27">
            <v>0</v>
          </cell>
          <cell r="CK27" t="str">
            <v>JAW</v>
          </cell>
          <cell r="CL27">
            <v>0</v>
          </cell>
          <cell r="CM27">
            <v>0</v>
          </cell>
          <cell r="CN27">
            <v>0</v>
          </cell>
          <cell r="CO27">
            <v>0</v>
          </cell>
          <cell r="CP27">
            <v>0</v>
          </cell>
          <cell r="CQ27" t="str">
            <v>C11</v>
          </cell>
          <cell r="CR27">
            <v>0</v>
          </cell>
          <cell r="CS27">
            <v>0</v>
          </cell>
          <cell r="CT27">
            <v>0</v>
          </cell>
          <cell r="CU27">
            <v>0</v>
          </cell>
          <cell r="CV27">
            <v>0</v>
          </cell>
          <cell r="CW27" t="str">
            <v>C12</v>
          </cell>
          <cell r="CX27">
            <v>0</v>
          </cell>
          <cell r="CY27">
            <v>0</v>
          </cell>
          <cell r="CZ27">
            <v>0</v>
          </cell>
          <cell r="DA27">
            <v>0</v>
          </cell>
          <cell r="DB27">
            <v>0</v>
          </cell>
          <cell r="DC27" t="str">
            <v>C13</v>
          </cell>
          <cell r="DD27">
            <v>0</v>
          </cell>
          <cell r="DE27">
            <v>0</v>
          </cell>
          <cell r="DF27">
            <v>0</v>
          </cell>
          <cell r="DG27">
            <v>0</v>
          </cell>
          <cell r="DH27">
            <v>0</v>
          </cell>
          <cell r="DI27" t="str">
            <v>C21</v>
          </cell>
          <cell r="DJ27">
            <v>0</v>
          </cell>
          <cell r="DK27">
            <v>0</v>
          </cell>
          <cell r="DL27">
            <v>0</v>
          </cell>
          <cell r="DM27">
            <v>0</v>
          </cell>
          <cell r="DN27">
            <v>0</v>
          </cell>
          <cell r="DO27" t="str">
            <v>C22</v>
          </cell>
          <cell r="DP27">
            <v>0</v>
          </cell>
          <cell r="DQ27">
            <v>0</v>
          </cell>
          <cell r="DR27">
            <v>0</v>
          </cell>
          <cell r="DS27">
            <v>0</v>
          </cell>
          <cell r="DT27">
            <v>0</v>
          </cell>
          <cell r="DU27" t="str">
            <v>C23</v>
          </cell>
          <cell r="DV27">
            <v>0</v>
          </cell>
          <cell r="DW27">
            <v>0</v>
          </cell>
          <cell r="DX27">
            <v>0</v>
          </cell>
          <cell r="DY27">
            <v>0</v>
          </cell>
          <cell r="DZ27">
            <v>0</v>
          </cell>
          <cell r="EA27" t="str">
            <v>C24</v>
          </cell>
          <cell r="EB27">
            <v>0</v>
          </cell>
          <cell r="EC27">
            <v>0</v>
          </cell>
          <cell r="ED27">
            <v>0</v>
          </cell>
          <cell r="EE27">
            <v>0</v>
          </cell>
          <cell r="EF27">
            <v>0</v>
          </cell>
          <cell r="EG27" t="str">
            <v>C25</v>
          </cell>
          <cell r="EH27">
            <v>0</v>
          </cell>
          <cell r="EI27">
            <v>0</v>
          </cell>
          <cell r="EJ27">
            <v>0</v>
          </cell>
          <cell r="EK27">
            <v>0</v>
          </cell>
          <cell r="EL27">
            <v>0</v>
          </cell>
          <cell r="EM27" t="str">
            <v>C26</v>
          </cell>
          <cell r="EN27">
            <v>0</v>
          </cell>
          <cell r="EO27">
            <v>0</v>
          </cell>
          <cell r="EP27">
            <v>0</v>
          </cell>
          <cell r="EQ27">
            <v>0</v>
          </cell>
          <cell r="ER27">
            <v>0</v>
          </cell>
          <cell r="ES27" t="str">
            <v>C27</v>
          </cell>
          <cell r="ET27">
            <v>0</v>
          </cell>
          <cell r="EU27">
            <v>0</v>
          </cell>
          <cell r="EV27">
            <v>0</v>
          </cell>
          <cell r="EW27">
            <v>0</v>
          </cell>
          <cell r="EX27">
            <v>0</v>
          </cell>
          <cell r="EY27" t="str">
            <v>C31</v>
          </cell>
          <cell r="EZ27">
            <v>0</v>
          </cell>
          <cell r="FA27">
            <v>0</v>
          </cell>
          <cell r="FB27">
            <v>0</v>
          </cell>
          <cell r="FC27">
            <v>0</v>
          </cell>
          <cell r="FD27">
            <v>0</v>
          </cell>
          <cell r="FE27" t="str">
            <v>C32</v>
          </cell>
          <cell r="FF27">
            <v>0</v>
          </cell>
          <cell r="FG27">
            <v>0</v>
          </cell>
          <cell r="FH27">
            <v>0</v>
          </cell>
          <cell r="FI27">
            <v>0</v>
          </cell>
          <cell r="FJ27">
            <v>0</v>
          </cell>
          <cell r="FK27" t="str">
            <v>C33</v>
          </cell>
          <cell r="FL27">
            <v>0</v>
          </cell>
          <cell r="FM27">
            <v>0</v>
          </cell>
          <cell r="FN27">
            <v>0</v>
          </cell>
          <cell r="FO27">
            <v>0</v>
          </cell>
          <cell r="FP27">
            <v>0</v>
          </cell>
          <cell r="FQ27" t="str">
            <v>C34</v>
          </cell>
          <cell r="FR27">
            <v>0</v>
          </cell>
          <cell r="FS27">
            <v>0</v>
          </cell>
          <cell r="FT27">
            <v>0</v>
          </cell>
          <cell r="FU27">
            <v>0</v>
          </cell>
          <cell r="FV27">
            <v>0</v>
          </cell>
          <cell r="FW27" t="str">
            <v>C35</v>
          </cell>
          <cell r="FX27">
            <v>0</v>
          </cell>
          <cell r="FY27">
            <v>0</v>
          </cell>
          <cell r="FZ27">
            <v>0</v>
          </cell>
          <cell r="GA27">
            <v>0</v>
          </cell>
          <cell r="GB27">
            <v>0</v>
          </cell>
          <cell r="GC27" t="str">
            <v>C36</v>
          </cell>
          <cell r="GD27">
            <v>0</v>
          </cell>
          <cell r="GE27">
            <v>0</v>
          </cell>
          <cell r="GF27">
            <v>0</v>
          </cell>
          <cell r="GG27">
            <v>0</v>
          </cell>
          <cell r="GH27">
            <v>0</v>
          </cell>
          <cell r="GI27" t="str">
            <v>C37</v>
          </cell>
          <cell r="GJ27">
            <v>0</v>
          </cell>
          <cell r="GK27">
            <v>0</v>
          </cell>
          <cell r="GL27">
            <v>0</v>
          </cell>
          <cell r="GM27">
            <v>0</v>
          </cell>
          <cell r="GN27">
            <v>0</v>
          </cell>
          <cell r="GO27" t="str">
            <v>C38</v>
          </cell>
          <cell r="GP27">
            <v>0</v>
          </cell>
          <cell r="GQ27">
            <v>0</v>
          </cell>
          <cell r="GR27">
            <v>0</v>
          </cell>
          <cell r="GS27">
            <v>0</v>
          </cell>
          <cell r="GT27">
            <v>0</v>
          </cell>
          <cell r="GU27" t="str">
            <v>C39</v>
          </cell>
          <cell r="GV27">
            <v>0</v>
          </cell>
          <cell r="GW27">
            <v>0</v>
          </cell>
          <cell r="GX27">
            <v>0</v>
          </cell>
          <cell r="GY27">
            <v>0</v>
          </cell>
          <cell r="GZ27">
            <v>0</v>
          </cell>
          <cell r="HA27" t="str">
            <v>C310</v>
          </cell>
          <cell r="HB27">
            <v>0</v>
          </cell>
          <cell r="HG27" t="str">
            <v>C310</v>
          </cell>
          <cell r="HH27">
            <v>0</v>
          </cell>
          <cell r="HM27" t="str">
            <v/>
          </cell>
          <cell r="HN27" t="str">
            <v/>
          </cell>
          <cell r="HP27" t="str">
            <v>12-IPS.3</v>
          </cell>
          <cell r="HQ27" t="str">
            <v>IGR-L</v>
          </cell>
          <cell r="HS27">
            <v>3035</v>
          </cell>
          <cell r="HT27" t="str">
            <v>PKN</v>
          </cell>
          <cell r="HU27">
            <v>0</v>
          </cell>
          <cell r="HV27" t="str">
            <v>IND</v>
          </cell>
          <cell r="HW27">
            <v>0</v>
          </cell>
          <cell r="HX27" t="str">
            <v>MAT-W</v>
          </cell>
          <cell r="HY27">
            <v>0</v>
          </cell>
          <cell r="HZ27" t="str">
            <v>SEJ-W</v>
          </cell>
          <cell r="IA27">
            <v>0</v>
          </cell>
          <cell r="IB27" t="str">
            <v>IGR-W</v>
          </cell>
          <cell r="IC27">
            <v>0</v>
          </cell>
          <cell r="ID27" t="str">
            <v>SBO</v>
          </cell>
          <cell r="IE27">
            <v>0</v>
          </cell>
          <cell r="IF27" t="str">
            <v>PJO</v>
          </cell>
          <cell r="IG27">
            <v>0</v>
          </cell>
          <cell r="IH27" t="str">
            <v>PRA</v>
          </cell>
          <cell r="II27">
            <v>0</v>
          </cell>
          <cell r="IJ27" t="str">
            <v>JAW</v>
          </cell>
          <cell r="IK27">
            <v>0</v>
          </cell>
          <cell r="IL27" t="str">
            <v>ARB</v>
          </cell>
          <cell r="IM27">
            <v>0</v>
          </cell>
          <cell r="IN27" t="str">
            <v>PKM</v>
          </cell>
          <cell r="IO27">
            <v>0</v>
          </cell>
          <cell r="IP27" t="str">
            <v>IND-P</v>
          </cell>
          <cell r="IQ27">
            <v>0</v>
          </cell>
          <cell r="IR27" t="str">
            <v>IGR-P</v>
          </cell>
          <cell r="IS27">
            <v>0</v>
          </cell>
          <cell r="IT27" t="str">
            <v>JEP-P</v>
          </cell>
          <cell r="IU27">
            <v>0</v>
          </cell>
          <cell r="IV27" t="str">
            <v>ANT-P</v>
          </cell>
          <cell r="IW27">
            <v>0</v>
          </cell>
          <cell r="IX27" t="str">
            <v>BIO-L</v>
          </cell>
          <cell r="IY27">
            <v>0</v>
          </cell>
          <cell r="IZ27" t="str">
            <v>GEO-L</v>
          </cell>
          <cell r="JA27">
            <v>0</v>
          </cell>
        </row>
        <row r="28">
          <cell r="B28" t="str">
            <v>Yuliati, S.Pd</v>
          </cell>
          <cell r="C28" t="str">
            <v>AX</v>
          </cell>
          <cell r="D28">
            <v>28</v>
          </cell>
          <cell r="G28" t="str">
            <v>12-TB.1</v>
          </cell>
          <cell r="H28" t="str">
            <v>EKO BUDIARTI, S.Pd.</v>
          </cell>
          <cell r="I28">
            <v>12041</v>
          </cell>
          <cell r="Q28" t="str">
            <v/>
          </cell>
          <cell r="AB28">
            <v>25</v>
          </cell>
          <cell r="AC28">
            <v>25</v>
          </cell>
          <cell r="AD28">
            <v>3036</v>
          </cell>
          <cell r="AE28" t="str">
            <v>0011396224</v>
          </cell>
          <cell r="AF28" t="str">
            <v>HENNY SETIYONINGSIH</v>
          </cell>
          <cell r="AG28" t="str">
            <v>P</v>
          </cell>
          <cell r="AH28" t="str">
            <v>10-TKR.1</v>
          </cell>
          <cell r="AI28" t="str">
            <v>AGM</v>
          </cell>
          <cell r="AJ28">
            <v>0</v>
          </cell>
          <cell r="AK28">
            <v>0</v>
          </cell>
          <cell r="AL28">
            <v>0</v>
          </cell>
          <cell r="AM28">
            <v>0</v>
          </cell>
          <cell r="AN28">
            <v>0</v>
          </cell>
          <cell r="AO28" t="str">
            <v>PKN</v>
          </cell>
          <cell r="AP28">
            <v>0</v>
          </cell>
          <cell r="AQ28">
            <v>0</v>
          </cell>
          <cell r="AR28">
            <v>0</v>
          </cell>
          <cell r="AS28">
            <v>0</v>
          </cell>
          <cell r="AT28">
            <v>0</v>
          </cell>
          <cell r="AU28" t="str">
            <v>IND</v>
          </cell>
          <cell r="AV28">
            <v>0</v>
          </cell>
          <cell r="AW28">
            <v>0</v>
          </cell>
          <cell r="AX28">
            <v>0</v>
          </cell>
          <cell r="AY28">
            <v>0</v>
          </cell>
          <cell r="AZ28">
            <v>0</v>
          </cell>
          <cell r="BA28" t="str">
            <v>MAT</v>
          </cell>
          <cell r="BB28">
            <v>0</v>
          </cell>
          <cell r="BC28">
            <v>0</v>
          </cell>
          <cell r="BD28">
            <v>0</v>
          </cell>
          <cell r="BE28">
            <v>0</v>
          </cell>
          <cell r="BF28">
            <v>0</v>
          </cell>
          <cell r="BG28" t="str">
            <v>SEJ</v>
          </cell>
          <cell r="BH28">
            <v>0</v>
          </cell>
          <cell r="BI28">
            <v>0</v>
          </cell>
          <cell r="BJ28">
            <v>0</v>
          </cell>
          <cell r="BK28">
            <v>0</v>
          </cell>
          <cell r="BL28">
            <v>0</v>
          </cell>
          <cell r="BM28" t="str">
            <v>ING</v>
          </cell>
          <cell r="BN28">
            <v>0</v>
          </cell>
          <cell r="BO28">
            <v>0</v>
          </cell>
          <cell r="BP28">
            <v>0</v>
          </cell>
          <cell r="BQ28">
            <v>0</v>
          </cell>
          <cell r="BR28">
            <v>0</v>
          </cell>
          <cell r="BS28" t="str">
            <v>SBU</v>
          </cell>
          <cell r="BT28">
            <v>0</v>
          </cell>
          <cell r="BU28">
            <v>0</v>
          </cell>
          <cell r="BV28">
            <v>0</v>
          </cell>
          <cell r="BW28">
            <v>0</v>
          </cell>
          <cell r="BX28">
            <v>0</v>
          </cell>
          <cell r="BY28" t="str">
            <v>KWU</v>
          </cell>
          <cell r="BZ28">
            <v>0</v>
          </cell>
          <cell r="CA28">
            <v>0</v>
          </cell>
          <cell r="CB28">
            <v>0</v>
          </cell>
          <cell r="CC28">
            <v>0</v>
          </cell>
          <cell r="CD28">
            <v>0</v>
          </cell>
          <cell r="CE28" t="str">
            <v>POR</v>
          </cell>
          <cell r="CF28">
            <v>0</v>
          </cell>
          <cell r="CG28">
            <v>0</v>
          </cell>
          <cell r="CH28">
            <v>0</v>
          </cell>
          <cell r="CI28">
            <v>0</v>
          </cell>
          <cell r="CJ28">
            <v>0</v>
          </cell>
          <cell r="CK28" t="str">
            <v>JAW</v>
          </cell>
          <cell r="CL28">
            <v>0</v>
          </cell>
          <cell r="CM28">
            <v>0</v>
          </cell>
          <cell r="CN28">
            <v>0</v>
          </cell>
          <cell r="CO28">
            <v>0</v>
          </cell>
          <cell r="CP28">
            <v>0</v>
          </cell>
          <cell r="CQ28" t="str">
            <v>C11</v>
          </cell>
          <cell r="CR28">
            <v>0</v>
          </cell>
          <cell r="CS28">
            <v>0</v>
          </cell>
          <cell r="CT28">
            <v>0</v>
          </cell>
          <cell r="CU28">
            <v>0</v>
          </cell>
          <cell r="CV28">
            <v>0</v>
          </cell>
          <cell r="CW28" t="str">
            <v>C12</v>
          </cell>
          <cell r="CX28">
            <v>0</v>
          </cell>
          <cell r="CY28">
            <v>0</v>
          </cell>
          <cell r="CZ28">
            <v>0</v>
          </cell>
          <cell r="DA28">
            <v>0</v>
          </cell>
          <cell r="DB28">
            <v>0</v>
          </cell>
          <cell r="DC28" t="str">
            <v>C13</v>
          </cell>
          <cell r="DD28">
            <v>0</v>
          </cell>
          <cell r="DE28">
            <v>0</v>
          </cell>
          <cell r="DF28">
            <v>0</v>
          </cell>
          <cell r="DG28">
            <v>0</v>
          </cell>
          <cell r="DH28">
            <v>0</v>
          </cell>
          <cell r="DI28" t="str">
            <v>C21</v>
          </cell>
          <cell r="DJ28">
            <v>0</v>
          </cell>
          <cell r="DK28">
            <v>0</v>
          </cell>
          <cell r="DL28">
            <v>0</v>
          </cell>
          <cell r="DM28">
            <v>0</v>
          </cell>
          <cell r="DN28">
            <v>0</v>
          </cell>
          <cell r="DO28" t="str">
            <v>C22</v>
          </cell>
          <cell r="DP28">
            <v>0</v>
          </cell>
          <cell r="DQ28">
            <v>0</v>
          </cell>
          <cell r="DR28">
            <v>0</v>
          </cell>
          <cell r="DS28">
            <v>0</v>
          </cell>
          <cell r="DT28">
            <v>0</v>
          </cell>
          <cell r="DU28" t="str">
            <v>C23</v>
          </cell>
          <cell r="DV28">
            <v>0</v>
          </cell>
          <cell r="DW28">
            <v>0</v>
          </cell>
          <cell r="DX28">
            <v>0</v>
          </cell>
          <cell r="DY28">
            <v>0</v>
          </cell>
          <cell r="DZ28">
            <v>0</v>
          </cell>
          <cell r="EA28" t="str">
            <v>C24</v>
          </cell>
          <cell r="EB28">
            <v>0</v>
          </cell>
          <cell r="EC28">
            <v>0</v>
          </cell>
          <cell r="ED28">
            <v>0</v>
          </cell>
          <cell r="EE28">
            <v>0</v>
          </cell>
          <cell r="EF28">
            <v>0</v>
          </cell>
          <cell r="EG28" t="str">
            <v>C25</v>
          </cell>
          <cell r="EH28">
            <v>0</v>
          </cell>
          <cell r="EI28">
            <v>0</v>
          </cell>
          <cell r="EJ28">
            <v>0</v>
          </cell>
          <cell r="EK28">
            <v>0</v>
          </cell>
          <cell r="EL28">
            <v>0</v>
          </cell>
          <cell r="EM28" t="str">
            <v>C26</v>
          </cell>
          <cell r="EN28">
            <v>0</v>
          </cell>
          <cell r="EO28">
            <v>0</v>
          </cell>
          <cell r="EP28">
            <v>0</v>
          </cell>
          <cell r="EQ28">
            <v>0</v>
          </cell>
          <cell r="ER28">
            <v>0</v>
          </cell>
          <cell r="ES28" t="str">
            <v>C27</v>
          </cell>
          <cell r="ET28">
            <v>0</v>
          </cell>
          <cell r="EU28">
            <v>0</v>
          </cell>
          <cell r="EV28">
            <v>0</v>
          </cell>
          <cell r="EW28">
            <v>0</v>
          </cell>
          <cell r="EX28">
            <v>0</v>
          </cell>
          <cell r="EY28" t="str">
            <v>C31</v>
          </cell>
          <cell r="EZ28">
            <v>0</v>
          </cell>
          <cell r="FA28">
            <v>0</v>
          </cell>
          <cell r="FB28">
            <v>0</v>
          </cell>
          <cell r="FC28">
            <v>0</v>
          </cell>
          <cell r="FD28">
            <v>0</v>
          </cell>
          <cell r="FE28" t="str">
            <v>C32</v>
          </cell>
          <cell r="FF28">
            <v>0</v>
          </cell>
          <cell r="FG28">
            <v>0</v>
          </cell>
          <cell r="FH28">
            <v>0</v>
          </cell>
          <cell r="FI28">
            <v>0</v>
          </cell>
          <cell r="FJ28">
            <v>0</v>
          </cell>
          <cell r="FK28" t="str">
            <v>C33</v>
          </cell>
          <cell r="FL28">
            <v>0</v>
          </cell>
          <cell r="FM28">
            <v>0</v>
          </cell>
          <cell r="FN28">
            <v>0</v>
          </cell>
          <cell r="FO28">
            <v>0</v>
          </cell>
          <cell r="FP28">
            <v>0</v>
          </cell>
          <cell r="FQ28" t="str">
            <v>C34</v>
          </cell>
          <cell r="FR28">
            <v>0</v>
          </cell>
          <cell r="FS28">
            <v>0</v>
          </cell>
          <cell r="FT28">
            <v>0</v>
          </cell>
          <cell r="FU28">
            <v>0</v>
          </cell>
          <cell r="FV28">
            <v>0</v>
          </cell>
          <cell r="FW28" t="str">
            <v>C35</v>
          </cell>
          <cell r="FX28">
            <v>0</v>
          </cell>
          <cell r="FY28">
            <v>0</v>
          </cell>
          <cell r="FZ28">
            <v>0</v>
          </cell>
          <cell r="GA28">
            <v>0</v>
          </cell>
          <cell r="GB28">
            <v>0</v>
          </cell>
          <cell r="GC28" t="str">
            <v>C36</v>
          </cell>
          <cell r="GD28">
            <v>0</v>
          </cell>
          <cell r="GE28">
            <v>0</v>
          </cell>
          <cell r="GF28">
            <v>0</v>
          </cell>
          <cell r="GG28">
            <v>0</v>
          </cell>
          <cell r="GH28">
            <v>0</v>
          </cell>
          <cell r="GI28" t="str">
            <v>C37</v>
          </cell>
          <cell r="GJ28">
            <v>0</v>
          </cell>
          <cell r="GK28">
            <v>0</v>
          </cell>
          <cell r="GL28">
            <v>0</v>
          </cell>
          <cell r="GM28">
            <v>0</v>
          </cell>
          <cell r="GN28">
            <v>0</v>
          </cell>
          <cell r="GO28" t="str">
            <v>C38</v>
          </cell>
          <cell r="GP28">
            <v>0</v>
          </cell>
          <cell r="GQ28">
            <v>0</v>
          </cell>
          <cell r="GR28">
            <v>0</v>
          </cell>
          <cell r="GS28">
            <v>0</v>
          </cell>
          <cell r="GT28">
            <v>0</v>
          </cell>
          <cell r="GU28" t="str">
            <v>C39</v>
          </cell>
          <cell r="GV28">
            <v>0</v>
          </cell>
          <cell r="GW28">
            <v>0</v>
          </cell>
          <cell r="GX28">
            <v>0</v>
          </cell>
          <cell r="GY28">
            <v>0</v>
          </cell>
          <cell r="GZ28">
            <v>0</v>
          </cell>
          <cell r="HA28" t="str">
            <v>C310</v>
          </cell>
          <cell r="HB28">
            <v>0</v>
          </cell>
          <cell r="HG28" t="str">
            <v>C310</v>
          </cell>
          <cell r="HH28">
            <v>0</v>
          </cell>
          <cell r="HM28" t="str">
            <v/>
          </cell>
          <cell r="HN28" t="str">
            <v/>
          </cell>
          <cell r="HP28" t="str">
            <v>12-IPS.4</v>
          </cell>
          <cell r="HQ28" t="str">
            <v>IGR-L</v>
          </cell>
          <cell r="HS28">
            <v>3036</v>
          </cell>
          <cell r="HT28" t="str">
            <v>PKN</v>
          </cell>
          <cell r="HU28">
            <v>0</v>
          </cell>
          <cell r="HV28" t="str">
            <v>IND</v>
          </cell>
          <cell r="HW28">
            <v>0</v>
          </cell>
          <cell r="HX28" t="str">
            <v>MAT-W</v>
          </cell>
          <cell r="HY28">
            <v>0</v>
          </cell>
          <cell r="HZ28" t="str">
            <v>SEJ-W</v>
          </cell>
          <cell r="IA28">
            <v>0</v>
          </cell>
          <cell r="IB28" t="str">
            <v>IGR-W</v>
          </cell>
          <cell r="IC28">
            <v>0</v>
          </cell>
          <cell r="ID28" t="str">
            <v>SBO</v>
          </cell>
          <cell r="IE28">
            <v>0</v>
          </cell>
          <cell r="IF28" t="str">
            <v>PJO</v>
          </cell>
          <cell r="IG28">
            <v>0</v>
          </cell>
          <cell r="IH28" t="str">
            <v>PRA</v>
          </cell>
          <cell r="II28">
            <v>0</v>
          </cell>
          <cell r="IJ28" t="str">
            <v>JAW</v>
          </cell>
          <cell r="IK28">
            <v>0</v>
          </cell>
          <cell r="IL28" t="str">
            <v>ARB</v>
          </cell>
          <cell r="IM28">
            <v>0</v>
          </cell>
          <cell r="IN28" t="str">
            <v>PKM</v>
          </cell>
          <cell r="IO28">
            <v>0</v>
          </cell>
          <cell r="IP28" t="str">
            <v>IND-P</v>
          </cell>
          <cell r="IQ28">
            <v>0</v>
          </cell>
          <cell r="IR28" t="str">
            <v>IGR-P</v>
          </cell>
          <cell r="IS28">
            <v>0</v>
          </cell>
          <cell r="IT28" t="str">
            <v>JEP-P</v>
          </cell>
          <cell r="IU28">
            <v>0</v>
          </cell>
          <cell r="IV28" t="str">
            <v>ANT-P</v>
          </cell>
          <cell r="IW28">
            <v>0</v>
          </cell>
          <cell r="IX28" t="str">
            <v>BIO-L</v>
          </cell>
          <cell r="IY28">
            <v>0</v>
          </cell>
          <cell r="IZ28" t="str">
            <v>GEO-L</v>
          </cell>
          <cell r="JA28">
            <v>0</v>
          </cell>
        </row>
        <row r="29">
          <cell r="B29" t="str">
            <v>Aris Nugroho, S.Pd</v>
          </cell>
          <cell r="C29" t="str">
            <v>AY</v>
          </cell>
          <cell r="D29">
            <v>29</v>
          </cell>
          <cell r="G29" t="str">
            <v>12-TB.2</v>
          </cell>
          <cell r="H29" t="str">
            <v>Dra.SUHARNI</v>
          </cell>
          <cell r="I29">
            <v>12042</v>
          </cell>
          <cell r="Q29" t="str">
            <v/>
          </cell>
          <cell r="AB29">
            <v>26</v>
          </cell>
          <cell r="AC29">
            <v>26</v>
          </cell>
          <cell r="AD29">
            <v>3037</v>
          </cell>
          <cell r="AE29" t="str">
            <v>0001018307</v>
          </cell>
          <cell r="AF29" t="str">
            <v>ILHAM SYAFI'I</v>
          </cell>
          <cell r="AG29" t="str">
            <v>L</v>
          </cell>
          <cell r="AH29" t="str">
            <v>10-TKR.1</v>
          </cell>
          <cell r="AI29" t="str">
            <v>AGM</v>
          </cell>
          <cell r="AJ29">
            <v>0</v>
          </cell>
          <cell r="AK29">
            <v>0</v>
          </cell>
          <cell r="AL29">
            <v>0</v>
          </cell>
          <cell r="AM29">
            <v>0</v>
          </cell>
          <cell r="AN29">
            <v>0</v>
          </cell>
          <cell r="AO29" t="str">
            <v>PKN</v>
          </cell>
          <cell r="AP29">
            <v>0</v>
          </cell>
          <cell r="AQ29">
            <v>0</v>
          </cell>
          <cell r="AR29">
            <v>0</v>
          </cell>
          <cell r="AS29">
            <v>0</v>
          </cell>
          <cell r="AT29">
            <v>0</v>
          </cell>
          <cell r="AU29" t="str">
            <v>IND</v>
          </cell>
          <cell r="AV29">
            <v>0</v>
          </cell>
          <cell r="AW29">
            <v>0</v>
          </cell>
          <cell r="AX29">
            <v>0</v>
          </cell>
          <cell r="AY29">
            <v>0</v>
          </cell>
          <cell r="AZ29">
            <v>0</v>
          </cell>
          <cell r="BA29" t="str">
            <v>MAT</v>
          </cell>
          <cell r="BB29">
            <v>0</v>
          </cell>
          <cell r="BC29">
            <v>0</v>
          </cell>
          <cell r="BD29">
            <v>0</v>
          </cell>
          <cell r="BE29">
            <v>0</v>
          </cell>
          <cell r="BF29">
            <v>0</v>
          </cell>
          <cell r="BG29" t="str">
            <v>SEJ</v>
          </cell>
          <cell r="BH29">
            <v>0</v>
          </cell>
          <cell r="BI29">
            <v>0</v>
          </cell>
          <cell r="BJ29">
            <v>0</v>
          </cell>
          <cell r="BK29">
            <v>0</v>
          </cell>
          <cell r="BL29">
            <v>0</v>
          </cell>
          <cell r="BM29" t="str">
            <v>ING</v>
          </cell>
          <cell r="BN29">
            <v>0</v>
          </cell>
          <cell r="BO29">
            <v>0</v>
          </cell>
          <cell r="BP29">
            <v>0</v>
          </cell>
          <cell r="BQ29">
            <v>0</v>
          </cell>
          <cell r="BR29">
            <v>0</v>
          </cell>
          <cell r="BS29" t="str">
            <v>SBU</v>
          </cell>
          <cell r="BT29">
            <v>0</v>
          </cell>
          <cell r="BU29">
            <v>0</v>
          </cell>
          <cell r="BV29">
            <v>0</v>
          </cell>
          <cell r="BW29">
            <v>0</v>
          </cell>
          <cell r="BX29">
            <v>0</v>
          </cell>
          <cell r="BY29" t="str">
            <v>KWU</v>
          </cell>
          <cell r="BZ29">
            <v>0</v>
          </cell>
          <cell r="CA29">
            <v>0</v>
          </cell>
          <cell r="CB29">
            <v>0</v>
          </cell>
          <cell r="CC29">
            <v>0</v>
          </cell>
          <cell r="CD29">
            <v>0</v>
          </cell>
          <cell r="CE29" t="str">
            <v>POR</v>
          </cell>
          <cell r="CF29">
            <v>0</v>
          </cell>
          <cell r="CG29">
            <v>0</v>
          </cell>
          <cell r="CH29">
            <v>0</v>
          </cell>
          <cell r="CI29">
            <v>0</v>
          </cell>
          <cell r="CJ29">
            <v>0</v>
          </cell>
          <cell r="CK29" t="str">
            <v>JAW</v>
          </cell>
          <cell r="CL29">
            <v>0</v>
          </cell>
          <cell r="CM29">
            <v>0</v>
          </cell>
          <cell r="CN29">
            <v>0</v>
          </cell>
          <cell r="CO29">
            <v>0</v>
          </cell>
          <cell r="CP29">
            <v>0</v>
          </cell>
          <cell r="CQ29" t="str">
            <v>C11</v>
          </cell>
          <cell r="CR29">
            <v>0</v>
          </cell>
          <cell r="CS29">
            <v>0</v>
          </cell>
          <cell r="CT29">
            <v>0</v>
          </cell>
          <cell r="CU29">
            <v>0</v>
          </cell>
          <cell r="CV29">
            <v>0</v>
          </cell>
          <cell r="CW29" t="str">
            <v>C12</v>
          </cell>
          <cell r="CX29">
            <v>0</v>
          </cell>
          <cell r="CY29">
            <v>0</v>
          </cell>
          <cell r="CZ29">
            <v>0</v>
          </cell>
          <cell r="DA29">
            <v>0</v>
          </cell>
          <cell r="DB29">
            <v>0</v>
          </cell>
          <cell r="DC29" t="str">
            <v>C13</v>
          </cell>
          <cell r="DD29">
            <v>0</v>
          </cell>
          <cell r="DE29">
            <v>0</v>
          </cell>
          <cell r="DF29">
            <v>0</v>
          </cell>
          <cell r="DG29">
            <v>0</v>
          </cell>
          <cell r="DH29">
            <v>0</v>
          </cell>
          <cell r="DI29" t="str">
            <v>C21</v>
          </cell>
          <cell r="DJ29">
            <v>0</v>
          </cell>
          <cell r="DK29">
            <v>0</v>
          </cell>
          <cell r="DL29">
            <v>0</v>
          </cell>
          <cell r="DM29">
            <v>0</v>
          </cell>
          <cell r="DN29">
            <v>0</v>
          </cell>
          <cell r="DO29" t="str">
            <v>C22</v>
          </cell>
          <cell r="DP29">
            <v>0</v>
          </cell>
          <cell r="DQ29">
            <v>0</v>
          </cell>
          <cell r="DR29">
            <v>0</v>
          </cell>
          <cell r="DS29">
            <v>0</v>
          </cell>
          <cell r="DT29">
            <v>0</v>
          </cell>
          <cell r="DU29" t="str">
            <v>C23</v>
          </cell>
          <cell r="DV29">
            <v>0</v>
          </cell>
          <cell r="DW29">
            <v>0</v>
          </cell>
          <cell r="DX29">
            <v>0</v>
          </cell>
          <cell r="DY29">
            <v>0</v>
          </cell>
          <cell r="DZ29">
            <v>0</v>
          </cell>
          <cell r="EA29" t="str">
            <v>C24</v>
          </cell>
          <cell r="EB29">
            <v>0</v>
          </cell>
          <cell r="EC29">
            <v>0</v>
          </cell>
          <cell r="ED29">
            <v>0</v>
          </cell>
          <cell r="EE29">
            <v>0</v>
          </cell>
          <cell r="EF29">
            <v>0</v>
          </cell>
          <cell r="EG29" t="str">
            <v>C25</v>
          </cell>
          <cell r="EH29">
            <v>0</v>
          </cell>
          <cell r="EI29">
            <v>0</v>
          </cell>
          <cell r="EJ29">
            <v>0</v>
          </cell>
          <cell r="EK29">
            <v>0</v>
          </cell>
          <cell r="EL29">
            <v>0</v>
          </cell>
          <cell r="EM29" t="str">
            <v>C26</v>
          </cell>
          <cell r="EN29">
            <v>0</v>
          </cell>
          <cell r="EO29">
            <v>0</v>
          </cell>
          <cell r="EP29">
            <v>0</v>
          </cell>
          <cell r="EQ29">
            <v>0</v>
          </cell>
          <cell r="ER29">
            <v>0</v>
          </cell>
          <cell r="ES29" t="str">
            <v>C27</v>
          </cell>
          <cell r="ET29">
            <v>0</v>
          </cell>
          <cell r="EU29">
            <v>0</v>
          </cell>
          <cell r="EV29">
            <v>0</v>
          </cell>
          <cell r="EW29">
            <v>0</v>
          </cell>
          <cell r="EX29">
            <v>0</v>
          </cell>
          <cell r="EY29" t="str">
            <v>C31</v>
          </cell>
          <cell r="EZ29">
            <v>0</v>
          </cell>
          <cell r="FA29">
            <v>0</v>
          </cell>
          <cell r="FB29">
            <v>0</v>
          </cell>
          <cell r="FC29">
            <v>0</v>
          </cell>
          <cell r="FD29">
            <v>0</v>
          </cell>
          <cell r="FE29" t="str">
            <v>C32</v>
          </cell>
          <cell r="FF29">
            <v>0</v>
          </cell>
          <cell r="FG29">
            <v>0</v>
          </cell>
          <cell r="FH29">
            <v>0</v>
          </cell>
          <cell r="FI29">
            <v>0</v>
          </cell>
          <cell r="FJ29">
            <v>0</v>
          </cell>
          <cell r="FK29" t="str">
            <v>C33</v>
          </cell>
          <cell r="FL29">
            <v>0</v>
          </cell>
          <cell r="FM29">
            <v>0</v>
          </cell>
          <cell r="FN29">
            <v>0</v>
          </cell>
          <cell r="FO29">
            <v>0</v>
          </cell>
          <cell r="FP29">
            <v>0</v>
          </cell>
          <cell r="FQ29" t="str">
            <v>C34</v>
          </cell>
          <cell r="FR29">
            <v>0</v>
          </cell>
          <cell r="FS29">
            <v>0</v>
          </cell>
          <cell r="FT29">
            <v>0</v>
          </cell>
          <cell r="FU29">
            <v>0</v>
          </cell>
          <cell r="FV29">
            <v>0</v>
          </cell>
          <cell r="FW29" t="str">
            <v>C35</v>
          </cell>
          <cell r="FX29">
            <v>0</v>
          </cell>
          <cell r="FY29">
            <v>0</v>
          </cell>
          <cell r="FZ29">
            <v>0</v>
          </cell>
          <cell r="GA29">
            <v>0</v>
          </cell>
          <cell r="GB29">
            <v>0</v>
          </cell>
          <cell r="GC29" t="str">
            <v>C36</v>
          </cell>
          <cell r="GD29">
            <v>0</v>
          </cell>
          <cell r="GE29">
            <v>0</v>
          </cell>
          <cell r="GF29">
            <v>0</v>
          </cell>
          <cell r="GG29">
            <v>0</v>
          </cell>
          <cell r="GH29">
            <v>0</v>
          </cell>
          <cell r="GI29" t="str">
            <v>C37</v>
          </cell>
          <cell r="GJ29">
            <v>0</v>
          </cell>
          <cell r="GK29">
            <v>0</v>
          </cell>
          <cell r="GL29">
            <v>0</v>
          </cell>
          <cell r="GM29">
            <v>0</v>
          </cell>
          <cell r="GN29">
            <v>0</v>
          </cell>
          <cell r="GO29" t="str">
            <v>C38</v>
          </cell>
          <cell r="GP29">
            <v>0</v>
          </cell>
          <cell r="GQ29">
            <v>0</v>
          </cell>
          <cell r="GR29">
            <v>0</v>
          </cell>
          <cell r="GS29">
            <v>0</v>
          </cell>
          <cell r="GT29">
            <v>0</v>
          </cell>
          <cell r="GU29" t="str">
            <v>C39</v>
          </cell>
          <cell r="GV29">
            <v>0</v>
          </cell>
          <cell r="GW29">
            <v>0</v>
          </cell>
          <cell r="GX29">
            <v>0</v>
          </cell>
          <cell r="GY29">
            <v>0</v>
          </cell>
          <cell r="GZ29">
            <v>0</v>
          </cell>
          <cell r="HA29" t="str">
            <v>C310</v>
          </cell>
          <cell r="HB29">
            <v>0</v>
          </cell>
          <cell r="HG29" t="str">
            <v>C310</v>
          </cell>
          <cell r="HH29">
            <v>0</v>
          </cell>
          <cell r="HM29" t="str">
            <v/>
          </cell>
          <cell r="HN29" t="str">
            <v/>
          </cell>
          <cell r="HP29" t="str">
            <v>12-IPS.5</v>
          </cell>
          <cell r="HQ29" t="str">
            <v>IGR-L</v>
          </cell>
          <cell r="HS29">
            <v>3037</v>
          </cell>
          <cell r="HT29" t="str">
            <v>PKN</v>
          </cell>
          <cell r="HU29">
            <v>0</v>
          </cell>
          <cell r="HV29" t="str">
            <v>IND</v>
          </cell>
          <cell r="HW29">
            <v>0</v>
          </cell>
          <cell r="HX29" t="str">
            <v>MAT-W</v>
          </cell>
          <cell r="HY29">
            <v>0</v>
          </cell>
          <cell r="HZ29" t="str">
            <v>SEJ-W</v>
          </cell>
          <cell r="IA29">
            <v>0</v>
          </cell>
          <cell r="IB29" t="str">
            <v>IGR-W</v>
          </cell>
          <cell r="IC29">
            <v>0</v>
          </cell>
          <cell r="ID29" t="str">
            <v>SBO</v>
          </cell>
          <cell r="IE29">
            <v>0</v>
          </cell>
          <cell r="IF29" t="str">
            <v>PJO</v>
          </cell>
          <cell r="IG29">
            <v>0</v>
          </cell>
          <cell r="IH29" t="str">
            <v>PRA</v>
          </cell>
          <cell r="II29">
            <v>0</v>
          </cell>
          <cell r="IJ29" t="str">
            <v>JAW</v>
          </cell>
          <cell r="IK29">
            <v>0</v>
          </cell>
          <cell r="IL29" t="str">
            <v>ARB</v>
          </cell>
          <cell r="IM29">
            <v>0</v>
          </cell>
          <cell r="IN29" t="str">
            <v>PKM</v>
          </cell>
          <cell r="IO29">
            <v>0</v>
          </cell>
          <cell r="IP29" t="str">
            <v>IND-P</v>
          </cell>
          <cell r="IQ29">
            <v>0</v>
          </cell>
          <cell r="IR29" t="str">
            <v>IGR-P</v>
          </cell>
          <cell r="IS29">
            <v>0</v>
          </cell>
          <cell r="IT29" t="str">
            <v>JEP-P</v>
          </cell>
          <cell r="IU29">
            <v>0</v>
          </cell>
          <cell r="IV29" t="str">
            <v>ANT-P</v>
          </cell>
          <cell r="IW29">
            <v>0</v>
          </cell>
          <cell r="IX29" t="str">
            <v>BIO-L</v>
          </cell>
          <cell r="IY29">
            <v>0</v>
          </cell>
          <cell r="IZ29" t="str">
            <v>GEO-L</v>
          </cell>
          <cell r="JA29">
            <v>0</v>
          </cell>
        </row>
        <row r="30">
          <cell r="B30" t="str">
            <v>Rahmat Budi Raharjo, S.Pd.Si, M.M</v>
          </cell>
          <cell r="C30" t="str">
            <v>AZ</v>
          </cell>
          <cell r="D30">
            <v>30</v>
          </cell>
          <cell r="Q30" t="str">
            <v/>
          </cell>
          <cell r="AB30">
            <v>27</v>
          </cell>
          <cell r="AC30">
            <v>27</v>
          </cell>
          <cell r="AD30">
            <v>3038</v>
          </cell>
          <cell r="AE30" t="str">
            <v>0013640160</v>
          </cell>
          <cell r="AF30" t="str">
            <v>IVAN ARDIANSYAH FEBRIANTORO</v>
          </cell>
          <cell r="AG30" t="str">
            <v>L</v>
          </cell>
          <cell r="AH30" t="str">
            <v>10-TKR.1</v>
          </cell>
          <cell r="AI30" t="str">
            <v>AGM</v>
          </cell>
          <cell r="AJ30">
            <v>0</v>
          </cell>
          <cell r="AK30">
            <v>0</v>
          </cell>
          <cell r="AL30">
            <v>0</v>
          </cell>
          <cell r="AM30">
            <v>0</v>
          </cell>
          <cell r="AN30">
            <v>0</v>
          </cell>
          <cell r="AO30" t="str">
            <v>PKN</v>
          </cell>
          <cell r="AP30">
            <v>0</v>
          </cell>
          <cell r="AQ30">
            <v>0</v>
          </cell>
          <cell r="AR30">
            <v>0</v>
          </cell>
          <cell r="AS30">
            <v>0</v>
          </cell>
          <cell r="AT30">
            <v>0</v>
          </cell>
          <cell r="AU30" t="str">
            <v>IND</v>
          </cell>
          <cell r="AV30">
            <v>0</v>
          </cell>
          <cell r="AW30">
            <v>0</v>
          </cell>
          <cell r="AX30">
            <v>0</v>
          </cell>
          <cell r="AY30">
            <v>0</v>
          </cell>
          <cell r="AZ30">
            <v>0</v>
          </cell>
          <cell r="BA30" t="str">
            <v>MAT</v>
          </cell>
          <cell r="BB30">
            <v>0</v>
          </cell>
          <cell r="BC30">
            <v>0</v>
          </cell>
          <cell r="BD30">
            <v>0</v>
          </cell>
          <cell r="BE30">
            <v>0</v>
          </cell>
          <cell r="BF30">
            <v>0</v>
          </cell>
          <cell r="BG30" t="str">
            <v>SEJ</v>
          </cell>
          <cell r="BH30">
            <v>0</v>
          </cell>
          <cell r="BI30">
            <v>0</v>
          </cell>
          <cell r="BJ30">
            <v>0</v>
          </cell>
          <cell r="BK30">
            <v>0</v>
          </cell>
          <cell r="BL30">
            <v>0</v>
          </cell>
          <cell r="BM30" t="str">
            <v>ING</v>
          </cell>
          <cell r="BN30">
            <v>0</v>
          </cell>
          <cell r="BO30">
            <v>0</v>
          </cell>
          <cell r="BP30">
            <v>0</v>
          </cell>
          <cell r="BQ30">
            <v>0</v>
          </cell>
          <cell r="BR30">
            <v>0</v>
          </cell>
          <cell r="BS30" t="str">
            <v>SBU</v>
          </cell>
          <cell r="BT30">
            <v>0</v>
          </cell>
          <cell r="BU30">
            <v>0</v>
          </cell>
          <cell r="BV30">
            <v>0</v>
          </cell>
          <cell r="BW30">
            <v>0</v>
          </cell>
          <cell r="BX30">
            <v>0</v>
          </cell>
          <cell r="BY30" t="str">
            <v>KWU</v>
          </cell>
          <cell r="BZ30">
            <v>0</v>
          </cell>
          <cell r="CA30">
            <v>0</v>
          </cell>
          <cell r="CB30">
            <v>0</v>
          </cell>
          <cell r="CC30">
            <v>0</v>
          </cell>
          <cell r="CD30">
            <v>0</v>
          </cell>
          <cell r="CE30" t="str">
            <v>POR</v>
          </cell>
          <cell r="CF30">
            <v>0</v>
          </cell>
          <cell r="CG30">
            <v>0</v>
          </cell>
          <cell r="CH30">
            <v>0</v>
          </cell>
          <cell r="CI30">
            <v>0</v>
          </cell>
          <cell r="CJ30">
            <v>0</v>
          </cell>
          <cell r="CK30" t="str">
            <v>JAW</v>
          </cell>
          <cell r="CL30">
            <v>0</v>
          </cell>
          <cell r="CM30">
            <v>0</v>
          </cell>
          <cell r="CN30">
            <v>0</v>
          </cell>
          <cell r="CO30">
            <v>0</v>
          </cell>
          <cell r="CP30">
            <v>0</v>
          </cell>
          <cell r="CQ30" t="str">
            <v>C11</v>
          </cell>
          <cell r="CR30">
            <v>0</v>
          </cell>
          <cell r="CS30">
            <v>0</v>
          </cell>
          <cell r="CT30">
            <v>0</v>
          </cell>
          <cell r="CU30">
            <v>0</v>
          </cell>
          <cell r="CV30">
            <v>0</v>
          </cell>
          <cell r="CW30" t="str">
            <v>C12</v>
          </cell>
          <cell r="CX30">
            <v>0</v>
          </cell>
          <cell r="CY30">
            <v>0</v>
          </cell>
          <cell r="CZ30">
            <v>0</v>
          </cell>
          <cell r="DA30">
            <v>0</v>
          </cell>
          <cell r="DB30">
            <v>0</v>
          </cell>
          <cell r="DC30" t="str">
            <v>C13</v>
          </cell>
          <cell r="DD30">
            <v>0</v>
          </cell>
          <cell r="DE30">
            <v>0</v>
          </cell>
          <cell r="DF30">
            <v>0</v>
          </cell>
          <cell r="DG30">
            <v>0</v>
          </cell>
          <cell r="DH30">
            <v>0</v>
          </cell>
          <cell r="DI30" t="str">
            <v>C21</v>
          </cell>
          <cell r="DJ30">
            <v>0</v>
          </cell>
          <cell r="DK30">
            <v>0</v>
          </cell>
          <cell r="DL30">
            <v>0</v>
          </cell>
          <cell r="DM30">
            <v>0</v>
          </cell>
          <cell r="DN30">
            <v>0</v>
          </cell>
          <cell r="DO30" t="str">
            <v>C22</v>
          </cell>
          <cell r="DP30">
            <v>0</v>
          </cell>
          <cell r="DQ30">
            <v>0</v>
          </cell>
          <cell r="DR30">
            <v>0</v>
          </cell>
          <cell r="DS30">
            <v>0</v>
          </cell>
          <cell r="DT30">
            <v>0</v>
          </cell>
          <cell r="DU30" t="str">
            <v>C23</v>
          </cell>
          <cell r="DV30">
            <v>0</v>
          </cell>
          <cell r="DW30">
            <v>0</v>
          </cell>
          <cell r="DX30">
            <v>0</v>
          </cell>
          <cell r="DY30">
            <v>0</v>
          </cell>
          <cell r="DZ30">
            <v>0</v>
          </cell>
          <cell r="EA30" t="str">
            <v>C24</v>
          </cell>
          <cell r="EB30">
            <v>0</v>
          </cell>
          <cell r="EC30">
            <v>0</v>
          </cell>
          <cell r="ED30">
            <v>0</v>
          </cell>
          <cell r="EE30">
            <v>0</v>
          </cell>
          <cell r="EF30">
            <v>0</v>
          </cell>
          <cell r="EG30" t="str">
            <v>C25</v>
          </cell>
          <cell r="EH30">
            <v>0</v>
          </cell>
          <cell r="EI30">
            <v>0</v>
          </cell>
          <cell r="EJ30">
            <v>0</v>
          </cell>
          <cell r="EK30">
            <v>0</v>
          </cell>
          <cell r="EL30">
            <v>0</v>
          </cell>
          <cell r="EM30" t="str">
            <v>C26</v>
          </cell>
          <cell r="EN30">
            <v>0</v>
          </cell>
          <cell r="EO30">
            <v>0</v>
          </cell>
          <cell r="EP30">
            <v>0</v>
          </cell>
          <cell r="EQ30">
            <v>0</v>
          </cell>
          <cell r="ER30">
            <v>0</v>
          </cell>
          <cell r="ES30" t="str">
            <v>C27</v>
          </cell>
          <cell r="ET30">
            <v>0</v>
          </cell>
          <cell r="EU30">
            <v>0</v>
          </cell>
          <cell r="EV30">
            <v>0</v>
          </cell>
          <cell r="EW30">
            <v>0</v>
          </cell>
          <cell r="EX30">
            <v>0</v>
          </cell>
          <cell r="EY30" t="str">
            <v>C31</v>
          </cell>
          <cell r="EZ30">
            <v>0</v>
          </cell>
          <cell r="FA30">
            <v>0</v>
          </cell>
          <cell r="FB30">
            <v>0</v>
          </cell>
          <cell r="FC30">
            <v>0</v>
          </cell>
          <cell r="FD30">
            <v>0</v>
          </cell>
          <cell r="FE30" t="str">
            <v>C32</v>
          </cell>
          <cell r="FF30">
            <v>0</v>
          </cell>
          <cell r="FG30">
            <v>0</v>
          </cell>
          <cell r="FH30">
            <v>0</v>
          </cell>
          <cell r="FI30">
            <v>0</v>
          </cell>
          <cell r="FJ30">
            <v>0</v>
          </cell>
          <cell r="FK30" t="str">
            <v>C33</v>
          </cell>
          <cell r="FL30">
            <v>0</v>
          </cell>
          <cell r="FM30">
            <v>0</v>
          </cell>
          <cell r="FN30">
            <v>0</v>
          </cell>
          <cell r="FO30">
            <v>0</v>
          </cell>
          <cell r="FP30">
            <v>0</v>
          </cell>
          <cell r="FQ30" t="str">
            <v>C34</v>
          </cell>
          <cell r="FR30">
            <v>0</v>
          </cell>
          <cell r="FS30">
            <v>0</v>
          </cell>
          <cell r="FT30">
            <v>0</v>
          </cell>
          <cell r="FU30">
            <v>0</v>
          </cell>
          <cell r="FV30">
            <v>0</v>
          </cell>
          <cell r="FW30" t="str">
            <v>C35</v>
          </cell>
          <cell r="FX30">
            <v>0</v>
          </cell>
          <cell r="FY30">
            <v>0</v>
          </cell>
          <cell r="FZ30">
            <v>0</v>
          </cell>
          <cell r="GA30">
            <v>0</v>
          </cell>
          <cell r="GB30">
            <v>0</v>
          </cell>
          <cell r="GC30" t="str">
            <v>C36</v>
          </cell>
          <cell r="GD30">
            <v>0</v>
          </cell>
          <cell r="GE30">
            <v>0</v>
          </cell>
          <cell r="GF30">
            <v>0</v>
          </cell>
          <cell r="GG30">
            <v>0</v>
          </cell>
          <cell r="GH30">
            <v>0</v>
          </cell>
          <cell r="GI30" t="str">
            <v>C37</v>
          </cell>
          <cell r="GJ30">
            <v>0</v>
          </cell>
          <cell r="GK30">
            <v>0</v>
          </cell>
          <cell r="GL30">
            <v>0</v>
          </cell>
          <cell r="GM30">
            <v>0</v>
          </cell>
          <cell r="GN30">
            <v>0</v>
          </cell>
          <cell r="GO30" t="str">
            <v>C38</v>
          </cell>
          <cell r="GP30">
            <v>0</v>
          </cell>
          <cell r="GQ30">
            <v>0</v>
          </cell>
          <cell r="GR30">
            <v>0</v>
          </cell>
          <cell r="GS30">
            <v>0</v>
          </cell>
          <cell r="GT30">
            <v>0</v>
          </cell>
          <cell r="GU30" t="str">
            <v>C39</v>
          </cell>
          <cell r="GV30">
            <v>0</v>
          </cell>
          <cell r="GW30">
            <v>0</v>
          </cell>
          <cell r="GX30">
            <v>0</v>
          </cell>
          <cell r="GY30">
            <v>0</v>
          </cell>
          <cell r="GZ30">
            <v>0</v>
          </cell>
          <cell r="HA30" t="str">
            <v>C310</v>
          </cell>
          <cell r="HB30">
            <v>0</v>
          </cell>
          <cell r="HG30" t="str">
            <v>C310</v>
          </cell>
          <cell r="HH30">
            <v>0</v>
          </cell>
          <cell r="HM30" t="str">
            <v/>
          </cell>
          <cell r="HN30" t="str">
            <v/>
          </cell>
          <cell r="HP30" t="str">
            <v>12-MIPA.1</v>
          </cell>
          <cell r="HQ30" t="str">
            <v>GEO-L</v>
          </cell>
          <cell r="HS30">
            <v>3038</v>
          </cell>
          <cell r="HT30" t="str">
            <v>PKN</v>
          </cell>
          <cell r="HU30">
            <v>0</v>
          </cell>
          <cell r="HV30" t="str">
            <v>IND</v>
          </cell>
          <cell r="HW30">
            <v>0</v>
          </cell>
          <cell r="HX30" t="str">
            <v>MAT-W</v>
          </cell>
          <cell r="HY30">
            <v>0</v>
          </cell>
          <cell r="HZ30" t="str">
            <v>SEJ-W</v>
          </cell>
          <cell r="IA30">
            <v>0</v>
          </cell>
          <cell r="IB30" t="str">
            <v>IGR-W</v>
          </cell>
          <cell r="IC30">
            <v>0</v>
          </cell>
          <cell r="ID30" t="str">
            <v>SBO</v>
          </cell>
          <cell r="IE30">
            <v>0</v>
          </cell>
          <cell r="IF30" t="str">
            <v>PJO</v>
          </cell>
          <cell r="IG30">
            <v>0</v>
          </cell>
          <cell r="IH30" t="str">
            <v>PRA</v>
          </cell>
          <cell r="II30">
            <v>0</v>
          </cell>
          <cell r="IJ30" t="str">
            <v>JAW</v>
          </cell>
          <cell r="IK30">
            <v>0</v>
          </cell>
          <cell r="IL30" t="str">
            <v>ARB</v>
          </cell>
          <cell r="IM30">
            <v>0</v>
          </cell>
          <cell r="IN30" t="str">
            <v>PKM</v>
          </cell>
          <cell r="IO30">
            <v>0</v>
          </cell>
          <cell r="IP30" t="str">
            <v>IND-P</v>
          </cell>
          <cell r="IQ30">
            <v>0</v>
          </cell>
          <cell r="IR30" t="str">
            <v>IGR-P</v>
          </cell>
          <cell r="IS30">
            <v>0</v>
          </cell>
          <cell r="IT30" t="str">
            <v>JEP-P</v>
          </cell>
          <cell r="IU30">
            <v>0</v>
          </cell>
          <cell r="IV30" t="str">
            <v>ANT-P</v>
          </cell>
          <cell r="IW30">
            <v>0</v>
          </cell>
          <cell r="IX30" t="str">
            <v>BIO-L</v>
          </cell>
          <cell r="IY30">
            <v>0</v>
          </cell>
          <cell r="IZ30" t="str">
            <v>GEO-L</v>
          </cell>
          <cell r="JA30">
            <v>0</v>
          </cell>
        </row>
        <row r="31">
          <cell r="B31" t="str">
            <v>Nova Dewi Puspitasari, S.Pd</v>
          </cell>
          <cell r="C31" t="str">
            <v>BA</v>
          </cell>
          <cell r="D31">
            <v>31</v>
          </cell>
          <cell r="Q31" t="str">
            <v/>
          </cell>
          <cell r="AB31">
            <v>28</v>
          </cell>
          <cell r="AC31">
            <v>28</v>
          </cell>
          <cell r="AD31">
            <v>2755</v>
          </cell>
          <cell r="AF31" t="str">
            <v>KRISNA OKTFANA RISWANTO</v>
          </cell>
          <cell r="AH31" t="str">
            <v>10-TKR.1</v>
          </cell>
          <cell r="AI31" t="str">
            <v>AGM</v>
          </cell>
          <cell r="AJ31">
            <v>0</v>
          </cell>
          <cell r="AK31">
            <v>0</v>
          </cell>
          <cell r="AL31">
            <v>0</v>
          </cell>
          <cell r="AM31">
            <v>0</v>
          </cell>
          <cell r="AN31">
            <v>0</v>
          </cell>
          <cell r="AO31" t="str">
            <v>PKN</v>
          </cell>
          <cell r="AP31">
            <v>0</v>
          </cell>
          <cell r="AQ31">
            <v>0</v>
          </cell>
          <cell r="AR31">
            <v>0</v>
          </cell>
          <cell r="AS31">
            <v>0</v>
          </cell>
          <cell r="AT31">
            <v>0</v>
          </cell>
          <cell r="AU31" t="str">
            <v>IND</v>
          </cell>
          <cell r="AV31">
            <v>0</v>
          </cell>
          <cell r="AW31">
            <v>0</v>
          </cell>
          <cell r="AX31">
            <v>0</v>
          </cell>
          <cell r="AY31">
            <v>0</v>
          </cell>
          <cell r="AZ31">
            <v>0</v>
          </cell>
          <cell r="BA31" t="str">
            <v>MAT</v>
          </cell>
          <cell r="BB31">
            <v>0</v>
          </cell>
          <cell r="BC31">
            <v>0</v>
          </cell>
          <cell r="BD31">
            <v>0</v>
          </cell>
          <cell r="BE31">
            <v>0</v>
          </cell>
          <cell r="BF31">
            <v>0</v>
          </cell>
          <cell r="BG31" t="str">
            <v>SEJ</v>
          </cell>
          <cell r="BH31">
            <v>0</v>
          </cell>
          <cell r="BI31">
            <v>0</v>
          </cell>
          <cell r="BJ31">
            <v>0</v>
          </cell>
          <cell r="BK31">
            <v>0</v>
          </cell>
          <cell r="BL31">
            <v>0</v>
          </cell>
          <cell r="BM31" t="str">
            <v>ING</v>
          </cell>
          <cell r="BN31">
            <v>0</v>
          </cell>
          <cell r="BO31">
            <v>0</v>
          </cell>
          <cell r="BP31">
            <v>0</v>
          </cell>
          <cell r="BQ31">
            <v>0</v>
          </cell>
          <cell r="BR31">
            <v>0</v>
          </cell>
          <cell r="BS31" t="str">
            <v>SBU</v>
          </cell>
          <cell r="BT31">
            <v>0</v>
          </cell>
          <cell r="BU31">
            <v>0</v>
          </cell>
          <cell r="BV31">
            <v>0</v>
          </cell>
          <cell r="BW31">
            <v>0</v>
          </cell>
          <cell r="BX31">
            <v>0</v>
          </cell>
          <cell r="BY31" t="str">
            <v>KWU</v>
          </cell>
          <cell r="BZ31">
            <v>0</v>
          </cell>
          <cell r="CA31">
            <v>0</v>
          </cell>
          <cell r="CB31">
            <v>0</v>
          </cell>
          <cell r="CC31">
            <v>0</v>
          </cell>
          <cell r="CD31">
            <v>0</v>
          </cell>
          <cell r="CE31" t="str">
            <v>POR</v>
          </cell>
          <cell r="CF31">
            <v>0</v>
          </cell>
          <cell r="CG31">
            <v>0</v>
          </cell>
          <cell r="CH31">
            <v>0</v>
          </cell>
          <cell r="CI31">
            <v>0</v>
          </cell>
          <cell r="CJ31">
            <v>0</v>
          </cell>
          <cell r="CK31" t="str">
            <v>JAW</v>
          </cell>
          <cell r="CL31">
            <v>0</v>
          </cell>
          <cell r="CM31">
            <v>0</v>
          </cell>
          <cell r="CN31">
            <v>0</v>
          </cell>
          <cell r="CO31">
            <v>0</v>
          </cell>
          <cell r="CP31">
            <v>0</v>
          </cell>
          <cell r="CQ31" t="str">
            <v>C11</v>
          </cell>
          <cell r="CR31">
            <v>0</v>
          </cell>
          <cell r="CS31">
            <v>0</v>
          </cell>
          <cell r="CT31">
            <v>0</v>
          </cell>
          <cell r="CU31">
            <v>0</v>
          </cell>
          <cell r="CV31">
            <v>0</v>
          </cell>
          <cell r="CW31" t="str">
            <v>C12</v>
          </cell>
          <cell r="CX31">
            <v>0</v>
          </cell>
          <cell r="CY31">
            <v>0</v>
          </cell>
          <cell r="CZ31">
            <v>0</v>
          </cell>
          <cell r="DA31">
            <v>0</v>
          </cell>
          <cell r="DB31">
            <v>0</v>
          </cell>
          <cell r="DC31" t="str">
            <v>C13</v>
          </cell>
          <cell r="DD31">
            <v>0</v>
          </cell>
          <cell r="DE31">
            <v>0</v>
          </cell>
          <cell r="DF31">
            <v>0</v>
          </cell>
          <cell r="DG31">
            <v>0</v>
          </cell>
          <cell r="DH31">
            <v>0</v>
          </cell>
          <cell r="DI31" t="str">
            <v>C21</v>
          </cell>
          <cell r="DJ31">
            <v>0</v>
          </cell>
          <cell r="DK31">
            <v>0</v>
          </cell>
          <cell r="DL31">
            <v>0</v>
          </cell>
          <cell r="DM31">
            <v>0</v>
          </cell>
          <cell r="DN31">
            <v>0</v>
          </cell>
          <cell r="DO31" t="str">
            <v>C22</v>
          </cell>
          <cell r="DP31">
            <v>0</v>
          </cell>
          <cell r="DQ31">
            <v>0</v>
          </cell>
          <cell r="DR31">
            <v>0</v>
          </cell>
          <cell r="DS31">
            <v>0</v>
          </cell>
          <cell r="DT31">
            <v>0</v>
          </cell>
          <cell r="DU31" t="str">
            <v>C23</v>
          </cell>
          <cell r="DV31">
            <v>0</v>
          </cell>
          <cell r="DW31">
            <v>0</v>
          </cell>
          <cell r="DX31">
            <v>0</v>
          </cell>
          <cell r="DY31">
            <v>0</v>
          </cell>
          <cell r="DZ31">
            <v>0</v>
          </cell>
          <cell r="EA31" t="str">
            <v>C24</v>
          </cell>
          <cell r="EB31">
            <v>0</v>
          </cell>
          <cell r="EC31">
            <v>0</v>
          </cell>
          <cell r="ED31">
            <v>0</v>
          </cell>
          <cell r="EE31">
            <v>0</v>
          </cell>
          <cell r="EF31">
            <v>0</v>
          </cell>
          <cell r="EG31" t="str">
            <v>C25</v>
          </cell>
          <cell r="EH31">
            <v>0</v>
          </cell>
          <cell r="EI31">
            <v>0</v>
          </cell>
          <cell r="EJ31">
            <v>0</v>
          </cell>
          <cell r="EK31">
            <v>0</v>
          </cell>
          <cell r="EL31">
            <v>0</v>
          </cell>
          <cell r="EM31" t="str">
            <v>C26</v>
          </cell>
          <cell r="EN31">
            <v>0</v>
          </cell>
          <cell r="EO31">
            <v>0</v>
          </cell>
          <cell r="EP31">
            <v>0</v>
          </cell>
          <cell r="EQ31">
            <v>0</v>
          </cell>
          <cell r="ER31">
            <v>0</v>
          </cell>
          <cell r="ES31" t="str">
            <v>C27</v>
          </cell>
          <cell r="ET31">
            <v>0</v>
          </cell>
          <cell r="EU31">
            <v>0</v>
          </cell>
          <cell r="EV31">
            <v>0</v>
          </cell>
          <cell r="EW31">
            <v>0</v>
          </cell>
          <cell r="EX31">
            <v>0</v>
          </cell>
          <cell r="EY31" t="str">
            <v>C31</v>
          </cell>
          <cell r="EZ31">
            <v>0</v>
          </cell>
          <cell r="FA31">
            <v>0</v>
          </cell>
          <cell r="FB31">
            <v>0</v>
          </cell>
          <cell r="FC31">
            <v>0</v>
          </cell>
          <cell r="FD31">
            <v>0</v>
          </cell>
          <cell r="FE31" t="str">
            <v>C32</v>
          </cell>
          <cell r="FF31">
            <v>0</v>
          </cell>
          <cell r="FG31">
            <v>0</v>
          </cell>
          <cell r="FH31">
            <v>0</v>
          </cell>
          <cell r="FI31">
            <v>0</v>
          </cell>
          <cell r="FJ31">
            <v>0</v>
          </cell>
          <cell r="FK31" t="str">
            <v>C33</v>
          </cell>
          <cell r="FL31">
            <v>0</v>
          </cell>
          <cell r="FM31">
            <v>0</v>
          </cell>
          <cell r="FN31">
            <v>0</v>
          </cell>
          <cell r="FO31">
            <v>0</v>
          </cell>
          <cell r="FP31">
            <v>0</v>
          </cell>
          <cell r="FQ31" t="str">
            <v>C34</v>
          </cell>
          <cell r="FR31">
            <v>0</v>
          </cell>
          <cell r="FS31">
            <v>0</v>
          </cell>
          <cell r="FT31">
            <v>0</v>
          </cell>
          <cell r="FU31">
            <v>0</v>
          </cell>
          <cell r="FV31">
            <v>0</v>
          </cell>
          <cell r="FW31" t="str">
            <v>C35</v>
          </cell>
          <cell r="FX31">
            <v>0</v>
          </cell>
          <cell r="FY31">
            <v>0</v>
          </cell>
          <cell r="FZ31">
            <v>0</v>
          </cell>
          <cell r="GA31">
            <v>0</v>
          </cell>
          <cell r="GB31">
            <v>0</v>
          </cell>
          <cell r="GC31" t="str">
            <v>C36</v>
          </cell>
          <cell r="GD31">
            <v>0</v>
          </cell>
          <cell r="GE31">
            <v>0</v>
          </cell>
          <cell r="GF31">
            <v>0</v>
          </cell>
          <cell r="GG31">
            <v>0</v>
          </cell>
          <cell r="GH31">
            <v>0</v>
          </cell>
          <cell r="GI31" t="str">
            <v>C37</v>
          </cell>
          <cell r="GJ31">
            <v>0</v>
          </cell>
          <cell r="GK31">
            <v>0</v>
          </cell>
          <cell r="GL31">
            <v>0</v>
          </cell>
          <cell r="GM31">
            <v>0</v>
          </cell>
          <cell r="GN31">
            <v>0</v>
          </cell>
          <cell r="GO31" t="str">
            <v>C38</v>
          </cell>
          <cell r="GP31">
            <v>0</v>
          </cell>
          <cell r="GQ31">
            <v>0</v>
          </cell>
          <cell r="GR31">
            <v>0</v>
          </cell>
          <cell r="GS31">
            <v>0</v>
          </cell>
          <cell r="GT31">
            <v>0</v>
          </cell>
          <cell r="GU31" t="str">
            <v>C39</v>
          </cell>
          <cell r="GV31">
            <v>0</v>
          </cell>
          <cell r="GW31">
            <v>0</v>
          </cell>
          <cell r="GX31">
            <v>0</v>
          </cell>
          <cell r="GY31">
            <v>0</v>
          </cell>
          <cell r="GZ31">
            <v>0</v>
          </cell>
          <cell r="HA31" t="str">
            <v>C310</v>
          </cell>
          <cell r="HB31">
            <v>0</v>
          </cell>
          <cell r="HG31" t="str">
            <v>C310</v>
          </cell>
          <cell r="HH31">
            <v>0</v>
          </cell>
          <cell r="HM31" t="str">
            <v/>
          </cell>
          <cell r="HN31" t="str">
            <v/>
          </cell>
          <cell r="HP31" t="str">
            <v>12-MIPA.2</v>
          </cell>
          <cell r="HQ31" t="str">
            <v>GEO-L</v>
          </cell>
          <cell r="HS31">
            <v>2755</v>
          </cell>
          <cell r="HT31" t="str">
            <v>PKN</v>
          </cell>
          <cell r="HU31">
            <v>0</v>
          </cell>
          <cell r="HV31" t="str">
            <v>IND</v>
          </cell>
          <cell r="HW31">
            <v>0</v>
          </cell>
          <cell r="HX31" t="str">
            <v>MAT-W</v>
          </cell>
          <cell r="HY31">
            <v>0</v>
          </cell>
          <cell r="HZ31" t="str">
            <v>SEJ-W</v>
          </cell>
          <cell r="IA31">
            <v>0</v>
          </cell>
          <cell r="IB31" t="str">
            <v>IGR-W</v>
          </cell>
          <cell r="IC31">
            <v>0</v>
          </cell>
          <cell r="ID31" t="str">
            <v>SBO</v>
          </cell>
          <cell r="IE31">
            <v>0</v>
          </cell>
          <cell r="IF31" t="str">
            <v>PJO</v>
          </cell>
          <cell r="IG31">
            <v>0</v>
          </cell>
          <cell r="IH31" t="str">
            <v>PRA</v>
          </cell>
          <cell r="II31">
            <v>0</v>
          </cell>
          <cell r="IJ31" t="str">
            <v>JAW</v>
          </cell>
          <cell r="IK31">
            <v>0</v>
          </cell>
          <cell r="IL31" t="str">
            <v>ARB</v>
          </cell>
          <cell r="IM31">
            <v>0</v>
          </cell>
          <cell r="IN31" t="str">
            <v>PKM</v>
          </cell>
          <cell r="IO31">
            <v>0</v>
          </cell>
          <cell r="IP31" t="str">
            <v>IND-P</v>
          </cell>
          <cell r="IQ31">
            <v>0</v>
          </cell>
          <cell r="IR31" t="str">
            <v>IGR-P</v>
          </cell>
          <cell r="IS31">
            <v>0</v>
          </cell>
          <cell r="IT31" t="str">
            <v>JEP-P</v>
          </cell>
          <cell r="IU31">
            <v>0</v>
          </cell>
          <cell r="IV31" t="str">
            <v>ANT-P</v>
          </cell>
          <cell r="IW31">
            <v>0</v>
          </cell>
          <cell r="IX31" t="str">
            <v>BIO-L</v>
          </cell>
          <cell r="IY31">
            <v>0</v>
          </cell>
          <cell r="IZ31" t="str">
            <v>GEO-L</v>
          </cell>
          <cell r="JA31">
            <v>0</v>
          </cell>
        </row>
        <row r="32">
          <cell r="B32" t="str">
            <v>Salis Zaenal M,S.Pd</v>
          </cell>
          <cell r="C32" t="str">
            <v>BB</v>
          </cell>
          <cell r="D32">
            <v>32</v>
          </cell>
          <cell r="Q32" t="str">
            <v/>
          </cell>
          <cell r="AB32">
            <v>29</v>
          </cell>
          <cell r="AC32">
            <v>29</v>
          </cell>
          <cell r="AD32">
            <v>2787</v>
          </cell>
          <cell r="AE32" t="str">
            <v>9991493731</v>
          </cell>
          <cell r="AF32" t="str">
            <v>MUHAMMAD KHUSNUL KHULUQ</v>
          </cell>
          <cell r="AG32" t="str">
            <v>L</v>
          </cell>
          <cell r="AH32" t="str">
            <v>10-TKR.1</v>
          </cell>
          <cell r="AI32" t="str">
            <v>AGM</v>
          </cell>
          <cell r="AJ32">
            <v>0</v>
          </cell>
          <cell r="AK32">
            <v>0</v>
          </cell>
          <cell r="AL32">
            <v>0</v>
          </cell>
          <cell r="AM32">
            <v>0</v>
          </cell>
          <cell r="AN32">
            <v>0</v>
          </cell>
          <cell r="AO32" t="str">
            <v>PKN</v>
          </cell>
          <cell r="AP32">
            <v>0</v>
          </cell>
          <cell r="AQ32">
            <v>0</v>
          </cell>
          <cell r="AR32">
            <v>0</v>
          </cell>
          <cell r="AS32">
            <v>0</v>
          </cell>
          <cell r="AT32">
            <v>0</v>
          </cell>
          <cell r="AU32" t="str">
            <v>IND</v>
          </cell>
          <cell r="AV32">
            <v>0</v>
          </cell>
          <cell r="AW32">
            <v>0</v>
          </cell>
          <cell r="AX32">
            <v>0</v>
          </cell>
          <cell r="AY32">
            <v>0</v>
          </cell>
          <cell r="AZ32">
            <v>0</v>
          </cell>
          <cell r="BA32" t="str">
            <v>MAT</v>
          </cell>
          <cell r="BB32">
            <v>0</v>
          </cell>
          <cell r="BC32">
            <v>0</v>
          </cell>
          <cell r="BD32">
            <v>0</v>
          </cell>
          <cell r="BE32">
            <v>0</v>
          </cell>
          <cell r="BF32">
            <v>0</v>
          </cell>
          <cell r="BG32" t="str">
            <v>SEJ</v>
          </cell>
          <cell r="BH32">
            <v>0</v>
          </cell>
          <cell r="BI32">
            <v>0</v>
          </cell>
          <cell r="BJ32">
            <v>0</v>
          </cell>
          <cell r="BK32">
            <v>0</v>
          </cell>
          <cell r="BL32">
            <v>0</v>
          </cell>
          <cell r="BM32" t="str">
            <v>ING</v>
          </cell>
          <cell r="BN32">
            <v>0</v>
          </cell>
          <cell r="BO32">
            <v>0</v>
          </cell>
          <cell r="BP32">
            <v>0</v>
          </cell>
          <cell r="BQ32">
            <v>0</v>
          </cell>
          <cell r="BR32">
            <v>0</v>
          </cell>
          <cell r="BS32" t="str">
            <v>SBU</v>
          </cell>
          <cell r="BT32">
            <v>0</v>
          </cell>
          <cell r="BU32">
            <v>0</v>
          </cell>
          <cell r="BV32">
            <v>0</v>
          </cell>
          <cell r="BW32">
            <v>0</v>
          </cell>
          <cell r="BX32">
            <v>0</v>
          </cell>
          <cell r="BY32" t="str">
            <v>KWU</v>
          </cell>
          <cell r="BZ32">
            <v>0</v>
          </cell>
          <cell r="CA32">
            <v>0</v>
          </cell>
          <cell r="CB32">
            <v>0</v>
          </cell>
          <cell r="CC32">
            <v>0</v>
          </cell>
          <cell r="CD32">
            <v>0</v>
          </cell>
          <cell r="CE32" t="str">
            <v>POR</v>
          </cell>
          <cell r="CF32">
            <v>0</v>
          </cell>
          <cell r="CG32">
            <v>0</v>
          </cell>
          <cell r="CH32">
            <v>0</v>
          </cell>
          <cell r="CI32">
            <v>0</v>
          </cell>
          <cell r="CJ32">
            <v>0</v>
          </cell>
          <cell r="CK32" t="str">
            <v>JAW</v>
          </cell>
          <cell r="CL32">
            <v>0</v>
          </cell>
          <cell r="CM32">
            <v>0</v>
          </cell>
          <cell r="CN32">
            <v>0</v>
          </cell>
          <cell r="CO32">
            <v>0</v>
          </cell>
          <cell r="CP32">
            <v>0</v>
          </cell>
          <cell r="CQ32" t="str">
            <v>C11</v>
          </cell>
          <cell r="CR32">
            <v>0</v>
          </cell>
          <cell r="CS32">
            <v>0</v>
          </cell>
          <cell r="CT32">
            <v>0</v>
          </cell>
          <cell r="CU32">
            <v>0</v>
          </cell>
          <cell r="CV32">
            <v>0</v>
          </cell>
          <cell r="CW32" t="str">
            <v>C12</v>
          </cell>
          <cell r="CX32">
            <v>0</v>
          </cell>
          <cell r="CY32">
            <v>0</v>
          </cell>
          <cell r="CZ32">
            <v>0</v>
          </cell>
          <cell r="DA32">
            <v>0</v>
          </cell>
          <cell r="DB32">
            <v>0</v>
          </cell>
          <cell r="DC32" t="str">
            <v>C13</v>
          </cell>
          <cell r="DD32">
            <v>0</v>
          </cell>
          <cell r="DE32">
            <v>0</v>
          </cell>
          <cell r="DF32">
            <v>0</v>
          </cell>
          <cell r="DG32">
            <v>0</v>
          </cell>
          <cell r="DH32">
            <v>0</v>
          </cell>
          <cell r="DI32" t="str">
            <v>C21</v>
          </cell>
          <cell r="DJ32">
            <v>0</v>
          </cell>
          <cell r="DK32">
            <v>0</v>
          </cell>
          <cell r="DL32">
            <v>0</v>
          </cell>
          <cell r="DM32">
            <v>0</v>
          </cell>
          <cell r="DN32">
            <v>0</v>
          </cell>
          <cell r="DO32" t="str">
            <v>C22</v>
          </cell>
          <cell r="DP32">
            <v>0</v>
          </cell>
          <cell r="DQ32">
            <v>0</v>
          </cell>
          <cell r="DR32">
            <v>0</v>
          </cell>
          <cell r="DS32">
            <v>0</v>
          </cell>
          <cell r="DT32">
            <v>0</v>
          </cell>
          <cell r="DU32" t="str">
            <v>C23</v>
          </cell>
          <cell r="DV32">
            <v>0</v>
          </cell>
          <cell r="DW32">
            <v>0</v>
          </cell>
          <cell r="DX32">
            <v>0</v>
          </cell>
          <cell r="DY32">
            <v>0</v>
          </cell>
          <cell r="DZ32">
            <v>0</v>
          </cell>
          <cell r="EA32" t="str">
            <v>C24</v>
          </cell>
          <cell r="EB32">
            <v>0</v>
          </cell>
          <cell r="EC32">
            <v>0</v>
          </cell>
          <cell r="ED32">
            <v>0</v>
          </cell>
          <cell r="EE32">
            <v>0</v>
          </cell>
          <cell r="EF32">
            <v>0</v>
          </cell>
          <cell r="EG32" t="str">
            <v>C25</v>
          </cell>
          <cell r="EH32">
            <v>0</v>
          </cell>
          <cell r="EI32">
            <v>0</v>
          </cell>
          <cell r="EJ32">
            <v>0</v>
          </cell>
          <cell r="EK32">
            <v>0</v>
          </cell>
          <cell r="EL32">
            <v>0</v>
          </cell>
          <cell r="EM32" t="str">
            <v>C26</v>
          </cell>
          <cell r="EN32">
            <v>0</v>
          </cell>
          <cell r="EO32">
            <v>0</v>
          </cell>
          <cell r="EP32">
            <v>0</v>
          </cell>
          <cell r="EQ32">
            <v>0</v>
          </cell>
          <cell r="ER32">
            <v>0</v>
          </cell>
          <cell r="ES32" t="str">
            <v>C27</v>
          </cell>
          <cell r="ET32">
            <v>0</v>
          </cell>
          <cell r="EU32">
            <v>0</v>
          </cell>
          <cell r="EV32">
            <v>0</v>
          </cell>
          <cell r="EW32">
            <v>0</v>
          </cell>
          <cell r="EX32">
            <v>0</v>
          </cell>
          <cell r="EY32" t="str">
            <v>C31</v>
          </cell>
          <cell r="EZ32">
            <v>0</v>
          </cell>
          <cell r="FA32">
            <v>0</v>
          </cell>
          <cell r="FB32">
            <v>0</v>
          </cell>
          <cell r="FC32">
            <v>0</v>
          </cell>
          <cell r="FD32">
            <v>0</v>
          </cell>
          <cell r="FE32" t="str">
            <v>C32</v>
          </cell>
          <cell r="FF32">
            <v>0</v>
          </cell>
          <cell r="FG32">
            <v>0</v>
          </cell>
          <cell r="FH32">
            <v>0</v>
          </cell>
          <cell r="FI32">
            <v>0</v>
          </cell>
          <cell r="FJ32">
            <v>0</v>
          </cell>
          <cell r="FK32" t="str">
            <v>C33</v>
          </cell>
          <cell r="FL32">
            <v>0</v>
          </cell>
          <cell r="FM32">
            <v>0</v>
          </cell>
          <cell r="FN32">
            <v>0</v>
          </cell>
          <cell r="FO32">
            <v>0</v>
          </cell>
          <cell r="FP32">
            <v>0</v>
          </cell>
          <cell r="FQ32" t="str">
            <v>C34</v>
          </cell>
          <cell r="FR32">
            <v>0</v>
          </cell>
          <cell r="FS32">
            <v>0</v>
          </cell>
          <cell r="FT32">
            <v>0</v>
          </cell>
          <cell r="FU32">
            <v>0</v>
          </cell>
          <cell r="FV32">
            <v>0</v>
          </cell>
          <cell r="FW32" t="str">
            <v>C35</v>
          </cell>
          <cell r="FX32">
            <v>0</v>
          </cell>
          <cell r="FY32">
            <v>0</v>
          </cell>
          <cell r="FZ32">
            <v>0</v>
          </cell>
          <cell r="GA32">
            <v>0</v>
          </cell>
          <cell r="GB32">
            <v>0</v>
          </cell>
          <cell r="GC32" t="str">
            <v>C36</v>
          </cell>
          <cell r="GD32">
            <v>0</v>
          </cell>
          <cell r="GE32">
            <v>0</v>
          </cell>
          <cell r="GF32">
            <v>0</v>
          </cell>
          <cell r="GG32">
            <v>0</v>
          </cell>
          <cell r="GH32">
            <v>0</v>
          </cell>
          <cell r="GI32" t="str">
            <v>C37</v>
          </cell>
          <cell r="GJ32">
            <v>0</v>
          </cell>
          <cell r="GK32">
            <v>0</v>
          </cell>
          <cell r="GL32">
            <v>0</v>
          </cell>
          <cell r="GM32">
            <v>0</v>
          </cell>
          <cell r="GN32">
            <v>0</v>
          </cell>
          <cell r="GO32" t="str">
            <v>C38</v>
          </cell>
          <cell r="GP32">
            <v>0</v>
          </cell>
          <cell r="GQ32">
            <v>0</v>
          </cell>
          <cell r="GR32">
            <v>0</v>
          </cell>
          <cell r="GS32">
            <v>0</v>
          </cell>
          <cell r="GT32">
            <v>0</v>
          </cell>
          <cell r="GU32" t="str">
            <v>C39</v>
          </cell>
          <cell r="GV32">
            <v>0</v>
          </cell>
          <cell r="GW32">
            <v>0</v>
          </cell>
          <cell r="GX32">
            <v>0</v>
          </cell>
          <cell r="GY32">
            <v>0</v>
          </cell>
          <cell r="GZ32">
            <v>0</v>
          </cell>
          <cell r="HA32" t="str">
            <v>C310</v>
          </cell>
          <cell r="HB32">
            <v>0</v>
          </cell>
          <cell r="HG32" t="str">
            <v>C310</v>
          </cell>
          <cell r="HH32">
            <v>0</v>
          </cell>
          <cell r="HM32" t="str">
            <v/>
          </cell>
          <cell r="HN32" t="str">
            <v/>
          </cell>
          <cell r="HP32" t="str">
            <v>12-MIPA.3</v>
          </cell>
          <cell r="HQ32" t="str">
            <v>EKO-L</v>
          </cell>
          <cell r="HS32">
            <v>2787</v>
          </cell>
          <cell r="HT32" t="str">
            <v>PKN</v>
          </cell>
          <cell r="HU32">
            <v>0</v>
          </cell>
          <cell r="HV32" t="str">
            <v>IND</v>
          </cell>
          <cell r="HW32">
            <v>0</v>
          </cell>
          <cell r="HX32" t="str">
            <v>MAT-W</v>
          </cell>
          <cell r="HY32">
            <v>0</v>
          </cell>
          <cell r="HZ32" t="str">
            <v>SEJ-W</v>
          </cell>
          <cell r="IA32">
            <v>0</v>
          </cell>
          <cell r="IB32" t="str">
            <v>IGR-W</v>
          </cell>
          <cell r="IC32">
            <v>0</v>
          </cell>
          <cell r="ID32" t="str">
            <v>SBO</v>
          </cell>
          <cell r="IE32">
            <v>0</v>
          </cell>
          <cell r="IF32" t="str">
            <v>PJO</v>
          </cell>
          <cell r="IG32">
            <v>0</v>
          </cell>
          <cell r="IH32" t="str">
            <v>PRA</v>
          </cell>
          <cell r="II32">
            <v>0</v>
          </cell>
          <cell r="IJ32" t="str">
            <v>JAW</v>
          </cell>
          <cell r="IK32">
            <v>0</v>
          </cell>
          <cell r="IL32" t="str">
            <v>ARB</v>
          </cell>
          <cell r="IM32">
            <v>0</v>
          </cell>
          <cell r="IN32" t="str">
            <v>PKM</v>
          </cell>
          <cell r="IO32">
            <v>0</v>
          </cell>
          <cell r="IP32" t="str">
            <v>IND-P</v>
          </cell>
          <cell r="IQ32">
            <v>0</v>
          </cell>
          <cell r="IR32" t="str">
            <v>IGR-P</v>
          </cell>
          <cell r="IS32">
            <v>0</v>
          </cell>
          <cell r="IT32" t="str">
            <v>JEP-P</v>
          </cell>
          <cell r="IU32">
            <v>0</v>
          </cell>
          <cell r="IV32" t="str">
            <v>ANT-P</v>
          </cell>
          <cell r="IW32">
            <v>0</v>
          </cell>
          <cell r="IX32" t="str">
            <v>BIO-L</v>
          </cell>
          <cell r="IY32">
            <v>0</v>
          </cell>
          <cell r="IZ32" t="str">
            <v>GEO-L</v>
          </cell>
          <cell r="JA32">
            <v>0</v>
          </cell>
        </row>
        <row r="33">
          <cell r="B33" t="str">
            <v>Ari Lestari,S.Pd</v>
          </cell>
          <cell r="C33" t="str">
            <v>BC</v>
          </cell>
          <cell r="D33">
            <v>33</v>
          </cell>
          <cell r="Q33" t="str">
            <v/>
          </cell>
          <cell r="AB33">
            <v>30</v>
          </cell>
          <cell r="AC33">
            <v>30</v>
          </cell>
          <cell r="AD33">
            <v>3039</v>
          </cell>
          <cell r="AE33" t="str">
            <v>0012176604</v>
          </cell>
          <cell r="AF33" t="str">
            <v>MUHAMMAD NUR QORIAN</v>
          </cell>
          <cell r="AG33" t="str">
            <v>L</v>
          </cell>
          <cell r="AH33" t="str">
            <v>10-TKR.1</v>
          </cell>
          <cell r="AI33" t="str">
            <v>AGM</v>
          </cell>
          <cell r="AJ33">
            <v>0</v>
          </cell>
          <cell r="AK33">
            <v>0</v>
          </cell>
          <cell r="AL33">
            <v>0</v>
          </cell>
          <cell r="AM33">
            <v>0</v>
          </cell>
          <cell r="AN33">
            <v>0</v>
          </cell>
          <cell r="AO33" t="str">
            <v>PKN</v>
          </cell>
          <cell r="AP33">
            <v>0</v>
          </cell>
          <cell r="AQ33">
            <v>0</v>
          </cell>
          <cell r="AR33">
            <v>0</v>
          </cell>
          <cell r="AS33">
            <v>0</v>
          </cell>
          <cell r="AT33">
            <v>0</v>
          </cell>
          <cell r="AU33" t="str">
            <v>IND</v>
          </cell>
          <cell r="AV33">
            <v>0</v>
          </cell>
          <cell r="AW33">
            <v>0</v>
          </cell>
          <cell r="AX33">
            <v>0</v>
          </cell>
          <cell r="AY33">
            <v>0</v>
          </cell>
          <cell r="AZ33">
            <v>0</v>
          </cell>
          <cell r="BA33" t="str">
            <v>MAT</v>
          </cell>
          <cell r="BB33">
            <v>0</v>
          </cell>
          <cell r="BC33">
            <v>0</v>
          </cell>
          <cell r="BD33">
            <v>0</v>
          </cell>
          <cell r="BE33">
            <v>0</v>
          </cell>
          <cell r="BF33">
            <v>0</v>
          </cell>
          <cell r="BG33" t="str">
            <v>SEJ</v>
          </cell>
          <cell r="BH33">
            <v>0</v>
          </cell>
          <cell r="BI33">
            <v>0</v>
          </cell>
          <cell r="BJ33">
            <v>0</v>
          </cell>
          <cell r="BK33">
            <v>0</v>
          </cell>
          <cell r="BL33">
            <v>0</v>
          </cell>
          <cell r="BM33" t="str">
            <v>ING</v>
          </cell>
          <cell r="BN33">
            <v>0</v>
          </cell>
          <cell r="BO33">
            <v>0</v>
          </cell>
          <cell r="BP33">
            <v>0</v>
          </cell>
          <cell r="BQ33">
            <v>0</v>
          </cell>
          <cell r="BR33">
            <v>0</v>
          </cell>
          <cell r="BS33" t="str">
            <v>SBU</v>
          </cell>
          <cell r="BT33">
            <v>0</v>
          </cell>
          <cell r="BU33">
            <v>0</v>
          </cell>
          <cell r="BV33">
            <v>0</v>
          </cell>
          <cell r="BW33">
            <v>0</v>
          </cell>
          <cell r="BX33">
            <v>0</v>
          </cell>
          <cell r="BY33" t="str">
            <v>KWU</v>
          </cell>
          <cell r="BZ33">
            <v>0</v>
          </cell>
          <cell r="CA33">
            <v>0</v>
          </cell>
          <cell r="CB33">
            <v>0</v>
          </cell>
          <cell r="CC33">
            <v>0</v>
          </cell>
          <cell r="CD33">
            <v>0</v>
          </cell>
          <cell r="CE33" t="str">
            <v>POR</v>
          </cell>
          <cell r="CF33">
            <v>0</v>
          </cell>
          <cell r="CG33">
            <v>0</v>
          </cell>
          <cell r="CH33">
            <v>0</v>
          </cell>
          <cell r="CI33">
            <v>0</v>
          </cell>
          <cell r="CJ33">
            <v>0</v>
          </cell>
          <cell r="CK33" t="str">
            <v>JAW</v>
          </cell>
          <cell r="CL33">
            <v>0</v>
          </cell>
          <cell r="CM33">
            <v>0</v>
          </cell>
          <cell r="CN33">
            <v>0</v>
          </cell>
          <cell r="CO33">
            <v>0</v>
          </cell>
          <cell r="CP33">
            <v>0</v>
          </cell>
          <cell r="CQ33" t="str">
            <v>C11</v>
          </cell>
          <cell r="CR33">
            <v>0</v>
          </cell>
          <cell r="CS33">
            <v>0</v>
          </cell>
          <cell r="CT33">
            <v>0</v>
          </cell>
          <cell r="CU33">
            <v>0</v>
          </cell>
          <cell r="CV33">
            <v>0</v>
          </cell>
          <cell r="CW33" t="str">
            <v>C12</v>
          </cell>
          <cell r="CX33">
            <v>0</v>
          </cell>
          <cell r="CY33">
            <v>0</v>
          </cell>
          <cell r="CZ33">
            <v>0</v>
          </cell>
          <cell r="DA33">
            <v>0</v>
          </cell>
          <cell r="DB33">
            <v>0</v>
          </cell>
          <cell r="DC33" t="str">
            <v>C13</v>
          </cell>
          <cell r="DD33">
            <v>0</v>
          </cell>
          <cell r="DE33">
            <v>0</v>
          </cell>
          <cell r="DF33">
            <v>0</v>
          </cell>
          <cell r="DG33">
            <v>0</v>
          </cell>
          <cell r="DH33">
            <v>0</v>
          </cell>
          <cell r="DI33" t="str">
            <v>C21</v>
          </cell>
          <cell r="DJ33">
            <v>0</v>
          </cell>
          <cell r="DK33">
            <v>0</v>
          </cell>
          <cell r="DL33">
            <v>0</v>
          </cell>
          <cell r="DM33">
            <v>0</v>
          </cell>
          <cell r="DN33">
            <v>0</v>
          </cell>
          <cell r="DO33" t="str">
            <v>C22</v>
          </cell>
          <cell r="DP33">
            <v>0</v>
          </cell>
          <cell r="DQ33">
            <v>0</v>
          </cell>
          <cell r="DR33">
            <v>0</v>
          </cell>
          <cell r="DS33">
            <v>0</v>
          </cell>
          <cell r="DT33">
            <v>0</v>
          </cell>
          <cell r="DU33" t="str">
            <v>C23</v>
          </cell>
          <cell r="DV33">
            <v>0</v>
          </cell>
          <cell r="DW33">
            <v>0</v>
          </cell>
          <cell r="DX33">
            <v>0</v>
          </cell>
          <cell r="DY33">
            <v>0</v>
          </cell>
          <cell r="DZ33">
            <v>0</v>
          </cell>
          <cell r="EA33" t="str">
            <v>C24</v>
          </cell>
          <cell r="EB33">
            <v>0</v>
          </cell>
          <cell r="EC33">
            <v>0</v>
          </cell>
          <cell r="ED33">
            <v>0</v>
          </cell>
          <cell r="EE33">
            <v>0</v>
          </cell>
          <cell r="EF33">
            <v>0</v>
          </cell>
          <cell r="EG33" t="str">
            <v>C25</v>
          </cell>
          <cell r="EH33">
            <v>0</v>
          </cell>
          <cell r="EI33">
            <v>0</v>
          </cell>
          <cell r="EJ33">
            <v>0</v>
          </cell>
          <cell r="EK33">
            <v>0</v>
          </cell>
          <cell r="EL33">
            <v>0</v>
          </cell>
          <cell r="EM33" t="str">
            <v>C26</v>
          </cell>
          <cell r="EN33">
            <v>0</v>
          </cell>
          <cell r="EO33">
            <v>0</v>
          </cell>
          <cell r="EP33">
            <v>0</v>
          </cell>
          <cell r="EQ33">
            <v>0</v>
          </cell>
          <cell r="ER33">
            <v>0</v>
          </cell>
          <cell r="ES33" t="str">
            <v>C27</v>
          </cell>
          <cell r="ET33">
            <v>0</v>
          </cell>
          <cell r="EU33">
            <v>0</v>
          </cell>
          <cell r="EV33">
            <v>0</v>
          </cell>
          <cell r="EW33">
            <v>0</v>
          </cell>
          <cell r="EX33">
            <v>0</v>
          </cell>
          <cell r="EY33" t="str">
            <v>C31</v>
          </cell>
          <cell r="EZ33">
            <v>0</v>
          </cell>
          <cell r="FA33">
            <v>0</v>
          </cell>
          <cell r="FB33">
            <v>0</v>
          </cell>
          <cell r="FC33">
            <v>0</v>
          </cell>
          <cell r="FD33">
            <v>0</v>
          </cell>
          <cell r="FE33" t="str">
            <v>C32</v>
          </cell>
          <cell r="FF33">
            <v>0</v>
          </cell>
          <cell r="FG33">
            <v>0</v>
          </cell>
          <cell r="FH33">
            <v>0</v>
          </cell>
          <cell r="FI33">
            <v>0</v>
          </cell>
          <cell r="FJ33">
            <v>0</v>
          </cell>
          <cell r="FK33" t="str">
            <v>C33</v>
          </cell>
          <cell r="FL33">
            <v>0</v>
          </cell>
          <cell r="FM33">
            <v>0</v>
          </cell>
          <cell r="FN33">
            <v>0</v>
          </cell>
          <cell r="FO33">
            <v>0</v>
          </cell>
          <cell r="FP33">
            <v>0</v>
          </cell>
          <cell r="FQ33" t="str">
            <v>C34</v>
          </cell>
          <cell r="FR33">
            <v>0</v>
          </cell>
          <cell r="FS33">
            <v>0</v>
          </cell>
          <cell r="FT33">
            <v>0</v>
          </cell>
          <cell r="FU33">
            <v>0</v>
          </cell>
          <cell r="FV33">
            <v>0</v>
          </cell>
          <cell r="FW33" t="str">
            <v>C35</v>
          </cell>
          <cell r="FX33">
            <v>0</v>
          </cell>
          <cell r="FY33">
            <v>0</v>
          </cell>
          <cell r="FZ33">
            <v>0</v>
          </cell>
          <cell r="GA33">
            <v>0</v>
          </cell>
          <cell r="GB33">
            <v>0</v>
          </cell>
          <cell r="GC33" t="str">
            <v>C36</v>
          </cell>
          <cell r="GD33">
            <v>0</v>
          </cell>
          <cell r="GE33">
            <v>0</v>
          </cell>
          <cell r="GF33">
            <v>0</v>
          </cell>
          <cell r="GG33">
            <v>0</v>
          </cell>
          <cell r="GH33">
            <v>0</v>
          </cell>
          <cell r="GI33" t="str">
            <v>C37</v>
          </cell>
          <cell r="GJ33">
            <v>0</v>
          </cell>
          <cell r="GK33">
            <v>0</v>
          </cell>
          <cell r="GL33">
            <v>0</v>
          </cell>
          <cell r="GM33">
            <v>0</v>
          </cell>
          <cell r="GN33">
            <v>0</v>
          </cell>
          <cell r="GO33" t="str">
            <v>C38</v>
          </cell>
          <cell r="GP33">
            <v>0</v>
          </cell>
          <cell r="GQ33">
            <v>0</v>
          </cell>
          <cell r="GR33">
            <v>0</v>
          </cell>
          <cell r="GS33">
            <v>0</v>
          </cell>
          <cell r="GT33">
            <v>0</v>
          </cell>
          <cell r="GU33" t="str">
            <v>C39</v>
          </cell>
          <cell r="GV33">
            <v>0</v>
          </cell>
          <cell r="GW33">
            <v>0</v>
          </cell>
          <cell r="GX33">
            <v>0</v>
          </cell>
          <cell r="GY33">
            <v>0</v>
          </cell>
          <cell r="GZ33">
            <v>0</v>
          </cell>
          <cell r="HA33" t="str">
            <v>C310</v>
          </cell>
          <cell r="HB33">
            <v>0</v>
          </cell>
          <cell r="HG33" t="str">
            <v>C310</v>
          </cell>
          <cell r="HH33">
            <v>0</v>
          </cell>
          <cell r="HM33" t="str">
            <v/>
          </cell>
          <cell r="HN33" t="str">
            <v/>
          </cell>
          <cell r="HP33" t="str">
            <v>12-MIPA.4</v>
          </cell>
          <cell r="HQ33" t="str">
            <v>EKO-L</v>
          </cell>
          <cell r="HS33">
            <v>3039</v>
          </cell>
          <cell r="HT33" t="str">
            <v>PKN</v>
          </cell>
          <cell r="HU33">
            <v>0</v>
          </cell>
          <cell r="HV33" t="str">
            <v>IND</v>
          </cell>
          <cell r="HW33">
            <v>0</v>
          </cell>
          <cell r="HX33" t="str">
            <v>MAT-W</v>
          </cell>
          <cell r="HY33">
            <v>0</v>
          </cell>
          <cell r="HZ33" t="str">
            <v>SEJ-W</v>
          </cell>
          <cell r="IA33">
            <v>0</v>
          </cell>
          <cell r="IB33" t="str">
            <v>IGR-W</v>
          </cell>
          <cell r="IC33">
            <v>0</v>
          </cell>
          <cell r="ID33" t="str">
            <v>SBO</v>
          </cell>
          <cell r="IE33">
            <v>0</v>
          </cell>
          <cell r="IF33" t="str">
            <v>PJO</v>
          </cell>
          <cell r="IG33">
            <v>0</v>
          </cell>
          <cell r="IH33" t="str">
            <v>PRA</v>
          </cell>
          <cell r="II33">
            <v>0</v>
          </cell>
          <cell r="IJ33" t="str">
            <v>JAW</v>
          </cell>
          <cell r="IK33">
            <v>0</v>
          </cell>
          <cell r="IL33" t="str">
            <v>ARB</v>
          </cell>
          <cell r="IM33">
            <v>0</v>
          </cell>
          <cell r="IN33" t="str">
            <v>PKM</v>
          </cell>
          <cell r="IO33">
            <v>0</v>
          </cell>
          <cell r="IP33" t="str">
            <v>IND-P</v>
          </cell>
          <cell r="IQ33">
            <v>0</v>
          </cell>
          <cell r="IR33" t="str">
            <v>IGR-P</v>
          </cell>
          <cell r="IS33">
            <v>0</v>
          </cell>
          <cell r="IT33" t="str">
            <v>JEP-P</v>
          </cell>
          <cell r="IU33">
            <v>0</v>
          </cell>
          <cell r="IV33" t="str">
            <v>ANT-P</v>
          </cell>
          <cell r="IW33">
            <v>0</v>
          </cell>
          <cell r="IX33" t="str">
            <v>BIO-L</v>
          </cell>
          <cell r="IY33">
            <v>0</v>
          </cell>
          <cell r="IZ33" t="str">
            <v>GEO-L</v>
          </cell>
          <cell r="JA33">
            <v>0</v>
          </cell>
        </row>
        <row r="34">
          <cell r="B34" t="str">
            <v>Eni Lestari, S. Kom</v>
          </cell>
          <cell r="C34" t="str">
            <v>BD</v>
          </cell>
          <cell r="D34">
            <v>34</v>
          </cell>
          <cell r="Q34" t="str">
            <v/>
          </cell>
          <cell r="AB34">
            <v>31</v>
          </cell>
          <cell r="AC34">
            <v>31</v>
          </cell>
          <cell r="AD34">
            <v>3040</v>
          </cell>
          <cell r="AE34" t="str">
            <v>0005410052</v>
          </cell>
          <cell r="AF34" t="str">
            <v>MUSTAKIM</v>
          </cell>
          <cell r="AG34" t="str">
            <v>L</v>
          </cell>
          <cell r="AH34" t="str">
            <v>10-TKR.1</v>
          </cell>
          <cell r="AI34" t="str">
            <v>AGM</v>
          </cell>
          <cell r="AJ34">
            <v>0</v>
          </cell>
          <cell r="AK34">
            <v>0</v>
          </cell>
          <cell r="AL34">
            <v>0</v>
          </cell>
          <cell r="AM34">
            <v>0</v>
          </cell>
          <cell r="AN34">
            <v>0</v>
          </cell>
          <cell r="AO34" t="str">
            <v>PKN</v>
          </cell>
          <cell r="AP34">
            <v>0</v>
          </cell>
          <cell r="AQ34">
            <v>0</v>
          </cell>
          <cell r="AR34">
            <v>0</v>
          </cell>
          <cell r="AS34">
            <v>0</v>
          </cell>
          <cell r="AT34">
            <v>0</v>
          </cell>
          <cell r="AU34" t="str">
            <v>IND</v>
          </cell>
          <cell r="AV34">
            <v>0</v>
          </cell>
          <cell r="AW34">
            <v>0</v>
          </cell>
          <cell r="AX34">
            <v>0</v>
          </cell>
          <cell r="AY34">
            <v>0</v>
          </cell>
          <cell r="AZ34">
            <v>0</v>
          </cell>
          <cell r="BA34" t="str">
            <v>MAT</v>
          </cell>
          <cell r="BB34">
            <v>0</v>
          </cell>
          <cell r="BC34">
            <v>0</v>
          </cell>
          <cell r="BD34">
            <v>0</v>
          </cell>
          <cell r="BE34">
            <v>0</v>
          </cell>
          <cell r="BF34">
            <v>0</v>
          </cell>
          <cell r="BG34" t="str">
            <v>SEJ</v>
          </cell>
          <cell r="BH34">
            <v>0</v>
          </cell>
          <cell r="BI34">
            <v>0</v>
          </cell>
          <cell r="BJ34">
            <v>0</v>
          </cell>
          <cell r="BK34">
            <v>0</v>
          </cell>
          <cell r="BL34">
            <v>0</v>
          </cell>
          <cell r="BM34" t="str">
            <v>ING</v>
          </cell>
          <cell r="BN34">
            <v>0</v>
          </cell>
          <cell r="BO34">
            <v>0</v>
          </cell>
          <cell r="BP34">
            <v>0</v>
          </cell>
          <cell r="BQ34">
            <v>0</v>
          </cell>
          <cell r="BR34">
            <v>0</v>
          </cell>
          <cell r="BS34" t="str">
            <v>SBU</v>
          </cell>
          <cell r="BT34">
            <v>0</v>
          </cell>
          <cell r="BU34">
            <v>0</v>
          </cell>
          <cell r="BV34">
            <v>0</v>
          </cell>
          <cell r="BW34">
            <v>0</v>
          </cell>
          <cell r="BX34">
            <v>0</v>
          </cell>
          <cell r="BY34" t="str">
            <v>KWU</v>
          </cell>
          <cell r="BZ34">
            <v>0</v>
          </cell>
          <cell r="CA34">
            <v>0</v>
          </cell>
          <cell r="CB34">
            <v>0</v>
          </cell>
          <cell r="CC34">
            <v>0</v>
          </cell>
          <cell r="CD34">
            <v>0</v>
          </cell>
          <cell r="CE34" t="str">
            <v>POR</v>
          </cell>
          <cell r="CF34">
            <v>0</v>
          </cell>
          <cell r="CG34">
            <v>0</v>
          </cell>
          <cell r="CH34">
            <v>0</v>
          </cell>
          <cell r="CI34">
            <v>0</v>
          </cell>
          <cell r="CJ34">
            <v>0</v>
          </cell>
          <cell r="CK34" t="str">
            <v>JAW</v>
          </cell>
          <cell r="CL34">
            <v>0</v>
          </cell>
          <cell r="CM34">
            <v>0</v>
          </cell>
          <cell r="CN34">
            <v>0</v>
          </cell>
          <cell r="CO34">
            <v>0</v>
          </cell>
          <cell r="CP34">
            <v>0</v>
          </cell>
          <cell r="CQ34" t="str">
            <v>C11</v>
          </cell>
          <cell r="CR34">
            <v>0</v>
          </cell>
          <cell r="CS34">
            <v>0</v>
          </cell>
          <cell r="CT34">
            <v>0</v>
          </cell>
          <cell r="CU34">
            <v>0</v>
          </cell>
          <cell r="CV34">
            <v>0</v>
          </cell>
          <cell r="CW34" t="str">
            <v>C12</v>
          </cell>
          <cell r="CX34">
            <v>0</v>
          </cell>
          <cell r="CY34">
            <v>0</v>
          </cell>
          <cell r="CZ34">
            <v>0</v>
          </cell>
          <cell r="DA34">
            <v>0</v>
          </cell>
          <cell r="DB34">
            <v>0</v>
          </cell>
          <cell r="DC34" t="str">
            <v>C13</v>
          </cell>
          <cell r="DD34">
            <v>0</v>
          </cell>
          <cell r="DE34">
            <v>0</v>
          </cell>
          <cell r="DF34">
            <v>0</v>
          </cell>
          <cell r="DG34">
            <v>0</v>
          </cell>
          <cell r="DH34">
            <v>0</v>
          </cell>
          <cell r="DI34" t="str">
            <v>C21</v>
          </cell>
          <cell r="DJ34">
            <v>0</v>
          </cell>
          <cell r="DK34">
            <v>0</v>
          </cell>
          <cell r="DL34">
            <v>0</v>
          </cell>
          <cell r="DM34">
            <v>0</v>
          </cell>
          <cell r="DN34">
            <v>0</v>
          </cell>
          <cell r="DO34" t="str">
            <v>C22</v>
          </cell>
          <cell r="DP34">
            <v>0</v>
          </cell>
          <cell r="DQ34">
            <v>0</v>
          </cell>
          <cell r="DR34">
            <v>0</v>
          </cell>
          <cell r="DS34">
            <v>0</v>
          </cell>
          <cell r="DT34">
            <v>0</v>
          </cell>
          <cell r="DU34" t="str">
            <v>C23</v>
          </cell>
          <cell r="DV34">
            <v>0</v>
          </cell>
          <cell r="DW34">
            <v>0</v>
          </cell>
          <cell r="DX34">
            <v>0</v>
          </cell>
          <cell r="DY34">
            <v>0</v>
          </cell>
          <cell r="DZ34">
            <v>0</v>
          </cell>
          <cell r="EA34" t="str">
            <v>C24</v>
          </cell>
          <cell r="EB34">
            <v>0</v>
          </cell>
          <cell r="EC34">
            <v>0</v>
          </cell>
          <cell r="ED34">
            <v>0</v>
          </cell>
          <cell r="EE34">
            <v>0</v>
          </cell>
          <cell r="EF34">
            <v>0</v>
          </cell>
          <cell r="EG34" t="str">
            <v>C25</v>
          </cell>
          <cell r="EH34">
            <v>0</v>
          </cell>
          <cell r="EI34">
            <v>0</v>
          </cell>
          <cell r="EJ34">
            <v>0</v>
          </cell>
          <cell r="EK34">
            <v>0</v>
          </cell>
          <cell r="EL34">
            <v>0</v>
          </cell>
          <cell r="EM34" t="str">
            <v>C26</v>
          </cell>
          <cell r="EN34">
            <v>0</v>
          </cell>
          <cell r="EO34">
            <v>0</v>
          </cell>
          <cell r="EP34">
            <v>0</v>
          </cell>
          <cell r="EQ34">
            <v>0</v>
          </cell>
          <cell r="ER34">
            <v>0</v>
          </cell>
          <cell r="ES34" t="str">
            <v>C27</v>
          </cell>
          <cell r="ET34">
            <v>0</v>
          </cell>
          <cell r="EU34">
            <v>0</v>
          </cell>
          <cell r="EV34">
            <v>0</v>
          </cell>
          <cell r="EW34">
            <v>0</v>
          </cell>
          <cell r="EX34">
            <v>0</v>
          </cell>
          <cell r="EY34" t="str">
            <v>C31</v>
          </cell>
          <cell r="EZ34">
            <v>0</v>
          </cell>
          <cell r="FA34">
            <v>0</v>
          </cell>
          <cell r="FB34">
            <v>0</v>
          </cell>
          <cell r="FC34">
            <v>0</v>
          </cell>
          <cell r="FD34">
            <v>0</v>
          </cell>
          <cell r="FE34" t="str">
            <v>C32</v>
          </cell>
          <cell r="FF34">
            <v>0</v>
          </cell>
          <cell r="FG34">
            <v>0</v>
          </cell>
          <cell r="FH34">
            <v>0</v>
          </cell>
          <cell r="FI34">
            <v>0</v>
          </cell>
          <cell r="FJ34">
            <v>0</v>
          </cell>
          <cell r="FK34" t="str">
            <v>C33</v>
          </cell>
          <cell r="FL34">
            <v>0</v>
          </cell>
          <cell r="FM34">
            <v>0</v>
          </cell>
          <cell r="FN34">
            <v>0</v>
          </cell>
          <cell r="FO34">
            <v>0</v>
          </cell>
          <cell r="FP34">
            <v>0</v>
          </cell>
          <cell r="FQ34" t="str">
            <v>C34</v>
          </cell>
          <cell r="FR34">
            <v>0</v>
          </cell>
          <cell r="FS34">
            <v>0</v>
          </cell>
          <cell r="FT34">
            <v>0</v>
          </cell>
          <cell r="FU34">
            <v>0</v>
          </cell>
          <cell r="FV34">
            <v>0</v>
          </cell>
          <cell r="FW34" t="str">
            <v>C35</v>
          </cell>
          <cell r="FX34">
            <v>0</v>
          </cell>
          <cell r="FY34">
            <v>0</v>
          </cell>
          <cell r="FZ34">
            <v>0</v>
          </cell>
          <cell r="GA34">
            <v>0</v>
          </cell>
          <cell r="GB34">
            <v>0</v>
          </cell>
          <cell r="GC34" t="str">
            <v>C36</v>
          </cell>
          <cell r="GD34">
            <v>0</v>
          </cell>
          <cell r="GE34">
            <v>0</v>
          </cell>
          <cell r="GF34">
            <v>0</v>
          </cell>
          <cell r="GG34">
            <v>0</v>
          </cell>
          <cell r="GH34">
            <v>0</v>
          </cell>
          <cell r="GI34" t="str">
            <v>C37</v>
          </cell>
          <cell r="GJ34">
            <v>0</v>
          </cell>
          <cell r="GK34">
            <v>0</v>
          </cell>
          <cell r="GL34">
            <v>0</v>
          </cell>
          <cell r="GM34">
            <v>0</v>
          </cell>
          <cell r="GN34">
            <v>0</v>
          </cell>
          <cell r="GO34" t="str">
            <v>C38</v>
          </cell>
          <cell r="GP34">
            <v>0</v>
          </cell>
          <cell r="GQ34">
            <v>0</v>
          </cell>
          <cell r="GR34">
            <v>0</v>
          </cell>
          <cell r="GS34">
            <v>0</v>
          </cell>
          <cell r="GT34">
            <v>0</v>
          </cell>
          <cell r="GU34" t="str">
            <v>C39</v>
          </cell>
          <cell r="GV34">
            <v>0</v>
          </cell>
          <cell r="GW34">
            <v>0</v>
          </cell>
          <cell r="GX34">
            <v>0</v>
          </cell>
          <cell r="GY34">
            <v>0</v>
          </cell>
          <cell r="GZ34">
            <v>0</v>
          </cell>
          <cell r="HA34" t="str">
            <v>C310</v>
          </cell>
          <cell r="HB34">
            <v>0</v>
          </cell>
          <cell r="HG34" t="str">
            <v>C310</v>
          </cell>
          <cell r="HH34">
            <v>0</v>
          </cell>
          <cell r="HM34" t="str">
            <v/>
          </cell>
          <cell r="HN34" t="str">
            <v/>
          </cell>
          <cell r="HS34">
            <v>3040</v>
          </cell>
          <cell r="HT34" t="str">
            <v>PKN</v>
          </cell>
          <cell r="HU34">
            <v>0</v>
          </cell>
          <cell r="HV34" t="str">
            <v>IND</v>
          </cell>
          <cell r="HW34">
            <v>0</v>
          </cell>
          <cell r="HX34" t="str">
            <v>MAT-W</v>
          </cell>
          <cell r="HY34">
            <v>0</v>
          </cell>
          <cell r="HZ34" t="str">
            <v>SEJ-W</v>
          </cell>
          <cell r="IA34">
            <v>0</v>
          </cell>
          <cell r="IB34" t="str">
            <v>IGR-W</v>
          </cell>
          <cell r="IC34">
            <v>0</v>
          </cell>
          <cell r="ID34" t="str">
            <v>SBO</v>
          </cell>
          <cell r="IE34">
            <v>0</v>
          </cell>
          <cell r="IF34" t="str">
            <v>PJO</v>
          </cell>
          <cell r="IG34">
            <v>0</v>
          </cell>
          <cell r="IH34" t="str">
            <v>PRA</v>
          </cell>
          <cell r="II34">
            <v>0</v>
          </cell>
          <cell r="IJ34" t="str">
            <v>JAW</v>
          </cell>
          <cell r="IK34">
            <v>0</v>
          </cell>
          <cell r="IL34" t="str">
            <v>ARB</v>
          </cell>
          <cell r="IM34">
            <v>0</v>
          </cell>
          <cell r="IN34" t="str">
            <v>PKM</v>
          </cell>
          <cell r="IO34">
            <v>0</v>
          </cell>
          <cell r="IP34" t="str">
            <v>GEO-P</v>
          </cell>
          <cell r="IQ34">
            <v>0</v>
          </cell>
          <cell r="IR34" t="str">
            <v>SEJ-P</v>
          </cell>
          <cell r="IS34">
            <v>0</v>
          </cell>
          <cell r="IT34" t="str">
            <v>SOS-P</v>
          </cell>
          <cell r="IU34">
            <v>0</v>
          </cell>
          <cell r="IV34" t="str">
            <v>EKO-P</v>
          </cell>
          <cell r="IW34">
            <v>0</v>
          </cell>
          <cell r="IX34" t="str">
            <v>BIO-L</v>
          </cell>
          <cell r="IY34">
            <v>0</v>
          </cell>
          <cell r="IZ34" t="str">
            <v>IGR-L</v>
          </cell>
          <cell r="JA34">
            <v>0</v>
          </cell>
        </row>
        <row r="35">
          <cell r="B35" t="str">
            <v>Asrul Ardiana, S.Pd</v>
          </cell>
          <cell r="C35" t="str">
            <v>BE</v>
          </cell>
          <cell r="D35">
            <v>35</v>
          </cell>
          <cell r="Q35" t="str">
            <v/>
          </cell>
          <cell r="AB35">
            <v>32</v>
          </cell>
          <cell r="AC35">
            <v>32</v>
          </cell>
          <cell r="AD35">
            <v>3041</v>
          </cell>
          <cell r="AE35" t="str">
            <v>9993449466</v>
          </cell>
          <cell r="AF35" t="str">
            <v>NGAWI MAKRUFI</v>
          </cell>
          <cell r="AG35" t="str">
            <v>L</v>
          </cell>
          <cell r="AH35" t="str">
            <v>10-TKR.1</v>
          </cell>
          <cell r="AI35" t="str">
            <v>AGM</v>
          </cell>
          <cell r="AJ35">
            <v>0</v>
          </cell>
          <cell r="AK35">
            <v>0</v>
          </cell>
          <cell r="AL35">
            <v>0</v>
          </cell>
          <cell r="AM35">
            <v>0</v>
          </cell>
          <cell r="AN35">
            <v>0</v>
          </cell>
          <cell r="AO35" t="str">
            <v>PKN</v>
          </cell>
          <cell r="AP35">
            <v>0</v>
          </cell>
          <cell r="AQ35">
            <v>0</v>
          </cell>
          <cell r="AR35">
            <v>0</v>
          </cell>
          <cell r="AS35">
            <v>0</v>
          </cell>
          <cell r="AT35">
            <v>0</v>
          </cell>
          <cell r="AU35" t="str">
            <v>IND</v>
          </cell>
          <cell r="AV35">
            <v>0</v>
          </cell>
          <cell r="AW35">
            <v>0</v>
          </cell>
          <cell r="AX35">
            <v>0</v>
          </cell>
          <cell r="AY35">
            <v>0</v>
          </cell>
          <cell r="AZ35">
            <v>0</v>
          </cell>
          <cell r="BA35" t="str">
            <v>MAT</v>
          </cell>
          <cell r="BB35">
            <v>0</v>
          </cell>
          <cell r="BC35">
            <v>0</v>
          </cell>
          <cell r="BD35">
            <v>0</v>
          </cell>
          <cell r="BE35">
            <v>0</v>
          </cell>
          <cell r="BF35">
            <v>0</v>
          </cell>
          <cell r="BG35" t="str">
            <v>SEJ</v>
          </cell>
          <cell r="BH35">
            <v>0</v>
          </cell>
          <cell r="BI35">
            <v>0</v>
          </cell>
          <cell r="BJ35">
            <v>0</v>
          </cell>
          <cell r="BK35">
            <v>0</v>
          </cell>
          <cell r="BL35">
            <v>0</v>
          </cell>
          <cell r="BM35" t="str">
            <v>ING</v>
          </cell>
          <cell r="BN35">
            <v>0</v>
          </cell>
          <cell r="BO35">
            <v>0</v>
          </cell>
          <cell r="BP35">
            <v>0</v>
          </cell>
          <cell r="BQ35">
            <v>0</v>
          </cell>
          <cell r="BR35">
            <v>0</v>
          </cell>
          <cell r="BS35" t="str">
            <v>SBU</v>
          </cell>
          <cell r="BT35">
            <v>0</v>
          </cell>
          <cell r="BU35">
            <v>0</v>
          </cell>
          <cell r="BV35">
            <v>0</v>
          </cell>
          <cell r="BW35">
            <v>0</v>
          </cell>
          <cell r="BX35">
            <v>0</v>
          </cell>
          <cell r="BY35" t="str">
            <v>KWU</v>
          </cell>
          <cell r="BZ35">
            <v>0</v>
          </cell>
          <cell r="CA35">
            <v>0</v>
          </cell>
          <cell r="CB35">
            <v>0</v>
          </cell>
          <cell r="CC35">
            <v>0</v>
          </cell>
          <cell r="CD35">
            <v>0</v>
          </cell>
          <cell r="CE35" t="str">
            <v>POR</v>
          </cell>
          <cell r="CF35">
            <v>0</v>
          </cell>
          <cell r="CG35">
            <v>0</v>
          </cell>
          <cell r="CH35">
            <v>0</v>
          </cell>
          <cell r="CI35">
            <v>0</v>
          </cell>
          <cell r="CJ35">
            <v>0</v>
          </cell>
          <cell r="CK35" t="str">
            <v>JAW</v>
          </cell>
          <cell r="CL35">
            <v>0</v>
          </cell>
          <cell r="CM35">
            <v>0</v>
          </cell>
          <cell r="CN35">
            <v>0</v>
          </cell>
          <cell r="CO35">
            <v>0</v>
          </cell>
          <cell r="CP35">
            <v>0</v>
          </cell>
          <cell r="CQ35" t="str">
            <v>C11</v>
          </cell>
          <cell r="CR35">
            <v>0</v>
          </cell>
          <cell r="CS35">
            <v>0</v>
          </cell>
          <cell r="CT35">
            <v>0</v>
          </cell>
          <cell r="CU35">
            <v>0</v>
          </cell>
          <cell r="CV35">
            <v>0</v>
          </cell>
          <cell r="CW35" t="str">
            <v>C12</v>
          </cell>
          <cell r="CX35">
            <v>0</v>
          </cell>
          <cell r="CY35">
            <v>0</v>
          </cell>
          <cell r="CZ35">
            <v>0</v>
          </cell>
          <cell r="DA35">
            <v>0</v>
          </cell>
          <cell r="DB35">
            <v>0</v>
          </cell>
          <cell r="DC35" t="str">
            <v>C13</v>
          </cell>
          <cell r="DD35">
            <v>0</v>
          </cell>
          <cell r="DE35">
            <v>0</v>
          </cell>
          <cell r="DF35">
            <v>0</v>
          </cell>
          <cell r="DG35">
            <v>0</v>
          </cell>
          <cell r="DH35">
            <v>0</v>
          </cell>
          <cell r="DI35" t="str">
            <v>C21</v>
          </cell>
          <cell r="DJ35">
            <v>0</v>
          </cell>
          <cell r="DK35">
            <v>0</v>
          </cell>
          <cell r="DL35">
            <v>0</v>
          </cell>
          <cell r="DM35">
            <v>0</v>
          </cell>
          <cell r="DN35">
            <v>0</v>
          </cell>
          <cell r="DO35" t="str">
            <v>C22</v>
          </cell>
          <cell r="DP35">
            <v>0</v>
          </cell>
          <cell r="DQ35">
            <v>0</v>
          </cell>
          <cell r="DR35">
            <v>0</v>
          </cell>
          <cell r="DS35">
            <v>0</v>
          </cell>
          <cell r="DT35">
            <v>0</v>
          </cell>
          <cell r="DU35" t="str">
            <v>C23</v>
          </cell>
          <cell r="DV35">
            <v>0</v>
          </cell>
          <cell r="DW35">
            <v>0</v>
          </cell>
          <cell r="DX35">
            <v>0</v>
          </cell>
          <cell r="DY35">
            <v>0</v>
          </cell>
          <cell r="DZ35">
            <v>0</v>
          </cell>
          <cell r="EA35" t="str">
            <v>C24</v>
          </cell>
          <cell r="EB35">
            <v>0</v>
          </cell>
          <cell r="EC35">
            <v>0</v>
          </cell>
          <cell r="ED35">
            <v>0</v>
          </cell>
          <cell r="EE35">
            <v>0</v>
          </cell>
          <cell r="EF35">
            <v>0</v>
          </cell>
          <cell r="EG35" t="str">
            <v>C25</v>
          </cell>
          <cell r="EH35">
            <v>0</v>
          </cell>
          <cell r="EI35">
            <v>0</v>
          </cell>
          <cell r="EJ35">
            <v>0</v>
          </cell>
          <cell r="EK35">
            <v>0</v>
          </cell>
          <cell r="EL35">
            <v>0</v>
          </cell>
          <cell r="EM35" t="str">
            <v>C26</v>
          </cell>
          <cell r="EN35">
            <v>0</v>
          </cell>
          <cell r="EO35">
            <v>0</v>
          </cell>
          <cell r="EP35">
            <v>0</v>
          </cell>
          <cell r="EQ35">
            <v>0</v>
          </cell>
          <cell r="ER35">
            <v>0</v>
          </cell>
          <cell r="ES35" t="str">
            <v>C27</v>
          </cell>
          <cell r="ET35">
            <v>0</v>
          </cell>
          <cell r="EU35">
            <v>0</v>
          </cell>
          <cell r="EV35">
            <v>0</v>
          </cell>
          <cell r="EW35">
            <v>0</v>
          </cell>
          <cell r="EX35">
            <v>0</v>
          </cell>
          <cell r="EY35" t="str">
            <v>C31</v>
          </cell>
          <cell r="EZ35">
            <v>0</v>
          </cell>
          <cell r="FA35">
            <v>0</v>
          </cell>
          <cell r="FB35">
            <v>0</v>
          </cell>
          <cell r="FC35">
            <v>0</v>
          </cell>
          <cell r="FD35">
            <v>0</v>
          </cell>
          <cell r="FE35" t="str">
            <v>C32</v>
          </cell>
          <cell r="FF35">
            <v>0</v>
          </cell>
          <cell r="FG35">
            <v>0</v>
          </cell>
          <cell r="FH35">
            <v>0</v>
          </cell>
          <cell r="FI35">
            <v>0</v>
          </cell>
          <cell r="FJ35">
            <v>0</v>
          </cell>
          <cell r="FK35" t="str">
            <v>C33</v>
          </cell>
          <cell r="FL35">
            <v>0</v>
          </cell>
          <cell r="FM35">
            <v>0</v>
          </cell>
          <cell r="FN35">
            <v>0</v>
          </cell>
          <cell r="FO35">
            <v>0</v>
          </cell>
          <cell r="FP35">
            <v>0</v>
          </cell>
          <cell r="FQ35" t="str">
            <v>C34</v>
          </cell>
          <cell r="FR35">
            <v>0</v>
          </cell>
          <cell r="FS35">
            <v>0</v>
          </cell>
          <cell r="FT35">
            <v>0</v>
          </cell>
          <cell r="FU35">
            <v>0</v>
          </cell>
          <cell r="FV35">
            <v>0</v>
          </cell>
          <cell r="FW35" t="str">
            <v>C35</v>
          </cell>
          <cell r="FX35">
            <v>0</v>
          </cell>
          <cell r="FY35">
            <v>0</v>
          </cell>
          <cell r="FZ35">
            <v>0</v>
          </cell>
          <cell r="GA35">
            <v>0</v>
          </cell>
          <cell r="GB35">
            <v>0</v>
          </cell>
          <cell r="GC35" t="str">
            <v>C36</v>
          </cell>
          <cell r="GD35">
            <v>0</v>
          </cell>
          <cell r="GE35">
            <v>0</v>
          </cell>
          <cell r="GF35">
            <v>0</v>
          </cell>
          <cell r="GG35">
            <v>0</v>
          </cell>
          <cell r="GH35">
            <v>0</v>
          </cell>
          <cell r="GI35" t="str">
            <v>C37</v>
          </cell>
          <cell r="GJ35">
            <v>0</v>
          </cell>
          <cell r="GK35">
            <v>0</v>
          </cell>
          <cell r="GL35">
            <v>0</v>
          </cell>
          <cell r="GM35">
            <v>0</v>
          </cell>
          <cell r="GN35">
            <v>0</v>
          </cell>
          <cell r="GO35" t="str">
            <v>C38</v>
          </cell>
          <cell r="GP35">
            <v>0</v>
          </cell>
          <cell r="GQ35">
            <v>0</v>
          </cell>
          <cell r="GR35">
            <v>0</v>
          </cell>
          <cell r="GS35">
            <v>0</v>
          </cell>
          <cell r="GT35">
            <v>0</v>
          </cell>
          <cell r="GU35" t="str">
            <v>C39</v>
          </cell>
          <cell r="GV35">
            <v>0</v>
          </cell>
          <cell r="GW35">
            <v>0</v>
          </cell>
          <cell r="GX35">
            <v>0</v>
          </cell>
          <cell r="GY35">
            <v>0</v>
          </cell>
          <cell r="GZ35">
            <v>0</v>
          </cell>
          <cell r="HA35" t="str">
            <v>C310</v>
          </cell>
          <cell r="HB35">
            <v>0</v>
          </cell>
          <cell r="HG35" t="str">
            <v>C310</v>
          </cell>
          <cell r="HH35">
            <v>0</v>
          </cell>
          <cell r="HM35" t="str">
            <v/>
          </cell>
          <cell r="HN35" t="str">
            <v/>
          </cell>
          <cell r="HS35">
            <v>3041</v>
          </cell>
          <cell r="HT35" t="str">
            <v>PKN</v>
          </cell>
          <cell r="HU35">
            <v>0</v>
          </cell>
          <cell r="HV35" t="str">
            <v>IND</v>
          </cell>
          <cell r="HW35">
            <v>0</v>
          </cell>
          <cell r="HX35" t="str">
            <v>MAT-W</v>
          </cell>
          <cell r="HY35">
            <v>0</v>
          </cell>
          <cell r="HZ35" t="str">
            <v>SEJ-W</v>
          </cell>
          <cell r="IA35">
            <v>0</v>
          </cell>
          <cell r="IB35" t="str">
            <v>IGR-W</v>
          </cell>
          <cell r="IC35">
            <v>0</v>
          </cell>
          <cell r="ID35" t="str">
            <v>SBO</v>
          </cell>
          <cell r="IE35">
            <v>0</v>
          </cell>
          <cell r="IF35" t="str">
            <v>PJO</v>
          </cell>
          <cell r="IG35">
            <v>0</v>
          </cell>
          <cell r="IH35" t="str">
            <v>PRA</v>
          </cell>
          <cell r="II35">
            <v>0</v>
          </cell>
          <cell r="IJ35" t="str">
            <v>JAW</v>
          </cell>
          <cell r="IK35">
            <v>0</v>
          </cell>
          <cell r="IL35" t="str">
            <v>ARB</v>
          </cell>
          <cell r="IM35">
            <v>0</v>
          </cell>
          <cell r="IN35" t="str">
            <v>PKM</v>
          </cell>
          <cell r="IO35">
            <v>0</v>
          </cell>
          <cell r="IP35" t="str">
            <v>GEO-P</v>
          </cell>
          <cell r="IQ35">
            <v>0</v>
          </cell>
          <cell r="IR35" t="str">
            <v>SEJ-P</v>
          </cell>
          <cell r="IS35">
            <v>0</v>
          </cell>
          <cell r="IT35" t="str">
            <v>SOS-P</v>
          </cell>
          <cell r="IU35">
            <v>0</v>
          </cell>
          <cell r="IV35" t="str">
            <v>EKO-P</v>
          </cell>
          <cell r="IW35">
            <v>0</v>
          </cell>
          <cell r="IX35" t="str">
            <v>BIO-L</v>
          </cell>
          <cell r="IY35">
            <v>0</v>
          </cell>
          <cell r="IZ35" t="str">
            <v>IGR-L</v>
          </cell>
          <cell r="JA35">
            <v>0</v>
          </cell>
        </row>
        <row r="36">
          <cell r="B36" t="str">
            <v>Nur Laily Estiqomah, S.Pd. T</v>
          </cell>
          <cell r="C36" t="str">
            <v>BF</v>
          </cell>
          <cell r="D36">
            <v>36</v>
          </cell>
          <cell r="Q36" t="str">
            <v/>
          </cell>
          <cell r="AB36">
            <v>33</v>
          </cell>
          <cell r="AC36">
            <v>33</v>
          </cell>
          <cell r="AD36">
            <v>3042</v>
          </cell>
          <cell r="AF36" t="str">
            <v>NGIRFAN</v>
          </cell>
          <cell r="AG36" t="str">
            <v>L</v>
          </cell>
          <cell r="AH36" t="str">
            <v>10-TKR.1</v>
          </cell>
          <cell r="AI36" t="str">
            <v>AGM</v>
          </cell>
          <cell r="AJ36">
            <v>0</v>
          </cell>
          <cell r="AK36">
            <v>0</v>
          </cell>
          <cell r="AL36">
            <v>0</v>
          </cell>
          <cell r="AM36">
            <v>0</v>
          </cell>
          <cell r="AN36">
            <v>0</v>
          </cell>
          <cell r="AO36" t="str">
            <v>PKN</v>
          </cell>
          <cell r="AP36">
            <v>0</v>
          </cell>
          <cell r="AQ36">
            <v>0</v>
          </cell>
          <cell r="AR36">
            <v>0</v>
          </cell>
          <cell r="AS36">
            <v>0</v>
          </cell>
          <cell r="AT36">
            <v>0</v>
          </cell>
          <cell r="AU36" t="str">
            <v>IND</v>
          </cell>
          <cell r="AV36">
            <v>0</v>
          </cell>
          <cell r="AW36">
            <v>0</v>
          </cell>
          <cell r="AX36">
            <v>0</v>
          </cell>
          <cell r="AY36">
            <v>0</v>
          </cell>
          <cell r="AZ36">
            <v>0</v>
          </cell>
          <cell r="BA36" t="str">
            <v>MAT</v>
          </cell>
          <cell r="BB36">
            <v>0</v>
          </cell>
          <cell r="BC36">
            <v>0</v>
          </cell>
          <cell r="BD36">
            <v>0</v>
          </cell>
          <cell r="BE36">
            <v>0</v>
          </cell>
          <cell r="BF36">
            <v>0</v>
          </cell>
          <cell r="BG36" t="str">
            <v>SEJ</v>
          </cell>
          <cell r="BH36">
            <v>0</v>
          </cell>
          <cell r="BI36">
            <v>0</v>
          </cell>
          <cell r="BJ36">
            <v>0</v>
          </cell>
          <cell r="BK36">
            <v>0</v>
          </cell>
          <cell r="BL36">
            <v>0</v>
          </cell>
          <cell r="BM36" t="str">
            <v>ING</v>
          </cell>
          <cell r="BN36">
            <v>0</v>
          </cell>
          <cell r="BO36">
            <v>0</v>
          </cell>
          <cell r="BP36">
            <v>0</v>
          </cell>
          <cell r="BQ36">
            <v>0</v>
          </cell>
          <cell r="BR36">
            <v>0</v>
          </cell>
          <cell r="BS36" t="str">
            <v>SBU</v>
          </cell>
          <cell r="BT36">
            <v>0</v>
          </cell>
          <cell r="BU36">
            <v>0</v>
          </cell>
          <cell r="BV36">
            <v>0</v>
          </cell>
          <cell r="BW36">
            <v>0</v>
          </cell>
          <cell r="BX36">
            <v>0</v>
          </cell>
          <cell r="BY36" t="str">
            <v>KWU</v>
          </cell>
          <cell r="BZ36">
            <v>0</v>
          </cell>
          <cell r="CA36">
            <v>0</v>
          </cell>
          <cell r="CB36">
            <v>0</v>
          </cell>
          <cell r="CC36">
            <v>0</v>
          </cell>
          <cell r="CD36">
            <v>0</v>
          </cell>
          <cell r="CE36" t="str">
            <v>POR</v>
          </cell>
          <cell r="CF36">
            <v>0</v>
          </cell>
          <cell r="CG36">
            <v>0</v>
          </cell>
          <cell r="CH36">
            <v>0</v>
          </cell>
          <cell r="CI36">
            <v>0</v>
          </cell>
          <cell r="CJ36">
            <v>0</v>
          </cell>
          <cell r="CK36" t="str">
            <v>JAW</v>
          </cell>
          <cell r="CL36">
            <v>0</v>
          </cell>
          <cell r="CM36">
            <v>0</v>
          </cell>
          <cell r="CN36">
            <v>0</v>
          </cell>
          <cell r="CO36">
            <v>0</v>
          </cell>
          <cell r="CP36">
            <v>0</v>
          </cell>
          <cell r="CQ36" t="str">
            <v>C11</v>
          </cell>
          <cell r="CR36">
            <v>0</v>
          </cell>
          <cell r="CS36">
            <v>0</v>
          </cell>
          <cell r="CT36">
            <v>0</v>
          </cell>
          <cell r="CU36">
            <v>0</v>
          </cell>
          <cell r="CV36">
            <v>0</v>
          </cell>
          <cell r="CW36" t="str">
            <v>C12</v>
          </cell>
          <cell r="CX36">
            <v>0</v>
          </cell>
          <cell r="CY36">
            <v>0</v>
          </cell>
          <cell r="CZ36">
            <v>0</v>
          </cell>
          <cell r="DA36">
            <v>0</v>
          </cell>
          <cell r="DB36">
            <v>0</v>
          </cell>
          <cell r="DC36" t="str">
            <v>C13</v>
          </cell>
          <cell r="DD36">
            <v>0</v>
          </cell>
          <cell r="DE36">
            <v>0</v>
          </cell>
          <cell r="DF36">
            <v>0</v>
          </cell>
          <cell r="DG36">
            <v>0</v>
          </cell>
          <cell r="DH36">
            <v>0</v>
          </cell>
          <cell r="DI36" t="str">
            <v>C21</v>
          </cell>
          <cell r="DJ36">
            <v>0</v>
          </cell>
          <cell r="DK36">
            <v>0</v>
          </cell>
          <cell r="DL36">
            <v>0</v>
          </cell>
          <cell r="DM36">
            <v>0</v>
          </cell>
          <cell r="DN36">
            <v>0</v>
          </cell>
          <cell r="DO36" t="str">
            <v>C22</v>
          </cell>
          <cell r="DP36">
            <v>0</v>
          </cell>
          <cell r="DQ36">
            <v>0</v>
          </cell>
          <cell r="DR36">
            <v>0</v>
          </cell>
          <cell r="DS36">
            <v>0</v>
          </cell>
          <cell r="DT36">
            <v>0</v>
          </cell>
          <cell r="DU36" t="str">
            <v>C23</v>
          </cell>
          <cell r="DV36">
            <v>0</v>
          </cell>
          <cell r="DW36">
            <v>0</v>
          </cell>
          <cell r="DX36">
            <v>0</v>
          </cell>
          <cell r="DY36">
            <v>0</v>
          </cell>
          <cell r="DZ36">
            <v>0</v>
          </cell>
          <cell r="EA36" t="str">
            <v>C24</v>
          </cell>
          <cell r="EB36">
            <v>0</v>
          </cell>
          <cell r="EC36">
            <v>0</v>
          </cell>
          <cell r="ED36">
            <v>0</v>
          </cell>
          <cell r="EE36">
            <v>0</v>
          </cell>
          <cell r="EF36">
            <v>0</v>
          </cell>
          <cell r="EG36" t="str">
            <v>C25</v>
          </cell>
          <cell r="EH36">
            <v>0</v>
          </cell>
          <cell r="EI36">
            <v>0</v>
          </cell>
          <cell r="EJ36">
            <v>0</v>
          </cell>
          <cell r="EK36">
            <v>0</v>
          </cell>
          <cell r="EL36">
            <v>0</v>
          </cell>
          <cell r="EM36" t="str">
            <v>C26</v>
          </cell>
          <cell r="EN36">
            <v>0</v>
          </cell>
          <cell r="EO36">
            <v>0</v>
          </cell>
          <cell r="EP36">
            <v>0</v>
          </cell>
          <cell r="EQ36">
            <v>0</v>
          </cell>
          <cell r="ER36">
            <v>0</v>
          </cell>
          <cell r="ES36" t="str">
            <v>C27</v>
          </cell>
          <cell r="ET36">
            <v>0</v>
          </cell>
          <cell r="EU36">
            <v>0</v>
          </cell>
          <cell r="EV36">
            <v>0</v>
          </cell>
          <cell r="EW36">
            <v>0</v>
          </cell>
          <cell r="EX36">
            <v>0</v>
          </cell>
          <cell r="EY36" t="str">
            <v>C31</v>
          </cell>
          <cell r="EZ36">
            <v>0</v>
          </cell>
          <cell r="FA36">
            <v>0</v>
          </cell>
          <cell r="FB36">
            <v>0</v>
          </cell>
          <cell r="FC36">
            <v>0</v>
          </cell>
          <cell r="FD36">
            <v>0</v>
          </cell>
          <cell r="FE36" t="str">
            <v>C32</v>
          </cell>
          <cell r="FF36">
            <v>0</v>
          </cell>
          <cell r="FG36">
            <v>0</v>
          </cell>
          <cell r="FH36">
            <v>0</v>
          </cell>
          <cell r="FI36">
            <v>0</v>
          </cell>
          <cell r="FJ36">
            <v>0</v>
          </cell>
          <cell r="FK36" t="str">
            <v>C33</v>
          </cell>
          <cell r="FL36">
            <v>0</v>
          </cell>
          <cell r="FM36">
            <v>0</v>
          </cell>
          <cell r="FN36">
            <v>0</v>
          </cell>
          <cell r="FO36">
            <v>0</v>
          </cell>
          <cell r="FP36">
            <v>0</v>
          </cell>
          <cell r="FQ36" t="str">
            <v>C34</v>
          </cell>
          <cell r="FR36">
            <v>0</v>
          </cell>
          <cell r="FS36">
            <v>0</v>
          </cell>
          <cell r="FT36">
            <v>0</v>
          </cell>
          <cell r="FU36">
            <v>0</v>
          </cell>
          <cell r="FV36">
            <v>0</v>
          </cell>
          <cell r="FW36" t="str">
            <v>C35</v>
          </cell>
          <cell r="FX36">
            <v>0</v>
          </cell>
          <cell r="FY36">
            <v>0</v>
          </cell>
          <cell r="FZ36">
            <v>0</v>
          </cell>
          <cell r="GA36">
            <v>0</v>
          </cell>
          <cell r="GB36">
            <v>0</v>
          </cell>
          <cell r="GC36" t="str">
            <v>C36</v>
          </cell>
          <cell r="GD36">
            <v>0</v>
          </cell>
          <cell r="GE36">
            <v>0</v>
          </cell>
          <cell r="GF36">
            <v>0</v>
          </cell>
          <cell r="GG36">
            <v>0</v>
          </cell>
          <cell r="GH36">
            <v>0</v>
          </cell>
          <cell r="GI36" t="str">
            <v>C37</v>
          </cell>
          <cell r="GJ36">
            <v>0</v>
          </cell>
          <cell r="GK36">
            <v>0</v>
          </cell>
          <cell r="GL36">
            <v>0</v>
          </cell>
          <cell r="GM36">
            <v>0</v>
          </cell>
          <cell r="GN36">
            <v>0</v>
          </cell>
          <cell r="GO36" t="str">
            <v>C38</v>
          </cell>
          <cell r="GP36">
            <v>0</v>
          </cell>
          <cell r="GQ36">
            <v>0</v>
          </cell>
          <cell r="GR36">
            <v>0</v>
          </cell>
          <cell r="GS36">
            <v>0</v>
          </cell>
          <cell r="GT36">
            <v>0</v>
          </cell>
          <cell r="GU36" t="str">
            <v>C39</v>
          </cell>
          <cell r="GV36">
            <v>0</v>
          </cell>
          <cell r="GW36">
            <v>0</v>
          </cell>
          <cell r="GX36">
            <v>0</v>
          </cell>
          <cell r="GY36">
            <v>0</v>
          </cell>
          <cell r="GZ36">
            <v>0</v>
          </cell>
          <cell r="HA36" t="str">
            <v>C310</v>
          </cell>
          <cell r="HB36">
            <v>0</v>
          </cell>
          <cell r="HG36" t="str">
            <v>C310</v>
          </cell>
          <cell r="HH36">
            <v>0</v>
          </cell>
          <cell r="HM36" t="str">
            <v/>
          </cell>
          <cell r="HN36" t="str">
            <v/>
          </cell>
          <cell r="HS36">
            <v>3042</v>
          </cell>
          <cell r="HT36" t="str">
            <v>PKN</v>
          </cell>
          <cell r="HU36">
            <v>0</v>
          </cell>
          <cell r="HV36" t="str">
            <v>IND</v>
          </cell>
          <cell r="HW36">
            <v>0</v>
          </cell>
          <cell r="HX36" t="str">
            <v>MAT-W</v>
          </cell>
          <cell r="HY36">
            <v>0</v>
          </cell>
          <cell r="HZ36" t="str">
            <v>SEJ-W</v>
          </cell>
          <cell r="IA36">
            <v>0</v>
          </cell>
          <cell r="IB36" t="str">
            <v>IGR-W</v>
          </cell>
          <cell r="IC36">
            <v>0</v>
          </cell>
          <cell r="ID36" t="str">
            <v>SBO</v>
          </cell>
          <cell r="IE36">
            <v>0</v>
          </cell>
          <cell r="IF36" t="str">
            <v>PJO</v>
          </cell>
          <cell r="IG36">
            <v>0</v>
          </cell>
          <cell r="IH36" t="str">
            <v>PRA</v>
          </cell>
          <cell r="II36">
            <v>0</v>
          </cell>
          <cell r="IJ36" t="str">
            <v>JAW</v>
          </cell>
          <cell r="IK36">
            <v>0</v>
          </cell>
          <cell r="IL36" t="str">
            <v>ARB</v>
          </cell>
          <cell r="IM36">
            <v>0</v>
          </cell>
          <cell r="IN36" t="str">
            <v>PKM</v>
          </cell>
          <cell r="IO36">
            <v>0</v>
          </cell>
          <cell r="IP36" t="str">
            <v>GEO-P</v>
          </cell>
          <cell r="IQ36">
            <v>0</v>
          </cell>
          <cell r="IR36" t="str">
            <v>SEJ-P</v>
          </cell>
          <cell r="IS36">
            <v>0</v>
          </cell>
          <cell r="IT36" t="str">
            <v>SOS-P</v>
          </cell>
          <cell r="IU36">
            <v>0</v>
          </cell>
          <cell r="IV36" t="str">
            <v>EKO-P</v>
          </cell>
          <cell r="IW36">
            <v>0</v>
          </cell>
          <cell r="IX36" t="str">
            <v>BIO-L</v>
          </cell>
          <cell r="IY36">
            <v>0</v>
          </cell>
          <cell r="IZ36" t="str">
            <v>IGR-L</v>
          </cell>
          <cell r="JA36">
            <v>0</v>
          </cell>
        </row>
        <row r="37">
          <cell r="B37" t="str">
            <v>Totok Sugianto, S.Pd</v>
          </cell>
          <cell r="C37" t="str">
            <v>BG</v>
          </cell>
          <cell r="D37">
            <v>37</v>
          </cell>
          <cell r="J37">
            <v>14</v>
          </cell>
          <cell r="K37">
            <v>15</v>
          </cell>
          <cell r="L37">
            <v>16</v>
          </cell>
          <cell r="M37">
            <v>17</v>
          </cell>
          <cell r="N37">
            <v>18</v>
          </cell>
          <cell r="O37">
            <v>19</v>
          </cell>
          <cell r="Q37" t="str">
            <v/>
          </cell>
          <cell r="AB37">
            <v>34</v>
          </cell>
          <cell r="AC37">
            <v>34</v>
          </cell>
          <cell r="AD37">
            <v>3043</v>
          </cell>
          <cell r="AF37" t="str">
            <v>RENDI YULI PRASETYO</v>
          </cell>
          <cell r="AG37" t="str">
            <v>L</v>
          </cell>
          <cell r="AH37" t="str">
            <v>10-TKR.1</v>
          </cell>
          <cell r="AI37" t="str">
            <v>AGM</v>
          </cell>
          <cell r="AJ37">
            <v>0</v>
          </cell>
          <cell r="AK37">
            <v>0</v>
          </cell>
          <cell r="AL37">
            <v>0</v>
          </cell>
          <cell r="AM37">
            <v>0</v>
          </cell>
          <cell r="AN37">
            <v>0</v>
          </cell>
          <cell r="AO37" t="str">
            <v>PKN</v>
          </cell>
          <cell r="AP37">
            <v>0</v>
          </cell>
          <cell r="AQ37">
            <v>0</v>
          </cell>
          <cell r="AR37">
            <v>0</v>
          </cell>
          <cell r="AS37">
            <v>0</v>
          </cell>
          <cell r="AT37">
            <v>0</v>
          </cell>
          <cell r="AU37" t="str">
            <v>IND</v>
          </cell>
          <cell r="AV37">
            <v>0</v>
          </cell>
          <cell r="AW37">
            <v>0</v>
          </cell>
          <cell r="AX37">
            <v>0</v>
          </cell>
          <cell r="AY37">
            <v>0</v>
          </cell>
          <cell r="AZ37">
            <v>0</v>
          </cell>
          <cell r="BA37" t="str">
            <v>MAT</v>
          </cell>
          <cell r="BB37">
            <v>0</v>
          </cell>
          <cell r="BC37">
            <v>0</v>
          </cell>
          <cell r="BD37">
            <v>0</v>
          </cell>
          <cell r="BE37">
            <v>0</v>
          </cell>
          <cell r="BF37">
            <v>0</v>
          </cell>
          <cell r="BG37" t="str">
            <v>SEJ</v>
          </cell>
          <cell r="BH37">
            <v>0</v>
          </cell>
          <cell r="BI37">
            <v>0</v>
          </cell>
          <cell r="BJ37">
            <v>0</v>
          </cell>
          <cell r="BK37">
            <v>0</v>
          </cell>
          <cell r="BL37">
            <v>0</v>
          </cell>
          <cell r="BM37" t="str">
            <v>ING</v>
          </cell>
          <cell r="BN37">
            <v>0</v>
          </cell>
          <cell r="BO37">
            <v>0</v>
          </cell>
          <cell r="BP37">
            <v>0</v>
          </cell>
          <cell r="BQ37">
            <v>0</v>
          </cell>
          <cell r="BR37">
            <v>0</v>
          </cell>
          <cell r="BS37" t="str">
            <v>SBU</v>
          </cell>
          <cell r="BT37">
            <v>0</v>
          </cell>
          <cell r="BU37">
            <v>0</v>
          </cell>
          <cell r="BV37">
            <v>0</v>
          </cell>
          <cell r="BW37">
            <v>0</v>
          </cell>
          <cell r="BX37">
            <v>0</v>
          </cell>
          <cell r="BY37" t="str">
            <v>KWU</v>
          </cell>
          <cell r="BZ37">
            <v>0</v>
          </cell>
          <cell r="CA37">
            <v>0</v>
          </cell>
          <cell r="CB37">
            <v>0</v>
          </cell>
          <cell r="CC37">
            <v>0</v>
          </cell>
          <cell r="CD37">
            <v>0</v>
          </cell>
          <cell r="CE37" t="str">
            <v>POR</v>
          </cell>
          <cell r="CF37">
            <v>0</v>
          </cell>
          <cell r="CG37">
            <v>0</v>
          </cell>
          <cell r="CH37">
            <v>0</v>
          </cell>
          <cell r="CI37">
            <v>0</v>
          </cell>
          <cell r="CJ37">
            <v>0</v>
          </cell>
          <cell r="CK37" t="str">
            <v>JAW</v>
          </cell>
          <cell r="CL37">
            <v>0</v>
          </cell>
          <cell r="CM37">
            <v>0</v>
          </cell>
          <cell r="CN37">
            <v>0</v>
          </cell>
          <cell r="CO37">
            <v>0</v>
          </cell>
          <cell r="CP37">
            <v>0</v>
          </cell>
          <cell r="CQ37" t="str">
            <v>C11</v>
          </cell>
          <cell r="CR37">
            <v>0</v>
          </cell>
          <cell r="CS37">
            <v>0</v>
          </cell>
          <cell r="CT37">
            <v>0</v>
          </cell>
          <cell r="CU37">
            <v>0</v>
          </cell>
          <cell r="CV37">
            <v>0</v>
          </cell>
          <cell r="CW37" t="str">
            <v>C12</v>
          </cell>
          <cell r="CX37">
            <v>0</v>
          </cell>
          <cell r="CY37">
            <v>0</v>
          </cell>
          <cell r="CZ37">
            <v>0</v>
          </cell>
          <cell r="DA37">
            <v>0</v>
          </cell>
          <cell r="DB37">
            <v>0</v>
          </cell>
          <cell r="DC37" t="str">
            <v>C13</v>
          </cell>
          <cell r="DD37">
            <v>0</v>
          </cell>
          <cell r="DE37">
            <v>0</v>
          </cell>
          <cell r="DF37">
            <v>0</v>
          </cell>
          <cell r="DG37">
            <v>0</v>
          </cell>
          <cell r="DH37">
            <v>0</v>
          </cell>
          <cell r="DI37" t="str">
            <v>C21</v>
          </cell>
          <cell r="DJ37">
            <v>0</v>
          </cell>
          <cell r="DK37">
            <v>0</v>
          </cell>
          <cell r="DL37">
            <v>0</v>
          </cell>
          <cell r="DM37">
            <v>0</v>
          </cell>
          <cell r="DN37">
            <v>0</v>
          </cell>
          <cell r="DO37" t="str">
            <v>C22</v>
          </cell>
          <cell r="DP37">
            <v>0</v>
          </cell>
          <cell r="DQ37">
            <v>0</v>
          </cell>
          <cell r="DR37">
            <v>0</v>
          </cell>
          <cell r="DS37">
            <v>0</v>
          </cell>
          <cell r="DT37">
            <v>0</v>
          </cell>
          <cell r="DU37" t="str">
            <v>C23</v>
          </cell>
          <cell r="DV37">
            <v>0</v>
          </cell>
          <cell r="DW37">
            <v>0</v>
          </cell>
          <cell r="DX37">
            <v>0</v>
          </cell>
          <cell r="DY37">
            <v>0</v>
          </cell>
          <cell r="DZ37">
            <v>0</v>
          </cell>
          <cell r="EA37" t="str">
            <v>C24</v>
          </cell>
          <cell r="EB37">
            <v>0</v>
          </cell>
          <cell r="EC37">
            <v>0</v>
          </cell>
          <cell r="ED37">
            <v>0</v>
          </cell>
          <cell r="EE37">
            <v>0</v>
          </cell>
          <cell r="EF37">
            <v>0</v>
          </cell>
          <cell r="EG37" t="str">
            <v>C25</v>
          </cell>
          <cell r="EH37">
            <v>0</v>
          </cell>
          <cell r="EI37">
            <v>0</v>
          </cell>
          <cell r="EJ37">
            <v>0</v>
          </cell>
          <cell r="EK37">
            <v>0</v>
          </cell>
          <cell r="EL37">
            <v>0</v>
          </cell>
          <cell r="EM37" t="str">
            <v>C26</v>
          </cell>
          <cell r="EN37">
            <v>0</v>
          </cell>
          <cell r="EO37">
            <v>0</v>
          </cell>
          <cell r="EP37">
            <v>0</v>
          </cell>
          <cell r="EQ37">
            <v>0</v>
          </cell>
          <cell r="ER37">
            <v>0</v>
          </cell>
          <cell r="ES37" t="str">
            <v>C27</v>
          </cell>
          <cell r="ET37">
            <v>0</v>
          </cell>
          <cell r="EU37">
            <v>0</v>
          </cell>
          <cell r="EV37">
            <v>0</v>
          </cell>
          <cell r="EW37">
            <v>0</v>
          </cell>
          <cell r="EX37">
            <v>0</v>
          </cell>
          <cell r="EY37" t="str">
            <v>C31</v>
          </cell>
          <cell r="EZ37">
            <v>0</v>
          </cell>
          <cell r="FA37">
            <v>0</v>
          </cell>
          <cell r="FB37">
            <v>0</v>
          </cell>
          <cell r="FC37">
            <v>0</v>
          </cell>
          <cell r="FD37">
            <v>0</v>
          </cell>
          <cell r="FE37" t="str">
            <v>C32</v>
          </cell>
          <cell r="FF37">
            <v>0</v>
          </cell>
          <cell r="FG37">
            <v>0</v>
          </cell>
          <cell r="FH37">
            <v>0</v>
          </cell>
          <cell r="FI37">
            <v>0</v>
          </cell>
          <cell r="FJ37">
            <v>0</v>
          </cell>
          <cell r="FK37" t="str">
            <v>C33</v>
          </cell>
          <cell r="FL37">
            <v>0</v>
          </cell>
          <cell r="FM37">
            <v>0</v>
          </cell>
          <cell r="FN37">
            <v>0</v>
          </cell>
          <cell r="FO37">
            <v>0</v>
          </cell>
          <cell r="FP37">
            <v>0</v>
          </cell>
          <cell r="FQ37" t="str">
            <v>C34</v>
          </cell>
          <cell r="FR37">
            <v>0</v>
          </cell>
          <cell r="FS37">
            <v>0</v>
          </cell>
          <cell r="FT37">
            <v>0</v>
          </cell>
          <cell r="FU37">
            <v>0</v>
          </cell>
          <cell r="FV37">
            <v>0</v>
          </cell>
          <cell r="FW37" t="str">
            <v>C35</v>
          </cell>
          <cell r="FX37">
            <v>0</v>
          </cell>
          <cell r="FY37">
            <v>0</v>
          </cell>
          <cell r="FZ37">
            <v>0</v>
          </cell>
          <cell r="GA37">
            <v>0</v>
          </cell>
          <cell r="GB37">
            <v>0</v>
          </cell>
          <cell r="GC37" t="str">
            <v>C36</v>
          </cell>
          <cell r="GD37">
            <v>0</v>
          </cell>
          <cell r="GE37">
            <v>0</v>
          </cell>
          <cell r="GF37">
            <v>0</v>
          </cell>
          <cell r="GG37">
            <v>0</v>
          </cell>
          <cell r="GH37">
            <v>0</v>
          </cell>
          <cell r="GI37" t="str">
            <v>C37</v>
          </cell>
          <cell r="GJ37">
            <v>0</v>
          </cell>
          <cell r="GK37">
            <v>0</v>
          </cell>
          <cell r="GL37">
            <v>0</v>
          </cell>
          <cell r="GM37">
            <v>0</v>
          </cell>
          <cell r="GN37">
            <v>0</v>
          </cell>
          <cell r="GO37" t="str">
            <v>C38</v>
          </cell>
          <cell r="GP37">
            <v>0</v>
          </cell>
          <cell r="GQ37">
            <v>0</v>
          </cell>
          <cell r="GR37">
            <v>0</v>
          </cell>
          <cell r="GS37">
            <v>0</v>
          </cell>
          <cell r="GT37">
            <v>0</v>
          </cell>
          <cell r="GU37" t="str">
            <v>C39</v>
          </cell>
          <cell r="GV37">
            <v>0</v>
          </cell>
          <cell r="GW37">
            <v>0</v>
          </cell>
          <cell r="GX37">
            <v>0</v>
          </cell>
          <cell r="GY37">
            <v>0</v>
          </cell>
          <cell r="GZ37">
            <v>0</v>
          </cell>
          <cell r="HA37" t="str">
            <v>C310</v>
          </cell>
          <cell r="HB37">
            <v>0</v>
          </cell>
          <cell r="HG37" t="str">
            <v>C310</v>
          </cell>
          <cell r="HH37">
            <v>0</v>
          </cell>
          <cell r="HM37" t="str">
            <v/>
          </cell>
          <cell r="HN37" t="str">
            <v/>
          </cell>
          <cell r="HS37">
            <v>3043</v>
          </cell>
          <cell r="HT37" t="str">
            <v>PKN</v>
          </cell>
          <cell r="HU37">
            <v>0</v>
          </cell>
          <cell r="HV37" t="str">
            <v>IND</v>
          </cell>
          <cell r="HW37">
            <v>0</v>
          </cell>
          <cell r="HX37" t="str">
            <v>MAT-W</v>
          </cell>
          <cell r="HY37">
            <v>0</v>
          </cell>
          <cell r="HZ37" t="str">
            <v>SEJ-W</v>
          </cell>
          <cell r="IA37">
            <v>0</v>
          </cell>
          <cell r="IB37" t="str">
            <v>IGR-W</v>
          </cell>
          <cell r="IC37">
            <v>0</v>
          </cell>
          <cell r="ID37" t="str">
            <v>SBO</v>
          </cell>
          <cell r="IE37">
            <v>0</v>
          </cell>
          <cell r="IF37" t="str">
            <v>PJO</v>
          </cell>
          <cell r="IG37">
            <v>0</v>
          </cell>
          <cell r="IH37" t="str">
            <v>PRA</v>
          </cell>
          <cell r="II37">
            <v>0</v>
          </cell>
          <cell r="IJ37" t="str">
            <v>JAW</v>
          </cell>
          <cell r="IK37">
            <v>0</v>
          </cell>
          <cell r="IL37" t="str">
            <v>ARB</v>
          </cell>
          <cell r="IM37">
            <v>0</v>
          </cell>
          <cell r="IN37" t="str">
            <v>PKM</v>
          </cell>
          <cell r="IO37">
            <v>0</v>
          </cell>
          <cell r="IP37" t="str">
            <v>GEO-P</v>
          </cell>
          <cell r="IQ37">
            <v>0</v>
          </cell>
          <cell r="IR37" t="str">
            <v>SEJ-P</v>
          </cell>
          <cell r="IS37">
            <v>0</v>
          </cell>
          <cell r="IT37" t="str">
            <v>SOS-P</v>
          </cell>
          <cell r="IU37">
            <v>0</v>
          </cell>
          <cell r="IV37" t="str">
            <v>EKO-P</v>
          </cell>
          <cell r="IW37">
            <v>0</v>
          </cell>
          <cell r="IX37" t="str">
            <v>BIO-L</v>
          </cell>
          <cell r="IY37">
            <v>0</v>
          </cell>
          <cell r="IZ37" t="str">
            <v>IGR-L</v>
          </cell>
          <cell r="JA37">
            <v>0</v>
          </cell>
        </row>
        <row r="38">
          <cell r="B38" t="str">
            <v>Atun Sri Atun, S.Pd</v>
          </cell>
          <cell r="C38" t="str">
            <v>BH</v>
          </cell>
          <cell r="D38">
            <v>38</v>
          </cell>
          <cell r="J38">
            <v>20</v>
          </cell>
          <cell r="K38">
            <v>21</v>
          </cell>
          <cell r="L38">
            <v>22</v>
          </cell>
          <cell r="M38">
            <v>23</v>
          </cell>
          <cell r="N38">
            <v>24</v>
          </cell>
          <cell r="O38">
            <v>25</v>
          </cell>
          <cell r="Q38" t="str">
            <v/>
          </cell>
          <cell r="AB38">
            <v>35</v>
          </cell>
          <cell r="AC38">
            <v>35</v>
          </cell>
          <cell r="AD38">
            <v>3044</v>
          </cell>
          <cell r="AF38" t="str">
            <v>RIKO HERLAMBANG</v>
          </cell>
          <cell r="AG38" t="str">
            <v>L</v>
          </cell>
          <cell r="AH38" t="str">
            <v>10-TKR.1</v>
          </cell>
          <cell r="AI38" t="str">
            <v>AGM</v>
          </cell>
          <cell r="AJ38">
            <v>0</v>
          </cell>
          <cell r="AK38">
            <v>0</v>
          </cell>
          <cell r="AL38">
            <v>0</v>
          </cell>
          <cell r="AM38">
            <v>0</v>
          </cell>
          <cell r="AN38">
            <v>0</v>
          </cell>
          <cell r="AO38" t="str">
            <v>PKN</v>
          </cell>
          <cell r="AP38">
            <v>0</v>
          </cell>
          <cell r="AQ38">
            <v>0</v>
          </cell>
          <cell r="AR38">
            <v>0</v>
          </cell>
          <cell r="AS38">
            <v>0</v>
          </cell>
          <cell r="AT38">
            <v>0</v>
          </cell>
          <cell r="AU38" t="str">
            <v>IND</v>
          </cell>
          <cell r="AV38">
            <v>0</v>
          </cell>
          <cell r="AW38">
            <v>0</v>
          </cell>
          <cell r="AX38">
            <v>0</v>
          </cell>
          <cell r="AY38">
            <v>0</v>
          </cell>
          <cell r="AZ38">
            <v>0</v>
          </cell>
          <cell r="BA38" t="str">
            <v>MAT</v>
          </cell>
          <cell r="BB38">
            <v>0</v>
          </cell>
          <cell r="BC38">
            <v>0</v>
          </cell>
          <cell r="BD38">
            <v>0</v>
          </cell>
          <cell r="BE38">
            <v>0</v>
          </cell>
          <cell r="BF38">
            <v>0</v>
          </cell>
          <cell r="BG38" t="str">
            <v>SEJ</v>
          </cell>
          <cell r="BH38">
            <v>0</v>
          </cell>
          <cell r="BI38">
            <v>0</v>
          </cell>
          <cell r="BJ38">
            <v>0</v>
          </cell>
          <cell r="BK38">
            <v>0</v>
          </cell>
          <cell r="BL38">
            <v>0</v>
          </cell>
          <cell r="BM38" t="str">
            <v>ING</v>
          </cell>
          <cell r="BN38">
            <v>0</v>
          </cell>
          <cell r="BO38">
            <v>0</v>
          </cell>
          <cell r="BP38">
            <v>0</v>
          </cell>
          <cell r="BQ38">
            <v>0</v>
          </cell>
          <cell r="BR38">
            <v>0</v>
          </cell>
          <cell r="BS38" t="str">
            <v>SBU</v>
          </cell>
          <cell r="BT38">
            <v>0</v>
          </cell>
          <cell r="BU38">
            <v>0</v>
          </cell>
          <cell r="BV38">
            <v>0</v>
          </cell>
          <cell r="BW38">
            <v>0</v>
          </cell>
          <cell r="BX38">
            <v>0</v>
          </cell>
          <cell r="BY38" t="str">
            <v>KWU</v>
          </cell>
          <cell r="BZ38">
            <v>0</v>
          </cell>
          <cell r="CA38">
            <v>0</v>
          </cell>
          <cell r="CB38">
            <v>0</v>
          </cell>
          <cell r="CC38">
            <v>0</v>
          </cell>
          <cell r="CD38">
            <v>0</v>
          </cell>
          <cell r="CE38" t="str">
            <v>POR</v>
          </cell>
          <cell r="CF38">
            <v>0</v>
          </cell>
          <cell r="CG38">
            <v>0</v>
          </cell>
          <cell r="CH38">
            <v>0</v>
          </cell>
          <cell r="CI38">
            <v>0</v>
          </cell>
          <cell r="CJ38">
            <v>0</v>
          </cell>
          <cell r="CK38" t="str">
            <v>JAW</v>
          </cell>
          <cell r="CL38">
            <v>0</v>
          </cell>
          <cell r="CM38">
            <v>0</v>
          </cell>
          <cell r="CN38">
            <v>0</v>
          </cell>
          <cell r="CO38">
            <v>0</v>
          </cell>
          <cell r="CP38">
            <v>0</v>
          </cell>
          <cell r="CQ38" t="str">
            <v>C11</v>
          </cell>
          <cell r="CR38">
            <v>0</v>
          </cell>
          <cell r="CS38">
            <v>0</v>
          </cell>
          <cell r="CT38">
            <v>0</v>
          </cell>
          <cell r="CU38">
            <v>0</v>
          </cell>
          <cell r="CV38">
            <v>0</v>
          </cell>
          <cell r="CW38" t="str">
            <v>C12</v>
          </cell>
          <cell r="CX38">
            <v>0</v>
          </cell>
          <cell r="CY38">
            <v>0</v>
          </cell>
          <cell r="CZ38">
            <v>0</v>
          </cell>
          <cell r="DA38">
            <v>0</v>
          </cell>
          <cell r="DB38">
            <v>0</v>
          </cell>
          <cell r="DC38" t="str">
            <v>C13</v>
          </cell>
          <cell r="DD38">
            <v>0</v>
          </cell>
          <cell r="DE38">
            <v>0</v>
          </cell>
          <cell r="DF38">
            <v>0</v>
          </cell>
          <cell r="DG38">
            <v>0</v>
          </cell>
          <cell r="DH38">
            <v>0</v>
          </cell>
          <cell r="DI38" t="str">
            <v>C21</v>
          </cell>
          <cell r="DJ38">
            <v>0</v>
          </cell>
          <cell r="DK38">
            <v>0</v>
          </cell>
          <cell r="DL38">
            <v>0</v>
          </cell>
          <cell r="DM38">
            <v>0</v>
          </cell>
          <cell r="DN38">
            <v>0</v>
          </cell>
          <cell r="DO38" t="str">
            <v>C22</v>
          </cell>
          <cell r="DP38">
            <v>0</v>
          </cell>
          <cell r="DQ38">
            <v>0</v>
          </cell>
          <cell r="DR38">
            <v>0</v>
          </cell>
          <cell r="DS38">
            <v>0</v>
          </cell>
          <cell r="DT38">
            <v>0</v>
          </cell>
          <cell r="DU38" t="str">
            <v>C23</v>
          </cell>
          <cell r="DV38">
            <v>0</v>
          </cell>
          <cell r="DW38">
            <v>0</v>
          </cell>
          <cell r="DX38">
            <v>0</v>
          </cell>
          <cell r="DY38">
            <v>0</v>
          </cell>
          <cell r="DZ38">
            <v>0</v>
          </cell>
          <cell r="EA38" t="str">
            <v>C24</v>
          </cell>
          <cell r="EB38">
            <v>0</v>
          </cell>
          <cell r="EC38">
            <v>0</v>
          </cell>
          <cell r="ED38">
            <v>0</v>
          </cell>
          <cell r="EE38">
            <v>0</v>
          </cell>
          <cell r="EF38">
            <v>0</v>
          </cell>
          <cell r="EG38" t="str">
            <v>C25</v>
          </cell>
          <cell r="EH38">
            <v>0</v>
          </cell>
          <cell r="EI38">
            <v>0</v>
          </cell>
          <cell r="EJ38">
            <v>0</v>
          </cell>
          <cell r="EK38">
            <v>0</v>
          </cell>
          <cell r="EL38">
            <v>0</v>
          </cell>
          <cell r="EM38" t="str">
            <v>C26</v>
          </cell>
          <cell r="EN38">
            <v>0</v>
          </cell>
          <cell r="EO38">
            <v>0</v>
          </cell>
          <cell r="EP38">
            <v>0</v>
          </cell>
          <cell r="EQ38">
            <v>0</v>
          </cell>
          <cell r="ER38">
            <v>0</v>
          </cell>
          <cell r="ES38" t="str">
            <v>C27</v>
          </cell>
          <cell r="ET38">
            <v>0</v>
          </cell>
          <cell r="EU38">
            <v>0</v>
          </cell>
          <cell r="EV38">
            <v>0</v>
          </cell>
          <cell r="EW38">
            <v>0</v>
          </cell>
          <cell r="EX38">
            <v>0</v>
          </cell>
          <cell r="EY38" t="str">
            <v>C31</v>
          </cell>
          <cell r="EZ38">
            <v>0</v>
          </cell>
          <cell r="FA38">
            <v>0</v>
          </cell>
          <cell r="FB38">
            <v>0</v>
          </cell>
          <cell r="FC38">
            <v>0</v>
          </cell>
          <cell r="FD38">
            <v>0</v>
          </cell>
          <cell r="FE38" t="str">
            <v>C32</v>
          </cell>
          <cell r="FF38">
            <v>0</v>
          </cell>
          <cell r="FG38">
            <v>0</v>
          </cell>
          <cell r="FH38">
            <v>0</v>
          </cell>
          <cell r="FI38">
            <v>0</v>
          </cell>
          <cell r="FJ38">
            <v>0</v>
          </cell>
          <cell r="FK38" t="str">
            <v>C33</v>
          </cell>
          <cell r="FL38">
            <v>0</v>
          </cell>
          <cell r="FM38">
            <v>0</v>
          </cell>
          <cell r="FN38">
            <v>0</v>
          </cell>
          <cell r="FO38">
            <v>0</v>
          </cell>
          <cell r="FP38">
            <v>0</v>
          </cell>
          <cell r="FQ38" t="str">
            <v>C34</v>
          </cell>
          <cell r="FR38">
            <v>0</v>
          </cell>
          <cell r="FS38">
            <v>0</v>
          </cell>
          <cell r="FT38">
            <v>0</v>
          </cell>
          <cell r="FU38">
            <v>0</v>
          </cell>
          <cell r="FV38">
            <v>0</v>
          </cell>
          <cell r="FW38" t="str">
            <v>C35</v>
          </cell>
          <cell r="FX38">
            <v>0</v>
          </cell>
          <cell r="FY38">
            <v>0</v>
          </cell>
          <cell r="FZ38">
            <v>0</v>
          </cell>
          <cell r="GA38">
            <v>0</v>
          </cell>
          <cell r="GB38">
            <v>0</v>
          </cell>
          <cell r="GC38" t="str">
            <v>C36</v>
          </cell>
          <cell r="GD38">
            <v>0</v>
          </cell>
          <cell r="GE38">
            <v>0</v>
          </cell>
          <cell r="GF38">
            <v>0</v>
          </cell>
          <cell r="GG38">
            <v>0</v>
          </cell>
          <cell r="GH38">
            <v>0</v>
          </cell>
          <cell r="GI38" t="str">
            <v>C37</v>
          </cell>
          <cell r="GJ38">
            <v>0</v>
          </cell>
          <cell r="GK38">
            <v>0</v>
          </cell>
          <cell r="GL38">
            <v>0</v>
          </cell>
          <cell r="GM38">
            <v>0</v>
          </cell>
          <cell r="GN38">
            <v>0</v>
          </cell>
          <cell r="GO38" t="str">
            <v>C38</v>
          </cell>
          <cell r="GP38">
            <v>0</v>
          </cell>
          <cell r="GQ38">
            <v>0</v>
          </cell>
          <cell r="GR38">
            <v>0</v>
          </cell>
          <cell r="GS38">
            <v>0</v>
          </cell>
          <cell r="GT38">
            <v>0</v>
          </cell>
          <cell r="GU38" t="str">
            <v>C39</v>
          </cell>
          <cell r="GV38">
            <v>0</v>
          </cell>
          <cell r="GW38">
            <v>0</v>
          </cell>
          <cell r="GX38">
            <v>0</v>
          </cell>
          <cell r="GY38">
            <v>0</v>
          </cell>
          <cell r="GZ38">
            <v>0</v>
          </cell>
          <cell r="HA38" t="str">
            <v>C310</v>
          </cell>
          <cell r="HB38">
            <v>0</v>
          </cell>
          <cell r="HG38" t="str">
            <v>C310</v>
          </cell>
          <cell r="HH38">
            <v>0</v>
          </cell>
          <cell r="HM38" t="str">
            <v/>
          </cell>
          <cell r="HN38" t="str">
            <v/>
          </cell>
          <cell r="HS38">
            <v>3044</v>
          </cell>
          <cell r="HT38" t="str">
            <v>PKN</v>
          </cell>
          <cell r="HU38">
            <v>0</v>
          </cell>
          <cell r="HV38" t="str">
            <v>IND</v>
          </cell>
          <cell r="HW38">
            <v>0</v>
          </cell>
          <cell r="HX38" t="str">
            <v>MAT-W</v>
          </cell>
          <cell r="HY38">
            <v>0</v>
          </cell>
          <cell r="HZ38" t="str">
            <v>SEJ-W</v>
          </cell>
          <cell r="IA38">
            <v>0</v>
          </cell>
          <cell r="IB38" t="str">
            <v>IGR-W</v>
          </cell>
          <cell r="IC38">
            <v>0</v>
          </cell>
          <cell r="ID38" t="str">
            <v>SBO</v>
          </cell>
          <cell r="IE38">
            <v>0</v>
          </cell>
          <cell r="IF38" t="str">
            <v>PJO</v>
          </cell>
          <cell r="IG38">
            <v>0</v>
          </cell>
          <cell r="IH38" t="str">
            <v>PRA</v>
          </cell>
          <cell r="II38">
            <v>0</v>
          </cell>
          <cell r="IJ38" t="str">
            <v>JAW</v>
          </cell>
          <cell r="IK38">
            <v>0</v>
          </cell>
          <cell r="IL38" t="str">
            <v>ARB</v>
          </cell>
          <cell r="IM38">
            <v>0</v>
          </cell>
          <cell r="IN38" t="str">
            <v>PKM</v>
          </cell>
          <cell r="IO38">
            <v>0</v>
          </cell>
          <cell r="IP38" t="str">
            <v>GEO-P</v>
          </cell>
          <cell r="IQ38">
            <v>0</v>
          </cell>
          <cell r="IR38" t="str">
            <v>SEJ-P</v>
          </cell>
          <cell r="IS38">
            <v>0</v>
          </cell>
          <cell r="IT38" t="str">
            <v>SOS-P</v>
          </cell>
          <cell r="IU38">
            <v>0</v>
          </cell>
          <cell r="IV38" t="str">
            <v>EKO-P</v>
          </cell>
          <cell r="IW38">
            <v>0</v>
          </cell>
          <cell r="IX38" t="str">
            <v>BIO-L</v>
          </cell>
          <cell r="IY38">
            <v>0</v>
          </cell>
          <cell r="IZ38" t="str">
            <v>IGR-L</v>
          </cell>
          <cell r="JA38">
            <v>0</v>
          </cell>
        </row>
        <row r="39">
          <cell r="B39" t="str">
            <v>Sri Indarwati, S.Ag</v>
          </cell>
          <cell r="C39" t="str">
            <v>BI</v>
          </cell>
          <cell r="D39">
            <v>39</v>
          </cell>
          <cell r="J39">
            <v>122</v>
          </cell>
          <cell r="K39">
            <v>123</v>
          </cell>
          <cell r="L39">
            <v>124</v>
          </cell>
          <cell r="M39">
            <v>125</v>
          </cell>
          <cell r="N39">
            <v>126</v>
          </cell>
          <cell r="O39">
            <v>127</v>
          </cell>
          <cell r="P39">
            <v>176</v>
          </cell>
          <cell r="Q39" t="str">
            <v/>
          </cell>
          <cell r="AB39">
            <v>36</v>
          </cell>
          <cell r="AC39">
            <v>36</v>
          </cell>
          <cell r="AD39">
            <v>3045</v>
          </cell>
          <cell r="AE39" t="str">
            <v>0002800838</v>
          </cell>
          <cell r="AF39" t="str">
            <v>ROCKY CESAR ALFARIZI</v>
          </cell>
          <cell r="AG39" t="str">
            <v>L</v>
          </cell>
          <cell r="AH39" t="str">
            <v>10-TKR.1</v>
          </cell>
          <cell r="AI39" t="str">
            <v>AGM</v>
          </cell>
          <cell r="AJ39">
            <v>0</v>
          </cell>
          <cell r="AK39">
            <v>0</v>
          </cell>
          <cell r="AL39">
            <v>0</v>
          </cell>
          <cell r="AM39">
            <v>0</v>
          </cell>
          <cell r="AN39">
            <v>0</v>
          </cell>
          <cell r="AO39" t="str">
            <v>PKN</v>
          </cell>
          <cell r="AP39">
            <v>0</v>
          </cell>
          <cell r="AQ39">
            <v>0</v>
          </cell>
          <cell r="AR39">
            <v>0</v>
          </cell>
          <cell r="AS39">
            <v>0</v>
          </cell>
          <cell r="AT39">
            <v>0</v>
          </cell>
          <cell r="AU39" t="str">
            <v>IND</v>
          </cell>
          <cell r="AV39">
            <v>0</v>
          </cell>
          <cell r="AW39">
            <v>0</v>
          </cell>
          <cell r="AX39">
            <v>0</v>
          </cell>
          <cell r="AY39">
            <v>0</v>
          </cell>
          <cell r="AZ39">
            <v>0</v>
          </cell>
          <cell r="BA39" t="str">
            <v>MAT</v>
          </cell>
          <cell r="BB39">
            <v>0</v>
          </cell>
          <cell r="BC39">
            <v>0</v>
          </cell>
          <cell r="BD39">
            <v>0</v>
          </cell>
          <cell r="BE39">
            <v>0</v>
          </cell>
          <cell r="BF39">
            <v>0</v>
          </cell>
          <cell r="BG39" t="str">
            <v>SEJ</v>
          </cell>
          <cell r="BH39">
            <v>0</v>
          </cell>
          <cell r="BI39">
            <v>0</v>
          </cell>
          <cell r="BJ39">
            <v>0</v>
          </cell>
          <cell r="BK39">
            <v>0</v>
          </cell>
          <cell r="BL39">
            <v>0</v>
          </cell>
          <cell r="BM39" t="str">
            <v>ING</v>
          </cell>
          <cell r="BN39">
            <v>0</v>
          </cell>
          <cell r="BO39">
            <v>0</v>
          </cell>
          <cell r="BP39">
            <v>0</v>
          </cell>
          <cell r="BQ39">
            <v>0</v>
          </cell>
          <cell r="BR39">
            <v>0</v>
          </cell>
          <cell r="BS39" t="str">
            <v>SBU</v>
          </cell>
          <cell r="BT39">
            <v>0</v>
          </cell>
          <cell r="BU39">
            <v>0</v>
          </cell>
          <cell r="BV39">
            <v>0</v>
          </cell>
          <cell r="BW39">
            <v>0</v>
          </cell>
          <cell r="BX39">
            <v>0</v>
          </cell>
          <cell r="BY39" t="str">
            <v>KWU</v>
          </cell>
          <cell r="BZ39">
            <v>0</v>
          </cell>
          <cell r="CA39">
            <v>0</v>
          </cell>
          <cell r="CB39">
            <v>0</v>
          </cell>
          <cell r="CC39">
            <v>0</v>
          </cell>
          <cell r="CD39">
            <v>0</v>
          </cell>
          <cell r="CE39" t="str">
            <v>POR</v>
          </cell>
          <cell r="CF39">
            <v>0</v>
          </cell>
          <cell r="CG39">
            <v>0</v>
          </cell>
          <cell r="CH39">
            <v>0</v>
          </cell>
          <cell r="CI39">
            <v>0</v>
          </cell>
          <cell r="CJ39">
            <v>0</v>
          </cell>
          <cell r="CK39" t="str">
            <v>JAW</v>
          </cell>
          <cell r="CL39">
            <v>0</v>
          </cell>
          <cell r="CM39">
            <v>0</v>
          </cell>
          <cell r="CN39">
            <v>0</v>
          </cell>
          <cell r="CO39">
            <v>0</v>
          </cell>
          <cell r="CP39">
            <v>0</v>
          </cell>
          <cell r="CQ39" t="str">
            <v>C11</v>
          </cell>
          <cell r="CR39">
            <v>0</v>
          </cell>
          <cell r="CS39">
            <v>0</v>
          </cell>
          <cell r="CT39">
            <v>0</v>
          </cell>
          <cell r="CU39">
            <v>0</v>
          </cell>
          <cell r="CV39">
            <v>0</v>
          </cell>
          <cell r="CW39" t="str">
            <v>C12</v>
          </cell>
          <cell r="CX39">
            <v>0</v>
          </cell>
          <cell r="CY39">
            <v>0</v>
          </cell>
          <cell r="CZ39">
            <v>0</v>
          </cell>
          <cell r="DA39">
            <v>0</v>
          </cell>
          <cell r="DB39">
            <v>0</v>
          </cell>
          <cell r="DC39" t="str">
            <v>C13</v>
          </cell>
          <cell r="DD39">
            <v>0</v>
          </cell>
          <cell r="DE39">
            <v>0</v>
          </cell>
          <cell r="DF39">
            <v>0</v>
          </cell>
          <cell r="DG39">
            <v>0</v>
          </cell>
          <cell r="DH39">
            <v>0</v>
          </cell>
          <cell r="DI39" t="str">
            <v>C21</v>
          </cell>
          <cell r="DJ39">
            <v>0</v>
          </cell>
          <cell r="DK39">
            <v>0</v>
          </cell>
          <cell r="DL39">
            <v>0</v>
          </cell>
          <cell r="DM39">
            <v>0</v>
          </cell>
          <cell r="DN39">
            <v>0</v>
          </cell>
          <cell r="DO39" t="str">
            <v>C22</v>
          </cell>
          <cell r="DP39">
            <v>0</v>
          </cell>
          <cell r="DQ39">
            <v>0</v>
          </cell>
          <cell r="DR39">
            <v>0</v>
          </cell>
          <cell r="DS39">
            <v>0</v>
          </cell>
          <cell r="DT39">
            <v>0</v>
          </cell>
          <cell r="DU39" t="str">
            <v>C23</v>
          </cell>
          <cell r="DV39">
            <v>0</v>
          </cell>
          <cell r="DW39">
            <v>0</v>
          </cell>
          <cell r="DX39">
            <v>0</v>
          </cell>
          <cell r="DY39">
            <v>0</v>
          </cell>
          <cell r="DZ39">
            <v>0</v>
          </cell>
          <cell r="EA39" t="str">
            <v>C24</v>
          </cell>
          <cell r="EB39">
            <v>0</v>
          </cell>
          <cell r="EC39">
            <v>0</v>
          </cell>
          <cell r="ED39">
            <v>0</v>
          </cell>
          <cell r="EE39">
            <v>0</v>
          </cell>
          <cell r="EF39">
            <v>0</v>
          </cell>
          <cell r="EG39" t="str">
            <v>C25</v>
          </cell>
          <cell r="EH39">
            <v>0</v>
          </cell>
          <cell r="EI39">
            <v>0</v>
          </cell>
          <cell r="EJ39">
            <v>0</v>
          </cell>
          <cell r="EK39">
            <v>0</v>
          </cell>
          <cell r="EL39">
            <v>0</v>
          </cell>
          <cell r="EM39" t="str">
            <v>C26</v>
          </cell>
          <cell r="EN39">
            <v>0</v>
          </cell>
          <cell r="EO39">
            <v>0</v>
          </cell>
          <cell r="EP39">
            <v>0</v>
          </cell>
          <cell r="EQ39">
            <v>0</v>
          </cell>
          <cell r="ER39">
            <v>0</v>
          </cell>
          <cell r="ES39" t="str">
            <v>C27</v>
          </cell>
          <cell r="ET39">
            <v>0</v>
          </cell>
          <cell r="EU39">
            <v>0</v>
          </cell>
          <cell r="EV39">
            <v>0</v>
          </cell>
          <cell r="EW39">
            <v>0</v>
          </cell>
          <cell r="EX39">
            <v>0</v>
          </cell>
          <cell r="EY39" t="str">
            <v>C31</v>
          </cell>
          <cell r="EZ39">
            <v>0</v>
          </cell>
          <cell r="FA39">
            <v>0</v>
          </cell>
          <cell r="FB39">
            <v>0</v>
          </cell>
          <cell r="FC39">
            <v>0</v>
          </cell>
          <cell r="FD39">
            <v>0</v>
          </cell>
          <cell r="FE39" t="str">
            <v>C32</v>
          </cell>
          <cell r="FF39">
            <v>0</v>
          </cell>
          <cell r="FG39">
            <v>0</v>
          </cell>
          <cell r="FH39">
            <v>0</v>
          </cell>
          <cell r="FI39">
            <v>0</v>
          </cell>
          <cell r="FJ39">
            <v>0</v>
          </cell>
          <cell r="FK39" t="str">
            <v>C33</v>
          </cell>
          <cell r="FL39">
            <v>0</v>
          </cell>
          <cell r="FM39">
            <v>0</v>
          </cell>
          <cell r="FN39">
            <v>0</v>
          </cell>
          <cell r="FO39">
            <v>0</v>
          </cell>
          <cell r="FP39">
            <v>0</v>
          </cell>
          <cell r="FQ39" t="str">
            <v>C34</v>
          </cell>
          <cell r="FR39">
            <v>0</v>
          </cell>
          <cell r="FS39">
            <v>0</v>
          </cell>
          <cell r="FT39">
            <v>0</v>
          </cell>
          <cell r="FU39">
            <v>0</v>
          </cell>
          <cell r="FV39">
            <v>0</v>
          </cell>
          <cell r="FW39" t="str">
            <v>C35</v>
          </cell>
          <cell r="FX39">
            <v>0</v>
          </cell>
          <cell r="FY39">
            <v>0</v>
          </cell>
          <cell r="FZ39">
            <v>0</v>
          </cell>
          <cell r="GA39">
            <v>0</v>
          </cell>
          <cell r="GB39">
            <v>0</v>
          </cell>
          <cell r="GC39" t="str">
            <v>C36</v>
          </cell>
          <cell r="GD39">
            <v>0</v>
          </cell>
          <cell r="GE39">
            <v>0</v>
          </cell>
          <cell r="GF39">
            <v>0</v>
          </cell>
          <cell r="GG39">
            <v>0</v>
          </cell>
          <cell r="GH39">
            <v>0</v>
          </cell>
          <cell r="GI39" t="str">
            <v>C37</v>
          </cell>
          <cell r="GJ39">
            <v>0</v>
          </cell>
          <cell r="GK39">
            <v>0</v>
          </cell>
          <cell r="GL39">
            <v>0</v>
          </cell>
          <cell r="GM39">
            <v>0</v>
          </cell>
          <cell r="GN39">
            <v>0</v>
          </cell>
          <cell r="GO39" t="str">
            <v>C38</v>
          </cell>
          <cell r="GP39">
            <v>0</v>
          </cell>
          <cell r="GQ39">
            <v>0</v>
          </cell>
          <cell r="GR39">
            <v>0</v>
          </cell>
          <cell r="GS39">
            <v>0</v>
          </cell>
          <cell r="GT39">
            <v>0</v>
          </cell>
          <cell r="GU39" t="str">
            <v>C39</v>
          </cell>
          <cell r="GV39">
            <v>0</v>
          </cell>
          <cell r="GW39">
            <v>0</v>
          </cell>
          <cell r="GX39">
            <v>0</v>
          </cell>
          <cell r="GY39">
            <v>0</v>
          </cell>
          <cell r="GZ39">
            <v>0</v>
          </cell>
          <cell r="HA39" t="str">
            <v>C310</v>
          </cell>
          <cell r="HB39">
            <v>0</v>
          </cell>
          <cell r="HG39" t="str">
            <v>C310</v>
          </cell>
          <cell r="HH39">
            <v>0</v>
          </cell>
          <cell r="HM39" t="str">
            <v/>
          </cell>
          <cell r="HN39" t="str">
            <v/>
          </cell>
          <cell r="HS39">
            <v>3045</v>
          </cell>
          <cell r="HT39" t="str">
            <v>PKN</v>
          </cell>
          <cell r="HU39">
            <v>0</v>
          </cell>
          <cell r="HV39" t="str">
            <v>IND</v>
          </cell>
          <cell r="HW39">
            <v>0</v>
          </cell>
          <cell r="HX39" t="str">
            <v>MAT-W</v>
          </cell>
          <cell r="HY39">
            <v>0</v>
          </cell>
          <cell r="HZ39" t="str">
            <v>SEJ-W</v>
          </cell>
          <cell r="IA39">
            <v>0</v>
          </cell>
          <cell r="IB39" t="str">
            <v>IGR-W</v>
          </cell>
          <cell r="IC39">
            <v>0</v>
          </cell>
          <cell r="ID39" t="str">
            <v>SBO</v>
          </cell>
          <cell r="IE39">
            <v>0</v>
          </cell>
          <cell r="IF39" t="str">
            <v>PJO</v>
          </cell>
          <cell r="IG39">
            <v>0</v>
          </cell>
          <cell r="IH39" t="str">
            <v>PRA</v>
          </cell>
          <cell r="II39">
            <v>0</v>
          </cell>
          <cell r="IJ39" t="str">
            <v>JAW</v>
          </cell>
          <cell r="IK39">
            <v>0</v>
          </cell>
          <cell r="IL39" t="str">
            <v>ARB</v>
          </cell>
          <cell r="IM39">
            <v>0</v>
          </cell>
          <cell r="IN39" t="str">
            <v>PKM</v>
          </cell>
          <cell r="IO39">
            <v>0</v>
          </cell>
          <cell r="IP39" t="str">
            <v>GEO-P</v>
          </cell>
          <cell r="IQ39">
            <v>0</v>
          </cell>
          <cell r="IR39" t="str">
            <v>SEJ-P</v>
          </cell>
          <cell r="IS39">
            <v>0</v>
          </cell>
          <cell r="IT39" t="str">
            <v>SOS-P</v>
          </cell>
          <cell r="IU39">
            <v>0</v>
          </cell>
          <cell r="IV39" t="str">
            <v>EKO-P</v>
          </cell>
          <cell r="IW39">
            <v>0</v>
          </cell>
          <cell r="IX39" t="str">
            <v>BIO-L</v>
          </cell>
          <cell r="IY39">
            <v>0</v>
          </cell>
          <cell r="IZ39" t="str">
            <v>IGR-L</v>
          </cell>
          <cell r="JA39">
            <v>0</v>
          </cell>
        </row>
        <row r="40">
          <cell r="B40" t="str">
            <v>Rinto Yanuardi, S.T</v>
          </cell>
          <cell r="C40" t="str">
            <v>BJ</v>
          </cell>
          <cell r="D40">
            <v>40</v>
          </cell>
          <cell r="J40">
            <v>92</v>
          </cell>
          <cell r="K40">
            <v>93</v>
          </cell>
          <cell r="L40">
            <v>94</v>
          </cell>
          <cell r="M40">
            <v>95</v>
          </cell>
          <cell r="N40">
            <v>96</v>
          </cell>
          <cell r="O40">
            <v>97</v>
          </cell>
          <cell r="P40">
            <v>166</v>
          </cell>
          <cell r="Q40" t="str">
            <v/>
          </cell>
          <cell r="AB40">
            <v>37</v>
          </cell>
          <cell r="AC40">
            <v>37</v>
          </cell>
          <cell r="AD40">
            <v>3047</v>
          </cell>
          <cell r="AE40" t="str">
            <v>0005337133</v>
          </cell>
          <cell r="AF40" t="str">
            <v>SETO WICAKSONO</v>
          </cell>
          <cell r="AG40" t="str">
            <v>L</v>
          </cell>
          <cell r="AH40" t="str">
            <v>10-TKR.1</v>
          </cell>
          <cell r="AI40" t="str">
            <v>AGM</v>
          </cell>
          <cell r="AJ40">
            <v>0</v>
          </cell>
          <cell r="AK40">
            <v>0</v>
          </cell>
          <cell r="AL40">
            <v>0</v>
          </cell>
          <cell r="AM40">
            <v>0</v>
          </cell>
          <cell r="AN40">
            <v>0</v>
          </cell>
          <cell r="AO40" t="str">
            <v>PKN</v>
          </cell>
          <cell r="AP40">
            <v>0</v>
          </cell>
          <cell r="AQ40">
            <v>0</v>
          </cell>
          <cell r="AR40">
            <v>0</v>
          </cell>
          <cell r="AS40">
            <v>0</v>
          </cell>
          <cell r="AT40">
            <v>0</v>
          </cell>
          <cell r="AU40" t="str">
            <v>IND</v>
          </cell>
          <cell r="AV40">
            <v>0</v>
          </cell>
          <cell r="AW40">
            <v>0</v>
          </cell>
          <cell r="AX40">
            <v>0</v>
          </cell>
          <cell r="AY40">
            <v>0</v>
          </cell>
          <cell r="AZ40">
            <v>0</v>
          </cell>
          <cell r="BA40" t="str">
            <v>MAT</v>
          </cell>
          <cell r="BB40">
            <v>0</v>
          </cell>
          <cell r="BC40">
            <v>0</v>
          </cell>
          <cell r="BD40">
            <v>0</v>
          </cell>
          <cell r="BE40">
            <v>0</v>
          </cell>
          <cell r="BF40">
            <v>0</v>
          </cell>
          <cell r="BG40" t="str">
            <v>SEJ</v>
          </cell>
          <cell r="BH40">
            <v>0</v>
          </cell>
          <cell r="BI40">
            <v>0</v>
          </cell>
          <cell r="BJ40">
            <v>0</v>
          </cell>
          <cell r="BK40">
            <v>0</v>
          </cell>
          <cell r="BL40">
            <v>0</v>
          </cell>
          <cell r="BM40" t="str">
            <v>ING</v>
          </cell>
          <cell r="BN40">
            <v>0</v>
          </cell>
          <cell r="BO40">
            <v>0</v>
          </cell>
          <cell r="BP40">
            <v>0</v>
          </cell>
          <cell r="BQ40">
            <v>0</v>
          </cell>
          <cell r="BR40">
            <v>0</v>
          </cell>
          <cell r="BS40" t="str">
            <v>SBU</v>
          </cell>
          <cell r="BT40">
            <v>0</v>
          </cell>
          <cell r="BU40">
            <v>0</v>
          </cell>
          <cell r="BV40">
            <v>0</v>
          </cell>
          <cell r="BW40">
            <v>0</v>
          </cell>
          <cell r="BX40">
            <v>0</v>
          </cell>
          <cell r="BY40" t="str">
            <v>KWU</v>
          </cell>
          <cell r="BZ40">
            <v>0</v>
          </cell>
          <cell r="CA40">
            <v>0</v>
          </cell>
          <cell r="CB40">
            <v>0</v>
          </cell>
          <cell r="CC40">
            <v>0</v>
          </cell>
          <cell r="CD40">
            <v>0</v>
          </cell>
          <cell r="CE40" t="str">
            <v>POR</v>
          </cell>
          <cell r="CF40">
            <v>0</v>
          </cell>
          <cell r="CG40">
            <v>0</v>
          </cell>
          <cell r="CH40">
            <v>0</v>
          </cell>
          <cell r="CI40">
            <v>0</v>
          </cell>
          <cell r="CJ40">
            <v>0</v>
          </cell>
          <cell r="CK40" t="str">
            <v>JAW</v>
          </cell>
          <cell r="CL40">
            <v>0</v>
          </cell>
          <cell r="CM40">
            <v>0</v>
          </cell>
          <cell r="CN40">
            <v>0</v>
          </cell>
          <cell r="CO40">
            <v>0</v>
          </cell>
          <cell r="CP40">
            <v>0</v>
          </cell>
          <cell r="CQ40" t="str">
            <v>C11</v>
          </cell>
          <cell r="CR40">
            <v>0</v>
          </cell>
          <cell r="CS40">
            <v>0</v>
          </cell>
          <cell r="CT40">
            <v>0</v>
          </cell>
          <cell r="CU40">
            <v>0</v>
          </cell>
          <cell r="CV40">
            <v>0</v>
          </cell>
          <cell r="CW40" t="str">
            <v>C12</v>
          </cell>
          <cell r="CX40">
            <v>0</v>
          </cell>
          <cell r="CY40">
            <v>0</v>
          </cell>
          <cell r="CZ40">
            <v>0</v>
          </cell>
          <cell r="DA40">
            <v>0</v>
          </cell>
          <cell r="DB40">
            <v>0</v>
          </cell>
          <cell r="DC40" t="str">
            <v>C13</v>
          </cell>
          <cell r="DD40">
            <v>0</v>
          </cell>
          <cell r="DE40">
            <v>0</v>
          </cell>
          <cell r="DF40">
            <v>0</v>
          </cell>
          <cell r="DG40">
            <v>0</v>
          </cell>
          <cell r="DH40">
            <v>0</v>
          </cell>
          <cell r="DI40" t="str">
            <v>C21</v>
          </cell>
          <cell r="DJ40">
            <v>0</v>
          </cell>
          <cell r="DK40">
            <v>0</v>
          </cell>
          <cell r="DL40">
            <v>0</v>
          </cell>
          <cell r="DM40">
            <v>0</v>
          </cell>
          <cell r="DN40">
            <v>0</v>
          </cell>
          <cell r="DO40" t="str">
            <v>C22</v>
          </cell>
          <cell r="DP40">
            <v>0</v>
          </cell>
          <cell r="DQ40">
            <v>0</v>
          </cell>
          <cell r="DR40">
            <v>0</v>
          </cell>
          <cell r="DS40">
            <v>0</v>
          </cell>
          <cell r="DT40">
            <v>0</v>
          </cell>
          <cell r="DU40" t="str">
            <v>C23</v>
          </cell>
          <cell r="DV40">
            <v>0</v>
          </cell>
          <cell r="DW40">
            <v>0</v>
          </cell>
          <cell r="DX40">
            <v>0</v>
          </cell>
          <cell r="DY40">
            <v>0</v>
          </cell>
          <cell r="DZ40">
            <v>0</v>
          </cell>
          <cell r="EA40" t="str">
            <v>C24</v>
          </cell>
          <cell r="EB40">
            <v>0</v>
          </cell>
          <cell r="EC40">
            <v>0</v>
          </cell>
          <cell r="ED40">
            <v>0</v>
          </cell>
          <cell r="EE40">
            <v>0</v>
          </cell>
          <cell r="EF40">
            <v>0</v>
          </cell>
          <cell r="EG40" t="str">
            <v>C25</v>
          </cell>
          <cell r="EH40">
            <v>0</v>
          </cell>
          <cell r="EI40">
            <v>0</v>
          </cell>
          <cell r="EJ40">
            <v>0</v>
          </cell>
          <cell r="EK40">
            <v>0</v>
          </cell>
          <cell r="EL40">
            <v>0</v>
          </cell>
          <cell r="EM40" t="str">
            <v>C26</v>
          </cell>
          <cell r="EN40">
            <v>0</v>
          </cell>
          <cell r="EO40">
            <v>0</v>
          </cell>
          <cell r="EP40">
            <v>0</v>
          </cell>
          <cell r="EQ40">
            <v>0</v>
          </cell>
          <cell r="ER40">
            <v>0</v>
          </cell>
          <cell r="ES40" t="str">
            <v>C27</v>
          </cell>
          <cell r="ET40">
            <v>0</v>
          </cell>
          <cell r="EU40">
            <v>0</v>
          </cell>
          <cell r="EV40">
            <v>0</v>
          </cell>
          <cell r="EW40">
            <v>0</v>
          </cell>
          <cell r="EX40">
            <v>0</v>
          </cell>
          <cell r="EY40" t="str">
            <v>C31</v>
          </cell>
          <cell r="EZ40">
            <v>0</v>
          </cell>
          <cell r="FA40">
            <v>0</v>
          </cell>
          <cell r="FB40">
            <v>0</v>
          </cell>
          <cell r="FC40">
            <v>0</v>
          </cell>
          <cell r="FD40">
            <v>0</v>
          </cell>
          <cell r="FE40" t="str">
            <v>C32</v>
          </cell>
          <cell r="FF40">
            <v>0</v>
          </cell>
          <cell r="FG40">
            <v>0</v>
          </cell>
          <cell r="FH40">
            <v>0</v>
          </cell>
          <cell r="FI40">
            <v>0</v>
          </cell>
          <cell r="FJ40">
            <v>0</v>
          </cell>
          <cell r="FK40" t="str">
            <v>C33</v>
          </cell>
          <cell r="FL40">
            <v>0</v>
          </cell>
          <cell r="FM40">
            <v>0</v>
          </cell>
          <cell r="FN40">
            <v>0</v>
          </cell>
          <cell r="FO40">
            <v>0</v>
          </cell>
          <cell r="FP40">
            <v>0</v>
          </cell>
          <cell r="FQ40" t="str">
            <v>C34</v>
          </cell>
          <cell r="FR40">
            <v>0</v>
          </cell>
          <cell r="FS40">
            <v>0</v>
          </cell>
          <cell r="FT40">
            <v>0</v>
          </cell>
          <cell r="FU40">
            <v>0</v>
          </cell>
          <cell r="FV40">
            <v>0</v>
          </cell>
          <cell r="FW40" t="str">
            <v>C35</v>
          </cell>
          <cell r="FX40">
            <v>0</v>
          </cell>
          <cell r="FY40">
            <v>0</v>
          </cell>
          <cell r="FZ40">
            <v>0</v>
          </cell>
          <cell r="GA40">
            <v>0</v>
          </cell>
          <cell r="GB40">
            <v>0</v>
          </cell>
          <cell r="GC40" t="str">
            <v>C36</v>
          </cell>
          <cell r="GD40">
            <v>0</v>
          </cell>
          <cell r="GE40">
            <v>0</v>
          </cell>
          <cell r="GF40">
            <v>0</v>
          </cell>
          <cell r="GG40">
            <v>0</v>
          </cell>
          <cell r="GH40">
            <v>0</v>
          </cell>
          <cell r="GI40" t="str">
            <v>C37</v>
          </cell>
          <cell r="GJ40">
            <v>0</v>
          </cell>
          <cell r="GK40">
            <v>0</v>
          </cell>
          <cell r="GL40">
            <v>0</v>
          </cell>
          <cell r="GM40">
            <v>0</v>
          </cell>
          <cell r="GN40">
            <v>0</v>
          </cell>
          <cell r="GO40" t="str">
            <v>C38</v>
          </cell>
          <cell r="GP40">
            <v>0</v>
          </cell>
          <cell r="GQ40">
            <v>0</v>
          </cell>
          <cell r="GR40">
            <v>0</v>
          </cell>
          <cell r="GS40">
            <v>0</v>
          </cell>
          <cell r="GT40">
            <v>0</v>
          </cell>
          <cell r="GU40" t="str">
            <v>C39</v>
          </cell>
          <cell r="GV40">
            <v>0</v>
          </cell>
          <cell r="GW40">
            <v>0</v>
          </cell>
          <cell r="GX40">
            <v>0</v>
          </cell>
          <cell r="GY40">
            <v>0</v>
          </cell>
          <cell r="GZ40">
            <v>0</v>
          </cell>
          <cell r="HA40" t="str">
            <v>C310</v>
          </cell>
          <cell r="HB40">
            <v>0</v>
          </cell>
          <cell r="HG40" t="str">
            <v>C310</v>
          </cell>
          <cell r="HH40">
            <v>0</v>
          </cell>
          <cell r="HM40" t="str">
            <v/>
          </cell>
          <cell r="HN40" t="str">
            <v/>
          </cell>
          <cell r="HS40">
            <v>3047</v>
          </cell>
          <cell r="HT40" t="str">
            <v>PKN</v>
          </cell>
          <cell r="HU40">
            <v>0</v>
          </cell>
          <cell r="HV40" t="str">
            <v>IND</v>
          </cell>
          <cell r="HW40">
            <v>0</v>
          </cell>
          <cell r="HX40" t="str">
            <v>MAT-W</v>
          </cell>
          <cell r="HY40">
            <v>0</v>
          </cell>
          <cell r="HZ40" t="str">
            <v>SEJ-W</v>
          </cell>
          <cell r="IA40">
            <v>0</v>
          </cell>
          <cell r="IB40" t="str">
            <v>IGR-W</v>
          </cell>
          <cell r="IC40">
            <v>0</v>
          </cell>
          <cell r="ID40" t="str">
            <v>SBO</v>
          </cell>
          <cell r="IE40">
            <v>0</v>
          </cell>
          <cell r="IF40" t="str">
            <v>PJO</v>
          </cell>
          <cell r="IG40">
            <v>0</v>
          </cell>
          <cell r="IH40" t="str">
            <v>PRA</v>
          </cell>
          <cell r="II40">
            <v>0</v>
          </cell>
          <cell r="IJ40" t="str">
            <v>JAW</v>
          </cell>
          <cell r="IK40">
            <v>0</v>
          </cell>
          <cell r="IL40" t="str">
            <v>ARB</v>
          </cell>
          <cell r="IM40">
            <v>0</v>
          </cell>
          <cell r="IN40" t="str">
            <v>PKM</v>
          </cell>
          <cell r="IO40">
            <v>0</v>
          </cell>
          <cell r="IP40" t="str">
            <v>GEO-P</v>
          </cell>
          <cell r="IQ40">
            <v>0</v>
          </cell>
          <cell r="IR40" t="str">
            <v>SEJ-P</v>
          </cell>
          <cell r="IS40">
            <v>0</v>
          </cell>
          <cell r="IT40" t="str">
            <v>SOS-P</v>
          </cell>
          <cell r="IU40">
            <v>0</v>
          </cell>
          <cell r="IV40" t="str">
            <v>EKO-P</v>
          </cell>
          <cell r="IW40">
            <v>0</v>
          </cell>
          <cell r="IX40" t="str">
            <v>BIO-L</v>
          </cell>
          <cell r="IY40">
            <v>0</v>
          </cell>
          <cell r="IZ40" t="str">
            <v>IGR-L</v>
          </cell>
          <cell r="JA40">
            <v>0</v>
          </cell>
        </row>
        <row r="41">
          <cell r="B41" t="str">
            <v>Pauli Wenas Anwari, S.T</v>
          </cell>
          <cell r="C41" t="str">
            <v>BK</v>
          </cell>
          <cell r="J41">
            <v>104</v>
          </cell>
          <cell r="K41">
            <v>105</v>
          </cell>
          <cell r="L41">
            <v>106</v>
          </cell>
          <cell r="M41">
            <v>107</v>
          </cell>
          <cell r="N41">
            <v>108</v>
          </cell>
          <cell r="O41">
            <v>109</v>
          </cell>
          <cell r="P41">
            <v>170</v>
          </cell>
          <cell r="Q41" t="str">
            <v/>
          </cell>
          <cell r="AB41">
            <v>38</v>
          </cell>
          <cell r="AC41">
            <v>38</v>
          </cell>
          <cell r="AD41">
            <v>3048</v>
          </cell>
          <cell r="AE41" t="str">
            <v>0005492437</v>
          </cell>
          <cell r="AF41" t="str">
            <v>SOFAN YUDI ANANTO</v>
          </cell>
          <cell r="AG41" t="str">
            <v>L</v>
          </cell>
          <cell r="AH41" t="str">
            <v>10-TKR.1</v>
          </cell>
          <cell r="AI41" t="str">
            <v>AGM</v>
          </cell>
          <cell r="AJ41">
            <v>0</v>
          </cell>
          <cell r="AK41">
            <v>0</v>
          </cell>
          <cell r="AL41">
            <v>0</v>
          </cell>
          <cell r="AM41">
            <v>0</v>
          </cell>
          <cell r="AN41">
            <v>0</v>
          </cell>
          <cell r="AO41" t="str">
            <v>PKN</v>
          </cell>
          <cell r="AP41">
            <v>0</v>
          </cell>
          <cell r="AQ41">
            <v>0</v>
          </cell>
          <cell r="AR41">
            <v>0</v>
          </cell>
          <cell r="AS41">
            <v>0</v>
          </cell>
          <cell r="AT41">
            <v>0</v>
          </cell>
          <cell r="AU41" t="str">
            <v>IND</v>
          </cell>
          <cell r="AV41">
            <v>0</v>
          </cell>
          <cell r="AW41">
            <v>0</v>
          </cell>
          <cell r="AX41">
            <v>0</v>
          </cell>
          <cell r="AY41">
            <v>0</v>
          </cell>
          <cell r="AZ41">
            <v>0</v>
          </cell>
          <cell r="BA41" t="str">
            <v>MAT</v>
          </cell>
          <cell r="BB41">
            <v>0</v>
          </cell>
          <cell r="BC41">
            <v>0</v>
          </cell>
          <cell r="BD41">
            <v>0</v>
          </cell>
          <cell r="BE41">
            <v>0</v>
          </cell>
          <cell r="BF41">
            <v>0</v>
          </cell>
          <cell r="BG41" t="str">
            <v>SEJ</v>
          </cell>
          <cell r="BH41">
            <v>0</v>
          </cell>
          <cell r="BI41">
            <v>0</v>
          </cell>
          <cell r="BJ41">
            <v>0</v>
          </cell>
          <cell r="BK41">
            <v>0</v>
          </cell>
          <cell r="BL41">
            <v>0</v>
          </cell>
          <cell r="BM41" t="str">
            <v>ING</v>
          </cell>
          <cell r="BN41">
            <v>0</v>
          </cell>
          <cell r="BO41">
            <v>0</v>
          </cell>
          <cell r="BP41">
            <v>0</v>
          </cell>
          <cell r="BQ41">
            <v>0</v>
          </cell>
          <cell r="BR41">
            <v>0</v>
          </cell>
          <cell r="BS41" t="str">
            <v>SBU</v>
          </cell>
          <cell r="BT41">
            <v>0</v>
          </cell>
          <cell r="BU41">
            <v>0</v>
          </cell>
          <cell r="BV41">
            <v>0</v>
          </cell>
          <cell r="BW41">
            <v>0</v>
          </cell>
          <cell r="BX41">
            <v>0</v>
          </cell>
          <cell r="BY41" t="str">
            <v>KWU</v>
          </cell>
          <cell r="BZ41">
            <v>0</v>
          </cell>
          <cell r="CA41">
            <v>0</v>
          </cell>
          <cell r="CB41">
            <v>0</v>
          </cell>
          <cell r="CC41">
            <v>0</v>
          </cell>
          <cell r="CD41">
            <v>0</v>
          </cell>
          <cell r="CE41" t="str">
            <v>POR</v>
          </cell>
          <cell r="CF41">
            <v>0</v>
          </cell>
          <cell r="CG41">
            <v>0</v>
          </cell>
          <cell r="CH41">
            <v>0</v>
          </cell>
          <cell r="CI41">
            <v>0</v>
          </cell>
          <cell r="CJ41">
            <v>0</v>
          </cell>
          <cell r="CK41" t="str">
            <v>JAW</v>
          </cell>
          <cell r="CL41">
            <v>0</v>
          </cell>
          <cell r="CM41">
            <v>0</v>
          </cell>
          <cell r="CN41">
            <v>0</v>
          </cell>
          <cell r="CO41">
            <v>0</v>
          </cell>
          <cell r="CP41">
            <v>0</v>
          </cell>
          <cell r="CQ41" t="str">
            <v>C11</v>
          </cell>
          <cell r="CR41">
            <v>0</v>
          </cell>
          <cell r="CS41">
            <v>0</v>
          </cell>
          <cell r="CT41">
            <v>0</v>
          </cell>
          <cell r="CU41">
            <v>0</v>
          </cell>
          <cell r="CV41">
            <v>0</v>
          </cell>
          <cell r="CW41" t="str">
            <v>C12</v>
          </cell>
          <cell r="CX41">
            <v>0</v>
          </cell>
          <cell r="CY41">
            <v>0</v>
          </cell>
          <cell r="CZ41">
            <v>0</v>
          </cell>
          <cell r="DA41">
            <v>0</v>
          </cell>
          <cell r="DB41">
            <v>0</v>
          </cell>
          <cell r="DC41" t="str">
            <v>C13</v>
          </cell>
          <cell r="DD41">
            <v>0</v>
          </cell>
          <cell r="DE41">
            <v>0</v>
          </cell>
          <cell r="DF41">
            <v>0</v>
          </cell>
          <cell r="DG41">
            <v>0</v>
          </cell>
          <cell r="DH41">
            <v>0</v>
          </cell>
          <cell r="DI41" t="str">
            <v>C21</v>
          </cell>
          <cell r="DJ41">
            <v>0</v>
          </cell>
          <cell r="DK41">
            <v>0</v>
          </cell>
          <cell r="DL41">
            <v>0</v>
          </cell>
          <cell r="DM41">
            <v>0</v>
          </cell>
          <cell r="DN41">
            <v>0</v>
          </cell>
          <cell r="DO41" t="str">
            <v>C22</v>
          </cell>
          <cell r="DP41">
            <v>0</v>
          </cell>
          <cell r="DQ41">
            <v>0</v>
          </cell>
          <cell r="DR41">
            <v>0</v>
          </cell>
          <cell r="DS41">
            <v>0</v>
          </cell>
          <cell r="DT41">
            <v>0</v>
          </cell>
          <cell r="DU41" t="str">
            <v>C23</v>
          </cell>
          <cell r="DV41">
            <v>0</v>
          </cell>
          <cell r="DW41">
            <v>0</v>
          </cell>
          <cell r="DX41">
            <v>0</v>
          </cell>
          <cell r="DY41">
            <v>0</v>
          </cell>
          <cell r="DZ41">
            <v>0</v>
          </cell>
          <cell r="EA41" t="str">
            <v>C24</v>
          </cell>
          <cell r="EB41">
            <v>0</v>
          </cell>
          <cell r="EC41">
            <v>0</v>
          </cell>
          <cell r="ED41">
            <v>0</v>
          </cell>
          <cell r="EE41">
            <v>0</v>
          </cell>
          <cell r="EF41">
            <v>0</v>
          </cell>
          <cell r="EG41" t="str">
            <v>C25</v>
          </cell>
          <cell r="EH41">
            <v>0</v>
          </cell>
          <cell r="EI41">
            <v>0</v>
          </cell>
          <cell r="EJ41">
            <v>0</v>
          </cell>
          <cell r="EK41">
            <v>0</v>
          </cell>
          <cell r="EL41">
            <v>0</v>
          </cell>
          <cell r="EM41" t="str">
            <v>C26</v>
          </cell>
          <cell r="EN41">
            <v>0</v>
          </cell>
          <cell r="EO41">
            <v>0</v>
          </cell>
          <cell r="EP41">
            <v>0</v>
          </cell>
          <cell r="EQ41">
            <v>0</v>
          </cell>
          <cell r="ER41">
            <v>0</v>
          </cell>
          <cell r="ES41" t="str">
            <v>C27</v>
          </cell>
          <cell r="ET41">
            <v>0</v>
          </cell>
          <cell r="EU41">
            <v>0</v>
          </cell>
          <cell r="EV41">
            <v>0</v>
          </cell>
          <cell r="EW41">
            <v>0</v>
          </cell>
          <cell r="EX41">
            <v>0</v>
          </cell>
          <cell r="EY41" t="str">
            <v>C31</v>
          </cell>
          <cell r="EZ41">
            <v>0</v>
          </cell>
          <cell r="FA41">
            <v>0</v>
          </cell>
          <cell r="FB41">
            <v>0</v>
          </cell>
          <cell r="FC41">
            <v>0</v>
          </cell>
          <cell r="FD41">
            <v>0</v>
          </cell>
          <cell r="FE41" t="str">
            <v>C32</v>
          </cell>
          <cell r="FF41">
            <v>0</v>
          </cell>
          <cell r="FG41">
            <v>0</v>
          </cell>
          <cell r="FH41">
            <v>0</v>
          </cell>
          <cell r="FI41">
            <v>0</v>
          </cell>
          <cell r="FJ41">
            <v>0</v>
          </cell>
          <cell r="FK41" t="str">
            <v>C33</v>
          </cell>
          <cell r="FL41">
            <v>0</v>
          </cell>
          <cell r="FM41">
            <v>0</v>
          </cell>
          <cell r="FN41">
            <v>0</v>
          </cell>
          <cell r="FO41">
            <v>0</v>
          </cell>
          <cell r="FP41">
            <v>0</v>
          </cell>
          <cell r="FQ41" t="str">
            <v>C34</v>
          </cell>
          <cell r="FR41">
            <v>0</v>
          </cell>
          <cell r="FS41">
            <v>0</v>
          </cell>
          <cell r="FT41">
            <v>0</v>
          </cell>
          <cell r="FU41">
            <v>0</v>
          </cell>
          <cell r="FV41">
            <v>0</v>
          </cell>
          <cell r="FW41" t="str">
            <v>C35</v>
          </cell>
          <cell r="FX41">
            <v>0</v>
          </cell>
          <cell r="FY41">
            <v>0</v>
          </cell>
          <cell r="FZ41">
            <v>0</v>
          </cell>
          <cell r="GA41">
            <v>0</v>
          </cell>
          <cell r="GB41">
            <v>0</v>
          </cell>
          <cell r="GC41" t="str">
            <v>C36</v>
          </cell>
          <cell r="GD41">
            <v>0</v>
          </cell>
          <cell r="GE41">
            <v>0</v>
          </cell>
          <cell r="GF41">
            <v>0</v>
          </cell>
          <cell r="GG41">
            <v>0</v>
          </cell>
          <cell r="GH41">
            <v>0</v>
          </cell>
          <cell r="GI41" t="str">
            <v>C37</v>
          </cell>
          <cell r="GJ41">
            <v>0</v>
          </cell>
          <cell r="GK41">
            <v>0</v>
          </cell>
          <cell r="GL41">
            <v>0</v>
          </cell>
          <cell r="GM41">
            <v>0</v>
          </cell>
          <cell r="GN41">
            <v>0</v>
          </cell>
          <cell r="GO41" t="str">
            <v>C38</v>
          </cell>
          <cell r="GP41">
            <v>0</v>
          </cell>
          <cell r="GQ41">
            <v>0</v>
          </cell>
          <cell r="GR41">
            <v>0</v>
          </cell>
          <cell r="GS41">
            <v>0</v>
          </cell>
          <cell r="GT41">
            <v>0</v>
          </cell>
          <cell r="GU41" t="str">
            <v>C39</v>
          </cell>
          <cell r="GV41">
            <v>0</v>
          </cell>
          <cell r="GW41">
            <v>0</v>
          </cell>
          <cell r="GX41">
            <v>0</v>
          </cell>
          <cell r="GY41">
            <v>0</v>
          </cell>
          <cell r="GZ41">
            <v>0</v>
          </cell>
          <cell r="HA41" t="str">
            <v>C310</v>
          </cell>
          <cell r="HB41">
            <v>0</v>
          </cell>
          <cell r="HG41" t="str">
            <v>C310</v>
          </cell>
          <cell r="HH41">
            <v>0</v>
          </cell>
          <cell r="HM41" t="str">
            <v/>
          </cell>
          <cell r="HN41" t="str">
            <v/>
          </cell>
          <cell r="HS41">
            <v>3048</v>
          </cell>
          <cell r="HT41" t="str">
            <v>PKN</v>
          </cell>
          <cell r="HU41">
            <v>0</v>
          </cell>
          <cell r="HV41" t="str">
            <v>IND</v>
          </cell>
          <cell r="HW41">
            <v>0</v>
          </cell>
          <cell r="HX41" t="str">
            <v>MAT-W</v>
          </cell>
          <cell r="HY41">
            <v>0</v>
          </cell>
          <cell r="HZ41" t="str">
            <v>SEJ-W</v>
          </cell>
          <cell r="IA41">
            <v>0</v>
          </cell>
          <cell r="IB41" t="str">
            <v>IGR-W</v>
          </cell>
          <cell r="IC41">
            <v>0</v>
          </cell>
          <cell r="ID41" t="str">
            <v>SBO</v>
          </cell>
          <cell r="IE41">
            <v>0</v>
          </cell>
          <cell r="IF41" t="str">
            <v>PJO</v>
          </cell>
          <cell r="IG41">
            <v>0</v>
          </cell>
          <cell r="IH41" t="str">
            <v>PRA</v>
          </cell>
          <cell r="II41">
            <v>0</v>
          </cell>
          <cell r="IJ41" t="str">
            <v>JAW</v>
          </cell>
          <cell r="IK41">
            <v>0</v>
          </cell>
          <cell r="IL41" t="str">
            <v>ARB</v>
          </cell>
          <cell r="IM41">
            <v>0</v>
          </cell>
          <cell r="IN41" t="str">
            <v>PKM</v>
          </cell>
          <cell r="IO41">
            <v>0</v>
          </cell>
          <cell r="IP41" t="str">
            <v>GEO-P</v>
          </cell>
          <cell r="IQ41">
            <v>0</v>
          </cell>
          <cell r="IR41" t="str">
            <v>SEJ-P</v>
          </cell>
          <cell r="IS41">
            <v>0</v>
          </cell>
          <cell r="IT41" t="str">
            <v>SOS-P</v>
          </cell>
          <cell r="IU41">
            <v>0</v>
          </cell>
          <cell r="IV41" t="str">
            <v>EKO-P</v>
          </cell>
          <cell r="IW41">
            <v>0</v>
          </cell>
          <cell r="IX41" t="str">
            <v>BIO-L</v>
          </cell>
          <cell r="IY41">
            <v>0</v>
          </cell>
          <cell r="IZ41" t="str">
            <v>IGR-L</v>
          </cell>
          <cell r="JA41">
            <v>0</v>
          </cell>
        </row>
        <row r="42">
          <cell r="B42" t="str">
            <v>Eko Budiarti, S.Pd</v>
          </cell>
          <cell r="C42" t="str">
            <v>BL</v>
          </cell>
          <cell r="K42">
            <v>129</v>
          </cell>
          <cell r="L42">
            <v>130</v>
          </cell>
          <cell r="M42">
            <v>131</v>
          </cell>
          <cell r="N42">
            <v>132</v>
          </cell>
          <cell r="O42">
            <v>133</v>
          </cell>
          <cell r="P42">
            <v>178</v>
          </cell>
          <cell r="Q42" t="str">
            <v/>
          </cell>
          <cell r="AB42">
            <v>39</v>
          </cell>
          <cell r="AC42">
            <v>39</v>
          </cell>
          <cell r="AD42">
            <v>3049</v>
          </cell>
          <cell r="AF42" t="str">
            <v>WAWAN PRASTIYO</v>
          </cell>
          <cell r="AG42" t="str">
            <v>L</v>
          </cell>
          <cell r="AH42" t="str">
            <v>10-TKR.1</v>
          </cell>
          <cell r="AI42" t="str">
            <v>AGM</v>
          </cell>
          <cell r="AJ42">
            <v>0</v>
          </cell>
          <cell r="AK42">
            <v>0</v>
          </cell>
          <cell r="AL42">
            <v>0</v>
          </cell>
          <cell r="AM42">
            <v>0</v>
          </cell>
          <cell r="AN42">
            <v>0</v>
          </cell>
          <cell r="AO42" t="str">
            <v>PKN</v>
          </cell>
          <cell r="AP42">
            <v>0</v>
          </cell>
          <cell r="AQ42">
            <v>0</v>
          </cell>
          <cell r="AR42">
            <v>0</v>
          </cell>
          <cell r="AS42">
            <v>0</v>
          </cell>
          <cell r="AT42">
            <v>0</v>
          </cell>
          <cell r="AU42" t="str">
            <v>IND</v>
          </cell>
          <cell r="AV42">
            <v>0</v>
          </cell>
          <cell r="AW42">
            <v>0</v>
          </cell>
          <cell r="AX42">
            <v>0</v>
          </cell>
          <cell r="AY42">
            <v>0</v>
          </cell>
          <cell r="AZ42">
            <v>0</v>
          </cell>
          <cell r="BA42" t="str">
            <v>MAT</v>
          </cell>
          <cell r="BB42">
            <v>0</v>
          </cell>
          <cell r="BC42">
            <v>0</v>
          </cell>
          <cell r="BD42">
            <v>0</v>
          </cell>
          <cell r="BE42">
            <v>0</v>
          </cell>
          <cell r="BF42">
            <v>0</v>
          </cell>
          <cell r="BG42" t="str">
            <v>SEJ</v>
          </cell>
          <cell r="BH42">
            <v>0</v>
          </cell>
          <cell r="BI42">
            <v>0</v>
          </cell>
          <cell r="BJ42">
            <v>0</v>
          </cell>
          <cell r="BK42">
            <v>0</v>
          </cell>
          <cell r="BL42">
            <v>0</v>
          </cell>
          <cell r="BM42" t="str">
            <v>ING</v>
          </cell>
          <cell r="BN42">
            <v>0</v>
          </cell>
          <cell r="BO42">
            <v>0</v>
          </cell>
          <cell r="BP42">
            <v>0</v>
          </cell>
          <cell r="BQ42">
            <v>0</v>
          </cell>
          <cell r="BR42">
            <v>0</v>
          </cell>
          <cell r="BS42" t="str">
            <v>SBU</v>
          </cell>
          <cell r="BT42">
            <v>0</v>
          </cell>
          <cell r="BU42">
            <v>0</v>
          </cell>
          <cell r="BV42">
            <v>0</v>
          </cell>
          <cell r="BW42">
            <v>0</v>
          </cell>
          <cell r="BX42">
            <v>0</v>
          </cell>
          <cell r="BY42" t="str">
            <v>KWU</v>
          </cell>
          <cell r="BZ42">
            <v>0</v>
          </cell>
          <cell r="CA42">
            <v>0</v>
          </cell>
          <cell r="CB42">
            <v>0</v>
          </cell>
          <cell r="CC42">
            <v>0</v>
          </cell>
          <cell r="CD42">
            <v>0</v>
          </cell>
          <cell r="CE42" t="str">
            <v>POR</v>
          </cell>
          <cell r="CF42">
            <v>0</v>
          </cell>
          <cell r="CG42">
            <v>0</v>
          </cell>
          <cell r="CH42">
            <v>0</v>
          </cell>
          <cell r="CI42">
            <v>0</v>
          </cell>
          <cell r="CJ42">
            <v>0</v>
          </cell>
          <cell r="CK42" t="str">
            <v>JAW</v>
          </cell>
          <cell r="CL42">
            <v>0</v>
          </cell>
          <cell r="CM42">
            <v>0</v>
          </cell>
          <cell r="CN42">
            <v>0</v>
          </cell>
          <cell r="CO42">
            <v>0</v>
          </cell>
          <cell r="CP42">
            <v>0</v>
          </cell>
          <cell r="CQ42" t="str">
            <v>C11</v>
          </cell>
          <cell r="CR42">
            <v>0</v>
          </cell>
          <cell r="CS42">
            <v>0</v>
          </cell>
          <cell r="CT42">
            <v>0</v>
          </cell>
          <cell r="CU42">
            <v>0</v>
          </cell>
          <cell r="CV42">
            <v>0</v>
          </cell>
          <cell r="CW42" t="str">
            <v>C12</v>
          </cell>
          <cell r="CX42">
            <v>0</v>
          </cell>
          <cell r="CY42">
            <v>0</v>
          </cell>
          <cell r="CZ42">
            <v>0</v>
          </cell>
          <cell r="DA42">
            <v>0</v>
          </cell>
          <cell r="DB42">
            <v>0</v>
          </cell>
          <cell r="DC42" t="str">
            <v>C13</v>
          </cell>
          <cell r="DD42">
            <v>0</v>
          </cell>
          <cell r="DE42">
            <v>0</v>
          </cell>
          <cell r="DF42">
            <v>0</v>
          </cell>
          <cell r="DG42">
            <v>0</v>
          </cell>
          <cell r="DH42">
            <v>0</v>
          </cell>
          <cell r="DI42" t="str">
            <v>C21</v>
          </cell>
          <cell r="DJ42">
            <v>0</v>
          </cell>
          <cell r="DK42">
            <v>0</v>
          </cell>
          <cell r="DL42">
            <v>0</v>
          </cell>
          <cell r="DM42">
            <v>0</v>
          </cell>
          <cell r="DN42">
            <v>0</v>
          </cell>
          <cell r="DO42" t="str">
            <v>C22</v>
          </cell>
          <cell r="DP42">
            <v>0</v>
          </cell>
          <cell r="DQ42">
            <v>0</v>
          </cell>
          <cell r="DR42">
            <v>0</v>
          </cell>
          <cell r="DS42">
            <v>0</v>
          </cell>
          <cell r="DT42">
            <v>0</v>
          </cell>
          <cell r="DU42" t="str">
            <v>C23</v>
          </cell>
          <cell r="DV42">
            <v>0</v>
          </cell>
          <cell r="DW42">
            <v>0</v>
          </cell>
          <cell r="DX42">
            <v>0</v>
          </cell>
          <cell r="DY42">
            <v>0</v>
          </cell>
          <cell r="DZ42">
            <v>0</v>
          </cell>
          <cell r="EA42" t="str">
            <v>C24</v>
          </cell>
          <cell r="EB42">
            <v>0</v>
          </cell>
          <cell r="EC42">
            <v>0</v>
          </cell>
          <cell r="ED42">
            <v>0</v>
          </cell>
          <cell r="EE42">
            <v>0</v>
          </cell>
          <cell r="EF42">
            <v>0</v>
          </cell>
          <cell r="EG42" t="str">
            <v>C25</v>
          </cell>
          <cell r="EH42">
            <v>0</v>
          </cell>
          <cell r="EI42">
            <v>0</v>
          </cell>
          <cell r="EJ42">
            <v>0</v>
          </cell>
          <cell r="EK42">
            <v>0</v>
          </cell>
          <cell r="EL42">
            <v>0</v>
          </cell>
          <cell r="EM42" t="str">
            <v>C26</v>
          </cell>
          <cell r="EN42">
            <v>0</v>
          </cell>
          <cell r="EO42">
            <v>0</v>
          </cell>
          <cell r="EP42">
            <v>0</v>
          </cell>
          <cell r="EQ42">
            <v>0</v>
          </cell>
          <cell r="ER42">
            <v>0</v>
          </cell>
          <cell r="ES42" t="str">
            <v>C27</v>
          </cell>
          <cell r="ET42">
            <v>0</v>
          </cell>
          <cell r="EU42">
            <v>0</v>
          </cell>
          <cell r="EV42">
            <v>0</v>
          </cell>
          <cell r="EW42">
            <v>0</v>
          </cell>
          <cell r="EX42">
            <v>0</v>
          </cell>
          <cell r="EY42" t="str">
            <v>C31</v>
          </cell>
          <cell r="EZ42">
            <v>0</v>
          </cell>
          <cell r="FA42">
            <v>0</v>
          </cell>
          <cell r="FB42">
            <v>0</v>
          </cell>
          <cell r="FC42">
            <v>0</v>
          </cell>
          <cell r="FD42">
            <v>0</v>
          </cell>
          <cell r="FE42" t="str">
            <v>C32</v>
          </cell>
          <cell r="FF42">
            <v>0</v>
          </cell>
          <cell r="FG42">
            <v>0</v>
          </cell>
          <cell r="FH42">
            <v>0</v>
          </cell>
          <cell r="FI42">
            <v>0</v>
          </cell>
          <cell r="FJ42">
            <v>0</v>
          </cell>
          <cell r="FK42" t="str">
            <v>C33</v>
          </cell>
          <cell r="FL42">
            <v>0</v>
          </cell>
          <cell r="FM42">
            <v>0</v>
          </cell>
          <cell r="FN42">
            <v>0</v>
          </cell>
          <cell r="FO42">
            <v>0</v>
          </cell>
          <cell r="FP42">
            <v>0</v>
          </cell>
          <cell r="FQ42" t="str">
            <v>C34</v>
          </cell>
          <cell r="FR42">
            <v>0</v>
          </cell>
          <cell r="FS42">
            <v>0</v>
          </cell>
          <cell r="FT42">
            <v>0</v>
          </cell>
          <cell r="FU42">
            <v>0</v>
          </cell>
          <cell r="FV42">
            <v>0</v>
          </cell>
          <cell r="FW42" t="str">
            <v>C35</v>
          </cell>
          <cell r="FX42">
            <v>0</v>
          </cell>
          <cell r="FY42">
            <v>0</v>
          </cell>
          <cell r="FZ42">
            <v>0</v>
          </cell>
          <cell r="GA42">
            <v>0</v>
          </cell>
          <cell r="GB42">
            <v>0</v>
          </cell>
          <cell r="GC42" t="str">
            <v>C36</v>
          </cell>
          <cell r="GD42">
            <v>0</v>
          </cell>
          <cell r="GE42">
            <v>0</v>
          </cell>
          <cell r="GF42">
            <v>0</v>
          </cell>
          <cell r="GG42">
            <v>0</v>
          </cell>
          <cell r="GH42">
            <v>0</v>
          </cell>
          <cell r="GI42" t="str">
            <v>C37</v>
          </cell>
          <cell r="GJ42">
            <v>0</v>
          </cell>
          <cell r="GK42">
            <v>0</v>
          </cell>
          <cell r="GL42">
            <v>0</v>
          </cell>
          <cell r="GM42">
            <v>0</v>
          </cell>
          <cell r="GN42">
            <v>0</v>
          </cell>
          <cell r="GO42" t="str">
            <v>C38</v>
          </cell>
          <cell r="GP42">
            <v>0</v>
          </cell>
          <cell r="GQ42">
            <v>0</v>
          </cell>
          <cell r="GR42">
            <v>0</v>
          </cell>
          <cell r="GS42">
            <v>0</v>
          </cell>
          <cell r="GT42">
            <v>0</v>
          </cell>
          <cell r="GU42" t="str">
            <v>C39</v>
          </cell>
          <cell r="GV42">
            <v>0</v>
          </cell>
          <cell r="GW42">
            <v>0</v>
          </cell>
          <cell r="GX42">
            <v>0</v>
          </cell>
          <cell r="GY42">
            <v>0</v>
          </cell>
          <cell r="GZ42">
            <v>0</v>
          </cell>
          <cell r="HA42" t="str">
            <v>C310</v>
          </cell>
          <cell r="HB42">
            <v>0</v>
          </cell>
          <cell r="HG42" t="str">
            <v>C310</v>
          </cell>
          <cell r="HH42">
            <v>0</v>
          </cell>
          <cell r="HM42" t="str">
            <v/>
          </cell>
          <cell r="HN42" t="str">
            <v/>
          </cell>
          <cell r="HS42">
            <v>3049</v>
          </cell>
          <cell r="HT42" t="str">
            <v>PKN</v>
          </cell>
          <cell r="HU42">
            <v>0</v>
          </cell>
          <cell r="HV42" t="str">
            <v>IND</v>
          </cell>
          <cell r="HW42">
            <v>0</v>
          </cell>
          <cell r="HX42" t="str">
            <v>MAT-W</v>
          </cell>
          <cell r="HY42">
            <v>0</v>
          </cell>
          <cell r="HZ42" t="str">
            <v>SEJ-W</v>
          </cell>
          <cell r="IA42">
            <v>0</v>
          </cell>
          <cell r="IB42" t="str">
            <v>IGR-W</v>
          </cell>
          <cell r="IC42">
            <v>0</v>
          </cell>
          <cell r="ID42" t="str">
            <v>SBO</v>
          </cell>
          <cell r="IE42">
            <v>0</v>
          </cell>
          <cell r="IF42" t="str">
            <v>PJO</v>
          </cell>
          <cell r="IG42">
            <v>0</v>
          </cell>
          <cell r="IH42" t="str">
            <v>PRA</v>
          </cell>
          <cell r="II42">
            <v>0</v>
          </cell>
          <cell r="IJ42" t="str">
            <v>JAW</v>
          </cell>
          <cell r="IK42">
            <v>0</v>
          </cell>
          <cell r="IL42" t="str">
            <v>ARB</v>
          </cell>
          <cell r="IM42">
            <v>0</v>
          </cell>
          <cell r="IN42" t="str">
            <v>PKM</v>
          </cell>
          <cell r="IO42">
            <v>0</v>
          </cell>
          <cell r="IP42" t="str">
            <v>GEO-P</v>
          </cell>
          <cell r="IQ42">
            <v>0</v>
          </cell>
          <cell r="IR42" t="str">
            <v>SEJ-P</v>
          </cell>
          <cell r="IS42">
            <v>0</v>
          </cell>
          <cell r="IT42" t="str">
            <v>SOS-P</v>
          </cell>
          <cell r="IU42">
            <v>0</v>
          </cell>
          <cell r="IV42" t="str">
            <v>EKO-P</v>
          </cell>
          <cell r="IW42">
            <v>0</v>
          </cell>
          <cell r="IX42" t="str">
            <v>BIO-L</v>
          </cell>
          <cell r="IY42">
            <v>0</v>
          </cell>
          <cell r="IZ42" t="str">
            <v>IGR-L</v>
          </cell>
          <cell r="JA42">
            <v>0</v>
          </cell>
        </row>
        <row r="43">
          <cell r="B43" t="str">
            <v>Esas Mahitri, S.Si</v>
          </cell>
          <cell r="C43" t="str">
            <v>BM</v>
          </cell>
          <cell r="J43">
            <v>110</v>
          </cell>
          <cell r="K43">
            <v>111</v>
          </cell>
          <cell r="L43">
            <v>112</v>
          </cell>
          <cell r="M43">
            <v>113</v>
          </cell>
          <cell r="N43">
            <v>114</v>
          </cell>
          <cell r="O43">
            <v>115</v>
          </cell>
          <cell r="P43">
            <v>172</v>
          </cell>
          <cell r="Q43" t="str">
            <v/>
          </cell>
          <cell r="AB43">
            <v>40</v>
          </cell>
          <cell r="AC43">
            <v>40</v>
          </cell>
          <cell r="AD43">
            <v>3050</v>
          </cell>
          <cell r="AE43" t="str">
            <v>0006218282</v>
          </cell>
          <cell r="AF43" t="str">
            <v>YUNUS SALAM</v>
          </cell>
          <cell r="AG43" t="str">
            <v>L</v>
          </cell>
          <cell r="AH43" t="str">
            <v>10-TKR.1</v>
          </cell>
          <cell r="AI43" t="str">
            <v>AGM</v>
          </cell>
          <cell r="AJ43">
            <v>0</v>
          </cell>
          <cell r="AK43">
            <v>0</v>
          </cell>
          <cell r="AL43">
            <v>0</v>
          </cell>
          <cell r="AM43">
            <v>0</v>
          </cell>
          <cell r="AN43">
            <v>0</v>
          </cell>
          <cell r="AO43" t="str">
            <v>PKN</v>
          </cell>
          <cell r="AP43">
            <v>0</v>
          </cell>
          <cell r="AQ43">
            <v>0</v>
          </cell>
          <cell r="AR43">
            <v>0</v>
          </cell>
          <cell r="AS43">
            <v>0</v>
          </cell>
          <cell r="AT43">
            <v>0</v>
          </cell>
          <cell r="AU43" t="str">
            <v>IND</v>
          </cell>
          <cell r="AV43">
            <v>0</v>
          </cell>
          <cell r="AW43">
            <v>0</v>
          </cell>
          <cell r="AX43">
            <v>0</v>
          </cell>
          <cell r="AY43">
            <v>0</v>
          </cell>
          <cell r="AZ43">
            <v>0</v>
          </cell>
          <cell r="BA43" t="str">
            <v>MAT</v>
          </cell>
          <cell r="BB43">
            <v>0</v>
          </cell>
          <cell r="BC43">
            <v>0</v>
          </cell>
          <cell r="BD43">
            <v>0</v>
          </cell>
          <cell r="BE43">
            <v>0</v>
          </cell>
          <cell r="BF43">
            <v>0</v>
          </cell>
          <cell r="BG43" t="str">
            <v>SEJ</v>
          </cell>
          <cell r="BH43">
            <v>0</v>
          </cell>
          <cell r="BI43">
            <v>0</v>
          </cell>
          <cell r="BJ43">
            <v>0</v>
          </cell>
          <cell r="BK43">
            <v>0</v>
          </cell>
          <cell r="BL43">
            <v>0</v>
          </cell>
          <cell r="BM43" t="str">
            <v>ING</v>
          </cell>
          <cell r="BN43">
            <v>0</v>
          </cell>
          <cell r="BO43">
            <v>0</v>
          </cell>
          <cell r="BP43">
            <v>0</v>
          </cell>
          <cell r="BQ43">
            <v>0</v>
          </cell>
          <cell r="BR43">
            <v>0</v>
          </cell>
          <cell r="BS43" t="str">
            <v>SBU</v>
          </cell>
          <cell r="BT43">
            <v>0</v>
          </cell>
          <cell r="BU43">
            <v>0</v>
          </cell>
          <cell r="BV43">
            <v>0</v>
          </cell>
          <cell r="BW43">
            <v>0</v>
          </cell>
          <cell r="BX43">
            <v>0</v>
          </cell>
          <cell r="BY43" t="str">
            <v>KWU</v>
          </cell>
          <cell r="BZ43">
            <v>0</v>
          </cell>
          <cell r="CA43">
            <v>0</v>
          </cell>
          <cell r="CB43">
            <v>0</v>
          </cell>
          <cell r="CC43">
            <v>0</v>
          </cell>
          <cell r="CD43">
            <v>0</v>
          </cell>
          <cell r="CE43" t="str">
            <v>POR</v>
          </cell>
          <cell r="CF43">
            <v>0</v>
          </cell>
          <cell r="CG43">
            <v>0</v>
          </cell>
          <cell r="CH43">
            <v>0</v>
          </cell>
          <cell r="CI43">
            <v>0</v>
          </cell>
          <cell r="CJ43">
            <v>0</v>
          </cell>
          <cell r="CK43" t="str">
            <v>JAW</v>
          </cell>
          <cell r="CL43">
            <v>0</v>
          </cell>
          <cell r="CM43">
            <v>0</v>
          </cell>
          <cell r="CN43">
            <v>0</v>
          </cell>
          <cell r="CO43">
            <v>0</v>
          </cell>
          <cell r="CP43">
            <v>0</v>
          </cell>
          <cell r="CQ43" t="str">
            <v>C11</v>
          </cell>
          <cell r="CR43">
            <v>0</v>
          </cell>
          <cell r="CS43">
            <v>0</v>
          </cell>
          <cell r="CT43">
            <v>0</v>
          </cell>
          <cell r="CU43">
            <v>0</v>
          </cell>
          <cell r="CV43">
            <v>0</v>
          </cell>
          <cell r="CW43" t="str">
            <v>C12</v>
          </cell>
          <cell r="CX43">
            <v>0</v>
          </cell>
          <cell r="CY43">
            <v>0</v>
          </cell>
          <cell r="CZ43">
            <v>0</v>
          </cell>
          <cell r="DA43">
            <v>0</v>
          </cell>
          <cell r="DB43">
            <v>0</v>
          </cell>
          <cell r="DC43" t="str">
            <v>C13</v>
          </cell>
          <cell r="DD43">
            <v>0</v>
          </cell>
          <cell r="DE43">
            <v>0</v>
          </cell>
          <cell r="DF43">
            <v>0</v>
          </cell>
          <cell r="DG43">
            <v>0</v>
          </cell>
          <cell r="DH43">
            <v>0</v>
          </cell>
          <cell r="DI43" t="str">
            <v>C21</v>
          </cell>
          <cell r="DJ43">
            <v>0</v>
          </cell>
          <cell r="DK43">
            <v>0</v>
          </cell>
          <cell r="DL43">
            <v>0</v>
          </cell>
          <cell r="DM43">
            <v>0</v>
          </cell>
          <cell r="DN43">
            <v>0</v>
          </cell>
          <cell r="DO43" t="str">
            <v>C22</v>
          </cell>
          <cell r="DP43">
            <v>0</v>
          </cell>
          <cell r="DQ43">
            <v>0</v>
          </cell>
          <cell r="DR43">
            <v>0</v>
          </cell>
          <cell r="DS43">
            <v>0</v>
          </cell>
          <cell r="DT43">
            <v>0</v>
          </cell>
          <cell r="DU43" t="str">
            <v>C23</v>
          </cell>
          <cell r="DV43">
            <v>0</v>
          </cell>
          <cell r="DW43">
            <v>0</v>
          </cell>
          <cell r="DX43">
            <v>0</v>
          </cell>
          <cell r="DY43">
            <v>0</v>
          </cell>
          <cell r="DZ43">
            <v>0</v>
          </cell>
          <cell r="EA43" t="str">
            <v>C24</v>
          </cell>
          <cell r="EB43">
            <v>0</v>
          </cell>
          <cell r="EC43">
            <v>0</v>
          </cell>
          <cell r="ED43">
            <v>0</v>
          </cell>
          <cell r="EE43">
            <v>0</v>
          </cell>
          <cell r="EF43">
            <v>0</v>
          </cell>
          <cell r="EG43" t="str">
            <v>C25</v>
          </cell>
          <cell r="EH43">
            <v>0</v>
          </cell>
          <cell r="EI43">
            <v>0</v>
          </cell>
          <cell r="EJ43">
            <v>0</v>
          </cell>
          <cell r="EK43">
            <v>0</v>
          </cell>
          <cell r="EL43">
            <v>0</v>
          </cell>
          <cell r="EM43" t="str">
            <v>C26</v>
          </cell>
          <cell r="EN43">
            <v>0</v>
          </cell>
          <cell r="EO43">
            <v>0</v>
          </cell>
          <cell r="EP43">
            <v>0</v>
          </cell>
          <cell r="EQ43">
            <v>0</v>
          </cell>
          <cell r="ER43">
            <v>0</v>
          </cell>
          <cell r="ES43" t="str">
            <v>C27</v>
          </cell>
          <cell r="ET43">
            <v>0</v>
          </cell>
          <cell r="EU43">
            <v>0</v>
          </cell>
          <cell r="EV43">
            <v>0</v>
          </cell>
          <cell r="EW43">
            <v>0</v>
          </cell>
          <cell r="EX43">
            <v>0</v>
          </cell>
          <cell r="EY43" t="str">
            <v>C31</v>
          </cell>
          <cell r="EZ43">
            <v>0</v>
          </cell>
          <cell r="FA43">
            <v>0</v>
          </cell>
          <cell r="FB43">
            <v>0</v>
          </cell>
          <cell r="FC43">
            <v>0</v>
          </cell>
          <cell r="FD43">
            <v>0</v>
          </cell>
          <cell r="FE43" t="str">
            <v>C32</v>
          </cell>
          <cell r="FF43">
            <v>0</v>
          </cell>
          <cell r="FG43">
            <v>0</v>
          </cell>
          <cell r="FH43">
            <v>0</v>
          </cell>
          <cell r="FI43">
            <v>0</v>
          </cell>
          <cell r="FJ43">
            <v>0</v>
          </cell>
          <cell r="FK43" t="str">
            <v>C33</v>
          </cell>
          <cell r="FL43">
            <v>0</v>
          </cell>
          <cell r="FM43">
            <v>0</v>
          </cell>
          <cell r="FN43">
            <v>0</v>
          </cell>
          <cell r="FO43">
            <v>0</v>
          </cell>
          <cell r="FP43">
            <v>0</v>
          </cell>
          <cell r="FQ43" t="str">
            <v>C34</v>
          </cell>
          <cell r="FR43">
            <v>0</v>
          </cell>
          <cell r="FS43">
            <v>0</v>
          </cell>
          <cell r="FT43">
            <v>0</v>
          </cell>
          <cell r="FU43">
            <v>0</v>
          </cell>
          <cell r="FV43">
            <v>0</v>
          </cell>
          <cell r="FW43" t="str">
            <v>C35</v>
          </cell>
          <cell r="FX43">
            <v>0</v>
          </cell>
          <cell r="FY43">
            <v>0</v>
          </cell>
          <cell r="FZ43">
            <v>0</v>
          </cell>
          <cell r="GA43">
            <v>0</v>
          </cell>
          <cell r="GB43">
            <v>0</v>
          </cell>
          <cell r="GC43" t="str">
            <v>C36</v>
          </cell>
          <cell r="GD43">
            <v>0</v>
          </cell>
          <cell r="GE43">
            <v>0</v>
          </cell>
          <cell r="GF43">
            <v>0</v>
          </cell>
          <cell r="GG43">
            <v>0</v>
          </cell>
          <cell r="GH43">
            <v>0</v>
          </cell>
          <cell r="GI43" t="str">
            <v>C37</v>
          </cell>
          <cell r="GJ43">
            <v>0</v>
          </cell>
          <cell r="GK43">
            <v>0</v>
          </cell>
          <cell r="GL43">
            <v>0</v>
          </cell>
          <cell r="GM43">
            <v>0</v>
          </cell>
          <cell r="GN43">
            <v>0</v>
          </cell>
          <cell r="GO43" t="str">
            <v>C38</v>
          </cell>
          <cell r="GP43">
            <v>0</v>
          </cell>
          <cell r="GQ43">
            <v>0</v>
          </cell>
          <cell r="GR43">
            <v>0</v>
          </cell>
          <cell r="GS43">
            <v>0</v>
          </cell>
          <cell r="GT43">
            <v>0</v>
          </cell>
          <cell r="GU43" t="str">
            <v>C39</v>
          </cell>
          <cell r="GV43">
            <v>0</v>
          </cell>
          <cell r="GW43">
            <v>0</v>
          </cell>
          <cell r="GX43">
            <v>0</v>
          </cell>
          <cell r="GY43">
            <v>0</v>
          </cell>
          <cell r="GZ43">
            <v>0</v>
          </cell>
          <cell r="HA43" t="str">
            <v>C310</v>
          </cell>
          <cell r="HB43">
            <v>0</v>
          </cell>
          <cell r="HG43" t="str">
            <v>C310</v>
          </cell>
          <cell r="HH43">
            <v>0</v>
          </cell>
          <cell r="HM43" t="str">
            <v/>
          </cell>
          <cell r="HN43" t="str">
            <v/>
          </cell>
          <cell r="HS43">
            <v>3050</v>
          </cell>
          <cell r="HT43" t="str">
            <v>PKN</v>
          </cell>
          <cell r="HU43">
            <v>0</v>
          </cell>
          <cell r="HV43" t="str">
            <v>IND</v>
          </cell>
          <cell r="HW43">
            <v>0</v>
          </cell>
          <cell r="HX43" t="str">
            <v>MAT-W</v>
          </cell>
          <cell r="HY43">
            <v>0</v>
          </cell>
          <cell r="HZ43" t="str">
            <v>SEJ-W</v>
          </cell>
          <cell r="IA43">
            <v>0</v>
          </cell>
          <cell r="IB43" t="str">
            <v>IGR-W</v>
          </cell>
          <cell r="IC43">
            <v>0</v>
          </cell>
          <cell r="ID43" t="str">
            <v>SBO</v>
          </cell>
          <cell r="IE43">
            <v>0</v>
          </cell>
          <cell r="IF43" t="str">
            <v>PJO</v>
          </cell>
          <cell r="IG43">
            <v>0</v>
          </cell>
          <cell r="IH43" t="str">
            <v>PRA</v>
          </cell>
          <cell r="II43">
            <v>0</v>
          </cell>
          <cell r="IJ43" t="str">
            <v>JAW</v>
          </cell>
          <cell r="IK43">
            <v>0</v>
          </cell>
          <cell r="IL43" t="str">
            <v>ARB</v>
          </cell>
          <cell r="IM43">
            <v>0</v>
          </cell>
          <cell r="IN43" t="str">
            <v>PKM</v>
          </cell>
          <cell r="IO43">
            <v>0</v>
          </cell>
          <cell r="IP43" t="str">
            <v>GEO-P</v>
          </cell>
          <cell r="IQ43">
            <v>0</v>
          </cell>
          <cell r="IR43" t="str">
            <v>SEJ-P</v>
          </cell>
          <cell r="IS43">
            <v>0</v>
          </cell>
          <cell r="IT43" t="str">
            <v>SOS-P</v>
          </cell>
          <cell r="IU43">
            <v>0</v>
          </cell>
          <cell r="IV43" t="str">
            <v>EKO-P</v>
          </cell>
          <cell r="IW43">
            <v>0</v>
          </cell>
          <cell r="IX43" t="str">
            <v>BIO-L</v>
          </cell>
          <cell r="IY43">
            <v>0</v>
          </cell>
          <cell r="IZ43" t="str">
            <v>IGR-L</v>
          </cell>
          <cell r="JA43">
            <v>0</v>
          </cell>
        </row>
        <row r="44">
          <cell r="B44" t="str">
            <v>Aris Santoso, S.Pd</v>
          </cell>
          <cell r="C44" t="str">
            <v>BN</v>
          </cell>
          <cell r="K44">
            <v>129</v>
          </cell>
          <cell r="L44">
            <v>130</v>
          </cell>
          <cell r="M44">
            <v>131</v>
          </cell>
          <cell r="N44">
            <v>132</v>
          </cell>
          <cell r="O44">
            <v>133</v>
          </cell>
          <cell r="P44">
            <v>178</v>
          </cell>
          <cell r="Q44" t="str">
            <v/>
          </cell>
          <cell r="AB44">
            <v>41</v>
          </cell>
          <cell r="AC44">
            <v>1</v>
          </cell>
          <cell r="AD44">
            <v>3051</v>
          </cell>
          <cell r="AF44" t="str">
            <v>ADI SETIAWAN</v>
          </cell>
          <cell r="AG44" t="str">
            <v>L</v>
          </cell>
          <cell r="AH44" t="str">
            <v>10-TKR.2</v>
          </cell>
          <cell r="AI44" t="str">
            <v>AGM</v>
          </cell>
          <cell r="AJ44">
            <v>0</v>
          </cell>
          <cell r="AK44">
            <v>0</v>
          </cell>
          <cell r="AL44">
            <v>0</v>
          </cell>
          <cell r="AM44">
            <v>0</v>
          </cell>
          <cell r="AN44">
            <v>0</v>
          </cell>
          <cell r="AO44" t="str">
            <v>PKN</v>
          </cell>
          <cell r="AP44">
            <v>0</v>
          </cell>
          <cell r="AQ44">
            <v>0</v>
          </cell>
          <cell r="AR44">
            <v>0</v>
          </cell>
          <cell r="AS44">
            <v>0</v>
          </cell>
          <cell r="AT44">
            <v>0</v>
          </cell>
          <cell r="AU44" t="str">
            <v>IND</v>
          </cell>
          <cell r="AV44">
            <v>0</v>
          </cell>
          <cell r="AW44">
            <v>0</v>
          </cell>
          <cell r="AX44">
            <v>0</v>
          </cell>
          <cell r="AY44">
            <v>0</v>
          </cell>
          <cell r="AZ44">
            <v>0</v>
          </cell>
          <cell r="BA44" t="str">
            <v>MAT</v>
          </cell>
          <cell r="BB44">
            <v>0</v>
          </cell>
          <cell r="BC44">
            <v>0</v>
          </cell>
          <cell r="BD44">
            <v>0</v>
          </cell>
          <cell r="BE44">
            <v>0</v>
          </cell>
          <cell r="BF44">
            <v>0</v>
          </cell>
          <cell r="BG44" t="str">
            <v>SEJ</v>
          </cell>
          <cell r="BH44">
            <v>0</v>
          </cell>
          <cell r="BI44">
            <v>0</v>
          </cell>
          <cell r="BJ44">
            <v>0</v>
          </cell>
          <cell r="BK44">
            <v>0</v>
          </cell>
          <cell r="BL44">
            <v>0</v>
          </cell>
          <cell r="BM44" t="str">
            <v>ING</v>
          </cell>
          <cell r="BN44">
            <v>0</v>
          </cell>
          <cell r="BO44">
            <v>0</v>
          </cell>
          <cell r="BP44">
            <v>0</v>
          </cell>
          <cell r="BQ44">
            <v>0</v>
          </cell>
          <cell r="BR44">
            <v>0</v>
          </cell>
          <cell r="BS44" t="str">
            <v>SBU</v>
          </cell>
          <cell r="BT44">
            <v>0</v>
          </cell>
          <cell r="BU44">
            <v>0</v>
          </cell>
          <cell r="BV44">
            <v>0</v>
          </cell>
          <cell r="BW44">
            <v>0</v>
          </cell>
          <cell r="BX44">
            <v>0</v>
          </cell>
          <cell r="BY44" t="str">
            <v>KWU</v>
          </cell>
          <cell r="BZ44">
            <v>0</v>
          </cell>
          <cell r="CA44">
            <v>0</v>
          </cell>
          <cell r="CB44">
            <v>0</v>
          </cell>
          <cell r="CC44">
            <v>0</v>
          </cell>
          <cell r="CD44">
            <v>0</v>
          </cell>
          <cell r="CE44" t="str">
            <v>POR</v>
          </cell>
          <cell r="CF44">
            <v>0</v>
          </cell>
          <cell r="CG44">
            <v>0</v>
          </cell>
          <cell r="CH44">
            <v>0</v>
          </cell>
          <cell r="CI44">
            <v>0</v>
          </cell>
          <cell r="CJ44">
            <v>0</v>
          </cell>
          <cell r="CK44" t="str">
            <v>JAW</v>
          </cell>
          <cell r="CL44">
            <v>0</v>
          </cell>
          <cell r="CM44">
            <v>0</v>
          </cell>
          <cell r="CN44">
            <v>0</v>
          </cell>
          <cell r="CO44">
            <v>0</v>
          </cell>
          <cell r="CP44">
            <v>0</v>
          </cell>
          <cell r="CQ44" t="str">
            <v>C11</v>
          </cell>
          <cell r="CR44">
            <v>0</v>
          </cell>
          <cell r="CS44">
            <v>0</v>
          </cell>
          <cell r="CT44">
            <v>0</v>
          </cell>
          <cell r="CU44">
            <v>0</v>
          </cell>
          <cell r="CV44">
            <v>0</v>
          </cell>
          <cell r="CW44" t="str">
            <v>C12</v>
          </cell>
          <cell r="CX44">
            <v>0</v>
          </cell>
          <cell r="CY44">
            <v>0</v>
          </cell>
          <cell r="CZ44">
            <v>0</v>
          </cell>
          <cell r="DA44">
            <v>0</v>
          </cell>
          <cell r="DB44">
            <v>0</v>
          </cell>
          <cell r="DC44" t="str">
            <v>C13</v>
          </cell>
          <cell r="DD44">
            <v>0</v>
          </cell>
          <cell r="DE44">
            <v>0</v>
          </cell>
          <cell r="DF44">
            <v>0</v>
          </cell>
          <cell r="DG44">
            <v>0</v>
          </cell>
          <cell r="DH44">
            <v>0</v>
          </cell>
          <cell r="DI44" t="str">
            <v>C21</v>
          </cell>
          <cell r="DJ44">
            <v>0</v>
          </cell>
          <cell r="DK44">
            <v>0</v>
          </cell>
          <cell r="DL44">
            <v>0</v>
          </cell>
          <cell r="DM44">
            <v>0</v>
          </cell>
          <cell r="DN44">
            <v>0</v>
          </cell>
          <cell r="DO44" t="str">
            <v>C22</v>
          </cell>
          <cell r="DP44">
            <v>0</v>
          </cell>
          <cell r="DQ44">
            <v>0</v>
          </cell>
          <cell r="DR44">
            <v>0</v>
          </cell>
          <cell r="DS44">
            <v>0</v>
          </cell>
          <cell r="DT44">
            <v>0</v>
          </cell>
          <cell r="DU44" t="str">
            <v>C23</v>
          </cell>
          <cell r="DV44">
            <v>0</v>
          </cell>
          <cell r="DW44">
            <v>0</v>
          </cell>
          <cell r="DX44">
            <v>0</v>
          </cell>
          <cell r="DY44">
            <v>0</v>
          </cell>
          <cell r="DZ44">
            <v>0</v>
          </cell>
          <cell r="EA44" t="str">
            <v>C24</v>
          </cell>
          <cell r="EB44">
            <v>0</v>
          </cell>
          <cell r="EC44">
            <v>0</v>
          </cell>
          <cell r="ED44">
            <v>0</v>
          </cell>
          <cell r="EE44">
            <v>0</v>
          </cell>
          <cell r="EF44">
            <v>0</v>
          </cell>
          <cell r="EG44" t="str">
            <v>C25</v>
          </cell>
          <cell r="EH44">
            <v>0</v>
          </cell>
          <cell r="EI44">
            <v>0</v>
          </cell>
          <cell r="EJ44">
            <v>0</v>
          </cell>
          <cell r="EK44">
            <v>0</v>
          </cell>
          <cell r="EL44">
            <v>0</v>
          </cell>
          <cell r="EM44" t="str">
            <v>C26</v>
          </cell>
          <cell r="EN44">
            <v>0</v>
          </cell>
          <cell r="EO44">
            <v>0</v>
          </cell>
          <cell r="EP44">
            <v>0</v>
          </cell>
          <cell r="EQ44">
            <v>0</v>
          </cell>
          <cell r="ER44">
            <v>0</v>
          </cell>
          <cell r="ES44" t="str">
            <v>C27</v>
          </cell>
          <cell r="ET44">
            <v>0</v>
          </cell>
          <cell r="EU44">
            <v>0</v>
          </cell>
          <cell r="EV44">
            <v>0</v>
          </cell>
          <cell r="EW44">
            <v>0</v>
          </cell>
          <cell r="EX44">
            <v>0</v>
          </cell>
          <cell r="EY44" t="str">
            <v>C31</v>
          </cell>
          <cell r="EZ44">
            <v>0</v>
          </cell>
          <cell r="FA44">
            <v>0</v>
          </cell>
          <cell r="FB44">
            <v>0</v>
          </cell>
          <cell r="FC44">
            <v>0</v>
          </cell>
          <cell r="FD44">
            <v>0</v>
          </cell>
          <cell r="FE44" t="str">
            <v>C32</v>
          </cell>
          <cell r="FF44">
            <v>0</v>
          </cell>
          <cell r="FG44">
            <v>0</v>
          </cell>
          <cell r="FH44">
            <v>0</v>
          </cell>
          <cell r="FI44">
            <v>0</v>
          </cell>
          <cell r="FJ44">
            <v>0</v>
          </cell>
          <cell r="FK44" t="str">
            <v>C33</v>
          </cell>
          <cell r="FL44">
            <v>0</v>
          </cell>
          <cell r="FM44">
            <v>0</v>
          </cell>
          <cell r="FN44">
            <v>0</v>
          </cell>
          <cell r="FO44">
            <v>0</v>
          </cell>
          <cell r="FP44">
            <v>0</v>
          </cell>
          <cell r="FQ44" t="str">
            <v>C34</v>
          </cell>
          <cell r="FR44">
            <v>0</v>
          </cell>
          <cell r="FS44">
            <v>0</v>
          </cell>
          <cell r="FT44">
            <v>0</v>
          </cell>
          <cell r="FU44">
            <v>0</v>
          </cell>
          <cell r="FV44">
            <v>0</v>
          </cell>
          <cell r="FW44" t="str">
            <v>C35</v>
          </cell>
          <cell r="FX44">
            <v>0</v>
          </cell>
          <cell r="FY44">
            <v>0</v>
          </cell>
          <cell r="FZ44">
            <v>0</v>
          </cell>
          <cell r="GA44">
            <v>0</v>
          </cell>
          <cell r="GB44">
            <v>0</v>
          </cell>
          <cell r="GC44" t="str">
            <v>C36</v>
          </cell>
          <cell r="GD44">
            <v>0</v>
          </cell>
          <cell r="GE44">
            <v>0</v>
          </cell>
          <cell r="GF44">
            <v>0</v>
          </cell>
          <cell r="GG44">
            <v>0</v>
          </cell>
          <cell r="GH44">
            <v>0</v>
          </cell>
          <cell r="GI44" t="str">
            <v>C37</v>
          </cell>
          <cell r="GJ44">
            <v>0</v>
          </cell>
          <cell r="GK44">
            <v>0</v>
          </cell>
          <cell r="GL44">
            <v>0</v>
          </cell>
          <cell r="GM44">
            <v>0</v>
          </cell>
          <cell r="GN44">
            <v>0</v>
          </cell>
          <cell r="GO44" t="str">
            <v>C38</v>
          </cell>
          <cell r="GP44">
            <v>0</v>
          </cell>
          <cell r="GQ44">
            <v>0</v>
          </cell>
          <cell r="GR44">
            <v>0</v>
          </cell>
          <cell r="GS44">
            <v>0</v>
          </cell>
          <cell r="GT44">
            <v>0</v>
          </cell>
          <cell r="GU44" t="str">
            <v>C39</v>
          </cell>
          <cell r="GV44">
            <v>0</v>
          </cell>
          <cell r="GW44">
            <v>0</v>
          </cell>
          <cell r="GX44">
            <v>0</v>
          </cell>
          <cell r="GY44">
            <v>0</v>
          </cell>
          <cell r="GZ44">
            <v>0</v>
          </cell>
          <cell r="HA44" t="str">
            <v>C310</v>
          </cell>
          <cell r="HB44">
            <v>0</v>
          </cell>
          <cell r="HG44" t="str">
            <v>C310</v>
          </cell>
          <cell r="HH44">
            <v>0</v>
          </cell>
          <cell r="HM44" t="str">
            <v/>
          </cell>
          <cell r="HN44" t="str">
            <v/>
          </cell>
          <cell r="HS44">
            <v>3051</v>
          </cell>
          <cell r="HT44" t="str">
            <v>PKN</v>
          </cell>
          <cell r="HU44">
            <v>0</v>
          </cell>
          <cell r="HV44" t="str">
            <v>IND</v>
          </cell>
          <cell r="HW44">
            <v>0</v>
          </cell>
          <cell r="HX44" t="str">
            <v>MAT-W</v>
          </cell>
          <cell r="HY44">
            <v>0</v>
          </cell>
          <cell r="HZ44" t="str">
            <v>SEJ-W</v>
          </cell>
          <cell r="IA44">
            <v>0</v>
          </cell>
          <cell r="IB44" t="str">
            <v>IGR-W</v>
          </cell>
          <cell r="IC44">
            <v>0</v>
          </cell>
          <cell r="ID44" t="str">
            <v>SBO</v>
          </cell>
          <cell r="IE44">
            <v>0</v>
          </cell>
          <cell r="IF44" t="str">
            <v>PJO</v>
          </cell>
          <cell r="IG44">
            <v>0</v>
          </cell>
          <cell r="IH44" t="str">
            <v>PRA</v>
          </cell>
          <cell r="II44">
            <v>0</v>
          </cell>
          <cell r="IJ44" t="str">
            <v>JAW</v>
          </cell>
          <cell r="IK44">
            <v>0</v>
          </cell>
          <cell r="IL44" t="str">
            <v>ARB</v>
          </cell>
          <cell r="IM44">
            <v>0</v>
          </cell>
          <cell r="IN44" t="str">
            <v>PKM</v>
          </cell>
          <cell r="IO44">
            <v>0</v>
          </cell>
          <cell r="IP44" t="str">
            <v>GEO-P</v>
          </cell>
          <cell r="IQ44">
            <v>0</v>
          </cell>
          <cell r="IR44" t="str">
            <v>SEJ-P</v>
          </cell>
          <cell r="IS44">
            <v>0</v>
          </cell>
          <cell r="IT44" t="str">
            <v>SOS-P</v>
          </cell>
          <cell r="IU44">
            <v>0</v>
          </cell>
          <cell r="IV44" t="str">
            <v>EKO-P</v>
          </cell>
          <cell r="IW44">
            <v>0</v>
          </cell>
          <cell r="IX44" t="str">
            <v>BIO-L</v>
          </cell>
          <cell r="IY44">
            <v>0</v>
          </cell>
          <cell r="IZ44" t="str">
            <v>IGR-L</v>
          </cell>
          <cell r="JA44">
            <v>0</v>
          </cell>
        </row>
        <row r="45">
          <cell r="B45" t="str">
            <v>Nofi Triwahyuni, S.Pd</v>
          </cell>
          <cell r="C45" t="str">
            <v>BO</v>
          </cell>
          <cell r="J45">
            <v>116</v>
          </cell>
          <cell r="K45">
            <v>117</v>
          </cell>
          <cell r="L45">
            <v>118</v>
          </cell>
          <cell r="M45">
            <v>119</v>
          </cell>
          <cell r="N45">
            <v>120</v>
          </cell>
          <cell r="O45">
            <v>121</v>
          </cell>
          <cell r="P45">
            <v>174</v>
          </cell>
          <cell r="Q45" t="str">
            <v/>
          </cell>
          <cell r="AB45">
            <v>42</v>
          </cell>
          <cell r="AC45">
            <v>2</v>
          </cell>
          <cell r="AD45">
            <v>3052</v>
          </cell>
          <cell r="AF45" t="str">
            <v>AGIL MUBNIL KHUKAM</v>
          </cell>
          <cell r="AG45" t="str">
            <v>L</v>
          </cell>
          <cell r="AH45" t="str">
            <v>10-TKR.2</v>
          </cell>
          <cell r="AI45" t="str">
            <v>AGM</v>
          </cell>
          <cell r="AJ45">
            <v>0</v>
          </cell>
          <cell r="AK45">
            <v>0</v>
          </cell>
          <cell r="AL45">
            <v>0</v>
          </cell>
          <cell r="AM45">
            <v>0</v>
          </cell>
          <cell r="AN45">
            <v>0</v>
          </cell>
          <cell r="AO45" t="str">
            <v>PKN</v>
          </cell>
          <cell r="AP45">
            <v>0</v>
          </cell>
          <cell r="AQ45">
            <v>0</v>
          </cell>
          <cell r="AR45">
            <v>0</v>
          </cell>
          <cell r="AS45">
            <v>0</v>
          </cell>
          <cell r="AT45">
            <v>0</v>
          </cell>
          <cell r="AU45" t="str">
            <v>IND</v>
          </cell>
          <cell r="AV45">
            <v>0</v>
          </cell>
          <cell r="AW45">
            <v>0</v>
          </cell>
          <cell r="AX45">
            <v>0</v>
          </cell>
          <cell r="AY45">
            <v>0</v>
          </cell>
          <cell r="AZ45">
            <v>0</v>
          </cell>
          <cell r="BA45" t="str">
            <v>MAT</v>
          </cell>
          <cell r="BB45">
            <v>0</v>
          </cell>
          <cell r="BC45">
            <v>0</v>
          </cell>
          <cell r="BD45">
            <v>0</v>
          </cell>
          <cell r="BE45">
            <v>0</v>
          </cell>
          <cell r="BF45">
            <v>0</v>
          </cell>
          <cell r="BG45" t="str">
            <v>SEJ</v>
          </cell>
          <cell r="BH45">
            <v>0</v>
          </cell>
          <cell r="BI45">
            <v>0</v>
          </cell>
          <cell r="BJ45">
            <v>0</v>
          </cell>
          <cell r="BK45">
            <v>0</v>
          </cell>
          <cell r="BL45">
            <v>0</v>
          </cell>
          <cell r="BM45" t="str">
            <v>ING</v>
          </cell>
          <cell r="BN45">
            <v>0</v>
          </cell>
          <cell r="BO45">
            <v>0</v>
          </cell>
          <cell r="BP45">
            <v>0</v>
          </cell>
          <cell r="BQ45">
            <v>0</v>
          </cell>
          <cell r="BR45">
            <v>0</v>
          </cell>
          <cell r="BS45" t="str">
            <v>SBU</v>
          </cell>
          <cell r="BT45">
            <v>0</v>
          </cell>
          <cell r="BU45">
            <v>0</v>
          </cell>
          <cell r="BV45">
            <v>0</v>
          </cell>
          <cell r="BW45">
            <v>0</v>
          </cell>
          <cell r="BX45">
            <v>0</v>
          </cell>
          <cell r="BY45" t="str">
            <v>KWU</v>
          </cell>
          <cell r="BZ45">
            <v>0</v>
          </cell>
          <cell r="CA45">
            <v>0</v>
          </cell>
          <cell r="CB45">
            <v>0</v>
          </cell>
          <cell r="CC45">
            <v>0</v>
          </cell>
          <cell r="CD45">
            <v>0</v>
          </cell>
          <cell r="CE45" t="str">
            <v>POR</v>
          </cell>
          <cell r="CF45">
            <v>0</v>
          </cell>
          <cell r="CG45">
            <v>0</v>
          </cell>
          <cell r="CH45">
            <v>0</v>
          </cell>
          <cell r="CI45">
            <v>0</v>
          </cell>
          <cell r="CJ45">
            <v>0</v>
          </cell>
          <cell r="CK45" t="str">
            <v>JAW</v>
          </cell>
          <cell r="CL45">
            <v>0</v>
          </cell>
          <cell r="CM45">
            <v>0</v>
          </cell>
          <cell r="CN45">
            <v>0</v>
          </cell>
          <cell r="CO45">
            <v>0</v>
          </cell>
          <cell r="CP45">
            <v>0</v>
          </cell>
          <cell r="CQ45" t="str">
            <v>C11</v>
          </cell>
          <cell r="CR45">
            <v>0</v>
          </cell>
          <cell r="CS45">
            <v>0</v>
          </cell>
          <cell r="CT45">
            <v>0</v>
          </cell>
          <cell r="CU45">
            <v>0</v>
          </cell>
          <cell r="CV45">
            <v>0</v>
          </cell>
          <cell r="CW45" t="str">
            <v>C12</v>
          </cell>
          <cell r="CX45">
            <v>0</v>
          </cell>
          <cell r="CY45">
            <v>0</v>
          </cell>
          <cell r="CZ45">
            <v>0</v>
          </cell>
          <cell r="DA45">
            <v>0</v>
          </cell>
          <cell r="DB45">
            <v>0</v>
          </cell>
          <cell r="DC45" t="str">
            <v>C13</v>
          </cell>
          <cell r="DD45">
            <v>0</v>
          </cell>
          <cell r="DE45">
            <v>0</v>
          </cell>
          <cell r="DF45">
            <v>0</v>
          </cell>
          <cell r="DG45">
            <v>0</v>
          </cell>
          <cell r="DH45">
            <v>0</v>
          </cell>
          <cell r="DI45" t="str">
            <v>C21</v>
          </cell>
          <cell r="DJ45">
            <v>0</v>
          </cell>
          <cell r="DK45">
            <v>0</v>
          </cell>
          <cell r="DL45">
            <v>0</v>
          </cell>
          <cell r="DM45">
            <v>0</v>
          </cell>
          <cell r="DN45">
            <v>0</v>
          </cell>
          <cell r="DO45" t="str">
            <v>C22</v>
          </cell>
          <cell r="DP45">
            <v>0</v>
          </cell>
          <cell r="DQ45">
            <v>0</v>
          </cell>
          <cell r="DR45">
            <v>0</v>
          </cell>
          <cell r="DS45">
            <v>0</v>
          </cell>
          <cell r="DT45">
            <v>0</v>
          </cell>
          <cell r="DU45" t="str">
            <v>C23</v>
          </cell>
          <cell r="DV45">
            <v>0</v>
          </cell>
          <cell r="DW45">
            <v>0</v>
          </cell>
          <cell r="DX45">
            <v>0</v>
          </cell>
          <cell r="DY45">
            <v>0</v>
          </cell>
          <cell r="DZ45">
            <v>0</v>
          </cell>
          <cell r="EA45" t="str">
            <v>C24</v>
          </cell>
          <cell r="EB45">
            <v>0</v>
          </cell>
          <cell r="EC45">
            <v>0</v>
          </cell>
          <cell r="ED45">
            <v>0</v>
          </cell>
          <cell r="EE45">
            <v>0</v>
          </cell>
          <cell r="EF45">
            <v>0</v>
          </cell>
          <cell r="EG45" t="str">
            <v>C25</v>
          </cell>
          <cell r="EH45">
            <v>0</v>
          </cell>
          <cell r="EI45">
            <v>0</v>
          </cell>
          <cell r="EJ45">
            <v>0</v>
          </cell>
          <cell r="EK45">
            <v>0</v>
          </cell>
          <cell r="EL45">
            <v>0</v>
          </cell>
          <cell r="EM45" t="str">
            <v>C26</v>
          </cell>
          <cell r="EN45">
            <v>0</v>
          </cell>
          <cell r="EO45">
            <v>0</v>
          </cell>
          <cell r="EP45">
            <v>0</v>
          </cell>
          <cell r="EQ45">
            <v>0</v>
          </cell>
          <cell r="ER45">
            <v>0</v>
          </cell>
          <cell r="ES45" t="str">
            <v>C27</v>
          </cell>
          <cell r="ET45">
            <v>0</v>
          </cell>
          <cell r="EU45">
            <v>0</v>
          </cell>
          <cell r="EV45">
            <v>0</v>
          </cell>
          <cell r="EW45">
            <v>0</v>
          </cell>
          <cell r="EX45">
            <v>0</v>
          </cell>
          <cell r="EY45" t="str">
            <v>C31</v>
          </cell>
          <cell r="EZ45">
            <v>0</v>
          </cell>
          <cell r="FA45">
            <v>0</v>
          </cell>
          <cell r="FB45">
            <v>0</v>
          </cell>
          <cell r="FC45">
            <v>0</v>
          </cell>
          <cell r="FD45">
            <v>0</v>
          </cell>
          <cell r="FE45" t="str">
            <v>C32</v>
          </cell>
          <cell r="FF45">
            <v>0</v>
          </cell>
          <cell r="FG45">
            <v>0</v>
          </cell>
          <cell r="FH45">
            <v>0</v>
          </cell>
          <cell r="FI45">
            <v>0</v>
          </cell>
          <cell r="FJ45">
            <v>0</v>
          </cell>
          <cell r="FK45" t="str">
            <v>C33</v>
          </cell>
          <cell r="FL45">
            <v>0</v>
          </cell>
          <cell r="FM45">
            <v>0</v>
          </cell>
          <cell r="FN45">
            <v>0</v>
          </cell>
          <cell r="FO45">
            <v>0</v>
          </cell>
          <cell r="FP45">
            <v>0</v>
          </cell>
          <cell r="FQ45" t="str">
            <v>C34</v>
          </cell>
          <cell r="FR45">
            <v>0</v>
          </cell>
          <cell r="FS45">
            <v>0</v>
          </cell>
          <cell r="FT45">
            <v>0</v>
          </cell>
          <cell r="FU45">
            <v>0</v>
          </cell>
          <cell r="FV45">
            <v>0</v>
          </cell>
          <cell r="FW45" t="str">
            <v>C35</v>
          </cell>
          <cell r="FX45">
            <v>0</v>
          </cell>
          <cell r="FY45">
            <v>0</v>
          </cell>
          <cell r="FZ45">
            <v>0</v>
          </cell>
          <cell r="GA45">
            <v>0</v>
          </cell>
          <cell r="GB45">
            <v>0</v>
          </cell>
          <cell r="GC45" t="str">
            <v>C36</v>
          </cell>
          <cell r="GD45">
            <v>0</v>
          </cell>
          <cell r="GE45">
            <v>0</v>
          </cell>
          <cell r="GF45">
            <v>0</v>
          </cell>
          <cell r="GG45">
            <v>0</v>
          </cell>
          <cell r="GH45">
            <v>0</v>
          </cell>
          <cell r="GI45" t="str">
            <v>C37</v>
          </cell>
          <cell r="GJ45">
            <v>0</v>
          </cell>
          <cell r="GK45">
            <v>0</v>
          </cell>
          <cell r="GL45">
            <v>0</v>
          </cell>
          <cell r="GM45">
            <v>0</v>
          </cell>
          <cell r="GN45">
            <v>0</v>
          </cell>
          <cell r="GO45" t="str">
            <v>C38</v>
          </cell>
          <cell r="GP45">
            <v>0</v>
          </cell>
          <cell r="GQ45">
            <v>0</v>
          </cell>
          <cell r="GR45">
            <v>0</v>
          </cell>
          <cell r="GS45">
            <v>0</v>
          </cell>
          <cell r="GT45">
            <v>0</v>
          </cell>
          <cell r="GU45" t="str">
            <v>C39</v>
          </cell>
          <cell r="GV45">
            <v>0</v>
          </cell>
          <cell r="GW45">
            <v>0</v>
          </cell>
          <cell r="GX45">
            <v>0</v>
          </cell>
          <cell r="GY45">
            <v>0</v>
          </cell>
          <cell r="GZ45">
            <v>0</v>
          </cell>
          <cell r="HA45" t="str">
            <v>C310</v>
          </cell>
          <cell r="HB45">
            <v>0</v>
          </cell>
          <cell r="HG45" t="str">
            <v>C310</v>
          </cell>
          <cell r="HH45">
            <v>0</v>
          </cell>
          <cell r="HM45" t="str">
            <v/>
          </cell>
          <cell r="HN45" t="str">
            <v/>
          </cell>
          <cell r="HS45">
            <v>3052</v>
          </cell>
          <cell r="HT45" t="str">
            <v>PKN</v>
          </cell>
          <cell r="HU45">
            <v>0</v>
          </cell>
          <cell r="HV45" t="str">
            <v>IND</v>
          </cell>
          <cell r="HW45">
            <v>0</v>
          </cell>
          <cell r="HX45" t="str">
            <v>MAT-W</v>
          </cell>
          <cell r="HY45">
            <v>0</v>
          </cell>
          <cell r="HZ45" t="str">
            <v>SEJ-W</v>
          </cell>
          <cell r="IA45">
            <v>0</v>
          </cell>
          <cell r="IB45" t="str">
            <v>IGR-W</v>
          </cell>
          <cell r="IC45">
            <v>0</v>
          </cell>
          <cell r="ID45" t="str">
            <v>SBO</v>
          </cell>
          <cell r="IE45">
            <v>0</v>
          </cell>
          <cell r="IF45" t="str">
            <v>PJO</v>
          </cell>
          <cell r="IG45">
            <v>0</v>
          </cell>
          <cell r="IH45" t="str">
            <v>PRA</v>
          </cell>
          <cell r="II45">
            <v>0</v>
          </cell>
          <cell r="IJ45" t="str">
            <v>JAW</v>
          </cell>
          <cell r="IK45">
            <v>0</v>
          </cell>
          <cell r="IL45" t="str">
            <v>ARB</v>
          </cell>
          <cell r="IM45">
            <v>0</v>
          </cell>
          <cell r="IN45" t="str">
            <v>PKM</v>
          </cell>
          <cell r="IO45">
            <v>0</v>
          </cell>
          <cell r="IP45" t="str">
            <v>GEO-P</v>
          </cell>
          <cell r="IQ45">
            <v>0</v>
          </cell>
          <cell r="IR45" t="str">
            <v>SEJ-P</v>
          </cell>
          <cell r="IS45">
            <v>0</v>
          </cell>
          <cell r="IT45" t="str">
            <v>SOS-P</v>
          </cell>
          <cell r="IU45">
            <v>0</v>
          </cell>
          <cell r="IV45" t="str">
            <v>EKO-P</v>
          </cell>
          <cell r="IW45">
            <v>0</v>
          </cell>
          <cell r="IX45" t="str">
            <v>BIO-L</v>
          </cell>
          <cell r="IY45">
            <v>0</v>
          </cell>
          <cell r="IZ45" t="str">
            <v>IGR-L</v>
          </cell>
          <cell r="JA45">
            <v>0</v>
          </cell>
        </row>
        <row r="46">
          <cell r="B46" t="str">
            <v>Malgamasih, A.Md</v>
          </cell>
          <cell r="C46" t="str">
            <v>BP</v>
          </cell>
          <cell r="J46">
            <v>44</v>
          </cell>
          <cell r="K46">
            <v>45</v>
          </cell>
          <cell r="L46">
            <v>46</v>
          </cell>
          <cell r="M46">
            <v>47</v>
          </cell>
          <cell r="N46">
            <v>48</v>
          </cell>
          <cell r="O46">
            <v>49</v>
          </cell>
          <cell r="P46">
            <v>150</v>
          </cell>
          <cell r="Q46" t="str">
            <v/>
          </cell>
          <cell r="AB46">
            <v>43</v>
          </cell>
          <cell r="AC46">
            <v>3</v>
          </cell>
          <cell r="AD46">
            <v>3053</v>
          </cell>
          <cell r="AE46" t="str">
            <v>0011593538</v>
          </cell>
          <cell r="AF46" t="str">
            <v>AHMAD ASROFI</v>
          </cell>
          <cell r="AG46" t="str">
            <v>L</v>
          </cell>
          <cell r="AH46" t="str">
            <v>10-TKR.2</v>
          </cell>
          <cell r="AI46" t="str">
            <v>AGM</v>
          </cell>
          <cell r="AJ46">
            <v>0</v>
          </cell>
          <cell r="AK46">
            <v>0</v>
          </cell>
          <cell r="AL46">
            <v>0</v>
          </cell>
          <cell r="AM46">
            <v>0</v>
          </cell>
          <cell r="AN46">
            <v>0</v>
          </cell>
          <cell r="AO46" t="str">
            <v>PKN</v>
          </cell>
          <cell r="AP46">
            <v>0</v>
          </cell>
          <cell r="AQ46">
            <v>0</v>
          </cell>
          <cell r="AR46">
            <v>0</v>
          </cell>
          <cell r="AS46">
            <v>0</v>
          </cell>
          <cell r="AT46">
            <v>0</v>
          </cell>
          <cell r="AU46" t="str">
            <v>IND</v>
          </cell>
          <cell r="AV46">
            <v>0</v>
          </cell>
          <cell r="AW46">
            <v>0</v>
          </cell>
          <cell r="AX46">
            <v>0</v>
          </cell>
          <cell r="AY46">
            <v>0</v>
          </cell>
          <cell r="AZ46">
            <v>0</v>
          </cell>
          <cell r="BA46" t="str">
            <v>MAT</v>
          </cell>
          <cell r="BB46">
            <v>0</v>
          </cell>
          <cell r="BC46">
            <v>0</v>
          </cell>
          <cell r="BD46">
            <v>0</v>
          </cell>
          <cell r="BE46">
            <v>0</v>
          </cell>
          <cell r="BF46">
            <v>0</v>
          </cell>
          <cell r="BG46" t="str">
            <v>SEJ</v>
          </cell>
          <cell r="BH46">
            <v>0</v>
          </cell>
          <cell r="BI46">
            <v>0</v>
          </cell>
          <cell r="BJ46">
            <v>0</v>
          </cell>
          <cell r="BK46">
            <v>0</v>
          </cell>
          <cell r="BL46">
            <v>0</v>
          </cell>
          <cell r="BM46" t="str">
            <v>ING</v>
          </cell>
          <cell r="BN46">
            <v>0</v>
          </cell>
          <cell r="BO46">
            <v>0</v>
          </cell>
          <cell r="BP46">
            <v>0</v>
          </cell>
          <cell r="BQ46">
            <v>0</v>
          </cell>
          <cell r="BR46">
            <v>0</v>
          </cell>
          <cell r="BS46" t="str">
            <v>SBU</v>
          </cell>
          <cell r="BT46">
            <v>0</v>
          </cell>
          <cell r="BU46">
            <v>0</v>
          </cell>
          <cell r="BV46">
            <v>0</v>
          </cell>
          <cell r="BW46">
            <v>0</v>
          </cell>
          <cell r="BX46">
            <v>0</v>
          </cell>
          <cell r="BY46" t="str">
            <v>KWU</v>
          </cell>
          <cell r="BZ46">
            <v>0</v>
          </cell>
          <cell r="CA46">
            <v>0</v>
          </cell>
          <cell r="CB46">
            <v>0</v>
          </cell>
          <cell r="CC46">
            <v>0</v>
          </cell>
          <cell r="CD46">
            <v>0</v>
          </cell>
          <cell r="CE46" t="str">
            <v>POR</v>
          </cell>
          <cell r="CF46">
            <v>0</v>
          </cell>
          <cell r="CG46">
            <v>0</v>
          </cell>
          <cell r="CH46">
            <v>0</v>
          </cell>
          <cell r="CI46">
            <v>0</v>
          </cell>
          <cell r="CJ46">
            <v>0</v>
          </cell>
          <cell r="CK46" t="str">
            <v>JAW</v>
          </cell>
          <cell r="CL46">
            <v>0</v>
          </cell>
          <cell r="CM46">
            <v>0</v>
          </cell>
          <cell r="CN46">
            <v>0</v>
          </cell>
          <cell r="CO46">
            <v>0</v>
          </cell>
          <cell r="CP46">
            <v>0</v>
          </cell>
          <cell r="CQ46" t="str">
            <v>C11</v>
          </cell>
          <cell r="CR46">
            <v>0</v>
          </cell>
          <cell r="CS46">
            <v>0</v>
          </cell>
          <cell r="CT46">
            <v>0</v>
          </cell>
          <cell r="CU46">
            <v>0</v>
          </cell>
          <cell r="CV46">
            <v>0</v>
          </cell>
          <cell r="CW46" t="str">
            <v>C12</v>
          </cell>
          <cell r="CX46">
            <v>0</v>
          </cell>
          <cell r="CY46">
            <v>0</v>
          </cell>
          <cell r="CZ46">
            <v>0</v>
          </cell>
          <cell r="DA46">
            <v>0</v>
          </cell>
          <cell r="DB46">
            <v>0</v>
          </cell>
          <cell r="DC46" t="str">
            <v>C13</v>
          </cell>
          <cell r="DD46">
            <v>0</v>
          </cell>
          <cell r="DE46">
            <v>0</v>
          </cell>
          <cell r="DF46">
            <v>0</v>
          </cell>
          <cell r="DG46">
            <v>0</v>
          </cell>
          <cell r="DH46">
            <v>0</v>
          </cell>
          <cell r="DI46" t="str">
            <v>C21</v>
          </cell>
          <cell r="DJ46">
            <v>0</v>
          </cell>
          <cell r="DK46">
            <v>0</v>
          </cell>
          <cell r="DL46">
            <v>0</v>
          </cell>
          <cell r="DM46">
            <v>0</v>
          </cell>
          <cell r="DN46">
            <v>0</v>
          </cell>
          <cell r="DO46" t="str">
            <v>C22</v>
          </cell>
          <cell r="DP46">
            <v>0</v>
          </cell>
          <cell r="DQ46">
            <v>0</v>
          </cell>
          <cell r="DR46">
            <v>0</v>
          </cell>
          <cell r="DS46">
            <v>0</v>
          </cell>
          <cell r="DT46">
            <v>0</v>
          </cell>
          <cell r="DU46" t="str">
            <v>C23</v>
          </cell>
          <cell r="DV46">
            <v>0</v>
          </cell>
          <cell r="DW46">
            <v>0</v>
          </cell>
          <cell r="DX46">
            <v>0</v>
          </cell>
          <cell r="DY46">
            <v>0</v>
          </cell>
          <cell r="DZ46">
            <v>0</v>
          </cell>
          <cell r="EA46" t="str">
            <v>C24</v>
          </cell>
          <cell r="EB46">
            <v>0</v>
          </cell>
          <cell r="EC46">
            <v>0</v>
          </cell>
          <cell r="ED46">
            <v>0</v>
          </cell>
          <cell r="EE46">
            <v>0</v>
          </cell>
          <cell r="EF46">
            <v>0</v>
          </cell>
          <cell r="EG46" t="str">
            <v>C25</v>
          </cell>
          <cell r="EH46">
            <v>0</v>
          </cell>
          <cell r="EI46">
            <v>0</v>
          </cell>
          <cell r="EJ46">
            <v>0</v>
          </cell>
          <cell r="EK46">
            <v>0</v>
          </cell>
          <cell r="EL46">
            <v>0</v>
          </cell>
          <cell r="EM46" t="str">
            <v>C26</v>
          </cell>
          <cell r="EN46">
            <v>0</v>
          </cell>
          <cell r="EO46">
            <v>0</v>
          </cell>
          <cell r="EP46">
            <v>0</v>
          </cell>
          <cell r="EQ46">
            <v>0</v>
          </cell>
          <cell r="ER46">
            <v>0</v>
          </cell>
          <cell r="ES46" t="str">
            <v>C27</v>
          </cell>
          <cell r="ET46">
            <v>0</v>
          </cell>
          <cell r="EU46">
            <v>0</v>
          </cell>
          <cell r="EV46">
            <v>0</v>
          </cell>
          <cell r="EW46">
            <v>0</v>
          </cell>
          <cell r="EX46">
            <v>0</v>
          </cell>
          <cell r="EY46" t="str">
            <v>C31</v>
          </cell>
          <cell r="EZ46">
            <v>0</v>
          </cell>
          <cell r="FA46">
            <v>0</v>
          </cell>
          <cell r="FB46">
            <v>0</v>
          </cell>
          <cell r="FC46">
            <v>0</v>
          </cell>
          <cell r="FD46">
            <v>0</v>
          </cell>
          <cell r="FE46" t="str">
            <v>C32</v>
          </cell>
          <cell r="FF46">
            <v>0</v>
          </cell>
          <cell r="FG46">
            <v>0</v>
          </cell>
          <cell r="FH46">
            <v>0</v>
          </cell>
          <cell r="FI46">
            <v>0</v>
          </cell>
          <cell r="FJ46">
            <v>0</v>
          </cell>
          <cell r="FK46" t="str">
            <v>C33</v>
          </cell>
          <cell r="FL46">
            <v>0</v>
          </cell>
          <cell r="FM46">
            <v>0</v>
          </cell>
          <cell r="FN46">
            <v>0</v>
          </cell>
          <cell r="FO46">
            <v>0</v>
          </cell>
          <cell r="FP46">
            <v>0</v>
          </cell>
          <cell r="FQ46" t="str">
            <v>C34</v>
          </cell>
          <cell r="FR46">
            <v>0</v>
          </cell>
          <cell r="FS46">
            <v>0</v>
          </cell>
          <cell r="FT46">
            <v>0</v>
          </cell>
          <cell r="FU46">
            <v>0</v>
          </cell>
          <cell r="FV46">
            <v>0</v>
          </cell>
          <cell r="FW46" t="str">
            <v>C35</v>
          </cell>
          <cell r="FX46">
            <v>0</v>
          </cell>
          <cell r="FY46">
            <v>0</v>
          </cell>
          <cell r="FZ46">
            <v>0</v>
          </cell>
          <cell r="GA46">
            <v>0</v>
          </cell>
          <cell r="GB46">
            <v>0</v>
          </cell>
          <cell r="GC46" t="str">
            <v>C36</v>
          </cell>
          <cell r="GD46">
            <v>0</v>
          </cell>
          <cell r="GE46">
            <v>0</v>
          </cell>
          <cell r="GF46">
            <v>0</v>
          </cell>
          <cell r="GG46">
            <v>0</v>
          </cell>
          <cell r="GH46">
            <v>0</v>
          </cell>
          <cell r="GI46" t="str">
            <v>C37</v>
          </cell>
          <cell r="GJ46">
            <v>0</v>
          </cell>
          <cell r="GK46">
            <v>0</v>
          </cell>
          <cell r="GL46">
            <v>0</v>
          </cell>
          <cell r="GM46">
            <v>0</v>
          </cell>
          <cell r="GN46">
            <v>0</v>
          </cell>
          <cell r="GO46" t="str">
            <v>C38</v>
          </cell>
          <cell r="GP46">
            <v>0</v>
          </cell>
          <cell r="GQ46">
            <v>0</v>
          </cell>
          <cell r="GR46">
            <v>0</v>
          </cell>
          <cell r="GS46">
            <v>0</v>
          </cell>
          <cell r="GT46">
            <v>0</v>
          </cell>
          <cell r="GU46" t="str">
            <v>C39</v>
          </cell>
          <cell r="GV46">
            <v>0</v>
          </cell>
          <cell r="GW46">
            <v>0</v>
          </cell>
          <cell r="GX46">
            <v>0</v>
          </cell>
          <cell r="GY46">
            <v>0</v>
          </cell>
          <cell r="GZ46">
            <v>0</v>
          </cell>
          <cell r="HA46" t="str">
            <v>C310</v>
          </cell>
          <cell r="HB46">
            <v>0</v>
          </cell>
          <cell r="HG46" t="str">
            <v>C310</v>
          </cell>
          <cell r="HH46">
            <v>0</v>
          </cell>
          <cell r="HM46" t="str">
            <v/>
          </cell>
          <cell r="HN46" t="str">
            <v/>
          </cell>
          <cell r="HS46">
            <v>3053</v>
          </cell>
          <cell r="HT46" t="str">
            <v>PKN</v>
          </cell>
          <cell r="HU46">
            <v>0</v>
          </cell>
          <cell r="HV46" t="str">
            <v>IND</v>
          </cell>
          <cell r="HW46">
            <v>0</v>
          </cell>
          <cell r="HX46" t="str">
            <v>MAT-W</v>
          </cell>
          <cell r="HY46">
            <v>0</v>
          </cell>
          <cell r="HZ46" t="str">
            <v>SEJ-W</v>
          </cell>
          <cell r="IA46">
            <v>0</v>
          </cell>
          <cell r="IB46" t="str">
            <v>IGR-W</v>
          </cell>
          <cell r="IC46">
            <v>0</v>
          </cell>
          <cell r="ID46" t="str">
            <v>SBO</v>
          </cell>
          <cell r="IE46">
            <v>0</v>
          </cell>
          <cell r="IF46" t="str">
            <v>PJO</v>
          </cell>
          <cell r="IG46">
            <v>0</v>
          </cell>
          <cell r="IH46" t="str">
            <v>PRA</v>
          </cell>
          <cell r="II46">
            <v>0</v>
          </cell>
          <cell r="IJ46" t="str">
            <v>JAW</v>
          </cell>
          <cell r="IK46">
            <v>0</v>
          </cell>
          <cell r="IL46" t="str">
            <v>ARB</v>
          </cell>
          <cell r="IM46">
            <v>0</v>
          </cell>
          <cell r="IN46" t="str">
            <v>PKM</v>
          </cell>
          <cell r="IO46">
            <v>0</v>
          </cell>
          <cell r="IP46" t="str">
            <v>GEO-P</v>
          </cell>
          <cell r="IQ46">
            <v>0</v>
          </cell>
          <cell r="IR46" t="str">
            <v>SEJ-P</v>
          </cell>
          <cell r="IS46">
            <v>0</v>
          </cell>
          <cell r="IT46" t="str">
            <v>SOS-P</v>
          </cell>
          <cell r="IU46">
            <v>0</v>
          </cell>
          <cell r="IV46" t="str">
            <v>EKO-P</v>
          </cell>
          <cell r="IW46">
            <v>0</v>
          </cell>
          <cell r="IX46" t="str">
            <v>BIO-L</v>
          </cell>
          <cell r="IY46">
            <v>0</v>
          </cell>
          <cell r="IZ46" t="str">
            <v>IGR-L</v>
          </cell>
          <cell r="JA46">
            <v>0</v>
          </cell>
        </row>
        <row r="47">
          <cell r="B47" t="str">
            <v>Nur Soimah, S.S</v>
          </cell>
          <cell r="C47" t="str">
            <v>BQ</v>
          </cell>
          <cell r="J47">
            <v>62</v>
          </cell>
          <cell r="K47">
            <v>63</v>
          </cell>
          <cell r="L47">
            <v>64</v>
          </cell>
          <cell r="M47">
            <v>65</v>
          </cell>
          <cell r="N47">
            <v>66</v>
          </cell>
          <cell r="O47">
            <v>67</v>
          </cell>
          <cell r="P47">
            <v>156</v>
          </cell>
          <cell r="Q47" t="str">
            <v/>
          </cell>
          <cell r="AB47">
            <v>44</v>
          </cell>
          <cell r="AC47">
            <v>4</v>
          </cell>
          <cell r="AD47">
            <v>3054</v>
          </cell>
          <cell r="AE47" t="str">
            <v>0000956675</v>
          </cell>
          <cell r="AF47" t="str">
            <v>AHMAD KHAFIDH MUHARIR</v>
          </cell>
          <cell r="AG47" t="str">
            <v>L</v>
          </cell>
          <cell r="AH47" t="str">
            <v>10-TKR.2</v>
          </cell>
          <cell r="AI47" t="str">
            <v>AGM</v>
          </cell>
          <cell r="AJ47">
            <v>0</v>
          </cell>
          <cell r="AK47">
            <v>0</v>
          </cell>
          <cell r="AL47">
            <v>0</v>
          </cell>
          <cell r="AM47">
            <v>0</v>
          </cell>
          <cell r="AN47">
            <v>0</v>
          </cell>
          <cell r="AO47" t="str">
            <v>PKN</v>
          </cell>
          <cell r="AP47">
            <v>0</v>
          </cell>
          <cell r="AQ47">
            <v>0</v>
          </cell>
          <cell r="AR47">
            <v>0</v>
          </cell>
          <cell r="AS47">
            <v>0</v>
          </cell>
          <cell r="AT47">
            <v>0</v>
          </cell>
          <cell r="AU47" t="str">
            <v>IND</v>
          </cell>
          <cell r="AV47">
            <v>0</v>
          </cell>
          <cell r="AW47">
            <v>0</v>
          </cell>
          <cell r="AX47">
            <v>0</v>
          </cell>
          <cell r="AY47">
            <v>0</v>
          </cell>
          <cell r="AZ47">
            <v>0</v>
          </cell>
          <cell r="BA47" t="str">
            <v>MAT</v>
          </cell>
          <cell r="BB47">
            <v>0</v>
          </cell>
          <cell r="BC47">
            <v>0</v>
          </cell>
          <cell r="BD47">
            <v>0</v>
          </cell>
          <cell r="BE47">
            <v>0</v>
          </cell>
          <cell r="BF47">
            <v>0</v>
          </cell>
          <cell r="BG47" t="str">
            <v>SEJ</v>
          </cell>
          <cell r="BH47">
            <v>0</v>
          </cell>
          <cell r="BI47">
            <v>0</v>
          </cell>
          <cell r="BJ47">
            <v>0</v>
          </cell>
          <cell r="BK47">
            <v>0</v>
          </cell>
          <cell r="BL47">
            <v>0</v>
          </cell>
          <cell r="BM47" t="str">
            <v>ING</v>
          </cell>
          <cell r="BN47">
            <v>0</v>
          </cell>
          <cell r="BO47">
            <v>0</v>
          </cell>
          <cell r="BP47">
            <v>0</v>
          </cell>
          <cell r="BQ47">
            <v>0</v>
          </cell>
          <cell r="BR47">
            <v>0</v>
          </cell>
          <cell r="BS47" t="str">
            <v>SBU</v>
          </cell>
          <cell r="BT47">
            <v>0</v>
          </cell>
          <cell r="BU47">
            <v>0</v>
          </cell>
          <cell r="BV47">
            <v>0</v>
          </cell>
          <cell r="BW47">
            <v>0</v>
          </cell>
          <cell r="BX47">
            <v>0</v>
          </cell>
          <cell r="BY47" t="str">
            <v>KWU</v>
          </cell>
          <cell r="BZ47">
            <v>0</v>
          </cell>
          <cell r="CA47">
            <v>0</v>
          </cell>
          <cell r="CB47">
            <v>0</v>
          </cell>
          <cell r="CC47">
            <v>0</v>
          </cell>
          <cell r="CD47">
            <v>0</v>
          </cell>
          <cell r="CE47" t="str">
            <v>POR</v>
          </cell>
          <cell r="CF47">
            <v>0</v>
          </cell>
          <cell r="CG47">
            <v>0</v>
          </cell>
          <cell r="CH47">
            <v>0</v>
          </cell>
          <cell r="CI47">
            <v>0</v>
          </cell>
          <cell r="CJ47">
            <v>0</v>
          </cell>
          <cell r="CK47" t="str">
            <v>JAW</v>
          </cell>
          <cell r="CL47">
            <v>0</v>
          </cell>
          <cell r="CM47">
            <v>0</v>
          </cell>
          <cell r="CN47">
            <v>0</v>
          </cell>
          <cell r="CO47">
            <v>0</v>
          </cell>
          <cell r="CP47">
            <v>0</v>
          </cell>
          <cell r="CQ47" t="str">
            <v>C11</v>
          </cell>
          <cell r="CR47">
            <v>0</v>
          </cell>
          <cell r="CS47">
            <v>0</v>
          </cell>
          <cell r="CT47">
            <v>0</v>
          </cell>
          <cell r="CU47">
            <v>0</v>
          </cell>
          <cell r="CV47">
            <v>0</v>
          </cell>
          <cell r="CW47" t="str">
            <v>C12</v>
          </cell>
          <cell r="CX47">
            <v>0</v>
          </cell>
          <cell r="CY47">
            <v>0</v>
          </cell>
          <cell r="CZ47">
            <v>0</v>
          </cell>
          <cell r="DA47">
            <v>0</v>
          </cell>
          <cell r="DB47">
            <v>0</v>
          </cell>
          <cell r="DC47" t="str">
            <v>C13</v>
          </cell>
          <cell r="DD47">
            <v>0</v>
          </cell>
          <cell r="DE47">
            <v>0</v>
          </cell>
          <cell r="DF47">
            <v>0</v>
          </cell>
          <cell r="DG47">
            <v>0</v>
          </cell>
          <cell r="DH47">
            <v>0</v>
          </cell>
          <cell r="DI47" t="str">
            <v>C21</v>
          </cell>
          <cell r="DJ47">
            <v>0</v>
          </cell>
          <cell r="DK47">
            <v>0</v>
          </cell>
          <cell r="DL47">
            <v>0</v>
          </cell>
          <cell r="DM47">
            <v>0</v>
          </cell>
          <cell r="DN47">
            <v>0</v>
          </cell>
          <cell r="DO47" t="str">
            <v>C22</v>
          </cell>
          <cell r="DP47">
            <v>0</v>
          </cell>
          <cell r="DQ47">
            <v>0</v>
          </cell>
          <cell r="DR47">
            <v>0</v>
          </cell>
          <cell r="DS47">
            <v>0</v>
          </cell>
          <cell r="DT47">
            <v>0</v>
          </cell>
          <cell r="DU47" t="str">
            <v>C23</v>
          </cell>
          <cell r="DV47">
            <v>0</v>
          </cell>
          <cell r="DW47">
            <v>0</v>
          </cell>
          <cell r="DX47">
            <v>0</v>
          </cell>
          <cell r="DY47">
            <v>0</v>
          </cell>
          <cell r="DZ47">
            <v>0</v>
          </cell>
          <cell r="EA47" t="str">
            <v>C24</v>
          </cell>
          <cell r="EB47">
            <v>0</v>
          </cell>
          <cell r="EC47">
            <v>0</v>
          </cell>
          <cell r="ED47">
            <v>0</v>
          </cell>
          <cell r="EE47">
            <v>0</v>
          </cell>
          <cell r="EF47">
            <v>0</v>
          </cell>
          <cell r="EG47" t="str">
            <v>C25</v>
          </cell>
          <cell r="EH47">
            <v>0</v>
          </cell>
          <cell r="EI47">
            <v>0</v>
          </cell>
          <cell r="EJ47">
            <v>0</v>
          </cell>
          <cell r="EK47">
            <v>0</v>
          </cell>
          <cell r="EL47">
            <v>0</v>
          </cell>
          <cell r="EM47" t="str">
            <v>C26</v>
          </cell>
          <cell r="EN47">
            <v>0</v>
          </cell>
          <cell r="EO47">
            <v>0</v>
          </cell>
          <cell r="EP47">
            <v>0</v>
          </cell>
          <cell r="EQ47">
            <v>0</v>
          </cell>
          <cell r="ER47">
            <v>0</v>
          </cell>
          <cell r="ES47" t="str">
            <v>C27</v>
          </cell>
          <cell r="ET47">
            <v>0</v>
          </cell>
          <cell r="EU47">
            <v>0</v>
          </cell>
          <cell r="EV47">
            <v>0</v>
          </cell>
          <cell r="EW47">
            <v>0</v>
          </cell>
          <cell r="EX47">
            <v>0</v>
          </cell>
          <cell r="EY47" t="str">
            <v>C31</v>
          </cell>
          <cell r="EZ47">
            <v>0</v>
          </cell>
          <cell r="FA47">
            <v>0</v>
          </cell>
          <cell r="FB47">
            <v>0</v>
          </cell>
          <cell r="FC47">
            <v>0</v>
          </cell>
          <cell r="FD47">
            <v>0</v>
          </cell>
          <cell r="FE47" t="str">
            <v>C32</v>
          </cell>
          <cell r="FF47">
            <v>0</v>
          </cell>
          <cell r="FG47">
            <v>0</v>
          </cell>
          <cell r="FH47">
            <v>0</v>
          </cell>
          <cell r="FI47">
            <v>0</v>
          </cell>
          <cell r="FJ47">
            <v>0</v>
          </cell>
          <cell r="FK47" t="str">
            <v>C33</v>
          </cell>
          <cell r="FL47">
            <v>0</v>
          </cell>
          <cell r="FM47">
            <v>0</v>
          </cell>
          <cell r="FN47">
            <v>0</v>
          </cell>
          <cell r="FO47">
            <v>0</v>
          </cell>
          <cell r="FP47">
            <v>0</v>
          </cell>
          <cell r="FQ47" t="str">
            <v>C34</v>
          </cell>
          <cell r="FR47">
            <v>0</v>
          </cell>
          <cell r="FS47">
            <v>0</v>
          </cell>
          <cell r="FT47">
            <v>0</v>
          </cell>
          <cell r="FU47">
            <v>0</v>
          </cell>
          <cell r="FV47">
            <v>0</v>
          </cell>
          <cell r="FW47" t="str">
            <v>C35</v>
          </cell>
          <cell r="FX47">
            <v>0</v>
          </cell>
          <cell r="FY47">
            <v>0</v>
          </cell>
          <cell r="FZ47">
            <v>0</v>
          </cell>
          <cell r="GA47">
            <v>0</v>
          </cell>
          <cell r="GB47">
            <v>0</v>
          </cell>
          <cell r="GC47" t="str">
            <v>C36</v>
          </cell>
          <cell r="GD47">
            <v>0</v>
          </cell>
          <cell r="GE47">
            <v>0</v>
          </cell>
          <cell r="GF47">
            <v>0</v>
          </cell>
          <cell r="GG47">
            <v>0</v>
          </cell>
          <cell r="GH47">
            <v>0</v>
          </cell>
          <cell r="GI47" t="str">
            <v>C37</v>
          </cell>
          <cell r="GJ47">
            <v>0</v>
          </cell>
          <cell r="GK47">
            <v>0</v>
          </cell>
          <cell r="GL47">
            <v>0</v>
          </cell>
          <cell r="GM47">
            <v>0</v>
          </cell>
          <cell r="GN47">
            <v>0</v>
          </cell>
          <cell r="GO47" t="str">
            <v>C38</v>
          </cell>
          <cell r="GP47">
            <v>0</v>
          </cell>
          <cell r="GQ47">
            <v>0</v>
          </cell>
          <cell r="GR47">
            <v>0</v>
          </cell>
          <cell r="GS47">
            <v>0</v>
          </cell>
          <cell r="GT47">
            <v>0</v>
          </cell>
          <cell r="GU47" t="str">
            <v>C39</v>
          </cell>
          <cell r="GV47">
            <v>0</v>
          </cell>
          <cell r="GW47">
            <v>0</v>
          </cell>
          <cell r="GX47">
            <v>0</v>
          </cell>
          <cell r="GY47">
            <v>0</v>
          </cell>
          <cell r="GZ47">
            <v>0</v>
          </cell>
          <cell r="HA47" t="str">
            <v>C310</v>
          </cell>
          <cell r="HB47">
            <v>0</v>
          </cell>
          <cell r="HG47" t="str">
            <v>C310</v>
          </cell>
          <cell r="HH47">
            <v>0</v>
          </cell>
          <cell r="HM47" t="str">
            <v/>
          </cell>
          <cell r="HN47" t="str">
            <v/>
          </cell>
          <cell r="HS47">
            <v>3054</v>
          </cell>
          <cell r="HT47" t="str">
            <v>PKN</v>
          </cell>
          <cell r="HU47">
            <v>0</v>
          </cell>
          <cell r="HV47" t="str">
            <v>IND</v>
          </cell>
          <cell r="HW47">
            <v>0</v>
          </cell>
          <cell r="HX47" t="str">
            <v>MAT-W</v>
          </cell>
          <cell r="HY47">
            <v>0</v>
          </cell>
          <cell r="HZ47" t="str">
            <v>SEJ-W</v>
          </cell>
          <cell r="IA47">
            <v>0</v>
          </cell>
          <cell r="IB47" t="str">
            <v>IGR-W</v>
          </cell>
          <cell r="IC47">
            <v>0</v>
          </cell>
          <cell r="ID47" t="str">
            <v>SBO</v>
          </cell>
          <cell r="IE47">
            <v>0</v>
          </cell>
          <cell r="IF47" t="str">
            <v>PJO</v>
          </cell>
          <cell r="IG47">
            <v>0</v>
          </cell>
          <cell r="IH47" t="str">
            <v>PRA</v>
          </cell>
          <cell r="II47">
            <v>0</v>
          </cell>
          <cell r="IJ47" t="str">
            <v>JAW</v>
          </cell>
          <cell r="IK47">
            <v>0</v>
          </cell>
          <cell r="IL47" t="str">
            <v>ARB</v>
          </cell>
          <cell r="IM47">
            <v>0</v>
          </cell>
          <cell r="IN47" t="str">
            <v>PKM</v>
          </cell>
          <cell r="IO47">
            <v>0</v>
          </cell>
          <cell r="IP47" t="str">
            <v>GEO-P</v>
          </cell>
          <cell r="IQ47">
            <v>0</v>
          </cell>
          <cell r="IR47" t="str">
            <v>SEJ-P</v>
          </cell>
          <cell r="IS47">
            <v>0</v>
          </cell>
          <cell r="IT47" t="str">
            <v>SOS-P</v>
          </cell>
          <cell r="IU47">
            <v>0</v>
          </cell>
          <cell r="IV47" t="str">
            <v>EKO-P</v>
          </cell>
          <cell r="IW47">
            <v>0</v>
          </cell>
          <cell r="IX47" t="str">
            <v>BIO-L</v>
          </cell>
          <cell r="IY47">
            <v>0</v>
          </cell>
          <cell r="IZ47" t="str">
            <v>IGR-L</v>
          </cell>
          <cell r="JA47">
            <v>0</v>
          </cell>
        </row>
        <row r="48">
          <cell r="B48" t="str">
            <v>Novita Widihastuti,S.Pd</v>
          </cell>
          <cell r="C48" t="str">
            <v>BR</v>
          </cell>
          <cell r="J48">
            <v>86</v>
          </cell>
          <cell r="K48">
            <v>87</v>
          </cell>
          <cell r="L48">
            <v>88</v>
          </cell>
          <cell r="M48">
            <v>89</v>
          </cell>
          <cell r="N48">
            <v>90</v>
          </cell>
          <cell r="O48">
            <v>91</v>
          </cell>
          <cell r="P48">
            <v>164</v>
          </cell>
          <cell r="Q48" t="str">
            <v/>
          </cell>
          <cell r="AB48">
            <v>45</v>
          </cell>
          <cell r="AC48">
            <v>5</v>
          </cell>
          <cell r="AD48">
            <v>3055</v>
          </cell>
          <cell r="AF48" t="str">
            <v>AHMAD NUR HAKIM</v>
          </cell>
          <cell r="AG48" t="str">
            <v>L</v>
          </cell>
          <cell r="AH48" t="str">
            <v>10-TKR.2</v>
          </cell>
          <cell r="AI48" t="str">
            <v>AGM</v>
          </cell>
          <cell r="AJ48">
            <v>0</v>
          </cell>
          <cell r="AK48">
            <v>0</v>
          </cell>
          <cell r="AL48">
            <v>0</v>
          </cell>
          <cell r="AM48">
            <v>0</v>
          </cell>
          <cell r="AN48">
            <v>0</v>
          </cell>
          <cell r="AO48" t="str">
            <v>PKN</v>
          </cell>
          <cell r="AP48">
            <v>0</v>
          </cell>
          <cell r="AQ48">
            <v>0</v>
          </cell>
          <cell r="AR48">
            <v>0</v>
          </cell>
          <cell r="AS48">
            <v>0</v>
          </cell>
          <cell r="AT48">
            <v>0</v>
          </cell>
          <cell r="AU48" t="str">
            <v>IND</v>
          </cell>
          <cell r="AV48">
            <v>0</v>
          </cell>
          <cell r="AW48">
            <v>0</v>
          </cell>
          <cell r="AX48">
            <v>0</v>
          </cell>
          <cell r="AY48">
            <v>0</v>
          </cell>
          <cell r="AZ48">
            <v>0</v>
          </cell>
          <cell r="BA48" t="str">
            <v>MAT</v>
          </cell>
          <cell r="BB48">
            <v>0</v>
          </cell>
          <cell r="BC48">
            <v>0</v>
          </cell>
          <cell r="BD48">
            <v>0</v>
          </cell>
          <cell r="BE48">
            <v>0</v>
          </cell>
          <cell r="BF48">
            <v>0</v>
          </cell>
          <cell r="BG48" t="str">
            <v>SEJ</v>
          </cell>
          <cell r="BH48">
            <v>0</v>
          </cell>
          <cell r="BI48">
            <v>0</v>
          </cell>
          <cell r="BJ48">
            <v>0</v>
          </cell>
          <cell r="BK48">
            <v>0</v>
          </cell>
          <cell r="BL48">
            <v>0</v>
          </cell>
          <cell r="BM48" t="str">
            <v>ING</v>
          </cell>
          <cell r="BN48">
            <v>0</v>
          </cell>
          <cell r="BO48">
            <v>0</v>
          </cell>
          <cell r="BP48">
            <v>0</v>
          </cell>
          <cell r="BQ48">
            <v>0</v>
          </cell>
          <cell r="BR48">
            <v>0</v>
          </cell>
          <cell r="BS48" t="str">
            <v>SBU</v>
          </cell>
          <cell r="BT48">
            <v>0</v>
          </cell>
          <cell r="BU48">
            <v>0</v>
          </cell>
          <cell r="BV48">
            <v>0</v>
          </cell>
          <cell r="BW48">
            <v>0</v>
          </cell>
          <cell r="BX48">
            <v>0</v>
          </cell>
          <cell r="BY48" t="str">
            <v>KWU</v>
          </cell>
          <cell r="BZ48">
            <v>0</v>
          </cell>
          <cell r="CA48">
            <v>0</v>
          </cell>
          <cell r="CB48">
            <v>0</v>
          </cell>
          <cell r="CC48">
            <v>0</v>
          </cell>
          <cell r="CD48">
            <v>0</v>
          </cell>
          <cell r="CE48" t="str">
            <v>POR</v>
          </cell>
          <cell r="CF48">
            <v>0</v>
          </cell>
          <cell r="CG48">
            <v>0</v>
          </cell>
          <cell r="CH48">
            <v>0</v>
          </cell>
          <cell r="CI48">
            <v>0</v>
          </cell>
          <cell r="CJ48">
            <v>0</v>
          </cell>
          <cell r="CK48" t="str">
            <v>JAW</v>
          </cell>
          <cell r="CL48">
            <v>0</v>
          </cell>
          <cell r="CM48">
            <v>0</v>
          </cell>
          <cell r="CN48">
            <v>0</v>
          </cell>
          <cell r="CO48">
            <v>0</v>
          </cell>
          <cell r="CP48">
            <v>0</v>
          </cell>
          <cell r="CQ48" t="str">
            <v>C11</v>
          </cell>
          <cell r="CR48">
            <v>0</v>
          </cell>
          <cell r="CS48">
            <v>0</v>
          </cell>
          <cell r="CT48">
            <v>0</v>
          </cell>
          <cell r="CU48">
            <v>0</v>
          </cell>
          <cell r="CV48">
            <v>0</v>
          </cell>
          <cell r="CW48" t="str">
            <v>C12</v>
          </cell>
          <cell r="CX48">
            <v>0</v>
          </cell>
          <cell r="CY48">
            <v>0</v>
          </cell>
          <cell r="CZ48">
            <v>0</v>
          </cell>
          <cell r="DA48">
            <v>0</v>
          </cell>
          <cell r="DB48">
            <v>0</v>
          </cell>
          <cell r="DC48" t="str">
            <v>C13</v>
          </cell>
          <cell r="DD48">
            <v>0</v>
          </cell>
          <cell r="DE48">
            <v>0</v>
          </cell>
          <cell r="DF48">
            <v>0</v>
          </cell>
          <cell r="DG48">
            <v>0</v>
          </cell>
          <cell r="DH48">
            <v>0</v>
          </cell>
          <cell r="DI48" t="str">
            <v>C21</v>
          </cell>
          <cell r="DJ48">
            <v>0</v>
          </cell>
          <cell r="DK48">
            <v>0</v>
          </cell>
          <cell r="DL48">
            <v>0</v>
          </cell>
          <cell r="DM48">
            <v>0</v>
          </cell>
          <cell r="DN48">
            <v>0</v>
          </cell>
          <cell r="DO48" t="str">
            <v>C22</v>
          </cell>
          <cell r="DP48">
            <v>0</v>
          </cell>
          <cell r="DQ48">
            <v>0</v>
          </cell>
          <cell r="DR48">
            <v>0</v>
          </cell>
          <cell r="DS48">
            <v>0</v>
          </cell>
          <cell r="DT48">
            <v>0</v>
          </cell>
          <cell r="DU48" t="str">
            <v>C23</v>
          </cell>
          <cell r="DV48">
            <v>0</v>
          </cell>
          <cell r="DW48">
            <v>0</v>
          </cell>
          <cell r="DX48">
            <v>0</v>
          </cell>
          <cell r="DY48">
            <v>0</v>
          </cell>
          <cell r="DZ48">
            <v>0</v>
          </cell>
          <cell r="EA48" t="str">
            <v>C24</v>
          </cell>
          <cell r="EB48">
            <v>0</v>
          </cell>
          <cell r="EC48">
            <v>0</v>
          </cell>
          <cell r="ED48">
            <v>0</v>
          </cell>
          <cell r="EE48">
            <v>0</v>
          </cell>
          <cell r="EF48">
            <v>0</v>
          </cell>
          <cell r="EG48" t="str">
            <v>C25</v>
          </cell>
          <cell r="EH48">
            <v>0</v>
          </cell>
          <cell r="EI48">
            <v>0</v>
          </cell>
          <cell r="EJ48">
            <v>0</v>
          </cell>
          <cell r="EK48">
            <v>0</v>
          </cell>
          <cell r="EL48">
            <v>0</v>
          </cell>
          <cell r="EM48" t="str">
            <v>C26</v>
          </cell>
          <cell r="EN48">
            <v>0</v>
          </cell>
          <cell r="EO48">
            <v>0</v>
          </cell>
          <cell r="EP48">
            <v>0</v>
          </cell>
          <cell r="EQ48">
            <v>0</v>
          </cell>
          <cell r="ER48">
            <v>0</v>
          </cell>
          <cell r="ES48" t="str">
            <v>C27</v>
          </cell>
          <cell r="ET48">
            <v>0</v>
          </cell>
          <cell r="EU48">
            <v>0</v>
          </cell>
          <cell r="EV48">
            <v>0</v>
          </cell>
          <cell r="EW48">
            <v>0</v>
          </cell>
          <cell r="EX48">
            <v>0</v>
          </cell>
          <cell r="EY48" t="str">
            <v>C31</v>
          </cell>
          <cell r="EZ48">
            <v>0</v>
          </cell>
          <cell r="FA48">
            <v>0</v>
          </cell>
          <cell r="FB48">
            <v>0</v>
          </cell>
          <cell r="FC48">
            <v>0</v>
          </cell>
          <cell r="FD48">
            <v>0</v>
          </cell>
          <cell r="FE48" t="str">
            <v>C32</v>
          </cell>
          <cell r="FF48">
            <v>0</v>
          </cell>
          <cell r="FG48">
            <v>0</v>
          </cell>
          <cell r="FH48">
            <v>0</v>
          </cell>
          <cell r="FI48">
            <v>0</v>
          </cell>
          <cell r="FJ48">
            <v>0</v>
          </cell>
          <cell r="FK48" t="str">
            <v>C33</v>
          </cell>
          <cell r="FL48">
            <v>0</v>
          </cell>
          <cell r="FM48">
            <v>0</v>
          </cell>
          <cell r="FN48">
            <v>0</v>
          </cell>
          <cell r="FO48">
            <v>0</v>
          </cell>
          <cell r="FP48">
            <v>0</v>
          </cell>
          <cell r="FQ48" t="str">
            <v>C34</v>
          </cell>
          <cell r="FR48">
            <v>0</v>
          </cell>
          <cell r="FS48">
            <v>0</v>
          </cell>
          <cell r="FT48">
            <v>0</v>
          </cell>
          <cell r="FU48">
            <v>0</v>
          </cell>
          <cell r="FV48">
            <v>0</v>
          </cell>
          <cell r="FW48" t="str">
            <v>C35</v>
          </cell>
          <cell r="FX48">
            <v>0</v>
          </cell>
          <cell r="FY48">
            <v>0</v>
          </cell>
          <cell r="FZ48">
            <v>0</v>
          </cell>
          <cell r="GA48">
            <v>0</v>
          </cell>
          <cell r="GB48">
            <v>0</v>
          </cell>
          <cell r="GC48" t="str">
            <v>C36</v>
          </cell>
          <cell r="GD48">
            <v>0</v>
          </cell>
          <cell r="GE48">
            <v>0</v>
          </cell>
          <cell r="GF48">
            <v>0</v>
          </cell>
          <cell r="GG48">
            <v>0</v>
          </cell>
          <cell r="GH48">
            <v>0</v>
          </cell>
          <cell r="GI48" t="str">
            <v>C37</v>
          </cell>
          <cell r="GJ48">
            <v>0</v>
          </cell>
          <cell r="GK48">
            <v>0</v>
          </cell>
          <cell r="GL48">
            <v>0</v>
          </cell>
          <cell r="GM48">
            <v>0</v>
          </cell>
          <cell r="GN48">
            <v>0</v>
          </cell>
          <cell r="GO48" t="str">
            <v>C38</v>
          </cell>
          <cell r="GP48">
            <v>0</v>
          </cell>
          <cell r="GQ48">
            <v>0</v>
          </cell>
          <cell r="GR48">
            <v>0</v>
          </cell>
          <cell r="GS48">
            <v>0</v>
          </cell>
          <cell r="GT48">
            <v>0</v>
          </cell>
          <cell r="GU48" t="str">
            <v>C39</v>
          </cell>
          <cell r="GV48">
            <v>0</v>
          </cell>
          <cell r="GW48">
            <v>0</v>
          </cell>
          <cell r="GX48">
            <v>0</v>
          </cell>
          <cell r="GY48">
            <v>0</v>
          </cell>
          <cell r="GZ48">
            <v>0</v>
          </cell>
          <cell r="HA48" t="str">
            <v>C310</v>
          </cell>
          <cell r="HB48">
            <v>0</v>
          </cell>
          <cell r="HG48" t="str">
            <v>C310</v>
          </cell>
          <cell r="HH48">
            <v>0</v>
          </cell>
          <cell r="HM48" t="str">
            <v/>
          </cell>
          <cell r="HN48" t="str">
            <v/>
          </cell>
          <cell r="HS48">
            <v>3055</v>
          </cell>
          <cell r="HT48" t="str">
            <v>PKN</v>
          </cell>
          <cell r="HU48">
            <v>0</v>
          </cell>
          <cell r="HV48" t="str">
            <v>IND</v>
          </cell>
          <cell r="HW48">
            <v>0</v>
          </cell>
          <cell r="HX48" t="str">
            <v>MAT-W</v>
          </cell>
          <cell r="HY48">
            <v>0</v>
          </cell>
          <cell r="HZ48" t="str">
            <v>SEJ-W</v>
          </cell>
          <cell r="IA48">
            <v>0</v>
          </cell>
          <cell r="IB48" t="str">
            <v>IGR-W</v>
          </cell>
          <cell r="IC48">
            <v>0</v>
          </cell>
          <cell r="ID48" t="str">
            <v>SBO</v>
          </cell>
          <cell r="IE48">
            <v>0</v>
          </cell>
          <cell r="IF48" t="str">
            <v>PJO</v>
          </cell>
          <cell r="IG48">
            <v>0</v>
          </cell>
          <cell r="IH48" t="str">
            <v>PRA</v>
          </cell>
          <cell r="II48">
            <v>0</v>
          </cell>
          <cell r="IJ48" t="str">
            <v>JAW</v>
          </cell>
          <cell r="IK48">
            <v>0</v>
          </cell>
          <cell r="IL48" t="str">
            <v>ARB</v>
          </cell>
          <cell r="IM48">
            <v>0</v>
          </cell>
          <cell r="IN48" t="str">
            <v>PKM</v>
          </cell>
          <cell r="IO48">
            <v>0</v>
          </cell>
          <cell r="IP48" t="str">
            <v>GEO-P</v>
          </cell>
          <cell r="IQ48">
            <v>0</v>
          </cell>
          <cell r="IR48" t="str">
            <v>SEJ-P</v>
          </cell>
          <cell r="IS48">
            <v>0</v>
          </cell>
          <cell r="IT48" t="str">
            <v>SOS-P</v>
          </cell>
          <cell r="IU48">
            <v>0</v>
          </cell>
          <cell r="IV48" t="str">
            <v>EKO-P</v>
          </cell>
          <cell r="IW48">
            <v>0</v>
          </cell>
          <cell r="IX48" t="str">
            <v>BIO-L</v>
          </cell>
          <cell r="IY48">
            <v>0</v>
          </cell>
          <cell r="IZ48" t="str">
            <v>IGR-L</v>
          </cell>
          <cell r="JA48">
            <v>0</v>
          </cell>
        </row>
        <row r="49">
          <cell r="B49" t="str">
            <v>Markus</v>
          </cell>
          <cell r="C49" t="str">
            <v>BS</v>
          </cell>
          <cell r="J49">
            <v>128</v>
          </cell>
          <cell r="K49">
            <v>129</v>
          </cell>
          <cell r="L49">
            <v>130</v>
          </cell>
          <cell r="M49">
            <v>131</v>
          </cell>
          <cell r="N49">
            <v>132</v>
          </cell>
          <cell r="O49">
            <v>133</v>
          </cell>
          <cell r="P49">
            <v>178</v>
          </cell>
          <cell r="Q49" t="str">
            <v/>
          </cell>
          <cell r="AB49">
            <v>46</v>
          </cell>
          <cell r="AC49">
            <v>6</v>
          </cell>
          <cell r="AD49">
            <v>3056</v>
          </cell>
          <cell r="AE49" t="str">
            <v>9993268054</v>
          </cell>
          <cell r="AF49" t="str">
            <v>AHMAD SIFAI</v>
          </cell>
          <cell r="AG49" t="str">
            <v>L</v>
          </cell>
          <cell r="AH49" t="str">
            <v>10-TKR.2</v>
          </cell>
          <cell r="AI49" t="str">
            <v>AGM</v>
          </cell>
          <cell r="AJ49">
            <v>0</v>
          </cell>
          <cell r="AK49">
            <v>0</v>
          </cell>
          <cell r="AL49">
            <v>0</v>
          </cell>
          <cell r="AM49">
            <v>0</v>
          </cell>
          <cell r="AN49">
            <v>0</v>
          </cell>
          <cell r="AO49" t="str">
            <v>PKN</v>
          </cell>
          <cell r="AP49">
            <v>0</v>
          </cell>
          <cell r="AQ49">
            <v>0</v>
          </cell>
          <cell r="AR49">
            <v>0</v>
          </cell>
          <cell r="AS49">
            <v>0</v>
          </cell>
          <cell r="AT49">
            <v>0</v>
          </cell>
          <cell r="AU49" t="str">
            <v>IND</v>
          </cell>
          <cell r="AV49">
            <v>0</v>
          </cell>
          <cell r="AW49">
            <v>0</v>
          </cell>
          <cell r="AX49">
            <v>0</v>
          </cell>
          <cell r="AY49">
            <v>0</v>
          </cell>
          <cell r="AZ49">
            <v>0</v>
          </cell>
          <cell r="BA49" t="str">
            <v>MAT</v>
          </cell>
          <cell r="BB49">
            <v>0</v>
          </cell>
          <cell r="BC49">
            <v>0</v>
          </cell>
          <cell r="BD49">
            <v>0</v>
          </cell>
          <cell r="BE49">
            <v>0</v>
          </cell>
          <cell r="BF49">
            <v>0</v>
          </cell>
          <cell r="BG49" t="str">
            <v>SEJ</v>
          </cell>
          <cell r="BH49">
            <v>0</v>
          </cell>
          <cell r="BI49">
            <v>0</v>
          </cell>
          <cell r="BJ49">
            <v>0</v>
          </cell>
          <cell r="BK49">
            <v>0</v>
          </cell>
          <cell r="BL49">
            <v>0</v>
          </cell>
          <cell r="BM49" t="str">
            <v>ING</v>
          </cell>
          <cell r="BN49">
            <v>0</v>
          </cell>
          <cell r="BO49">
            <v>0</v>
          </cell>
          <cell r="BP49">
            <v>0</v>
          </cell>
          <cell r="BQ49">
            <v>0</v>
          </cell>
          <cell r="BR49">
            <v>0</v>
          </cell>
          <cell r="BS49" t="str">
            <v>SBU</v>
          </cell>
          <cell r="BT49">
            <v>0</v>
          </cell>
          <cell r="BU49">
            <v>0</v>
          </cell>
          <cell r="BV49">
            <v>0</v>
          </cell>
          <cell r="BW49">
            <v>0</v>
          </cell>
          <cell r="BX49">
            <v>0</v>
          </cell>
          <cell r="BY49" t="str">
            <v>KWU</v>
          </cell>
          <cell r="BZ49">
            <v>0</v>
          </cell>
          <cell r="CA49">
            <v>0</v>
          </cell>
          <cell r="CB49">
            <v>0</v>
          </cell>
          <cell r="CC49">
            <v>0</v>
          </cell>
          <cell r="CD49">
            <v>0</v>
          </cell>
          <cell r="CE49" t="str">
            <v>POR</v>
          </cell>
          <cell r="CF49">
            <v>0</v>
          </cell>
          <cell r="CG49">
            <v>0</v>
          </cell>
          <cell r="CH49">
            <v>0</v>
          </cell>
          <cell r="CI49">
            <v>0</v>
          </cell>
          <cell r="CJ49">
            <v>0</v>
          </cell>
          <cell r="CK49" t="str">
            <v>JAW</v>
          </cell>
          <cell r="CL49">
            <v>0</v>
          </cell>
          <cell r="CM49">
            <v>0</v>
          </cell>
          <cell r="CN49">
            <v>0</v>
          </cell>
          <cell r="CO49">
            <v>0</v>
          </cell>
          <cell r="CP49">
            <v>0</v>
          </cell>
          <cell r="CQ49" t="str">
            <v>C11</v>
          </cell>
          <cell r="CR49">
            <v>0</v>
          </cell>
          <cell r="CS49">
            <v>0</v>
          </cell>
          <cell r="CT49">
            <v>0</v>
          </cell>
          <cell r="CU49">
            <v>0</v>
          </cell>
          <cell r="CV49">
            <v>0</v>
          </cell>
          <cell r="CW49" t="str">
            <v>C12</v>
          </cell>
          <cell r="CX49">
            <v>0</v>
          </cell>
          <cell r="CY49">
            <v>0</v>
          </cell>
          <cell r="CZ49">
            <v>0</v>
          </cell>
          <cell r="DA49">
            <v>0</v>
          </cell>
          <cell r="DB49">
            <v>0</v>
          </cell>
          <cell r="DC49" t="str">
            <v>C13</v>
          </cell>
          <cell r="DD49">
            <v>0</v>
          </cell>
          <cell r="DE49">
            <v>0</v>
          </cell>
          <cell r="DF49">
            <v>0</v>
          </cell>
          <cell r="DG49">
            <v>0</v>
          </cell>
          <cell r="DH49">
            <v>0</v>
          </cell>
          <cell r="DI49" t="str">
            <v>C21</v>
          </cell>
          <cell r="DJ49">
            <v>0</v>
          </cell>
          <cell r="DK49">
            <v>0</v>
          </cell>
          <cell r="DL49">
            <v>0</v>
          </cell>
          <cell r="DM49">
            <v>0</v>
          </cell>
          <cell r="DN49">
            <v>0</v>
          </cell>
          <cell r="DO49" t="str">
            <v>C22</v>
          </cell>
          <cell r="DP49">
            <v>0</v>
          </cell>
          <cell r="DQ49">
            <v>0</v>
          </cell>
          <cell r="DR49">
            <v>0</v>
          </cell>
          <cell r="DS49">
            <v>0</v>
          </cell>
          <cell r="DT49">
            <v>0</v>
          </cell>
          <cell r="DU49" t="str">
            <v>C23</v>
          </cell>
          <cell r="DV49">
            <v>0</v>
          </cell>
          <cell r="DW49">
            <v>0</v>
          </cell>
          <cell r="DX49">
            <v>0</v>
          </cell>
          <cell r="DY49">
            <v>0</v>
          </cell>
          <cell r="DZ49">
            <v>0</v>
          </cell>
          <cell r="EA49" t="str">
            <v>C24</v>
          </cell>
          <cell r="EB49">
            <v>0</v>
          </cell>
          <cell r="EC49">
            <v>0</v>
          </cell>
          <cell r="ED49">
            <v>0</v>
          </cell>
          <cell r="EE49">
            <v>0</v>
          </cell>
          <cell r="EF49">
            <v>0</v>
          </cell>
          <cell r="EG49" t="str">
            <v>C25</v>
          </cell>
          <cell r="EH49">
            <v>0</v>
          </cell>
          <cell r="EI49">
            <v>0</v>
          </cell>
          <cell r="EJ49">
            <v>0</v>
          </cell>
          <cell r="EK49">
            <v>0</v>
          </cell>
          <cell r="EL49">
            <v>0</v>
          </cell>
          <cell r="EM49" t="str">
            <v>C26</v>
          </cell>
          <cell r="EN49">
            <v>0</v>
          </cell>
          <cell r="EO49">
            <v>0</v>
          </cell>
          <cell r="EP49">
            <v>0</v>
          </cell>
          <cell r="EQ49">
            <v>0</v>
          </cell>
          <cell r="ER49">
            <v>0</v>
          </cell>
          <cell r="ES49" t="str">
            <v>C27</v>
          </cell>
          <cell r="ET49">
            <v>0</v>
          </cell>
          <cell r="EU49">
            <v>0</v>
          </cell>
          <cell r="EV49">
            <v>0</v>
          </cell>
          <cell r="EW49">
            <v>0</v>
          </cell>
          <cell r="EX49">
            <v>0</v>
          </cell>
          <cell r="EY49" t="str">
            <v>C31</v>
          </cell>
          <cell r="EZ49">
            <v>0</v>
          </cell>
          <cell r="FA49">
            <v>0</v>
          </cell>
          <cell r="FB49">
            <v>0</v>
          </cell>
          <cell r="FC49">
            <v>0</v>
          </cell>
          <cell r="FD49">
            <v>0</v>
          </cell>
          <cell r="FE49" t="str">
            <v>C32</v>
          </cell>
          <cell r="FF49">
            <v>0</v>
          </cell>
          <cell r="FG49">
            <v>0</v>
          </cell>
          <cell r="FH49">
            <v>0</v>
          </cell>
          <cell r="FI49">
            <v>0</v>
          </cell>
          <cell r="FJ49">
            <v>0</v>
          </cell>
          <cell r="FK49" t="str">
            <v>C33</v>
          </cell>
          <cell r="FL49">
            <v>0</v>
          </cell>
          <cell r="FM49">
            <v>0</v>
          </cell>
          <cell r="FN49">
            <v>0</v>
          </cell>
          <cell r="FO49">
            <v>0</v>
          </cell>
          <cell r="FP49">
            <v>0</v>
          </cell>
          <cell r="FQ49" t="str">
            <v>C34</v>
          </cell>
          <cell r="FR49">
            <v>0</v>
          </cell>
          <cell r="FS49">
            <v>0</v>
          </cell>
          <cell r="FT49">
            <v>0</v>
          </cell>
          <cell r="FU49">
            <v>0</v>
          </cell>
          <cell r="FV49">
            <v>0</v>
          </cell>
          <cell r="FW49" t="str">
            <v>C35</v>
          </cell>
          <cell r="FX49">
            <v>0</v>
          </cell>
          <cell r="FY49">
            <v>0</v>
          </cell>
          <cell r="FZ49">
            <v>0</v>
          </cell>
          <cell r="GA49">
            <v>0</v>
          </cell>
          <cell r="GB49">
            <v>0</v>
          </cell>
          <cell r="GC49" t="str">
            <v>C36</v>
          </cell>
          <cell r="GD49">
            <v>0</v>
          </cell>
          <cell r="GE49">
            <v>0</v>
          </cell>
          <cell r="GF49">
            <v>0</v>
          </cell>
          <cell r="GG49">
            <v>0</v>
          </cell>
          <cell r="GH49">
            <v>0</v>
          </cell>
          <cell r="GI49" t="str">
            <v>C37</v>
          </cell>
          <cell r="GJ49">
            <v>0</v>
          </cell>
          <cell r="GK49">
            <v>0</v>
          </cell>
          <cell r="GL49">
            <v>0</v>
          </cell>
          <cell r="GM49">
            <v>0</v>
          </cell>
          <cell r="GN49">
            <v>0</v>
          </cell>
          <cell r="GO49" t="str">
            <v>C38</v>
          </cell>
          <cell r="GP49">
            <v>0</v>
          </cell>
          <cell r="GQ49">
            <v>0</v>
          </cell>
          <cell r="GR49">
            <v>0</v>
          </cell>
          <cell r="GS49">
            <v>0</v>
          </cell>
          <cell r="GT49">
            <v>0</v>
          </cell>
          <cell r="GU49" t="str">
            <v>C39</v>
          </cell>
          <cell r="GV49">
            <v>0</v>
          </cell>
          <cell r="GW49">
            <v>0</v>
          </cell>
          <cell r="GX49">
            <v>0</v>
          </cell>
          <cell r="GY49">
            <v>0</v>
          </cell>
          <cell r="GZ49">
            <v>0</v>
          </cell>
          <cell r="HA49" t="str">
            <v>C310</v>
          </cell>
          <cell r="HB49">
            <v>0</v>
          </cell>
          <cell r="HG49" t="str">
            <v>C310</v>
          </cell>
          <cell r="HH49">
            <v>0</v>
          </cell>
          <cell r="HM49" t="str">
            <v/>
          </cell>
          <cell r="HN49" t="str">
            <v/>
          </cell>
          <cell r="HS49">
            <v>3056</v>
          </cell>
          <cell r="HT49" t="str">
            <v>PKN</v>
          </cell>
          <cell r="HU49">
            <v>0</v>
          </cell>
          <cell r="HV49" t="str">
            <v>IND</v>
          </cell>
          <cell r="HW49">
            <v>0</v>
          </cell>
          <cell r="HX49" t="str">
            <v>MAT-W</v>
          </cell>
          <cell r="HY49">
            <v>0</v>
          </cell>
          <cell r="HZ49" t="str">
            <v>SEJ-W</v>
          </cell>
          <cell r="IA49">
            <v>0</v>
          </cell>
          <cell r="IB49" t="str">
            <v>IGR-W</v>
          </cell>
          <cell r="IC49">
            <v>0</v>
          </cell>
          <cell r="ID49" t="str">
            <v>SBO</v>
          </cell>
          <cell r="IE49">
            <v>0</v>
          </cell>
          <cell r="IF49" t="str">
            <v>PJO</v>
          </cell>
          <cell r="IG49">
            <v>0</v>
          </cell>
          <cell r="IH49" t="str">
            <v>PRA</v>
          </cell>
          <cell r="II49">
            <v>0</v>
          </cell>
          <cell r="IJ49" t="str">
            <v>JAW</v>
          </cell>
          <cell r="IK49">
            <v>0</v>
          </cell>
          <cell r="IL49" t="str">
            <v>ARB</v>
          </cell>
          <cell r="IM49">
            <v>0</v>
          </cell>
          <cell r="IN49" t="str">
            <v>PKM</v>
          </cell>
          <cell r="IO49">
            <v>0</v>
          </cell>
          <cell r="IP49" t="str">
            <v>GEO-P</v>
          </cell>
          <cell r="IQ49">
            <v>0</v>
          </cell>
          <cell r="IR49" t="str">
            <v>SEJ-P</v>
          </cell>
          <cell r="IS49">
            <v>0</v>
          </cell>
          <cell r="IT49" t="str">
            <v>SOS-P</v>
          </cell>
          <cell r="IU49">
            <v>0</v>
          </cell>
          <cell r="IV49" t="str">
            <v>EKO-P</v>
          </cell>
          <cell r="IW49">
            <v>0</v>
          </cell>
          <cell r="IX49" t="str">
            <v>BIO-L</v>
          </cell>
          <cell r="IY49">
            <v>0</v>
          </cell>
          <cell r="IZ49" t="str">
            <v>IGR-L</v>
          </cell>
          <cell r="JA49">
            <v>0</v>
          </cell>
        </row>
        <row r="50">
          <cell r="B50" t="str">
            <v>Pujiyono,S.Pd</v>
          </cell>
          <cell r="C50" t="str">
            <v>BT</v>
          </cell>
          <cell r="J50">
            <v>110</v>
          </cell>
          <cell r="K50">
            <v>111</v>
          </cell>
          <cell r="L50">
            <v>112</v>
          </cell>
          <cell r="M50">
            <v>113</v>
          </cell>
          <cell r="N50">
            <v>114</v>
          </cell>
          <cell r="O50">
            <v>115</v>
          </cell>
          <cell r="P50">
            <v>172</v>
          </cell>
          <cell r="Q50" t="str">
            <v/>
          </cell>
          <cell r="AB50">
            <v>47</v>
          </cell>
          <cell r="AC50">
            <v>7</v>
          </cell>
          <cell r="AD50">
            <v>3058</v>
          </cell>
          <cell r="AF50" t="str">
            <v>AHMADH FAUZI</v>
          </cell>
          <cell r="AG50" t="str">
            <v>L</v>
          </cell>
          <cell r="AH50" t="str">
            <v>10-TKR.2</v>
          </cell>
          <cell r="AI50" t="str">
            <v>AGM</v>
          </cell>
          <cell r="AJ50">
            <v>0</v>
          </cell>
          <cell r="AK50">
            <v>0</v>
          </cell>
          <cell r="AL50">
            <v>0</v>
          </cell>
          <cell r="AM50">
            <v>0</v>
          </cell>
          <cell r="AN50">
            <v>0</v>
          </cell>
          <cell r="AO50" t="str">
            <v>PKN</v>
          </cell>
          <cell r="AP50">
            <v>0</v>
          </cell>
          <cell r="AQ50">
            <v>0</v>
          </cell>
          <cell r="AR50">
            <v>0</v>
          </cell>
          <cell r="AS50">
            <v>0</v>
          </cell>
          <cell r="AT50">
            <v>0</v>
          </cell>
          <cell r="AU50" t="str">
            <v>IND</v>
          </cell>
          <cell r="AV50">
            <v>0</v>
          </cell>
          <cell r="AW50">
            <v>0</v>
          </cell>
          <cell r="AX50">
            <v>0</v>
          </cell>
          <cell r="AY50">
            <v>0</v>
          </cell>
          <cell r="AZ50">
            <v>0</v>
          </cell>
          <cell r="BA50" t="str">
            <v>MAT</v>
          </cell>
          <cell r="BB50">
            <v>0</v>
          </cell>
          <cell r="BC50">
            <v>0</v>
          </cell>
          <cell r="BD50">
            <v>0</v>
          </cell>
          <cell r="BE50">
            <v>0</v>
          </cell>
          <cell r="BF50">
            <v>0</v>
          </cell>
          <cell r="BG50" t="str">
            <v>SEJ</v>
          </cell>
          <cell r="BH50">
            <v>0</v>
          </cell>
          <cell r="BI50">
            <v>0</v>
          </cell>
          <cell r="BJ50">
            <v>0</v>
          </cell>
          <cell r="BK50">
            <v>0</v>
          </cell>
          <cell r="BL50">
            <v>0</v>
          </cell>
          <cell r="BM50" t="str">
            <v>ING</v>
          </cell>
          <cell r="BN50">
            <v>0</v>
          </cell>
          <cell r="BO50">
            <v>0</v>
          </cell>
          <cell r="BP50">
            <v>0</v>
          </cell>
          <cell r="BQ50">
            <v>0</v>
          </cell>
          <cell r="BR50">
            <v>0</v>
          </cell>
          <cell r="BS50" t="str">
            <v>SBU</v>
          </cell>
          <cell r="BT50">
            <v>0</v>
          </cell>
          <cell r="BU50">
            <v>0</v>
          </cell>
          <cell r="BV50">
            <v>0</v>
          </cell>
          <cell r="BW50">
            <v>0</v>
          </cell>
          <cell r="BX50">
            <v>0</v>
          </cell>
          <cell r="BY50" t="str">
            <v>KWU</v>
          </cell>
          <cell r="BZ50">
            <v>0</v>
          </cell>
          <cell r="CA50">
            <v>0</v>
          </cell>
          <cell r="CB50">
            <v>0</v>
          </cell>
          <cell r="CC50">
            <v>0</v>
          </cell>
          <cell r="CD50">
            <v>0</v>
          </cell>
          <cell r="CE50" t="str">
            <v>POR</v>
          </cell>
          <cell r="CF50">
            <v>0</v>
          </cell>
          <cell r="CG50">
            <v>0</v>
          </cell>
          <cell r="CH50">
            <v>0</v>
          </cell>
          <cell r="CI50">
            <v>0</v>
          </cell>
          <cell r="CJ50">
            <v>0</v>
          </cell>
          <cell r="CK50" t="str">
            <v>JAW</v>
          </cell>
          <cell r="CL50">
            <v>0</v>
          </cell>
          <cell r="CM50">
            <v>0</v>
          </cell>
          <cell r="CN50">
            <v>0</v>
          </cell>
          <cell r="CO50">
            <v>0</v>
          </cell>
          <cell r="CP50">
            <v>0</v>
          </cell>
          <cell r="CQ50" t="str">
            <v>C11</v>
          </cell>
          <cell r="CR50">
            <v>0</v>
          </cell>
          <cell r="CS50">
            <v>0</v>
          </cell>
          <cell r="CT50">
            <v>0</v>
          </cell>
          <cell r="CU50">
            <v>0</v>
          </cell>
          <cell r="CV50">
            <v>0</v>
          </cell>
          <cell r="CW50" t="str">
            <v>C12</v>
          </cell>
          <cell r="CX50">
            <v>0</v>
          </cell>
          <cell r="CY50">
            <v>0</v>
          </cell>
          <cell r="CZ50">
            <v>0</v>
          </cell>
          <cell r="DA50">
            <v>0</v>
          </cell>
          <cell r="DB50">
            <v>0</v>
          </cell>
          <cell r="DC50" t="str">
            <v>C13</v>
          </cell>
          <cell r="DD50">
            <v>0</v>
          </cell>
          <cell r="DE50">
            <v>0</v>
          </cell>
          <cell r="DF50">
            <v>0</v>
          </cell>
          <cell r="DG50">
            <v>0</v>
          </cell>
          <cell r="DH50">
            <v>0</v>
          </cell>
          <cell r="DI50" t="str">
            <v>C21</v>
          </cell>
          <cell r="DJ50">
            <v>0</v>
          </cell>
          <cell r="DK50">
            <v>0</v>
          </cell>
          <cell r="DL50">
            <v>0</v>
          </cell>
          <cell r="DM50">
            <v>0</v>
          </cell>
          <cell r="DN50">
            <v>0</v>
          </cell>
          <cell r="DO50" t="str">
            <v>C22</v>
          </cell>
          <cell r="DP50">
            <v>0</v>
          </cell>
          <cell r="DQ50">
            <v>0</v>
          </cell>
          <cell r="DR50">
            <v>0</v>
          </cell>
          <cell r="DS50">
            <v>0</v>
          </cell>
          <cell r="DT50">
            <v>0</v>
          </cell>
          <cell r="DU50" t="str">
            <v>C23</v>
          </cell>
          <cell r="DV50">
            <v>0</v>
          </cell>
          <cell r="DW50">
            <v>0</v>
          </cell>
          <cell r="DX50">
            <v>0</v>
          </cell>
          <cell r="DY50">
            <v>0</v>
          </cell>
          <cell r="DZ50">
            <v>0</v>
          </cell>
          <cell r="EA50" t="str">
            <v>C24</v>
          </cell>
          <cell r="EB50">
            <v>0</v>
          </cell>
          <cell r="EC50">
            <v>0</v>
          </cell>
          <cell r="ED50">
            <v>0</v>
          </cell>
          <cell r="EE50">
            <v>0</v>
          </cell>
          <cell r="EF50">
            <v>0</v>
          </cell>
          <cell r="EG50" t="str">
            <v>C25</v>
          </cell>
          <cell r="EH50">
            <v>0</v>
          </cell>
          <cell r="EI50">
            <v>0</v>
          </cell>
          <cell r="EJ50">
            <v>0</v>
          </cell>
          <cell r="EK50">
            <v>0</v>
          </cell>
          <cell r="EL50">
            <v>0</v>
          </cell>
          <cell r="EM50" t="str">
            <v>C26</v>
          </cell>
          <cell r="EN50">
            <v>0</v>
          </cell>
          <cell r="EO50">
            <v>0</v>
          </cell>
          <cell r="EP50">
            <v>0</v>
          </cell>
          <cell r="EQ50">
            <v>0</v>
          </cell>
          <cell r="ER50">
            <v>0</v>
          </cell>
          <cell r="ES50" t="str">
            <v>C27</v>
          </cell>
          <cell r="ET50">
            <v>0</v>
          </cell>
          <cell r="EU50">
            <v>0</v>
          </cell>
          <cell r="EV50">
            <v>0</v>
          </cell>
          <cell r="EW50">
            <v>0</v>
          </cell>
          <cell r="EX50">
            <v>0</v>
          </cell>
          <cell r="EY50" t="str">
            <v>C31</v>
          </cell>
          <cell r="EZ50">
            <v>0</v>
          </cell>
          <cell r="FA50">
            <v>0</v>
          </cell>
          <cell r="FB50">
            <v>0</v>
          </cell>
          <cell r="FC50">
            <v>0</v>
          </cell>
          <cell r="FD50">
            <v>0</v>
          </cell>
          <cell r="FE50" t="str">
            <v>C32</v>
          </cell>
          <cell r="FF50">
            <v>0</v>
          </cell>
          <cell r="FG50">
            <v>0</v>
          </cell>
          <cell r="FH50">
            <v>0</v>
          </cell>
          <cell r="FI50">
            <v>0</v>
          </cell>
          <cell r="FJ50">
            <v>0</v>
          </cell>
          <cell r="FK50" t="str">
            <v>C33</v>
          </cell>
          <cell r="FL50">
            <v>0</v>
          </cell>
          <cell r="FM50">
            <v>0</v>
          </cell>
          <cell r="FN50">
            <v>0</v>
          </cell>
          <cell r="FO50">
            <v>0</v>
          </cell>
          <cell r="FP50">
            <v>0</v>
          </cell>
          <cell r="FQ50" t="str">
            <v>C34</v>
          </cell>
          <cell r="FR50">
            <v>0</v>
          </cell>
          <cell r="FS50">
            <v>0</v>
          </cell>
          <cell r="FT50">
            <v>0</v>
          </cell>
          <cell r="FU50">
            <v>0</v>
          </cell>
          <cell r="FV50">
            <v>0</v>
          </cell>
          <cell r="FW50" t="str">
            <v>C35</v>
          </cell>
          <cell r="FX50">
            <v>0</v>
          </cell>
          <cell r="FY50">
            <v>0</v>
          </cell>
          <cell r="FZ50">
            <v>0</v>
          </cell>
          <cell r="GA50">
            <v>0</v>
          </cell>
          <cell r="GB50">
            <v>0</v>
          </cell>
          <cell r="GC50" t="str">
            <v>C36</v>
          </cell>
          <cell r="GD50">
            <v>0</v>
          </cell>
          <cell r="GE50">
            <v>0</v>
          </cell>
          <cell r="GF50">
            <v>0</v>
          </cell>
          <cell r="GG50">
            <v>0</v>
          </cell>
          <cell r="GH50">
            <v>0</v>
          </cell>
          <cell r="GI50" t="str">
            <v>C37</v>
          </cell>
          <cell r="GJ50">
            <v>0</v>
          </cell>
          <cell r="GK50">
            <v>0</v>
          </cell>
          <cell r="GL50">
            <v>0</v>
          </cell>
          <cell r="GM50">
            <v>0</v>
          </cell>
          <cell r="GN50">
            <v>0</v>
          </cell>
          <cell r="GO50" t="str">
            <v>C38</v>
          </cell>
          <cell r="GP50">
            <v>0</v>
          </cell>
          <cell r="GQ50">
            <v>0</v>
          </cell>
          <cell r="GR50">
            <v>0</v>
          </cell>
          <cell r="GS50">
            <v>0</v>
          </cell>
          <cell r="GT50">
            <v>0</v>
          </cell>
          <cell r="GU50" t="str">
            <v>C39</v>
          </cell>
          <cell r="GV50">
            <v>0</v>
          </cell>
          <cell r="GW50">
            <v>0</v>
          </cell>
          <cell r="GX50">
            <v>0</v>
          </cell>
          <cell r="GY50">
            <v>0</v>
          </cell>
          <cell r="GZ50">
            <v>0</v>
          </cell>
          <cell r="HA50" t="str">
            <v>C310</v>
          </cell>
          <cell r="HB50">
            <v>0</v>
          </cell>
          <cell r="HG50" t="str">
            <v>C310</v>
          </cell>
          <cell r="HH50">
            <v>0</v>
          </cell>
          <cell r="HM50" t="str">
            <v/>
          </cell>
          <cell r="HN50" t="str">
            <v/>
          </cell>
          <cell r="HS50">
            <v>3058</v>
          </cell>
          <cell r="HT50" t="str">
            <v>PKN</v>
          </cell>
          <cell r="HU50">
            <v>0</v>
          </cell>
          <cell r="HV50" t="str">
            <v>IND</v>
          </cell>
          <cell r="HW50">
            <v>0</v>
          </cell>
          <cell r="HX50" t="str">
            <v>MAT-W</v>
          </cell>
          <cell r="HY50">
            <v>0</v>
          </cell>
          <cell r="HZ50" t="str">
            <v>SEJ-W</v>
          </cell>
          <cell r="IA50">
            <v>0</v>
          </cell>
          <cell r="IB50" t="str">
            <v>IGR-W</v>
          </cell>
          <cell r="IC50">
            <v>0</v>
          </cell>
          <cell r="ID50" t="str">
            <v>SBO</v>
          </cell>
          <cell r="IE50">
            <v>0</v>
          </cell>
          <cell r="IF50" t="str">
            <v>PJO</v>
          </cell>
          <cell r="IG50">
            <v>0</v>
          </cell>
          <cell r="IH50" t="str">
            <v>PRA</v>
          </cell>
          <cell r="II50">
            <v>0</v>
          </cell>
          <cell r="IJ50" t="str">
            <v>JAW</v>
          </cell>
          <cell r="IK50">
            <v>0</v>
          </cell>
          <cell r="IL50" t="str">
            <v>ARB</v>
          </cell>
          <cell r="IM50">
            <v>0</v>
          </cell>
          <cell r="IN50" t="str">
            <v>PKM</v>
          </cell>
          <cell r="IO50">
            <v>0</v>
          </cell>
          <cell r="IP50" t="str">
            <v>GEO-P</v>
          </cell>
          <cell r="IQ50">
            <v>0</v>
          </cell>
          <cell r="IR50" t="str">
            <v>SEJ-P</v>
          </cell>
          <cell r="IS50">
            <v>0</v>
          </cell>
          <cell r="IT50" t="str">
            <v>SOS-P</v>
          </cell>
          <cell r="IU50">
            <v>0</v>
          </cell>
          <cell r="IV50" t="str">
            <v>EKO-P</v>
          </cell>
          <cell r="IW50">
            <v>0</v>
          </cell>
          <cell r="IX50" t="str">
            <v>BIO-L</v>
          </cell>
          <cell r="IY50">
            <v>0</v>
          </cell>
          <cell r="IZ50" t="str">
            <v>IGR-L</v>
          </cell>
          <cell r="JA50">
            <v>0</v>
          </cell>
        </row>
        <row r="51">
          <cell r="B51" t="str">
            <v>Wahyu Tri Surahman, A.Md</v>
          </cell>
          <cell r="C51" t="str">
            <v>BU</v>
          </cell>
          <cell r="J51">
            <v>128</v>
          </cell>
          <cell r="K51">
            <v>129</v>
          </cell>
          <cell r="L51">
            <v>130</v>
          </cell>
          <cell r="M51">
            <v>131</v>
          </cell>
          <cell r="N51">
            <v>132</v>
          </cell>
          <cell r="O51">
            <v>133</v>
          </cell>
          <cell r="P51">
            <v>178</v>
          </cell>
          <cell r="Q51" t="str">
            <v/>
          </cell>
          <cell r="AB51">
            <v>48</v>
          </cell>
          <cell r="AC51">
            <v>8</v>
          </cell>
          <cell r="AD51">
            <v>3059</v>
          </cell>
          <cell r="AE51" t="str">
            <v>0003764500</v>
          </cell>
          <cell r="AF51" t="str">
            <v>AJI PRATAMA</v>
          </cell>
          <cell r="AG51" t="str">
            <v>L</v>
          </cell>
          <cell r="AH51" t="str">
            <v>10-TKR.2</v>
          </cell>
          <cell r="AI51" t="str">
            <v>AGM</v>
          </cell>
          <cell r="AJ51">
            <v>0</v>
          </cell>
          <cell r="AK51">
            <v>0</v>
          </cell>
          <cell r="AL51">
            <v>0</v>
          </cell>
          <cell r="AM51">
            <v>0</v>
          </cell>
          <cell r="AN51">
            <v>0</v>
          </cell>
          <cell r="AO51" t="str">
            <v>PKN</v>
          </cell>
          <cell r="AP51">
            <v>0</v>
          </cell>
          <cell r="AQ51">
            <v>0</v>
          </cell>
          <cell r="AR51">
            <v>0</v>
          </cell>
          <cell r="AS51">
            <v>0</v>
          </cell>
          <cell r="AT51">
            <v>0</v>
          </cell>
          <cell r="AU51" t="str">
            <v>IND</v>
          </cell>
          <cell r="AV51">
            <v>0</v>
          </cell>
          <cell r="AW51">
            <v>0</v>
          </cell>
          <cell r="AX51">
            <v>0</v>
          </cell>
          <cell r="AY51">
            <v>0</v>
          </cell>
          <cell r="AZ51">
            <v>0</v>
          </cell>
          <cell r="BA51" t="str">
            <v>MAT</v>
          </cell>
          <cell r="BB51">
            <v>0</v>
          </cell>
          <cell r="BC51">
            <v>0</v>
          </cell>
          <cell r="BD51">
            <v>0</v>
          </cell>
          <cell r="BE51">
            <v>0</v>
          </cell>
          <cell r="BF51">
            <v>0</v>
          </cell>
          <cell r="BG51" t="str">
            <v>SEJ</v>
          </cell>
          <cell r="BH51">
            <v>0</v>
          </cell>
          <cell r="BI51">
            <v>0</v>
          </cell>
          <cell r="BJ51">
            <v>0</v>
          </cell>
          <cell r="BK51">
            <v>0</v>
          </cell>
          <cell r="BL51">
            <v>0</v>
          </cell>
          <cell r="BM51" t="str">
            <v>ING</v>
          </cell>
          <cell r="BN51">
            <v>0</v>
          </cell>
          <cell r="BO51">
            <v>0</v>
          </cell>
          <cell r="BP51">
            <v>0</v>
          </cell>
          <cell r="BQ51">
            <v>0</v>
          </cell>
          <cell r="BR51">
            <v>0</v>
          </cell>
          <cell r="BS51" t="str">
            <v>SBU</v>
          </cell>
          <cell r="BT51">
            <v>0</v>
          </cell>
          <cell r="BU51">
            <v>0</v>
          </cell>
          <cell r="BV51">
            <v>0</v>
          </cell>
          <cell r="BW51">
            <v>0</v>
          </cell>
          <cell r="BX51">
            <v>0</v>
          </cell>
          <cell r="BY51" t="str">
            <v>KWU</v>
          </cell>
          <cell r="BZ51">
            <v>0</v>
          </cell>
          <cell r="CA51">
            <v>0</v>
          </cell>
          <cell r="CB51">
            <v>0</v>
          </cell>
          <cell r="CC51">
            <v>0</v>
          </cell>
          <cell r="CD51">
            <v>0</v>
          </cell>
          <cell r="CE51" t="str">
            <v>POR</v>
          </cell>
          <cell r="CF51">
            <v>0</v>
          </cell>
          <cell r="CG51">
            <v>0</v>
          </cell>
          <cell r="CH51">
            <v>0</v>
          </cell>
          <cell r="CI51">
            <v>0</v>
          </cell>
          <cell r="CJ51">
            <v>0</v>
          </cell>
          <cell r="CK51" t="str">
            <v>JAW</v>
          </cell>
          <cell r="CL51">
            <v>0</v>
          </cell>
          <cell r="CM51">
            <v>0</v>
          </cell>
          <cell r="CN51">
            <v>0</v>
          </cell>
          <cell r="CO51">
            <v>0</v>
          </cell>
          <cell r="CP51">
            <v>0</v>
          </cell>
          <cell r="CQ51" t="str">
            <v>C11</v>
          </cell>
          <cell r="CR51">
            <v>0</v>
          </cell>
          <cell r="CS51">
            <v>0</v>
          </cell>
          <cell r="CT51">
            <v>0</v>
          </cell>
          <cell r="CU51">
            <v>0</v>
          </cell>
          <cell r="CV51">
            <v>0</v>
          </cell>
          <cell r="CW51" t="str">
            <v>C12</v>
          </cell>
          <cell r="CX51">
            <v>0</v>
          </cell>
          <cell r="CY51">
            <v>0</v>
          </cell>
          <cell r="CZ51">
            <v>0</v>
          </cell>
          <cell r="DA51">
            <v>0</v>
          </cell>
          <cell r="DB51">
            <v>0</v>
          </cell>
          <cell r="DC51" t="str">
            <v>C13</v>
          </cell>
          <cell r="DD51">
            <v>0</v>
          </cell>
          <cell r="DE51">
            <v>0</v>
          </cell>
          <cell r="DF51">
            <v>0</v>
          </cell>
          <cell r="DG51">
            <v>0</v>
          </cell>
          <cell r="DH51">
            <v>0</v>
          </cell>
          <cell r="DI51" t="str">
            <v>C21</v>
          </cell>
          <cell r="DJ51">
            <v>0</v>
          </cell>
          <cell r="DK51">
            <v>0</v>
          </cell>
          <cell r="DL51">
            <v>0</v>
          </cell>
          <cell r="DM51">
            <v>0</v>
          </cell>
          <cell r="DN51">
            <v>0</v>
          </cell>
          <cell r="DO51" t="str">
            <v>C22</v>
          </cell>
          <cell r="DP51">
            <v>0</v>
          </cell>
          <cell r="DQ51">
            <v>0</v>
          </cell>
          <cell r="DR51">
            <v>0</v>
          </cell>
          <cell r="DS51">
            <v>0</v>
          </cell>
          <cell r="DT51">
            <v>0</v>
          </cell>
          <cell r="DU51" t="str">
            <v>C23</v>
          </cell>
          <cell r="DV51">
            <v>0</v>
          </cell>
          <cell r="DW51">
            <v>0</v>
          </cell>
          <cell r="DX51">
            <v>0</v>
          </cell>
          <cell r="DY51">
            <v>0</v>
          </cell>
          <cell r="DZ51">
            <v>0</v>
          </cell>
          <cell r="EA51" t="str">
            <v>C24</v>
          </cell>
          <cell r="EB51">
            <v>0</v>
          </cell>
          <cell r="EC51">
            <v>0</v>
          </cell>
          <cell r="ED51">
            <v>0</v>
          </cell>
          <cell r="EE51">
            <v>0</v>
          </cell>
          <cell r="EF51">
            <v>0</v>
          </cell>
          <cell r="EG51" t="str">
            <v>C25</v>
          </cell>
          <cell r="EH51">
            <v>0</v>
          </cell>
          <cell r="EI51">
            <v>0</v>
          </cell>
          <cell r="EJ51">
            <v>0</v>
          </cell>
          <cell r="EK51">
            <v>0</v>
          </cell>
          <cell r="EL51">
            <v>0</v>
          </cell>
          <cell r="EM51" t="str">
            <v>C26</v>
          </cell>
          <cell r="EN51">
            <v>0</v>
          </cell>
          <cell r="EO51">
            <v>0</v>
          </cell>
          <cell r="EP51">
            <v>0</v>
          </cell>
          <cell r="EQ51">
            <v>0</v>
          </cell>
          <cell r="ER51">
            <v>0</v>
          </cell>
          <cell r="ES51" t="str">
            <v>C27</v>
          </cell>
          <cell r="ET51">
            <v>0</v>
          </cell>
          <cell r="EU51">
            <v>0</v>
          </cell>
          <cell r="EV51">
            <v>0</v>
          </cell>
          <cell r="EW51">
            <v>0</v>
          </cell>
          <cell r="EX51">
            <v>0</v>
          </cell>
          <cell r="EY51" t="str">
            <v>C31</v>
          </cell>
          <cell r="EZ51">
            <v>0</v>
          </cell>
          <cell r="FA51">
            <v>0</v>
          </cell>
          <cell r="FB51">
            <v>0</v>
          </cell>
          <cell r="FC51">
            <v>0</v>
          </cell>
          <cell r="FD51">
            <v>0</v>
          </cell>
          <cell r="FE51" t="str">
            <v>C32</v>
          </cell>
          <cell r="FF51">
            <v>0</v>
          </cell>
          <cell r="FG51">
            <v>0</v>
          </cell>
          <cell r="FH51">
            <v>0</v>
          </cell>
          <cell r="FI51">
            <v>0</v>
          </cell>
          <cell r="FJ51">
            <v>0</v>
          </cell>
          <cell r="FK51" t="str">
            <v>C33</v>
          </cell>
          <cell r="FL51">
            <v>0</v>
          </cell>
          <cell r="FM51">
            <v>0</v>
          </cell>
          <cell r="FN51">
            <v>0</v>
          </cell>
          <cell r="FO51">
            <v>0</v>
          </cell>
          <cell r="FP51">
            <v>0</v>
          </cell>
          <cell r="FQ51" t="str">
            <v>C34</v>
          </cell>
          <cell r="FR51">
            <v>0</v>
          </cell>
          <cell r="FS51">
            <v>0</v>
          </cell>
          <cell r="FT51">
            <v>0</v>
          </cell>
          <cell r="FU51">
            <v>0</v>
          </cell>
          <cell r="FV51">
            <v>0</v>
          </cell>
          <cell r="FW51" t="str">
            <v>C35</v>
          </cell>
          <cell r="FX51">
            <v>0</v>
          </cell>
          <cell r="FY51">
            <v>0</v>
          </cell>
          <cell r="FZ51">
            <v>0</v>
          </cell>
          <cell r="GA51">
            <v>0</v>
          </cell>
          <cell r="GB51">
            <v>0</v>
          </cell>
          <cell r="GC51" t="str">
            <v>C36</v>
          </cell>
          <cell r="GD51">
            <v>0</v>
          </cell>
          <cell r="GE51">
            <v>0</v>
          </cell>
          <cell r="GF51">
            <v>0</v>
          </cell>
          <cell r="GG51">
            <v>0</v>
          </cell>
          <cell r="GH51">
            <v>0</v>
          </cell>
          <cell r="GI51" t="str">
            <v>C37</v>
          </cell>
          <cell r="GJ51">
            <v>0</v>
          </cell>
          <cell r="GK51">
            <v>0</v>
          </cell>
          <cell r="GL51">
            <v>0</v>
          </cell>
          <cell r="GM51">
            <v>0</v>
          </cell>
          <cell r="GN51">
            <v>0</v>
          </cell>
          <cell r="GO51" t="str">
            <v>C38</v>
          </cell>
          <cell r="GP51">
            <v>0</v>
          </cell>
          <cell r="GQ51">
            <v>0</v>
          </cell>
          <cell r="GR51">
            <v>0</v>
          </cell>
          <cell r="GS51">
            <v>0</v>
          </cell>
          <cell r="GT51">
            <v>0</v>
          </cell>
          <cell r="GU51" t="str">
            <v>C39</v>
          </cell>
          <cell r="GV51">
            <v>0</v>
          </cell>
          <cell r="GW51">
            <v>0</v>
          </cell>
          <cell r="GX51">
            <v>0</v>
          </cell>
          <cell r="GY51">
            <v>0</v>
          </cell>
          <cell r="GZ51">
            <v>0</v>
          </cell>
          <cell r="HA51" t="str">
            <v>C310</v>
          </cell>
          <cell r="HB51">
            <v>0</v>
          </cell>
          <cell r="HG51" t="str">
            <v>C310</v>
          </cell>
          <cell r="HH51">
            <v>0</v>
          </cell>
          <cell r="HM51" t="str">
            <v/>
          </cell>
          <cell r="HN51" t="str">
            <v/>
          </cell>
          <cell r="HS51">
            <v>3059</v>
          </cell>
          <cell r="HT51" t="str">
            <v>PKN</v>
          </cell>
          <cell r="HU51">
            <v>0</v>
          </cell>
          <cell r="HV51" t="str">
            <v>IND</v>
          </cell>
          <cell r="HW51">
            <v>0</v>
          </cell>
          <cell r="HX51" t="str">
            <v>MAT-W</v>
          </cell>
          <cell r="HY51">
            <v>0</v>
          </cell>
          <cell r="HZ51" t="str">
            <v>SEJ-W</v>
          </cell>
          <cell r="IA51">
            <v>0</v>
          </cell>
          <cell r="IB51" t="str">
            <v>IGR-W</v>
          </cell>
          <cell r="IC51">
            <v>0</v>
          </cell>
          <cell r="ID51" t="str">
            <v>SBO</v>
          </cell>
          <cell r="IE51">
            <v>0</v>
          </cell>
          <cell r="IF51" t="str">
            <v>PJO</v>
          </cell>
          <cell r="IG51">
            <v>0</v>
          </cell>
          <cell r="IH51" t="str">
            <v>PRA</v>
          </cell>
          <cell r="II51">
            <v>0</v>
          </cell>
          <cell r="IJ51" t="str">
            <v>JAW</v>
          </cell>
          <cell r="IK51">
            <v>0</v>
          </cell>
          <cell r="IL51" t="str">
            <v>ARB</v>
          </cell>
          <cell r="IM51">
            <v>0</v>
          </cell>
          <cell r="IN51" t="str">
            <v>PKM</v>
          </cell>
          <cell r="IO51">
            <v>0</v>
          </cell>
          <cell r="IP51" t="str">
            <v>GEO-P</v>
          </cell>
          <cell r="IQ51">
            <v>0</v>
          </cell>
          <cell r="IR51" t="str">
            <v>SEJ-P</v>
          </cell>
          <cell r="IS51">
            <v>0</v>
          </cell>
          <cell r="IT51" t="str">
            <v>SOS-P</v>
          </cell>
          <cell r="IU51">
            <v>0</v>
          </cell>
          <cell r="IV51" t="str">
            <v>EKO-P</v>
          </cell>
          <cell r="IW51">
            <v>0</v>
          </cell>
          <cell r="IX51" t="str">
            <v>BIO-L</v>
          </cell>
          <cell r="IY51">
            <v>0</v>
          </cell>
          <cell r="IZ51" t="str">
            <v>IGR-L</v>
          </cell>
          <cell r="JA51">
            <v>0</v>
          </cell>
        </row>
        <row r="52">
          <cell r="B52" t="str">
            <v>Riptiyani, S.Pd</v>
          </cell>
          <cell r="C52" t="str">
            <v>BV</v>
          </cell>
          <cell r="J52">
            <v>122</v>
          </cell>
          <cell r="K52">
            <v>123</v>
          </cell>
          <cell r="L52">
            <v>124</v>
          </cell>
          <cell r="M52">
            <v>125</v>
          </cell>
          <cell r="N52">
            <v>126</v>
          </cell>
          <cell r="O52">
            <v>127</v>
          </cell>
          <cell r="P52">
            <v>176</v>
          </cell>
          <cell r="Q52" t="str">
            <v/>
          </cell>
          <cell r="AB52">
            <v>49</v>
          </cell>
          <cell r="AC52">
            <v>9</v>
          </cell>
          <cell r="AD52">
            <v>3060</v>
          </cell>
          <cell r="AE52" t="str">
            <v>0011396221</v>
          </cell>
          <cell r="AF52" t="str">
            <v>ALFIN YUSUF</v>
          </cell>
          <cell r="AG52" t="str">
            <v>L</v>
          </cell>
          <cell r="AH52" t="str">
            <v>10-TKR.2</v>
          </cell>
          <cell r="AI52" t="str">
            <v>AGM</v>
          </cell>
          <cell r="AJ52">
            <v>0</v>
          </cell>
          <cell r="AK52">
            <v>0</v>
          </cell>
          <cell r="AL52">
            <v>0</v>
          </cell>
          <cell r="AM52">
            <v>0</v>
          </cell>
          <cell r="AN52">
            <v>0</v>
          </cell>
          <cell r="AO52" t="str">
            <v>PKN</v>
          </cell>
          <cell r="AP52">
            <v>0</v>
          </cell>
          <cell r="AQ52">
            <v>0</v>
          </cell>
          <cell r="AR52">
            <v>0</v>
          </cell>
          <cell r="AS52">
            <v>0</v>
          </cell>
          <cell r="AT52">
            <v>0</v>
          </cell>
          <cell r="AU52" t="str">
            <v>IND</v>
          </cell>
          <cell r="AV52">
            <v>0</v>
          </cell>
          <cell r="AW52">
            <v>0</v>
          </cell>
          <cell r="AX52">
            <v>0</v>
          </cell>
          <cell r="AY52">
            <v>0</v>
          </cell>
          <cell r="AZ52">
            <v>0</v>
          </cell>
          <cell r="BA52" t="str">
            <v>MAT</v>
          </cell>
          <cell r="BB52">
            <v>0</v>
          </cell>
          <cell r="BC52">
            <v>0</v>
          </cell>
          <cell r="BD52">
            <v>0</v>
          </cell>
          <cell r="BE52">
            <v>0</v>
          </cell>
          <cell r="BF52">
            <v>0</v>
          </cell>
          <cell r="BG52" t="str">
            <v>SEJ</v>
          </cell>
          <cell r="BH52">
            <v>0</v>
          </cell>
          <cell r="BI52">
            <v>0</v>
          </cell>
          <cell r="BJ52">
            <v>0</v>
          </cell>
          <cell r="BK52">
            <v>0</v>
          </cell>
          <cell r="BL52">
            <v>0</v>
          </cell>
          <cell r="BM52" t="str">
            <v>ING</v>
          </cell>
          <cell r="BN52">
            <v>0</v>
          </cell>
          <cell r="BO52">
            <v>0</v>
          </cell>
          <cell r="BP52">
            <v>0</v>
          </cell>
          <cell r="BQ52">
            <v>0</v>
          </cell>
          <cell r="BR52">
            <v>0</v>
          </cell>
          <cell r="BS52" t="str">
            <v>SBU</v>
          </cell>
          <cell r="BT52">
            <v>0</v>
          </cell>
          <cell r="BU52">
            <v>0</v>
          </cell>
          <cell r="BV52">
            <v>0</v>
          </cell>
          <cell r="BW52">
            <v>0</v>
          </cell>
          <cell r="BX52">
            <v>0</v>
          </cell>
          <cell r="BY52" t="str">
            <v>KWU</v>
          </cell>
          <cell r="BZ52">
            <v>0</v>
          </cell>
          <cell r="CA52">
            <v>0</v>
          </cell>
          <cell r="CB52">
            <v>0</v>
          </cell>
          <cell r="CC52">
            <v>0</v>
          </cell>
          <cell r="CD52">
            <v>0</v>
          </cell>
          <cell r="CE52" t="str">
            <v>POR</v>
          </cell>
          <cell r="CF52">
            <v>0</v>
          </cell>
          <cell r="CG52">
            <v>0</v>
          </cell>
          <cell r="CH52">
            <v>0</v>
          </cell>
          <cell r="CI52">
            <v>0</v>
          </cell>
          <cell r="CJ52">
            <v>0</v>
          </cell>
          <cell r="CK52" t="str">
            <v>JAW</v>
          </cell>
          <cell r="CL52">
            <v>0</v>
          </cell>
          <cell r="CM52">
            <v>0</v>
          </cell>
          <cell r="CN52">
            <v>0</v>
          </cell>
          <cell r="CO52">
            <v>0</v>
          </cell>
          <cell r="CP52">
            <v>0</v>
          </cell>
          <cell r="CQ52" t="str">
            <v>C11</v>
          </cell>
          <cell r="CR52">
            <v>0</v>
          </cell>
          <cell r="CS52">
            <v>0</v>
          </cell>
          <cell r="CT52">
            <v>0</v>
          </cell>
          <cell r="CU52">
            <v>0</v>
          </cell>
          <cell r="CV52">
            <v>0</v>
          </cell>
          <cell r="CW52" t="str">
            <v>C12</v>
          </cell>
          <cell r="CX52">
            <v>0</v>
          </cell>
          <cell r="CY52">
            <v>0</v>
          </cell>
          <cell r="CZ52">
            <v>0</v>
          </cell>
          <cell r="DA52">
            <v>0</v>
          </cell>
          <cell r="DB52">
            <v>0</v>
          </cell>
          <cell r="DC52" t="str">
            <v>C13</v>
          </cell>
          <cell r="DD52">
            <v>0</v>
          </cell>
          <cell r="DE52">
            <v>0</v>
          </cell>
          <cell r="DF52">
            <v>0</v>
          </cell>
          <cell r="DG52">
            <v>0</v>
          </cell>
          <cell r="DH52">
            <v>0</v>
          </cell>
          <cell r="DI52" t="str">
            <v>C21</v>
          </cell>
          <cell r="DJ52">
            <v>0</v>
          </cell>
          <cell r="DK52">
            <v>0</v>
          </cell>
          <cell r="DL52">
            <v>0</v>
          </cell>
          <cell r="DM52">
            <v>0</v>
          </cell>
          <cell r="DN52">
            <v>0</v>
          </cell>
          <cell r="DO52" t="str">
            <v>C22</v>
          </cell>
          <cell r="DP52">
            <v>0</v>
          </cell>
          <cell r="DQ52">
            <v>0</v>
          </cell>
          <cell r="DR52">
            <v>0</v>
          </cell>
          <cell r="DS52">
            <v>0</v>
          </cell>
          <cell r="DT52">
            <v>0</v>
          </cell>
          <cell r="DU52" t="str">
            <v>C23</v>
          </cell>
          <cell r="DV52">
            <v>0</v>
          </cell>
          <cell r="DW52">
            <v>0</v>
          </cell>
          <cell r="DX52">
            <v>0</v>
          </cell>
          <cell r="DY52">
            <v>0</v>
          </cell>
          <cell r="DZ52">
            <v>0</v>
          </cell>
          <cell r="EA52" t="str">
            <v>C24</v>
          </cell>
          <cell r="EB52">
            <v>0</v>
          </cell>
          <cell r="EC52">
            <v>0</v>
          </cell>
          <cell r="ED52">
            <v>0</v>
          </cell>
          <cell r="EE52">
            <v>0</v>
          </cell>
          <cell r="EF52">
            <v>0</v>
          </cell>
          <cell r="EG52" t="str">
            <v>C25</v>
          </cell>
          <cell r="EH52">
            <v>0</v>
          </cell>
          <cell r="EI52">
            <v>0</v>
          </cell>
          <cell r="EJ52">
            <v>0</v>
          </cell>
          <cell r="EK52">
            <v>0</v>
          </cell>
          <cell r="EL52">
            <v>0</v>
          </cell>
          <cell r="EM52" t="str">
            <v>C26</v>
          </cell>
          <cell r="EN52">
            <v>0</v>
          </cell>
          <cell r="EO52">
            <v>0</v>
          </cell>
          <cell r="EP52">
            <v>0</v>
          </cell>
          <cell r="EQ52">
            <v>0</v>
          </cell>
          <cell r="ER52">
            <v>0</v>
          </cell>
          <cell r="ES52" t="str">
            <v>C27</v>
          </cell>
          <cell r="ET52">
            <v>0</v>
          </cell>
          <cell r="EU52">
            <v>0</v>
          </cell>
          <cell r="EV52">
            <v>0</v>
          </cell>
          <cell r="EW52">
            <v>0</v>
          </cell>
          <cell r="EX52">
            <v>0</v>
          </cell>
          <cell r="EY52" t="str">
            <v>C31</v>
          </cell>
          <cell r="EZ52">
            <v>0</v>
          </cell>
          <cell r="FA52">
            <v>0</v>
          </cell>
          <cell r="FB52">
            <v>0</v>
          </cell>
          <cell r="FC52">
            <v>0</v>
          </cell>
          <cell r="FD52">
            <v>0</v>
          </cell>
          <cell r="FE52" t="str">
            <v>C32</v>
          </cell>
          <cell r="FF52">
            <v>0</v>
          </cell>
          <cell r="FG52">
            <v>0</v>
          </cell>
          <cell r="FH52">
            <v>0</v>
          </cell>
          <cell r="FI52">
            <v>0</v>
          </cell>
          <cell r="FJ52">
            <v>0</v>
          </cell>
          <cell r="FK52" t="str">
            <v>C33</v>
          </cell>
          <cell r="FL52">
            <v>0</v>
          </cell>
          <cell r="FM52">
            <v>0</v>
          </cell>
          <cell r="FN52">
            <v>0</v>
          </cell>
          <cell r="FO52">
            <v>0</v>
          </cell>
          <cell r="FP52">
            <v>0</v>
          </cell>
          <cell r="FQ52" t="str">
            <v>C34</v>
          </cell>
          <cell r="FR52">
            <v>0</v>
          </cell>
          <cell r="FS52">
            <v>0</v>
          </cell>
          <cell r="FT52">
            <v>0</v>
          </cell>
          <cell r="FU52">
            <v>0</v>
          </cell>
          <cell r="FV52">
            <v>0</v>
          </cell>
          <cell r="FW52" t="str">
            <v>C35</v>
          </cell>
          <cell r="FX52">
            <v>0</v>
          </cell>
          <cell r="FY52">
            <v>0</v>
          </cell>
          <cell r="FZ52">
            <v>0</v>
          </cell>
          <cell r="GA52">
            <v>0</v>
          </cell>
          <cell r="GB52">
            <v>0</v>
          </cell>
          <cell r="GC52" t="str">
            <v>C36</v>
          </cell>
          <cell r="GD52">
            <v>0</v>
          </cell>
          <cell r="GE52">
            <v>0</v>
          </cell>
          <cell r="GF52">
            <v>0</v>
          </cell>
          <cell r="GG52">
            <v>0</v>
          </cell>
          <cell r="GH52">
            <v>0</v>
          </cell>
          <cell r="GI52" t="str">
            <v>C37</v>
          </cell>
          <cell r="GJ52">
            <v>0</v>
          </cell>
          <cell r="GK52">
            <v>0</v>
          </cell>
          <cell r="GL52">
            <v>0</v>
          </cell>
          <cell r="GM52">
            <v>0</v>
          </cell>
          <cell r="GN52">
            <v>0</v>
          </cell>
          <cell r="GO52" t="str">
            <v>C38</v>
          </cell>
          <cell r="GP52">
            <v>0</v>
          </cell>
          <cell r="GQ52">
            <v>0</v>
          </cell>
          <cell r="GR52">
            <v>0</v>
          </cell>
          <cell r="GS52">
            <v>0</v>
          </cell>
          <cell r="GT52">
            <v>0</v>
          </cell>
          <cell r="GU52" t="str">
            <v>C39</v>
          </cell>
          <cell r="GV52">
            <v>0</v>
          </cell>
          <cell r="GW52">
            <v>0</v>
          </cell>
          <cell r="GX52">
            <v>0</v>
          </cell>
          <cell r="GY52">
            <v>0</v>
          </cell>
          <cell r="GZ52">
            <v>0</v>
          </cell>
          <cell r="HA52" t="str">
            <v>C310</v>
          </cell>
          <cell r="HB52">
            <v>0</v>
          </cell>
          <cell r="HG52" t="str">
            <v>C310</v>
          </cell>
          <cell r="HH52">
            <v>0</v>
          </cell>
          <cell r="HM52" t="str">
            <v/>
          </cell>
          <cell r="HN52" t="str">
            <v/>
          </cell>
          <cell r="HS52">
            <v>3060</v>
          </cell>
          <cell r="HT52" t="str">
            <v>PKN</v>
          </cell>
          <cell r="HU52">
            <v>0</v>
          </cell>
          <cell r="HV52" t="str">
            <v>IND</v>
          </cell>
          <cell r="HW52">
            <v>0</v>
          </cell>
          <cell r="HX52" t="str">
            <v>MAT-W</v>
          </cell>
          <cell r="HY52">
            <v>0</v>
          </cell>
          <cell r="HZ52" t="str">
            <v>SEJ-W</v>
          </cell>
          <cell r="IA52">
            <v>0</v>
          </cell>
          <cell r="IB52" t="str">
            <v>IGR-W</v>
          </cell>
          <cell r="IC52">
            <v>0</v>
          </cell>
          <cell r="ID52" t="str">
            <v>SBO</v>
          </cell>
          <cell r="IE52">
            <v>0</v>
          </cell>
          <cell r="IF52" t="str">
            <v>PJO</v>
          </cell>
          <cell r="IG52">
            <v>0</v>
          </cell>
          <cell r="IH52" t="str">
            <v>PRA</v>
          </cell>
          <cell r="II52">
            <v>0</v>
          </cell>
          <cell r="IJ52" t="str">
            <v>JAW</v>
          </cell>
          <cell r="IK52">
            <v>0</v>
          </cell>
          <cell r="IL52" t="str">
            <v>ARB</v>
          </cell>
          <cell r="IM52">
            <v>0</v>
          </cell>
          <cell r="IN52" t="str">
            <v>PKM</v>
          </cell>
          <cell r="IO52">
            <v>0</v>
          </cell>
          <cell r="IP52" t="str">
            <v>GEO-P</v>
          </cell>
          <cell r="IQ52">
            <v>0</v>
          </cell>
          <cell r="IR52" t="str">
            <v>SEJ-P</v>
          </cell>
          <cell r="IS52">
            <v>0</v>
          </cell>
          <cell r="IT52" t="str">
            <v>SOS-P</v>
          </cell>
          <cell r="IU52">
            <v>0</v>
          </cell>
          <cell r="IV52" t="str">
            <v>EKO-P</v>
          </cell>
          <cell r="IW52">
            <v>0</v>
          </cell>
          <cell r="IX52" t="str">
            <v>BIO-L</v>
          </cell>
          <cell r="IY52">
            <v>0</v>
          </cell>
          <cell r="IZ52" t="str">
            <v>IGR-L</v>
          </cell>
          <cell r="JA52">
            <v>0</v>
          </cell>
        </row>
        <row r="53">
          <cell r="B53" t="str">
            <v>Wisnu Riza Kartika, S.Pd</v>
          </cell>
          <cell r="C53" t="str">
            <v>BW</v>
          </cell>
          <cell r="J53">
            <v>116</v>
          </cell>
          <cell r="K53">
            <v>117</v>
          </cell>
          <cell r="L53">
            <v>118</v>
          </cell>
          <cell r="M53">
            <v>119</v>
          </cell>
          <cell r="N53">
            <v>120</v>
          </cell>
          <cell r="O53">
            <v>121</v>
          </cell>
          <cell r="P53">
            <v>174</v>
          </cell>
          <cell r="Q53" t="str">
            <v/>
          </cell>
          <cell r="AB53">
            <v>50</v>
          </cell>
          <cell r="AC53">
            <v>10</v>
          </cell>
          <cell r="AD53">
            <v>3061</v>
          </cell>
          <cell r="AE53" t="str">
            <v>0003688820</v>
          </cell>
          <cell r="AF53" t="str">
            <v>ALIF AVIA NUR AFAFAH</v>
          </cell>
          <cell r="AG53" t="str">
            <v>L</v>
          </cell>
          <cell r="AH53" t="str">
            <v>10-TKR.2</v>
          </cell>
          <cell r="AI53" t="str">
            <v>AGM</v>
          </cell>
          <cell r="AJ53">
            <v>0</v>
          </cell>
          <cell r="AK53">
            <v>0</v>
          </cell>
          <cell r="AL53">
            <v>0</v>
          </cell>
          <cell r="AM53">
            <v>0</v>
          </cell>
          <cell r="AN53">
            <v>0</v>
          </cell>
          <cell r="AO53" t="str">
            <v>PKN</v>
          </cell>
          <cell r="AP53">
            <v>0</v>
          </cell>
          <cell r="AQ53">
            <v>0</v>
          </cell>
          <cell r="AR53">
            <v>0</v>
          </cell>
          <cell r="AS53">
            <v>0</v>
          </cell>
          <cell r="AT53">
            <v>0</v>
          </cell>
          <cell r="AU53" t="str">
            <v>IND</v>
          </cell>
          <cell r="AV53">
            <v>0</v>
          </cell>
          <cell r="AW53">
            <v>0</v>
          </cell>
          <cell r="AX53">
            <v>0</v>
          </cell>
          <cell r="AY53">
            <v>0</v>
          </cell>
          <cell r="AZ53">
            <v>0</v>
          </cell>
          <cell r="BA53" t="str">
            <v>MAT</v>
          </cell>
          <cell r="BB53">
            <v>0</v>
          </cell>
          <cell r="BC53">
            <v>0</v>
          </cell>
          <cell r="BD53">
            <v>0</v>
          </cell>
          <cell r="BE53">
            <v>0</v>
          </cell>
          <cell r="BF53">
            <v>0</v>
          </cell>
          <cell r="BG53" t="str">
            <v>SEJ</v>
          </cell>
          <cell r="BH53">
            <v>0</v>
          </cell>
          <cell r="BI53">
            <v>0</v>
          </cell>
          <cell r="BJ53">
            <v>0</v>
          </cell>
          <cell r="BK53">
            <v>0</v>
          </cell>
          <cell r="BL53">
            <v>0</v>
          </cell>
          <cell r="BM53" t="str">
            <v>ING</v>
          </cell>
          <cell r="BN53">
            <v>0</v>
          </cell>
          <cell r="BO53">
            <v>0</v>
          </cell>
          <cell r="BP53">
            <v>0</v>
          </cell>
          <cell r="BQ53">
            <v>0</v>
          </cell>
          <cell r="BR53">
            <v>0</v>
          </cell>
          <cell r="BS53" t="str">
            <v>SBU</v>
          </cell>
          <cell r="BT53">
            <v>0</v>
          </cell>
          <cell r="BU53">
            <v>0</v>
          </cell>
          <cell r="BV53">
            <v>0</v>
          </cell>
          <cell r="BW53">
            <v>0</v>
          </cell>
          <cell r="BX53">
            <v>0</v>
          </cell>
          <cell r="BY53" t="str">
            <v>KWU</v>
          </cell>
          <cell r="BZ53">
            <v>0</v>
          </cell>
          <cell r="CA53">
            <v>0</v>
          </cell>
          <cell r="CB53">
            <v>0</v>
          </cell>
          <cell r="CC53">
            <v>0</v>
          </cell>
          <cell r="CD53">
            <v>0</v>
          </cell>
          <cell r="CE53" t="str">
            <v>POR</v>
          </cell>
          <cell r="CF53">
            <v>0</v>
          </cell>
          <cell r="CG53">
            <v>0</v>
          </cell>
          <cell r="CH53">
            <v>0</v>
          </cell>
          <cell r="CI53">
            <v>0</v>
          </cell>
          <cell r="CJ53">
            <v>0</v>
          </cell>
          <cell r="CK53" t="str">
            <v>JAW</v>
          </cell>
          <cell r="CL53">
            <v>0</v>
          </cell>
          <cell r="CM53">
            <v>0</v>
          </cell>
          <cell r="CN53">
            <v>0</v>
          </cell>
          <cell r="CO53">
            <v>0</v>
          </cell>
          <cell r="CP53">
            <v>0</v>
          </cell>
          <cell r="CQ53" t="str">
            <v>C11</v>
          </cell>
          <cell r="CR53">
            <v>0</v>
          </cell>
          <cell r="CS53">
            <v>0</v>
          </cell>
          <cell r="CT53">
            <v>0</v>
          </cell>
          <cell r="CU53">
            <v>0</v>
          </cell>
          <cell r="CV53">
            <v>0</v>
          </cell>
          <cell r="CW53" t="str">
            <v>C12</v>
          </cell>
          <cell r="CX53">
            <v>0</v>
          </cell>
          <cell r="CY53">
            <v>0</v>
          </cell>
          <cell r="CZ53">
            <v>0</v>
          </cell>
          <cell r="DA53">
            <v>0</v>
          </cell>
          <cell r="DB53">
            <v>0</v>
          </cell>
          <cell r="DC53" t="str">
            <v>C13</v>
          </cell>
          <cell r="DD53">
            <v>0</v>
          </cell>
          <cell r="DE53">
            <v>0</v>
          </cell>
          <cell r="DF53">
            <v>0</v>
          </cell>
          <cell r="DG53">
            <v>0</v>
          </cell>
          <cell r="DH53">
            <v>0</v>
          </cell>
          <cell r="DI53" t="str">
            <v>C21</v>
          </cell>
          <cell r="DJ53">
            <v>0</v>
          </cell>
          <cell r="DK53">
            <v>0</v>
          </cell>
          <cell r="DL53">
            <v>0</v>
          </cell>
          <cell r="DM53">
            <v>0</v>
          </cell>
          <cell r="DN53">
            <v>0</v>
          </cell>
          <cell r="DO53" t="str">
            <v>C22</v>
          </cell>
          <cell r="DP53">
            <v>0</v>
          </cell>
          <cell r="DQ53">
            <v>0</v>
          </cell>
          <cell r="DR53">
            <v>0</v>
          </cell>
          <cell r="DS53">
            <v>0</v>
          </cell>
          <cell r="DT53">
            <v>0</v>
          </cell>
          <cell r="DU53" t="str">
            <v>C23</v>
          </cell>
          <cell r="DV53">
            <v>0</v>
          </cell>
          <cell r="DW53">
            <v>0</v>
          </cell>
          <cell r="DX53">
            <v>0</v>
          </cell>
          <cell r="DY53">
            <v>0</v>
          </cell>
          <cell r="DZ53">
            <v>0</v>
          </cell>
          <cell r="EA53" t="str">
            <v>C24</v>
          </cell>
          <cell r="EB53">
            <v>0</v>
          </cell>
          <cell r="EC53">
            <v>0</v>
          </cell>
          <cell r="ED53">
            <v>0</v>
          </cell>
          <cell r="EE53">
            <v>0</v>
          </cell>
          <cell r="EF53">
            <v>0</v>
          </cell>
          <cell r="EG53" t="str">
            <v>C25</v>
          </cell>
          <cell r="EH53">
            <v>0</v>
          </cell>
          <cell r="EI53">
            <v>0</v>
          </cell>
          <cell r="EJ53">
            <v>0</v>
          </cell>
          <cell r="EK53">
            <v>0</v>
          </cell>
          <cell r="EL53">
            <v>0</v>
          </cell>
          <cell r="EM53" t="str">
            <v>C26</v>
          </cell>
          <cell r="EN53">
            <v>0</v>
          </cell>
          <cell r="EO53">
            <v>0</v>
          </cell>
          <cell r="EP53">
            <v>0</v>
          </cell>
          <cell r="EQ53">
            <v>0</v>
          </cell>
          <cell r="ER53">
            <v>0</v>
          </cell>
          <cell r="ES53" t="str">
            <v>C27</v>
          </cell>
          <cell r="ET53">
            <v>0</v>
          </cell>
          <cell r="EU53">
            <v>0</v>
          </cell>
          <cell r="EV53">
            <v>0</v>
          </cell>
          <cell r="EW53">
            <v>0</v>
          </cell>
          <cell r="EX53">
            <v>0</v>
          </cell>
          <cell r="EY53" t="str">
            <v>C31</v>
          </cell>
          <cell r="EZ53">
            <v>0</v>
          </cell>
          <cell r="FA53">
            <v>0</v>
          </cell>
          <cell r="FB53">
            <v>0</v>
          </cell>
          <cell r="FC53">
            <v>0</v>
          </cell>
          <cell r="FD53">
            <v>0</v>
          </cell>
          <cell r="FE53" t="str">
            <v>C32</v>
          </cell>
          <cell r="FF53">
            <v>0</v>
          </cell>
          <cell r="FG53">
            <v>0</v>
          </cell>
          <cell r="FH53">
            <v>0</v>
          </cell>
          <cell r="FI53">
            <v>0</v>
          </cell>
          <cell r="FJ53">
            <v>0</v>
          </cell>
          <cell r="FK53" t="str">
            <v>C33</v>
          </cell>
          <cell r="FL53">
            <v>0</v>
          </cell>
          <cell r="FM53">
            <v>0</v>
          </cell>
          <cell r="FN53">
            <v>0</v>
          </cell>
          <cell r="FO53">
            <v>0</v>
          </cell>
          <cell r="FP53">
            <v>0</v>
          </cell>
          <cell r="FQ53" t="str">
            <v>C34</v>
          </cell>
          <cell r="FR53">
            <v>0</v>
          </cell>
          <cell r="FS53">
            <v>0</v>
          </cell>
          <cell r="FT53">
            <v>0</v>
          </cell>
          <cell r="FU53">
            <v>0</v>
          </cell>
          <cell r="FV53">
            <v>0</v>
          </cell>
          <cell r="FW53" t="str">
            <v>C35</v>
          </cell>
          <cell r="FX53">
            <v>0</v>
          </cell>
          <cell r="FY53">
            <v>0</v>
          </cell>
          <cell r="FZ53">
            <v>0</v>
          </cell>
          <cell r="GA53">
            <v>0</v>
          </cell>
          <cell r="GB53">
            <v>0</v>
          </cell>
          <cell r="GC53" t="str">
            <v>C36</v>
          </cell>
          <cell r="GD53">
            <v>0</v>
          </cell>
          <cell r="GE53">
            <v>0</v>
          </cell>
          <cell r="GF53">
            <v>0</v>
          </cell>
          <cell r="GG53">
            <v>0</v>
          </cell>
          <cell r="GH53">
            <v>0</v>
          </cell>
          <cell r="GI53" t="str">
            <v>C37</v>
          </cell>
          <cell r="GJ53">
            <v>0</v>
          </cell>
          <cell r="GK53">
            <v>0</v>
          </cell>
          <cell r="GL53">
            <v>0</v>
          </cell>
          <cell r="GM53">
            <v>0</v>
          </cell>
          <cell r="GN53">
            <v>0</v>
          </cell>
          <cell r="GO53" t="str">
            <v>C38</v>
          </cell>
          <cell r="GP53">
            <v>0</v>
          </cell>
          <cell r="GQ53">
            <v>0</v>
          </cell>
          <cell r="GR53">
            <v>0</v>
          </cell>
          <cell r="GS53">
            <v>0</v>
          </cell>
          <cell r="GT53">
            <v>0</v>
          </cell>
          <cell r="GU53" t="str">
            <v>C39</v>
          </cell>
          <cell r="GV53">
            <v>0</v>
          </cell>
          <cell r="GW53">
            <v>0</v>
          </cell>
          <cell r="GX53">
            <v>0</v>
          </cell>
          <cell r="GY53">
            <v>0</v>
          </cell>
          <cell r="GZ53">
            <v>0</v>
          </cell>
          <cell r="HA53" t="str">
            <v>C310</v>
          </cell>
          <cell r="HB53">
            <v>0</v>
          </cell>
          <cell r="HG53" t="str">
            <v>C310</v>
          </cell>
          <cell r="HH53">
            <v>0</v>
          </cell>
          <cell r="HM53" t="str">
            <v/>
          </cell>
          <cell r="HN53" t="str">
            <v/>
          </cell>
          <cell r="HS53">
            <v>3061</v>
          </cell>
          <cell r="HT53" t="str">
            <v>PKN</v>
          </cell>
          <cell r="HU53">
            <v>0</v>
          </cell>
          <cell r="HV53" t="str">
            <v>IND</v>
          </cell>
          <cell r="HW53">
            <v>0</v>
          </cell>
          <cell r="HX53" t="str">
            <v>MAT-W</v>
          </cell>
          <cell r="HY53">
            <v>0</v>
          </cell>
          <cell r="HZ53" t="str">
            <v>SEJ-W</v>
          </cell>
          <cell r="IA53">
            <v>0</v>
          </cell>
          <cell r="IB53" t="str">
            <v>IGR-W</v>
          </cell>
          <cell r="IC53">
            <v>0</v>
          </cell>
          <cell r="ID53" t="str">
            <v>SBO</v>
          </cell>
          <cell r="IE53">
            <v>0</v>
          </cell>
          <cell r="IF53" t="str">
            <v>PJO</v>
          </cell>
          <cell r="IG53">
            <v>0</v>
          </cell>
          <cell r="IH53" t="str">
            <v>PRA</v>
          </cell>
          <cell r="II53">
            <v>0</v>
          </cell>
          <cell r="IJ53" t="str">
            <v>JAW</v>
          </cell>
          <cell r="IK53">
            <v>0</v>
          </cell>
          <cell r="IL53" t="str">
            <v>ARB</v>
          </cell>
          <cell r="IM53">
            <v>0</v>
          </cell>
          <cell r="IN53" t="str">
            <v>PKM</v>
          </cell>
          <cell r="IO53">
            <v>0</v>
          </cell>
          <cell r="IP53" t="str">
            <v>GEO-P</v>
          </cell>
          <cell r="IQ53">
            <v>0</v>
          </cell>
          <cell r="IR53" t="str">
            <v>SEJ-P</v>
          </cell>
          <cell r="IS53">
            <v>0</v>
          </cell>
          <cell r="IT53" t="str">
            <v>SOS-P</v>
          </cell>
          <cell r="IU53">
            <v>0</v>
          </cell>
          <cell r="IV53" t="str">
            <v>EKO-P</v>
          </cell>
          <cell r="IW53">
            <v>0</v>
          </cell>
          <cell r="IX53" t="str">
            <v>BIO-L</v>
          </cell>
          <cell r="IY53">
            <v>0</v>
          </cell>
          <cell r="IZ53" t="str">
            <v>IGR-L</v>
          </cell>
          <cell r="JA53">
            <v>0</v>
          </cell>
        </row>
        <row r="54">
          <cell r="J54">
            <v>128</v>
          </cell>
          <cell r="K54">
            <v>129</v>
          </cell>
          <cell r="L54">
            <v>130</v>
          </cell>
          <cell r="M54">
            <v>131</v>
          </cell>
          <cell r="N54">
            <v>132</v>
          </cell>
          <cell r="O54">
            <v>133</v>
          </cell>
          <cell r="P54">
            <v>178</v>
          </cell>
          <cell r="Q54" t="str">
            <v/>
          </cell>
          <cell r="AB54">
            <v>51</v>
          </cell>
          <cell r="AC54">
            <v>11</v>
          </cell>
          <cell r="AD54">
            <v>3062</v>
          </cell>
          <cell r="AF54" t="str">
            <v>BACHRUDIN</v>
          </cell>
          <cell r="AG54" t="str">
            <v>L</v>
          </cell>
          <cell r="AH54" t="str">
            <v>10-TKR.2</v>
          </cell>
          <cell r="AI54" t="str">
            <v>AGM</v>
          </cell>
          <cell r="AJ54">
            <v>0</v>
          </cell>
          <cell r="AK54">
            <v>0</v>
          </cell>
          <cell r="AL54">
            <v>0</v>
          </cell>
          <cell r="AM54">
            <v>0</v>
          </cell>
          <cell r="AN54">
            <v>0</v>
          </cell>
          <cell r="AO54" t="str">
            <v>PKN</v>
          </cell>
          <cell r="AP54">
            <v>0</v>
          </cell>
          <cell r="AQ54">
            <v>0</v>
          </cell>
          <cell r="AR54">
            <v>0</v>
          </cell>
          <cell r="AS54">
            <v>0</v>
          </cell>
          <cell r="AT54">
            <v>0</v>
          </cell>
          <cell r="AU54" t="str">
            <v>IND</v>
          </cell>
          <cell r="AV54">
            <v>0</v>
          </cell>
          <cell r="AW54">
            <v>0</v>
          </cell>
          <cell r="AX54">
            <v>0</v>
          </cell>
          <cell r="AY54">
            <v>0</v>
          </cell>
          <cell r="AZ54">
            <v>0</v>
          </cell>
          <cell r="BA54" t="str">
            <v>MAT</v>
          </cell>
          <cell r="BB54">
            <v>0</v>
          </cell>
          <cell r="BC54">
            <v>0</v>
          </cell>
          <cell r="BD54">
            <v>0</v>
          </cell>
          <cell r="BE54">
            <v>0</v>
          </cell>
          <cell r="BF54">
            <v>0</v>
          </cell>
          <cell r="BG54" t="str">
            <v>SEJ</v>
          </cell>
          <cell r="BH54">
            <v>0</v>
          </cell>
          <cell r="BI54">
            <v>0</v>
          </cell>
          <cell r="BJ54">
            <v>0</v>
          </cell>
          <cell r="BK54">
            <v>0</v>
          </cell>
          <cell r="BL54">
            <v>0</v>
          </cell>
          <cell r="BM54" t="str">
            <v>ING</v>
          </cell>
          <cell r="BN54">
            <v>0</v>
          </cell>
          <cell r="BO54">
            <v>0</v>
          </cell>
          <cell r="BP54">
            <v>0</v>
          </cell>
          <cell r="BQ54">
            <v>0</v>
          </cell>
          <cell r="BR54">
            <v>0</v>
          </cell>
          <cell r="BS54" t="str">
            <v>SBU</v>
          </cell>
          <cell r="BT54">
            <v>0</v>
          </cell>
          <cell r="BU54">
            <v>0</v>
          </cell>
          <cell r="BV54">
            <v>0</v>
          </cell>
          <cell r="BW54">
            <v>0</v>
          </cell>
          <cell r="BX54">
            <v>0</v>
          </cell>
          <cell r="BY54" t="str">
            <v>KWU</v>
          </cell>
          <cell r="BZ54">
            <v>0</v>
          </cell>
          <cell r="CA54">
            <v>0</v>
          </cell>
          <cell r="CB54">
            <v>0</v>
          </cell>
          <cell r="CC54">
            <v>0</v>
          </cell>
          <cell r="CD54">
            <v>0</v>
          </cell>
          <cell r="CE54" t="str">
            <v>POR</v>
          </cell>
          <cell r="CF54">
            <v>0</v>
          </cell>
          <cell r="CG54">
            <v>0</v>
          </cell>
          <cell r="CH54">
            <v>0</v>
          </cell>
          <cell r="CI54">
            <v>0</v>
          </cell>
          <cell r="CJ54">
            <v>0</v>
          </cell>
          <cell r="CK54" t="str">
            <v>JAW</v>
          </cell>
          <cell r="CL54">
            <v>0</v>
          </cell>
          <cell r="CM54">
            <v>0</v>
          </cell>
          <cell r="CN54">
            <v>0</v>
          </cell>
          <cell r="CO54">
            <v>0</v>
          </cell>
          <cell r="CP54">
            <v>0</v>
          </cell>
          <cell r="CQ54" t="str">
            <v>C11</v>
          </cell>
          <cell r="CR54">
            <v>0</v>
          </cell>
          <cell r="CS54">
            <v>0</v>
          </cell>
          <cell r="CT54">
            <v>0</v>
          </cell>
          <cell r="CU54">
            <v>0</v>
          </cell>
          <cell r="CV54">
            <v>0</v>
          </cell>
          <cell r="CW54" t="str">
            <v>C12</v>
          </cell>
          <cell r="CX54">
            <v>0</v>
          </cell>
          <cell r="CY54">
            <v>0</v>
          </cell>
          <cell r="CZ54">
            <v>0</v>
          </cell>
          <cell r="DA54">
            <v>0</v>
          </cell>
          <cell r="DB54">
            <v>0</v>
          </cell>
          <cell r="DC54" t="str">
            <v>C13</v>
          </cell>
          <cell r="DD54">
            <v>0</v>
          </cell>
          <cell r="DE54">
            <v>0</v>
          </cell>
          <cell r="DF54">
            <v>0</v>
          </cell>
          <cell r="DG54">
            <v>0</v>
          </cell>
          <cell r="DH54">
            <v>0</v>
          </cell>
          <cell r="DI54" t="str">
            <v>C21</v>
          </cell>
          <cell r="DJ54">
            <v>0</v>
          </cell>
          <cell r="DK54">
            <v>0</v>
          </cell>
          <cell r="DL54">
            <v>0</v>
          </cell>
          <cell r="DM54">
            <v>0</v>
          </cell>
          <cell r="DN54">
            <v>0</v>
          </cell>
          <cell r="DO54" t="str">
            <v>C22</v>
          </cell>
          <cell r="DP54">
            <v>0</v>
          </cell>
          <cell r="DQ54">
            <v>0</v>
          </cell>
          <cell r="DR54">
            <v>0</v>
          </cell>
          <cell r="DS54">
            <v>0</v>
          </cell>
          <cell r="DT54">
            <v>0</v>
          </cell>
          <cell r="DU54" t="str">
            <v>C23</v>
          </cell>
          <cell r="DV54">
            <v>0</v>
          </cell>
          <cell r="DW54">
            <v>0</v>
          </cell>
          <cell r="DX54">
            <v>0</v>
          </cell>
          <cell r="DY54">
            <v>0</v>
          </cell>
          <cell r="DZ54">
            <v>0</v>
          </cell>
          <cell r="EA54" t="str">
            <v>C24</v>
          </cell>
          <cell r="EB54">
            <v>0</v>
          </cell>
          <cell r="EC54">
            <v>0</v>
          </cell>
          <cell r="ED54">
            <v>0</v>
          </cell>
          <cell r="EE54">
            <v>0</v>
          </cell>
          <cell r="EF54">
            <v>0</v>
          </cell>
          <cell r="EG54" t="str">
            <v>C25</v>
          </cell>
          <cell r="EH54">
            <v>0</v>
          </cell>
          <cell r="EI54">
            <v>0</v>
          </cell>
          <cell r="EJ54">
            <v>0</v>
          </cell>
          <cell r="EK54">
            <v>0</v>
          </cell>
          <cell r="EL54">
            <v>0</v>
          </cell>
          <cell r="EM54" t="str">
            <v>C26</v>
          </cell>
          <cell r="EN54">
            <v>0</v>
          </cell>
          <cell r="EO54">
            <v>0</v>
          </cell>
          <cell r="EP54">
            <v>0</v>
          </cell>
          <cell r="EQ54">
            <v>0</v>
          </cell>
          <cell r="ER54">
            <v>0</v>
          </cell>
          <cell r="ES54" t="str">
            <v>C27</v>
          </cell>
          <cell r="ET54">
            <v>0</v>
          </cell>
          <cell r="EU54">
            <v>0</v>
          </cell>
          <cell r="EV54">
            <v>0</v>
          </cell>
          <cell r="EW54">
            <v>0</v>
          </cell>
          <cell r="EX54">
            <v>0</v>
          </cell>
          <cell r="EY54" t="str">
            <v>C31</v>
          </cell>
          <cell r="EZ54">
            <v>0</v>
          </cell>
          <cell r="FA54">
            <v>0</v>
          </cell>
          <cell r="FB54">
            <v>0</v>
          </cell>
          <cell r="FC54">
            <v>0</v>
          </cell>
          <cell r="FD54">
            <v>0</v>
          </cell>
          <cell r="FE54" t="str">
            <v>C32</v>
          </cell>
          <cell r="FF54">
            <v>0</v>
          </cell>
          <cell r="FG54">
            <v>0</v>
          </cell>
          <cell r="FH54">
            <v>0</v>
          </cell>
          <cell r="FI54">
            <v>0</v>
          </cell>
          <cell r="FJ54">
            <v>0</v>
          </cell>
          <cell r="FK54" t="str">
            <v>C33</v>
          </cell>
          <cell r="FL54">
            <v>0</v>
          </cell>
          <cell r="FM54">
            <v>0</v>
          </cell>
          <cell r="FN54">
            <v>0</v>
          </cell>
          <cell r="FO54">
            <v>0</v>
          </cell>
          <cell r="FP54">
            <v>0</v>
          </cell>
          <cell r="FQ54" t="str">
            <v>C34</v>
          </cell>
          <cell r="FR54">
            <v>0</v>
          </cell>
          <cell r="FS54">
            <v>0</v>
          </cell>
          <cell r="FT54">
            <v>0</v>
          </cell>
          <cell r="FU54">
            <v>0</v>
          </cell>
          <cell r="FV54">
            <v>0</v>
          </cell>
          <cell r="FW54" t="str">
            <v>C35</v>
          </cell>
          <cell r="FX54">
            <v>0</v>
          </cell>
          <cell r="FY54">
            <v>0</v>
          </cell>
          <cell r="FZ54">
            <v>0</v>
          </cell>
          <cell r="GA54">
            <v>0</v>
          </cell>
          <cell r="GB54">
            <v>0</v>
          </cell>
          <cell r="GC54" t="str">
            <v>C36</v>
          </cell>
          <cell r="GD54">
            <v>0</v>
          </cell>
          <cell r="GE54">
            <v>0</v>
          </cell>
          <cell r="GF54">
            <v>0</v>
          </cell>
          <cell r="GG54">
            <v>0</v>
          </cell>
          <cell r="GH54">
            <v>0</v>
          </cell>
          <cell r="GI54" t="str">
            <v>C37</v>
          </cell>
          <cell r="GJ54">
            <v>0</v>
          </cell>
          <cell r="GK54">
            <v>0</v>
          </cell>
          <cell r="GL54">
            <v>0</v>
          </cell>
          <cell r="GM54">
            <v>0</v>
          </cell>
          <cell r="GN54">
            <v>0</v>
          </cell>
          <cell r="GO54" t="str">
            <v>C38</v>
          </cell>
          <cell r="GP54">
            <v>0</v>
          </cell>
          <cell r="GQ54">
            <v>0</v>
          </cell>
          <cell r="GR54">
            <v>0</v>
          </cell>
          <cell r="GS54">
            <v>0</v>
          </cell>
          <cell r="GT54">
            <v>0</v>
          </cell>
          <cell r="GU54" t="str">
            <v>C39</v>
          </cell>
          <cell r="GV54">
            <v>0</v>
          </cell>
          <cell r="GW54">
            <v>0</v>
          </cell>
          <cell r="GX54">
            <v>0</v>
          </cell>
          <cell r="GY54">
            <v>0</v>
          </cell>
          <cell r="GZ54">
            <v>0</v>
          </cell>
          <cell r="HA54" t="str">
            <v>C310</v>
          </cell>
          <cell r="HB54">
            <v>0</v>
          </cell>
          <cell r="HG54" t="str">
            <v>C310</v>
          </cell>
          <cell r="HH54">
            <v>0</v>
          </cell>
          <cell r="HM54" t="str">
            <v/>
          </cell>
          <cell r="HN54" t="str">
            <v/>
          </cell>
          <cell r="HS54">
            <v>3062</v>
          </cell>
          <cell r="HT54" t="str">
            <v>PKN</v>
          </cell>
          <cell r="HU54">
            <v>0</v>
          </cell>
          <cell r="HV54" t="str">
            <v>IND</v>
          </cell>
          <cell r="HW54">
            <v>0</v>
          </cell>
          <cell r="HX54" t="str">
            <v>MAT-W</v>
          </cell>
          <cell r="HY54">
            <v>0</v>
          </cell>
          <cell r="HZ54" t="str">
            <v>SEJ-W</v>
          </cell>
          <cell r="IA54">
            <v>0</v>
          </cell>
          <cell r="IB54" t="str">
            <v>IGR-W</v>
          </cell>
          <cell r="IC54">
            <v>0</v>
          </cell>
          <cell r="ID54" t="str">
            <v>SBO</v>
          </cell>
          <cell r="IE54">
            <v>0</v>
          </cell>
          <cell r="IF54" t="str">
            <v>PJO</v>
          </cell>
          <cell r="IG54">
            <v>0</v>
          </cell>
          <cell r="IH54" t="str">
            <v>PRA</v>
          </cell>
          <cell r="II54">
            <v>0</v>
          </cell>
          <cell r="IJ54" t="str">
            <v>JAW</v>
          </cell>
          <cell r="IK54">
            <v>0</v>
          </cell>
          <cell r="IL54" t="str">
            <v>ARB</v>
          </cell>
          <cell r="IM54">
            <v>0</v>
          </cell>
          <cell r="IN54" t="str">
            <v>PKM</v>
          </cell>
          <cell r="IO54">
            <v>0</v>
          </cell>
          <cell r="IP54" t="str">
            <v>GEO-P</v>
          </cell>
          <cell r="IQ54">
            <v>0</v>
          </cell>
          <cell r="IR54" t="str">
            <v>SEJ-P</v>
          </cell>
          <cell r="IS54">
            <v>0</v>
          </cell>
          <cell r="IT54" t="str">
            <v>SOS-P</v>
          </cell>
          <cell r="IU54">
            <v>0</v>
          </cell>
          <cell r="IV54" t="str">
            <v>EKO-P</v>
          </cell>
          <cell r="IW54">
            <v>0</v>
          </cell>
          <cell r="IX54" t="str">
            <v>BIO-L</v>
          </cell>
          <cell r="IY54">
            <v>0</v>
          </cell>
          <cell r="IZ54" t="str">
            <v>IGR-L</v>
          </cell>
          <cell r="JA54">
            <v>0</v>
          </cell>
        </row>
        <row r="55">
          <cell r="J55">
            <v>104</v>
          </cell>
          <cell r="K55">
            <v>105</v>
          </cell>
          <cell r="L55">
            <v>106</v>
          </cell>
          <cell r="M55">
            <v>107</v>
          </cell>
          <cell r="N55">
            <v>108</v>
          </cell>
          <cell r="O55">
            <v>109</v>
          </cell>
          <cell r="P55">
            <v>170</v>
          </cell>
          <cell r="Q55" t="str">
            <v/>
          </cell>
          <cell r="AB55">
            <v>52</v>
          </cell>
          <cell r="AC55">
            <v>12</v>
          </cell>
          <cell r="AD55">
            <v>3063</v>
          </cell>
          <cell r="AE55" t="str">
            <v>0012177191</v>
          </cell>
          <cell r="AF55" t="str">
            <v>DIKI NUR FALAH</v>
          </cell>
          <cell r="AG55" t="str">
            <v>L</v>
          </cell>
          <cell r="AH55" t="str">
            <v>10-TKR.2</v>
          </cell>
          <cell r="AI55" t="str">
            <v>AGM</v>
          </cell>
          <cell r="AJ55">
            <v>0</v>
          </cell>
          <cell r="AK55">
            <v>0</v>
          </cell>
          <cell r="AL55">
            <v>0</v>
          </cell>
          <cell r="AM55">
            <v>0</v>
          </cell>
          <cell r="AN55">
            <v>0</v>
          </cell>
          <cell r="AO55" t="str">
            <v>PKN</v>
          </cell>
          <cell r="AP55">
            <v>0</v>
          </cell>
          <cell r="AQ55">
            <v>0</v>
          </cell>
          <cell r="AR55">
            <v>0</v>
          </cell>
          <cell r="AS55">
            <v>0</v>
          </cell>
          <cell r="AT55">
            <v>0</v>
          </cell>
          <cell r="AU55" t="str">
            <v>IND</v>
          </cell>
          <cell r="AV55">
            <v>0</v>
          </cell>
          <cell r="AW55">
            <v>0</v>
          </cell>
          <cell r="AX55">
            <v>0</v>
          </cell>
          <cell r="AY55">
            <v>0</v>
          </cell>
          <cell r="AZ55">
            <v>0</v>
          </cell>
          <cell r="BA55" t="str">
            <v>MAT</v>
          </cell>
          <cell r="BB55">
            <v>0</v>
          </cell>
          <cell r="BC55">
            <v>0</v>
          </cell>
          <cell r="BD55">
            <v>0</v>
          </cell>
          <cell r="BE55">
            <v>0</v>
          </cell>
          <cell r="BF55">
            <v>0</v>
          </cell>
          <cell r="BG55" t="str">
            <v>SEJ</v>
          </cell>
          <cell r="BH55">
            <v>0</v>
          </cell>
          <cell r="BI55">
            <v>0</v>
          </cell>
          <cell r="BJ55">
            <v>0</v>
          </cell>
          <cell r="BK55">
            <v>0</v>
          </cell>
          <cell r="BL55">
            <v>0</v>
          </cell>
          <cell r="BM55" t="str">
            <v>ING</v>
          </cell>
          <cell r="BN55">
            <v>0</v>
          </cell>
          <cell r="BO55">
            <v>0</v>
          </cell>
          <cell r="BP55">
            <v>0</v>
          </cell>
          <cell r="BQ55">
            <v>0</v>
          </cell>
          <cell r="BR55">
            <v>0</v>
          </cell>
          <cell r="BS55" t="str">
            <v>SBU</v>
          </cell>
          <cell r="BT55">
            <v>0</v>
          </cell>
          <cell r="BU55">
            <v>0</v>
          </cell>
          <cell r="BV55">
            <v>0</v>
          </cell>
          <cell r="BW55">
            <v>0</v>
          </cell>
          <cell r="BX55">
            <v>0</v>
          </cell>
          <cell r="BY55" t="str">
            <v>KWU</v>
          </cell>
          <cell r="BZ55">
            <v>0</v>
          </cell>
          <cell r="CA55">
            <v>0</v>
          </cell>
          <cell r="CB55">
            <v>0</v>
          </cell>
          <cell r="CC55">
            <v>0</v>
          </cell>
          <cell r="CD55">
            <v>0</v>
          </cell>
          <cell r="CE55" t="str">
            <v>POR</v>
          </cell>
          <cell r="CF55">
            <v>0</v>
          </cell>
          <cell r="CG55">
            <v>0</v>
          </cell>
          <cell r="CH55">
            <v>0</v>
          </cell>
          <cell r="CI55">
            <v>0</v>
          </cell>
          <cell r="CJ55">
            <v>0</v>
          </cell>
          <cell r="CK55" t="str">
            <v>JAW</v>
          </cell>
          <cell r="CL55">
            <v>0</v>
          </cell>
          <cell r="CM55">
            <v>0</v>
          </cell>
          <cell r="CN55">
            <v>0</v>
          </cell>
          <cell r="CO55">
            <v>0</v>
          </cell>
          <cell r="CP55">
            <v>0</v>
          </cell>
          <cell r="CQ55" t="str">
            <v>C11</v>
          </cell>
          <cell r="CR55">
            <v>0</v>
          </cell>
          <cell r="CS55">
            <v>0</v>
          </cell>
          <cell r="CT55">
            <v>0</v>
          </cell>
          <cell r="CU55">
            <v>0</v>
          </cell>
          <cell r="CV55">
            <v>0</v>
          </cell>
          <cell r="CW55" t="str">
            <v>C12</v>
          </cell>
          <cell r="CX55">
            <v>0</v>
          </cell>
          <cell r="CY55">
            <v>0</v>
          </cell>
          <cell r="CZ55">
            <v>0</v>
          </cell>
          <cell r="DA55">
            <v>0</v>
          </cell>
          <cell r="DB55">
            <v>0</v>
          </cell>
          <cell r="DC55" t="str">
            <v>C13</v>
          </cell>
          <cell r="DD55">
            <v>0</v>
          </cell>
          <cell r="DE55">
            <v>0</v>
          </cell>
          <cell r="DF55">
            <v>0</v>
          </cell>
          <cell r="DG55">
            <v>0</v>
          </cell>
          <cell r="DH55">
            <v>0</v>
          </cell>
          <cell r="DI55" t="str">
            <v>C21</v>
          </cell>
          <cell r="DJ55">
            <v>0</v>
          </cell>
          <cell r="DK55">
            <v>0</v>
          </cell>
          <cell r="DL55">
            <v>0</v>
          </cell>
          <cell r="DM55">
            <v>0</v>
          </cell>
          <cell r="DN55">
            <v>0</v>
          </cell>
          <cell r="DO55" t="str">
            <v>C22</v>
          </cell>
          <cell r="DP55">
            <v>0</v>
          </cell>
          <cell r="DQ55">
            <v>0</v>
          </cell>
          <cell r="DR55">
            <v>0</v>
          </cell>
          <cell r="DS55">
            <v>0</v>
          </cell>
          <cell r="DT55">
            <v>0</v>
          </cell>
          <cell r="DU55" t="str">
            <v>C23</v>
          </cell>
          <cell r="DV55">
            <v>0</v>
          </cell>
          <cell r="DW55">
            <v>0</v>
          </cell>
          <cell r="DX55">
            <v>0</v>
          </cell>
          <cell r="DY55">
            <v>0</v>
          </cell>
          <cell r="DZ55">
            <v>0</v>
          </cell>
          <cell r="EA55" t="str">
            <v>C24</v>
          </cell>
          <cell r="EB55">
            <v>0</v>
          </cell>
          <cell r="EC55">
            <v>0</v>
          </cell>
          <cell r="ED55">
            <v>0</v>
          </cell>
          <cell r="EE55">
            <v>0</v>
          </cell>
          <cell r="EF55">
            <v>0</v>
          </cell>
          <cell r="EG55" t="str">
            <v>C25</v>
          </cell>
          <cell r="EH55">
            <v>0</v>
          </cell>
          <cell r="EI55">
            <v>0</v>
          </cell>
          <cell r="EJ55">
            <v>0</v>
          </cell>
          <cell r="EK55">
            <v>0</v>
          </cell>
          <cell r="EL55">
            <v>0</v>
          </cell>
          <cell r="EM55" t="str">
            <v>C26</v>
          </cell>
          <cell r="EN55">
            <v>0</v>
          </cell>
          <cell r="EO55">
            <v>0</v>
          </cell>
          <cell r="EP55">
            <v>0</v>
          </cell>
          <cell r="EQ55">
            <v>0</v>
          </cell>
          <cell r="ER55">
            <v>0</v>
          </cell>
          <cell r="ES55" t="str">
            <v>C27</v>
          </cell>
          <cell r="ET55">
            <v>0</v>
          </cell>
          <cell r="EU55">
            <v>0</v>
          </cell>
          <cell r="EV55">
            <v>0</v>
          </cell>
          <cell r="EW55">
            <v>0</v>
          </cell>
          <cell r="EX55">
            <v>0</v>
          </cell>
          <cell r="EY55" t="str">
            <v>C31</v>
          </cell>
          <cell r="EZ55">
            <v>0</v>
          </cell>
          <cell r="FA55">
            <v>0</v>
          </cell>
          <cell r="FB55">
            <v>0</v>
          </cell>
          <cell r="FC55">
            <v>0</v>
          </cell>
          <cell r="FD55">
            <v>0</v>
          </cell>
          <cell r="FE55" t="str">
            <v>C32</v>
          </cell>
          <cell r="FF55">
            <v>0</v>
          </cell>
          <cell r="FG55">
            <v>0</v>
          </cell>
          <cell r="FH55">
            <v>0</v>
          </cell>
          <cell r="FI55">
            <v>0</v>
          </cell>
          <cell r="FJ55">
            <v>0</v>
          </cell>
          <cell r="FK55" t="str">
            <v>C33</v>
          </cell>
          <cell r="FL55">
            <v>0</v>
          </cell>
          <cell r="FM55">
            <v>0</v>
          </cell>
          <cell r="FN55">
            <v>0</v>
          </cell>
          <cell r="FO55">
            <v>0</v>
          </cell>
          <cell r="FP55">
            <v>0</v>
          </cell>
          <cell r="FQ55" t="str">
            <v>C34</v>
          </cell>
          <cell r="FR55">
            <v>0</v>
          </cell>
          <cell r="FS55">
            <v>0</v>
          </cell>
          <cell r="FT55">
            <v>0</v>
          </cell>
          <cell r="FU55">
            <v>0</v>
          </cell>
          <cell r="FV55">
            <v>0</v>
          </cell>
          <cell r="FW55" t="str">
            <v>C35</v>
          </cell>
          <cell r="FX55">
            <v>0</v>
          </cell>
          <cell r="FY55">
            <v>0</v>
          </cell>
          <cell r="FZ55">
            <v>0</v>
          </cell>
          <cell r="GA55">
            <v>0</v>
          </cell>
          <cell r="GB55">
            <v>0</v>
          </cell>
          <cell r="GC55" t="str">
            <v>C36</v>
          </cell>
          <cell r="GD55">
            <v>0</v>
          </cell>
          <cell r="GE55">
            <v>0</v>
          </cell>
          <cell r="GF55">
            <v>0</v>
          </cell>
          <cell r="GG55">
            <v>0</v>
          </cell>
          <cell r="GH55">
            <v>0</v>
          </cell>
          <cell r="GI55" t="str">
            <v>C37</v>
          </cell>
          <cell r="GJ55">
            <v>0</v>
          </cell>
          <cell r="GK55">
            <v>0</v>
          </cell>
          <cell r="GL55">
            <v>0</v>
          </cell>
          <cell r="GM55">
            <v>0</v>
          </cell>
          <cell r="GN55">
            <v>0</v>
          </cell>
          <cell r="GO55" t="str">
            <v>C38</v>
          </cell>
          <cell r="GP55">
            <v>0</v>
          </cell>
          <cell r="GQ55">
            <v>0</v>
          </cell>
          <cell r="GR55">
            <v>0</v>
          </cell>
          <cell r="GS55">
            <v>0</v>
          </cell>
          <cell r="GT55">
            <v>0</v>
          </cell>
          <cell r="GU55" t="str">
            <v>C39</v>
          </cell>
          <cell r="GV55">
            <v>0</v>
          </cell>
          <cell r="GW55">
            <v>0</v>
          </cell>
          <cell r="GX55">
            <v>0</v>
          </cell>
          <cell r="GY55">
            <v>0</v>
          </cell>
          <cell r="GZ55">
            <v>0</v>
          </cell>
          <cell r="HA55" t="str">
            <v>C310</v>
          </cell>
          <cell r="HB55">
            <v>0</v>
          </cell>
          <cell r="HG55" t="str">
            <v>C310</v>
          </cell>
          <cell r="HH55">
            <v>0</v>
          </cell>
          <cell r="HM55" t="str">
            <v/>
          </cell>
          <cell r="HN55" t="str">
            <v/>
          </cell>
          <cell r="HS55">
            <v>3063</v>
          </cell>
          <cell r="HT55" t="str">
            <v>PKN</v>
          </cell>
          <cell r="HU55">
            <v>0</v>
          </cell>
          <cell r="HV55" t="str">
            <v>IND</v>
          </cell>
          <cell r="HW55">
            <v>0</v>
          </cell>
          <cell r="HX55" t="str">
            <v>MAT-W</v>
          </cell>
          <cell r="HY55">
            <v>0</v>
          </cell>
          <cell r="HZ55" t="str">
            <v>SEJ-W</v>
          </cell>
          <cell r="IA55">
            <v>0</v>
          </cell>
          <cell r="IB55" t="str">
            <v>IGR-W</v>
          </cell>
          <cell r="IC55">
            <v>0</v>
          </cell>
          <cell r="ID55" t="str">
            <v>SBO</v>
          </cell>
          <cell r="IE55">
            <v>0</v>
          </cell>
          <cell r="IF55" t="str">
            <v>PJO</v>
          </cell>
          <cell r="IG55">
            <v>0</v>
          </cell>
          <cell r="IH55" t="str">
            <v>PRA</v>
          </cell>
          <cell r="II55">
            <v>0</v>
          </cell>
          <cell r="IJ55" t="str">
            <v>JAW</v>
          </cell>
          <cell r="IK55">
            <v>0</v>
          </cell>
          <cell r="IL55" t="str">
            <v>ARB</v>
          </cell>
          <cell r="IM55">
            <v>0</v>
          </cell>
          <cell r="IN55" t="str">
            <v>PKM</v>
          </cell>
          <cell r="IO55">
            <v>0</v>
          </cell>
          <cell r="IP55" t="str">
            <v>GEO-P</v>
          </cell>
          <cell r="IQ55">
            <v>0</v>
          </cell>
          <cell r="IR55" t="str">
            <v>SEJ-P</v>
          </cell>
          <cell r="IS55">
            <v>0</v>
          </cell>
          <cell r="IT55" t="str">
            <v>SOS-P</v>
          </cell>
          <cell r="IU55">
            <v>0</v>
          </cell>
          <cell r="IV55" t="str">
            <v>EKO-P</v>
          </cell>
          <cell r="IW55">
            <v>0</v>
          </cell>
          <cell r="IX55" t="str">
            <v>BIO-L</v>
          </cell>
          <cell r="IY55">
            <v>0</v>
          </cell>
          <cell r="IZ55" t="str">
            <v>IGR-L</v>
          </cell>
          <cell r="JA55">
            <v>0</v>
          </cell>
        </row>
        <row r="56">
          <cell r="J56">
            <v>26</v>
          </cell>
          <cell r="K56">
            <v>27</v>
          </cell>
          <cell r="L56">
            <v>28</v>
          </cell>
          <cell r="M56">
            <v>29</v>
          </cell>
          <cell r="N56">
            <v>30</v>
          </cell>
          <cell r="O56">
            <v>31</v>
          </cell>
          <cell r="Q56" t="str">
            <v/>
          </cell>
          <cell r="AB56">
            <v>53</v>
          </cell>
          <cell r="AC56">
            <v>13</v>
          </cell>
          <cell r="AD56">
            <v>3064</v>
          </cell>
          <cell r="AF56" t="str">
            <v>DIKY PANGESTU</v>
          </cell>
          <cell r="AG56" t="str">
            <v>L</v>
          </cell>
          <cell r="AH56" t="str">
            <v>10-TKR.2</v>
          </cell>
          <cell r="AI56" t="str">
            <v>AGM</v>
          </cell>
          <cell r="AJ56">
            <v>0</v>
          </cell>
          <cell r="AK56">
            <v>0</v>
          </cell>
          <cell r="AL56">
            <v>0</v>
          </cell>
          <cell r="AM56">
            <v>0</v>
          </cell>
          <cell r="AN56">
            <v>0</v>
          </cell>
          <cell r="AO56" t="str">
            <v>PKN</v>
          </cell>
          <cell r="AP56">
            <v>0</v>
          </cell>
          <cell r="AQ56">
            <v>0</v>
          </cell>
          <cell r="AR56">
            <v>0</v>
          </cell>
          <cell r="AS56">
            <v>0</v>
          </cell>
          <cell r="AT56">
            <v>0</v>
          </cell>
          <cell r="AU56" t="str">
            <v>IND</v>
          </cell>
          <cell r="AV56">
            <v>0</v>
          </cell>
          <cell r="AW56">
            <v>0</v>
          </cell>
          <cell r="AX56">
            <v>0</v>
          </cell>
          <cell r="AY56">
            <v>0</v>
          </cell>
          <cell r="AZ56">
            <v>0</v>
          </cell>
          <cell r="BA56" t="str">
            <v>MAT</v>
          </cell>
          <cell r="BB56">
            <v>0</v>
          </cell>
          <cell r="BC56">
            <v>0</v>
          </cell>
          <cell r="BD56">
            <v>0</v>
          </cell>
          <cell r="BE56">
            <v>0</v>
          </cell>
          <cell r="BF56">
            <v>0</v>
          </cell>
          <cell r="BG56" t="str">
            <v>SEJ</v>
          </cell>
          <cell r="BH56">
            <v>0</v>
          </cell>
          <cell r="BI56">
            <v>0</v>
          </cell>
          <cell r="BJ56">
            <v>0</v>
          </cell>
          <cell r="BK56">
            <v>0</v>
          </cell>
          <cell r="BL56">
            <v>0</v>
          </cell>
          <cell r="BM56" t="str">
            <v>ING</v>
          </cell>
          <cell r="BN56">
            <v>0</v>
          </cell>
          <cell r="BO56">
            <v>0</v>
          </cell>
          <cell r="BP56">
            <v>0</v>
          </cell>
          <cell r="BQ56">
            <v>0</v>
          </cell>
          <cell r="BR56">
            <v>0</v>
          </cell>
          <cell r="BS56" t="str">
            <v>SBU</v>
          </cell>
          <cell r="BT56">
            <v>0</v>
          </cell>
          <cell r="BU56">
            <v>0</v>
          </cell>
          <cell r="BV56">
            <v>0</v>
          </cell>
          <cell r="BW56">
            <v>0</v>
          </cell>
          <cell r="BX56">
            <v>0</v>
          </cell>
          <cell r="BY56" t="str">
            <v>KWU</v>
          </cell>
          <cell r="BZ56">
            <v>0</v>
          </cell>
          <cell r="CA56">
            <v>0</v>
          </cell>
          <cell r="CB56">
            <v>0</v>
          </cell>
          <cell r="CC56">
            <v>0</v>
          </cell>
          <cell r="CD56">
            <v>0</v>
          </cell>
          <cell r="CE56" t="str">
            <v>POR</v>
          </cell>
          <cell r="CF56">
            <v>0</v>
          </cell>
          <cell r="CG56">
            <v>0</v>
          </cell>
          <cell r="CH56">
            <v>0</v>
          </cell>
          <cell r="CI56">
            <v>0</v>
          </cell>
          <cell r="CJ56">
            <v>0</v>
          </cell>
          <cell r="CK56" t="str">
            <v>JAW</v>
          </cell>
          <cell r="CL56">
            <v>0</v>
          </cell>
          <cell r="CM56">
            <v>0</v>
          </cell>
          <cell r="CN56">
            <v>0</v>
          </cell>
          <cell r="CO56">
            <v>0</v>
          </cell>
          <cell r="CP56">
            <v>0</v>
          </cell>
          <cell r="CQ56" t="str">
            <v>C11</v>
          </cell>
          <cell r="CR56">
            <v>0</v>
          </cell>
          <cell r="CS56">
            <v>0</v>
          </cell>
          <cell r="CT56">
            <v>0</v>
          </cell>
          <cell r="CU56">
            <v>0</v>
          </cell>
          <cell r="CV56">
            <v>0</v>
          </cell>
          <cell r="CW56" t="str">
            <v>C12</v>
          </cell>
          <cell r="CX56">
            <v>0</v>
          </cell>
          <cell r="CY56">
            <v>0</v>
          </cell>
          <cell r="CZ56">
            <v>0</v>
          </cell>
          <cell r="DA56">
            <v>0</v>
          </cell>
          <cell r="DB56">
            <v>0</v>
          </cell>
          <cell r="DC56" t="str">
            <v>C13</v>
          </cell>
          <cell r="DD56">
            <v>0</v>
          </cell>
          <cell r="DE56">
            <v>0</v>
          </cell>
          <cell r="DF56">
            <v>0</v>
          </cell>
          <cell r="DG56">
            <v>0</v>
          </cell>
          <cell r="DH56">
            <v>0</v>
          </cell>
          <cell r="DI56" t="str">
            <v>C21</v>
          </cell>
          <cell r="DJ56">
            <v>0</v>
          </cell>
          <cell r="DK56">
            <v>0</v>
          </cell>
          <cell r="DL56">
            <v>0</v>
          </cell>
          <cell r="DM56">
            <v>0</v>
          </cell>
          <cell r="DN56">
            <v>0</v>
          </cell>
          <cell r="DO56" t="str">
            <v>C22</v>
          </cell>
          <cell r="DP56">
            <v>0</v>
          </cell>
          <cell r="DQ56">
            <v>0</v>
          </cell>
          <cell r="DR56">
            <v>0</v>
          </cell>
          <cell r="DS56">
            <v>0</v>
          </cell>
          <cell r="DT56">
            <v>0</v>
          </cell>
          <cell r="DU56" t="str">
            <v>C23</v>
          </cell>
          <cell r="DV56">
            <v>0</v>
          </cell>
          <cell r="DW56">
            <v>0</v>
          </cell>
          <cell r="DX56">
            <v>0</v>
          </cell>
          <cell r="DY56">
            <v>0</v>
          </cell>
          <cell r="DZ56">
            <v>0</v>
          </cell>
          <cell r="EA56" t="str">
            <v>C24</v>
          </cell>
          <cell r="EB56">
            <v>0</v>
          </cell>
          <cell r="EC56">
            <v>0</v>
          </cell>
          <cell r="ED56">
            <v>0</v>
          </cell>
          <cell r="EE56">
            <v>0</v>
          </cell>
          <cell r="EF56">
            <v>0</v>
          </cell>
          <cell r="EG56" t="str">
            <v>C25</v>
          </cell>
          <cell r="EH56">
            <v>0</v>
          </cell>
          <cell r="EI56">
            <v>0</v>
          </cell>
          <cell r="EJ56">
            <v>0</v>
          </cell>
          <cell r="EK56">
            <v>0</v>
          </cell>
          <cell r="EL56">
            <v>0</v>
          </cell>
          <cell r="EM56" t="str">
            <v>C26</v>
          </cell>
          <cell r="EN56">
            <v>0</v>
          </cell>
          <cell r="EO56">
            <v>0</v>
          </cell>
          <cell r="EP56">
            <v>0</v>
          </cell>
          <cell r="EQ56">
            <v>0</v>
          </cell>
          <cell r="ER56">
            <v>0</v>
          </cell>
          <cell r="ES56" t="str">
            <v>C27</v>
          </cell>
          <cell r="ET56">
            <v>0</v>
          </cell>
          <cell r="EU56">
            <v>0</v>
          </cell>
          <cell r="EV56">
            <v>0</v>
          </cell>
          <cell r="EW56">
            <v>0</v>
          </cell>
          <cell r="EX56">
            <v>0</v>
          </cell>
          <cell r="EY56" t="str">
            <v>C31</v>
          </cell>
          <cell r="EZ56">
            <v>0</v>
          </cell>
          <cell r="FA56">
            <v>0</v>
          </cell>
          <cell r="FB56">
            <v>0</v>
          </cell>
          <cell r="FC56">
            <v>0</v>
          </cell>
          <cell r="FD56">
            <v>0</v>
          </cell>
          <cell r="FE56" t="str">
            <v>C32</v>
          </cell>
          <cell r="FF56">
            <v>0</v>
          </cell>
          <cell r="FG56">
            <v>0</v>
          </cell>
          <cell r="FH56">
            <v>0</v>
          </cell>
          <cell r="FI56">
            <v>0</v>
          </cell>
          <cell r="FJ56">
            <v>0</v>
          </cell>
          <cell r="FK56" t="str">
            <v>C33</v>
          </cell>
          <cell r="FL56">
            <v>0</v>
          </cell>
          <cell r="FM56">
            <v>0</v>
          </cell>
          <cell r="FN56">
            <v>0</v>
          </cell>
          <cell r="FO56">
            <v>0</v>
          </cell>
          <cell r="FP56">
            <v>0</v>
          </cell>
          <cell r="FQ56" t="str">
            <v>C34</v>
          </cell>
          <cell r="FR56">
            <v>0</v>
          </cell>
          <cell r="FS56">
            <v>0</v>
          </cell>
          <cell r="FT56">
            <v>0</v>
          </cell>
          <cell r="FU56">
            <v>0</v>
          </cell>
          <cell r="FV56">
            <v>0</v>
          </cell>
          <cell r="FW56" t="str">
            <v>C35</v>
          </cell>
          <cell r="FX56">
            <v>0</v>
          </cell>
          <cell r="FY56">
            <v>0</v>
          </cell>
          <cell r="FZ56">
            <v>0</v>
          </cell>
          <cell r="GA56">
            <v>0</v>
          </cell>
          <cell r="GB56">
            <v>0</v>
          </cell>
          <cell r="GC56" t="str">
            <v>C36</v>
          </cell>
          <cell r="GD56">
            <v>0</v>
          </cell>
          <cell r="GE56">
            <v>0</v>
          </cell>
          <cell r="GF56">
            <v>0</v>
          </cell>
          <cell r="GG56">
            <v>0</v>
          </cell>
          <cell r="GH56">
            <v>0</v>
          </cell>
          <cell r="GI56" t="str">
            <v>C37</v>
          </cell>
          <cell r="GJ56">
            <v>0</v>
          </cell>
          <cell r="GK56">
            <v>0</v>
          </cell>
          <cell r="GL56">
            <v>0</v>
          </cell>
          <cell r="GM56">
            <v>0</v>
          </cell>
          <cell r="GN56">
            <v>0</v>
          </cell>
          <cell r="GO56" t="str">
            <v>C38</v>
          </cell>
          <cell r="GP56">
            <v>0</v>
          </cell>
          <cell r="GQ56">
            <v>0</v>
          </cell>
          <cell r="GR56">
            <v>0</v>
          </cell>
          <cell r="GS56">
            <v>0</v>
          </cell>
          <cell r="GT56">
            <v>0</v>
          </cell>
          <cell r="GU56" t="str">
            <v>C39</v>
          </cell>
          <cell r="GV56">
            <v>0</v>
          </cell>
          <cell r="GW56">
            <v>0</v>
          </cell>
          <cell r="GX56">
            <v>0</v>
          </cell>
          <cell r="GY56">
            <v>0</v>
          </cell>
          <cell r="GZ56">
            <v>0</v>
          </cell>
          <cell r="HA56" t="str">
            <v>C310</v>
          </cell>
          <cell r="HB56">
            <v>0</v>
          </cell>
          <cell r="HG56" t="str">
            <v>C310</v>
          </cell>
          <cell r="HH56">
            <v>0</v>
          </cell>
          <cell r="HM56" t="str">
            <v/>
          </cell>
          <cell r="HN56" t="str">
            <v/>
          </cell>
          <cell r="HS56">
            <v>3064</v>
          </cell>
          <cell r="HT56" t="str">
            <v>PKN</v>
          </cell>
          <cell r="HU56">
            <v>0</v>
          </cell>
          <cell r="HV56" t="str">
            <v>IND</v>
          </cell>
          <cell r="HW56">
            <v>0</v>
          </cell>
          <cell r="HX56" t="str">
            <v>MAT-W</v>
          </cell>
          <cell r="HY56">
            <v>0</v>
          </cell>
          <cell r="HZ56" t="str">
            <v>SEJ-W</v>
          </cell>
          <cell r="IA56">
            <v>0</v>
          </cell>
          <cell r="IB56" t="str">
            <v>IGR-W</v>
          </cell>
          <cell r="IC56">
            <v>0</v>
          </cell>
          <cell r="ID56" t="str">
            <v>SBO</v>
          </cell>
          <cell r="IE56">
            <v>0</v>
          </cell>
          <cell r="IF56" t="str">
            <v>PJO</v>
          </cell>
          <cell r="IG56">
            <v>0</v>
          </cell>
          <cell r="IH56" t="str">
            <v>PRA</v>
          </cell>
          <cell r="II56">
            <v>0</v>
          </cell>
          <cell r="IJ56" t="str">
            <v>JAW</v>
          </cell>
          <cell r="IK56">
            <v>0</v>
          </cell>
          <cell r="IL56" t="str">
            <v>ARB</v>
          </cell>
          <cell r="IM56">
            <v>0</v>
          </cell>
          <cell r="IN56" t="str">
            <v>PKM</v>
          </cell>
          <cell r="IO56">
            <v>0</v>
          </cell>
          <cell r="IP56" t="str">
            <v>GEO-P</v>
          </cell>
          <cell r="IQ56">
            <v>0</v>
          </cell>
          <cell r="IR56" t="str">
            <v>SEJ-P</v>
          </cell>
          <cell r="IS56">
            <v>0</v>
          </cell>
          <cell r="IT56" t="str">
            <v>SOS-P</v>
          </cell>
          <cell r="IU56">
            <v>0</v>
          </cell>
          <cell r="IV56" t="str">
            <v>EKO-P</v>
          </cell>
          <cell r="IW56">
            <v>0</v>
          </cell>
          <cell r="IX56" t="str">
            <v>BIO-L</v>
          </cell>
          <cell r="IY56">
            <v>0</v>
          </cell>
          <cell r="IZ56" t="str">
            <v>IGR-L</v>
          </cell>
          <cell r="JA56">
            <v>0</v>
          </cell>
        </row>
        <row r="57">
          <cell r="J57">
            <v>98</v>
          </cell>
          <cell r="K57">
            <v>99</v>
          </cell>
          <cell r="L57">
            <v>100</v>
          </cell>
          <cell r="M57">
            <v>101</v>
          </cell>
          <cell r="N57">
            <v>102</v>
          </cell>
          <cell r="O57">
            <v>103</v>
          </cell>
          <cell r="P57">
            <v>168</v>
          </cell>
          <cell r="Q57" t="str">
            <v/>
          </cell>
          <cell r="AB57">
            <v>54</v>
          </cell>
          <cell r="AC57">
            <v>14</v>
          </cell>
          <cell r="AD57">
            <v>3065</v>
          </cell>
          <cell r="AE57" t="str">
            <v>9981512647</v>
          </cell>
          <cell r="AF57" t="str">
            <v>ERI APRI OGA</v>
          </cell>
          <cell r="AG57" t="str">
            <v>L</v>
          </cell>
          <cell r="AH57" t="str">
            <v>10-TKR.2</v>
          </cell>
          <cell r="AI57" t="str">
            <v>AGM</v>
          </cell>
          <cell r="AJ57">
            <v>0</v>
          </cell>
          <cell r="AK57">
            <v>0</v>
          </cell>
          <cell r="AL57">
            <v>0</v>
          </cell>
          <cell r="AM57">
            <v>0</v>
          </cell>
          <cell r="AN57">
            <v>0</v>
          </cell>
          <cell r="AO57" t="str">
            <v>PKN</v>
          </cell>
          <cell r="AP57">
            <v>0</v>
          </cell>
          <cell r="AQ57">
            <v>0</v>
          </cell>
          <cell r="AR57">
            <v>0</v>
          </cell>
          <cell r="AS57">
            <v>0</v>
          </cell>
          <cell r="AT57">
            <v>0</v>
          </cell>
          <cell r="AU57" t="str">
            <v>IND</v>
          </cell>
          <cell r="AV57">
            <v>0</v>
          </cell>
          <cell r="AW57">
            <v>0</v>
          </cell>
          <cell r="AX57">
            <v>0</v>
          </cell>
          <cell r="AY57">
            <v>0</v>
          </cell>
          <cell r="AZ57">
            <v>0</v>
          </cell>
          <cell r="BA57" t="str">
            <v>MAT</v>
          </cell>
          <cell r="BB57">
            <v>0</v>
          </cell>
          <cell r="BC57">
            <v>0</v>
          </cell>
          <cell r="BD57">
            <v>0</v>
          </cell>
          <cell r="BE57">
            <v>0</v>
          </cell>
          <cell r="BF57">
            <v>0</v>
          </cell>
          <cell r="BG57" t="str">
            <v>SEJ</v>
          </cell>
          <cell r="BH57">
            <v>0</v>
          </cell>
          <cell r="BI57">
            <v>0</v>
          </cell>
          <cell r="BJ57">
            <v>0</v>
          </cell>
          <cell r="BK57">
            <v>0</v>
          </cell>
          <cell r="BL57">
            <v>0</v>
          </cell>
          <cell r="BM57" t="str">
            <v>ING</v>
          </cell>
          <cell r="BN57">
            <v>0</v>
          </cell>
          <cell r="BO57">
            <v>0</v>
          </cell>
          <cell r="BP57">
            <v>0</v>
          </cell>
          <cell r="BQ57">
            <v>0</v>
          </cell>
          <cell r="BR57">
            <v>0</v>
          </cell>
          <cell r="BS57" t="str">
            <v>SBU</v>
          </cell>
          <cell r="BT57">
            <v>0</v>
          </cell>
          <cell r="BU57">
            <v>0</v>
          </cell>
          <cell r="BV57">
            <v>0</v>
          </cell>
          <cell r="BW57">
            <v>0</v>
          </cell>
          <cell r="BX57">
            <v>0</v>
          </cell>
          <cell r="BY57" t="str">
            <v>KWU</v>
          </cell>
          <cell r="BZ57">
            <v>0</v>
          </cell>
          <cell r="CA57">
            <v>0</v>
          </cell>
          <cell r="CB57">
            <v>0</v>
          </cell>
          <cell r="CC57">
            <v>0</v>
          </cell>
          <cell r="CD57">
            <v>0</v>
          </cell>
          <cell r="CE57" t="str">
            <v>POR</v>
          </cell>
          <cell r="CF57">
            <v>0</v>
          </cell>
          <cell r="CG57">
            <v>0</v>
          </cell>
          <cell r="CH57">
            <v>0</v>
          </cell>
          <cell r="CI57">
            <v>0</v>
          </cell>
          <cell r="CJ57">
            <v>0</v>
          </cell>
          <cell r="CK57" t="str">
            <v>JAW</v>
          </cell>
          <cell r="CL57">
            <v>0</v>
          </cell>
          <cell r="CM57">
            <v>0</v>
          </cell>
          <cell r="CN57">
            <v>0</v>
          </cell>
          <cell r="CO57">
            <v>0</v>
          </cell>
          <cell r="CP57">
            <v>0</v>
          </cell>
          <cell r="CQ57" t="str">
            <v>C11</v>
          </cell>
          <cell r="CR57">
            <v>0</v>
          </cell>
          <cell r="CS57">
            <v>0</v>
          </cell>
          <cell r="CT57">
            <v>0</v>
          </cell>
          <cell r="CU57">
            <v>0</v>
          </cell>
          <cell r="CV57">
            <v>0</v>
          </cell>
          <cell r="CW57" t="str">
            <v>C12</v>
          </cell>
          <cell r="CX57">
            <v>0</v>
          </cell>
          <cell r="CY57">
            <v>0</v>
          </cell>
          <cell r="CZ57">
            <v>0</v>
          </cell>
          <cell r="DA57">
            <v>0</v>
          </cell>
          <cell r="DB57">
            <v>0</v>
          </cell>
          <cell r="DC57" t="str">
            <v>C13</v>
          </cell>
          <cell r="DD57">
            <v>0</v>
          </cell>
          <cell r="DE57">
            <v>0</v>
          </cell>
          <cell r="DF57">
            <v>0</v>
          </cell>
          <cell r="DG57">
            <v>0</v>
          </cell>
          <cell r="DH57">
            <v>0</v>
          </cell>
          <cell r="DI57" t="str">
            <v>C21</v>
          </cell>
          <cell r="DJ57">
            <v>0</v>
          </cell>
          <cell r="DK57">
            <v>0</v>
          </cell>
          <cell r="DL57">
            <v>0</v>
          </cell>
          <cell r="DM57">
            <v>0</v>
          </cell>
          <cell r="DN57">
            <v>0</v>
          </cell>
          <cell r="DO57" t="str">
            <v>C22</v>
          </cell>
          <cell r="DP57">
            <v>0</v>
          </cell>
          <cell r="DQ57">
            <v>0</v>
          </cell>
          <cell r="DR57">
            <v>0</v>
          </cell>
          <cell r="DS57">
            <v>0</v>
          </cell>
          <cell r="DT57">
            <v>0</v>
          </cell>
          <cell r="DU57" t="str">
            <v>C23</v>
          </cell>
          <cell r="DV57">
            <v>0</v>
          </cell>
          <cell r="DW57">
            <v>0</v>
          </cell>
          <cell r="DX57">
            <v>0</v>
          </cell>
          <cell r="DY57">
            <v>0</v>
          </cell>
          <cell r="DZ57">
            <v>0</v>
          </cell>
          <cell r="EA57" t="str">
            <v>C24</v>
          </cell>
          <cell r="EB57">
            <v>0</v>
          </cell>
          <cell r="EC57">
            <v>0</v>
          </cell>
          <cell r="ED57">
            <v>0</v>
          </cell>
          <cell r="EE57">
            <v>0</v>
          </cell>
          <cell r="EF57">
            <v>0</v>
          </cell>
          <cell r="EG57" t="str">
            <v>C25</v>
          </cell>
          <cell r="EH57">
            <v>0</v>
          </cell>
          <cell r="EI57">
            <v>0</v>
          </cell>
          <cell r="EJ57">
            <v>0</v>
          </cell>
          <cell r="EK57">
            <v>0</v>
          </cell>
          <cell r="EL57">
            <v>0</v>
          </cell>
          <cell r="EM57" t="str">
            <v>C26</v>
          </cell>
          <cell r="EN57">
            <v>0</v>
          </cell>
          <cell r="EO57">
            <v>0</v>
          </cell>
          <cell r="EP57">
            <v>0</v>
          </cell>
          <cell r="EQ57">
            <v>0</v>
          </cell>
          <cell r="ER57">
            <v>0</v>
          </cell>
          <cell r="ES57" t="str">
            <v>C27</v>
          </cell>
          <cell r="ET57">
            <v>0</v>
          </cell>
          <cell r="EU57">
            <v>0</v>
          </cell>
          <cell r="EV57">
            <v>0</v>
          </cell>
          <cell r="EW57">
            <v>0</v>
          </cell>
          <cell r="EX57">
            <v>0</v>
          </cell>
          <cell r="EY57" t="str">
            <v>C31</v>
          </cell>
          <cell r="EZ57">
            <v>0</v>
          </cell>
          <cell r="FA57">
            <v>0</v>
          </cell>
          <cell r="FB57">
            <v>0</v>
          </cell>
          <cell r="FC57">
            <v>0</v>
          </cell>
          <cell r="FD57">
            <v>0</v>
          </cell>
          <cell r="FE57" t="str">
            <v>C32</v>
          </cell>
          <cell r="FF57">
            <v>0</v>
          </cell>
          <cell r="FG57">
            <v>0</v>
          </cell>
          <cell r="FH57">
            <v>0</v>
          </cell>
          <cell r="FI57">
            <v>0</v>
          </cell>
          <cell r="FJ57">
            <v>0</v>
          </cell>
          <cell r="FK57" t="str">
            <v>C33</v>
          </cell>
          <cell r="FL57">
            <v>0</v>
          </cell>
          <cell r="FM57">
            <v>0</v>
          </cell>
          <cell r="FN57">
            <v>0</v>
          </cell>
          <cell r="FO57">
            <v>0</v>
          </cell>
          <cell r="FP57">
            <v>0</v>
          </cell>
          <cell r="FQ57" t="str">
            <v>C34</v>
          </cell>
          <cell r="FR57">
            <v>0</v>
          </cell>
          <cell r="FS57">
            <v>0</v>
          </cell>
          <cell r="FT57">
            <v>0</v>
          </cell>
          <cell r="FU57">
            <v>0</v>
          </cell>
          <cell r="FV57">
            <v>0</v>
          </cell>
          <cell r="FW57" t="str">
            <v>C35</v>
          </cell>
          <cell r="FX57">
            <v>0</v>
          </cell>
          <cell r="FY57">
            <v>0</v>
          </cell>
          <cell r="FZ57">
            <v>0</v>
          </cell>
          <cell r="GA57">
            <v>0</v>
          </cell>
          <cell r="GB57">
            <v>0</v>
          </cell>
          <cell r="GC57" t="str">
            <v>C36</v>
          </cell>
          <cell r="GD57">
            <v>0</v>
          </cell>
          <cell r="GE57">
            <v>0</v>
          </cell>
          <cell r="GF57">
            <v>0</v>
          </cell>
          <cell r="GG57">
            <v>0</v>
          </cell>
          <cell r="GH57">
            <v>0</v>
          </cell>
          <cell r="GI57" t="str">
            <v>C37</v>
          </cell>
          <cell r="GJ57">
            <v>0</v>
          </cell>
          <cell r="GK57">
            <v>0</v>
          </cell>
          <cell r="GL57">
            <v>0</v>
          </cell>
          <cell r="GM57">
            <v>0</v>
          </cell>
          <cell r="GN57">
            <v>0</v>
          </cell>
          <cell r="GO57" t="str">
            <v>C38</v>
          </cell>
          <cell r="GP57">
            <v>0</v>
          </cell>
          <cell r="GQ57">
            <v>0</v>
          </cell>
          <cell r="GR57">
            <v>0</v>
          </cell>
          <cell r="GS57">
            <v>0</v>
          </cell>
          <cell r="GT57">
            <v>0</v>
          </cell>
          <cell r="GU57" t="str">
            <v>C39</v>
          </cell>
          <cell r="GV57">
            <v>0</v>
          </cell>
          <cell r="GW57">
            <v>0</v>
          </cell>
          <cell r="GX57">
            <v>0</v>
          </cell>
          <cell r="GY57">
            <v>0</v>
          </cell>
          <cell r="GZ57">
            <v>0</v>
          </cell>
          <cell r="HA57" t="str">
            <v>C310</v>
          </cell>
          <cell r="HB57">
            <v>0</v>
          </cell>
          <cell r="HG57" t="str">
            <v>C310</v>
          </cell>
          <cell r="HH57">
            <v>0</v>
          </cell>
          <cell r="HM57" t="str">
            <v/>
          </cell>
          <cell r="HN57" t="str">
            <v/>
          </cell>
          <cell r="HS57">
            <v>3065</v>
          </cell>
          <cell r="HT57" t="str">
            <v>PKN</v>
          </cell>
          <cell r="HU57">
            <v>0</v>
          </cell>
          <cell r="HV57" t="str">
            <v>IND</v>
          </cell>
          <cell r="HW57">
            <v>0</v>
          </cell>
          <cell r="HX57" t="str">
            <v>MAT-W</v>
          </cell>
          <cell r="HY57">
            <v>0</v>
          </cell>
          <cell r="HZ57" t="str">
            <v>SEJ-W</v>
          </cell>
          <cell r="IA57">
            <v>0</v>
          </cell>
          <cell r="IB57" t="str">
            <v>IGR-W</v>
          </cell>
          <cell r="IC57">
            <v>0</v>
          </cell>
          <cell r="ID57" t="str">
            <v>SBO</v>
          </cell>
          <cell r="IE57">
            <v>0</v>
          </cell>
          <cell r="IF57" t="str">
            <v>PJO</v>
          </cell>
          <cell r="IG57">
            <v>0</v>
          </cell>
          <cell r="IH57" t="str">
            <v>PRA</v>
          </cell>
          <cell r="II57">
            <v>0</v>
          </cell>
          <cell r="IJ57" t="str">
            <v>JAW</v>
          </cell>
          <cell r="IK57">
            <v>0</v>
          </cell>
          <cell r="IL57" t="str">
            <v>ARB</v>
          </cell>
          <cell r="IM57">
            <v>0</v>
          </cell>
          <cell r="IN57" t="str">
            <v>PKM</v>
          </cell>
          <cell r="IO57">
            <v>0</v>
          </cell>
          <cell r="IP57" t="str">
            <v>GEO-P</v>
          </cell>
          <cell r="IQ57">
            <v>0</v>
          </cell>
          <cell r="IR57" t="str">
            <v>SEJ-P</v>
          </cell>
          <cell r="IS57">
            <v>0</v>
          </cell>
          <cell r="IT57" t="str">
            <v>SOS-P</v>
          </cell>
          <cell r="IU57">
            <v>0</v>
          </cell>
          <cell r="IV57" t="str">
            <v>EKO-P</v>
          </cell>
          <cell r="IW57">
            <v>0</v>
          </cell>
          <cell r="IX57" t="str">
            <v>BIO-L</v>
          </cell>
          <cell r="IY57">
            <v>0</v>
          </cell>
          <cell r="IZ57" t="str">
            <v>IGR-L</v>
          </cell>
          <cell r="JA57">
            <v>0</v>
          </cell>
        </row>
        <row r="58">
          <cell r="J58">
            <v>122</v>
          </cell>
          <cell r="K58">
            <v>123</v>
          </cell>
          <cell r="L58">
            <v>124</v>
          </cell>
          <cell r="M58">
            <v>125</v>
          </cell>
          <cell r="N58">
            <v>126</v>
          </cell>
          <cell r="O58">
            <v>127</v>
          </cell>
          <cell r="P58">
            <v>176</v>
          </cell>
          <cell r="Q58" t="str">
            <v/>
          </cell>
          <cell r="AB58">
            <v>55</v>
          </cell>
          <cell r="AC58">
            <v>15</v>
          </cell>
          <cell r="AD58">
            <v>3066</v>
          </cell>
          <cell r="AE58" t="str">
            <v>0012176549</v>
          </cell>
          <cell r="AF58" t="str">
            <v>FATKHURROZI</v>
          </cell>
          <cell r="AG58" t="str">
            <v>L</v>
          </cell>
          <cell r="AH58" t="str">
            <v>10-TKR.2</v>
          </cell>
          <cell r="AI58" t="str">
            <v>AGM</v>
          </cell>
          <cell r="AJ58">
            <v>0</v>
          </cell>
          <cell r="AK58">
            <v>0</v>
          </cell>
          <cell r="AL58">
            <v>0</v>
          </cell>
          <cell r="AM58">
            <v>0</v>
          </cell>
          <cell r="AN58">
            <v>0</v>
          </cell>
          <cell r="AO58" t="str">
            <v>PKN</v>
          </cell>
          <cell r="AP58">
            <v>0</v>
          </cell>
          <cell r="AQ58">
            <v>0</v>
          </cell>
          <cell r="AR58">
            <v>0</v>
          </cell>
          <cell r="AS58">
            <v>0</v>
          </cell>
          <cell r="AT58">
            <v>0</v>
          </cell>
          <cell r="AU58" t="str">
            <v>IND</v>
          </cell>
          <cell r="AV58">
            <v>0</v>
          </cell>
          <cell r="AW58">
            <v>0</v>
          </cell>
          <cell r="AX58">
            <v>0</v>
          </cell>
          <cell r="AY58">
            <v>0</v>
          </cell>
          <cell r="AZ58">
            <v>0</v>
          </cell>
          <cell r="BA58" t="str">
            <v>MAT</v>
          </cell>
          <cell r="BB58">
            <v>0</v>
          </cell>
          <cell r="BC58">
            <v>0</v>
          </cell>
          <cell r="BD58">
            <v>0</v>
          </cell>
          <cell r="BE58">
            <v>0</v>
          </cell>
          <cell r="BF58">
            <v>0</v>
          </cell>
          <cell r="BG58" t="str">
            <v>SEJ</v>
          </cell>
          <cell r="BH58">
            <v>0</v>
          </cell>
          <cell r="BI58">
            <v>0</v>
          </cell>
          <cell r="BJ58">
            <v>0</v>
          </cell>
          <cell r="BK58">
            <v>0</v>
          </cell>
          <cell r="BL58">
            <v>0</v>
          </cell>
          <cell r="BM58" t="str">
            <v>ING</v>
          </cell>
          <cell r="BN58">
            <v>0</v>
          </cell>
          <cell r="BO58">
            <v>0</v>
          </cell>
          <cell r="BP58">
            <v>0</v>
          </cell>
          <cell r="BQ58">
            <v>0</v>
          </cell>
          <cell r="BR58">
            <v>0</v>
          </cell>
          <cell r="BS58" t="str">
            <v>SBU</v>
          </cell>
          <cell r="BT58">
            <v>0</v>
          </cell>
          <cell r="BU58">
            <v>0</v>
          </cell>
          <cell r="BV58">
            <v>0</v>
          </cell>
          <cell r="BW58">
            <v>0</v>
          </cell>
          <cell r="BX58">
            <v>0</v>
          </cell>
          <cell r="BY58" t="str">
            <v>KWU</v>
          </cell>
          <cell r="BZ58">
            <v>0</v>
          </cell>
          <cell r="CA58">
            <v>0</v>
          </cell>
          <cell r="CB58">
            <v>0</v>
          </cell>
          <cell r="CC58">
            <v>0</v>
          </cell>
          <cell r="CD58">
            <v>0</v>
          </cell>
          <cell r="CE58" t="str">
            <v>POR</v>
          </cell>
          <cell r="CF58">
            <v>0</v>
          </cell>
          <cell r="CG58">
            <v>0</v>
          </cell>
          <cell r="CH58">
            <v>0</v>
          </cell>
          <cell r="CI58">
            <v>0</v>
          </cell>
          <cell r="CJ58">
            <v>0</v>
          </cell>
          <cell r="CK58" t="str">
            <v>JAW</v>
          </cell>
          <cell r="CL58">
            <v>0</v>
          </cell>
          <cell r="CM58">
            <v>0</v>
          </cell>
          <cell r="CN58">
            <v>0</v>
          </cell>
          <cell r="CO58">
            <v>0</v>
          </cell>
          <cell r="CP58">
            <v>0</v>
          </cell>
          <cell r="CQ58" t="str">
            <v>C11</v>
          </cell>
          <cell r="CR58">
            <v>0</v>
          </cell>
          <cell r="CS58">
            <v>0</v>
          </cell>
          <cell r="CT58">
            <v>0</v>
          </cell>
          <cell r="CU58">
            <v>0</v>
          </cell>
          <cell r="CV58">
            <v>0</v>
          </cell>
          <cell r="CW58" t="str">
            <v>C12</v>
          </cell>
          <cell r="CX58">
            <v>0</v>
          </cell>
          <cell r="CY58">
            <v>0</v>
          </cell>
          <cell r="CZ58">
            <v>0</v>
          </cell>
          <cell r="DA58">
            <v>0</v>
          </cell>
          <cell r="DB58">
            <v>0</v>
          </cell>
          <cell r="DC58" t="str">
            <v>C13</v>
          </cell>
          <cell r="DD58">
            <v>0</v>
          </cell>
          <cell r="DE58">
            <v>0</v>
          </cell>
          <cell r="DF58">
            <v>0</v>
          </cell>
          <cell r="DG58">
            <v>0</v>
          </cell>
          <cell r="DH58">
            <v>0</v>
          </cell>
          <cell r="DI58" t="str">
            <v>C21</v>
          </cell>
          <cell r="DJ58">
            <v>0</v>
          </cell>
          <cell r="DK58">
            <v>0</v>
          </cell>
          <cell r="DL58">
            <v>0</v>
          </cell>
          <cell r="DM58">
            <v>0</v>
          </cell>
          <cell r="DN58">
            <v>0</v>
          </cell>
          <cell r="DO58" t="str">
            <v>C22</v>
          </cell>
          <cell r="DP58">
            <v>0</v>
          </cell>
          <cell r="DQ58">
            <v>0</v>
          </cell>
          <cell r="DR58">
            <v>0</v>
          </cell>
          <cell r="DS58">
            <v>0</v>
          </cell>
          <cell r="DT58">
            <v>0</v>
          </cell>
          <cell r="DU58" t="str">
            <v>C23</v>
          </cell>
          <cell r="DV58">
            <v>0</v>
          </cell>
          <cell r="DW58">
            <v>0</v>
          </cell>
          <cell r="DX58">
            <v>0</v>
          </cell>
          <cell r="DY58">
            <v>0</v>
          </cell>
          <cell r="DZ58">
            <v>0</v>
          </cell>
          <cell r="EA58" t="str">
            <v>C24</v>
          </cell>
          <cell r="EB58">
            <v>0</v>
          </cell>
          <cell r="EC58">
            <v>0</v>
          </cell>
          <cell r="ED58">
            <v>0</v>
          </cell>
          <cell r="EE58">
            <v>0</v>
          </cell>
          <cell r="EF58">
            <v>0</v>
          </cell>
          <cell r="EG58" t="str">
            <v>C25</v>
          </cell>
          <cell r="EH58">
            <v>0</v>
          </cell>
          <cell r="EI58">
            <v>0</v>
          </cell>
          <cell r="EJ58">
            <v>0</v>
          </cell>
          <cell r="EK58">
            <v>0</v>
          </cell>
          <cell r="EL58">
            <v>0</v>
          </cell>
          <cell r="EM58" t="str">
            <v>C26</v>
          </cell>
          <cell r="EN58">
            <v>0</v>
          </cell>
          <cell r="EO58">
            <v>0</v>
          </cell>
          <cell r="EP58">
            <v>0</v>
          </cell>
          <cell r="EQ58">
            <v>0</v>
          </cell>
          <cell r="ER58">
            <v>0</v>
          </cell>
          <cell r="ES58" t="str">
            <v>C27</v>
          </cell>
          <cell r="ET58">
            <v>0</v>
          </cell>
          <cell r="EU58">
            <v>0</v>
          </cell>
          <cell r="EV58">
            <v>0</v>
          </cell>
          <cell r="EW58">
            <v>0</v>
          </cell>
          <cell r="EX58">
            <v>0</v>
          </cell>
          <cell r="EY58" t="str">
            <v>C31</v>
          </cell>
          <cell r="EZ58">
            <v>0</v>
          </cell>
          <cell r="FA58">
            <v>0</v>
          </cell>
          <cell r="FB58">
            <v>0</v>
          </cell>
          <cell r="FC58">
            <v>0</v>
          </cell>
          <cell r="FD58">
            <v>0</v>
          </cell>
          <cell r="FE58" t="str">
            <v>C32</v>
          </cell>
          <cell r="FF58">
            <v>0</v>
          </cell>
          <cell r="FG58">
            <v>0</v>
          </cell>
          <cell r="FH58">
            <v>0</v>
          </cell>
          <cell r="FI58">
            <v>0</v>
          </cell>
          <cell r="FJ58">
            <v>0</v>
          </cell>
          <cell r="FK58" t="str">
            <v>C33</v>
          </cell>
          <cell r="FL58">
            <v>0</v>
          </cell>
          <cell r="FM58">
            <v>0</v>
          </cell>
          <cell r="FN58">
            <v>0</v>
          </cell>
          <cell r="FO58">
            <v>0</v>
          </cell>
          <cell r="FP58">
            <v>0</v>
          </cell>
          <cell r="FQ58" t="str">
            <v>C34</v>
          </cell>
          <cell r="FR58">
            <v>0</v>
          </cell>
          <cell r="FS58">
            <v>0</v>
          </cell>
          <cell r="FT58">
            <v>0</v>
          </cell>
          <cell r="FU58">
            <v>0</v>
          </cell>
          <cell r="FV58">
            <v>0</v>
          </cell>
          <cell r="FW58" t="str">
            <v>C35</v>
          </cell>
          <cell r="FX58">
            <v>0</v>
          </cell>
          <cell r="FY58">
            <v>0</v>
          </cell>
          <cell r="FZ58">
            <v>0</v>
          </cell>
          <cell r="GA58">
            <v>0</v>
          </cell>
          <cell r="GB58">
            <v>0</v>
          </cell>
          <cell r="GC58" t="str">
            <v>C36</v>
          </cell>
          <cell r="GD58">
            <v>0</v>
          </cell>
          <cell r="GE58">
            <v>0</v>
          </cell>
          <cell r="GF58">
            <v>0</v>
          </cell>
          <cell r="GG58">
            <v>0</v>
          </cell>
          <cell r="GH58">
            <v>0</v>
          </cell>
          <cell r="GI58" t="str">
            <v>C37</v>
          </cell>
          <cell r="GJ58">
            <v>0</v>
          </cell>
          <cell r="GK58">
            <v>0</v>
          </cell>
          <cell r="GL58">
            <v>0</v>
          </cell>
          <cell r="GM58">
            <v>0</v>
          </cell>
          <cell r="GN58">
            <v>0</v>
          </cell>
          <cell r="GO58" t="str">
            <v>C38</v>
          </cell>
          <cell r="GP58">
            <v>0</v>
          </cell>
          <cell r="GQ58">
            <v>0</v>
          </cell>
          <cell r="GR58">
            <v>0</v>
          </cell>
          <cell r="GS58">
            <v>0</v>
          </cell>
          <cell r="GT58">
            <v>0</v>
          </cell>
          <cell r="GU58" t="str">
            <v>C39</v>
          </cell>
          <cell r="GV58">
            <v>0</v>
          </cell>
          <cell r="GW58">
            <v>0</v>
          </cell>
          <cell r="GX58">
            <v>0</v>
          </cell>
          <cell r="GY58">
            <v>0</v>
          </cell>
          <cell r="GZ58">
            <v>0</v>
          </cell>
          <cell r="HA58" t="str">
            <v>C310</v>
          </cell>
          <cell r="HB58">
            <v>0</v>
          </cell>
          <cell r="HG58" t="str">
            <v>C310</v>
          </cell>
          <cell r="HH58">
            <v>0</v>
          </cell>
          <cell r="HM58" t="str">
            <v/>
          </cell>
          <cell r="HN58" t="str">
            <v/>
          </cell>
          <cell r="HS58">
            <v>3066</v>
          </cell>
          <cell r="HT58" t="str">
            <v>PKN</v>
          </cell>
          <cell r="HU58">
            <v>0</v>
          </cell>
          <cell r="HV58" t="str">
            <v>IND</v>
          </cell>
          <cell r="HW58">
            <v>0</v>
          </cell>
          <cell r="HX58" t="str">
            <v>MAT-W</v>
          </cell>
          <cell r="HY58">
            <v>0</v>
          </cell>
          <cell r="HZ58" t="str">
            <v>SEJ-W</v>
          </cell>
          <cell r="IA58">
            <v>0</v>
          </cell>
          <cell r="IB58" t="str">
            <v>IGR-W</v>
          </cell>
          <cell r="IC58">
            <v>0</v>
          </cell>
          <cell r="ID58" t="str">
            <v>SBO</v>
          </cell>
          <cell r="IE58">
            <v>0</v>
          </cell>
          <cell r="IF58" t="str">
            <v>PJO</v>
          </cell>
          <cell r="IG58">
            <v>0</v>
          </cell>
          <cell r="IH58" t="str">
            <v>PRA</v>
          </cell>
          <cell r="II58">
            <v>0</v>
          </cell>
          <cell r="IJ58" t="str">
            <v>JAW</v>
          </cell>
          <cell r="IK58">
            <v>0</v>
          </cell>
          <cell r="IL58" t="str">
            <v>ARB</v>
          </cell>
          <cell r="IM58">
            <v>0</v>
          </cell>
          <cell r="IN58" t="str">
            <v>PKM</v>
          </cell>
          <cell r="IO58">
            <v>0</v>
          </cell>
          <cell r="IP58" t="str">
            <v>GEO-P</v>
          </cell>
          <cell r="IQ58">
            <v>0</v>
          </cell>
          <cell r="IR58" t="str">
            <v>SEJ-P</v>
          </cell>
          <cell r="IS58">
            <v>0</v>
          </cell>
          <cell r="IT58" t="str">
            <v>SOS-P</v>
          </cell>
          <cell r="IU58">
            <v>0</v>
          </cell>
          <cell r="IV58" t="str">
            <v>EKO-P</v>
          </cell>
          <cell r="IW58">
            <v>0</v>
          </cell>
          <cell r="IX58" t="str">
            <v>BIO-L</v>
          </cell>
          <cell r="IY58">
            <v>0</v>
          </cell>
          <cell r="IZ58" t="str">
            <v>IGR-L</v>
          </cell>
          <cell r="JA58">
            <v>0</v>
          </cell>
        </row>
        <row r="59">
          <cell r="J59">
            <v>104</v>
          </cell>
          <cell r="K59">
            <v>105</v>
          </cell>
          <cell r="L59">
            <v>106</v>
          </cell>
          <cell r="M59">
            <v>107</v>
          </cell>
          <cell r="N59">
            <v>108</v>
          </cell>
          <cell r="O59">
            <v>109</v>
          </cell>
          <cell r="P59">
            <v>170</v>
          </cell>
          <cell r="Q59" t="str">
            <v/>
          </cell>
          <cell r="AB59">
            <v>56</v>
          </cell>
          <cell r="AC59">
            <v>16</v>
          </cell>
          <cell r="AD59">
            <v>3067</v>
          </cell>
          <cell r="AE59" t="str">
            <v>0018195541</v>
          </cell>
          <cell r="AF59" t="str">
            <v>FERNANDO YULIONO</v>
          </cell>
          <cell r="AG59" t="str">
            <v>L</v>
          </cell>
          <cell r="AH59" t="str">
            <v>10-TKR.2</v>
          </cell>
          <cell r="AI59" t="str">
            <v>AGM</v>
          </cell>
          <cell r="AJ59">
            <v>0</v>
          </cell>
          <cell r="AK59">
            <v>0</v>
          </cell>
          <cell r="AL59">
            <v>0</v>
          </cell>
          <cell r="AM59">
            <v>0</v>
          </cell>
          <cell r="AN59">
            <v>0</v>
          </cell>
          <cell r="AO59" t="str">
            <v>PKN</v>
          </cell>
          <cell r="AP59">
            <v>0</v>
          </cell>
          <cell r="AQ59">
            <v>0</v>
          </cell>
          <cell r="AR59">
            <v>0</v>
          </cell>
          <cell r="AS59">
            <v>0</v>
          </cell>
          <cell r="AT59">
            <v>0</v>
          </cell>
          <cell r="AU59" t="str">
            <v>IND</v>
          </cell>
          <cell r="AV59">
            <v>0</v>
          </cell>
          <cell r="AW59">
            <v>0</v>
          </cell>
          <cell r="AX59">
            <v>0</v>
          </cell>
          <cell r="AY59">
            <v>0</v>
          </cell>
          <cell r="AZ59">
            <v>0</v>
          </cell>
          <cell r="BA59" t="str">
            <v>MAT</v>
          </cell>
          <cell r="BB59">
            <v>0</v>
          </cell>
          <cell r="BC59">
            <v>0</v>
          </cell>
          <cell r="BD59">
            <v>0</v>
          </cell>
          <cell r="BE59">
            <v>0</v>
          </cell>
          <cell r="BF59">
            <v>0</v>
          </cell>
          <cell r="BG59" t="str">
            <v>SEJ</v>
          </cell>
          <cell r="BH59">
            <v>0</v>
          </cell>
          <cell r="BI59">
            <v>0</v>
          </cell>
          <cell r="BJ59">
            <v>0</v>
          </cell>
          <cell r="BK59">
            <v>0</v>
          </cell>
          <cell r="BL59">
            <v>0</v>
          </cell>
          <cell r="BM59" t="str">
            <v>ING</v>
          </cell>
          <cell r="BN59">
            <v>0</v>
          </cell>
          <cell r="BO59">
            <v>0</v>
          </cell>
          <cell r="BP59">
            <v>0</v>
          </cell>
          <cell r="BQ59">
            <v>0</v>
          </cell>
          <cell r="BR59">
            <v>0</v>
          </cell>
          <cell r="BS59" t="str">
            <v>SBU</v>
          </cell>
          <cell r="BT59">
            <v>0</v>
          </cell>
          <cell r="BU59">
            <v>0</v>
          </cell>
          <cell r="BV59">
            <v>0</v>
          </cell>
          <cell r="BW59">
            <v>0</v>
          </cell>
          <cell r="BX59">
            <v>0</v>
          </cell>
          <cell r="BY59" t="str">
            <v>KWU</v>
          </cell>
          <cell r="BZ59">
            <v>0</v>
          </cell>
          <cell r="CA59">
            <v>0</v>
          </cell>
          <cell r="CB59">
            <v>0</v>
          </cell>
          <cell r="CC59">
            <v>0</v>
          </cell>
          <cell r="CD59">
            <v>0</v>
          </cell>
          <cell r="CE59" t="str">
            <v>POR</v>
          </cell>
          <cell r="CF59">
            <v>0</v>
          </cell>
          <cell r="CG59">
            <v>0</v>
          </cell>
          <cell r="CH59">
            <v>0</v>
          </cell>
          <cell r="CI59">
            <v>0</v>
          </cell>
          <cell r="CJ59">
            <v>0</v>
          </cell>
          <cell r="CK59" t="str">
            <v>JAW</v>
          </cell>
          <cell r="CL59">
            <v>0</v>
          </cell>
          <cell r="CM59">
            <v>0</v>
          </cell>
          <cell r="CN59">
            <v>0</v>
          </cell>
          <cell r="CO59">
            <v>0</v>
          </cell>
          <cell r="CP59">
            <v>0</v>
          </cell>
          <cell r="CQ59" t="str">
            <v>C11</v>
          </cell>
          <cell r="CR59">
            <v>0</v>
          </cell>
          <cell r="CS59">
            <v>0</v>
          </cell>
          <cell r="CT59">
            <v>0</v>
          </cell>
          <cell r="CU59">
            <v>0</v>
          </cell>
          <cell r="CV59">
            <v>0</v>
          </cell>
          <cell r="CW59" t="str">
            <v>C12</v>
          </cell>
          <cell r="CX59">
            <v>0</v>
          </cell>
          <cell r="CY59">
            <v>0</v>
          </cell>
          <cell r="CZ59">
            <v>0</v>
          </cell>
          <cell r="DA59">
            <v>0</v>
          </cell>
          <cell r="DB59">
            <v>0</v>
          </cell>
          <cell r="DC59" t="str">
            <v>C13</v>
          </cell>
          <cell r="DD59">
            <v>0</v>
          </cell>
          <cell r="DE59">
            <v>0</v>
          </cell>
          <cell r="DF59">
            <v>0</v>
          </cell>
          <cell r="DG59">
            <v>0</v>
          </cell>
          <cell r="DH59">
            <v>0</v>
          </cell>
          <cell r="DI59" t="str">
            <v>C21</v>
          </cell>
          <cell r="DJ59">
            <v>0</v>
          </cell>
          <cell r="DK59">
            <v>0</v>
          </cell>
          <cell r="DL59">
            <v>0</v>
          </cell>
          <cell r="DM59">
            <v>0</v>
          </cell>
          <cell r="DN59">
            <v>0</v>
          </cell>
          <cell r="DO59" t="str">
            <v>C22</v>
          </cell>
          <cell r="DP59">
            <v>0</v>
          </cell>
          <cell r="DQ59">
            <v>0</v>
          </cell>
          <cell r="DR59">
            <v>0</v>
          </cell>
          <cell r="DS59">
            <v>0</v>
          </cell>
          <cell r="DT59">
            <v>0</v>
          </cell>
          <cell r="DU59" t="str">
            <v>C23</v>
          </cell>
          <cell r="DV59">
            <v>0</v>
          </cell>
          <cell r="DW59">
            <v>0</v>
          </cell>
          <cell r="DX59">
            <v>0</v>
          </cell>
          <cell r="DY59">
            <v>0</v>
          </cell>
          <cell r="DZ59">
            <v>0</v>
          </cell>
          <cell r="EA59" t="str">
            <v>C24</v>
          </cell>
          <cell r="EB59">
            <v>0</v>
          </cell>
          <cell r="EC59">
            <v>0</v>
          </cell>
          <cell r="ED59">
            <v>0</v>
          </cell>
          <cell r="EE59">
            <v>0</v>
          </cell>
          <cell r="EF59">
            <v>0</v>
          </cell>
          <cell r="EG59" t="str">
            <v>C25</v>
          </cell>
          <cell r="EH59">
            <v>0</v>
          </cell>
          <cell r="EI59">
            <v>0</v>
          </cell>
          <cell r="EJ59">
            <v>0</v>
          </cell>
          <cell r="EK59">
            <v>0</v>
          </cell>
          <cell r="EL59">
            <v>0</v>
          </cell>
          <cell r="EM59" t="str">
            <v>C26</v>
          </cell>
          <cell r="EN59">
            <v>0</v>
          </cell>
          <cell r="EO59">
            <v>0</v>
          </cell>
          <cell r="EP59">
            <v>0</v>
          </cell>
          <cell r="EQ59">
            <v>0</v>
          </cell>
          <cell r="ER59">
            <v>0</v>
          </cell>
          <cell r="ES59" t="str">
            <v>C27</v>
          </cell>
          <cell r="ET59">
            <v>0</v>
          </cell>
          <cell r="EU59">
            <v>0</v>
          </cell>
          <cell r="EV59">
            <v>0</v>
          </cell>
          <cell r="EW59">
            <v>0</v>
          </cell>
          <cell r="EX59">
            <v>0</v>
          </cell>
          <cell r="EY59" t="str">
            <v>C31</v>
          </cell>
          <cell r="EZ59">
            <v>0</v>
          </cell>
          <cell r="FA59">
            <v>0</v>
          </cell>
          <cell r="FB59">
            <v>0</v>
          </cell>
          <cell r="FC59">
            <v>0</v>
          </cell>
          <cell r="FD59">
            <v>0</v>
          </cell>
          <cell r="FE59" t="str">
            <v>C32</v>
          </cell>
          <cell r="FF59">
            <v>0</v>
          </cell>
          <cell r="FG59">
            <v>0</v>
          </cell>
          <cell r="FH59">
            <v>0</v>
          </cell>
          <cell r="FI59">
            <v>0</v>
          </cell>
          <cell r="FJ59">
            <v>0</v>
          </cell>
          <cell r="FK59" t="str">
            <v>C33</v>
          </cell>
          <cell r="FL59">
            <v>0</v>
          </cell>
          <cell r="FM59">
            <v>0</v>
          </cell>
          <cell r="FN59">
            <v>0</v>
          </cell>
          <cell r="FO59">
            <v>0</v>
          </cell>
          <cell r="FP59">
            <v>0</v>
          </cell>
          <cell r="FQ59" t="str">
            <v>C34</v>
          </cell>
          <cell r="FR59">
            <v>0</v>
          </cell>
          <cell r="FS59">
            <v>0</v>
          </cell>
          <cell r="FT59">
            <v>0</v>
          </cell>
          <cell r="FU59">
            <v>0</v>
          </cell>
          <cell r="FV59">
            <v>0</v>
          </cell>
          <cell r="FW59" t="str">
            <v>C35</v>
          </cell>
          <cell r="FX59">
            <v>0</v>
          </cell>
          <cell r="FY59">
            <v>0</v>
          </cell>
          <cell r="FZ59">
            <v>0</v>
          </cell>
          <cell r="GA59">
            <v>0</v>
          </cell>
          <cell r="GB59">
            <v>0</v>
          </cell>
          <cell r="GC59" t="str">
            <v>C36</v>
          </cell>
          <cell r="GD59">
            <v>0</v>
          </cell>
          <cell r="GE59">
            <v>0</v>
          </cell>
          <cell r="GF59">
            <v>0</v>
          </cell>
          <cell r="GG59">
            <v>0</v>
          </cell>
          <cell r="GH59">
            <v>0</v>
          </cell>
          <cell r="GI59" t="str">
            <v>C37</v>
          </cell>
          <cell r="GJ59">
            <v>0</v>
          </cell>
          <cell r="GK59">
            <v>0</v>
          </cell>
          <cell r="GL59">
            <v>0</v>
          </cell>
          <cell r="GM59">
            <v>0</v>
          </cell>
          <cell r="GN59">
            <v>0</v>
          </cell>
          <cell r="GO59" t="str">
            <v>C38</v>
          </cell>
          <cell r="GP59">
            <v>0</v>
          </cell>
          <cell r="GQ59">
            <v>0</v>
          </cell>
          <cell r="GR59">
            <v>0</v>
          </cell>
          <cell r="GS59">
            <v>0</v>
          </cell>
          <cell r="GT59">
            <v>0</v>
          </cell>
          <cell r="GU59" t="str">
            <v>C39</v>
          </cell>
          <cell r="GV59">
            <v>0</v>
          </cell>
          <cell r="GW59">
            <v>0</v>
          </cell>
          <cell r="GX59">
            <v>0</v>
          </cell>
          <cell r="GY59">
            <v>0</v>
          </cell>
          <cell r="GZ59">
            <v>0</v>
          </cell>
          <cell r="HA59" t="str">
            <v>C310</v>
          </cell>
          <cell r="HB59">
            <v>0</v>
          </cell>
          <cell r="HG59" t="str">
            <v>C310</v>
          </cell>
          <cell r="HH59">
            <v>0</v>
          </cell>
          <cell r="HM59" t="str">
            <v/>
          </cell>
          <cell r="HN59" t="str">
            <v/>
          </cell>
          <cell r="HS59">
            <v>3067</v>
          </cell>
          <cell r="HT59" t="str">
            <v>PKN</v>
          </cell>
          <cell r="HU59">
            <v>0</v>
          </cell>
          <cell r="HV59" t="str">
            <v>IND</v>
          </cell>
          <cell r="HW59">
            <v>0</v>
          </cell>
          <cell r="HX59" t="str">
            <v>MAT-W</v>
          </cell>
          <cell r="HY59">
            <v>0</v>
          </cell>
          <cell r="HZ59" t="str">
            <v>SEJ-W</v>
          </cell>
          <cell r="IA59">
            <v>0</v>
          </cell>
          <cell r="IB59" t="str">
            <v>IGR-W</v>
          </cell>
          <cell r="IC59">
            <v>0</v>
          </cell>
          <cell r="ID59" t="str">
            <v>SBO</v>
          </cell>
          <cell r="IE59">
            <v>0</v>
          </cell>
          <cell r="IF59" t="str">
            <v>PJO</v>
          </cell>
          <cell r="IG59">
            <v>0</v>
          </cell>
          <cell r="IH59" t="str">
            <v>PRA</v>
          </cell>
          <cell r="II59">
            <v>0</v>
          </cell>
          <cell r="IJ59" t="str">
            <v>JAW</v>
          </cell>
          <cell r="IK59">
            <v>0</v>
          </cell>
          <cell r="IL59" t="str">
            <v>ARB</v>
          </cell>
          <cell r="IM59">
            <v>0</v>
          </cell>
          <cell r="IN59" t="str">
            <v>PKM</v>
          </cell>
          <cell r="IO59">
            <v>0</v>
          </cell>
          <cell r="IP59" t="str">
            <v>GEO-P</v>
          </cell>
          <cell r="IQ59">
            <v>0</v>
          </cell>
          <cell r="IR59" t="str">
            <v>SEJ-P</v>
          </cell>
          <cell r="IS59">
            <v>0</v>
          </cell>
          <cell r="IT59" t="str">
            <v>SOS-P</v>
          </cell>
          <cell r="IU59">
            <v>0</v>
          </cell>
          <cell r="IV59" t="str">
            <v>EKO-P</v>
          </cell>
          <cell r="IW59">
            <v>0</v>
          </cell>
          <cell r="IX59" t="str">
            <v>BIO-L</v>
          </cell>
          <cell r="IY59">
            <v>0</v>
          </cell>
          <cell r="IZ59" t="str">
            <v>IGR-L</v>
          </cell>
          <cell r="JA59">
            <v>0</v>
          </cell>
        </row>
        <row r="60">
          <cell r="J60">
            <v>50</v>
          </cell>
          <cell r="K60">
            <v>51</v>
          </cell>
          <cell r="L60">
            <v>52</v>
          </cell>
          <cell r="M60">
            <v>53</v>
          </cell>
          <cell r="N60">
            <v>54</v>
          </cell>
          <cell r="O60">
            <v>55</v>
          </cell>
          <cell r="P60">
            <v>152</v>
          </cell>
          <cell r="Q60" t="str">
            <v/>
          </cell>
          <cell r="AB60">
            <v>57</v>
          </cell>
          <cell r="AC60">
            <v>17</v>
          </cell>
          <cell r="AD60">
            <v>3068</v>
          </cell>
          <cell r="AE60" t="str">
            <v>0002800635</v>
          </cell>
          <cell r="AF60" t="str">
            <v>FRIANKA RAMADHANI</v>
          </cell>
          <cell r="AG60" t="str">
            <v>L</v>
          </cell>
          <cell r="AH60" t="str">
            <v>10-TKR.2</v>
          </cell>
          <cell r="AI60" t="str">
            <v>AGM</v>
          </cell>
          <cell r="AJ60">
            <v>0</v>
          </cell>
          <cell r="AK60">
            <v>0</v>
          </cell>
          <cell r="AL60">
            <v>0</v>
          </cell>
          <cell r="AM60">
            <v>0</v>
          </cell>
          <cell r="AN60">
            <v>0</v>
          </cell>
          <cell r="AO60" t="str">
            <v>PKN</v>
          </cell>
          <cell r="AP60">
            <v>0</v>
          </cell>
          <cell r="AQ60">
            <v>0</v>
          </cell>
          <cell r="AR60">
            <v>0</v>
          </cell>
          <cell r="AS60">
            <v>0</v>
          </cell>
          <cell r="AT60">
            <v>0</v>
          </cell>
          <cell r="AU60" t="str">
            <v>IND</v>
          </cell>
          <cell r="AV60">
            <v>0</v>
          </cell>
          <cell r="AW60">
            <v>0</v>
          </cell>
          <cell r="AX60">
            <v>0</v>
          </cell>
          <cell r="AY60">
            <v>0</v>
          </cell>
          <cell r="AZ60">
            <v>0</v>
          </cell>
          <cell r="BA60" t="str">
            <v>MAT</v>
          </cell>
          <cell r="BB60">
            <v>0</v>
          </cell>
          <cell r="BC60">
            <v>0</v>
          </cell>
          <cell r="BD60">
            <v>0</v>
          </cell>
          <cell r="BE60">
            <v>0</v>
          </cell>
          <cell r="BF60">
            <v>0</v>
          </cell>
          <cell r="BG60" t="str">
            <v>SEJ</v>
          </cell>
          <cell r="BH60">
            <v>0</v>
          </cell>
          <cell r="BI60">
            <v>0</v>
          </cell>
          <cell r="BJ60">
            <v>0</v>
          </cell>
          <cell r="BK60">
            <v>0</v>
          </cell>
          <cell r="BL60">
            <v>0</v>
          </cell>
          <cell r="BM60" t="str">
            <v>ING</v>
          </cell>
          <cell r="BN60">
            <v>0</v>
          </cell>
          <cell r="BO60">
            <v>0</v>
          </cell>
          <cell r="BP60">
            <v>0</v>
          </cell>
          <cell r="BQ60">
            <v>0</v>
          </cell>
          <cell r="BR60">
            <v>0</v>
          </cell>
          <cell r="BS60" t="str">
            <v>SBU</v>
          </cell>
          <cell r="BT60">
            <v>0</v>
          </cell>
          <cell r="BU60">
            <v>0</v>
          </cell>
          <cell r="BV60">
            <v>0</v>
          </cell>
          <cell r="BW60">
            <v>0</v>
          </cell>
          <cell r="BX60">
            <v>0</v>
          </cell>
          <cell r="BY60" t="str">
            <v>KWU</v>
          </cell>
          <cell r="BZ60">
            <v>0</v>
          </cell>
          <cell r="CA60">
            <v>0</v>
          </cell>
          <cell r="CB60">
            <v>0</v>
          </cell>
          <cell r="CC60">
            <v>0</v>
          </cell>
          <cell r="CD60">
            <v>0</v>
          </cell>
          <cell r="CE60" t="str">
            <v>POR</v>
          </cell>
          <cell r="CF60">
            <v>0</v>
          </cell>
          <cell r="CG60">
            <v>0</v>
          </cell>
          <cell r="CH60">
            <v>0</v>
          </cell>
          <cell r="CI60">
            <v>0</v>
          </cell>
          <cell r="CJ60">
            <v>0</v>
          </cell>
          <cell r="CK60" t="str">
            <v>JAW</v>
          </cell>
          <cell r="CL60">
            <v>0</v>
          </cell>
          <cell r="CM60">
            <v>0</v>
          </cell>
          <cell r="CN60">
            <v>0</v>
          </cell>
          <cell r="CO60">
            <v>0</v>
          </cell>
          <cell r="CP60">
            <v>0</v>
          </cell>
          <cell r="CQ60" t="str">
            <v>C11</v>
          </cell>
          <cell r="CR60">
            <v>0</v>
          </cell>
          <cell r="CS60">
            <v>0</v>
          </cell>
          <cell r="CT60">
            <v>0</v>
          </cell>
          <cell r="CU60">
            <v>0</v>
          </cell>
          <cell r="CV60">
            <v>0</v>
          </cell>
          <cell r="CW60" t="str">
            <v>C12</v>
          </cell>
          <cell r="CX60">
            <v>0</v>
          </cell>
          <cell r="CY60">
            <v>0</v>
          </cell>
          <cell r="CZ60">
            <v>0</v>
          </cell>
          <cell r="DA60">
            <v>0</v>
          </cell>
          <cell r="DB60">
            <v>0</v>
          </cell>
          <cell r="DC60" t="str">
            <v>C13</v>
          </cell>
          <cell r="DD60">
            <v>0</v>
          </cell>
          <cell r="DE60">
            <v>0</v>
          </cell>
          <cell r="DF60">
            <v>0</v>
          </cell>
          <cell r="DG60">
            <v>0</v>
          </cell>
          <cell r="DH60">
            <v>0</v>
          </cell>
          <cell r="DI60" t="str">
            <v>C21</v>
          </cell>
          <cell r="DJ60">
            <v>0</v>
          </cell>
          <cell r="DK60">
            <v>0</v>
          </cell>
          <cell r="DL60">
            <v>0</v>
          </cell>
          <cell r="DM60">
            <v>0</v>
          </cell>
          <cell r="DN60">
            <v>0</v>
          </cell>
          <cell r="DO60" t="str">
            <v>C22</v>
          </cell>
          <cell r="DP60">
            <v>0</v>
          </cell>
          <cell r="DQ60">
            <v>0</v>
          </cell>
          <cell r="DR60">
            <v>0</v>
          </cell>
          <cell r="DS60">
            <v>0</v>
          </cell>
          <cell r="DT60">
            <v>0</v>
          </cell>
          <cell r="DU60" t="str">
            <v>C23</v>
          </cell>
          <cell r="DV60">
            <v>0</v>
          </cell>
          <cell r="DW60">
            <v>0</v>
          </cell>
          <cell r="DX60">
            <v>0</v>
          </cell>
          <cell r="DY60">
            <v>0</v>
          </cell>
          <cell r="DZ60">
            <v>0</v>
          </cell>
          <cell r="EA60" t="str">
            <v>C24</v>
          </cell>
          <cell r="EB60">
            <v>0</v>
          </cell>
          <cell r="EC60">
            <v>0</v>
          </cell>
          <cell r="ED60">
            <v>0</v>
          </cell>
          <cell r="EE60">
            <v>0</v>
          </cell>
          <cell r="EF60">
            <v>0</v>
          </cell>
          <cell r="EG60" t="str">
            <v>C25</v>
          </cell>
          <cell r="EH60">
            <v>0</v>
          </cell>
          <cell r="EI60">
            <v>0</v>
          </cell>
          <cell r="EJ60">
            <v>0</v>
          </cell>
          <cell r="EK60">
            <v>0</v>
          </cell>
          <cell r="EL60">
            <v>0</v>
          </cell>
          <cell r="EM60" t="str">
            <v>C26</v>
          </cell>
          <cell r="EN60">
            <v>0</v>
          </cell>
          <cell r="EO60">
            <v>0</v>
          </cell>
          <cell r="EP60">
            <v>0</v>
          </cell>
          <cell r="EQ60">
            <v>0</v>
          </cell>
          <cell r="ER60">
            <v>0</v>
          </cell>
          <cell r="ES60" t="str">
            <v>C27</v>
          </cell>
          <cell r="ET60">
            <v>0</v>
          </cell>
          <cell r="EU60">
            <v>0</v>
          </cell>
          <cell r="EV60">
            <v>0</v>
          </cell>
          <cell r="EW60">
            <v>0</v>
          </cell>
          <cell r="EX60">
            <v>0</v>
          </cell>
          <cell r="EY60" t="str">
            <v>C31</v>
          </cell>
          <cell r="EZ60">
            <v>0</v>
          </cell>
          <cell r="FA60">
            <v>0</v>
          </cell>
          <cell r="FB60">
            <v>0</v>
          </cell>
          <cell r="FC60">
            <v>0</v>
          </cell>
          <cell r="FD60">
            <v>0</v>
          </cell>
          <cell r="FE60" t="str">
            <v>C32</v>
          </cell>
          <cell r="FF60">
            <v>0</v>
          </cell>
          <cell r="FG60">
            <v>0</v>
          </cell>
          <cell r="FH60">
            <v>0</v>
          </cell>
          <cell r="FI60">
            <v>0</v>
          </cell>
          <cell r="FJ60">
            <v>0</v>
          </cell>
          <cell r="FK60" t="str">
            <v>C33</v>
          </cell>
          <cell r="FL60">
            <v>0</v>
          </cell>
          <cell r="FM60">
            <v>0</v>
          </cell>
          <cell r="FN60">
            <v>0</v>
          </cell>
          <cell r="FO60">
            <v>0</v>
          </cell>
          <cell r="FP60">
            <v>0</v>
          </cell>
          <cell r="FQ60" t="str">
            <v>C34</v>
          </cell>
          <cell r="FR60">
            <v>0</v>
          </cell>
          <cell r="FS60">
            <v>0</v>
          </cell>
          <cell r="FT60">
            <v>0</v>
          </cell>
          <cell r="FU60">
            <v>0</v>
          </cell>
          <cell r="FV60">
            <v>0</v>
          </cell>
          <cell r="FW60" t="str">
            <v>C35</v>
          </cell>
          <cell r="FX60">
            <v>0</v>
          </cell>
          <cell r="FY60">
            <v>0</v>
          </cell>
          <cell r="FZ60">
            <v>0</v>
          </cell>
          <cell r="GA60">
            <v>0</v>
          </cell>
          <cell r="GB60">
            <v>0</v>
          </cell>
          <cell r="GC60" t="str">
            <v>C36</v>
          </cell>
          <cell r="GD60">
            <v>0</v>
          </cell>
          <cell r="GE60">
            <v>0</v>
          </cell>
          <cell r="GF60">
            <v>0</v>
          </cell>
          <cell r="GG60">
            <v>0</v>
          </cell>
          <cell r="GH60">
            <v>0</v>
          </cell>
          <cell r="GI60" t="str">
            <v>C37</v>
          </cell>
          <cell r="GJ60">
            <v>0</v>
          </cell>
          <cell r="GK60">
            <v>0</v>
          </cell>
          <cell r="GL60">
            <v>0</v>
          </cell>
          <cell r="GM60">
            <v>0</v>
          </cell>
          <cell r="GN60">
            <v>0</v>
          </cell>
          <cell r="GO60" t="str">
            <v>C38</v>
          </cell>
          <cell r="GP60">
            <v>0</v>
          </cell>
          <cell r="GQ60">
            <v>0</v>
          </cell>
          <cell r="GR60">
            <v>0</v>
          </cell>
          <cell r="GS60">
            <v>0</v>
          </cell>
          <cell r="GT60">
            <v>0</v>
          </cell>
          <cell r="GU60" t="str">
            <v>C39</v>
          </cell>
          <cell r="GV60">
            <v>0</v>
          </cell>
          <cell r="GW60">
            <v>0</v>
          </cell>
          <cell r="GX60">
            <v>0</v>
          </cell>
          <cell r="GY60">
            <v>0</v>
          </cell>
          <cell r="GZ60">
            <v>0</v>
          </cell>
          <cell r="HA60" t="str">
            <v>C310</v>
          </cell>
          <cell r="HB60">
            <v>0</v>
          </cell>
          <cell r="HG60" t="str">
            <v>C310</v>
          </cell>
          <cell r="HH60">
            <v>0</v>
          </cell>
          <cell r="HM60" t="str">
            <v/>
          </cell>
          <cell r="HN60" t="str">
            <v/>
          </cell>
          <cell r="HS60">
            <v>3068</v>
          </cell>
          <cell r="HT60" t="str">
            <v>PKN</v>
          </cell>
          <cell r="HU60">
            <v>0</v>
          </cell>
          <cell r="HV60" t="str">
            <v>IND</v>
          </cell>
          <cell r="HW60">
            <v>0</v>
          </cell>
          <cell r="HX60" t="str">
            <v>MAT-W</v>
          </cell>
          <cell r="HY60">
            <v>0</v>
          </cell>
          <cell r="HZ60" t="str">
            <v>SEJ-W</v>
          </cell>
          <cell r="IA60">
            <v>0</v>
          </cell>
          <cell r="IB60" t="str">
            <v>IGR-W</v>
          </cell>
          <cell r="IC60">
            <v>0</v>
          </cell>
          <cell r="ID60" t="str">
            <v>SBO</v>
          </cell>
          <cell r="IE60">
            <v>0</v>
          </cell>
          <cell r="IF60" t="str">
            <v>PJO</v>
          </cell>
          <cell r="IG60">
            <v>0</v>
          </cell>
          <cell r="IH60" t="str">
            <v>PRA</v>
          </cell>
          <cell r="II60">
            <v>0</v>
          </cell>
          <cell r="IJ60" t="str">
            <v>JAW</v>
          </cell>
          <cell r="IK60">
            <v>0</v>
          </cell>
          <cell r="IL60" t="str">
            <v>ARB</v>
          </cell>
          <cell r="IM60">
            <v>0</v>
          </cell>
          <cell r="IN60" t="str">
            <v>PKM</v>
          </cell>
          <cell r="IO60">
            <v>0</v>
          </cell>
          <cell r="IP60" t="str">
            <v>GEO-P</v>
          </cell>
          <cell r="IQ60">
            <v>0</v>
          </cell>
          <cell r="IR60" t="str">
            <v>SEJ-P</v>
          </cell>
          <cell r="IS60">
            <v>0</v>
          </cell>
          <cell r="IT60" t="str">
            <v>SOS-P</v>
          </cell>
          <cell r="IU60">
            <v>0</v>
          </cell>
          <cell r="IV60" t="str">
            <v>EKO-P</v>
          </cell>
          <cell r="IW60">
            <v>0</v>
          </cell>
          <cell r="IX60" t="str">
            <v>BIO-L</v>
          </cell>
          <cell r="IY60">
            <v>0</v>
          </cell>
          <cell r="IZ60" t="str">
            <v>IGR-L</v>
          </cell>
          <cell r="JA60">
            <v>0</v>
          </cell>
        </row>
        <row r="61">
          <cell r="H61" t="str">
            <v>Nama Mata Pelajaran</v>
          </cell>
          <cell r="I61" t="str">
            <v>Kode Mapel</v>
          </cell>
          <cell r="J61">
            <v>74</v>
          </cell>
          <cell r="K61">
            <v>75</v>
          </cell>
          <cell r="L61">
            <v>76</v>
          </cell>
          <cell r="M61">
            <v>77</v>
          </cell>
          <cell r="N61">
            <v>78</v>
          </cell>
          <cell r="O61">
            <v>79</v>
          </cell>
          <cell r="P61">
            <v>160</v>
          </cell>
          <cell r="Q61" t="str">
            <v/>
          </cell>
          <cell r="AB61">
            <v>58</v>
          </cell>
          <cell r="AC61">
            <v>18</v>
          </cell>
          <cell r="AD61">
            <v>3069</v>
          </cell>
          <cell r="AF61" t="str">
            <v>GUSTAF YUSUF BINTARA</v>
          </cell>
          <cell r="AG61" t="str">
            <v>L</v>
          </cell>
          <cell r="AH61" t="str">
            <v>10-TKR.2</v>
          </cell>
          <cell r="AI61" t="str">
            <v>AGM</v>
          </cell>
          <cell r="AJ61">
            <v>0</v>
          </cell>
          <cell r="AK61">
            <v>0</v>
          </cell>
          <cell r="AL61">
            <v>0</v>
          </cell>
          <cell r="AM61">
            <v>0</v>
          </cell>
          <cell r="AN61">
            <v>0</v>
          </cell>
          <cell r="AO61" t="str">
            <v>PKN</v>
          </cell>
          <cell r="AP61">
            <v>0</v>
          </cell>
          <cell r="AQ61">
            <v>0</v>
          </cell>
          <cell r="AR61">
            <v>0</v>
          </cell>
          <cell r="AS61">
            <v>0</v>
          </cell>
          <cell r="AT61">
            <v>0</v>
          </cell>
          <cell r="AU61" t="str">
            <v>IND</v>
          </cell>
          <cell r="AV61">
            <v>0</v>
          </cell>
          <cell r="AW61">
            <v>0</v>
          </cell>
          <cell r="AX61">
            <v>0</v>
          </cell>
          <cell r="AY61">
            <v>0</v>
          </cell>
          <cell r="AZ61">
            <v>0</v>
          </cell>
          <cell r="BA61" t="str">
            <v>MAT</v>
          </cell>
          <cell r="BB61">
            <v>0</v>
          </cell>
          <cell r="BC61">
            <v>0</v>
          </cell>
          <cell r="BD61">
            <v>0</v>
          </cell>
          <cell r="BE61">
            <v>0</v>
          </cell>
          <cell r="BF61">
            <v>0</v>
          </cell>
          <cell r="BG61" t="str">
            <v>SEJ</v>
          </cell>
          <cell r="BH61">
            <v>0</v>
          </cell>
          <cell r="BI61">
            <v>0</v>
          </cell>
          <cell r="BJ61">
            <v>0</v>
          </cell>
          <cell r="BK61">
            <v>0</v>
          </cell>
          <cell r="BL61">
            <v>0</v>
          </cell>
          <cell r="BM61" t="str">
            <v>ING</v>
          </cell>
          <cell r="BN61">
            <v>0</v>
          </cell>
          <cell r="BO61">
            <v>0</v>
          </cell>
          <cell r="BP61">
            <v>0</v>
          </cell>
          <cell r="BQ61">
            <v>0</v>
          </cell>
          <cell r="BR61">
            <v>0</v>
          </cell>
          <cell r="BS61" t="str">
            <v>SBU</v>
          </cell>
          <cell r="BT61">
            <v>0</v>
          </cell>
          <cell r="BU61">
            <v>0</v>
          </cell>
          <cell r="BV61">
            <v>0</v>
          </cell>
          <cell r="BW61">
            <v>0</v>
          </cell>
          <cell r="BX61">
            <v>0</v>
          </cell>
          <cell r="BY61" t="str">
            <v>KWU</v>
          </cell>
          <cell r="BZ61">
            <v>0</v>
          </cell>
          <cell r="CA61">
            <v>0</v>
          </cell>
          <cell r="CB61">
            <v>0</v>
          </cell>
          <cell r="CC61">
            <v>0</v>
          </cell>
          <cell r="CD61">
            <v>0</v>
          </cell>
          <cell r="CE61" t="str">
            <v>POR</v>
          </cell>
          <cell r="CF61">
            <v>0</v>
          </cell>
          <cell r="CG61">
            <v>0</v>
          </cell>
          <cell r="CH61">
            <v>0</v>
          </cell>
          <cell r="CI61">
            <v>0</v>
          </cell>
          <cell r="CJ61">
            <v>0</v>
          </cell>
          <cell r="CK61" t="str">
            <v>JAW</v>
          </cell>
          <cell r="CL61">
            <v>0</v>
          </cell>
          <cell r="CM61">
            <v>0</v>
          </cell>
          <cell r="CN61">
            <v>0</v>
          </cell>
          <cell r="CO61">
            <v>0</v>
          </cell>
          <cell r="CP61">
            <v>0</v>
          </cell>
          <cell r="CQ61" t="str">
            <v>C11</v>
          </cell>
          <cell r="CR61">
            <v>0</v>
          </cell>
          <cell r="CS61">
            <v>0</v>
          </cell>
          <cell r="CT61">
            <v>0</v>
          </cell>
          <cell r="CU61">
            <v>0</v>
          </cell>
          <cell r="CV61">
            <v>0</v>
          </cell>
          <cell r="CW61" t="str">
            <v>C12</v>
          </cell>
          <cell r="CX61">
            <v>0</v>
          </cell>
          <cell r="CY61">
            <v>0</v>
          </cell>
          <cell r="CZ61">
            <v>0</v>
          </cell>
          <cell r="DA61">
            <v>0</v>
          </cell>
          <cell r="DB61">
            <v>0</v>
          </cell>
          <cell r="DC61" t="str">
            <v>C13</v>
          </cell>
          <cell r="DD61">
            <v>0</v>
          </cell>
          <cell r="DE61">
            <v>0</v>
          </cell>
          <cell r="DF61">
            <v>0</v>
          </cell>
          <cell r="DG61">
            <v>0</v>
          </cell>
          <cell r="DH61">
            <v>0</v>
          </cell>
          <cell r="DI61" t="str">
            <v>C21</v>
          </cell>
          <cell r="DJ61">
            <v>0</v>
          </cell>
          <cell r="DK61">
            <v>0</v>
          </cell>
          <cell r="DL61">
            <v>0</v>
          </cell>
          <cell r="DM61">
            <v>0</v>
          </cell>
          <cell r="DN61">
            <v>0</v>
          </cell>
          <cell r="DO61" t="str">
            <v>C22</v>
          </cell>
          <cell r="DP61">
            <v>0</v>
          </cell>
          <cell r="DQ61">
            <v>0</v>
          </cell>
          <cell r="DR61">
            <v>0</v>
          </cell>
          <cell r="DS61">
            <v>0</v>
          </cell>
          <cell r="DT61">
            <v>0</v>
          </cell>
          <cell r="DU61" t="str">
            <v>C23</v>
          </cell>
          <cell r="DV61">
            <v>0</v>
          </cell>
          <cell r="DW61">
            <v>0</v>
          </cell>
          <cell r="DX61">
            <v>0</v>
          </cell>
          <cell r="DY61">
            <v>0</v>
          </cell>
          <cell r="DZ61">
            <v>0</v>
          </cell>
          <cell r="EA61" t="str">
            <v>C24</v>
          </cell>
          <cell r="EB61">
            <v>0</v>
          </cell>
          <cell r="EC61">
            <v>0</v>
          </cell>
          <cell r="ED61">
            <v>0</v>
          </cell>
          <cell r="EE61">
            <v>0</v>
          </cell>
          <cell r="EF61">
            <v>0</v>
          </cell>
          <cell r="EG61" t="str">
            <v>C25</v>
          </cell>
          <cell r="EH61">
            <v>0</v>
          </cell>
          <cell r="EI61">
            <v>0</v>
          </cell>
          <cell r="EJ61">
            <v>0</v>
          </cell>
          <cell r="EK61">
            <v>0</v>
          </cell>
          <cell r="EL61">
            <v>0</v>
          </cell>
          <cell r="EM61" t="str">
            <v>C26</v>
          </cell>
          <cell r="EN61">
            <v>0</v>
          </cell>
          <cell r="EO61">
            <v>0</v>
          </cell>
          <cell r="EP61">
            <v>0</v>
          </cell>
          <cell r="EQ61">
            <v>0</v>
          </cell>
          <cell r="ER61">
            <v>0</v>
          </cell>
          <cell r="ES61" t="str">
            <v>C27</v>
          </cell>
          <cell r="ET61">
            <v>0</v>
          </cell>
          <cell r="EU61">
            <v>0</v>
          </cell>
          <cell r="EV61">
            <v>0</v>
          </cell>
          <cell r="EW61">
            <v>0</v>
          </cell>
          <cell r="EX61">
            <v>0</v>
          </cell>
          <cell r="EY61" t="str">
            <v>C31</v>
          </cell>
          <cell r="EZ61">
            <v>0</v>
          </cell>
          <cell r="FA61">
            <v>0</v>
          </cell>
          <cell r="FB61">
            <v>0</v>
          </cell>
          <cell r="FC61">
            <v>0</v>
          </cell>
          <cell r="FD61">
            <v>0</v>
          </cell>
          <cell r="FE61" t="str">
            <v>C32</v>
          </cell>
          <cell r="FF61">
            <v>0</v>
          </cell>
          <cell r="FG61">
            <v>0</v>
          </cell>
          <cell r="FH61">
            <v>0</v>
          </cell>
          <cell r="FI61">
            <v>0</v>
          </cell>
          <cell r="FJ61">
            <v>0</v>
          </cell>
          <cell r="FK61" t="str">
            <v>C33</v>
          </cell>
          <cell r="FL61">
            <v>0</v>
          </cell>
          <cell r="FM61">
            <v>0</v>
          </cell>
          <cell r="FN61">
            <v>0</v>
          </cell>
          <cell r="FO61">
            <v>0</v>
          </cell>
          <cell r="FP61">
            <v>0</v>
          </cell>
          <cell r="FQ61" t="str">
            <v>C34</v>
          </cell>
          <cell r="FR61">
            <v>0</v>
          </cell>
          <cell r="FS61">
            <v>0</v>
          </cell>
          <cell r="FT61">
            <v>0</v>
          </cell>
          <cell r="FU61">
            <v>0</v>
          </cell>
          <cell r="FV61">
            <v>0</v>
          </cell>
          <cell r="FW61" t="str">
            <v>C35</v>
          </cell>
          <cell r="FX61">
            <v>0</v>
          </cell>
          <cell r="FY61">
            <v>0</v>
          </cell>
          <cell r="FZ61">
            <v>0</v>
          </cell>
          <cell r="GA61">
            <v>0</v>
          </cell>
          <cell r="GB61">
            <v>0</v>
          </cell>
          <cell r="GC61" t="str">
            <v>C36</v>
          </cell>
          <cell r="GD61">
            <v>0</v>
          </cell>
          <cell r="GE61">
            <v>0</v>
          </cell>
          <cell r="GF61">
            <v>0</v>
          </cell>
          <cell r="GG61">
            <v>0</v>
          </cell>
          <cell r="GH61">
            <v>0</v>
          </cell>
          <cell r="GI61" t="str">
            <v>C37</v>
          </cell>
          <cell r="GJ61">
            <v>0</v>
          </cell>
          <cell r="GK61">
            <v>0</v>
          </cell>
          <cell r="GL61">
            <v>0</v>
          </cell>
          <cell r="GM61">
            <v>0</v>
          </cell>
          <cell r="GN61">
            <v>0</v>
          </cell>
          <cell r="GO61" t="str">
            <v>C38</v>
          </cell>
          <cell r="GP61">
            <v>0</v>
          </cell>
          <cell r="GQ61">
            <v>0</v>
          </cell>
          <cell r="GR61">
            <v>0</v>
          </cell>
          <cell r="GS61">
            <v>0</v>
          </cell>
          <cell r="GT61">
            <v>0</v>
          </cell>
          <cell r="GU61" t="str">
            <v>C39</v>
          </cell>
          <cell r="GV61">
            <v>0</v>
          </cell>
          <cell r="GW61">
            <v>0</v>
          </cell>
          <cell r="GX61">
            <v>0</v>
          </cell>
          <cell r="GY61">
            <v>0</v>
          </cell>
          <cell r="GZ61">
            <v>0</v>
          </cell>
          <cell r="HA61" t="str">
            <v>C310</v>
          </cell>
          <cell r="HB61">
            <v>0</v>
          </cell>
          <cell r="HG61" t="str">
            <v>C310</v>
          </cell>
          <cell r="HH61">
            <v>0</v>
          </cell>
          <cell r="HM61" t="str">
            <v/>
          </cell>
          <cell r="HN61" t="str">
            <v/>
          </cell>
          <cell r="HS61">
            <v>3069</v>
          </cell>
          <cell r="HT61" t="str">
            <v>PKN</v>
          </cell>
          <cell r="HU61">
            <v>0</v>
          </cell>
          <cell r="HV61" t="str">
            <v>IND</v>
          </cell>
          <cell r="HW61">
            <v>0</v>
          </cell>
          <cell r="HX61" t="str">
            <v>MAT-W</v>
          </cell>
          <cell r="HY61">
            <v>0</v>
          </cell>
          <cell r="HZ61" t="str">
            <v>SEJ-W</v>
          </cell>
          <cell r="IA61">
            <v>0</v>
          </cell>
          <cell r="IB61" t="str">
            <v>IGR-W</v>
          </cell>
          <cell r="IC61">
            <v>0</v>
          </cell>
          <cell r="ID61" t="str">
            <v>SBO</v>
          </cell>
          <cell r="IE61">
            <v>0</v>
          </cell>
          <cell r="IF61" t="str">
            <v>PJO</v>
          </cell>
          <cell r="IG61">
            <v>0</v>
          </cell>
          <cell r="IH61" t="str">
            <v>PRA</v>
          </cell>
          <cell r="II61">
            <v>0</v>
          </cell>
          <cell r="IJ61" t="str">
            <v>JAW</v>
          </cell>
          <cell r="IK61">
            <v>0</v>
          </cell>
          <cell r="IL61" t="str">
            <v>ARB</v>
          </cell>
          <cell r="IM61">
            <v>0</v>
          </cell>
          <cell r="IN61" t="str">
            <v>PKM</v>
          </cell>
          <cell r="IO61">
            <v>0</v>
          </cell>
          <cell r="IP61" t="str">
            <v>GEO-P</v>
          </cell>
          <cell r="IQ61">
            <v>0</v>
          </cell>
          <cell r="IR61" t="str">
            <v>SEJ-P</v>
          </cell>
          <cell r="IS61">
            <v>0</v>
          </cell>
          <cell r="IT61" t="str">
            <v>SOS-P</v>
          </cell>
          <cell r="IU61">
            <v>0</v>
          </cell>
          <cell r="IV61" t="str">
            <v>EKO-P</v>
          </cell>
          <cell r="IW61">
            <v>0</v>
          </cell>
          <cell r="IX61" t="str">
            <v>BIO-L</v>
          </cell>
          <cell r="IY61">
            <v>0</v>
          </cell>
          <cell r="IZ61" t="str">
            <v>IGR-L</v>
          </cell>
          <cell r="JA61">
            <v>0</v>
          </cell>
        </row>
        <row r="62">
          <cell r="H62" t="str">
            <v>Pilih Mata Pelajaran</v>
          </cell>
          <cell r="I62" t="str">
            <v>Pilih</v>
          </cell>
          <cell r="J62">
            <v>38</v>
          </cell>
          <cell r="K62">
            <v>39</v>
          </cell>
          <cell r="L62">
            <v>40</v>
          </cell>
          <cell r="M62">
            <v>41</v>
          </cell>
          <cell r="N62">
            <v>42</v>
          </cell>
          <cell r="O62">
            <v>43</v>
          </cell>
          <cell r="P62">
            <v>148</v>
          </cell>
          <cell r="Q62" t="str">
            <v/>
          </cell>
          <cell r="AB62">
            <v>59</v>
          </cell>
          <cell r="AC62">
            <v>19</v>
          </cell>
          <cell r="AD62">
            <v>3070</v>
          </cell>
          <cell r="AE62" t="str">
            <v>0001016926</v>
          </cell>
          <cell r="AF62" t="str">
            <v>HANANTA BAGAS MIRZADANA</v>
          </cell>
          <cell r="AG62" t="str">
            <v>L</v>
          </cell>
          <cell r="AH62" t="str">
            <v>10-TKR.2</v>
          </cell>
          <cell r="AI62" t="str">
            <v>AGM</v>
          </cell>
          <cell r="AJ62">
            <v>0</v>
          </cell>
          <cell r="AK62">
            <v>0</v>
          </cell>
          <cell r="AL62">
            <v>0</v>
          </cell>
          <cell r="AM62">
            <v>0</v>
          </cell>
          <cell r="AN62">
            <v>0</v>
          </cell>
          <cell r="AO62" t="str">
            <v>PKN</v>
          </cell>
          <cell r="AP62">
            <v>0</v>
          </cell>
          <cell r="AQ62">
            <v>0</v>
          </cell>
          <cell r="AR62">
            <v>0</v>
          </cell>
          <cell r="AS62">
            <v>0</v>
          </cell>
          <cell r="AT62">
            <v>0</v>
          </cell>
          <cell r="AU62" t="str">
            <v>IND</v>
          </cell>
          <cell r="AV62">
            <v>0</v>
          </cell>
          <cell r="AW62">
            <v>0</v>
          </cell>
          <cell r="AX62">
            <v>0</v>
          </cell>
          <cell r="AY62">
            <v>0</v>
          </cell>
          <cell r="AZ62">
            <v>0</v>
          </cell>
          <cell r="BA62" t="str">
            <v>MAT</v>
          </cell>
          <cell r="BB62">
            <v>0</v>
          </cell>
          <cell r="BC62">
            <v>0</v>
          </cell>
          <cell r="BD62">
            <v>0</v>
          </cell>
          <cell r="BE62">
            <v>0</v>
          </cell>
          <cell r="BF62">
            <v>0</v>
          </cell>
          <cell r="BG62" t="str">
            <v>SEJ</v>
          </cell>
          <cell r="BH62">
            <v>0</v>
          </cell>
          <cell r="BI62">
            <v>0</v>
          </cell>
          <cell r="BJ62">
            <v>0</v>
          </cell>
          <cell r="BK62">
            <v>0</v>
          </cell>
          <cell r="BL62">
            <v>0</v>
          </cell>
          <cell r="BM62" t="str">
            <v>ING</v>
          </cell>
          <cell r="BN62">
            <v>0</v>
          </cell>
          <cell r="BO62">
            <v>0</v>
          </cell>
          <cell r="BP62">
            <v>0</v>
          </cell>
          <cell r="BQ62">
            <v>0</v>
          </cell>
          <cell r="BR62">
            <v>0</v>
          </cell>
          <cell r="BS62" t="str">
            <v>SBU</v>
          </cell>
          <cell r="BT62">
            <v>0</v>
          </cell>
          <cell r="BU62">
            <v>0</v>
          </cell>
          <cell r="BV62">
            <v>0</v>
          </cell>
          <cell r="BW62">
            <v>0</v>
          </cell>
          <cell r="BX62">
            <v>0</v>
          </cell>
          <cell r="BY62" t="str">
            <v>KWU</v>
          </cell>
          <cell r="BZ62">
            <v>0</v>
          </cell>
          <cell r="CA62">
            <v>0</v>
          </cell>
          <cell r="CB62">
            <v>0</v>
          </cell>
          <cell r="CC62">
            <v>0</v>
          </cell>
          <cell r="CD62">
            <v>0</v>
          </cell>
          <cell r="CE62" t="str">
            <v>POR</v>
          </cell>
          <cell r="CF62">
            <v>0</v>
          </cell>
          <cell r="CG62">
            <v>0</v>
          </cell>
          <cell r="CH62">
            <v>0</v>
          </cell>
          <cell r="CI62">
            <v>0</v>
          </cell>
          <cell r="CJ62">
            <v>0</v>
          </cell>
          <cell r="CK62" t="str">
            <v>JAW</v>
          </cell>
          <cell r="CL62">
            <v>0</v>
          </cell>
          <cell r="CM62">
            <v>0</v>
          </cell>
          <cell r="CN62">
            <v>0</v>
          </cell>
          <cell r="CO62">
            <v>0</v>
          </cell>
          <cell r="CP62">
            <v>0</v>
          </cell>
          <cell r="CQ62" t="str">
            <v>C11</v>
          </cell>
          <cell r="CR62">
            <v>0</v>
          </cell>
          <cell r="CS62">
            <v>0</v>
          </cell>
          <cell r="CT62">
            <v>0</v>
          </cell>
          <cell r="CU62">
            <v>0</v>
          </cell>
          <cell r="CV62">
            <v>0</v>
          </cell>
          <cell r="CW62" t="str">
            <v>C12</v>
          </cell>
          <cell r="CX62">
            <v>0</v>
          </cell>
          <cell r="CY62">
            <v>0</v>
          </cell>
          <cell r="CZ62">
            <v>0</v>
          </cell>
          <cell r="DA62">
            <v>0</v>
          </cell>
          <cell r="DB62">
            <v>0</v>
          </cell>
          <cell r="DC62" t="str">
            <v>C13</v>
          </cell>
          <cell r="DD62">
            <v>0</v>
          </cell>
          <cell r="DE62">
            <v>0</v>
          </cell>
          <cell r="DF62">
            <v>0</v>
          </cell>
          <cell r="DG62">
            <v>0</v>
          </cell>
          <cell r="DH62">
            <v>0</v>
          </cell>
          <cell r="DI62" t="str">
            <v>C21</v>
          </cell>
          <cell r="DJ62">
            <v>0</v>
          </cell>
          <cell r="DK62">
            <v>0</v>
          </cell>
          <cell r="DL62">
            <v>0</v>
          </cell>
          <cell r="DM62">
            <v>0</v>
          </cell>
          <cell r="DN62">
            <v>0</v>
          </cell>
          <cell r="DO62" t="str">
            <v>C22</v>
          </cell>
          <cell r="DP62">
            <v>0</v>
          </cell>
          <cell r="DQ62">
            <v>0</v>
          </cell>
          <cell r="DR62">
            <v>0</v>
          </cell>
          <cell r="DS62">
            <v>0</v>
          </cell>
          <cell r="DT62">
            <v>0</v>
          </cell>
          <cell r="DU62" t="str">
            <v>C23</v>
          </cell>
          <cell r="DV62">
            <v>0</v>
          </cell>
          <cell r="DW62">
            <v>0</v>
          </cell>
          <cell r="DX62">
            <v>0</v>
          </cell>
          <cell r="DY62">
            <v>0</v>
          </cell>
          <cell r="DZ62">
            <v>0</v>
          </cell>
          <cell r="EA62" t="str">
            <v>C24</v>
          </cell>
          <cell r="EB62">
            <v>0</v>
          </cell>
          <cell r="EC62">
            <v>0</v>
          </cell>
          <cell r="ED62">
            <v>0</v>
          </cell>
          <cell r="EE62">
            <v>0</v>
          </cell>
          <cell r="EF62">
            <v>0</v>
          </cell>
          <cell r="EG62" t="str">
            <v>C25</v>
          </cell>
          <cell r="EH62">
            <v>0</v>
          </cell>
          <cell r="EI62">
            <v>0</v>
          </cell>
          <cell r="EJ62">
            <v>0</v>
          </cell>
          <cell r="EK62">
            <v>0</v>
          </cell>
          <cell r="EL62">
            <v>0</v>
          </cell>
          <cell r="EM62" t="str">
            <v>C26</v>
          </cell>
          <cell r="EN62">
            <v>0</v>
          </cell>
          <cell r="EO62">
            <v>0</v>
          </cell>
          <cell r="EP62">
            <v>0</v>
          </cell>
          <cell r="EQ62">
            <v>0</v>
          </cell>
          <cell r="ER62">
            <v>0</v>
          </cell>
          <cell r="ES62" t="str">
            <v>C27</v>
          </cell>
          <cell r="ET62">
            <v>0</v>
          </cell>
          <cell r="EU62">
            <v>0</v>
          </cell>
          <cell r="EV62">
            <v>0</v>
          </cell>
          <cell r="EW62">
            <v>0</v>
          </cell>
          <cell r="EX62">
            <v>0</v>
          </cell>
          <cell r="EY62" t="str">
            <v>C31</v>
          </cell>
          <cell r="EZ62">
            <v>0</v>
          </cell>
          <cell r="FA62">
            <v>0</v>
          </cell>
          <cell r="FB62">
            <v>0</v>
          </cell>
          <cell r="FC62">
            <v>0</v>
          </cell>
          <cell r="FD62">
            <v>0</v>
          </cell>
          <cell r="FE62" t="str">
            <v>C32</v>
          </cell>
          <cell r="FF62">
            <v>0</v>
          </cell>
          <cell r="FG62">
            <v>0</v>
          </cell>
          <cell r="FH62">
            <v>0</v>
          </cell>
          <cell r="FI62">
            <v>0</v>
          </cell>
          <cell r="FJ62">
            <v>0</v>
          </cell>
          <cell r="FK62" t="str">
            <v>C33</v>
          </cell>
          <cell r="FL62">
            <v>0</v>
          </cell>
          <cell r="FM62">
            <v>0</v>
          </cell>
          <cell r="FN62">
            <v>0</v>
          </cell>
          <cell r="FO62">
            <v>0</v>
          </cell>
          <cell r="FP62">
            <v>0</v>
          </cell>
          <cell r="FQ62" t="str">
            <v>C34</v>
          </cell>
          <cell r="FR62">
            <v>0</v>
          </cell>
          <cell r="FS62">
            <v>0</v>
          </cell>
          <cell r="FT62">
            <v>0</v>
          </cell>
          <cell r="FU62">
            <v>0</v>
          </cell>
          <cell r="FV62">
            <v>0</v>
          </cell>
          <cell r="FW62" t="str">
            <v>C35</v>
          </cell>
          <cell r="FX62">
            <v>0</v>
          </cell>
          <cell r="FY62">
            <v>0</v>
          </cell>
          <cell r="FZ62">
            <v>0</v>
          </cell>
          <cell r="GA62">
            <v>0</v>
          </cell>
          <cell r="GB62">
            <v>0</v>
          </cell>
          <cell r="GC62" t="str">
            <v>C36</v>
          </cell>
          <cell r="GD62">
            <v>0</v>
          </cell>
          <cell r="GE62">
            <v>0</v>
          </cell>
          <cell r="GF62">
            <v>0</v>
          </cell>
          <cell r="GG62">
            <v>0</v>
          </cell>
          <cell r="GH62">
            <v>0</v>
          </cell>
          <cell r="GI62" t="str">
            <v>C37</v>
          </cell>
          <cell r="GJ62">
            <v>0</v>
          </cell>
          <cell r="GK62">
            <v>0</v>
          </cell>
          <cell r="GL62">
            <v>0</v>
          </cell>
          <cell r="GM62">
            <v>0</v>
          </cell>
          <cell r="GN62">
            <v>0</v>
          </cell>
          <cell r="GO62" t="str">
            <v>C38</v>
          </cell>
          <cell r="GP62">
            <v>0</v>
          </cell>
          <cell r="GQ62">
            <v>0</v>
          </cell>
          <cell r="GR62">
            <v>0</v>
          </cell>
          <cell r="GS62">
            <v>0</v>
          </cell>
          <cell r="GT62">
            <v>0</v>
          </cell>
          <cell r="GU62" t="str">
            <v>C39</v>
          </cell>
          <cell r="GV62">
            <v>0</v>
          </cell>
          <cell r="GW62">
            <v>0</v>
          </cell>
          <cell r="GX62">
            <v>0</v>
          </cell>
          <cell r="GY62">
            <v>0</v>
          </cell>
          <cell r="GZ62">
            <v>0</v>
          </cell>
          <cell r="HA62" t="str">
            <v>C310</v>
          </cell>
          <cell r="HB62">
            <v>0</v>
          </cell>
          <cell r="HG62" t="str">
            <v>C310</v>
          </cell>
          <cell r="HH62">
            <v>0</v>
          </cell>
          <cell r="HM62" t="str">
            <v/>
          </cell>
          <cell r="HN62" t="str">
            <v/>
          </cell>
          <cell r="HS62">
            <v>3070</v>
          </cell>
          <cell r="HT62" t="str">
            <v>PKN</v>
          </cell>
          <cell r="HU62">
            <v>0</v>
          </cell>
          <cell r="HV62" t="str">
            <v>IND</v>
          </cell>
          <cell r="HW62">
            <v>0</v>
          </cell>
          <cell r="HX62" t="str">
            <v>MAT-W</v>
          </cell>
          <cell r="HY62">
            <v>0</v>
          </cell>
          <cell r="HZ62" t="str">
            <v>SEJ-W</v>
          </cell>
          <cell r="IA62">
            <v>0</v>
          </cell>
          <cell r="IB62" t="str">
            <v>IGR-W</v>
          </cell>
          <cell r="IC62">
            <v>0</v>
          </cell>
          <cell r="ID62" t="str">
            <v>SBO</v>
          </cell>
          <cell r="IE62">
            <v>0</v>
          </cell>
          <cell r="IF62" t="str">
            <v>PJO</v>
          </cell>
          <cell r="IG62">
            <v>0</v>
          </cell>
          <cell r="IH62" t="str">
            <v>PRA</v>
          </cell>
          <cell r="II62">
            <v>0</v>
          </cell>
          <cell r="IJ62" t="str">
            <v>JAW</v>
          </cell>
          <cell r="IK62">
            <v>0</v>
          </cell>
          <cell r="IL62" t="str">
            <v>ARB</v>
          </cell>
          <cell r="IM62">
            <v>0</v>
          </cell>
          <cell r="IN62" t="str">
            <v>PKM</v>
          </cell>
          <cell r="IO62">
            <v>0</v>
          </cell>
          <cell r="IP62" t="str">
            <v>GEO-P</v>
          </cell>
          <cell r="IQ62">
            <v>0</v>
          </cell>
          <cell r="IR62" t="str">
            <v>SEJ-P</v>
          </cell>
          <cell r="IS62">
            <v>0</v>
          </cell>
          <cell r="IT62" t="str">
            <v>SOS-P</v>
          </cell>
          <cell r="IU62">
            <v>0</v>
          </cell>
          <cell r="IV62" t="str">
            <v>EKO-P</v>
          </cell>
          <cell r="IW62">
            <v>0</v>
          </cell>
          <cell r="IX62" t="str">
            <v>BIO-L</v>
          </cell>
          <cell r="IY62">
            <v>0</v>
          </cell>
          <cell r="IZ62" t="str">
            <v>IGR-L</v>
          </cell>
          <cell r="JA62">
            <v>0</v>
          </cell>
        </row>
        <row r="63">
          <cell r="H63" t="str">
            <v>Islam</v>
          </cell>
          <cell r="I63" t="str">
            <v>A1</v>
          </cell>
          <cell r="J63">
            <v>80</v>
          </cell>
          <cell r="K63">
            <v>81</v>
          </cell>
          <cell r="L63">
            <v>82</v>
          </cell>
          <cell r="M63">
            <v>83</v>
          </cell>
          <cell r="N63">
            <v>84</v>
          </cell>
          <cell r="O63">
            <v>85</v>
          </cell>
          <cell r="P63">
            <v>162</v>
          </cell>
          <cell r="Q63" t="str">
            <v/>
          </cell>
          <cell r="AB63">
            <v>60</v>
          </cell>
          <cell r="AC63">
            <v>20</v>
          </cell>
          <cell r="AD63">
            <v>3071</v>
          </cell>
          <cell r="AE63" t="str">
            <v>0002802299</v>
          </cell>
          <cell r="AF63" t="str">
            <v>HARRYS DWI PRASETYO</v>
          </cell>
          <cell r="AG63" t="str">
            <v>L</v>
          </cell>
          <cell r="AH63" t="str">
            <v>10-TKR.2</v>
          </cell>
          <cell r="AI63" t="str">
            <v>AGM</v>
          </cell>
          <cell r="AJ63">
            <v>0</v>
          </cell>
          <cell r="AK63">
            <v>0</v>
          </cell>
          <cell r="AL63">
            <v>0</v>
          </cell>
          <cell r="AM63">
            <v>0</v>
          </cell>
          <cell r="AN63">
            <v>0</v>
          </cell>
          <cell r="AO63" t="str">
            <v>PKN</v>
          </cell>
          <cell r="AP63">
            <v>0</v>
          </cell>
          <cell r="AQ63">
            <v>0</v>
          </cell>
          <cell r="AR63">
            <v>0</v>
          </cell>
          <cell r="AS63">
            <v>0</v>
          </cell>
          <cell r="AT63">
            <v>0</v>
          </cell>
          <cell r="AU63" t="str">
            <v>IND</v>
          </cell>
          <cell r="AV63">
            <v>0</v>
          </cell>
          <cell r="AW63">
            <v>0</v>
          </cell>
          <cell r="AX63">
            <v>0</v>
          </cell>
          <cell r="AY63">
            <v>0</v>
          </cell>
          <cell r="AZ63">
            <v>0</v>
          </cell>
          <cell r="BA63" t="str">
            <v>MAT</v>
          </cell>
          <cell r="BB63">
            <v>0</v>
          </cell>
          <cell r="BC63">
            <v>0</v>
          </cell>
          <cell r="BD63">
            <v>0</v>
          </cell>
          <cell r="BE63">
            <v>0</v>
          </cell>
          <cell r="BF63">
            <v>0</v>
          </cell>
          <cell r="BG63" t="str">
            <v>SEJ</v>
          </cell>
          <cell r="BH63">
            <v>0</v>
          </cell>
          <cell r="BI63">
            <v>0</v>
          </cell>
          <cell r="BJ63">
            <v>0</v>
          </cell>
          <cell r="BK63">
            <v>0</v>
          </cell>
          <cell r="BL63">
            <v>0</v>
          </cell>
          <cell r="BM63" t="str">
            <v>ING</v>
          </cell>
          <cell r="BN63">
            <v>0</v>
          </cell>
          <cell r="BO63">
            <v>0</v>
          </cell>
          <cell r="BP63">
            <v>0</v>
          </cell>
          <cell r="BQ63">
            <v>0</v>
          </cell>
          <cell r="BR63">
            <v>0</v>
          </cell>
          <cell r="BS63" t="str">
            <v>SBU</v>
          </cell>
          <cell r="BT63">
            <v>0</v>
          </cell>
          <cell r="BU63">
            <v>0</v>
          </cell>
          <cell r="BV63">
            <v>0</v>
          </cell>
          <cell r="BW63">
            <v>0</v>
          </cell>
          <cell r="BX63">
            <v>0</v>
          </cell>
          <cell r="BY63" t="str">
            <v>KWU</v>
          </cell>
          <cell r="BZ63">
            <v>0</v>
          </cell>
          <cell r="CA63">
            <v>0</v>
          </cell>
          <cell r="CB63">
            <v>0</v>
          </cell>
          <cell r="CC63">
            <v>0</v>
          </cell>
          <cell r="CD63">
            <v>0</v>
          </cell>
          <cell r="CE63" t="str">
            <v>POR</v>
          </cell>
          <cell r="CF63">
            <v>0</v>
          </cell>
          <cell r="CG63">
            <v>0</v>
          </cell>
          <cell r="CH63">
            <v>0</v>
          </cell>
          <cell r="CI63">
            <v>0</v>
          </cell>
          <cell r="CJ63">
            <v>0</v>
          </cell>
          <cell r="CK63" t="str">
            <v>JAW</v>
          </cell>
          <cell r="CL63">
            <v>0</v>
          </cell>
          <cell r="CM63">
            <v>0</v>
          </cell>
          <cell r="CN63">
            <v>0</v>
          </cell>
          <cell r="CO63">
            <v>0</v>
          </cell>
          <cell r="CP63">
            <v>0</v>
          </cell>
          <cell r="CQ63" t="str">
            <v>C11</v>
          </cell>
          <cell r="CR63">
            <v>0</v>
          </cell>
          <cell r="CS63">
            <v>0</v>
          </cell>
          <cell r="CT63">
            <v>0</v>
          </cell>
          <cell r="CU63">
            <v>0</v>
          </cell>
          <cell r="CV63">
            <v>0</v>
          </cell>
          <cell r="CW63" t="str">
            <v>C12</v>
          </cell>
          <cell r="CX63">
            <v>0</v>
          </cell>
          <cell r="CY63">
            <v>0</v>
          </cell>
          <cell r="CZ63">
            <v>0</v>
          </cell>
          <cell r="DA63">
            <v>0</v>
          </cell>
          <cell r="DB63">
            <v>0</v>
          </cell>
          <cell r="DC63" t="str">
            <v>C13</v>
          </cell>
          <cell r="DD63">
            <v>0</v>
          </cell>
          <cell r="DE63">
            <v>0</v>
          </cell>
          <cell r="DF63">
            <v>0</v>
          </cell>
          <cell r="DG63">
            <v>0</v>
          </cell>
          <cell r="DH63">
            <v>0</v>
          </cell>
          <cell r="DI63" t="str">
            <v>C21</v>
          </cell>
          <cell r="DJ63">
            <v>0</v>
          </cell>
          <cell r="DK63">
            <v>0</v>
          </cell>
          <cell r="DL63">
            <v>0</v>
          </cell>
          <cell r="DM63">
            <v>0</v>
          </cell>
          <cell r="DN63">
            <v>0</v>
          </cell>
          <cell r="DO63" t="str">
            <v>C22</v>
          </cell>
          <cell r="DP63">
            <v>0</v>
          </cell>
          <cell r="DQ63">
            <v>0</v>
          </cell>
          <cell r="DR63">
            <v>0</v>
          </cell>
          <cell r="DS63">
            <v>0</v>
          </cell>
          <cell r="DT63">
            <v>0</v>
          </cell>
          <cell r="DU63" t="str">
            <v>C23</v>
          </cell>
          <cell r="DV63">
            <v>0</v>
          </cell>
          <cell r="DW63">
            <v>0</v>
          </cell>
          <cell r="DX63">
            <v>0</v>
          </cell>
          <cell r="DY63">
            <v>0</v>
          </cell>
          <cell r="DZ63">
            <v>0</v>
          </cell>
          <cell r="EA63" t="str">
            <v>C24</v>
          </cell>
          <cell r="EB63">
            <v>0</v>
          </cell>
          <cell r="EC63">
            <v>0</v>
          </cell>
          <cell r="ED63">
            <v>0</v>
          </cell>
          <cell r="EE63">
            <v>0</v>
          </cell>
          <cell r="EF63">
            <v>0</v>
          </cell>
          <cell r="EG63" t="str">
            <v>C25</v>
          </cell>
          <cell r="EH63">
            <v>0</v>
          </cell>
          <cell r="EI63">
            <v>0</v>
          </cell>
          <cell r="EJ63">
            <v>0</v>
          </cell>
          <cell r="EK63">
            <v>0</v>
          </cell>
          <cell r="EL63">
            <v>0</v>
          </cell>
          <cell r="EM63" t="str">
            <v>C26</v>
          </cell>
          <cell r="EN63">
            <v>0</v>
          </cell>
          <cell r="EO63">
            <v>0</v>
          </cell>
          <cell r="EP63">
            <v>0</v>
          </cell>
          <cell r="EQ63">
            <v>0</v>
          </cell>
          <cell r="ER63">
            <v>0</v>
          </cell>
          <cell r="ES63" t="str">
            <v>C27</v>
          </cell>
          <cell r="ET63">
            <v>0</v>
          </cell>
          <cell r="EU63">
            <v>0</v>
          </cell>
          <cell r="EV63">
            <v>0</v>
          </cell>
          <cell r="EW63">
            <v>0</v>
          </cell>
          <cell r="EX63">
            <v>0</v>
          </cell>
          <cell r="EY63" t="str">
            <v>C31</v>
          </cell>
          <cell r="EZ63">
            <v>0</v>
          </cell>
          <cell r="FA63">
            <v>0</v>
          </cell>
          <cell r="FB63">
            <v>0</v>
          </cell>
          <cell r="FC63">
            <v>0</v>
          </cell>
          <cell r="FD63">
            <v>0</v>
          </cell>
          <cell r="FE63" t="str">
            <v>C32</v>
          </cell>
          <cell r="FF63">
            <v>0</v>
          </cell>
          <cell r="FG63">
            <v>0</v>
          </cell>
          <cell r="FH63">
            <v>0</v>
          </cell>
          <cell r="FI63">
            <v>0</v>
          </cell>
          <cell r="FJ63">
            <v>0</v>
          </cell>
          <cell r="FK63" t="str">
            <v>C33</v>
          </cell>
          <cell r="FL63">
            <v>0</v>
          </cell>
          <cell r="FM63">
            <v>0</v>
          </cell>
          <cell r="FN63">
            <v>0</v>
          </cell>
          <cell r="FO63">
            <v>0</v>
          </cell>
          <cell r="FP63">
            <v>0</v>
          </cell>
          <cell r="FQ63" t="str">
            <v>C34</v>
          </cell>
          <cell r="FR63">
            <v>0</v>
          </cell>
          <cell r="FS63">
            <v>0</v>
          </cell>
          <cell r="FT63">
            <v>0</v>
          </cell>
          <cell r="FU63">
            <v>0</v>
          </cell>
          <cell r="FV63">
            <v>0</v>
          </cell>
          <cell r="FW63" t="str">
            <v>C35</v>
          </cell>
          <cell r="FX63">
            <v>0</v>
          </cell>
          <cell r="FY63">
            <v>0</v>
          </cell>
          <cell r="FZ63">
            <v>0</v>
          </cell>
          <cell r="GA63">
            <v>0</v>
          </cell>
          <cell r="GB63">
            <v>0</v>
          </cell>
          <cell r="GC63" t="str">
            <v>C36</v>
          </cell>
          <cell r="GD63">
            <v>0</v>
          </cell>
          <cell r="GE63">
            <v>0</v>
          </cell>
          <cell r="GF63">
            <v>0</v>
          </cell>
          <cell r="GG63">
            <v>0</v>
          </cell>
          <cell r="GH63">
            <v>0</v>
          </cell>
          <cell r="GI63" t="str">
            <v>C37</v>
          </cell>
          <cell r="GJ63">
            <v>0</v>
          </cell>
          <cell r="GK63">
            <v>0</v>
          </cell>
          <cell r="GL63">
            <v>0</v>
          </cell>
          <cell r="GM63">
            <v>0</v>
          </cell>
          <cell r="GN63">
            <v>0</v>
          </cell>
          <cell r="GO63" t="str">
            <v>C38</v>
          </cell>
          <cell r="GP63">
            <v>0</v>
          </cell>
          <cell r="GQ63">
            <v>0</v>
          </cell>
          <cell r="GR63">
            <v>0</v>
          </cell>
          <cell r="GS63">
            <v>0</v>
          </cell>
          <cell r="GT63">
            <v>0</v>
          </cell>
          <cell r="GU63" t="str">
            <v>C39</v>
          </cell>
          <cell r="GV63">
            <v>0</v>
          </cell>
          <cell r="GW63">
            <v>0</v>
          </cell>
          <cell r="GX63">
            <v>0</v>
          </cell>
          <cell r="GY63">
            <v>0</v>
          </cell>
          <cell r="GZ63">
            <v>0</v>
          </cell>
          <cell r="HA63" t="str">
            <v>C310</v>
          </cell>
          <cell r="HB63">
            <v>0</v>
          </cell>
          <cell r="HG63" t="str">
            <v>C310</v>
          </cell>
          <cell r="HH63">
            <v>0</v>
          </cell>
          <cell r="HM63" t="str">
            <v/>
          </cell>
          <cell r="HN63" t="str">
            <v/>
          </cell>
          <cell r="HS63">
            <v>3071</v>
          </cell>
          <cell r="HT63" t="str">
            <v>PKN</v>
          </cell>
          <cell r="HU63">
            <v>0</v>
          </cell>
          <cell r="HV63" t="str">
            <v>IND</v>
          </cell>
          <cell r="HW63">
            <v>0</v>
          </cell>
          <cell r="HX63" t="str">
            <v>MAT-W</v>
          </cell>
          <cell r="HY63">
            <v>0</v>
          </cell>
          <cell r="HZ63" t="str">
            <v>SEJ-W</v>
          </cell>
          <cell r="IA63">
            <v>0</v>
          </cell>
          <cell r="IB63" t="str">
            <v>IGR-W</v>
          </cell>
          <cell r="IC63">
            <v>0</v>
          </cell>
          <cell r="ID63" t="str">
            <v>SBO</v>
          </cell>
          <cell r="IE63">
            <v>0</v>
          </cell>
          <cell r="IF63" t="str">
            <v>PJO</v>
          </cell>
          <cell r="IG63">
            <v>0</v>
          </cell>
          <cell r="IH63" t="str">
            <v>PRA</v>
          </cell>
          <cell r="II63">
            <v>0</v>
          </cell>
          <cell r="IJ63" t="str">
            <v>JAW</v>
          </cell>
          <cell r="IK63">
            <v>0</v>
          </cell>
          <cell r="IL63" t="str">
            <v>ARB</v>
          </cell>
          <cell r="IM63">
            <v>0</v>
          </cell>
          <cell r="IN63" t="str">
            <v>PKM</v>
          </cell>
          <cell r="IO63">
            <v>0</v>
          </cell>
          <cell r="IP63" t="str">
            <v>GEO-P</v>
          </cell>
          <cell r="IQ63">
            <v>0</v>
          </cell>
          <cell r="IR63" t="str">
            <v>SEJ-P</v>
          </cell>
          <cell r="IS63">
            <v>0</v>
          </cell>
          <cell r="IT63" t="str">
            <v>SOS-P</v>
          </cell>
          <cell r="IU63">
            <v>0</v>
          </cell>
          <cell r="IV63" t="str">
            <v>EKO-P</v>
          </cell>
          <cell r="IW63">
            <v>0</v>
          </cell>
          <cell r="IX63" t="str">
            <v>BIO-L</v>
          </cell>
          <cell r="IY63">
            <v>0</v>
          </cell>
          <cell r="IZ63" t="str">
            <v>IGR-L</v>
          </cell>
          <cell r="JA63">
            <v>0</v>
          </cell>
        </row>
        <row r="64">
          <cell r="H64" t="str">
            <v>Kristen</v>
          </cell>
          <cell r="I64" t="str">
            <v>A12</v>
          </cell>
          <cell r="J64">
            <v>110</v>
          </cell>
          <cell r="K64">
            <v>111</v>
          </cell>
          <cell r="L64">
            <v>112</v>
          </cell>
          <cell r="M64">
            <v>113</v>
          </cell>
          <cell r="N64">
            <v>114</v>
          </cell>
          <cell r="O64">
            <v>115</v>
          </cell>
          <cell r="P64">
            <v>172</v>
          </cell>
          <cell r="Q64" t="str">
            <v/>
          </cell>
          <cell r="AB64">
            <v>61</v>
          </cell>
          <cell r="AC64">
            <v>21</v>
          </cell>
          <cell r="AD64">
            <v>3072</v>
          </cell>
          <cell r="AE64" t="str">
            <v>0002802313</v>
          </cell>
          <cell r="AF64" t="str">
            <v>HENDRIKO JANU HANAFI</v>
          </cell>
          <cell r="AG64" t="str">
            <v>L</v>
          </cell>
          <cell r="AH64" t="str">
            <v>10-TKR.2</v>
          </cell>
          <cell r="AI64" t="str">
            <v>AGM</v>
          </cell>
          <cell r="AJ64">
            <v>0</v>
          </cell>
          <cell r="AK64">
            <v>0</v>
          </cell>
          <cell r="AL64">
            <v>0</v>
          </cell>
          <cell r="AM64">
            <v>0</v>
          </cell>
          <cell r="AN64">
            <v>0</v>
          </cell>
          <cell r="AO64" t="str">
            <v>PKN</v>
          </cell>
          <cell r="AP64">
            <v>0</v>
          </cell>
          <cell r="AQ64">
            <v>0</v>
          </cell>
          <cell r="AR64">
            <v>0</v>
          </cell>
          <cell r="AS64">
            <v>0</v>
          </cell>
          <cell r="AT64">
            <v>0</v>
          </cell>
          <cell r="AU64" t="str">
            <v>IND</v>
          </cell>
          <cell r="AV64">
            <v>0</v>
          </cell>
          <cell r="AW64">
            <v>0</v>
          </cell>
          <cell r="AX64">
            <v>0</v>
          </cell>
          <cell r="AY64">
            <v>0</v>
          </cell>
          <cell r="AZ64">
            <v>0</v>
          </cell>
          <cell r="BA64" t="str">
            <v>MAT</v>
          </cell>
          <cell r="BB64">
            <v>0</v>
          </cell>
          <cell r="BC64">
            <v>0</v>
          </cell>
          <cell r="BD64">
            <v>0</v>
          </cell>
          <cell r="BE64">
            <v>0</v>
          </cell>
          <cell r="BF64">
            <v>0</v>
          </cell>
          <cell r="BG64" t="str">
            <v>SEJ</v>
          </cell>
          <cell r="BH64">
            <v>0</v>
          </cell>
          <cell r="BI64">
            <v>0</v>
          </cell>
          <cell r="BJ64">
            <v>0</v>
          </cell>
          <cell r="BK64">
            <v>0</v>
          </cell>
          <cell r="BL64">
            <v>0</v>
          </cell>
          <cell r="BM64" t="str">
            <v>ING</v>
          </cell>
          <cell r="BN64">
            <v>0</v>
          </cell>
          <cell r="BO64">
            <v>0</v>
          </cell>
          <cell r="BP64">
            <v>0</v>
          </cell>
          <cell r="BQ64">
            <v>0</v>
          </cell>
          <cell r="BR64">
            <v>0</v>
          </cell>
          <cell r="BS64" t="str">
            <v>SBU</v>
          </cell>
          <cell r="BT64">
            <v>0</v>
          </cell>
          <cell r="BU64">
            <v>0</v>
          </cell>
          <cell r="BV64">
            <v>0</v>
          </cell>
          <cell r="BW64">
            <v>0</v>
          </cell>
          <cell r="BX64">
            <v>0</v>
          </cell>
          <cell r="BY64" t="str">
            <v>KWU</v>
          </cell>
          <cell r="BZ64">
            <v>0</v>
          </cell>
          <cell r="CA64">
            <v>0</v>
          </cell>
          <cell r="CB64">
            <v>0</v>
          </cell>
          <cell r="CC64">
            <v>0</v>
          </cell>
          <cell r="CD64">
            <v>0</v>
          </cell>
          <cell r="CE64" t="str">
            <v>POR</v>
          </cell>
          <cell r="CF64">
            <v>0</v>
          </cell>
          <cell r="CG64">
            <v>0</v>
          </cell>
          <cell r="CH64">
            <v>0</v>
          </cell>
          <cell r="CI64">
            <v>0</v>
          </cell>
          <cell r="CJ64">
            <v>0</v>
          </cell>
          <cell r="CK64" t="str">
            <v>JAW</v>
          </cell>
          <cell r="CL64">
            <v>0</v>
          </cell>
          <cell r="CM64">
            <v>0</v>
          </cell>
          <cell r="CN64">
            <v>0</v>
          </cell>
          <cell r="CO64">
            <v>0</v>
          </cell>
          <cell r="CP64">
            <v>0</v>
          </cell>
          <cell r="CQ64" t="str">
            <v>C11</v>
          </cell>
          <cell r="CR64">
            <v>0</v>
          </cell>
          <cell r="CS64">
            <v>0</v>
          </cell>
          <cell r="CT64">
            <v>0</v>
          </cell>
          <cell r="CU64">
            <v>0</v>
          </cell>
          <cell r="CV64">
            <v>0</v>
          </cell>
          <cell r="CW64" t="str">
            <v>C12</v>
          </cell>
          <cell r="CX64">
            <v>0</v>
          </cell>
          <cell r="CY64">
            <v>0</v>
          </cell>
          <cell r="CZ64">
            <v>0</v>
          </cell>
          <cell r="DA64">
            <v>0</v>
          </cell>
          <cell r="DB64">
            <v>0</v>
          </cell>
          <cell r="DC64" t="str">
            <v>C13</v>
          </cell>
          <cell r="DD64">
            <v>0</v>
          </cell>
          <cell r="DE64">
            <v>0</v>
          </cell>
          <cell r="DF64">
            <v>0</v>
          </cell>
          <cell r="DG64">
            <v>0</v>
          </cell>
          <cell r="DH64">
            <v>0</v>
          </cell>
          <cell r="DI64" t="str">
            <v>C21</v>
          </cell>
          <cell r="DJ64">
            <v>0</v>
          </cell>
          <cell r="DK64">
            <v>0</v>
          </cell>
          <cell r="DL64">
            <v>0</v>
          </cell>
          <cell r="DM64">
            <v>0</v>
          </cell>
          <cell r="DN64">
            <v>0</v>
          </cell>
          <cell r="DO64" t="str">
            <v>C22</v>
          </cell>
          <cell r="DP64">
            <v>0</v>
          </cell>
          <cell r="DQ64">
            <v>0</v>
          </cell>
          <cell r="DR64">
            <v>0</v>
          </cell>
          <cell r="DS64">
            <v>0</v>
          </cell>
          <cell r="DT64">
            <v>0</v>
          </cell>
          <cell r="DU64" t="str">
            <v>C23</v>
          </cell>
          <cell r="DV64">
            <v>0</v>
          </cell>
          <cell r="DW64">
            <v>0</v>
          </cell>
          <cell r="DX64">
            <v>0</v>
          </cell>
          <cell r="DY64">
            <v>0</v>
          </cell>
          <cell r="DZ64">
            <v>0</v>
          </cell>
          <cell r="EA64" t="str">
            <v>C24</v>
          </cell>
          <cell r="EB64">
            <v>0</v>
          </cell>
          <cell r="EC64">
            <v>0</v>
          </cell>
          <cell r="ED64">
            <v>0</v>
          </cell>
          <cell r="EE64">
            <v>0</v>
          </cell>
          <cell r="EF64">
            <v>0</v>
          </cell>
          <cell r="EG64" t="str">
            <v>C25</v>
          </cell>
          <cell r="EH64">
            <v>0</v>
          </cell>
          <cell r="EI64">
            <v>0</v>
          </cell>
          <cell r="EJ64">
            <v>0</v>
          </cell>
          <cell r="EK64">
            <v>0</v>
          </cell>
          <cell r="EL64">
            <v>0</v>
          </cell>
          <cell r="EM64" t="str">
            <v>C26</v>
          </cell>
          <cell r="EN64">
            <v>0</v>
          </cell>
          <cell r="EO64">
            <v>0</v>
          </cell>
          <cell r="EP64">
            <v>0</v>
          </cell>
          <cell r="EQ64">
            <v>0</v>
          </cell>
          <cell r="ER64">
            <v>0</v>
          </cell>
          <cell r="ES64" t="str">
            <v>C27</v>
          </cell>
          <cell r="ET64">
            <v>0</v>
          </cell>
          <cell r="EU64">
            <v>0</v>
          </cell>
          <cell r="EV64">
            <v>0</v>
          </cell>
          <cell r="EW64">
            <v>0</v>
          </cell>
          <cell r="EX64">
            <v>0</v>
          </cell>
          <cell r="EY64" t="str">
            <v>C31</v>
          </cell>
          <cell r="EZ64">
            <v>0</v>
          </cell>
          <cell r="FA64">
            <v>0</v>
          </cell>
          <cell r="FB64">
            <v>0</v>
          </cell>
          <cell r="FC64">
            <v>0</v>
          </cell>
          <cell r="FD64">
            <v>0</v>
          </cell>
          <cell r="FE64" t="str">
            <v>C32</v>
          </cell>
          <cell r="FF64">
            <v>0</v>
          </cell>
          <cell r="FG64">
            <v>0</v>
          </cell>
          <cell r="FH64">
            <v>0</v>
          </cell>
          <cell r="FI64">
            <v>0</v>
          </cell>
          <cell r="FJ64">
            <v>0</v>
          </cell>
          <cell r="FK64" t="str">
            <v>C33</v>
          </cell>
          <cell r="FL64">
            <v>0</v>
          </cell>
          <cell r="FM64">
            <v>0</v>
          </cell>
          <cell r="FN64">
            <v>0</v>
          </cell>
          <cell r="FO64">
            <v>0</v>
          </cell>
          <cell r="FP64">
            <v>0</v>
          </cell>
          <cell r="FQ64" t="str">
            <v>C34</v>
          </cell>
          <cell r="FR64">
            <v>0</v>
          </cell>
          <cell r="FS64">
            <v>0</v>
          </cell>
          <cell r="FT64">
            <v>0</v>
          </cell>
          <cell r="FU64">
            <v>0</v>
          </cell>
          <cell r="FV64">
            <v>0</v>
          </cell>
          <cell r="FW64" t="str">
            <v>C35</v>
          </cell>
          <cell r="FX64">
            <v>0</v>
          </cell>
          <cell r="FY64">
            <v>0</v>
          </cell>
          <cell r="FZ64">
            <v>0</v>
          </cell>
          <cell r="GA64">
            <v>0</v>
          </cell>
          <cell r="GB64">
            <v>0</v>
          </cell>
          <cell r="GC64" t="str">
            <v>C36</v>
          </cell>
          <cell r="GD64">
            <v>0</v>
          </cell>
          <cell r="GE64">
            <v>0</v>
          </cell>
          <cell r="GF64">
            <v>0</v>
          </cell>
          <cell r="GG64">
            <v>0</v>
          </cell>
          <cell r="GH64">
            <v>0</v>
          </cell>
          <cell r="GI64" t="str">
            <v>C37</v>
          </cell>
          <cell r="GJ64">
            <v>0</v>
          </cell>
          <cell r="GK64">
            <v>0</v>
          </cell>
          <cell r="GL64">
            <v>0</v>
          </cell>
          <cell r="GM64">
            <v>0</v>
          </cell>
          <cell r="GN64">
            <v>0</v>
          </cell>
          <cell r="GO64" t="str">
            <v>C38</v>
          </cell>
          <cell r="GP64">
            <v>0</v>
          </cell>
          <cell r="GQ64">
            <v>0</v>
          </cell>
          <cell r="GR64">
            <v>0</v>
          </cell>
          <cell r="GS64">
            <v>0</v>
          </cell>
          <cell r="GT64">
            <v>0</v>
          </cell>
          <cell r="GU64" t="str">
            <v>C39</v>
          </cell>
          <cell r="GV64">
            <v>0</v>
          </cell>
          <cell r="GW64">
            <v>0</v>
          </cell>
          <cell r="GX64">
            <v>0</v>
          </cell>
          <cell r="GY64">
            <v>0</v>
          </cell>
          <cell r="GZ64">
            <v>0</v>
          </cell>
          <cell r="HA64" t="str">
            <v>C310</v>
          </cell>
          <cell r="HB64">
            <v>0</v>
          </cell>
          <cell r="HG64" t="str">
            <v>C310</v>
          </cell>
          <cell r="HH64">
            <v>0</v>
          </cell>
          <cell r="HM64" t="str">
            <v/>
          </cell>
          <cell r="HN64" t="str">
            <v/>
          </cell>
          <cell r="HS64">
            <v>3072</v>
          </cell>
          <cell r="HT64" t="str">
            <v>PKN</v>
          </cell>
          <cell r="HU64">
            <v>0</v>
          </cell>
          <cell r="HV64" t="str">
            <v>IND</v>
          </cell>
          <cell r="HW64">
            <v>0</v>
          </cell>
          <cell r="HX64" t="str">
            <v>MAT-W</v>
          </cell>
          <cell r="HY64">
            <v>0</v>
          </cell>
          <cell r="HZ64" t="str">
            <v>SEJ-W</v>
          </cell>
          <cell r="IA64">
            <v>0</v>
          </cell>
          <cell r="IB64" t="str">
            <v>IGR-W</v>
          </cell>
          <cell r="IC64">
            <v>0</v>
          </cell>
          <cell r="ID64" t="str">
            <v>SBO</v>
          </cell>
          <cell r="IE64">
            <v>0</v>
          </cell>
          <cell r="IF64" t="str">
            <v>PJO</v>
          </cell>
          <cell r="IG64">
            <v>0</v>
          </cell>
          <cell r="IH64" t="str">
            <v>PRA</v>
          </cell>
          <cell r="II64">
            <v>0</v>
          </cell>
          <cell r="IJ64" t="str">
            <v>JAW</v>
          </cell>
          <cell r="IK64">
            <v>0</v>
          </cell>
          <cell r="IL64" t="str">
            <v>ARB</v>
          </cell>
          <cell r="IM64">
            <v>0</v>
          </cell>
          <cell r="IN64" t="str">
            <v>PKM</v>
          </cell>
          <cell r="IO64">
            <v>0</v>
          </cell>
          <cell r="IP64" t="str">
            <v>GEO-P</v>
          </cell>
          <cell r="IQ64">
            <v>0</v>
          </cell>
          <cell r="IR64" t="str">
            <v>SEJ-P</v>
          </cell>
          <cell r="IS64">
            <v>0</v>
          </cell>
          <cell r="IT64" t="str">
            <v>SOS-P</v>
          </cell>
          <cell r="IU64">
            <v>0</v>
          </cell>
          <cell r="IV64" t="str">
            <v>EKO-P</v>
          </cell>
          <cell r="IW64">
            <v>0</v>
          </cell>
          <cell r="IX64" t="str">
            <v>BIO-L</v>
          </cell>
          <cell r="IY64">
            <v>0</v>
          </cell>
          <cell r="IZ64" t="str">
            <v>IGR-L</v>
          </cell>
          <cell r="JA64">
            <v>0</v>
          </cell>
        </row>
        <row r="65">
          <cell r="H65" t="str">
            <v>Pendidikan Pancasila dan Kewarganegaraan</v>
          </cell>
          <cell r="I65" t="str">
            <v>A2</v>
          </cell>
          <cell r="J65">
            <v>56</v>
          </cell>
          <cell r="K65">
            <v>57</v>
          </cell>
          <cell r="L65">
            <v>58</v>
          </cell>
          <cell r="M65">
            <v>59</v>
          </cell>
          <cell r="N65">
            <v>60</v>
          </cell>
          <cell r="O65">
            <v>61</v>
          </cell>
          <cell r="P65">
            <v>154</v>
          </cell>
          <cell r="Q65" t="str">
            <v/>
          </cell>
          <cell r="AB65">
            <v>62</v>
          </cell>
          <cell r="AC65">
            <v>22</v>
          </cell>
          <cell r="AD65">
            <v>3073</v>
          </cell>
          <cell r="AE65" t="str">
            <v>0001017589</v>
          </cell>
          <cell r="AF65" t="str">
            <v>HIMAWAN SANDY MAULANA</v>
          </cell>
          <cell r="AG65" t="str">
            <v>L</v>
          </cell>
          <cell r="AH65" t="str">
            <v>10-TKR.2</v>
          </cell>
          <cell r="AI65" t="str">
            <v>AGM</v>
          </cell>
          <cell r="AJ65">
            <v>0</v>
          </cell>
          <cell r="AK65">
            <v>0</v>
          </cell>
          <cell r="AL65">
            <v>0</v>
          </cell>
          <cell r="AM65">
            <v>0</v>
          </cell>
          <cell r="AN65">
            <v>0</v>
          </cell>
          <cell r="AO65" t="str">
            <v>PKN</v>
          </cell>
          <cell r="AP65">
            <v>0</v>
          </cell>
          <cell r="AQ65">
            <v>0</v>
          </cell>
          <cell r="AR65">
            <v>0</v>
          </cell>
          <cell r="AS65">
            <v>0</v>
          </cell>
          <cell r="AT65">
            <v>0</v>
          </cell>
          <cell r="AU65" t="str">
            <v>IND</v>
          </cell>
          <cell r="AV65">
            <v>0</v>
          </cell>
          <cell r="AW65">
            <v>0</v>
          </cell>
          <cell r="AX65">
            <v>0</v>
          </cell>
          <cell r="AY65">
            <v>0</v>
          </cell>
          <cell r="AZ65">
            <v>0</v>
          </cell>
          <cell r="BA65" t="str">
            <v>MAT</v>
          </cell>
          <cell r="BB65">
            <v>0</v>
          </cell>
          <cell r="BC65">
            <v>0</v>
          </cell>
          <cell r="BD65">
            <v>0</v>
          </cell>
          <cell r="BE65">
            <v>0</v>
          </cell>
          <cell r="BF65">
            <v>0</v>
          </cell>
          <cell r="BG65" t="str">
            <v>SEJ</v>
          </cell>
          <cell r="BH65">
            <v>0</v>
          </cell>
          <cell r="BI65">
            <v>0</v>
          </cell>
          <cell r="BJ65">
            <v>0</v>
          </cell>
          <cell r="BK65">
            <v>0</v>
          </cell>
          <cell r="BL65">
            <v>0</v>
          </cell>
          <cell r="BM65" t="str">
            <v>ING</v>
          </cell>
          <cell r="BN65">
            <v>0</v>
          </cell>
          <cell r="BO65">
            <v>0</v>
          </cell>
          <cell r="BP65">
            <v>0</v>
          </cell>
          <cell r="BQ65">
            <v>0</v>
          </cell>
          <cell r="BR65">
            <v>0</v>
          </cell>
          <cell r="BS65" t="str">
            <v>SBU</v>
          </cell>
          <cell r="BT65">
            <v>0</v>
          </cell>
          <cell r="BU65">
            <v>0</v>
          </cell>
          <cell r="BV65">
            <v>0</v>
          </cell>
          <cell r="BW65">
            <v>0</v>
          </cell>
          <cell r="BX65">
            <v>0</v>
          </cell>
          <cell r="BY65" t="str">
            <v>KWU</v>
          </cell>
          <cell r="BZ65">
            <v>0</v>
          </cell>
          <cell r="CA65">
            <v>0</v>
          </cell>
          <cell r="CB65">
            <v>0</v>
          </cell>
          <cell r="CC65">
            <v>0</v>
          </cell>
          <cell r="CD65">
            <v>0</v>
          </cell>
          <cell r="CE65" t="str">
            <v>POR</v>
          </cell>
          <cell r="CF65">
            <v>0</v>
          </cell>
          <cell r="CG65">
            <v>0</v>
          </cell>
          <cell r="CH65">
            <v>0</v>
          </cell>
          <cell r="CI65">
            <v>0</v>
          </cell>
          <cell r="CJ65">
            <v>0</v>
          </cell>
          <cell r="CK65" t="str">
            <v>JAW</v>
          </cell>
          <cell r="CL65">
            <v>0</v>
          </cell>
          <cell r="CM65">
            <v>0</v>
          </cell>
          <cell r="CN65">
            <v>0</v>
          </cell>
          <cell r="CO65">
            <v>0</v>
          </cell>
          <cell r="CP65">
            <v>0</v>
          </cell>
          <cell r="CQ65" t="str">
            <v>C11</v>
          </cell>
          <cell r="CR65">
            <v>0</v>
          </cell>
          <cell r="CS65">
            <v>0</v>
          </cell>
          <cell r="CT65">
            <v>0</v>
          </cell>
          <cell r="CU65">
            <v>0</v>
          </cell>
          <cell r="CV65">
            <v>0</v>
          </cell>
          <cell r="CW65" t="str">
            <v>C12</v>
          </cell>
          <cell r="CX65">
            <v>0</v>
          </cell>
          <cell r="CY65">
            <v>0</v>
          </cell>
          <cell r="CZ65">
            <v>0</v>
          </cell>
          <cell r="DA65">
            <v>0</v>
          </cell>
          <cell r="DB65">
            <v>0</v>
          </cell>
          <cell r="DC65" t="str">
            <v>C13</v>
          </cell>
          <cell r="DD65">
            <v>0</v>
          </cell>
          <cell r="DE65">
            <v>0</v>
          </cell>
          <cell r="DF65">
            <v>0</v>
          </cell>
          <cell r="DG65">
            <v>0</v>
          </cell>
          <cell r="DH65">
            <v>0</v>
          </cell>
          <cell r="DI65" t="str">
            <v>C21</v>
          </cell>
          <cell r="DJ65">
            <v>0</v>
          </cell>
          <cell r="DK65">
            <v>0</v>
          </cell>
          <cell r="DL65">
            <v>0</v>
          </cell>
          <cell r="DM65">
            <v>0</v>
          </cell>
          <cell r="DN65">
            <v>0</v>
          </cell>
          <cell r="DO65" t="str">
            <v>C22</v>
          </cell>
          <cell r="DP65">
            <v>0</v>
          </cell>
          <cell r="DQ65">
            <v>0</v>
          </cell>
          <cell r="DR65">
            <v>0</v>
          </cell>
          <cell r="DS65">
            <v>0</v>
          </cell>
          <cell r="DT65">
            <v>0</v>
          </cell>
          <cell r="DU65" t="str">
            <v>C23</v>
          </cell>
          <cell r="DV65">
            <v>0</v>
          </cell>
          <cell r="DW65">
            <v>0</v>
          </cell>
          <cell r="DX65">
            <v>0</v>
          </cell>
          <cell r="DY65">
            <v>0</v>
          </cell>
          <cell r="DZ65">
            <v>0</v>
          </cell>
          <cell r="EA65" t="str">
            <v>C24</v>
          </cell>
          <cell r="EB65">
            <v>0</v>
          </cell>
          <cell r="EC65">
            <v>0</v>
          </cell>
          <cell r="ED65">
            <v>0</v>
          </cell>
          <cell r="EE65">
            <v>0</v>
          </cell>
          <cell r="EF65">
            <v>0</v>
          </cell>
          <cell r="EG65" t="str">
            <v>C25</v>
          </cell>
          <cell r="EH65">
            <v>0</v>
          </cell>
          <cell r="EI65">
            <v>0</v>
          </cell>
          <cell r="EJ65">
            <v>0</v>
          </cell>
          <cell r="EK65">
            <v>0</v>
          </cell>
          <cell r="EL65">
            <v>0</v>
          </cell>
          <cell r="EM65" t="str">
            <v>C26</v>
          </cell>
          <cell r="EN65">
            <v>0</v>
          </cell>
          <cell r="EO65">
            <v>0</v>
          </cell>
          <cell r="EP65">
            <v>0</v>
          </cell>
          <cell r="EQ65">
            <v>0</v>
          </cell>
          <cell r="ER65">
            <v>0</v>
          </cell>
          <cell r="ES65" t="str">
            <v>C27</v>
          </cell>
          <cell r="ET65">
            <v>0</v>
          </cell>
          <cell r="EU65">
            <v>0</v>
          </cell>
          <cell r="EV65">
            <v>0</v>
          </cell>
          <cell r="EW65">
            <v>0</v>
          </cell>
          <cell r="EX65">
            <v>0</v>
          </cell>
          <cell r="EY65" t="str">
            <v>C31</v>
          </cell>
          <cell r="EZ65">
            <v>0</v>
          </cell>
          <cell r="FA65">
            <v>0</v>
          </cell>
          <cell r="FB65">
            <v>0</v>
          </cell>
          <cell r="FC65">
            <v>0</v>
          </cell>
          <cell r="FD65">
            <v>0</v>
          </cell>
          <cell r="FE65" t="str">
            <v>C32</v>
          </cell>
          <cell r="FF65">
            <v>0</v>
          </cell>
          <cell r="FG65">
            <v>0</v>
          </cell>
          <cell r="FH65">
            <v>0</v>
          </cell>
          <cell r="FI65">
            <v>0</v>
          </cell>
          <cell r="FJ65">
            <v>0</v>
          </cell>
          <cell r="FK65" t="str">
            <v>C33</v>
          </cell>
          <cell r="FL65">
            <v>0</v>
          </cell>
          <cell r="FM65">
            <v>0</v>
          </cell>
          <cell r="FN65">
            <v>0</v>
          </cell>
          <cell r="FO65">
            <v>0</v>
          </cell>
          <cell r="FP65">
            <v>0</v>
          </cell>
          <cell r="FQ65" t="str">
            <v>C34</v>
          </cell>
          <cell r="FR65">
            <v>0</v>
          </cell>
          <cell r="FS65">
            <v>0</v>
          </cell>
          <cell r="FT65">
            <v>0</v>
          </cell>
          <cell r="FU65">
            <v>0</v>
          </cell>
          <cell r="FV65">
            <v>0</v>
          </cell>
          <cell r="FW65" t="str">
            <v>C35</v>
          </cell>
          <cell r="FX65">
            <v>0</v>
          </cell>
          <cell r="FY65">
            <v>0</v>
          </cell>
          <cell r="FZ65">
            <v>0</v>
          </cell>
          <cell r="GA65">
            <v>0</v>
          </cell>
          <cell r="GB65">
            <v>0</v>
          </cell>
          <cell r="GC65" t="str">
            <v>C36</v>
          </cell>
          <cell r="GD65">
            <v>0</v>
          </cell>
          <cell r="GE65">
            <v>0</v>
          </cell>
          <cell r="GF65">
            <v>0</v>
          </cell>
          <cell r="GG65">
            <v>0</v>
          </cell>
          <cell r="GH65">
            <v>0</v>
          </cell>
          <cell r="GI65" t="str">
            <v>C37</v>
          </cell>
          <cell r="GJ65">
            <v>0</v>
          </cell>
          <cell r="GK65">
            <v>0</v>
          </cell>
          <cell r="GL65">
            <v>0</v>
          </cell>
          <cell r="GM65">
            <v>0</v>
          </cell>
          <cell r="GN65">
            <v>0</v>
          </cell>
          <cell r="GO65" t="str">
            <v>C38</v>
          </cell>
          <cell r="GP65">
            <v>0</v>
          </cell>
          <cell r="GQ65">
            <v>0</v>
          </cell>
          <cell r="GR65">
            <v>0</v>
          </cell>
          <cell r="GS65">
            <v>0</v>
          </cell>
          <cell r="GT65">
            <v>0</v>
          </cell>
          <cell r="GU65" t="str">
            <v>C39</v>
          </cell>
          <cell r="GV65">
            <v>0</v>
          </cell>
          <cell r="GW65">
            <v>0</v>
          </cell>
          <cell r="GX65">
            <v>0</v>
          </cell>
          <cell r="GY65">
            <v>0</v>
          </cell>
          <cell r="GZ65">
            <v>0</v>
          </cell>
          <cell r="HA65" t="str">
            <v>C310</v>
          </cell>
          <cell r="HB65">
            <v>0</v>
          </cell>
          <cell r="HG65" t="str">
            <v>C310</v>
          </cell>
          <cell r="HH65">
            <v>0</v>
          </cell>
          <cell r="HM65" t="str">
            <v/>
          </cell>
          <cell r="HN65" t="str">
            <v/>
          </cell>
          <cell r="HS65">
            <v>3073</v>
          </cell>
          <cell r="HT65" t="str">
            <v>PKN</v>
          </cell>
          <cell r="HU65">
            <v>0</v>
          </cell>
          <cell r="HV65" t="str">
            <v>IND</v>
          </cell>
          <cell r="HW65">
            <v>0</v>
          </cell>
          <cell r="HX65" t="str">
            <v>MAT-W</v>
          </cell>
          <cell r="HY65">
            <v>0</v>
          </cell>
          <cell r="HZ65" t="str">
            <v>SEJ-W</v>
          </cell>
          <cell r="IA65">
            <v>0</v>
          </cell>
          <cell r="IB65" t="str">
            <v>IGR-W</v>
          </cell>
          <cell r="IC65">
            <v>0</v>
          </cell>
          <cell r="ID65" t="str">
            <v>SBO</v>
          </cell>
          <cell r="IE65">
            <v>0</v>
          </cell>
          <cell r="IF65" t="str">
            <v>PJO</v>
          </cell>
          <cell r="IG65">
            <v>0</v>
          </cell>
          <cell r="IH65" t="str">
            <v>PRA</v>
          </cell>
          <cell r="II65">
            <v>0</v>
          </cell>
          <cell r="IJ65" t="str">
            <v>JAW</v>
          </cell>
          <cell r="IK65">
            <v>0</v>
          </cell>
          <cell r="IL65" t="str">
            <v>ARB</v>
          </cell>
          <cell r="IM65">
            <v>0</v>
          </cell>
          <cell r="IN65" t="str">
            <v>PKM</v>
          </cell>
          <cell r="IO65">
            <v>0</v>
          </cell>
          <cell r="IP65" t="str">
            <v>GEO-P</v>
          </cell>
          <cell r="IQ65">
            <v>0</v>
          </cell>
          <cell r="IR65" t="str">
            <v>SEJ-P</v>
          </cell>
          <cell r="IS65">
            <v>0</v>
          </cell>
          <cell r="IT65" t="str">
            <v>SOS-P</v>
          </cell>
          <cell r="IU65">
            <v>0</v>
          </cell>
          <cell r="IV65" t="str">
            <v>EKO-P</v>
          </cell>
          <cell r="IW65">
            <v>0</v>
          </cell>
          <cell r="IX65" t="str">
            <v>BIO-L</v>
          </cell>
          <cell r="IY65">
            <v>0</v>
          </cell>
          <cell r="IZ65" t="str">
            <v>IGR-L</v>
          </cell>
          <cell r="JA65">
            <v>0</v>
          </cell>
        </row>
        <row r="66">
          <cell r="H66" t="str">
            <v>Bahasa Indonesia</v>
          </cell>
          <cell r="I66" t="str">
            <v>A3</v>
          </cell>
          <cell r="J66">
            <v>68</v>
          </cell>
          <cell r="K66">
            <v>69</v>
          </cell>
          <cell r="L66">
            <v>70</v>
          </cell>
          <cell r="M66">
            <v>71</v>
          </cell>
          <cell r="N66">
            <v>72</v>
          </cell>
          <cell r="O66">
            <v>73</v>
          </cell>
          <cell r="P66">
            <v>158</v>
          </cell>
          <cell r="Q66" t="str">
            <v/>
          </cell>
          <cell r="AB66">
            <v>63</v>
          </cell>
          <cell r="AC66">
            <v>23</v>
          </cell>
          <cell r="AD66">
            <v>3074</v>
          </cell>
          <cell r="AE66" t="str">
            <v>0005492470</v>
          </cell>
          <cell r="AF66" t="str">
            <v>IBNU HASAN</v>
          </cell>
          <cell r="AG66" t="str">
            <v>L</v>
          </cell>
          <cell r="AH66" t="str">
            <v>10-TKR.2</v>
          </cell>
          <cell r="AI66" t="str">
            <v>AGM</v>
          </cell>
          <cell r="AJ66">
            <v>0</v>
          </cell>
          <cell r="AK66">
            <v>0</v>
          </cell>
          <cell r="AL66">
            <v>0</v>
          </cell>
          <cell r="AM66">
            <v>0</v>
          </cell>
          <cell r="AN66">
            <v>0</v>
          </cell>
          <cell r="AO66" t="str">
            <v>PKN</v>
          </cell>
          <cell r="AP66">
            <v>0</v>
          </cell>
          <cell r="AQ66">
            <v>0</v>
          </cell>
          <cell r="AR66">
            <v>0</v>
          </cell>
          <cell r="AS66">
            <v>0</v>
          </cell>
          <cell r="AT66">
            <v>0</v>
          </cell>
          <cell r="AU66" t="str">
            <v>IND</v>
          </cell>
          <cell r="AV66">
            <v>0</v>
          </cell>
          <cell r="AW66">
            <v>0</v>
          </cell>
          <cell r="AX66">
            <v>0</v>
          </cell>
          <cell r="AY66">
            <v>0</v>
          </cell>
          <cell r="AZ66">
            <v>0</v>
          </cell>
          <cell r="BA66" t="str">
            <v>MAT</v>
          </cell>
          <cell r="BB66">
            <v>0</v>
          </cell>
          <cell r="BC66">
            <v>0</v>
          </cell>
          <cell r="BD66">
            <v>0</v>
          </cell>
          <cell r="BE66">
            <v>0</v>
          </cell>
          <cell r="BF66">
            <v>0</v>
          </cell>
          <cell r="BG66" t="str">
            <v>SEJ</v>
          </cell>
          <cell r="BH66">
            <v>0</v>
          </cell>
          <cell r="BI66">
            <v>0</v>
          </cell>
          <cell r="BJ66">
            <v>0</v>
          </cell>
          <cell r="BK66">
            <v>0</v>
          </cell>
          <cell r="BL66">
            <v>0</v>
          </cell>
          <cell r="BM66" t="str">
            <v>ING</v>
          </cell>
          <cell r="BN66">
            <v>0</v>
          </cell>
          <cell r="BO66">
            <v>0</v>
          </cell>
          <cell r="BP66">
            <v>0</v>
          </cell>
          <cell r="BQ66">
            <v>0</v>
          </cell>
          <cell r="BR66">
            <v>0</v>
          </cell>
          <cell r="BS66" t="str">
            <v>SBU</v>
          </cell>
          <cell r="BT66">
            <v>0</v>
          </cell>
          <cell r="BU66">
            <v>0</v>
          </cell>
          <cell r="BV66">
            <v>0</v>
          </cell>
          <cell r="BW66">
            <v>0</v>
          </cell>
          <cell r="BX66">
            <v>0</v>
          </cell>
          <cell r="BY66" t="str">
            <v>KWU</v>
          </cell>
          <cell r="BZ66">
            <v>0</v>
          </cell>
          <cell r="CA66">
            <v>0</v>
          </cell>
          <cell r="CB66">
            <v>0</v>
          </cell>
          <cell r="CC66">
            <v>0</v>
          </cell>
          <cell r="CD66">
            <v>0</v>
          </cell>
          <cell r="CE66" t="str">
            <v>POR</v>
          </cell>
          <cell r="CF66">
            <v>0</v>
          </cell>
          <cell r="CG66">
            <v>0</v>
          </cell>
          <cell r="CH66">
            <v>0</v>
          </cell>
          <cell r="CI66">
            <v>0</v>
          </cell>
          <cell r="CJ66">
            <v>0</v>
          </cell>
          <cell r="CK66" t="str">
            <v>JAW</v>
          </cell>
          <cell r="CL66">
            <v>0</v>
          </cell>
          <cell r="CM66">
            <v>0</v>
          </cell>
          <cell r="CN66">
            <v>0</v>
          </cell>
          <cell r="CO66">
            <v>0</v>
          </cell>
          <cell r="CP66">
            <v>0</v>
          </cell>
          <cell r="CQ66" t="str">
            <v>C11</v>
          </cell>
          <cell r="CR66">
            <v>0</v>
          </cell>
          <cell r="CS66">
            <v>0</v>
          </cell>
          <cell r="CT66">
            <v>0</v>
          </cell>
          <cell r="CU66">
            <v>0</v>
          </cell>
          <cell r="CV66">
            <v>0</v>
          </cell>
          <cell r="CW66" t="str">
            <v>C12</v>
          </cell>
          <cell r="CX66">
            <v>0</v>
          </cell>
          <cell r="CY66">
            <v>0</v>
          </cell>
          <cell r="CZ66">
            <v>0</v>
          </cell>
          <cell r="DA66">
            <v>0</v>
          </cell>
          <cell r="DB66">
            <v>0</v>
          </cell>
          <cell r="DC66" t="str">
            <v>C13</v>
          </cell>
          <cell r="DD66">
            <v>0</v>
          </cell>
          <cell r="DE66">
            <v>0</v>
          </cell>
          <cell r="DF66">
            <v>0</v>
          </cell>
          <cell r="DG66">
            <v>0</v>
          </cell>
          <cell r="DH66">
            <v>0</v>
          </cell>
          <cell r="DI66" t="str">
            <v>C21</v>
          </cell>
          <cell r="DJ66">
            <v>0</v>
          </cell>
          <cell r="DK66">
            <v>0</v>
          </cell>
          <cell r="DL66">
            <v>0</v>
          </cell>
          <cell r="DM66">
            <v>0</v>
          </cell>
          <cell r="DN66">
            <v>0</v>
          </cell>
          <cell r="DO66" t="str">
            <v>C22</v>
          </cell>
          <cell r="DP66">
            <v>0</v>
          </cell>
          <cell r="DQ66">
            <v>0</v>
          </cell>
          <cell r="DR66">
            <v>0</v>
          </cell>
          <cell r="DS66">
            <v>0</v>
          </cell>
          <cell r="DT66">
            <v>0</v>
          </cell>
          <cell r="DU66" t="str">
            <v>C23</v>
          </cell>
          <cell r="DV66">
            <v>0</v>
          </cell>
          <cell r="DW66">
            <v>0</v>
          </cell>
          <cell r="DX66">
            <v>0</v>
          </cell>
          <cell r="DY66">
            <v>0</v>
          </cell>
          <cell r="DZ66">
            <v>0</v>
          </cell>
          <cell r="EA66" t="str">
            <v>C24</v>
          </cell>
          <cell r="EB66">
            <v>0</v>
          </cell>
          <cell r="EC66">
            <v>0</v>
          </cell>
          <cell r="ED66">
            <v>0</v>
          </cell>
          <cell r="EE66">
            <v>0</v>
          </cell>
          <cell r="EF66">
            <v>0</v>
          </cell>
          <cell r="EG66" t="str">
            <v>C25</v>
          </cell>
          <cell r="EH66">
            <v>0</v>
          </cell>
          <cell r="EI66">
            <v>0</v>
          </cell>
          <cell r="EJ66">
            <v>0</v>
          </cell>
          <cell r="EK66">
            <v>0</v>
          </cell>
          <cell r="EL66">
            <v>0</v>
          </cell>
          <cell r="EM66" t="str">
            <v>C26</v>
          </cell>
          <cell r="EN66">
            <v>0</v>
          </cell>
          <cell r="EO66">
            <v>0</v>
          </cell>
          <cell r="EP66">
            <v>0</v>
          </cell>
          <cell r="EQ66">
            <v>0</v>
          </cell>
          <cell r="ER66">
            <v>0</v>
          </cell>
          <cell r="ES66" t="str">
            <v>C27</v>
          </cell>
          <cell r="ET66">
            <v>0</v>
          </cell>
          <cell r="EU66">
            <v>0</v>
          </cell>
          <cell r="EV66">
            <v>0</v>
          </cell>
          <cell r="EW66">
            <v>0</v>
          </cell>
          <cell r="EX66">
            <v>0</v>
          </cell>
          <cell r="EY66" t="str">
            <v>C31</v>
          </cell>
          <cell r="EZ66">
            <v>0</v>
          </cell>
          <cell r="FA66">
            <v>0</v>
          </cell>
          <cell r="FB66">
            <v>0</v>
          </cell>
          <cell r="FC66">
            <v>0</v>
          </cell>
          <cell r="FD66">
            <v>0</v>
          </cell>
          <cell r="FE66" t="str">
            <v>C32</v>
          </cell>
          <cell r="FF66">
            <v>0</v>
          </cell>
          <cell r="FG66">
            <v>0</v>
          </cell>
          <cell r="FH66">
            <v>0</v>
          </cell>
          <cell r="FI66">
            <v>0</v>
          </cell>
          <cell r="FJ66">
            <v>0</v>
          </cell>
          <cell r="FK66" t="str">
            <v>C33</v>
          </cell>
          <cell r="FL66">
            <v>0</v>
          </cell>
          <cell r="FM66">
            <v>0</v>
          </cell>
          <cell r="FN66">
            <v>0</v>
          </cell>
          <cell r="FO66">
            <v>0</v>
          </cell>
          <cell r="FP66">
            <v>0</v>
          </cell>
          <cell r="FQ66" t="str">
            <v>C34</v>
          </cell>
          <cell r="FR66">
            <v>0</v>
          </cell>
          <cell r="FS66">
            <v>0</v>
          </cell>
          <cell r="FT66">
            <v>0</v>
          </cell>
          <cell r="FU66">
            <v>0</v>
          </cell>
          <cell r="FV66">
            <v>0</v>
          </cell>
          <cell r="FW66" t="str">
            <v>C35</v>
          </cell>
          <cell r="FX66">
            <v>0</v>
          </cell>
          <cell r="FY66">
            <v>0</v>
          </cell>
          <cell r="FZ66">
            <v>0</v>
          </cell>
          <cell r="GA66">
            <v>0</v>
          </cell>
          <cell r="GB66">
            <v>0</v>
          </cell>
          <cell r="GC66" t="str">
            <v>C36</v>
          </cell>
          <cell r="GD66">
            <v>0</v>
          </cell>
          <cell r="GE66">
            <v>0</v>
          </cell>
          <cell r="GF66">
            <v>0</v>
          </cell>
          <cell r="GG66">
            <v>0</v>
          </cell>
          <cell r="GH66">
            <v>0</v>
          </cell>
          <cell r="GI66" t="str">
            <v>C37</v>
          </cell>
          <cell r="GJ66">
            <v>0</v>
          </cell>
          <cell r="GK66">
            <v>0</v>
          </cell>
          <cell r="GL66">
            <v>0</v>
          </cell>
          <cell r="GM66">
            <v>0</v>
          </cell>
          <cell r="GN66">
            <v>0</v>
          </cell>
          <cell r="GO66" t="str">
            <v>C38</v>
          </cell>
          <cell r="GP66">
            <v>0</v>
          </cell>
          <cell r="GQ66">
            <v>0</v>
          </cell>
          <cell r="GR66">
            <v>0</v>
          </cell>
          <cell r="GS66">
            <v>0</v>
          </cell>
          <cell r="GT66">
            <v>0</v>
          </cell>
          <cell r="GU66" t="str">
            <v>C39</v>
          </cell>
          <cell r="GV66">
            <v>0</v>
          </cell>
          <cell r="GW66">
            <v>0</v>
          </cell>
          <cell r="GX66">
            <v>0</v>
          </cell>
          <cell r="GY66">
            <v>0</v>
          </cell>
          <cell r="GZ66">
            <v>0</v>
          </cell>
          <cell r="HA66" t="str">
            <v>C310</v>
          </cell>
          <cell r="HB66">
            <v>0</v>
          </cell>
          <cell r="HG66" t="str">
            <v>C310</v>
          </cell>
          <cell r="HH66">
            <v>0</v>
          </cell>
          <cell r="HM66" t="str">
            <v/>
          </cell>
          <cell r="HN66" t="str">
            <v/>
          </cell>
          <cell r="HS66">
            <v>3074</v>
          </cell>
          <cell r="HT66" t="str">
            <v>PKN</v>
          </cell>
          <cell r="HU66">
            <v>0</v>
          </cell>
          <cell r="HV66" t="str">
            <v>IND</v>
          </cell>
          <cell r="HW66">
            <v>0</v>
          </cell>
          <cell r="HX66" t="str">
            <v>MAT-W</v>
          </cell>
          <cell r="HY66">
            <v>0</v>
          </cell>
          <cell r="HZ66" t="str">
            <v>SEJ-W</v>
          </cell>
          <cell r="IA66">
            <v>0</v>
          </cell>
          <cell r="IB66" t="str">
            <v>IGR-W</v>
          </cell>
          <cell r="IC66">
            <v>0</v>
          </cell>
          <cell r="ID66" t="str">
            <v>SBO</v>
          </cell>
          <cell r="IE66">
            <v>0</v>
          </cell>
          <cell r="IF66" t="str">
            <v>PJO</v>
          </cell>
          <cell r="IG66">
            <v>0</v>
          </cell>
          <cell r="IH66" t="str">
            <v>PRA</v>
          </cell>
          <cell r="II66">
            <v>0</v>
          </cell>
          <cell r="IJ66" t="str">
            <v>JAW</v>
          </cell>
          <cell r="IK66">
            <v>0</v>
          </cell>
          <cell r="IL66" t="str">
            <v>ARB</v>
          </cell>
          <cell r="IM66">
            <v>0</v>
          </cell>
          <cell r="IN66" t="str">
            <v>PKM</v>
          </cell>
          <cell r="IO66">
            <v>0</v>
          </cell>
          <cell r="IP66" t="str">
            <v>GEO-P</v>
          </cell>
          <cell r="IQ66">
            <v>0</v>
          </cell>
          <cell r="IR66" t="str">
            <v>SEJ-P</v>
          </cell>
          <cell r="IS66">
            <v>0</v>
          </cell>
          <cell r="IT66" t="str">
            <v>SOS-P</v>
          </cell>
          <cell r="IU66">
            <v>0</v>
          </cell>
          <cell r="IV66" t="str">
            <v>EKO-P</v>
          </cell>
          <cell r="IW66">
            <v>0</v>
          </cell>
          <cell r="IX66" t="str">
            <v>BIO-L</v>
          </cell>
          <cell r="IY66">
            <v>0</v>
          </cell>
          <cell r="IZ66" t="str">
            <v>IGR-L</v>
          </cell>
          <cell r="JA66">
            <v>0</v>
          </cell>
        </row>
        <row r="67">
          <cell r="H67" t="str">
            <v>Matematika</v>
          </cell>
          <cell r="I67" t="str">
            <v>A4</v>
          </cell>
          <cell r="J67">
            <v>116</v>
          </cell>
          <cell r="K67">
            <v>117</v>
          </cell>
          <cell r="L67">
            <v>118</v>
          </cell>
          <cell r="M67">
            <v>119</v>
          </cell>
          <cell r="N67">
            <v>120</v>
          </cell>
          <cell r="O67">
            <v>121</v>
          </cell>
          <cell r="P67">
            <v>174</v>
          </cell>
          <cell r="Q67" t="str">
            <v/>
          </cell>
          <cell r="AB67">
            <v>64</v>
          </cell>
          <cell r="AC67">
            <v>24</v>
          </cell>
          <cell r="AD67">
            <v>3075</v>
          </cell>
          <cell r="AF67" t="str">
            <v>IDAM PRATAMA</v>
          </cell>
          <cell r="AG67" t="str">
            <v>L</v>
          </cell>
          <cell r="AH67" t="str">
            <v>10-TKR.2</v>
          </cell>
          <cell r="AI67" t="str">
            <v>AGM</v>
          </cell>
          <cell r="AJ67">
            <v>0</v>
          </cell>
          <cell r="AK67">
            <v>0</v>
          </cell>
          <cell r="AL67">
            <v>0</v>
          </cell>
          <cell r="AM67">
            <v>0</v>
          </cell>
          <cell r="AN67">
            <v>0</v>
          </cell>
          <cell r="AO67" t="str">
            <v>PKN</v>
          </cell>
          <cell r="AP67">
            <v>0</v>
          </cell>
          <cell r="AQ67">
            <v>0</v>
          </cell>
          <cell r="AR67">
            <v>0</v>
          </cell>
          <cell r="AS67">
            <v>0</v>
          </cell>
          <cell r="AT67">
            <v>0</v>
          </cell>
          <cell r="AU67" t="str">
            <v>IND</v>
          </cell>
          <cell r="AV67">
            <v>0</v>
          </cell>
          <cell r="AW67">
            <v>0</v>
          </cell>
          <cell r="AX67">
            <v>0</v>
          </cell>
          <cell r="AY67">
            <v>0</v>
          </cell>
          <cell r="AZ67">
            <v>0</v>
          </cell>
          <cell r="BA67" t="str">
            <v>MAT</v>
          </cell>
          <cell r="BB67">
            <v>0</v>
          </cell>
          <cell r="BC67">
            <v>0</v>
          </cell>
          <cell r="BD67">
            <v>0</v>
          </cell>
          <cell r="BE67">
            <v>0</v>
          </cell>
          <cell r="BF67">
            <v>0</v>
          </cell>
          <cell r="BG67" t="str">
            <v>SEJ</v>
          </cell>
          <cell r="BH67">
            <v>0</v>
          </cell>
          <cell r="BI67">
            <v>0</v>
          </cell>
          <cell r="BJ67">
            <v>0</v>
          </cell>
          <cell r="BK67">
            <v>0</v>
          </cell>
          <cell r="BL67">
            <v>0</v>
          </cell>
          <cell r="BM67" t="str">
            <v>ING</v>
          </cell>
          <cell r="BN67">
            <v>0</v>
          </cell>
          <cell r="BO67">
            <v>0</v>
          </cell>
          <cell r="BP67">
            <v>0</v>
          </cell>
          <cell r="BQ67">
            <v>0</v>
          </cell>
          <cell r="BR67">
            <v>0</v>
          </cell>
          <cell r="BS67" t="str">
            <v>SBU</v>
          </cell>
          <cell r="BT67">
            <v>0</v>
          </cell>
          <cell r="BU67">
            <v>0</v>
          </cell>
          <cell r="BV67">
            <v>0</v>
          </cell>
          <cell r="BW67">
            <v>0</v>
          </cell>
          <cell r="BX67">
            <v>0</v>
          </cell>
          <cell r="BY67" t="str">
            <v>KWU</v>
          </cell>
          <cell r="BZ67">
            <v>0</v>
          </cell>
          <cell r="CA67">
            <v>0</v>
          </cell>
          <cell r="CB67">
            <v>0</v>
          </cell>
          <cell r="CC67">
            <v>0</v>
          </cell>
          <cell r="CD67">
            <v>0</v>
          </cell>
          <cell r="CE67" t="str">
            <v>POR</v>
          </cell>
          <cell r="CF67">
            <v>0</v>
          </cell>
          <cell r="CG67">
            <v>0</v>
          </cell>
          <cell r="CH67">
            <v>0</v>
          </cell>
          <cell r="CI67">
            <v>0</v>
          </cell>
          <cell r="CJ67">
            <v>0</v>
          </cell>
          <cell r="CK67" t="str">
            <v>JAW</v>
          </cell>
          <cell r="CL67">
            <v>0</v>
          </cell>
          <cell r="CM67">
            <v>0</v>
          </cell>
          <cell r="CN67">
            <v>0</v>
          </cell>
          <cell r="CO67">
            <v>0</v>
          </cell>
          <cell r="CP67">
            <v>0</v>
          </cell>
          <cell r="CQ67" t="str">
            <v>C11</v>
          </cell>
          <cell r="CR67">
            <v>0</v>
          </cell>
          <cell r="CS67">
            <v>0</v>
          </cell>
          <cell r="CT67">
            <v>0</v>
          </cell>
          <cell r="CU67">
            <v>0</v>
          </cell>
          <cell r="CV67">
            <v>0</v>
          </cell>
          <cell r="CW67" t="str">
            <v>C12</v>
          </cell>
          <cell r="CX67">
            <v>0</v>
          </cell>
          <cell r="CY67">
            <v>0</v>
          </cell>
          <cell r="CZ67">
            <v>0</v>
          </cell>
          <cell r="DA67">
            <v>0</v>
          </cell>
          <cell r="DB67">
            <v>0</v>
          </cell>
          <cell r="DC67" t="str">
            <v>C13</v>
          </cell>
          <cell r="DD67">
            <v>0</v>
          </cell>
          <cell r="DE67">
            <v>0</v>
          </cell>
          <cell r="DF67">
            <v>0</v>
          </cell>
          <cell r="DG67">
            <v>0</v>
          </cell>
          <cell r="DH67">
            <v>0</v>
          </cell>
          <cell r="DI67" t="str">
            <v>C21</v>
          </cell>
          <cell r="DJ67">
            <v>0</v>
          </cell>
          <cell r="DK67">
            <v>0</v>
          </cell>
          <cell r="DL67">
            <v>0</v>
          </cell>
          <cell r="DM67">
            <v>0</v>
          </cell>
          <cell r="DN67">
            <v>0</v>
          </cell>
          <cell r="DO67" t="str">
            <v>C22</v>
          </cell>
          <cell r="DP67">
            <v>0</v>
          </cell>
          <cell r="DQ67">
            <v>0</v>
          </cell>
          <cell r="DR67">
            <v>0</v>
          </cell>
          <cell r="DS67">
            <v>0</v>
          </cell>
          <cell r="DT67">
            <v>0</v>
          </cell>
          <cell r="DU67" t="str">
            <v>C23</v>
          </cell>
          <cell r="DV67">
            <v>0</v>
          </cell>
          <cell r="DW67">
            <v>0</v>
          </cell>
          <cell r="DX67">
            <v>0</v>
          </cell>
          <cell r="DY67">
            <v>0</v>
          </cell>
          <cell r="DZ67">
            <v>0</v>
          </cell>
          <cell r="EA67" t="str">
            <v>C24</v>
          </cell>
          <cell r="EB67">
            <v>0</v>
          </cell>
          <cell r="EC67">
            <v>0</v>
          </cell>
          <cell r="ED67">
            <v>0</v>
          </cell>
          <cell r="EE67">
            <v>0</v>
          </cell>
          <cell r="EF67">
            <v>0</v>
          </cell>
          <cell r="EG67" t="str">
            <v>C25</v>
          </cell>
          <cell r="EH67">
            <v>0</v>
          </cell>
          <cell r="EI67">
            <v>0</v>
          </cell>
          <cell r="EJ67">
            <v>0</v>
          </cell>
          <cell r="EK67">
            <v>0</v>
          </cell>
          <cell r="EL67">
            <v>0</v>
          </cell>
          <cell r="EM67" t="str">
            <v>C26</v>
          </cell>
          <cell r="EN67">
            <v>0</v>
          </cell>
          <cell r="EO67">
            <v>0</v>
          </cell>
          <cell r="EP67">
            <v>0</v>
          </cell>
          <cell r="EQ67">
            <v>0</v>
          </cell>
          <cell r="ER67">
            <v>0</v>
          </cell>
          <cell r="ES67" t="str">
            <v>C27</v>
          </cell>
          <cell r="ET67">
            <v>0</v>
          </cell>
          <cell r="EU67">
            <v>0</v>
          </cell>
          <cell r="EV67">
            <v>0</v>
          </cell>
          <cell r="EW67">
            <v>0</v>
          </cell>
          <cell r="EX67">
            <v>0</v>
          </cell>
          <cell r="EY67" t="str">
            <v>C31</v>
          </cell>
          <cell r="EZ67">
            <v>0</v>
          </cell>
          <cell r="FA67">
            <v>0</v>
          </cell>
          <cell r="FB67">
            <v>0</v>
          </cell>
          <cell r="FC67">
            <v>0</v>
          </cell>
          <cell r="FD67">
            <v>0</v>
          </cell>
          <cell r="FE67" t="str">
            <v>C32</v>
          </cell>
          <cell r="FF67">
            <v>0</v>
          </cell>
          <cell r="FG67">
            <v>0</v>
          </cell>
          <cell r="FH67">
            <v>0</v>
          </cell>
          <cell r="FI67">
            <v>0</v>
          </cell>
          <cell r="FJ67">
            <v>0</v>
          </cell>
          <cell r="FK67" t="str">
            <v>C33</v>
          </cell>
          <cell r="FL67">
            <v>0</v>
          </cell>
          <cell r="FM67">
            <v>0</v>
          </cell>
          <cell r="FN67">
            <v>0</v>
          </cell>
          <cell r="FO67">
            <v>0</v>
          </cell>
          <cell r="FP67">
            <v>0</v>
          </cell>
          <cell r="FQ67" t="str">
            <v>C34</v>
          </cell>
          <cell r="FR67">
            <v>0</v>
          </cell>
          <cell r="FS67">
            <v>0</v>
          </cell>
          <cell r="FT67">
            <v>0</v>
          </cell>
          <cell r="FU67">
            <v>0</v>
          </cell>
          <cell r="FV67">
            <v>0</v>
          </cell>
          <cell r="FW67" t="str">
            <v>C35</v>
          </cell>
          <cell r="FX67">
            <v>0</v>
          </cell>
          <cell r="FY67">
            <v>0</v>
          </cell>
          <cell r="FZ67">
            <v>0</v>
          </cell>
          <cell r="GA67">
            <v>0</v>
          </cell>
          <cell r="GB67">
            <v>0</v>
          </cell>
          <cell r="GC67" t="str">
            <v>C36</v>
          </cell>
          <cell r="GD67">
            <v>0</v>
          </cell>
          <cell r="GE67">
            <v>0</v>
          </cell>
          <cell r="GF67">
            <v>0</v>
          </cell>
          <cell r="GG67">
            <v>0</v>
          </cell>
          <cell r="GH67">
            <v>0</v>
          </cell>
          <cell r="GI67" t="str">
            <v>C37</v>
          </cell>
          <cell r="GJ67">
            <v>0</v>
          </cell>
          <cell r="GK67">
            <v>0</v>
          </cell>
          <cell r="GL67">
            <v>0</v>
          </cell>
          <cell r="GM67">
            <v>0</v>
          </cell>
          <cell r="GN67">
            <v>0</v>
          </cell>
          <cell r="GO67" t="str">
            <v>C38</v>
          </cell>
          <cell r="GP67">
            <v>0</v>
          </cell>
          <cell r="GQ67">
            <v>0</v>
          </cell>
          <cell r="GR67">
            <v>0</v>
          </cell>
          <cell r="GS67">
            <v>0</v>
          </cell>
          <cell r="GT67">
            <v>0</v>
          </cell>
          <cell r="GU67" t="str">
            <v>C39</v>
          </cell>
          <cell r="GV67">
            <v>0</v>
          </cell>
          <cell r="GW67">
            <v>0</v>
          </cell>
          <cell r="GX67">
            <v>0</v>
          </cell>
          <cell r="GY67">
            <v>0</v>
          </cell>
          <cell r="GZ67">
            <v>0</v>
          </cell>
          <cell r="HA67" t="str">
            <v>C310</v>
          </cell>
          <cell r="HB67">
            <v>0</v>
          </cell>
          <cell r="HG67" t="str">
            <v>C310</v>
          </cell>
          <cell r="HH67">
            <v>0</v>
          </cell>
          <cell r="HM67" t="str">
            <v/>
          </cell>
          <cell r="HN67" t="str">
            <v/>
          </cell>
          <cell r="HS67">
            <v>3075</v>
          </cell>
          <cell r="HT67" t="str">
            <v>PKN</v>
          </cell>
          <cell r="HU67">
            <v>0</v>
          </cell>
          <cell r="HV67" t="str">
            <v>IND</v>
          </cell>
          <cell r="HW67">
            <v>0</v>
          </cell>
          <cell r="HX67" t="str">
            <v>MAT-W</v>
          </cell>
          <cell r="HY67">
            <v>0</v>
          </cell>
          <cell r="HZ67" t="str">
            <v>SEJ-W</v>
          </cell>
          <cell r="IA67">
            <v>0</v>
          </cell>
          <cell r="IB67" t="str">
            <v>IGR-W</v>
          </cell>
          <cell r="IC67">
            <v>0</v>
          </cell>
          <cell r="ID67" t="str">
            <v>SBO</v>
          </cell>
          <cell r="IE67">
            <v>0</v>
          </cell>
          <cell r="IF67" t="str">
            <v>PJO</v>
          </cell>
          <cell r="IG67">
            <v>0</v>
          </cell>
          <cell r="IH67" t="str">
            <v>PRA</v>
          </cell>
          <cell r="II67">
            <v>0</v>
          </cell>
          <cell r="IJ67" t="str">
            <v>JAW</v>
          </cell>
          <cell r="IK67">
            <v>0</v>
          </cell>
          <cell r="IL67" t="str">
            <v>ARB</v>
          </cell>
          <cell r="IM67">
            <v>0</v>
          </cell>
          <cell r="IN67" t="str">
            <v>PKM</v>
          </cell>
          <cell r="IO67">
            <v>0</v>
          </cell>
          <cell r="IP67" t="str">
            <v>GEO-P</v>
          </cell>
          <cell r="IQ67">
            <v>0</v>
          </cell>
          <cell r="IR67" t="str">
            <v>SEJ-P</v>
          </cell>
          <cell r="IS67">
            <v>0</v>
          </cell>
          <cell r="IT67" t="str">
            <v>SOS-P</v>
          </cell>
          <cell r="IU67">
            <v>0</v>
          </cell>
          <cell r="IV67" t="str">
            <v>EKO-P</v>
          </cell>
          <cell r="IW67">
            <v>0</v>
          </cell>
          <cell r="IX67" t="str">
            <v>BIO-L</v>
          </cell>
          <cell r="IY67">
            <v>0</v>
          </cell>
          <cell r="IZ67" t="str">
            <v>IGR-L</v>
          </cell>
          <cell r="JA67">
            <v>0</v>
          </cell>
        </row>
        <row r="68">
          <cell r="H68" t="str">
            <v>Sejarah Indonesia</v>
          </cell>
          <cell r="I68" t="str">
            <v>A5</v>
          </cell>
          <cell r="J68">
            <v>32</v>
          </cell>
          <cell r="K68">
            <v>33</v>
          </cell>
          <cell r="L68">
            <v>34</v>
          </cell>
          <cell r="M68">
            <v>35</v>
          </cell>
          <cell r="N68">
            <v>36</v>
          </cell>
          <cell r="O68">
            <v>37</v>
          </cell>
          <cell r="Q68" t="str">
            <v/>
          </cell>
          <cell r="AB68">
            <v>65</v>
          </cell>
          <cell r="AC68">
            <v>25</v>
          </cell>
          <cell r="AD68">
            <v>3076</v>
          </cell>
          <cell r="AE68" t="str">
            <v>0018198555</v>
          </cell>
          <cell r="AF68" t="str">
            <v>IFAN AZIZ FADHOLI</v>
          </cell>
          <cell r="AG68" t="str">
            <v>L</v>
          </cell>
          <cell r="AH68" t="str">
            <v>10-TKR.2</v>
          </cell>
          <cell r="AI68" t="str">
            <v>AGM</v>
          </cell>
          <cell r="AJ68">
            <v>0</v>
          </cell>
          <cell r="AK68">
            <v>0</v>
          </cell>
          <cell r="AL68">
            <v>0</v>
          </cell>
          <cell r="AM68">
            <v>0</v>
          </cell>
          <cell r="AN68">
            <v>0</v>
          </cell>
          <cell r="AO68" t="str">
            <v>PKN</v>
          </cell>
          <cell r="AP68">
            <v>0</v>
          </cell>
          <cell r="AQ68">
            <v>0</v>
          </cell>
          <cell r="AR68">
            <v>0</v>
          </cell>
          <cell r="AS68">
            <v>0</v>
          </cell>
          <cell r="AT68">
            <v>0</v>
          </cell>
          <cell r="AU68" t="str">
            <v>IND</v>
          </cell>
          <cell r="AV68">
            <v>0</v>
          </cell>
          <cell r="AW68">
            <v>0</v>
          </cell>
          <cell r="AX68">
            <v>0</v>
          </cell>
          <cell r="AY68">
            <v>0</v>
          </cell>
          <cell r="AZ68">
            <v>0</v>
          </cell>
          <cell r="BA68" t="str">
            <v>MAT</v>
          </cell>
          <cell r="BB68">
            <v>0</v>
          </cell>
          <cell r="BC68">
            <v>0</v>
          </cell>
          <cell r="BD68">
            <v>0</v>
          </cell>
          <cell r="BE68">
            <v>0</v>
          </cell>
          <cell r="BF68">
            <v>0</v>
          </cell>
          <cell r="BG68" t="str">
            <v>SEJ</v>
          </cell>
          <cell r="BH68">
            <v>0</v>
          </cell>
          <cell r="BI68">
            <v>0</v>
          </cell>
          <cell r="BJ68">
            <v>0</v>
          </cell>
          <cell r="BK68">
            <v>0</v>
          </cell>
          <cell r="BL68">
            <v>0</v>
          </cell>
          <cell r="BM68" t="str">
            <v>ING</v>
          </cell>
          <cell r="BN68">
            <v>0</v>
          </cell>
          <cell r="BO68">
            <v>0</v>
          </cell>
          <cell r="BP68">
            <v>0</v>
          </cell>
          <cell r="BQ68">
            <v>0</v>
          </cell>
          <cell r="BR68">
            <v>0</v>
          </cell>
          <cell r="BS68" t="str">
            <v>SBU</v>
          </cell>
          <cell r="BT68">
            <v>0</v>
          </cell>
          <cell r="BU68">
            <v>0</v>
          </cell>
          <cell r="BV68">
            <v>0</v>
          </cell>
          <cell r="BW68">
            <v>0</v>
          </cell>
          <cell r="BX68">
            <v>0</v>
          </cell>
          <cell r="BY68" t="str">
            <v>KWU</v>
          </cell>
          <cell r="BZ68">
            <v>0</v>
          </cell>
          <cell r="CA68">
            <v>0</v>
          </cell>
          <cell r="CB68">
            <v>0</v>
          </cell>
          <cell r="CC68">
            <v>0</v>
          </cell>
          <cell r="CD68">
            <v>0</v>
          </cell>
          <cell r="CE68" t="str">
            <v>POR</v>
          </cell>
          <cell r="CF68">
            <v>0</v>
          </cell>
          <cell r="CG68">
            <v>0</v>
          </cell>
          <cell r="CH68">
            <v>0</v>
          </cell>
          <cell r="CI68">
            <v>0</v>
          </cell>
          <cell r="CJ68">
            <v>0</v>
          </cell>
          <cell r="CK68" t="str">
            <v>JAW</v>
          </cell>
          <cell r="CL68">
            <v>0</v>
          </cell>
          <cell r="CM68">
            <v>0</v>
          </cell>
          <cell r="CN68">
            <v>0</v>
          </cell>
          <cell r="CO68">
            <v>0</v>
          </cell>
          <cell r="CP68">
            <v>0</v>
          </cell>
          <cell r="CQ68" t="str">
            <v>C11</v>
          </cell>
          <cell r="CR68">
            <v>0</v>
          </cell>
          <cell r="CS68">
            <v>0</v>
          </cell>
          <cell r="CT68">
            <v>0</v>
          </cell>
          <cell r="CU68">
            <v>0</v>
          </cell>
          <cell r="CV68">
            <v>0</v>
          </cell>
          <cell r="CW68" t="str">
            <v>C12</v>
          </cell>
          <cell r="CX68">
            <v>0</v>
          </cell>
          <cell r="CY68">
            <v>0</v>
          </cell>
          <cell r="CZ68">
            <v>0</v>
          </cell>
          <cell r="DA68">
            <v>0</v>
          </cell>
          <cell r="DB68">
            <v>0</v>
          </cell>
          <cell r="DC68" t="str">
            <v>C13</v>
          </cell>
          <cell r="DD68">
            <v>0</v>
          </cell>
          <cell r="DE68">
            <v>0</v>
          </cell>
          <cell r="DF68">
            <v>0</v>
          </cell>
          <cell r="DG68">
            <v>0</v>
          </cell>
          <cell r="DH68">
            <v>0</v>
          </cell>
          <cell r="DI68" t="str">
            <v>C21</v>
          </cell>
          <cell r="DJ68">
            <v>0</v>
          </cell>
          <cell r="DK68">
            <v>0</v>
          </cell>
          <cell r="DL68">
            <v>0</v>
          </cell>
          <cell r="DM68">
            <v>0</v>
          </cell>
          <cell r="DN68">
            <v>0</v>
          </cell>
          <cell r="DO68" t="str">
            <v>C22</v>
          </cell>
          <cell r="DP68">
            <v>0</v>
          </cell>
          <cell r="DQ68">
            <v>0</v>
          </cell>
          <cell r="DR68">
            <v>0</v>
          </cell>
          <cell r="DS68">
            <v>0</v>
          </cell>
          <cell r="DT68">
            <v>0</v>
          </cell>
          <cell r="DU68" t="str">
            <v>C23</v>
          </cell>
          <cell r="DV68">
            <v>0</v>
          </cell>
          <cell r="DW68">
            <v>0</v>
          </cell>
          <cell r="DX68">
            <v>0</v>
          </cell>
          <cell r="DY68">
            <v>0</v>
          </cell>
          <cell r="DZ68">
            <v>0</v>
          </cell>
          <cell r="EA68" t="str">
            <v>C24</v>
          </cell>
          <cell r="EB68">
            <v>0</v>
          </cell>
          <cell r="EC68">
            <v>0</v>
          </cell>
          <cell r="ED68">
            <v>0</v>
          </cell>
          <cell r="EE68">
            <v>0</v>
          </cell>
          <cell r="EF68">
            <v>0</v>
          </cell>
          <cell r="EG68" t="str">
            <v>C25</v>
          </cell>
          <cell r="EH68">
            <v>0</v>
          </cell>
          <cell r="EI68">
            <v>0</v>
          </cell>
          <cell r="EJ68">
            <v>0</v>
          </cell>
          <cell r="EK68">
            <v>0</v>
          </cell>
          <cell r="EL68">
            <v>0</v>
          </cell>
          <cell r="EM68" t="str">
            <v>C26</v>
          </cell>
          <cell r="EN68">
            <v>0</v>
          </cell>
          <cell r="EO68">
            <v>0</v>
          </cell>
          <cell r="EP68">
            <v>0</v>
          </cell>
          <cell r="EQ68">
            <v>0</v>
          </cell>
          <cell r="ER68">
            <v>0</v>
          </cell>
          <cell r="ES68" t="str">
            <v>C27</v>
          </cell>
          <cell r="ET68">
            <v>0</v>
          </cell>
          <cell r="EU68">
            <v>0</v>
          </cell>
          <cell r="EV68">
            <v>0</v>
          </cell>
          <cell r="EW68">
            <v>0</v>
          </cell>
          <cell r="EX68">
            <v>0</v>
          </cell>
          <cell r="EY68" t="str">
            <v>C31</v>
          </cell>
          <cell r="EZ68">
            <v>0</v>
          </cell>
          <cell r="FA68">
            <v>0</v>
          </cell>
          <cell r="FB68">
            <v>0</v>
          </cell>
          <cell r="FC68">
            <v>0</v>
          </cell>
          <cell r="FD68">
            <v>0</v>
          </cell>
          <cell r="FE68" t="str">
            <v>C32</v>
          </cell>
          <cell r="FF68">
            <v>0</v>
          </cell>
          <cell r="FG68">
            <v>0</v>
          </cell>
          <cell r="FH68">
            <v>0</v>
          </cell>
          <cell r="FI68">
            <v>0</v>
          </cell>
          <cell r="FJ68">
            <v>0</v>
          </cell>
          <cell r="FK68" t="str">
            <v>C33</v>
          </cell>
          <cell r="FL68">
            <v>0</v>
          </cell>
          <cell r="FM68">
            <v>0</v>
          </cell>
          <cell r="FN68">
            <v>0</v>
          </cell>
          <cell r="FO68">
            <v>0</v>
          </cell>
          <cell r="FP68">
            <v>0</v>
          </cell>
          <cell r="FQ68" t="str">
            <v>C34</v>
          </cell>
          <cell r="FR68">
            <v>0</v>
          </cell>
          <cell r="FS68">
            <v>0</v>
          </cell>
          <cell r="FT68">
            <v>0</v>
          </cell>
          <cell r="FU68">
            <v>0</v>
          </cell>
          <cell r="FV68">
            <v>0</v>
          </cell>
          <cell r="FW68" t="str">
            <v>C35</v>
          </cell>
          <cell r="FX68">
            <v>0</v>
          </cell>
          <cell r="FY68">
            <v>0</v>
          </cell>
          <cell r="FZ68">
            <v>0</v>
          </cell>
          <cell r="GA68">
            <v>0</v>
          </cell>
          <cell r="GB68">
            <v>0</v>
          </cell>
          <cell r="GC68" t="str">
            <v>C36</v>
          </cell>
          <cell r="GD68">
            <v>0</v>
          </cell>
          <cell r="GE68">
            <v>0</v>
          </cell>
          <cell r="GF68">
            <v>0</v>
          </cell>
          <cell r="GG68">
            <v>0</v>
          </cell>
          <cell r="GH68">
            <v>0</v>
          </cell>
          <cell r="GI68" t="str">
            <v>C37</v>
          </cell>
          <cell r="GJ68">
            <v>0</v>
          </cell>
          <cell r="GK68">
            <v>0</v>
          </cell>
          <cell r="GL68">
            <v>0</v>
          </cell>
          <cell r="GM68">
            <v>0</v>
          </cell>
          <cell r="GN68">
            <v>0</v>
          </cell>
          <cell r="GO68" t="str">
            <v>C38</v>
          </cell>
          <cell r="GP68">
            <v>0</v>
          </cell>
          <cell r="GQ68">
            <v>0</v>
          </cell>
          <cell r="GR68">
            <v>0</v>
          </cell>
          <cell r="GS68">
            <v>0</v>
          </cell>
          <cell r="GT68">
            <v>0</v>
          </cell>
          <cell r="GU68" t="str">
            <v>C39</v>
          </cell>
          <cell r="GV68">
            <v>0</v>
          </cell>
          <cell r="GW68">
            <v>0</v>
          </cell>
          <cell r="GX68">
            <v>0</v>
          </cell>
          <cell r="GY68">
            <v>0</v>
          </cell>
          <cell r="GZ68">
            <v>0</v>
          </cell>
          <cell r="HA68" t="str">
            <v>C310</v>
          </cell>
          <cell r="HB68">
            <v>0</v>
          </cell>
          <cell r="HG68" t="str">
            <v>C310</v>
          </cell>
          <cell r="HH68">
            <v>0</v>
          </cell>
          <cell r="HM68" t="str">
            <v/>
          </cell>
          <cell r="HN68" t="str">
            <v/>
          </cell>
          <cell r="HS68">
            <v>3076</v>
          </cell>
          <cell r="HT68" t="str">
            <v>PKN</v>
          </cell>
          <cell r="HU68">
            <v>0</v>
          </cell>
          <cell r="HV68" t="str">
            <v>IND</v>
          </cell>
          <cell r="HW68">
            <v>0</v>
          </cell>
          <cell r="HX68" t="str">
            <v>MAT-W</v>
          </cell>
          <cell r="HY68">
            <v>0</v>
          </cell>
          <cell r="HZ68" t="str">
            <v>SEJ-W</v>
          </cell>
          <cell r="IA68">
            <v>0</v>
          </cell>
          <cell r="IB68" t="str">
            <v>IGR-W</v>
          </cell>
          <cell r="IC68">
            <v>0</v>
          </cell>
          <cell r="ID68" t="str">
            <v>SBO</v>
          </cell>
          <cell r="IE68">
            <v>0</v>
          </cell>
          <cell r="IF68" t="str">
            <v>PJO</v>
          </cell>
          <cell r="IG68">
            <v>0</v>
          </cell>
          <cell r="IH68" t="str">
            <v>PRA</v>
          </cell>
          <cell r="II68">
            <v>0</v>
          </cell>
          <cell r="IJ68" t="str">
            <v>JAW</v>
          </cell>
          <cell r="IK68">
            <v>0</v>
          </cell>
          <cell r="IL68" t="str">
            <v>ARB</v>
          </cell>
          <cell r="IM68">
            <v>0</v>
          </cell>
          <cell r="IN68" t="str">
            <v>PKM</v>
          </cell>
          <cell r="IO68">
            <v>0</v>
          </cell>
          <cell r="IP68" t="str">
            <v>GEO-P</v>
          </cell>
          <cell r="IQ68">
            <v>0</v>
          </cell>
          <cell r="IR68" t="str">
            <v>SEJ-P</v>
          </cell>
          <cell r="IS68">
            <v>0</v>
          </cell>
          <cell r="IT68" t="str">
            <v>SOS-P</v>
          </cell>
          <cell r="IU68">
            <v>0</v>
          </cell>
          <cell r="IV68" t="str">
            <v>EKO-P</v>
          </cell>
          <cell r="IW68">
            <v>0</v>
          </cell>
          <cell r="IX68" t="str">
            <v>BIO-L</v>
          </cell>
          <cell r="IY68">
            <v>0</v>
          </cell>
          <cell r="IZ68" t="str">
            <v>IGR-L</v>
          </cell>
          <cell r="JA68">
            <v>0</v>
          </cell>
        </row>
        <row r="69">
          <cell r="H69" t="str">
            <v>Bahasa Inggris</v>
          </cell>
          <cell r="I69" t="str">
            <v>A6</v>
          </cell>
          <cell r="J69">
            <v>8</v>
          </cell>
          <cell r="K69">
            <v>9</v>
          </cell>
          <cell r="L69">
            <v>10</v>
          </cell>
          <cell r="M69">
            <v>11</v>
          </cell>
          <cell r="N69">
            <v>12</v>
          </cell>
          <cell r="O69">
            <v>13</v>
          </cell>
          <cell r="Q69" t="str">
            <v/>
          </cell>
          <cell r="AB69">
            <v>66</v>
          </cell>
          <cell r="AC69">
            <v>26</v>
          </cell>
          <cell r="AD69">
            <v>3077</v>
          </cell>
          <cell r="AE69" t="str">
            <v>0011396227</v>
          </cell>
          <cell r="AF69" t="str">
            <v>IRCHAM NUR WAKHID</v>
          </cell>
          <cell r="AG69" t="str">
            <v>L</v>
          </cell>
          <cell r="AH69" t="str">
            <v>10-TKR.2</v>
          </cell>
          <cell r="AI69" t="str">
            <v>AGM</v>
          </cell>
          <cell r="AJ69">
            <v>0</v>
          </cell>
          <cell r="AK69">
            <v>0</v>
          </cell>
          <cell r="AL69">
            <v>0</v>
          </cell>
          <cell r="AM69">
            <v>0</v>
          </cell>
          <cell r="AN69">
            <v>0</v>
          </cell>
          <cell r="AO69" t="str">
            <v>PKN</v>
          </cell>
          <cell r="AP69">
            <v>0</v>
          </cell>
          <cell r="AQ69">
            <v>0</v>
          </cell>
          <cell r="AR69">
            <v>0</v>
          </cell>
          <cell r="AS69">
            <v>0</v>
          </cell>
          <cell r="AT69">
            <v>0</v>
          </cell>
          <cell r="AU69" t="str">
            <v>IND</v>
          </cell>
          <cell r="AV69">
            <v>0</v>
          </cell>
          <cell r="AW69">
            <v>0</v>
          </cell>
          <cell r="AX69">
            <v>0</v>
          </cell>
          <cell r="AY69">
            <v>0</v>
          </cell>
          <cell r="AZ69">
            <v>0</v>
          </cell>
          <cell r="BA69" t="str">
            <v>MAT</v>
          </cell>
          <cell r="BB69">
            <v>0</v>
          </cell>
          <cell r="BC69">
            <v>0</v>
          </cell>
          <cell r="BD69">
            <v>0</v>
          </cell>
          <cell r="BE69">
            <v>0</v>
          </cell>
          <cell r="BF69">
            <v>0</v>
          </cell>
          <cell r="BG69" t="str">
            <v>SEJ</v>
          </cell>
          <cell r="BH69">
            <v>0</v>
          </cell>
          <cell r="BI69">
            <v>0</v>
          </cell>
          <cell r="BJ69">
            <v>0</v>
          </cell>
          <cell r="BK69">
            <v>0</v>
          </cell>
          <cell r="BL69">
            <v>0</v>
          </cell>
          <cell r="BM69" t="str">
            <v>ING</v>
          </cell>
          <cell r="BN69">
            <v>0</v>
          </cell>
          <cell r="BO69">
            <v>0</v>
          </cell>
          <cell r="BP69">
            <v>0</v>
          </cell>
          <cell r="BQ69">
            <v>0</v>
          </cell>
          <cell r="BR69">
            <v>0</v>
          </cell>
          <cell r="BS69" t="str">
            <v>SBU</v>
          </cell>
          <cell r="BT69">
            <v>0</v>
          </cell>
          <cell r="BU69">
            <v>0</v>
          </cell>
          <cell r="BV69">
            <v>0</v>
          </cell>
          <cell r="BW69">
            <v>0</v>
          </cell>
          <cell r="BX69">
            <v>0</v>
          </cell>
          <cell r="BY69" t="str">
            <v>KWU</v>
          </cell>
          <cell r="BZ69">
            <v>0</v>
          </cell>
          <cell r="CA69">
            <v>0</v>
          </cell>
          <cell r="CB69">
            <v>0</v>
          </cell>
          <cell r="CC69">
            <v>0</v>
          </cell>
          <cell r="CD69">
            <v>0</v>
          </cell>
          <cell r="CE69" t="str">
            <v>POR</v>
          </cell>
          <cell r="CF69">
            <v>0</v>
          </cell>
          <cell r="CG69">
            <v>0</v>
          </cell>
          <cell r="CH69">
            <v>0</v>
          </cell>
          <cell r="CI69">
            <v>0</v>
          </cell>
          <cell r="CJ69">
            <v>0</v>
          </cell>
          <cell r="CK69" t="str">
            <v>JAW</v>
          </cell>
          <cell r="CL69">
            <v>0</v>
          </cell>
          <cell r="CM69">
            <v>0</v>
          </cell>
          <cell r="CN69">
            <v>0</v>
          </cell>
          <cell r="CO69">
            <v>0</v>
          </cell>
          <cell r="CP69">
            <v>0</v>
          </cell>
          <cell r="CQ69" t="str">
            <v>C11</v>
          </cell>
          <cell r="CR69">
            <v>0</v>
          </cell>
          <cell r="CS69">
            <v>0</v>
          </cell>
          <cell r="CT69">
            <v>0</v>
          </cell>
          <cell r="CU69">
            <v>0</v>
          </cell>
          <cell r="CV69">
            <v>0</v>
          </cell>
          <cell r="CW69" t="str">
            <v>C12</v>
          </cell>
          <cell r="CX69">
            <v>0</v>
          </cell>
          <cell r="CY69">
            <v>0</v>
          </cell>
          <cell r="CZ69">
            <v>0</v>
          </cell>
          <cell r="DA69">
            <v>0</v>
          </cell>
          <cell r="DB69">
            <v>0</v>
          </cell>
          <cell r="DC69" t="str">
            <v>C13</v>
          </cell>
          <cell r="DD69">
            <v>0</v>
          </cell>
          <cell r="DE69">
            <v>0</v>
          </cell>
          <cell r="DF69">
            <v>0</v>
          </cell>
          <cell r="DG69">
            <v>0</v>
          </cell>
          <cell r="DH69">
            <v>0</v>
          </cell>
          <cell r="DI69" t="str">
            <v>C21</v>
          </cell>
          <cell r="DJ69">
            <v>0</v>
          </cell>
          <cell r="DK69">
            <v>0</v>
          </cell>
          <cell r="DL69">
            <v>0</v>
          </cell>
          <cell r="DM69">
            <v>0</v>
          </cell>
          <cell r="DN69">
            <v>0</v>
          </cell>
          <cell r="DO69" t="str">
            <v>C22</v>
          </cell>
          <cell r="DP69">
            <v>0</v>
          </cell>
          <cell r="DQ69">
            <v>0</v>
          </cell>
          <cell r="DR69">
            <v>0</v>
          </cell>
          <cell r="DS69">
            <v>0</v>
          </cell>
          <cell r="DT69">
            <v>0</v>
          </cell>
          <cell r="DU69" t="str">
            <v>C23</v>
          </cell>
          <cell r="DV69">
            <v>0</v>
          </cell>
          <cell r="DW69">
            <v>0</v>
          </cell>
          <cell r="DX69">
            <v>0</v>
          </cell>
          <cell r="DY69">
            <v>0</v>
          </cell>
          <cell r="DZ69">
            <v>0</v>
          </cell>
          <cell r="EA69" t="str">
            <v>C24</v>
          </cell>
          <cell r="EB69">
            <v>0</v>
          </cell>
          <cell r="EC69">
            <v>0</v>
          </cell>
          <cell r="ED69">
            <v>0</v>
          </cell>
          <cell r="EE69">
            <v>0</v>
          </cell>
          <cell r="EF69">
            <v>0</v>
          </cell>
          <cell r="EG69" t="str">
            <v>C25</v>
          </cell>
          <cell r="EH69">
            <v>0</v>
          </cell>
          <cell r="EI69">
            <v>0</v>
          </cell>
          <cell r="EJ69">
            <v>0</v>
          </cell>
          <cell r="EK69">
            <v>0</v>
          </cell>
          <cell r="EL69">
            <v>0</v>
          </cell>
          <cell r="EM69" t="str">
            <v>C26</v>
          </cell>
          <cell r="EN69">
            <v>0</v>
          </cell>
          <cell r="EO69">
            <v>0</v>
          </cell>
          <cell r="EP69">
            <v>0</v>
          </cell>
          <cell r="EQ69">
            <v>0</v>
          </cell>
          <cell r="ER69">
            <v>0</v>
          </cell>
          <cell r="ES69" t="str">
            <v>C27</v>
          </cell>
          <cell r="ET69">
            <v>0</v>
          </cell>
          <cell r="EU69">
            <v>0</v>
          </cell>
          <cell r="EV69">
            <v>0</v>
          </cell>
          <cell r="EW69">
            <v>0</v>
          </cell>
          <cell r="EX69">
            <v>0</v>
          </cell>
          <cell r="EY69" t="str">
            <v>C31</v>
          </cell>
          <cell r="EZ69">
            <v>0</v>
          </cell>
          <cell r="FA69">
            <v>0</v>
          </cell>
          <cell r="FB69">
            <v>0</v>
          </cell>
          <cell r="FC69">
            <v>0</v>
          </cell>
          <cell r="FD69">
            <v>0</v>
          </cell>
          <cell r="FE69" t="str">
            <v>C32</v>
          </cell>
          <cell r="FF69">
            <v>0</v>
          </cell>
          <cell r="FG69">
            <v>0</v>
          </cell>
          <cell r="FH69">
            <v>0</v>
          </cell>
          <cell r="FI69">
            <v>0</v>
          </cell>
          <cell r="FJ69">
            <v>0</v>
          </cell>
          <cell r="FK69" t="str">
            <v>C33</v>
          </cell>
          <cell r="FL69">
            <v>0</v>
          </cell>
          <cell r="FM69">
            <v>0</v>
          </cell>
          <cell r="FN69">
            <v>0</v>
          </cell>
          <cell r="FO69">
            <v>0</v>
          </cell>
          <cell r="FP69">
            <v>0</v>
          </cell>
          <cell r="FQ69" t="str">
            <v>C34</v>
          </cell>
          <cell r="FR69">
            <v>0</v>
          </cell>
          <cell r="FS69">
            <v>0</v>
          </cell>
          <cell r="FT69">
            <v>0</v>
          </cell>
          <cell r="FU69">
            <v>0</v>
          </cell>
          <cell r="FV69">
            <v>0</v>
          </cell>
          <cell r="FW69" t="str">
            <v>C35</v>
          </cell>
          <cell r="FX69">
            <v>0</v>
          </cell>
          <cell r="FY69">
            <v>0</v>
          </cell>
          <cell r="FZ69">
            <v>0</v>
          </cell>
          <cell r="GA69">
            <v>0</v>
          </cell>
          <cell r="GB69">
            <v>0</v>
          </cell>
          <cell r="GC69" t="str">
            <v>C36</v>
          </cell>
          <cell r="GD69">
            <v>0</v>
          </cell>
          <cell r="GE69">
            <v>0</v>
          </cell>
          <cell r="GF69">
            <v>0</v>
          </cell>
          <cell r="GG69">
            <v>0</v>
          </cell>
          <cell r="GH69">
            <v>0</v>
          </cell>
          <cell r="GI69" t="str">
            <v>C37</v>
          </cell>
          <cell r="GJ69">
            <v>0</v>
          </cell>
          <cell r="GK69">
            <v>0</v>
          </cell>
          <cell r="GL69">
            <v>0</v>
          </cell>
          <cell r="GM69">
            <v>0</v>
          </cell>
          <cell r="GN69">
            <v>0</v>
          </cell>
          <cell r="GO69" t="str">
            <v>C38</v>
          </cell>
          <cell r="GP69">
            <v>0</v>
          </cell>
          <cell r="GQ69">
            <v>0</v>
          </cell>
          <cell r="GR69">
            <v>0</v>
          </cell>
          <cell r="GS69">
            <v>0</v>
          </cell>
          <cell r="GT69">
            <v>0</v>
          </cell>
          <cell r="GU69" t="str">
            <v>C39</v>
          </cell>
          <cell r="GV69">
            <v>0</v>
          </cell>
          <cell r="GW69">
            <v>0</v>
          </cell>
          <cell r="GX69">
            <v>0</v>
          </cell>
          <cell r="GY69">
            <v>0</v>
          </cell>
          <cell r="GZ69">
            <v>0</v>
          </cell>
          <cell r="HA69" t="str">
            <v>C310</v>
          </cell>
          <cell r="HB69">
            <v>0</v>
          </cell>
          <cell r="HG69" t="str">
            <v>C310</v>
          </cell>
          <cell r="HH69">
            <v>0</v>
          </cell>
          <cell r="HM69" t="str">
            <v/>
          </cell>
          <cell r="HN69" t="str">
            <v/>
          </cell>
          <cell r="HS69">
            <v>3077</v>
          </cell>
          <cell r="HT69" t="str">
            <v>PKN</v>
          </cell>
          <cell r="HU69">
            <v>0</v>
          </cell>
          <cell r="HV69" t="str">
            <v>IND</v>
          </cell>
          <cell r="HW69">
            <v>0</v>
          </cell>
          <cell r="HX69" t="str">
            <v>MAT-W</v>
          </cell>
          <cell r="HY69">
            <v>0</v>
          </cell>
          <cell r="HZ69" t="str">
            <v>SEJ-W</v>
          </cell>
          <cell r="IA69">
            <v>0</v>
          </cell>
          <cell r="IB69" t="str">
            <v>IGR-W</v>
          </cell>
          <cell r="IC69">
            <v>0</v>
          </cell>
          <cell r="ID69" t="str">
            <v>SBO</v>
          </cell>
          <cell r="IE69">
            <v>0</v>
          </cell>
          <cell r="IF69" t="str">
            <v>PJO</v>
          </cell>
          <cell r="IG69">
            <v>0</v>
          </cell>
          <cell r="IH69" t="str">
            <v>PRA</v>
          </cell>
          <cell r="II69">
            <v>0</v>
          </cell>
          <cell r="IJ69" t="str">
            <v>JAW</v>
          </cell>
          <cell r="IK69">
            <v>0</v>
          </cell>
          <cell r="IL69" t="str">
            <v>ARB</v>
          </cell>
          <cell r="IM69">
            <v>0</v>
          </cell>
          <cell r="IN69" t="str">
            <v>PKM</v>
          </cell>
          <cell r="IO69">
            <v>0</v>
          </cell>
          <cell r="IP69" t="str">
            <v>GEO-P</v>
          </cell>
          <cell r="IQ69">
            <v>0</v>
          </cell>
          <cell r="IR69" t="str">
            <v>SEJ-P</v>
          </cell>
          <cell r="IS69">
            <v>0</v>
          </cell>
          <cell r="IT69" t="str">
            <v>SOS-P</v>
          </cell>
          <cell r="IU69">
            <v>0</v>
          </cell>
          <cell r="IV69" t="str">
            <v>EKO-P</v>
          </cell>
          <cell r="IW69">
            <v>0</v>
          </cell>
          <cell r="IX69" t="str">
            <v>BIO-L</v>
          </cell>
          <cell r="IY69">
            <v>0</v>
          </cell>
          <cell r="IZ69" t="str">
            <v>IGR-L</v>
          </cell>
          <cell r="JA69">
            <v>0</v>
          </cell>
        </row>
        <row r="70">
          <cell r="H70" t="str">
            <v>Seni Budaya</v>
          </cell>
          <cell r="I70" t="str">
            <v>B1</v>
          </cell>
          <cell r="Q70" t="str">
            <v/>
          </cell>
          <cell r="AB70">
            <v>67</v>
          </cell>
          <cell r="AC70">
            <v>27</v>
          </cell>
          <cell r="AD70">
            <v>3078</v>
          </cell>
          <cell r="AE70" t="str">
            <v>0012176593</v>
          </cell>
          <cell r="AF70" t="str">
            <v>IYAN RIYADI</v>
          </cell>
          <cell r="AG70" t="str">
            <v>L</v>
          </cell>
          <cell r="AH70" t="str">
            <v>10-TKR.2</v>
          </cell>
          <cell r="AI70" t="str">
            <v>AGM</v>
          </cell>
          <cell r="AJ70">
            <v>0</v>
          </cell>
          <cell r="AK70">
            <v>0</v>
          </cell>
          <cell r="AL70">
            <v>0</v>
          </cell>
          <cell r="AM70">
            <v>0</v>
          </cell>
          <cell r="AN70">
            <v>0</v>
          </cell>
          <cell r="AO70" t="str">
            <v>PKN</v>
          </cell>
          <cell r="AP70">
            <v>0</v>
          </cell>
          <cell r="AQ70">
            <v>0</v>
          </cell>
          <cell r="AR70">
            <v>0</v>
          </cell>
          <cell r="AS70">
            <v>0</v>
          </cell>
          <cell r="AT70">
            <v>0</v>
          </cell>
          <cell r="AU70" t="str">
            <v>IND</v>
          </cell>
          <cell r="AV70">
            <v>0</v>
          </cell>
          <cell r="AW70">
            <v>0</v>
          </cell>
          <cell r="AX70">
            <v>0</v>
          </cell>
          <cell r="AY70">
            <v>0</v>
          </cell>
          <cell r="AZ70">
            <v>0</v>
          </cell>
          <cell r="BA70" t="str">
            <v>MAT</v>
          </cell>
          <cell r="BB70">
            <v>0</v>
          </cell>
          <cell r="BC70">
            <v>0</v>
          </cell>
          <cell r="BD70">
            <v>0</v>
          </cell>
          <cell r="BE70">
            <v>0</v>
          </cell>
          <cell r="BF70">
            <v>0</v>
          </cell>
          <cell r="BG70" t="str">
            <v>SEJ</v>
          </cell>
          <cell r="BH70">
            <v>0</v>
          </cell>
          <cell r="BI70">
            <v>0</v>
          </cell>
          <cell r="BJ70">
            <v>0</v>
          </cell>
          <cell r="BK70">
            <v>0</v>
          </cell>
          <cell r="BL70">
            <v>0</v>
          </cell>
          <cell r="BM70" t="str">
            <v>ING</v>
          </cell>
          <cell r="BN70">
            <v>0</v>
          </cell>
          <cell r="BO70">
            <v>0</v>
          </cell>
          <cell r="BP70">
            <v>0</v>
          </cell>
          <cell r="BQ70">
            <v>0</v>
          </cell>
          <cell r="BR70">
            <v>0</v>
          </cell>
          <cell r="BS70" t="str">
            <v>SBU</v>
          </cell>
          <cell r="BT70">
            <v>0</v>
          </cell>
          <cell r="BU70">
            <v>0</v>
          </cell>
          <cell r="BV70">
            <v>0</v>
          </cell>
          <cell r="BW70">
            <v>0</v>
          </cell>
          <cell r="BX70">
            <v>0</v>
          </cell>
          <cell r="BY70" t="str">
            <v>KWU</v>
          </cell>
          <cell r="BZ70">
            <v>0</v>
          </cell>
          <cell r="CA70">
            <v>0</v>
          </cell>
          <cell r="CB70">
            <v>0</v>
          </cell>
          <cell r="CC70">
            <v>0</v>
          </cell>
          <cell r="CD70">
            <v>0</v>
          </cell>
          <cell r="CE70" t="str">
            <v>POR</v>
          </cell>
          <cell r="CF70">
            <v>0</v>
          </cell>
          <cell r="CG70">
            <v>0</v>
          </cell>
          <cell r="CH70">
            <v>0</v>
          </cell>
          <cell r="CI70">
            <v>0</v>
          </cell>
          <cell r="CJ70">
            <v>0</v>
          </cell>
          <cell r="CK70" t="str">
            <v>JAW</v>
          </cell>
          <cell r="CL70">
            <v>0</v>
          </cell>
          <cell r="CM70">
            <v>0</v>
          </cell>
          <cell r="CN70">
            <v>0</v>
          </cell>
          <cell r="CO70">
            <v>0</v>
          </cell>
          <cell r="CP70">
            <v>0</v>
          </cell>
          <cell r="CQ70" t="str">
            <v>C11</v>
          </cell>
          <cell r="CR70">
            <v>0</v>
          </cell>
          <cell r="CS70">
            <v>0</v>
          </cell>
          <cell r="CT70">
            <v>0</v>
          </cell>
          <cell r="CU70">
            <v>0</v>
          </cell>
          <cell r="CV70">
            <v>0</v>
          </cell>
          <cell r="CW70" t="str">
            <v>C12</v>
          </cell>
          <cell r="CX70">
            <v>0</v>
          </cell>
          <cell r="CY70">
            <v>0</v>
          </cell>
          <cell r="CZ70">
            <v>0</v>
          </cell>
          <cell r="DA70">
            <v>0</v>
          </cell>
          <cell r="DB70">
            <v>0</v>
          </cell>
          <cell r="DC70" t="str">
            <v>C13</v>
          </cell>
          <cell r="DD70">
            <v>0</v>
          </cell>
          <cell r="DE70">
            <v>0</v>
          </cell>
          <cell r="DF70">
            <v>0</v>
          </cell>
          <cell r="DG70">
            <v>0</v>
          </cell>
          <cell r="DH70">
            <v>0</v>
          </cell>
          <cell r="DI70" t="str">
            <v>C21</v>
          </cell>
          <cell r="DJ70">
            <v>0</v>
          </cell>
          <cell r="DK70">
            <v>0</v>
          </cell>
          <cell r="DL70">
            <v>0</v>
          </cell>
          <cell r="DM70">
            <v>0</v>
          </cell>
          <cell r="DN70">
            <v>0</v>
          </cell>
          <cell r="DO70" t="str">
            <v>C22</v>
          </cell>
          <cell r="DP70">
            <v>0</v>
          </cell>
          <cell r="DQ70">
            <v>0</v>
          </cell>
          <cell r="DR70">
            <v>0</v>
          </cell>
          <cell r="DS70">
            <v>0</v>
          </cell>
          <cell r="DT70">
            <v>0</v>
          </cell>
          <cell r="DU70" t="str">
            <v>C23</v>
          </cell>
          <cell r="DV70">
            <v>0</v>
          </cell>
          <cell r="DW70">
            <v>0</v>
          </cell>
          <cell r="DX70">
            <v>0</v>
          </cell>
          <cell r="DY70">
            <v>0</v>
          </cell>
          <cell r="DZ70">
            <v>0</v>
          </cell>
          <cell r="EA70" t="str">
            <v>C24</v>
          </cell>
          <cell r="EB70">
            <v>0</v>
          </cell>
          <cell r="EC70">
            <v>0</v>
          </cell>
          <cell r="ED70">
            <v>0</v>
          </cell>
          <cell r="EE70">
            <v>0</v>
          </cell>
          <cell r="EF70">
            <v>0</v>
          </cell>
          <cell r="EG70" t="str">
            <v>C25</v>
          </cell>
          <cell r="EH70">
            <v>0</v>
          </cell>
          <cell r="EI70">
            <v>0</v>
          </cell>
          <cell r="EJ70">
            <v>0</v>
          </cell>
          <cell r="EK70">
            <v>0</v>
          </cell>
          <cell r="EL70">
            <v>0</v>
          </cell>
          <cell r="EM70" t="str">
            <v>C26</v>
          </cell>
          <cell r="EN70">
            <v>0</v>
          </cell>
          <cell r="EO70">
            <v>0</v>
          </cell>
          <cell r="EP70">
            <v>0</v>
          </cell>
          <cell r="EQ70">
            <v>0</v>
          </cell>
          <cell r="ER70">
            <v>0</v>
          </cell>
          <cell r="ES70" t="str">
            <v>C27</v>
          </cell>
          <cell r="ET70">
            <v>0</v>
          </cell>
          <cell r="EU70">
            <v>0</v>
          </cell>
          <cell r="EV70">
            <v>0</v>
          </cell>
          <cell r="EW70">
            <v>0</v>
          </cell>
          <cell r="EX70">
            <v>0</v>
          </cell>
          <cell r="EY70" t="str">
            <v>C31</v>
          </cell>
          <cell r="EZ70">
            <v>0</v>
          </cell>
          <cell r="FA70">
            <v>0</v>
          </cell>
          <cell r="FB70">
            <v>0</v>
          </cell>
          <cell r="FC70">
            <v>0</v>
          </cell>
          <cell r="FD70">
            <v>0</v>
          </cell>
          <cell r="FE70" t="str">
            <v>C32</v>
          </cell>
          <cell r="FF70">
            <v>0</v>
          </cell>
          <cell r="FG70">
            <v>0</v>
          </cell>
          <cell r="FH70">
            <v>0</v>
          </cell>
          <cell r="FI70">
            <v>0</v>
          </cell>
          <cell r="FJ70">
            <v>0</v>
          </cell>
          <cell r="FK70" t="str">
            <v>C33</v>
          </cell>
          <cell r="FL70">
            <v>0</v>
          </cell>
          <cell r="FM70">
            <v>0</v>
          </cell>
          <cell r="FN70">
            <v>0</v>
          </cell>
          <cell r="FO70">
            <v>0</v>
          </cell>
          <cell r="FP70">
            <v>0</v>
          </cell>
          <cell r="FQ70" t="str">
            <v>C34</v>
          </cell>
          <cell r="FR70">
            <v>0</v>
          </cell>
          <cell r="FS70">
            <v>0</v>
          </cell>
          <cell r="FT70">
            <v>0</v>
          </cell>
          <cell r="FU70">
            <v>0</v>
          </cell>
          <cell r="FV70">
            <v>0</v>
          </cell>
          <cell r="FW70" t="str">
            <v>C35</v>
          </cell>
          <cell r="FX70">
            <v>0</v>
          </cell>
          <cell r="FY70">
            <v>0</v>
          </cell>
          <cell r="FZ70">
            <v>0</v>
          </cell>
          <cell r="GA70">
            <v>0</v>
          </cell>
          <cell r="GB70">
            <v>0</v>
          </cell>
          <cell r="GC70" t="str">
            <v>C36</v>
          </cell>
          <cell r="GD70">
            <v>0</v>
          </cell>
          <cell r="GE70">
            <v>0</v>
          </cell>
          <cell r="GF70">
            <v>0</v>
          </cell>
          <cell r="GG70">
            <v>0</v>
          </cell>
          <cell r="GH70">
            <v>0</v>
          </cell>
          <cell r="GI70" t="str">
            <v>C37</v>
          </cell>
          <cell r="GJ70">
            <v>0</v>
          </cell>
          <cell r="GK70">
            <v>0</v>
          </cell>
          <cell r="GL70">
            <v>0</v>
          </cell>
          <cell r="GM70">
            <v>0</v>
          </cell>
          <cell r="GN70">
            <v>0</v>
          </cell>
          <cell r="GO70" t="str">
            <v>C38</v>
          </cell>
          <cell r="GP70">
            <v>0</v>
          </cell>
          <cell r="GQ70">
            <v>0</v>
          </cell>
          <cell r="GR70">
            <v>0</v>
          </cell>
          <cell r="GS70">
            <v>0</v>
          </cell>
          <cell r="GT70">
            <v>0</v>
          </cell>
          <cell r="GU70" t="str">
            <v>C39</v>
          </cell>
          <cell r="GV70">
            <v>0</v>
          </cell>
          <cell r="GW70">
            <v>0</v>
          </cell>
          <cell r="GX70">
            <v>0</v>
          </cell>
          <cell r="GY70">
            <v>0</v>
          </cell>
          <cell r="GZ70">
            <v>0</v>
          </cell>
          <cell r="HA70" t="str">
            <v>C310</v>
          </cell>
          <cell r="HB70">
            <v>0</v>
          </cell>
          <cell r="HG70" t="str">
            <v>C310</v>
          </cell>
          <cell r="HH70">
            <v>0</v>
          </cell>
          <cell r="HM70" t="str">
            <v/>
          </cell>
          <cell r="HN70" t="str">
            <v/>
          </cell>
          <cell r="HS70">
            <v>3078</v>
          </cell>
          <cell r="HT70" t="str">
            <v>PKN</v>
          </cell>
          <cell r="HU70">
            <v>0</v>
          </cell>
          <cell r="HV70" t="str">
            <v>IND</v>
          </cell>
          <cell r="HW70">
            <v>0</v>
          </cell>
          <cell r="HX70" t="str">
            <v>MAT-W</v>
          </cell>
          <cell r="HY70">
            <v>0</v>
          </cell>
          <cell r="HZ70" t="str">
            <v>SEJ-W</v>
          </cell>
          <cell r="IA70">
            <v>0</v>
          </cell>
          <cell r="IB70" t="str">
            <v>IGR-W</v>
          </cell>
          <cell r="IC70">
            <v>0</v>
          </cell>
          <cell r="ID70" t="str">
            <v>SBO</v>
          </cell>
          <cell r="IE70">
            <v>0</v>
          </cell>
          <cell r="IF70" t="str">
            <v>PJO</v>
          </cell>
          <cell r="IG70">
            <v>0</v>
          </cell>
          <cell r="IH70" t="str">
            <v>PRA</v>
          </cell>
          <cell r="II70">
            <v>0</v>
          </cell>
          <cell r="IJ70" t="str">
            <v>JAW</v>
          </cell>
          <cell r="IK70">
            <v>0</v>
          </cell>
          <cell r="IL70" t="str">
            <v>ARB</v>
          </cell>
          <cell r="IM70">
            <v>0</v>
          </cell>
          <cell r="IN70" t="str">
            <v>PKM</v>
          </cell>
          <cell r="IO70">
            <v>0</v>
          </cell>
          <cell r="IP70" t="str">
            <v>GEO-P</v>
          </cell>
          <cell r="IQ70">
            <v>0</v>
          </cell>
          <cell r="IR70" t="str">
            <v>SEJ-P</v>
          </cell>
          <cell r="IS70">
            <v>0</v>
          </cell>
          <cell r="IT70" t="str">
            <v>SOS-P</v>
          </cell>
          <cell r="IU70">
            <v>0</v>
          </cell>
          <cell r="IV70" t="str">
            <v>EKO-P</v>
          </cell>
          <cell r="IW70">
            <v>0</v>
          </cell>
          <cell r="IX70" t="str">
            <v>BIO-L</v>
          </cell>
          <cell r="IY70">
            <v>0</v>
          </cell>
          <cell r="IZ70" t="str">
            <v>IGR-L</v>
          </cell>
          <cell r="JA70">
            <v>0</v>
          </cell>
        </row>
        <row r="71">
          <cell r="H71" t="str">
            <v>Prakarya dan Kewirausahaan</v>
          </cell>
          <cell r="I71" t="str">
            <v>B2</v>
          </cell>
          <cell r="Q71" t="str">
            <v/>
          </cell>
          <cell r="AB71">
            <v>68</v>
          </cell>
          <cell r="AC71">
            <v>28</v>
          </cell>
          <cell r="AD71">
            <v>3079</v>
          </cell>
          <cell r="AE71" t="str">
            <v>0016803229</v>
          </cell>
          <cell r="AF71" t="str">
            <v>MUHAMMAD MU'AT</v>
          </cell>
          <cell r="AG71" t="str">
            <v>L</v>
          </cell>
          <cell r="AH71" t="str">
            <v>10-TKR.2</v>
          </cell>
          <cell r="AI71" t="str">
            <v>AGM</v>
          </cell>
          <cell r="AJ71">
            <v>0</v>
          </cell>
          <cell r="AK71">
            <v>0</v>
          </cell>
          <cell r="AL71">
            <v>0</v>
          </cell>
          <cell r="AM71">
            <v>0</v>
          </cell>
          <cell r="AN71">
            <v>0</v>
          </cell>
          <cell r="AO71" t="str">
            <v>PKN</v>
          </cell>
          <cell r="AP71">
            <v>0</v>
          </cell>
          <cell r="AQ71">
            <v>0</v>
          </cell>
          <cell r="AR71">
            <v>0</v>
          </cell>
          <cell r="AS71">
            <v>0</v>
          </cell>
          <cell r="AT71">
            <v>0</v>
          </cell>
          <cell r="AU71" t="str">
            <v>IND</v>
          </cell>
          <cell r="AV71">
            <v>0</v>
          </cell>
          <cell r="AW71">
            <v>0</v>
          </cell>
          <cell r="AX71">
            <v>0</v>
          </cell>
          <cell r="AY71">
            <v>0</v>
          </cell>
          <cell r="AZ71">
            <v>0</v>
          </cell>
          <cell r="BA71" t="str">
            <v>MAT</v>
          </cell>
          <cell r="BB71">
            <v>0</v>
          </cell>
          <cell r="BC71">
            <v>0</v>
          </cell>
          <cell r="BD71">
            <v>0</v>
          </cell>
          <cell r="BE71">
            <v>0</v>
          </cell>
          <cell r="BF71">
            <v>0</v>
          </cell>
          <cell r="BG71" t="str">
            <v>SEJ</v>
          </cell>
          <cell r="BH71">
            <v>0</v>
          </cell>
          <cell r="BI71">
            <v>0</v>
          </cell>
          <cell r="BJ71">
            <v>0</v>
          </cell>
          <cell r="BK71">
            <v>0</v>
          </cell>
          <cell r="BL71">
            <v>0</v>
          </cell>
          <cell r="BM71" t="str">
            <v>ING</v>
          </cell>
          <cell r="BN71">
            <v>0</v>
          </cell>
          <cell r="BO71">
            <v>0</v>
          </cell>
          <cell r="BP71">
            <v>0</v>
          </cell>
          <cell r="BQ71">
            <v>0</v>
          </cell>
          <cell r="BR71">
            <v>0</v>
          </cell>
          <cell r="BS71" t="str">
            <v>SBU</v>
          </cell>
          <cell r="BT71">
            <v>0</v>
          </cell>
          <cell r="BU71">
            <v>0</v>
          </cell>
          <cell r="BV71">
            <v>0</v>
          </cell>
          <cell r="BW71">
            <v>0</v>
          </cell>
          <cell r="BX71">
            <v>0</v>
          </cell>
          <cell r="BY71" t="str">
            <v>KWU</v>
          </cell>
          <cell r="BZ71">
            <v>0</v>
          </cell>
          <cell r="CA71">
            <v>0</v>
          </cell>
          <cell r="CB71">
            <v>0</v>
          </cell>
          <cell r="CC71">
            <v>0</v>
          </cell>
          <cell r="CD71">
            <v>0</v>
          </cell>
          <cell r="CE71" t="str">
            <v>POR</v>
          </cell>
          <cell r="CF71">
            <v>0</v>
          </cell>
          <cell r="CG71">
            <v>0</v>
          </cell>
          <cell r="CH71">
            <v>0</v>
          </cell>
          <cell r="CI71">
            <v>0</v>
          </cell>
          <cell r="CJ71">
            <v>0</v>
          </cell>
          <cell r="CK71" t="str">
            <v>JAW</v>
          </cell>
          <cell r="CL71">
            <v>0</v>
          </cell>
          <cell r="CM71">
            <v>0</v>
          </cell>
          <cell r="CN71">
            <v>0</v>
          </cell>
          <cell r="CO71">
            <v>0</v>
          </cell>
          <cell r="CP71">
            <v>0</v>
          </cell>
          <cell r="CQ71" t="str">
            <v>C11</v>
          </cell>
          <cell r="CR71">
            <v>0</v>
          </cell>
          <cell r="CS71">
            <v>0</v>
          </cell>
          <cell r="CT71">
            <v>0</v>
          </cell>
          <cell r="CU71">
            <v>0</v>
          </cell>
          <cell r="CV71">
            <v>0</v>
          </cell>
          <cell r="CW71" t="str">
            <v>C12</v>
          </cell>
          <cell r="CX71">
            <v>0</v>
          </cell>
          <cell r="CY71">
            <v>0</v>
          </cell>
          <cell r="CZ71">
            <v>0</v>
          </cell>
          <cell r="DA71">
            <v>0</v>
          </cell>
          <cell r="DB71">
            <v>0</v>
          </cell>
          <cell r="DC71" t="str">
            <v>C13</v>
          </cell>
          <cell r="DD71">
            <v>0</v>
          </cell>
          <cell r="DE71">
            <v>0</v>
          </cell>
          <cell r="DF71">
            <v>0</v>
          </cell>
          <cell r="DG71">
            <v>0</v>
          </cell>
          <cell r="DH71">
            <v>0</v>
          </cell>
          <cell r="DI71" t="str">
            <v>C21</v>
          </cell>
          <cell r="DJ71">
            <v>0</v>
          </cell>
          <cell r="DK71">
            <v>0</v>
          </cell>
          <cell r="DL71">
            <v>0</v>
          </cell>
          <cell r="DM71">
            <v>0</v>
          </cell>
          <cell r="DN71">
            <v>0</v>
          </cell>
          <cell r="DO71" t="str">
            <v>C22</v>
          </cell>
          <cell r="DP71">
            <v>0</v>
          </cell>
          <cell r="DQ71">
            <v>0</v>
          </cell>
          <cell r="DR71">
            <v>0</v>
          </cell>
          <cell r="DS71">
            <v>0</v>
          </cell>
          <cell r="DT71">
            <v>0</v>
          </cell>
          <cell r="DU71" t="str">
            <v>C23</v>
          </cell>
          <cell r="DV71">
            <v>0</v>
          </cell>
          <cell r="DW71">
            <v>0</v>
          </cell>
          <cell r="DX71">
            <v>0</v>
          </cell>
          <cell r="DY71">
            <v>0</v>
          </cell>
          <cell r="DZ71">
            <v>0</v>
          </cell>
          <cell r="EA71" t="str">
            <v>C24</v>
          </cell>
          <cell r="EB71">
            <v>0</v>
          </cell>
          <cell r="EC71">
            <v>0</v>
          </cell>
          <cell r="ED71">
            <v>0</v>
          </cell>
          <cell r="EE71">
            <v>0</v>
          </cell>
          <cell r="EF71">
            <v>0</v>
          </cell>
          <cell r="EG71" t="str">
            <v>C25</v>
          </cell>
          <cell r="EH71">
            <v>0</v>
          </cell>
          <cell r="EI71">
            <v>0</v>
          </cell>
          <cell r="EJ71">
            <v>0</v>
          </cell>
          <cell r="EK71">
            <v>0</v>
          </cell>
          <cell r="EL71">
            <v>0</v>
          </cell>
          <cell r="EM71" t="str">
            <v>C26</v>
          </cell>
          <cell r="EN71">
            <v>0</v>
          </cell>
          <cell r="EO71">
            <v>0</v>
          </cell>
          <cell r="EP71">
            <v>0</v>
          </cell>
          <cell r="EQ71">
            <v>0</v>
          </cell>
          <cell r="ER71">
            <v>0</v>
          </cell>
          <cell r="ES71" t="str">
            <v>C27</v>
          </cell>
          <cell r="ET71">
            <v>0</v>
          </cell>
          <cell r="EU71">
            <v>0</v>
          </cell>
          <cell r="EV71">
            <v>0</v>
          </cell>
          <cell r="EW71">
            <v>0</v>
          </cell>
          <cell r="EX71">
            <v>0</v>
          </cell>
          <cell r="EY71" t="str">
            <v>C31</v>
          </cell>
          <cell r="EZ71">
            <v>0</v>
          </cell>
          <cell r="FA71">
            <v>0</v>
          </cell>
          <cell r="FB71">
            <v>0</v>
          </cell>
          <cell r="FC71">
            <v>0</v>
          </cell>
          <cell r="FD71">
            <v>0</v>
          </cell>
          <cell r="FE71" t="str">
            <v>C32</v>
          </cell>
          <cell r="FF71">
            <v>0</v>
          </cell>
          <cell r="FG71">
            <v>0</v>
          </cell>
          <cell r="FH71">
            <v>0</v>
          </cell>
          <cell r="FI71">
            <v>0</v>
          </cell>
          <cell r="FJ71">
            <v>0</v>
          </cell>
          <cell r="FK71" t="str">
            <v>C33</v>
          </cell>
          <cell r="FL71">
            <v>0</v>
          </cell>
          <cell r="FM71">
            <v>0</v>
          </cell>
          <cell r="FN71">
            <v>0</v>
          </cell>
          <cell r="FO71">
            <v>0</v>
          </cell>
          <cell r="FP71">
            <v>0</v>
          </cell>
          <cell r="FQ71" t="str">
            <v>C34</v>
          </cell>
          <cell r="FR71">
            <v>0</v>
          </cell>
          <cell r="FS71">
            <v>0</v>
          </cell>
          <cell r="FT71">
            <v>0</v>
          </cell>
          <cell r="FU71">
            <v>0</v>
          </cell>
          <cell r="FV71">
            <v>0</v>
          </cell>
          <cell r="FW71" t="str">
            <v>C35</v>
          </cell>
          <cell r="FX71">
            <v>0</v>
          </cell>
          <cell r="FY71">
            <v>0</v>
          </cell>
          <cell r="FZ71">
            <v>0</v>
          </cell>
          <cell r="GA71">
            <v>0</v>
          </cell>
          <cell r="GB71">
            <v>0</v>
          </cell>
          <cell r="GC71" t="str">
            <v>C36</v>
          </cell>
          <cell r="GD71">
            <v>0</v>
          </cell>
          <cell r="GE71">
            <v>0</v>
          </cell>
          <cell r="GF71">
            <v>0</v>
          </cell>
          <cell r="GG71">
            <v>0</v>
          </cell>
          <cell r="GH71">
            <v>0</v>
          </cell>
          <cell r="GI71" t="str">
            <v>C37</v>
          </cell>
          <cell r="GJ71">
            <v>0</v>
          </cell>
          <cell r="GK71">
            <v>0</v>
          </cell>
          <cell r="GL71">
            <v>0</v>
          </cell>
          <cell r="GM71">
            <v>0</v>
          </cell>
          <cell r="GN71">
            <v>0</v>
          </cell>
          <cell r="GO71" t="str">
            <v>C38</v>
          </cell>
          <cell r="GP71">
            <v>0</v>
          </cell>
          <cell r="GQ71">
            <v>0</v>
          </cell>
          <cell r="GR71">
            <v>0</v>
          </cell>
          <cell r="GS71">
            <v>0</v>
          </cell>
          <cell r="GT71">
            <v>0</v>
          </cell>
          <cell r="GU71" t="str">
            <v>C39</v>
          </cell>
          <cell r="GV71">
            <v>0</v>
          </cell>
          <cell r="GW71">
            <v>0</v>
          </cell>
          <cell r="GX71">
            <v>0</v>
          </cell>
          <cell r="GY71">
            <v>0</v>
          </cell>
          <cell r="GZ71">
            <v>0</v>
          </cell>
          <cell r="HA71" t="str">
            <v>C310</v>
          </cell>
          <cell r="HB71">
            <v>0</v>
          </cell>
          <cell r="HG71" t="str">
            <v>C310</v>
          </cell>
          <cell r="HH71">
            <v>0</v>
          </cell>
          <cell r="HM71" t="str">
            <v/>
          </cell>
          <cell r="HN71" t="str">
            <v/>
          </cell>
          <cell r="HS71">
            <v>3079</v>
          </cell>
          <cell r="HT71" t="str">
            <v>PKN</v>
          </cell>
          <cell r="HU71">
            <v>0</v>
          </cell>
          <cell r="HV71" t="str">
            <v>IND</v>
          </cell>
          <cell r="HW71">
            <v>0</v>
          </cell>
          <cell r="HX71" t="str">
            <v>MAT-W</v>
          </cell>
          <cell r="HY71">
            <v>0</v>
          </cell>
          <cell r="HZ71" t="str">
            <v>SEJ-W</v>
          </cell>
          <cell r="IA71">
            <v>0</v>
          </cell>
          <cell r="IB71" t="str">
            <v>IGR-W</v>
          </cell>
          <cell r="IC71">
            <v>0</v>
          </cell>
          <cell r="ID71" t="str">
            <v>SBO</v>
          </cell>
          <cell r="IE71">
            <v>0</v>
          </cell>
          <cell r="IF71" t="str">
            <v>PJO</v>
          </cell>
          <cell r="IG71">
            <v>0</v>
          </cell>
          <cell r="IH71" t="str">
            <v>PRA</v>
          </cell>
          <cell r="II71">
            <v>0</v>
          </cell>
          <cell r="IJ71" t="str">
            <v>JAW</v>
          </cell>
          <cell r="IK71">
            <v>0</v>
          </cell>
          <cell r="IL71" t="str">
            <v>ARB</v>
          </cell>
          <cell r="IM71">
            <v>0</v>
          </cell>
          <cell r="IN71" t="str">
            <v>PKM</v>
          </cell>
          <cell r="IO71">
            <v>0</v>
          </cell>
          <cell r="IP71" t="str">
            <v>GEO-P</v>
          </cell>
          <cell r="IQ71">
            <v>0</v>
          </cell>
          <cell r="IR71" t="str">
            <v>SEJ-P</v>
          </cell>
          <cell r="IS71">
            <v>0</v>
          </cell>
          <cell r="IT71" t="str">
            <v>SOS-P</v>
          </cell>
          <cell r="IU71">
            <v>0</v>
          </cell>
          <cell r="IV71" t="str">
            <v>EKO-P</v>
          </cell>
          <cell r="IW71">
            <v>0</v>
          </cell>
          <cell r="IX71" t="str">
            <v>BIO-L</v>
          </cell>
          <cell r="IY71">
            <v>0</v>
          </cell>
          <cell r="IZ71" t="str">
            <v>IGR-L</v>
          </cell>
          <cell r="JA71">
            <v>0</v>
          </cell>
        </row>
        <row r="72">
          <cell r="H72" t="str">
            <v>Pendidikan Jasmani, Olahraga dan Kesehatan</v>
          </cell>
          <cell r="I72" t="str">
            <v>B3</v>
          </cell>
          <cell r="Q72" t="str">
            <v/>
          </cell>
          <cell r="AB72">
            <v>69</v>
          </cell>
          <cell r="AC72">
            <v>29</v>
          </cell>
          <cell r="AD72">
            <v>3080</v>
          </cell>
          <cell r="AE72" t="str">
            <v>9991574284</v>
          </cell>
          <cell r="AF72" t="str">
            <v>PRADILA OIQ SEPTIAR</v>
          </cell>
          <cell r="AG72" t="str">
            <v>L</v>
          </cell>
          <cell r="AH72" t="str">
            <v>10-TKR.2</v>
          </cell>
          <cell r="AI72" t="str">
            <v>AGM</v>
          </cell>
          <cell r="AJ72">
            <v>0</v>
          </cell>
          <cell r="AK72">
            <v>0</v>
          </cell>
          <cell r="AL72">
            <v>0</v>
          </cell>
          <cell r="AM72">
            <v>0</v>
          </cell>
          <cell r="AN72">
            <v>0</v>
          </cell>
          <cell r="AO72" t="str">
            <v>PKN</v>
          </cell>
          <cell r="AP72">
            <v>0</v>
          </cell>
          <cell r="AQ72">
            <v>0</v>
          </cell>
          <cell r="AR72">
            <v>0</v>
          </cell>
          <cell r="AS72">
            <v>0</v>
          </cell>
          <cell r="AT72">
            <v>0</v>
          </cell>
          <cell r="AU72" t="str">
            <v>IND</v>
          </cell>
          <cell r="AV72">
            <v>0</v>
          </cell>
          <cell r="AW72">
            <v>0</v>
          </cell>
          <cell r="AX72">
            <v>0</v>
          </cell>
          <cell r="AY72">
            <v>0</v>
          </cell>
          <cell r="AZ72">
            <v>0</v>
          </cell>
          <cell r="BA72" t="str">
            <v>MAT</v>
          </cell>
          <cell r="BB72">
            <v>0</v>
          </cell>
          <cell r="BC72">
            <v>0</v>
          </cell>
          <cell r="BD72">
            <v>0</v>
          </cell>
          <cell r="BE72">
            <v>0</v>
          </cell>
          <cell r="BF72">
            <v>0</v>
          </cell>
          <cell r="BG72" t="str">
            <v>SEJ</v>
          </cell>
          <cell r="BH72">
            <v>0</v>
          </cell>
          <cell r="BI72">
            <v>0</v>
          </cell>
          <cell r="BJ72">
            <v>0</v>
          </cell>
          <cell r="BK72">
            <v>0</v>
          </cell>
          <cell r="BL72">
            <v>0</v>
          </cell>
          <cell r="BM72" t="str">
            <v>ING</v>
          </cell>
          <cell r="BN72">
            <v>0</v>
          </cell>
          <cell r="BO72">
            <v>0</v>
          </cell>
          <cell r="BP72">
            <v>0</v>
          </cell>
          <cell r="BQ72">
            <v>0</v>
          </cell>
          <cell r="BR72">
            <v>0</v>
          </cell>
          <cell r="BS72" t="str">
            <v>SBU</v>
          </cell>
          <cell r="BT72">
            <v>0</v>
          </cell>
          <cell r="BU72">
            <v>0</v>
          </cell>
          <cell r="BV72">
            <v>0</v>
          </cell>
          <cell r="BW72">
            <v>0</v>
          </cell>
          <cell r="BX72">
            <v>0</v>
          </cell>
          <cell r="BY72" t="str">
            <v>KWU</v>
          </cell>
          <cell r="BZ72">
            <v>0</v>
          </cell>
          <cell r="CA72">
            <v>0</v>
          </cell>
          <cell r="CB72">
            <v>0</v>
          </cell>
          <cell r="CC72">
            <v>0</v>
          </cell>
          <cell r="CD72">
            <v>0</v>
          </cell>
          <cell r="CE72" t="str">
            <v>POR</v>
          </cell>
          <cell r="CF72">
            <v>0</v>
          </cell>
          <cell r="CG72">
            <v>0</v>
          </cell>
          <cell r="CH72">
            <v>0</v>
          </cell>
          <cell r="CI72">
            <v>0</v>
          </cell>
          <cell r="CJ72">
            <v>0</v>
          </cell>
          <cell r="CK72" t="str">
            <v>JAW</v>
          </cell>
          <cell r="CL72">
            <v>0</v>
          </cell>
          <cell r="CM72">
            <v>0</v>
          </cell>
          <cell r="CN72">
            <v>0</v>
          </cell>
          <cell r="CO72">
            <v>0</v>
          </cell>
          <cell r="CP72">
            <v>0</v>
          </cell>
          <cell r="CQ72" t="str">
            <v>C11</v>
          </cell>
          <cell r="CR72">
            <v>0</v>
          </cell>
          <cell r="CS72">
            <v>0</v>
          </cell>
          <cell r="CT72">
            <v>0</v>
          </cell>
          <cell r="CU72">
            <v>0</v>
          </cell>
          <cell r="CV72">
            <v>0</v>
          </cell>
          <cell r="CW72" t="str">
            <v>C12</v>
          </cell>
          <cell r="CX72">
            <v>0</v>
          </cell>
          <cell r="CY72">
            <v>0</v>
          </cell>
          <cell r="CZ72">
            <v>0</v>
          </cell>
          <cell r="DA72">
            <v>0</v>
          </cell>
          <cell r="DB72">
            <v>0</v>
          </cell>
          <cell r="DC72" t="str">
            <v>C13</v>
          </cell>
          <cell r="DD72">
            <v>0</v>
          </cell>
          <cell r="DE72">
            <v>0</v>
          </cell>
          <cell r="DF72">
            <v>0</v>
          </cell>
          <cell r="DG72">
            <v>0</v>
          </cell>
          <cell r="DH72">
            <v>0</v>
          </cell>
          <cell r="DI72" t="str">
            <v>C21</v>
          </cell>
          <cell r="DJ72">
            <v>0</v>
          </cell>
          <cell r="DK72">
            <v>0</v>
          </cell>
          <cell r="DL72">
            <v>0</v>
          </cell>
          <cell r="DM72">
            <v>0</v>
          </cell>
          <cell r="DN72">
            <v>0</v>
          </cell>
          <cell r="DO72" t="str">
            <v>C22</v>
          </cell>
          <cell r="DP72">
            <v>0</v>
          </cell>
          <cell r="DQ72">
            <v>0</v>
          </cell>
          <cell r="DR72">
            <v>0</v>
          </cell>
          <cell r="DS72">
            <v>0</v>
          </cell>
          <cell r="DT72">
            <v>0</v>
          </cell>
          <cell r="DU72" t="str">
            <v>C23</v>
          </cell>
          <cell r="DV72">
            <v>0</v>
          </cell>
          <cell r="DW72">
            <v>0</v>
          </cell>
          <cell r="DX72">
            <v>0</v>
          </cell>
          <cell r="DY72">
            <v>0</v>
          </cell>
          <cell r="DZ72">
            <v>0</v>
          </cell>
          <cell r="EA72" t="str">
            <v>C24</v>
          </cell>
          <cell r="EB72">
            <v>0</v>
          </cell>
          <cell r="EC72">
            <v>0</v>
          </cell>
          <cell r="ED72">
            <v>0</v>
          </cell>
          <cell r="EE72">
            <v>0</v>
          </cell>
          <cell r="EF72">
            <v>0</v>
          </cell>
          <cell r="EG72" t="str">
            <v>C25</v>
          </cell>
          <cell r="EH72">
            <v>0</v>
          </cell>
          <cell r="EI72">
            <v>0</v>
          </cell>
          <cell r="EJ72">
            <v>0</v>
          </cell>
          <cell r="EK72">
            <v>0</v>
          </cell>
          <cell r="EL72">
            <v>0</v>
          </cell>
          <cell r="EM72" t="str">
            <v>C26</v>
          </cell>
          <cell r="EN72">
            <v>0</v>
          </cell>
          <cell r="EO72">
            <v>0</v>
          </cell>
          <cell r="EP72">
            <v>0</v>
          </cell>
          <cell r="EQ72">
            <v>0</v>
          </cell>
          <cell r="ER72">
            <v>0</v>
          </cell>
          <cell r="ES72" t="str">
            <v>C27</v>
          </cell>
          <cell r="ET72">
            <v>0</v>
          </cell>
          <cell r="EU72">
            <v>0</v>
          </cell>
          <cell r="EV72">
            <v>0</v>
          </cell>
          <cell r="EW72">
            <v>0</v>
          </cell>
          <cell r="EX72">
            <v>0</v>
          </cell>
          <cell r="EY72" t="str">
            <v>C31</v>
          </cell>
          <cell r="EZ72">
            <v>0</v>
          </cell>
          <cell r="FA72">
            <v>0</v>
          </cell>
          <cell r="FB72">
            <v>0</v>
          </cell>
          <cell r="FC72">
            <v>0</v>
          </cell>
          <cell r="FD72">
            <v>0</v>
          </cell>
          <cell r="FE72" t="str">
            <v>C32</v>
          </cell>
          <cell r="FF72">
            <v>0</v>
          </cell>
          <cell r="FG72">
            <v>0</v>
          </cell>
          <cell r="FH72">
            <v>0</v>
          </cell>
          <cell r="FI72">
            <v>0</v>
          </cell>
          <cell r="FJ72">
            <v>0</v>
          </cell>
          <cell r="FK72" t="str">
            <v>C33</v>
          </cell>
          <cell r="FL72">
            <v>0</v>
          </cell>
          <cell r="FM72">
            <v>0</v>
          </cell>
          <cell r="FN72">
            <v>0</v>
          </cell>
          <cell r="FO72">
            <v>0</v>
          </cell>
          <cell r="FP72">
            <v>0</v>
          </cell>
          <cell r="FQ72" t="str">
            <v>C34</v>
          </cell>
          <cell r="FR72">
            <v>0</v>
          </cell>
          <cell r="FS72">
            <v>0</v>
          </cell>
          <cell r="FT72">
            <v>0</v>
          </cell>
          <cell r="FU72">
            <v>0</v>
          </cell>
          <cell r="FV72">
            <v>0</v>
          </cell>
          <cell r="FW72" t="str">
            <v>C35</v>
          </cell>
          <cell r="FX72">
            <v>0</v>
          </cell>
          <cell r="FY72">
            <v>0</v>
          </cell>
          <cell r="FZ72">
            <v>0</v>
          </cell>
          <cell r="GA72">
            <v>0</v>
          </cell>
          <cell r="GB72">
            <v>0</v>
          </cell>
          <cell r="GC72" t="str">
            <v>C36</v>
          </cell>
          <cell r="GD72">
            <v>0</v>
          </cell>
          <cell r="GE72">
            <v>0</v>
          </cell>
          <cell r="GF72">
            <v>0</v>
          </cell>
          <cell r="GG72">
            <v>0</v>
          </cell>
          <cell r="GH72">
            <v>0</v>
          </cell>
          <cell r="GI72" t="str">
            <v>C37</v>
          </cell>
          <cell r="GJ72">
            <v>0</v>
          </cell>
          <cell r="GK72">
            <v>0</v>
          </cell>
          <cell r="GL72">
            <v>0</v>
          </cell>
          <cell r="GM72">
            <v>0</v>
          </cell>
          <cell r="GN72">
            <v>0</v>
          </cell>
          <cell r="GO72" t="str">
            <v>C38</v>
          </cell>
          <cell r="GP72">
            <v>0</v>
          </cell>
          <cell r="GQ72">
            <v>0</v>
          </cell>
          <cell r="GR72">
            <v>0</v>
          </cell>
          <cell r="GS72">
            <v>0</v>
          </cell>
          <cell r="GT72">
            <v>0</v>
          </cell>
          <cell r="GU72" t="str">
            <v>C39</v>
          </cell>
          <cell r="GV72">
            <v>0</v>
          </cell>
          <cell r="GW72">
            <v>0</v>
          </cell>
          <cell r="GX72">
            <v>0</v>
          </cell>
          <cell r="GY72">
            <v>0</v>
          </cell>
          <cell r="GZ72">
            <v>0</v>
          </cell>
          <cell r="HA72" t="str">
            <v>C310</v>
          </cell>
          <cell r="HB72">
            <v>0</v>
          </cell>
          <cell r="HG72" t="str">
            <v>C310</v>
          </cell>
          <cell r="HH72">
            <v>0</v>
          </cell>
          <cell r="HM72" t="str">
            <v/>
          </cell>
          <cell r="HN72" t="str">
            <v/>
          </cell>
          <cell r="HS72">
            <v>3080</v>
          </cell>
          <cell r="HT72" t="str">
            <v>PKN</v>
          </cell>
          <cell r="HU72">
            <v>0</v>
          </cell>
          <cell r="HV72" t="str">
            <v>IND</v>
          </cell>
          <cell r="HW72">
            <v>0</v>
          </cell>
          <cell r="HX72" t="str">
            <v>MAT-W</v>
          </cell>
          <cell r="HY72">
            <v>0</v>
          </cell>
          <cell r="HZ72" t="str">
            <v>SEJ-W</v>
          </cell>
          <cell r="IA72">
            <v>0</v>
          </cell>
          <cell r="IB72" t="str">
            <v>IGR-W</v>
          </cell>
          <cell r="IC72">
            <v>0</v>
          </cell>
          <cell r="ID72" t="str">
            <v>SBO</v>
          </cell>
          <cell r="IE72">
            <v>0</v>
          </cell>
          <cell r="IF72" t="str">
            <v>PJO</v>
          </cell>
          <cell r="IG72">
            <v>0</v>
          </cell>
          <cell r="IH72" t="str">
            <v>PRA</v>
          </cell>
          <cell r="II72">
            <v>0</v>
          </cell>
          <cell r="IJ72" t="str">
            <v>JAW</v>
          </cell>
          <cell r="IK72">
            <v>0</v>
          </cell>
          <cell r="IL72" t="str">
            <v>ARB</v>
          </cell>
          <cell r="IM72">
            <v>0</v>
          </cell>
          <cell r="IN72" t="str">
            <v>PKM</v>
          </cell>
          <cell r="IO72">
            <v>0</v>
          </cell>
          <cell r="IP72" t="str">
            <v>GEO-P</v>
          </cell>
          <cell r="IQ72">
            <v>0</v>
          </cell>
          <cell r="IR72" t="str">
            <v>SEJ-P</v>
          </cell>
          <cell r="IS72">
            <v>0</v>
          </cell>
          <cell r="IT72" t="str">
            <v>SOS-P</v>
          </cell>
          <cell r="IU72">
            <v>0</v>
          </cell>
          <cell r="IV72" t="str">
            <v>EKO-P</v>
          </cell>
          <cell r="IW72">
            <v>0</v>
          </cell>
          <cell r="IX72" t="str">
            <v>BIO-L</v>
          </cell>
          <cell r="IY72">
            <v>0</v>
          </cell>
          <cell r="IZ72" t="str">
            <v>IGR-L</v>
          </cell>
          <cell r="JA72">
            <v>0</v>
          </cell>
        </row>
        <row r="73">
          <cell r="H73" t="str">
            <v>Bahasa Jawa</v>
          </cell>
          <cell r="I73" t="str">
            <v>B4</v>
          </cell>
          <cell r="Q73" t="str">
            <v/>
          </cell>
          <cell r="AB73">
            <v>70</v>
          </cell>
          <cell r="AC73">
            <v>30</v>
          </cell>
          <cell r="AD73">
            <v>3081</v>
          </cell>
          <cell r="AE73" t="str">
            <v>0001017157</v>
          </cell>
          <cell r="AF73" t="str">
            <v>RISKI</v>
          </cell>
          <cell r="AG73" t="str">
            <v>L</v>
          </cell>
          <cell r="AH73" t="str">
            <v>10-TKR.2</v>
          </cell>
          <cell r="AI73" t="str">
            <v>AGM</v>
          </cell>
          <cell r="AJ73">
            <v>0</v>
          </cell>
          <cell r="AK73">
            <v>0</v>
          </cell>
          <cell r="AL73">
            <v>0</v>
          </cell>
          <cell r="AM73">
            <v>0</v>
          </cell>
          <cell r="AN73">
            <v>0</v>
          </cell>
          <cell r="AO73" t="str">
            <v>PKN</v>
          </cell>
          <cell r="AP73">
            <v>0</v>
          </cell>
          <cell r="AQ73">
            <v>0</v>
          </cell>
          <cell r="AR73">
            <v>0</v>
          </cell>
          <cell r="AS73">
            <v>0</v>
          </cell>
          <cell r="AT73">
            <v>0</v>
          </cell>
          <cell r="AU73" t="str">
            <v>IND</v>
          </cell>
          <cell r="AV73">
            <v>0</v>
          </cell>
          <cell r="AW73">
            <v>0</v>
          </cell>
          <cell r="AX73">
            <v>0</v>
          </cell>
          <cell r="AY73">
            <v>0</v>
          </cell>
          <cell r="AZ73">
            <v>0</v>
          </cell>
          <cell r="BA73" t="str">
            <v>MAT</v>
          </cell>
          <cell r="BB73">
            <v>0</v>
          </cell>
          <cell r="BC73">
            <v>0</v>
          </cell>
          <cell r="BD73">
            <v>0</v>
          </cell>
          <cell r="BE73">
            <v>0</v>
          </cell>
          <cell r="BF73">
            <v>0</v>
          </cell>
          <cell r="BG73" t="str">
            <v>SEJ</v>
          </cell>
          <cell r="BH73">
            <v>0</v>
          </cell>
          <cell r="BI73">
            <v>0</v>
          </cell>
          <cell r="BJ73">
            <v>0</v>
          </cell>
          <cell r="BK73">
            <v>0</v>
          </cell>
          <cell r="BL73">
            <v>0</v>
          </cell>
          <cell r="BM73" t="str">
            <v>ING</v>
          </cell>
          <cell r="BN73">
            <v>0</v>
          </cell>
          <cell r="BO73">
            <v>0</v>
          </cell>
          <cell r="BP73">
            <v>0</v>
          </cell>
          <cell r="BQ73">
            <v>0</v>
          </cell>
          <cell r="BR73">
            <v>0</v>
          </cell>
          <cell r="BS73" t="str">
            <v>SBU</v>
          </cell>
          <cell r="BT73">
            <v>0</v>
          </cell>
          <cell r="BU73">
            <v>0</v>
          </cell>
          <cell r="BV73">
            <v>0</v>
          </cell>
          <cell r="BW73">
            <v>0</v>
          </cell>
          <cell r="BX73">
            <v>0</v>
          </cell>
          <cell r="BY73" t="str">
            <v>KWU</v>
          </cell>
          <cell r="BZ73">
            <v>0</v>
          </cell>
          <cell r="CA73">
            <v>0</v>
          </cell>
          <cell r="CB73">
            <v>0</v>
          </cell>
          <cell r="CC73">
            <v>0</v>
          </cell>
          <cell r="CD73">
            <v>0</v>
          </cell>
          <cell r="CE73" t="str">
            <v>POR</v>
          </cell>
          <cell r="CF73">
            <v>0</v>
          </cell>
          <cell r="CG73">
            <v>0</v>
          </cell>
          <cell r="CH73">
            <v>0</v>
          </cell>
          <cell r="CI73">
            <v>0</v>
          </cell>
          <cell r="CJ73">
            <v>0</v>
          </cell>
          <cell r="CK73" t="str">
            <v>JAW</v>
          </cell>
          <cell r="CL73">
            <v>0</v>
          </cell>
          <cell r="CM73">
            <v>0</v>
          </cell>
          <cell r="CN73">
            <v>0</v>
          </cell>
          <cell r="CO73">
            <v>0</v>
          </cell>
          <cell r="CP73">
            <v>0</v>
          </cell>
          <cell r="CQ73" t="str">
            <v>C11</v>
          </cell>
          <cell r="CR73">
            <v>0</v>
          </cell>
          <cell r="CS73">
            <v>0</v>
          </cell>
          <cell r="CT73">
            <v>0</v>
          </cell>
          <cell r="CU73">
            <v>0</v>
          </cell>
          <cell r="CV73">
            <v>0</v>
          </cell>
          <cell r="CW73" t="str">
            <v>C12</v>
          </cell>
          <cell r="CX73">
            <v>0</v>
          </cell>
          <cell r="CY73">
            <v>0</v>
          </cell>
          <cell r="CZ73">
            <v>0</v>
          </cell>
          <cell r="DA73">
            <v>0</v>
          </cell>
          <cell r="DB73">
            <v>0</v>
          </cell>
          <cell r="DC73" t="str">
            <v>C13</v>
          </cell>
          <cell r="DD73">
            <v>0</v>
          </cell>
          <cell r="DE73">
            <v>0</v>
          </cell>
          <cell r="DF73">
            <v>0</v>
          </cell>
          <cell r="DG73">
            <v>0</v>
          </cell>
          <cell r="DH73">
            <v>0</v>
          </cell>
          <cell r="DI73" t="str">
            <v>C21</v>
          </cell>
          <cell r="DJ73">
            <v>0</v>
          </cell>
          <cell r="DK73">
            <v>0</v>
          </cell>
          <cell r="DL73">
            <v>0</v>
          </cell>
          <cell r="DM73">
            <v>0</v>
          </cell>
          <cell r="DN73">
            <v>0</v>
          </cell>
          <cell r="DO73" t="str">
            <v>C22</v>
          </cell>
          <cell r="DP73">
            <v>0</v>
          </cell>
          <cell r="DQ73">
            <v>0</v>
          </cell>
          <cell r="DR73">
            <v>0</v>
          </cell>
          <cell r="DS73">
            <v>0</v>
          </cell>
          <cell r="DT73">
            <v>0</v>
          </cell>
          <cell r="DU73" t="str">
            <v>C23</v>
          </cell>
          <cell r="DV73">
            <v>0</v>
          </cell>
          <cell r="DW73">
            <v>0</v>
          </cell>
          <cell r="DX73">
            <v>0</v>
          </cell>
          <cell r="DY73">
            <v>0</v>
          </cell>
          <cell r="DZ73">
            <v>0</v>
          </cell>
          <cell r="EA73" t="str">
            <v>C24</v>
          </cell>
          <cell r="EB73">
            <v>0</v>
          </cell>
          <cell r="EC73">
            <v>0</v>
          </cell>
          <cell r="ED73">
            <v>0</v>
          </cell>
          <cell r="EE73">
            <v>0</v>
          </cell>
          <cell r="EF73">
            <v>0</v>
          </cell>
          <cell r="EG73" t="str">
            <v>C25</v>
          </cell>
          <cell r="EH73">
            <v>0</v>
          </cell>
          <cell r="EI73">
            <v>0</v>
          </cell>
          <cell r="EJ73">
            <v>0</v>
          </cell>
          <cell r="EK73">
            <v>0</v>
          </cell>
          <cell r="EL73">
            <v>0</v>
          </cell>
          <cell r="EM73" t="str">
            <v>C26</v>
          </cell>
          <cell r="EN73">
            <v>0</v>
          </cell>
          <cell r="EO73">
            <v>0</v>
          </cell>
          <cell r="EP73">
            <v>0</v>
          </cell>
          <cell r="EQ73">
            <v>0</v>
          </cell>
          <cell r="ER73">
            <v>0</v>
          </cell>
          <cell r="ES73" t="str">
            <v>C27</v>
          </cell>
          <cell r="ET73">
            <v>0</v>
          </cell>
          <cell r="EU73">
            <v>0</v>
          </cell>
          <cell r="EV73">
            <v>0</v>
          </cell>
          <cell r="EW73">
            <v>0</v>
          </cell>
          <cell r="EX73">
            <v>0</v>
          </cell>
          <cell r="EY73" t="str">
            <v>C31</v>
          </cell>
          <cell r="EZ73">
            <v>0</v>
          </cell>
          <cell r="FA73">
            <v>0</v>
          </cell>
          <cell r="FB73">
            <v>0</v>
          </cell>
          <cell r="FC73">
            <v>0</v>
          </cell>
          <cell r="FD73">
            <v>0</v>
          </cell>
          <cell r="FE73" t="str">
            <v>C32</v>
          </cell>
          <cell r="FF73">
            <v>0</v>
          </cell>
          <cell r="FG73">
            <v>0</v>
          </cell>
          <cell r="FH73">
            <v>0</v>
          </cell>
          <cell r="FI73">
            <v>0</v>
          </cell>
          <cell r="FJ73">
            <v>0</v>
          </cell>
          <cell r="FK73" t="str">
            <v>C33</v>
          </cell>
          <cell r="FL73">
            <v>0</v>
          </cell>
          <cell r="FM73">
            <v>0</v>
          </cell>
          <cell r="FN73">
            <v>0</v>
          </cell>
          <cell r="FO73">
            <v>0</v>
          </cell>
          <cell r="FP73">
            <v>0</v>
          </cell>
          <cell r="FQ73" t="str">
            <v>C34</v>
          </cell>
          <cell r="FR73">
            <v>0</v>
          </cell>
          <cell r="FS73">
            <v>0</v>
          </cell>
          <cell r="FT73">
            <v>0</v>
          </cell>
          <cell r="FU73">
            <v>0</v>
          </cell>
          <cell r="FV73">
            <v>0</v>
          </cell>
          <cell r="FW73" t="str">
            <v>C35</v>
          </cell>
          <cell r="FX73">
            <v>0</v>
          </cell>
          <cell r="FY73">
            <v>0</v>
          </cell>
          <cell r="FZ73">
            <v>0</v>
          </cell>
          <cell r="GA73">
            <v>0</v>
          </cell>
          <cell r="GB73">
            <v>0</v>
          </cell>
          <cell r="GC73" t="str">
            <v>C36</v>
          </cell>
          <cell r="GD73">
            <v>0</v>
          </cell>
          <cell r="GE73">
            <v>0</v>
          </cell>
          <cell r="GF73">
            <v>0</v>
          </cell>
          <cell r="GG73">
            <v>0</v>
          </cell>
          <cell r="GH73">
            <v>0</v>
          </cell>
          <cell r="GI73" t="str">
            <v>C37</v>
          </cell>
          <cell r="GJ73">
            <v>0</v>
          </cell>
          <cell r="GK73">
            <v>0</v>
          </cell>
          <cell r="GL73">
            <v>0</v>
          </cell>
          <cell r="GM73">
            <v>0</v>
          </cell>
          <cell r="GN73">
            <v>0</v>
          </cell>
          <cell r="GO73" t="str">
            <v>C38</v>
          </cell>
          <cell r="GP73">
            <v>0</v>
          </cell>
          <cell r="GQ73">
            <v>0</v>
          </cell>
          <cell r="GR73">
            <v>0</v>
          </cell>
          <cell r="GS73">
            <v>0</v>
          </cell>
          <cell r="GT73">
            <v>0</v>
          </cell>
          <cell r="GU73" t="str">
            <v>C39</v>
          </cell>
          <cell r="GV73">
            <v>0</v>
          </cell>
          <cell r="GW73">
            <v>0</v>
          </cell>
          <cell r="GX73">
            <v>0</v>
          </cell>
          <cell r="GY73">
            <v>0</v>
          </cell>
          <cell r="GZ73">
            <v>0</v>
          </cell>
          <cell r="HA73" t="str">
            <v>C310</v>
          </cell>
          <cell r="HB73">
            <v>0</v>
          </cell>
          <cell r="HG73" t="str">
            <v>C310</v>
          </cell>
          <cell r="HH73">
            <v>0</v>
          </cell>
          <cell r="HM73" t="str">
            <v/>
          </cell>
          <cell r="HN73" t="str">
            <v/>
          </cell>
          <cell r="HS73">
            <v>3081</v>
          </cell>
          <cell r="HT73" t="str">
            <v>PKN</v>
          </cell>
          <cell r="HU73">
            <v>0</v>
          </cell>
          <cell r="HV73" t="str">
            <v>IND</v>
          </cell>
          <cell r="HW73">
            <v>0</v>
          </cell>
          <cell r="HX73" t="str">
            <v>MAT-W</v>
          </cell>
          <cell r="HY73">
            <v>0</v>
          </cell>
          <cell r="HZ73" t="str">
            <v>SEJ-W</v>
          </cell>
          <cell r="IA73">
            <v>0</v>
          </cell>
          <cell r="IB73" t="str">
            <v>IGR-W</v>
          </cell>
          <cell r="IC73">
            <v>0</v>
          </cell>
          <cell r="ID73" t="str">
            <v>SBO</v>
          </cell>
          <cell r="IE73">
            <v>0</v>
          </cell>
          <cell r="IF73" t="str">
            <v>PJO</v>
          </cell>
          <cell r="IG73">
            <v>0</v>
          </cell>
          <cell r="IH73" t="str">
            <v>PRA</v>
          </cell>
          <cell r="II73">
            <v>0</v>
          </cell>
          <cell r="IJ73" t="str">
            <v>JAW</v>
          </cell>
          <cell r="IK73">
            <v>0</v>
          </cell>
          <cell r="IL73" t="str">
            <v>ARB</v>
          </cell>
          <cell r="IM73">
            <v>0</v>
          </cell>
          <cell r="IN73" t="str">
            <v>PKM</v>
          </cell>
          <cell r="IO73">
            <v>0</v>
          </cell>
          <cell r="IP73" t="str">
            <v>GEO-P</v>
          </cell>
          <cell r="IQ73">
            <v>0</v>
          </cell>
          <cell r="IR73" t="str">
            <v>SEJ-P</v>
          </cell>
          <cell r="IS73">
            <v>0</v>
          </cell>
          <cell r="IT73" t="str">
            <v>SOS-P</v>
          </cell>
          <cell r="IU73">
            <v>0</v>
          </cell>
          <cell r="IV73" t="str">
            <v>EKO-P</v>
          </cell>
          <cell r="IW73">
            <v>0</v>
          </cell>
          <cell r="IX73" t="str">
            <v>BIO-L</v>
          </cell>
          <cell r="IY73">
            <v>0</v>
          </cell>
          <cell r="IZ73" t="str">
            <v>IGR-L</v>
          </cell>
          <cell r="JA73">
            <v>0</v>
          </cell>
        </row>
        <row r="74">
          <cell r="H74" t="str">
            <v>Fisika</v>
          </cell>
          <cell r="I74" t="str">
            <v>C101</v>
          </cell>
          <cell r="Q74" t="str">
            <v/>
          </cell>
          <cell r="AB74">
            <v>71</v>
          </cell>
          <cell r="AC74">
            <v>31</v>
          </cell>
          <cell r="AD74">
            <v>3082</v>
          </cell>
          <cell r="AE74" t="str">
            <v>0001558101</v>
          </cell>
          <cell r="AF74" t="str">
            <v>RISKI KURNIAWAN SAPUTRO</v>
          </cell>
          <cell r="AG74" t="str">
            <v>L</v>
          </cell>
          <cell r="AH74" t="str">
            <v>10-TKR.2</v>
          </cell>
          <cell r="AI74" t="str">
            <v>AGM</v>
          </cell>
          <cell r="AJ74">
            <v>0</v>
          </cell>
          <cell r="AK74">
            <v>0</v>
          </cell>
          <cell r="AL74">
            <v>0</v>
          </cell>
          <cell r="AM74">
            <v>0</v>
          </cell>
          <cell r="AN74">
            <v>0</v>
          </cell>
          <cell r="AO74" t="str">
            <v>PKN</v>
          </cell>
          <cell r="AP74">
            <v>0</v>
          </cell>
          <cell r="AQ74">
            <v>0</v>
          </cell>
          <cell r="AR74">
            <v>0</v>
          </cell>
          <cell r="AS74">
            <v>0</v>
          </cell>
          <cell r="AT74">
            <v>0</v>
          </cell>
          <cell r="AU74" t="str">
            <v>IND</v>
          </cell>
          <cell r="AV74">
            <v>0</v>
          </cell>
          <cell r="AW74">
            <v>0</v>
          </cell>
          <cell r="AX74">
            <v>0</v>
          </cell>
          <cell r="AY74">
            <v>0</v>
          </cell>
          <cell r="AZ74">
            <v>0</v>
          </cell>
          <cell r="BA74" t="str">
            <v>MAT</v>
          </cell>
          <cell r="BB74">
            <v>0</v>
          </cell>
          <cell r="BC74">
            <v>0</v>
          </cell>
          <cell r="BD74">
            <v>0</v>
          </cell>
          <cell r="BE74">
            <v>0</v>
          </cell>
          <cell r="BF74">
            <v>0</v>
          </cell>
          <cell r="BG74" t="str">
            <v>SEJ</v>
          </cell>
          <cell r="BH74">
            <v>0</v>
          </cell>
          <cell r="BI74">
            <v>0</v>
          </cell>
          <cell r="BJ74">
            <v>0</v>
          </cell>
          <cell r="BK74">
            <v>0</v>
          </cell>
          <cell r="BL74">
            <v>0</v>
          </cell>
          <cell r="BM74" t="str">
            <v>ING</v>
          </cell>
          <cell r="BN74">
            <v>0</v>
          </cell>
          <cell r="BO74">
            <v>0</v>
          </cell>
          <cell r="BP74">
            <v>0</v>
          </cell>
          <cell r="BQ74">
            <v>0</v>
          </cell>
          <cell r="BR74">
            <v>0</v>
          </cell>
          <cell r="BS74" t="str">
            <v>SBU</v>
          </cell>
          <cell r="BT74">
            <v>0</v>
          </cell>
          <cell r="BU74">
            <v>0</v>
          </cell>
          <cell r="BV74">
            <v>0</v>
          </cell>
          <cell r="BW74">
            <v>0</v>
          </cell>
          <cell r="BX74">
            <v>0</v>
          </cell>
          <cell r="BY74" t="str">
            <v>KWU</v>
          </cell>
          <cell r="BZ74">
            <v>0</v>
          </cell>
          <cell r="CA74">
            <v>0</v>
          </cell>
          <cell r="CB74">
            <v>0</v>
          </cell>
          <cell r="CC74">
            <v>0</v>
          </cell>
          <cell r="CD74">
            <v>0</v>
          </cell>
          <cell r="CE74" t="str">
            <v>POR</v>
          </cell>
          <cell r="CF74">
            <v>0</v>
          </cell>
          <cell r="CG74">
            <v>0</v>
          </cell>
          <cell r="CH74">
            <v>0</v>
          </cell>
          <cell r="CI74">
            <v>0</v>
          </cell>
          <cell r="CJ74">
            <v>0</v>
          </cell>
          <cell r="CK74" t="str">
            <v>JAW</v>
          </cell>
          <cell r="CL74">
            <v>0</v>
          </cell>
          <cell r="CM74">
            <v>0</v>
          </cell>
          <cell r="CN74">
            <v>0</v>
          </cell>
          <cell r="CO74">
            <v>0</v>
          </cell>
          <cell r="CP74">
            <v>0</v>
          </cell>
          <cell r="CQ74" t="str">
            <v>C11</v>
          </cell>
          <cell r="CR74">
            <v>0</v>
          </cell>
          <cell r="CS74">
            <v>0</v>
          </cell>
          <cell r="CT74">
            <v>0</v>
          </cell>
          <cell r="CU74">
            <v>0</v>
          </cell>
          <cell r="CV74">
            <v>0</v>
          </cell>
          <cell r="CW74" t="str">
            <v>C12</v>
          </cell>
          <cell r="CX74">
            <v>0</v>
          </cell>
          <cell r="CY74">
            <v>0</v>
          </cell>
          <cell r="CZ74">
            <v>0</v>
          </cell>
          <cell r="DA74">
            <v>0</v>
          </cell>
          <cell r="DB74">
            <v>0</v>
          </cell>
          <cell r="DC74" t="str">
            <v>C13</v>
          </cell>
          <cell r="DD74">
            <v>0</v>
          </cell>
          <cell r="DE74">
            <v>0</v>
          </cell>
          <cell r="DF74">
            <v>0</v>
          </cell>
          <cell r="DG74">
            <v>0</v>
          </cell>
          <cell r="DH74">
            <v>0</v>
          </cell>
          <cell r="DI74" t="str">
            <v>C21</v>
          </cell>
          <cell r="DJ74">
            <v>0</v>
          </cell>
          <cell r="DK74">
            <v>0</v>
          </cell>
          <cell r="DL74">
            <v>0</v>
          </cell>
          <cell r="DM74">
            <v>0</v>
          </cell>
          <cell r="DN74">
            <v>0</v>
          </cell>
          <cell r="DO74" t="str">
            <v>C22</v>
          </cell>
          <cell r="DP74">
            <v>0</v>
          </cell>
          <cell r="DQ74">
            <v>0</v>
          </cell>
          <cell r="DR74">
            <v>0</v>
          </cell>
          <cell r="DS74">
            <v>0</v>
          </cell>
          <cell r="DT74">
            <v>0</v>
          </cell>
          <cell r="DU74" t="str">
            <v>C23</v>
          </cell>
          <cell r="DV74">
            <v>0</v>
          </cell>
          <cell r="DW74">
            <v>0</v>
          </cell>
          <cell r="DX74">
            <v>0</v>
          </cell>
          <cell r="DY74">
            <v>0</v>
          </cell>
          <cell r="DZ74">
            <v>0</v>
          </cell>
          <cell r="EA74" t="str">
            <v>C24</v>
          </cell>
          <cell r="EB74">
            <v>0</v>
          </cell>
          <cell r="EC74">
            <v>0</v>
          </cell>
          <cell r="ED74">
            <v>0</v>
          </cell>
          <cell r="EE74">
            <v>0</v>
          </cell>
          <cell r="EF74">
            <v>0</v>
          </cell>
          <cell r="EG74" t="str">
            <v>C25</v>
          </cell>
          <cell r="EH74">
            <v>0</v>
          </cell>
          <cell r="EI74">
            <v>0</v>
          </cell>
          <cell r="EJ74">
            <v>0</v>
          </cell>
          <cell r="EK74">
            <v>0</v>
          </cell>
          <cell r="EL74">
            <v>0</v>
          </cell>
          <cell r="EM74" t="str">
            <v>C26</v>
          </cell>
          <cell r="EN74">
            <v>0</v>
          </cell>
          <cell r="EO74">
            <v>0</v>
          </cell>
          <cell r="EP74">
            <v>0</v>
          </cell>
          <cell r="EQ74">
            <v>0</v>
          </cell>
          <cell r="ER74">
            <v>0</v>
          </cell>
          <cell r="ES74" t="str">
            <v>C27</v>
          </cell>
          <cell r="ET74">
            <v>0</v>
          </cell>
          <cell r="EU74">
            <v>0</v>
          </cell>
          <cell r="EV74">
            <v>0</v>
          </cell>
          <cell r="EW74">
            <v>0</v>
          </cell>
          <cell r="EX74">
            <v>0</v>
          </cell>
          <cell r="EY74" t="str">
            <v>C31</v>
          </cell>
          <cell r="EZ74">
            <v>0</v>
          </cell>
          <cell r="FA74">
            <v>0</v>
          </cell>
          <cell r="FB74">
            <v>0</v>
          </cell>
          <cell r="FC74">
            <v>0</v>
          </cell>
          <cell r="FD74">
            <v>0</v>
          </cell>
          <cell r="FE74" t="str">
            <v>C32</v>
          </cell>
          <cell r="FF74">
            <v>0</v>
          </cell>
          <cell r="FG74">
            <v>0</v>
          </cell>
          <cell r="FH74">
            <v>0</v>
          </cell>
          <cell r="FI74">
            <v>0</v>
          </cell>
          <cell r="FJ74">
            <v>0</v>
          </cell>
          <cell r="FK74" t="str">
            <v>C33</v>
          </cell>
          <cell r="FL74">
            <v>0</v>
          </cell>
          <cell r="FM74">
            <v>0</v>
          </cell>
          <cell r="FN74">
            <v>0</v>
          </cell>
          <cell r="FO74">
            <v>0</v>
          </cell>
          <cell r="FP74">
            <v>0</v>
          </cell>
          <cell r="FQ74" t="str">
            <v>C34</v>
          </cell>
          <cell r="FR74">
            <v>0</v>
          </cell>
          <cell r="FS74">
            <v>0</v>
          </cell>
          <cell r="FT74">
            <v>0</v>
          </cell>
          <cell r="FU74">
            <v>0</v>
          </cell>
          <cell r="FV74">
            <v>0</v>
          </cell>
          <cell r="FW74" t="str">
            <v>C35</v>
          </cell>
          <cell r="FX74">
            <v>0</v>
          </cell>
          <cell r="FY74">
            <v>0</v>
          </cell>
          <cell r="FZ74">
            <v>0</v>
          </cell>
          <cell r="GA74">
            <v>0</v>
          </cell>
          <cell r="GB74">
            <v>0</v>
          </cell>
          <cell r="GC74" t="str">
            <v>C36</v>
          </cell>
          <cell r="GD74">
            <v>0</v>
          </cell>
          <cell r="GE74">
            <v>0</v>
          </cell>
          <cell r="GF74">
            <v>0</v>
          </cell>
          <cell r="GG74">
            <v>0</v>
          </cell>
          <cell r="GH74">
            <v>0</v>
          </cell>
          <cell r="GI74" t="str">
            <v>C37</v>
          </cell>
          <cell r="GJ74">
            <v>0</v>
          </cell>
          <cell r="GK74">
            <v>0</v>
          </cell>
          <cell r="GL74">
            <v>0</v>
          </cell>
          <cell r="GM74">
            <v>0</v>
          </cell>
          <cell r="GN74">
            <v>0</v>
          </cell>
          <cell r="GO74" t="str">
            <v>C38</v>
          </cell>
          <cell r="GP74">
            <v>0</v>
          </cell>
          <cell r="GQ74">
            <v>0</v>
          </cell>
          <cell r="GR74">
            <v>0</v>
          </cell>
          <cell r="GS74">
            <v>0</v>
          </cell>
          <cell r="GT74">
            <v>0</v>
          </cell>
          <cell r="GU74" t="str">
            <v>C39</v>
          </cell>
          <cell r="GV74">
            <v>0</v>
          </cell>
          <cell r="GW74">
            <v>0</v>
          </cell>
          <cell r="GX74">
            <v>0</v>
          </cell>
          <cell r="GY74">
            <v>0</v>
          </cell>
          <cell r="GZ74">
            <v>0</v>
          </cell>
          <cell r="HA74" t="str">
            <v>C310</v>
          </cell>
          <cell r="HB74">
            <v>0</v>
          </cell>
          <cell r="HG74" t="str">
            <v>C310</v>
          </cell>
          <cell r="HH74">
            <v>0</v>
          </cell>
          <cell r="HM74" t="str">
            <v/>
          </cell>
          <cell r="HN74" t="str">
            <v/>
          </cell>
          <cell r="HS74">
            <v>3082</v>
          </cell>
          <cell r="HT74" t="str">
            <v>PKN</v>
          </cell>
          <cell r="HU74">
            <v>0</v>
          </cell>
          <cell r="HV74" t="str">
            <v>IND</v>
          </cell>
          <cell r="HW74">
            <v>0</v>
          </cell>
          <cell r="HX74" t="str">
            <v>MAT-W</v>
          </cell>
          <cell r="HY74">
            <v>0</v>
          </cell>
          <cell r="HZ74" t="str">
            <v>SEJ-W</v>
          </cell>
          <cell r="IA74">
            <v>0</v>
          </cell>
          <cell r="IB74" t="str">
            <v>IGR-W</v>
          </cell>
          <cell r="IC74">
            <v>0</v>
          </cell>
          <cell r="ID74" t="str">
            <v>SBO</v>
          </cell>
          <cell r="IE74">
            <v>0</v>
          </cell>
          <cell r="IF74" t="str">
            <v>PJO</v>
          </cell>
          <cell r="IG74">
            <v>0</v>
          </cell>
          <cell r="IH74" t="str">
            <v>PRA</v>
          </cell>
          <cell r="II74">
            <v>0</v>
          </cell>
          <cell r="IJ74" t="str">
            <v>JAW</v>
          </cell>
          <cell r="IK74">
            <v>0</v>
          </cell>
          <cell r="IL74" t="str">
            <v>ARB</v>
          </cell>
          <cell r="IM74">
            <v>0</v>
          </cell>
          <cell r="IN74" t="str">
            <v>PKM</v>
          </cell>
          <cell r="IO74">
            <v>0</v>
          </cell>
          <cell r="IP74" t="str">
            <v>GEO-P</v>
          </cell>
          <cell r="IQ74">
            <v>0</v>
          </cell>
          <cell r="IR74" t="str">
            <v>SEJ-P</v>
          </cell>
          <cell r="IS74">
            <v>0</v>
          </cell>
          <cell r="IT74" t="str">
            <v>SOS-P</v>
          </cell>
          <cell r="IU74">
            <v>0</v>
          </cell>
          <cell r="IV74" t="str">
            <v>EKO-P</v>
          </cell>
          <cell r="IW74">
            <v>0</v>
          </cell>
          <cell r="IX74" t="str">
            <v>BIO-L</v>
          </cell>
          <cell r="IY74">
            <v>0</v>
          </cell>
          <cell r="IZ74" t="str">
            <v>IGR-L</v>
          </cell>
          <cell r="JA74">
            <v>0</v>
          </cell>
        </row>
        <row r="75">
          <cell r="H75" t="str">
            <v>Kimia</v>
          </cell>
          <cell r="I75" t="str">
            <v>C102</v>
          </cell>
          <cell r="Q75" t="str">
            <v/>
          </cell>
          <cell r="AB75">
            <v>72</v>
          </cell>
          <cell r="AC75">
            <v>32</v>
          </cell>
          <cell r="AD75">
            <v>3083</v>
          </cell>
          <cell r="AE75" t="str">
            <v>0011672452</v>
          </cell>
          <cell r="AF75" t="str">
            <v>RIZAL ZAM SANGAJI</v>
          </cell>
          <cell r="AG75" t="str">
            <v>L</v>
          </cell>
          <cell r="AH75" t="str">
            <v>10-TKR.2</v>
          </cell>
          <cell r="AI75" t="str">
            <v>AGM</v>
          </cell>
          <cell r="AJ75">
            <v>0</v>
          </cell>
          <cell r="AK75">
            <v>0</v>
          </cell>
          <cell r="AL75">
            <v>0</v>
          </cell>
          <cell r="AM75">
            <v>0</v>
          </cell>
          <cell r="AN75">
            <v>0</v>
          </cell>
          <cell r="AO75" t="str">
            <v>PKN</v>
          </cell>
          <cell r="AP75">
            <v>0</v>
          </cell>
          <cell r="AQ75">
            <v>0</v>
          </cell>
          <cell r="AR75">
            <v>0</v>
          </cell>
          <cell r="AS75">
            <v>0</v>
          </cell>
          <cell r="AT75">
            <v>0</v>
          </cell>
          <cell r="AU75" t="str">
            <v>IND</v>
          </cell>
          <cell r="AV75">
            <v>0</v>
          </cell>
          <cell r="AW75">
            <v>0</v>
          </cell>
          <cell r="AX75">
            <v>0</v>
          </cell>
          <cell r="AY75">
            <v>0</v>
          </cell>
          <cell r="AZ75">
            <v>0</v>
          </cell>
          <cell r="BA75" t="str">
            <v>MAT</v>
          </cell>
          <cell r="BB75">
            <v>0</v>
          </cell>
          <cell r="BC75">
            <v>0</v>
          </cell>
          <cell r="BD75">
            <v>0</v>
          </cell>
          <cell r="BE75">
            <v>0</v>
          </cell>
          <cell r="BF75">
            <v>0</v>
          </cell>
          <cell r="BG75" t="str">
            <v>SEJ</v>
          </cell>
          <cell r="BH75">
            <v>0</v>
          </cell>
          <cell r="BI75">
            <v>0</v>
          </cell>
          <cell r="BJ75">
            <v>0</v>
          </cell>
          <cell r="BK75">
            <v>0</v>
          </cell>
          <cell r="BL75">
            <v>0</v>
          </cell>
          <cell r="BM75" t="str">
            <v>ING</v>
          </cell>
          <cell r="BN75">
            <v>0</v>
          </cell>
          <cell r="BO75">
            <v>0</v>
          </cell>
          <cell r="BP75">
            <v>0</v>
          </cell>
          <cell r="BQ75">
            <v>0</v>
          </cell>
          <cell r="BR75">
            <v>0</v>
          </cell>
          <cell r="BS75" t="str">
            <v>SBU</v>
          </cell>
          <cell r="BT75">
            <v>0</v>
          </cell>
          <cell r="BU75">
            <v>0</v>
          </cell>
          <cell r="BV75">
            <v>0</v>
          </cell>
          <cell r="BW75">
            <v>0</v>
          </cell>
          <cell r="BX75">
            <v>0</v>
          </cell>
          <cell r="BY75" t="str">
            <v>KWU</v>
          </cell>
          <cell r="BZ75">
            <v>0</v>
          </cell>
          <cell r="CA75">
            <v>0</v>
          </cell>
          <cell r="CB75">
            <v>0</v>
          </cell>
          <cell r="CC75">
            <v>0</v>
          </cell>
          <cell r="CD75">
            <v>0</v>
          </cell>
          <cell r="CE75" t="str">
            <v>POR</v>
          </cell>
          <cell r="CF75">
            <v>0</v>
          </cell>
          <cell r="CG75">
            <v>0</v>
          </cell>
          <cell r="CH75">
            <v>0</v>
          </cell>
          <cell r="CI75">
            <v>0</v>
          </cell>
          <cell r="CJ75">
            <v>0</v>
          </cell>
          <cell r="CK75" t="str">
            <v>JAW</v>
          </cell>
          <cell r="CL75">
            <v>0</v>
          </cell>
          <cell r="CM75">
            <v>0</v>
          </cell>
          <cell r="CN75">
            <v>0</v>
          </cell>
          <cell r="CO75">
            <v>0</v>
          </cell>
          <cell r="CP75">
            <v>0</v>
          </cell>
          <cell r="CQ75" t="str">
            <v>C11</v>
          </cell>
          <cell r="CR75">
            <v>0</v>
          </cell>
          <cell r="CS75">
            <v>0</v>
          </cell>
          <cell r="CT75">
            <v>0</v>
          </cell>
          <cell r="CU75">
            <v>0</v>
          </cell>
          <cell r="CV75">
            <v>0</v>
          </cell>
          <cell r="CW75" t="str">
            <v>C12</v>
          </cell>
          <cell r="CX75">
            <v>0</v>
          </cell>
          <cell r="CY75">
            <v>0</v>
          </cell>
          <cell r="CZ75">
            <v>0</v>
          </cell>
          <cell r="DA75">
            <v>0</v>
          </cell>
          <cell r="DB75">
            <v>0</v>
          </cell>
          <cell r="DC75" t="str">
            <v>C13</v>
          </cell>
          <cell r="DD75">
            <v>0</v>
          </cell>
          <cell r="DE75">
            <v>0</v>
          </cell>
          <cell r="DF75">
            <v>0</v>
          </cell>
          <cell r="DG75">
            <v>0</v>
          </cell>
          <cell r="DH75">
            <v>0</v>
          </cell>
          <cell r="DI75" t="str">
            <v>C21</v>
          </cell>
          <cell r="DJ75">
            <v>0</v>
          </cell>
          <cell r="DK75">
            <v>0</v>
          </cell>
          <cell r="DL75">
            <v>0</v>
          </cell>
          <cell r="DM75">
            <v>0</v>
          </cell>
          <cell r="DN75">
            <v>0</v>
          </cell>
          <cell r="DO75" t="str">
            <v>C22</v>
          </cell>
          <cell r="DP75">
            <v>0</v>
          </cell>
          <cell r="DQ75">
            <v>0</v>
          </cell>
          <cell r="DR75">
            <v>0</v>
          </cell>
          <cell r="DS75">
            <v>0</v>
          </cell>
          <cell r="DT75">
            <v>0</v>
          </cell>
          <cell r="DU75" t="str">
            <v>C23</v>
          </cell>
          <cell r="DV75">
            <v>0</v>
          </cell>
          <cell r="DW75">
            <v>0</v>
          </cell>
          <cell r="DX75">
            <v>0</v>
          </cell>
          <cell r="DY75">
            <v>0</v>
          </cell>
          <cell r="DZ75">
            <v>0</v>
          </cell>
          <cell r="EA75" t="str">
            <v>C24</v>
          </cell>
          <cell r="EB75">
            <v>0</v>
          </cell>
          <cell r="EC75">
            <v>0</v>
          </cell>
          <cell r="ED75">
            <v>0</v>
          </cell>
          <cell r="EE75">
            <v>0</v>
          </cell>
          <cell r="EF75">
            <v>0</v>
          </cell>
          <cell r="EG75" t="str">
            <v>C25</v>
          </cell>
          <cell r="EH75">
            <v>0</v>
          </cell>
          <cell r="EI75">
            <v>0</v>
          </cell>
          <cell r="EJ75">
            <v>0</v>
          </cell>
          <cell r="EK75">
            <v>0</v>
          </cell>
          <cell r="EL75">
            <v>0</v>
          </cell>
          <cell r="EM75" t="str">
            <v>C26</v>
          </cell>
          <cell r="EN75">
            <v>0</v>
          </cell>
          <cell r="EO75">
            <v>0</v>
          </cell>
          <cell r="EP75">
            <v>0</v>
          </cell>
          <cell r="EQ75">
            <v>0</v>
          </cell>
          <cell r="ER75">
            <v>0</v>
          </cell>
          <cell r="ES75" t="str">
            <v>C27</v>
          </cell>
          <cell r="ET75">
            <v>0</v>
          </cell>
          <cell r="EU75">
            <v>0</v>
          </cell>
          <cell r="EV75">
            <v>0</v>
          </cell>
          <cell r="EW75">
            <v>0</v>
          </cell>
          <cell r="EX75">
            <v>0</v>
          </cell>
          <cell r="EY75" t="str">
            <v>C31</v>
          </cell>
          <cell r="EZ75">
            <v>0</v>
          </cell>
          <cell r="FA75">
            <v>0</v>
          </cell>
          <cell r="FB75">
            <v>0</v>
          </cell>
          <cell r="FC75">
            <v>0</v>
          </cell>
          <cell r="FD75">
            <v>0</v>
          </cell>
          <cell r="FE75" t="str">
            <v>C32</v>
          </cell>
          <cell r="FF75">
            <v>0</v>
          </cell>
          <cell r="FG75">
            <v>0</v>
          </cell>
          <cell r="FH75">
            <v>0</v>
          </cell>
          <cell r="FI75">
            <v>0</v>
          </cell>
          <cell r="FJ75">
            <v>0</v>
          </cell>
          <cell r="FK75" t="str">
            <v>C33</v>
          </cell>
          <cell r="FL75">
            <v>0</v>
          </cell>
          <cell r="FM75">
            <v>0</v>
          </cell>
          <cell r="FN75">
            <v>0</v>
          </cell>
          <cell r="FO75">
            <v>0</v>
          </cell>
          <cell r="FP75">
            <v>0</v>
          </cell>
          <cell r="FQ75" t="str">
            <v>C34</v>
          </cell>
          <cell r="FR75">
            <v>0</v>
          </cell>
          <cell r="FS75">
            <v>0</v>
          </cell>
          <cell r="FT75">
            <v>0</v>
          </cell>
          <cell r="FU75">
            <v>0</v>
          </cell>
          <cell r="FV75">
            <v>0</v>
          </cell>
          <cell r="FW75" t="str">
            <v>C35</v>
          </cell>
          <cell r="FX75">
            <v>0</v>
          </cell>
          <cell r="FY75">
            <v>0</v>
          </cell>
          <cell r="FZ75">
            <v>0</v>
          </cell>
          <cell r="GA75">
            <v>0</v>
          </cell>
          <cell r="GB75">
            <v>0</v>
          </cell>
          <cell r="GC75" t="str">
            <v>C36</v>
          </cell>
          <cell r="GD75">
            <v>0</v>
          </cell>
          <cell r="GE75">
            <v>0</v>
          </cell>
          <cell r="GF75">
            <v>0</v>
          </cell>
          <cell r="GG75">
            <v>0</v>
          </cell>
          <cell r="GH75">
            <v>0</v>
          </cell>
          <cell r="GI75" t="str">
            <v>C37</v>
          </cell>
          <cell r="GJ75">
            <v>0</v>
          </cell>
          <cell r="GK75">
            <v>0</v>
          </cell>
          <cell r="GL75">
            <v>0</v>
          </cell>
          <cell r="GM75">
            <v>0</v>
          </cell>
          <cell r="GN75">
            <v>0</v>
          </cell>
          <cell r="GO75" t="str">
            <v>C38</v>
          </cell>
          <cell r="GP75">
            <v>0</v>
          </cell>
          <cell r="GQ75">
            <v>0</v>
          </cell>
          <cell r="GR75">
            <v>0</v>
          </cell>
          <cell r="GS75">
            <v>0</v>
          </cell>
          <cell r="GT75">
            <v>0</v>
          </cell>
          <cell r="GU75" t="str">
            <v>C39</v>
          </cell>
          <cell r="GV75">
            <v>0</v>
          </cell>
          <cell r="GW75">
            <v>0</v>
          </cell>
          <cell r="GX75">
            <v>0</v>
          </cell>
          <cell r="GY75">
            <v>0</v>
          </cell>
          <cell r="GZ75">
            <v>0</v>
          </cell>
          <cell r="HA75" t="str">
            <v>C310</v>
          </cell>
          <cell r="HB75">
            <v>0</v>
          </cell>
          <cell r="HG75" t="str">
            <v>C310</v>
          </cell>
          <cell r="HH75">
            <v>0</v>
          </cell>
          <cell r="HM75" t="str">
            <v/>
          </cell>
          <cell r="HN75" t="str">
            <v/>
          </cell>
          <cell r="HS75">
            <v>3083</v>
          </cell>
          <cell r="HT75" t="str">
            <v>PKN</v>
          </cell>
          <cell r="HU75">
            <v>0</v>
          </cell>
          <cell r="HV75" t="str">
            <v>IND</v>
          </cell>
          <cell r="HW75">
            <v>0</v>
          </cell>
          <cell r="HX75" t="str">
            <v>MAT-W</v>
          </cell>
          <cell r="HY75">
            <v>0</v>
          </cell>
          <cell r="HZ75" t="str">
            <v>SEJ-W</v>
          </cell>
          <cell r="IA75">
            <v>0</v>
          </cell>
          <cell r="IB75" t="str">
            <v>IGR-W</v>
          </cell>
          <cell r="IC75">
            <v>0</v>
          </cell>
          <cell r="ID75" t="str">
            <v>SBO</v>
          </cell>
          <cell r="IE75">
            <v>0</v>
          </cell>
          <cell r="IF75" t="str">
            <v>PJO</v>
          </cell>
          <cell r="IG75">
            <v>0</v>
          </cell>
          <cell r="IH75" t="str">
            <v>PRA</v>
          </cell>
          <cell r="II75">
            <v>0</v>
          </cell>
          <cell r="IJ75" t="str">
            <v>JAW</v>
          </cell>
          <cell r="IK75">
            <v>0</v>
          </cell>
          <cell r="IL75" t="str">
            <v>ARB</v>
          </cell>
          <cell r="IM75">
            <v>0</v>
          </cell>
          <cell r="IN75" t="str">
            <v>PKM</v>
          </cell>
          <cell r="IO75">
            <v>0</v>
          </cell>
          <cell r="IP75" t="str">
            <v>GEO-P</v>
          </cell>
          <cell r="IQ75">
            <v>0</v>
          </cell>
          <cell r="IR75" t="str">
            <v>SEJ-P</v>
          </cell>
          <cell r="IS75">
            <v>0</v>
          </cell>
          <cell r="IT75" t="str">
            <v>SOS-P</v>
          </cell>
          <cell r="IU75">
            <v>0</v>
          </cell>
          <cell r="IV75" t="str">
            <v>EKO-P</v>
          </cell>
          <cell r="IW75">
            <v>0</v>
          </cell>
          <cell r="IX75" t="str">
            <v>BIO-L</v>
          </cell>
          <cell r="IY75">
            <v>0</v>
          </cell>
          <cell r="IZ75" t="str">
            <v>IGR-L</v>
          </cell>
          <cell r="JA75">
            <v>0</v>
          </cell>
        </row>
        <row r="76">
          <cell r="H76" t="str">
            <v>Gambar Teknik</v>
          </cell>
          <cell r="I76" t="str">
            <v>C103</v>
          </cell>
          <cell r="Q76" t="str">
            <v/>
          </cell>
          <cell r="AB76">
            <v>73</v>
          </cell>
          <cell r="AC76">
            <v>33</v>
          </cell>
          <cell r="AD76">
            <v>3084</v>
          </cell>
          <cell r="AE76" t="str">
            <v>0029994347</v>
          </cell>
          <cell r="AF76" t="str">
            <v>ROSYID HIDAYATU ALVIN</v>
          </cell>
          <cell r="AG76" t="str">
            <v>L</v>
          </cell>
          <cell r="AH76" t="str">
            <v>10-TKR.2</v>
          </cell>
          <cell r="AI76" t="str">
            <v>AGM</v>
          </cell>
          <cell r="AJ76">
            <v>0</v>
          </cell>
          <cell r="AK76">
            <v>0</v>
          </cell>
          <cell r="AL76">
            <v>0</v>
          </cell>
          <cell r="AM76">
            <v>0</v>
          </cell>
          <cell r="AN76">
            <v>0</v>
          </cell>
          <cell r="AO76" t="str">
            <v>PKN</v>
          </cell>
          <cell r="AP76">
            <v>0</v>
          </cell>
          <cell r="AQ76">
            <v>0</v>
          </cell>
          <cell r="AR76">
            <v>0</v>
          </cell>
          <cell r="AS76">
            <v>0</v>
          </cell>
          <cell r="AT76">
            <v>0</v>
          </cell>
          <cell r="AU76" t="str">
            <v>IND</v>
          </cell>
          <cell r="AV76">
            <v>0</v>
          </cell>
          <cell r="AW76">
            <v>0</v>
          </cell>
          <cell r="AX76">
            <v>0</v>
          </cell>
          <cell r="AY76">
            <v>0</v>
          </cell>
          <cell r="AZ76">
            <v>0</v>
          </cell>
          <cell r="BA76" t="str">
            <v>MAT</v>
          </cell>
          <cell r="BB76">
            <v>0</v>
          </cell>
          <cell r="BC76">
            <v>0</v>
          </cell>
          <cell r="BD76">
            <v>0</v>
          </cell>
          <cell r="BE76">
            <v>0</v>
          </cell>
          <cell r="BF76">
            <v>0</v>
          </cell>
          <cell r="BG76" t="str">
            <v>SEJ</v>
          </cell>
          <cell r="BH76">
            <v>0</v>
          </cell>
          <cell r="BI76">
            <v>0</v>
          </cell>
          <cell r="BJ76">
            <v>0</v>
          </cell>
          <cell r="BK76">
            <v>0</v>
          </cell>
          <cell r="BL76">
            <v>0</v>
          </cell>
          <cell r="BM76" t="str">
            <v>ING</v>
          </cell>
          <cell r="BN76">
            <v>0</v>
          </cell>
          <cell r="BO76">
            <v>0</v>
          </cell>
          <cell r="BP76">
            <v>0</v>
          </cell>
          <cell r="BQ76">
            <v>0</v>
          </cell>
          <cell r="BR76">
            <v>0</v>
          </cell>
          <cell r="BS76" t="str">
            <v>SBU</v>
          </cell>
          <cell r="BT76">
            <v>0</v>
          </cell>
          <cell r="BU76">
            <v>0</v>
          </cell>
          <cell r="BV76">
            <v>0</v>
          </cell>
          <cell r="BW76">
            <v>0</v>
          </cell>
          <cell r="BX76">
            <v>0</v>
          </cell>
          <cell r="BY76" t="str">
            <v>KWU</v>
          </cell>
          <cell r="BZ76">
            <v>0</v>
          </cell>
          <cell r="CA76">
            <v>0</v>
          </cell>
          <cell r="CB76">
            <v>0</v>
          </cell>
          <cell r="CC76">
            <v>0</v>
          </cell>
          <cell r="CD76">
            <v>0</v>
          </cell>
          <cell r="CE76" t="str">
            <v>POR</v>
          </cell>
          <cell r="CF76">
            <v>0</v>
          </cell>
          <cell r="CG76">
            <v>0</v>
          </cell>
          <cell r="CH76">
            <v>0</v>
          </cell>
          <cell r="CI76">
            <v>0</v>
          </cell>
          <cell r="CJ76">
            <v>0</v>
          </cell>
          <cell r="CK76" t="str">
            <v>JAW</v>
          </cell>
          <cell r="CL76">
            <v>0</v>
          </cell>
          <cell r="CM76">
            <v>0</v>
          </cell>
          <cell r="CN76">
            <v>0</v>
          </cell>
          <cell r="CO76">
            <v>0</v>
          </cell>
          <cell r="CP76">
            <v>0</v>
          </cell>
          <cell r="CQ76" t="str">
            <v>C11</v>
          </cell>
          <cell r="CR76">
            <v>0</v>
          </cell>
          <cell r="CS76">
            <v>0</v>
          </cell>
          <cell r="CT76">
            <v>0</v>
          </cell>
          <cell r="CU76">
            <v>0</v>
          </cell>
          <cell r="CV76">
            <v>0</v>
          </cell>
          <cell r="CW76" t="str">
            <v>C12</v>
          </cell>
          <cell r="CX76">
            <v>0</v>
          </cell>
          <cell r="CY76">
            <v>0</v>
          </cell>
          <cell r="CZ76">
            <v>0</v>
          </cell>
          <cell r="DA76">
            <v>0</v>
          </cell>
          <cell r="DB76">
            <v>0</v>
          </cell>
          <cell r="DC76" t="str">
            <v>C13</v>
          </cell>
          <cell r="DD76">
            <v>0</v>
          </cell>
          <cell r="DE76">
            <v>0</v>
          </cell>
          <cell r="DF76">
            <v>0</v>
          </cell>
          <cell r="DG76">
            <v>0</v>
          </cell>
          <cell r="DH76">
            <v>0</v>
          </cell>
          <cell r="DI76" t="str">
            <v>C21</v>
          </cell>
          <cell r="DJ76">
            <v>0</v>
          </cell>
          <cell r="DK76">
            <v>0</v>
          </cell>
          <cell r="DL76">
            <v>0</v>
          </cell>
          <cell r="DM76">
            <v>0</v>
          </cell>
          <cell r="DN76">
            <v>0</v>
          </cell>
          <cell r="DO76" t="str">
            <v>C22</v>
          </cell>
          <cell r="DP76">
            <v>0</v>
          </cell>
          <cell r="DQ76">
            <v>0</v>
          </cell>
          <cell r="DR76">
            <v>0</v>
          </cell>
          <cell r="DS76">
            <v>0</v>
          </cell>
          <cell r="DT76">
            <v>0</v>
          </cell>
          <cell r="DU76" t="str">
            <v>C23</v>
          </cell>
          <cell r="DV76">
            <v>0</v>
          </cell>
          <cell r="DW76">
            <v>0</v>
          </cell>
          <cell r="DX76">
            <v>0</v>
          </cell>
          <cell r="DY76">
            <v>0</v>
          </cell>
          <cell r="DZ76">
            <v>0</v>
          </cell>
          <cell r="EA76" t="str">
            <v>C24</v>
          </cell>
          <cell r="EB76">
            <v>0</v>
          </cell>
          <cell r="EC76">
            <v>0</v>
          </cell>
          <cell r="ED76">
            <v>0</v>
          </cell>
          <cell r="EE76">
            <v>0</v>
          </cell>
          <cell r="EF76">
            <v>0</v>
          </cell>
          <cell r="EG76" t="str">
            <v>C25</v>
          </cell>
          <cell r="EH76">
            <v>0</v>
          </cell>
          <cell r="EI76">
            <v>0</v>
          </cell>
          <cell r="EJ76">
            <v>0</v>
          </cell>
          <cell r="EK76">
            <v>0</v>
          </cell>
          <cell r="EL76">
            <v>0</v>
          </cell>
          <cell r="EM76" t="str">
            <v>C26</v>
          </cell>
          <cell r="EN76">
            <v>0</v>
          </cell>
          <cell r="EO76">
            <v>0</v>
          </cell>
          <cell r="EP76">
            <v>0</v>
          </cell>
          <cell r="EQ76">
            <v>0</v>
          </cell>
          <cell r="ER76">
            <v>0</v>
          </cell>
          <cell r="ES76" t="str">
            <v>C27</v>
          </cell>
          <cell r="ET76">
            <v>0</v>
          </cell>
          <cell r="EU76">
            <v>0</v>
          </cell>
          <cell r="EV76">
            <v>0</v>
          </cell>
          <cell r="EW76">
            <v>0</v>
          </cell>
          <cell r="EX76">
            <v>0</v>
          </cell>
          <cell r="EY76" t="str">
            <v>C31</v>
          </cell>
          <cell r="EZ76">
            <v>0</v>
          </cell>
          <cell r="FA76">
            <v>0</v>
          </cell>
          <cell r="FB76">
            <v>0</v>
          </cell>
          <cell r="FC76">
            <v>0</v>
          </cell>
          <cell r="FD76">
            <v>0</v>
          </cell>
          <cell r="FE76" t="str">
            <v>C32</v>
          </cell>
          <cell r="FF76">
            <v>0</v>
          </cell>
          <cell r="FG76">
            <v>0</v>
          </cell>
          <cell r="FH76">
            <v>0</v>
          </cell>
          <cell r="FI76">
            <v>0</v>
          </cell>
          <cell r="FJ76">
            <v>0</v>
          </cell>
          <cell r="FK76" t="str">
            <v>C33</v>
          </cell>
          <cell r="FL76">
            <v>0</v>
          </cell>
          <cell r="FM76">
            <v>0</v>
          </cell>
          <cell r="FN76">
            <v>0</v>
          </cell>
          <cell r="FO76">
            <v>0</v>
          </cell>
          <cell r="FP76">
            <v>0</v>
          </cell>
          <cell r="FQ76" t="str">
            <v>C34</v>
          </cell>
          <cell r="FR76">
            <v>0</v>
          </cell>
          <cell r="FS76">
            <v>0</v>
          </cell>
          <cell r="FT76">
            <v>0</v>
          </cell>
          <cell r="FU76">
            <v>0</v>
          </cell>
          <cell r="FV76">
            <v>0</v>
          </cell>
          <cell r="FW76" t="str">
            <v>C35</v>
          </cell>
          <cell r="FX76">
            <v>0</v>
          </cell>
          <cell r="FY76">
            <v>0</v>
          </cell>
          <cell r="FZ76">
            <v>0</v>
          </cell>
          <cell r="GA76">
            <v>0</v>
          </cell>
          <cell r="GB76">
            <v>0</v>
          </cell>
          <cell r="GC76" t="str">
            <v>C36</v>
          </cell>
          <cell r="GD76">
            <v>0</v>
          </cell>
          <cell r="GE76">
            <v>0</v>
          </cell>
          <cell r="GF76">
            <v>0</v>
          </cell>
          <cell r="GG76">
            <v>0</v>
          </cell>
          <cell r="GH76">
            <v>0</v>
          </cell>
          <cell r="GI76" t="str">
            <v>C37</v>
          </cell>
          <cell r="GJ76">
            <v>0</v>
          </cell>
          <cell r="GK76">
            <v>0</v>
          </cell>
          <cell r="GL76">
            <v>0</v>
          </cell>
          <cell r="GM76">
            <v>0</v>
          </cell>
          <cell r="GN76">
            <v>0</v>
          </cell>
          <cell r="GO76" t="str">
            <v>C38</v>
          </cell>
          <cell r="GP76">
            <v>0</v>
          </cell>
          <cell r="GQ76">
            <v>0</v>
          </cell>
          <cell r="GR76">
            <v>0</v>
          </cell>
          <cell r="GS76">
            <v>0</v>
          </cell>
          <cell r="GT76">
            <v>0</v>
          </cell>
          <cell r="GU76" t="str">
            <v>C39</v>
          </cell>
          <cell r="GV76">
            <v>0</v>
          </cell>
          <cell r="GW76">
            <v>0</v>
          </cell>
          <cell r="GX76">
            <v>0</v>
          </cell>
          <cell r="GY76">
            <v>0</v>
          </cell>
          <cell r="GZ76">
            <v>0</v>
          </cell>
          <cell r="HA76" t="str">
            <v>C310</v>
          </cell>
          <cell r="HB76">
            <v>0</v>
          </cell>
          <cell r="HG76" t="str">
            <v>C310</v>
          </cell>
          <cell r="HH76">
            <v>0</v>
          </cell>
          <cell r="HM76" t="str">
            <v/>
          </cell>
          <cell r="HN76" t="str">
            <v/>
          </cell>
          <cell r="HS76">
            <v>3084</v>
          </cell>
          <cell r="HT76" t="str">
            <v>PKN</v>
          </cell>
          <cell r="HU76">
            <v>0</v>
          </cell>
          <cell r="HV76" t="str">
            <v>IND</v>
          </cell>
          <cell r="HW76">
            <v>0</v>
          </cell>
          <cell r="HX76" t="str">
            <v>MAT-W</v>
          </cell>
          <cell r="HY76">
            <v>0</v>
          </cell>
          <cell r="HZ76" t="str">
            <v>SEJ-W</v>
          </cell>
          <cell r="IA76">
            <v>0</v>
          </cell>
          <cell r="IB76" t="str">
            <v>IGR-W</v>
          </cell>
          <cell r="IC76">
            <v>0</v>
          </cell>
          <cell r="ID76" t="str">
            <v>SBO</v>
          </cell>
          <cell r="IE76">
            <v>0</v>
          </cell>
          <cell r="IF76" t="str">
            <v>PJO</v>
          </cell>
          <cell r="IG76">
            <v>0</v>
          </cell>
          <cell r="IH76" t="str">
            <v>PRA</v>
          </cell>
          <cell r="II76">
            <v>0</v>
          </cell>
          <cell r="IJ76" t="str">
            <v>JAW</v>
          </cell>
          <cell r="IK76">
            <v>0</v>
          </cell>
          <cell r="IL76" t="str">
            <v>ARB</v>
          </cell>
          <cell r="IM76">
            <v>0</v>
          </cell>
          <cell r="IN76" t="str">
            <v>PKM</v>
          </cell>
          <cell r="IO76">
            <v>0</v>
          </cell>
          <cell r="IP76" t="str">
            <v>GEO-P</v>
          </cell>
          <cell r="IQ76">
            <v>0</v>
          </cell>
          <cell r="IR76" t="str">
            <v>SEJ-P</v>
          </cell>
          <cell r="IS76">
            <v>0</v>
          </cell>
          <cell r="IT76" t="str">
            <v>SOS-P</v>
          </cell>
          <cell r="IU76">
            <v>0</v>
          </cell>
          <cell r="IV76" t="str">
            <v>EKO-P</v>
          </cell>
          <cell r="IW76">
            <v>0</v>
          </cell>
          <cell r="IX76" t="str">
            <v>BIO-L</v>
          </cell>
          <cell r="IY76">
            <v>0</v>
          </cell>
          <cell r="IZ76" t="str">
            <v>IGR-L</v>
          </cell>
          <cell r="JA76">
            <v>0</v>
          </cell>
        </row>
        <row r="77">
          <cell r="H77" t="str">
            <v>Pengantar Ekonomi dan Bisnis</v>
          </cell>
          <cell r="I77" t="str">
            <v>C111</v>
          </cell>
          <cell r="Q77" t="str">
            <v/>
          </cell>
          <cell r="AB77">
            <v>74</v>
          </cell>
          <cell r="AC77">
            <v>34</v>
          </cell>
          <cell r="AD77">
            <v>3046</v>
          </cell>
          <cell r="AE77" t="str">
            <v>0015483818</v>
          </cell>
          <cell r="AF77" t="str">
            <v>SAEFUR ANWAR</v>
          </cell>
          <cell r="AG77" t="str">
            <v>L</v>
          </cell>
          <cell r="AH77" t="str">
            <v>10-TKR.2</v>
          </cell>
          <cell r="AI77" t="str">
            <v>AGM</v>
          </cell>
          <cell r="AJ77">
            <v>0</v>
          </cell>
          <cell r="AK77">
            <v>0</v>
          </cell>
          <cell r="AL77">
            <v>0</v>
          </cell>
          <cell r="AM77">
            <v>0</v>
          </cell>
          <cell r="AN77">
            <v>0</v>
          </cell>
          <cell r="AO77" t="str">
            <v>PKN</v>
          </cell>
          <cell r="AP77">
            <v>0</v>
          </cell>
          <cell r="AQ77">
            <v>0</v>
          </cell>
          <cell r="AR77">
            <v>0</v>
          </cell>
          <cell r="AS77">
            <v>0</v>
          </cell>
          <cell r="AT77">
            <v>0</v>
          </cell>
          <cell r="AU77" t="str">
            <v>IND</v>
          </cell>
          <cell r="AV77">
            <v>0</v>
          </cell>
          <cell r="AW77">
            <v>0</v>
          </cell>
          <cell r="AX77">
            <v>0</v>
          </cell>
          <cell r="AY77">
            <v>0</v>
          </cell>
          <cell r="AZ77">
            <v>0</v>
          </cell>
          <cell r="BA77" t="str">
            <v>MAT</v>
          </cell>
          <cell r="BB77">
            <v>0</v>
          </cell>
          <cell r="BC77">
            <v>0</v>
          </cell>
          <cell r="BD77">
            <v>0</v>
          </cell>
          <cell r="BE77">
            <v>0</v>
          </cell>
          <cell r="BF77">
            <v>0</v>
          </cell>
          <cell r="BG77" t="str">
            <v>SEJ</v>
          </cell>
          <cell r="BH77">
            <v>0</v>
          </cell>
          <cell r="BI77">
            <v>0</v>
          </cell>
          <cell r="BJ77">
            <v>0</v>
          </cell>
          <cell r="BK77">
            <v>0</v>
          </cell>
          <cell r="BL77">
            <v>0</v>
          </cell>
          <cell r="BM77" t="str">
            <v>ING</v>
          </cell>
          <cell r="BN77">
            <v>0</v>
          </cell>
          <cell r="BO77">
            <v>0</v>
          </cell>
          <cell r="BP77">
            <v>0</v>
          </cell>
          <cell r="BQ77">
            <v>0</v>
          </cell>
          <cell r="BR77">
            <v>0</v>
          </cell>
          <cell r="BS77" t="str">
            <v>SBU</v>
          </cell>
          <cell r="BT77">
            <v>0</v>
          </cell>
          <cell r="BU77">
            <v>0</v>
          </cell>
          <cell r="BV77">
            <v>0</v>
          </cell>
          <cell r="BW77">
            <v>0</v>
          </cell>
          <cell r="BX77">
            <v>0</v>
          </cell>
          <cell r="BY77" t="str">
            <v>KWU</v>
          </cell>
          <cell r="BZ77">
            <v>0</v>
          </cell>
          <cell r="CA77">
            <v>0</v>
          </cell>
          <cell r="CB77">
            <v>0</v>
          </cell>
          <cell r="CC77">
            <v>0</v>
          </cell>
          <cell r="CD77">
            <v>0</v>
          </cell>
          <cell r="CE77" t="str">
            <v>POR</v>
          </cell>
          <cell r="CF77">
            <v>0</v>
          </cell>
          <cell r="CG77">
            <v>0</v>
          </cell>
          <cell r="CH77">
            <v>0</v>
          </cell>
          <cell r="CI77">
            <v>0</v>
          </cell>
          <cell r="CJ77">
            <v>0</v>
          </cell>
          <cell r="CK77" t="str">
            <v>JAW</v>
          </cell>
          <cell r="CL77">
            <v>0</v>
          </cell>
          <cell r="CM77">
            <v>0</v>
          </cell>
          <cell r="CN77">
            <v>0</v>
          </cell>
          <cell r="CO77">
            <v>0</v>
          </cell>
          <cell r="CP77">
            <v>0</v>
          </cell>
          <cell r="CQ77" t="str">
            <v>C11</v>
          </cell>
          <cell r="CR77">
            <v>0</v>
          </cell>
          <cell r="CS77">
            <v>0</v>
          </cell>
          <cell r="CT77">
            <v>0</v>
          </cell>
          <cell r="CU77">
            <v>0</v>
          </cell>
          <cell r="CV77">
            <v>0</v>
          </cell>
          <cell r="CW77" t="str">
            <v>C12</v>
          </cell>
          <cell r="CX77">
            <v>0</v>
          </cell>
          <cell r="CY77">
            <v>0</v>
          </cell>
          <cell r="CZ77">
            <v>0</v>
          </cell>
          <cell r="DA77">
            <v>0</v>
          </cell>
          <cell r="DB77">
            <v>0</v>
          </cell>
          <cell r="DC77" t="str">
            <v>C13</v>
          </cell>
          <cell r="DD77">
            <v>0</v>
          </cell>
          <cell r="DE77">
            <v>0</v>
          </cell>
          <cell r="DF77">
            <v>0</v>
          </cell>
          <cell r="DG77">
            <v>0</v>
          </cell>
          <cell r="DH77">
            <v>0</v>
          </cell>
          <cell r="DI77" t="str">
            <v>C21</v>
          </cell>
          <cell r="DJ77">
            <v>0</v>
          </cell>
          <cell r="DK77">
            <v>0</v>
          </cell>
          <cell r="DL77">
            <v>0</v>
          </cell>
          <cell r="DM77">
            <v>0</v>
          </cell>
          <cell r="DN77">
            <v>0</v>
          </cell>
          <cell r="DO77" t="str">
            <v>C22</v>
          </cell>
          <cell r="DP77">
            <v>0</v>
          </cell>
          <cell r="DQ77">
            <v>0</v>
          </cell>
          <cell r="DR77">
            <v>0</v>
          </cell>
          <cell r="DS77">
            <v>0</v>
          </cell>
          <cell r="DT77">
            <v>0</v>
          </cell>
          <cell r="DU77" t="str">
            <v>C23</v>
          </cell>
          <cell r="DV77">
            <v>0</v>
          </cell>
          <cell r="DW77">
            <v>0</v>
          </cell>
          <cell r="DX77">
            <v>0</v>
          </cell>
          <cell r="DY77">
            <v>0</v>
          </cell>
          <cell r="DZ77">
            <v>0</v>
          </cell>
          <cell r="EA77" t="str">
            <v>C24</v>
          </cell>
          <cell r="EB77">
            <v>0</v>
          </cell>
          <cell r="EC77">
            <v>0</v>
          </cell>
          <cell r="ED77">
            <v>0</v>
          </cell>
          <cell r="EE77">
            <v>0</v>
          </cell>
          <cell r="EF77">
            <v>0</v>
          </cell>
          <cell r="EG77" t="str">
            <v>C25</v>
          </cell>
          <cell r="EH77">
            <v>0</v>
          </cell>
          <cell r="EI77">
            <v>0</v>
          </cell>
          <cell r="EJ77">
            <v>0</v>
          </cell>
          <cell r="EK77">
            <v>0</v>
          </cell>
          <cell r="EL77">
            <v>0</v>
          </cell>
          <cell r="EM77" t="str">
            <v>C26</v>
          </cell>
          <cell r="EN77">
            <v>0</v>
          </cell>
          <cell r="EO77">
            <v>0</v>
          </cell>
          <cell r="EP77">
            <v>0</v>
          </cell>
          <cell r="EQ77">
            <v>0</v>
          </cell>
          <cell r="ER77">
            <v>0</v>
          </cell>
          <cell r="ES77" t="str">
            <v>C27</v>
          </cell>
          <cell r="ET77">
            <v>0</v>
          </cell>
          <cell r="EU77">
            <v>0</v>
          </cell>
          <cell r="EV77">
            <v>0</v>
          </cell>
          <cell r="EW77">
            <v>0</v>
          </cell>
          <cell r="EX77">
            <v>0</v>
          </cell>
          <cell r="EY77" t="str">
            <v>C31</v>
          </cell>
          <cell r="EZ77">
            <v>0</v>
          </cell>
          <cell r="FA77">
            <v>0</v>
          </cell>
          <cell r="FB77">
            <v>0</v>
          </cell>
          <cell r="FC77">
            <v>0</v>
          </cell>
          <cell r="FD77">
            <v>0</v>
          </cell>
          <cell r="FE77" t="str">
            <v>C32</v>
          </cell>
          <cell r="FF77">
            <v>0</v>
          </cell>
          <cell r="FG77">
            <v>0</v>
          </cell>
          <cell r="FH77">
            <v>0</v>
          </cell>
          <cell r="FI77">
            <v>0</v>
          </cell>
          <cell r="FJ77">
            <v>0</v>
          </cell>
          <cell r="FK77" t="str">
            <v>C33</v>
          </cell>
          <cell r="FL77">
            <v>0</v>
          </cell>
          <cell r="FM77">
            <v>0</v>
          </cell>
          <cell r="FN77">
            <v>0</v>
          </cell>
          <cell r="FO77">
            <v>0</v>
          </cell>
          <cell r="FP77">
            <v>0</v>
          </cell>
          <cell r="FQ77" t="str">
            <v>C34</v>
          </cell>
          <cell r="FR77">
            <v>0</v>
          </cell>
          <cell r="FS77">
            <v>0</v>
          </cell>
          <cell r="FT77">
            <v>0</v>
          </cell>
          <cell r="FU77">
            <v>0</v>
          </cell>
          <cell r="FV77">
            <v>0</v>
          </cell>
          <cell r="FW77" t="str">
            <v>C35</v>
          </cell>
          <cell r="FX77">
            <v>0</v>
          </cell>
          <cell r="FY77">
            <v>0</v>
          </cell>
          <cell r="FZ77">
            <v>0</v>
          </cell>
          <cell r="GA77">
            <v>0</v>
          </cell>
          <cell r="GB77">
            <v>0</v>
          </cell>
          <cell r="GC77" t="str">
            <v>C36</v>
          </cell>
          <cell r="GD77">
            <v>0</v>
          </cell>
          <cell r="GE77">
            <v>0</v>
          </cell>
          <cell r="GF77">
            <v>0</v>
          </cell>
          <cell r="GG77">
            <v>0</v>
          </cell>
          <cell r="GH77">
            <v>0</v>
          </cell>
          <cell r="GI77" t="str">
            <v>C37</v>
          </cell>
          <cell r="GJ77">
            <v>0</v>
          </cell>
          <cell r="GK77">
            <v>0</v>
          </cell>
          <cell r="GL77">
            <v>0</v>
          </cell>
          <cell r="GM77">
            <v>0</v>
          </cell>
          <cell r="GN77">
            <v>0</v>
          </cell>
          <cell r="GO77" t="str">
            <v>C38</v>
          </cell>
          <cell r="GP77">
            <v>0</v>
          </cell>
          <cell r="GQ77">
            <v>0</v>
          </cell>
          <cell r="GR77">
            <v>0</v>
          </cell>
          <cell r="GS77">
            <v>0</v>
          </cell>
          <cell r="GT77">
            <v>0</v>
          </cell>
          <cell r="GU77" t="str">
            <v>C39</v>
          </cell>
          <cell r="GV77">
            <v>0</v>
          </cell>
          <cell r="GW77">
            <v>0</v>
          </cell>
          <cell r="GX77">
            <v>0</v>
          </cell>
          <cell r="GY77">
            <v>0</v>
          </cell>
          <cell r="GZ77">
            <v>0</v>
          </cell>
          <cell r="HA77" t="str">
            <v>C310</v>
          </cell>
          <cell r="HB77">
            <v>0</v>
          </cell>
          <cell r="HG77" t="str">
            <v>C310</v>
          </cell>
          <cell r="HH77">
            <v>0</v>
          </cell>
          <cell r="HM77" t="str">
            <v/>
          </cell>
          <cell r="HN77" t="str">
            <v/>
          </cell>
          <cell r="HS77">
            <v>3046</v>
          </cell>
          <cell r="HT77" t="str">
            <v>PKN</v>
          </cell>
          <cell r="HU77">
            <v>0</v>
          </cell>
          <cell r="HV77" t="str">
            <v>IND</v>
          </cell>
          <cell r="HW77">
            <v>0</v>
          </cell>
          <cell r="HX77" t="str">
            <v>MAT-W</v>
          </cell>
          <cell r="HY77">
            <v>0</v>
          </cell>
          <cell r="HZ77" t="str">
            <v>SEJ-W</v>
          </cell>
          <cell r="IA77">
            <v>0</v>
          </cell>
          <cell r="IB77" t="str">
            <v>IGR-W</v>
          </cell>
          <cell r="IC77">
            <v>0</v>
          </cell>
          <cell r="ID77" t="str">
            <v>SBO</v>
          </cell>
          <cell r="IE77">
            <v>0</v>
          </cell>
          <cell r="IF77" t="str">
            <v>PJO</v>
          </cell>
          <cell r="IG77">
            <v>0</v>
          </cell>
          <cell r="IH77" t="str">
            <v>PRA</v>
          </cell>
          <cell r="II77">
            <v>0</v>
          </cell>
          <cell r="IJ77" t="str">
            <v>JAW</v>
          </cell>
          <cell r="IK77">
            <v>0</v>
          </cell>
          <cell r="IL77" t="str">
            <v>ARB</v>
          </cell>
          <cell r="IM77">
            <v>0</v>
          </cell>
          <cell r="IN77" t="str">
            <v>PKM</v>
          </cell>
          <cell r="IO77">
            <v>0</v>
          </cell>
          <cell r="IP77" t="str">
            <v>GEO-P</v>
          </cell>
          <cell r="IQ77">
            <v>0</v>
          </cell>
          <cell r="IR77" t="str">
            <v>SEJ-P</v>
          </cell>
          <cell r="IS77">
            <v>0</v>
          </cell>
          <cell r="IT77" t="str">
            <v>SOS-P</v>
          </cell>
          <cell r="IU77">
            <v>0</v>
          </cell>
          <cell r="IV77" t="str">
            <v>EKO-P</v>
          </cell>
          <cell r="IW77">
            <v>0</v>
          </cell>
          <cell r="IX77" t="str">
            <v>BIO-L</v>
          </cell>
          <cell r="IY77">
            <v>0</v>
          </cell>
          <cell r="IZ77" t="str">
            <v>IGR-L</v>
          </cell>
          <cell r="JA77">
            <v>0</v>
          </cell>
        </row>
        <row r="78">
          <cell r="H78" t="str">
            <v>Pengantar Administrasi Perkantoran</v>
          </cell>
          <cell r="I78" t="str">
            <v>C112</v>
          </cell>
          <cell r="Q78" t="str">
            <v/>
          </cell>
          <cell r="AB78">
            <v>75</v>
          </cell>
          <cell r="AC78">
            <v>35</v>
          </cell>
          <cell r="AD78">
            <v>3085</v>
          </cell>
          <cell r="AE78" t="str">
            <v>0011396219</v>
          </cell>
          <cell r="AF78" t="str">
            <v>SAMSUL HARISUDIN</v>
          </cell>
          <cell r="AG78" t="str">
            <v>L</v>
          </cell>
          <cell r="AH78" t="str">
            <v>10-TKR.2</v>
          </cell>
          <cell r="AI78" t="str">
            <v>AGM</v>
          </cell>
          <cell r="AJ78">
            <v>0</v>
          </cell>
          <cell r="AK78">
            <v>0</v>
          </cell>
          <cell r="AL78">
            <v>0</v>
          </cell>
          <cell r="AM78">
            <v>0</v>
          </cell>
          <cell r="AN78">
            <v>0</v>
          </cell>
          <cell r="AO78" t="str">
            <v>PKN</v>
          </cell>
          <cell r="AP78">
            <v>0</v>
          </cell>
          <cell r="AQ78">
            <v>0</v>
          </cell>
          <cell r="AR78">
            <v>0</v>
          </cell>
          <cell r="AS78">
            <v>0</v>
          </cell>
          <cell r="AT78">
            <v>0</v>
          </cell>
          <cell r="AU78" t="str">
            <v>IND</v>
          </cell>
          <cell r="AV78">
            <v>0</v>
          </cell>
          <cell r="AW78">
            <v>0</v>
          </cell>
          <cell r="AX78">
            <v>0</v>
          </cell>
          <cell r="AY78">
            <v>0</v>
          </cell>
          <cell r="AZ78">
            <v>0</v>
          </cell>
          <cell r="BA78" t="str">
            <v>MAT</v>
          </cell>
          <cell r="BB78">
            <v>0</v>
          </cell>
          <cell r="BC78">
            <v>0</v>
          </cell>
          <cell r="BD78">
            <v>0</v>
          </cell>
          <cell r="BE78">
            <v>0</v>
          </cell>
          <cell r="BF78">
            <v>0</v>
          </cell>
          <cell r="BG78" t="str">
            <v>SEJ</v>
          </cell>
          <cell r="BH78">
            <v>0</v>
          </cell>
          <cell r="BI78">
            <v>0</v>
          </cell>
          <cell r="BJ78">
            <v>0</v>
          </cell>
          <cell r="BK78">
            <v>0</v>
          </cell>
          <cell r="BL78">
            <v>0</v>
          </cell>
          <cell r="BM78" t="str">
            <v>ING</v>
          </cell>
          <cell r="BN78">
            <v>0</v>
          </cell>
          <cell r="BO78">
            <v>0</v>
          </cell>
          <cell r="BP78">
            <v>0</v>
          </cell>
          <cell r="BQ78">
            <v>0</v>
          </cell>
          <cell r="BR78">
            <v>0</v>
          </cell>
          <cell r="BS78" t="str">
            <v>SBU</v>
          </cell>
          <cell r="BT78">
            <v>0</v>
          </cell>
          <cell r="BU78">
            <v>0</v>
          </cell>
          <cell r="BV78">
            <v>0</v>
          </cell>
          <cell r="BW78">
            <v>0</v>
          </cell>
          <cell r="BX78">
            <v>0</v>
          </cell>
          <cell r="BY78" t="str">
            <v>KWU</v>
          </cell>
          <cell r="BZ78">
            <v>0</v>
          </cell>
          <cell r="CA78">
            <v>0</v>
          </cell>
          <cell r="CB78">
            <v>0</v>
          </cell>
          <cell r="CC78">
            <v>0</v>
          </cell>
          <cell r="CD78">
            <v>0</v>
          </cell>
          <cell r="CE78" t="str">
            <v>POR</v>
          </cell>
          <cell r="CF78">
            <v>0</v>
          </cell>
          <cell r="CG78">
            <v>0</v>
          </cell>
          <cell r="CH78">
            <v>0</v>
          </cell>
          <cell r="CI78">
            <v>0</v>
          </cell>
          <cell r="CJ78">
            <v>0</v>
          </cell>
          <cell r="CK78" t="str">
            <v>JAW</v>
          </cell>
          <cell r="CL78">
            <v>0</v>
          </cell>
          <cell r="CM78">
            <v>0</v>
          </cell>
          <cell r="CN78">
            <v>0</v>
          </cell>
          <cell r="CO78">
            <v>0</v>
          </cell>
          <cell r="CP78">
            <v>0</v>
          </cell>
          <cell r="CQ78" t="str">
            <v>C11</v>
          </cell>
          <cell r="CR78">
            <v>0</v>
          </cell>
          <cell r="CS78">
            <v>0</v>
          </cell>
          <cell r="CT78">
            <v>0</v>
          </cell>
          <cell r="CU78">
            <v>0</v>
          </cell>
          <cell r="CV78">
            <v>0</v>
          </cell>
          <cell r="CW78" t="str">
            <v>C12</v>
          </cell>
          <cell r="CX78">
            <v>0</v>
          </cell>
          <cell r="CY78">
            <v>0</v>
          </cell>
          <cell r="CZ78">
            <v>0</v>
          </cell>
          <cell r="DA78">
            <v>0</v>
          </cell>
          <cell r="DB78">
            <v>0</v>
          </cell>
          <cell r="DC78" t="str">
            <v>C13</v>
          </cell>
          <cell r="DD78">
            <v>0</v>
          </cell>
          <cell r="DE78">
            <v>0</v>
          </cell>
          <cell r="DF78">
            <v>0</v>
          </cell>
          <cell r="DG78">
            <v>0</v>
          </cell>
          <cell r="DH78">
            <v>0</v>
          </cell>
          <cell r="DI78" t="str">
            <v>C21</v>
          </cell>
          <cell r="DJ78">
            <v>0</v>
          </cell>
          <cell r="DK78">
            <v>0</v>
          </cell>
          <cell r="DL78">
            <v>0</v>
          </cell>
          <cell r="DM78">
            <v>0</v>
          </cell>
          <cell r="DN78">
            <v>0</v>
          </cell>
          <cell r="DO78" t="str">
            <v>C22</v>
          </cell>
          <cell r="DP78">
            <v>0</v>
          </cell>
          <cell r="DQ78">
            <v>0</v>
          </cell>
          <cell r="DR78">
            <v>0</v>
          </cell>
          <cell r="DS78">
            <v>0</v>
          </cell>
          <cell r="DT78">
            <v>0</v>
          </cell>
          <cell r="DU78" t="str">
            <v>C23</v>
          </cell>
          <cell r="DV78">
            <v>0</v>
          </cell>
          <cell r="DW78">
            <v>0</v>
          </cell>
          <cell r="DX78">
            <v>0</v>
          </cell>
          <cell r="DY78">
            <v>0</v>
          </cell>
          <cell r="DZ78">
            <v>0</v>
          </cell>
          <cell r="EA78" t="str">
            <v>C24</v>
          </cell>
          <cell r="EB78">
            <v>0</v>
          </cell>
          <cell r="EC78">
            <v>0</v>
          </cell>
          <cell r="ED78">
            <v>0</v>
          </cell>
          <cell r="EE78">
            <v>0</v>
          </cell>
          <cell r="EF78">
            <v>0</v>
          </cell>
          <cell r="EG78" t="str">
            <v>C25</v>
          </cell>
          <cell r="EH78">
            <v>0</v>
          </cell>
          <cell r="EI78">
            <v>0</v>
          </cell>
          <cell r="EJ78">
            <v>0</v>
          </cell>
          <cell r="EK78">
            <v>0</v>
          </cell>
          <cell r="EL78">
            <v>0</v>
          </cell>
          <cell r="EM78" t="str">
            <v>C26</v>
          </cell>
          <cell r="EN78">
            <v>0</v>
          </cell>
          <cell r="EO78">
            <v>0</v>
          </cell>
          <cell r="EP78">
            <v>0</v>
          </cell>
          <cell r="EQ78">
            <v>0</v>
          </cell>
          <cell r="ER78">
            <v>0</v>
          </cell>
          <cell r="ES78" t="str">
            <v>C27</v>
          </cell>
          <cell r="ET78">
            <v>0</v>
          </cell>
          <cell r="EU78">
            <v>0</v>
          </cell>
          <cell r="EV78">
            <v>0</v>
          </cell>
          <cell r="EW78">
            <v>0</v>
          </cell>
          <cell r="EX78">
            <v>0</v>
          </cell>
          <cell r="EY78" t="str">
            <v>C31</v>
          </cell>
          <cell r="EZ78">
            <v>0</v>
          </cell>
          <cell r="FA78">
            <v>0</v>
          </cell>
          <cell r="FB78">
            <v>0</v>
          </cell>
          <cell r="FC78">
            <v>0</v>
          </cell>
          <cell r="FD78">
            <v>0</v>
          </cell>
          <cell r="FE78" t="str">
            <v>C32</v>
          </cell>
          <cell r="FF78">
            <v>0</v>
          </cell>
          <cell r="FG78">
            <v>0</v>
          </cell>
          <cell r="FH78">
            <v>0</v>
          </cell>
          <cell r="FI78">
            <v>0</v>
          </cell>
          <cell r="FJ78">
            <v>0</v>
          </cell>
          <cell r="FK78" t="str">
            <v>C33</v>
          </cell>
          <cell r="FL78">
            <v>0</v>
          </cell>
          <cell r="FM78">
            <v>0</v>
          </cell>
          <cell r="FN78">
            <v>0</v>
          </cell>
          <cell r="FO78">
            <v>0</v>
          </cell>
          <cell r="FP78">
            <v>0</v>
          </cell>
          <cell r="FQ78" t="str">
            <v>C34</v>
          </cell>
          <cell r="FR78">
            <v>0</v>
          </cell>
          <cell r="FS78">
            <v>0</v>
          </cell>
          <cell r="FT78">
            <v>0</v>
          </cell>
          <cell r="FU78">
            <v>0</v>
          </cell>
          <cell r="FV78">
            <v>0</v>
          </cell>
          <cell r="FW78" t="str">
            <v>C35</v>
          </cell>
          <cell r="FX78">
            <v>0</v>
          </cell>
          <cell r="FY78">
            <v>0</v>
          </cell>
          <cell r="FZ78">
            <v>0</v>
          </cell>
          <cell r="GA78">
            <v>0</v>
          </cell>
          <cell r="GB78">
            <v>0</v>
          </cell>
          <cell r="GC78" t="str">
            <v>C36</v>
          </cell>
          <cell r="GD78">
            <v>0</v>
          </cell>
          <cell r="GE78">
            <v>0</v>
          </cell>
          <cell r="GF78">
            <v>0</v>
          </cell>
          <cell r="GG78">
            <v>0</v>
          </cell>
          <cell r="GH78">
            <v>0</v>
          </cell>
          <cell r="GI78" t="str">
            <v>C37</v>
          </cell>
          <cell r="GJ78">
            <v>0</v>
          </cell>
          <cell r="GK78">
            <v>0</v>
          </cell>
          <cell r="GL78">
            <v>0</v>
          </cell>
          <cell r="GM78">
            <v>0</v>
          </cell>
          <cell r="GN78">
            <v>0</v>
          </cell>
          <cell r="GO78" t="str">
            <v>C38</v>
          </cell>
          <cell r="GP78">
            <v>0</v>
          </cell>
          <cell r="GQ78">
            <v>0</v>
          </cell>
          <cell r="GR78">
            <v>0</v>
          </cell>
          <cell r="GS78">
            <v>0</v>
          </cell>
          <cell r="GT78">
            <v>0</v>
          </cell>
          <cell r="GU78" t="str">
            <v>C39</v>
          </cell>
          <cell r="GV78">
            <v>0</v>
          </cell>
          <cell r="GW78">
            <v>0</v>
          </cell>
          <cell r="GX78">
            <v>0</v>
          </cell>
          <cell r="GY78">
            <v>0</v>
          </cell>
          <cell r="GZ78">
            <v>0</v>
          </cell>
          <cell r="HA78" t="str">
            <v>C310</v>
          </cell>
          <cell r="HB78">
            <v>0</v>
          </cell>
          <cell r="HG78" t="str">
            <v>C310</v>
          </cell>
          <cell r="HH78">
            <v>0</v>
          </cell>
          <cell r="HM78" t="str">
            <v/>
          </cell>
          <cell r="HN78" t="str">
            <v/>
          </cell>
          <cell r="HS78">
            <v>3085</v>
          </cell>
          <cell r="HT78" t="str">
            <v>PKN</v>
          </cell>
          <cell r="HU78">
            <v>0</v>
          </cell>
          <cell r="HV78" t="str">
            <v>IND</v>
          </cell>
          <cell r="HW78">
            <v>0</v>
          </cell>
          <cell r="HX78" t="str">
            <v>MAT-W</v>
          </cell>
          <cell r="HY78">
            <v>0</v>
          </cell>
          <cell r="HZ78" t="str">
            <v>SEJ-W</v>
          </cell>
          <cell r="IA78">
            <v>0</v>
          </cell>
          <cell r="IB78" t="str">
            <v>IGR-W</v>
          </cell>
          <cell r="IC78">
            <v>0</v>
          </cell>
          <cell r="ID78" t="str">
            <v>SBO</v>
          </cell>
          <cell r="IE78">
            <v>0</v>
          </cell>
          <cell r="IF78" t="str">
            <v>PJO</v>
          </cell>
          <cell r="IG78">
            <v>0</v>
          </cell>
          <cell r="IH78" t="str">
            <v>PRA</v>
          </cell>
          <cell r="II78">
            <v>0</v>
          </cell>
          <cell r="IJ78" t="str">
            <v>JAW</v>
          </cell>
          <cell r="IK78">
            <v>0</v>
          </cell>
          <cell r="IL78" t="str">
            <v>ARB</v>
          </cell>
          <cell r="IM78">
            <v>0</v>
          </cell>
          <cell r="IN78" t="str">
            <v>PKM</v>
          </cell>
          <cell r="IO78">
            <v>0</v>
          </cell>
          <cell r="IP78" t="str">
            <v>GEO-P</v>
          </cell>
          <cell r="IQ78">
            <v>0</v>
          </cell>
          <cell r="IR78" t="str">
            <v>SEJ-P</v>
          </cell>
          <cell r="IS78">
            <v>0</v>
          </cell>
          <cell r="IT78" t="str">
            <v>SOS-P</v>
          </cell>
          <cell r="IU78">
            <v>0</v>
          </cell>
          <cell r="IV78" t="str">
            <v>EKO-P</v>
          </cell>
          <cell r="IW78">
            <v>0</v>
          </cell>
          <cell r="IX78" t="str">
            <v>BIO-L</v>
          </cell>
          <cell r="IY78">
            <v>0</v>
          </cell>
          <cell r="IZ78" t="str">
            <v>IGR-L</v>
          </cell>
          <cell r="JA78">
            <v>0</v>
          </cell>
        </row>
        <row r="79">
          <cell r="H79" t="str">
            <v>Pengantar Akuntansi</v>
          </cell>
          <cell r="I79" t="str">
            <v>C113</v>
          </cell>
          <cell r="Q79" t="str">
            <v/>
          </cell>
          <cell r="AB79">
            <v>76</v>
          </cell>
          <cell r="AC79">
            <v>36</v>
          </cell>
          <cell r="AD79">
            <v>3086</v>
          </cell>
          <cell r="AE79" t="str">
            <v>0011396231</v>
          </cell>
          <cell r="AF79" t="str">
            <v>WAHYU SETIYO AJI</v>
          </cell>
          <cell r="AG79" t="str">
            <v>L</v>
          </cell>
          <cell r="AH79" t="str">
            <v>10-TKR.2</v>
          </cell>
          <cell r="AI79" t="str">
            <v>AGM</v>
          </cell>
          <cell r="AJ79">
            <v>0</v>
          </cell>
          <cell r="AK79">
            <v>0</v>
          </cell>
          <cell r="AL79">
            <v>0</v>
          </cell>
          <cell r="AM79">
            <v>0</v>
          </cell>
          <cell r="AN79">
            <v>0</v>
          </cell>
          <cell r="AO79" t="str">
            <v>PKN</v>
          </cell>
          <cell r="AP79">
            <v>0</v>
          </cell>
          <cell r="AQ79">
            <v>0</v>
          </cell>
          <cell r="AR79">
            <v>0</v>
          </cell>
          <cell r="AS79">
            <v>0</v>
          </cell>
          <cell r="AT79">
            <v>0</v>
          </cell>
          <cell r="AU79" t="str">
            <v>IND</v>
          </cell>
          <cell r="AV79">
            <v>0</v>
          </cell>
          <cell r="AW79">
            <v>0</v>
          </cell>
          <cell r="AX79">
            <v>0</v>
          </cell>
          <cell r="AY79">
            <v>0</v>
          </cell>
          <cell r="AZ79">
            <v>0</v>
          </cell>
          <cell r="BA79" t="str">
            <v>MAT</v>
          </cell>
          <cell r="BB79">
            <v>0</v>
          </cell>
          <cell r="BC79">
            <v>0</v>
          </cell>
          <cell r="BD79">
            <v>0</v>
          </cell>
          <cell r="BE79">
            <v>0</v>
          </cell>
          <cell r="BF79">
            <v>0</v>
          </cell>
          <cell r="BG79" t="str">
            <v>SEJ</v>
          </cell>
          <cell r="BH79">
            <v>0</v>
          </cell>
          <cell r="BI79">
            <v>0</v>
          </cell>
          <cell r="BJ79">
            <v>0</v>
          </cell>
          <cell r="BK79">
            <v>0</v>
          </cell>
          <cell r="BL79">
            <v>0</v>
          </cell>
          <cell r="BM79" t="str">
            <v>ING</v>
          </cell>
          <cell r="BN79">
            <v>0</v>
          </cell>
          <cell r="BO79">
            <v>0</v>
          </cell>
          <cell r="BP79">
            <v>0</v>
          </cell>
          <cell r="BQ79">
            <v>0</v>
          </cell>
          <cell r="BR79">
            <v>0</v>
          </cell>
          <cell r="BS79" t="str">
            <v>SBU</v>
          </cell>
          <cell r="BT79">
            <v>0</v>
          </cell>
          <cell r="BU79">
            <v>0</v>
          </cell>
          <cell r="BV79">
            <v>0</v>
          </cell>
          <cell r="BW79">
            <v>0</v>
          </cell>
          <cell r="BX79">
            <v>0</v>
          </cell>
          <cell r="BY79" t="str">
            <v>KWU</v>
          </cell>
          <cell r="BZ79">
            <v>0</v>
          </cell>
          <cell r="CA79">
            <v>0</v>
          </cell>
          <cell r="CB79">
            <v>0</v>
          </cell>
          <cell r="CC79">
            <v>0</v>
          </cell>
          <cell r="CD79">
            <v>0</v>
          </cell>
          <cell r="CE79" t="str">
            <v>POR</v>
          </cell>
          <cell r="CF79">
            <v>0</v>
          </cell>
          <cell r="CG79">
            <v>0</v>
          </cell>
          <cell r="CH79">
            <v>0</v>
          </cell>
          <cell r="CI79">
            <v>0</v>
          </cell>
          <cell r="CJ79">
            <v>0</v>
          </cell>
          <cell r="CK79" t="str">
            <v>JAW</v>
          </cell>
          <cell r="CL79">
            <v>0</v>
          </cell>
          <cell r="CM79">
            <v>0</v>
          </cell>
          <cell r="CN79">
            <v>0</v>
          </cell>
          <cell r="CO79">
            <v>0</v>
          </cell>
          <cell r="CP79">
            <v>0</v>
          </cell>
          <cell r="CQ79" t="str">
            <v>C11</v>
          </cell>
          <cell r="CR79">
            <v>0</v>
          </cell>
          <cell r="CS79">
            <v>0</v>
          </cell>
          <cell r="CT79">
            <v>0</v>
          </cell>
          <cell r="CU79">
            <v>0</v>
          </cell>
          <cell r="CV79">
            <v>0</v>
          </cell>
          <cell r="CW79" t="str">
            <v>C12</v>
          </cell>
          <cell r="CX79">
            <v>0</v>
          </cell>
          <cell r="CY79">
            <v>0</v>
          </cell>
          <cell r="CZ79">
            <v>0</v>
          </cell>
          <cell r="DA79">
            <v>0</v>
          </cell>
          <cell r="DB79">
            <v>0</v>
          </cell>
          <cell r="DC79" t="str">
            <v>C13</v>
          </cell>
          <cell r="DD79">
            <v>0</v>
          </cell>
          <cell r="DE79">
            <v>0</v>
          </cell>
          <cell r="DF79">
            <v>0</v>
          </cell>
          <cell r="DG79">
            <v>0</v>
          </cell>
          <cell r="DH79">
            <v>0</v>
          </cell>
          <cell r="DI79" t="str">
            <v>C21</v>
          </cell>
          <cell r="DJ79">
            <v>0</v>
          </cell>
          <cell r="DK79">
            <v>0</v>
          </cell>
          <cell r="DL79">
            <v>0</v>
          </cell>
          <cell r="DM79">
            <v>0</v>
          </cell>
          <cell r="DN79">
            <v>0</v>
          </cell>
          <cell r="DO79" t="str">
            <v>C22</v>
          </cell>
          <cell r="DP79">
            <v>0</v>
          </cell>
          <cell r="DQ79">
            <v>0</v>
          </cell>
          <cell r="DR79">
            <v>0</v>
          </cell>
          <cell r="DS79">
            <v>0</v>
          </cell>
          <cell r="DT79">
            <v>0</v>
          </cell>
          <cell r="DU79" t="str">
            <v>C23</v>
          </cell>
          <cell r="DV79">
            <v>0</v>
          </cell>
          <cell r="DW79">
            <v>0</v>
          </cell>
          <cell r="DX79">
            <v>0</v>
          </cell>
          <cell r="DY79">
            <v>0</v>
          </cell>
          <cell r="DZ79">
            <v>0</v>
          </cell>
          <cell r="EA79" t="str">
            <v>C24</v>
          </cell>
          <cell r="EB79">
            <v>0</v>
          </cell>
          <cell r="EC79">
            <v>0</v>
          </cell>
          <cell r="ED79">
            <v>0</v>
          </cell>
          <cell r="EE79">
            <v>0</v>
          </cell>
          <cell r="EF79">
            <v>0</v>
          </cell>
          <cell r="EG79" t="str">
            <v>C25</v>
          </cell>
          <cell r="EH79">
            <v>0</v>
          </cell>
          <cell r="EI79">
            <v>0</v>
          </cell>
          <cell r="EJ79">
            <v>0</v>
          </cell>
          <cell r="EK79">
            <v>0</v>
          </cell>
          <cell r="EL79">
            <v>0</v>
          </cell>
          <cell r="EM79" t="str">
            <v>C26</v>
          </cell>
          <cell r="EN79">
            <v>0</v>
          </cell>
          <cell r="EO79">
            <v>0</v>
          </cell>
          <cell r="EP79">
            <v>0</v>
          </cell>
          <cell r="EQ79">
            <v>0</v>
          </cell>
          <cell r="ER79">
            <v>0</v>
          </cell>
          <cell r="ES79" t="str">
            <v>C27</v>
          </cell>
          <cell r="ET79">
            <v>0</v>
          </cell>
          <cell r="EU79">
            <v>0</v>
          </cell>
          <cell r="EV79">
            <v>0</v>
          </cell>
          <cell r="EW79">
            <v>0</v>
          </cell>
          <cell r="EX79">
            <v>0</v>
          </cell>
          <cell r="EY79" t="str">
            <v>C31</v>
          </cell>
          <cell r="EZ79">
            <v>0</v>
          </cell>
          <cell r="FA79">
            <v>0</v>
          </cell>
          <cell r="FB79">
            <v>0</v>
          </cell>
          <cell r="FC79">
            <v>0</v>
          </cell>
          <cell r="FD79">
            <v>0</v>
          </cell>
          <cell r="FE79" t="str">
            <v>C32</v>
          </cell>
          <cell r="FF79">
            <v>0</v>
          </cell>
          <cell r="FG79">
            <v>0</v>
          </cell>
          <cell r="FH79">
            <v>0</v>
          </cell>
          <cell r="FI79">
            <v>0</v>
          </cell>
          <cell r="FJ79">
            <v>0</v>
          </cell>
          <cell r="FK79" t="str">
            <v>C33</v>
          </cell>
          <cell r="FL79">
            <v>0</v>
          </cell>
          <cell r="FM79">
            <v>0</v>
          </cell>
          <cell r="FN79">
            <v>0</v>
          </cell>
          <cell r="FO79">
            <v>0</v>
          </cell>
          <cell r="FP79">
            <v>0</v>
          </cell>
          <cell r="FQ79" t="str">
            <v>C34</v>
          </cell>
          <cell r="FR79">
            <v>0</v>
          </cell>
          <cell r="FS79">
            <v>0</v>
          </cell>
          <cell r="FT79">
            <v>0</v>
          </cell>
          <cell r="FU79">
            <v>0</v>
          </cell>
          <cell r="FV79">
            <v>0</v>
          </cell>
          <cell r="FW79" t="str">
            <v>C35</v>
          </cell>
          <cell r="FX79">
            <v>0</v>
          </cell>
          <cell r="FY79">
            <v>0</v>
          </cell>
          <cell r="FZ79">
            <v>0</v>
          </cell>
          <cell r="GA79">
            <v>0</v>
          </cell>
          <cell r="GB79">
            <v>0</v>
          </cell>
          <cell r="GC79" t="str">
            <v>C36</v>
          </cell>
          <cell r="GD79">
            <v>0</v>
          </cell>
          <cell r="GE79">
            <v>0</v>
          </cell>
          <cell r="GF79">
            <v>0</v>
          </cell>
          <cell r="GG79">
            <v>0</v>
          </cell>
          <cell r="GH79">
            <v>0</v>
          </cell>
          <cell r="GI79" t="str">
            <v>C37</v>
          </cell>
          <cell r="GJ79">
            <v>0</v>
          </cell>
          <cell r="GK79">
            <v>0</v>
          </cell>
          <cell r="GL79">
            <v>0</v>
          </cell>
          <cell r="GM79">
            <v>0</v>
          </cell>
          <cell r="GN79">
            <v>0</v>
          </cell>
          <cell r="GO79" t="str">
            <v>C38</v>
          </cell>
          <cell r="GP79">
            <v>0</v>
          </cell>
          <cell r="GQ79">
            <v>0</v>
          </cell>
          <cell r="GR79">
            <v>0</v>
          </cell>
          <cell r="GS79">
            <v>0</v>
          </cell>
          <cell r="GT79">
            <v>0</v>
          </cell>
          <cell r="GU79" t="str">
            <v>C39</v>
          </cell>
          <cell r="GV79">
            <v>0</v>
          </cell>
          <cell r="GW79">
            <v>0</v>
          </cell>
          <cell r="GX79">
            <v>0</v>
          </cell>
          <cell r="GY79">
            <v>0</v>
          </cell>
          <cell r="GZ79">
            <v>0</v>
          </cell>
          <cell r="HA79" t="str">
            <v>C310</v>
          </cell>
          <cell r="HB79">
            <v>0</v>
          </cell>
          <cell r="HG79" t="str">
            <v>C310</v>
          </cell>
          <cell r="HH79">
            <v>0</v>
          </cell>
          <cell r="HM79" t="str">
            <v/>
          </cell>
          <cell r="HN79" t="str">
            <v/>
          </cell>
          <cell r="HS79">
            <v>3086</v>
          </cell>
          <cell r="HT79" t="str">
            <v>PKN</v>
          </cell>
          <cell r="HU79">
            <v>0</v>
          </cell>
          <cell r="HV79" t="str">
            <v>IND</v>
          </cell>
          <cell r="HW79">
            <v>0</v>
          </cell>
          <cell r="HX79" t="str">
            <v>MAT-W</v>
          </cell>
          <cell r="HY79">
            <v>0</v>
          </cell>
          <cell r="HZ79" t="str">
            <v>SEJ-W</v>
          </cell>
          <cell r="IA79">
            <v>0</v>
          </cell>
          <cell r="IB79" t="str">
            <v>IGR-W</v>
          </cell>
          <cell r="IC79">
            <v>0</v>
          </cell>
          <cell r="ID79" t="str">
            <v>SBO</v>
          </cell>
          <cell r="IE79">
            <v>0</v>
          </cell>
          <cell r="IF79" t="str">
            <v>PJO</v>
          </cell>
          <cell r="IG79">
            <v>0</v>
          </cell>
          <cell r="IH79" t="str">
            <v>PRA</v>
          </cell>
          <cell r="II79">
            <v>0</v>
          </cell>
          <cell r="IJ79" t="str">
            <v>JAW</v>
          </cell>
          <cell r="IK79">
            <v>0</v>
          </cell>
          <cell r="IL79" t="str">
            <v>ARB</v>
          </cell>
          <cell r="IM79">
            <v>0</v>
          </cell>
          <cell r="IN79" t="str">
            <v>PKM</v>
          </cell>
          <cell r="IO79">
            <v>0</v>
          </cell>
          <cell r="IP79" t="str">
            <v>GEO-P</v>
          </cell>
          <cell r="IQ79">
            <v>0</v>
          </cell>
          <cell r="IR79" t="str">
            <v>SEJ-P</v>
          </cell>
          <cell r="IS79">
            <v>0</v>
          </cell>
          <cell r="IT79" t="str">
            <v>SOS-P</v>
          </cell>
          <cell r="IU79">
            <v>0</v>
          </cell>
          <cell r="IV79" t="str">
            <v>EKO-P</v>
          </cell>
          <cell r="IW79">
            <v>0</v>
          </cell>
          <cell r="IX79" t="str">
            <v>BIO-L</v>
          </cell>
          <cell r="IY79">
            <v>0</v>
          </cell>
          <cell r="IZ79" t="str">
            <v>IGR-L</v>
          </cell>
          <cell r="JA79">
            <v>0</v>
          </cell>
        </row>
        <row r="80">
          <cell r="H80" t="str">
            <v>IPA terapan</v>
          </cell>
          <cell r="I80" t="str">
            <v>C142</v>
          </cell>
          <cell r="Q80" t="str">
            <v/>
          </cell>
          <cell r="AB80">
            <v>77</v>
          </cell>
          <cell r="AC80">
            <v>37</v>
          </cell>
          <cell r="AD80">
            <v>3087</v>
          </cell>
          <cell r="AE80" t="str">
            <v>0009786487</v>
          </cell>
          <cell r="AF80" t="str">
            <v>WARDIYAN</v>
          </cell>
          <cell r="AG80" t="str">
            <v>L</v>
          </cell>
          <cell r="AH80" t="str">
            <v>10-TKR.2</v>
          </cell>
          <cell r="AI80" t="str">
            <v>AGM</v>
          </cell>
          <cell r="AJ80">
            <v>0</v>
          </cell>
          <cell r="AK80">
            <v>0</v>
          </cell>
          <cell r="AL80">
            <v>0</v>
          </cell>
          <cell r="AM80">
            <v>0</v>
          </cell>
          <cell r="AN80">
            <v>0</v>
          </cell>
          <cell r="AO80" t="str">
            <v>PKN</v>
          </cell>
          <cell r="AP80">
            <v>0</v>
          </cell>
          <cell r="AQ80">
            <v>0</v>
          </cell>
          <cell r="AR80">
            <v>0</v>
          </cell>
          <cell r="AS80">
            <v>0</v>
          </cell>
          <cell r="AT80">
            <v>0</v>
          </cell>
          <cell r="AU80" t="str">
            <v>IND</v>
          </cell>
          <cell r="AV80">
            <v>0</v>
          </cell>
          <cell r="AW80">
            <v>0</v>
          </cell>
          <cell r="AX80">
            <v>0</v>
          </cell>
          <cell r="AY80">
            <v>0</v>
          </cell>
          <cell r="AZ80">
            <v>0</v>
          </cell>
          <cell r="BA80" t="str">
            <v>MAT</v>
          </cell>
          <cell r="BB80">
            <v>0</v>
          </cell>
          <cell r="BC80">
            <v>0</v>
          </cell>
          <cell r="BD80">
            <v>0</v>
          </cell>
          <cell r="BE80">
            <v>0</v>
          </cell>
          <cell r="BF80">
            <v>0</v>
          </cell>
          <cell r="BG80" t="str">
            <v>SEJ</v>
          </cell>
          <cell r="BH80">
            <v>0</v>
          </cell>
          <cell r="BI80">
            <v>0</v>
          </cell>
          <cell r="BJ80">
            <v>0</v>
          </cell>
          <cell r="BK80">
            <v>0</v>
          </cell>
          <cell r="BL80">
            <v>0</v>
          </cell>
          <cell r="BM80" t="str">
            <v>ING</v>
          </cell>
          <cell r="BN80">
            <v>0</v>
          </cell>
          <cell r="BO80">
            <v>0</v>
          </cell>
          <cell r="BP80">
            <v>0</v>
          </cell>
          <cell r="BQ80">
            <v>0</v>
          </cell>
          <cell r="BR80">
            <v>0</v>
          </cell>
          <cell r="BS80" t="str">
            <v>SBU</v>
          </cell>
          <cell r="BT80">
            <v>0</v>
          </cell>
          <cell r="BU80">
            <v>0</v>
          </cell>
          <cell r="BV80">
            <v>0</v>
          </cell>
          <cell r="BW80">
            <v>0</v>
          </cell>
          <cell r="BX80">
            <v>0</v>
          </cell>
          <cell r="BY80" t="str">
            <v>KWU</v>
          </cell>
          <cell r="BZ80">
            <v>0</v>
          </cell>
          <cell r="CA80">
            <v>0</v>
          </cell>
          <cell r="CB80">
            <v>0</v>
          </cell>
          <cell r="CC80">
            <v>0</v>
          </cell>
          <cell r="CD80">
            <v>0</v>
          </cell>
          <cell r="CE80" t="str">
            <v>POR</v>
          </cell>
          <cell r="CF80">
            <v>0</v>
          </cell>
          <cell r="CG80">
            <v>0</v>
          </cell>
          <cell r="CH80">
            <v>0</v>
          </cell>
          <cell r="CI80">
            <v>0</v>
          </cell>
          <cell r="CJ80">
            <v>0</v>
          </cell>
          <cell r="CK80" t="str">
            <v>JAW</v>
          </cell>
          <cell r="CL80">
            <v>0</v>
          </cell>
          <cell r="CM80">
            <v>0</v>
          </cell>
          <cell r="CN80">
            <v>0</v>
          </cell>
          <cell r="CO80">
            <v>0</v>
          </cell>
          <cell r="CP80">
            <v>0</v>
          </cell>
          <cell r="CQ80" t="str">
            <v>C11</v>
          </cell>
          <cell r="CR80">
            <v>0</v>
          </cell>
          <cell r="CS80">
            <v>0</v>
          </cell>
          <cell r="CT80">
            <v>0</v>
          </cell>
          <cell r="CU80">
            <v>0</v>
          </cell>
          <cell r="CV80">
            <v>0</v>
          </cell>
          <cell r="CW80" t="str">
            <v>C12</v>
          </cell>
          <cell r="CX80">
            <v>0</v>
          </cell>
          <cell r="CY80">
            <v>0</v>
          </cell>
          <cell r="CZ80">
            <v>0</v>
          </cell>
          <cell r="DA80">
            <v>0</v>
          </cell>
          <cell r="DB80">
            <v>0</v>
          </cell>
          <cell r="DC80" t="str">
            <v>C13</v>
          </cell>
          <cell r="DD80">
            <v>0</v>
          </cell>
          <cell r="DE80">
            <v>0</v>
          </cell>
          <cell r="DF80">
            <v>0</v>
          </cell>
          <cell r="DG80">
            <v>0</v>
          </cell>
          <cell r="DH80">
            <v>0</v>
          </cell>
          <cell r="DI80" t="str">
            <v>C21</v>
          </cell>
          <cell r="DJ80">
            <v>0</v>
          </cell>
          <cell r="DK80">
            <v>0</v>
          </cell>
          <cell r="DL80">
            <v>0</v>
          </cell>
          <cell r="DM80">
            <v>0</v>
          </cell>
          <cell r="DN80">
            <v>0</v>
          </cell>
          <cell r="DO80" t="str">
            <v>C22</v>
          </cell>
          <cell r="DP80">
            <v>0</v>
          </cell>
          <cell r="DQ80">
            <v>0</v>
          </cell>
          <cell r="DR80">
            <v>0</v>
          </cell>
          <cell r="DS80">
            <v>0</v>
          </cell>
          <cell r="DT80">
            <v>0</v>
          </cell>
          <cell r="DU80" t="str">
            <v>C23</v>
          </cell>
          <cell r="DV80">
            <v>0</v>
          </cell>
          <cell r="DW80">
            <v>0</v>
          </cell>
          <cell r="DX80">
            <v>0</v>
          </cell>
          <cell r="DY80">
            <v>0</v>
          </cell>
          <cell r="DZ80">
            <v>0</v>
          </cell>
          <cell r="EA80" t="str">
            <v>C24</v>
          </cell>
          <cell r="EB80">
            <v>0</v>
          </cell>
          <cell r="EC80">
            <v>0</v>
          </cell>
          <cell r="ED80">
            <v>0</v>
          </cell>
          <cell r="EE80">
            <v>0</v>
          </cell>
          <cell r="EF80">
            <v>0</v>
          </cell>
          <cell r="EG80" t="str">
            <v>C25</v>
          </cell>
          <cell r="EH80">
            <v>0</v>
          </cell>
          <cell r="EI80">
            <v>0</v>
          </cell>
          <cell r="EJ80">
            <v>0</v>
          </cell>
          <cell r="EK80">
            <v>0</v>
          </cell>
          <cell r="EL80">
            <v>0</v>
          </cell>
          <cell r="EM80" t="str">
            <v>C26</v>
          </cell>
          <cell r="EN80">
            <v>0</v>
          </cell>
          <cell r="EO80">
            <v>0</v>
          </cell>
          <cell r="EP80">
            <v>0</v>
          </cell>
          <cell r="EQ80">
            <v>0</v>
          </cell>
          <cell r="ER80">
            <v>0</v>
          </cell>
          <cell r="ES80" t="str">
            <v>C27</v>
          </cell>
          <cell r="ET80">
            <v>0</v>
          </cell>
          <cell r="EU80">
            <v>0</v>
          </cell>
          <cell r="EV80">
            <v>0</v>
          </cell>
          <cell r="EW80">
            <v>0</v>
          </cell>
          <cell r="EX80">
            <v>0</v>
          </cell>
          <cell r="EY80" t="str">
            <v>C31</v>
          </cell>
          <cell r="EZ80">
            <v>0</v>
          </cell>
          <cell r="FA80">
            <v>0</v>
          </cell>
          <cell r="FB80">
            <v>0</v>
          </cell>
          <cell r="FC80">
            <v>0</v>
          </cell>
          <cell r="FD80">
            <v>0</v>
          </cell>
          <cell r="FE80" t="str">
            <v>C32</v>
          </cell>
          <cell r="FF80">
            <v>0</v>
          </cell>
          <cell r="FG80">
            <v>0</v>
          </cell>
          <cell r="FH80">
            <v>0</v>
          </cell>
          <cell r="FI80">
            <v>0</v>
          </cell>
          <cell r="FJ80">
            <v>0</v>
          </cell>
          <cell r="FK80" t="str">
            <v>C33</v>
          </cell>
          <cell r="FL80">
            <v>0</v>
          </cell>
          <cell r="FM80">
            <v>0</v>
          </cell>
          <cell r="FN80">
            <v>0</v>
          </cell>
          <cell r="FO80">
            <v>0</v>
          </cell>
          <cell r="FP80">
            <v>0</v>
          </cell>
          <cell r="FQ80" t="str">
            <v>C34</v>
          </cell>
          <cell r="FR80">
            <v>0</v>
          </cell>
          <cell r="FS80">
            <v>0</v>
          </cell>
          <cell r="FT80">
            <v>0</v>
          </cell>
          <cell r="FU80">
            <v>0</v>
          </cell>
          <cell r="FV80">
            <v>0</v>
          </cell>
          <cell r="FW80" t="str">
            <v>C35</v>
          </cell>
          <cell r="FX80">
            <v>0</v>
          </cell>
          <cell r="FY80">
            <v>0</v>
          </cell>
          <cell r="FZ80">
            <v>0</v>
          </cell>
          <cell r="GA80">
            <v>0</v>
          </cell>
          <cell r="GB80">
            <v>0</v>
          </cell>
          <cell r="GC80" t="str">
            <v>C36</v>
          </cell>
          <cell r="GD80">
            <v>0</v>
          </cell>
          <cell r="GE80">
            <v>0</v>
          </cell>
          <cell r="GF80">
            <v>0</v>
          </cell>
          <cell r="GG80">
            <v>0</v>
          </cell>
          <cell r="GH80">
            <v>0</v>
          </cell>
          <cell r="GI80" t="str">
            <v>C37</v>
          </cell>
          <cell r="GJ80">
            <v>0</v>
          </cell>
          <cell r="GK80">
            <v>0</v>
          </cell>
          <cell r="GL80">
            <v>0</v>
          </cell>
          <cell r="GM80">
            <v>0</v>
          </cell>
          <cell r="GN80">
            <v>0</v>
          </cell>
          <cell r="GO80" t="str">
            <v>C38</v>
          </cell>
          <cell r="GP80">
            <v>0</v>
          </cell>
          <cell r="GQ80">
            <v>0</v>
          </cell>
          <cell r="GR80">
            <v>0</v>
          </cell>
          <cell r="GS80">
            <v>0</v>
          </cell>
          <cell r="GT80">
            <v>0</v>
          </cell>
          <cell r="GU80" t="str">
            <v>C39</v>
          </cell>
          <cell r="GV80">
            <v>0</v>
          </cell>
          <cell r="GW80">
            <v>0</v>
          </cell>
          <cell r="GX80">
            <v>0</v>
          </cell>
          <cell r="GY80">
            <v>0</v>
          </cell>
          <cell r="GZ80">
            <v>0</v>
          </cell>
          <cell r="HA80" t="str">
            <v>C310</v>
          </cell>
          <cell r="HB80">
            <v>0</v>
          </cell>
          <cell r="HG80" t="str">
            <v>C310</v>
          </cell>
          <cell r="HH80">
            <v>0</v>
          </cell>
          <cell r="HM80" t="str">
            <v/>
          </cell>
          <cell r="HN80" t="str">
            <v/>
          </cell>
          <cell r="HS80">
            <v>3087</v>
          </cell>
          <cell r="HT80" t="str">
            <v>PKN</v>
          </cell>
          <cell r="HU80">
            <v>0</v>
          </cell>
          <cell r="HV80" t="str">
            <v>IND</v>
          </cell>
          <cell r="HW80">
            <v>0</v>
          </cell>
          <cell r="HX80" t="str">
            <v>MAT-W</v>
          </cell>
          <cell r="HY80">
            <v>0</v>
          </cell>
          <cell r="HZ80" t="str">
            <v>SEJ-W</v>
          </cell>
          <cell r="IA80">
            <v>0</v>
          </cell>
          <cell r="IB80" t="str">
            <v>IGR-W</v>
          </cell>
          <cell r="IC80">
            <v>0</v>
          </cell>
          <cell r="ID80" t="str">
            <v>SBO</v>
          </cell>
          <cell r="IE80">
            <v>0</v>
          </cell>
          <cell r="IF80" t="str">
            <v>PJO</v>
          </cell>
          <cell r="IG80">
            <v>0</v>
          </cell>
          <cell r="IH80" t="str">
            <v>PRA</v>
          </cell>
          <cell r="II80">
            <v>0</v>
          </cell>
          <cell r="IJ80" t="str">
            <v>JAW</v>
          </cell>
          <cell r="IK80">
            <v>0</v>
          </cell>
          <cell r="IL80" t="str">
            <v>ARB</v>
          </cell>
          <cell r="IM80">
            <v>0</v>
          </cell>
          <cell r="IN80" t="str">
            <v>PKM</v>
          </cell>
          <cell r="IO80">
            <v>0</v>
          </cell>
          <cell r="IP80" t="str">
            <v>GEO-P</v>
          </cell>
          <cell r="IQ80">
            <v>0</v>
          </cell>
          <cell r="IR80" t="str">
            <v>SEJ-P</v>
          </cell>
          <cell r="IS80">
            <v>0</v>
          </cell>
          <cell r="IT80" t="str">
            <v>SOS-P</v>
          </cell>
          <cell r="IU80">
            <v>0</v>
          </cell>
          <cell r="IV80" t="str">
            <v>EKO-P</v>
          </cell>
          <cell r="IW80">
            <v>0</v>
          </cell>
          <cell r="IX80" t="str">
            <v>BIO-L</v>
          </cell>
          <cell r="IY80">
            <v>0</v>
          </cell>
          <cell r="IZ80" t="str">
            <v>IGR-L</v>
          </cell>
          <cell r="JA80">
            <v>0</v>
          </cell>
        </row>
        <row r="81">
          <cell r="H81" t="str">
            <v>Kepariwisataan</v>
          </cell>
          <cell r="I81" t="str">
            <v>C143</v>
          </cell>
          <cell r="Q81" t="str">
            <v/>
          </cell>
          <cell r="AB81">
            <v>78</v>
          </cell>
          <cell r="AC81">
            <v>38</v>
          </cell>
          <cell r="AD81">
            <v>3088</v>
          </cell>
          <cell r="AE81" t="str">
            <v>0009850723</v>
          </cell>
          <cell r="AF81" t="str">
            <v>YERMIA ADI KRISNAWAN</v>
          </cell>
          <cell r="AG81" t="str">
            <v>L</v>
          </cell>
          <cell r="AH81" t="str">
            <v>10-TKR.2</v>
          </cell>
          <cell r="AI81" t="str">
            <v>AGM</v>
          </cell>
          <cell r="AJ81">
            <v>0</v>
          </cell>
          <cell r="AK81">
            <v>0</v>
          </cell>
          <cell r="AL81">
            <v>0</v>
          </cell>
          <cell r="AM81">
            <v>0</v>
          </cell>
          <cell r="AN81">
            <v>0</v>
          </cell>
          <cell r="AO81" t="str">
            <v>PKN</v>
          </cell>
          <cell r="AP81">
            <v>0</v>
          </cell>
          <cell r="AQ81">
            <v>0</v>
          </cell>
          <cell r="AR81">
            <v>0</v>
          </cell>
          <cell r="AS81">
            <v>0</v>
          </cell>
          <cell r="AT81">
            <v>0</v>
          </cell>
          <cell r="AU81" t="str">
            <v>IND</v>
          </cell>
          <cell r="AV81">
            <v>0</v>
          </cell>
          <cell r="AW81">
            <v>0</v>
          </cell>
          <cell r="AX81">
            <v>0</v>
          </cell>
          <cell r="AY81">
            <v>0</v>
          </cell>
          <cell r="AZ81">
            <v>0</v>
          </cell>
          <cell r="BA81" t="str">
            <v>MAT</v>
          </cell>
          <cell r="BB81">
            <v>0</v>
          </cell>
          <cell r="BC81">
            <v>0</v>
          </cell>
          <cell r="BD81">
            <v>0</v>
          </cell>
          <cell r="BE81">
            <v>0</v>
          </cell>
          <cell r="BF81">
            <v>0</v>
          </cell>
          <cell r="BG81" t="str">
            <v>SEJ</v>
          </cell>
          <cell r="BH81">
            <v>0</v>
          </cell>
          <cell r="BI81">
            <v>0</v>
          </cell>
          <cell r="BJ81">
            <v>0</v>
          </cell>
          <cell r="BK81">
            <v>0</v>
          </cell>
          <cell r="BL81">
            <v>0</v>
          </cell>
          <cell r="BM81" t="str">
            <v>ING</v>
          </cell>
          <cell r="BN81">
            <v>0</v>
          </cell>
          <cell r="BO81">
            <v>0</v>
          </cell>
          <cell r="BP81">
            <v>0</v>
          </cell>
          <cell r="BQ81">
            <v>0</v>
          </cell>
          <cell r="BR81">
            <v>0</v>
          </cell>
          <cell r="BS81" t="str">
            <v>SBU</v>
          </cell>
          <cell r="BT81">
            <v>0</v>
          </cell>
          <cell r="BU81">
            <v>0</v>
          </cell>
          <cell r="BV81">
            <v>0</v>
          </cell>
          <cell r="BW81">
            <v>0</v>
          </cell>
          <cell r="BX81">
            <v>0</v>
          </cell>
          <cell r="BY81" t="str">
            <v>KWU</v>
          </cell>
          <cell r="BZ81">
            <v>0</v>
          </cell>
          <cell r="CA81">
            <v>0</v>
          </cell>
          <cell r="CB81">
            <v>0</v>
          </cell>
          <cell r="CC81">
            <v>0</v>
          </cell>
          <cell r="CD81">
            <v>0</v>
          </cell>
          <cell r="CE81" t="str">
            <v>POR</v>
          </cell>
          <cell r="CF81">
            <v>0</v>
          </cell>
          <cell r="CG81">
            <v>0</v>
          </cell>
          <cell r="CH81">
            <v>0</v>
          </cell>
          <cell r="CI81">
            <v>0</v>
          </cell>
          <cell r="CJ81">
            <v>0</v>
          </cell>
          <cell r="CK81" t="str">
            <v>JAW</v>
          </cell>
          <cell r="CL81">
            <v>0</v>
          </cell>
          <cell r="CM81">
            <v>0</v>
          </cell>
          <cell r="CN81">
            <v>0</v>
          </cell>
          <cell r="CO81">
            <v>0</v>
          </cell>
          <cell r="CP81">
            <v>0</v>
          </cell>
          <cell r="CQ81" t="str">
            <v>C11</v>
          </cell>
          <cell r="CR81">
            <v>0</v>
          </cell>
          <cell r="CS81">
            <v>0</v>
          </cell>
          <cell r="CT81">
            <v>0</v>
          </cell>
          <cell r="CU81">
            <v>0</v>
          </cell>
          <cell r="CV81">
            <v>0</v>
          </cell>
          <cell r="CW81" t="str">
            <v>C12</v>
          </cell>
          <cell r="CX81">
            <v>0</v>
          </cell>
          <cell r="CY81">
            <v>0</v>
          </cell>
          <cell r="CZ81">
            <v>0</v>
          </cell>
          <cell r="DA81">
            <v>0</v>
          </cell>
          <cell r="DB81">
            <v>0</v>
          </cell>
          <cell r="DC81" t="str">
            <v>C13</v>
          </cell>
          <cell r="DD81">
            <v>0</v>
          </cell>
          <cell r="DE81">
            <v>0</v>
          </cell>
          <cell r="DF81">
            <v>0</v>
          </cell>
          <cell r="DG81">
            <v>0</v>
          </cell>
          <cell r="DH81">
            <v>0</v>
          </cell>
          <cell r="DI81" t="str">
            <v>C21</v>
          </cell>
          <cell r="DJ81">
            <v>0</v>
          </cell>
          <cell r="DK81">
            <v>0</v>
          </cell>
          <cell r="DL81">
            <v>0</v>
          </cell>
          <cell r="DM81">
            <v>0</v>
          </cell>
          <cell r="DN81">
            <v>0</v>
          </cell>
          <cell r="DO81" t="str">
            <v>C22</v>
          </cell>
          <cell r="DP81">
            <v>0</v>
          </cell>
          <cell r="DQ81">
            <v>0</v>
          </cell>
          <cell r="DR81">
            <v>0</v>
          </cell>
          <cell r="DS81">
            <v>0</v>
          </cell>
          <cell r="DT81">
            <v>0</v>
          </cell>
          <cell r="DU81" t="str">
            <v>C23</v>
          </cell>
          <cell r="DV81">
            <v>0</v>
          </cell>
          <cell r="DW81">
            <v>0</v>
          </cell>
          <cell r="DX81">
            <v>0</v>
          </cell>
          <cell r="DY81">
            <v>0</v>
          </cell>
          <cell r="DZ81">
            <v>0</v>
          </cell>
          <cell r="EA81" t="str">
            <v>C24</v>
          </cell>
          <cell r="EB81">
            <v>0</v>
          </cell>
          <cell r="EC81">
            <v>0</v>
          </cell>
          <cell r="ED81">
            <v>0</v>
          </cell>
          <cell r="EE81">
            <v>0</v>
          </cell>
          <cell r="EF81">
            <v>0</v>
          </cell>
          <cell r="EG81" t="str">
            <v>C25</v>
          </cell>
          <cell r="EH81">
            <v>0</v>
          </cell>
          <cell r="EI81">
            <v>0</v>
          </cell>
          <cell r="EJ81">
            <v>0</v>
          </cell>
          <cell r="EK81">
            <v>0</v>
          </cell>
          <cell r="EL81">
            <v>0</v>
          </cell>
          <cell r="EM81" t="str">
            <v>C26</v>
          </cell>
          <cell r="EN81">
            <v>0</v>
          </cell>
          <cell r="EO81">
            <v>0</v>
          </cell>
          <cell r="EP81">
            <v>0</v>
          </cell>
          <cell r="EQ81">
            <v>0</v>
          </cell>
          <cell r="ER81">
            <v>0</v>
          </cell>
          <cell r="ES81" t="str">
            <v>C27</v>
          </cell>
          <cell r="ET81">
            <v>0</v>
          </cell>
          <cell r="EU81">
            <v>0</v>
          </cell>
          <cell r="EV81">
            <v>0</v>
          </cell>
          <cell r="EW81">
            <v>0</v>
          </cell>
          <cell r="EX81">
            <v>0</v>
          </cell>
          <cell r="EY81" t="str">
            <v>C31</v>
          </cell>
          <cell r="EZ81">
            <v>0</v>
          </cell>
          <cell r="FA81">
            <v>0</v>
          </cell>
          <cell r="FB81">
            <v>0</v>
          </cell>
          <cell r="FC81">
            <v>0</v>
          </cell>
          <cell r="FD81">
            <v>0</v>
          </cell>
          <cell r="FE81" t="str">
            <v>C32</v>
          </cell>
          <cell r="FF81">
            <v>0</v>
          </cell>
          <cell r="FG81">
            <v>0</v>
          </cell>
          <cell r="FH81">
            <v>0</v>
          </cell>
          <cell r="FI81">
            <v>0</v>
          </cell>
          <cell r="FJ81">
            <v>0</v>
          </cell>
          <cell r="FK81" t="str">
            <v>C33</v>
          </cell>
          <cell r="FL81">
            <v>0</v>
          </cell>
          <cell r="FM81">
            <v>0</v>
          </cell>
          <cell r="FN81">
            <v>0</v>
          </cell>
          <cell r="FO81">
            <v>0</v>
          </cell>
          <cell r="FP81">
            <v>0</v>
          </cell>
          <cell r="FQ81" t="str">
            <v>C34</v>
          </cell>
          <cell r="FR81">
            <v>0</v>
          </cell>
          <cell r="FS81">
            <v>0</v>
          </cell>
          <cell r="FT81">
            <v>0</v>
          </cell>
          <cell r="FU81">
            <v>0</v>
          </cell>
          <cell r="FV81">
            <v>0</v>
          </cell>
          <cell r="FW81" t="str">
            <v>C35</v>
          </cell>
          <cell r="FX81">
            <v>0</v>
          </cell>
          <cell r="FY81">
            <v>0</v>
          </cell>
          <cell r="FZ81">
            <v>0</v>
          </cell>
          <cell r="GA81">
            <v>0</v>
          </cell>
          <cell r="GB81">
            <v>0</v>
          </cell>
          <cell r="GC81" t="str">
            <v>C36</v>
          </cell>
          <cell r="GD81">
            <v>0</v>
          </cell>
          <cell r="GE81">
            <v>0</v>
          </cell>
          <cell r="GF81">
            <v>0</v>
          </cell>
          <cell r="GG81">
            <v>0</v>
          </cell>
          <cell r="GH81">
            <v>0</v>
          </cell>
          <cell r="GI81" t="str">
            <v>C37</v>
          </cell>
          <cell r="GJ81">
            <v>0</v>
          </cell>
          <cell r="GK81">
            <v>0</v>
          </cell>
          <cell r="GL81">
            <v>0</v>
          </cell>
          <cell r="GM81">
            <v>0</v>
          </cell>
          <cell r="GN81">
            <v>0</v>
          </cell>
          <cell r="GO81" t="str">
            <v>C38</v>
          </cell>
          <cell r="GP81">
            <v>0</v>
          </cell>
          <cell r="GQ81">
            <v>0</v>
          </cell>
          <cell r="GR81">
            <v>0</v>
          </cell>
          <cell r="GS81">
            <v>0</v>
          </cell>
          <cell r="GT81">
            <v>0</v>
          </cell>
          <cell r="GU81" t="str">
            <v>C39</v>
          </cell>
          <cell r="GV81">
            <v>0</v>
          </cell>
          <cell r="GW81">
            <v>0</v>
          </cell>
          <cell r="GX81">
            <v>0</v>
          </cell>
          <cell r="GY81">
            <v>0</v>
          </cell>
          <cell r="GZ81">
            <v>0</v>
          </cell>
          <cell r="HA81" t="str">
            <v>C310</v>
          </cell>
          <cell r="HB81">
            <v>0</v>
          </cell>
          <cell r="HG81" t="str">
            <v>C310</v>
          </cell>
          <cell r="HH81">
            <v>0</v>
          </cell>
          <cell r="HM81" t="str">
            <v/>
          </cell>
          <cell r="HN81" t="str">
            <v/>
          </cell>
          <cell r="HS81">
            <v>3088</v>
          </cell>
          <cell r="HT81" t="str">
            <v>PKN</v>
          </cell>
          <cell r="HU81">
            <v>0</v>
          </cell>
          <cell r="HV81" t="str">
            <v>IND</v>
          </cell>
          <cell r="HW81">
            <v>0</v>
          </cell>
          <cell r="HX81" t="str">
            <v>MAT-W</v>
          </cell>
          <cell r="HY81">
            <v>0</v>
          </cell>
          <cell r="HZ81" t="str">
            <v>SEJ-W</v>
          </cell>
          <cell r="IA81">
            <v>0</v>
          </cell>
          <cell r="IB81" t="str">
            <v>IGR-W</v>
          </cell>
          <cell r="IC81">
            <v>0</v>
          </cell>
          <cell r="ID81" t="str">
            <v>SBO</v>
          </cell>
          <cell r="IE81">
            <v>0</v>
          </cell>
          <cell r="IF81" t="str">
            <v>PJO</v>
          </cell>
          <cell r="IG81">
            <v>0</v>
          </cell>
          <cell r="IH81" t="str">
            <v>PRA</v>
          </cell>
          <cell r="II81">
            <v>0</v>
          </cell>
          <cell r="IJ81" t="str">
            <v>JAW</v>
          </cell>
          <cell r="IK81">
            <v>0</v>
          </cell>
          <cell r="IL81" t="str">
            <v>ARB</v>
          </cell>
          <cell r="IM81">
            <v>0</v>
          </cell>
          <cell r="IN81" t="str">
            <v>PKM</v>
          </cell>
          <cell r="IO81">
            <v>0</v>
          </cell>
          <cell r="IP81" t="str">
            <v>GEO-P</v>
          </cell>
          <cell r="IQ81">
            <v>0</v>
          </cell>
          <cell r="IR81" t="str">
            <v>SEJ-P</v>
          </cell>
          <cell r="IS81">
            <v>0</v>
          </cell>
          <cell r="IT81" t="str">
            <v>SOS-P</v>
          </cell>
          <cell r="IU81">
            <v>0</v>
          </cell>
          <cell r="IV81" t="str">
            <v>EKO-P</v>
          </cell>
          <cell r="IW81">
            <v>0</v>
          </cell>
          <cell r="IX81" t="str">
            <v>BIO-L</v>
          </cell>
          <cell r="IY81">
            <v>0</v>
          </cell>
          <cell r="IZ81" t="str">
            <v>IGR-L</v>
          </cell>
          <cell r="JA81">
            <v>0</v>
          </cell>
        </row>
        <row r="82">
          <cell r="H82" t="str">
            <v>Teknologi Dasar Otomotif</v>
          </cell>
          <cell r="I82" t="str">
            <v>C201</v>
          </cell>
          <cell r="Q82" t="str">
            <v/>
          </cell>
          <cell r="AB82">
            <v>79</v>
          </cell>
          <cell r="AC82">
            <v>39</v>
          </cell>
          <cell r="AD82">
            <v>3089</v>
          </cell>
          <cell r="AE82" t="str">
            <v>0002800633</v>
          </cell>
          <cell r="AF82" t="str">
            <v>ZULFAN SYAHID RAMDANI</v>
          </cell>
          <cell r="AG82" t="str">
            <v>L</v>
          </cell>
          <cell r="AH82" t="str">
            <v>10-TKR.2</v>
          </cell>
          <cell r="AI82" t="str">
            <v>AGM</v>
          </cell>
          <cell r="AJ82">
            <v>0</v>
          </cell>
          <cell r="AK82">
            <v>0</v>
          </cell>
          <cell r="AL82">
            <v>0</v>
          </cell>
          <cell r="AM82">
            <v>0</v>
          </cell>
          <cell r="AN82">
            <v>0</v>
          </cell>
          <cell r="AO82" t="str">
            <v>PKN</v>
          </cell>
          <cell r="AP82">
            <v>0</v>
          </cell>
          <cell r="AQ82">
            <v>0</v>
          </cell>
          <cell r="AR82">
            <v>0</v>
          </cell>
          <cell r="AS82">
            <v>0</v>
          </cell>
          <cell r="AT82">
            <v>0</v>
          </cell>
          <cell r="AU82" t="str">
            <v>IND</v>
          </cell>
          <cell r="AV82">
            <v>0</v>
          </cell>
          <cell r="AW82">
            <v>0</v>
          </cell>
          <cell r="AX82">
            <v>0</v>
          </cell>
          <cell r="AY82">
            <v>0</v>
          </cell>
          <cell r="AZ82">
            <v>0</v>
          </cell>
          <cell r="BA82" t="str">
            <v>MAT</v>
          </cell>
          <cell r="BB82">
            <v>0</v>
          </cell>
          <cell r="BC82">
            <v>0</v>
          </cell>
          <cell r="BD82">
            <v>0</v>
          </cell>
          <cell r="BE82">
            <v>0</v>
          </cell>
          <cell r="BF82">
            <v>0</v>
          </cell>
          <cell r="BG82" t="str">
            <v>SEJ</v>
          </cell>
          <cell r="BH82">
            <v>0</v>
          </cell>
          <cell r="BI82">
            <v>0</v>
          </cell>
          <cell r="BJ82">
            <v>0</v>
          </cell>
          <cell r="BK82">
            <v>0</v>
          </cell>
          <cell r="BL82">
            <v>0</v>
          </cell>
          <cell r="BM82" t="str">
            <v>ING</v>
          </cell>
          <cell r="BN82">
            <v>0</v>
          </cell>
          <cell r="BO82">
            <v>0</v>
          </cell>
          <cell r="BP82">
            <v>0</v>
          </cell>
          <cell r="BQ82">
            <v>0</v>
          </cell>
          <cell r="BR82">
            <v>0</v>
          </cell>
          <cell r="BS82" t="str">
            <v>SBU</v>
          </cell>
          <cell r="BT82">
            <v>0</v>
          </cell>
          <cell r="BU82">
            <v>0</v>
          </cell>
          <cell r="BV82">
            <v>0</v>
          </cell>
          <cell r="BW82">
            <v>0</v>
          </cell>
          <cell r="BX82">
            <v>0</v>
          </cell>
          <cell r="BY82" t="str">
            <v>KWU</v>
          </cell>
          <cell r="BZ82">
            <v>0</v>
          </cell>
          <cell r="CA82">
            <v>0</v>
          </cell>
          <cell r="CB82">
            <v>0</v>
          </cell>
          <cell r="CC82">
            <v>0</v>
          </cell>
          <cell r="CD82">
            <v>0</v>
          </cell>
          <cell r="CE82" t="str">
            <v>POR</v>
          </cell>
          <cell r="CF82">
            <v>0</v>
          </cell>
          <cell r="CG82">
            <v>0</v>
          </cell>
          <cell r="CH82">
            <v>0</v>
          </cell>
          <cell r="CI82">
            <v>0</v>
          </cell>
          <cell r="CJ82">
            <v>0</v>
          </cell>
          <cell r="CK82" t="str">
            <v>JAW</v>
          </cell>
          <cell r="CL82">
            <v>0</v>
          </cell>
          <cell r="CM82">
            <v>0</v>
          </cell>
          <cell r="CN82">
            <v>0</v>
          </cell>
          <cell r="CO82">
            <v>0</v>
          </cell>
          <cell r="CP82">
            <v>0</v>
          </cell>
          <cell r="CQ82" t="str">
            <v>C11</v>
          </cell>
          <cell r="CR82">
            <v>0</v>
          </cell>
          <cell r="CS82">
            <v>0</v>
          </cell>
          <cell r="CT82">
            <v>0</v>
          </cell>
          <cell r="CU82">
            <v>0</v>
          </cell>
          <cell r="CV82">
            <v>0</v>
          </cell>
          <cell r="CW82" t="str">
            <v>C12</v>
          </cell>
          <cell r="CX82">
            <v>0</v>
          </cell>
          <cell r="CY82">
            <v>0</v>
          </cell>
          <cell r="CZ82">
            <v>0</v>
          </cell>
          <cell r="DA82">
            <v>0</v>
          </cell>
          <cell r="DB82">
            <v>0</v>
          </cell>
          <cell r="DC82" t="str">
            <v>C13</v>
          </cell>
          <cell r="DD82">
            <v>0</v>
          </cell>
          <cell r="DE82">
            <v>0</v>
          </cell>
          <cell r="DF82">
            <v>0</v>
          </cell>
          <cell r="DG82">
            <v>0</v>
          </cell>
          <cell r="DH82">
            <v>0</v>
          </cell>
          <cell r="DI82" t="str">
            <v>C21</v>
          </cell>
          <cell r="DJ82">
            <v>0</v>
          </cell>
          <cell r="DK82">
            <v>0</v>
          </cell>
          <cell r="DL82">
            <v>0</v>
          </cell>
          <cell r="DM82">
            <v>0</v>
          </cell>
          <cell r="DN82">
            <v>0</v>
          </cell>
          <cell r="DO82" t="str">
            <v>C22</v>
          </cell>
          <cell r="DP82">
            <v>0</v>
          </cell>
          <cell r="DQ82">
            <v>0</v>
          </cell>
          <cell r="DR82">
            <v>0</v>
          </cell>
          <cell r="DS82">
            <v>0</v>
          </cell>
          <cell r="DT82">
            <v>0</v>
          </cell>
          <cell r="DU82" t="str">
            <v>C23</v>
          </cell>
          <cell r="DV82">
            <v>0</v>
          </cell>
          <cell r="DW82">
            <v>0</v>
          </cell>
          <cell r="DX82">
            <v>0</v>
          </cell>
          <cell r="DY82">
            <v>0</v>
          </cell>
          <cell r="DZ82">
            <v>0</v>
          </cell>
          <cell r="EA82" t="str">
            <v>C24</v>
          </cell>
          <cell r="EB82">
            <v>0</v>
          </cell>
          <cell r="EC82">
            <v>0</v>
          </cell>
          <cell r="ED82">
            <v>0</v>
          </cell>
          <cell r="EE82">
            <v>0</v>
          </cell>
          <cell r="EF82">
            <v>0</v>
          </cell>
          <cell r="EG82" t="str">
            <v>C25</v>
          </cell>
          <cell r="EH82">
            <v>0</v>
          </cell>
          <cell r="EI82">
            <v>0</v>
          </cell>
          <cell r="EJ82">
            <v>0</v>
          </cell>
          <cell r="EK82">
            <v>0</v>
          </cell>
          <cell r="EL82">
            <v>0</v>
          </cell>
          <cell r="EM82" t="str">
            <v>C26</v>
          </cell>
          <cell r="EN82">
            <v>0</v>
          </cell>
          <cell r="EO82">
            <v>0</v>
          </cell>
          <cell r="EP82">
            <v>0</v>
          </cell>
          <cell r="EQ82">
            <v>0</v>
          </cell>
          <cell r="ER82">
            <v>0</v>
          </cell>
          <cell r="ES82" t="str">
            <v>C27</v>
          </cell>
          <cell r="ET82">
            <v>0</v>
          </cell>
          <cell r="EU82">
            <v>0</v>
          </cell>
          <cell r="EV82">
            <v>0</v>
          </cell>
          <cell r="EW82">
            <v>0</v>
          </cell>
          <cell r="EX82">
            <v>0</v>
          </cell>
          <cell r="EY82" t="str">
            <v>C31</v>
          </cell>
          <cell r="EZ82">
            <v>0</v>
          </cell>
          <cell r="FA82">
            <v>0</v>
          </cell>
          <cell r="FB82">
            <v>0</v>
          </cell>
          <cell r="FC82">
            <v>0</v>
          </cell>
          <cell r="FD82">
            <v>0</v>
          </cell>
          <cell r="FE82" t="str">
            <v>C32</v>
          </cell>
          <cell r="FF82">
            <v>0</v>
          </cell>
          <cell r="FG82">
            <v>0</v>
          </cell>
          <cell r="FH82">
            <v>0</v>
          </cell>
          <cell r="FI82">
            <v>0</v>
          </cell>
          <cell r="FJ82">
            <v>0</v>
          </cell>
          <cell r="FK82" t="str">
            <v>C33</v>
          </cell>
          <cell r="FL82">
            <v>0</v>
          </cell>
          <cell r="FM82">
            <v>0</v>
          </cell>
          <cell r="FN82">
            <v>0</v>
          </cell>
          <cell r="FO82">
            <v>0</v>
          </cell>
          <cell r="FP82">
            <v>0</v>
          </cell>
          <cell r="FQ82" t="str">
            <v>C34</v>
          </cell>
          <cell r="FR82">
            <v>0</v>
          </cell>
          <cell r="FS82">
            <v>0</v>
          </cell>
          <cell r="FT82">
            <v>0</v>
          </cell>
          <cell r="FU82">
            <v>0</v>
          </cell>
          <cell r="FV82">
            <v>0</v>
          </cell>
          <cell r="FW82" t="str">
            <v>C35</v>
          </cell>
          <cell r="FX82">
            <v>0</v>
          </cell>
          <cell r="FY82">
            <v>0</v>
          </cell>
          <cell r="FZ82">
            <v>0</v>
          </cell>
          <cell r="GA82">
            <v>0</v>
          </cell>
          <cell r="GB82">
            <v>0</v>
          </cell>
          <cell r="GC82" t="str">
            <v>C36</v>
          </cell>
          <cell r="GD82">
            <v>0</v>
          </cell>
          <cell r="GE82">
            <v>0</v>
          </cell>
          <cell r="GF82">
            <v>0</v>
          </cell>
          <cell r="GG82">
            <v>0</v>
          </cell>
          <cell r="GH82">
            <v>0</v>
          </cell>
          <cell r="GI82" t="str">
            <v>C37</v>
          </cell>
          <cell r="GJ82">
            <v>0</v>
          </cell>
          <cell r="GK82">
            <v>0</v>
          </cell>
          <cell r="GL82">
            <v>0</v>
          </cell>
          <cell r="GM82">
            <v>0</v>
          </cell>
          <cell r="GN82">
            <v>0</v>
          </cell>
          <cell r="GO82" t="str">
            <v>C38</v>
          </cell>
          <cell r="GP82">
            <v>0</v>
          </cell>
          <cell r="GQ82">
            <v>0</v>
          </cell>
          <cell r="GR82">
            <v>0</v>
          </cell>
          <cell r="GS82">
            <v>0</v>
          </cell>
          <cell r="GT82">
            <v>0</v>
          </cell>
          <cell r="GU82" t="str">
            <v>C39</v>
          </cell>
          <cell r="GV82">
            <v>0</v>
          </cell>
          <cell r="GW82">
            <v>0</v>
          </cell>
          <cell r="GX82">
            <v>0</v>
          </cell>
          <cell r="GY82">
            <v>0</v>
          </cell>
          <cell r="GZ82">
            <v>0</v>
          </cell>
          <cell r="HA82" t="str">
            <v>C310</v>
          </cell>
          <cell r="HB82">
            <v>0</v>
          </cell>
          <cell r="HG82" t="str">
            <v>C310</v>
          </cell>
          <cell r="HH82">
            <v>0</v>
          </cell>
          <cell r="HM82" t="str">
            <v/>
          </cell>
          <cell r="HN82" t="str">
            <v/>
          </cell>
          <cell r="HS82">
            <v>3089</v>
          </cell>
          <cell r="HT82" t="str">
            <v>PKN</v>
          </cell>
          <cell r="HU82">
            <v>0</v>
          </cell>
          <cell r="HV82" t="str">
            <v>IND</v>
          </cell>
          <cell r="HW82">
            <v>0</v>
          </cell>
          <cell r="HX82" t="str">
            <v>MAT-W</v>
          </cell>
          <cell r="HY82">
            <v>0</v>
          </cell>
          <cell r="HZ82" t="str">
            <v>SEJ-W</v>
          </cell>
          <cell r="IA82">
            <v>0</v>
          </cell>
          <cell r="IB82" t="str">
            <v>IGR-W</v>
          </cell>
          <cell r="IC82">
            <v>0</v>
          </cell>
          <cell r="ID82" t="str">
            <v>SBO</v>
          </cell>
          <cell r="IE82">
            <v>0</v>
          </cell>
          <cell r="IF82" t="str">
            <v>PJO</v>
          </cell>
          <cell r="IG82">
            <v>0</v>
          </cell>
          <cell r="IH82" t="str">
            <v>PRA</v>
          </cell>
          <cell r="II82">
            <v>0</v>
          </cell>
          <cell r="IJ82" t="str">
            <v>JAW</v>
          </cell>
          <cell r="IK82">
            <v>0</v>
          </cell>
          <cell r="IL82" t="str">
            <v>ARB</v>
          </cell>
          <cell r="IM82">
            <v>0</v>
          </cell>
          <cell r="IN82" t="str">
            <v>PKM</v>
          </cell>
          <cell r="IO82">
            <v>0</v>
          </cell>
          <cell r="IP82" t="str">
            <v>GEO-P</v>
          </cell>
          <cell r="IQ82">
            <v>0</v>
          </cell>
          <cell r="IR82" t="str">
            <v>SEJ-P</v>
          </cell>
          <cell r="IS82">
            <v>0</v>
          </cell>
          <cell r="IT82" t="str">
            <v>SOS-P</v>
          </cell>
          <cell r="IU82">
            <v>0</v>
          </cell>
          <cell r="IV82" t="str">
            <v>EKO-P</v>
          </cell>
          <cell r="IW82">
            <v>0</v>
          </cell>
          <cell r="IX82" t="str">
            <v>BIO-L</v>
          </cell>
          <cell r="IY82">
            <v>0</v>
          </cell>
          <cell r="IZ82" t="str">
            <v>IGR-L</v>
          </cell>
          <cell r="JA82">
            <v>0</v>
          </cell>
        </row>
        <row r="83">
          <cell r="H83" t="str">
            <v>Pekerjaan Dasar Teknik Otomotif</v>
          </cell>
          <cell r="I83" t="str">
            <v>C202</v>
          </cell>
          <cell r="Q83" t="str">
            <v/>
          </cell>
          <cell r="AB83">
            <v>80</v>
          </cell>
          <cell r="AC83">
            <v>40</v>
          </cell>
          <cell r="AD83">
            <v>3090</v>
          </cell>
          <cell r="AE83" t="str">
            <v>0006802081</v>
          </cell>
          <cell r="AF83" t="str">
            <v>ZULTAM CANDRA LESMANA</v>
          </cell>
          <cell r="AG83" t="str">
            <v>L</v>
          </cell>
          <cell r="AH83" t="str">
            <v>10-TKR.2</v>
          </cell>
          <cell r="AI83" t="str">
            <v>AGM</v>
          </cell>
          <cell r="AJ83">
            <v>0</v>
          </cell>
          <cell r="AK83">
            <v>0</v>
          </cell>
          <cell r="AL83">
            <v>0</v>
          </cell>
          <cell r="AM83">
            <v>0</v>
          </cell>
          <cell r="AN83">
            <v>0</v>
          </cell>
          <cell r="AO83" t="str">
            <v>PKN</v>
          </cell>
          <cell r="AP83">
            <v>0</v>
          </cell>
          <cell r="AQ83">
            <v>0</v>
          </cell>
          <cell r="AR83">
            <v>0</v>
          </cell>
          <cell r="AS83">
            <v>0</v>
          </cell>
          <cell r="AT83">
            <v>0</v>
          </cell>
          <cell r="AU83" t="str">
            <v>IND</v>
          </cell>
          <cell r="AV83">
            <v>0</v>
          </cell>
          <cell r="AW83">
            <v>0</v>
          </cell>
          <cell r="AX83">
            <v>0</v>
          </cell>
          <cell r="AY83">
            <v>0</v>
          </cell>
          <cell r="AZ83">
            <v>0</v>
          </cell>
          <cell r="BA83" t="str">
            <v>MAT</v>
          </cell>
          <cell r="BB83">
            <v>0</v>
          </cell>
          <cell r="BC83">
            <v>0</v>
          </cell>
          <cell r="BD83">
            <v>0</v>
          </cell>
          <cell r="BE83">
            <v>0</v>
          </cell>
          <cell r="BF83">
            <v>0</v>
          </cell>
          <cell r="BG83" t="str">
            <v>SEJ</v>
          </cell>
          <cell r="BH83">
            <v>0</v>
          </cell>
          <cell r="BI83">
            <v>0</v>
          </cell>
          <cell r="BJ83">
            <v>0</v>
          </cell>
          <cell r="BK83">
            <v>0</v>
          </cell>
          <cell r="BL83">
            <v>0</v>
          </cell>
          <cell r="BM83" t="str">
            <v>ING</v>
          </cell>
          <cell r="BN83">
            <v>0</v>
          </cell>
          <cell r="BO83">
            <v>0</v>
          </cell>
          <cell r="BP83">
            <v>0</v>
          </cell>
          <cell r="BQ83">
            <v>0</v>
          </cell>
          <cell r="BR83">
            <v>0</v>
          </cell>
          <cell r="BS83" t="str">
            <v>SBU</v>
          </cell>
          <cell r="BT83">
            <v>0</v>
          </cell>
          <cell r="BU83">
            <v>0</v>
          </cell>
          <cell r="BV83">
            <v>0</v>
          </cell>
          <cell r="BW83">
            <v>0</v>
          </cell>
          <cell r="BX83">
            <v>0</v>
          </cell>
          <cell r="BY83" t="str">
            <v>KWU</v>
          </cell>
          <cell r="BZ83">
            <v>0</v>
          </cell>
          <cell r="CA83">
            <v>0</v>
          </cell>
          <cell r="CB83">
            <v>0</v>
          </cell>
          <cell r="CC83">
            <v>0</v>
          </cell>
          <cell r="CD83">
            <v>0</v>
          </cell>
          <cell r="CE83" t="str">
            <v>POR</v>
          </cell>
          <cell r="CF83">
            <v>0</v>
          </cell>
          <cell r="CG83">
            <v>0</v>
          </cell>
          <cell r="CH83">
            <v>0</v>
          </cell>
          <cell r="CI83">
            <v>0</v>
          </cell>
          <cell r="CJ83">
            <v>0</v>
          </cell>
          <cell r="CK83" t="str">
            <v>JAW</v>
          </cell>
          <cell r="CL83">
            <v>0</v>
          </cell>
          <cell r="CM83">
            <v>0</v>
          </cell>
          <cell r="CN83">
            <v>0</v>
          </cell>
          <cell r="CO83">
            <v>0</v>
          </cell>
          <cell r="CP83">
            <v>0</v>
          </cell>
          <cell r="CQ83" t="str">
            <v>C11</v>
          </cell>
          <cell r="CR83">
            <v>0</v>
          </cell>
          <cell r="CS83">
            <v>0</v>
          </cell>
          <cell r="CT83">
            <v>0</v>
          </cell>
          <cell r="CU83">
            <v>0</v>
          </cell>
          <cell r="CV83">
            <v>0</v>
          </cell>
          <cell r="CW83" t="str">
            <v>C12</v>
          </cell>
          <cell r="CX83">
            <v>0</v>
          </cell>
          <cell r="CY83">
            <v>0</v>
          </cell>
          <cell r="CZ83">
            <v>0</v>
          </cell>
          <cell r="DA83">
            <v>0</v>
          </cell>
          <cell r="DB83">
            <v>0</v>
          </cell>
          <cell r="DC83" t="str">
            <v>C13</v>
          </cell>
          <cell r="DD83">
            <v>0</v>
          </cell>
          <cell r="DE83">
            <v>0</v>
          </cell>
          <cell r="DF83">
            <v>0</v>
          </cell>
          <cell r="DG83">
            <v>0</v>
          </cell>
          <cell r="DH83">
            <v>0</v>
          </cell>
          <cell r="DI83" t="str">
            <v>C21</v>
          </cell>
          <cell r="DJ83">
            <v>0</v>
          </cell>
          <cell r="DK83">
            <v>0</v>
          </cell>
          <cell r="DL83">
            <v>0</v>
          </cell>
          <cell r="DM83">
            <v>0</v>
          </cell>
          <cell r="DN83">
            <v>0</v>
          </cell>
          <cell r="DO83" t="str">
            <v>C22</v>
          </cell>
          <cell r="DP83">
            <v>0</v>
          </cell>
          <cell r="DQ83">
            <v>0</v>
          </cell>
          <cell r="DR83">
            <v>0</v>
          </cell>
          <cell r="DS83">
            <v>0</v>
          </cell>
          <cell r="DT83">
            <v>0</v>
          </cell>
          <cell r="DU83" t="str">
            <v>C23</v>
          </cell>
          <cell r="DV83">
            <v>0</v>
          </cell>
          <cell r="DW83">
            <v>0</v>
          </cell>
          <cell r="DX83">
            <v>0</v>
          </cell>
          <cell r="DY83">
            <v>0</v>
          </cell>
          <cell r="DZ83">
            <v>0</v>
          </cell>
          <cell r="EA83" t="str">
            <v>C24</v>
          </cell>
          <cell r="EB83">
            <v>0</v>
          </cell>
          <cell r="EC83">
            <v>0</v>
          </cell>
          <cell r="ED83">
            <v>0</v>
          </cell>
          <cell r="EE83">
            <v>0</v>
          </cell>
          <cell r="EF83">
            <v>0</v>
          </cell>
          <cell r="EG83" t="str">
            <v>C25</v>
          </cell>
          <cell r="EH83">
            <v>0</v>
          </cell>
          <cell r="EI83">
            <v>0</v>
          </cell>
          <cell r="EJ83">
            <v>0</v>
          </cell>
          <cell r="EK83">
            <v>0</v>
          </cell>
          <cell r="EL83">
            <v>0</v>
          </cell>
          <cell r="EM83" t="str">
            <v>C26</v>
          </cell>
          <cell r="EN83">
            <v>0</v>
          </cell>
          <cell r="EO83">
            <v>0</v>
          </cell>
          <cell r="EP83">
            <v>0</v>
          </cell>
          <cell r="EQ83">
            <v>0</v>
          </cell>
          <cell r="ER83">
            <v>0</v>
          </cell>
          <cell r="ES83" t="str">
            <v>C27</v>
          </cell>
          <cell r="ET83">
            <v>0</v>
          </cell>
          <cell r="EU83">
            <v>0</v>
          </cell>
          <cell r="EV83">
            <v>0</v>
          </cell>
          <cell r="EW83">
            <v>0</v>
          </cell>
          <cell r="EX83">
            <v>0</v>
          </cell>
          <cell r="EY83" t="str">
            <v>C31</v>
          </cell>
          <cell r="EZ83">
            <v>0</v>
          </cell>
          <cell r="FA83">
            <v>0</v>
          </cell>
          <cell r="FB83">
            <v>0</v>
          </cell>
          <cell r="FC83">
            <v>0</v>
          </cell>
          <cell r="FD83">
            <v>0</v>
          </cell>
          <cell r="FE83" t="str">
            <v>C32</v>
          </cell>
          <cell r="FF83">
            <v>0</v>
          </cell>
          <cell r="FG83">
            <v>0</v>
          </cell>
          <cell r="FH83">
            <v>0</v>
          </cell>
          <cell r="FI83">
            <v>0</v>
          </cell>
          <cell r="FJ83">
            <v>0</v>
          </cell>
          <cell r="FK83" t="str">
            <v>C33</v>
          </cell>
          <cell r="FL83">
            <v>0</v>
          </cell>
          <cell r="FM83">
            <v>0</v>
          </cell>
          <cell r="FN83">
            <v>0</v>
          </cell>
          <cell r="FO83">
            <v>0</v>
          </cell>
          <cell r="FP83">
            <v>0</v>
          </cell>
          <cell r="FQ83" t="str">
            <v>C34</v>
          </cell>
          <cell r="FR83">
            <v>0</v>
          </cell>
          <cell r="FS83">
            <v>0</v>
          </cell>
          <cell r="FT83">
            <v>0</v>
          </cell>
          <cell r="FU83">
            <v>0</v>
          </cell>
          <cell r="FV83">
            <v>0</v>
          </cell>
          <cell r="FW83" t="str">
            <v>C35</v>
          </cell>
          <cell r="FX83">
            <v>0</v>
          </cell>
          <cell r="FY83">
            <v>0</v>
          </cell>
          <cell r="FZ83">
            <v>0</v>
          </cell>
          <cell r="GA83">
            <v>0</v>
          </cell>
          <cell r="GB83">
            <v>0</v>
          </cell>
          <cell r="GC83" t="str">
            <v>C36</v>
          </cell>
          <cell r="GD83">
            <v>0</v>
          </cell>
          <cell r="GE83">
            <v>0</v>
          </cell>
          <cell r="GF83">
            <v>0</v>
          </cell>
          <cell r="GG83">
            <v>0</v>
          </cell>
          <cell r="GH83">
            <v>0</v>
          </cell>
          <cell r="GI83" t="str">
            <v>C37</v>
          </cell>
          <cell r="GJ83">
            <v>0</v>
          </cell>
          <cell r="GK83">
            <v>0</v>
          </cell>
          <cell r="GL83">
            <v>0</v>
          </cell>
          <cell r="GM83">
            <v>0</v>
          </cell>
          <cell r="GN83">
            <v>0</v>
          </cell>
          <cell r="GO83" t="str">
            <v>C38</v>
          </cell>
          <cell r="GP83">
            <v>0</v>
          </cell>
          <cell r="GQ83">
            <v>0</v>
          </cell>
          <cell r="GR83">
            <v>0</v>
          </cell>
          <cell r="GS83">
            <v>0</v>
          </cell>
          <cell r="GT83">
            <v>0</v>
          </cell>
          <cell r="GU83" t="str">
            <v>C39</v>
          </cell>
          <cell r="GV83">
            <v>0</v>
          </cell>
          <cell r="GW83">
            <v>0</v>
          </cell>
          <cell r="GX83">
            <v>0</v>
          </cell>
          <cell r="GY83">
            <v>0</v>
          </cell>
          <cell r="GZ83">
            <v>0</v>
          </cell>
          <cell r="HA83" t="str">
            <v>C310</v>
          </cell>
          <cell r="HB83">
            <v>0</v>
          </cell>
          <cell r="HG83" t="str">
            <v>C310</v>
          </cell>
          <cell r="HH83">
            <v>0</v>
          </cell>
          <cell r="HM83" t="str">
            <v/>
          </cell>
          <cell r="HN83" t="str">
            <v/>
          </cell>
          <cell r="HS83">
            <v>3090</v>
          </cell>
          <cell r="HT83" t="str">
            <v>PKN</v>
          </cell>
          <cell r="HU83">
            <v>0</v>
          </cell>
          <cell r="HV83" t="str">
            <v>IND</v>
          </cell>
          <cell r="HW83">
            <v>0</v>
          </cell>
          <cell r="HX83" t="str">
            <v>MAT-W</v>
          </cell>
          <cell r="HY83">
            <v>0</v>
          </cell>
          <cell r="HZ83" t="str">
            <v>SEJ-W</v>
          </cell>
          <cell r="IA83">
            <v>0</v>
          </cell>
          <cell r="IB83" t="str">
            <v>IGR-W</v>
          </cell>
          <cell r="IC83">
            <v>0</v>
          </cell>
          <cell r="ID83" t="str">
            <v>SBO</v>
          </cell>
          <cell r="IE83">
            <v>0</v>
          </cell>
          <cell r="IF83" t="str">
            <v>PJO</v>
          </cell>
          <cell r="IG83">
            <v>0</v>
          </cell>
          <cell r="IH83" t="str">
            <v>PRA</v>
          </cell>
          <cell r="II83">
            <v>0</v>
          </cell>
          <cell r="IJ83" t="str">
            <v>JAW</v>
          </cell>
          <cell r="IK83">
            <v>0</v>
          </cell>
          <cell r="IL83" t="str">
            <v>ARB</v>
          </cell>
          <cell r="IM83">
            <v>0</v>
          </cell>
          <cell r="IN83" t="str">
            <v>PKM</v>
          </cell>
          <cell r="IO83">
            <v>0</v>
          </cell>
          <cell r="IP83" t="str">
            <v>GEO-P</v>
          </cell>
          <cell r="IQ83">
            <v>0</v>
          </cell>
          <cell r="IR83" t="str">
            <v>SEJ-P</v>
          </cell>
          <cell r="IS83">
            <v>0</v>
          </cell>
          <cell r="IT83" t="str">
            <v>SOS-P</v>
          </cell>
          <cell r="IU83">
            <v>0</v>
          </cell>
          <cell r="IV83" t="str">
            <v>EKO-P</v>
          </cell>
          <cell r="IW83">
            <v>0</v>
          </cell>
          <cell r="IX83" t="str">
            <v>BIO-L</v>
          </cell>
          <cell r="IY83">
            <v>0</v>
          </cell>
          <cell r="IZ83" t="str">
            <v>IGR-L</v>
          </cell>
          <cell r="JA83">
            <v>0</v>
          </cell>
        </row>
        <row r="84">
          <cell r="H84" t="str">
            <v>Teknik Listrik Dasar Otomotif</v>
          </cell>
          <cell r="I84" t="str">
            <v>C203</v>
          </cell>
          <cell r="Q84" t="str">
            <v/>
          </cell>
          <cell r="AB84">
            <v>81</v>
          </cell>
          <cell r="AC84">
            <v>1</v>
          </cell>
          <cell r="AD84">
            <v>3091</v>
          </cell>
          <cell r="AE84" t="str">
            <v>0005723707</v>
          </cell>
          <cell r="AF84" t="str">
            <v>ADITA SAGIANTORO</v>
          </cell>
          <cell r="AG84" t="str">
            <v>L</v>
          </cell>
          <cell r="AH84" t="str">
            <v>10-TSM.1</v>
          </cell>
          <cell r="AI84" t="str">
            <v>AGM</v>
          </cell>
          <cell r="AJ84">
            <v>0</v>
          </cell>
          <cell r="AK84">
            <v>0</v>
          </cell>
          <cell r="AL84">
            <v>0</v>
          </cell>
          <cell r="AM84">
            <v>0</v>
          </cell>
          <cell r="AN84">
            <v>0</v>
          </cell>
          <cell r="AO84" t="str">
            <v>PKN</v>
          </cell>
          <cell r="AP84">
            <v>0</v>
          </cell>
          <cell r="AQ84">
            <v>0</v>
          </cell>
          <cell r="AR84">
            <v>0</v>
          </cell>
          <cell r="AS84">
            <v>0</v>
          </cell>
          <cell r="AT84">
            <v>0</v>
          </cell>
          <cell r="AU84" t="str">
            <v>IND</v>
          </cell>
          <cell r="AV84">
            <v>0</v>
          </cell>
          <cell r="AW84">
            <v>0</v>
          </cell>
          <cell r="AX84">
            <v>0</v>
          </cell>
          <cell r="AY84">
            <v>0</v>
          </cell>
          <cell r="AZ84">
            <v>0</v>
          </cell>
          <cell r="BA84" t="str">
            <v>MAT</v>
          </cell>
          <cell r="BB84">
            <v>0</v>
          </cell>
          <cell r="BC84">
            <v>0</v>
          </cell>
          <cell r="BD84">
            <v>0</v>
          </cell>
          <cell r="BE84">
            <v>0</v>
          </cell>
          <cell r="BF84">
            <v>0</v>
          </cell>
          <cell r="BG84" t="str">
            <v>SEJ</v>
          </cell>
          <cell r="BH84">
            <v>0</v>
          </cell>
          <cell r="BI84">
            <v>0</v>
          </cell>
          <cell r="BJ84">
            <v>0</v>
          </cell>
          <cell r="BK84">
            <v>0</v>
          </cell>
          <cell r="BL84">
            <v>0</v>
          </cell>
          <cell r="BM84" t="str">
            <v>ING</v>
          </cell>
          <cell r="BN84">
            <v>0</v>
          </cell>
          <cell r="BO84">
            <v>0</v>
          </cell>
          <cell r="BP84">
            <v>0</v>
          </cell>
          <cell r="BQ84">
            <v>0</v>
          </cell>
          <cell r="BR84">
            <v>0</v>
          </cell>
          <cell r="BS84" t="str">
            <v>SBU</v>
          </cell>
          <cell r="BT84">
            <v>0</v>
          </cell>
          <cell r="BU84">
            <v>0</v>
          </cell>
          <cell r="BV84">
            <v>0</v>
          </cell>
          <cell r="BW84">
            <v>0</v>
          </cell>
          <cell r="BX84">
            <v>0</v>
          </cell>
          <cell r="BY84" t="str">
            <v>KWU</v>
          </cell>
          <cell r="BZ84">
            <v>0</v>
          </cell>
          <cell r="CA84">
            <v>0</v>
          </cell>
          <cell r="CB84">
            <v>0</v>
          </cell>
          <cell r="CC84">
            <v>0</v>
          </cell>
          <cell r="CD84">
            <v>0</v>
          </cell>
          <cell r="CE84" t="str">
            <v>POR</v>
          </cell>
          <cell r="CF84">
            <v>0</v>
          </cell>
          <cell r="CG84">
            <v>0</v>
          </cell>
          <cell r="CH84">
            <v>0</v>
          </cell>
          <cell r="CI84">
            <v>0</v>
          </cell>
          <cell r="CJ84">
            <v>0</v>
          </cell>
          <cell r="CK84" t="str">
            <v>JAW</v>
          </cell>
          <cell r="CL84">
            <v>0</v>
          </cell>
          <cell r="CM84">
            <v>0</v>
          </cell>
          <cell r="CN84">
            <v>0</v>
          </cell>
          <cell r="CO84">
            <v>0</v>
          </cell>
          <cell r="CP84">
            <v>0</v>
          </cell>
          <cell r="CQ84" t="str">
            <v>C11</v>
          </cell>
          <cell r="CR84">
            <v>0</v>
          </cell>
          <cell r="CS84">
            <v>0</v>
          </cell>
          <cell r="CT84">
            <v>0</v>
          </cell>
          <cell r="CU84">
            <v>0</v>
          </cell>
          <cell r="CV84">
            <v>0</v>
          </cell>
          <cell r="CW84" t="str">
            <v>C12</v>
          </cell>
          <cell r="CX84">
            <v>0</v>
          </cell>
          <cell r="CY84">
            <v>0</v>
          </cell>
          <cell r="CZ84">
            <v>0</v>
          </cell>
          <cell r="DA84">
            <v>0</v>
          </cell>
          <cell r="DB84">
            <v>0</v>
          </cell>
          <cell r="DC84" t="str">
            <v>C13</v>
          </cell>
          <cell r="DD84">
            <v>0</v>
          </cell>
          <cell r="DE84">
            <v>0</v>
          </cell>
          <cell r="DF84">
            <v>0</v>
          </cell>
          <cell r="DG84">
            <v>0</v>
          </cell>
          <cell r="DH84">
            <v>0</v>
          </cell>
          <cell r="DI84" t="str">
            <v>C21</v>
          </cell>
          <cell r="DJ84">
            <v>0</v>
          </cell>
          <cell r="DK84">
            <v>0</v>
          </cell>
          <cell r="DL84">
            <v>0</v>
          </cell>
          <cell r="DM84">
            <v>0</v>
          </cell>
          <cell r="DN84">
            <v>0</v>
          </cell>
          <cell r="DO84" t="str">
            <v>C22</v>
          </cell>
          <cell r="DP84">
            <v>0</v>
          </cell>
          <cell r="DQ84">
            <v>0</v>
          </cell>
          <cell r="DR84">
            <v>0</v>
          </cell>
          <cell r="DS84">
            <v>0</v>
          </cell>
          <cell r="DT84">
            <v>0</v>
          </cell>
          <cell r="DU84" t="str">
            <v>C23</v>
          </cell>
          <cell r="DV84">
            <v>0</v>
          </cell>
          <cell r="DW84">
            <v>0</v>
          </cell>
          <cell r="DX84">
            <v>0</v>
          </cell>
          <cell r="DY84">
            <v>0</v>
          </cell>
          <cell r="DZ84">
            <v>0</v>
          </cell>
          <cell r="EA84" t="str">
            <v>C24</v>
          </cell>
          <cell r="EB84">
            <v>0</v>
          </cell>
          <cell r="EC84">
            <v>0</v>
          </cell>
          <cell r="ED84">
            <v>0</v>
          </cell>
          <cell r="EE84">
            <v>0</v>
          </cell>
          <cell r="EF84">
            <v>0</v>
          </cell>
          <cell r="EG84" t="str">
            <v>C25</v>
          </cell>
          <cell r="EH84">
            <v>0</v>
          </cell>
          <cell r="EI84">
            <v>0</v>
          </cell>
          <cell r="EJ84">
            <v>0</v>
          </cell>
          <cell r="EK84">
            <v>0</v>
          </cell>
          <cell r="EL84">
            <v>0</v>
          </cell>
          <cell r="EM84" t="str">
            <v>C26</v>
          </cell>
          <cell r="EN84">
            <v>0</v>
          </cell>
          <cell r="EO84">
            <v>0</v>
          </cell>
          <cell r="EP84">
            <v>0</v>
          </cell>
          <cell r="EQ84">
            <v>0</v>
          </cell>
          <cell r="ER84">
            <v>0</v>
          </cell>
          <cell r="ES84" t="str">
            <v>C27</v>
          </cell>
          <cell r="ET84">
            <v>0</v>
          </cell>
          <cell r="EU84">
            <v>0</v>
          </cell>
          <cell r="EV84">
            <v>0</v>
          </cell>
          <cell r="EW84">
            <v>0</v>
          </cell>
          <cell r="EX84">
            <v>0</v>
          </cell>
          <cell r="EY84" t="str">
            <v>C31</v>
          </cell>
          <cell r="EZ84">
            <v>0</v>
          </cell>
          <cell r="FA84">
            <v>0</v>
          </cell>
          <cell r="FB84">
            <v>0</v>
          </cell>
          <cell r="FC84">
            <v>0</v>
          </cell>
          <cell r="FD84">
            <v>0</v>
          </cell>
          <cell r="FE84" t="str">
            <v>C32</v>
          </cell>
          <cell r="FF84">
            <v>0</v>
          </cell>
          <cell r="FG84">
            <v>0</v>
          </cell>
          <cell r="FH84">
            <v>0</v>
          </cell>
          <cell r="FI84">
            <v>0</v>
          </cell>
          <cell r="FJ84">
            <v>0</v>
          </cell>
          <cell r="FK84" t="str">
            <v>C33</v>
          </cell>
          <cell r="FL84">
            <v>0</v>
          </cell>
          <cell r="FM84">
            <v>0</v>
          </cell>
          <cell r="FN84">
            <v>0</v>
          </cell>
          <cell r="FO84">
            <v>0</v>
          </cell>
          <cell r="FP84">
            <v>0</v>
          </cell>
          <cell r="FQ84" t="str">
            <v>C34</v>
          </cell>
          <cell r="FR84">
            <v>0</v>
          </cell>
          <cell r="FS84">
            <v>0</v>
          </cell>
          <cell r="FT84">
            <v>0</v>
          </cell>
          <cell r="FU84">
            <v>0</v>
          </cell>
          <cell r="FV84">
            <v>0</v>
          </cell>
          <cell r="FW84" t="str">
            <v>C35</v>
          </cell>
          <cell r="FX84">
            <v>0</v>
          </cell>
          <cell r="FY84">
            <v>0</v>
          </cell>
          <cell r="FZ84">
            <v>0</v>
          </cell>
          <cell r="GA84">
            <v>0</v>
          </cell>
          <cell r="GB84">
            <v>0</v>
          </cell>
          <cell r="GC84" t="str">
            <v>C36</v>
          </cell>
          <cell r="GD84">
            <v>0</v>
          </cell>
          <cell r="GE84">
            <v>0</v>
          </cell>
          <cell r="GF84">
            <v>0</v>
          </cell>
          <cell r="GG84">
            <v>0</v>
          </cell>
          <cell r="GH84">
            <v>0</v>
          </cell>
          <cell r="GI84" t="str">
            <v>C37</v>
          </cell>
          <cell r="GJ84">
            <v>0</v>
          </cell>
          <cell r="GK84">
            <v>0</v>
          </cell>
          <cell r="GL84">
            <v>0</v>
          </cell>
          <cell r="GM84">
            <v>0</v>
          </cell>
          <cell r="GN84">
            <v>0</v>
          </cell>
          <cell r="GO84" t="str">
            <v>C38</v>
          </cell>
          <cell r="GP84">
            <v>0</v>
          </cell>
          <cell r="GQ84">
            <v>0</v>
          </cell>
          <cell r="GR84">
            <v>0</v>
          </cell>
          <cell r="GS84">
            <v>0</v>
          </cell>
          <cell r="GT84">
            <v>0</v>
          </cell>
          <cell r="GU84" t="str">
            <v>C39</v>
          </cell>
          <cell r="GV84">
            <v>0</v>
          </cell>
          <cell r="GW84">
            <v>0</v>
          </cell>
          <cell r="GX84">
            <v>0</v>
          </cell>
          <cell r="GY84">
            <v>0</v>
          </cell>
          <cell r="GZ84">
            <v>0</v>
          </cell>
          <cell r="HA84" t="str">
            <v>C310</v>
          </cell>
          <cell r="HB84">
            <v>0</v>
          </cell>
          <cell r="HG84" t="str">
            <v>C310</v>
          </cell>
          <cell r="HH84">
            <v>0</v>
          </cell>
          <cell r="HM84" t="str">
            <v/>
          </cell>
          <cell r="HN84" t="str">
            <v/>
          </cell>
          <cell r="HS84">
            <v>3091</v>
          </cell>
          <cell r="HT84" t="str">
            <v>PKN</v>
          </cell>
          <cell r="HU84">
            <v>0</v>
          </cell>
          <cell r="HV84" t="str">
            <v>IND</v>
          </cell>
          <cell r="HW84">
            <v>0</v>
          </cell>
          <cell r="HX84" t="str">
            <v>MAT-W</v>
          </cell>
          <cell r="HY84">
            <v>0</v>
          </cell>
          <cell r="HZ84" t="str">
            <v>SEJ-W</v>
          </cell>
          <cell r="IA84">
            <v>0</v>
          </cell>
          <cell r="IB84" t="str">
            <v>IGR-W</v>
          </cell>
          <cell r="IC84">
            <v>0</v>
          </cell>
          <cell r="ID84" t="str">
            <v>SBO</v>
          </cell>
          <cell r="IE84">
            <v>0</v>
          </cell>
          <cell r="IF84" t="str">
            <v>PJO</v>
          </cell>
          <cell r="IG84">
            <v>0</v>
          </cell>
          <cell r="IH84" t="str">
            <v>PRA</v>
          </cell>
          <cell r="II84">
            <v>0</v>
          </cell>
          <cell r="IJ84" t="str">
            <v>JAW</v>
          </cell>
          <cell r="IK84">
            <v>0</v>
          </cell>
          <cell r="IL84" t="str">
            <v>ARB</v>
          </cell>
          <cell r="IM84">
            <v>0</v>
          </cell>
          <cell r="IN84" t="str">
            <v>PKM</v>
          </cell>
          <cell r="IO84">
            <v>0</v>
          </cell>
          <cell r="IP84" t="str">
            <v>GEO-P</v>
          </cell>
          <cell r="IQ84">
            <v>0</v>
          </cell>
          <cell r="IR84" t="str">
            <v>SEJ-P</v>
          </cell>
          <cell r="IS84">
            <v>0</v>
          </cell>
          <cell r="IT84" t="str">
            <v>SOS-P</v>
          </cell>
          <cell r="IU84">
            <v>0</v>
          </cell>
          <cell r="IV84" t="str">
            <v>EKO-P</v>
          </cell>
          <cell r="IW84">
            <v>0</v>
          </cell>
          <cell r="IX84" t="str">
            <v>BIO-L</v>
          </cell>
          <cell r="IY84">
            <v>0</v>
          </cell>
          <cell r="IZ84" t="str">
            <v>IGR-L</v>
          </cell>
          <cell r="JA84">
            <v>0</v>
          </cell>
        </row>
        <row r="85">
          <cell r="H85" t="str">
            <v xml:space="preserve">Simulasi Digital </v>
          </cell>
          <cell r="I85" t="str">
            <v>C204</v>
          </cell>
          <cell r="Q85" t="str">
            <v/>
          </cell>
          <cell r="AB85">
            <v>82</v>
          </cell>
          <cell r="AC85">
            <v>2</v>
          </cell>
          <cell r="AD85">
            <v>3092</v>
          </cell>
          <cell r="AE85" t="str">
            <v>0018195659</v>
          </cell>
          <cell r="AF85" t="str">
            <v>ADITYA DESTRIAWAN</v>
          </cell>
          <cell r="AG85" t="str">
            <v>L</v>
          </cell>
          <cell r="AH85" t="str">
            <v>10-TSM.1</v>
          </cell>
          <cell r="AI85" t="str">
            <v>AGM</v>
          </cell>
          <cell r="AJ85">
            <v>0</v>
          </cell>
          <cell r="AK85">
            <v>0</v>
          </cell>
          <cell r="AL85">
            <v>0</v>
          </cell>
          <cell r="AM85">
            <v>0</v>
          </cell>
          <cell r="AN85">
            <v>0</v>
          </cell>
          <cell r="AO85" t="str">
            <v>PKN</v>
          </cell>
          <cell r="AP85">
            <v>0</v>
          </cell>
          <cell r="AQ85">
            <v>0</v>
          </cell>
          <cell r="AR85">
            <v>0</v>
          </cell>
          <cell r="AS85">
            <v>0</v>
          </cell>
          <cell r="AT85">
            <v>0</v>
          </cell>
          <cell r="AU85" t="str">
            <v>IND</v>
          </cell>
          <cell r="AV85">
            <v>0</v>
          </cell>
          <cell r="AW85">
            <v>0</v>
          </cell>
          <cell r="AX85">
            <v>0</v>
          </cell>
          <cell r="AY85">
            <v>0</v>
          </cell>
          <cell r="AZ85">
            <v>0</v>
          </cell>
          <cell r="BA85" t="str">
            <v>MAT</v>
          </cell>
          <cell r="BB85">
            <v>0</v>
          </cell>
          <cell r="BC85">
            <v>0</v>
          </cell>
          <cell r="BD85">
            <v>0</v>
          </cell>
          <cell r="BE85">
            <v>0</v>
          </cell>
          <cell r="BF85">
            <v>0</v>
          </cell>
          <cell r="BG85" t="str">
            <v>SEJ</v>
          </cell>
          <cell r="BH85">
            <v>0</v>
          </cell>
          <cell r="BI85">
            <v>0</v>
          </cell>
          <cell r="BJ85">
            <v>0</v>
          </cell>
          <cell r="BK85">
            <v>0</v>
          </cell>
          <cell r="BL85">
            <v>0</v>
          </cell>
          <cell r="BM85" t="str">
            <v>ING</v>
          </cell>
          <cell r="BN85">
            <v>0</v>
          </cell>
          <cell r="BO85">
            <v>0</v>
          </cell>
          <cell r="BP85">
            <v>0</v>
          </cell>
          <cell r="BQ85">
            <v>0</v>
          </cell>
          <cell r="BR85">
            <v>0</v>
          </cell>
          <cell r="BS85" t="str">
            <v>SBU</v>
          </cell>
          <cell r="BT85">
            <v>0</v>
          </cell>
          <cell r="BU85">
            <v>0</v>
          </cell>
          <cell r="BV85">
            <v>0</v>
          </cell>
          <cell r="BW85">
            <v>0</v>
          </cell>
          <cell r="BX85">
            <v>0</v>
          </cell>
          <cell r="BY85" t="str">
            <v>KWU</v>
          </cell>
          <cell r="BZ85">
            <v>0</v>
          </cell>
          <cell r="CA85">
            <v>0</v>
          </cell>
          <cell r="CB85">
            <v>0</v>
          </cell>
          <cell r="CC85">
            <v>0</v>
          </cell>
          <cell r="CD85">
            <v>0</v>
          </cell>
          <cell r="CE85" t="str">
            <v>POR</v>
          </cell>
          <cell r="CF85">
            <v>0</v>
          </cell>
          <cell r="CG85">
            <v>0</v>
          </cell>
          <cell r="CH85">
            <v>0</v>
          </cell>
          <cell r="CI85">
            <v>0</v>
          </cell>
          <cell r="CJ85">
            <v>0</v>
          </cell>
          <cell r="CK85" t="str">
            <v>JAW</v>
          </cell>
          <cell r="CL85">
            <v>0</v>
          </cell>
          <cell r="CM85">
            <v>0</v>
          </cell>
          <cell r="CN85">
            <v>0</v>
          </cell>
          <cell r="CO85">
            <v>0</v>
          </cell>
          <cell r="CP85">
            <v>0</v>
          </cell>
          <cell r="CQ85" t="str">
            <v>C11</v>
          </cell>
          <cell r="CR85">
            <v>0</v>
          </cell>
          <cell r="CS85">
            <v>0</v>
          </cell>
          <cell r="CT85">
            <v>0</v>
          </cell>
          <cell r="CU85">
            <v>0</v>
          </cell>
          <cell r="CV85">
            <v>0</v>
          </cell>
          <cell r="CW85" t="str">
            <v>C12</v>
          </cell>
          <cell r="CX85">
            <v>0</v>
          </cell>
          <cell r="CY85">
            <v>0</v>
          </cell>
          <cell r="CZ85">
            <v>0</v>
          </cell>
          <cell r="DA85">
            <v>0</v>
          </cell>
          <cell r="DB85">
            <v>0</v>
          </cell>
          <cell r="DC85" t="str">
            <v>C13</v>
          </cell>
          <cell r="DD85">
            <v>0</v>
          </cell>
          <cell r="DE85">
            <v>0</v>
          </cell>
          <cell r="DF85">
            <v>0</v>
          </cell>
          <cell r="DG85">
            <v>0</v>
          </cell>
          <cell r="DH85">
            <v>0</v>
          </cell>
          <cell r="DI85" t="str">
            <v>C21</v>
          </cell>
          <cell r="DJ85">
            <v>0</v>
          </cell>
          <cell r="DK85">
            <v>0</v>
          </cell>
          <cell r="DL85">
            <v>0</v>
          </cell>
          <cell r="DM85">
            <v>0</v>
          </cell>
          <cell r="DN85">
            <v>0</v>
          </cell>
          <cell r="DO85" t="str">
            <v>C22</v>
          </cell>
          <cell r="DP85">
            <v>0</v>
          </cell>
          <cell r="DQ85">
            <v>0</v>
          </cell>
          <cell r="DR85">
            <v>0</v>
          </cell>
          <cell r="DS85">
            <v>0</v>
          </cell>
          <cell r="DT85">
            <v>0</v>
          </cell>
          <cell r="DU85" t="str">
            <v>C23</v>
          </cell>
          <cell r="DV85">
            <v>0</v>
          </cell>
          <cell r="DW85">
            <v>0</v>
          </cell>
          <cell r="DX85">
            <v>0</v>
          </cell>
          <cell r="DY85">
            <v>0</v>
          </cell>
          <cell r="DZ85">
            <v>0</v>
          </cell>
          <cell r="EA85" t="str">
            <v>C24</v>
          </cell>
          <cell r="EB85">
            <v>0</v>
          </cell>
          <cell r="EC85">
            <v>0</v>
          </cell>
          <cell r="ED85">
            <v>0</v>
          </cell>
          <cell r="EE85">
            <v>0</v>
          </cell>
          <cell r="EF85">
            <v>0</v>
          </cell>
          <cell r="EG85" t="str">
            <v>C25</v>
          </cell>
          <cell r="EH85">
            <v>0</v>
          </cell>
          <cell r="EI85">
            <v>0</v>
          </cell>
          <cell r="EJ85">
            <v>0</v>
          </cell>
          <cell r="EK85">
            <v>0</v>
          </cell>
          <cell r="EL85">
            <v>0</v>
          </cell>
          <cell r="EM85" t="str">
            <v>C26</v>
          </cell>
          <cell r="EN85">
            <v>0</v>
          </cell>
          <cell r="EO85">
            <v>0</v>
          </cell>
          <cell r="EP85">
            <v>0</v>
          </cell>
          <cell r="EQ85">
            <v>0</v>
          </cell>
          <cell r="ER85">
            <v>0</v>
          </cell>
          <cell r="ES85" t="str">
            <v>C27</v>
          </cell>
          <cell r="ET85">
            <v>0</v>
          </cell>
          <cell r="EU85">
            <v>0</v>
          </cell>
          <cell r="EV85">
            <v>0</v>
          </cell>
          <cell r="EW85">
            <v>0</v>
          </cell>
          <cell r="EX85">
            <v>0</v>
          </cell>
          <cell r="EY85" t="str">
            <v>C31</v>
          </cell>
          <cell r="EZ85">
            <v>0</v>
          </cell>
          <cell r="FA85">
            <v>0</v>
          </cell>
          <cell r="FB85">
            <v>0</v>
          </cell>
          <cell r="FC85">
            <v>0</v>
          </cell>
          <cell r="FD85">
            <v>0</v>
          </cell>
          <cell r="FE85" t="str">
            <v>C32</v>
          </cell>
          <cell r="FF85">
            <v>0</v>
          </cell>
          <cell r="FG85">
            <v>0</v>
          </cell>
          <cell r="FH85">
            <v>0</v>
          </cell>
          <cell r="FI85">
            <v>0</v>
          </cell>
          <cell r="FJ85">
            <v>0</v>
          </cell>
          <cell r="FK85" t="str">
            <v>C33</v>
          </cell>
          <cell r="FL85">
            <v>0</v>
          </cell>
          <cell r="FM85">
            <v>0</v>
          </cell>
          <cell r="FN85">
            <v>0</v>
          </cell>
          <cell r="FO85">
            <v>0</v>
          </cell>
          <cell r="FP85">
            <v>0</v>
          </cell>
          <cell r="FQ85" t="str">
            <v>C34</v>
          </cell>
          <cell r="FR85">
            <v>0</v>
          </cell>
          <cell r="FS85">
            <v>0</v>
          </cell>
          <cell r="FT85">
            <v>0</v>
          </cell>
          <cell r="FU85">
            <v>0</v>
          </cell>
          <cell r="FV85">
            <v>0</v>
          </cell>
          <cell r="FW85" t="str">
            <v>C35</v>
          </cell>
          <cell r="FX85">
            <v>0</v>
          </cell>
          <cell r="FY85">
            <v>0</v>
          </cell>
          <cell r="FZ85">
            <v>0</v>
          </cell>
          <cell r="GA85">
            <v>0</v>
          </cell>
          <cell r="GB85">
            <v>0</v>
          </cell>
          <cell r="GC85" t="str">
            <v>C36</v>
          </cell>
          <cell r="GD85">
            <v>0</v>
          </cell>
          <cell r="GE85">
            <v>0</v>
          </cell>
          <cell r="GF85">
            <v>0</v>
          </cell>
          <cell r="GG85">
            <v>0</v>
          </cell>
          <cell r="GH85">
            <v>0</v>
          </cell>
          <cell r="GI85" t="str">
            <v>C37</v>
          </cell>
          <cell r="GJ85">
            <v>0</v>
          </cell>
          <cell r="GK85">
            <v>0</v>
          </cell>
          <cell r="GL85">
            <v>0</v>
          </cell>
          <cell r="GM85">
            <v>0</v>
          </cell>
          <cell r="GN85">
            <v>0</v>
          </cell>
          <cell r="GO85" t="str">
            <v>C38</v>
          </cell>
          <cell r="GP85">
            <v>0</v>
          </cell>
          <cell r="GQ85">
            <v>0</v>
          </cell>
          <cell r="GR85">
            <v>0</v>
          </cell>
          <cell r="GS85">
            <v>0</v>
          </cell>
          <cell r="GT85">
            <v>0</v>
          </cell>
          <cell r="GU85" t="str">
            <v>C39</v>
          </cell>
          <cell r="GV85">
            <v>0</v>
          </cell>
          <cell r="GW85">
            <v>0</v>
          </cell>
          <cell r="GX85">
            <v>0</v>
          </cell>
          <cell r="GY85">
            <v>0</v>
          </cell>
          <cell r="GZ85">
            <v>0</v>
          </cell>
          <cell r="HA85" t="str">
            <v>C310</v>
          </cell>
          <cell r="HB85">
            <v>0</v>
          </cell>
          <cell r="HG85" t="str">
            <v>C310</v>
          </cell>
          <cell r="HH85">
            <v>0</v>
          </cell>
          <cell r="HM85" t="str">
            <v/>
          </cell>
          <cell r="HN85" t="str">
            <v/>
          </cell>
          <cell r="HS85">
            <v>3092</v>
          </cell>
          <cell r="HT85" t="str">
            <v>PKN</v>
          </cell>
          <cell r="HU85">
            <v>0</v>
          </cell>
          <cell r="HV85" t="str">
            <v>IND</v>
          </cell>
          <cell r="HW85">
            <v>0</v>
          </cell>
          <cell r="HX85" t="str">
            <v>MAT-W</v>
          </cell>
          <cell r="HY85">
            <v>0</v>
          </cell>
          <cell r="HZ85" t="str">
            <v>SEJ-W</v>
          </cell>
          <cell r="IA85">
            <v>0</v>
          </cell>
          <cell r="IB85" t="str">
            <v>IGR-W</v>
          </cell>
          <cell r="IC85">
            <v>0</v>
          </cell>
          <cell r="ID85" t="str">
            <v>SBO</v>
          </cell>
          <cell r="IE85">
            <v>0</v>
          </cell>
          <cell r="IF85" t="str">
            <v>PJO</v>
          </cell>
          <cell r="IG85">
            <v>0</v>
          </cell>
          <cell r="IH85" t="str">
            <v>PRA</v>
          </cell>
          <cell r="II85">
            <v>0</v>
          </cell>
          <cell r="IJ85" t="str">
            <v>JAW</v>
          </cell>
          <cell r="IK85">
            <v>0</v>
          </cell>
          <cell r="IL85" t="str">
            <v>ARB</v>
          </cell>
          <cell r="IM85">
            <v>0</v>
          </cell>
          <cell r="IN85" t="str">
            <v>PKM</v>
          </cell>
          <cell r="IO85">
            <v>0</v>
          </cell>
          <cell r="IP85" t="str">
            <v>GEO-P</v>
          </cell>
          <cell r="IQ85">
            <v>0</v>
          </cell>
          <cell r="IR85" t="str">
            <v>SEJ-P</v>
          </cell>
          <cell r="IS85">
            <v>0</v>
          </cell>
          <cell r="IT85" t="str">
            <v>SOS-P</v>
          </cell>
          <cell r="IU85">
            <v>0</v>
          </cell>
          <cell r="IV85" t="str">
            <v>EKO-P</v>
          </cell>
          <cell r="IW85">
            <v>0</v>
          </cell>
          <cell r="IX85" t="str">
            <v>BIO-L</v>
          </cell>
          <cell r="IY85">
            <v>0</v>
          </cell>
          <cell r="IZ85" t="str">
            <v>IGR-L</v>
          </cell>
          <cell r="JA85">
            <v>0</v>
          </cell>
        </row>
        <row r="86">
          <cell r="H86" t="str">
            <v>Etika Profesi</v>
          </cell>
          <cell r="I86" t="str">
            <v>C232</v>
          </cell>
          <cell r="Q86" t="str">
            <v/>
          </cell>
          <cell r="AB86">
            <v>83</v>
          </cell>
          <cell r="AC86">
            <v>3</v>
          </cell>
          <cell r="AD86">
            <v>3093</v>
          </cell>
          <cell r="AE86" t="str">
            <v>0011672275</v>
          </cell>
          <cell r="AF86" t="str">
            <v>AHMAD FEBRIAWAN</v>
          </cell>
          <cell r="AG86" t="str">
            <v>L</v>
          </cell>
          <cell r="AH86" t="str">
            <v>10-TSM.1</v>
          </cell>
          <cell r="AI86" t="str">
            <v>AGM</v>
          </cell>
          <cell r="AJ86">
            <v>0</v>
          </cell>
          <cell r="AK86">
            <v>0</v>
          </cell>
          <cell r="AL86">
            <v>0</v>
          </cell>
          <cell r="AM86">
            <v>0</v>
          </cell>
          <cell r="AN86">
            <v>0</v>
          </cell>
          <cell r="AO86" t="str">
            <v>PKN</v>
          </cell>
          <cell r="AP86">
            <v>0</v>
          </cell>
          <cell r="AQ86">
            <v>0</v>
          </cell>
          <cell r="AR86">
            <v>0</v>
          </cell>
          <cell r="AS86">
            <v>0</v>
          </cell>
          <cell r="AT86">
            <v>0</v>
          </cell>
          <cell r="AU86" t="str">
            <v>IND</v>
          </cell>
          <cell r="AV86">
            <v>0</v>
          </cell>
          <cell r="AW86">
            <v>0</v>
          </cell>
          <cell r="AX86">
            <v>0</v>
          </cell>
          <cell r="AY86">
            <v>0</v>
          </cell>
          <cell r="AZ86">
            <v>0</v>
          </cell>
          <cell r="BA86" t="str">
            <v>MAT</v>
          </cell>
          <cell r="BB86">
            <v>0</v>
          </cell>
          <cell r="BC86">
            <v>0</v>
          </cell>
          <cell r="BD86">
            <v>0</v>
          </cell>
          <cell r="BE86">
            <v>0</v>
          </cell>
          <cell r="BF86">
            <v>0</v>
          </cell>
          <cell r="BG86" t="str">
            <v>SEJ</v>
          </cell>
          <cell r="BH86">
            <v>0</v>
          </cell>
          <cell r="BI86">
            <v>0</v>
          </cell>
          <cell r="BJ86">
            <v>0</v>
          </cell>
          <cell r="BK86">
            <v>0</v>
          </cell>
          <cell r="BL86">
            <v>0</v>
          </cell>
          <cell r="BM86" t="str">
            <v>ING</v>
          </cell>
          <cell r="BN86">
            <v>0</v>
          </cell>
          <cell r="BO86">
            <v>0</v>
          </cell>
          <cell r="BP86">
            <v>0</v>
          </cell>
          <cell r="BQ86">
            <v>0</v>
          </cell>
          <cell r="BR86">
            <v>0</v>
          </cell>
          <cell r="BS86" t="str">
            <v>SBU</v>
          </cell>
          <cell r="BT86">
            <v>0</v>
          </cell>
          <cell r="BU86">
            <v>0</v>
          </cell>
          <cell r="BV86">
            <v>0</v>
          </cell>
          <cell r="BW86">
            <v>0</v>
          </cell>
          <cell r="BX86">
            <v>0</v>
          </cell>
          <cell r="BY86" t="str">
            <v>KWU</v>
          </cell>
          <cell r="BZ86">
            <v>0</v>
          </cell>
          <cell r="CA86">
            <v>0</v>
          </cell>
          <cell r="CB86">
            <v>0</v>
          </cell>
          <cell r="CC86">
            <v>0</v>
          </cell>
          <cell r="CD86">
            <v>0</v>
          </cell>
          <cell r="CE86" t="str">
            <v>POR</v>
          </cell>
          <cell r="CF86">
            <v>0</v>
          </cell>
          <cell r="CG86">
            <v>0</v>
          </cell>
          <cell r="CH86">
            <v>0</v>
          </cell>
          <cell r="CI86">
            <v>0</v>
          </cell>
          <cell r="CJ86">
            <v>0</v>
          </cell>
          <cell r="CK86" t="str">
            <v>JAW</v>
          </cell>
          <cell r="CL86">
            <v>0</v>
          </cell>
          <cell r="CM86">
            <v>0</v>
          </cell>
          <cell r="CN86">
            <v>0</v>
          </cell>
          <cell r="CO86">
            <v>0</v>
          </cell>
          <cell r="CP86">
            <v>0</v>
          </cell>
          <cell r="CQ86" t="str">
            <v>C11</v>
          </cell>
          <cell r="CR86">
            <v>0</v>
          </cell>
          <cell r="CS86">
            <v>0</v>
          </cell>
          <cell r="CT86">
            <v>0</v>
          </cell>
          <cell r="CU86">
            <v>0</v>
          </cell>
          <cell r="CV86">
            <v>0</v>
          </cell>
          <cell r="CW86" t="str">
            <v>C12</v>
          </cell>
          <cell r="CX86">
            <v>0</v>
          </cell>
          <cell r="CY86">
            <v>0</v>
          </cell>
          <cell r="CZ86">
            <v>0</v>
          </cell>
          <cell r="DA86">
            <v>0</v>
          </cell>
          <cell r="DB86">
            <v>0</v>
          </cell>
          <cell r="DC86" t="str">
            <v>C13</v>
          </cell>
          <cell r="DD86">
            <v>0</v>
          </cell>
          <cell r="DE86">
            <v>0</v>
          </cell>
          <cell r="DF86">
            <v>0</v>
          </cell>
          <cell r="DG86">
            <v>0</v>
          </cell>
          <cell r="DH86">
            <v>0</v>
          </cell>
          <cell r="DI86" t="str">
            <v>C21</v>
          </cell>
          <cell r="DJ86">
            <v>0</v>
          </cell>
          <cell r="DK86">
            <v>0</v>
          </cell>
          <cell r="DL86">
            <v>0</v>
          </cell>
          <cell r="DM86">
            <v>0</v>
          </cell>
          <cell r="DN86">
            <v>0</v>
          </cell>
          <cell r="DO86" t="str">
            <v>C22</v>
          </cell>
          <cell r="DP86">
            <v>0</v>
          </cell>
          <cell r="DQ86">
            <v>0</v>
          </cell>
          <cell r="DR86">
            <v>0</v>
          </cell>
          <cell r="DS86">
            <v>0</v>
          </cell>
          <cell r="DT86">
            <v>0</v>
          </cell>
          <cell r="DU86" t="str">
            <v>C23</v>
          </cell>
          <cell r="DV86">
            <v>0</v>
          </cell>
          <cell r="DW86">
            <v>0</v>
          </cell>
          <cell r="DX86">
            <v>0</v>
          </cell>
          <cell r="DY86">
            <v>0</v>
          </cell>
          <cell r="DZ86">
            <v>0</v>
          </cell>
          <cell r="EA86" t="str">
            <v>C24</v>
          </cell>
          <cell r="EB86">
            <v>0</v>
          </cell>
          <cell r="EC86">
            <v>0</v>
          </cell>
          <cell r="ED86">
            <v>0</v>
          </cell>
          <cell r="EE86">
            <v>0</v>
          </cell>
          <cell r="EF86">
            <v>0</v>
          </cell>
          <cell r="EG86" t="str">
            <v>C25</v>
          </cell>
          <cell r="EH86">
            <v>0</v>
          </cell>
          <cell r="EI86">
            <v>0</v>
          </cell>
          <cell r="EJ86">
            <v>0</v>
          </cell>
          <cell r="EK86">
            <v>0</v>
          </cell>
          <cell r="EL86">
            <v>0</v>
          </cell>
          <cell r="EM86" t="str">
            <v>C26</v>
          </cell>
          <cell r="EN86">
            <v>0</v>
          </cell>
          <cell r="EO86">
            <v>0</v>
          </cell>
          <cell r="EP86">
            <v>0</v>
          </cell>
          <cell r="EQ86">
            <v>0</v>
          </cell>
          <cell r="ER86">
            <v>0</v>
          </cell>
          <cell r="ES86" t="str">
            <v>C27</v>
          </cell>
          <cell r="ET86">
            <v>0</v>
          </cell>
          <cell r="EU86">
            <v>0</v>
          </cell>
          <cell r="EV86">
            <v>0</v>
          </cell>
          <cell r="EW86">
            <v>0</v>
          </cell>
          <cell r="EX86">
            <v>0</v>
          </cell>
          <cell r="EY86" t="str">
            <v>C31</v>
          </cell>
          <cell r="EZ86">
            <v>0</v>
          </cell>
          <cell r="FA86">
            <v>0</v>
          </cell>
          <cell r="FB86">
            <v>0</v>
          </cell>
          <cell r="FC86">
            <v>0</v>
          </cell>
          <cell r="FD86">
            <v>0</v>
          </cell>
          <cell r="FE86" t="str">
            <v>C32</v>
          </cell>
          <cell r="FF86">
            <v>0</v>
          </cell>
          <cell r="FG86">
            <v>0</v>
          </cell>
          <cell r="FH86">
            <v>0</v>
          </cell>
          <cell r="FI86">
            <v>0</v>
          </cell>
          <cell r="FJ86">
            <v>0</v>
          </cell>
          <cell r="FK86" t="str">
            <v>C33</v>
          </cell>
          <cell r="FL86">
            <v>0</v>
          </cell>
          <cell r="FM86">
            <v>0</v>
          </cell>
          <cell r="FN86">
            <v>0</v>
          </cell>
          <cell r="FO86">
            <v>0</v>
          </cell>
          <cell r="FP86">
            <v>0</v>
          </cell>
          <cell r="FQ86" t="str">
            <v>C34</v>
          </cell>
          <cell r="FR86">
            <v>0</v>
          </cell>
          <cell r="FS86">
            <v>0</v>
          </cell>
          <cell r="FT86">
            <v>0</v>
          </cell>
          <cell r="FU86">
            <v>0</v>
          </cell>
          <cell r="FV86">
            <v>0</v>
          </cell>
          <cell r="FW86" t="str">
            <v>C35</v>
          </cell>
          <cell r="FX86">
            <v>0</v>
          </cell>
          <cell r="FY86">
            <v>0</v>
          </cell>
          <cell r="FZ86">
            <v>0</v>
          </cell>
          <cell r="GA86">
            <v>0</v>
          </cell>
          <cell r="GB86">
            <v>0</v>
          </cell>
          <cell r="GC86" t="str">
            <v>C36</v>
          </cell>
          <cell r="GD86">
            <v>0</v>
          </cell>
          <cell r="GE86">
            <v>0</v>
          </cell>
          <cell r="GF86">
            <v>0</v>
          </cell>
          <cell r="GG86">
            <v>0</v>
          </cell>
          <cell r="GH86">
            <v>0</v>
          </cell>
          <cell r="GI86" t="str">
            <v>C37</v>
          </cell>
          <cell r="GJ86">
            <v>0</v>
          </cell>
          <cell r="GK86">
            <v>0</v>
          </cell>
          <cell r="GL86">
            <v>0</v>
          </cell>
          <cell r="GM86">
            <v>0</v>
          </cell>
          <cell r="GN86">
            <v>0</v>
          </cell>
          <cell r="GO86" t="str">
            <v>C38</v>
          </cell>
          <cell r="GP86">
            <v>0</v>
          </cell>
          <cell r="GQ86">
            <v>0</v>
          </cell>
          <cell r="GR86">
            <v>0</v>
          </cell>
          <cell r="GS86">
            <v>0</v>
          </cell>
          <cell r="GT86">
            <v>0</v>
          </cell>
          <cell r="GU86" t="str">
            <v>C39</v>
          </cell>
          <cell r="GV86">
            <v>0</v>
          </cell>
          <cell r="GW86">
            <v>0</v>
          </cell>
          <cell r="GX86">
            <v>0</v>
          </cell>
          <cell r="GY86">
            <v>0</v>
          </cell>
          <cell r="GZ86">
            <v>0</v>
          </cell>
          <cell r="HA86" t="str">
            <v>C310</v>
          </cell>
          <cell r="HB86">
            <v>0</v>
          </cell>
          <cell r="HG86" t="str">
            <v>C310</v>
          </cell>
          <cell r="HH86">
            <v>0</v>
          </cell>
          <cell r="HM86" t="str">
            <v/>
          </cell>
          <cell r="HN86" t="str">
            <v/>
          </cell>
          <cell r="HS86">
            <v>3093</v>
          </cell>
          <cell r="HT86" t="str">
            <v>PKN</v>
          </cell>
          <cell r="HU86">
            <v>0</v>
          </cell>
          <cell r="HV86" t="str">
            <v>IND</v>
          </cell>
          <cell r="HW86">
            <v>0</v>
          </cell>
          <cell r="HX86" t="str">
            <v>MAT-W</v>
          </cell>
          <cell r="HY86">
            <v>0</v>
          </cell>
          <cell r="HZ86" t="str">
            <v>SEJ-W</v>
          </cell>
          <cell r="IA86">
            <v>0</v>
          </cell>
          <cell r="IB86" t="str">
            <v>IGR-W</v>
          </cell>
          <cell r="IC86">
            <v>0</v>
          </cell>
          <cell r="ID86" t="str">
            <v>SBO</v>
          </cell>
          <cell r="IE86">
            <v>0</v>
          </cell>
          <cell r="IF86" t="str">
            <v>PJO</v>
          </cell>
          <cell r="IG86">
            <v>0</v>
          </cell>
          <cell r="IH86" t="str">
            <v>PRA</v>
          </cell>
          <cell r="II86">
            <v>0</v>
          </cell>
          <cell r="IJ86" t="str">
            <v>JAW</v>
          </cell>
          <cell r="IK86">
            <v>0</v>
          </cell>
          <cell r="IL86" t="str">
            <v>ARB</v>
          </cell>
          <cell r="IM86">
            <v>0</v>
          </cell>
          <cell r="IN86" t="str">
            <v>PKM</v>
          </cell>
          <cell r="IO86">
            <v>0</v>
          </cell>
          <cell r="IP86" t="str">
            <v>GEO-P</v>
          </cell>
          <cell r="IQ86">
            <v>0</v>
          </cell>
          <cell r="IR86" t="str">
            <v>SEJ-P</v>
          </cell>
          <cell r="IS86">
            <v>0</v>
          </cell>
          <cell r="IT86" t="str">
            <v>SOS-P</v>
          </cell>
          <cell r="IU86">
            <v>0</v>
          </cell>
          <cell r="IV86" t="str">
            <v>EKO-P</v>
          </cell>
          <cell r="IW86">
            <v>0</v>
          </cell>
          <cell r="IX86" t="str">
            <v>BIO-L</v>
          </cell>
          <cell r="IY86">
            <v>0</v>
          </cell>
          <cell r="IZ86" t="str">
            <v>IGR-L</v>
          </cell>
          <cell r="JA86">
            <v>0</v>
          </cell>
        </row>
        <row r="87">
          <cell r="D87" t="str">
            <v>Jumlah KD</v>
          </cell>
          <cell r="H87" t="str">
            <v>Dasar-dasar Perbankan</v>
          </cell>
          <cell r="I87" t="str">
            <v>C233</v>
          </cell>
          <cell r="Q87" t="str">
            <v/>
          </cell>
          <cell r="AB87">
            <v>84</v>
          </cell>
          <cell r="AC87">
            <v>4</v>
          </cell>
          <cell r="AD87">
            <v>3094</v>
          </cell>
          <cell r="AE87" t="str">
            <v>0004830311</v>
          </cell>
          <cell r="AF87" t="str">
            <v>AHMAD HENDRAWAN</v>
          </cell>
          <cell r="AG87" t="str">
            <v>L</v>
          </cell>
          <cell r="AH87" t="str">
            <v>10-TSM.1</v>
          </cell>
          <cell r="AI87" t="str">
            <v>AGM</v>
          </cell>
          <cell r="AJ87">
            <v>0</v>
          </cell>
          <cell r="AK87">
            <v>0</v>
          </cell>
          <cell r="AL87">
            <v>0</v>
          </cell>
          <cell r="AM87">
            <v>0</v>
          </cell>
          <cell r="AN87">
            <v>0</v>
          </cell>
          <cell r="AO87" t="str">
            <v>PKN</v>
          </cell>
          <cell r="AP87">
            <v>0</v>
          </cell>
          <cell r="AQ87">
            <v>0</v>
          </cell>
          <cell r="AR87">
            <v>0</v>
          </cell>
          <cell r="AS87">
            <v>0</v>
          </cell>
          <cell r="AT87">
            <v>0</v>
          </cell>
          <cell r="AU87" t="str">
            <v>IND</v>
          </cell>
          <cell r="AV87">
            <v>0</v>
          </cell>
          <cell r="AW87">
            <v>0</v>
          </cell>
          <cell r="AX87">
            <v>0</v>
          </cell>
          <cell r="AY87">
            <v>0</v>
          </cell>
          <cell r="AZ87">
            <v>0</v>
          </cell>
          <cell r="BA87" t="str">
            <v>MAT</v>
          </cell>
          <cell r="BB87">
            <v>0</v>
          </cell>
          <cell r="BC87">
            <v>0</v>
          </cell>
          <cell r="BD87">
            <v>0</v>
          </cell>
          <cell r="BE87">
            <v>0</v>
          </cell>
          <cell r="BF87">
            <v>0</v>
          </cell>
          <cell r="BG87" t="str">
            <v>SEJ</v>
          </cell>
          <cell r="BH87">
            <v>0</v>
          </cell>
          <cell r="BI87">
            <v>0</v>
          </cell>
          <cell r="BJ87">
            <v>0</v>
          </cell>
          <cell r="BK87">
            <v>0</v>
          </cell>
          <cell r="BL87">
            <v>0</v>
          </cell>
          <cell r="BM87" t="str">
            <v>ING</v>
          </cell>
          <cell r="BN87">
            <v>0</v>
          </cell>
          <cell r="BO87">
            <v>0</v>
          </cell>
          <cell r="BP87">
            <v>0</v>
          </cell>
          <cell r="BQ87">
            <v>0</v>
          </cell>
          <cell r="BR87">
            <v>0</v>
          </cell>
          <cell r="BS87" t="str">
            <v>SBU</v>
          </cell>
          <cell r="BT87">
            <v>0</v>
          </cell>
          <cell r="BU87">
            <v>0</v>
          </cell>
          <cell r="BV87">
            <v>0</v>
          </cell>
          <cell r="BW87">
            <v>0</v>
          </cell>
          <cell r="BX87">
            <v>0</v>
          </cell>
          <cell r="BY87" t="str">
            <v>KWU</v>
          </cell>
          <cell r="BZ87">
            <v>0</v>
          </cell>
          <cell r="CA87">
            <v>0</v>
          </cell>
          <cell r="CB87">
            <v>0</v>
          </cell>
          <cell r="CC87">
            <v>0</v>
          </cell>
          <cell r="CD87">
            <v>0</v>
          </cell>
          <cell r="CE87" t="str">
            <v>POR</v>
          </cell>
          <cell r="CF87">
            <v>0</v>
          </cell>
          <cell r="CG87">
            <v>0</v>
          </cell>
          <cell r="CH87">
            <v>0</v>
          </cell>
          <cell r="CI87">
            <v>0</v>
          </cell>
          <cell r="CJ87">
            <v>0</v>
          </cell>
          <cell r="CK87" t="str">
            <v>JAW</v>
          </cell>
          <cell r="CL87">
            <v>0</v>
          </cell>
          <cell r="CM87">
            <v>0</v>
          </cell>
          <cell r="CN87">
            <v>0</v>
          </cell>
          <cell r="CO87">
            <v>0</v>
          </cell>
          <cell r="CP87">
            <v>0</v>
          </cell>
          <cell r="CQ87" t="str">
            <v>C11</v>
          </cell>
          <cell r="CR87">
            <v>0</v>
          </cell>
          <cell r="CS87">
            <v>0</v>
          </cell>
          <cell r="CT87">
            <v>0</v>
          </cell>
          <cell r="CU87">
            <v>0</v>
          </cell>
          <cell r="CV87">
            <v>0</v>
          </cell>
          <cell r="CW87" t="str">
            <v>C12</v>
          </cell>
          <cell r="CX87">
            <v>0</v>
          </cell>
          <cell r="CY87">
            <v>0</v>
          </cell>
          <cell r="CZ87">
            <v>0</v>
          </cell>
          <cell r="DA87">
            <v>0</v>
          </cell>
          <cell r="DB87">
            <v>0</v>
          </cell>
          <cell r="DC87" t="str">
            <v>C13</v>
          </cell>
          <cell r="DD87">
            <v>0</v>
          </cell>
          <cell r="DE87">
            <v>0</v>
          </cell>
          <cell r="DF87">
            <v>0</v>
          </cell>
          <cell r="DG87">
            <v>0</v>
          </cell>
          <cell r="DH87">
            <v>0</v>
          </cell>
          <cell r="DI87" t="str">
            <v>C21</v>
          </cell>
          <cell r="DJ87">
            <v>0</v>
          </cell>
          <cell r="DK87">
            <v>0</v>
          </cell>
          <cell r="DL87">
            <v>0</v>
          </cell>
          <cell r="DM87">
            <v>0</v>
          </cell>
          <cell r="DN87">
            <v>0</v>
          </cell>
          <cell r="DO87" t="str">
            <v>C22</v>
          </cell>
          <cell r="DP87">
            <v>0</v>
          </cell>
          <cell r="DQ87">
            <v>0</v>
          </cell>
          <cell r="DR87">
            <v>0</v>
          </cell>
          <cell r="DS87">
            <v>0</v>
          </cell>
          <cell r="DT87">
            <v>0</v>
          </cell>
          <cell r="DU87" t="str">
            <v>C23</v>
          </cell>
          <cell r="DV87">
            <v>0</v>
          </cell>
          <cell r="DW87">
            <v>0</v>
          </cell>
          <cell r="DX87">
            <v>0</v>
          </cell>
          <cell r="DY87">
            <v>0</v>
          </cell>
          <cell r="DZ87">
            <v>0</v>
          </cell>
          <cell r="EA87" t="str">
            <v>C24</v>
          </cell>
          <cell r="EB87">
            <v>0</v>
          </cell>
          <cell r="EC87">
            <v>0</v>
          </cell>
          <cell r="ED87">
            <v>0</v>
          </cell>
          <cell r="EE87">
            <v>0</v>
          </cell>
          <cell r="EF87">
            <v>0</v>
          </cell>
          <cell r="EG87" t="str">
            <v>C25</v>
          </cell>
          <cell r="EH87">
            <v>0</v>
          </cell>
          <cell r="EI87">
            <v>0</v>
          </cell>
          <cell r="EJ87">
            <v>0</v>
          </cell>
          <cell r="EK87">
            <v>0</v>
          </cell>
          <cell r="EL87">
            <v>0</v>
          </cell>
          <cell r="EM87" t="str">
            <v>C26</v>
          </cell>
          <cell r="EN87">
            <v>0</v>
          </cell>
          <cell r="EO87">
            <v>0</v>
          </cell>
          <cell r="EP87">
            <v>0</v>
          </cell>
          <cell r="EQ87">
            <v>0</v>
          </cell>
          <cell r="ER87">
            <v>0</v>
          </cell>
          <cell r="ES87" t="str">
            <v>C27</v>
          </cell>
          <cell r="ET87">
            <v>0</v>
          </cell>
          <cell r="EU87">
            <v>0</v>
          </cell>
          <cell r="EV87">
            <v>0</v>
          </cell>
          <cell r="EW87">
            <v>0</v>
          </cell>
          <cell r="EX87">
            <v>0</v>
          </cell>
          <cell r="EY87" t="str">
            <v>C31</v>
          </cell>
          <cell r="EZ87">
            <v>0</v>
          </cell>
          <cell r="FA87">
            <v>0</v>
          </cell>
          <cell r="FB87">
            <v>0</v>
          </cell>
          <cell r="FC87">
            <v>0</v>
          </cell>
          <cell r="FD87">
            <v>0</v>
          </cell>
          <cell r="FE87" t="str">
            <v>C32</v>
          </cell>
          <cell r="FF87">
            <v>0</v>
          </cell>
          <cell r="FG87">
            <v>0</v>
          </cell>
          <cell r="FH87">
            <v>0</v>
          </cell>
          <cell r="FI87">
            <v>0</v>
          </cell>
          <cell r="FJ87">
            <v>0</v>
          </cell>
          <cell r="FK87" t="str">
            <v>C33</v>
          </cell>
          <cell r="FL87">
            <v>0</v>
          </cell>
          <cell r="FM87">
            <v>0</v>
          </cell>
          <cell r="FN87">
            <v>0</v>
          </cell>
          <cell r="FO87">
            <v>0</v>
          </cell>
          <cell r="FP87">
            <v>0</v>
          </cell>
          <cell r="FQ87" t="str">
            <v>C34</v>
          </cell>
          <cell r="FR87">
            <v>0</v>
          </cell>
          <cell r="FS87">
            <v>0</v>
          </cell>
          <cell r="FT87">
            <v>0</v>
          </cell>
          <cell r="FU87">
            <v>0</v>
          </cell>
          <cell r="FV87">
            <v>0</v>
          </cell>
          <cell r="FW87" t="str">
            <v>C35</v>
          </cell>
          <cell r="FX87">
            <v>0</v>
          </cell>
          <cell r="FY87">
            <v>0</v>
          </cell>
          <cell r="FZ87">
            <v>0</v>
          </cell>
          <cell r="GA87">
            <v>0</v>
          </cell>
          <cell r="GB87">
            <v>0</v>
          </cell>
          <cell r="GC87" t="str">
            <v>C36</v>
          </cell>
          <cell r="GD87">
            <v>0</v>
          </cell>
          <cell r="GE87">
            <v>0</v>
          </cell>
          <cell r="GF87">
            <v>0</v>
          </cell>
          <cell r="GG87">
            <v>0</v>
          </cell>
          <cell r="GH87">
            <v>0</v>
          </cell>
          <cell r="GI87" t="str">
            <v>C37</v>
          </cell>
          <cell r="GJ87">
            <v>0</v>
          </cell>
          <cell r="GK87">
            <v>0</v>
          </cell>
          <cell r="GL87">
            <v>0</v>
          </cell>
          <cell r="GM87">
            <v>0</v>
          </cell>
          <cell r="GN87">
            <v>0</v>
          </cell>
          <cell r="GO87" t="str">
            <v>C38</v>
          </cell>
          <cell r="GP87">
            <v>0</v>
          </cell>
          <cell r="GQ87">
            <v>0</v>
          </cell>
          <cell r="GR87">
            <v>0</v>
          </cell>
          <cell r="GS87">
            <v>0</v>
          </cell>
          <cell r="GT87">
            <v>0</v>
          </cell>
          <cell r="GU87" t="str">
            <v>C39</v>
          </cell>
          <cell r="GV87">
            <v>0</v>
          </cell>
          <cell r="GW87">
            <v>0</v>
          </cell>
          <cell r="GX87">
            <v>0</v>
          </cell>
          <cell r="GY87">
            <v>0</v>
          </cell>
          <cell r="GZ87">
            <v>0</v>
          </cell>
          <cell r="HA87" t="str">
            <v>C310</v>
          </cell>
          <cell r="HB87">
            <v>0</v>
          </cell>
          <cell r="HG87" t="str">
            <v>C310</v>
          </cell>
          <cell r="HH87">
            <v>0</v>
          </cell>
          <cell r="HM87" t="str">
            <v/>
          </cell>
          <cell r="HN87" t="str">
            <v/>
          </cell>
          <cell r="HS87">
            <v>3094</v>
          </cell>
          <cell r="HT87" t="str">
            <v>PKN</v>
          </cell>
          <cell r="HU87">
            <v>0</v>
          </cell>
          <cell r="HV87" t="str">
            <v>IND</v>
          </cell>
          <cell r="HW87">
            <v>0</v>
          </cell>
          <cell r="HX87" t="str">
            <v>MAT-W</v>
          </cell>
          <cell r="HY87">
            <v>0</v>
          </cell>
          <cell r="HZ87" t="str">
            <v>SEJ-W</v>
          </cell>
          <cell r="IA87">
            <v>0</v>
          </cell>
          <cell r="IB87" t="str">
            <v>IGR-W</v>
          </cell>
          <cell r="IC87">
            <v>0</v>
          </cell>
          <cell r="ID87" t="str">
            <v>SBO</v>
          </cell>
          <cell r="IE87">
            <v>0</v>
          </cell>
          <cell r="IF87" t="str">
            <v>PJO</v>
          </cell>
          <cell r="IG87">
            <v>0</v>
          </cell>
          <cell r="IH87" t="str">
            <v>PRA</v>
          </cell>
          <cell r="II87">
            <v>0</v>
          </cell>
          <cell r="IJ87" t="str">
            <v>JAW</v>
          </cell>
          <cell r="IK87">
            <v>0</v>
          </cell>
          <cell r="IL87" t="str">
            <v>ARB</v>
          </cell>
          <cell r="IM87">
            <v>0</v>
          </cell>
          <cell r="IN87" t="str">
            <v>PKM</v>
          </cell>
          <cell r="IO87">
            <v>0</v>
          </cell>
          <cell r="IP87" t="str">
            <v>GEO-P</v>
          </cell>
          <cell r="IQ87">
            <v>0</v>
          </cell>
          <cell r="IR87" t="str">
            <v>SEJ-P</v>
          </cell>
          <cell r="IS87">
            <v>0</v>
          </cell>
          <cell r="IT87" t="str">
            <v>SOS-P</v>
          </cell>
          <cell r="IU87">
            <v>0</v>
          </cell>
          <cell r="IV87" t="str">
            <v>EKO-P</v>
          </cell>
          <cell r="IW87">
            <v>0</v>
          </cell>
          <cell r="IX87" t="str">
            <v>BIO-L</v>
          </cell>
          <cell r="IY87">
            <v>0</v>
          </cell>
          <cell r="IZ87" t="str">
            <v>IGR-L</v>
          </cell>
          <cell r="JA87">
            <v>0</v>
          </cell>
        </row>
        <row r="88">
          <cell r="D88" t="str">
            <v>Belum Milih</v>
          </cell>
          <cell r="H88" t="str">
            <v>Aplikasi Pengolah Angka - Spreadsheet</v>
          </cell>
          <cell r="I88" t="str">
            <v>C234</v>
          </cell>
          <cell r="Q88" t="str">
            <v/>
          </cell>
          <cell r="AB88">
            <v>85</v>
          </cell>
          <cell r="AC88">
            <v>5</v>
          </cell>
          <cell r="AD88">
            <v>3095</v>
          </cell>
          <cell r="AF88" t="str">
            <v>AHMADI</v>
          </cell>
          <cell r="AG88" t="str">
            <v>L</v>
          </cell>
          <cell r="AH88" t="str">
            <v>10-TSM.1</v>
          </cell>
          <cell r="AI88" t="str">
            <v>AGM</v>
          </cell>
          <cell r="AJ88">
            <v>0</v>
          </cell>
          <cell r="AK88">
            <v>0</v>
          </cell>
          <cell r="AL88">
            <v>0</v>
          </cell>
          <cell r="AM88">
            <v>0</v>
          </cell>
          <cell r="AN88">
            <v>0</v>
          </cell>
          <cell r="AO88" t="str">
            <v>PKN</v>
          </cell>
          <cell r="AP88">
            <v>0</v>
          </cell>
          <cell r="AQ88">
            <v>0</v>
          </cell>
          <cell r="AR88">
            <v>0</v>
          </cell>
          <cell r="AS88">
            <v>0</v>
          </cell>
          <cell r="AT88">
            <v>0</v>
          </cell>
          <cell r="AU88" t="str">
            <v>IND</v>
          </cell>
          <cell r="AV88">
            <v>0</v>
          </cell>
          <cell r="AW88">
            <v>0</v>
          </cell>
          <cell r="AX88">
            <v>0</v>
          </cell>
          <cell r="AY88">
            <v>0</v>
          </cell>
          <cell r="AZ88">
            <v>0</v>
          </cell>
          <cell r="BA88" t="str">
            <v>MAT</v>
          </cell>
          <cell r="BB88">
            <v>0</v>
          </cell>
          <cell r="BC88">
            <v>0</v>
          </cell>
          <cell r="BD88">
            <v>0</v>
          </cell>
          <cell r="BE88">
            <v>0</v>
          </cell>
          <cell r="BF88">
            <v>0</v>
          </cell>
          <cell r="BG88" t="str">
            <v>SEJ</v>
          </cell>
          <cell r="BH88">
            <v>0</v>
          </cell>
          <cell r="BI88">
            <v>0</v>
          </cell>
          <cell r="BJ88">
            <v>0</v>
          </cell>
          <cell r="BK88">
            <v>0</v>
          </cell>
          <cell r="BL88">
            <v>0</v>
          </cell>
          <cell r="BM88" t="str">
            <v>ING</v>
          </cell>
          <cell r="BN88">
            <v>0</v>
          </cell>
          <cell r="BO88">
            <v>0</v>
          </cell>
          <cell r="BP88">
            <v>0</v>
          </cell>
          <cell r="BQ88">
            <v>0</v>
          </cell>
          <cell r="BR88">
            <v>0</v>
          </cell>
          <cell r="BS88" t="str">
            <v>SBU</v>
          </cell>
          <cell r="BT88">
            <v>0</v>
          </cell>
          <cell r="BU88">
            <v>0</v>
          </cell>
          <cell r="BV88">
            <v>0</v>
          </cell>
          <cell r="BW88">
            <v>0</v>
          </cell>
          <cell r="BX88">
            <v>0</v>
          </cell>
          <cell r="BY88" t="str">
            <v>KWU</v>
          </cell>
          <cell r="BZ88">
            <v>0</v>
          </cell>
          <cell r="CA88">
            <v>0</v>
          </cell>
          <cell r="CB88">
            <v>0</v>
          </cell>
          <cell r="CC88">
            <v>0</v>
          </cell>
          <cell r="CD88">
            <v>0</v>
          </cell>
          <cell r="CE88" t="str">
            <v>POR</v>
          </cell>
          <cell r="CF88">
            <v>0</v>
          </cell>
          <cell r="CG88">
            <v>0</v>
          </cell>
          <cell r="CH88">
            <v>0</v>
          </cell>
          <cell r="CI88">
            <v>0</v>
          </cell>
          <cell r="CJ88">
            <v>0</v>
          </cell>
          <cell r="CK88" t="str">
            <v>JAW</v>
          </cell>
          <cell r="CL88">
            <v>0</v>
          </cell>
          <cell r="CM88">
            <v>0</v>
          </cell>
          <cell r="CN88">
            <v>0</v>
          </cell>
          <cell r="CO88">
            <v>0</v>
          </cell>
          <cell r="CP88">
            <v>0</v>
          </cell>
          <cell r="CQ88" t="str">
            <v>C11</v>
          </cell>
          <cell r="CR88">
            <v>0</v>
          </cell>
          <cell r="CS88">
            <v>0</v>
          </cell>
          <cell r="CT88">
            <v>0</v>
          </cell>
          <cell r="CU88">
            <v>0</v>
          </cell>
          <cell r="CV88">
            <v>0</v>
          </cell>
          <cell r="CW88" t="str">
            <v>C12</v>
          </cell>
          <cell r="CX88">
            <v>0</v>
          </cell>
          <cell r="CY88">
            <v>0</v>
          </cell>
          <cell r="CZ88">
            <v>0</v>
          </cell>
          <cell r="DA88">
            <v>0</v>
          </cell>
          <cell r="DB88">
            <v>0</v>
          </cell>
          <cell r="DC88" t="str">
            <v>C13</v>
          </cell>
          <cell r="DD88">
            <v>0</v>
          </cell>
          <cell r="DE88">
            <v>0</v>
          </cell>
          <cell r="DF88">
            <v>0</v>
          </cell>
          <cell r="DG88">
            <v>0</v>
          </cell>
          <cell r="DH88">
            <v>0</v>
          </cell>
          <cell r="DI88" t="str">
            <v>C21</v>
          </cell>
          <cell r="DJ88">
            <v>0</v>
          </cell>
          <cell r="DK88">
            <v>0</v>
          </cell>
          <cell r="DL88">
            <v>0</v>
          </cell>
          <cell r="DM88">
            <v>0</v>
          </cell>
          <cell r="DN88">
            <v>0</v>
          </cell>
          <cell r="DO88" t="str">
            <v>C22</v>
          </cell>
          <cell r="DP88">
            <v>0</v>
          </cell>
          <cell r="DQ88">
            <v>0</v>
          </cell>
          <cell r="DR88">
            <v>0</v>
          </cell>
          <cell r="DS88">
            <v>0</v>
          </cell>
          <cell r="DT88">
            <v>0</v>
          </cell>
          <cell r="DU88" t="str">
            <v>C23</v>
          </cell>
          <cell r="DV88">
            <v>0</v>
          </cell>
          <cell r="DW88">
            <v>0</v>
          </cell>
          <cell r="DX88">
            <v>0</v>
          </cell>
          <cell r="DY88">
            <v>0</v>
          </cell>
          <cell r="DZ88">
            <v>0</v>
          </cell>
          <cell r="EA88" t="str">
            <v>C24</v>
          </cell>
          <cell r="EB88">
            <v>0</v>
          </cell>
          <cell r="EC88">
            <v>0</v>
          </cell>
          <cell r="ED88">
            <v>0</v>
          </cell>
          <cell r="EE88">
            <v>0</v>
          </cell>
          <cell r="EF88">
            <v>0</v>
          </cell>
          <cell r="EG88" t="str">
            <v>C25</v>
          </cell>
          <cell r="EH88">
            <v>0</v>
          </cell>
          <cell r="EI88">
            <v>0</v>
          </cell>
          <cell r="EJ88">
            <v>0</v>
          </cell>
          <cell r="EK88">
            <v>0</v>
          </cell>
          <cell r="EL88">
            <v>0</v>
          </cell>
          <cell r="EM88" t="str">
            <v>C26</v>
          </cell>
          <cell r="EN88">
            <v>0</v>
          </cell>
          <cell r="EO88">
            <v>0</v>
          </cell>
          <cell r="EP88">
            <v>0</v>
          </cell>
          <cell r="EQ88">
            <v>0</v>
          </cell>
          <cell r="ER88">
            <v>0</v>
          </cell>
          <cell r="ES88" t="str">
            <v>C27</v>
          </cell>
          <cell r="ET88">
            <v>0</v>
          </cell>
          <cell r="EU88">
            <v>0</v>
          </cell>
          <cell r="EV88">
            <v>0</v>
          </cell>
          <cell r="EW88">
            <v>0</v>
          </cell>
          <cell r="EX88">
            <v>0</v>
          </cell>
          <cell r="EY88" t="str">
            <v>C31</v>
          </cell>
          <cell r="EZ88">
            <v>0</v>
          </cell>
          <cell r="FA88">
            <v>0</v>
          </cell>
          <cell r="FB88">
            <v>0</v>
          </cell>
          <cell r="FC88">
            <v>0</v>
          </cell>
          <cell r="FD88">
            <v>0</v>
          </cell>
          <cell r="FE88" t="str">
            <v>C32</v>
          </cell>
          <cell r="FF88">
            <v>0</v>
          </cell>
          <cell r="FG88">
            <v>0</v>
          </cell>
          <cell r="FH88">
            <v>0</v>
          </cell>
          <cell r="FI88">
            <v>0</v>
          </cell>
          <cell r="FJ88">
            <v>0</v>
          </cell>
          <cell r="FK88" t="str">
            <v>C33</v>
          </cell>
          <cell r="FL88">
            <v>0</v>
          </cell>
          <cell r="FM88">
            <v>0</v>
          </cell>
          <cell r="FN88">
            <v>0</v>
          </cell>
          <cell r="FO88">
            <v>0</v>
          </cell>
          <cell r="FP88">
            <v>0</v>
          </cell>
          <cell r="FQ88" t="str">
            <v>C34</v>
          </cell>
          <cell r="FR88">
            <v>0</v>
          </cell>
          <cell r="FS88">
            <v>0</v>
          </cell>
          <cell r="FT88">
            <v>0</v>
          </cell>
          <cell r="FU88">
            <v>0</v>
          </cell>
          <cell r="FV88">
            <v>0</v>
          </cell>
          <cell r="FW88" t="str">
            <v>C35</v>
          </cell>
          <cell r="FX88">
            <v>0</v>
          </cell>
          <cell r="FY88">
            <v>0</v>
          </cell>
          <cell r="FZ88">
            <v>0</v>
          </cell>
          <cell r="GA88">
            <v>0</v>
          </cell>
          <cell r="GB88">
            <v>0</v>
          </cell>
          <cell r="GC88" t="str">
            <v>C36</v>
          </cell>
          <cell r="GD88">
            <v>0</v>
          </cell>
          <cell r="GE88">
            <v>0</v>
          </cell>
          <cell r="GF88">
            <v>0</v>
          </cell>
          <cell r="GG88">
            <v>0</v>
          </cell>
          <cell r="GH88">
            <v>0</v>
          </cell>
          <cell r="GI88" t="str">
            <v>C37</v>
          </cell>
          <cell r="GJ88">
            <v>0</v>
          </cell>
          <cell r="GK88">
            <v>0</v>
          </cell>
          <cell r="GL88">
            <v>0</v>
          </cell>
          <cell r="GM88">
            <v>0</v>
          </cell>
          <cell r="GN88">
            <v>0</v>
          </cell>
          <cell r="GO88" t="str">
            <v>C38</v>
          </cell>
          <cell r="GP88">
            <v>0</v>
          </cell>
          <cell r="GQ88">
            <v>0</v>
          </cell>
          <cell r="GR88">
            <v>0</v>
          </cell>
          <cell r="GS88">
            <v>0</v>
          </cell>
          <cell r="GT88">
            <v>0</v>
          </cell>
          <cell r="GU88" t="str">
            <v>C39</v>
          </cell>
          <cell r="GV88">
            <v>0</v>
          </cell>
          <cell r="GW88">
            <v>0</v>
          </cell>
          <cell r="GX88">
            <v>0</v>
          </cell>
          <cell r="GY88">
            <v>0</v>
          </cell>
          <cell r="GZ88">
            <v>0</v>
          </cell>
          <cell r="HA88" t="str">
            <v>C310</v>
          </cell>
          <cell r="HB88">
            <v>0</v>
          </cell>
          <cell r="HG88" t="str">
            <v>C310</v>
          </cell>
          <cell r="HH88">
            <v>0</v>
          </cell>
          <cell r="HM88" t="str">
            <v/>
          </cell>
          <cell r="HN88" t="str">
            <v/>
          </cell>
          <cell r="HS88">
            <v>3095</v>
          </cell>
          <cell r="HT88" t="str">
            <v>PKN</v>
          </cell>
          <cell r="HU88">
            <v>0</v>
          </cell>
          <cell r="HV88" t="str">
            <v>IND</v>
          </cell>
          <cell r="HW88">
            <v>0</v>
          </cell>
          <cell r="HX88" t="str">
            <v>MAT-W</v>
          </cell>
          <cell r="HY88">
            <v>0</v>
          </cell>
          <cell r="HZ88" t="str">
            <v>SEJ-W</v>
          </cell>
          <cell r="IA88">
            <v>0</v>
          </cell>
          <cell r="IB88" t="str">
            <v>IGR-W</v>
          </cell>
          <cell r="IC88">
            <v>0</v>
          </cell>
          <cell r="ID88" t="str">
            <v>SBO</v>
          </cell>
          <cell r="IE88">
            <v>0</v>
          </cell>
          <cell r="IF88" t="str">
            <v>PJO</v>
          </cell>
          <cell r="IG88">
            <v>0</v>
          </cell>
          <cell r="IH88" t="str">
            <v>PRA</v>
          </cell>
          <cell r="II88">
            <v>0</v>
          </cell>
          <cell r="IJ88" t="str">
            <v>JAW</v>
          </cell>
          <cell r="IK88">
            <v>0</v>
          </cell>
          <cell r="IL88" t="str">
            <v>ARB</v>
          </cell>
          <cell r="IM88">
            <v>0</v>
          </cell>
          <cell r="IN88" t="str">
            <v>PKM</v>
          </cell>
          <cell r="IO88">
            <v>0</v>
          </cell>
          <cell r="IP88" t="str">
            <v>GEO-P</v>
          </cell>
          <cell r="IQ88">
            <v>0</v>
          </cell>
          <cell r="IR88" t="str">
            <v>SEJ-P</v>
          </cell>
          <cell r="IS88">
            <v>0</v>
          </cell>
          <cell r="IT88" t="str">
            <v>SOS-P</v>
          </cell>
          <cell r="IU88">
            <v>0</v>
          </cell>
          <cell r="IV88" t="str">
            <v>EKO-P</v>
          </cell>
          <cell r="IW88">
            <v>0</v>
          </cell>
          <cell r="IX88" t="str">
            <v>BIO-L</v>
          </cell>
          <cell r="IY88">
            <v>0</v>
          </cell>
          <cell r="IZ88" t="str">
            <v>IGR-L</v>
          </cell>
          <cell r="JA88">
            <v>0</v>
          </cell>
        </row>
        <row r="89">
          <cell r="D89">
            <v>2</v>
          </cell>
          <cell r="H89" t="str">
            <v>Akuntansi Perusahaan Jasa</v>
          </cell>
          <cell r="I89" t="str">
            <v>C235</v>
          </cell>
          <cell r="Q89" t="str">
            <v/>
          </cell>
          <cell r="AB89">
            <v>86</v>
          </cell>
          <cell r="AC89">
            <v>6</v>
          </cell>
          <cell r="AD89">
            <v>3096</v>
          </cell>
          <cell r="AE89" t="str">
            <v>9981599007</v>
          </cell>
          <cell r="AF89" t="str">
            <v>AJI SETIYAWAN</v>
          </cell>
          <cell r="AG89" t="str">
            <v>L</v>
          </cell>
          <cell r="AH89" t="str">
            <v>10-TSM.1</v>
          </cell>
          <cell r="AI89" t="str">
            <v>AGM</v>
          </cell>
          <cell r="AJ89">
            <v>0</v>
          </cell>
          <cell r="AK89">
            <v>0</v>
          </cell>
          <cell r="AL89">
            <v>0</v>
          </cell>
          <cell r="AM89">
            <v>0</v>
          </cell>
          <cell r="AN89">
            <v>0</v>
          </cell>
          <cell r="AO89" t="str">
            <v>PKN</v>
          </cell>
          <cell r="AP89">
            <v>0</v>
          </cell>
          <cell r="AQ89">
            <v>0</v>
          </cell>
          <cell r="AR89">
            <v>0</v>
          </cell>
          <cell r="AS89">
            <v>0</v>
          </cell>
          <cell r="AT89">
            <v>0</v>
          </cell>
          <cell r="AU89" t="str">
            <v>IND</v>
          </cell>
          <cell r="AV89">
            <v>0</v>
          </cell>
          <cell r="AW89">
            <v>0</v>
          </cell>
          <cell r="AX89">
            <v>0</v>
          </cell>
          <cell r="AY89">
            <v>0</v>
          </cell>
          <cell r="AZ89">
            <v>0</v>
          </cell>
          <cell r="BA89" t="str">
            <v>MAT</v>
          </cell>
          <cell r="BB89">
            <v>0</v>
          </cell>
          <cell r="BC89">
            <v>0</v>
          </cell>
          <cell r="BD89">
            <v>0</v>
          </cell>
          <cell r="BE89">
            <v>0</v>
          </cell>
          <cell r="BF89">
            <v>0</v>
          </cell>
          <cell r="BG89" t="str">
            <v>SEJ</v>
          </cell>
          <cell r="BH89">
            <v>0</v>
          </cell>
          <cell r="BI89">
            <v>0</v>
          </cell>
          <cell r="BJ89">
            <v>0</v>
          </cell>
          <cell r="BK89">
            <v>0</v>
          </cell>
          <cell r="BL89">
            <v>0</v>
          </cell>
          <cell r="BM89" t="str">
            <v>ING</v>
          </cell>
          <cell r="BN89">
            <v>0</v>
          </cell>
          <cell r="BO89">
            <v>0</v>
          </cell>
          <cell r="BP89">
            <v>0</v>
          </cell>
          <cell r="BQ89">
            <v>0</v>
          </cell>
          <cell r="BR89">
            <v>0</v>
          </cell>
          <cell r="BS89" t="str">
            <v>SBU</v>
          </cell>
          <cell r="BT89">
            <v>0</v>
          </cell>
          <cell r="BU89">
            <v>0</v>
          </cell>
          <cell r="BV89">
            <v>0</v>
          </cell>
          <cell r="BW89">
            <v>0</v>
          </cell>
          <cell r="BX89">
            <v>0</v>
          </cell>
          <cell r="BY89" t="str">
            <v>KWU</v>
          </cell>
          <cell r="BZ89">
            <v>0</v>
          </cell>
          <cell r="CA89">
            <v>0</v>
          </cell>
          <cell r="CB89">
            <v>0</v>
          </cell>
          <cell r="CC89">
            <v>0</v>
          </cell>
          <cell r="CD89">
            <v>0</v>
          </cell>
          <cell r="CE89" t="str">
            <v>POR</v>
          </cell>
          <cell r="CF89">
            <v>0</v>
          </cell>
          <cell r="CG89">
            <v>0</v>
          </cell>
          <cell r="CH89">
            <v>0</v>
          </cell>
          <cell r="CI89">
            <v>0</v>
          </cell>
          <cell r="CJ89">
            <v>0</v>
          </cell>
          <cell r="CK89" t="str">
            <v>JAW</v>
          </cell>
          <cell r="CL89">
            <v>0</v>
          </cell>
          <cell r="CM89">
            <v>0</v>
          </cell>
          <cell r="CN89">
            <v>0</v>
          </cell>
          <cell r="CO89">
            <v>0</v>
          </cell>
          <cell r="CP89">
            <v>0</v>
          </cell>
          <cell r="CQ89" t="str">
            <v>C11</v>
          </cell>
          <cell r="CR89">
            <v>0</v>
          </cell>
          <cell r="CS89">
            <v>0</v>
          </cell>
          <cell r="CT89">
            <v>0</v>
          </cell>
          <cell r="CU89">
            <v>0</v>
          </cell>
          <cell r="CV89">
            <v>0</v>
          </cell>
          <cell r="CW89" t="str">
            <v>C12</v>
          </cell>
          <cell r="CX89">
            <v>0</v>
          </cell>
          <cell r="CY89">
            <v>0</v>
          </cell>
          <cell r="CZ89">
            <v>0</v>
          </cell>
          <cell r="DA89">
            <v>0</v>
          </cell>
          <cell r="DB89">
            <v>0</v>
          </cell>
          <cell r="DC89" t="str">
            <v>C13</v>
          </cell>
          <cell r="DD89">
            <v>0</v>
          </cell>
          <cell r="DE89">
            <v>0</v>
          </cell>
          <cell r="DF89">
            <v>0</v>
          </cell>
          <cell r="DG89">
            <v>0</v>
          </cell>
          <cell r="DH89">
            <v>0</v>
          </cell>
          <cell r="DI89" t="str">
            <v>C21</v>
          </cell>
          <cell r="DJ89">
            <v>0</v>
          </cell>
          <cell r="DK89">
            <v>0</v>
          </cell>
          <cell r="DL89">
            <v>0</v>
          </cell>
          <cell r="DM89">
            <v>0</v>
          </cell>
          <cell r="DN89">
            <v>0</v>
          </cell>
          <cell r="DO89" t="str">
            <v>C22</v>
          </cell>
          <cell r="DP89">
            <v>0</v>
          </cell>
          <cell r="DQ89">
            <v>0</v>
          </cell>
          <cell r="DR89">
            <v>0</v>
          </cell>
          <cell r="DS89">
            <v>0</v>
          </cell>
          <cell r="DT89">
            <v>0</v>
          </cell>
          <cell r="DU89" t="str">
            <v>C23</v>
          </cell>
          <cell r="DV89">
            <v>0</v>
          </cell>
          <cell r="DW89">
            <v>0</v>
          </cell>
          <cell r="DX89">
            <v>0</v>
          </cell>
          <cell r="DY89">
            <v>0</v>
          </cell>
          <cell r="DZ89">
            <v>0</v>
          </cell>
          <cell r="EA89" t="str">
            <v>C24</v>
          </cell>
          <cell r="EB89">
            <v>0</v>
          </cell>
          <cell r="EC89">
            <v>0</v>
          </cell>
          <cell r="ED89">
            <v>0</v>
          </cell>
          <cell r="EE89">
            <v>0</v>
          </cell>
          <cell r="EF89">
            <v>0</v>
          </cell>
          <cell r="EG89" t="str">
            <v>C25</v>
          </cell>
          <cell r="EH89">
            <v>0</v>
          </cell>
          <cell r="EI89">
            <v>0</v>
          </cell>
          <cell r="EJ89">
            <v>0</v>
          </cell>
          <cell r="EK89">
            <v>0</v>
          </cell>
          <cell r="EL89">
            <v>0</v>
          </cell>
          <cell r="EM89" t="str">
            <v>C26</v>
          </cell>
          <cell r="EN89">
            <v>0</v>
          </cell>
          <cell r="EO89">
            <v>0</v>
          </cell>
          <cell r="EP89">
            <v>0</v>
          </cell>
          <cell r="EQ89">
            <v>0</v>
          </cell>
          <cell r="ER89">
            <v>0</v>
          </cell>
          <cell r="ES89" t="str">
            <v>C27</v>
          </cell>
          <cell r="ET89">
            <v>0</v>
          </cell>
          <cell r="EU89">
            <v>0</v>
          </cell>
          <cell r="EV89">
            <v>0</v>
          </cell>
          <cell r="EW89">
            <v>0</v>
          </cell>
          <cell r="EX89">
            <v>0</v>
          </cell>
          <cell r="EY89" t="str">
            <v>C31</v>
          </cell>
          <cell r="EZ89">
            <v>0</v>
          </cell>
          <cell r="FA89">
            <v>0</v>
          </cell>
          <cell r="FB89">
            <v>0</v>
          </cell>
          <cell r="FC89">
            <v>0</v>
          </cell>
          <cell r="FD89">
            <v>0</v>
          </cell>
          <cell r="FE89" t="str">
            <v>C32</v>
          </cell>
          <cell r="FF89">
            <v>0</v>
          </cell>
          <cell r="FG89">
            <v>0</v>
          </cell>
          <cell r="FH89">
            <v>0</v>
          </cell>
          <cell r="FI89">
            <v>0</v>
          </cell>
          <cell r="FJ89">
            <v>0</v>
          </cell>
          <cell r="FK89" t="str">
            <v>C33</v>
          </cell>
          <cell r="FL89">
            <v>0</v>
          </cell>
          <cell r="FM89">
            <v>0</v>
          </cell>
          <cell r="FN89">
            <v>0</v>
          </cell>
          <cell r="FO89">
            <v>0</v>
          </cell>
          <cell r="FP89">
            <v>0</v>
          </cell>
          <cell r="FQ89" t="str">
            <v>C34</v>
          </cell>
          <cell r="FR89">
            <v>0</v>
          </cell>
          <cell r="FS89">
            <v>0</v>
          </cell>
          <cell r="FT89">
            <v>0</v>
          </cell>
          <cell r="FU89">
            <v>0</v>
          </cell>
          <cell r="FV89">
            <v>0</v>
          </cell>
          <cell r="FW89" t="str">
            <v>C35</v>
          </cell>
          <cell r="FX89">
            <v>0</v>
          </cell>
          <cell r="FY89">
            <v>0</v>
          </cell>
          <cell r="FZ89">
            <v>0</v>
          </cell>
          <cell r="GA89">
            <v>0</v>
          </cell>
          <cell r="GB89">
            <v>0</v>
          </cell>
          <cell r="GC89" t="str">
            <v>C36</v>
          </cell>
          <cell r="GD89">
            <v>0</v>
          </cell>
          <cell r="GE89">
            <v>0</v>
          </cell>
          <cell r="GF89">
            <v>0</v>
          </cell>
          <cell r="GG89">
            <v>0</v>
          </cell>
          <cell r="GH89">
            <v>0</v>
          </cell>
          <cell r="GI89" t="str">
            <v>C37</v>
          </cell>
          <cell r="GJ89">
            <v>0</v>
          </cell>
          <cell r="GK89">
            <v>0</v>
          </cell>
          <cell r="GL89">
            <v>0</v>
          </cell>
          <cell r="GM89">
            <v>0</v>
          </cell>
          <cell r="GN89">
            <v>0</v>
          </cell>
          <cell r="GO89" t="str">
            <v>C38</v>
          </cell>
          <cell r="GP89">
            <v>0</v>
          </cell>
          <cell r="GQ89">
            <v>0</v>
          </cell>
          <cell r="GR89">
            <v>0</v>
          </cell>
          <cell r="GS89">
            <v>0</v>
          </cell>
          <cell r="GT89">
            <v>0</v>
          </cell>
          <cell r="GU89" t="str">
            <v>C39</v>
          </cell>
          <cell r="GV89">
            <v>0</v>
          </cell>
          <cell r="GW89">
            <v>0</v>
          </cell>
          <cell r="GX89">
            <v>0</v>
          </cell>
          <cell r="GY89">
            <v>0</v>
          </cell>
          <cell r="GZ89">
            <v>0</v>
          </cell>
          <cell r="HA89" t="str">
            <v>C310</v>
          </cell>
          <cell r="HB89">
            <v>0</v>
          </cell>
          <cell r="HG89" t="str">
            <v>C310</v>
          </cell>
          <cell r="HH89">
            <v>0</v>
          </cell>
          <cell r="HM89" t="str">
            <v/>
          </cell>
          <cell r="HN89" t="str">
            <v/>
          </cell>
          <cell r="HS89">
            <v>3096</v>
          </cell>
          <cell r="HT89" t="str">
            <v>PKN</v>
          </cell>
          <cell r="HU89">
            <v>0</v>
          </cell>
          <cell r="HV89" t="str">
            <v>IND</v>
          </cell>
          <cell r="HW89">
            <v>0</v>
          </cell>
          <cell r="HX89" t="str">
            <v>MAT-W</v>
          </cell>
          <cell r="HY89">
            <v>0</v>
          </cell>
          <cell r="HZ89" t="str">
            <v>SEJ-W</v>
          </cell>
          <cell r="IA89">
            <v>0</v>
          </cell>
          <cell r="IB89" t="str">
            <v>IGR-W</v>
          </cell>
          <cell r="IC89">
            <v>0</v>
          </cell>
          <cell r="ID89" t="str">
            <v>SBO</v>
          </cell>
          <cell r="IE89">
            <v>0</v>
          </cell>
          <cell r="IF89" t="str">
            <v>PJO</v>
          </cell>
          <cell r="IG89">
            <v>0</v>
          </cell>
          <cell r="IH89" t="str">
            <v>PRA</v>
          </cell>
          <cell r="II89">
            <v>0</v>
          </cell>
          <cell r="IJ89" t="str">
            <v>JAW</v>
          </cell>
          <cell r="IK89">
            <v>0</v>
          </cell>
          <cell r="IL89" t="str">
            <v>ARB</v>
          </cell>
          <cell r="IM89">
            <v>0</v>
          </cell>
          <cell r="IN89" t="str">
            <v>PKM</v>
          </cell>
          <cell r="IO89">
            <v>0</v>
          </cell>
          <cell r="IP89" t="str">
            <v>GEO-P</v>
          </cell>
          <cell r="IQ89">
            <v>0</v>
          </cell>
          <cell r="IR89" t="str">
            <v>SEJ-P</v>
          </cell>
          <cell r="IS89">
            <v>0</v>
          </cell>
          <cell r="IT89" t="str">
            <v>SOS-P</v>
          </cell>
          <cell r="IU89">
            <v>0</v>
          </cell>
          <cell r="IV89" t="str">
            <v>EKO-P</v>
          </cell>
          <cell r="IW89">
            <v>0</v>
          </cell>
          <cell r="IX89" t="str">
            <v>BIO-L</v>
          </cell>
          <cell r="IY89">
            <v>0</v>
          </cell>
          <cell r="IZ89" t="str">
            <v>IGR-L</v>
          </cell>
          <cell r="JA89">
            <v>0</v>
          </cell>
        </row>
        <row r="90">
          <cell r="D90">
            <v>3</v>
          </cell>
          <cell r="H90" t="str">
            <v>Tekstil</v>
          </cell>
          <cell r="I90" t="str">
            <v>C241</v>
          </cell>
          <cell r="Q90" t="str">
            <v/>
          </cell>
          <cell r="AB90">
            <v>87</v>
          </cell>
          <cell r="AC90">
            <v>7</v>
          </cell>
          <cell r="AD90">
            <v>3097</v>
          </cell>
          <cell r="AE90" t="str">
            <v>0011712309</v>
          </cell>
          <cell r="AF90" t="str">
            <v>ALDI</v>
          </cell>
          <cell r="AG90" t="str">
            <v>L</v>
          </cell>
          <cell r="AH90" t="str">
            <v>10-TSM.1</v>
          </cell>
          <cell r="AI90" t="str">
            <v>AGM</v>
          </cell>
          <cell r="AJ90">
            <v>0</v>
          </cell>
          <cell r="AK90">
            <v>0</v>
          </cell>
          <cell r="AL90">
            <v>0</v>
          </cell>
          <cell r="AM90">
            <v>0</v>
          </cell>
          <cell r="AN90">
            <v>0</v>
          </cell>
          <cell r="AO90" t="str">
            <v>PKN</v>
          </cell>
          <cell r="AP90">
            <v>0</v>
          </cell>
          <cell r="AQ90">
            <v>0</v>
          </cell>
          <cell r="AR90">
            <v>0</v>
          </cell>
          <cell r="AS90">
            <v>0</v>
          </cell>
          <cell r="AT90">
            <v>0</v>
          </cell>
          <cell r="AU90" t="str">
            <v>IND</v>
          </cell>
          <cell r="AV90">
            <v>0</v>
          </cell>
          <cell r="AW90">
            <v>0</v>
          </cell>
          <cell r="AX90">
            <v>0</v>
          </cell>
          <cell r="AY90">
            <v>0</v>
          </cell>
          <cell r="AZ90">
            <v>0</v>
          </cell>
          <cell r="BA90" t="str">
            <v>MAT</v>
          </cell>
          <cell r="BB90">
            <v>0</v>
          </cell>
          <cell r="BC90">
            <v>0</v>
          </cell>
          <cell r="BD90">
            <v>0</v>
          </cell>
          <cell r="BE90">
            <v>0</v>
          </cell>
          <cell r="BF90">
            <v>0</v>
          </cell>
          <cell r="BG90" t="str">
            <v>SEJ</v>
          </cell>
          <cell r="BH90">
            <v>0</v>
          </cell>
          <cell r="BI90">
            <v>0</v>
          </cell>
          <cell r="BJ90">
            <v>0</v>
          </cell>
          <cell r="BK90">
            <v>0</v>
          </cell>
          <cell r="BL90">
            <v>0</v>
          </cell>
          <cell r="BM90" t="str">
            <v>ING</v>
          </cell>
          <cell r="BN90">
            <v>0</v>
          </cell>
          <cell r="BO90">
            <v>0</v>
          </cell>
          <cell r="BP90">
            <v>0</v>
          </cell>
          <cell r="BQ90">
            <v>0</v>
          </cell>
          <cell r="BR90">
            <v>0</v>
          </cell>
          <cell r="BS90" t="str">
            <v>SBU</v>
          </cell>
          <cell r="BT90">
            <v>0</v>
          </cell>
          <cell r="BU90">
            <v>0</v>
          </cell>
          <cell r="BV90">
            <v>0</v>
          </cell>
          <cell r="BW90">
            <v>0</v>
          </cell>
          <cell r="BX90">
            <v>0</v>
          </cell>
          <cell r="BY90" t="str">
            <v>KWU</v>
          </cell>
          <cell r="BZ90">
            <v>0</v>
          </cell>
          <cell r="CA90">
            <v>0</v>
          </cell>
          <cell r="CB90">
            <v>0</v>
          </cell>
          <cell r="CC90">
            <v>0</v>
          </cell>
          <cell r="CD90">
            <v>0</v>
          </cell>
          <cell r="CE90" t="str">
            <v>POR</v>
          </cell>
          <cell r="CF90">
            <v>0</v>
          </cell>
          <cell r="CG90">
            <v>0</v>
          </cell>
          <cell r="CH90">
            <v>0</v>
          </cell>
          <cell r="CI90">
            <v>0</v>
          </cell>
          <cell r="CJ90">
            <v>0</v>
          </cell>
          <cell r="CK90" t="str">
            <v>JAW</v>
          </cell>
          <cell r="CL90">
            <v>0</v>
          </cell>
          <cell r="CM90">
            <v>0</v>
          </cell>
          <cell r="CN90">
            <v>0</v>
          </cell>
          <cell r="CO90">
            <v>0</v>
          </cell>
          <cell r="CP90">
            <v>0</v>
          </cell>
          <cell r="CQ90" t="str">
            <v>C11</v>
          </cell>
          <cell r="CR90">
            <v>0</v>
          </cell>
          <cell r="CS90">
            <v>0</v>
          </cell>
          <cell r="CT90">
            <v>0</v>
          </cell>
          <cell r="CU90">
            <v>0</v>
          </cell>
          <cell r="CV90">
            <v>0</v>
          </cell>
          <cell r="CW90" t="str">
            <v>C12</v>
          </cell>
          <cell r="CX90">
            <v>0</v>
          </cell>
          <cell r="CY90">
            <v>0</v>
          </cell>
          <cell r="CZ90">
            <v>0</v>
          </cell>
          <cell r="DA90">
            <v>0</v>
          </cell>
          <cell r="DB90">
            <v>0</v>
          </cell>
          <cell r="DC90" t="str">
            <v>C13</v>
          </cell>
          <cell r="DD90">
            <v>0</v>
          </cell>
          <cell r="DE90">
            <v>0</v>
          </cell>
          <cell r="DF90">
            <v>0</v>
          </cell>
          <cell r="DG90">
            <v>0</v>
          </cell>
          <cell r="DH90">
            <v>0</v>
          </cell>
          <cell r="DI90" t="str">
            <v>C21</v>
          </cell>
          <cell r="DJ90">
            <v>0</v>
          </cell>
          <cell r="DK90">
            <v>0</v>
          </cell>
          <cell r="DL90">
            <v>0</v>
          </cell>
          <cell r="DM90">
            <v>0</v>
          </cell>
          <cell r="DN90">
            <v>0</v>
          </cell>
          <cell r="DO90" t="str">
            <v>C22</v>
          </cell>
          <cell r="DP90">
            <v>0</v>
          </cell>
          <cell r="DQ90">
            <v>0</v>
          </cell>
          <cell r="DR90">
            <v>0</v>
          </cell>
          <cell r="DS90">
            <v>0</v>
          </cell>
          <cell r="DT90">
            <v>0</v>
          </cell>
          <cell r="DU90" t="str">
            <v>C23</v>
          </cell>
          <cell r="DV90">
            <v>0</v>
          </cell>
          <cell r="DW90">
            <v>0</v>
          </cell>
          <cell r="DX90">
            <v>0</v>
          </cell>
          <cell r="DY90">
            <v>0</v>
          </cell>
          <cell r="DZ90">
            <v>0</v>
          </cell>
          <cell r="EA90" t="str">
            <v>C24</v>
          </cell>
          <cell r="EB90">
            <v>0</v>
          </cell>
          <cell r="EC90">
            <v>0</v>
          </cell>
          <cell r="ED90">
            <v>0</v>
          </cell>
          <cell r="EE90">
            <v>0</v>
          </cell>
          <cell r="EF90">
            <v>0</v>
          </cell>
          <cell r="EG90" t="str">
            <v>C25</v>
          </cell>
          <cell r="EH90">
            <v>0</v>
          </cell>
          <cell r="EI90">
            <v>0</v>
          </cell>
          <cell r="EJ90">
            <v>0</v>
          </cell>
          <cell r="EK90">
            <v>0</v>
          </cell>
          <cell r="EL90">
            <v>0</v>
          </cell>
          <cell r="EM90" t="str">
            <v>C26</v>
          </cell>
          <cell r="EN90">
            <v>0</v>
          </cell>
          <cell r="EO90">
            <v>0</v>
          </cell>
          <cell r="EP90">
            <v>0</v>
          </cell>
          <cell r="EQ90">
            <v>0</v>
          </cell>
          <cell r="ER90">
            <v>0</v>
          </cell>
          <cell r="ES90" t="str">
            <v>C27</v>
          </cell>
          <cell r="ET90">
            <v>0</v>
          </cell>
          <cell r="EU90">
            <v>0</v>
          </cell>
          <cell r="EV90">
            <v>0</v>
          </cell>
          <cell r="EW90">
            <v>0</v>
          </cell>
          <cell r="EX90">
            <v>0</v>
          </cell>
          <cell r="EY90" t="str">
            <v>C31</v>
          </cell>
          <cell r="EZ90">
            <v>0</v>
          </cell>
          <cell r="FA90">
            <v>0</v>
          </cell>
          <cell r="FB90">
            <v>0</v>
          </cell>
          <cell r="FC90">
            <v>0</v>
          </cell>
          <cell r="FD90">
            <v>0</v>
          </cell>
          <cell r="FE90" t="str">
            <v>C32</v>
          </cell>
          <cell r="FF90">
            <v>0</v>
          </cell>
          <cell r="FG90">
            <v>0</v>
          </cell>
          <cell r="FH90">
            <v>0</v>
          </cell>
          <cell r="FI90">
            <v>0</v>
          </cell>
          <cell r="FJ90">
            <v>0</v>
          </cell>
          <cell r="FK90" t="str">
            <v>C33</v>
          </cell>
          <cell r="FL90">
            <v>0</v>
          </cell>
          <cell r="FM90">
            <v>0</v>
          </cell>
          <cell r="FN90">
            <v>0</v>
          </cell>
          <cell r="FO90">
            <v>0</v>
          </cell>
          <cell r="FP90">
            <v>0</v>
          </cell>
          <cell r="FQ90" t="str">
            <v>C34</v>
          </cell>
          <cell r="FR90">
            <v>0</v>
          </cell>
          <cell r="FS90">
            <v>0</v>
          </cell>
          <cell r="FT90">
            <v>0</v>
          </cell>
          <cell r="FU90">
            <v>0</v>
          </cell>
          <cell r="FV90">
            <v>0</v>
          </cell>
          <cell r="FW90" t="str">
            <v>C35</v>
          </cell>
          <cell r="FX90">
            <v>0</v>
          </cell>
          <cell r="FY90">
            <v>0</v>
          </cell>
          <cell r="FZ90">
            <v>0</v>
          </cell>
          <cell r="GA90">
            <v>0</v>
          </cell>
          <cell r="GB90">
            <v>0</v>
          </cell>
          <cell r="GC90" t="str">
            <v>C36</v>
          </cell>
          <cell r="GD90">
            <v>0</v>
          </cell>
          <cell r="GE90">
            <v>0</v>
          </cell>
          <cell r="GF90">
            <v>0</v>
          </cell>
          <cell r="GG90">
            <v>0</v>
          </cell>
          <cell r="GH90">
            <v>0</v>
          </cell>
          <cell r="GI90" t="str">
            <v>C37</v>
          </cell>
          <cell r="GJ90">
            <v>0</v>
          </cell>
          <cell r="GK90">
            <v>0</v>
          </cell>
          <cell r="GL90">
            <v>0</v>
          </cell>
          <cell r="GM90">
            <v>0</v>
          </cell>
          <cell r="GN90">
            <v>0</v>
          </cell>
          <cell r="GO90" t="str">
            <v>C38</v>
          </cell>
          <cell r="GP90">
            <v>0</v>
          </cell>
          <cell r="GQ90">
            <v>0</v>
          </cell>
          <cell r="GR90">
            <v>0</v>
          </cell>
          <cell r="GS90">
            <v>0</v>
          </cell>
          <cell r="GT90">
            <v>0</v>
          </cell>
          <cell r="GU90" t="str">
            <v>C39</v>
          </cell>
          <cell r="GV90">
            <v>0</v>
          </cell>
          <cell r="GW90">
            <v>0</v>
          </cell>
          <cell r="GX90">
            <v>0</v>
          </cell>
          <cell r="GY90">
            <v>0</v>
          </cell>
          <cell r="GZ90">
            <v>0</v>
          </cell>
          <cell r="HA90" t="str">
            <v>C310</v>
          </cell>
          <cell r="HB90">
            <v>0</v>
          </cell>
          <cell r="HG90" t="str">
            <v>C310</v>
          </cell>
          <cell r="HH90">
            <v>0</v>
          </cell>
          <cell r="HM90" t="str">
            <v/>
          </cell>
          <cell r="HN90" t="str">
            <v/>
          </cell>
          <cell r="HS90">
            <v>3097</v>
          </cell>
          <cell r="HT90" t="str">
            <v>PKN</v>
          </cell>
          <cell r="HU90">
            <v>0</v>
          </cell>
          <cell r="HV90" t="str">
            <v>IND</v>
          </cell>
          <cell r="HW90">
            <v>0</v>
          </cell>
          <cell r="HX90" t="str">
            <v>MAT-W</v>
          </cell>
          <cell r="HY90">
            <v>0</v>
          </cell>
          <cell r="HZ90" t="str">
            <v>SEJ-W</v>
          </cell>
          <cell r="IA90">
            <v>0</v>
          </cell>
          <cell r="IB90" t="str">
            <v>IGR-W</v>
          </cell>
          <cell r="IC90">
            <v>0</v>
          </cell>
          <cell r="ID90" t="str">
            <v>SBO</v>
          </cell>
          <cell r="IE90">
            <v>0</v>
          </cell>
          <cell r="IF90" t="str">
            <v>PJO</v>
          </cell>
          <cell r="IG90">
            <v>0</v>
          </cell>
          <cell r="IH90" t="str">
            <v>PRA</v>
          </cell>
          <cell r="II90">
            <v>0</v>
          </cell>
          <cell r="IJ90" t="str">
            <v>JAW</v>
          </cell>
          <cell r="IK90">
            <v>0</v>
          </cell>
          <cell r="IL90" t="str">
            <v>ARB</v>
          </cell>
          <cell r="IM90">
            <v>0</v>
          </cell>
          <cell r="IN90" t="str">
            <v>PKM</v>
          </cell>
          <cell r="IO90">
            <v>0</v>
          </cell>
          <cell r="IP90" t="str">
            <v>GEO-P</v>
          </cell>
          <cell r="IQ90">
            <v>0</v>
          </cell>
          <cell r="IR90" t="str">
            <v>SEJ-P</v>
          </cell>
          <cell r="IS90">
            <v>0</v>
          </cell>
          <cell r="IT90" t="str">
            <v>SOS-P</v>
          </cell>
          <cell r="IU90">
            <v>0</v>
          </cell>
          <cell r="IV90" t="str">
            <v>EKO-P</v>
          </cell>
          <cell r="IW90">
            <v>0</v>
          </cell>
          <cell r="IX90" t="str">
            <v>BIO-L</v>
          </cell>
          <cell r="IY90">
            <v>0</v>
          </cell>
          <cell r="IZ90" t="str">
            <v>IGR-L</v>
          </cell>
          <cell r="JA90">
            <v>0</v>
          </cell>
        </row>
        <row r="91">
          <cell r="D91">
            <v>4</v>
          </cell>
          <cell r="H91" t="str">
            <v>Dasar Busana</v>
          </cell>
          <cell r="I91" t="str">
            <v>C242</v>
          </cell>
          <cell r="Q91" t="str">
            <v/>
          </cell>
          <cell r="AB91">
            <v>88</v>
          </cell>
          <cell r="AC91">
            <v>8</v>
          </cell>
          <cell r="AD91">
            <v>3099</v>
          </cell>
          <cell r="AE91" t="str">
            <v>0000957729</v>
          </cell>
          <cell r="AF91" t="str">
            <v>ANGGI DARMADI</v>
          </cell>
          <cell r="AG91" t="str">
            <v>L</v>
          </cell>
          <cell r="AH91" t="str">
            <v>10-TSM.1</v>
          </cell>
          <cell r="AI91" t="str">
            <v>AGM</v>
          </cell>
          <cell r="AJ91">
            <v>0</v>
          </cell>
          <cell r="AK91">
            <v>0</v>
          </cell>
          <cell r="AL91">
            <v>0</v>
          </cell>
          <cell r="AM91">
            <v>0</v>
          </cell>
          <cell r="AN91">
            <v>0</v>
          </cell>
          <cell r="AO91" t="str">
            <v>PKN</v>
          </cell>
          <cell r="AP91">
            <v>0</v>
          </cell>
          <cell r="AQ91">
            <v>0</v>
          </cell>
          <cell r="AR91">
            <v>0</v>
          </cell>
          <cell r="AS91">
            <v>0</v>
          </cell>
          <cell r="AT91">
            <v>0</v>
          </cell>
          <cell r="AU91" t="str">
            <v>IND</v>
          </cell>
          <cell r="AV91">
            <v>0</v>
          </cell>
          <cell r="AW91">
            <v>0</v>
          </cell>
          <cell r="AX91">
            <v>0</v>
          </cell>
          <cell r="AY91">
            <v>0</v>
          </cell>
          <cell r="AZ91">
            <v>0</v>
          </cell>
          <cell r="BA91" t="str">
            <v>MAT</v>
          </cell>
          <cell r="BB91">
            <v>0</v>
          </cell>
          <cell r="BC91">
            <v>0</v>
          </cell>
          <cell r="BD91">
            <v>0</v>
          </cell>
          <cell r="BE91">
            <v>0</v>
          </cell>
          <cell r="BF91">
            <v>0</v>
          </cell>
          <cell r="BG91" t="str">
            <v>SEJ</v>
          </cell>
          <cell r="BH91">
            <v>0</v>
          </cell>
          <cell r="BI91">
            <v>0</v>
          </cell>
          <cell r="BJ91">
            <v>0</v>
          </cell>
          <cell r="BK91">
            <v>0</v>
          </cell>
          <cell r="BL91">
            <v>0</v>
          </cell>
          <cell r="BM91" t="str">
            <v>ING</v>
          </cell>
          <cell r="BN91">
            <v>0</v>
          </cell>
          <cell r="BO91">
            <v>0</v>
          </cell>
          <cell r="BP91">
            <v>0</v>
          </cell>
          <cell r="BQ91">
            <v>0</v>
          </cell>
          <cell r="BR91">
            <v>0</v>
          </cell>
          <cell r="BS91" t="str">
            <v>SBU</v>
          </cell>
          <cell r="BT91">
            <v>0</v>
          </cell>
          <cell r="BU91">
            <v>0</v>
          </cell>
          <cell r="BV91">
            <v>0</v>
          </cell>
          <cell r="BW91">
            <v>0</v>
          </cell>
          <cell r="BX91">
            <v>0</v>
          </cell>
          <cell r="BY91" t="str">
            <v>KWU</v>
          </cell>
          <cell r="BZ91">
            <v>0</v>
          </cell>
          <cell r="CA91">
            <v>0</v>
          </cell>
          <cell r="CB91">
            <v>0</v>
          </cell>
          <cell r="CC91">
            <v>0</v>
          </cell>
          <cell r="CD91">
            <v>0</v>
          </cell>
          <cell r="CE91" t="str">
            <v>POR</v>
          </cell>
          <cell r="CF91">
            <v>0</v>
          </cell>
          <cell r="CG91">
            <v>0</v>
          </cell>
          <cell r="CH91">
            <v>0</v>
          </cell>
          <cell r="CI91">
            <v>0</v>
          </cell>
          <cell r="CJ91">
            <v>0</v>
          </cell>
          <cell r="CK91" t="str">
            <v>JAW</v>
          </cell>
          <cell r="CL91">
            <v>0</v>
          </cell>
          <cell r="CM91">
            <v>0</v>
          </cell>
          <cell r="CN91">
            <v>0</v>
          </cell>
          <cell r="CO91">
            <v>0</v>
          </cell>
          <cell r="CP91">
            <v>0</v>
          </cell>
          <cell r="CQ91" t="str">
            <v>C11</v>
          </cell>
          <cell r="CR91">
            <v>0</v>
          </cell>
          <cell r="CS91">
            <v>0</v>
          </cell>
          <cell r="CT91">
            <v>0</v>
          </cell>
          <cell r="CU91">
            <v>0</v>
          </cell>
          <cell r="CV91">
            <v>0</v>
          </cell>
          <cell r="CW91" t="str">
            <v>C12</v>
          </cell>
          <cell r="CX91">
            <v>0</v>
          </cell>
          <cell r="CY91">
            <v>0</v>
          </cell>
          <cell r="CZ91">
            <v>0</v>
          </cell>
          <cell r="DA91">
            <v>0</v>
          </cell>
          <cell r="DB91">
            <v>0</v>
          </cell>
          <cell r="DC91" t="str">
            <v>C13</v>
          </cell>
          <cell r="DD91">
            <v>0</v>
          </cell>
          <cell r="DE91">
            <v>0</v>
          </cell>
          <cell r="DF91">
            <v>0</v>
          </cell>
          <cell r="DG91">
            <v>0</v>
          </cell>
          <cell r="DH91">
            <v>0</v>
          </cell>
          <cell r="DI91" t="str">
            <v>C21</v>
          </cell>
          <cell r="DJ91">
            <v>0</v>
          </cell>
          <cell r="DK91">
            <v>0</v>
          </cell>
          <cell r="DL91">
            <v>0</v>
          </cell>
          <cell r="DM91">
            <v>0</v>
          </cell>
          <cell r="DN91">
            <v>0</v>
          </cell>
          <cell r="DO91" t="str">
            <v>C22</v>
          </cell>
          <cell r="DP91">
            <v>0</v>
          </cell>
          <cell r="DQ91">
            <v>0</v>
          </cell>
          <cell r="DR91">
            <v>0</v>
          </cell>
          <cell r="DS91">
            <v>0</v>
          </cell>
          <cell r="DT91">
            <v>0</v>
          </cell>
          <cell r="DU91" t="str">
            <v>C23</v>
          </cell>
          <cell r="DV91">
            <v>0</v>
          </cell>
          <cell r="DW91">
            <v>0</v>
          </cell>
          <cell r="DX91">
            <v>0</v>
          </cell>
          <cell r="DY91">
            <v>0</v>
          </cell>
          <cell r="DZ91">
            <v>0</v>
          </cell>
          <cell r="EA91" t="str">
            <v>C24</v>
          </cell>
          <cell r="EB91">
            <v>0</v>
          </cell>
          <cell r="EC91">
            <v>0</v>
          </cell>
          <cell r="ED91">
            <v>0</v>
          </cell>
          <cell r="EE91">
            <v>0</v>
          </cell>
          <cell r="EF91">
            <v>0</v>
          </cell>
          <cell r="EG91" t="str">
            <v>C25</v>
          </cell>
          <cell r="EH91">
            <v>0</v>
          </cell>
          <cell r="EI91">
            <v>0</v>
          </cell>
          <cell r="EJ91">
            <v>0</v>
          </cell>
          <cell r="EK91">
            <v>0</v>
          </cell>
          <cell r="EL91">
            <v>0</v>
          </cell>
          <cell r="EM91" t="str">
            <v>C26</v>
          </cell>
          <cell r="EN91">
            <v>0</v>
          </cell>
          <cell r="EO91">
            <v>0</v>
          </cell>
          <cell r="EP91">
            <v>0</v>
          </cell>
          <cell r="EQ91">
            <v>0</v>
          </cell>
          <cell r="ER91">
            <v>0</v>
          </cell>
          <cell r="ES91" t="str">
            <v>C27</v>
          </cell>
          <cell r="ET91">
            <v>0</v>
          </cell>
          <cell r="EU91">
            <v>0</v>
          </cell>
          <cell r="EV91">
            <v>0</v>
          </cell>
          <cell r="EW91">
            <v>0</v>
          </cell>
          <cell r="EX91">
            <v>0</v>
          </cell>
          <cell r="EY91" t="str">
            <v>C31</v>
          </cell>
          <cell r="EZ91">
            <v>0</v>
          </cell>
          <cell r="FA91">
            <v>0</v>
          </cell>
          <cell r="FB91">
            <v>0</v>
          </cell>
          <cell r="FC91">
            <v>0</v>
          </cell>
          <cell r="FD91">
            <v>0</v>
          </cell>
          <cell r="FE91" t="str">
            <v>C32</v>
          </cell>
          <cell r="FF91">
            <v>0</v>
          </cell>
          <cell r="FG91">
            <v>0</v>
          </cell>
          <cell r="FH91">
            <v>0</v>
          </cell>
          <cell r="FI91">
            <v>0</v>
          </cell>
          <cell r="FJ91">
            <v>0</v>
          </cell>
          <cell r="FK91" t="str">
            <v>C33</v>
          </cell>
          <cell r="FL91">
            <v>0</v>
          </cell>
          <cell r="FM91">
            <v>0</v>
          </cell>
          <cell r="FN91">
            <v>0</v>
          </cell>
          <cell r="FO91">
            <v>0</v>
          </cell>
          <cell r="FP91">
            <v>0</v>
          </cell>
          <cell r="FQ91" t="str">
            <v>C34</v>
          </cell>
          <cell r="FR91">
            <v>0</v>
          </cell>
          <cell r="FS91">
            <v>0</v>
          </cell>
          <cell r="FT91">
            <v>0</v>
          </cell>
          <cell r="FU91">
            <v>0</v>
          </cell>
          <cell r="FV91">
            <v>0</v>
          </cell>
          <cell r="FW91" t="str">
            <v>C35</v>
          </cell>
          <cell r="FX91">
            <v>0</v>
          </cell>
          <cell r="FY91">
            <v>0</v>
          </cell>
          <cell r="FZ91">
            <v>0</v>
          </cell>
          <cell r="GA91">
            <v>0</v>
          </cell>
          <cell r="GB91">
            <v>0</v>
          </cell>
          <cell r="GC91" t="str">
            <v>C36</v>
          </cell>
          <cell r="GD91">
            <v>0</v>
          </cell>
          <cell r="GE91">
            <v>0</v>
          </cell>
          <cell r="GF91">
            <v>0</v>
          </cell>
          <cell r="GG91">
            <v>0</v>
          </cell>
          <cell r="GH91">
            <v>0</v>
          </cell>
          <cell r="GI91" t="str">
            <v>C37</v>
          </cell>
          <cell r="GJ91">
            <v>0</v>
          </cell>
          <cell r="GK91">
            <v>0</v>
          </cell>
          <cell r="GL91">
            <v>0</v>
          </cell>
          <cell r="GM91">
            <v>0</v>
          </cell>
          <cell r="GN91">
            <v>0</v>
          </cell>
          <cell r="GO91" t="str">
            <v>C38</v>
          </cell>
          <cell r="GP91">
            <v>0</v>
          </cell>
          <cell r="GQ91">
            <v>0</v>
          </cell>
          <cell r="GR91">
            <v>0</v>
          </cell>
          <cell r="GS91">
            <v>0</v>
          </cell>
          <cell r="GT91">
            <v>0</v>
          </cell>
          <cell r="GU91" t="str">
            <v>C39</v>
          </cell>
          <cell r="GV91">
            <v>0</v>
          </cell>
          <cell r="GW91">
            <v>0</v>
          </cell>
          <cell r="GX91">
            <v>0</v>
          </cell>
          <cell r="GY91">
            <v>0</v>
          </cell>
          <cell r="GZ91">
            <v>0</v>
          </cell>
          <cell r="HA91" t="str">
            <v>C310</v>
          </cell>
          <cell r="HB91">
            <v>0</v>
          </cell>
          <cell r="HG91" t="str">
            <v>C310</v>
          </cell>
          <cell r="HH91">
            <v>0</v>
          </cell>
          <cell r="HM91" t="str">
            <v/>
          </cell>
          <cell r="HN91" t="str">
            <v/>
          </cell>
          <cell r="HS91">
            <v>3099</v>
          </cell>
          <cell r="HT91" t="str">
            <v>PKN</v>
          </cell>
          <cell r="HU91">
            <v>0</v>
          </cell>
          <cell r="HV91" t="str">
            <v>IND</v>
          </cell>
          <cell r="HW91">
            <v>0</v>
          </cell>
          <cell r="HX91" t="str">
            <v>MAT-W</v>
          </cell>
          <cell r="HY91">
            <v>0</v>
          </cell>
          <cell r="HZ91" t="str">
            <v>SEJ-W</v>
          </cell>
          <cell r="IA91">
            <v>0</v>
          </cell>
          <cell r="IB91" t="str">
            <v>IGR-W</v>
          </cell>
          <cell r="IC91">
            <v>0</v>
          </cell>
          <cell r="ID91" t="str">
            <v>SBO</v>
          </cell>
          <cell r="IE91">
            <v>0</v>
          </cell>
          <cell r="IF91" t="str">
            <v>PJO</v>
          </cell>
          <cell r="IG91">
            <v>0</v>
          </cell>
          <cell r="IH91" t="str">
            <v>PRA</v>
          </cell>
          <cell r="II91">
            <v>0</v>
          </cell>
          <cell r="IJ91" t="str">
            <v>JAW</v>
          </cell>
          <cell r="IK91">
            <v>0</v>
          </cell>
          <cell r="IL91" t="str">
            <v>ARB</v>
          </cell>
          <cell r="IM91">
            <v>0</v>
          </cell>
          <cell r="IN91" t="str">
            <v>PKM</v>
          </cell>
          <cell r="IO91">
            <v>0</v>
          </cell>
          <cell r="IP91" t="str">
            <v>GEO-P</v>
          </cell>
          <cell r="IQ91">
            <v>0</v>
          </cell>
          <cell r="IR91" t="str">
            <v>SEJ-P</v>
          </cell>
          <cell r="IS91">
            <v>0</v>
          </cell>
          <cell r="IT91" t="str">
            <v>SOS-P</v>
          </cell>
          <cell r="IU91">
            <v>0</v>
          </cell>
          <cell r="IV91" t="str">
            <v>EKO-P</v>
          </cell>
          <cell r="IW91">
            <v>0</v>
          </cell>
          <cell r="IX91" t="str">
            <v>BIO-L</v>
          </cell>
          <cell r="IY91">
            <v>0</v>
          </cell>
          <cell r="IZ91" t="str">
            <v>IGR-L</v>
          </cell>
          <cell r="JA91">
            <v>0</v>
          </cell>
        </row>
        <row r="92">
          <cell r="D92">
            <v>5</v>
          </cell>
          <cell r="H92" t="str">
            <v>Dasar pola</v>
          </cell>
          <cell r="I92" t="str">
            <v>C243</v>
          </cell>
          <cell r="Q92" t="str">
            <v/>
          </cell>
          <cell r="AB92">
            <v>89</v>
          </cell>
          <cell r="AC92">
            <v>9</v>
          </cell>
          <cell r="AD92">
            <v>3100</v>
          </cell>
          <cell r="AE92" t="str">
            <v>0012176777</v>
          </cell>
          <cell r="AF92" t="str">
            <v>ANGGIT ANGGONO</v>
          </cell>
          <cell r="AG92" t="str">
            <v>L</v>
          </cell>
          <cell r="AH92" t="str">
            <v>10-TSM.1</v>
          </cell>
          <cell r="AI92" t="str">
            <v>AGM</v>
          </cell>
          <cell r="AJ92">
            <v>0</v>
          </cell>
          <cell r="AK92">
            <v>0</v>
          </cell>
          <cell r="AL92">
            <v>0</v>
          </cell>
          <cell r="AM92">
            <v>0</v>
          </cell>
          <cell r="AN92">
            <v>0</v>
          </cell>
          <cell r="AO92" t="str">
            <v>PKN</v>
          </cell>
          <cell r="AP92">
            <v>0</v>
          </cell>
          <cell r="AQ92">
            <v>0</v>
          </cell>
          <cell r="AR92">
            <v>0</v>
          </cell>
          <cell r="AS92">
            <v>0</v>
          </cell>
          <cell r="AT92">
            <v>0</v>
          </cell>
          <cell r="AU92" t="str">
            <v>IND</v>
          </cell>
          <cell r="AV92">
            <v>0</v>
          </cell>
          <cell r="AW92">
            <v>0</v>
          </cell>
          <cell r="AX92">
            <v>0</v>
          </cell>
          <cell r="AY92">
            <v>0</v>
          </cell>
          <cell r="AZ92">
            <v>0</v>
          </cell>
          <cell r="BA92" t="str">
            <v>MAT</v>
          </cell>
          <cell r="BB92">
            <v>0</v>
          </cell>
          <cell r="BC92">
            <v>0</v>
          </cell>
          <cell r="BD92">
            <v>0</v>
          </cell>
          <cell r="BE92">
            <v>0</v>
          </cell>
          <cell r="BF92">
            <v>0</v>
          </cell>
          <cell r="BG92" t="str">
            <v>SEJ</v>
          </cell>
          <cell r="BH92">
            <v>0</v>
          </cell>
          <cell r="BI92">
            <v>0</v>
          </cell>
          <cell r="BJ92">
            <v>0</v>
          </cell>
          <cell r="BK92">
            <v>0</v>
          </cell>
          <cell r="BL92">
            <v>0</v>
          </cell>
          <cell r="BM92" t="str">
            <v>ING</v>
          </cell>
          <cell r="BN92">
            <v>0</v>
          </cell>
          <cell r="BO92">
            <v>0</v>
          </cell>
          <cell r="BP92">
            <v>0</v>
          </cell>
          <cell r="BQ92">
            <v>0</v>
          </cell>
          <cell r="BR92">
            <v>0</v>
          </cell>
          <cell r="BS92" t="str">
            <v>SBU</v>
          </cell>
          <cell r="BT92">
            <v>0</v>
          </cell>
          <cell r="BU92">
            <v>0</v>
          </cell>
          <cell r="BV92">
            <v>0</v>
          </cell>
          <cell r="BW92">
            <v>0</v>
          </cell>
          <cell r="BX92">
            <v>0</v>
          </cell>
          <cell r="BY92" t="str">
            <v>KWU</v>
          </cell>
          <cell r="BZ92">
            <v>0</v>
          </cell>
          <cell r="CA92">
            <v>0</v>
          </cell>
          <cell r="CB92">
            <v>0</v>
          </cell>
          <cell r="CC92">
            <v>0</v>
          </cell>
          <cell r="CD92">
            <v>0</v>
          </cell>
          <cell r="CE92" t="str">
            <v>POR</v>
          </cell>
          <cell r="CF92">
            <v>0</v>
          </cell>
          <cell r="CG92">
            <v>0</v>
          </cell>
          <cell r="CH92">
            <v>0</v>
          </cell>
          <cell r="CI92">
            <v>0</v>
          </cell>
          <cell r="CJ92">
            <v>0</v>
          </cell>
          <cell r="CK92" t="str">
            <v>JAW</v>
          </cell>
          <cell r="CL92">
            <v>0</v>
          </cell>
          <cell r="CM92">
            <v>0</v>
          </cell>
          <cell r="CN92">
            <v>0</v>
          </cell>
          <cell r="CO92">
            <v>0</v>
          </cell>
          <cell r="CP92">
            <v>0</v>
          </cell>
          <cell r="CQ92" t="str">
            <v>C11</v>
          </cell>
          <cell r="CR92">
            <v>0</v>
          </cell>
          <cell r="CS92">
            <v>0</v>
          </cell>
          <cell r="CT92">
            <v>0</v>
          </cell>
          <cell r="CU92">
            <v>0</v>
          </cell>
          <cell r="CV92">
            <v>0</v>
          </cell>
          <cell r="CW92" t="str">
            <v>C12</v>
          </cell>
          <cell r="CX92">
            <v>0</v>
          </cell>
          <cell r="CY92">
            <v>0</v>
          </cell>
          <cell r="CZ92">
            <v>0</v>
          </cell>
          <cell r="DA92">
            <v>0</v>
          </cell>
          <cell r="DB92">
            <v>0</v>
          </cell>
          <cell r="DC92" t="str">
            <v>C13</v>
          </cell>
          <cell r="DD92">
            <v>0</v>
          </cell>
          <cell r="DE92">
            <v>0</v>
          </cell>
          <cell r="DF92">
            <v>0</v>
          </cell>
          <cell r="DG92">
            <v>0</v>
          </cell>
          <cell r="DH92">
            <v>0</v>
          </cell>
          <cell r="DI92" t="str">
            <v>C21</v>
          </cell>
          <cell r="DJ92">
            <v>0</v>
          </cell>
          <cell r="DK92">
            <v>0</v>
          </cell>
          <cell r="DL92">
            <v>0</v>
          </cell>
          <cell r="DM92">
            <v>0</v>
          </cell>
          <cell r="DN92">
            <v>0</v>
          </cell>
          <cell r="DO92" t="str">
            <v>C22</v>
          </cell>
          <cell r="DP92">
            <v>0</v>
          </cell>
          <cell r="DQ92">
            <v>0</v>
          </cell>
          <cell r="DR92">
            <v>0</v>
          </cell>
          <cell r="DS92">
            <v>0</v>
          </cell>
          <cell r="DT92">
            <v>0</v>
          </cell>
          <cell r="DU92" t="str">
            <v>C23</v>
          </cell>
          <cell r="DV92">
            <v>0</v>
          </cell>
          <cell r="DW92">
            <v>0</v>
          </cell>
          <cell r="DX92">
            <v>0</v>
          </cell>
          <cell r="DY92">
            <v>0</v>
          </cell>
          <cell r="DZ92">
            <v>0</v>
          </cell>
          <cell r="EA92" t="str">
            <v>C24</v>
          </cell>
          <cell r="EB92">
            <v>0</v>
          </cell>
          <cell r="EC92">
            <v>0</v>
          </cell>
          <cell r="ED92">
            <v>0</v>
          </cell>
          <cell r="EE92">
            <v>0</v>
          </cell>
          <cell r="EF92">
            <v>0</v>
          </cell>
          <cell r="EG92" t="str">
            <v>C25</v>
          </cell>
          <cell r="EH92">
            <v>0</v>
          </cell>
          <cell r="EI92">
            <v>0</v>
          </cell>
          <cell r="EJ92">
            <v>0</v>
          </cell>
          <cell r="EK92">
            <v>0</v>
          </cell>
          <cell r="EL92">
            <v>0</v>
          </cell>
          <cell r="EM92" t="str">
            <v>C26</v>
          </cell>
          <cell r="EN92">
            <v>0</v>
          </cell>
          <cell r="EO92">
            <v>0</v>
          </cell>
          <cell r="EP92">
            <v>0</v>
          </cell>
          <cell r="EQ92">
            <v>0</v>
          </cell>
          <cell r="ER92">
            <v>0</v>
          </cell>
          <cell r="ES92" t="str">
            <v>C27</v>
          </cell>
          <cell r="ET92">
            <v>0</v>
          </cell>
          <cell r="EU92">
            <v>0</v>
          </cell>
          <cell r="EV92">
            <v>0</v>
          </cell>
          <cell r="EW92">
            <v>0</v>
          </cell>
          <cell r="EX92">
            <v>0</v>
          </cell>
          <cell r="EY92" t="str">
            <v>C31</v>
          </cell>
          <cell r="EZ92">
            <v>0</v>
          </cell>
          <cell r="FA92">
            <v>0</v>
          </cell>
          <cell r="FB92">
            <v>0</v>
          </cell>
          <cell r="FC92">
            <v>0</v>
          </cell>
          <cell r="FD92">
            <v>0</v>
          </cell>
          <cell r="FE92" t="str">
            <v>C32</v>
          </cell>
          <cell r="FF92">
            <v>0</v>
          </cell>
          <cell r="FG92">
            <v>0</v>
          </cell>
          <cell r="FH92">
            <v>0</v>
          </cell>
          <cell r="FI92">
            <v>0</v>
          </cell>
          <cell r="FJ92">
            <v>0</v>
          </cell>
          <cell r="FK92" t="str">
            <v>C33</v>
          </cell>
          <cell r="FL92">
            <v>0</v>
          </cell>
          <cell r="FM92">
            <v>0</v>
          </cell>
          <cell r="FN92">
            <v>0</v>
          </cell>
          <cell r="FO92">
            <v>0</v>
          </cell>
          <cell r="FP92">
            <v>0</v>
          </cell>
          <cell r="FQ92" t="str">
            <v>C34</v>
          </cell>
          <cell r="FR92">
            <v>0</v>
          </cell>
          <cell r="FS92">
            <v>0</v>
          </cell>
          <cell r="FT92">
            <v>0</v>
          </cell>
          <cell r="FU92">
            <v>0</v>
          </cell>
          <cell r="FV92">
            <v>0</v>
          </cell>
          <cell r="FW92" t="str">
            <v>C35</v>
          </cell>
          <cell r="FX92">
            <v>0</v>
          </cell>
          <cell r="FY92">
            <v>0</v>
          </cell>
          <cell r="FZ92">
            <v>0</v>
          </cell>
          <cell r="GA92">
            <v>0</v>
          </cell>
          <cell r="GB92">
            <v>0</v>
          </cell>
          <cell r="GC92" t="str">
            <v>C36</v>
          </cell>
          <cell r="GD92">
            <v>0</v>
          </cell>
          <cell r="GE92">
            <v>0</v>
          </cell>
          <cell r="GF92">
            <v>0</v>
          </cell>
          <cell r="GG92">
            <v>0</v>
          </cell>
          <cell r="GH92">
            <v>0</v>
          </cell>
          <cell r="GI92" t="str">
            <v>C37</v>
          </cell>
          <cell r="GJ92">
            <v>0</v>
          </cell>
          <cell r="GK92">
            <v>0</v>
          </cell>
          <cell r="GL92">
            <v>0</v>
          </cell>
          <cell r="GM92">
            <v>0</v>
          </cell>
          <cell r="GN92">
            <v>0</v>
          </cell>
          <cell r="GO92" t="str">
            <v>C38</v>
          </cell>
          <cell r="GP92">
            <v>0</v>
          </cell>
          <cell r="GQ92">
            <v>0</v>
          </cell>
          <cell r="GR92">
            <v>0</v>
          </cell>
          <cell r="GS92">
            <v>0</v>
          </cell>
          <cell r="GT92">
            <v>0</v>
          </cell>
          <cell r="GU92" t="str">
            <v>C39</v>
          </cell>
          <cell r="GV92">
            <v>0</v>
          </cell>
          <cell r="GW92">
            <v>0</v>
          </cell>
          <cell r="GX92">
            <v>0</v>
          </cell>
          <cell r="GY92">
            <v>0</v>
          </cell>
          <cell r="GZ92">
            <v>0</v>
          </cell>
          <cell r="HA92" t="str">
            <v>C310</v>
          </cell>
          <cell r="HB92">
            <v>0</v>
          </cell>
          <cell r="HG92" t="str">
            <v>C310</v>
          </cell>
          <cell r="HH92">
            <v>0</v>
          </cell>
          <cell r="HM92" t="str">
            <v/>
          </cell>
          <cell r="HN92" t="str">
            <v/>
          </cell>
          <cell r="HS92">
            <v>3100</v>
          </cell>
          <cell r="HT92" t="str">
            <v>PKN</v>
          </cell>
          <cell r="HU92">
            <v>0</v>
          </cell>
          <cell r="HV92" t="str">
            <v>IND</v>
          </cell>
          <cell r="HW92">
            <v>0</v>
          </cell>
          <cell r="HX92" t="str">
            <v>MAT-W</v>
          </cell>
          <cell r="HY92">
            <v>0</v>
          </cell>
          <cell r="HZ92" t="str">
            <v>SEJ-W</v>
          </cell>
          <cell r="IA92">
            <v>0</v>
          </cell>
          <cell r="IB92" t="str">
            <v>IGR-W</v>
          </cell>
          <cell r="IC92">
            <v>0</v>
          </cell>
          <cell r="ID92" t="str">
            <v>SBO</v>
          </cell>
          <cell r="IE92">
            <v>0</v>
          </cell>
          <cell r="IF92" t="str">
            <v>PJO</v>
          </cell>
          <cell r="IG92">
            <v>0</v>
          </cell>
          <cell r="IH92" t="str">
            <v>PRA</v>
          </cell>
          <cell r="II92">
            <v>0</v>
          </cell>
          <cell r="IJ92" t="str">
            <v>JAW</v>
          </cell>
          <cell r="IK92">
            <v>0</v>
          </cell>
          <cell r="IL92" t="str">
            <v>ARB</v>
          </cell>
          <cell r="IM92">
            <v>0</v>
          </cell>
          <cell r="IN92" t="str">
            <v>PKM</v>
          </cell>
          <cell r="IO92">
            <v>0</v>
          </cell>
          <cell r="IP92" t="str">
            <v>GEO-P</v>
          </cell>
          <cell r="IQ92">
            <v>0</v>
          </cell>
          <cell r="IR92" t="str">
            <v>SEJ-P</v>
          </cell>
          <cell r="IS92">
            <v>0</v>
          </cell>
          <cell r="IT92" t="str">
            <v>SOS-P</v>
          </cell>
          <cell r="IU92">
            <v>0</v>
          </cell>
          <cell r="IV92" t="str">
            <v>EKO-P</v>
          </cell>
          <cell r="IW92">
            <v>0</v>
          </cell>
          <cell r="IX92" t="str">
            <v>BIO-L</v>
          </cell>
          <cell r="IY92">
            <v>0</v>
          </cell>
          <cell r="IZ92" t="str">
            <v>IGR-L</v>
          </cell>
          <cell r="JA92">
            <v>0</v>
          </cell>
        </row>
        <row r="93">
          <cell r="H93" t="str">
            <v>Dasar Teknologi Menjahit</v>
          </cell>
          <cell r="I93" t="str">
            <v>C244</v>
          </cell>
          <cell r="Q93" t="str">
            <v/>
          </cell>
          <cell r="AB93">
            <v>90</v>
          </cell>
          <cell r="AC93">
            <v>10</v>
          </cell>
          <cell r="AD93">
            <v>3101</v>
          </cell>
          <cell r="AE93" t="str">
            <v>9994009860</v>
          </cell>
          <cell r="AF93" t="str">
            <v>ARI PRASETYO</v>
          </cell>
          <cell r="AG93" t="str">
            <v>L</v>
          </cell>
          <cell r="AH93" t="str">
            <v>10-TSM.1</v>
          </cell>
          <cell r="AI93" t="str">
            <v>AGM</v>
          </cell>
          <cell r="AJ93">
            <v>0</v>
          </cell>
          <cell r="AK93">
            <v>0</v>
          </cell>
          <cell r="AL93">
            <v>0</v>
          </cell>
          <cell r="AM93">
            <v>0</v>
          </cell>
          <cell r="AN93">
            <v>0</v>
          </cell>
          <cell r="AO93" t="str">
            <v>PKN</v>
          </cell>
          <cell r="AP93">
            <v>0</v>
          </cell>
          <cell r="AQ93">
            <v>0</v>
          </cell>
          <cell r="AR93">
            <v>0</v>
          </cell>
          <cell r="AS93">
            <v>0</v>
          </cell>
          <cell r="AT93">
            <v>0</v>
          </cell>
          <cell r="AU93" t="str">
            <v>IND</v>
          </cell>
          <cell r="AV93">
            <v>0</v>
          </cell>
          <cell r="AW93">
            <v>0</v>
          </cell>
          <cell r="AX93">
            <v>0</v>
          </cell>
          <cell r="AY93">
            <v>0</v>
          </cell>
          <cell r="AZ93">
            <v>0</v>
          </cell>
          <cell r="BA93" t="str">
            <v>MAT</v>
          </cell>
          <cell r="BB93">
            <v>0</v>
          </cell>
          <cell r="BC93">
            <v>0</v>
          </cell>
          <cell r="BD93">
            <v>0</v>
          </cell>
          <cell r="BE93">
            <v>0</v>
          </cell>
          <cell r="BF93">
            <v>0</v>
          </cell>
          <cell r="BG93" t="str">
            <v>SEJ</v>
          </cell>
          <cell r="BH93">
            <v>0</v>
          </cell>
          <cell r="BI93">
            <v>0</v>
          </cell>
          <cell r="BJ93">
            <v>0</v>
          </cell>
          <cell r="BK93">
            <v>0</v>
          </cell>
          <cell r="BL93">
            <v>0</v>
          </cell>
          <cell r="BM93" t="str">
            <v>ING</v>
          </cell>
          <cell r="BN93">
            <v>0</v>
          </cell>
          <cell r="BO93">
            <v>0</v>
          </cell>
          <cell r="BP93">
            <v>0</v>
          </cell>
          <cell r="BQ93">
            <v>0</v>
          </cell>
          <cell r="BR93">
            <v>0</v>
          </cell>
          <cell r="BS93" t="str">
            <v>SBU</v>
          </cell>
          <cell r="BT93">
            <v>0</v>
          </cell>
          <cell r="BU93">
            <v>0</v>
          </cell>
          <cell r="BV93">
            <v>0</v>
          </cell>
          <cell r="BW93">
            <v>0</v>
          </cell>
          <cell r="BX93">
            <v>0</v>
          </cell>
          <cell r="BY93" t="str">
            <v>KWU</v>
          </cell>
          <cell r="BZ93">
            <v>0</v>
          </cell>
          <cell r="CA93">
            <v>0</v>
          </cell>
          <cell r="CB93">
            <v>0</v>
          </cell>
          <cell r="CC93">
            <v>0</v>
          </cell>
          <cell r="CD93">
            <v>0</v>
          </cell>
          <cell r="CE93" t="str">
            <v>POR</v>
          </cell>
          <cell r="CF93">
            <v>0</v>
          </cell>
          <cell r="CG93">
            <v>0</v>
          </cell>
          <cell r="CH93">
            <v>0</v>
          </cell>
          <cell r="CI93">
            <v>0</v>
          </cell>
          <cell r="CJ93">
            <v>0</v>
          </cell>
          <cell r="CK93" t="str">
            <v>JAW</v>
          </cell>
          <cell r="CL93">
            <v>0</v>
          </cell>
          <cell r="CM93">
            <v>0</v>
          </cell>
          <cell r="CN93">
            <v>0</v>
          </cell>
          <cell r="CO93">
            <v>0</v>
          </cell>
          <cell r="CP93">
            <v>0</v>
          </cell>
          <cell r="CQ93" t="str">
            <v>C11</v>
          </cell>
          <cell r="CR93">
            <v>0</v>
          </cell>
          <cell r="CS93">
            <v>0</v>
          </cell>
          <cell r="CT93">
            <v>0</v>
          </cell>
          <cell r="CU93">
            <v>0</v>
          </cell>
          <cell r="CV93">
            <v>0</v>
          </cell>
          <cell r="CW93" t="str">
            <v>C12</v>
          </cell>
          <cell r="CX93">
            <v>0</v>
          </cell>
          <cell r="CY93">
            <v>0</v>
          </cell>
          <cell r="CZ93">
            <v>0</v>
          </cell>
          <cell r="DA93">
            <v>0</v>
          </cell>
          <cell r="DB93">
            <v>0</v>
          </cell>
          <cell r="DC93" t="str">
            <v>C13</v>
          </cell>
          <cell r="DD93">
            <v>0</v>
          </cell>
          <cell r="DE93">
            <v>0</v>
          </cell>
          <cell r="DF93">
            <v>0</v>
          </cell>
          <cell r="DG93">
            <v>0</v>
          </cell>
          <cell r="DH93">
            <v>0</v>
          </cell>
          <cell r="DI93" t="str">
            <v>C21</v>
          </cell>
          <cell r="DJ93">
            <v>0</v>
          </cell>
          <cell r="DK93">
            <v>0</v>
          </cell>
          <cell r="DL93">
            <v>0</v>
          </cell>
          <cell r="DM93">
            <v>0</v>
          </cell>
          <cell r="DN93">
            <v>0</v>
          </cell>
          <cell r="DO93" t="str">
            <v>C22</v>
          </cell>
          <cell r="DP93">
            <v>0</v>
          </cell>
          <cell r="DQ93">
            <v>0</v>
          </cell>
          <cell r="DR93">
            <v>0</v>
          </cell>
          <cell r="DS93">
            <v>0</v>
          </cell>
          <cell r="DT93">
            <v>0</v>
          </cell>
          <cell r="DU93" t="str">
            <v>C23</v>
          </cell>
          <cell r="DV93">
            <v>0</v>
          </cell>
          <cell r="DW93">
            <v>0</v>
          </cell>
          <cell r="DX93">
            <v>0</v>
          </cell>
          <cell r="DY93">
            <v>0</v>
          </cell>
          <cell r="DZ93">
            <v>0</v>
          </cell>
          <cell r="EA93" t="str">
            <v>C24</v>
          </cell>
          <cell r="EB93">
            <v>0</v>
          </cell>
          <cell r="EC93">
            <v>0</v>
          </cell>
          <cell r="ED93">
            <v>0</v>
          </cell>
          <cell r="EE93">
            <v>0</v>
          </cell>
          <cell r="EF93">
            <v>0</v>
          </cell>
          <cell r="EG93" t="str">
            <v>C25</v>
          </cell>
          <cell r="EH93">
            <v>0</v>
          </cell>
          <cell r="EI93">
            <v>0</v>
          </cell>
          <cell r="EJ93">
            <v>0</v>
          </cell>
          <cell r="EK93">
            <v>0</v>
          </cell>
          <cell r="EL93">
            <v>0</v>
          </cell>
          <cell r="EM93" t="str">
            <v>C26</v>
          </cell>
          <cell r="EN93">
            <v>0</v>
          </cell>
          <cell r="EO93">
            <v>0</v>
          </cell>
          <cell r="EP93">
            <v>0</v>
          </cell>
          <cell r="EQ93">
            <v>0</v>
          </cell>
          <cell r="ER93">
            <v>0</v>
          </cell>
          <cell r="ES93" t="str">
            <v>C27</v>
          </cell>
          <cell r="ET93">
            <v>0</v>
          </cell>
          <cell r="EU93">
            <v>0</v>
          </cell>
          <cell r="EV93">
            <v>0</v>
          </cell>
          <cell r="EW93">
            <v>0</v>
          </cell>
          <cell r="EX93">
            <v>0</v>
          </cell>
          <cell r="EY93" t="str">
            <v>C31</v>
          </cell>
          <cell r="EZ93">
            <v>0</v>
          </cell>
          <cell r="FA93">
            <v>0</v>
          </cell>
          <cell r="FB93">
            <v>0</v>
          </cell>
          <cell r="FC93">
            <v>0</v>
          </cell>
          <cell r="FD93">
            <v>0</v>
          </cell>
          <cell r="FE93" t="str">
            <v>C32</v>
          </cell>
          <cell r="FF93">
            <v>0</v>
          </cell>
          <cell r="FG93">
            <v>0</v>
          </cell>
          <cell r="FH93">
            <v>0</v>
          </cell>
          <cell r="FI93">
            <v>0</v>
          </cell>
          <cell r="FJ93">
            <v>0</v>
          </cell>
          <cell r="FK93" t="str">
            <v>C33</v>
          </cell>
          <cell r="FL93">
            <v>0</v>
          </cell>
          <cell r="FM93">
            <v>0</v>
          </cell>
          <cell r="FN93">
            <v>0</v>
          </cell>
          <cell r="FO93">
            <v>0</v>
          </cell>
          <cell r="FP93">
            <v>0</v>
          </cell>
          <cell r="FQ93" t="str">
            <v>C34</v>
          </cell>
          <cell r="FR93">
            <v>0</v>
          </cell>
          <cell r="FS93">
            <v>0</v>
          </cell>
          <cell r="FT93">
            <v>0</v>
          </cell>
          <cell r="FU93">
            <v>0</v>
          </cell>
          <cell r="FV93">
            <v>0</v>
          </cell>
          <cell r="FW93" t="str">
            <v>C35</v>
          </cell>
          <cell r="FX93">
            <v>0</v>
          </cell>
          <cell r="FY93">
            <v>0</v>
          </cell>
          <cell r="FZ93">
            <v>0</v>
          </cell>
          <cell r="GA93">
            <v>0</v>
          </cell>
          <cell r="GB93">
            <v>0</v>
          </cell>
          <cell r="GC93" t="str">
            <v>C36</v>
          </cell>
          <cell r="GD93">
            <v>0</v>
          </cell>
          <cell r="GE93">
            <v>0</v>
          </cell>
          <cell r="GF93">
            <v>0</v>
          </cell>
          <cell r="GG93">
            <v>0</v>
          </cell>
          <cell r="GH93">
            <v>0</v>
          </cell>
          <cell r="GI93" t="str">
            <v>C37</v>
          </cell>
          <cell r="GJ93">
            <v>0</v>
          </cell>
          <cell r="GK93">
            <v>0</v>
          </cell>
          <cell r="GL93">
            <v>0</v>
          </cell>
          <cell r="GM93">
            <v>0</v>
          </cell>
          <cell r="GN93">
            <v>0</v>
          </cell>
          <cell r="GO93" t="str">
            <v>C38</v>
          </cell>
          <cell r="GP93">
            <v>0</v>
          </cell>
          <cell r="GQ93">
            <v>0</v>
          </cell>
          <cell r="GR93">
            <v>0</v>
          </cell>
          <cell r="GS93">
            <v>0</v>
          </cell>
          <cell r="GT93">
            <v>0</v>
          </cell>
          <cell r="GU93" t="str">
            <v>C39</v>
          </cell>
          <cell r="GV93">
            <v>0</v>
          </cell>
          <cell r="GW93">
            <v>0</v>
          </cell>
          <cell r="GX93">
            <v>0</v>
          </cell>
          <cell r="GY93">
            <v>0</v>
          </cell>
          <cell r="GZ93">
            <v>0</v>
          </cell>
          <cell r="HA93" t="str">
            <v>C310</v>
          </cell>
          <cell r="HB93">
            <v>0</v>
          </cell>
          <cell r="HG93" t="str">
            <v>C310</v>
          </cell>
          <cell r="HH93">
            <v>0</v>
          </cell>
          <cell r="HM93" t="str">
            <v/>
          </cell>
          <cell r="HN93" t="str">
            <v/>
          </cell>
          <cell r="HS93">
            <v>3101</v>
          </cell>
          <cell r="HT93" t="str">
            <v>PKN</v>
          </cell>
          <cell r="HU93">
            <v>0</v>
          </cell>
          <cell r="HV93" t="str">
            <v>IND</v>
          </cell>
          <cell r="HW93">
            <v>0</v>
          </cell>
          <cell r="HX93" t="str">
            <v>MAT-W</v>
          </cell>
          <cell r="HY93">
            <v>0</v>
          </cell>
          <cell r="HZ93" t="str">
            <v>SEJ-W</v>
          </cell>
          <cell r="IA93">
            <v>0</v>
          </cell>
          <cell r="IB93" t="str">
            <v>IGR-W</v>
          </cell>
          <cell r="IC93">
            <v>0</v>
          </cell>
          <cell r="ID93" t="str">
            <v>SBO</v>
          </cell>
          <cell r="IE93">
            <v>0</v>
          </cell>
          <cell r="IF93" t="str">
            <v>PJO</v>
          </cell>
          <cell r="IG93">
            <v>0</v>
          </cell>
          <cell r="IH93" t="str">
            <v>PRA</v>
          </cell>
          <cell r="II93">
            <v>0</v>
          </cell>
          <cell r="IJ93" t="str">
            <v>JAW</v>
          </cell>
          <cell r="IK93">
            <v>0</v>
          </cell>
          <cell r="IL93" t="str">
            <v>ARB</v>
          </cell>
          <cell r="IM93">
            <v>0</v>
          </cell>
          <cell r="IN93" t="str">
            <v>PKM</v>
          </cell>
          <cell r="IO93">
            <v>0</v>
          </cell>
          <cell r="IP93" t="str">
            <v>GEO-P</v>
          </cell>
          <cell r="IQ93">
            <v>0</v>
          </cell>
          <cell r="IR93" t="str">
            <v>SEJ-P</v>
          </cell>
          <cell r="IS93">
            <v>0</v>
          </cell>
          <cell r="IT93" t="str">
            <v>SOS-P</v>
          </cell>
          <cell r="IU93">
            <v>0</v>
          </cell>
          <cell r="IV93" t="str">
            <v>EKO-P</v>
          </cell>
          <cell r="IW93">
            <v>0</v>
          </cell>
          <cell r="IX93" t="str">
            <v>BIO-L</v>
          </cell>
          <cell r="IY93">
            <v>0</v>
          </cell>
          <cell r="IZ93" t="str">
            <v>IGR-L</v>
          </cell>
          <cell r="JA93">
            <v>0</v>
          </cell>
        </row>
        <row r="94">
          <cell r="H94" t="str">
            <v>Pemeliharaan Mesin Kendaraan Ringan</v>
          </cell>
          <cell r="I94" t="str">
            <v>C301</v>
          </cell>
          <cell r="Q94" t="str">
            <v/>
          </cell>
          <cell r="AB94">
            <v>91</v>
          </cell>
          <cell r="AC94">
            <v>11</v>
          </cell>
          <cell r="AD94">
            <v>3102</v>
          </cell>
          <cell r="AE94" t="str">
            <v>0005492545</v>
          </cell>
          <cell r="AF94" t="str">
            <v>BONGGO WICAKSONO</v>
          </cell>
          <cell r="AG94" t="str">
            <v>L</v>
          </cell>
          <cell r="AH94" t="str">
            <v>10-TSM.1</v>
          </cell>
          <cell r="AI94" t="str">
            <v>AGM</v>
          </cell>
          <cell r="AJ94">
            <v>0</v>
          </cell>
          <cell r="AK94" t="str">
            <v>PDH</v>
          </cell>
          <cell r="AL94" t="str">
            <v>PDH</v>
          </cell>
          <cell r="AM94" t="str">
            <v>PDH</v>
          </cell>
          <cell r="AN94" t="str">
            <v>PDH</v>
          </cell>
          <cell r="AO94" t="str">
            <v>PKN</v>
          </cell>
          <cell r="AP94">
            <v>0</v>
          </cell>
          <cell r="AQ94" t="str">
            <v>PDH</v>
          </cell>
          <cell r="AR94" t="str">
            <v>PDH</v>
          </cell>
          <cell r="AS94" t="str">
            <v>PDH</v>
          </cell>
          <cell r="AT94" t="str">
            <v>PDH</v>
          </cell>
          <cell r="AU94" t="str">
            <v>IND</v>
          </cell>
          <cell r="AV94">
            <v>0</v>
          </cell>
          <cell r="AW94" t="str">
            <v>PDH</v>
          </cell>
          <cell r="AX94" t="str">
            <v>PDH</v>
          </cell>
          <cell r="AY94" t="str">
            <v>PDH</v>
          </cell>
          <cell r="AZ94" t="str">
            <v>PDH</v>
          </cell>
          <cell r="BA94" t="str">
            <v>MAT</v>
          </cell>
          <cell r="BB94">
            <v>0</v>
          </cell>
          <cell r="BC94" t="str">
            <v>PDH</v>
          </cell>
          <cell r="BD94" t="str">
            <v>PDH</v>
          </cell>
          <cell r="BE94" t="str">
            <v>PDH</v>
          </cell>
          <cell r="BF94" t="str">
            <v>PDH</v>
          </cell>
          <cell r="BG94" t="str">
            <v>SEJ</v>
          </cell>
          <cell r="BH94">
            <v>0</v>
          </cell>
          <cell r="BI94" t="str">
            <v>PDH</v>
          </cell>
          <cell r="BJ94" t="str">
            <v>PDH</v>
          </cell>
          <cell r="BK94" t="str">
            <v>PDH</v>
          </cell>
          <cell r="BL94" t="str">
            <v>PDH</v>
          </cell>
          <cell r="BM94" t="str">
            <v>ING</v>
          </cell>
          <cell r="BN94">
            <v>0</v>
          </cell>
          <cell r="BO94" t="str">
            <v>PDH</v>
          </cell>
          <cell r="BP94" t="str">
            <v>PDH</v>
          </cell>
          <cell r="BQ94" t="str">
            <v>PDH</v>
          </cell>
          <cell r="BR94" t="str">
            <v>PDH</v>
          </cell>
          <cell r="BS94" t="str">
            <v>SBU</v>
          </cell>
          <cell r="BT94">
            <v>0</v>
          </cell>
          <cell r="BU94" t="str">
            <v>PDH</v>
          </cell>
          <cell r="BV94" t="str">
            <v>PDH</v>
          </cell>
          <cell r="BW94" t="str">
            <v>PDH</v>
          </cell>
          <cell r="BX94" t="str">
            <v>PDH</v>
          </cell>
          <cell r="BY94" t="str">
            <v>KWU</v>
          </cell>
          <cell r="BZ94">
            <v>0</v>
          </cell>
          <cell r="CA94" t="str">
            <v>PDH</v>
          </cell>
          <cell r="CB94" t="str">
            <v>PDH</v>
          </cell>
          <cell r="CC94" t="str">
            <v>PDH</v>
          </cell>
          <cell r="CD94" t="str">
            <v>PDH</v>
          </cell>
          <cell r="CE94" t="str">
            <v>POR</v>
          </cell>
          <cell r="CF94">
            <v>0</v>
          </cell>
          <cell r="CG94" t="str">
            <v>PDH</v>
          </cell>
          <cell r="CH94" t="str">
            <v>PDH</v>
          </cell>
          <cell r="CI94" t="str">
            <v>PDH</v>
          </cell>
          <cell r="CJ94" t="str">
            <v>PDH</v>
          </cell>
          <cell r="CK94" t="str">
            <v>JAW</v>
          </cell>
          <cell r="CL94">
            <v>0</v>
          </cell>
          <cell r="CM94" t="str">
            <v>PDH</v>
          </cell>
          <cell r="CN94" t="str">
            <v>PDH</v>
          </cell>
          <cell r="CO94" t="str">
            <v>PDH</v>
          </cell>
          <cell r="CP94" t="str">
            <v>PDH</v>
          </cell>
          <cell r="CQ94" t="str">
            <v>C11</v>
          </cell>
          <cell r="CR94">
            <v>0</v>
          </cell>
          <cell r="CS94" t="str">
            <v>PDH</v>
          </cell>
          <cell r="CT94" t="str">
            <v>PDH</v>
          </cell>
          <cell r="CU94" t="str">
            <v>PDH</v>
          </cell>
          <cell r="CV94" t="str">
            <v>PDH</v>
          </cell>
          <cell r="CW94" t="str">
            <v>C12</v>
          </cell>
          <cell r="CX94">
            <v>0</v>
          </cell>
          <cell r="CY94" t="str">
            <v>PDH</v>
          </cell>
          <cell r="CZ94" t="str">
            <v>PDH</v>
          </cell>
          <cell r="DA94" t="str">
            <v>PDH</v>
          </cell>
          <cell r="DB94" t="str">
            <v>PDH</v>
          </cell>
          <cell r="DC94" t="str">
            <v>C13</v>
          </cell>
          <cell r="DD94">
            <v>0</v>
          </cell>
          <cell r="DE94" t="str">
            <v>PDH</v>
          </cell>
          <cell r="DF94" t="str">
            <v>PDH</v>
          </cell>
          <cell r="DG94" t="str">
            <v>PDH</v>
          </cell>
          <cell r="DH94" t="str">
            <v>PDH</v>
          </cell>
          <cell r="DI94" t="str">
            <v>C21</v>
          </cell>
          <cell r="DJ94">
            <v>0</v>
          </cell>
          <cell r="DK94" t="str">
            <v>PDH</v>
          </cell>
          <cell r="DL94" t="str">
            <v>PDH</v>
          </cell>
          <cell r="DM94" t="str">
            <v>PDH</v>
          </cell>
          <cell r="DN94" t="str">
            <v>PDH</v>
          </cell>
          <cell r="DO94" t="str">
            <v>C22</v>
          </cell>
          <cell r="DP94">
            <v>0</v>
          </cell>
          <cell r="DQ94" t="str">
            <v>PDH</v>
          </cell>
          <cell r="DR94" t="str">
            <v>PDH</v>
          </cell>
          <cell r="DS94" t="str">
            <v>PDH</v>
          </cell>
          <cell r="DT94" t="str">
            <v>PDH</v>
          </cell>
          <cell r="DU94" t="str">
            <v>C23</v>
          </cell>
          <cell r="DV94">
            <v>0</v>
          </cell>
          <cell r="DW94" t="str">
            <v>PDH</v>
          </cell>
          <cell r="DX94" t="str">
            <v>PDH</v>
          </cell>
          <cell r="DY94" t="str">
            <v>PDH</v>
          </cell>
          <cell r="DZ94" t="str">
            <v>PDH</v>
          </cell>
          <cell r="EA94" t="str">
            <v>C24</v>
          </cell>
          <cell r="EB94">
            <v>0</v>
          </cell>
          <cell r="EC94" t="str">
            <v>PDH</v>
          </cell>
          <cell r="ED94" t="str">
            <v>PDH</v>
          </cell>
          <cell r="EE94" t="str">
            <v>PDH</v>
          </cell>
          <cell r="EF94" t="str">
            <v>PDH</v>
          </cell>
          <cell r="EG94" t="str">
            <v>C25</v>
          </cell>
          <cell r="EH94">
            <v>0</v>
          </cell>
          <cell r="EI94" t="str">
            <v>PDH</v>
          </cell>
          <cell r="EJ94" t="str">
            <v>PDH</v>
          </cell>
          <cell r="EK94" t="str">
            <v>PDH</v>
          </cell>
          <cell r="EL94" t="str">
            <v>PDH</v>
          </cell>
          <cell r="EM94" t="str">
            <v>C26</v>
          </cell>
          <cell r="EN94">
            <v>0</v>
          </cell>
          <cell r="EO94" t="str">
            <v>PDH</v>
          </cell>
          <cell r="EP94" t="str">
            <v>PDH</v>
          </cell>
          <cell r="EQ94" t="str">
            <v>PDH</v>
          </cell>
          <cell r="ER94" t="str">
            <v>PDH</v>
          </cell>
          <cell r="ES94" t="str">
            <v>C27</v>
          </cell>
          <cell r="ET94">
            <v>0</v>
          </cell>
          <cell r="EU94" t="str">
            <v>PDH</v>
          </cell>
          <cell r="EV94" t="str">
            <v>PDH</v>
          </cell>
          <cell r="EW94" t="str">
            <v>PDH</v>
          </cell>
          <cell r="EX94" t="str">
            <v>PDH</v>
          </cell>
          <cell r="EY94" t="str">
            <v>C31</v>
          </cell>
          <cell r="EZ94">
            <v>0</v>
          </cell>
          <cell r="FA94" t="str">
            <v>PDH</v>
          </cell>
          <cell r="FB94" t="str">
            <v>PDH</v>
          </cell>
          <cell r="FC94" t="str">
            <v>PDH</v>
          </cell>
          <cell r="FD94" t="str">
            <v>PDH</v>
          </cell>
          <cell r="FE94" t="str">
            <v>C32</v>
          </cell>
          <cell r="FF94">
            <v>0</v>
          </cell>
          <cell r="FG94" t="str">
            <v>PDH</v>
          </cell>
          <cell r="FH94" t="str">
            <v>PDH</v>
          </cell>
          <cell r="FI94" t="str">
            <v>PDH</v>
          </cell>
          <cell r="FJ94" t="str">
            <v>PDH</v>
          </cell>
          <cell r="FK94" t="str">
            <v>C33</v>
          </cell>
          <cell r="FL94">
            <v>0</v>
          </cell>
          <cell r="FM94" t="str">
            <v>PDH</v>
          </cell>
          <cell r="FN94" t="str">
            <v>PDH</v>
          </cell>
          <cell r="FO94" t="str">
            <v>PDH</v>
          </cell>
          <cell r="FP94" t="str">
            <v>PDH</v>
          </cell>
          <cell r="FQ94" t="str">
            <v>C34</v>
          </cell>
          <cell r="FR94">
            <v>0</v>
          </cell>
          <cell r="FS94" t="str">
            <v>PDH</v>
          </cell>
          <cell r="FT94" t="str">
            <v>PDH</v>
          </cell>
          <cell r="FU94" t="str">
            <v>PDH</v>
          </cell>
          <cell r="FV94" t="str">
            <v>PDH</v>
          </cell>
          <cell r="FW94" t="str">
            <v>C35</v>
          </cell>
          <cell r="FX94">
            <v>0</v>
          </cell>
          <cell r="FY94" t="str">
            <v>PDH</v>
          </cell>
          <cell r="FZ94" t="str">
            <v>PDH</v>
          </cell>
          <cell r="GA94" t="str">
            <v>PDH</v>
          </cell>
          <cell r="GB94" t="str">
            <v>PDH</v>
          </cell>
          <cell r="GC94" t="str">
            <v>C36</v>
          </cell>
          <cell r="GD94">
            <v>0</v>
          </cell>
          <cell r="GE94" t="str">
            <v>PDH</v>
          </cell>
          <cell r="GF94" t="str">
            <v>PDH</v>
          </cell>
          <cell r="GG94" t="str">
            <v>PDH</v>
          </cell>
          <cell r="GH94" t="str">
            <v>PDH</v>
          </cell>
          <cell r="GI94" t="str">
            <v>C37</v>
          </cell>
          <cell r="GJ94">
            <v>0</v>
          </cell>
          <cell r="GK94" t="str">
            <v>PDH</v>
          </cell>
          <cell r="GL94" t="str">
            <v>PDH</v>
          </cell>
          <cell r="GM94" t="str">
            <v>PDH</v>
          </cell>
          <cell r="GN94" t="str">
            <v>PDH</v>
          </cell>
          <cell r="GO94" t="str">
            <v>C38</v>
          </cell>
          <cell r="GP94">
            <v>0</v>
          </cell>
          <cell r="GQ94" t="str">
            <v>PDH</v>
          </cell>
          <cell r="GR94" t="str">
            <v>PDH</v>
          </cell>
          <cell r="GS94" t="str">
            <v>PDH</v>
          </cell>
          <cell r="GT94" t="str">
            <v>PDH</v>
          </cell>
          <cell r="GU94" t="str">
            <v>C39</v>
          </cell>
          <cell r="GV94">
            <v>0</v>
          </cell>
          <cell r="GW94" t="str">
            <v>PDH</v>
          </cell>
          <cell r="GX94" t="str">
            <v>PDH</v>
          </cell>
          <cell r="GY94" t="str">
            <v>PDH</v>
          </cell>
          <cell r="GZ94" t="str">
            <v>PDH</v>
          </cell>
          <cell r="HA94" t="str">
            <v>C310</v>
          </cell>
          <cell r="HB94">
            <v>0</v>
          </cell>
          <cell r="HG94" t="str">
            <v>C310</v>
          </cell>
          <cell r="HH94">
            <v>0</v>
          </cell>
          <cell r="HM94" t="str">
            <v/>
          </cell>
          <cell r="HN94" t="str">
            <v/>
          </cell>
          <cell r="HS94">
            <v>3102</v>
          </cell>
          <cell r="HT94" t="str">
            <v>PKN</v>
          </cell>
          <cell r="HU94">
            <v>0</v>
          </cell>
          <cell r="HV94" t="str">
            <v>IND</v>
          </cell>
          <cell r="HW94">
            <v>0</v>
          </cell>
          <cell r="HX94" t="str">
            <v>MAT-W</v>
          </cell>
          <cell r="HY94">
            <v>0</v>
          </cell>
          <cell r="HZ94" t="str">
            <v>SEJ-W</v>
          </cell>
          <cell r="IA94">
            <v>0</v>
          </cell>
          <cell r="IB94" t="str">
            <v>IGR-W</v>
          </cell>
          <cell r="IC94">
            <v>0</v>
          </cell>
          <cell r="ID94" t="str">
            <v>SBO</v>
          </cell>
          <cell r="IE94">
            <v>0</v>
          </cell>
          <cell r="IF94" t="str">
            <v>PJO</v>
          </cell>
          <cell r="IG94">
            <v>0</v>
          </cell>
          <cell r="IH94" t="str">
            <v>PRA</v>
          </cell>
          <cell r="II94">
            <v>0</v>
          </cell>
          <cell r="IJ94" t="str">
            <v>JAW</v>
          </cell>
          <cell r="IK94">
            <v>0</v>
          </cell>
          <cell r="IL94" t="str">
            <v>ARB</v>
          </cell>
          <cell r="IM94">
            <v>0</v>
          </cell>
          <cell r="IN94" t="str">
            <v>PKM</v>
          </cell>
          <cell r="IO94">
            <v>0</v>
          </cell>
          <cell r="IP94" t="str">
            <v>GEO-P</v>
          </cell>
          <cell r="IQ94">
            <v>0</v>
          </cell>
          <cell r="IR94" t="str">
            <v>SEJ-P</v>
          </cell>
          <cell r="IS94">
            <v>0</v>
          </cell>
          <cell r="IT94" t="str">
            <v>SOS-P</v>
          </cell>
          <cell r="IU94">
            <v>0</v>
          </cell>
          <cell r="IV94" t="str">
            <v>EKO-P</v>
          </cell>
          <cell r="IW94">
            <v>0</v>
          </cell>
          <cell r="IX94" t="e">
            <v>#N/A</v>
          </cell>
          <cell r="IY94">
            <v>0</v>
          </cell>
          <cell r="IZ94" t="str">
            <v>IGR-L</v>
          </cell>
          <cell r="JA94">
            <v>0</v>
          </cell>
        </row>
        <row r="95">
          <cell r="H95" t="str">
            <v>Pemeliharan Chassis Dan Pemindah Tenaga Kendaraan Ringan</v>
          </cell>
          <cell r="I95" t="str">
            <v>C302</v>
          </cell>
          <cell r="Q95" t="str">
            <v/>
          </cell>
          <cell r="AB95">
            <v>92</v>
          </cell>
          <cell r="AC95">
            <v>12</v>
          </cell>
          <cell r="AD95">
            <v>3103</v>
          </cell>
          <cell r="AE95" t="str">
            <v>9991475554</v>
          </cell>
          <cell r="AF95" t="str">
            <v>BUDI WAHYUNI</v>
          </cell>
          <cell r="AG95" t="str">
            <v>L</v>
          </cell>
          <cell r="AH95" t="str">
            <v>10-TSM.1</v>
          </cell>
          <cell r="AI95" t="str">
            <v>AGM</v>
          </cell>
          <cell r="AJ95">
            <v>0</v>
          </cell>
          <cell r="AK95">
            <v>0</v>
          </cell>
          <cell r="AL95">
            <v>0</v>
          </cell>
          <cell r="AM95">
            <v>0</v>
          </cell>
          <cell r="AN95">
            <v>0</v>
          </cell>
          <cell r="AO95" t="str">
            <v>PKN</v>
          </cell>
          <cell r="AP95">
            <v>0</v>
          </cell>
          <cell r="AQ95">
            <v>0</v>
          </cell>
          <cell r="AR95">
            <v>0</v>
          </cell>
          <cell r="AS95">
            <v>0</v>
          </cell>
          <cell r="AT95">
            <v>0</v>
          </cell>
          <cell r="AU95" t="str">
            <v>IND</v>
          </cell>
          <cell r="AV95">
            <v>0</v>
          </cell>
          <cell r="AW95">
            <v>0</v>
          </cell>
          <cell r="AX95">
            <v>0</v>
          </cell>
          <cell r="AY95">
            <v>0</v>
          </cell>
          <cell r="AZ95">
            <v>0</v>
          </cell>
          <cell r="BA95" t="str">
            <v>MAT</v>
          </cell>
          <cell r="BB95">
            <v>0</v>
          </cell>
          <cell r="BC95">
            <v>0</v>
          </cell>
          <cell r="BD95">
            <v>0</v>
          </cell>
          <cell r="BE95">
            <v>0</v>
          </cell>
          <cell r="BF95">
            <v>0</v>
          </cell>
          <cell r="BG95" t="str">
            <v>SEJ</v>
          </cell>
          <cell r="BH95">
            <v>0</v>
          </cell>
          <cell r="BI95">
            <v>0</v>
          </cell>
          <cell r="BJ95">
            <v>0</v>
          </cell>
          <cell r="BK95">
            <v>0</v>
          </cell>
          <cell r="BL95">
            <v>0</v>
          </cell>
          <cell r="BM95" t="str">
            <v>ING</v>
          </cell>
          <cell r="BN95">
            <v>0</v>
          </cell>
          <cell r="BO95">
            <v>0</v>
          </cell>
          <cell r="BP95">
            <v>0</v>
          </cell>
          <cell r="BQ95">
            <v>0</v>
          </cell>
          <cell r="BR95">
            <v>0</v>
          </cell>
          <cell r="BS95" t="str">
            <v>SBU</v>
          </cell>
          <cell r="BT95">
            <v>0</v>
          </cell>
          <cell r="BU95">
            <v>0</v>
          </cell>
          <cell r="BV95">
            <v>0</v>
          </cell>
          <cell r="BW95">
            <v>0</v>
          </cell>
          <cell r="BX95">
            <v>0</v>
          </cell>
          <cell r="BY95" t="str">
            <v>KWU</v>
          </cell>
          <cell r="BZ95">
            <v>0</v>
          </cell>
          <cell r="CA95">
            <v>0</v>
          </cell>
          <cell r="CB95">
            <v>0</v>
          </cell>
          <cell r="CC95">
            <v>0</v>
          </cell>
          <cell r="CD95">
            <v>0</v>
          </cell>
          <cell r="CE95" t="str">
            <v>POR</v>
          </cell>
          <cell r="CF95">
            <v>0</v>
          </cell>
          <cell r="CG95">
            <v>0</v>
          </cell>
          <cell r="CH95">
            <v>0</v>
          </cell>
          <cell r="CI95">
            <v>0</v>
          </cell>
          <cell r="CJ95">
            <v>0</v>
          </cell>
          <cell r="CK95" t="str">
            <v>JAW</v>
          </cell>
          <cell r="CL95">
            <v>0</v>
          </cell>
          <cell r="CM95">
            <v>0</v>
          </cell>
          <cell r="CN95">
            <v>0</v>
          </cell>
          <cell r="CO95">
            <v>0</v>
          </cell>
          <cell r="CP95">
            <v>0</v>
          </cell>
          <cell r="CQ95" t="str">
            <v>C11</v>
          </cell>
          <cell r="CR95">
            <v>0</v>
          </cell>
          <cell r="CS95">
            <v>0</v>
          </cell>
          <cell r="CT95">
            <v>0</v>
          </cell>
          <cell r="CU95">
            <v>0</v>
          </cell>
          <cell r="CV95">
            <v>0</v>
          </cell>
          <cell r="CW95" t="str">
            <v>C12</v>
          </cell>
          <cell r="CX95">
            <v>0</v>
          </cell>
          <cell r="CY95">
            <v>0</v>
          </cell>
          <cell r="CZ95">
            <v>0</v>
          </cell>
          <cell r="DA95">
            <v>0</v>
          </cell>
          <cell r="DB95">
            <v>0</v>
          </cell>
          <cell r="DC95" t="str">
            <v>C13</v>
          </cell>
          <cell r="DD95">
            <v>0</v>
          </cell>
          <cell r="DE95">
            <v>0</v>
          </cell>
          <cell r="DF95">
            <v>0</v>
          </cell>
          <cell r="DG95">
            <v>0</v>
          </cell>
          <cell r="DH95">
            <v>0</v>
          </cell>
          <cell r="DI95" t="str">
            <v>C21</v>
          </cell>
          <cell r="DJ95">
            <v>0</v>
          </cell>
          <cell r="DK95">
            <v>0</v>
          </cell>
          <cell r="DL95">
            <v>0</v>
          </cell>
          <cell r="DM95">
            <v>0</v>
          </cell>
          <cell r="DN95">
            <v>0</v>
          </cell>
          <cell r="DO95" t="str">
            <v>C22</v>
          </cell>
          <cell r="DP95">
            <v>0</v>
          </cell>
          <cell r="DQ95">
            <v>0</v>
          </cell>
          <cell r="DR95">
            <v>0</v>
          </cell>
          <cell r="DS95">
            <v>0</v>
          </cell>
          <cell r="DT95">
            <v>0</v>
          </cell>
          <cell r="DU95" t="str">
            <v>C23</v>
          </cell>
          <cell r="DV95">
            <v>0</v>
          </cell>
          <cell r="DW95">
            <v>0</v>
          </cell>
          <cell r="DX95">
            <v>0</v>
          </cell>
          <cell r="DY95">
            <v>0</v>
          </cell>
          <cell r="DZ95">
            <v>0</v>
          </cell>
          <cell r="EA95" t="str">
            <v>C24</v>
          </cell>
          <cell r="EB95">
            <v>0</v>
          </cell>
          <cell r="EC95">
            <v>0</v>
          </cell>
          <cell r="ED95">
            <v>0</v>
          </cell>
          <cell r="EE95">
            <v>0</v>
          </cell>
          <cell r="EF95">
            <v>0</v>
          </cell>
          <cell r="EG95" t="str">
            <v>C25</v>
          </cell>
          <cell r="EH95">
            <v>0</v>
          </cell>
          <cell r="EI95">
            <v>0</v>
          </cell>
          <cell r="EJ95">
            <v>0</v>
          </cell>
          <cell r="EK95">
            <v>0</v>
          </cell>
          <cell r="EL95">
            <v>0</v>
          </cell>
          <cell r="EM95" t="str">
            <v>C26</v>
          </cell>
          <cell r="EN95">
            <v>0</v>
          </cell>
          <cell r="EO95">
            <v>0</v>
          </cell>
          <cell r="EP95">
            <v>0</v>
          </cell>
          <cell r="EQ95">
            <v>0</v>
          </cell>
          <cell r="ER95">
            <v>0</v>
          </cell>
          <cell r="ES95" t="str">
            <v>C27</v>
          </cell>
          <cell r="ET95">
            <v>0</v>
          </cell>
          <cell r="EU95">
            <v>0</v>
          </cell>
          <cell r="EV95">
            <v>0</v>
          </cell>
          <cell r="EW95">
            <v>0</v>
          </cell>
          <cell r="EX95">
            <v>0</v>
          </cell>
          <cell r="EY95" t="str">
            <v>C31</v>
          </cell>
          <cell r="EZ95">
            <v>0</v>
          </cell>
          <cell r="FA95">
            <v>0</v>
          </cell>
          <cell r="FB95">
            <v>0</v>
          </cell>
          <cell r="FC95">
            <v>0</v>
          </cell>
          <cell r="FD95">
            <v>0</v>
          </cell>
          <cell r="FE95" t="str">
            <v>C32</v>
          </cell>
          <cell r="FF95">
            <v>0</v>
          </cell>
          <cell r="FG95">
            <v>0</v>
          </cell>
          <cell r="FH95">
            <v>0</v>
          </cell>
          <cell r="FI95">
            <v>0</v>
          </cell>
          <cell r="FJ95">
            <v>0</v>
          </cell>
          <cell r="FK95" t="str">
            <v>C33</v>
          </cell>
          <cell r="FL95">
            <v>0</v>
          </cell>
          <cell r="FM95">
            <v>0</v>
          </cell>
          <cell r="FN95">
            <v>0</v>
          </cell>
          <cell r="FO95">
            <v>0</v>
          </cell>
          <cell r="FP95">
            <v>0</v>
          </cell>
          <cell r="FQ95" t="str">
            <v>C34</v>
          </cell>
          <cell r="FR95">
            <v>0</v>
          </cell>
          <cell r="FS95">
            <v>0</v>
          </cell>
          <cell r="FT95">
            <v>0</v>
          </cell>
          <cell r="FU95">
            <v>0</v>
          </cell>
          <cell r="FV95">
            <v>0</v>
          </cell>
          <cell r="FW95" t="str">
            <v>C35</v>
          </cell>
          <cell r="FX95">
            <v>0</v>
          </cell>
          <cell r="FY95">
            <v>0</v>
          </cell>
          <cell r="FZ95">
            <v>0</v>
          </cell>
          <cell r="GA95">
            <v>0</v>
          </cell>
          <cell r="GB95">
            <v>0</v>
          </cell>
          <cell r="GC95" t="str">
            <v>C36</v>
          </cell>
          <cell r="GD95">
            <v>0</v>
          </cell>
          <cell r="GE95">
            <v>0</v>
          </cell>
          <cell r="GF95">
            <v>0</v>
          </cell>
          <cell r="GG95">
            <v>0</v>
          </cell>
          <cell r="GH95">
            <v>0</v>
          </cell>
          <cell r="GI95" t="str">
            <v>C37</v>
          </cell>
          <cell r="GJ95">
            <v>0</v>
          </cell>
          <cell r="GK95">
            <v>0</v>
          </cell>
          <cell r="GL95">
            <v>0</v>
          </cell>
          <cell r="GM95">
            <v>0</v>
          </cell>
          <cell r="GN95">
            <v>0</v>
          </cell>
          <cell r="GO95" t="str">
            <v>C38</v>
          </cell>
          <cell r="GP95">
            <v>0</v>
          </cell>
          <cell r="GQ95">
            <v>0</v>
          </cell>
          <cell r="GR95">
            <v>0</v>
          </cell>
          <cell r="GS95">
            <v>0</v>
          </cell>
          <cell r="GT95">
            <v>0</v>
          </cell>
          <cell r="GU95" t="str">
            <v>C39</v>
          </cell>
          <cell r="GV95">
            <v>0</v>
          </cell>
          <cell r="GW95">
            <v>0</v>
          </cell>
          <cell r="GX95">
            <v>0</v>
          </cell>
          <cell r="GY95">
            <v>0</v>
          </cell>
          <cell r="GZ95">
            <v>0</v>
          </cell>
          <cell r="HA95" t="str">
            <v>C310</v>
          </cell>
          <cell r="HB95">
            <v>0</v>
          </cell>
          <cell r="HG95" t="str">
            <v>C310</v>
          </cell>
          <cell r="HH95">
            <v>0</v>
          </cell>
          <cell r="HM95" t="str">
            <v/>
          </cell>
          <cell r="HN95" t="str">
            <v/>
          </cell>
          <cell r="HS95">
            <v>3103</v>
          </cell>
          <cell r="HT95" t="str">
            <v>PKN</v>
          </cell>
          <cell r="HU95">
            <v>0</v>
          </cell>
          <cell r="HV95" t="str">
            <v>IND</v>
          </cell>
          <cell r="HW95">
            <v>0</v>
          </cell>
          <cell r="HX95" t="str">
            <v>MAT-W</v>
          </cell>
          <cell r="HY95">
            <v>0</v>
          </cell>
          <cell r="HZ95" t="str">
            <v>SEJ-W</v>
          </cell>
          <cell r="IA95">
            <v>0</v>
          </cell>
          <cell r="IB95" t="str">
            <v>IGR-W</v>
          </cell>
          <cell r="IC95">
            <v>0</v>
          </cell>
          <cell r="ID95" t="str">
            <v>SBO</v>
          </cell>
          <cell r="IE95">
            <v>0</v>
          </cell>
          <cell r="IF95" t="str">
            <v>PJO</v>
          </cell>
          <cell r="IG95">
            <v>0</v>
          </cell>
          <cell r="IH95" t="str">
            <v>PRA</v>
          </cell>
          <cell r="II95">
            <v>0</v>
          </cell>
          <cell r="IJ95" t="str">
            <v>JAW</v>
          </cell>
          <cell r="IK95">
            <v>0</v>
          </cell>
          <cell r="IL95" t="str">
            <v>ARB</v>
          </cell>
          <cell r="IM95">
            <v>0</v>
          </cell>
          <cell r="IN95" t="str">
            <v>PKM</v>
          </cell>
          <cell r="IO95">
            <v>0</v>
          </cell>
          <cell r="IP95" t="str">
            <v>GEO-P</v>
          </cell>
          <cell r="IQ95">
            <v>0</v>
          </cell>
          <cell r="IR95" t="str">
            <v>SEJ-P</v>
          </cell>
          <cell r="IS95">
            <v>0</v>
          </cell>
          <cell r="IT95" t="str">
            <v>SOS-P</v>
          </cell>
          <cell r="IU95">
            <v>0</v>
          </cell>
          <cell r="IV95" t="str">
            <v>EKO-P</v>
          </cell>
          <cell r="IW95">
            <v>0</v>
          </cell>
          <cell r="IX95" t="str">
            <v>BIO-L</v>
          </cell>
          <cell r="IY95">
            <v>0</v>
          </cell>
          <cell r="IZ95" t="str">
            <v>JEP-L</v>
          </cell>
          <cell r="JA95">
            <v>0</v>
          </cell>
        </row>
        <row r="96">
          <cell r="H96" t="str">
            <v>Pemeliharan Kelistrikan Kendaraan Ringan</v>
          </cell>
          <cell r="I96" t="str">
            <v>C303</v>
          </cell>
          <cell r="Q96" t="str">
            <v/>
          </cell>
          <cell r="AB96">
            <v>93</v>
          </cell>
          <cell r="AC96">
            <v>13</v>
          </cell>
          <cell r="AD96">
            <v>3104</v>
          </cell>
          <cell r="AE96" t="str">
            <v>0007232942</v>
          </cell>
          <cell r="AF96" t="str">
            <v>CAHYO NUR MUHAMMAD</v>
          </cell>
          <cell r="AG96" t="str">
            <v>L</v>
          </cell>
          <cell r="AH96" t="str">
            <v>10-TSM.1</v>
          </cell>
          <cell r="AI96" t="str">
            <v>AGM</v>
          </cell>
          <cell r="AJ96">
            <v>0</v>
          </cell>
          <cell r="AK96">
            <v>0</v>
          </cell>
          <cell r="AL96">
            <v>0</v>
          </cell>
          <cell r="AM96">
            <v>0</v>
          </cell>
          <cell r="AN96">
            <v>0</v>
          </cell>
          <cell r="AO96" t="str">
            <v>PKN</v>
          </cell>
          <cell r="AP96">
            <v>0</v>
          </cell>
          <cell r="AQ96">
            <v>0</v>
          </cell>
          <cell r="AR96">
            <v>0</v>
          </cell>
          <cell r="AS96">
            <v>0</v>
          </cell>
          <cell r="AT96">
            <v>0</v>
          </cell>
          <cell r="AU96" t="str">
            <v>IND</v>
          </cell>
          <cell r="AV96">
            <v>0</v>
          </cell>
          <cell r="AW96">
            <v>0</v>
          </cell>
          <cell r="AX96">
            <v>0</v>
          </cell>
          <cell r="AY96">
            <v>0</v>
          </cell>
          <cell r="AZ96">
            <v>0</v>
          </cell>
          <cell r="BA96" t="str">
            <v>MAT</v>
          </cell>
          <cell r="BB96">
            <v>0</v>
          </cell>
          <cell r="BC96">
            <v>0</v>
          </cell>
          <cell r="BD96">
            <v>0</v>
          </cell>
          <cell r="BE96">
            <v>0</v>
          </cell>
          <cell r="BF96">
            <v>0</v>
          </cell>
          <cell r="BG96" t="str">
            <v>SEJ</v>
          </cell>
          <cell r="BH96">
            <v>0</v>
          </cell>
          <cell r="BI96">
            <v>0</v>
          </cell>
          <cell r="BJ96">
            <v>0</v>
          </cell>
          <cell r="BK96">
            <v>0</v>
          </cell>
          <cell r="BL96">
            <v>0</v>
          </cell>
          <cell r="BM96" t="str">
            <v>ING</v>
          </cell>
          <cell r="BN96">
            <v>0</v>
          </cell>
          <cell r="BO96">
            <v>0</v>
          </cell>
          <cell r="BP96">
            <v>0</v>
          </cell>
          <cell r="BQ96">
            <v>0</v>
          </cell>
          <cell r="BR96">
            <v>0</v>
          </cell>
          <cell r="BS96" t="str">
            <v>SBU</v>
          </cell>
          <cell r="BT96">
            <v>0</v>
          </cell>
          <cell r="BU96">
            <v>0</v>
          </cell>
          <cell r="BV96">
            <v>0</v>
          </cell>
          <cell r="BW96">
            <v>0</v>
          </cell>
          <cell r="BX96">
            <v>0</v>
          </cell>
          <cell r="BY96" t="str">
            <v>KWU</v>
          </cell>
          <cell r="BZ96">
            <v>0</v>
          </cell>
          <cell r="CA96">
            <v>0</v>
          </cell>
          <cell r="CB96">
            <v>0</v>
          </cell>
          <cell r="CC96">
            <v>0</v>
          </cell>
          <cell r="CD96">
            <v>0</v>
          </cell>
          <cell r="CE96" t="str">
            <v>POR</v>
          </cell>
          <cell r="CF96">
            <v>0</v>
          </cell>
          <cell r="CG96">
            <v>0</v>
          </cell>
          <cell r="CH96">
            <v>0</v>
          </cell>
          <cell r="CI96">
            <v>0</v>
          </cell>
          <cell r="CJ96">
            <v>0</v>
          </cell>
          <cell r="CK96" t="str">
            <v>JAW</v>
          </cell>
          <cell r="CL96">
            <v>0</v>
          </cell>
          <cell r="CM96">
            <v>0</v>
          </cell>
          <cell r="CN96">
            <v>0</v>
          </cell>
          <cell r="CO96">
            <v>0</v>
          </cell>
          <cell r="CP96">
            <v>0</v>
          </cell>
          <cell r="CQ96" t="str">
            <v>C11</v>
          </cell>
          <cell r="CR96">
            <v>0</v>
          </cell>
          <cell r="CS96">
            <v>0</v>
          </cell>
          <cell r="CT96">
            <v>0</v>
          </cell>
          <cell r="CU96">
            <v>0</v>
          </cell>
          <cell r="CV96">
            <v>0</v>
          </cell>
          <cell r="CW96" t="str">
            <v>C12</v>
          </cell>
          <cell r="CX96">
            <v>0</v>
          </cell>
          <cell r="CY96">
            <v>0</v>
          </cell>
          <cell r="CZ96">
            <v>0</v>
          </cell>
          <cell r="DA96">
            <v>0</v>
          </cell>
          <cell r="DB96">
            <v>0</v>
          </cell>
          <cell r="DC96" t="str">
            <v>C13</v>
          </cell>
          <cell r="DD96">
            <v>0</v>
          </cell>
          <cell r="DE96">
            <v>0</v>
          </cell>
          <cell r="DF96">
            <v>0</v>
          </cell>
          <cell r="DG96">
            <v>0</v>
          </cell>
          <cell r="DH96">
            <v>0</v>
          </cell>
          <cell r="DI96" t="str">
            <v>C21</v>
          </cell>
          <cell r="DJ96">
            <v>0</v>
          </cell>
          <cell r="DK96">
            <v>0</v>
          </cell>
          <cell r="DL96">
            <v>0</v>
          </cell>
          <cell r="DM96">
            <v>0</v>
          </cell>
          <cell r="DN96">
            <v>0</v>
          </cell>
          <cell r="DO96" t="str">
            <v>C22</v>
          </cell>
          <cell r="DP96">
            <v>0</v>
          </cell>
          <cell r="DQ96">
            <v>0</v>
          </cell>
          <cell r="DR96">
            <v>0</v>
          </cell>
          <cell r="DS96">
            <v>0</v>
          </cell>
          <cell r="DT96">
            <v>0</v>
          </cell>
          <cell r="DU96" t="str">
            <v>C23</v>
          </cell>
          <cell r="DV96">
            <v>0</v>
          </cell>
          <cell r="DW96">
            <v>0</v>
          </cell>
          <cell r="DX96">
            <v>0</v>
          </cell>
          <cell r="DY96">
            <v>0</v>
          </cell>
          <cell r="DZ96">
            <v>0</v>
          </cell>
          <cell r="EA96" t="str">
            <v>C24</v>
          </cell>
          <cell r="EB96">
            <v>0</v>
          </cell>
          <cell r="EC96">
            <v>0</v>
          </cell>
          <cell r="ED96">
            <v>0</v>
          </cell>
          <cell r="EE96">
            <v>0</v>
          </cell>
          <cell r="EF96">
            <v>0</v>
          </cell>
          <cell r="EG96" t="str">
            <v>C25</v>
          </cell>
          <cell r="EH96">
            <v>0</v>
          </cell>
          <cell r="EI96">
            <v>0</v>
          </cell>
          <cell r="EJ96">
            <v>0</v>
          </cell>
          <cell r="EK96">
            <v>0</v>
          </cell>
          <cell r="EL96">
            <v>0</v>
          </cell>
          <cell r="EM96" t="str">
            <v>C26</v>
          </cell>
          <cell r="EN96">
            <v>0</v>
          </cell>
          <cell r="EO96">
            <v>0</v>
          </cell>
          <cell r="EP96">
            <v>0</v>
          </cell>
          <cell r="EQ96">
            <v>0</v>
          </cell>
          <cell r="ER96">
            <v>0</v>
          </cell>
          <cell r="ES96" t="str">
            <v>C27</v>
          </cell>
          <cell r="ET96">
            <v>0</v>
          </cell>
          <cell r="EU96">
            <v>0</v>
          </cell>
          <cell r="EV96">
            <v>0</v>
          </cell>
          <cell r="EW96">
            <v>0</v>
          </cell>
          <cell r="EX96">
            <v>0</v>
          </cell>
          <cell r="EY96" t="str">
            <v>C31</v>
          </cell>
          <cell r="EZ96">
            <v>0</v>
          </cell>
          <cell r="FA96">
            <v>0</v>
          </cell>
          <cell r="FB96">
            <v>0</v>
          </cell>
          <cell r="FC96">
            <v>0</v>
          </cell>
          <cell r="FD96">
            <v>0</v>
          </cell>
          <cell r="FE96" t="str">
            <v>C32</v>
          </cell>
          <cell r="FF96">
            <v>0</v>
          </cell>
          <cell r="FG96">
            <v>0</v>
          </cell>
          <cell r="FH96">
            <v>0</v>
          </cell>
          <cell r="FI96">
            <v>0</v>
          </cell>
          <cell r="FJ96">
            <v>0</v>
          </cell>
          <cell r="FK96" t="str">
            <v>C33</v>
          </cell>
          <cell r="FL96">
            <v>0</v>
          </cell>
          <cell r="FM96">
            <v>0</v>
          </cell>
          <cell r="FN96">
            <v>0</v>
          </cell>
          <cell r="FO96">
            <v>0</v>
          </cell>
          <cell r="FP96">
            <v>0</v>
          </cell>
          <cell r="FQ96" t="str">
            <v>C34</v>
          </cell>
          <cell r="FR96">
            <v>0</v>
          </cell>
          <cell r="FS96">
            <v>0</v>
          </cell>
          <cell r="FT96">
            <v>0</v>
          </cell>
          <cell r="FU96">
            <v>0</v>
          </cell>
          <cell r="FV96">
            <v>0</v>
          </cell>
          <cell r="FW96" t="str">
            <v>C35</v>
          </cell>
          <cell r="FX96">
            <v>0</v>
          </cell>
          <cell r="FY96">
            <v>0</v>
          </cell>
          <cell r="FZ96">
            <v>0</v>
          </cell>
          <cell r="GA96">
            <v>0</v>
          </cell>
          <cell r="GB96">
            <v>0</v>
          </cell>
          <cell r="GC96" t="str">
            <v>C36</v>
          </cell>
          <cell r="GD96">
            <v>0</v>
          </cell>
          <cell r="GE96">
            <v>0</v>
          </cell>
          <cell r="GF96">
            <v>0</v>
          </cell>
          <cell r="GG96">
            <v>0</v>
          </cell>
          <cell r="GH96">
            <v>0</v>
          </cell>
          <cell r="GI96" t="str">
            <v>C37</v>
          </cell>
          <cell r="GJ96">
            <v>0</v>
          </cell>
          <cell r="GK96">
            <v>0</v>
          </cell>
          <cell r="GL96">
            <v>0</v>
          </cell>
          <cell r="GM96">
            <v>0</v>
          </cell>
          <cell r="GN96">
            <v>0</v>
          </cell>
          <cell r="GO96" t="str">
            <v>C38</v>
          </cell>
          <cell r="GP96">
            <v>0</v>
          </cell>
          <cell r="GQ96">
            <v>0</v>
          </cell>
          <cell r="GR96">
            <v>0</v>
          </cell>
          <cell r="GS96">
            <v>0</v>
          </cell>
          <cell r="GT96">
            <v>0</v>
          </cell>
          <cell r="GU96" t="str">
            <v>C39</v>
          </cell>
          <cell r="GV96">
            <v>0</v>
          </cell>
          <cell r="GW96">
            <v>0</v>
          </cell>
          <cell r="GX96">
            <v>0</v>
          </cell>
          <cell r="GY96">
            <v>0</v>
          </cell>
          <cell r="GZ96">
            <v>0</v>
          </cell>
          <cell r="HA96" t="str">
            <v>C310</v>
          </cell>
          <cell r="HB96">
            <v>0</v>
          </cell>
          <cell r="HG96" t="str">
            <v>C310</v>
          </cell>
          <cell r="HH96">
            <v>0</v>
          </cell>
          <cell r="HM96" t="str">
            <v/>
          </cell>
          <cell r="HN96" t="str">
            <v/>
          </cell>
          <cell r="HS96">
            <v>3104</v>
          </cell>
          <cell r="HT96" t="str">
            <v>PKN</v>
          </cell>
          <cell r="HU96">
            <v>0</v>
          </cell>
          <cell r="HV96" t="str">
            <v>IND</v>
          </cell>
          <cell r="HW96">
            <v>0</v>
          </cell>
          <cell r="HX96" t="str">
            <v>MAT-W</v>
          </cell>
          <cell r="HY96">
            <v>0</v>
          </cell>
          <cell r="HZ96" t="str">
            <v>SEJ-W</v>
          </cell>
          <cell r="IA96">
            <v>0</v>
          </cell>
          <cell r="IB96" t="str">
            <v>IGR-W</v>
          </cell>
          <cell r="IC96">
            <v>0</v>
          </cell>
          <cell r="ID96" t="str">
            <v>SBO</v>
          </cell>
          <cell r="IE96">
            <v>0</v>
          </cell>
          <cell r="IF96" t="str">
            <v>PJO</v>
          </cell>
          <cell r="IG96">
            <v>0</v>
          </cell>
          <cell r="IH96" t="str">
            <v>PRA</v>
          </cell>
          <cell r="II96">
            <v>0</v>
          </cell>
          <cell r="IJ96" t="str">
            <v>JAW</v>
          </cell>
          <cell r="IK96">
            <v>0</v>
          </cell>
          <cell r="IL96" t="str">
            <v>ARB</v>
          </cell>
          <cell r="IM96">
            <v>0</v>
          </cell>
          <cell r="IN96" t="str">
            <v>PKM</v>
          </cell>
          <cell r="IO96">
            <v>0</v>
          </cell>
          <cell r="IP96" t="str">
            <v>GEO-P</v>
          </cell>
          <cell r="IQ96">
            <v>0</v>
          </cell>
          <cell r="IR96" t="str">
            <v>SEJ-P</v>
          </cell>
          <cell r="IS96">
            <v>0</v>
          </cell>
          <cell r="IT96" t="str">
            <v>SOS-P</v>
          </cell>
          <cell r="IU96">
            <v>0</v>
          </cell>
          <cell r="IV96" t="str">
            <v>EKO-P</v>
          </cell>
          <cell r="IW96">
            <v>0</v>
          </cell>
          <cell r="IX96" t="str">
            <v>BIO-L</v>
          </cell>
          <cell r="IY96">
            <v>0</v>
          </cell>
          <cell r="IZ96" t="str">
            <v>JEP-L</v>
          </cell>
          <cell r="JA96">
            <v>0</v>
          </cell>
        </row>
        <row r="97">
          <cell r="H97" t="str">
            <v>Pengembangan Produk Kreatif</v>
          </cell>
          <cell r="I97" t="str">
            <v>C304</v>
          </cell>
          <cell r="Q97" t="str">
            <v/>
          </cell>
          <cell r="AB97">
            <v>94</v>
          </cell>
          <cell r="AC97">
            <v>14</v>
          </cell>
          <cell r="AD97">
            <v>3105</v>
          </cell>
          <cell r="AE97" t="str">
            <v>9998943872</v>
          </cell>
          <cell r="AF97" t="str">
            <v>FAJAR ANDI SETYAWAN</v>
          </cell>
          <cell r="AG97" t="str">
            <v>L</v>
          </cell>
          <cell r="AH97" t="str">
            <v>10-TSM.1</v>
          </cell>
          <cell r="AI97" t="str">
            <v>AGM</v>
          </cell>
          <cell r="AJ97">
            <v>0</v>
          </cell>
          <cell r="AK97">
            <v>0</v>
          </cell>
          <cell r="AL97">
            <v>0</v>
          </cell>
          <cell r="AM97">
            <v>0</v>
          </cell>
          <cell r="AN97">
            <v>0</v>
          </cell>
          <cell r="AO97" t="str">
            <v>PKN</v>
          </cell>
          <cell r="AP97">
            <v>0</v>
          </cell>
          <cell r="AQ97">
            <v>0</v>
          </cell>
          <cell r="AR97">
            <v>0</v>
          </cell>
          <cell r="AS97">
            <v>0</v>
          </cell>
          <cell r="AT97">
            <v>0</v>
          </cell>
          <cell r="AU97" t="str">
            <v>IND</v>
          </cell>
          <cell r="AV97">
            <v>0</v>
          </cell>
          <cell r="AW97">
            <v>0</v>
          </cell>
          <cell r="AX97">
            <v>0</v>
          </cell>
          <cell r="AY97">
            <v>0</v>
          </cell>
          <cell r="AZ97">
            <v>0</v>
          </cell>
          <cell r="BA97" t="str">
            <v>MAT</v>
          </cell>
          <cell r="BB97">
            <v>0</v>
          </cell>
          <cell r="BC97">
            <v>0</v>
          </cell>
          <cell r="BD97">
            <v>0</v>
          </cell>
          <cell r="BE97">
            <v>0</v>
          </cell>
          <cell r="BF97">
            <v>0</v>
          </cell>
          <cell r="BG97" t="str">
            <v>SEJ</v>
          </cell>
          <cell r="BH97">
            <v>0</v>
          </cell>
          <cell r="BI97">
            <v>0</v>
          </cell>
          <cell r="BJ97">
            <v>0</v>
          </cell>
          <cell r="BK97">
            <v>0</v>
          </cell>
          <cell r="BL97">
            <v>0</v>
          </cell>
          <cell r="BM97" t="str">
            <v>ING</v>
          </cell>
          <cell r="BN97">
            <v>0</v>
          </cell>
          <cell r="BO97">
            <v>0</v>
          </cell>
          <cell r="BP97">
            <v>0</v>
          </cell>
          <cell r="BQ97">
            <v>0</v>
          </cell>
          <cell r="BR97">
            <v>0</v>
          </cell>
          <cell r="BS97" t="str">
            <v>SBU</v>
          </cell>
          <cell r="BT97">
            <v>0</v>
          </cell>
          <cell r="BU97">
            <v>0</v>
          </cell>
          <cell r="BV97">
            <v>0</v>
          </cell>
          <cell r="BW97">
            <v>0</v>
          </cell>
          <cell r="BX97">
            <v>0</v>
          </cell>
          <cell r="BY97" t="str">
            <v>KWU</v>
          </cell>
          <cell r="BZ97">
            <v>0</v>
          </cell>
          <cell r="CA97">
            <v>0</v>
          </cell>
          <cell r="CB97">
            <v>0</v>
          </cell>
          <cell r="CC97">
            <v>0</v>
          </cell>
          <cell r="CD97">
            <v>0</v>
          </cell>
          <cell r="CE97" t="str">
            <v>POR</v>
          </cell>
          <cell r="CF97">
            <v>0</v>
          </cell>
          <cell r="CG97">
            <v>0</v>
          </cell>
          <cell r="CH97">
            <v>0</v>
          </cell>
          <cell r="CI97">
            <v>0</v>
          </cell>
          <cell r="CJ97">
            <v>0</v>
          </cell>
          <cell r="CK97" t="str">
            <v>JAW</v>
          </cell>
          <cell r="CL97">
            <v>0</v>
          </cell>
          <cell r="CM97">
            <v>0</v>
          </cell>
          <cell r="CN97">
            <v>0</v>
          </cell>
          <cell r="CO97">
            <v>0</v>
          </cell>
          <cell r="CP97">
            <v>0</v>
          </cell>
          <cell r="CQ97" t="str">
            <v>C11</v>
          </cell>
          <cell r="CR97">
            <v>0</v>
          </cell>
          <cell r="CS97">
            <v>0</v>
          </cell>
          <cell r="CT97">
            <v>0</v>
          </cell>
          <cell r="CU97">
            <v>0</v>
          </cell>
          <cell r="CV97">
            <v>0</v>
          </cell>
          <cell r="CW97" t="str">
            <v>C12</v>
          </cell>
          <cell r="CX97">
            <v>0</v>
          </cell>
          <cell r="CY97">
            <v>0</v>
          </cell>
          <cell r="CZ97">
            <v>0</v>
          </cell>
          <cell r="DA97">
            <v>0</v>
          </cell>
          <cell r="DB97">
            <v>0</v>
          </cell>
          <cell r="DC97" t="str">
            <v>C13</v>
          </cell>
          <cell r="DD97">
            <v>0</v>
          </cell>
          <cell r="DE97">
            <v>0</v>
          </cell>
          <cell r="DF97">
            <v>0</v>
          </cell>
          <cell r="DG97">
            <v>0</v>
          </cell>
          <cell r="DH97">
            <v>0</v>
          </cell>
          <cell r="DI97" t="str">
            <v>C21</v>
          </cell>
          <cell r="DJ97">
            <v>0</v>
          </cell>
          <cell r="DK97">
            <v>0</v>
          </cell>
          <cell r="DL97">
            <v>0</v>
          </cell>
          <cell r="DM97">
            <v>0</v>
          </cell>
          <cell r="DN97">
            <v>0</v>
          </cell>
          <cell r="DO97" t="str">
            <v>C22</v>
          </cell>
          <cell r="DP97">
            <v>0</v>
          </cell>
          <cell r="DQ97">
            <v>0</v>
          </cell>
          <cell r="DR97">
            <v>0</v>
          </cell>
          <cell r="DS97">
            <v>0</v>
          </cell>
          <cell r="DT97">
            <v>0</v>
          </cell>
          <cell r="DU97" t="str">
            <v>C23</v>
          </cell>
          <cell r="DV97">
            <v>0</v>
          </cell>
          <cell r="DW97">
            <v>0</v>
          </cell>
          <cell r="DX97">
            <v>0</v>
          </cell>
          <cell r="DY97">
            <v>0</v>
          </cell>
          <cell r="DZ97">
            <v>0</v>
          </cell>
          <cell r="EA97" t="str">
            <v>C24</v>
          </cell>
          <cell r="EB97">
            <v>0</v>
          </cell>
          <cell r="EC97">
            <v>0</v>
          </cell>
          <cell r="ED97">
            <v>0</v>
          </cell>
          <cell r="EE97">
            <v>0</v>
          </cell>
          <cell r="EF97">
            <v>0</v>
          </cell>
          <cell r="EG97" t="str">
            <v>C25</v>
          </cell>
          <cell r="EH97">
            <v>0</v>
          </cell>
          <cell r="EI97">
            <v>0</v>
          </cell>
          <cell r="EJ97">
            <v>0</v>
          </cell>
          <cell r="EK97">
            <v>0</v>
          </cell>
          <cell r="EL97">
            <v>0</v>
          </cell>
          <cell r="EM97" t="str">
            <v>C26</v>
          </cell>
          <cell r="EN97">
            <v>0</v>
          </cell>
          <cell r="EO97">
            <v>0</v>
          </cell>
          <cell r="EP97">
            <v>0</v>
          </cell>
          <cell r="EQ97">
            <v>0</v>
          </cell>
          <cell r="ER97">
            <v>0</v>
          </cell>
          <cell r="ES97" t="str">
            <v>C27</v>
          </cell>
          <cell r="ET97">
            <v>0</v>
          </cell>
          <cell r="EU97">
            <v>0</v>
          </cell>
          <cell r="EV97">
            <v>0</v>
          </cell>
          <cell r="EW97">
            <v>0</v>
          </cell>
          <cell r="EX97">
            <v>0</v>
          </cell>
          <cell r="EY97" t="str">
            <v>C31</v>
          </cell>
          <cell r="EZ97">
            <v>0</v>
          </cell>
          <cell r="FA97">
            <v>0</v>
          </cell>
          <cell r="FB97">
            <v>0</v>
          </cell>
          <cell r="FC97">
            <v>0</v>
          </cell>
          <cell r="FD97">
            <v>0</v>
          </cell>
          <cell r="FE97" t="str">
            <v>C32</v>
          </cell>
          <cell r="FF97">
            <v>0</v>
          </cell>
          <cell r="FG97">
            <v>0</v>
          </cell>
          <cell r="FH97">
            <v>0</v>
          </cell>
          <cell r="FI97">
            <v>0</v>
          </cell>
          <cell r="FJ97">
            <v>0</v>
          </cell>
          <cell r="FK97" t="str">
            <v>C33</v>
          </cell>
          <cell r="FL97">
            <v>0</v>
          </cell>
          <cell r="FM97">
            <v>0</v>
          </cell>
          <cell r="FN97">
            <v>0</v>
          </cell>
          <cell r="FO97">
            <v>0</v>
          </cell>
          <cell r="FP97">
            <v>0</v>
          </cell>
          <cell r="FQ97" t="str">
            <v>C34</v>
          </cell>
          <cell r="FR97">
            <v>0</v>
          </cell>
          <cell r="FS97">
            <v>0</v>
          </cell>
          <cell r="FT97">
            <v>0</v>
          </cell>
          <cell r="FU97">
            <v>0</v>
          </cell>
          <cell r="FV97">
            <v>0</v>
          </cell>
          <cell r="FW97" t="str">
            <v>C35</v>
          </cell>
          <cell r="FX97">
            <v>0</v>
          </cell>
          <cell r="FY97">
            <v>0</v>
          </cell>
          <cell r="FZ97">
            <v>0</v>
          </cell>
          <cell r="GA97">
            <v>0</v>
          </cell>
          <cell r="GB97">
            <v>0</v>
          </cell>
          <cell r="GC97" t="str">
            <v>C36</v>
          </cell>
          <cell r="GD97">
            <v>0</v>
          </cell>
          <cell r="GE97">
            <v>0</v>
          </cell>
          <cell r="GF97">
            <v>0</v>
          </cell>
          <cell r="GG97">
            <v>0</v>
          </cell>
          <cell r="GH97">
            <v>0</v>
          </cell>
          <cell r="GI97" t="str">
            <v>C37</v>
          </cell>
          <cell r="GJ97">
            <v>0</v>
          </cell>
          <cell r="GK97">
            <v>0</v>
          </cell>
          <cell r="GL97">
            <v>0</v>
          </cell>
          <cell r="GM97">
            <v>0</v>
          </cell>
          <cell r="GN97">
            <v>0</v>
          </cell>
          <cell r="GO97" t="str">
            <v>C38</v>
          </cell>
          <cell r="GP97">
            <v>0</v>
          </cell>
          <cell r="GQ97">
            <v>0</v>
          </cell>
          <cell r="GR97">
            <v>0</v>
          </cell>
          <cell r="GS97">
            <v>0</v>
          </cell>
          <cell r="GT97">
            <v>0</v>
          </cell>
          <cell r="GU97" t="str">
            <v>C39</v>
          </cell>
          <cell r="GV97">
            <v>0</v>
          </cell>
          <cell r="GW97">
            <v>0</v>
          </cell>
          <cell r="GX97">
            <v>0</v>
          </cell>
          <cell r="GY97">
            <v>0</v>
          </cell>
          <cell r="GZ97">
            <v>0</v>
          </cell>
          <cell r="HA97" t="str">
            <v>C310</v>
          </cell>
          <cell r="HB97">
            <v>0</v>
          </cell>
          <cell r="HG97" t="str">
            <v>C310</v>
          </cell>
          <cell r="HH97">
            <v>0</v>
          </cell>
          <cell r="HM97" t="str">
            <v/>
          </cell>
          <cell r="HN97" t="str">
            <v/>
          </cell>
          <cell r="HS97">
            <v>3105</v>
          </cell>
          <cell r="HT97" t="str">
            <v>PKN</v>
          </cell>
          <cell r="HU97">
            <v>0</v>
          </cell>
          <cell r="HV97" t="str">
            <v>IND</v>
          </cell>
          <cell r="HW97">
            <v>0</v>
          </cell>
          <cell r="HX97" t="str">
            <v>MAT-W</v>
          </cell>
          <cell r="HY97">
            <v>0</v>
          </cell>
          <cell r="HZ97" t="str">
            <v>SEJ-W</v>
          </cell>
          <cell r="IA97">
            <v>0</v>
          </cell>
          <cell r="IB97" t="str">
            <v>IGR-W</v>
          </cell>
          <cell r="IC97">
            <v>0</v>
          </cell>
          <cell r="ID97" t="str">
            <v>SBO</v>
          </cell>
          <cell r="IE97">
            <v>0</v>
          </cell>
          <cell r="IF97" t="str">
            <v>PJO</v>
          </cell>
          <cell r="IG97">
            <v>0</v>
          </cell>
          <cell r="IH97" t="str">
            <v>PRA</v>
          </cell>
          <cell r="II97">
            <v>0</v>
          </cell>
          <cell r="IJ97" t="str">
            <v>JAW</v>
          </cell>
          <cell r="IK97">
            <v>0</v>
          </cell>
          <cell r="IL97" t="str">
            <v>ARB</v>
          </cell>
          <cell r="IM97">
            <v>0</v>
          </cell>
          <cell r="IN97" t="str">
            <v>PKM</v>
          </cell>
          <cell r="IO97">
            <v>0</v>
          </cell>
          <cell r="IP97" t="str">
            <v>GEO-P</v>
          </cell>
          <cell r="IQ97">
            <v>0</v>
          </cell>
          <cell r="IR97" t="str">
            <v>SEJ-P</v>
          </cell>
          <cell r="IS97">
            <v>0</v>
          </cell>
          <cell r="IT97" t="str">
            <v>SOS-P</v>
          </cell>
          <cell r="IU97">
            <v>0</v>
          </cell>
          <cell r="IV97" t="str">
            <v>EKO-P</v>
          </cell>
          <cell r="IW97">
            <v>0</v>
          </cell>
          <cell r="IX97" t="str">
            <v>BIO-L</v>
          </cell>
          <cell r="IY97">
            <v>0</v>
          </cell>
          <cell r="IZ97" t="str">
            <v>JEP-L</v>
          </cell>
          <cell r="JA97">
            <v>0</v>
          </cell>
        </row>
        <row r="98">
          <cell r="H98" t="str">
            <v xml:space="preserve">Pemeliharaan Chassis Sepeda Motor </v>
          </cell>
          <cell r="I98" t="str">
            <v>C311</v>
          </cell>
          <cell r="Q98" t="str">
            <v/>
          </cell>
          <cell r="AB98">
            <v>95</v>
          </cell>
          <cell r="AC98">
            <v>15</v>
          </cell>
          <cell r="AD98">
            <v>3106</v>
          </cell>
          <cell r="AF98" t="str">
            <v>FATHUR ROHMAN</v>
          </cell>
          <cell r="AG98" t="str">
            <v>L</v>
          </cell>
          <cell r="AH98" t="str">
            <v>10-TSM.1</v>
          </cell>
          <cell r="AI98" t="str">
            <v>AGM</v>
          </cell>
          <cell r="AJ98">
            <v>0</v>
          </cell>
          <cell r="AK98">
            <v>0</v>
          </cell>
          <cell r="AL98">
            <v>0</v>
          </cell>
          <cell r="AM98">
            <v>0</v>
          </cell>
          <cell r="AN98">
            <v>0</v>
          </cell>
          <cell r="AO98" t="str">
            <v>PKN</v>
          </cell>
          <cell r="AP98">
            <v>0</v>
          </cell>
          <cell r="AQ98">
            <v>0</v>
          </cell>
          <cell r="AR98">
            <v>0</v>
          </cell>
          <cell r="AS98">
            <v>0</v>
          </cell>
          <cell r="AT98">
            <v>0</v>
          </cell>
          <cell r="AU98" t="str">
            <v>IND</v>
          </cell>
          <cell r="AV98">
            <v>0</v>
          </cell>
          <cell r="AW98">
            <v>0</v>
          </cell>
          <cell r="AX98">
            <v>0</v>
          </cell>
          <cell r="AY98">
            <v>0</v>
          </cell>
          <cell r="AZ98">
            <v>0</v>
          </cell>
          <cell r="BA98" t="str">
            <v>MAT</v>
          </cell>
          <cell r="BB98">
            <v>0</v>
          </cell>
          <cell r="BC98">
            <v>0</v>
          </cell>
          <cell r="BD98">
            <v>0</v>
          </cell>
          <cell r="BE98">
            <v>0</v>
          </cell>
          <cell r="BF98">
            <v>0</v>
          </cell>
          <cell r="BG98" t="str">
            <v>SEJ</v>
          </cell>
          <cell r="BH98">
            <v>0</v>
          </cell>
          <cell r="BI98">
            <v>0</v>
          </cell>
          <cell r="BJ98">
            <v>0</v>
          </cell>
          <cell r="BK98">
            <v>0</v>
          </cell>
          <cell r="BL98">
            <v>0</v>
          </cell>
          <cell r="BM98" t="str">
            <v>ING</v>
          </cell>
          <cell r="BN98">
            <v>0</v>
          </cell>
          <cell r="BO98">
            <v>0</v>
          </cell>
          <cell r="BP98">
            <v>0</v>
          </cell>
          <cell r="BQ98">
            <v>0</v>
          </cell>
          <cell r="BR98">
            <v>0</v>
          </cell>
          <cell r="BS98" t="str">
            <v>SBU</v>
          </cell>
          <cell r="BT98">
            <v>0</v>
          </cell>
          <cell r="BU98">
            <v>0</v>
          </cell>
          <cell r="BV98">
            <v>0</v>
          </cell>
          <cell r="BW98">
            <v>0</v>
          </cell>
          <cell r="BX98">
            <v>0</v>
          </cell>
          <cell r="BY98" t="str">
            <v>KWU</v>
          </cell>
          <cell r="BZ98">
            <v>0</v>
          </cell>
          <cell r="CA98">
            <v>0</v>
          </cell>
          <cell r="CB98">
            <v>0</v>
          </cell>
          <cell r="CC98">
            <v>0</v>
          </cell>
          <cell r="CD98">
            <v>0</v>
          </cell>
          <cell r="CE98" t="str">
            <v>POR</v>
          </cell>
          <cell r="CF98">
            <v>0</v>
          </cell>
          <cell r="CG98">
            <v>0</v>
          </cell>
          <cell r="CH98">
            <v>0</v>
          </cell>
          <cell r="CI98">
            <v>0</v>
          </cell>
          <cell r="CJ98">
            <v>0</v>
          </cell>
          <cell r="CK98" t="str">
            <v>JAW</v>
          </cell>
          <cell r="CL98">
            <v>0</v>
          </cell>
          <cell r="CM98">
            <v>0</v>
          </cell>
          <cell r="CN98">
            <v>0</v>
          </cell>
          <cell r="CO98">
            <v>0</v>
          </cell>
          <cell r="CP98">
            <v>0</v>
          </cell>
          <cell r="CQ98" t="str">
            <v>C11</v>
          </cell>
          <cell r="CR98">
            <v>0</v>
          </cell>
          <cell r="CS98">
            <v>0</v>
          </cell>
          <cell r="CT98">
            <v>0</v>
          </cell>
          <cell r="CU98">
            <v>0</v>
          </cell>
          <cell r="CV98">
            <v>0</v>
          </cell>
          <cell r="CW98" t="str">
            <v>C12</v>
          </cell>
          <cell r="CX98">
            <v>0</v>
          </cell>
          <cell r="CY98">
            <v>0</v>
          </cell>
          <cell r="CZ98">
            <v>0</v>
          </cell>
          <cell r="DA98">
            <v>0</v>
          </cell>
          <cell r="DB98">
            <v>0</v>
          </cell>
          <cell r="DC98" t="str">
            <v>C13</v>
          </cell>
          <cell r="DD98">
            <v>0</v>
          </cell>
          <cell r="DE98">
            <v>0</v>
          </cell>
          <cell r="DF98">
            <v>0</v>
          </cell>
          <cell r="DG98">
            <v>0</v>
          </cell>
          <cell r="DH98">
            <v>0</v>
          </cell>
          <cell r="DI98" t="str">
            <v>C21</v>
          </cell>
          <cell r="DJ98">
            <v>0</v>
          </cell>
          <cell r="DK98">
            <v>0</v>
          </cell>
          <cell r="DL98">
            <v>0</v>
          </cell>
          <cell r="DM98">
            <v>0</v>
          </cell>
          <cell r="DN98">
            <v>0</v>
          </cell>
          <cell r="DO98" t="str">
            <v>C22</v>
          </cell>
          <cell r="DP98">
            <v>0</v>
          </cell>
          <cell r="DQ98">
            <v>0</v>
          </cell>
          <cell r="DR98">
            <v>0</v>
          </cell>
          <cell r="DS98">
            <v>0</v>
          </cell>
          <cell r="DT98">
            <v>0</v>
          </cell>
          <cell r="DU98" t="str">
            <v>C23</v>
          </cell>
          <cell r="DV98">
            <v>0</v>
          </cell>
          <cell r="DW98">
            <v>0</v>
          </cell>
          <cell r="DX98">
            <v>0</v>
          </cell>
          <cell r="DY98">
            <v>0</v>
          </cell>
          <cell r="DZ98">
            <v>0</v>
          </cell>
          <cell r="EA98" t="str">
            <v>C24</v>
          </cell>
          <cell r="EB98">
            <v>0</v>
          </cell>
          <cell r="EC98">
            <v>0</v>
          </cell>
          <cell r="ED98">
            <v>0</v>
          </cell>
          <cell r="EE98">
            <v>0</v>
          </cell>
          <cell r="EF98">
            <v>0</v>
          </cell>
          <cell r="EG98" t="str">
            <v>C25</v>
          </cell>
          <cell r="EH98">
            <v>0</v>
          </cell>
          <cell r="EI98">
            <v>0</v>
          </cell>
          <cell r="EJ98">
            <v>0</v>
          </cell>
          <cell r="EK98">
            <v>0</v>
          </cell>
          <cell r="EL98">
            <v>0</v>
          </cell>
          <cell r="EM98" t="str">
            <v>C26</v>
          </cell>
          <cell r="EN98">
            <v>0</v>
          </cell>
          <cell r="EO98">
            <v>0</v>
          </cell>
          <cell r="EP98">
            <v>0</v>
          </cell>
          <cell r="EQ98">
            <v>0</v>
          </cell>
          <cell r="ER98">
            <v>0</v>
          </cell>
          <cell r="ES98" t="str">
            <v>C27</v>
          </cell>
          <cell r="ET98">
            <v>0</v>
          </cell>
          <cell r="EU98">
            <v>0</v>
          </cell>
          <cell r="EV98">
            <v>0</v>
          </cell>
          <cell r="EW98">
            <v>0</v>
          </cell>
          <cell r="EX98">
            <v>0</v>
          </cell>
          <cell r="EY98" t="str">
            <v>C31</v>
          </cell>
          <cell r="EZ98">
            <v>0</v>
          </cell>
          <cell r="FA98">
            <v>0</v>
          </cell>
          <cell r="FB98">
            <v>0</v>
          </cell>
          <cell r="FC98">
            <v>0</v>
          </cell>
          <cell r="FD98">
            <v>0</v>
          </cell>
          <cell r="FE98" t="str">
            <v>C32</v>
          </cell>
          <cell r="FF98">
            <v>0</v>
          </cell>
          <cell r="FG98">
            <v>0</v>
          </cell>
          <cell r="FH98">
            <v>0</v>
          </cell>
          <cell r="FI98">
            <v>0</v>
          </cell>
          <cell r="FJ98">
            <v>0</v>
          </cell>
          <cell r="FK98" t="str">
            <v>C33</v>
          </cell>
          <cell r="FL98">
            <v>0</v>
          </cell>
          <cell r="FM98">
            <v>0</v>
          </cell>
          <cell r="FN98">
            <v>0</v>
          </cell>
          <cell r="FO98">
            <v>0</v>
          </cell>
          <cell r="FP98">
            <v>0</v>
          </cell>
          <cell r="FQ98" t="str">
            <v>C34</v>
          </cell>
          <cell r="FR98">
            <v>0</v>
          </cell>
          <cell r="FS98">
            <v>0</v>
          </cell>
          <cell r="FT98">
            <v>0</v>
          </cell>
          <cell r="FU98">
            <v>0</v>
          </cell>
          <cell r="FV98">
            <v>0</v>
          </cell>
          <cell r="FW98" t="str">
            <v>C35</v>
          </cell>
          <cell r="FX98">
            <v>0</v>
          </cell>
          <cell r="FY98">
            <v>0</v>
          </cell>
          <cell r="FZ98">
            <v>0</v>
          </cell>
          <cell r="GA98">
            <v>0</v>
          </cell>
          <cell r="GB98">
            <v>0</v>
          </cell>
          <cell r="GC98" t="str">
            <v>C36</v>
          </cell>
          <cell r="GD98">
            <v>0</v>
          </cell>
          <cell r="GE98">
            <v>0</v>
          </cell>
          <cell r="GF98">
            <v>0</v>
          </cell>
          <cell r="GG98">
            <v>0</v>
          </cell>
          <cell r="GH98">
            <v>0</v>
          </cell>
          <cell r="GI98" t="str">
            <v>C37</v>
          </cell>
          <cell r="GJ98">
            <v>0</v>
          </cell>
          <cell r="GK98">
            <v>0</v>
          </cell>
          <cell r="GL98">
            <v>0</v>
          </cell>
          <cell r="GM98">
            <v>0</v>
          </cell>
          <cell r="GN98">
            <v>0</v>
          </cell>
          <cell r="GO98" t="str">
            <v>C38</v>
          </cell>
          <cell r="GP98">
            <v>0</v>
          </cell>
          <cell r="GQ98">
            <v>0</v>
          </cell>
          <cell r="GR98">
            <v>0</v>
          </cell>
          <cell r="GS98">
            <v>0</v>
          </cell>
          <cell r="GT98">
            <v>0</v>
          </cell>
          <cell r="GU98" t="str">
            <v>C39</v>
          </cell>
          <cell r="GV98">
            <v>0</v>
          </cell>
          <cell r="GW98">
            <v>0</v>
          </cell>
          <cell r="GX98">
            <v>0</v>
          </cell>
          <cell r="GY98">
            <v>0</v>
          </cell>
          <cell r="GZ98">
            <v>0</v>
          </cell>
          <cell r="HA98" t="str">
            <v>C310</v>
          </cell>
          <cell r="HB98">
            <v>0</v>
          </cell>
          <cell r="HG98" t="str">
            <v>C310</v>
          </cell>
          <cell r="HH98">
            <v>0</v>
          </cell>
          <cell r="HM98" t="str">
            <v/>
          </cell>
          <cell r="HN98" t="str">
            <v/>
          </cell>
          <cell r="HS98">
            <v>3106</v>
          </cell>
          <cell r="HT98" t="str">
            <v>PKN</v>
          </cell>
          <cell r="HU98">
            <v>0</v>
          </cell>
          <cell r="HV98" t="str">
            <v>IND</v>
          </cell>
          <cell r="HW98">
            <v>0</v>
          </cell>
          <cell r="HX98" t="str">
            <v>MAT-W</v>
          </cell>
          <cell r="HY98">
            <v>0</v>
          </cell>
          <cell r="HZ98" t="str">
            <v>SEJ-W</v>
          </cell>
          <cell r="IA98">
            <v>0</v>
          </cell>
          <cell r="IB98" t="str">
            <v>IGR-W</v>
          </cell>
          <cell r="IC98">
            <v>0</v>
          </cell>
          <cell r="ID98" t="str">
            <v>SBO</v>
          </cell>
          <cell r="IE98">
            <v>0</v>
          </cell>
          <cell r="IF98" t="str">
            <v>PJO</v>
          </cell>
          <cell r="IG98">
            <v>0</v>
          </cell>
          <cell r="IH98" t="str">
            <v>PRA</v>
          </cell>
          <cell r="II98">
            <v>0</v>
          </cell>
          <cell r="IJ98" t="str">
            <v>JAW</v>
          </cell>
          <cell r="IK98">
            <v>0</v>
          </cell>
          <cell r="IL98" t="str">
            <v>ARB</v>
          </cell>
          <cell r="IM98">
            <v>0</v>
          </cell>
          <cell r="IN98" t="str">
            <v>PKM</v>
          </cell>
          <cell r="IO98">
            <v>0</v>
          </cell>
          <cell r="IP98" t="str">
            <v>GEO-P</v>
          </cell>
          <cell r="IQ98">
            <v>0</v>
          </cell>
          <cell r="IR98" t="str">
            <v>SEJ-P</v>
          </cell>
          <cell r="IS98">
            <v>0</v>
          </cell>
          <cell r="IT98" t="str">
            <v>SOS-P</v>
          </cell>
          <cell r="IU98">
            <v>0</v>
          </cell>
          <cell r="IV98" t="str">
            <v>EKO-P</v>
          </cell>
          <cell r="IW98">
            <v>0</v>
          </cell>
          <cell r="IX98" t="str">
            <v>BIO-L</v>
          </cell>
          <cell r="IY98">
            <v>0</v>
          </cell>
          <cell r="IZ98" t="str">
            <v>JEP-L</v>
          </cell>
          <cell r="JA98">
            <v>0</v>
          </cell>
        </row>
        <row r="99">
          <cell r="H99" t="str">
            <v xml:space="preserve">Pemeliharaan Kelistrikan Sepeda Motor </v>
          </cell>
          <cell r="I99" t="str">
            <v>C312</v>
          </cell>
          <cell r="Q99" t="str">
            <v/>
          </cell>
          <cell r="AB99">
            <v>96</v>
          </cell>
          <cell r="AC99">
            <v>16</v>
          </cell>
          <cell r="AD99">
            <v>3107</v>
          </cell>
          <cell r="AF99" t="str">
            <v>FEBRIAN DWI KISWORO</v>
          </cell>
          <cell r="AG99" t="str">
            <v>L</v>
          </cell>
          <cell r="AH99" t="str">
            <v>10-TSM.1</v>
          </cell>
          <cell r="AI99" t="str">
            <v>AGM</v>
          </cell>
          <cell r="AJ99">
            <v>0</v>
          </cell>
          <cell r="AK99">
            <v>0</v>
          </cell>
          <cell r="AL99">
            <v>0</v>
          </cell>
          <cell r="AM99">
            <v>0</v>
          </cell>
          <cell r="AN99">
            <v>0</v>
          </cell>
          <cell r="AO99" t="str">
            <v>PKN</v>
          </cell>
          <cell r="AP99">
            <v>0</v>
          </cell>
          <cell r="AQ99">
            <v>0</v>
          </cell>
          <cell r="AR99">
            <v>0</v>
          </cell>
          <cell r="AS99">
            <v>0</v>
          </cell>
          <cell r="AT99">
            <v>0</v>
          </cell>
          <cell r="AU99" t="str">
            <v>IND</v>
          </cell>
          <cell r="AV99">
            <v>0</v>
          </cell>
          <cell r="AW99">
            <v>0</v>
          </cell>
          <cell r="AX99">
            <v>0</v>
          </cell>
          <cell r="AY99">
            <v>0</v>
          </cell>
          <cell r="AZ99">
            <v>0</v>
          </cell>
          <cell r="BA99" t="str">
            <v>MAT</v>
          </cell>
          <cell r="BB99">
            <v>0</v>
          </cell>
          <cell r="BC99">
            <v>0</v>
          </cell>
          <cell r="BD99">
            <v>0</v>
          </cell>
          <cell r="BE99">
            <v>0</v>
          </cell>
          <cell r="BF99">
            <v>0</v>
          </cell>
          <cell r="BG99" t="str">
            <v>SEJ</v>
          </cell>
          <cell r="BH99">
            <v>0</v>
          </cell>
          <cell r="BI99">
            <v>0</v>
          </cell>
          <cell r="BJ99">
            <v>0</v>
          </cell>
          <cell r="BK99">
            <v>0</v>
          </cell>
          <cell r="BL99">
            <v>0</v>
          </cell>
          <cell r="BM99" t="str">
            <v>ING</v>
          </cell>
          <cell r="BN99">
            <v>0</v>
          </cell>
          <cell r="BO99">
            <v>0</v>
          </cell>
          <cell r="BP99">
            <v>0</v>
          </cell>
          <cell r="BQ99">
            <v>0</v>
          </cell>
          <cell r="BR99">
            <v>0</v>
          </cell>
          <cell r="BS99" t="str">
            <v>SBU</v>
          </cell>
          <cell r="BT99">
            <v>0</v>
          </cell>
          <cell r="BU99">
            <v>0</v>
          </cell>
          <cell r="BV99">
            <v>0</v>
          </cell>
          <cell r="BW99">
            <v>0</v>
          </cell>
          <cell r="BX99">
            <v>0</v>
          </cell>
          <cell r="BY99" t="str">
            <v>KWU</v>
          </cell>
          <cell r="BZ99">
            <v>0</v>
          </cell>
          <cell r="CA99">
            <v>0</v>
          </cell>
          <cell r="CB99">
            <v>0</v>
          </cell>
          <cell r="CC99">
            <v>0</v>
          </cell>
          <cell r="CD99">
            <v>0</v>
          </cell>
          <cell r="CE99" t="str">
            <v>POR</v>
          </cell>
          <cell r="CF99">
            <v>0</v>
          </cell>
          <cell r="CG99">
            <v>0</v>
          </cell>
          <cell r="CH99">
            <v>0</v>
          </cell>
          <cell r="CI99">
            <v>0</v>
          </cell>
          <cell r="CJ99">
            <v>0</v>
          </cell>
          <cell r="CK99" t="str">
            <v>JAW</v>
          </cell>
          <cell r="CL99">
            <v>0</v>
          </cell>
          <cell r="CM99">
            <v>0</v>
          </cell>
          <cell r="CN99">
            <v>0</v>
          </cell>
          <cell r="CO99">
            <v>0</v>
          </cell>
          <cell r="CP99">
            <v>0</v>
          </cell>
          <cell r="CQ99" t="str">
            <v>C11</v>
          </cell>
          <cell r="CR99">
            <v>0</v>
          </cell>
          <cell r="CS99">
            <v>0</v>
          </cell>
          <cell r="CT99">
            <v>0</v>
          </cell>
          <cell r="CU99">
            <v>0</v>
          </cell>
          <cell r="CV99">
            <v>0</v>
          </cell>
          <cell r="CW99" t="str">
            <v>C12</v>
          </cell>
          <cell r="CX99">
            <v>0</v>
          </cell>
          <cell r="CY99">
            <v>0</v>
          </cell>
          <cell r="CZ99">
            <v>0</v>
          </cell>
          <cell r="DA99">
            <v>0</v>
          </cell>
          <cell r="DB99">
            <v>0</v>
          </cell>
          <cell r="DC99" t="str">
            <v>C13</v>
          </cell>
          <cell r="DD99">
            <v>0</v>
          </cell>
          <cell r="DE99">
            <v>0</v>
          </cell>
          <cell r="DF99">
            <v>0</v>
          </cell>
          <cell r="DG99">
            <v>0</v>
          </cell>
          <cell r="DH99">
            <v>0</v>
          </cell>
          <cell r="DI99" t="str">
            <v>C21</v>
          </cell>
          <cell r="DJ99">
            <v>0</v>
          </cell>
          <cell r="DK99">
            <v>0</v>
          </cell>
          <cell r="DL99">
            <v>0</v>
          </cell>
          <cell r="DM99">
            <v>0</v>
          </cell>
          <cell r="DN99">
            <v>0</v>
          </cell>
          <cell r="DO99" t="str">
            <v>C22</v>
          </cell>
          <cell r="DP99">
            <v>0</v>
          </cell>
          <cell r="DQ99">
            <v>0</v>
          </cell>
          <cell r="DR99">
            <v>0</v>
          </cell>
          <cell r="DS99">
            <v>0</v>
          </cell>
          <cell r="DT99">
            <v>0</v>
          </cell>
          <cell r="DU99" t="str">
            <v>C23</v>
          </cell>
          <cell r="DV99">
            <v>0</v>
          </cell>
          <cell r="DW99">
            <v>0</v>
          </cell>
          <cell r="DX99">
            <v>0</v>
          </cell>
          <cell r="DY99">
            <v>0</v>
          </cell>
          <cell r="DZ99">
            <v>0</v>
          </cell>
          <cell r="EA99" t="str">
            <v>C24</v>
          </cell>
          <cell r="EB99">
            <v>0</v>
          </cell>
          <cell r="EC99">
            <v>0</v>
          </cell>
          <cell r="ED99">
            <v>0</v>
          </cell>
          <cell r="EE99">
            <v>0</v>
          </cell>
          <cell r="EF99">
            <v>0</v>
          </cell>
          <cell r="EG99" t="str">
            <v>C25</v>
          </cell>
          <cell r="EH99">
            <v>0</v>
          </cell>
          <cell r="EI99">
            <v>0</v>
          </cell>
          <cell r="EJ99">
            <v>0</v>
          </cell>
          <cell r="EK99">
            <v>0</v>
          </cell>
          <cell r="EL99">
            <v>0</v>
          </cell>
          <cell r="EM99" t="str">
            <v>C26</v>
          </cell>
          <cell r="EN99">
            <v>0</v>
          </cell>
          <cell r="EO99">
            <v>0</v>
          </cell>
          <cell r="EP99">
            <v>0</v>
          </cell>
          <cell r="EQ99">
            <v>0</v>
          </cell>
          <cell r="ER99">
            <v>0</v>
          </cell>
          <cell r="ES99" t="str">
            <v>C27</v>
          </cell>
          <cell r="ET99">
            <v>0</v>
          </cell>
          <cell r="EU99">
            <v>0</v>
          </cell>
          <cell r="EV99">
            <v>0</v>
          </cell>
          <cell r="EW99">
            <v>0</v>
          </cell>
          <cell r="EX99">
            <v>0</v>
          </cell>
          <cell r="EY99" t="str">
            <v>C31</v>
          </cell>
          <cell r="EZ99">
            <v>0</v>
          </cell>
          <cell r="FA99">
            <v>0</v>
          </cell>
          <cell r="FB99">
            <v>0</v>
          </cell>
          <cell r="FC99">
            <v>0</v>
          </cell>
          <cell r="FD99">
            <v>0</v>
          </cell>
          <cell r="FE99" t="str">
            <v>C32</v>
          </cell>
          <cell r="FF99">
            <v>0</v>
          </cell>
          <cell r="FG99">
            <v>0</v>
          </cell>
          <cell r="FH99">
            <v>0</v>
          </cell>
          <cell r="FI99">
            <v>0</v>
          </cell>
          <cell r="FJ99">
            <v>0</v>
          </cell>
          <cell r="FK99" t="str">
            <v>C33</v>
          </cell>
          <cell r="FL99">
            <v>0</v>
          </cell>
          <cell r="FM99">
            <v>0</v>
          </cell>
          <cell r="FN99">
            <v>0</v>
          </cell>
          <cell r="FO99">
            <v>0</v>
          </cell>
          <cell r="FP99">
            <v>0</v>
          </cell>
          <cell r="FQ99" t="str">
            <v>C34</v>
          </cell>
          <cell r="FR99">
            <v>0</v>
          </cell>
          <cell r="FS99">
            <v>0</v>
          </cell>
          <cell r="FT99">
            <v>0</v>
          </cell>
          <cell r="FU99">
            <v>0</v>
          </cell>
          <cell r="FV99">
            <v>0</v>
          </cell>
          <cell r="FW99" t="str">
            <v>C35</v>
          </cell>
          <cell r="FX99">
            <v>0</v>
          </cell>
          <cell r="FY99">
            <v>0</v>
          </cell>
          <cell r="FZ99">
            <v>0</v>
          </cell>
          <cell r="GA99">
            <v>0</v>
          </cell>
          <cell r="GB99">
            <v>0</v>
          </cell>
          <cell r="GC99" t="str">
            <v>C36</v>
          </cell>
          <cell r="GD99">
            <v>0</v>
          </cell>
          <cell r="GE99">
            <v>0</v>
          </cell>
          <cell r="GF99">
            <v>0</v>
          </cell>
          <cell r="GG99">
            <v>0</v>
          </cell>
          <cell r="GH99">
            <v>0</v>
          </cell>
          <cell r="GI99" t="str">
            <v>C37</v>
          </cell>
          <cell r="GJ99">
            <v>0</v>
          </cell>
          <cell r="GK99">
            <v>0</v>
          </cell>
          <cell r="GL99">
            <v>0</v>
          </cell>
          <cell r="GM99">
            <v>0</v>
          </cell>
          <cell r="GN99">
            <v>0</v>
          </cell>
          <cell r="GO99" t="str">
            <v>C38</v>
          </cell>
          <cell r="GP99">
            <v>0</v>
          </cell>
          <cell r="GQ99">
            <v>0</v>
          </cell>
          <cell r="GR99">
            <v>0</v>
          </cell>
          <cell r="GS99">
            <v>0</v>
          </cell>
          <cell r="GT99">
            <v>0</v>
          </cell>
          <cell r="GU99" t="str">
            <v>C39</v>
          </cell>
          <cell r="GV99">
            <v>0</v>
          </cell>
          <cell r="GW99">
            <v>0</v>
          </cell>
          <cell r="GX99">
            <v>0</v>
          </cell>
          <cell r="GY99">
            <v>0</v>
          </cell>
          <cell r="GZ99">
            <v>0</v>
          </cell>
          <cell r="HA99" t="str">
            <v>C310</v>
          </cell>
          <cell r="HB99">
            <v>0</v>
          </cell>
          <cell r="HG99" t="str">
            <v>C310</v>
          </cell>
          <cell r="HH99">
            <v>0</v>
          </cell>
          <cell r="HM99" t="str">
            <v/>
          </cell>
          <cell r="HN99" t="str">
            <v/>
          </cell>
          <cell r="HS99">
            <v>3107</v>
          </cell>
          <cell r="HT99" t="str">
            <v>PKN</v>
          </cell>
          <cell r="HU99">
            <v>0</v>
          </cell>
          <cell r="HV99" t="str">
            <v>IND</v>
          </cell>
          <cell r="HW99">
            <v>0</v>
          </cell>
          <cell r="HX99" t="str">
            <v>MAT-W</v>
          </cell>
          <cell r="HY99">
            <v>0</v>
          </cell>
          <cell r="HZ99" t="str">
            <v>SEJ-W</v>
          </cell>
          <cell r="IA99">
            <v>0</v>
          </cell>
          <cell r="IB99" t="str">
            <v>IGR-W</v>
          </cell>
          <cell r="IC99">
            <v>0</v>
          </cell>
          <cell r="ID99" t="str">
            <v>SBO</v>
          </cell>
          <cell r="IE99">
            <v>0</v>
          </cell>
          <cell r="IF99" t="str">
            <v>PJO</v>
          </cell>
          <cell r="IG99">
            <v>0</v>
          </cell>
          <cell r="IH99" t="str">
            <v>PRA</v>
          </cell>
          <cell r="II99">
            <v>0</v>
          </cell>
          <cell r="IJ99" t="str">
            <v>JAW</v>
          </cell>
          <cell r="IK99">
            <v>0</v>
          </cell>
          <cell r="IL99" t="str">
            <v>ARB</v>
          </cell>
          <cell r="IM99">
            <v>0</v>
          </cell>
          <cell r="IN99" t="str">
            <v>PKM</v>
          </cell>
          <cell r="IO99">
            <v>0</v>
          </cell>
          <cell r="IP99" t="str">
            <v>GEO-P</v>
          </cell>
          <cell r="IQ99">
            <v>0</v>
          </cell>
          <cell r="IR99" t="str">
            <v>SEJ-P</v>
          </cell>
          <cell r="IS99">
            <v>0</v>
          </cell>
          <cell r="IT99" t="str">
            <v>SOS-P</v>
          </cell>
          <cell r="IU99">
            <v>0</v>
          </cell>
          <cell r="IV99" t="str">
            <v>EKO-P</v>
          </cell>
          <cell r="IW99">
            <v>0</v>
          </cell>
          <cell r="IX99" t="str">
            <v>BIO-L</v>
          </cell>
          <cell r="IY99">
            <v>0</v>
          </cell>
          <cell r="IZ99" t="str">
            <v>JEP-L</v>
          </cell>
          <cell r="JA99">
            <v>0</v>
          </cell>
        </row>
        <row r="100">
          <cell r="H100" t="str">
            <v xml:space="preserve">Pemeliharaan Mesin Sepeda Motor </v>
          </cell>
          <cell r="I100" t="str">
            <v>C313</v>
          </cell>
          <cell r="Q100" t="str">
            <v/>
          </cell>
          <cell r="AB100">
            <v>97</v>
          </cell>
          <cell r="AC100">
            <v>17</v>
          </cell>
          <cell r="AD100">
            <v>3108</v>
          </cell>
          <cell r="AE100" t="str">
            <v>9996638074</v>
          </cell>
          <cell r="AF100" t="str">
            <v>HIRMANTO</v>
          </cell>
          <cell r="AG100" t="str">
            <v>L</v>
          </cell>
          <cell r="AH100" t="str">
            <v>10-TSM.1</v>
          </cell>
          <cell r="AI100" t="str">
            <v>AGM</v>
          </cell>
          <cell r="AJ100">
            <v>0</v>
          </cell>
          <cell r="AK100">
            <v>0</v>
          </cell>
          <cell r="AL100">
            <v>0</v>
          </cell>
          <cell r="AM100">
            <v>0</v>
          </cell>
          <cell r="AN100">
            <v>0</v>
          </cell>
          <cell r="AO100" t="str">
            <v>PKN</v>
          </cell>
          <cell r="AP100">
            <v>0</v>
          </cell>
          <cell r="AQ100">
            <v>0</v>
          </cell>
          <cell r="AR100">
            <v>0</v>
          </cell>
          <cell r="AS100">
            <v>0</v>
          </cell>
          <cell r="AT100">
            <v>0</v>
          </cell>
          <cell r="AU100" t="str">
            <v>IND</v>
          </cell>
          <cell r="AV100">
            <v>0</v>
          </cell>
          <cell r="AW100">
            <v>0</v>
          </cell>
          <cell r="AX100">
            <v>0</v>
          </cell>
          <cell r="AY100">
            <v>0</v>
          </cell>
          <cell r="AZ100">
            <v>0</v>
          </cell>
          <cell r="BA100" t="str">
            <v>MAT</v>
          </cell>
          <cell r="BB100">
            <v>0</v>
          </cell>
          <cell r="BC100">
            <v>0</v>
          </cell>
          <cell r="BD100">
            <v>0</v>
          </cell>
          <cell r="BE100">
            <v>0</v>
          </cell>
          <cell r="BF100">
            <v>0</v>
          </cell>
          <cell r="BG100" t="str">
            <v>SEJ</v>
          </cell>
          <cell r="BH100">
            <v>0</v>
          </cell>
          <cell r="BI100">
            <v>0</v>
          </cell>
          <cell r="BJ100">
            <v>0</v>
          </cell>
          <cell r="BK100">
            <v>0</v>
          </cell>
          <cell r="BL100">
            <v>0</v>
          </cell>
          <cell r="BM100" t="str">
            <v>ING</v>
          </cell>
          <cell r="BN100">
            <v>0</v>
          </cell>
          <cell r="BO100">
            <v>0</v>
          </cell>
          <cell r="BP100">
            <v>0</v>
          </cell>
          <cell r="BQ100">
            <v>0</v>
          </cell>
          <cell r="BR100">
            <v>0</v>
          </cell>
          <cell r="BS100" t="str">
            <v>SBU</v>
          </cell>
          <cell r="BT100">
            <v>0</v>
          </cell>
          <cell r="BU100">
            <v>0</v>
          </cell>
          <cell r="BV100">
            <v>0</v>
          </cell>
          <cell r="BW100">
            <v>0</v>
          </cell>
          <cell r="BX100">
            <v>0</v>
          </cell>
          <cell r="BY100" t="str">
            <v>KWU</v>
          </cell>
          <cell r="BZ100">
            <v>0</v>
          </cell>
          <cell r="CA100">
            <v>0</v>
          </cell>
          <cell r="CB100">
            <v>0</v>
          </cell>
          <cell r="CC100">
            <v>0</v>
          </cell>
          <cell r="CD100">
            <v>0</v>
          </cell>
          <cell r="CE100" t="str">
            <v>POR</v>
          </cell>
          <cell r="CF100">
            <v>0</v>
          </cell>
          <cell r="CG100">
            <v>0</v>
          </cell>
          <cell r="CH100">
            <v>0</v>
          </cell>
          <cell r="CI100">
            <v>0</v>
          </cell>
          <cell r="CJ100">
            <v>0</v>
          </cell>
          <cell r="CK100" t="str">
            <v>JAW</v>
          </cell>
          <cell r="CL100">
            <v>0</v>
          </cell>
          <cell r="CM100">
            <v>0</v>
          </cell>
          <cell r="CN100">
            <v>0</v>
          </cell>
          <cell r="CO100">
            <v>0</v>
          </cell>
          <cell r="CP100">
            <v>0</v>
          </cell>
          <cell r="CQ100" t="str">
            <v>C11</v>
          </cell>
          <cell r="CR100">
            <v>0</v>
          </cell>
          <cell r="CS100">
            <v>0</v>
          </cell>
          <cell r="CT100">
            <v>0</v>
          </cell>
          <cell r="CU100">
            <v>0</v>
          </cell>
          <cell r="CV100">
            <v>0</v>
          </cell>
          <cell r="CW100" t="str">
            <v>C12</v>
          </cell>
          <cell r="CX100">
            <v>0</v>
          </cell>
          <cell r="CY100">
            <v>0</v>
          </cell>
          <cell r="CZ100">
            <v>0</v>
          </cell>
          <cell r="DA100">
            <v>0</v>
          </cell>
          <cell r="DB100">
            <v>0</v>
          </cell>
          <cell r="DC100" t="str">
            <v>C13</v>
          </cell>
          <cell r="DD100">
            <v>0</v>
          </cell>
          <cell r="DE100">
            <v>0</v>
          </cell>
          <cell r="DF100">
            <v>0</v>
          </cell>
          <cell r="DG100">
            <v>0</v>
          </cell>
          <cell r="DH100">
            <v>0</v>
          </cell>
          <cell r="DI100" t="str">
            <v>C21</v>
          </cell>
          <cell r="DJ100">
            <v>0</v>
          </cell>
          <cell r="DK100">
            <v>0</v>
          </cell>
          <cell r="DL100">
            <v>0</v>
          </cell>
          <cell r="DM100">
            <v>0</v>
          </cell>
          <cell r="DN100">
            <v>0</v>
          </cell>
          <cell r="DO100" t="str">
            <v>C22</v>
          </cell>
          <cell r="DP100">
            <v>0</v>
          </cell>
          <cell r="DQ100">
            <v>0</v>
          </cell>
          <cell r="DR100">
            <v>0</v>
          </cell>
          <cell r="DS100">
            <v>0</v>
          </cell>
          <cell r="DT100">
            <v>0</v>
          </cell>
          <cell r="DU100" t="str">
            <v>C23</v>
          </cell>
          <cell r="DV100">
            <v>0</v>
          </cell>
          <cell r="DW100">
            <v>0</v>
          </cell>
          <cell r="DX100">
            <v>0</v>
          </cell>
          <cell r="DY100">
            <v>0</v>
          </cell>
          <cell r="DZ100">
            <v>0</v>
          </cell>
          <cell r="EA100" t="str">
            <v>C24</v>
          </cell>
          <cell r="EB100">
            <v>0</v>
          </cell>
          <cell r="EC100">
            <v>0</v>
          </cell>
          <cell r="ED100">
            <v>0</v>
          </cell>
          <cell r="EE100">
            <v>0</v>
          </cell>
          <cell r="EF100">
            <v>0</v>
          </cell>
          <cell r="EG100" t="str">
            <v>C25</v>
          </cell>
          <cell r="EH100">
            <v>0</v>
          </cell>
          <cell r="EI100">
            <v>0</v>
          </cell>
          <cell r="EJ100">
            <v>0</v>
          </cell>
          <cell r="EK100">
            <v>0</v>
          </cell>
          <cell r="EL100">
            <v>0</v>
          </cell>
          <cell r="EM100" t="str">
            <v>C26</v>
          </cell>
          <cell r="EN100">
            <v>0</v>
          </cell>
          <cell r="EO100">
            <v>0</v>
          </cell>
          <cell r="EP100">
            <v>0</v>
          </cell>
          <cell r="EQ100">
            <v>0</v>
          </cell>
          <cell r="ER100">
            <v>0</v>
          </cell>
          <cell r="ES100" t="str">
            <v>C27</v>
          </cell>
          <cell r="ET100">
            <v>0</v>
          </cell>
          <cell r="EU100">
            <v>0</v>
          </cell>
          <cell r="EV100">
            <v>0</v>
          </cell>
          <cell r="EW100">
            <v>0</v>
          </cell>
          <cell r="EX100">
            <v>0</v>
          </cell>
          <cell r="EY100" t="str">
            <v>C31</v>
          </cell>
          <cell r="EZ100">
            <v>0</v>
          </cell>
          <cell r="FA100">
            <v>0</v>
          </cell>
          <cell r="FB100">
            <v>0</v>
          </cell>
          <cell r="FC100">
            <v>0</v>
          </cell>
          <cell r="FD100">
            <v>0</v>
          </cell>
          <cell r="FE100" t="str">
            <v>C32</v>
          </cell>
          <cell r="FF100">
            <v>0</v>
          </cell>
          <cell r="FG100">
            <v>0</v>
          </cell>
          <cell r="FH100">
            <v>0</v>
          </cell>
          <cell r="FI100">
            <v>0</v>
          </cell>
          <cell r="FJ100">
            <v>0</v>
          </cell>
          <cell r="FK100" t="str">
            <v>C33</v>
          </cell>
          <cell r="FL100">
            <v>0</v>
          </cell>
          <cell r="FM100">
            <v>0</v>
          </cell>
          <cell r="FN100">
            <v>0</v>
          </cell>
          <cell r="FO100">
            <v>0</v>
          </cell>
          <cell r="FP100">
            <v>0</v>
          </cell>
          <cell r="FQ100" t="str">
            <v>C34</v>
          </cell>
          <cell r="FR100">
            <v>0</v>
          </cell>
          <cell r="FS100">
            <v>0</v>
          </cell>
          <cell r="FT100">
            <v>0</v>
          </cell>
          <cell r="FU100">
            <v>0</v>
          </cell>
          <cell r="FV100">
            <v>0</v>
          </cell>
          <cell r="FW100" t="str">
            <v>C35</v>
          </cell>
          <cell r="FX100">
            <v>0</v>
          </cell>
          <cell r="FY100">
            <v>0</v>
          </cell>
          <cell r="FZ100">
            <v>0</v>
          </cell>
          <cell r="GA100">
            <v>0</v>
          </cell>
          <cell r="GB100">
            <v>0</v>
          </cell>
          <cell r="GC100" t="str">
            <v>C36</v>
          </cell>
          <cell r="GD100">
            <v>0</v>
          </cell>
          <cell r="GE100">
            <v>0</v>
          </cell>
          <cell r="GF100">
            <v>0</v>
          </cell>
          <cell r="GG100">
            <v>0</v>
          </cell>
          <cell r="GH100">
            <v>0</v>
          </cell>
          <cell r="GI100" t="str">
            <v>C37</v>
          </cell>
          <cell r="GJ100">
            <v>0</v>
          </cell>
          <cell r="GK100">
            <v>0</v>
          </cell>
          <cell r="GL100">
            <v>0</v>
          </cell>
          <cell r="GM100">
            <v>0</v>
          </cell>
          <cell r="GN100">
            <v>0</v>
          </cell>
          <cell r="GO100" t="str">
            <v>C38</v>
          </cell>
          <cell r="GP100">
            <v>0</v>
          </cell>
          <cell r="GQ100">
            <v>0</v>
          </cell>
          <cell r="GR100">
            <v>0</v>
          </cell>
          <cell r="GS100">
            <v>0</v>
          </cell>
          <cell r="GT100">
            <v>0</v>
          </cell>
          <cell r="GU100" t="str">
            <v>C39</v>
          </cell>
          <cell r="GV100">
            <v>0</v>
          </cell>
          <cell r="GW100">
            <v>0</v>
          </cell>
          <cell r="GX100">
            <v>0</v>
          </cell>
          <cell r="GY100">
            <v>0</v>
          </cell>
          <cell r="GZ100">
            <v>0</v>
          </cell>
          <cell r="HA100" t="str">
            <v>C310</v>
          </cell>
          <cell r="HB100">
            <v>0</v>
          </cell>
          <cell r="HG100" t="str">
            <v>C310</v>
          </cell>
          <cell r="HH100">
            <v>0</v>
          </cell>
          <cell r="HM100" t="str">
            <v/>
          </cell>
          <cell r="HN100" t="str">
            <v/>
          </cell>
          <cell r="HS100">
            <v>3108</v>
          </cell>
          <cell r="HT100" t="str">
            <v>PKN</v>
          </cell>
          <cell r="HU100">
            <v>0</v>
          </cell>
          <cell r="HV100" t="str">
            <v>IND</v>
          </cell>
          <cell r="HW100">
            <v>0</v>
          </cell>
          <cell r="HX100" t="str">
            <v>MAT-W</v>
          </cell>
          <cell r="HY100">
            <v>0</v>
          </cell>
          <cell r="HZ100" t="str">
            <v>SEJ-W</v>
          </cell>
          <cell r="IA100">
            <v>0</v>
          </cell>
          <cell r="IB100" t="str">
            <v>IGR-W</v>
          </cell>
          <cell r="IC100">
            <v>0</v>
          </cell>
          <cell r="ID100" t="str">
            <v>SBO</v>
          </cell>
          <cell r="IE100">
            <v>0</v>
          </cell>
          <cell r="IF100" t="str">
            <v>PJO</v>
          </cell>
          <cell r="IG100">
            <v>0</v>
          </cell>
          <cell r="IH100" t="str">
            <v>PRA</v>
          </cell>
          <cell r="II100">
            <v>0</v>
          </cell>
          <cell r="IJ100" t="str">
            <v>JAW</v>
          </cell>
          <cell r="IK100">
            <v>0</v>
          </cell>
          <cell r="IL100" t="str">
            <v>ARB</v>
          </cell>
          <cell r="IM100">
            <v>0</v>
          </cell>
          <cell r="IN100" t="str">
            <v>PKM</v>
          </cell>
          <cell r="IO100">
            <v>0</v>
          </cell>
          <cell r="IP100" t="str">
            <v>GEO-P</v>
          </cell>
          <cell r="IQ100">
            <v>0</v>
          </cell>
          <cell r="IR100" t="str">
            <v>SEJ-P</v>
          </cell>
          <cell r="IS100">
            <v>0</v>
          </cell>
          <cell r="IT100" t="str">
            <v>SOS-P</v>
          </cell>
          <cell r="IU100">
            <v>0</v>
          </cell>
          <cell r="IV100" t="str">
            <v>EKO-P</v>
          </cell>
          <cell r="IW100">
            <v>0</v>
          </cell>
          <cell r="IX100" t="str">
            <v>BIO-L</v>
          </cell>
          <cell r="IY100">
            <v>0</v>
          </cell>
          <cell r="IZ100" t="str">
            <v>JEP-L</v>
          </cell>
          <cell r="JA100">
            <v>0</v>
          </cell>
        </row>
        <row r="101">
          <cell r="H101" t="str">
            <v>Pengembangan Produk Kreatif</v>
          </cell>
          <cell r="I101" t="str">
            <v>C314</v>
          </cell>
          <cell r="Q101" t="str">
            <v/>
          </cell>
          <cell r="AB101">
            <v>98</v>
          </cell>
          <cell r="AC101">
            <v>18</v>
          </cell>
          <cell r="AD101">
            <v>3109</v>
          </cell>
          <cell r="AE101" t="str">
            <v>0012603972</v>
          </cell>
          <cell r="AF101" t="str">
            <v>ILHAM AL AFGANI</v>
          </cell>
          <cell r="AG101" t="str">
            <v>L</v>
          </cell>
          <cell r="AH101" t="str">
            <v>10-TSM.1</v>
          </cell>
          <cell r="AI101" t="str">
            <v>AGM</v>
          </cell>
          <cell r="AJ101">
            <v>0</v>
          </cell>
          <cell r="AK101">
            <v>0</v>
          </cell>
          <cell r="AL101">
            <v>0</v>
          </cell>
          <cell r="AM101">
            <v>0</v>
          </cell>
          <cell r="AN101">
            <v>0</v>
          </cell>
          <cell r="AO101" t="str">
            <v>PKN</v>
          </cell>
          <cell r="AP101">
            <v>0</v>
          </cell>
          <cell r="AQ101">
            <v>0</v>
          </cell>
          <cell r="AR101">
            <v>0</v>
          </cell>
          <cell r="AS101">
            <v>0</v>
          </cell>
          <cell r="AT101">
            <v>0</v>
          </cell>
          <cell r="AU101" t="str">
            <v>IND</v>
          </cell>
          <cell r="AV101">
            <v>0</v>
          </cell>
          <cell r="AW101">
            <v>0</v>
          </cell>
          <cell r="AX101">
            <v>0</v>
          </cell>
          <cell r="AY101">
            <v>0</v>
          </cell>
          <cell r="AZ101">
            <v>0</v>
          </cell>
          <cell r="BA101" t="str">
            <v>MAT</v>
          </cell>
          <cell r="BB101">
            <v>0</v>
          </cell>
          <cell r="BC101">
            <v>0</v>
          </cell>
          <cell r="BD101">
            <v>0</v>
          </cell>
          <cell r="BE101">
            <v>0</v>
          </cell>
          <cell r="BF101">
            <v>0</v>
          </cell>
          <cell r="BG101" t="str">
            <v>SEJ</v>
          </cell>
          <cell r="BH101">
            <v>0</v>
          </cell>
          <cell r="BI101">
            <v>0</v>
          </cell>
          <cell r="BJ101">
            <v>0</v>
          </cell>
          <cell r="BK101">
            <v>0</v>
          </cell>
          <cell r="BL101">
            <v>0</v>
          </cell>
          <cell r="BM101" t="str">
            <v>ING</v>
          </cell>
          <cell r="BN101">
            <v>0</v>
          </cell>
          <cell r="BO101">
            <v>0</v>
          </cell>
          <cell r="BP101">
            <v>0</v>
          </cell>
          <cell r="BQ101">
            <v>0</v>
          </cell>
          <cell r="BR101">
            <v>0</v>
          </cell>
          <cell r="BS101" t="str">
            <v>SBU</v>
          </cell>
          <cell r="BT101">
            <v>0</v>
          </cell>
          <cell r="BU101">
            <v>0</v>
          </cell>
          <cell r="BV101">
            <v>0</v>
          </cell>
          <cell r="BW101">
            <v>0</v>
          </cell>
          <cell r="BX101">
            <v>0</v>
          </cell>
          <cell r="BY101" t="str">
            <v>KWU</v>
          </cell>
          <cell r="BZ101">
            <v>0</v>
          </cell>
          <cell r="CA101">
            <v>0</v>
          </cell>
          <cell r="CB101">
            <v>0</v>
          </cell>
          <cell r="CC101">
            <v>0</v>
          </cell>
          <cell r="CD101">
            <v>0</v>
          </cell>
          <cell r="CE101" t="str">
            <v>POR</v>
          </cell>
          <cell r="CF101">
            <v>0</v>
          </cell>
          <cell r="CG101">
            <v>0</v>
          </cell>
          <cell r="CH101">
            <v>0</v>
          </cell>
          <cell r="CI101">
            <v>0</v>
          </cell>
          <cell r="CJ101">
            <v>0</v>
          </cell>
          <cell r="CK101" t="str">
            <v>JAW</v>
          </cell>
          <cell r="CL101">
            <v>0</v>
          </cell>
          <cell r="CM101">
            <v>0</v>
          </cell>
          <cell r="CN101">
            <v>0</v>
          </cell>
          <cell r="CO101">
            <v>0</v>
          </cell>
          <cell r="CP101">
            <v>0</v>
          </cell>
          <cell r="CQ101" t="str">
            <v>C11</v>
          </cell>
          <cell r="CR101">
            <v>0</v>
          </cell>
          <cell r="CS101">
            <v>0</v>
          </cell>
          <cell r="CT101">
            <v>0</v>
          </cell>
          <cell r="CU101">
            <v>0</v>
          </cell>
          <cell r="CV101">
            <v>0</v>
          </cell>
          <cell r="CW101" t="str">
            <v>C12</v>
          </cell>
          <cell r="CX101">
            <v>0</v>
          </cell>
          <cell r="CY101">
            <v>0</v>
          </cell>
          <cell r="CZ101">
            <v>0</v>
          </cell>
          <cell r="DA101">
            <v>0</v>
          </cell>
          <cell r="DB101">
            <v>0</v>
          </cell>
          <cell r="DC101" t="str">
            <v>C13</v>
          </cell>
          <cell r="DD101">
            <v>0</v>
          </cell>
          <cell r="DE101">
            <v>0</v>
          </cell>
          <cell r="DF101">
            <v>0</v>
          </cell>
          <cell r="DG101">
            <v>0</v>
          </cell>
          <cell r="DH101">
            <v>0</v>
          </cell>
          <cell r="DI101" t="str">
            <v>C21</v>
          </cell>
          <cell r="DJ101">
            <v>0</v>
          </cell>
          <cell r="DK101">
            <v>0</v>
          </cell>
          <cell r="DL101">
            <v>0</v>
          </cell>
          <cell r="DM101">
            <v>0</v>
          </cell>
          <cell r="DN101">
            <v>0</v>
          </cell>
          <cell r="DO101" t="str">
            <v>C22</v>
          </cell>
          <cell r="DP101">
            <v>0</v>
          </cell>
          <cell r="DQ101">
            <v>0</v>
          </cell>
          <cell r="DR101">
            <v>0</v>
          </cell>
          <cell r="DS101">
            <v>0</v>
          </cell>
          <cell r="DT101">
            <v>0</v>
          </cell>
          <cell r="DU101" t="str">
            <v>C23</v>
          </cell>
          <cell r="DV101">
            <v>0</v>
          </cell>
          <cell r="DW101">
            <v>0</v>
          </cell>
          <cell r="DX101">
            <v>0</v>
          </cell>
          <cell r="DY101">
            <v>0</v>
          </cell>
          <cell r="DZ101">
            <v>0</v>
          </cell>
          <cell r="EA101" t="str">
            <v>C24</v>
          </cell>
          <cell r="EB101">
            <v>0</v>
          </cell>
          <cell r="EC101">
            <v>0</v>
          </cell>
          <cell r="ED101">
            <v>0</v>
          </cell>
          <cell r="EE101">
            <v>0</v>
          </cell>
          <cell r="EF101">
            <v>0</v>
          </cell>
          <cell r="EG101" t="str">
            <v>C25</v>
          </cell>
          <cell r="EH101">
            <v>0</v>
          </cell>
          <cell r="EI101">
            <v>0</v>
          </cell>
          <cell r="EJ101">
            <v>0</v>
          </cell>
          <cell r="EK101">
            <v>0</v>
          </cell>
          <cell r="EL101">
            <v>0</v>
          </cell>
          <cell r="EM101" t="str">
            <v>C26</v>
          </cell>
          <cell r="EN101">
            <v>0</v>
          </cell>
          <cell r="EO101">
            <v>0</v>
          </cell>
          <cell r="EP101">
            <v>0</v>
          </cell>
          <cell r="EQ101">
            <v>0</v>
          </cell>
          <cell r="ER101">
            <v>0</v>
          </cell>
          <cell r="ES101" t="str">
            <v>C27</v>
          </cell>
          <cell r="ET101">
            <v>0</v>
          </cell>
          <cell r="EU101">
            <v>0</v>
          </cell>
          <cell r="EV101">
            <v>0</v>
          </cell>
          <cell r="EW101">
            <v>0</v>
          </cell>
          <cell r="EX101">
            <v>0</v>
          </cell>
          <cell r="EY101" t="str">
            <v>C31</v>
          </cell>
          <cell r="EZ101">
            <v>0</v>
          </cell>
          <cell r="FA101">
            <v>0</v>
          </cell>
          <cell r="FB101">
            <v>0</v>
          </cell>
          <cell r="FC101">
            <v>0</v>
          </cell>
          <cell r="FD101">
            <v>0</v>
          </cell>
          <cell r="FE101" t="str">
            <v>C32</v>
          </cell>
          <cell r="FF101">
            <v>0</v>
          </cell>
          <cell r="FG101">
            <v>0</v>
          </cell>
          <cell r="FH101">
            <v>0</v>
          </cell>
          <cell r="FI101">
            <v>0</v>
          </cell>
          <cell r="FJ101">
            <v>0</v>
          </cell>
          <cell r="FK101" t="str">
            <v>C33</v>
          </cell>
          <cell r="FL101">
            <v>0</v>
          </cell>
          <cell r="FM101">
            <v>0</v>
          </cell>
          <cell r="FN101">
            <v>0</v>
          </cell>
          <cell r="FO101">
            <v>0</v>
          </cell>
          <cell r="FP101">
            <v>0</v>
          </cell>
          <cell r="FQ101" t="str">
            <v>C34</v>
          </cell>
          <cell r="FR101">
            <v>0</v>
          </cell>
          <cell r="FS101">
            <v>0</v>
          </cell>
          <cell r="FT101">
            <v>0</v>
          </cell>
          <cell r="FU101">
            <v>0</v>
          </cell>
          <cell r="FV101">
            <v>0</v>
          </cell>
          <cell r="FW101" t="str">
            <v>C35</v>
          </cell>
          <cell r="FX101">
            <v>0</v>
          </cell>
          <cell r="FY101">
            <v>0</v>
          </cell>
          <cell r="FZ101">
            <v>0</v>
          </cell>
          <cell r="GA101">
            <v>0</v>
          </cell>
          <cell r="GB101">
            <v>0</v>
          </cell>
          <cell r="GC101" t="str">
            <v>C36</v>
          </cell>
          <cell r="GD101">
            <v>0</v>
          </cell>
          <cell r="GE101">
            <v>0</v>
          </cell>
          <cell r="GF101">
            <v>0</v>
          </cell>
          <cell r="GG101">
            <v>0</v>
          </cell>
          <cell r="GH101">
            <v>0</v>
          </cell>
          <cell r="GI101" t="str">
            <v>C37</v>
          </cell>
          <cell r="GJ101">
            <v>0</v>
          </cell>
          <cell r="GK101">
            <v>0</v>
          </cell>
          <cell r="GL101">
            <v>0</v>
          </cell>
          <cell r="GM101">
            <v>0</v>
          </cell>
          <cell r="GN101">
            <v>0</v>
          </cell>
          <cell r="GO101" t="str">
            <v>C38</v>
          </cell>
          <cell r="GP101">
            <v>0</v>
          </cell>
          <cell r="GQ101">
            <v>0</v>
          </cell>
          <cell r="GR101">
            <v>0</v>
          </cell>
          <cell r="GS101">
            <v>0</v>
          </cell>
          <cell r="GT101">
            <v>0</v>
          </cell>
          <cell r="GU101" t="str">
            <v>C39</v>
          </cell>
          <cell r="GV101">
            <v>0</v>
          </cell>
          <cell r="GW101">
            <v>0</v>
          </cell>
          <cell r="GX101">
            <v>0</v>
          </cell>
          <cell r="GY101">
            <v>0</v>
          </cell>
          <cell r="GZ101">
            <v>0</v>
          </cell>
          <cell r="HA101" t="str">
            <v>C310</v>
          </cell>
          <cell r="HB101">
            <v>0</v>
          </cell>
          <cell r="HG101" t="str">
            <v>C310</v>
          </cell>
          <cell r="HH101">
            <v>0</v>
          </cell>
          <cell r="HM101" t="str">
            <v/>
          </cell>
          <cell r="HN101" t="str">
            <v/>
          </cell>
          <cell r="HS101">
            <v>3109</v>
          </cell>
          <cell r="HT101" t="str">
            <v>PKN</v>
          </cell>
          <cell r="HU101">
            <v>0</v>
          </cell>
          <cell r="HV101" t="str">
            <v>IND</v>
          </cell>
          <cell r="HW101">
            <v>0</v>
          </cell>
          <cell r="HX101" t="str">
            <v>MAT-W</v>
          </cell>
          <cell r="HY101">
            <v>0</v>
          </cell>
          <cell r="HZ101" t="str">
            <v>SEJ-W</v>
          </cell>
          <cell r="IA101">
            <v>0</v>
          </cell>
          <cell r="IB101" t="str">
            <v>IGR-W</v>
          </cell>
          <cell r="IC101">
            <v>0</v>
          </cell>
          <cell r="ID101" t="str">
            <v>SBO</v>
          </cell>
          <cell r="IE101">
            <v>0</v>
          </cell>
          <cell r="IF101" t="str">
            <v>PJO</v>
          </cell>
          <cell r="IG101">
            <v>0</v>
          </cell>
          <cell r="IH101" t="str">
            <v>PRA</v>
          </cell>
          <cell r="II101">
            <v>0</v>
          </cell>
          <cell r="IJ101" t="str">
            <v>JAW</v>
          </cell>
          <cell r="IK101">
            <v>0</v>
          </cell>
          <cell r="IL101" t="str">
            <v>ARB</v>
          </cell>
          <cell r="IM101">
            <v>0</v>
          </cell>
          <cell r="IN101" t="str">
            <v>PKM</v>
          </cell>
          <cell r="IO101">
            <v>0</v>
          </cell>
          <cell r="IP101" t="str">
            <v>GEO-P</v>
          </cell>
          <cell r="IQ101">
            <v>0</v>
          </cell>
          <cell r="IR101" t="str">
            <v>SEJ-P</v>
          </cell>
          <cell r="IS101">
            <v>0</v>
          </cell>
          <cell r="IT101" t="str">
            <v>SOS-P</v>
          </cell>
          <cell r="IU101">
            <v>0</v>
          </cell>
          <cell r="IV101" t="str">
            <v>EKO-P</v>
          </cell>
          <cell r="IW101">
            <v>0</v>
          </cell>
          <cell r="IX101" t="str">
            <v>BIO-L</v>
          </cell>
          <cell r="IY101">
            <v>0</v>
          </cell>
          <cell r="IZ101" t="str">
            <v>JEP-L</v>
          </cell>
          <cell r="JA101">
            <v>0</v>
          </cell>
        </row>
        <row r="102">
          <cell r="H102" t="str">
            <v>Akuntansi Perusahaan Dagang</v>
          </cell>
          <cell r="I102" t="str">
            <v>C331</v>
          </cell>
          <cell r="Q102" t="str">
            <v/>
          </cell>
          <cell r="AB102">
            <v>99</v>
          </cell>
          <cell r="AC102">
            <v>19</v>
          </cell>
          <cell r="AD102">
            <v>3110</v>
          </cell>
          <cell r="AE102" t="str">
            <v>0018196599</v>
          </cell>
          <cell r="AF102" t="str">
            <v>IRHAS DWI DARMADI</v>
          </cell>
          <cell r="AG102" t="str">
            <v>L</v>
          </cell>
          <cell r="AH102" t="str">
            <v>10-TSM.1</v>
          </cell>
          <cell r="AI102" t="str">
            <v>AGM</v>
          </cell>
          <cell r="AJ102">
            <v>0</v>
          </cell>
          <cell r="AK102">
            <v>0</v>
          </cell>
          <cell r="AL102">
            <v>0</v>
          </cell>
          <cell r="AM102">
            <v>0</v>
          </cell>
          <cell r="AN102">
            <v>0</v>
          </cell>
          <cell r="AO102" t="str">
            <v>PKN</v>
          </cell>
          <cell r="AP102">
            <v>0</v>
          </cell>
          <cell r="AQ102">
            <v>0</v>
          </cell>
          <cell r="AR102">
            <v>0</v>
          </cell>
          <cell r="AS102">
            <v>0</v>
          </cell>
          <cell r="AT102">
            <v>0</v>
          </cell>
          <cell r="AU102" t="str">
            <v>IND</v>
          </cell>
          <cell r="AV102">
            <v>0</v>
          </cell>
          <cell r="AW102">
            <v>0</v>
          </cell>
          <cell r="AX102">
            <v>0</v>
          </cell>
          <cell r="AY102">
            <v>0</v>
          </cell>
          <cell r="AZ102">
            <v>0</v>
          </cell>
          <cell r="BA102" t="str">
            <v>MAT</v>
          </cell>
          <cell r="BB102">
            <v>0</v>
          </cell>
          <cell r="BC102">
            <v>0</v>
          </cell>
          <cell r="BD102">
            <v>0</v>
          </cell>
          <cell r="BE102">
            <v>0</v>
          </cell>
          <cell r="BF102">
            <v>0</v>
          </cell>
          <cell r="BG102" t="str">
            <v>SEJ</v>
          </cell>
          <cell r="BH102">
            <v>0</v>
          </cell>
          <cell r="BI102">
            <v>0</v>
          </cell>
          <cell r="BJ102">
            <v>0</v>
          </cell>
          <cell r="BK102">
            <v>0</v>
          </cell>
          <cell r="BL102">
            <v>0</v>
          </cell>
          <cell r="BM102" t="str">
            <v>ING</v>
          </cell>
          <cell r="BN102">
            <v>0</v>
          </cell>
          <cell r="BO102">
            <v>0</v>
          </cell>
          <cell r="BP102">
            <v>0</v>
          </cell>
          <cell r="BQ102">
            <v>0</v>
          </cell>
          <cell r="BR102">
            <v>0</v>
          </cell>
          <cell r="BS102" t="str">
            <v>SBU</v>
          </cell>
          <cell r="BT102">
            <v>0</v>
          </cell>
          <cell r="BU102">
            <v>0</v>
          </cell>
          <cell r="BV102">
            <v>0</v>
          </cell>
          <cell r="BW102">
            <v>0</v>
          </cell>
          <cell r="BX102">
            <v>0</v>
          </cell>
          <cell r="BY102" t="str">
            <v>KWU</v>
          </cell>
          <cell r="BZ102">
            <v>0</v>
          </cell>
          <cell r="CA102">
            <v>0</v>
          </cell>
          <cell r="CB102">
            <v>0</v>
          </cell>
          <cell r="CC102">
            <v>0</v>
          </cell>
          <cell r="CD102">
            <v>0</v>
          </cell>
          <cell r="CE102" t="str">
            <v>POR</v>
          </cell>
          <cell r="CF102">
            <v>0</v>
          </cell>
          <cell r="CG102">
            <v>0</v>
          </cell>
          <cell r="CH102">
            <v>0</v>
          </cell>
          <cell r="CI102">
            <v>0</v>
          </cell>
          <cell r="CJ102">
            <v>0</v>
          </cell>
          <cell r="CK102" t="str">
            <v>JAW</v>
          </cell>
          <cell r="CL102">
            <v>0</v>
          </cell>
          <cell r="CM102">
            <v>0</v>
          </cell>
          <cell r="CN102">
            <v>0</v>
          </cell>
          <cell r="CO102">
            <v>0</v>
          </cell>
          <cell r="CP102">
            <v>0</v>
          </cell>
          <cell r="CQ102" t="str">
            <v>C11</v>
          </cell>
          <cell r="CR102">
            <v>0</v>
          </cell>
          <cell r="CS102">
            <v>0</v>
          </cell>
          <cell r="CT102">
            <v>0</v>
          </cell>
          <cell r="CU102">
            <v>0</v>
          </cell>
          <cell r="CV102">
            <v>0</v>
          </cell>
          <cell r="CW102" t="str">
            <v>C12</v>
          </cell>
          <cell r="CX102">
            <v>0</v>
          </cell>
          <cell r="CY102">
            <v>0</v>
          </cell>
          <cell r="CZ102">
            <v>0</v>
          </cell>
          <cell r="DA102">
            <v>0</v>
          </cell>
          <cell r="DB102">
            <v>0</v>
          </cell>
          <cell r="DC102" t="str">
            <v>C13</v>
          </cell>
          <cell r="DD102">
            <v>0</v>
          </cell>
          <cell r="DE102">
            <v>0</v>
          </cell>
          <cell r="DF102">
            <v>0</v>
          </cell>
          <cell r="DG102">
            <v>0</v>
          </cell>
          <cell r="DH102">
            <v>0</v>
          </cell>
          <cell r="DI102" t="str">
            <v>C21</v>
          </cell>
          <cell r="DJ102">
            <v>0</v>
          </cell>
          <cell r="DK102">
            <v>0</v>
          </cell>
          <cell r="DL102">
            <v>0</v>
          </cell>
          <cell r="DM102">
            <v>0</v>
          </cell>
          <cell r="DN102">
            <v>0</v>
          </cell>
          <cell r="DO102" t="str">
            <v>C22</v>
          </cell>
          <cell r="DP102">
            <v>0</v>
          </cell>
          <cell r="DQ102">
            <v>0</v>
          </cell>
          <cell r="DR102">
            <v>0</v>
          </cell>
          <cell r="DS102">
            <v>0</v>
          </cell>
          <cell r="DT102">
            <v>0</v>
          </cell>
          <cell r="DU102" t="str">
            <v>C23</v>
          </cell>
          <cell r="DV102">
            <v>0</v>
          </cell>
          <cell r="DW102">
            <v>0</v>
          </cell>
          <cell r="DX102">
            <v>0</v>
          </cell>
          <cell r="DY102">
            <v>0</v>
          </cell>
          <cell r="DZ102">
            <v>0</v>
          </cell>
          <cell r="EA102" t="str">
            <v>C24</v>
          </cell>
          <cell r="EB102">
            <v>0</v>
          </cell>
          <cell r="EC102">
            <v>0</v>
          </cell>
          <cell r="ED102">
            <v>0</v>
          </cell>
          <cell r="EE102">
            <v>0</v>
          </cell>
          <cell r="EF102">
            <v>0</v>
          </cell>
          <cell r="EG102" t="str">
            <v>C25</v>
          </cell>
          <cell r="EH102">
            <v>0</v>
          </cell>
          <cell r="EI102">
            <v>0</v>
          </cell>
          <cell r="EJ102">
            <v>0</v>
          </cell>
          <cell r="EK102">
            <v>0</v>
          </cell>
          <cell r="EL102">
            <v>0</v>
          </cell>
          <cell r="EM102" t="str">
            <v>C26</v>
          </cell>
          <cell r="EN102">
            <v>0</v>
          </cell>
          <cell r="EO102">
            <v>0</v>
          </cell>
          <cell r="EP102">
            <v>0</v>
          </cell>
          <cell r="EQ102">
            <v>0</v>
          </cell>
          <cell r="ER102">
            <v>0</v>
          </cell>
          <cell r="ES102" t="str">
            <v>C27</v>
          </cell>
          <cell r="ET102">
            <v>0</v>
          </cell>
          <cell r="EU102">
            <v>0</v>
          </cell>
          <cell r="EV102">
            <v>0</v>
          </cell>
          <cell r="EW102">
            <v>0</v>
          </cell>
          <cell r="EX102">
            <v>0</v>
          </cell>
          <cell r="EY102" t="str">
            <v>C31</v>
          </cell>
          <cell r="EZ102">
            <v>0</v>
          </cell>
          <cell r="FA102">
            <v>0</v>
          </cell>
          <cell r="FB102">
            <v>0</v>
          </cell>
          <cell r="FC102">
            <v>0</v>
          </cell>
          <cell r="FD102">
            <v>0</v>
          </cell>
          <cell r="FE102" t="str">
            <v>C32</v>
          </cell>
          <cell r="FF102">
            <v>0</v>
          </cell>
          <cell r="FG102">
            <v>0</v>
          </cell>
          <cell r="FH102">
            <v>0</v>
          </cell>
          <cell r="FI102">
            <v>0</v>
          </cell>
          <cell r="FJ102">
            <v>0</v>
          </cell>
          <cell r="FK102" t="str">
            <v>C33</v>
          </cell>
          <cell r="FL102">
            <v>0</v>
          </cell>
          <cell r="FM102">
            <v>0</v>
          </cell>
          <cell r="FN102">
            <v>0</v>
          </cell>
          <cell r="FO102">
            <v>0</v>
          </cell>
          <cell r="FP102">
            <v>0</v>
          </cell>
          <cell r="FQ102" t="str">
            <v>C34</v>
          </cell>
          <cell r="FR102">
            <v>0</v>
          </cell>
          <cell r="FS102">
            <v>0</v>
          </cell>
          <cell r="FT102">
            <v>0</v>
          </cell>
          <cell r="FU102">
            <v>0</v>
          </cell>
          <cell r="FV102">
            <v>0</v>
          </cell>
          <cell r="FW102" t="str">
            <v>C35</v>
          </cell>
          <cell r="FX102">
            <v>0</v>
          </cell>
          <cell r="FY102">
            <v>0</v>
          </cell>
          <cell r="FZ102">
            <v>0</v>
          </cell>
          <cell r="GA102">
            <v>0</v>
          </cell>
          <cell r="GB102">
            <v>0</v>
          </cell>
          <cell r="GC102" t="str">
            <v>C36</v>
          </cell>
          <cell r="GD102">
            <v>0</v>
          </cell>
          <cell r="GE102">
            <v>0</v>
          </cell>
          <cell r="GF102">
            <v>0</v>
          </cell>
          <cell r="GG102">
            <v>0</v>
          </cell>
          <cell r="GH102">
            <v>0</v>
          </cell>
          <cell r="GI102" t="str">
            <v>C37</v>
          </cell>
          <cell r="GJ102">
            <v>0</v>
          </cell>
          <cell r="GK102">
            <v>0</v>
          </cell>
          <cell r="GL102">
            <v>0</v>
          </cell>
          <cell r="GM102">
            <v>0</v>
          </cell>
          <cell r="GN102">
            <v>0</v>
          </cell>
          <cell r="GO102" t="str">
            <v>C38</v>
          </cell>
          <cell r="GP102">
            <v>0</v>
          </cell>
          <cell r="GQ102">
            <v>0</v>
          </cell>
          <cell r="GR102">
            <v>0</v>
          </cell>
          <cell r="GS102">
            <v>0</v>
          </cell>
          <cell r="GT102">
            <v>0</v>
          </cell>
          <cell r="GU102" t="str">
            <v>C39</v>
          </cell>
          <cell r="GV102">
            <v>0</v>
          </cell>
          <cell r="GW102">
            <v>0</v>
          </cell>
          <cell r="GX102">
            <v>0</v>
          </cell>
          <cell r="GY102">
            <v>0</v>
          </cell>
          <cell r="GZ102">
            <v>0</v>
          </cell>
          <cell r="HA102" t="str">
            <v>C310</v>
          </cell>
          <cell r="HB102">
            <v>0</v>
          </cell>
          <cell r="HG102" t="str">
            <v>C310</v>
          </cell>
          <cell r="HH102">
            <v>0</v>
          </cell>
          <cell r="HM102" t="str">
            <v/>
          </cell>
          <cell r="HN102" t="str">
            <v/>
          </cell>
          <cell r="HS102">
            <v>3110</v>
          </cell>
          <cell r="HT102" t="str">
            <v>PKN</v>
          </cell>
          <cell r="HU102">
            <v>0</v>
          </cell>
          <cell r="HV102" t="str">
            <v>IND</v>
          </cell>
          <cell r="HW102">
            <v>0</v>
          </cell>
          <cell r="HX102" t="str">
            <v>MAT-W</v>
          </cell>
          <cell r="HY102">
            <v>0</v>
          </cell>
          <cell r="HZ102" t="str">
            <v>SEJ-W</v>
          </cell>
          <cell r="IA102">
            <v>0</v>
          </cell>
          <cell r="IB102" t="str">
            <v>IGR-W</v>
          </cell>
          <cell r="IC102">
            <v>0</v>
          </cell>
          <cell r="ID102" t="str">
            <v>SBO</v>
          </cell>
          <cell r="IE102">
            <v>0</v>
          </cell>
          <cell r="IF102" t="str">
            <v>PJO</v>
          </cell>
          <cell r="IG102">
            <v>0</v>
          </cell>
          <cell r="IH102" t="str">
            <v>PRA</v>
          </cell>
          <cell r="II102">
            <v>0</v>
          </cell>
          <cell r="IJ102" t="str">
            <v>JAW</v>
          </cell>
          <cell r="IK102">
            <v>0</v>
          </cell>
          <cell r="IL102" t="str">
            <v>ARB</v>
          </cell>
          <cell r="IM102">
            <v>0</v>
          </cell>
          <cell r="IN102" t="str">
            <v>PKM</v>
          </cell>
          <cell r="IO102">
            <v>0</v>
          </cell>
          <cell r="IP102" t="str">
            <v>GEO-P</v>
          </cell>
          <cell r="IQ102">
            <v>0</v>
          </cell>
          <cell r="IR102" t="str">
            <v>SEJ-P</v>
          </cell>
          <cell r="IS102">
            <v>0</v>
          </cell>
          <cell r="IT102" t="str">
            <v>SOS-P</v>
          </cell>
          <cell r="IU102">
            <v>0</v>
          </cell>
          <cell r="IV102" t="str">
            <v>EKO-P</v>
          </cell>
          <cell r="IW102">
            <v>0</v>
          </cell>
          <cell r="IX102" t="str">
            <v>BIO-L</v>
          </cell>
          <cell r="IY102">
            <v>0</v>
          </cell>
          <cell r="IZ102" t="str">
            <v>JEP-L</v>
          </cell>
          <cell r="JA102">
            <v>0</v>
          </cell>
        </row>
        <row r="103">
          <cell r="H103" t="str">
            <v>Akuntansi Keuangan</v>
          </cell>
          <cell r="I103" t="str">
            <v>C332</v>
          </cell>
          <cell r="Q103" t="str">
            <v/>
          </cell>
          <cell r="AB103">
            <v>100</v>
          </cell>
          <cell r="AC103">
            <v>20</v>
          </cell>
          <cell r="AD103">
            <v>3111</v>
          </cell>
          <cell r="AE103" t="str">
            <v>0012152543</v>
          </cell>
          <cell r="AF103" t="str">
            <v>LARAS ANGGI ANTO</v>
          </cell>
          <cell r="AG103" t="str">
            <v>L</v>
          </cell>
          <cell r="AH103" t="str">
            <v>10-TSM.1</v>
          </cell>
          <cell r="AI103" t="str">
            <v>AGM</v>
          </cell>
          <cell r="AJ103">
            <v>0</v>
          </cell>
          <cell r="AK103">
            <v>0</v>
          </cell>
          <cell r="AL103">
            <v>0</v>
          </cell>
          <cell r="AM103">
            <v>0</v>
          </cell>
          <cell r="AN103">
            <v>0</v>
          </cell>
          <cell r="AO103" t="str">
            <v>PKN</v>
          </cell>
          <cell r="AP103">
            <v>0</v>
          </cell>
          <cell r="AQ103">
            <v>0</v>
          </cell>
          <cell r="AR103">
            <v>0</v>
          </cell>
          <cell r="AS103">
            <v>0</v>
          </cell>
          <cell r="AT103">
            <v>0</v>
          </cell>
          <cell r="AU103" t="str">
            <v>IND</v>
          </cell>
          <cell r="AV103">
            <v>0</v>
          </cell>
          <cell r="AW103">
            <v>0</v>
          </cell>
          <cell r="AX103">
            <v>0</v>
          </cell>
          <cell r="AY103">
            <v>0</v>
          </cell>
          <cell r="AZ103">
            <v>0</v>
          </cell>
          <cell r="BA103" t="str">
            <v>MAT</v>
          </cell>
          <cell r="BB103">
            <v>0</v>
          </cell>
          <cell r="BC103">
            <v>0</v>
          </cell>
          <cell r="BD103">
            <v>0</v>
          </cell>
          <cell r="BE103">
            <v>0</v>
          </cell>
          <cell r="BF103">
            <v>0</v>
          </cell>
          <cell r="BG103" t="str">
            <v>SEJ</v>
          </cell>
          <cell r="BH103">
            <v>0</v>
          </cell>
          <cell r="BI103">
            <v>0</v>
          </cell>
          <cell r="BJ103">
            <v>0</v>
          </cell>
          <cell r="BK103">
            <v>0</v>
          </cell>
          <cell r="BL103">
            <v>0</v>
          </cell>
          <cell r="BM103" t="str">
            <v>ING</v>
          </cell>
          <cell r="BN103">
            <v>0</v>
          </cell>
          <cell r="BO103">
            <v>0</v>
          </cell>
          <cell r="BP103">
            <v>0</v>
          </cell>
          <cell r="BQ103">
            <v>0</v>
          </cell>
          <cell r="BR103">
            <v>0</v>
          </cell>
          <cell r="BS103" t="str">
            <v>SBU</v>
          </cell>
          <cell r="BT103">
            <v>0</v>
          </cell>
          <cell r="BU103">
            <v>0</v>
          </cell>
          <cell r="BV103">
            <v>0</v>
          </cell>
          <cell r="BW103">
            <v>0</v>
          </cell>
          <cell r="BX103">
            <v>0</v>
          </cell>
          <cell r="BY103" t="str">
            <v>KWU</v>
          </cell>
          <cell r="BZ103">
            <v>0</v>
          </cell>
          <cell r="CA103">
            <v>0</v>
          </cell>
          <cell r="CB103">
            <v>0</v>
          </cell>
          <cell r="CC103">
            <v>0</v>
          </cell>
          <cell r="CD103">
            <v>0</v>
          </cell>
          <cell r="CE103" t="str">
            <v>POR</v>
          </cell>
          <cell r="CF103">
            <v>0</v>
          </cell>
          <cell r="CG103">
            <v>0</v>
          </cell>
          <cell r="CH103">
            <v>0</v>
          </cell>
          <cell r="CI103">
            <v>0</v>
          </cell>
          <cell r="CJ103">
            <v>0</v>
          </cell>
          <cell r="CK103" t="str">
            <v>JAW</v>
          </cell>
          <cell r="CL103">
            <v>0</v>
          </cell>
          <cell r="CM103">
            <v>0</v>
          </cell>
          <cell r="CN103">
            <v>0</v>
          </cell>
          <cell r="CO103">
            <v>0</v>
          </cell>
          <cell r="CP103">
            <v>0</v>
          </cell>
          <cell r="CQ103" t="str">
            <v>C11</v>
          </cell>
          <cell r="CR103">
            <v>0</v>
          </cell>
          <cell r="CS103">
            <v>0</v>
          </cell>
          <cell r="CT103">
            <v>0</v>
          </cell>
          <cell r="CU103">
            <v>0</v>
          </cell>
          <cell r="CV103">
            <v>0</v>
          </cell>
          <cell r="CW103" t="str">
            <v>C12</v>
          </cell>
          <cell r="CX103">
            <v>0</v>
          </cell>
          <cell r="CY103">
            <v>0</v>
          </cell>
          <cell r="CZ103">
            <v>0</v>
          </cell>
          <cell r="DA103">
            <v>0</v>
          </cell>
          <cell r="DB103">
            <v>0</v>
          </cell>
          <cell r="DC103" t="str">
            <v>C13</v>
          </cell>
          <cell r="DD103">
            <v>0</v>
          </cell>
          <cell r="DE103">
            <v>0</v>
          </cell>
          <cell r="DF103">
            <v>0</v>
          </cell>
          <cell r="DG103">
            <v>0</v>
          </cell>
          <cell r="DH103">
            <v>0</v>
          </cell>
          <cell r="DI103" t="str">
            <v>C21</v>
          </cell>
          <cell r="DJ103">
            <v>0</v>
          </cell>
          <cell r="DK103">
            <v>0</v>
          </cell>
          <cell r="DL103">
            <v>0</v>
          </cell>
          <cell r="DM103">
            <v>0</v>
          </cell>
          <cell r="DN103">
            <v>0</v>
          </cell>
          <cell r="DO103" t="str">
            <v>C22</v>
          </cell>
          <cell r="DP103">
            <v>0</v>
          </cell>
          <cell r="DQ103">
            <v>0</v>
          </cell>
          <cell r="DR103">
            <v>0</v>
          </cell>
          <cell r="DS103">
            <v>0</v>
          </cell>
          <cell r="DT103">
            <v>0</v>
          </cell>
          <cell r="DU103" t="str">
            <v>C23</v>
          </cell>
          <cell r="DV103">
            <v>0</v>
          </cell>
          <cell r="DW103">
            <v>0</v>
          </cell>
          <cell r="DX103">
            <v>0</v>
          </cell>
          <cell r="DY103">
            <v>0</v>
          </cell>
          <cell r="DZ103">
            <v>0</v>
          </cell>
          <cell r="EA103" t="str">
            <v>C24</v>
          </cell>
          <cell r="EB103">
            <v>0</v>
          </cell>
          <cell r="EC103">
            <v>0</v>
          </cell>
          <cell r="ED103">
            <v>0</v>
          </cell>
          <cell r="EE103">
            <v>0</v>
          </cell>
          <cell r="EF103">
            <v>0</v>
          </cell>
          <cell r="EG103" t="str">
            <v>C25</v>
          </cell>
          <cell r="EH103">
            <v>0</v>
          </cell>
          <cell r="EI103">
            <v>0</v>
          </cell>
          <cell r="EJ103">
            <v>0</v>
          </cell>
          <cell r="EK103">
            <v>0</v>
          </cell>
          <cell r="EL103">
            <v>0</v>
          </cell>
          <cell r="EM103" t="str">
            <v>C26</v>
          </cell>
          <cell r="EN103">
            <v>0</v>
          </cell>
          <cell r="EO103">
            <v>0</v>
          </cell>
          <cell r="EP103">
            <v>0</v>
          </cell>
          <cell r="EQ103">
            <v>0</v>
          </cell>
          <cell r="ER103">
            <v>0</v>
          </cell>
          <cell r="ES103" t="str">
            <v>C27</v>
          </cell>
          <cell r="ET103">
            <v>0</v>
          </cell>
          <cell r="EU103">
            <v>0</v>
          </cell>
          <cell r="EV103">
            <v>0</v>
          </cell>
          <cell r="EW103">
            <v>0</v>
          </cell>
          <cell r="EX103">
            <v>0</v>
          </cell>
          <cell r="EY103" t="str">
            <v>C31</v>
          </cell>
          <cell r="EZ103">
            <v>0</v>
          </cell>
          <cell r="FA103">
            <v>0</v>
          </cell>
          <cell r="FB103">
            <v>0</v>
          </cell>
          <cell r="FC103">
            <v>0</v>
          </cell>
          <cell r="FD103">
            <v>0</v>
          </cell>
          <cell r="FE103" t="str">
            <v>C32</v>
          </cell>
          <cell r="FF103">
            <v>0</v>
          </cell>
          <cell r="FG103">
            <v>0</v>
          </cell>
          <cell r="FH103">
            <v>0</v>
          </cell>
          <cell r="FI103">
            <v>0</v>
          </cell>
          <cell r="FJ103">
            <v>0</v>
          </cell>
          <cell r="FK103" t="str">
            <v>C33</v>
          </cell>
          <cell r="FL103">
            <v>0</v>
          </cell>
          <cell r="FM103">
            <v>0</v>
          </cell>
          <cell r="FN103">
            <v>0</v>
          </cell>
          <cell r="FO103">
            <v>0</v>
          </cell>
          <cell r="FP103">
            <v>0</v>
          </cell>
          <cell r="FQ103" t="str">
            <v>C34</v>
          </cell>
          <cell r="FR103">
            <v>0</v>
          </cell>
          <cell r="FS103">
            <v>0</v>
          </cell>
          <cell r="FT103">
            <v>0</v>
          </cell>
          <cell r="FU103">
            <v>0</v>
          </cell>
          <cell r="FV103">
            <v>0</v>
          </cell>
          <cell r="FW103" t="str">
            <v>C35</v>
          </cell>
          <cell r="FX103">
            <v>0</v>
          </cell>
          <cell r="FY103">
            <v>0</v>
          </cell>
          <cell r="FZ103">
            <v>0</v>
          </cell>
          <cell r="GA103">
            <v>0</v>
          </cell>
          <cell r="GB103">
            <v>0</v>
          </cell>
          <cell r="GC103" t="str">
            <v>C36</v>
          </cell>
          <cell r="GD103">
            <v>0</v>
          </cell>
          <cell r="GE103">
            <v>0</v>
          </cell>
          <cell r="GF103">
            <v>0</v>
          </cell>
          <cell r="GG103">
            <v>0</v>
          </cell>
          <cell r="GH103">
            <v>0</v>
          </cell>
          <cell r="GI103" t="str">
            <v>C37</v>
          </cell>
          <cell r="GJ103">
            <v>0</v>
          </cell>
          <cell r="GK103">
            <v>0</v>
          </cell>
          <cell r="GL103">
            <v>0</v>
          </cell>
          <cell r="GM103">
            <v>0</v>
          </cell>
          <cell r="GN103">
            <v>0</v>
          </cell>
          <cell r="GO103" t="str">
            <v>C38</v>
          </cell>
          <cell r="GP103">
            <v>0</v>
          </cell>
          <cell r="GQ103">
            <v>0</v>
          </cell>
          <cell r="GR103">
            <v>0</v>
          </cell>
          <cell r="GS103">
            <v>0</v>
          </cell>
          <cell r="GT103">
            <v>0</v>
          </cell>
          <cell r="GU103" t="str">
            <v>C39</v>
          </cell>
          <cell r="GV103">
            <v>0</v>
          </cell>
          <cell r="GW103">
            <v>0</v>
          </cell>
          <cell r="GX103">
            <v>0</v>
          </cell>
          <cell r="GY103">
            <v>0</v>
          </cell>
          <cell r="GZ103">
            <v>0</v>
          </cell>
          <cell r="HA103" t="str">
            <v>C310</v>
          </cell>
          <cell r="HB103">
            <v>0</v>
          </cell>
          <cell r="HG103" t="str">
            <v>C310</v>
          </cell>
          <cell r="HH103">
            <v>0</v>
          </cell>
          <cell r="HM103" t="str">
            <v/>
          </cell>
          <cell r="HN103" t="str">
            <v/>
          </cell>
          <cell r="HS103">
            <v>3111</v>
          </cell>
          <cell r="HT103" t="str">
            <v>PKN</v>
          </cell>
          <cell r="HU103">
            <v>0</v>
          </cell>
          <cell r="HV103" t="str">
            <v>IND</v>
          </cell>
          <cell r="HW103">
            <v>0</v>
          </cell>
          <cell r="HX103" t="str">
            <v>MAT-W</v>
          </cell>
          <cell r="HY103">
            <v>0</v>
          </cell>
          <cell r="HZ103" t="str">
            <v>SEJ-W</v>
          </cell>
          <cell r="IA103">
            <v>0</v>
          </cell>
          <cell r="IB103" t="str">
            <v>IGR-W</v>
          </cell>
          <cell r="IC103">
            <v>0</v>
          </cell>
          <cell r="ID103" t="str">
            <v>SBO</v>
          </cell>
          <cell r="IE103">
            <v>0</v>
          </cell>
          <cell r="IF103" t="str">
            <v>PJO</v>
          </cell>
          <cell r="IG103">
            <v>0</v>
          </cell>
          <cell r="IH103" t="str">
            <v>PRA</v>
          </cell>
          <cell r="II103">
            <v>0</v>
          </cell>
          <cell r="IJ103" t="str">
            <v>JAW</v>
          </cell>
          <cell r="IK103">
            <v>0</v>
          </cell>
          <cell r="IL103" t="str">
            <v>ARB</v>
          </cell>
          <cell r="IM103">
            <v>0</v>
          </cell>
          <cell r="IN103" t="str">
            <v>PKM</v>
          </cell>
          <cell r="IO103">
            <v>0</v>
          </cell>
          <cell r="IP103" t="str">
            <v>GEO-P</v>
          </cell>
          <cell r="IQ103">
            <v>0</v>
          </cell>
          <cell r="IR103" t="str">
            <v>SEJ-P</v>
          </cell>
          <cell r="IS103">
            <v>0</v>
          </cell>
          <cell r="IT103" t="str">
            <v>SOS-P</v>
          </cell>
          <cell r="IU103">
            <v>0</v>
          </cell>
          <cell r="IV103" t="str">
            <v>EKO-P</v>
          </cell>
          <cell r="IW103">
            <v>0</v>
          </cell>
          <cell r="IX103" t="str">
            <v>BIO-L</v>
          </cell>
          <cell r="IY103">
            <v>0</v>
          </cell>
          <cell r="IZ103" t="str">
            <v>JEP-L</v>
          </cell>
          <cell r="JA103">
            <v>0</v>
          </cell>
        </row>
        <row r="104">
          <cell r="H104" t="str">
            <v>Akuntansi Perusahaan Manufaktur</v>
          </cell>
          <cell r="I104" t="str">
            <v>C333</v>
          </cell>
          <cell r="Q104" t="str">
            <v/>
          </cell>
          <cell r="AB104">
            <v>101</v>
          </cell>
          <cell r="AC104">
            <v>21</v>
          </cell>
          <cell r="AD104">
            <v>3112</v>
          </cell>
          <cell r="AE104" t="str">
            <v>0005492582</v>
          </cell>
          <cell r="AF104" t="str">
            <v>MAULA DWI RINANTO</v>
          </cell>
          <cell r="AG104" t="str">
            <v>L</v>
          </cell>
          <cell r="AH104" t="str">
            <v>10-TSM.1</v>
          </cell>
          <cell r="AI104" t="str">
            <v>AGM</v>
          </cell>
          <cell r="AJ104">
            <v>0</v>
          </cell>
          <cell r="AK104">
            <v>0</v>
          </cell>
          <cell r="AL104">
            <v>0</v>
          </cell>
          <cell r="AM104">
            <v>0</v>
          </cell>
          <cell r="AN104">
            <v>0</v>
          </cell>
          <cell r="AO104" t="str">
            <v>PKN</v>
          </cell>
          <cell r="AP104">
            <v>0</v>
          </cell>
          <cell r="AQ104">
            <v>0</v>
          </cell>
          <cell r="AR104">
            <v>0</v>
          </cell>
          <cell r="AS104">
            <v>0</v>
          </cell>
          <cell r="AT104">
            <v>0</v>
          </cell>
          <cell r="AU104" t="str">
            <v>IND</v>
          </cell>
          <cell r="AV104">
            <v>0</v>
          </cell>
          <cell r="AW104">
            <v>0</v>
          </cell>
          <cell r="AX104">
            <v>0</v>
          </cell>
          <cell r="AY104">
            <v>0</v>
          </cell>
          <cell r="AZ104">
            <v>0</v>
          </cell>
          <cell r="BA104" t="str">
            <v>MAT</v>
          </cell>
          <cell r="BB104">
            <v>0</v>
          </cell>
          <cell r="BC104">
            <v>0</v>
          </cell>
          <cell r="BD104">
            <v>0</v>
          </cell>
          <cell r="BE104">
            <v>0</v>
          </cell>
          <cell r="BF104">
            <v>0</v>
          </cell>
          <cell r="BG104" t="str">
            <v>SEJ</v>
          </cell>
          <cell r="BH104">
            <v>0</v>
          </cell>
          <cell r="BI104">
            <v>0</v>
          </cell>
          <cell r="BJ104">
            <v>0</v>
          </cell>
          <cell r="BK104">
            <v>0</v>
          </cell>
          <cell r="BL104">
            <v>0</v>
          </cell>
          <cell r="BM104" t="str">
            <v>ING</v>
          </cell>
          <cell r="BN104">
            <v>0</v>
          </cell>
          <cell r="BO104">
            <v>0</v>
          </cell>
          <cell r="BP104">
            <v>0</v>
          </cell>
          <cell r="BQ104">
            <v>0</v>
          </cell>
          <cell r="BR104">
            <v>0</v>
          </cell>
          <cell r="BS104" t="str">
            <v>SBU</v>
          </cell>
          <cell r="BT104">
            <v>0</v>
          </cell>
          <cell r="BU104">
            <v>0</v>
          </cell>
          <cell r="BV104">
            <v>0</v>
          </cell>
          <cell r="BW104">
            <v>0</v>
          </cell>
          <cell r="BX104">
            <v>0</v>
          </cell>
          <cell r="BY104" t="str">
            <v>KWU</v>
          </cell>
          <cell r="BZ104">
            <v>0</v>
          </cell>
          <cell r="CA104">
            <v>0</v>
          </cell>
          <cell r="CB104">
            <v>0</v>
          </cell>
          <cell r="CC104">
            <v>0</v>
          </cell>
          <cell r="CD104">
            <v>0</v>
          </cell>
          <cell r="CE104" t="str">
            <v>POR</v>
          </cell>
          <cell r="CF104">
            <v>0</v>
          </cell>
          <cell r="CG104">
            <v>0</v>
          </cell>
          <cell r="CH104">
            <v>0</v>
          </cell>
          <cell r="CI104">
            <v>0</v>
          </cell>
          <cell r="CJ104">
            <v>0</v>
          </cell>
          <cell r="CK104" t="str">
            <v>JAW</v>
          </cell>
          <cell r="CL104">
            <v>0</v>
          </cell>
          <cell r="CM104">
            <v>0</v>
          </cell>
          <cell r="CN104">
            <v>0</v>
          </cell>
          <cell r="CO104">
            <v>0</v>
          </cell>
          <cell r="CP104">
            <v>0</v>
          </cell>
          <cell r="CQ104" t="str">
            <v>C11</v>
          </cell>
          <cell r="CR104">
            <v>0</v>
          </cell>
          <cell r="CS104">
            <v>0</v>
          </cell>
          <cell r="CT104">
            <v>0</v>
          </cell>
          <cell r="CU104">
            <v>0</v>
          </cell>
          <cell r="CV104">
            <v>0</v>
          </cell>
          <cell r="CW104" t="str">
            <v>C12</v>
          </cell>
          <cell r="CX104">
            <v>0</v>
          </cell>
          <cell r="CY104">
            <v>0</v>
          </cell>
          <cell r="CZ104">
            <v>0</v>
          </cell>
          <cell r="DA104">
            <v>0</v>
          </cell>
          <cell r="DB104">
            <v>0</v>
          </cell>
          <cell r="DC104" t="str">
            <v>C13</v>
          </cell>
          <cell r="DD104">
            <v>0</v>
          </cell>
          <cell r="DE104">
            <v>0</v>
          </cell>
          <cell r="DF104">
            <v>0</v>
          </cell>
          <cell r="DG104">
            <v>0</v>
          </cell>
          <cell r="DH104">
            <v>0</v>
          </cell>
          <cell r="DI104" t="str">
            <v>C21</v>
          </cell>
          <cell r="DJ104">
            <v>0</v>
          </cell>
          <cell r="DK104">
            <v>0</v>
          </cell>
          <cell r="DL104">
            <v>0</v>
          </cell>
          <cell r="DM104">
            <v>0</v>
          </cell>
          <cell r="DN104">
            <v>0</v>
          </cell>
          <cell r="DO104" t="str">
            <v>C22</v>
          </cell>
          <cell r="DP104">
            <v>0</v>
          </cell>
          <cell r="DQ104">
            <v>0</v>
          </cell>
          <cell r="DR104">
            <v>0</v>
          </cell>
          <cell r="DS104">
            <v>0</v>
          </cell>
          <cell r="DT104">
            <v>0</v>
          </cell>
          <cell r="DU104" t="str">
            <v>C23</v>
          </cell>
          <cell r="DV104">
            <v>0</v>
          </cell>
          <cell r="DW104">
            <v>0</v>
          </cell>
          <cell r="DX104">
            <v>0</v>
          </cell>
          <cell r="DY104">
            <v>0</v>
          </cell>
          <cell r="DZ104">
            <v>0</v>
          </cell>
          <cell r="EA104" t="str">
            <v>C24</v>
          </cell>
          <cell r="EB104">
            <v>0</v>
          </cell>
          <cell r="EC104">
            <v>0</v>
          </cell>
          <cell r="ED104">
            <v>0</v>
          </cell>
          <cell r="EE104">
            <v>0</v>
          </cell>
          <cell r="EF104">
            <v>0</v>
          </cell>
          <cell r="EG104" t="str">
            <v>C25</v>
          </cell>
          <cell r="EH104">
            <v>0</v>
          </cell>
          <cell r="EI104">
            <v>0</v>
          </cell>
          <cell r="EJ104">
            <v>0</v>
          </cell>
          <cell r="EK104">
            <v>0</v>
          </cell>
          <cell r="EL104">
            <v>0</v>
          </cell>
          <cell r="EM104" t="str">
            <v>C26</v>
          </cell>
          <cell r="EN104">
            <v>0</v>
          </cell>
          <cell r="EO104">
            <v>0</v>
          </cell>
          <cell r="EP104">
            <v>0</v>
          </cell>
          <cell r="EQ104">
            <v>0</v>
          </cell>
          <cell r="ER104">
            <v>0</v>
          </cell>
          <cell r="ES104" t="str">
            <v>C27</v>
          </cell>
          <cell r="ET104">
            <v>0</v>
          </cell>
          <cell r="EU104">
            <v>0</v>
          </cell>
          <cell r="EV104">
            <v>0</v>
          </cell>
          <cell r="EW104">
            <v>0</v>
          </cell>
          <cell r="EX104">
            <v>0</v>
          </cell>
          <cell r="EY104" t="str">
            <v>C31</v>
          </cell>
          <cell r="EZ104">
            <v>0</v>
          </cell>
          <cell r="FA104">
            <v>0</v>
          </cell>
          <cell r="FB104">
            <v>0</v>
          </cell>
          <cell r="FC104">
            <v>0</v>
          </cell>
          <cell r="FD104">
            <v>0</v>
          </cell>
          <cell r="FE104" t="str">
            <v>C32</v>
          </cell>
          <cell r="FF104">
            <v>0</v>
          </cell>
          <cell r="FG104">
            <v>0</v>
          </cell>
          <cell r="FH104">
            <v>0</v>
          </cell>
          <cell r="FI104">
            <v>0</v>
          </cell>
          <cell r="FJ104">
            <v>0</v>
          </cell>
          <cell r="FK104" t="str">
            <v>C33</v>
          </cell>
          <cell r="FL104">
            <v>0</v>
          </cell>
          <cell r="FM104">
            <v>0</v>
          </cell>
          <cell r="FN104">
            <v>0</v>
          </cell>
          <cell r="FO104">
            <v>0</v>
          </cell>
          <cell r="FP104">
            <v>0</v>
          </cell>
          <cell r="FQ104" t="str">
            <v>C34</v>
          </cell>
          <cell r="FR104">
            <v>0</v>
          </cell>
          <cell r="FS104">
            <v>0</v>
          </cell>
          <cell r="FT104">
            <v>0</v>
          </cell>
          <cell r="FU104">
            <v>0</v>
          </cell>
          <cell r="FV104">
            <v>0</v>
          </cell>
          <cell r="FW104" t="str">
            <v>C35</v>
          </cell>
          <cell r="FX104">
            <v>0</v>
          </cell>
          <cell r="FY104">
            <v>0</v>
          </cell>
          <cell r="FZ104">
            <v>0</v>
          </cell>
          <cell r="GA104">
            <v>0</v>
          </cell>
          <cell r="GB104">
            <v>0</v>
          </cell>
          <cell r="GC104" t="str">
            <v>C36</v>
          </cell>
          <cell r="GD104">
            <v>0</v>
          </cell>
          <cell r="GE104">
            <v>0</v>
          </cell>
          <cell r="GF104">
            <v>0</v>
          </cell>
          <cell r="GG104">
            <v>0</v>
          </cell>
          <cell r="GH104">
            <v>0</v>
          </cell>
          <cell r="GI104" t="str">
            <v>C37</v>
          </cell>
          <cell r="GJ104">
            <v>0</v>
          </cell>
          <cell r="GK104">
            <v>0</v>
          </cell>
          <cell r="GL104">
            <v>0</v>
          </cell>
          <cell r="GM104">
            <v>0</v>
          </cell>
          <cell r="GN104">
            <v>0</v>
          </cell>
          <cell r="GO104" t="str">
            <v>C38</v>
          </cell>
          <cell r="GP104">
            <v>0</v>
          </cell>
          <cell r="GQ104">
            <v>0</v>
          </cell>
          <cell r="GR104">
            <v>0</v>
          </cell>
          <cell r="GS104">
            <v>0</v>
          </cell>
          <cell r="GT104">
            <v>0</v>
          </cell>
          <cell r="GU104" t="str">
            <v>C39</v>
          </cell>
          <cell r="GV104">
            <v>0</v>
          </cell>
          <cell r="GW104">
            <v>0</v>
          </cell>
          <cell r="GX104">
            <v>0</v>
          </cell>
          <cell r="GY104">
            <v>0</v>
          </cell>
          <cell r="GZ104">
            <v>0</v>
          </cell>
          <cell r="HA104" t="str">
            <v>C310</v>
          </cell>
          <cell r="HB104">
            <v>0</v>
          </cell>
          <cell r="HG104" t="str">
            <v>C310</v>
          </cell>
          <cell r="HH104">
            <v>0</v>
          </cell>
          <cell r="HM104" t="str">
            <v/>
          </cell>
          <cell r="HN104" t="str">
            <v/>
          </cell>
          <cell r="HS104">
            <v>3112</v>
          </cell>
          <cell r="HT104" t="str">
            <v>PKN</v>
          </cell>
          <cell r="HU104">
            <v>0</v>
          </cell>
          <cell r="HV104" t="str">
            <v>IND</v>
          </cell>
          <cell r="HW104">
            <v>0</v>
          </cell>
          <cell r="HX104" t="str">
            <v>MAT-W</v>
          </cell>
          <cell r="HY104">
            <v>0</v>
          </cell>
          <cell r="HZ104" t="str">
            <v>SEJ-W</v>
          </cell>
          <cell r="IA104">
            <v>0</v>
          </cell>
          <cell r="IB104" t="str">
            <v>IGR-W</v>
          </cell>
          <cell r="IC104">
            <v>0</v>
          </cell>
          <cell r="ID104" t="str">
            <v>SBO</v>
          </cell>
          <cell r="IE104">
            <v>0</v>
          </cell>
          <cell r="IF104" t="str">
            <v>PJO</v>
          </cell>
          <cell r="IG104">
            <v>0</v>
          </cell>
          <cell r="IH104" t="str">
            <v>PRA</v>
          </cell>
          <cell r="II104">
            <v>0</v>
          </cell>
          <cell r="IJ104" t="str">
            <v>JAW</v>
          </cell>
          <cell r="IK104">
            <v>0</v>
          </cell>
          <cell r="IL104" t="str">
            <v>ARB</v>
          </cell>
          <cell r="IM104">
            <v>0</v>
          </cell>
          <cell r="IN104" t="str">
            <v>PKM</v>
          </cell>
          <cell r="IO104">
            <v>0</v>
          </cell>
          <cell r="IP104" t="str">
            <v>GEO-P</v>
          </cell>
          <cell r="IQ104">
            <v>0</v>
          </cell>
          <cell r="IR104" t="str">
            <v>SEJ-P</v>
          </cell>
          <cell r="IS104">
            <v>0</v>
          </cell>
          <cell r="IT104" t="str">
            <v>SOS-P</v>
          </cell>
          <cell r="IU104">
            <v>0</v>
          </cell>
          <cell r="IV104" t="str">
            <v>EKO-P</v>
          </cell>
          <cell r="IW104">
            <v>0</v>
          </cell>
          <cell r="IX104" t="str">
            <v>BIO-L</v>
          </cell>
          <cell r="IY104">
            <v>0</v>
          </cell>
          <cell r="IZ104" t="str">
            <v>JEP-L</v>
          </cell>
          <cell r="JA104">
            <v>0</v>
          </cell>
        </row>
        <row r="105">
          <cell r="H105" t="str">
            <v>Komputer Akuntansi</v>
          </cell>
          <cell r="I105" t="str">
            <v>C334</v>
          </cell>
          <cell r="Q105" t="str">
            <v/>
          </cell>
          <cell r="AB105">
            <v>102</v>
          </cell>
          <cell r="AC105">
            <v>22</v>
          </cell>
          <cell r="AD105">
            <v>3113</v>
          </cell>
          <cell r="AE105" t="str">
            <v>0018195963</v>
          </cell>
          <cell r="AF105" t="str">
            <v>MOHAMMAD ZULFIKAR AL FAUZAN</v>
          </cell>
          <cell r="AG105" t="str">
            <v>L</v>
          </cell>
          <cell r="AH105" t="str">
            <v>10-TSM.1</v>
          </cell>
          <cell r="AI105" t="str">
            <v>AGM</v>
          </cell>
          <cell r="AJ105">
            <v>0</v>
          </cell>
          <cell r="AK105">
            <v>0</v>
          </cell>
          <cell r="AL105">
            <v>0</v>
          </cell>
          <cell r="AM105">
            <v>0</v>
          </cell>
          <cell r="AN105">
            <v>0</v>
          </cell>
          <cell r="AO105" t="str">
            <v>PKN</v>
          </cell>
          <cell r="AP105">
            <v>0</v>
          </cell>
          <cell r="AQ105">
            <v>0</v>
          </cell>
          <cell r="AR105">
            <v>0</v>
          </cell>
          <cell r="AS105">
            <v>0</v>
          </cell>
          <cell r="AT105">
            <v>0</v>
          </cell>
          <cell r="AU105" t="str">
            <v>IND</v>
          </cell>
          <cell r="AV105">
            <v>0</v>
          </cell>
          <cell r="AW105">
            <v>0</v>
          </cell>
          <cell r="AX105">
            <v>0</v>
          </cell>
          <cell r="AY105">
            <v>0</v>
          </cell>
          <cell r="AZ105">
            <v>0</v>
          </cell>
          <cell r="BA105" t="str">
            <v>MAT</v>
          </cell>
          <cell r="BB105">
            <v>0</v>
          </cell>
          <cell r="BC105">
            <v>0</v>
          </cell>
          <cell r="BD105">
            <v>0</v>
          </cell>
          <cell r="BE105">
            <v>0</v>
          </cell>
          <cell r="BF105">
            <v>0</v>
          </cell>
          <cell r="BG105" t="str">
            <v>SEJ</v>
          </cell>
          <cell r="BH105">
            <v>0</v>
          </cell>
          <cell r="BI105">
            <v>0</v>
          </cell>
          <cell r="BJ105">
            <v>0</v>
          </cell>
          <cell r="BK105">
            <v>0</v>
          </cell>
          <cell r="BL105">
            <v>0</v>
          </cell>
          <cell r="BM105" t="str">
            <v>ING</v>
          </cell>
          <cell r="BN105">
            <v>0</v>
          </cell>
          <cell r="BO105">
            <v>0</v>
          </cell>
          <cell r="BP105">
            <v>0</v>
          </cell>
          <cell r="BQ105">
            <v>0</v>
          </cell>
          <cell r="BR105">
            <v>0</v>
          </cell>
          <cell r="BS105" t="str">
            <v>SBU</v>
          </cell>
          <cell r="BT105">
            <v>0</v>
          </cell>
          <cell r="BU105">
            <v>0</v>
          </cell>
          <cell r="BV105">
            <v>0</v>
          </cell>
          <cell r="BW105">
            <v>0</v>
          </cell>
          <cell r="BX105">
            <v>0</v>
          </cell>
          <cell r="BY105" t="str">
            <v>KWU</v>
          </cell>
          <cell r="BZ105">
            <v>0</v>
          </cell>
          <cell r="CA105">
            <v>0</v>
          </cell>
          <cell r="CB105">
            <v>0</v>
          </cell>
          <cell r="CC105">
            <v>0</v>
          </cell>
          <cell r="CD105">
            <v>0</v>
          </cell>
          <cell r="CE105" t="str">
            <v>POR</v>
          </cell>
          <cell r="CF105">
            <v>0</v>
          </cell>
          <cell r="CG105">
            <v>0</v>
          </cell>
          <cell r="CH105">
            <v>0</v>
          </cell>
          <cell r="CI105">
            <v>0</v>
          </cell>
          <cell r="CJ105">
            <v>0</v>
          </cell>
          <cell r="CK105" t="str">
            <v>JAW</v>
          </cell>
          <cell r="CL105">
            <v>0</v>
          </cell>
          <cell r="CM105">
            <v>0</v>
          </cell>
          <cell r="CN105">
            <v>0</v>
          </cell>
          <cell r="CO105">
            <v>0</v>
          </cell>
          <cell r="CP105">
            <v>0</v>
          </cell>
          <cell r="CQ105" t="str">
            <v>C11</v>
          </cell>
          <cell r="CR105">
            <v>0</v>
          </cell>
          <cell r="CS105">
            <v>0</v>
          </cell>
          <cell r="CT105">
            <v>0</v>
          </cell>
          <cell r="CU105">
            <v>0</v>
          </cell>
          <cell r="CV105">
            <v>0</v>
          </cell>
          <cell r="CW105" t="str">
            <v>C12</v>
          </cell>
          <cell r="CX105">
            <v>0</v>
          </cell>
          <cell r="CY105">
            <v>0</v>
          </cell>
          <cell r="CZ105">
            <v>0</v>
          </cell>
          <cell r="DA105">
            <v>0</v>
          </cell>
          <cell r="DB105">
            <v>0</v>
          </cell>
          <cell r="DC105" t="str">
            <v>C13</v>
          </cell>
          <cell r="DD105">
            <v>0</v>
          </cell>
          <cell r="DE105">
            <v>0</v>
          </cell>
          <cell r="DF105">
            <v>0</v>
          </cell>
          <cell r="DG105">
            <v>0</v>
          </cell>
          <cell r="DH105">
            <v>0</v>
          </cell>
          <cell r="DI105" t="str">
            <v>C21</v>
          </cell>
          <cell r="DJ105">
            <v>0</v>
          </cell>
          <cell r="DK105">
            <v>0</v>
          </cell>
          <cell r="DL105">
            <v>0</v>
          </cell>
          <cell r="DM105">
            <v>0</v>
          </cell>
          <cell r="DN105">
            <v>0</v>
          </cell>
          <cell r="DO105" t="str">
            <v>C22</v>
          </cell>
          <cell r="DP105">
            <v>0</v>
          </cell>
          <cell r="DQ105">
            <v>0</v>
          </cell>
          <cell r="DR105">
            <v>0</v>
          </cell>
          <cell r="DS105">
            <v>0</v>
          </cell>
          <cell r="DT105">
            <v>0</v>
          </cell>
          <cell r="DU105" t="str">
            <v>C23</v>
          </cell>
          <cell r="DV105">
            <v>0</v>
          </cell>
          <cell r="DW105">
            <v>0</v>
          </cell>
          <cell r="DX105">
            <v>0</v>
          </cell>
          <cell r="DY105">
            <v>0</v>
          </cell>
          <cell r="DZ105">
            <v>0</v>
          </cell>
          <cell r="EA105" t="str">
            <v>C24</v>
          </cell>
          <cell r="EB105">
            <v>0</v>
          </cell>
          <cell r="EC105">
            <v>0</v>
          </cell>
          <cell r="ED105">
            <v>0</v>
          </cell>
          <cell r="EE105">
            <v>0</v>
          </cell>
          <cell r="EF105">
            <v>0</v>
          </cell>
          <cell r="EG105" t="str">
            <v>C25</v>
          </cell>
          <cell r="EH105">
            <v>0</v>
          </cell>
          <cell r="EI105">
            <v>0</v>
          </cell>
          <cell r="EJ105">
            <v>0</v>
          </cell>
          <cell r="EK105">
            <v>0</v>
          </cell>
          <cell r="EL105">
            <v>0</v>
          </cell>
          <cell r="EM105" t="str">
            <v>C26</v>
          </cell>
          <cell r="EN105">
            <v>0</v>
          </cell>
          <cell r="EO105">
            <v>0</v>
          </cell>
          <cell r="EP105">
            <v>0</v>
          </cell>
          <cell r="EQ105">
            <v>0</v>
          </cell>
          <cell r="ER105">
            <v>0</v>
          </cell>
          <cell r="ES105" t="str">
            <v>C27</v>
          </cell>
          <cell r="ET105">
            <v>0</v>
          </cell>
          <cell r="EU105">
            <v>0</v>
          </cell>
          <cell r="EV105">
            <v>0</v>
          </cell>
          <cell r="EW105">
            <v>0</v>
          </cell>
          <cell r="EX105">
            <v>0</v>
          </cell>
          <cell r="EY105" t="str">
            <v>C31</v>
          </cell>
          <cell r="EZ105">
            <v>0</v>
          </cell>
          <cell r="FA105">
            <v>0</v>
          </cell>
          <cell r="FB105">
            <v>0</v>
          </cell>
          <cell r="FC105">
            <v>0</v>
          </cell>
          <cell r="FD105">
            <v>0</v>
          </cell>
          <cell r="FE105" t="str">
            <v>C32</v>
          </cell>
          <cell r="FF105">
            <v>0</v>
          </cell>
          <cell r="FG105">
            <v>0</v>
          </cell>
          <cell r="FH105">
            <v>0</v>
          </cell>
          <cell r="FI105">
            <v>0</v>
          </cell>
          <cell r="FJ105">
            <v>0</v>
          </cell>
          <cell r="FK105" t="str">
            <v>C33</v>
          </cell>
          <cell r="FL105">
            <v>0</v>
          </cell>
          <cell r="FM105">
            <v>0</v>
          </cell>
          <cell r="FN105">
            <v>0</v>
          </cell>
          <cell r="FO105">
            <v>0</v>
          </cell>
          <cell r="FP105">
            <v>0</v>
          </cell>
          <cell r="FQ105" t="str">
            <v>C34</v>
          </cell>
          <cell r="FR105">
            <v>0</v>
          </cell>
          <cell r="FS105">
            <v>0</v>
          </cell>
          <cell r="FT105">
            <v>0</v>
          </cell>
          <cell r="FU105">
            <v>0</v>
          </cell>
          <cell r="FV105">
            <v>0</v>
          </cell>
          <cell r="FW105" t="str">
            <v>C35</v>
          </cell>
          <cell r="FX105">
            <v>0</v>
          </cell>
          <cell r="FY105">
            <v>0</v>
          </cell>
          <cell r="FZ105">
            <v>0</v>
          </cell>
          <cell r="GA105">
            <v>0</v>
          </cell>
          <cell r="GB105">
            <v>0</v>
          </cell>
          <cell r="GC105" t="str">
            <v>C36</v>
          </cell>
          <cell r="GD105">
            <v>0</v>
          </cell>
          <cell r="GE105">
            <v>0</v>
          </cell>
          <cell r="GF105">
            <v>0</v>
          </cell>
          <cell r="GG105">
            <v>0</v>
          </cell>
          <cell r="GH105">
            <v>0</v>
          </cell>
          <cell r="GI105" t="str">
            <v>C37</v>
          </cell>
          <cell r="GJ105">
            <v>0</v>
          </cell>
          <cell r="GK105">
            <v>0</v>
          </cell>
          <cell r="GL105">
            <v>0</v>
          </cell>
          <cell r="GM105">
            <v>0</v>
          </cell>
          <cell r="GN105">
            <v>0</v>
          </cell>
          <cell r="GO105" t="str">
            <v>C38</v>
          </cell>
          <cell r="GP105">
            <v>0</v>
          </cell>
          <cell r="GQ105">
            <v>0</v>
          </cell>
          <cell r="GR105">
            <v>0</v>
          </cell>
          <cell r="GS105">
            <v>0</v>
          </cell>
          <cell r="GT105">
            <v>0</v>
          </cell>
          <cell r="GU105" t="str">
            <v>C39</v>
          </cell>
          <cell r="GV105">
            <v>0</v>
          </cell>
          <cell r="GW105">
            <v>0</v>
          </cell>
          <cell r="GX105">
            <v>0</v>
          </cell>
          <cell r="GY105">
            <v>0</v>
          </cell>
          <cell r="GZ105">
            <v>0</v>
          </cell>
          <cell r="HA105" t="str">
            <v>C310</v>
          </cell>
          <cell r="HB105">
            <v>0</v>
          </cell>
          <cell r="HG105" t="str">
            <v>C310</v>
          </cell>
          <cell r="HH105">
            <v>0</v>
          </cell>
          <cell r="HM105" t="str">
            <v/>
          </cell>
          <cell r="HN105" t="str">
            <v/>
          </cell>
          <cell r="HS105">
            <v>3113</v>
          </cell>
          <cell r="HT105" t="str">
            <v>PKN</v>
          </cell>
          <cell r="HU105">
            <v>0</v>
          </cell>
          <cell r="HV105" t="str">
            <v>IND</v>
          </cell>
          <cell r="HW105">
            <v>0</v>
          </cell>
          <cell r="HX105" t="str">
            <v>MAT-W</v>
          </cell>
          <cell r="HY105">
            <v>0</v>
          </cell>
          <cell r="HZ105" t="str">
            <v>SEJ-W</v>
          </cell>
          <cell r="IA105">
            <v>0</v>
          </cell>
          <cell r="IB105" t="str">
            <v>IGR-W</v>
          </cell>
          <cell r="IC105">
            <v>0</v>
          </cell>
          <cell r="ID105" t="str">
            <v>SBO</v>
          </cell>
          <cell r="IE105">
            <v>0</v>
          </cell>
          <cell r="IF105" t="str">
            <v>PJO</v>
          </cell>
          <cell r="IG105">
            <v>0</v>
          </cell>
          <cell r="IH105" t="str">
            <v>PRA</v>
          </cell>
          <cell r="II105">
            <v>0</v>
          </cell>
          <cell r="IJ105" t="str">
            <v>JAW</v>
          </cell>
          <cell r="IK105">
            <v>0</v>
          </cell>
          <cell r="IL105" t="str">
            <v>ARB</v>
          </cell>
          <cell r="IM105">
            <v>0</v>
          </cell>
          <cell r="IN105" t="str">
            <v>PKM</v>
          </cell>
          <cell r="IO105">
            <v>0</v>
          </cell>
          <cell r="IP105" t="str">
            <v>GEO-P</v>
          </cell>
          <cell r="IQ105">
            <v>0</v>
          </cell>
          <cell r="IR105" t="str">
            <v>SEJ-P</v>
          </cell>
          <cell r="IS105">
            <v>0</v>
          </cell>
          <cell r="IT105" t="str">
            <v>SOS-P</v>
          </cell>
          <cell r="IU105">
            <v>0</v>
          </cell>
          <cell r="IV105" t="str">
            <v>EKO-P</v>
          </cell>
          <cell r="IW105">
            <v>0</v>
          </cell>
          <cell r="IX105" t="str">
            <v>BIO-L</v>
          </cell>
          <cell r="IY105">
            <v>0</v>
          </cell>
          <cell r="IZ105" t="str">
            <v>JEP-L</v>
          </cell>
          <cell r="JA105">
            <v>0</v>
          </cell>
        </row>
        <row r="106">
          <cell r="H106" t="str">
            <v>Administrasi Pajak</v>
          </cell>
          <cell r="I106" t="str">
            <v>C335</v>
          </cell>
          <cell r="Q106" t="str">
            <v/>
          </cell>
          <cell r="AB106">
            <v>103</v>
          </cell>
          <cell r="AC106">
            <v>23</v>
          </cell>
          <cell r="AD106">
            <v>3114</v>
          </cell>
          <cell r="AE106" t="str">
            <v>0005337146</v>
          </cell>
          <cell r="AF106" t="str">
            <v>MUFIT NUGROHO</v>
          </cell>
          <cell r="AG106" t="str">
            <v>L</v>
          </cell>
          <cell r="AH106" t="str">
            <v>10-TSM.1</v>
          </cell>
          <cell r="AI106" t="str">
            <v>AGM</v>
          </cell>
          <cell r="AJ106">
            <v>0</v>
          </cell>
          <cell r="AK106">
            <v>0</v>
          </cell>
          <cell r="AL106">
            <v>0</v>
          </cell>
          <cell r="AM106">
            <v>0</v>
          </cell>
          <cell r="AN106">
            <v>0</v>
          </cell>
          <cell r="AO106" t="str">
            <v>PKN</v>
          </cell>
          <cell r="AP106">
            <v>0</v>
          </cell>
          <cell r="AQ106">
            <v>0</v>
          </cell>
          <cell r="AR106">
            <v>0</v>
          </cell>
          <cell r="AS106">
            <v>0</v>
          </cell>
          <cell r="AT106">
            <v>0</v>
          </cell>
          <cell r="AU106" t="str">
            <v>IND</v>
          </cell>
          <cell r="AV106">
            <v>0</v>
          </cell>
          <cell r="AW106">
            <v>0</v>
          </cell>
          <cell r="AX106">
            <v>0</v>
          </cell>
          <cell r="AY106">
            <v>0</v>
          </cell>
          <cell r="AZ106">
            <v>0</v>
          </cell>
          <cell r="BA106" t="str">
            <v>MAT</v>
          </cell>
          <cell r="BB106">
            <v>0</v>
          </cell>
          <cell r="BC106">
            <v>0</v>
          </cell>
          <cell r="BD106">
            <v>0</v>
          </cell>
          <cell r="BE106">
            <v>0</v>
          </cell>
          <cell r="BF106">
            <v>0</v>
          </cell>
          <cell r="BG106" t="str">
            <v>SEJ</v>
          </cell>
          <cell r="BH106">
            <v>0</v>
          </cell>
          <cell r="BI106">
            <v>0</v>
          </cell>
          <cell r="BJ106">
            <v>0</v>
          </cell>
          <cell r="BK106">
            <v>0</v>
          </cell>
          <cell r="BL106">
            <v>0</v>
          </cell>
          <cell r="BM106" t="str">
            <v>ING</v>
          </cell>
          <cell r="BN106">
            <v>0</v>
          </cell>
          <cell r="BO106">
            <v>0</v>
          </cell>
          <cell r="BP106">
            <v>0</v>
          </cell>
          <cell r="BQ106">
            <v>0</v>
          </cell>
          <cell r="BR106">
            <v>0</v>
          </cell>
          <cell r="BS106" t="str">
            <v>SBU</v>
          </cell>
          <cell r="BT106">
            <v>0</v>
          </cell>
          <cell r="BU106">
            <v>0</v>
          </cell>
          <cell r="BV106">
            <v>0</v>
          </cell>
          <cell r="BW106">
            <v>0</v>
          </cell>
          <cell r="BX106">
            <v>0</v>
          </cell>
          <cell r="BY106" t="str">
            <v>KWU</v>
          </cell>
          <cell r="BZ106">
            <v>0</v>
          </cell>
          <cell r="CA106">
            <v>0</v>
          </cell>
          <cell r="CB106">
            <v>0</v>
          </cell>
          <cell r="CC106">
            <v>0</v>
          </cell>
          <cell r="CD106">
            <v>0</v>
          </cell>
          <cell r="CE106" t="str">
            <v>POR</v>
          </cell>
          <cell r="CF106">
            <v>0</v>
          </cell>
          <cell r="CG106">
            <v>0</v>
          </cell>
          <cell r="CH106">
            <v>0</v>
          </cell>
          <cell r="CI106">
            <v>0</v>
          </cell>
          <cell r="CJ106">
            <v>0</v>
          </cell>
          <cell r="CK106" t="str">
            <v>JAW</v>
          </cell>
          <cell r="CL106">
            <v>0</v>
          </cell>
          <cell r="CM106">
            <v>0</v>
          </cell>
          <cell r="CN106">
            <v>0</v>
          </cell>
          <cell r="CO106">
            <v>0</v>
          </cell>
          <cell r="CP106">
            <v>0</v>
          </cell>
          <cell r="CQ106" t="str">
            <v>C11</v>
          </cell>
          <cell r="CR106">
            <v>0</v>
          </cell>
          <cell r="CS106">
            <v>0</v>
          </cell>
          <cell r="CT106">
            <v>0</v>
          </cell>
          <cell r="CU106">
            <v>0</v>
          </cell>
          <cell r="CV106">
            <v>0</v>
          </cell>
          <cell r="CW106" t="str">
            <v>C12</v>
          </cell>
          <cell r="CX106">
            <v>0</v>
          </cell>
          <cell r="CY106">
            <v>0</v>
          </cell>
          <cell r="CZ106">
            <v>0</v>
          </cell>
          <cell r="DA106">
            <v>0</v>
          </cell>
          <cell r="DB106">
            <v>0</v>
          </cell>
          <cell r="DC106" t="str">
            <v>C13</v>
          </cell>
          <cell r="DD106">
            <v>0</v>
          </cell>
          <cell r="DE106">
            <v>0</v>
          </cell>
          <cell r="DF106">
            <v>0</v>
          </cell>
          <cell r="DG106">
            <v>0</v>
          </cell>
          <cell r="DH106">
            <v>0</v>
          </cell>
          <cell r="DI106" t="str">
            <v>C21</v>
          </cell>
          <cell r="DJ106">
            <v>0</v>
          </cell>
          <cell r="DK106">
            <v>0</v>
          </cell>
          <cell r="DL106">
            <v>0</v>
          </cell>
          <cell r="DM106">
            <v>0</v>
          </cell>
          <cell r="DN106">
            <v>0</v>
          </cell>
          <cell r="DO106" t="str">
            <v>C22</v>
          </cell>
          <cell r="DP106">
            <v>0</v>
          </cell>
          <cell r="DQ106">
            <v>0</v>
          </cell>
          <cell r="DR106">
            <v>0</v>
          </cell>
          <cell r="DS106">
            <v>0</v>
          </cell>
          <cell r="DT106">
            <v>0</v>
          </cell>
          <cell r="DU106" t="str">
            <v>C23</v>
          </cell>
          <cell r="DV106">
            <v>0</v>
          </cell>
          <cell r="DW106">
            <v>0</v>
          </cell>
          <cell r="DX106">
            <v>0</v>
          </cell>
          <cell r="DY106">
            <v>0</v>
          </cell>
          <cell r="DZ106">
            <v>0</v>
          </cell>
          <cell r="EA106" t="str">
            <v>C24</v>
          </cell>
          <cell r="EB106">
            <v>0</v>
          </cell>
          <cell r="EC106">
            <v>0</v>
          </cell>
          <cell r="ED106">
            <v>0</v>
          </cell>
          <cell r="EE106">
            <v>0</v>
          </cell>
          <cell r="EF106">
            <v>0</v>
          </cell>
          <cell r="EG106" t="str">
            <v>C25</v>
          </cell>
          <cell r="EH106">
            <v>0</v>
          </cell>
          <cell r="EI106">
            <v>0</v>
          </cell>
          <cell r="EJ106">
            <v>0</v>
          </cell>
          <cell r="EK106">
            <v>0</v>
          </cell>
          <cell r="EL106">
            <v>0</v>
          </cell>
          <cell r="EM106" t="str">
            <v>C26</v>
          </cell>
          <cell r="EN106">
            <v>0</v>
          </cell>
          <cell r="EO106">
            <v>0</v>
          </cell>
          <cell r="EP106">
            <v>0</v>
          </cell>
          <cell r="EQ106">
            <v>0</v>
          </cell>
          <cell r="ER106">
            <v>0</v>
          </cell>
          <cell r="ES106" t="str">
            <v>C27</v>
          </cell>
          <cell r="ET106">
            <v>0</v>
          </cell>
          <cell r="EU106">
            <v>0</v>
          </cell>
          <cell r="EV106">
            <v>0</v>
          </cell>
          <cell r="EW106">
            <v>0</v>
          </cell>
          <cell r="EX106">
            <v>0</v>
          </cell>
          <cell r="EY106" t="str">
            <v>C31</v>
          </cell>
          <cell r="EZ106">
            <v>0</v>
          </cell>
          <cell r="FA106">
            <v>0</v>
          </cell>
          <cell r="FB106">
            <v>0</v>
          </cell>
          <cell r="FC106">
            <v>0</v>
          </cell>
          <cell r="FD106">
            <v>0</v>
          </cell>
          <cell r="FE106" t="str">
            <v>C32</v>
          </cell>
          <cell r="FF106">
            <v>0</v>
          </cell>
          <cell r="FG106">
            <v>0</v>
          </cell>
          <cell r="FH106">
            <v>0</v>
          </cell>
          <cell r="FI106">
            <v>0</v>
          </cell>
          <cell r="FJ106">
            <v>0</v>
          </cell>
          <cell r="FK106" t="str">
            <v>C33</v>
          </cell>
          <cell r="FL106">
            <v>0</v>
          </cell>
          <cell r="FM106">
            <v>0</v>
          </cell>
          <cell r="FN106">
            <v>0</v>
          </cell>
          <cell r="FO106">
            <v>0</v>
          </cell>
          <cell r="FP106">
            <v>0</v>
          </cell>
          <cell r="FQ106" t="str">
            <v>C34</v>
          </cell>
          <cell r="FR106">
            <v>0</v>
          </cell>
          <cell r="FS106">
            <v>0</v>
          </cell>
          <cell r="FT106">
            <v>0</v>
          </cell>
          <cell r="FU106">
            <v>0</v>
          </cell>
          <cell r="FV106">
            <v>0</v>
          </cell>
          <cell r="FW106" t="str">
            <v>C35</v>
          </cell>
          <cell r="FX106">
            <v>0</v>
          </cell>
          <cell r="FY106">
            <v>0</v>
          </cell>
          <cell r="FZ106">
            <v>0</v>
          </cell>
          <cell r="GA106">
            <v>0</v>
          </cell>
          <cell r="GB106">
            <v>0</v>
          </cell>
          <cell r="GC106" t="str">
            <v>C36</v>
          </cell>
          <cell r="GD106">
            <v>0</v>
          </cell>
          <cell r="GE106">
            <v>0</v>
          </cell>
          <cell r="GF106">
            <v>0</v>
          </cell>
          <cell r="GG106">
            <v>0</v>
          </cell>
          <cell r="GH106">
            <v>0</v>
          </cell>
          <cell r="GI106" t="str">
            <v>C37</v>
          </cell>
          <cell r="GJ106">
            <v>0</v>
          </cell>
          <cell r="GK106">
            <v>0</v>
          </cell>
          <cell r="GL106">
            <v>0</v>
          </cell>
          <cell r="GM106">
            <v>0</v>
          </cell>
          <cell r="GN106">
            <v>0</v>
          </cell>
          <cell r="GO106" t="str">
            <v>C38</v>
          </cell>
          <cell r="GP106">
            <v>0</v>
          </cell>
          <cell r="GQ106">
            <v>0</v>
          </cell>
          <cell r="GR106">
            <v>0</v>
          </cell>
          <cell r="GS106">
            <v>0</v>
          </cell>
          <cell r="GT106">
            <v>0</v>
          </cell>
          <cell r="GU106" t="str">
            <v>C39</v>
          </cell>
          <cell r="GV106">
            <v>0</v>
          </cell>
          <cell r="GW106">
            <v>0</v>
          </cell>
          <cell r="GX106">
            <v>0</v>
          </cell>
          <cell r="GY106">
            <v>0</v>
          </cell>
          <cell r="GZ106">
            <v>0</v>
          </cell>
          <cell r="HA106" t="str">
            <v>C310</v>
          </cell>
          <cell r="HB106">
            <v>0</v>
          </cell>
          <cell r="HG106" t="str">
            <v>C310</v>
          </cell>
          <cell r="HH106">
            <v>0</v>
          </cell>
          <cell r="HM106" t="str">
            <v/>
          </cell>
          <cell r="HN106" t="str">
            <v/>
          </cell>
          <cell r="HS106">
            <v>3114</v>
          </cell>
          <cell r="HT106" t="str">
            <v>PKN</v>
          </cell>
          <cell r="HU106">
            <v>0</v>
          </cell>
          <cell r="HV106" t="str">
            <v>IND</v>
          </cell>
          <cell r="HW106">
            <v>0</v>
          </cell>
          <cell r="HX106" t="str">
            <v>MAT-W</v>
          </cell>
          <cell r="HY106">
            <v>0</v>
          </cell>
          <cell r="HZ106" t="str">
            <v>SEJ-W</v>
          </cell>
          <cell r="IA106">
            <v>0</v>
          </cell>
          <cell r="IB106" t="str">
            <v>IGR-W</v>
          </cell>
          <cell r="IC106">
            <v>0</v>
          </cell>
          <cell r="ID106" t="str">
            <v>SBO</v>
          </cell>
          <cell r="IE106">
            <v>0</v>
          </cell>
          <cell r="IF106" t="str">
            <v>PJO</v>
          </cell>
          <cell r="IG106">
            <v>0</v>
          </cell>
          <cell r="IH106" t="str">
            <v>PRA</v>
          </cell>
          <cell r="II106">
            <v>0</v>
          </cell>
          <cell r="IJ106" t="str">
            <v>JAW</v>
          </cell>
          <cell r="IK106">
            <v>0</v>
          </cell>
          <cell r="IL106" t="str">
            <v>ARB</v>
          </cell>
          <cell r="IM106">
            <v>0</v>
          </cell>
          <cell r="IN106" t="str">
            <v>PKM</v>
          </cell>
          <cell r="IO106">
            <v>0</v>
          </cell>
          <cell r="IP106" t="str">
            <v>GEO-P</v>
          </cell>
          <cell r="IQ106">
            <v>0</v>
          </cell>
          <cell r="IR106" t="str">
            <v>SEJ-P</v>
          </cell>
          <cell r="IS106">
            <v>0</v>
          </cell>
          <cell r="IT106" t="str">
            <v>SOS-P</v>
          </cell>
          <cell r="IU106">
            <v>0</v>
          </cell>
          <cell r="IV106" t="str">
            <v>EKO-P</v>
          </cell>
          <cell r="IW106">
            <v>0</v>
          </cell>
          <cell r="IX106" t="str">
            <v>BIO-L</v>
          </cell>
          <cell r="IY106">
            <v>0</v>
          </cell>
          <cell r="IZ106" t="str">
            <v>JEP-L</v>
          </cell>
          <cell r="JA106">
            <v>0</v>
          </cell>
        </row>
        <row r="107">
          <cell r="H107" t="str">
            <v>Pembuatan hiasan</v>
          </cell>
          <cell r="I107" t="str">
            <v>C341</v>
          </cell>
          <cell r="Q107" t="str">
            <v/>
          </cell>
          <cell r="AB107">
            <v>104</v>
          </cell>
          <cell r="AC107">
            <v>24</v>
          </cell>
          <cell r="AD107">
            <v>3115</v>
          </cell>
          <cell r="AE107" t="str">
            <v>0005492552</v>
          </cell>
          <cell r="AF107" t="str">
            <v>MUH ANJAS</v>
          </cell>
          <cell r="AG107" t="str">
            <v>L</v>
          </cell>
          <cell r="AH107" t="str">
            <v>10-TSM.1</v>
          </cell>
          <cell r="AI107" t="str">
            <v>AGM</v>
          </cell>
          <cell r="AJ107">
            <v>0</v>
          </cell>
          <cell r="AK107">
            <v>0</v>
          </cell>
          <cell r="AL107">
            <v>0</v>
          </cell>
          <cell r="AM107">
            <v>0</v>
          </cell>
          <cell r="AN107">
            <v>0</v>
          </cell>
          <cell r="AO107" t="str">
            <v>PKN</v>
          </cell>
          <cell r="AP107">
            <v>0</v>
          </cell>
          <cell r="AQ107">
            <v>0</v>
          </cell>
          <cell r="AR107">
            <v>0</v>
          </cell>
          <cell r="AS107">
            <v>0</v>
          </cell>
          <cell r="AT107">
            <v>0</v>
          </cell>
          <cell r="AU107" t="str">
            <v>IND</v>
          </cell>
          <cell r="AV107">
            <v>0</v>
          </cell>
          <cell r="AW107">
            <v>0</v>
          </cell>
          <cell r="AX107">
            <v>0</v>
          </cell>
          <cell r="AY107">
            <v>0</v>
          </cell>
          <cell r="AZ107">
            <v>0</v>
          </cell>
          <cell r="BA107" t="str">
            <v>MAT</v>
          </cell>
          <cell r="BB107">
            <v>0</v>
          </cell>
          <cell r="BC107">
            <v>0</v>
          </cell>
          <cell r="BD107">
            <v>0</v>
          </cell>
          <cell r="BE107">
            <v>0</v>
          </cell>
          <cell r="BF107">
            <v>0</v>
          </cell>
          <cell r="BG107" t="str">
            <v>SEJ</v>
          </cell>
          <cell r="BH107">
            <v>0</v>
          </cell>
          <cell r="BI107">
            <v>0</v>
          </cell>
          <cell r="BJ107">
            <v>0</v>
          </cell>
          <cell r="BK107">
            <v>0</v>
          </cell>
          <cell r="BL107">
            <v>0</v>
          </cell>
          <cell r="BM107" t="str">
            <v>ING</v>
          </cell>
          <cell r="BN107">
            <v>0</v>
          </cell>
          <cell r="BO107">
            <v>0</v>
          </cell>
          <cell r="BP107">
            <v>0</v>
          </cell>
          <cell r="BQ107">
            <v>0</v>
          </cell>
          <cell r="BR107">
            <v>0</v>
          </cell>
          <cell r="BS107" t="str">
            <v>SBU</v>
          </cell>
          <cell r="BT107">
            <v>0</v>
          </cell>
          <cell r="BU107">
            <v>0</v>
          </cell>
          <cell r="BV107">
            <v>0</v>
          </cell>
          <cell r="BW107">
            <v>0</v>
          </cell>
          <cell r="BX107">
            <v>0</v>
          </cell>
          <cell r="BY107" t="str">
            <v>KWU</v>
          </cell>
          <cell r="BZ107">
            <v>0</v>
          </cell>
          <cell r="CA107">
            <v>0</v>
          </cell>
          <cell r="CB107">
            <v>0</v>
          </cell>
          <cell r="CC107">
            <v>0</v>
          </cell>
          <cell r="CD107">
            <v>0</v>
          </cell>
          <cell r="CE107" t="str">
            <v>POR</v>
          </cell>
          <cell r="CF107">
            <v>0</v>
          </cell>
          <cell r="CG107">
            <v>0</v>
          </cell>
          <cell r="CH107">
            <v>0</v>
          </cell>
          <cell r="CI107">
            <v>0</v>
          </cell>
          <cell r="CJ107">
            <v>0</v>
          </cell>
          <cell r="CK107" t="str">
            <v>JAW</v>
          </cell>
          <cell r="CL107">
            <v>0</v>
          </cell>
          <cell r="CM107">
            <v>0</v>
          </cell>
          <cell r="CN107">
            <v>0</v>
          </cell>
          <cell r="CO107">
            <v>0</v>
          </cell>
          <cell r="CP107">
            <v>0</v>
          </cell>
          <cell r="CQ107" t="str">
            <v>C11</v>
          </cell>
          <cell r="CR107">
            <v>0</v>
          </cell>
          <cell r="CS107">
            <v>0</v>
          </cell>
          <cell r="CT107">
            <v>0</v>
          </cell>
          <cell r="CU107">
            <v>0</v>
          </cell>
          <cell r="CV107">
            <v>0</v>
          </cell>
          <cell r="CW107" t="str">
            <v>C12</v>
          </cell>
          <cell r="CX107">
            <v>0</v>
          </cell>
          <cell r="CY107">
            <v>0</v>
          </cell>
          <cell r="CZ107">
            <v>0</v>
          </cell>
          <cell r="DA107">
            <v>0</v>
          </cell>
          <cell r="DB107">
            <v>0</v>
          </cell>
          <cell r="DC107" t="str">
            <v>C13</v>
          </cell>
          <cell r="DD107">
            <v>0</v>
          </cell>
          <cell r="DE107">
            <v>0</v>
          </cell>
          <cell r="DF107">
            <v>0</v>
          </cell>
          <cell r="DG107">
            <v>0</v>
          </cell>
          <cell r="DH107">
            <v>0</v>
          </cell>
          <cell r="DI107" t="str">
            <v>C21</v>
          </cell>
          <cell r="DJ107">
            <v>0</v>
          </cell>
          <cell r="DK107">
            <v>0</v>
          </cell>
          <cell r="DL107">
            <v>0</v>
          </cell>
          <cell r="DM107">
            <v>0</v>
          </cell>
          <cell r="DN107">
            <v>0</v>
          </cell>
          <cell r="DO107" t="str">
            <v>C22</v>
          </cell>
          <cell r="DP107">
            <v>0</v>
          </cell>
          <cell r="DQ107">
            <v>0</v>
          </cell>
          <cell r="DR107">
            <v>0</v>
          </cell>
          <cell r="DS107">
            <v>0</v>
          </cell>
          <cell r="DT107">
            <v>0</v>
          </cell>
          <cell r="DU107" t="str">
            <v>C23</v>
          </cell>
          <cell r="DV107">
            <v>0</v>
          </cell>
          <cell r="DW107">
            <v>0</v>
          </cell>
          <cell r="DX107">
            <v>0</v>
          </cell>
          <cell r="DY107">
            <v>0</v>
          </cell>
          <cell r="DZ107">
            <v>0</v>
          </cell>
          <cell r="EA107" t="str">
            <v>C24</v>
          </cell>
          <cell r="EB107">
            <v>0</v>
          </cell>
          <cell r="EC107">
            <v>0</v>
          </cell>
          <cell r="ED107">
            <v>0</v>
          </cell>
          <cell r="EE107">
            <v>0</v>
          </cell>
          <cell r="EF107">
            <v>0</v>
          </cell>
          <cell r="EG107" t="str">
            <v>C25</v>
          </cell>
          <cell r="EH107">
            <v>0</v>
          </cell>
          <cell r="EI107">
            <v>0</v>
          </cell>
          <cell r="EJ107">
            <v>0</v>
          </cell>
          <cell r="EK107">
            <v>0</v>
          </cell>
          <cell r="EL107">
            <v>0</v>
          </cell>
          <cell r="EM107" t="str">
            <v>C26</v>
          </cell>
          <cell r="EN107">
            <v>0</v>
          </cell>
          <cell r="EO107">
            <v>0</v>
          </cell>
          <cell r="EP107">
            <v>0</v>
          </cell>
          <cell r="EQ107">
            <v>0</v>
          </cell>
          <cell r="ER107">
            <v>0</v>
          </cell>
          <cell r="ES107" t="str">
            <v>C27</v>
          </cell>
          <cell r="ET107">
            <v>0</v>
          </cell>
          <cell r="EU107">
            <v>0</v>
          </cell>
          <cell r="EV107">
            <v>0</v>
          </cell>
          <cell r="EW107">
            <v>0</v>
          </cell>
          <cell r="EX107">
            <v>0</v>
          </cell>
          <cell r="EY107" t="str">
            <v>C31</v>
          </cell>
          <cell r="EZ107">
            <v>0</v>
          </cell>
          <cell r="FA107">
            <v>0</v>
          </cell>
          <cell r="FB107">
            <v>0</v>
          </cell>
          <cell r="FC107">
            <v>0</v>
          </cell>
          <cell r="FD107">
            <v>0</v>
          </cell>
          <cell r="FE107" t="str">
            <v>C32</v>
          </cell>
          <cell r="FF107">
            <v>0</v>
          </cell>
          <cell r="FG107">
            <v>0</v>
          </cell>
          <cell r="FH107">
            <v>0</v>
          </cell>
          <cell r="FI107">
            <v>0</v>
          </cell>
          <cell r="FJ107">
            <v>0</v>
          </cell>
          <cell r="FK107" t="str">
            <v>C33</v>
          </cell>
          <cell r="FL107">
            <v>0</v>
          </cell>
          <cell r="FM107">
            <v>0</v>
          </cell>
          <cell r="FN107">
            <v>0</v>
          </cell>
          <cell r="FO107">
            <v>0</v>
          </cell>
          <cell r="FP107">
            <v>0</v>
          </cell>
          <cell r="FQ107" t="str">
            <v>C34</v>
          </cell>
          <cell r="FR107">
            <v>0</v>
          </cell>
          <cell r="FS107">
            <v>0</v>
          </cell>
          <cell r="FT107">
            <v>0</v>
          </cell>
          <cell r="FU107">
            <v>0</v>
          </cell>
          <cell r="FV107">
            <v>0</v>
          </cell>
          <cell r="FW107" t="str">
            <v>C35</v>
          </cell>
          <cell r="FX107">
            <v>0</v>
          </cell>
          <cell r="FY107">
            <v>0</v>
          </cell>
          <cell r="FZ107">
            <v>0</v>
          </cell>
          <cell r="GA107">
            <v>0</v>
          </cell>
          <cell r="GB107">
            <v>0</v>
          </cell>
          <cell r="GC107" t="str">
            <v>C36</v>
          </cell>
          <cell r="GD107">
            <v>0</v>
          </cell>
          <cell r="GE107">
            <v>0</v>
          </cell>
          <cell r="GF107">
            <v>0</v>
          </cell>
          <cell r="GG107">
            <v>0</v>
          </cell>
          <cell r="GH107">
            <v>0</v>
          </cell>
          <cell r="GI107" t="str">
            <v>C37</v>
          </cell>
          <cell r="GJ107">
            <v>0</v>
          </cell>
          <cell r="GK107">
            <v>0</v>
          </cell>
          <cell r="GL107">
            <v>0</v>
          </cell>
          <cell r="GM107">
            <v>0</v>
          </cell>
          <cell r="GN107">
            <v>0</v>
          </cell>
          <cell r="GO107" t="str">
            <v>C38</v>
          </cell>
          <cell r="GP107">
            <v>0</v>
          </cell>
          <cell r="GQ107">
            <v>0</v>
          </cell>
          <cell r="GR107">
            <v>0</v>
          </cell>
          <cell r="GS107">
            <v>0</v>
          </cell>
          <cell r="GT107">
            <v>0</v>
          </cell>
          <cell r="GU107" t="str">
            <v>C39</v>
          </cell>
          <cell r="GV107">
            <v>0</v>
          </cell>
          <cell r="GW107">
            <v>0</v>
          </cell>
          <cell r="GX107">
            <v>0</v>
          </cell>
          <cell r="GY107">
            <v>0</v>
          </cell>
          <cell r="GZ107">
            <v>0</v>
          </cell>
          <cell r="HA107" t="str">
            <v>C310</v>
          </cell>
          <cell r="HB107">
            <v>0</v>
          </cell>
          <cell r="HG107" t="str">
            <v>C310</v>
          </cell>
          <cell r="HH107">
            <v>0</v>
          </cell>
          <cell r="HM107" t="str">
            <v/>
          </cell>
          <cell r="HN107" t="str">
            <v/>
          </cell>
          <cell r="HS107">
            <v>3115</v>
          </cell>
          <cell r="HT107" t="str">
            <v>PKN</v>
          </cell>
          <cell r="HU107">
            <v>0</v>
          </cell>
          <cell r="HV107" t="str">
            <v>IND</v>
          </cell>
          <cell r="HW107">
            <v>0</v>
          </cell>
          <cell r="HX107" t="str">
            <v>MAT-W</v>
          </cell>
          <cell r="HY107">
            <v>0</v>
          </cell>
          <cell r="HZ107" t="str">
            <v>SEJ-W</v>
          </cell>
          <cell r="IA107">
            <v>0</v>
          </cell>
          <cell r="IB107" t="str">
            <v>IGR-W</v>
          </cell>
          <cell r="IC107">
            <v>0</v>
          </cell>
          <cell r="ID107" t="str">
            <v>SBO</v>
          </cell>
          <cell r="IE107">
            <v>0</v>
          </cell>
          <cell r="IF107" t="str">
            <v>PJO</v>
          </cell>
          <cell r="IG107">
            <v>0</v>
          </cell>
          <cell r="IH107" t="str">
            <v>PRA</v>
          </cell>
          <cell r="II107">
            <v>0</v>
          </cell>
          <cell r="IJ107" t="str">
            <v>JAW</v>
          </cell>
          <cell r="IK107">
            <v>0</v>
          </cell>
          <cell r="IL107" t="str">
            <v>ARB</v>
          </cell>
          <cell r="IM107">
            <v>0</v>
          </cell>
          <cell r="IN107" t="str">
            <v>PKM</v>
          </cell>
          <cell r="IO107">
            <v>0</v>
          </cell>
          <cell r="IP107" t="str">
            <v>GEO-P</v>
          </cell>
          <cell r="IQ107">
            <v>0</v>
          </cell>
          <cell r="IR107" t="str">
            <v>SEJ-P</v>
          </cell>
          <cell r="IS107">
            <v>0</v>
          </cell>
          <cell r="IT107" t="str">
            <v>SOS-P</v>
          </cell>
          <cell r="IU107">
            <v>0</v>
          </cell>
          <cell r="IV107" t="str">
            <v>EKO-P</v>
          </cell>
          <cell r="IW107">
            <v>0</v>
          </cell>
          <cell r="IX107" t="str">
            <v>BIO-L</v>
          </cell>
          <cell r="IY107">
            <v>0</v>
          </cell>
          <cell r="IZ107" t="str">
            <v>JEP-L</v>
          </cell>
          <cell r="JA107">
            <v>0</v>
          </cell>
        </row>
        <row r="108">
          <cell r="H108" t="str">
            <v>Desain Busana</v>
          </cell>
          <cell r="I108" t="str">
            <v>C342</v>
          </cell>
          <cell r="Q108" t="str">
            <v/>
          </cell>
          <cell r="AB108">
            <v>105</v>
          </cell>
          <cell r="AC108">
            <v>25</v>
          </cell>
          <cell r="AD108">
            <v>3116</v>
          </cell>
          <cell r="AE108" t="str">
            <v>0009020719</v>
          </cell>
          <cell r="AF108" t="str">
            <v>MUHAMAD FATWA AFAN</v>
          </cell>
          <cell r="AG108" t="str">
            <v>L</v>
          </cell>
          <cell r="AH108" t="str">
            <v>10-TSM.1</v>
          </cell>
          <cell r="AI108" t="str">
            <v>AGM</v>
          </cell>
          <cell r="AJ108">
            <v>0</v>
          </cell>
          <cell r="AK108">
            <v>0</v>
          </cell>
          <cell r="AL108">
            <v>0</v>
          </cell>
          <cell r="AM108">
            <v>0</v>
          </cell>
          <cell r="AN108">
            <v>0</v>
          </cell>
          <cell r="AO108" t="str">
            <v>PKN</v>
          </cell>
          <cell r="AP108">
            <v>0</v>
          </cell>
          <cell r="AQ108">
            <v>0</v>
          </cell>
          <cell r="AR108">
            <v>0</v>
          </cell>
          <cell r="AS108">
            <v>0</v>
          </cell>
          <cell r="AT108">
            <v>0</v>
          </cell>
          <cell r="AU108" t="str">
            <v>IND</v>
          </cell>
          <cell r="AV108">
            <v>0</v>
          </cell>
          <cell r="AW108">
            <v>0</v>
          </cell>
          <cell r="AX108">
            <v>0</v>
          </cell>
          <cell r="AY108">
            <v>0</v>
          </cell>
          <cell r="AZ108">
            <v>0</v>
          </cell>
          <cell r="BA108" t="str">
            <v>MAT</v>
          </cell>
          <cell r="BB108">
            <v>0</v>
          </cell>
          <cell r="BC108">
            <v>0</v>
          </cell>
          <cell r="BD108">
            <v>0</v>
          </cell>
          <cell r="BE108">
            <v>0</v>
          </cell>
          <cell r="BF108">
            <v>0</v>
          </cell>
          <cell r="BG108" t="str">
            <v>SEJ</v>
          </cell>
          <cell r="BH108">
            <v>0</v>
          </cell>
          <cell r="BI108">
            <v>0</v>
          </cell>
          <cell r="BJ108">
            <v>0</v>
          </cell>
          <cell r="BK108">
            <v>0</v>
          </cell>
          <cell r="BL108">
            <v>0</v>
          </cell>
          <cell r="BM108" t="str">
            <v>ING</v>
          </cell>
          <cell r="BN108">
            <v>0</v>
          </cell>
          <cell r="BO108">
            <v>0</v>
          </cell>
          <cell r="BP108">
            <v>0</v>
          </cell>
          <cell r="BQ108">
            <v>0</v>
          </cell>
          <cell r="BR108">
            <v>0</v>
          </cell>
          <cell r="BS108" t="str">
            <v>SBU</v>
          </cell>
          <cell r="BT108">
            <v>0</v>
          </cell>
          <cell r="BU108">
            <v>0</v>
          </cell>
          <cell r="BV108">
            <v>0</v>
          </cell>
          <cell r="BW108">
            <v>0</v>
          </cell>
          <cell r="BX108">
            <v>0</v>
          </cell>
          <cell r="BY108" t="str">
            <v>KWU</v>
          </cell>
          <cell r="BZ108">
            <v>0</v>
          </cell>
          <cell r="CA108">
            <v>0</v>
          </cell>
          <cell r="CB108">
            <v>0</v>
          </cell>
          <cell r="CC108">
            <v>0</v>
          </cell>
          <cell r="CD108">
            <v>0</v>
          </cell>
          <cell r="CE108" t="str">
            <v>POR</v>
          </cell>
          <cell r="CF108">
            <v>0</v>
          </cell>
          <cell r="CG108">
            <v>0</v>
          </cell>
          <cell r="CH108">
            <v>0</v>
          </cell>
          <cell r="CI108">
            <v>0</v>
          </cell>
          <cell r="CJ108">
            <v>0</v>
          </cell>
          <cell r="CK108" t="str">
            <v>JAW</v>
          </cell>
          <cell r="CL108">
            <v>0</v>
          </cell>
          <cell r="CM108">
            <v>0</v>
          </cell>
          <cell r="CN108">
            <v>0</v>
          </cell>
          <cell r="CO108">
            <v>0</v>
          </cell>
          <cell r="CP108">
            <v>0</v>
          </cell>
          <cell r="CQ108" t="str">
            <v>C11</v>
          </cell>
          <cell r="CR108">
            <v>0</v>
          </cell>
          <cell r="CS108">
            <v>0</v>
          </cell>
          <cell r="CT108">
            <v>0</v>
          </cell>
          <cell r="CU108">
            <v>0</v>
          </cell>
          <cell r="CV108">
            <v>0</v>
          </cell>
          <cell r="CW108" t="str">
            <v>C12</v>
          </cell>
          <cell r="CX108">
            <v>0</v>
          </cell>
          <cell r="CY108">
            <v>0</v>
          </cell>
          <cell r="CZ108">
            <v>0</v>
          </cell>
          <cell r="DA108">
            <v>0</v>
          </cell>
          <cell r="DB108">
            <v>0</v>
          </cell>
          <cell r="DC108" t="str">
            <v>C13</v>
          </cell>
          <cell r="DD108">
            <v>0</v>
          </cell>
          <cell r="DE108">
            <v>0</v>
          </cell>
          <cell r="DF108">
            <v>0</v>
          </cell>
          <cell r="DG108">
            <v>0</v>
          </cell>
          <cell r="DH108">
            <v>0</v>
          </cell>
          <cell r="DI108" t="str">
            <v>C21</v>
          </cell>
          <cell r="DJ108">
            <v>0</v>
          </cell>
          <cell r="DK108">
            <v>0</v>
          </cell>
          <cell r="DL108">
            <v>0</v>
          </cell>
          <cell r="DM108">
            <v>0</v>
          </cell>
          <cell r="DN108">
            <v>0</v>
          </cell>
          <cell r="DO108" t="str">
            <v>C22</v>
          </cell>
          <cell r="DP108">
            <v>0</v>
          </cell>
          <cell r="DQ108">
            <v>0</v>
          </cell>
          <cell r="DR108">
            <v>0</v>
          </cell>
          <cell r="DS108">
            <v>0</v>
          </cell>
          <cell r="DT108">
            <v>0</v>
          </cell>
          <cell r="DU108" t="str">
            <v>C23</v>
          </cell>
          <cell r="DV108">
            <v>0</v>
          </cell>
          <cell r="DW108">
            <v>0</v>
          </cell>
          <cell r="DX108">
            <v>0</v>
          </cell>
          <cell r="DY108">
            <v>0</v>
          </cell>
          <cell r="DZ108">
            <v>0</v>
          </cell>
          <cell r="EA108" t="str">
            <v>C24</v>
          </cell>
          <cell r="EB108">
            <v>0</v>
          </cell>
          <cell r="EC108">
            <v>0</v>
          </cell>
          <cell r="ED108">
            <v>0</v>
          </cell>
          <cell r="EE108">
            <v>0</v>
          </cell>
          <cell r="EF108">
            <v>0</v>
          </cell>
          <cell r="EG108" t="str">
            <v>C25</v>
          </cell>
          <cell r="EH108">
            <v>0</v>
          </cell>
          <cell r="EI108">
            <v>0</v>
          </cell>
          <cell r="EJ108">
            <v>0</v>
          </cell>
          <cell r="EK108">
            <v>0</v>
          </cell>
          <cell r="EL108">
            <v>0</v>
          </cell>
          <cell r="EM108" t="str">
            <v>C26</v>
          </cell>
          <cell r="EN108">
            <v>0</v>
          </cell>
          <cell r="EO108">
            <v>0</v>
          </cell>
          <cell r="EP108">
            <v>0</v>
          </cell>
          <cell r="EQ108">
            <v>0</v>
          </cell>
          <cell r="ER108">
            <v>0</v>
          </cell>
          <cell r="ES108" t="str">
            <v>C27</v>
          </cell>
          <cell r="ET108">
            <v>0</v>
          </cell>
          <cell r="EU108">
            <v>0</v>
          </cell>
          <cell r="EV108">
            <v>0</v>
          </cell>
          <cell r="EW108">
            <v>0</v>
          </cell>
          <cell r="EX108">
            <v>0</v>
          </cell>
          <cell r="EY108" t="str">
            <v>C31</v>
          </cell>
          <cell r="EZ108">
            <v>0</v>
          </cell>
          <cell r="FA108">
            <v>0</v>
          </cell>
          <cell r="FB108">
            <v>0</v>
          </cell>
          <cell r="FC108">
            <v>0</v>
          </cell>
          <cell r="FD108">
            <v>0</v>
          </cell>
          <cell r="FE108" t="str">
            <v>C32</v>
          </cell>
          <cell r="FF108">
            <v>0</v>
          </cell>
          <cell r="FG108">
            <v>0</v>
          </cell>
          <cell r="FH108">
            <v>0</v>
          </cell>
          <cell r="FI108">
            <v>0</v>
          </cell>
          <cell r="FJ108">
            <v>0</v>
          </cell>
          <cell r="FK108" t="str">
            <v>C33</v>
          </cell>
          <cell r="FL108">
            <v>0</v>
          </cell>
          <cell r="FM108">
            <v>0</v>
          </cell>
          <cell r="FN108">
            <v>0</v>
          </cell>
          <cell r="FO108">
            <v>0</v>
          </cell>
          <cell r="FP108">
            <v>0</v>
          </cell>
          <cell r="FQ108" t="str">
            <v>C34</v>
          </cell>
          <cell r="FR108">
            <v>0</v>
          </cell>
          <cell r="FS108">
            <v>0</v>
          </cell>
          <cell r="FT108">
            <v>0</v>
          </cell>
          <cell r="FU108">
            <v>0</v>
          </cell>
          <cell r="FV108">
            <v>0</v>
          </cell>
          <cell r="FW108" t="str">
            <v>C35</v>
          </cell>
          <cell r="FX108">
            <v>0</v>
          </cell>
          <cell r="FY108">
            <v>0</v>
          </cell>
          <cell r="FZ108">
            <v>0</v>
          </cell>
          <cell r="GA108">
            <v>0</v>
          </cell>
          <cell r="GB108">
            <v>0</v>
          </cell>
          <cell r="GC108" t="str">
            <v>C36</v>
          </cell>
          <cell r="GD108">
            <v>0</v>
          </cell>
          <cell r="GE108">
            <v>0</v>
          </cell>
          <cell r="GF108">
            <v>0</v>
          </cell>
          <cell r="GG108">
            <v>0</v>
          </cell>
          <cell r="GH108">
            <v>0</v>
          </cell>
          <cell r="GI108" t="str">
            <v>C37</v>
          </cell>
          <cell r="GJ108">
            <v>0</v>
          </cell>
          <cell r="GK108">
            <v>0</v>
          </cell>
          <cell r="GL108">
            <v>0</v>
          </cell>
          <cell r="GM108">
            <v>0</v>
          </cell>
          <cell r="GN108">
            <v>0</v>
          </cell>
          <cell r="GO108" t="str">
            <v>C38</v>
          </cell>
          <cell r="GP108">
            <v>0</v>
          </cell>
          <cell r="GQ108">
            <v>0</v>
          </cell>
          <cell r="GR108">
            <v>0</v>
          </cell>
          <cell r="GS108">
            <v>0</v>
          </cell>
          <cell r="GT108">
            <v>0</v>
          </cell>
          <cell r="GU108" t="str">
            <v>C39</v>
          </cell>
          <cell r="GV108">
            <v>0</v>
          </cell>
          <cell r="GW108">
            <v>0</v>
          </cell>
          <cell r="GX108">
            <v>0</v>
          </cell>
          <cell r="GY108">
            <v>0</v>
          </cell>
          <cell r="GZ108">
            <v>0</v>
          </cell>
          <cell r="HA108" t="str">
            <v>C310</v>
          </cell>
          <cell r="HB108">
            <v>0</v>
          </cell>
          <cell r="HG108" t="str">
            <v>C310</v>
          </cell>
          <cell r="HH108">
            <v>0</v>
          </cell>
          <cell r="HM108" t="str">
            <v/>
          </cell>
          <cell r="HN108" t="str">
            <v/>
          </cell>
          <cell r="HS108">
            <v>3116</v>
          </cell>
          <cell r="HT108" t="str">
            <v>PKN</v>
          </cell>
          <cell r="HU108">
            <v>0</v>
          </cell>
          <cell r="HV108" t="str">
            <v>IND</v>
          </cell>
          <cell r="HW108">
            <v>0</v>
          </cell>
          <cell r="HX108" t="str">
            <v>MAT-W</v>
          </cell>
          <cell r="HY108">
            <v>0</v>
          </cell>
          <cell r="HZ108" t="str">
            <v>SEJ-W</v>
          </cell>
          <cell r="IA108">
            <v>0</v>
          </cell>
          <cell r="IB108" t="str">
            <v>IGR-W</v>
          </cell>
          <cell r="IC108">
            <v>0</v>
          </cell>
          <cell r="ID108" t="str">
            <v>SBO</v>
          </cell>
          <cell r="IE108">
            <v>0</v>
          </cell>
          <cell r="IF108" t="str">
            <v>PJO</v>
          </cell>
          <cell r="IG108">
            <v>0</v>
          </cell>
          <cell r="IH108" t="str">
            <v>PRA</v>
          </cell>
          <cell r="II108">
            <v>0</v>
          </cell>
          <cell r="IJ108" t="str">
            <v>JAW</v>
          </cell>
          <cell r="IK108">
            <v>0</v>
          </cell>
          <cell r="IL108" t="str">
            <v>ARB</v>
          </cell>
          <cell r="IM108">
            <v>0</v>
          </cell>
          <cell r="IN108" t="str">
            <v>PKM</v>
          </cell>
          <cell r="IO108">
            <v>0</v>
          </cell>
          <cell r="IP108" t="str">
            <v>GEO-P</v>
          </cell>
          <cell r="IQ108">
            <v>0</v>
          </cell>
          <cell r="IR108" t="str">
            <v>SEJ-P</v>
          </cell>
          <cell r="IS108">
            <v>0</v>
          </cell>
          <cell r="IT108" t="str">
            <v>SOS-P</v>
          </cell>
          <cell r="IU108">
            <v>0</v>
          </cell>
          <cell r="IV108" t="str">
            <v>EKO-P</v>
          </cell>
          <cell r="IW108">
            <v>0</v>
          </cell>
          <cell r="IX108" t="str">
            <v>BIO-L</v>
          </cell>
          <cell r="IY108">
            <v>0</v>
          </cell>
          <cell r="IZ108" t="str">
            <v>JEP-L</v>
          </cell>
          <cell r="JA108">
            <v>0</v>
          </cell>
        </row>
        <row r="109">
          <cell r="H109" t="str">
            <v>Pembuatan Pola</v>
          </cell>
          <cell r="I109" t="str">
            <v>C343</v>
          </cell>
          <cell r="Q109" t="str">
            <v/>
          </cell>
          <cell r="AB109">
            <v>106</v>
          </cell>
          <cell r="AC109">
            <v>26</v>
          </cell>
          <cell r="AD109">
            <v>3117</v>
          </cell>
          <cell r="AE109" t="str">
            <v>9987866367</v>
          </cell>
          <cell r="AF109" t="str">
            <v>NANANG GUNAWAN</v>
          </cell>
          <cell r="AG109" t="str">
            <v>L</v>
          </cell>
          <cell r="AH109" t="str">
            <v>10-TSM.1</v>
          </cell>
          <cell r="AI109" t="str">
            <v>AGM</v>
          </cell>
          <cell r="AJ109">
            <v>0</v>
          </cell>
          <cell r="AK109">
            <v>0</v>
          </cell>
          <cell r="AL109">
            <v>0</v>
          </cell>
          <cell r="AM109">
            <v>0</v>
          </cell>
          <cell r="AN109">
            <v>0</v>
          </cell>
          <cell r="AO109" t="str">
            <v>PKN</v>
          </cell>
          <cell r="AP109">
            <v>0</v>
          </cell>
          <cell r="AQ109">
            <v>0</v>
          </cell>
          <cell r="AR109">
            <v>0</v>
          </cell>
          <cell r="AS109">
            <v>0</v>
          </cell>
          <cell r="AT109">
            <v>0</v>
          </cell>
          <cell r="AU109" t="str">
            <v>IND</v>
          </cell>
          <cell r="AV109">
            <v>0</v>
          </cell>
          <cell r="AW109">
            <v>0</v>
          </cell>
          <cell r="AX109">
            <v>0</v>
          </cell>
          <cell r="AY109">
            <v>0</v>
          </cell>
          <cell r="AZ109">
            <v>0</v>
          </cell>
          <cell r="BA109" t="str">
            <v>MAT</v>
          </cell>
          <cell r="BB109">
            <v>0</v>
          </cell>
          <cell r="BC109">
            <v>0</v>
          </cell>
          <cell r="BD109">
            <v>0</v>
          </cell>
          <cell r="BE109">
            <v>0</v>
          </cell>
          <cell r="BF109">
            <v>0</v>
          </cell>
          <cell r="BG109" t="str">
            <v>SEJ</v>
          </cell>
          <cell r="BH109">
            <v>0</v>
          </cell>
          <cell r="BI109">
            <v>0</v>
          </cell>
          <cell r="BJ109">
            <v>0</v>
          </cell>
          <cell r="BK109">
            <v>0</v>
          </cell>
          <cell r="BL109">
            <v>0</v>
          </cell>
          <cell r="BM109" t="str">
            <v>ING</v>
          </cell>
          <cell r="BN109">
            <v>0</v>
          </cell>
          <cell r="BO109">
            <v>0</v>
          </cell>
          <cell r="BP109">
            <v>0</v>
          </cell>
          <cell r="BQ109">
            <v>0</v>
          </cell>
          <cell r="BR109">
            <v>0</v>
          </cell>
          <cell r="BS109" t="str">
            <v>SBU</v>
          </cell>
          <cell r="BT109">
            <v>0</v>
          </cell>
          <cell r="BU109">
            <v>0</v>
          </cell>
          <cell r="BV109">
            <v>0</v>
          </cell>
          <cell r="BW109">
            <v>0</v>
          </cell>
          <cell r="BX109">
            <v>0</v>
          </cell>
          <cell r="BY109" t="str">
            <v>KWU</v>
          </cell>
          <cell r="BZ109">
            <v>0</v>
          </cell>
          <cell r="CA109">
            <v>0</v>
          </cell>
          <cell r="CB109">
            <v>0</v>
          </cell>
          <cell r="CC109">
            <v>0</v>
          </cell>
          <cell r="CD109">
            <v>0</v>
          </cell>
          <cell r="CE109" t="str">
            <v>POR</v>
          </cell>
          <cell r="CF109">
            <v>0</v>
          </cell>
          <cell r="CG109">
            <v>0</v>
          </cell>
          <cell r="CH109">
            <v>0</v>
          </cell>
          <cell r="CI109">
            <v>0</v>
          </cell>
          <cell r="CJ109">
            <v>0</v>
          </cell>
          <cell r="CK109" t="str">
            <v>JAW</v>
          </cell>
          <cell r="CL109">
            <v>0</v>
          </cell>
          <cell r="CM109">
            <v>0</v>
          </cell>
          <cell r="CN109">
            <v>0</v>
          </cell>
          <cell r="CO109">
            <v>0</v>
          </cell>
          <cell r="CP109">
            <v>0</v>
          </cell>
          <cell r="CQ109" t="str">
            <v>C11</v>
          </cell>
          <cell r="CR109">
            <v>0</v>
          </cell>
          <cell r="CS109">
            <v>0</v>
          </cell>
          <cell r="CT109">
            <v>0</v>
          </cell>
          <cell r="CU109">
            <v>0</v>
          </cell>
          <cell r="CV109">
            <v>0</v>
          </cell>
          <cell r="CW109" t="str">
            <v>C12</v>
          </cell>
          <cell r="CX109">
            <v>0</v>
          </cell>
          <cell r="CY109">
            <v>0</v>
          </cell>
          <cell r="CZ109">
            <v>0</v>
          </cell>
          <cell r="DA109">
            <v>0</v>
          </cell>
          <cell r="DB109">
            <v>0</v>
          </cell>
          <cell r="DC109" t="str">
            <v>C13</v>
          </cell>
          <cell r="DD109">
            <v>0</v>
          </cell>
          <cell r="DE109">
            <v>0</v>
          </cell>
          <cell r="DF109">
            <v>0</v>
          </cell>
          <cell r="DG109">
            <v>0</v>
          </cell>
          <cell r="DH109">
            <v>0</v>
          </cell>
          <cell r="DI109" t="str">
            <v>C21</v>
          </cell>
          <cell r="DJ109">
            <v>0</v>
          </cell>
          <cell r="DK109">
            <v>0</v>
          </cell>
          <cell r="DL109">
            <v>0</v>
          </cell>
          <cell r="DM109">
            <v>0</v>
          </cell>
          <cell r="DN109">
            <v>0</v>
          </cell>
          <cell r="DO109" t="str">
            <v>C22</v>
          </cell>
          <cell r="DP109">
            <v>0</v>
          </cell>
          <cell r="DQ109">
            <v>0</v>
          </cell>
          <cell r="DR109">
            <v>0</v>
          </cell>
          <cell r="DS109">
            <v>0</v>
          </cell>
          <cell r="DT109">
            <v>0</v>
          </cell>
          <cell r="DU109" t="str">
            <v>C23</v>
          </cell>
          <cell r="DV109">
            <v>0</v>
          </cell>
          <cell r="DW109">
            <v>0</v>
          </cell>
          <cell r="DX109">
            <v>0</v>
          </cell>
          <cell r="DY109">
            <v>0</v>
          </cell>
          <cell r="DZ109">
            <v>0</v>
          </cell>
          <cell r="EA109" t="str">
            <v>C24</v>
          </cell>
          <cell r="EB109">
            <v>0</v>
          </cell>
          <cell r="EC109">
            <v>0</v>
          </cell>
          <cell r="ED109">
            <v>0</v>
          </cell>
          <cell r="EE109">
            <v>0</v>
          </cell>
          <cell r="EF109">
            <v>0</v>
          </cell>
          <cell r="EG109" t="str">
            <v>C25</v>
          </cell>
          <cell r="EH109">
            <v>0</v>
          </cell>
          <cell r="EI109">
            <v>0</v>
          </cell>
          <cell r="EJ109">
            <v>0</v>
          </cell>
          <cell r="EK109">
            <v>0</v>
          </cell>
          <cell r="EL109">
            <v>0</v>
          </cell>
          <cell r="EM109" t="str">
            <v>C26</v>
          </cell>
          <cell r="EN109">
            <v>0</v>
          </cell>
          <cell r="EO109">
            <v>0</v>
          </cell>
          <cell r="EP109">
            <v>0</v>
          </cell>
          <cell r="EQ109">
            <v>0</v>
          </cell>
          <cell r="ER109">
            <v>0</v>
          </cell>
          <cell r="ES109" t="str">
            <v>C27</v>
          </cell>
          <cell r="ET109">
            <v>0</v>
          </cell>
          <cell r="EU109">
            <v>0</v>
          </cell>
          <cell r="EV109">
            <v>0</v>
          </cell>
          <cell r="EW109">
            <v>0</v>
          </cell>
          <cell r="EX109">
            <v>0</v>
          </cell>
          <cell r="EY109" t="str">
            <v>C31</v>
          </cell>
          <cell r="EZ109">
            <v>0</v>
          </cell>
          <cell r="FA109">
            <v>0</v>
          </cell>
          <cell r="FB109">
            <v>0</v>
          </cell>
          <cell r="FC109">
            <v>0</v>
          </cell>
          <cell r="FD109">
            <v>0</v>
          </cell>
          <cell r="FE109" t="str">
            <v>C32</v>
          </cell>
          <cell r="FF109">
            <v>0</v>
          </cell>
          <cell r="FG109">
            <v>0</v>
          </cell>
          <cell r="FH109">
            <v>0</v>
          </cell>
          <cell r="FI109">
            <v>0</v>
          </cell>
          <cell r="FJ109">
            <v>0</v>
          </cell>
          <cell r="FK109" t="str">
            <v>C33</v>
          </cell>
          <cell r="FL109">
            <v>0</v>
          </cell>
          <cell r="FM109">
            <v>0</v>
          </cell>
          <cell r="FN109">
            <v>0</v>
          </cell>
          <cell r="FO109">
            <v>0</v>
          </cell>
          <cell r="FP109">
            <v>0</v>
          </cell>
          <cell r="FQ109" t="str">
            <v>C34</v>
          </cell>
          <cell r="FR109">
            <v>0</v>
          </cell>
          <cell r="FS109">
            <v>0</v>
          </cell>
          <cell r="FT109">
            <v>0</v>
          </cell>
          <cell r="FU109">
            <v>0</v>
          </cell>
          <cell r="FV109">
            <v>0</v>
          </cell>
          <cell r="FW109" t="str">
            <v>C35</v>
          </cell>
          <cell r="FX109">
            <v>0</v>
          </cell>
          <cell r="FY109">
            <v>0</v>
          </cell>
          <cell r="FZ109">
            <v>0</v>
          </cell>
          <cell r="GA109">
            <v>0</v>
          </cell>
          <cell r="GB109">
            <v>0</v>
          </cell>
          <cell r="GC109" t="str">
            <v>C36</v>
          </cell>
          <cell r="GD109">
            <v>0</v>
          </cell>
          <cell r="GE109">
            <v>0</v>
          </cell>
          <cell r="GF109">
            <v>0</v>
          </cell>
          <cell r="GG109">
            <v>0</v>
          </cell>
          <cell r="GH109">
            <v>0</v>
          </cell>
          <cell r="GI109" t="str">
            <v>C37</v>
          </cell>
          <cell r="GJ109">
            <v>0</v>
          </cell>
          <cell r="GK109">
            <v>0</v>
          </cell>
          <cell r="GL109">
            <v>0</v>
          </cell>
          <cell r="GM109">
            <v>0</v>
          </cell>
          <cell r="GN109">
            <v>0</v>
          </cell>
          <cell r="GO109" t="str">
            <v>C38</v>
          </cell>
          <cell r="GP109">
            <v>0</v>
          </cell>
          <cell r="GQ109">
            <v>0</v>
          </cell>
          <cell r="GR109">
            <v>0</v>
          </cell>
          <cell r="GS109">
            <v>0</v>
          </cell>
          <cell r="GT109">
            <v>0</v>
          </cell>
          <cell r="GU109" t="str">
            <v>C39</v>
          </cell>
          <cell r="GV109">
            <v>0</v>
          </cell>
          <cell r="GW109">
            <v>0</v>
          </cell>
          <cell r="GX109">
            <v>0</v>
          </cell>
          <cell r="GY109">
            <v>0</v>
          </cell>
          <cell r="GZ109">
            <v>0</v>
          </cell>
          <cell r="HA109" t="str">
            <v>C310</v>
          </cell>
          <cell r="HB109">
            <v>0</v>
          </cell>
          <cell r="HG109" t="str">
            <v>C310</v>
          </cell>
          <cell r="HH109">
            <v>0</v>
          </cell>
          <cell r="HM109" t="str">
            <v/>
          </cell>
          <cell r="HN109" t="str">
            <v/>
          </cell>
          <cell r="HS109">
            <v>3117</v>
          </cell>
          <cell r="HT109" t="str">
            <v>PKN</v>
          </cell>
          <cell r="HU109">
            <v>0</v>
          </cell>
          <cell r="HV109" t="str">
            <v>IND</v>
          </cell>
          <cell r="HW109">
            <v>0</v>
          </cell>
          <cell r="HX109" t="str">
            <v>MAT-W</v>
          </cell>
          <cell r="HY109">
            <v>0</v>
          </cell>
          <cell r="HZ109" t="str">
            <v>SEJ-W</v>
          </cell>
          <cell r="IA109">
            <v>0</v>
          </cell>
          <cell r="IB109" t="str">
            <v>IGR-W</v>
          </cell>
          <cell r="IC109">
            <v>0</v>
          </cell>
          <cell r="ID109" t="str">
            <v>SBO</v>
          </cell>
          <cell r="IE109">
            <v>0</v>
          </cell>
          <cell r="IF109" t="str">
            <v>PJO</v>
          </cell>
          <cell r="IG109">
            <v>0</v>
          </cell>
          <cell r="IH109" t="str">
            <v>PRA</v>
          </cell>
          <cell r="II109">
            <v>0</v>
          </cell>
          <cell r="IJ109" t="str">
            <v>JAW</v>
          </cell>
          <cell r="IK109">
            <v>0</v>
          </cell>
          <cell r="IL109" t="str">
            <v>ARB</v>
          </cell>
          <cell r="IM109">
            <v>0</v>
          </cell>
          <cell r="IN109" t="str">
            <v>PKM</v>
          </cell>
          <cell r="IO109">
            <v>0</v>
          </cell>
          <cell r="IP109" t="str">
            <v>GEO-P</v>
          </cell>
          <cell r="IQ109">
            <v>0</v>
          </cell>
          <cell r="IR109" t="str">
            <v>SEJ-P</v>
          </cell>
          <cell r="IS109">
            <v>0</v>
          </cell>
          <cell r="IT109" t="str">
            <v>SOS-P</v>
          </cell>
          <cell r="IU109">
            <v>0</v>
          </cell>
          <cell r="IV109" t="str">
            <v>EKO-P</v>
          </cell>
          <cell r="IW109">
            <v>0</v>
          </cell>
          <cell r="IX109" t="str">
            <v>BIO-L</v>
          </cell>
          <cell r="IY109">
            <v>0</v>
          </cell>
          <cell r="IZ109" t="str">
            <v>JEP-L</v>
          </cell>
          <cell r="JA109">
            <v>0</v>
          </cell>
        </row>
        <row r="110">
          <cell r="H110" t="str">
            <v>Pembuatan Busana (Industri)</v>
          </cell>
          <cell r="I110" t="str">
            <v>C344</v>
          </cell>
          <cell r="Q110" t="str">
            <v/>
          </cell>
          <cell r="AB110">
            <v>107</v>
          </cell>
          <cell r="AC110">
            <v>27</v>
          </cell>
          <cell r="AD110">
            <v>3118</v>
          </cell>
          <cell r="AE110" t="str">
            <v>0000954915</v>
          </cell>
          <cell r="AF110" t="str">
            <v>NANANG YUDIANTO</v>
          </cell>
          <cell r="AG110" t="str">
            <v>L</v>
          </cell>
          <cell r="AH110" t="str">
            <v>10-TSM.1</v>
          </cell>
          <cell r="AI110" t="str">
            <v>AGM</v>
          </cell>
          <cell r="AJ110">
            <v>0</v>
          </cell>
          <cell r="AK110">
            <v>0</v>
          </cell>
          <cell r="AL110">
            <v>0</v>
          </cell>
          <cell r="AM110">
            <v>0</v>
          </cell>
          <cell r="AN110">
            <v>0</v>
          </cell>
          <cell r="AO110" t="str">
            <v>PKN</v>
          </cell>
          <cell r="AP110">
            <v>0</v>
          </cell>
          <cell r="AQ110">
            <v>0</v>
          </cell>
          <cell r="AR110">
            <v>0</v>
          </cell>
          <cell r="AS110">
            <v>0</v>
          </cell>
          <cell r="AT110">
            <v>0</v>
          </cell>
          <cell r="AU110" t="str">
            <v>IND</v>
          </cell>
          <cell r="AV110">
            <v>0</v>
          </cell>
          <cell r="AW110">
            <v>0</v>
          </cell>
          <cell r="AX110">
            <v>0</v>
          </cell>
          <cell r="AY110">
            <v>0</v>
          </cell>
          <cell r="AZ110">
            <v>0</v>
          </cell>
          <cell r="BA110" t="str">
            <v>MAT</v>
          </cell>
          <cell r="BB110">
            <v>0</v>
          </cell>
          <cell r="BC110">
            <v>0</v>
          </cell>
          <cell r="BD110">
            <v>0</v>
          </cell>
          <cell r="BE110">
            <v>0</v>
          </cell>
          <cell r="BF110">
            <v>0</v>
          </cell>
          <cell r="BG110" t="str">
            <v>SEJ</v>
          </cell>
          <cell r="BH110">
            <v>0</v>
          </cell>
          <cell r="BI110">
            <v>0</v>
          </cell>
          <cell r="BJ110">
            <v>0</v>
          </cell>
          <cell r="BK110">
            <v>0</v>
          </cell>
          <cell r="BL110">
            <v>0</v>
          </cell>
          <cell r="BM110" t="str">
            <v>ING</v>
          </cell>
          <cell r="BN110">
            <v>0</v>
          </cell>
          <cell r="BO110">
            <v>0</v>
          </cell>
          <cell r="BP110">
            <v>0</v>
          </cell>
          <cell r="BQ110">
            <v>0</v>
          </cell>
          <cell r="BR110">
            <v>0</v>
          </cell>
          <cell r="BS110" t="str">
            <v>SBU</v>
          </cell>
          <cell r="BT110">
            <v>0</v>
          </cell>
          <cell r="BU110">
            <v>0</v>
          </cell>
          <cell r="BV110">
            <v>0</v>
          </cell>
          <cell r="BW110">
            <v>0</v>
          </cell>
          <cell r="BX110">
            <v>0</v>
          </cell>
          <cell r="BY110" t="str">
            <v>KWU</v>
          </cell>
          <cell r="BZ110">
            <v>0</v>
          </cell>
          <cell r="CA110">
            <v>0</v>
          </cell>
          <cell r="CB110">
            <v>0</v>
          </cell>
          <cell r="CC110">
            <v>0</v>
          </cell>
          <cell r="CD110">
            <v>0</v>
          </cell>
          <cell r="CE110" t="str">
            <v>POR</v>
          </cell>
          <cell r="CF110">
            <v>0</v>
          </cell>
          <cell r="CG110">
            <v>0</v>
          </cell>
          <cell r="CH110">
            <v>0</v>
          </cell>
          <cell r="CI110">
            <v>0</v>
          </cell>
          <cell r="CJ110">
            <v>0</v>
          </cell>
          <cell r="CK110" t="str">
            <v>JAW</v>
          </cell>
          <cell r="CL110">
            <v>0</v>
          </cell>
          <cell r="CM110">
            <v>0</v>
          </cell>
          <cell r="CN110">
            <v>0</v>
          </cell>
          <cell r="CO110">
            <v>0</v>
          </cell>
          <cell r="CP110">
            <v>0</v>
          </cell>
          <cell r="CQ110" t="str">
            <v>C11</v>
          </cell>
          <cell r="CR110">
            <v>0</v>
          </cell>
          <cell r="CS110">
            <v>0</v>
          </cell>
          <cell r="CT110">
            <v>0</v>
          </cell>
          <cell r="CU110">
            <v>0</v>
          </cell>
          <cell r="CV110">
            <v>0</v>
          </cell>
          <cell r="CW110" t="str">
            <v>C12</v>
          </cell>
          <cell r="CX110">
            <v>0</v>
          </cell>
          <cell r="CY110">
            <v>0</v>
          </cell>
          <cell r="CZ110">
            <v>0</v>
          </cell>
          <cell r="DA110">
            <v>0</v>
          </cell>
          <cell r="DB110">
            <v>0</v>
          </cell>
          <cell r="DC110" t="str">
            <v>C13</v>
          </cell>
          <cell r="DD110">
            <v>0</v>
          </cell>
          <cell r="DE110">
            <v>0</v>
          </cell>
          <cell r="DF110">
            <v>0</v>
          </cell>
          <cell r="DG110">
            <v>0</v>
          </cell>
          <cell r="DH110">
            <v>0</v>
          </cell>
          <cell r="DI110" t="str">
            <v>C21</v>
          </cell>
          <cell r="DJ110">
            <v>0</v>
          </cell>
          <cell r="DK110">
            <v>0</v>
          </cell>
          <cell r="DL110">
            <v>0</v>
          </cell>
          <cell r="DM110">
            <v>0</v>
          </cell>
          <cell r="DN110">
            <v>0</v>
          </cell>
          <cell r="DO110" t="str">
            <v>C22</v>
          </cell>
          <cell r="DP110">
            <v>0</v>
          </cell>
          <cell r="DQ110">
            <v>0</v>
          </cell>
          <cell r="DR110">
            <v>0</v>
          </cell>
          <cell r="DS110">
            <v>0</v>
          </cell>
          <cell r="DT110">
            <v>0</v>
          </cell>
          <cell r="DU110" t="str">
            <v>C23</v>
          </cell>
          <cell r="DV110">
            <v>0</v>
          </cell>
          <cell r="DW110">
            <v>0</v>
          </cell>
          <cell r="DX110">
            <v>0</v>
          </cell>
          <cell r="DY110">
            <v>0</v>
          </cell>
          <cell r="DZ110">
            <v>0</v>
          </cell>
          <cell r="EA110" t="str">
            <v>C24</v>
          </cell>
          <cell r="EB110">
            <v>0</v>
          </cell>
          <cell r="EC110">
            <v>0</v>
          </cell>
          <cell r="ED110">
            <v>0</v>
          </cell>
          <cell r="EE110">
            <v>0</v>
          </cell>
          <cell r="EF110">
            <v>0</v>
          </cell>
          <cell r="EG110" t="str">
            <v>C25</v>
          </cell>
          <cell r="EH110">
            <v>0</v>
          </cell>
          <cell r="EI110">
            <v>0</v>
          </cell>
          <cell r="EJ110">
            <v>0</v>
          </cell>
          <cell r="EK110">
            <v>0</v>
          </cell>
          <cell r="EL110">
            <v>0</v>
          </cell>
          <cell r="EM110" t="str">
            <v>C26</v>
          </cell>
          <cell r="EN110">
            <v>0</v>
          </cell>
          <cell r="EO110">
            <v>0</v>
          </cell>
          <cell r="EP110">
            <v>0</v>
          </cell>
          <cell r="EQ110">
            <v>0</v>
          </cell>
          <cell r="ER110">
            <v>0</v>
          </cell>
          <cell r="ES110" t="str">
            <v>C27</v>
          </cell>
          <cell r="ET110">
            <v>0</v>
          </cell>
          <cell r="EU110">
            <v>0</v>
          </cell>
          <cell r="EV110">
            <v>0</v>
          </cell>
          <cell r="EW110">
            <v>0</v>
          </cell>
          <cell r="EX110">
            <v>0</v>
          </cell>
          <cell r="EY110" t="str">
            <v>C31</v>
          </cell>
          <cell r="EZ110">
            <v>0</v>
          </cell>
          <cell r="FA110">
            <v>0</v>
          </cell>
          <cell r="FB110">
            <v>0</v>
          </cell>
          <cell r="FC110">
            <v>0</v>
          </cell>
          <cell r="FD110">
            <v>0</v>
          </cell>
          <cell r="FE110" t="str">
            <v>C32</v>
          </cell>
          <cell r="FF110">
            <v>0</v>
          </cell>
          <cell r="FG110">
            <v>0</v>
          </cell>
          <cell r="FH110">
            <v>0</v>
          </cell>
          <cell r="FI110">
            <v>0</v>
          </cell>
          <cell r="FJ110">
            <v>0</v>
          </cell>
          <cell r="FK110" t="str">
            <v>C33</v>
          </cell>
          <cell r="FL110">
            <v>0</v>
          </cell>
          <cell r="FM110">
            <v>0</v>
          </cell>
          <cell r="FN110">
            <v>0</v>
          </cell>
          <cell r="FO110">
            <v>0</v>
          </cell>
          <cell r="FP110">
            <v>0</v>
          </cell>
          <cell r="FQ110" t="str">
            <v>C34</v>
          </cell>
          <cell r="FR110">
            <v>0</v>
          </cell>
          <cell r="FS110">
            <v>0</v>
          </cell>
          <cell r="FT110">
            <v>0</v>
          </cell>
          <cell r="FU110">
            <v>0</v>
          </cell>
          <cell r="FV110">
            <v>0</v>
          </cell>
          <cell r="FW110" t="str">
            <v>C35</v>
          </cell>
          <cell r="FX110">
            <v>0</v>
          </cell>
          <cell r="FY110">
            <v>0</v>
          </cell>
          <cell r="FZ110">
            <v>0</v>
          </cell>
          <cell r="GA110">
            <v>0</v>
          </cell>
          <cell r="GB110">
            <v>0</v>
          </cell>
          <cell r="GC110" t="str">
            <v>C36</v>
          </cell>
          <cell r="GD110">
            <v>0</v>
          </cell>
          <cell r="GE110">
            <v>0</v>
          </cell>
          <cell r="GF110">
            <v>0</v>
          </cell>
          <cell r="GG110">
            <v>0</v>
          </cell>
          <cell r="GH110">
            <v>0</v>
          </cell>
          <cell r="GI110" t="str">
            <v>C37</v>
          </cell>
          <cell r="GJ110">
            <v>0</v>
          </cell>
          <cell r="GK110">
            <v>0</v>
          </cell>
          <cell r="GL110">
            <v>0</v>
          </cell>
          <cell r="GM110">
            <v>0</v>
          </cell>
          <cell r="GN110">
            <v>0</v>
          </cell>
          <cell r="GO110" t="str">
            <v>C38</v>
          </cell>
          <cell r="GP110">
            <v>0</v>
          </cell>
          <cell r="GQ110">
            <v>0</v>
          </cell>
          <cell r="GR110">
            <v>0</v>
          </cell>
          <cell r="GS110">
            <v>0</v>
          </cell>
          <cell r="GT110">
            <v>0</v>
          </cell>
          <cell r="GU110" t="str">
            <v>C39</v>
          </cell>
          <cell r="GV110">
            <v>0</v>
          </cell>
          <cell r="GW110">
            <v>0</v>
          </cell>
          <cell r="GX110">
            <v>0</v>
          </cell>
          <cell r="GY110">
            <v>0</v>
          </cell>
          <cell r="GZ110">
            <v>0</v>
          </cell>
          <cell r="HA110" t="str">
            <v>C310</v>
          </cell>
          <cell r="HB110">
            <v>0</v>
          </cell>
          <cell r="HG110" t="str">
            <v>C310</v>
          </cell>
          <cell r="HH110">
            <v>0</v>
          </cell>
          <cell r="HM110" t="str">
            <v/>
          </cell>
          <cell r="HN110" t="str">
            <v/>
          </cell>
          <cell r="HS110">
            <v>3118</v>
          </cell>
          <cell r="HT110" t="str">
            <v>PKN</v>
          </cell>
          <cell r="HU110">
            <v>0</v>
          </cell>
          <cell r="HV110" t="str">
            <v>IND</v>
          </cell>
          <cell r="HW110">
            <v>0</v>
          </cell>
          <cell r="HX110" t="str">
            <v>MAT-W</v>
          </cell>
          <cell r="HY110">
            <v>0</v>
          </cell>
          <cell r="HZ110" t="str">
            <v>SEJ-W</v>
          </cell>
          <cell r="IA110">
            <v>0</v>
          </cell>
          <cell r="IB110" t="str">
            <v>IGR-W</v>
          </cell>
          <cell r="IC110">
            <v>0</v>
          </cell>
          <cell r="ID110" t="str">
            <v>SBO</v>
          </cell>
          <cell r="IE110">
            <v>0</v>
          </cell>
          <cell r="IF110" t="str">
            <v>PJO</v>
          </cell>
          <cell r="IG110">
            <v>0</v>
          </cell>
          <cell r="IH110" t="str">
            <v>PRA</v>
          </cell>
          <cell r="II110">
            <v>0</v>
          </cell>
          <cell r="IJ110" t="str">
            <v>JAW</v>
          </cell>
          <cell r="IK110">
            <v>0</v>
          </cell>
          <cell r="IL110" t="str">
            <v>ARB</v>
          </cell>
          <cell r="IM110">
            <v>0</v>
          </cell>
          <cell r="IN110" t="str">
            <v>PKM</v>
          </cell>
          <cell r="IO110">
            <v>0</v>
          </cell>
          <cell r="IP110" t="str">
            <v>GEO-P</v>
          </cell>
          <cell r="IQ110">
            <v>0</v>
          </cell>
          <cell r="IR110" t="str">
            <v>SEJ-P</v>
          </cell>
          <cell r="IS110">
            <v>0</v>
          </cell>
          <cell r="IT110" t="str">
            <v>SOS-P</v>
          </cell>
          <cell r="IU110">
            <v>0</v>
          </cell>
          <cell r="IV110" t="str">
            <v>EKO-P</v>
          </cell>
          <cell r="IW110">
            <v>0</v>
          </cell>
          <cell r="IX110" t="str">
            <v>BIO-L</v>
          </cell>
          <cell r="IY110">
            <v>0</v>
          </cell>
          <cell r="IZ110" t="str">
            <v>JEP-L</v>
          </cell>
          <cell r="JA110">
            <v>0</v>
          </cell>
        </row>
        <row r="111">
          <cell r="H111" t="str">
            <v>Pembuatan Busana (custom-made)</v>
          </cell>
          <cell r="I111" t="str">
            <v>C345</v>
          </cell>
          <cell r="Q111" t="str">
            <v/>
          </cell>
          <cell r="AB111">
            <v>108</v>
          </cell>
          <cell r="AC111">
            <v>28</v>
          </cell>
          <cell r="AD111">
            <v>3119</v>
          </cell>
          <cell r="AE111" t="str">
            <v>0005337310</v>
          </cell>
          <cell r="AF111" t="str">
            <v>RADI TENANG</v>
          </cell>
          <cell r="AG111" t="str">
            <v>L</v>
          </cell>
          <cell r="AH111" t="str">
            <v>10-TSM.1</v>
          </cell>
          <cell r="AI111" t="str">
            <v>AGM</v>
          </cell>
          <cell r="AJ111">
            <v>0</v>
          </cell>
          <cell r="AK111">
            <v>0</v>
          </cell>
          <cell r="AL111">
            <v>0</v>
          </cell>
          <cell r="AM111">
            <v>0</v>
          </cell>
          <cell r="AN111">
            <v>0</v>
          </cell>
          <cell r="AO111" t="str">
            <v>PKN</v>
          </cell>
          <cell r="AP111">
            <v>0</v>
          </cell>
          <cell r="AQ111">
            <v>0</v>
          </cell>
          <cell r="AR111">
            <v>0</v>
          </cell>
          <cell r="AS111">
            <v>0</v>
          </cell>
          <cell r="AT111">
            <v>0</v>
          </cell>
          <cell r="AU111" t="str">
            <v>IND</v>
          </cell>
          <cell r="AV111">
            <v>0</v>
          </cell>
          <cell r="AW111">
            <v>0</v>
          </cell>
          <cell r="AX111">
            <v>0</v>
          </cell>
          <cell r="AY111">
            <v>0</v>
          </cell>
          <cell r="AZ111">
            <v>0</v>
          </cell>
          <cell r="BA111" t="str">
            <v>MAT</v>
          </cell>
          <cell r="BB111">
            <v>0</v>
          </cell>
          <cell r="BC111">
            <v>0</v>
          </cell>
          <cell r="BD111">
            <v>0</v>
          </cell>
          <cell r="BE111">
            <v>0</v>
          </cell>
          <cell r="BF111">
            <v>0</v>
          </cell>
          <cell r="BG111" t="str">
            <v>SEJ</v>
          </cell>
          <cell r="BH111">
            <v>0</v>
          </cell>
          <cell r="BI111">
            <v>0</v>
          </cell>
          <cell r="BJ111">
            <v>0</v>
          </cell>
          <cell r="BK111">
            <v>0</v>
          </cell>
          <cell r="BL111">
            <v>0</v>
          </cell>
          <cell r="BM111" t="str">
            <v>ING</v>
          </cell>
          <cell r="BN111">
            <v>0</v>
          </cell>
          <cell r="BO111">
            <v>0</v>
          </cell>
          <cell r="BP111">
            <v>0</v>
          </cell>
          <cell r="BQ111">
            <v>0</v>
          </cell>
          <cell r="BR111">
            <v>0</v>
          </cell>
          <cell r="BS111" t="str">
            <v>SBU</v>
          </cell>
          <cell r="BT111">
            <v>0</v>
          </cell>
          <cell r="BU111">
            <v>0</v>
          </cell>
          <cell r="BV111">
            <v>0</v>
          </cell>
          <cell r="BW111">
            <v>0</v>
          </cell>
          <cell r="BX111">
            <v>0</v>
          </cell>
          <cell r="BY111" t="str">
            <v>KWU</v>
          </cell>
          <cell r="BZ111">
            <v>0</v>
          </cell>
          <cell r="CA111">
            <v>0</v>
          </cell>
          <cell r="CB111">
            <v>0</v>
          </cell>
          <cell r="CC111">
            <v>0</v>
          </cell>
          <cell r="CD111">
            <v>0</v>
          </cell>
          <cell r="CE111" t="str">
            <v>POR</v>
          </cell>
          <cell r="CF111">
            <v>0</v>
          </cell>
          <cell r="CG111">
            <v>0</v>
          </cell>
          <cell r="CH111">
            <v>0</v>
          </cell>
          <cell r="CI111">
            <v>0</v>
          </cell>
          <cell r="CJ111">
            <v>0</v>
          </cell>
          <cell r="CK111" t="str">
            <v>JAW</v>
          </cell>
          <cell r="CL111">
            <v>0</v>
          </cell>
          <cell r="CM111">
            <v>0</v>
          </cell>
          <cell r="CN111">
            <v>0</v>
          </cell>
          <cell r="CO111">
            <v>0</v>
          </cell>
          <cell r="CP111">
            <v>0</v>
          </cell>
          <cell r="CQ111" t="str">
            <v>C11</v>
          </cell>
          <cell r="CR111">
            <v>0</v>
          </cell>
          <cell r="CS111">
            <v>0</v>
          </cell>
          <cell r="CT111">
            <v>0</v>
          </cell>
          <cell r="CU111">
            <v>0</v>
          </cell>
          <cell r="CV111">
            <v>0</v>
          </cell>
          <cell r="CW111" t="str">
            <v>C12</v>
          </cell>
          <cell r="CX111">
            <v>0</v>
          </cell>
          <cell r="CY111">
            <v>0</v>
          </cell>
          <cell r="CZ111">
            <v>0</v>
          </cell>
          <cell r="DA111">
            <v>0</v>
          </cell>
          <cell r="DB111">
            <v>0</v>
          </cell>
          <cell r="DC111" t="str">
            <v>C13</v>
          </cell>
          <cell r="DD111">
            <v>0</v>
          </cell>
          <cell r="DE111">
            <v>0</v>
          </cell>
          <cell r="DF111">
            <v>0</v>
          </cell>
          <cell r="DG111">
            <v>0</v>
          </cell>
          <cell r="DH111">
            <v>0</v>
          </cell>
          <cell r="DI111" t="str">
            <v>C21</v>
          </cell>
          <cell r="DJ111">
            <v>0</v>
          </cell>
          <cell r="DK111">
            <v>0</v>
          </cell>
          <cell r="DL111">
            <v>0</v>
          </cell>
          <cell r="DM111">
            <v>0</v>
          </cell>
          <cell r="DN111">
            <v>0</v>
          </cell>
          <cell r="DO111" t="str">
            <v>C22</v>
          </cell>
          <cell r="DP111">
            <v>0</v>
          </cell>
          <cell r="DQ111">
            <v>0</v>
          </cell>
          <cell r="DR111">
            <v>0</v>
          </cell>
          <cell r="DS111">
            <v>0</v>
          </cell>
          <cell r="DT111">
            <v>0</v>
          </cell>
          <cell r="DU111" t="str">
            <v>C23</v>
          </cell>
          <cell r="DV111">
            <v>0</v>
          </cell>
          <cell r="DW111">
            <v>0</v>
          </cell>
          <cell r="DX111">
            <v>0</v>
          </cell>
          <cell r="DY111">
            <v>0</v>
          </cell>
          <cell r="DZ111">
            <v>0</v>
          </cell>
          <cell r="EA111" t="str">
            <v>C24</v>
          </cell>
          <cell r="EB111">
            <v>0</v>
          </cell>
          <cell r="EC111">
            <v>0</v>
          </cell>
          <cell r="ED111">
            <v>0</v>
          </cell>
          <cell r="EE111">
            <v>0</v>
          </cell>
          <cell r="EF111">
            <v>0</v>
          </cell>
          <cell r="EG111" t="str">
            <v>C25</v>
          </cell>
          <cell r="EH111">
            <v>0</v>
          </cell>
          <cell r="EI111">
            <v>0</v>
          </cell>
          <cell r="EJ111">
            <v>0</v>
          </cell>
          <cell r="EK111">
            <v>0</v>
          </cell>
          <cell r="EL111">
            <v>0</v>
          </cell>
          <cell r="EM111" t="str">
            <v>C26</v>
          </cell>
          <cell r="EN111">
            <v>0</v>
          </cell>
          <cell r="EO111">
            <v>0</v>
          </cell>
          <cell r="EP111">
            <v>0</v>
          </cell>
          <cell r="EQ111">
            <v>0</v>
          </cell>
          <cell r="ER111">
            <v>0</v>
          </cell>
          <cell r="ES111" t="str">
            <v>C27</v>
          </cell>
          <cell r="ET111">
            <v>0</v>
          </cell>
          <cell r="EU111">
            <v>0</v>
          </cell>
          <cell r="EV111">
            <v>0</v>
          </cell>
          <cell r="EW111">
            <v>0</v>
          </cell>
          <cell r="EX111">
            <v>0</v>
          </cell>
          <cell r="EY111" t="str">
            <v>C31</v>
          </cell>
          <cell r="EZ111">
            <v>0</v>
          </cell>
          <cell r="FA111">
            <v>0</v>
          </cell>
          <cell r="FB111">
            <v>0</v>
          </cell>
          <cell r="FC111">
            <v>0</v>
          </cell>
          <cell r="FD111">
            <v>0</v>
          </cell>
          <cell r="FE111" t="str">
            <v>C32</v>
          </cell>
          <cell r="FF111">
            <v>0</v>
          </cell>
          <cell r="FG111">
            <v>0</v>
          </cell>
          <cell r="FH111">
            <v>0</v>
          </cell>
          <cell r="FI111">
            <v>0</v>
          </cell>
          <cell r="FJ111">
            <v>0</v>
          </cell>
          <cell r="FK111" t="str">
            <v>C33</v>
          </cell>
          <cell r="FL111">
            <v>0</v>
          </cell>
          <cell r="FM111">
            <v>0</v>
          </cell>
          <cell r="FN111">
            <v>0</v>
          </cell>
          <cell r="FO111">
            <v>0</v>
          </cell>
          <cell r="FP111">
            <v>0</v>
          </cell>
          <cell r="FQ111" t="str">
            <v>C34</v>
          </cell>
          <cell r="FR111">
            <v>0</v>
          </cell>
          <cell r="FS111">
            <v>0</v>
          </cell>
          <cell r="FT111">
            <v>0</v>
          </cell>
          <cell r="FU111">
            <v>0</v>
          </cell>
          <cell r="FV111">
            <v>0</v>
          </cell>
          <cell r="FW111" t="str">
            <v>C35</v>
          </cell>
          <cell r="FX111">
            <v>0</v>
          </cell>
          <cell r="FY111">
            <v>0</v>
          </cell>
          <cell r="FZ111">
            <v>0</v>
          </cell>
          <cell r="GA111">
            <v>0</v>
          </cell>
          <cell r="GB111">
            <v>0</v>
          </cell>
          <cell r="GC111" t="str">
            <v>C36</v>
          </cell>
          <cell r="GD111">
            <v>0</v>
          </cell>
          <cell r="GE111">
            <v>0</v>
          </cell>
          <cell r="GF111">
            <v>0</v>
          </cell>
          <cell r="GG111">
            <v>0</v>
          </cell>
          <cell r="GH111">
            <v>0</v>
          </cell>
          <cell r="GI111" t="str">
            <v>C37</v>
          </cell>
          <cell r="GJ111">
            <v>0</v>
          </cell>
          <cell r="GK111">
            <v>0</v>
          </cell>
          <cell r="GL111">
            <v>0</v>
          </cell>
          <cell r="GM111">
            <v>0</v>
          </cell>
          <cell r="GN111">
            <v>0</v>
          </cell>
          <cell r="GO111" t="str">
            <v>C38</v>
          </cell>
          <cell r="GP111">
            <v>0</v>
          </cell>
          <cell r="GQ111">
            <v>0</v>
          </cell>
          <cell r="GR111">
            <v>0</v>
          </cell>
          <cell r="GS111">
            <v>0</v>
          </cell>
          <cell r="GT111">
            <v>0</v>
          </cell>
          <cell r="GU111" t="str">
            <v>C39</v>
          </cell>
          <cell r="GV111">
            <v>0</v>
          </cell>
          <cell r="GW111">
            <v>0</v>
          </cell>
          <cell r="GX111">
            <v>0</v>
          </cell>
          <cell r="GY111">
            <v>0</v>
          </cell>
          <cell r="GZ111">
            <v>0</v>
          </cell>
          <cell r="HA111" t="str">
            <v>C310</v>
          </cell>
          <cell r="HB111">
            <v>0</v>
          </cell>
          <cell r="HG111" t="str">
            <v>C310</v>
          </cell>
          <cell r="HH111">
            <v>0</v>
          </cell>
          <cell r="HM111" t="str">
            <v/>
          </cell>
          <cell r="HN111" t="str">
            <v/>
          </cell>
          <cell r="HS111">
            <v>3119</v>
          </cell>
          <cell r="HT111" t="str">
            <v>PKN</v>
          </cell>
          <cell r="HU111">
            <v>0</v>
          </cell>
          <cell r="HV111" t="str">
            <v>IND</v>
          </cell>
          <cell r="HW111">
            <v>0</v>
          </cell>
          <cell r="HX111" t="str">
            <v>MAT-W</v>
          </cell>
          <cell r="HY111">
            <v>0</v>
          </cell>
          <cell r="HZ111" t="str">
            <v>SEJ-W</v>
          </cell>
          <cell r="IA111">
            <v>0</v>
          </cell>
          <cell r="IB111" t="str">
            <v>IGR-W</v>
          </cell>
          <cell r="IC111">
            <v>0</v>
          </cell>
          <cell r="ID111" t="str">
            <v>SBO</v>
          </cell>
          <cell r="IE111">
            <v>0</v>
          </cell>
          <cell r="IF111" t="str">
            <v>PJO</v>
          </cell>
          <cell r="IG111">
            <v>0</v>
          </cell>
          <cell r="IH111" t="str">
            <v>PRA</v>
          </cell>
          <cell r="II111">
            <v>0</v>
          </cell>
          <cell r="IJ111" t="str">
            <v>JAW</v>
          </cell>
          <cell r="IK111">
            <v>0</v>
          </cell>
          <cell r="IL111" t="str">
            <v>ARB</v>
          </cell>
          <cell r="IM111">
            <v>0</v>
          </cell>
          <cell r="IN111" t="str">
            <v>PKM</v>
          </cell>
          <cell r="IO111">
            <v>0</v>
          </cell>
          <cell r="IP111" t="str">
            <v>GEO-P</v>
          </cell>
          <cell r="IQ111">
            <v>0</v>
          </cell>
          <cell r="IR111" t="str">
            <v>SEJ-P</v>
          </cell>
          <cell r="IS111">
            <v>0</v>
          </cell>
          <cell r="IT111" t="str">
            <v>SOS-P</v>
          </cell>
          <cell r="IU111">
            <v>0</v>
          </cell>
          <cell r="IV111" t="str">
            <v>EKO-P</v>
          </cell>
          <cell r="IW111">
            <v>0</v>
          </cell>
          <cell r="IX111" t="str">
            <v>BIO-L</v>
          </cell>
          <cell r="IY111">
            <v>0</v>
          </cell>
          <cell r="IZ111" t="str">
            <v>JEP-L</v>
          </cell>
          <cell r="JA111">
            <v>0</v>
          </cell>
        </row>
        <row r="112">
          <cell r="Q112" t="str">
            <v/>
          </cell>
          <cell r="AB112">
            <v>109</v>
          </cell>
          <cell r="AC112">
            <v>29</v>
          </cell>
          <cell r="AD112">
            <v>3120</v>
          </cell>
          <cell r="AE112" t="str">
            <v>0014063018</v>
          </cell>
          <cell r="AF112" t="str">
            <v>RAHMAT SUGIYONO</v>
          </cell>
          <cell r="AG112" t="str">
            <v>L</v>
          </cell>
          <cell r="AH112" t="str">
            <v>10-TSM.1</v>
          </cell>
          <cell r="AI112" t="str">
            <v>AGM</v>
          </cell>
          <cell r="AJ112">
            <v>0</v>
          </cell>
          <cell r="AK112">
            <v>0</v>
          </cell>
          <cell r="AL112">
            <v>0</v>
          </cell>
          <cell r="AM112">
            <v>0</v>
          </cell>
          <cell r="AN112">
            <v>0</v>
          </cell>
          <cell r="AO112" t="str">
            <v>PKN</v>
          </cell>
          <cell r="AP112">
            <v>0</v>
          </cell>
          <cell r="AQ112">
            <v>0</v>
          </cell>
          <cell r="AR112">
            <v>0</v>
          </cell>
          <cell r="AS112">
            <v>0</v>
          </cell>
          <cell r="AT112">
            <v>0</v>
          </cell>
          <cell r="AU112" t="str">
            <v>IND</v>
          </cell>
          <cell r="AV112">
            <v>0</v>
          </cell>
          <cell r="AW112">
            <v>0</v>
          </cell>
          <cell r="AX112">
            <v>0</v>
          </cell>
          <cell r="AY112">
            <v>0</v>
          </cell>
          <cell r="AZ112">
            <v>0</v>
          </cell>
          <cell r="BA112" t="str">
            <v>MAT</v>
          </cell>
          <cell r="BB112">
            <v>0</v>
          </cell>
          <cell r="BC112">
            <v>0</v>
          </cell>
          <cell r="BD112">
            <v>0</v>
          </cell>
          <cell r="BE112">
            <v>0</v>
          </cell>
          <cell r="BF112">
            <v>0</v>
          </cell>
          <cell r="BG112" t="str">
            <v>SEJ</v>
          </cell>
          <cell r="BH112">
            <v>0</v>
          </cell>
          <cell r="BI112">
            <v>0</v>
          </cell>
          <cell r="BJ112">
            <v>0</v>
          </cell>
          <cell r="BK112">
            <v>0</v>
          </cell>
          <cell r="BL112">
            <v>0</v>
          </cell>
          <cell r="BM112" t="str">
            <v>ING</v>
          </cell>
          <cell r="BN112">
            <v>0</v>
          </cell>
          <cell r="BO112">
            <v>0</v>
          </cell>
          <cell r="BP112">
            <v>0</v>
          </cell>
          <cell r="BQ112">
            <v>0</v>
          </cell>
          <cell r="BR112">
            <v>0</v>
          </cell>
          <cell r="BS112" t="str">
            <v>SBU</v>
          </cell>
          <cell r="BT112">
            <v>0</v>
          </cell>
          <cell r="BU112">
            <v>0</v>
          </cell>
          <cell r="BV112">
            <v>0</v>
          </cell>
          <cell r="BW112">
            <v>0</v>
          </cell>
          <cell r="BX112">
            <v>0</v>
          </cell>
          <cell r="BY112" t="str">
            <v>KWU</v>
          </cell>
          <cell r="BZ112">
            <v>0</v>
          </cell>
          <cell r="CA112">
            <v>0</v>
          </cell>
          <cell r="CB112">
            <v>0</v>
          </cell>
          <cell r="CC112">
            <v>0</v>
          </cell>
          <cell r="CD112">
            <v>0</v>
          </cell>
          <cell r="CE112" t="str">
            <v>POR</v>
          </cell>
          <cell r="CF112">
            <v>0</v>
          </cell>
          <cell r="CG112">
            <v>0</v>
          </cell>
          <cell r="CH112">
            <v>0</v>
          </cell>
          <cell r="CI112">
            <v>0</v>
          </cell>
          <cell r="CJ112">
            <v>0</v>
          </cell>
          <cell r="CK112" t="str">
            <v>JAW</v>
          </cell>
          <cell r="CL112">
            <v>0</v>
          </cell>
          <cell r="CM112">
            <v>0</v>
          </cell>
          <cell r="CN112">
            <v>0</v>
          </cell>
          <cell r="CO112">
            <v>0</v>
          </cell>
          <cell r="CP112">
            <v>0</v>
          </cell>
          <cell r="CQ112" t="str">
            <v>C11</v>
          </cell>
          <cell r="CR112">
            <v>0</v>
          </cell>
          <cell r="CS112">
            <v>0</v>
          </cell>
          <cell r="CT112">
            <v>0</v>
          </cell>
          <cell r="CU112">
            <v>0</v>
          </cell>
          <cell r="CV112">
            <v>0</v>
          </cell>
          <cell r="CW112" t="str">
            <v>C12</v>
          </cell>
          <cell r="CX112">
            <v>0</v>
          </cell>
          <cell r="CY112">
            <v>0</v>
          </cell>
          <cell r="CZ112">
            <v>0</v>
          </cell>
          <cell r="DA112">
            <v>0</v>
          </cell>
          <cell r="DB112">
            <v>0</v>
          </cell>
          <cell r="DC112" t="str">
            <v>C13</v>
          </cell>
          <cell r="DD112">
            <v>0</v>
          </cell>
          <cell r="DE112">
            <v>0</v>
          </cell>
          <cell r="DF112">
            <v>0</v>
          </cell>
          <cell r="DG112">
            <v>0</v>
          </cell>
          <cell r="DH112">
            <v>0</v>
          </cell>
          <cell r="DI112" t="str">
            <v>C21</v>
          </cell>
          <cell r="DJ112">
            <v>0</v>
          </cell>
          <cell r="DK112">
            <v>0</v>
          </cell>
          <cell r="DL112">
            <v>0</v>
          </cell>
          <cell r="DM112">
            <v>0</v>
          </cell>
          <cell r="DN112">
            <v>0</v>
          </cell>
          <cell r="DO112" t="str">
            <v>C22</v>
          </cell>
          <cell r="DP112">
            <v>0</v>
          </cell>
          <cell r="DQ112">
            <v>0</v>
          </cell>
          <cell r="DR112">
            <v>0</v>
          </cell>
          <cell r="DS112">
            <v>0</v>
          </cell>
          <cell r="DT112">
            <v>0</v>
          </cell>
          <cell r="DU112" t="str">
            <v>C23</v>
          </cell>
          <cell r="DV112">
            <v>0</v>
          </cell>
          <cell r="DW112">
            <v>0</v>
          </cell>
          <cell r="DX112">
            <v>0</v>
          </cell>
          <cell r="DY112">
            <v>0</v>
          </cell>
          <cell r="DZ112">
            <v>0</v>
          </cell>
          <cell r="EA112" t="str">
            <v>C24</v>
          </cell>
          <cell r="EB112">
            <v>0</v>
          </cell>
          <cell r="EC112">
            <v>0</v>
          </cell>
          <cell r="ED112">
            <v>0</v>
          </cell>
          <cell r="EE112">
            <v>0</v>
          </cell>
          <cell r="EF112">
            <v>0</v>
          </cell>
          <cell r="EG112" t="str">
            <v>C25</v>
          </cell>
          <cell r="EH112">
            <v>0</v>
          </cell>
          <cell r="EI112">
            <v>0</v>
          </cell>
          <cell r="EJ112">
            <v>0</v>
          </cell>
          <cell r="EK112">
            <v>0</v>
          </cell>
          <cell r="EL112">
            <v>0</v>
          </cell>
          <cell r="EM112" t="str">
            <v>C26</v>
          </cell>
          <cell r="EN112">
            <v>0</v>
          </cell>
          <cell r="EO112">
            <v>0</v>
          </cell>
          <cell r="EP112">
            <v>0</v>
          </cell>
          <cell r="EQ112">
            <v>0</v>
          </cell>
          <cell r="ER112">
            <v>0</v>
          </cell>
          <cell r="ES112" t="str">
            <v>C27</v>
          </cell>
          <cell r="ET112">
            <v>0</v>
          </cell>
          <cell r="EU112">
            <v>0</v>
          </cell>
          <cell r="EV112">
            <v>0</v>
          </cell>
          <cell r="EW112">
            <v>0</v>
          </cell>
          <cell r="EX112">
            <v>0</v>
          </cell>
          <cell r="EY112" t="str">
            <v>C31</v>
          </cell>
          <cell r="EZ112">
            <v>0</v>
          </cell>
          <cell r="FA112">
            <v>0</v>
          </cell>
          <cell r="FB112">
            <v>0</v>
          </cell>
          <cell r="FC112">
            <v>0</v>
          </cell>
          <cell r="FD112">
            <v>0</v>
          </cell>
          <cell r="FE112" t="str">
            <v>C32</v>
          </cell>
          <cell r="FF112">
            <v>0</v>
          </cell>
          <cell r="FG112">
            <v>0</v>
          </cell>
          <cell r="FH112">
            <v>0</v>
          </cell>
          <cell r="FI112">
            <v>0</v>
          </cell>
          <cell r="FJ112">
            <v>0</v>
          </cell>
          <cell r="FK112" t="str">
            <v>C33</v>
          </cell>
          <cell r="FL112">
            <v>0</v>
          </cell>
          <cell r="FM112">
            <v>0</v>
          </cell>
          <cell r="FN112">
            <v>0</v>
          </cell>
          <cell r="FO112">
            <v>0</v>
          </cell>
          <cell r="FP112">
            <v>0</v>
          </cell>
          <cell r="FQ112" t="str">
            <v>C34</v>
          </cell>
          <cell r="FR112">
            <v>0</v>
          </cell>
          <cell r="FS112">
            <v>0</v>
          </cell>
          <cell r="FT112">
            <v>0</v>
          </cell>
          <cell r="FU112">
            <v>0</v>
          </cell>
          <cell r="FV112">
            <v>0</v>
          </cell>
          <cell r="FW112" t="str">
            <v>C35</v>
          </cell>
          <cell r="FX112">
            <v>0</v>
          </cell>
          <cell r="FY112">
            <v>0</v>
          </cell>
          <cell r="FZ112">
            <v>0</v>
          </cell>
          <cell r="GA112">
            <v>0</v>
          </cell>
          <cell r="GB112">
            <v>0</v>
          </cell>
          <cell r="GC112" t="str">
            <v>C36</v>
          </cell>
          <cell r="GD112">
            <v>0</v>
          </cell>
          <cell r="GE112">
            <v>0</v>
          </cell>
          <cell r="GF112">
            <v>0</v>
          </cell>
          <cell r="GG112">
            <v>0</v>
          </cell>
          <cell r="GH112">
            <v>0</v>
          </cell>
          <cell r="GI112" t="str">
            <v>C37</v>
          </cell>
          <cell r="GJ112">
            <v>0</v>
          </cell>
          <cell r="GK112">
            <v>0</v>
          </cell>
          <cell r="GL112">
            <v>0</v>
          </cell>
          <cell r="GM112">
            <v>0</v>
          </cell>
          <cell r="GN112">
            <v>0</v>
          </cell>
          <cell r="GO112" t="str">
            <v>C38</v>
          </cell>
          <cell r="GP112">
            <v>0</v>
          </cell>
          <cell r="GQ112">
            <v>0</v>
          </cell>
          <cell r="GR112">
            <v>0</v>
          </cell>
          <cell r="GS112">
            <v>0</v>
          </cell>
          <cell r="GT112">
            <v>0</v>
          </cell>
          <cell r="GU112" t="str">
            <v>C39</v>
          </cell>
          <cell r="GV112">
            <v>0</v>
          </cell>
          <cell r="GW112">
            <v>0</v>
          </cell>
          <cell r="GX112">
            <v>0</v>
          </cell>
          <cell r="GY112">
            <v>0</v>
          </cell>
          <cell r="GZ112">
            <v>0</v>
          </cell>
          <cell r="HA112" t="str">
            <v>C310</v>
          </cell>
          <cell r="HB112">
            <v>0</v>
          </cell>
          <cell r="HG112" t="str">
            <v>C310</v>
          </cell>
          <cell r="HH112">
            <v>0</v>
          </cell>
          <cell r="HM112" t="str">
            <v/>
          </cell>
          <cell r="HN112" t="str">
            <v/>
          </cell>
          <cell r="HS112">
            <v>3120</v>
          </cell>
          <cell r="HT112" t="str">
            <v>PKN</v>
          </cell>
          <cell r="HU112">
            <v>0</v>
          </cell>
          <cell r="HV112" t="str">
            <v>IND</v>
          </cell>
          <cell r="HW112">
            <v>0</v>
          </cell>
          <cell r="HX112" t="str">
            <v>MAT-W</v>
          </cell>
          <cell r="HY112">
            <v>0</v>
          </cell>
          <cell r="HZ112" t="str">
            <v>SEJ-W</v>
          </cell>
          <cell r="IA112">
            <v>0</v>
          </cell>
          <cell r="IB112" t="str">
            <v>IGR-W</v>
          </cell>
          <cell r="IC112">
            <v>0</v>
          </cell>
          <cell r="ID112" t="str">
            <v>SBO</v>
          </cell>
          <cell r="IE112">
            <v>0</v>
          </cell>
          <cell r="IF112" t="str">
            <v>PJO</v>
          </cell>
          <cell r="IG112">
            <v>0</v>
          </cell>
          <cell r="IH112" t="str">
            <v>PRA</v>
          </cell>
          <cell r="II112">
            <v>0</v>
          </cell>
          <cell r="IJ112" t="str">
            <v>JAW</v>
          </cell>
          <cell r="IK112">
            <v>0</v>
          </cell>
          <cell r="IL112" t="str">
            <v>ARB</v>
          </cell>
          <cell r="IM112">
            <v>0</v>
          </cell>
          <cell r="IN112" t="str">
            <v>PKM</v>
          </cell>
          <cell r="IO112">
            <v>0</v>
          </cell>
          <cell r="IP112" t="str">
            <v>GEO-P</v>
          </cell>
          <cell r="IQ112">
            <v>0</v>
          </cell>
          <cell r="IR112" t="str">
            <v>SEJ-P</v>
          </cell>
          <cell r="IS112">
            <v>0</v>
          </cell>
          <cell r="IT112" t="str">
            <v>SOS-P</v>
          </cell>
          <cell r="IU112">
            <v>0</v>
          </cell>
          <cell r="IV112" t="str">
            <v>EKO-P</v>
          </cell>
          <cell r="IW112">
            <v>0</v>
          </cell>
          <cell r="IX112" t="str">
            <v>BIO-L</v>
          </cell>
          <cell r="IY112">
            <v>0</v>
          </cell>
          <cell r="IZ112" t="str">
            <v>JEP-L</v>
          </cell>
          <cell r="JA112">
            <v>0</v>
          </cell>
        </row>
        <row r="113">
          <cell r="Q113" t="str">
            <v/>
          </cell>
          <cell r="AB113">
            <v>110</v>
          </cell>
          <cell r="AC113">
            <v>30</v>
          </cell>
          <cell r="AD113">
            <v>3121</v>
          </cell>
          <cell r="AE113" t="str">
            <v>0005336096</v>
          </cell>
          <cell r="AF113" t="str">
            <v>RESTU MUJAHIDUN</v>
          </cell>
          <cell r="AG113" t="str">
            <v>L</v>
          </cell>
          <cell r="AH113" t="str">
            <v>10-TSM.1</v>
          </cell>
          <cell r="AI113" t="str">
            <v>AGM</v>
          </cell>
          <cell r="AJ113">
            <v>0</v>
          </cell>
          <cell r="AK113">
            <v>0</v>
          </cell>
          <cell r="AL113">
            <v>0</v>
          </cell>
          <cell r="AM113">
            <v>0</v>
          </cell>
          <cell r="AN113">
            <v>0</v>
          </cell>
          <cell r="AO113" t="str">
            <v>PKN</v>
          </cell>
          <cell r="AP113">
            <v>0</v>
          </cell>
          <cell r="AQ113">
            <v>0</v>
          </cell>
          <cell r="AR113">
            <v>0</v>
          </cell>
          <cell r="AS113">
            <v>0</v>
          </cell>
          <cell r="AT113">
            <v>0</v>
          </cell>
          <cell r="AU113" t="str">
            <v>IND</v>
          </cell>
          <cell r="AV113">
            <v>0</v>
          </cell>
          <cell r="AW113">
            <v>0</v>
          </cell>
          <cell r="AX113">
            <v>0</v>
          </cell>
          <cell r="AY113">
            <v>0</v>
          </cell>
          <cell r="AZ113">
            <v>0</v>
          </cell>
          <cell r="BA113" t="str">
            <v>MAT</v>
          </cell>
          <cell r="BB113">
            <v>0</v>
          </cell>
          <cell r="BC113">
            <v>0</v>
          </cell>
          <cell r="BD113">
            <v>0</v>
          </cell>
          <cell r="BE113">
            <v>0</v>
          </cell>
          <cell r="BF113">
            <v>0</v>
          </cell>
          <cell r="BG113" t="str">
            <v>SEJ</v>
          </cell>
          <cell r="BH113">
            <v>0</v>
          </cell>
          <cell r="BI113">
            <v>0</v>
          </cell>
          <cell r="BJ113">
            <v>0</v>
          </cell>
          <cell r="BK113">
            <v>0</v>
          </cell>
          <cell r="BL113">
            <v>0</v>
          </cell>
          <cell r="BM113" t="str">
            <v>ING</v>
          </cell>
          <cell r="BN113">
            <v>0</v>
          </cell>
          <cell r="BO113">
            <v>0</v>
          </cell>
          <cell r="BP113">
            <v>0</v>
          </cell>
          <cell r="BQ113">
            <v>0</v>
          </cell>
          <cell r="BR113">
            <v>0</v>
          </cell>
          <cell r="BS113" t="str">
            <v>SBU</v>
          </cell>
          <cell r="BT113">
            <v>0</v>
          </cell>
          <cell r="BU113">
            <v>0</v>
          </cell>
          <cell r="BV113">
            <v>0</v>
          </cell>
          <cell r="BW113">
            <v>0</v>
          </cell>
          <cell r="BX113">
            <v>0</v>
          </cell>
          <cell r="BY113" t="str">
            <v>KWU</v>
          </cell>
          <cell r="BZ113">
            <v>0</v>
          </cell>
          <cell r="CA113">
            <v>0</v>
          </cell>
          <cell r="CB113">
            <v>0</v>
          </cell>
          <cell r="CC113">
            <v>0</v>
          </cell>
          <cell r="CD113">
            <v>0</v>
          </cell>
          <cell r="CE113" t="str">
            <v>POR</v>
          </cell>
          <cell r="CF113">
            <v>0</v>
          </cell>
          <cell r="CG113">
            <v>0</v>
          </cell>
          <cell r="CH113">
            <v>0</v>
          </cell>
          <cell r="CI113">
            <v>0</v>
          </cell>
          <cell r="CJ113">
            <v>0</v>
          </cell>
          <cell r="CK113" t="str">
            <v>JAW</v>
          </cell>
          <cell r="CL113">
            <v>0</v>
          </cell>
          <cell r="CM113">
            <v>0</v>
          </cell>
          <cell r="CN113">
            <v>0</v>
          </cell>
          <cell r="CO113">
            <v>0</v>
          </cell>
          <cell r="CP113">
            <v>0</v>
          </cell>
          <cell r="CQ113" t="str">
            <v>C11</v>
          </cell>
          <cell r="CR113">
            <v>0</v>
          </cell>
          <cell r="CS113">
            <v>0</v>
          </cell>
          <cell r="CT113">
            <v>0</v>
          </cell>
          <cell r="CU113">
            <v>0</v>
          </cell>
          <cell r="CV113">
            <v>0</v>
          </cell>
          <cell r="CW113" t="str">
            <v>C12</v>
          </cell>
          <cell r="CX113">
            <v>0</v>
          </cell>
          <cell r="CY113">
            <v>0</v>
          </cell>
          <cell r="CZ113">
            <v>0</v>
          </cell>
          <cell r="DA113">
            <v>0</v>
          </cell>
          <cell r="DB113">
            <v>0</v>
          </cell>
          <cell r="DC113" t="str">
            <v>C13</v>
          </cell>
          <cell r="DD113">
            <v>0</v>
          </cell>
          <cell r="DE113">
            <v>0</v>
          </cell>
          <cell r="DF113">
            <v>0</v>
          </cell>
          <cell r="DG113">
            <v>0</v>
          </cell>
          <cell r="DH113">
            <v>0</v>
          </cell>
          <cell r="DI113" t="str">
            <v>C21</v>
          </cell>
          <cell r="DJ113">
            <v>0</v>
          </cell>
          <cell r="DK113">
            <v>0</v>
          </cell>
          <cell r="DL113">
            <v>0</v>
          </cell>
          <cell r="DM113">
            <v>0</v>
          </cell>
          <cell r="DN113">
            <v>0</v>
          </cell>
          <cell r="DO113" t="str">
            <v>C22</v>
          </cell>
          <cell r="DP113">
            <v>0</v>
          </cell>
          <cell r="DQ113">
            <v>0</v>
          </cell>
          <cell r="DR113">
            <v>0</v>
          </cell>
          <cell r="DS113">
            <v>0</v>
          </cell>
          <cell r="DT113">
            <v>0</v>
          </cell>
          <cell r="DU113" t="str">
            <v>C23</v>
          </cell>
          <cell r="DV113">
            <v>0</v>
          </cell>
          <cell r="DW113">
            <v>0</v>
          </cell>
          <cell r="DX113">
            <v>0</v>
          </cell>
          <cell r="DY113">
            <v>0</v>
          </cell>
          <cell r="DZ113">
            <v>0</v>
          </cell>
          <cell r="EA113" t="str">
            <v>C24</v>
          </cell>
          <cell r="EB113">
            <v>0</v>
          </cell>
          <cell r="EC113">
            <v>0</v>
          </cell>
          <cell r="ED113">
            <v>0</v>
          </cell>
          <cell r="EE113">
            <v>0</v>
          </cell>
          <cell r="EF113">
            <v>0</v>
          </cell>
          <cell r="EG113" t="str">
            <v>C25</v>
          </cell>
          <cell r="EH113">
            <v>0</v>
          </cell>
          <cell r="EI113">
            <v>0</v>
          </cell>
          <cell r="EJ113">
            <v>0</v>
          </cell>
          <cell r="EK113">
            <v>0</v>
          </cell>
          <cell r="EL113">
            <v>0</v>
          </cell>
          <cell r="EM113" t="str">
            <v>C26</v>
          </cell>
          <cell r="EN113">
            <v>0</v>
          </cell>
          <cell r="EO113">
            <v>0</v>
          </cell>
          <cell r="EP113">
            <v>0</v>
          </cell>
          <cell r="EQ113">
            <v>0</v>
          </cell>
          <cell r="ER113">
            <v>0</v>
          </cell>
          <cell r="ES113" t="str">
            <v>C27</v>
          </cell>
          <cell r="ET113">
            <v>0</v>
          </cell>
          <cell r="EU113">
            <v>0</v>
          </cell>
          <cell r="EV113">
            <v>0</v>
          </cell>
          <cell r="EW113">
            <v>0</v>
          </cell>
          <cell r="EX113">
            <v>0</v>
          </cell>
          <cell r="EY113" t="str">
            <v>C31</v>
          </cell>
          <cell r="EZ113">
            <v>0</v>
          </cell>
          <cell r="FA113">
            <v>0</v>
          </cell>
          <cell r="FB113">
            <v>0</v>
          </cell>
          <cell r="FC113">
            <v>0</v>
          </cell>
          <cell r="FD113">
            <v>0</v>
          </cell>
          <cell r="FE113" t="str">
            <v>C32</v>
          </cell>
          <cell r="FF113">
            <v>0</v>
          </cell>
          <cell r="FG113">
            <v>0</v>
          </cell>
          <cell r="FH113">
            <v>0</v>
          </cell>
          <cell r="FI113">
            <v>0</v>
          </cell>
          <cell r="FJ113">
            <v>0</v>
          </cell>
          <cell r="FK113" t="str">
            <v>C33</v>
          </cell>
          <cell r="FL113">
            <v>0</v>
          </cell>
          <cell r="FM113">
            <v>0</v>
          </cell>
          <cell r="FN113">
            <v>0</v>
          </cell>
          <cell r="FO113">
            <v>0</v>
          </cell>
          <cell r="FP113">
            <v>0</v>
          </cell>
          <cell r="FQ113" t="str">
            <v>C34</v>
          </cell>
          <cell r="FR113">
            <v>0</v>
          </cell>
          <cell r="FS113">
            <v>0</v>
          </cell>
          <cell r="FT113">
            <v>0</v>
          </cell>
          <cell r="FU113">
            <v>0</v>
          </cell>
          <cell r="FV113">
            <v>0</v>
          </cell>
          <cell r="FW113" t="str">
            <v>C35</v>
          </cell>
          <cell r="FX113">
            <v>0</v>
          </cell>
          <cell r="FY113">
            <v>0</v>
          </cell>
          <cell r="FZ113">
            <v>0</v>
          </cell>
          <cell r="GA113">
            <v>0</v>
          </cell>
          <cell r="GB113">
            <v>0</v>
          </cell>
          <cell r="GC113" t="str">
            <v>C36</v>
          </cell>
          <cell r="GD113">
            <v>0</v>
          </cell>
          <cell r="GE113">
            <v>0</v>
          </cell>
          <cell r="GF113">
            <v>0</v>
          </cell>
          <cell r="GG113">
            <v>0</v>
          </cell>
          <cell r="GH113">
            <v>0</v>
          </cell>
          <cell r="GI113" t="str">
            <v>C37</v>
          </cell>
          <cell r="GJ113">
            <v>0</v>
          </cell>
          <cell r="GK113">
            <v>0</v>
          </cell>
          <cell r="GL113">
            <v>0</v>
          </cell>
          <cell r="GM113">
            <v>0</v>
          </cell>
          <cell r="GN113">
            <v>0</v>
          </cell>
          <cell r="GO113" t="str">
            <v>C38</v>
          </cell>
          <cell r="GP113">
            <v>0</v>
          </cell>
          <cell r="GQ113">
            <v>0</v>
          </cell>
          <cell r="GR113">
            <v>0</v>
          </cell>
          <cell r="GS113">
            <v>0</v>
          </cell>
          <cell r="GT113">
            <v>0</v>
          </cell>
          <cell r="GU113" t="str">
            <v>C39</v>
          </cell>
          <cell r="GV113">
            <v>0</v>
          </cell>
          <cell r="GW113">
            <v>0</v>
          </cell>
          <cell r="GX113">
            <v>0</v>
          </cell>
          <cell r="GY113">
            <v>0</v>
          </cell>
          <cell r="GZ113">
            <v>0</v>
          </cell>
          <cell r="HA113" t="str">
            <v>C310</v>
          </cell>
          <cell r="HB113">
            <v>0</v>
          </cell>
          <cell r="HG113" t="str">
            <v>C310</v>
          </cell>
          <cell r="HH113">
            <v>0</v>
          </cell>
          <cell r="HM113" t="str">
            <v/>
          </cell>
          <cell r="HN113" t="str">
            <v/>
          </cell>
          <cell r="HS113">
            <v>3121</v>
          </cell>
          <cell r="HT113" t="str">
            <v>PKN</v>
          </cell>
          <cell r="HU113">
            <v>0</v>
          </cell>
          <cell r="HV113" t="str">
            <v>IND</v>
          </cell>
          <cell r="HW113">
            <v>0</v>
          </cell>
          <cell r="HX113" t="str">
            <v>MAT-W</v>
          </cell>
          <cell r="HY113">
            <v>0</v>
          </cell>
          <cell r="HZ113" t="str">
            <v>SEJ-W</v>
          </cell>
          <cell r="IA113">
            <v>0</v>
          </cell>
          <cell r="IB113" t="str">
            <v>IGR-W</v>
          </cell>
          <cell r="IC113">
            <v>0</v>
          </cell>
          <cell r="ID113" t="str">
            <v>SBO</v>
          </cell>
          <cell r="IE113">
            <v>0</v>
          </cell>
          <cell r="IF113" t="str">
            <v>PJO</v>
          </cell>
          <cell r="IG113">
            <v>0</v>
          </cell>
          <cell r="IH113" t="str">
            <v>PRA</v>
          </cell>
          <cell r="II113">
            <v>0</v>
          </cell>
          <cell r="IJ113" t="str">
            <v>JAW</v>
          </cell>
          <cell r="IK113">
            <v>0</v>
          </cell>
          <cell r="IL113" t="str">
            <v>ARB</v>
          </cell>
          <cell r="IM113">
            <v>0</v>
          </cell>
          <cell r="IN113" t="str">
            <v>PKM</v>
          </cell>
          <cell r="IO113">
            <v>0</v>
          </cell>
          <cell r="IP113" t="str">
            <v>GEO-P</v>
          </cell>
          <cell r="IQ113">
            <v>0</v>
          </cell>
          <cell r="IR113" t="str">
            <v>SEJ-P</v>
          </cell>
          <cell r="IS113">
            <v>0</v>
          </cell>
          <cell r="IT113" t="str">
            <v>SOS-P</v>
          </cell>
          <cell r="IU113">
            <v>0</v>
          </cell>
          <cell r="IV113" t="str">
            <v>EKO-P</v>
          </cell>
          <cell r="IW113">
            <v>0</v>
          </cell>
          <cell r="IX113" t="str">
            <v>BIO-L</v>
          </cell>
          <cell r="IY113">
            <v>0</v>
          </cell>
          <cell r="IZ113" t="str">
            <v>JEP-L</v>
          </cell>
          <cell r="JA113">
            <v>0</v>
          </cell>
        </row>
        <row r="114">
          <cell r="Q114" t="str">
            <v/>
          </cell>
          <cell r="AB114">
            <v>111</v>
          </cell>
          <cell r="AC114">
            <v>31</v>
          </cell>
          <cell r="AD114">
            <v>3122</v>
          </cell>
          <cell r="AE114" t="str">
            <v>0007122829</v>
          </cell>
          <cell r="AF114" t="str">
            <v>RIZAL CHAIRUL NUGROHO</v>
          </cell>
          <cell r="AG114" t="str">
            <v>L</v>
          </cell>
          <cell r="AH114" t="str">
            <v>10-TSM.1</v>
          </cell>
          <cell r="AI114" t="str">
            <v>AGM</v>
          </cell>
          <cell r="AJ114">
            <v>0</v>
          </cell>
          <cell r="AK114">
            <v>0</v>
          </cell>
          <cell r="AL114">
            <v>0</v>
          </cell>
          <cell r="AM114">
            <v>0</v>
          </cell>
          <cell r="AN114">
            <v>0</v>
          </cell>
          <cell r="AO114" t="str">
            <v>PKN</v>
          </cell>
          <cell r="AP114">
            <v>0</v>
          </cell>
          <cell r="AQ114">
            <v>0</v>
          </cell>
          <cell r="AR114">
            <v>0</v>
          </cell>
          <cell r="AS114">
            <v>0</v>
          </cell>
          <cell r="AT114">
            <v>0</v>
          </cell>
          <cell r="AU114" t="str">
            <v>IND</v>
          </cell>
          <cell r="AV114">
            <v>0</v>
          </cell>
          <cell r="AW114">
            <v>0</v>
          </cell>
          <cell r="AX114">
            <v>0</v>
          </cell>
          <cell r="AY114">
            <v>0</v>
          </cell>
          <cell r="AZ114">
            <v>0</v>
          </cell>
          <cell r="BA114" t="str">
            <v>MAT</v>
          </cell>
          <cell r="BB114">
            <v>0</v>
          </cell>
          <cell r="BC114">
            <v>0</v>
          </cell>
          <cell r="BD114">
            <v>0</v>
          </cell>
          <cell r="BE114">
            <v>0</v>
          </cell>
          <cell r="BF114">
            <v>0</v>
          </cell>
          <cell r="BG114" t="str">
            <v>SEJ</v>
          </cell>
          <cell r="BH114">
            <v>0</v>
          </cell>
          <cell r="BI114">
            <v>0</v>
          </cell>
          <cell r="BJ114">
            <v>0</v>
          </cell>
          <cell r="BK114">
            <v>0</v>
          </cell>
          <cell r="BL114">
            <v>0</v>
          </cell>
          <cell r="BM114" t="str">
            <v>ING</v>
          </cell>
          <cell r="BN114">
            <v>0</v>
          </cell>
          <cell r="BO114">
            <v>0</v>
          </cell>
          <cell r="BP114">
            <v>0</v>
          </cell>
          <cell r="BQ114">
            <v>0</v>
          </cell>
          <cell r="BR114">
            <v>0</v>
          </cell>
          <cell r="BS114" t="str">
            <v>SBU</v>
          </cell>
          <cell r="BT114">
            <v>0</v>
          </cell>
          <cell r="BU114">
            <v>0</v>
          </cell>
          <cell r="BV114">
            <v>0</v>
          </cell>
          <cell r="BW114">
            <v>0</v>
          </cell>
          <cell r="BX114">
            <v>0</v>
          </cell>
          <cell r="BY114" t="str">
            <v>KWU</v>
          </cell>
          <cell r="BZ114">
            <v>0</v>
          </cell>
          <cell r="CA114">
            <v>0</v>
          </cell>
          <cell r="CB114">
            <v>0</v>
          </cell>
          <cell r="CC114">
            <v>0</v>
          </cell>
          <cell r="CD114">
            <v>0</v>
          </cell>
          <cell r="CE114" t="str">
            <v>POR</v>
          </cell>
          <cell r="CF114">
            <v>0</v>
          </cell>
          <cell r="CG114">
            <v>0</v>
          </cell>
          <cell r="CH114">
            <v>0</v>
          </cell>
          <cell r="CI114">
            <v>0</v>
          </cell>
          <cell r="CJ114">
            <v>0</v>
          </cell>
          <cell r="CK114" t="str">
            <v>JAW</v>
          </cell>
          <cell r="CL114">
            <v>0</v>
          </cell>
          <cell r="CM114">
            <v>0</v>
          </cell>
          <cell r="CN114">
            <v>0</v>
          </cell>
          <cell r="CO114">
            <v>0</v>
          </cell>
          <cell r="CP114">
            <v>0</v>
          </cell>
          <cell r="CQ114" t="str">
            <v>C11</v>
          </cell>
          <cell r="CR114">
            <v>0</v>
          </cell>
          <cell r="CS114">
            <v>0</v>
          </cell>
          <cell r="CT114">
            <v>0</v>
          </cell>
          <cell r="CU114">
            <v>0</v>
          </cell>
          <cell r="CV114">
            <v>0</v>
          </cell>
          <cell r="CW114" t="str">
            <v>C12</v>
          </cell>
          <cell r="CX114">
            <v>0</v>
          </cell>
          <cell r="CY114">
            <v>0</v>
          </cell>
          <cell r="CZ114">
            <v>0</v>
          </cell>
          <cell r="DA114">
            <v>0</v>
          </cell>
          <cell r="DB114">
            <v>0</v>
          </cell>
          <cell r="DC114" t="str">
            <v>C13</v>
          </cell>
          <cell r="DD114">
            <v>0</v>
          </cell>
          <cell r="DE114">
            <v>0</v>
          </cell>
          <cell r="DF114">
            <v>0</v>
          </cell>
          <cell r="DG114">
            <v>0</v>
          </cell>
          <cell r="DH114">
            <v>0</v>
          </cell>
          <cell r="DI114" t="str">
            <v>C21</v>
          </cell>
          <cell r="DJ114">
            <v>0</v>
          </cell>
          <cell r="DK114">
            <v>0</v>
          </cell>
          <cell r="DL114">
            <v>0</v>
          </cell>
          <cell r="DM114">
            <v>0</v>
          </cell>
          <cell r="DN114">
            <v>0</v>
          </cell>
          <cell r="DO114" t="str">
            <v>C22</v>
          </cell>
          <cell r="DP114">
            <v>0</v>
          </cell>
          <cell r="DQ114">
            <v>0</v>
          </cell>
          <cell r="DR114">
            <v>0</v>
          </cell>
          <cell r="DS114">
            <v>0</v>
          </cell>
          <cell r="DT114">
            <v>0</v>
          </cell>
          <cell r="DU114" t="str">
            <v>C23</v>
          </cell>
          <cell r="DV114">
            <v>0</v>
          </cell>
          <cell r="DW114">
            <v>0</v>
          </cell>
          <cell r="DX114">
            <v>0</v>
          </cell>
          <cell r="DY114">
            <v>0</v>
          </cell>
          <cell r="DZ114">
            <v>0</v>
          </cell>
          <cell r="EA114" t="str">
            <v>C24</v>
          </cell>
          <cell r="EB114">
            <v>0</v>
          </cell>
          <cell r="EC114">
            <v>0</v>
          </cell>
          <cell r="ED114">
            <v>0</v>
          </cell>
          <cell r="EE114">
            <v>0</v>
          </cell>
          <cell r="EF114">
            <v>0</v>
          </cell>
          <cell r="EG114" t="str">
            <v>C25</v>
          </cell>
          <cell r="EH114">
            <v>0</v>
          </cell>
          <cell r="EI114">
            <v>0</v>
          </cell>
          <cell r="EJ114">
            <v>0</v>
          </cell>
          <cell r="EK114">
            <v>0</v>
          </cell>
          <cell r="EL114">
            <v>0</v>
          </cell>
          <cell r="EM114" t="str">
            <v>C26</v>
          </cell>
          <cell r="EN114">
            <v>0</v>
          </cell>
          <cell r="EO114">
            <v>0</v>
          </cell>
          <cell r="EP114">
            <v>0</v>
          </cell>
          <cell r="EQ114">
            <v>0</v>
          </cell>
          <cell r="ER114">
            <v>0</v>
          </cell>
          <cell r="ES114" t="str">
            <v>C27</v>
          </cell>
          <cell r="ET114">
            <v>0</v>
          </cell>
          <cell r="EU114">
            <v>0</v>
          </cell>
          <cell r="EV114">
            <v>0</v>
          </cell>
          <cell r="EW114">
            <v>0</v>
          </cell>
          <cell r="EX114">
            <v>0</v>
          </cell>
          <cell r="EY114" t="str">
            <v>C31</v>
          </cell>
          <cell r="EZ114">
            <v>0</v>
          </cell>
          <cell r="FA114">
            <v>0</v>
          </cell>
          <cell r="FB114">
            <v>0</v>
          </cell>
          <cell r="FC114">
            <v>0</v>
          </cell>
          <cell r="FD114">
            <v>0</v>
          </cell>
          <cell r="FE114" t="str">
            <v>C32</v>
          </cell>
          <cell r="FF114">
            <v>0</v>
          </cell>
          <cell r="FG114">
            <v>0</v>
          </cell>
          <cell r="FH114">
            <v>0</v>
          </cell>
          <cell r="FI114">
            <v>0</v>
          </cell>
          <cell r="FJ114">
            <v>0</v>
          </cell>
          <cell r="FK114" t="str">
            <v>C33</v>
          </cell>
          <cell r="FL114">
            <v>0</v>
          </cell>
          <cell r="FM114">
            <v>0</v>
          </cell>
          <cell r="FN114">
            <v>0</v>
          </cell>
          <cell r="FO114">
            <v>0</v>
          </cell>
          <cell r="FP114">
            <v>0</v>
          </cell>
          <cell r="FQ114" t="str">
            <v>C34</v>
          </cell>
          <cell r="FR114">
            <v>0</v>
          </cell>
          <cell r="FS114">
            <v>0</v>
          </cell>
          <cell r="FT114">
            <v>0</v>
          </cell>
          <cell r="FU114">
            <v>0</v>
          </cell>
          <cell r="FV114">
            <v>0</v>
          </cell>
          <cell r="FW114" t="str">
            <v>C35</v>
          </cell>
          <cell r="FX114">
            <v>0</v>
          </cell>
          <cell r="FY114">
            <v>0</v>
          </cell>
          <cell r="FZ114">
            <v>0</v>
          </cell>
          <cell r="GA114">
            <v>0</v>
          </cell>
          <cell r="GB114">
            <v>0</v>
          </cell>
          <cell r="GC114" t="str">
            <v>C36</v>
          </cell>
          <cell r="GD114">
            <v>0</v>
          </cell>
          <cell r="GE114">
            <v>0</v>
          </cell>
          <cell r="GF114">
            <v>0</v>
          </cell>
          <cell r="GG114">
            <v>0</v>
          </cell>
          <cell r="GH114">
            <v>0</v>
          </cell>
          <cell r="GI114" t="str">
            <v>C37</v>
          </cell>
          <cell r="GJ114">
            <v>0</v>
          </cell>
          <cell r="GK114">
            <v>0</v>
          </cell>
          <cell r="GL114">
            <v>0</v>
          </cell>
          <cell r="GM114">
            <v>0</v>
          </cell>
          <cell r="GN114">
            <v>0</v>
          </cell>
          <cell r="GO114" t="str">
            <v>C38</v>
          </cell>
          <cell r="GP114">
            <v>0</v>
          </cell>
          <cell r="GQ114">
            <v>0</v>
          </cell>
          <cell r="GR114">
            <v>0</v>
          </cell>
          <cell r="GS114">
            <v>0</v>
          </cell>
          <cell r="GT114">
            <v>0</v>
          </cell>
          <cell r="GU114" t="str">
            <v>C39</v>
          </cell>
          <cell r="GV114">
            <v>0</v>
          </cell>
          <cell r="GW114">
            <v>0</v>
          </cell>
          <cell r="GX114">
            <v>0</v>
          </cell>
          <cell r="GY114">
            <v>0</v>
          </cell>
          <cell r="GZ114">
            <v>0</v>
          </cell>
          <cell r="HA114" t="str">
            <v>C310</v>
          </cell>
          <cell r="HB114">
            <v>0</v>
          </cell>
          <cell r="HG114" t="str">
            <v>C310</v>
          </cell>
          <cell r="HH114">
            <v>0</v>
          </cell>
          <cell r="HM114" t="str">
            <v/>
          </cell>
          <cell r="HN114" t="str">
            <v/>
          </cell>
          <cell r="HS114">
            <v>3122</v>
          </cell>
          <cell r="HT114" t="str">
            <v>PKN</v>
          </cell>
          <cell r="HU114">
            <v>0</v>
          </cell>
          <cell r="HV114" t="str">
            <v>IND</v>
          </cell>
          <cell r="HW114">
            <v>0</v>
          </cell>
          <cell r="HX114" t="str">
            <v>MAT-W</v>
          </cell>
          <cell r="HY114">
            <v>0</v>
          </cell>
          <cell r="HZ114" t="str">
            <v>SEJ-W</v>
          </cell>
          <cell r="IA114">
            <v>0</v>
          </cell>
          <cell r="IB114" t="str">
            <v>IGR-W</v>
          </cell>
          <cell r="IC114">
            <v>0</v>
          </cell>
          <cell r="ID114" t="str">
            <v>SBO</v>
          </cell>
          <cell r="IE114">
            <v>0</v>
          </cell>
          <cell r="IF114" t="str">
            <v>PJO</v>
          </cell>
          <cell r="IG114">
            <v>0</v>
          </cell>
          <cell r="IH114" t="str">
            <v>PRA</v>
          </cell>
          <cell r="II114">
            <v>0</v>
          </cell>
          <cell r="IJ114" t="str">
            <v>JAW</v>
          </cell>
          <cell r="IK114">
            <v>0</v>
          </cell>
          <cell r="IL114" t="str">
            <v>ARB</v>
          </cell>
          <cell r="IM114">
            <v>0</v>
          </cell>
          <cell r="IN114" t="str">
            <v>PKM</v>
          </cell>
          <cell r="IO114">
            <v>0</v>
          </cell>
          <cell r="IP114" t="str">
            <v>GEO-P</v>
          </cell>
          <cell r="IQ114">
            <v>0</v>
          </cell>
          <cell r="IR114" t="str">
            <v>SEJ-P</v>
          </cell>
          <cell r="IS114">
            <v>0</v>
          </cell>
          <cell r="IT114" t="str">
            <v>SOS-P</v>
          </cell>
          <cell r="IU114">
            <v>0</v>
          </cell>
          <cell r="IV114" t="str">
            <v>EKO-P</v>
          </cell>
          <cell r="IW114">
            <v>0</v>
          </cell>
          <cell r="IX114" t="str">
            <v>BIO-L</v>
          </cell>
          <cell r="IY114">
            <v>0</v>
          </cell>
          <cell r="IZ114" t="str">
            <v>JEP-L</v>
          </cell>
          <cell r="JA114">
            <v>0</v>
          </cell>
        </row>
        <row r="115">
          <cell r="Q115" t="str">
            <v/>
          </cell>
          <cell r="AB115">
            <v>112</v>
          </cell>
          <cell r="AC115">
            <v>32</v>
          </cell>
          <cell r="AD115">
            <v>3123</v>
          </cell>
          <cell r="AF115" t="str">
            <v>RIZAL HERMAWAN</v>
          </cell>
          <cell r="AG115" t="str">
            <v>L</v>
          </cell>
          <cell r="AH115" t="str">
            <v>10-TSM.1</v>
          </cell>
          <cell r="AI115" t="str">
            <v>AGM</v>
          </cell>
          <cell r="AJ115">
            <v>0</v>
          </cell>
          <cell r="AK115">
            <v>0</v>
          </cell>
          <cell r="AL115">
            <v>0</v>
          </cell>
          <cell r="AM115">
            <v>0</v>
          </cell>
          <cell r="AN115">
            <v>0</v>
          </cell>
          <cell r="AO115" t="str">
            <v>PKN</v>
          </cell>
          <cell r="AP115">
            <v>0</v>
          </cell>
          <cell r="AQ115">
            <v>0</v>
          </cell>
          <cell r="AR115">
            <v>0</v>
          </cell>
          <cell r="AS115">
            <v>0</v>
          </cell>
          <cell r="AT115">
            <v>0</v>
          </cell>
          <cell r="AU115" t="str">
            <v>IND</v>
          </cell>
          <cell r="AV115">
            <v>0</v>
          </cell>
          <cell r="AW115">
            <v>0</v>
          </cell>
          <cell r="AX115">
            <v>0</v>
          </cell>
          <cell r="AY115">
            <v>0</v>
          </cell>
          <cell r="AZ115">
            <v>0</v>
          </cell>
          <cell r="BA115" t="str">
            <v>MAT</v>
          </cell>
          <cell r="BB115">
            <v>0</v>
          </cell>
          <cell r="BC115">
            <v>0</v>
          </cell>
          <cell r="BD115">
            <v>0</v>
          </cell>
          <cell r="BE115">
            <v>0</v>
          </cell>
          <cell r="BF115">
            <v>0</v>
          </cell>
          <cell r="BG115" t="str">
            <v>SEJ</v>
          </cell>
          <cell r="BH115">
            <v>0</v>
          </cell>
          <cell r="BI115">
            <v>0</v>
          </cell>
          <cell r="BJ115">
            <v>0</v>
          </cell>
          <cell r="BK115">
            <v>0</v>
          </cell>
          <cell r="BL115">
            <v>0</v>
          </cell>
          <cell r="BM115" t="str">
            <v>ING</v>
          </cell>
          <cell r="BN115">
            <v>0</v>
          </cell>
          <cell r="BO115">
            <v>0</v>
          </cell>
          <cell r="BP115">
            <v>0</v>
          </cell>
          <cell r="BQ115">
            <v>0</v>
          </cell>
          <cell r="BR115">
            <v>0</v>
          </cell>
          <cell r="BS115" t="str">
            <v>SBU</v>
          </cell>
          <cell r="BT115">
            <v>0</v>
          </cell>
          <cell r="BU115">
            <v>0</v>
          </cell>
          <cell r="BV115">
            <v>0</v>
          </cell>
          <cell r="BW115">
            <v>0</v>
          </cell>
          <cell r="BX115">
            <v>0</v>
          </cell>
          <cell r="BY115" t="str">
            <v>KWU</v>
          </cell>
          <cell r="BZ115">
            <v>0</v>
          </cell>
          <cell r="CA115">
            <v>0</v>
          </cell>
          <cell r="CB115">
            <v>0</v>
          </cell>
          <cell r="CC115">
            <v>0</v>
          </cell>
          <cell r="CD115">
            <v>0</v>
          </cell>
          <cell r="CE115" t="str">
            <v>POR</v>
          </cell>
          <cell r="CF115">
            <v>0</v>
          </cell>
          <cell r="CG115">
            <v>0</v>
          </cell>
          <cell r="CH115">
            <v>0</v>
          </cell>
          <cell r="CI115">
            <v>0</v>
          </cell>
          <cell r="CJ115">
            <v>0</v>
          </cell>
          <cell r="CK115" t="str">
            <v>JAW</v>
          </cell>
          <cell r="CL115">
            <v>0</v>
          </cell>
          <cell r="CM115">
            <v>0</v>
          </cell>
          <cell r="CN115">
            <v>0</v>
          </cell>
          <cell r="CO115">
            <v>0</v>
          </cell>
          <cell r="CP115">
            <v>0</v>
          </cell>
          <cell r="CQ115" t="str">
            <v>C11</v>
          </cell>
          <cell r="CR115">
            <v>0</v>
          </cell>
          <cell r="CS115">
            <v>0</v>
          </cell>
          <cell r="CT115">
            <v>0</v>
          </cell>
          <cell r="CU115">
            <v>0</v>
          </cell>
          <cell r="CV115">
            <v>0</v>
          </cell>
          <cell r="CW115" t="str">
            <v>C12</v>
          </cell>
          <cell r="CX115">
            <v>0</v>
          </cell>
          <cell r="CY115">
            <v>0</v>
          </cell>
          <cell r="CZ115">
            <v>0</v>
          </cell>
          <cell r="DA115">
            <v>0</v>
          </cell>
          <cell r="DB115">
            <v>0</v>
          </cell>
          <cell r="DC115" t="str">
            <v>C13</v>
          </cell>
          <cell r="DD115">
            <v>0</v>
          </cell>
          <cell r="DE115">
            <v>0</v>
          </cell>
          <cell r="DF115">
            <v>0</v>
          </cell>
          <cell r="DG115">
            <v>0</v>
          </cell>
          <cell r="DH115">
            <v>0</v>
          </cell>
          <cell r="DI115" t="str">
            <v>C21</v>
          </cell>
          <cell r="DJ115">
            <v>0</v>
          </cell>
          <cell r="DK115">
            <v>0</v>
          </cell>
          <cell r="DL115">
            <v>0</v>
          </cell>
          <cell r="DM115">
            <v>0</v>
          </cell>
          <cell r="DN115">
            <v>0</v>
          </cell>
          <cell r="DO115" t="str">
            <v>C22</v>
          </cell>
          <cell r="DP115">
            <v>0</v>
          </cell>
          <cell r="DQ115">
            <v>0</v>
          </cell>
          <cell r="DR115">
            <v>0</v>
          </cell>
          <cell r="DS115">
            <v>0</v>
          </cell>
          <cell r="DT115">
            <v>0</v>
          </cell>
          <cell r="DU115" t="str">
            <v>C23</v>
          </cell>
          <cell r="DV115">
            <v>0</v>
          </cell>
          <cell r="DW115">
            <v>0</v>
          </cell>
          <cell r="DX115">
            <v>0</v>
          </cell>
          <cell r="DY115">
            <v>0</v>
          </cell>
          <cell r="DZ115">
            <v>0</v>
          </cell>
          <cell r="EA115" t="str">
            <v>C24</v>
          </cell>
          <cell r="EB115">
            <v>0</v>
          </cell>
          <cell r="EC115">
            <v>0</v>
          </cell>
          <cell r="ED115">
            <v>0</v>
          </cell>
          <cell r="EE115">
            <v>0</v>
          </cell>
          <cell r="EF115">
            <v>0</v>
          </cell>
          <cell r="EG115" t="str">
            <v>C25</v>
          </cell>
          <cell r="EH115">
            <v>0</v>
          </cell>
          <cell r="EI115">
            <v>0</v>
          </cell>
          <cell r="EJ115">
            <v>0</v>
          </cell>
          <cell r="EK115">
            <v>0</v>
          </cell>
          <cell r="EL115">
            <v>0</v>
          </cell>
          <cell r="EM115" t="str">
            <v>C26</v>
          </cell>
          <cell r="EN115">
            <v>0</v>
          </cell>
          <cell r="EO115">
            <v>0</v>
          </cell>
          <cell r="EP115">
            <v>0</v>
          </cell>
          <cell r="EQ115">
            <v>0</v>
          </cell>
          <cell r="ER115">
            <v>0</v>
          </cell>
          <cell r="ES115" t="str">
            <v>C27</v>
          </cell>
          <cell r="ET115">
            <v>0</v>
          </cell>
          <cell r="EU115">
            <v>0</v>
          </cell>
          <cell r="EV115">
            <v>0</v>
          </cell>
          <cell r="EW115">
            <v>0</v>
          </cell>
          <cell r="EX115">
            <v>0</v>
          </cell>
          <cell r="EY115" t="str">
            <v>C31</v>
          </cell>
          <cell r="EZ115">
            <v>0</v>
          </cell>
          <cell r="FA115">
            <v>0</v>
          </cell>
          <cell r="FB115">
            <v>0</v>
          </cell>
          <cell r="FC115">
            <v>0</v>
          </cell>
          <cell r="FD115">
            <v>0</v>
          </cell>
          <cell r="FE115" t="str">
            <v>C32</v>
          </cell>
          <cell r="FF115">
            <v>0</v>
          </cell>
          <cell r="FG115">
            <v>0</v>
          </cell>
          <cell r="FH115">
            <v>0</v>
          </cell>
          <cell r="FI115">
            <v>0</v>
          </cell>
          <cell r="FJ115">
            <v>0</v>
          </cell>
          <cell r="FK115" t="str">
            <v>C33</v>
          </cell>
          <cell r="FL115">
            <v>0</v>
          </cell>
          <cell r="FM115">
            <v>0</v>
          </cell>
          <cell r="FN115">
            <v>0</v>
          </cell>
          <cell r="FO115">
            <v>0</v>
          </cell>
          <cell r="FP115">
            <v>0</v>
          </cell>
          <cell r="FQ115" t="str">
            <v>C34</v>
          </cell>
          <cell r="FR115">
            <v>0</v>
          </cell>
          <cell r="FS115">
            <v>0</v>
          </cell>
          <cell r="FT115">
            <v>0</v>
          </cell>
          <cell r="FU115">
            <v>0</v>
          </cell>
          <cell r="FV115">
            <v>0</v>
          </cell>
          <cell r="FW115" t="str">
            <v>C35</v>
          </cell>
          <cell r="FX115">
            <v>0</v>
          </cell>
          <cell r="FY115">
            <v>0</v>
          </cell>
          <cell r="FZ115">
            <v>0</v>
          </cell>
          <cell r="GA115">
            <v>0</v>
          </cell>
          <cell r="GB115">
            <v>0</v>
          </cell>
          <cell r="GC115" t="str">
            <v>C36</v>
          </cell>
          <cell r="GD115">
            <v>0</v>
          </cell>
          <cell r="GE115">
            <v>0</v>
          </cell>
          <cell r="GF115">
            <v>0</v>
          </cell>
          <cell r="GG115">
            <v>0</v>
          </cell>
          <cell r="GH115">
            <v>0</v>
          </cell>
          <cell r="GI115" t="str">
            <v>C37</v>
          </cell>
          <cell r="GJ115">
            <v>0</v>
          </cell>
          <cell r="GK115">
            <v>0</v>
          </cell>
          <cell r="GL115">
            <v>0</v>
          </cell>
          <cell r="GM115">
            <v>0</v>
          </cell>
          <cell r="GN115">
            <v>0</v>
          </cell>
          <cell r="GO115" t="str">
            <v>C38</v>
          </cell>
          <cell r="GP115">
            <v>0</v>
          </cell>
          <cell r="GQ115">
            <v>0</v>
          </cell>
          <cell r="GR115">
            <v>0</v>
          </cell>
          <cell r="GS115">
            <v>0</v>
          </cell>
          <cell r="GT115">
            <v>0</v>
          </cell>
          <cell r="GU115" t="str">
            <v>C39</v>
          </cell>
          <cell r="GV115">
            <v>0</v>
          </cell>
          <cell r="GW115">
            <v>0</v>
          </cell>
          <cell r="GX115">
            <v>0</v>
          </cell>
          <cell r="GY115">
            <v>0</v>
          </cell>
          <cell r="GZ115">
            <v>0</v>
          </cell>
          <cell r="HA115" t="str">
            <v>C310</v>
          </cell>
          <cell r="HB115">
            <v>0</v>
          </cell>
          <cell r="HG115" t="str">
            <v>C310</v>
          </cell>
          <cell r="HH115">
            <v>0</v>
          </cell>
          <cell r="HM115" t="str">
            <v/>
          </cell>
          <cell r="HN115" t="str">
            <v/>
          </cell>
          <cell r="HS115">
            <v>3123</v>
          </cell>
          <cell r="HT115" t="str">
            <v>PKN</v>
          </cell>
          <cell r="HU115">
            <v>0</v>
          </cell>
          <cell r="HV115" t="str">
            <v>IND</v>
          </cell>
          <cell r="HW115">
            <v>0</v>
          </cell>
          <cell r="HX115" t="str">
            <v>MAT-W</v>
          </cell>
          <cell r="HY115">
            <v>0</v>
          </cell>
          <cell r="HZ115" t="str">
            <v>SEJ-W</v>
          </cell>
          <cell r="IA115">
            <v>0</v>
          </cell>
          <cell r="IB115" t="str">
            <v>IGR-W</v>
          </cell>
          <cell r="IC115">
            <v>0</v>
          </cell>
          <cell r="ID115" t="str">
            <v>SBO</v>
          </cell>
          <cell r="IE115">
            <v>0</v>
          </cell>
          <cell r="IF115" t="str">
            <v>PJO</v>
          </cell>
          <cell r="IG115">
            <v>0</v>
          </cell>
          <cell r="IH115" t="str">
            <v>PRA</v>
          </cell>
          <cell r="II115">
            <v>0</v>
          </cell>
          <cell r="IJ115" t="str">
            <v>JAW</v>
          </cell>
          <cell r="IK115">
            <v>0</v>
          </cell>
          <cell r="IL115" t="str">
            <v>ARB</v>
          </cell>
          <cell r="IM115">
            <v>0</v>
          </cell>
          <cell r="IN115" t="str">
            <v>PKM</v>
          </cell>
          <cell r="IO115">
            <v>0</v>
          </cell>
          <cell r="IP115" t="str">
            <v>GEO-P</v>
          </cell>
          <cell r="IQ115">
            <v>0</v>
          </cell>
          <cell r="IR115" t="str">
            <v>SEJ-P</v>
          </cell>
          <cell r="IS115">
            <v>0</v>
          </cell>
          <cell r="IT115" t="str">
            <v>SOS-P</v>
          </cell>
          <cell r="IU115">
            <v>0</v>
          </cell>
          <cell r="IV115" t="str">
            <v>EKO-P</v>
          </cell>
          <cell r="IW115">
            <v>0</v>
          </cell>
          <cell r="IX115" t="str">
            <v>BIO-L</v>
          </cell>
          <cell r="IY115">
            <v>0</v>
          </cell>
          <cell r="IZ115" t="str">
            <v>JEP-L</v>
          </cell>
          <cell r="JA115">
            <v>0</v>
          </cell>
        </row>
        <row r="116">
          <cell r="Q116" t="str">
            <v/>
          </cell>
          <cell r="AB116">
            <v>113</v>
          </cell>
          <cell r="AC116">
            <v>33</v>
          </cell>
          <cell r="AD116">
            <v>3124</v>
          </cell>
          <cell r="AE116" t="str">
            <v>0005120919</v>
          </cell>
          <cell r="AF116" t="str">
            <v>RYCKO CESAR ALFARIZI</v>
          </cell>
          <cell r="AG116" t="str">
            <v>L</v>
          </cell>
          <cell r="AH116" t="str">
            <v>10-TSM.1</v>
          </cell>
          <cell r="AI116" t="str">
            <v>AGM</v>
          </cell>
          <cell r="AJ116">
            <v>0</v>
          </cell>
          <cell r="AK116">
            <v>0</v>
          </cell>
          <cell r="AL116">
            <v>0</v>
          </cell>
          <cell r="AM116">
            <v>0</v>
          </cell>
          <cell r="AN116">
            <v>0</v>
          </cell>
          <cell r="AO116" t="str">
            <v>PKN</v>
          </cell>
          <cell r="AP116">
            <v>0</v>
          </cell>
          <cell r="AQ116">
            <v>0</v>
          </cell>
          <cell r="AR116">
            <v>0</v>
          </cell>
          <cell r="AS116">
            <v>0</v>
          </cell>
          <cell r="AT116">
            <v>0</v>
          </cell>
          <cell r="AU116" t="str">
            <v>IND</v>
          </cell>
          <cell r="AV116">
            <v>0</v>
          </cell>
          <cell r="AW116">
            <v>0</v>
          </cell>
          <cell r="AX116">
            <v>0</v>
          </cell>
          <cell r="AY116">
            <v>0</v>
          </cell>
          <cell r="AZ116">
            <v>0</v>
          </cell>
          <cell r="BA116" t="str">
            <v>MAT</v>
          </cell>
          <cell r="BB116">
            <v>0</v>
          </cell>
          <cell r="BC116">
            <v>0</v>
          </cell>
          <cell r="BD116">
            <v>0</v>
          </cell>
          <cell r="BE116">
            <v>0</v>
          </cell>
          <cell r="BF116">
            <v>0</v>
          </cell>
          <cell r="BG116" t="str">
            <v>SEJ</v>
          </cell>
          <cell r="BH116">
            <v>0</v>
          </cell>
          <cell r="BI116">
            <v>0</v>
          </cell>
          <cell r="BJ116">
            <v>0</v>
          </cell>
          <cell r="BK116">
            <v>0</v>
          </cell>
          <cell r="BL116">
            <v>0</v>
          </cell>
          <cell r="BM116" t="str">
            <v>ING</v>
          </cell>
          <cell r="BN116">
            <v>0</v>
          </cell>
          <cell r="BO116">
            <v>0</v>
          </cell>
          <cell r="BP116">
            <v>0</v>
          </cell>
          <cell r="BQ116">
            <v>0</v>
          </cell>
          <cell r="BR116">
            <v>0</v>
          </cell>
          <cell r="BS116" t="str">
            <v>SBU</v>
          </cell>
          <cell r="BT116">
            <v>0</v>
          </cell>
          <cell r="BU116">
            <v>0</v>
          </cell>
          <cell r="BV116">
            <v>0</v>
          </cell>
          <cell r="BW116">
            <v>0</v>
          </cell>
          <cell r="BX116">
            <v>0</v>
          </cell>
          <cell r="BY116" t="str">
            <v>KWU</v>
          </cell>
          <cell r="BZ116">
            <v>0</v>
          </cell>
          <cell r="CA116">
            <v>0</v>
          </cell>
          <cell r="CB116">
            <v>0</v>
          </cell>
          <cell r="CC116">
            <v>0</v>
          </cell>
          <cell r="CD116">
            <v>0</v>
          </cell>
          <cell r="CE116" t="str">
            <v>POR</v>
          </cell>
          <cell r="CF116">
            <v>0</v>
          </cell>
          <cell r="CG116">
            <v>0</v>
          </cell>
          <cell r="CH116">
            <v>0</v>
          </cell>
          <cell r="CI116">
            <v>0</v>
          </cell>
          <cell r="CJ116">
            <v>0</v>
          </cell>
          <cell r="CK116" t="str">
            <v>JAW</v>
          </cell>
          <cell r="CL116">
            <v>0</v>
          </cell>
          <cell r="CM116">
            <v>0</v>
          </cell>
          <cell r="CN116">
            <v>0</v>
          </cell>
          <cell r="CO116">
            <v>0</v>
          </cell>
          <cell r="CP116">
            <v>0</v>
          </cell>
          <cell r="CQ116" t="str">
            <v>C11</v>
          </cell>
          <cell r="CR116">
            <v>0</v>
          </cell>
          <cell r="CS116">
            <v>0</v>
          </cell>
          <cell r="CT116">
            <v>0</v>
          </cell>
          <cell r="CU116">
            <v>0</v>
          </cell>
          <cell r="CV116">
            <v>0</v>
          </cell>
          <cell r="CW116" t="str">
            <v>C12</v>
          </cell>
          <cell r="CX116">
            <v>0</v>
          </cell>
          <cell r="CY116">
            <v>0</v>
          </cell>
          <cell r="CZ116">
            <v>0</v>
          </cell>
          <cell r="DA116">
            <v>0</v>
          </cell>
          <cell r="DB116">
            <v>0</v>
          </cell>
          <cell r="DC116" t="str">
            <v>C13</v>
          </cell>
          <cell r="DD116">
            <v>0</v>
          </cell>
          <cell r="DE116">
            <v>0</v>
          </cell>
          <cell r="DF116">
            <v>0</v>
          </cell>
          <cell r="DG116">
            <v>0</v>
          </cell>
          <cell r="DH116">
            <v>0</v>
          </cell>
          <cell r="DI116" t="str">
            <v>C21</v>
          </cell>
          <cell r="DJ116">
            <v>0</v>
          </cell>
          <cell r="DK116">
            <v>0</v>
          </cell>
          <cell r="DL116">
            <v>0</v>
          </cell>
          <cell r="DM116">
            <v>0</v>
          </cell>
          <cell r="DN116">
            <v>0</v>
          </cell>
          <cell r="DO116" t="str">
            <v>C22</v>
          </cell>
          <cell r="DP116">
            <v>0</v>
          </cell>
          <cell r="DQ116">
            <v>0</v>
          </cell>
          <cell r="DR116">
            <v>0</v>
          </cell>
          <cell r="DS116">
            <v>0</v>
          </cell>
          <cell r="DT116">
            <v>0</v>
          </cell>
          <cell r="DU116" t="str">
            <v>C23</v>
          </cell>
          <cell r="DV116">
            <v>0</v>
          </cell>
          <cell r="DW116">
            <v>0</v>
          </cell>
          <cell r="DX116">
            <v>0</v>
          </cell>
          <cell r="DY116">
            <v>0</v>
          </cell>
          <cell r="DZ116">
            <v>0</v>
          </cell>
          <cell r="EA116" t="str">
            <v>C24</v>
          </cell>
          <cell r="EB116">
            <v>0</v>
          </cell>
          <cell r="EC116">
            <v>0</v>
          </cell>
          <cell r="ED116">
            <v>0</v>
          </cell>
          <cell r="EE116">
            <v>0</v>
          </cell>
          <cell r="EF116">
            <v>0</v>
          </cell>
          <cell r="EG116" t="str">
            <v>C25</v>
          </cell>
          <cell r="EH116">
            <v>0</v>
          </cell>
          <cell r="EI116">
            <v>0</v>
          </cell>
          <cell r="EJ116">
            <v>0</v>
          </cell>
          <cell r="EK116">
            <v>0</v>
          </cell>
          <cell r="EL116">
            <v>0</v>
          </cell>
          <cell r="EM116" t="str">
            <v>C26</v>
          </cell>
          <cell r="EN116">
            <v>0</v>
          </cell>
          <cell r="EO116">
            <v>0</v>
          </cell>
          <cell r="EP116">
            <v>0</v>
          </cell>
          <cell r="EQ116">
            <v>0</v>
          </cell>
          <cell r="ER116">
            <v>0</v>
          </cell>
          <cell r="ES116" t="str">
            <v>C27</v>
          </cell>
          <cell r="ET116">
            <v>0</v>
          </cell>
          <cell r="EU116">
            <v>0</v>
          </cell>
          <cell r="EV116">
            <v>0</v>
          </cell>
          <cell r="EW116">
            <v>0</v>
          </cell>
          <cell r="EX116">
            <v>0</v>
          </cell>
          <cell r="EY116" t="str">
            <v>C31</v>
          </cell>
          <cell r="EZ116">
            <v>0</v>
          </cell>
          <cell r="FA116">
            <v>0</v>
          </cell>
          <cell r="FB116">
            <v>0</v>
          </cell>
          <cell r="FC116">
            <v>0</v>
          </cell>
          <cell r="FD116">
            <v>0</v>
          </cell>
          <cell r="FE116" t="str">
            <v>C32</v>
          </cell>
          <cell r="FF116">
            <v>0</v>
          </cell>
          <cell r="FG116">
            <v>0</v>
          </cell>
          <cell r="FH116">
            <v>0</v>
          </cell>
          <cell r="FI116">
            <v>0</v>
          </cell>
          <cell r="FJ116">
            <v>0</v>
          </cell>
          <cell r="FK116" t="str">
            <v>C33</v>
          </cell>
          <cell r="FL116">
            <v>0</v>
          </cell>
          <cell r="FM116">
            <v>0</v>
          </cell>
          <cell r="FN116">
            <v>0</v>
          </cell>
          <cell r="FO116">
            <v>0</v>
          </cell>
          <cell r="FP116">
            <v>0</v>
          </cell>
          <cell r="FQ116" t="str">
            <v>C34</v>
          </cell>
          <cell r="FR116">
            <v>0</v>
          </cell>
          <cell r="FS116">
            <v>0</v>
          </cell>
          <cell r="FT116">
            <v>0</v>
          </cell>
          <cell r="FU116">
            <v>0</v>
          </cell>
          <cell r="FV116">
            <v>0</v>
          </cell>
          <cell r="FW116" t="str">
            <v>C35</v>
          </cell>
          <cell r="FX116">
            <v>0</v>
          </cell>
          <cell r="FY116">
            <v>0</v>
          </cell>
          <cell r="FZ116">
            <v>0</v>
          </cell>
          <cell r="GA116">
            <v>0</v>
          </cell>
          <cell r="GB116">
            <v>0</v>
          </cell>
          <cell r="GC116" t="str">
            <v>C36</v>
          </cell>
          <cell r="GD116">
            <v>0</v>
          </cell>
          <cell r="GE116">
            <v>0</v>
          </cell>
          <cell r="GF116">
            <v>0</v>
          </cell>
          <cell r="GG116">
            <v>0</v>
          </cell>
          <cell r="GH116">
            <v>0</v>
          </cell>
          <cell r="GI116" t="str">
            <v>C37</v>
          </cell>
          <cell r="GJ116">
            <v>0</v>
          </cell>
          <cell r="GK116">
            <v>0</v>
          </cell>
          <cell r="GL116">
            <v>0</v>
          </cell>
          <cell r="GM116">
            <v>0</v>
          </cell>
          <cell r="GN116">
            <v>0</v>
          </cell>
          <cell r="GO116" t="str">
            <v>C38</v>
          </cell>
          <cell r="GP116">
            <v>0</v>
          </cell>
          <cell r="GQ116">
            <v>0</v>
          </cell>
          <cell r="GR116">
            <v>0</v>
          </cell>
          <cell r="GS116">
            <v>0</v>
          </cell>
          <cell r="GT116">
            <v>0</v>
          </cell>
          <cell r="GU116" t="str">
            <v>C39</v>
          </cell>
          <cell r="GV116">
            <v>0</v>
          </cell>
          <cell r="GW116">
            <v>0</v>
          </cell>
          <cell r="GX116">
            <v>0</v>
          </cell>
          <cell r="GY116">
            <v>0</v>
          </cell>
          <cell r="GZ116">
            <v>0</v>
          </cell>
          <cell r="HA116" t="str">
            <v>C310</v>
          </cell>
          <cell r="HB116">
            <v>0</v>
          </cell>
          <cell r="HG116" t="str">
            <v>C310</v>
          </cell>
          <cell r="HH116">
            <v>0</v>
          </cell>
          <cell r="HM116" t="str">
            <v/>
          </cell>
          <cell r="HN116" t="str">
            <v/>
          </cell>
          <cell r="HS116">
            <v>3124</v>
          </cell>
          <cell r="HT116" t="str">
            <v>PKN</v>
          </cell>
          <cell r="HU116">
            <v>0</v>
          </cell>
          <cell r="HV116" t="str">
            <v>IND</v>
          </cell>
          <cell r="HW116">
            <v>0</v>
          </cell>
          <cell r="HX116" t="str">
            <v>MAT-W</v>
          </cell>
          <cell r="HY116">
            <v>0</v>
          </cell>
          <cell r="HZ116" t="str">
            <v>SEJ-W</v>
          </cell>
          <cell r="IA116">
            <v>0</v>
          </cell>
          <cell r="IB116" t="str">
            <v>IGR-W</v>
          </cell>
          <cell r="IC116">
            <v>0</v>
          </cell>
          <cell r="ID116" t="str">
            <v>SBO</v>
          </cell>
          <cell r="IE116">
            <v>0</v>
          </cell>
          <cell r="IF116" t="str">
            <v>PJO</v>
          </cell>
          <cell r="IG116">
            <v>0</v>
          </cell>
          <cell r="IH116" t="str">
            <v>PRA</v>
          </cell>
          <cell r="II116">
            <v>0</v>
          </cell>
          <cell r="IJ116" t="str">
            <v>JAW</v>
          </cell>
          <cell r="IK116">
            <v>0</v>
          </cell>
          <cell r="IL116" t="str">
            <v>ARB</v>
          </cell>
          <cell r="IM116">
            <v>0</v>
          </cell>
          <cell r="IN116" t="str">
            <v>PKM</v>
          </cell>
          <cell r="IO116">
            <v>0</v>
          </cell>
          <cell r="IP116" t="str">
            <v>GEO-P</v>
          </cell>
          <cell r="IQ116">
            <v>0</v>
          </cell>
          <cell r="IR116" t="str">
            <v>SEJ-P</v>
          </cell>
          <cell r="IS116">
            <v>0</v>
          </cell>
          <cell r="IT116" t="str">
            <v>SOS-P</v>
          </cell>
          <cell r="IU116">
            <v>0</v>
          </cell>
          <cell r="IV116" t="str">
            <v>EKO-P</v>
          </cell>
          <cell r="IW116">
            <v>0</v>
          </cell>
          <cell r="IX116" t="str">
            <v>BIO-L</v>
          </cell>
          <cell r="IY116">
            <v>0</v>
          </cell>
          <cell r="IZ116" t="str">
            <v>JEP-L</v>
          </cell>
          <cell r="JA116">
            <v>0</v>
          </cell>
        </row>
        <row r="117">
          <cell r="Q117" t="str">
            <v/>
          </cell>
          <cell r="AB117">
            <v>114</v>
          </cell>
          <cell r="AC117">
            <v>34</v>
          </cell>
          <cell r="AD117">
            <v>3125</v>
          </cell>
          <cell r="AE117" t="str">
            <v>0016852803</v>
          </cell>
          <cell r="AF117" t="str">
            <v>SUMPENO EKO ANDRIYANTO</v>
          </cell>
          <cell r="AG117" t="str">
            <v>L</v>
          </cell>
          <cell r="AH117" t="str">
            <v>10-TSM.1</v>
          </cell>
          <cell r="AI117" t="str">
            <v>AGM</v>
          </cell>
          <cell r="AJ117">
            <v>0</v>
          </cell>
          <cell r="AK117">
            <v>0</v>
          </cell>
          <cell r="AL117">
            <v>0</v>
          </cell>
          <cell r="AM117">
            <v>0</v>
          </cell>
          <cell r="AN117">
            <v>0</v>
          </cell>
          <cell r="AO117" t="str">
            <v>PKN</v>
          </cell>
          <cell r="AP117">
            <v>0</v>
          </cell>
          <cell r="AQ117">
            <v>0</v>
          </cell>
          <cell r="AR117">
            <v>0</v>
          </cell>
          <cell r="AS117">
            <v>0</v>
          </cell>
          <cell r="AT117">
            <v>0</v>
          </cell>
          <cell r="AU117" t="str">
            <v>IND</v>
          </cell>
          <cell r="AV117">
            <v>0</v>
          </cell>
          <cell r="AW117">
            <v>0</v>
          </cell>
          <cell r="AX117">
            <v>0</v>
          </cell>
          <cell r="AY117">
            <v>0</v>
          </cell>
          <cell r="AZ117">
            <v>0</v>
          </cell>
          <cell r="BA117" t="str">
            <v>MAT</v>
          </cell>
          <cell r="BB117">
            <v>0</v>
          </cell>
          <cell r="BC117">
            <v>0</v>
          </cell>
          <cell r="BD117">
            <v>0</v>
          </cell>
          <cell r="BE117">
            <v>0</v>
          </cell>
          <cell r="BF117">
            <v>0</v>
          </cell>
          <cell r="BG117" t="str">
            <v>SEJ</v>
          </cell>
          <cell r="BH117">
            <v>0</v>
          </cell>
          <cell r="BI117">
            <v>0</v>
          </cell>
          <cell r="BJ117">
            <v>0</v>
          </cell>
          <cell r="BK117">
            <v>0</v>
          </cell>
          <cell r="BL117">
            <v>0</v>
          </cell>
          <cell r="BM117" t="str">
            <v>ING</v>
          </cell>
          <cell r="BN117">
            <v>0</v>
          </cell>
          <cell r="BO117">
            <v>0</v>
          </cell>
          <cell r="BP117">
            <v>0</v>
          </cell>
          <cell r="BQ117">
            <v>0</v>
          </cell>
          <cell r="BR117">
            <v>0</v>
          </cell>
          <cell r="BS117" t="str">
            <v>SBU</v>
          </cell>
          <cell r="BT117">
            <v>0</v>
          </cell>
          <cell r="BU117">
            <v>0</v>
          </cell>
          <cell r="BV117">
            <v>0</v>
          </cell>
          <cell r="BW117">
            <v>0</v>
          </cell>
          <cell r="BX117">
            <v>0</v>
          </cell>
          <cell r="BY117" t="str">
            <v>KWU</v>
          </cell>
          <cell r="BZ117">
            <v>0</v>
          </cell>
          <cell r="CA117">
            <v>0</v>
          </cell>
          <cell r="CB117">
            <v>0</v>
          </cell>
          <cell r="CC117">
            <v>0</v>
          </cell>
          <cell r="CD117">
            <v>0</v>
          </cell>
          <cell r="CE117" t="str">
            <v>POR</v>
          </cell>
          <cell r="CF117">
            <v>0</v>
          </cell>
          <cell r="CG117">
            <v>0</v>
          </cell>
          <cell r="CH117">
            <v>0</v>
          </cell>
          <cell r="CI117">
            <v>0</v>
          </cell>
          <cell r="CJ117">
            <v>0</v>
          </cell>
          <cell r="CK117" t="str">
            <v>JAW</v>
          </cell>
          <cell r="CL117">
            <v>0</v>
          </cell>
          <cell r="CM117">
            <v>0</v>
          </cell>
          <cell r="CN117">
            <v>0</v>
          </cell>
          <cell r="CO117">
            <v>0</v>
          </cell>
          <cell r="CP117">
            <v>0</v>
          </cell>
          <cell r="CQ117" t="str">
            <v>C11</v>
          </cell>
          <cell r="CR117">
            <v>0</v>
          </cell>
          <cell r="CS117">
            <v>0</v>
          </cell>
          <cell r="CT117">
            <v>0</v>
          </cell>
          <cell r="CU117">
            <v>0</v>
          </cell>
          <cell r="CV117">
            <v>0</v>
          </cell>
          <cell r="CW117" t="str">
            <v>C12</v>
          </cell>
          <cell r="CX117">
            <v>0</v>
          </cell>
          <cell r="CY117">
            <v>0</v>
          </cell>
          <cell r="CZ117">
            <v>0</v>
          </cell>
          <cell r="DA117">
            <v>0</v>
          </cell>
          <cell r="DB117">
            <v>0</v>
          </cell>
          <cell r="DC117" t="str">
            <v>C13</v>
          </cell>
          <cell r="DD117">
            <v>0</v>
          </cell>
          <cell r="DE117">
            <v>0</v>
          </cell>
          <cell r="DF117">
            <v>0</v>
          </cell>
          <cell r="DG117">
            <v>0</v>
          </cell>
          <cell r="DH117">
            <v>0</v>
          </cell>
          <cell r="DI117" t="str">
            <v>C21</v>
          </cell>
          <cell r="DJ117">
            <v>0</v>
          </cell>
          <cell r="DK117">
            <v>0</v>
          </cell>
          <cell r="DL117">
            <v>0</v>
          </cell>
          <cell r="DM117">
            <v>0</v>
          </cell>
          <cell r="DN117">
            <v>0</v>
          </cell>
          <cell r="DO117" t="str">
            <v>C22</v>
          </cell>
          <cell r="DP117">
            <v>0</v>
          </cell>
          <cell r="DQ117">
            <v>0</v>
          </cell>
          <cell r="DR117">
            <v>0</v>
          </cell>
          <cell r="DS117">
            <v>0</v>
          </cell>
          <cell r="DT117">
            <v>0</v>
          </cell>
          <cell r="DU117" t="str">
            <v>C23</v>
          </cell>
          <cell r="DV117">
            <v>0</v>
          </cell>
          <cell r="DW117">
            <v>0</v>
          </cell>
          <cell r="DX117">
            <v>0</v>
          </cell>
          <cell r="DY117">
            <v>0</v>
          </cell>
          <cell r="DZ117">
            <v>0</v>
          </cell>
          <cell r="EA117" t="str">
            <v>C24</v>
          </cell>
          <cell r="EB117">
            <v>0</v>
          </cell>
          <cell r="EC117">
            <v>0</v>
          </cell>
          <cell r="ED117">
            <v>0</v>
          </cell>
          <cell r="EE117">
            <v>0</v>
          </cell>
          <cell r="EF117">
            <v>0</v>
          </cell>
          <cell r="EG117" t="str">
            <v>C25</v>
          </cell>
          <cell r="EH117">
            <v>0</v>
          </cell>
          <cell r="EI117">
            <v>0</v>
          </cell>
          <cell r="EJ117">
            <v>0</v>
          </cell>
          <cell r="EK117">
            <v>0</v>
          </cell>
          <cell r="EL117">
            <v>0</v>
          </cell>
          <cell r="EM117" t="str">
            <v>C26</v>
          </cell>
          <cell r="EN117">
            <v>0</v>
          </cell>
          <cell r="EO117">
            <v>0</v>
          </cell>
          <cell r="EP117">
            <v>0</v>
          </cell>
          <cell r="EQ117">
            <v>0</v>
          </cell>
          <cell r="ER117">
            <v>0</v>
          </cell>
          <cell r="ES117" t="str">
            <v>C27</v>
          </cell>
          <cell r="ET117">
            <v>0</v>
          </cell>
          <cell r="EU117">
            <v>0</v>
          </cell>
          <cell r="EV117">
            <v>0</v>
          </cell>
          <cell r="EW117">
            <v>0</v>
          </cell>
          <cell r="EX117">
            <v>0</v>
          </cell>
          <cell r="EY117" t="str">
            <v>C31</v>
          </cell>
          <cell r="EZ117">
            <v>0</v>
          </cell>
          <cell r="FA117">
            <v>0</v>
          </cell>
          <cell r="FB117">
            <v>0</v>
          </cell>
          <cell r="FC117">
            <v>0</v>
          </cell>
          <cell r="FD117">
            <v>0</v>
          </cell>
          <cell r="FE117" t="str">
            <v>C32</v>
          </cell>
          <cell r="FF117">
            <v>0</v>
          </cell>
          <cell r="FG117">
            <v>0</v>
          </cell>
          <cell r="FH117">
            <v>0</v>
          </cell>
          <cell r="FI117">
            <v>0</v>
          </cell>
          <cell r="FJ117">
            <v>0</v>
          </cell>
          <cell r="FK117" t="str">
            <v>C33</v>
          </cell>
          <cell r="FL117">
            <v>0</v>
          </cell>
          <cell r="FM117">
            <v>0</v>
          </cell>
          <cell r="FN117">
            <v>0</v>
          </cell>
          <cell r="FO117">
            <v>0</v>
          </cell>
          <cell r="FP117">
            <v>0</v>
          </cell>
          <cell r="FQ117" t="str">
            <v>C34</v>
          </cell>
          <cell r="FR117">
            <v>0</v>
          </cell>
          <cell r="FS117">
            <v>0</v>
          </cell>
          <cell r="FT117">
            <v>0</v>
          </cell>
          <cell r="FU117">
            <v>0</v>
          </cell>
          <cell r="FV117">
            <v>0</v>
          </cell>
          <cell r="FW117" t="str">
            <v>C35</v>
          </cell>
          <cell r="FX117">
            <v>0</v>
          </cell>
          <cell r="FY117">
            <v>0</v>
          </cell>
          <cell r="FZ117">
            <v>0</v>
          </cell>
          <cell r="GA117">
            <v>0</v>
          </cell>
          <cell r="GB117">
            <v>0</v>
          </cell>
          <cell r="GC117" t="str">
            <v>C36</v>
          </cell>
          <cell r="GD117">
            <v>0</v>
          </cell>
          <cell r="GE117">
            <v>0</v>
          </cell>
          <cell r="GF117">
            <v>0</v>
          </cell>
          <cell r="GG117">
            <v>0</v>
          </cell>
          <cell r="GH117">
            <v>0</v>
          </cell>
          <cell r="GI117" t="str">
            <v>C37</v>
          </cell>
          <cell r="GJ117">
            <v>0</v>
          </cell>
          <cell r="GK117">
            <v>0</v>
          </cell>
          <cell r="GL117">
            <v>0</v>
          </cell>
          <cell r="GM117">
            <v>0</v>
          </cell>
          <cell r="GN117">
            <v>0</v>
          </cell>
          <cell r="GO117" t="str">
            <v>C38</v>
          </cell>
          <cell r="GP117">
            <v>0</v>
          </cell>
          <cell r="GQ117">
            <v>0</v>
          </cell>
          <cell r="GR117">
            <v>0</v>
          </cell>
          <cell r="GS117">
            <v>0</v>
          </cell>
          <cell r="GT117">
            <v>0</v>
          </cell>
          <cell r="GU117" t="str">
            <v>C39</v>
          </cell>
          <cell r="GV117">
            <v>0</v>
          </cell>
          <cell r="GW117">
            <v>0</v>
          </cell>
          <cell r="GX117">
            <v>0</v>
          </cell>
          <cell r="GY117">
            <v>0</v>
          </cell>
          <cell r="GZ117">
            <v>0</v>
          </cell>
          <cell r="HA117" t="str">
            <v>C310</v>
          </cell>
          <cell r="HB117">
            <v>0</v>
          </cell>
          <cell r="HG117" t="str">
            <v>C310</v>
          </cell>
          <cell r="HH117">
            <v>0</v>
          </cell>
          <cell r="HM117" t="str">
            <v/>
          </cell>
          <cell r="HN117" t="str">
            <v/>
          </cell>
          <cell r="HS117">
            <v>3125</v>
          </cell>
          <cell r="HT117" t="str">
            <v>PKN</v>
          </cell>
          <cell r="HU117">
            <v>0</v>
          </cell>
          <cell r="HV117" t="str">
            <v>IND</v>
          </cell>
          <cell r="HW117">
            <v>0</v>
          </cell>
          <cell r="HX117" t="str">
            <v>MAT-W</v>
          </cell>
          <cell r="HY117">
            <v>0</v>
          </cell>
          <cell r="HZ117" t="str">
            <v>SEJ-W</v>
          </cell>
          <cell r="IA117">
            <v>0</v>
          </cell>
          <cell r="IB117" t="str">
            <v>IGR-W</v>
          </cell>
          <cell r="IC117">
            <v>0</v>
          </cell>
          <cell r="ID117" t="str">
            <v>SBO</v>
          </cell>
          <cell r="IE117">
            <v>0</v>
          </cell>
          <cell r="IF117" t="str">
            <v>PJO</v>
          </cell>
          <cell r="IG117">
            <v>0</v>
          </cell>
          <cell r="IH117" t="str">
            <v>PRA</v>
          </cell>
          <cell r="II117">
            <v>0</v>
          </cell>
          <cell r="IJ117" t="str">
            <v>JAW</v>
          </cell>
          <cell r="IK117">
            <v>0</v>
          </cell>
          <cell r="IL117" t="str">
            <v>ARB</v>
          </cell>
          <cell r="IM117">
            <v>0</v>
          </cell>
          <cell r="IN117" t="str">
            <v>PKM</v>
          </cell>
          <cell r="IO117">
            <v>0</v>
          </cell>
          <cell r="IP117" t="str">
            <v>GEO-P</v>
          </cell>
          <cell r="IQ117">
            <v>0</v>
          </cell>
          <cell r="IR117" t="str">
            <v>SEJ-P</v>
          </cell>
          <cell r="IS117">
            <v>0</v>
          </cell>
          <cell r="IT117" t="str">
            <v>SOS-P</v>
          </cell>
          <cell r="IU117">
            <v>0</v>
          </cell>
          <cell r="IV117" t="str">
            <v>EKO-P</v>
          </cell>
          <cell r="IW117">
            <v>0</v>
          </cell>
          <cell r="IX117" t="str">
            <v>BIO-L</v>
          </cell>
          <cell r="IY117">
            <v>0</v>
          </cell>
          <cell r="IZ117" t="str">
            <v>JEP-L</v>
          </cell>
          <cell r="JA117">
            <v>0</v>
          </cell>
        </row>
        <row r="118">
          <cell r="Q118" t="str">
            <v/>
          </cell>
          <cell r="AB118">
            <v>115</v>
          </cell>
          <cell r="AC118">
            <v>35</v>
          </cell>
          <cell r="AD118">
            <v>3126</v>
          </cell>
          <cell r="AF118" t="str">
            <v>TULUS ANDI</v>
          </cell>
          <cell r="AG118" t="str">
            <v>L</v>
          </cell>
          <cell r="AH118" t="str">
            <v>10-TSM.1</v>
          </cell>
          <cell r="AI118" t="str">
            <v>AGM</v>
          </cell>
          <cell r="AJ118">
            <v>0</v>
          </cell>
          <cell r="AK118">
            <v>0</v>
          </cell>
          <cell r="AL118">
            <v>0</v>
          </cell>
          <cell r="AM118">
            <v>0</v>
          </cell>
          <cell r="AN118">
            <v>0</v>
          </cell>
          <cell r="AO118" t="str">
            <v>PKN</v>
          </cell>
          <cell r="AP118">
            <v>0</v>
          </cell>
          <cell r="AQ118">
            <v>0</v>
          </cell>
          <cell r="AR118">
            <v>0</v>
          </cell>
          <cell r="AS118">
            <v>0</v>
          </cell>
          <cell r="AT118">
            <v>0</v>
          </cell>
          <cell r="AU118" t="str">
            <v>IND</v>
          </cell>
          <cell r="AV118">
            <v>0</v>
          </cell>
          <cell r="AW118">
            <v>0</v>
          </cell>
          <cell r="AX118">
            <v>0</v>
          </cell>
          <cell r="AY118">
            <v>0</v>
          </cell>
          <cell r="AZ118">
            <v>0</v>
          </cell>
          <cell r="BA118" t="str">
            <v>MAT</v>
          </cell>
          <cell r="BB118">
            <v>0</v>
          </cell>
          <cell r="BC118">
            <v>0</v>
          </cell>
          <cell r="BD118">
            <v>0</v>
          </cell>
          <cell r="BE118">
            <v>0</v>
          </cell>
          <cell r="BF118">
            <v>0</v>
          </cell>
          <cell r="BG118" t="str">
            <v>SEJ</v>
          </cell>
          <cell r="BH118">
            <v>0</v>
          </cell>
          <cell r="BI118">
            <v>0</v>
          </cell>
          <cell r="BJ118">
            <v>0</v>
          </cell>
          <cell r="BK118">
            <v>0</v>
          </cell>
          <cell r="BL118">
            <v>0</v>
          </cell>
          <cell r="BM118" t="str">
            <v>ING</v>
          </cell>
          <cell r="BN118">
            <v>0</v>
          </cell>
          <cell r="BO118">
            <v>0</v>
          </cell>
          <cell r="BP118">
            <v>0</v>
          </cell>
          <cell r="BQ118">
            <v>0</v>
          </cell>
          <cell r="BR118">
            <v>0</v>
          </cell>
          <cell r="BS118" t="str">
            <v>SBU</v>
          </cell>
          <cell r="BT118">
            <v>0</v>
          </cell>
          <cell r="BU118">
            <v>0</v>
          </cell>
          <cell r="BV118">
            <v>0</v>
          </cell>
          <cell r="BW118">
            <v>0</v>
          </cell>
          <cell r="BX118">
            <v>0</v>
          </cell>
          <cell r="BY118" t="str">
            <v>KWU</v>
          </cell>
          <cell r="BZ118">
            <v>0</v>
          </cell>
          <cell r="CA118">
            <v>0</v>
          </cell>
          <cell r="CB118">
            <v>0</v>
          </cell>
          <cell r="CC118">
            <v>0</v>
          </cell>
          <cell r="CD118">
            <v>0</v>
          </cell>
          <cell r="CE118" t="str">
            <v>POR</v>
          </cell>
          <cell r="CF118">
            <v>0</v>
          </cell>
          <cell r="CG118">
            <v>0</v>
          </cell>
          <cell r="CH118">
            <v>0</v>
          </cell>
          <cell r="CI118">
            <v>0</v>
          </cell>
          <cell r="CJ118">
            <v>0</v>
          </cell>
          <cell r="CK118" t="str">
            <v>JAW</v>
          </cell>
          <cell r="CL118">
            <v>0</v>
          </cell>
          <cell r="CM118">
            <v>0</v>
          </cell>
          <cell r="CN118">
            <v>0</v>
          </cell>
          <cell r="CO118">
            <v>0</v>
          </cell>
          <cell r="CP118">
            <v>0</v>
          </cell>
          <cell r="CQ118" t="str">
            <v>C11</v>
          </cell>
          <cell r="CR118">
            <v>0</v>
          </cell>
          <cell r="CS118">
            <v>0</v>
          </cell>
          <cell r="CT118">
            <v>0</v>
          </cell>
          <cell r="CU118">
            <v>0</v>
          </cell>
          <cell r="CV118">
            <v>0</v>
          </cell>
          <cell r="CW118" t="str">
            <v>C12</v>
          </cell>
          <cell r="CX118">
            <v>0</v>
          </cell>
          <cell r="CY118">
            <v>0</v>
          </cell>
          <cell r="CZ118">
            <v>0</v>
          </cell>
          <cell r="DA118">
            <v>0</v>
          </cell>
          <cell r="DB118">
            <v>0</v>
          </cell>
          <cell r="DC118" t="str">
            <v>C13</v>
          </cell>
          <cell r="DD118">
            <v>0</v>
          </cell>
          <cell r="DE118">
            <v>0</v>
          </cell>
          <cell r="DF118">
            <v>0</v>
          </cell>
          <cell r="DG118">
            <v>0</v>
          </cell>
          <cell r="DH118">
            <v>0</v>
          </cell>
          <cell r="DI118" t="str">
            <v>C21</v>
          </cell>
          <cell r="DJ118">
            <v>0</v>
          </cell>
          <cell r="DK118">
            <v>0</v>
          </cell>
          <cell r="DL118">
            <v>0</v>
          </cell>
          <cell r="DM118">
            <v>0</v>
          </cell>
          <cell r="DN118">
            <v>0</v>
          </cell>
          <cell r="DO118" t="str">
            <v>C22</v>
          </cell>
          <cell r="DP118">
            <v>0</v>
          </cell>
          <cell r="DQ118">
            <v>0</v>
          </cell>
          <cell r="DR118">
            <v>0</v>
          </cell>
          <cell r="DS118">
            <v>0</v>
          </cell>
          <cell r="DT118">
            <v>0</v>
          </cell>
          <cell r="DU118" t="str">
            <v>C23</v>
          </cell>
          <cell r="DV118">
            <v>0</v>
          </cell>
          <cell r="DW118">
            <v>0</v>
          </cell>
          <cell r="DX118">
            <v>0</v>
          </cell>
          <cell r="DY118">
            <v>0</v>
          </cell>
          <cell r="DZ118">
            <v>0</v>
          </cell>
          <cell r="EA118" t="str">
            <v>C24</v>
          </cell>
          <cell r="EB118">
            <v>0</v>
          </cell>
          <cell r="EC118">
            <v>0</v>
          </cell>
          <cell r="ED118">
            <v>0</v>
          </cell>
          <cell r="EE118">
            <v>0</v>
          </cell>
          <cell r="EF118">
            <v>0</v>
          </cell>
          <cell r="EG118" t="str">
            <v>C25</v>
          </cell>
          <cell r="EH118">
            <v>0</v>
          </cell>
          <cell r="EI118">
            <v>0</v>
          </cell>
          <cell r="EJ118">
            <v>0</v>
          </cell>
          <cell r="EK118">
            <v>0</v>
          </cell>
          <cell r="EL118">
            <v>0</v>
          </cell>
          <cell r="EM118" t="str">
            <v>C26</v>
          </cell>
          <cell r="EN118">
            <v>0</v>
          </cell>
          <cell r="EO118">
            <v>0</v>
          </cell>
          <cell r="EP118">
            <v>0</v>
          </cell>
          <cell r="EQ118">
            <v>0</v>
          </cell>
          <cell r="ER118">
            <v>0</v>
          </cell>
          <cell r="ES118" t="str">
            <v>C27</v>
          </cell>
          <cell r="ET118">
            <v>0</v>
          </cell>
          <cell r="EU118">
            <v>0</v>
          </cell>
          <cell r="EV118">
            <v>0</v>
          </cell>
          <cell r="EW118">
            <v>0</v>
          </cell>
          <cell r="EX118">
            <v>0</v>
          </cell>
          <cell r="EY118" t="str">
            <v>C31</v>
          </cell>
          <cell r="EZ118">
            <v>0</v>
          </cell>
          <cell r="FA118">
            <v>0</v>
          </cell>
          <cell r="FB118">
            <v>0</v>
          </cell>
          <cell r="FC118">
            <v>0</v>
          </cell>
          <cell r="FD118">
            <v>0</v>
          </cell>
          <cell r="FE118" t="str">
            <v>C32</v>
          </cell>
          <cell r="FF118">
            <v>0</v>
          </cell>
          <cell r="FG118">
            <v>0</v>
          </cell>
          <cell r="FH118">
            <v>0</v>
          </cell>
          <cell r="FI118">
            <v>0</v>
          </cell>
          <cell r="FJ118">
            <v>0</v>
          </cell>
          <cell r="FK118" t="str">
            <v>C33</v>
          </cell>
          <cell r="FL118">
            <v>0</v>
          </cell>
          <cell r="FM118">
            <v>0</v>
          </cell>
          <cell r="FN118">
            <v>0</v>
          </cell>
          <cell r="FO118">
            <v>0</v>
          </cell>
          <cell r="FP118">
            <v>0</v>
          </cell>
          <cell r="FQ118" t="str">
            <v>C34</v>
          </cell>
          <cell r="FR118">
            <v>0</v>
          </cell>
          <cell r="FS118">
            <v>0</v>
          </cell>
          <cell r="FT118">
            <v>0</v>
          </cell>
          <cell r="FU118">
            <v>0</v>
          </cell>
          <cell r="FV118">
            <v>0</v>
          </cell>
          <cell r="FW118" t="str">
            <v>C35</v>
          </cell>
          <cell r="FX118">
            <v>0</v>
          </cell>
          <cell r="FY118">
            <v>0</v>
          </cell>
          <cell r="FZ118">
            <v>0</v>
          </cell>
          <cell r="GA118">
            <v>0</v>
          </cell>
          <cell r="GB118">
            <v>0</v>
          </cell>
          <cell r="GC118" t="str">
            <v>C36</v>
          </cell>
          <cell r="GD118">
            <v>0</v>
          </cell>
          <cell r="GE118">
            <v>0</v>
          </cell>
          <cell r="GF118">
            <v>0</v>
          </cell>
          <cell r="GG118">
            <v>0</v>
          </cell>
          <cell r="GH118">
            <v>0</v>
          </cell>
          <cell r="GI118" t="str">
            <v>C37</v>
          </cell>
          <cell r="GJ118">
            <v>0</v>
          </cell>
          <cell r="GK118">
            <v>0</v>
          </cell>
          <cell r="GL118">
            <v>0</v>
          </cell>
          <cell r="GM118">
            <v>0</v>
          </cell>
          <cell r="GN118">
            <v>0</v>
          </cell>
          <cell r="GO118" t="str">
            <v>C38</v>
          </cell>
          <cell r="GP118">
            <v>0</v>
          </cell>
          <cell r="GQ118">
            <v>0</v>
          </cell>
          <cell r="GR118">
            <v>0</v>
          </cell>
          <cell r="GS118">
            <v>0</v>
          </cell>
          <cell r="GT118">
            <v>0</v>
          </cell>
          <cell r="GU118" t="str">
            <v>C39</v>
          </cell>
          <cell r="GV118">
            <v>0</v>
          </cell>
          <cell r="GW118">
            <v>0</v>
          </cell>
          <cell r="GX118">
            <v>0</v>
          </cell>
          <cell r="GY118">
            <v>0</v>
          </cell>
          <cell r="GZ118">
            <v>0</v>
          </cell>
          <cell r="HA118" t="str">
            <v>C310</v>
          </cell>
          <cell r="HB118">
            <v>0</v>
          </cell>
          <cell r="HG118" t="str">
            <v>C310</v>
          </cell>
          <cell r="HH118">
            <v>0</v>
          </cell>
          <cell r="HM118" t="str">
            <v/>
          </cell>
          <cell r="HN118" t="str">
            <v/>
          </cell>
          <cell r="HS118">
            <v>3126</v>
          </cell>
          <cell r="HT118" t="str">
            <v>PKN</v>
          </cell>
          <cell r="HU118">
            <v>0</v>
          </cell>
          <cell r="HV118" t="str">
            <v>IND</v>
          </cell>
          <cell r="HW118">
            <v>0</v>
          </cell>
          <cell r="HX118" t="str">
            <v>MAT-W</v>
          </cell>
          <cell r="HY118">
            <v>0</v>
          </cell>
          <cell r="HZ118" t="str">
            <v>SEJ-W</v>
          </cell>
          <cell r="IA118">
            <v>0</v>
          </cell>
          <cell r="IB118" t="str">
            <v>IGR-W</v>
          </cell>
          <cell r="IC118">
            <v>0</v>
          </cell>
          <cell r="ID118" t="str">
            <v>SBO</v>
          </cell>
          <cell r="IE118">
            <v>0</v>
          </cell>
          <cell r="IF118" t="str">
            <v>PJO</v>
          </cell>
          <cell r="IG118">
            <v>0</v>
          </cell>
          <cell r="IH118" t="str">
            <v>PRA</v>
          </cell>
          <cell r="II118">
            <v>0</v>
          </cell>
          <cell r="IJ118" t="str">
            <v>JAW</v>
          </cell>
          <cell r="IK118">
            <v>0</v>
          </cell>
          <cell r="IL118" t="str">
            <v>ARB</v>
          </cell>
          <cell r="IM118">
            <v>0</v>
          </cell>
          <cell r="IN118" t="str">
            <v>PKM</v>
          </cell>
          <cell r="IO118">
            <v>0</v>
          </cell>
          <cell r="IP118" t="str">
            <v>GEO-P</v>
          </cell>
          <cell r="IQ118">
            <v>0</v>
          </cell>
          <cell r="IR118" t="str">
            <v>SEJ-P</v>
          </cell>
          <cell r="IS118">
            <v>0</v>
          </cell>
          <cell r="IT118" t="str">
            <v>SOS-P</v>
          </cell>
          <cell r="IU118">
            <v>0</v>
          </cell>
          <cell r="IV118" t="str">
            <v>EKO-P</v>
          </cell>
          <cell r="IW118">
            <v>0</v>
          </cell>
          <cell r="IX118" t="str">
            <v>BIO-L</v>
          </cell>
          <cell r="IY118">
            <v>0</v>
          </cell>
          <cell r="IZ118" t="str">
            <v>JEP-L</v>
          </cell>
          <cell r="JA118">
            <v>0</v>
          </cell>
        </row>
        <row r="119">
          <cell r="Q119" t="str">
            <v/>
          </cell>
          <cell r="AB119">
            <v>116</v>
          </cell>
          <cell r="AC119">
            <v>36</v>
          </cell>
          <cell r="AD119">
            <v>3127</v>
          </cell>
          <cell r="AE119" t="str">
            <v>9999381593</v>
          </cell>
          <cell r="AF119" t="str">
            <v>WAHYU</v>
          </cell>
          <cell r="AG119" t="str">
            <v>L</v>
          </cell>
          <cell r="AH119" t="str">
            <v>10-TSM.1</v>
          </cell>
          <cell r="AI119" t="str">
            <v>AGM</v>
          </cell>
          <cell r="AJ119">
            <v>0</v>
          </cell>
          <cell r="AK119">
            <v>0</v>
          </cell>
          <cell r="AL119">
            <v>0</v>
          </cell>
          <cell r="AM119">
            <v>0</v>
          </cell>
          <cell r="AN119">
            <v>0</v>
          </cell>
          <cell r="AO119" t="str">
            <v>PKN</v>
          </cell>
          <cell r="AP119">
            <v>0</v>
          </cell>
          <cell r="AQ119">
            <v>0</v>
          </cell>
          <cell r="AR119">
            <v>0</v>
          </cell>
          <cell r="AS119">
            <v>0</v>
          </cell>
          <cell r="AT119">
            <v>0</v>
          </cell>
          <cell r="AU119" t="str">
            <v>IND</v>
          </cell>
          <cell r="AV119">
            <v>0</v>
          </cell>
          <cell r="AW119">
            <v>0</v>
          </cell>
          <cell r="AX119">
            <v>0</v>
          </cell>
          <cell r="AY119">
            <v>0</v>
          </cell>
          <cell r="AZ119">
            <v>0</v>
          </cell>
          <cell r="BA119" t="str">
            <v>MAT</v>
          </cell>
          <cell r="BB119">
            <v>0</v>
          </cell>
          <cell r="BC119">
            <v>0</v>
          </cell>
          <cell r="BD119">
            <v>0</v>
          </cell>
          <cell r="BE119">
            <v>0</v>
          </cell>
          <cell r="BF119">
            <v>0</v>
          </cell>
          <cell r="BG119" t="str">
            <v>SEJ</v>
          </cell>
          <cell r="BH119">
            <v>0</v>
          </cell>
          <cell r="BI119">
            <v>0</v>
          </cell>
          <cell r="BJ119">
            <v>0</v>
          </cell>
          <cell r="BK119">
            <v>0</v>
          </cell>
          <cell r="BL119">
            <v>0</v>
          </cell>
          <cell r="BM119" t="str">
            <v>ING</v>
          </cell>
          <cell r="BN119">
            <v>0</v>
          </cell>
          <cell r="BO119">
            <v>0</v>
          </cell>
          <cell r="BP119">
            <v>0</v>
          </cell>
          <cell r="BQ119">
            <v>0</v>
          </cell>
          <cell r="BR119">
            <v>0</v>
          </cell>
          <cell r="BS119" t="str">
            <v>SBU</v>
          </cell>
          <cell r="BT119">
            <v>0</v>
          </cell>
          <cell r="BU119">
            <v>0</v>
          </cell>
          <cell r="BV119">
            <v>0</v>
          </cell>
          <cell r="BW119">
            <v>0</v>
          </cell>
          <cell r="BX119">
            <v>0</v>
          </cell>
          <cell r="BY119" t="str">
            <v>KWU</v>
          </cell>
          <cell r="BZ119">
            <v>0</v>
          </cell>
          <cell r="CA119">
            <v>0</v>
          </cell>
          <cell r="CB119">
            <v>0</v>
          </cell>
          <cell r="CC119">
            <v>0</v>
          </cell>
          <cell r="CD119">
            <v>0</v>
          </cell>
          <cell r="CE119" t="str">
            <v>POR</v>
          </cell>
          <cell r="CF119">
            <v>0</v>
          </cell>
          <cell r="CG119">
            <v>0</v>
          </cell>
          <cell r="CH119">
            <v>0</v>
          </cell>
          <cell r="CI119">
            <v>0</v>
          </cell>
          <cell r="CJ119">
            <v>0</v>
          </cell>
          <cell r="CK119" t="str">
            <v>JAW</v>
          </cell>
          <cell r="CL119">
            <v>0</v>
          </cell>
          <cell r="CM119">
            <v>0</v>
          </cell>
          <cell r="CN119">
            <v>0</v>
          </cell>
          <cell r="CO119">
            <v>0</v>
          </cell>
          <cell r="CP119">
            <v>0</v>
          </cell>
          <cell r="CQ119" t="str">
            <v>C11</v>
          </cell>
          <cell r="CR119">
            <v>0</v>
          </cell>
          <cell r="CS119">
            <v>0</v>
          </cell>
          <cell r="CT119">
            <v>0</v>
          </cell>
          <cell r="CU119">
            <v>0</v>
          </cell>
          <cell r="CV119">
            <v>0</v>
          </cell>
          <cell r="CW119" t="str">
            <v>C12</v>
          </cell>
          <cell r="CX119">
            <v>0</v>
          </cell>
          <cell r="CY119">
            <v>0</v>
          </cell>
          <cell r="CZ119">
            <v>0</v>
          </cell>
          <cell r="DA119">
            <v>0</v>
          </cell>
          <cell r="DB119">
            <v>0</v>
          </cell>
          <cell r="DC119" t="str">
            <v>C13</v>
          </cell>
          <cell r="DD119">
            <v>0</v>
          </cell>
          <cell r="DE119">
            <v>0</v>
          </cell>
          <cell r="DF119">
            <v>0</v>
          </cell>
          <cell r="DG119">
            <v>0</v>
          </cell>
          <cell r="DH119">
            <v>0</v>
          </cell>
          <cell r="DI119" t="str">
            <v>C21</v>
          </cell>
          <cell r="DJ119">
            <v>0</v>
          </cell>
          <cell r="DK119">
            <v>0</v>
          </cell>
          <cell r="DL119">
            <v>0</v>
          </cell>
          <cell r="DM119">
            <v>0</v>
          </cell>
          <cell r="DN119">
            <v>0</v>
          </cell>
          <cell r="DO119" t="str">
            <v>C22</v>
          </cell>
          <cell r="DP119">
            <v>0</v>
          </cell>
          <cell r="DQ119">
            <v>0</v>
          </cell>
          <cell r="DR119">
            <v>0</v>
          </cell>
          <cell r="DS119">
            <v>0</v>
          </cell>
          <cell r="DT119">
            <v>0</v>
          </cell>
          <cell r="DU119" t="str">
            <v>C23</v>
          </cell>
          <cell r="DV119">
            <v>0</v>
          </cell>
          <cell r="DW119">
            <v>0</v>
          </cell>
          <cell r="DX119">
            <v>0</v>
          </cell>
          <cell r="DY119">
            <v>0</v>
          </cell>
          <cell r="DZ119">
            <v>0</v>
          </cell>
          <cell r="EA119" t="str">
            <v>C24</v>
          </cell>
          <cell r="EB119">
            <v>0</v>
          </cell>
          <cell r="EC119">
            <v>0</v>
          </cell>
          <cell r="ED119">
            <v>0</v>
          </cell>
          <cell r="EE119">
            <v>0</v>
          </cell>
          <cell r="EF119">
            <v>0</v>
          </cell>
          <cell r="EG119" t="str">
            <v>C25</v>
          </cell>
          <cell r="EH119">
            <v>0</v>
          </cell>
          <cell r="EI119">
            <v>0</v>
          </cell>
          <cell r="EJ119">
            <v>0</v>
          </cell>
          <cell r="EK119">
            <v>0</v>
          </cell>
          <cell r="EL119">
            <v>0</v>
          </cell>
          <cell r="EM119" t="str">
            <v>C26</v>
          </cell>
          <cell r="EN119">
            <v>0</v>
          </cell>
          <cell r="EO119">
            <v>0</v>
          </cell>
          <cell r="EP119">
            <v>0</v>
          </cell>
          <cell r="EQ119">
            <v>0</v>
          </cell>
          <cell r="ER119">
            <v>0</v>
          </cell>
          <cell r="ES119" t="str">
            <v>C27</v>
          </cell>
          <cell r="ET119">
            <v>0</v>
          </cell>
          <cell r="EU119">
            <v>0</v>
          </cell>
          <cell r="EV119">
            <v>0</v>
          </cell>
          <cell r="EW119">
            <v>0</v>
          </cell>
          <cell r="EX119">
            <v>0</v>
          </cell>
          <cell r="EY119" t="str">
            <v>C31</v>
          </cell>
          <cell r="EZ119">
            <v>0</v>
          </cell>
          <cell r="FA119">
            <v>0</v>
          </cell>
          <cell r="FB119">
            <v>0</v>
          </cell>
          <cell r="FC119">
            <v>0</v>
          </cell>
          <cell r="FD119">
            <v>0</v>
          </cell>
          <cell r="FE119" t="str">
            <v>C32</v>
          </cell>
          <cell r="FF119">
            <v>0</v>
          </cell>
          <cell r="FG119">
            <v>0</v>
          </cell>
          <cell r="FH119">
            <v>0</v>
          </cell>
          <cell r="FI119">
            <v>0</v>
          </cell>
          <cell r="FJ119">
            <v>0</v>
          </cell>
          <cell r="FK119" t="str">
            <v>C33</v>
          </cell>
          <cell r="FL119">
            <v>0</v>
          </cell>
          <cell r="FM119">
            <v>0</v>
          </cell>
          <cell r="FN119">
            <v>0</v>
          </cell>
          <cell r="FO119">
            <v>0</v>
          </cell>
          <cell r="FP119">
            <v>0</v>
          </cell>
          <cell r="FQ119" t="str">
            <v>C34</v>
          </cell>
          <cell r="FR119">
            <v>0</v>
          </cell>
          <cell r="FS119">
            <v>0</v>
          </cell>
          <cell r="FT119">
            <v>0</v>
          </cell>
          <cell r="FU119">
            <v>0</v>
          </cell>
          <cell r="FV119">
            <v>0</v>
          </cell>
          <cell r="FW119" t="str">
            <v>C35</v>
          </cell>
          <cell r="FX119">
            <v>0</v>
          </cell>
          <cell r="FY119">
            <v>0</v>
          </cell>
          <cell r="FZ119">
            <v>0</v>
          </cell>
          <cell r="GA119">
            <v>0</v>
          </cell>
          <cell r="GB119">
            <v>0</v>
          </cell>
          <cell r="GC119" t="str">
            <v>C36</v>
          </cell>
          <cell r="GD119">
            <v>0</v>
          </cell>
          <cell r="GE119">
            <v>0</v>
          </cell>
          <cell r="GF119">
            <v>0</v>
          </cell>
          <cell r="GG119">
            <v>0</v>
          </cell>
          <cell r="GH119">
            <v>0</v>
          </cell>
          <cell r="GI119" t="str">
            <v>C37</v>
          </cell>
          <cell r="GJ119">
            <v>0</v>
          </cell>
          <cell r="GK119">
            <v>0</v>
          </cell>
          <cell r="GL119">
            <v>0</v>
          </cell>
          <cell r="GM119">
            <v>0</v>
          </cell>
          <cell r="GN119">
            <v>0</v>
          </cell>
          <cell r="GO119" t="str">
            <v>C38</v>
          </cell>
          <cell r="GP119">
            <v>0</v>
          </cell>
          <cell r="GQ119">
            <v>0</v>
          </cell>
          <cell r="GR119">
            <v>0</v>
          </cell>
          <cell r="GS119">
            <v>0</v>
          </cell>
          <cell r="GT119">
            <v>0</v>
          </cell>
          <cell r="GU119" t="str">
            <v>C39</v>
          </cell>
          <cell r="GV119">
            <v>0</v>
          </cell>
          <cell r="GW119">
            <v>0</v>
          </cell>
          <cell r="GX119">
            <v>0</v>
          </cell>
          <cell r="GY119">
            <v>0</v>
          </cell>
          <cell r="GZ119">
            <v>0</v>
          </cell>
          <cell r="HA119" t="str">
            <v>C310</v>
          </cell>
          <cell r="HB119">
            <v>0</v>
          </cell>
          <cell r="HG119" t="str">
            <v>C310</v>
          </cell>
          <cell r="HH119">
            <v>0</v>
          </cell>
          <cell r="HM119" t="str">
            <v/>
          </cell>
          <cell r="HN119" t="str">
            <v/>
          </cell>
          <cell r="HS119">
            <v>3127</v>
          </cell>
          <cell r="HT119" t="str">
            <v>PKN</v>
          </cell>
          <cell r="HU119">
            <v>0</v>
          </cell>
          <cell r="HV119" t="str">
            <v>IND</v>
          </cell>
          <cell r="HW119">
            <v>0</v>
          </cell>
          <cell r="HX119" t="str">
            <v>MAT-W</v>
          </cell>
          <cell r="HY119">
            <v>0</v>
          </cell>
          <cell r="HZ119" t="str">
            <v>SEJ-W</v>
          </cell>
          <cell r="IA119">
            <v>0</v>
          </cell>
          <cell r="IB119" t="str">
            <v>IGR-W</v>
          </cell>
          <cell r="IC119">
            <v>0</v>
          </cell>
          <cell r="ID119" t="str">
            <v>SBO</v>
          </cell>
          <cell r="IE119">
            <v>0</v>
          </cell>
          <cell r="IF119" t="str">
            <v>PJO</v>
          </cell>
          <cell r="IG119">
            <v>0</v>
          </cell>
          <cell r="IH119" t="str">
            <v>PRA</v>
          </cell>
          <cell r="II119">
            <v>0</v>
          </cell>
          <cell r="IJ119" t="str">
            <v>JAW</v>
          </cell>
          <cell r="IK119">
            <v>0</v>
          </cell>
          <cell r="IL119" t="str">
            <v>ARB</v>
          </cell>
          <cell r="IM119">
            <v>0</v>
          </cell>
          <cell r="IN119" t="str">
            <v>PKM</v>
          </cell>
          <cell r="IO119">
            <v>0</v>
          </cell>
          <cell r="IP119" t="str">
            <v>GEO-P</v>
          </cell>
          <cell r="IQ119">
            <v>0</v>
          </cell>
          <cell r="IR119" t="str">
            <v>SEJ-P</v>
          </cell>
          <cell r="IS119">
            <v>0</v>
          </cell>
          <cell r="IT119" t="str">
            <v>SOS-P</v>
          </cell>
          <cell r="IU119">
            <v>0</v>
          </cell>
          <cell r="IV119" t="str">
            <v>EKO-P</v>
          </cell>
          <cell r="IW119">
            <v>0</v>
          </cell>
          <cell r="IX119" t="str">
            <v>BIO-L</v>
          </cell>
          <cell r="IY119">
            <v>0</v>
          </cell>
          <cell r="IZ119" t="str">
            <v>JEP-L</v>
          </cell>
          <cell r="JA119">
            <v>0</v>
          </cell>
        </row>
        <row r="120">
          <cell r="Q120" t="str">
            <v/>
          </cell>
          <cell r="AB120">
            <v>117</v>
          </cell>
          <cell r="AC120">
            <v>37</v>
          </cell>
          <cell r="AD120">
            <v>2880</v>
          </cell>
          <cell r="AE120" t="str">
            <v>9991958179</v>
          </cell>
          <cell r="AF120" t="str">
            <v>ZAENAL ABIDIN</v>
          </cell>
          <cell r="AG120" t="str">
            <v>L</v>
          </cell>
          <cell r="AH120" t="str">
            <v>10-TSM.1</v>
          </cell>
          <cell r="AI120" t="str">
            <v>AGM</v>
          </cell>
          <cell r="AJ120">
            <v>0</v>
          </cell>
          <cell r="AK120">
            <v>0</v>
          </cell>
          <cell r="AL120">
            <v>0</v>
          </cell>
          <cell r="AM120">
            <v>0</v>
          </cell>
          <cell r="AN120">
            <v>0</v>
          </cell>
          <cell r="AO120" t="str">
            <v>PKN</v>
          </cell>
          <cell r="AP120">
            <v>0</v>
          </cell>
          <cell r="AQ120">
            <v>0</v>
          </cell>
          <cell r="AR120">
            <v>0</v>
          </cell>
          <cell r="AS120">
            <v>0</v>
          </cell>
          <cell r="AT120">
            <v>0</v>
          </cell>
          <cell r="AU120" t="str">
            <v>IND</v>
          </cell>
          <cell r="AV120">
            <v>0</v>
          </cell>
          <cell r="AW120">
            <v>0</v>
          </cell>
          <cell r="AX120">
            <v>0</v>
          </cell>
          <cell r="AY120">
            <v>0</v>
          </cell>
          <cell r="AZ120">
            <v>0</v>
          </cell>
          <cell r="BA120" t="str">
            <v>MAT</v>
          </cell>
          <cell r="BB120">
            <v>0</v>
          </cell>
          <cell r="BC120">
            <v>0</v>
          </cell>
          <cell r="BD120">
            <v>0</v>
          </cell>
          <cell r="BE120">
            <v>0</v>
          </cell>
          <cell r="BF120">
            <v>0</v>
          </cell>
          <cell r="BG120" t="str">
            <v>SEJ</v>
          </cell>
          <cell r="BH120">
            <v>0</v>
          </cell>
          <cell r="BI120">
            <v>0</v>
          </cell>
          <cell r="BJ120">
            <v>0</v>
          </cell>
          <cell r="BK120">
            <v>0</v>
          </cell>
          <cell r="BL120">
            <v>0</v>
          </cell>
          <cell r="BM120" t="str">
            <v>ING</v>
          </cell>
          <cell r="BN120">
            <v>0</v>
          </cell>
          <cell r="BO120">
            <v>0</v>
          </cell>
          <cell r="BP120">
            <v>0</v>
          </cell>
          <cell r="BQ120">
            <v>0</v>
          </cell>
          <cell r="BR120">
            <v>0</v>
          </cell>
          <cell r="BS120" t="str">
            <v>SBU</v>
          </cell>
          <cell r="BT120">
            <v>0</v>
          </cell>
          <cell r="BU120">
            <v>0</v>
          </cell>
          <cell r="BV120">
            <v>0</v>
          </cell>
          <cell r="BW120">
            <v>0</v>
          </cell>
          <cell r="BX120">
            <v>0</v>
          </cell>
          <cell r="BY120" t="str">
            <v>KWU</v>
          </cell>
          <cell r="BZ120">
            <v>0</v>
          </cell>
          <cell r="CA120">
            <v>0</v>
          </cell>
          <cell r="CB120">
            <v>0</v>
          </cell>
          <cell r="CC120">
            <v>0</v>
          </cell>
          <cell r="CD120">
            <v>0</v>
          </cell>
          <cell r="CE120" t="str">
            <v>POR</v>
          </cell>
          <cell r="CF120">
            <v>0</v>
          </cell>
          <cell r="CG120">
            <v>0</v>
          </cell>
          <cell r="CH120">
            <v>0</v>
          </cell>
          <cell r="CI120">
            <v>0</v>
          </cell>
          <cell r="CJ120">
            <v>0</v>
          </cell>
          <cell r="CK120" t="str">
            <v>JAW</v>
          </cell>
          <cell r="CL120">
            <v>0</v>
          </cell>
          <cell r="CM120">
            <v>0</v>
          </cell>
          <cell r="CN120">
            <v>0</v>
          </cell>
          <cell r="CO120">
            <v>0</v>
          </cell>
          <cell r="CP120">
            <v>0</v>
          </cell>
          <cell r="CQ120" t="str">
            <v>C11</v>
          </cell>
          <cell r="CR120">
            <v>0</v>
          </cell>
          <cell r="CS120">
            <v>0</v>
          </cell>
          <cell r="CT120">
            <v>0</v>
          </cell>
          <cell r="CU120">
            <v>0</v>
          </cell>
          <cell r="CV120">
            <v>0</v>
          </cell>
          <cell r="CW120" t="str">
            <v>C12</v>
          </cell>
          <cell r="CX120">
            <v>0</v>
          </cell>
          <cell r="CY120">
            <v>0</v>
          </cell>
          <cell r="CZ120">
            <v>0</v>
          </cell>
          <cell r="DA120">
            <v>0</v>
          </cell>
          <cell r="DB120">
            <v>0</v>
          </cell>
          <cell r="DC120" t="str">
            <v>C13</v>
          </cell>
          <cell r="DD120">
            <v>0</v>
          </cell>
          <cell r="DE120">
            <v>0</v>
          </cell>
          <cell r="DF120">
            <v>0</v>
          </cell>
          <cell r="DG120">
            <v>0</v>
          </cell>
          <cell r="DH120">
            <v>0</v>
          </cell>
          <cell r="DI120" t="str">
            <v>C21</v>
          </cell>
          <cell r="DJ120">
            <v>0</v>
          </cell>
          <cell r="DK120">
            <v>0</v>
          </cell>
          <cell r="DL120">
            <v>0</v>
          </cell>
          <cell r="DM120">
            <v>0</v>
          </cell>
          <cell r="DN120">
            <v>0</v>
          </cell>
          <cell r="DO120" t="str">
            <v>C22</v>
          </cell>
          <cell r="DP120">
            <v>0</v>
          </cell>
          <cell r="DQ120">
            <v>0</v>
          </cell>
          <cell r="DR120">
            <v>0</v>
          </cell>
          <cell r="DS120">
            <v>0</v>
          </cell>
          <cell r="DT120">
            <v>0</v>
          </cell>
          <cell r="DU120" t="str">
            <v>C23</v>
          </cell>
          <cell r="DV120">
            <v>0</v>
          </cell>
          <cell r="DW120">
            <v>0</v>
          </cell>
          <cell r="DX120">
            <v>0</v>
          </cell>
          <cell r="DY120">
            <v>0</v>
          </cell>
          <cell r="DZ120">
            <v>0</v>
          </cell>
          <cell r="EA120" t="str">
            <v>C24</v>
          </cell>
          <cell r="EB120">
            <v>0</v>
          </cell>
          <cell r="EC120">
            <v>0</v>
          </cell>
          <cell r="ED120">
            <v>0</v>
          </cell>
          <cell r="EE120">
            <v>0</v>
          </cell>
          <cell r="EF120">
            <v>0</v>
          </cell>
          <cell r="EG120" t="str">
            <v>C25</v>
          </cell>
          <cell r="EH120">
            <v>0</v>
          </cell>
          <cell r="EI120">
            <v>0</v>
          </cell>
          <cell r="EJ120">
            <v>0</v>
          </cell>
          <cell r="EK120">
            <v>0</v>
          </cell>
          <cell r="EL120">
            <v>0</v>
          </cell>
          <cell r="EM120" t="str">
            <v>C26</v>
          </cell>
          <cell r="EN120">
            <v>0</v>
          </cell>
          <cell r="EO120">
            <v>0</v>
          </cell>
          <cell r="EP120">
            <v>0</v>
          </cell>
          <cell r="EQ120">
            <v>0</v>
          </cell>
          <cell r="ER120">
            <v>0</v>
          </cell>
          <cell r="ES120" t="str">
            <v>C27</v>
          </cell>
          <cell r="ET120">
            <v>0</v>
          </cell>
          <cell r="EU120">
            <v>0</v>
          </cell>
          <cell r="EV120">
            <v>0</v>
          </cell>
          <cell r="EW120">
            <v>0</v>
          </cell>
          <cell r="EX120">
            <v>0</v>
          </cell>
          <cell r="EY120" t="str">
            <v>C31</v>
          </cell>
          <cell r="EZ120">
            <v>0</v>
          </cell>
          <cell r="FA120">
            <v>0</v>
          </cell>
          <cell r="FB120">
            <v>0</v>
          </cell>
          <cell r="FC120">
            <v>0</v>
          </cell>
          <cell r="FD120">
            <v>0</v>
          </cell>
          <cell r="FE120" t="str">
            <v>C32</v>
          </cell>
          <cell r="FF120">
            <v>0</v>
          </cell>
          <cell r="FG120">
            <v>0</v>
          </cell>
          <cell r="FH120">
            <v>0</v>
          </cell>
          <cell r="FI120">
            <v>0</v>
          </cell>
          <cell r="FJ120">
            <v>0</v>
          </cell>
          <cell r="FK120" t="str">
            <v>C33</v>
          </cell>
          <cell r="FL120">
            <v>0</v>
          </cell>
          <cell r="FM120">
            <v>0</v>
          </cell>
          <cell r="FN120">
            <v>0</v>
          </cell>
          <cell r="FO120">
            <v>0</v>
          </cell>
          <cell r="FP120">
            <v>0</v>
          </cell>
          <cell r="FQ120" t="str">
            <v>C34</v>
          </cell>
          <cell r="FR120">
            <v>0</v>
          </cell>
          <cell r="FS120">
            <v>0</v>
          </cell>
          <cell r="FT120">
            <v>0</v>
          </cell>
          <cell r="FU120">
            <v>0</v>
          </cell>
          <cell r="FV120">
            <v>0</v>
          </cell>
          <cell r="FW120" t="str">
            <v>C35</v>
          </cell>
          <cell r="FX120">
            <v>0</v>
          </cell>
          <cell r="FY120">
            <v>0</v>
          </cell>
          <cell r="FZ120">
            <v>0</v>
          </cell>
          <cell r="GA120">
            <v>0</v>
          </cell>
          <cell r="GB120">
            <v>0</v>
          </cell>
          <cell r="GC120" t="str">
            <v>C36</v>
          </cell>
          <cell r="GD120">
            <v>0</v>
          </cell>
          <cell r="GE120">
            <v>0</v>
          </cell>
          <cell r="GF120">
            <v>0</v>
          </cell>
          <cell r="GG120">
            <v>0</v>
          </cell>
          <cell r="GH120">
            <v>0</v>
          </cell>
          <cell r="GI120" t="str">
            <v>C37</v>
          </cell>
          <cell r="GJ120">
            <v>0</v>
          </cell>
          <cell r="GK120">
            <v>0</v>
          </cell>
          <cell r="GL120">
            <v>0</v>
          </cell>
          <cell r="GM120">
            <v>0</v>
          </cell>
          <cell r="GN120">
            <v>0</v>
          </cell>
          <cell r="GO120" t="str">
            <v>C38</v>
          </cell>
          <cell r="GP120">
            <v>0</v>
          </cell>
          <cell r="GQ120">
            <v>0</v>
          </cell>
          <cell r="GR120">
            <v>0</v>
          </cell>
          <cell r="GS120">
            <v>0</v>
          </cell>
          <cell r="GT120">
            <v>0</v>
          </cell>
          <cell r="GU120" t="str">
            <v>C39</v>
          </cell>
          <cell r="GV120">
            <v>0</v>
          </cell>
          <cell r="GW120">
            <v>0</v>
          </cell>
          <cell r="GX120">
            <v>0</v>
          </cell>
          <cell r="GY120">
            <v>0</v>
          </cell>
          <cell r="GZ120">
            <v>0</v>
          </cell>
          <cell r="HA120" t="str">
            <v>C310</v>
          </cell>
          <cell r="HB120">
            <v>0</v>
          </cell>
          <cell r="HG120" t="str">
            <v>C310</v>
          </cell>
          <cell r="HH120">
            <v>0</v>
          </cell>
          <cell r="HM120" t="str">
            <v/>
          </cell>
          <cell r="HN120" t="str">
            <v/>
          </cell>
          <cell r="HS120">
            <v>2880</v>
          </cell>
          <cell r="HT120" t="str">
            <v>PKN</v>
          </cell>
          <cell r="HU120">
            <v>0</v>
          </cell>
          <cell r="HV120" t="str">
            <v>IND</v>
          </cell>
          <cell r="HW120">
            <v>0</v>
          </cell>
          <cell r="HX120" t="str">
            <v>MAT-W</v>
          </cell>
          <cell r="HY120">
            <v>0</v>
          </cell>
          <cell r="HZ120" t="str">
            <v>SEJ-W</v>
          </cell>
          <cell r="IA120">
            <v>0</v>
          </cell>
          <cell r="IB120" t="str">
            <v>IGR-W</v>
          </cell>
          <cell r="IC120">
            <v>0</v>
          </cell>
          <cell r="ID120" t="str">
            <v>SBO</v>
          </cell>
          <cell r="IE120">
            <v>0</v>
          </cell>
          <cell r="IF120" t="str">
            <v>PJO</v>
          </cell>
          <cell r="IG120">
            <v>0</v>
          </cell>
          <cell r="IH120" t="str">
            <v>PRA</v>
          </cell>
          <cell r="II120">
            <v>0</v>
          </cell>
          <cell r="IJ120" t="str">
            <v>JAW</v>
          </cell>
          <cell r="IK120">
            <v>0</v>
          </cell>
          <cell r="IL120" t="str">
            <v>ARB</v>
          </cell>
          <cell r="IM120">
            <v>0</v>
          </cell>
          <cell r="IN120" t="str">
            <v>PKM</v>
          </cell>
          <cell r="IO120">
            <v>0</v>
          </cell>
          <cell r="IP120" t="str">
            <v>GEO-P</v>
          </cell>
          <cell r="IQ120">
            <v>0</v>
          </cell>
          <cell r="IR120" t="str">
            <v>SEJ-P</v>
          </cell>
          <cell r="IS120">
            <v>0</v>
          </cell>
          <cell r="IT120" t="str">
            <v>SOS-P</v>
          </cell>
          <cell r="IU120">
            <v>0</v>
          </cell>
          <cell r="IV120" t="str">
            <v>EKO-P</v>
          </cell>
          <cell r="IW120">
            <v>0</v>
          </cell>
          <cell r="IX120" t="str">
            <v>BIO-L</v>
          </cell>
          <cell r="IY120">
            <v>0</v>
          </cell>
          <cell r="IZ120" t="str">
            <v>JEP-L</v>
          </cell>
          <cell r="JA120">
            <v>0</v>
          </cell>
        </row>
        <row r="121">
          <cell r="Q121" t="str">
            <v/>
          </cell>
          <cell r="AB121">
            <v>118</v>
          </cell>
          <cell r="AC121">
            <v>1</v>
          </cell>
          <cell r="AD121">
            <v>3128</v>
          </cell>
          <cell r="AE121" t="str">
            <v>0000732304</v>
          </cell>
          <cell r="AF121" t="str">
            <v>ADAM PRISTIAWAN</v>
          </cell>
          <cell r="AG121" t="str">
            <v>L</v>
          </cell>
          <cell r="AH121" t="str">
            <v>10-TSM.2</v>
          </cell>
          <cell r="AI121" t="str">
            <v>AGM</v>
          </cell>
          <cell r="AJ121">
            <v>0</v>
          </cell>
          <cell r="AK121">
            <v>0</v>
          </cell>
          <cell r="AL121">
            <v>0</v>
          </cell>
          <cell r="AM121">
            <v>0</v>
          </cell>
          <cell r="AN121">
            <v>0</v>
          </cell>
          <cell r="AO121" t="str">
            <v>PKN</v>
          </cell>
          <cell r="AP121">
            <v>0</v>
          </cell>
          <cell r="AQ121">
            <v>0</v>
          </cell>
          <cell r="AR121">
            <v>0</v>
          </cell>
          <cell r="AS121">
            <v>0</v>
          </cell>
          <cell r="AT121">
            <v>0</v>
          </cell>
          <cell r="AU121" t="str">
            <v>IND</v>
          </cell>
          <cell r="AV121">
            <v>0</v>
          </cell>
          <cell r="AW121">
            <v>0</v>
          </cell>
          <cell r="AX121">
            <v>0</v>
          </cell>
          <cell r="AY121">
            <v>0</v>
          </cell>
          <cell r="AZ121">
            <v>0</v>
          </cell>
          <cell r="BA121" t="str">
            <v>MAT</v>
          </cell>
          <cell r="BB121">
            <v>0</v>
          </cell>
          <cell r="BC121">
            <v>0</v>
          </cell>
          <cell r="BD121">
            <v>0</v>
          </cell>
          <cell r="BE121">
            <v>0</v>
          </cell>
          <cell r="BF121">
            <v>0</v>
          </cell>
          <cell r="BG121" t="str">
            <v>SEJ</v>
          </cell>
          <cell r="BH121">
            <v>0</v>
          </cell>
          <cell r="BI121">
            <v>0</v>
          </cell>
          <cell r="BJ121">
            <v>0</v>
          </cell>
          <cell r="BK121">
            <v>0</v>
          </cell>
          <cell r="BL121">
            <v>0</v>
          </cell>
          <cell r="BM121" t="str">
            <v>ING</v>
          </cell>
          <cell r="BN121">
            <v>0</v>
          </cell>
          <cell r="BO121">
            <v>0</v>
          </cell>
          <cell r="BP121">
            <v>0</v>
          </cell>
          <cell r="BQ121">
            <v>0</v>
          </cell>
          <cell r="BR121">
            <v>0</v>
          </cell>
          <cell r="BS121" t="str">
            <v>SBU</v>
          </cell>
          <cell r="BT121">
            <v>0</v>
          </cell>
          <cell r="BU121">
            <v>0</v>
          </cell>
          <cell r="BV121">
            <v>0</v>
          </cell>
          <cell r="BW121">
            <v>0</v>
          </cell>
          <cell r="BX121">
            <v>0</v>
          </cell>
          <cell r="BY121" t="str">
            <v>KWU</v>
          </cell>
          <cell r="BZ121">
            <v>0</v>
          </cell>
          <cell r="CA121">
            <v>0</v>
          </cell>
          <cell r="CB121">
            <v>0</v>
          </cell>
          <cell r="CC121">
            <v>0</v>
          </cell>
          <cell r="CD121">
            <v>0</v>
          </cell>
          <cell r="CE121" t="str">
            <v>POR</v>
          </cell>
          <cell r="CF121">
            <v>0</v>
          </cell>
          <cell r="CG121">
            <v>0</v>
          </cell>
          <cell r="CH121">
            <v>0</v>
          </cell>
          <cell r="CI121">
            <v>0</v>
          </cell>
          <cell r="CJ121">
            <v>0</v>
          </cell>
          <cell r="CK121" t="str">
            <v>JAW</v>
          </cell>
          <cell r="CL121">
            <v>0</v>
          </cell>
          <cell r="CM121">
            <v>0</v>
          </cell>
          <cell r="CN121">
            <v>0</v>
          </cell>
          <cell r="CO121">
            <v>0</v>
          </cell>
          <cell r="CP121">
            <v>0</v>
          </cell>
          <cell r="CQ121" t="str">
            <v>C11</v>
          </cell>
          <cell r="CR121">
            <v>0</v>
          </cell>
          <cell r="CS121">
            <v>0</v>
          </cell>
          <cell r="CT121">
            <v>0</v>
          </cell>
          <cell r="CU121">
            <v>0</v>
          </cell>
          <cell r="CV121">
            <v>0</v>
          </cell>
          <cell r="CW121" t="str">
            <v>C12</v>
          </cell>
          <cell r="CX121">
            <v>0</v>
          </cell>
          <cell r="CY121">
            <v>0</v>
          </cell>
          <cell r="CZ121">
            <v>0</v>
          </cell>
          <cell r="DA121">
            <v>0</v>
          </cell>
          <cell r="DB121">
            <v>0</v>
          </cell>
          <cell r="DC121" t="str">
            <v>C13</v>
          </cell>
          <cell r="DD121">
            <v>0</v>
          </cell>
          <cell r="DE121">
            <v>0</v>
          </cell>
          <cell r="DF121">
            <v>0</v>
          </cell>
          <cell r="DG121">
            <v>0</v>
          </cell>
          <cell r="DH121">
            <v>0</v>
          </cell>
          <cell r="DI121" t="str">
            <v>C21</v>
          </cell>
          <cell r="DJ121">
            <v>0</v>
          </cell>
          <cell r="DK121">
            <v>0</v>
          </cell>
          <cell r="DL121">
            <v>0</v>
          </cell>
          <cell r="DM121">
            <v>0</v>
          </cell>
          <cell r="DN121">
            <v>0</v>
          </cell>
          <cell r="DO121" t="str">
            <v>C22</v>
          </cell>
          <cell r="DP121">
            <v>0</v>
          </cell>
          <cell r="DQ121">
            <v>0</v>
          </cell>
          <cell r="DR121">
            <v>0</v>
          </cell>
          <cell r="DS121">
            <v>0</v>
          </cell>
          <cell r="DT121">
            <v>0</v>
          </cell>
          <cell r="DU121" t="str">
            <v>C23</v>
          </cell>
          <cell r="DV121">
            <v>0</v>
          </cell>
          <cell r="DW121">
            <v>0</v>
          </cell>
          <cell r="DX121">
            <v>0</v>
          </cell>
          <cell r="DY121">
            <v>0</v>
          </cell>
          <cell r="DZ121">
            <v>0</v>
          </cell>
          <cell r="EA121" t="str">
            <v>C24</v>
          </cell>
          <cell r="EB121">
            <v>0</v>
          </cell>
          <cell r="EC121">
            <v>0</v>
          </cell>
          <cell r="ED121">
            <v>0</v>
          </cell>
          <cell r="EE121">
            <v>0</v>
          </cell>
          <cell r="EF121">
            <v>0</v>
          </cell>
          <cell r="EG121" t="str">
            <v>C25</v>
          </cell>
          <cell r="EH121">
            <v>0</v>
          </cell>
          <cell r="EI121">
            <v>0</v>
          </cell>
          <cell r="EJ121">
            <v>0</v>
          </cell>
          <cell r="EK121">
            <v>0</v>
          </cell>
          <cell r="EL121">
            <v>0</v>
          </cell>
          <cell r="EM121" t="str">
            <v>C26</v>
          </cell>
          <cell r="EN121">
            <v>0</v>
          </cell>
          <cell r="EO121">
            <v>0</v>
          </cell>
          <cell r="EP121">
            <v>0</v>
          </cell>
          <cell r="EQ121">
            <v>0</v>
          </cell>
          <cell r="ER121">
            <v>0</v>
          </cell>
          <cell r="ES121" t="str">
            <v>C27</v>
          </cell>
          <cell r="ET121">
            <v>0</v>
          </cell>
          <cell r="EU121">
            <v>0</v>
          </cell>
          <cell r="EV121">
            <v>0</v>
          </cell>
          <cell r="EW121">
            <v>0</v>
          </cell>
          <cell r="EX121">
            <v>0</v>
          </cell>
          <cell r="EY121" t="str">
            <v>C31</v>
          </cell>
          <cell r="EZ121">
            <v>0</v>
          </cell>
          <cell r="FA121">
            <v>0</v>
          </cell>
          <cell r="FB121">
            <v>0</v>
          </cell>
          <cell r="FC121">
            <v>0</v>
          </cell>
          <cell r="FD121">
            <v>0</v>
          </cell>
          <cell r="FE121" t="str">
            <v>C32</v>
          </cell>
          <cell r="FF121">
            <v>0</v>
          </cell>
          <cell r="FG121">
            <v>0</v>
          </cell>
          <cell r="FH121">
            <v>0</v>
          </cell>
          <cell r="FI121">
            <v>0</v>
          </cell>
          <cell r="FJ121">
            <v>0</v>
          </cell>
          <cell r="FK121" t="str">
            <v>C33</v>
          </cell>
          <cell r="FL121">
            <v>0</v>
          </cell>
          <cell r="FM121">
            <v>0</v>
          </cell>
          <cell r="FN121">
            <v>0</v>
          </cell>
          <cell r="FO121">
            <v>0</v>
          </cell>
          <cell r="FP121">
            <v>0</v>
          </cell>
          <cell r="FQ121" t="str">
            <v>C34</v>
          </cell>
          <cell r="FR121">
            <v>0</v>
          </cell>
          <cell r="FS121">
            <v>0</v>
          </cell>
          <cell r="FT121">
            <v>0</v>
          </cell>
          <cell r="FU121">
            <v>0</v>
          </cell>
          <cell r="FV121">
            <v>0</v>
          </cell>
          <cell r="FW121" t="str">
            <v>C35</v>
          </cell>
          <cell r="FX121">
            <v>0</v>
          </cell>
          <cell r="FY121">
            <v>0</v>
          </cell>
          <cell r="FZ121">
            <v>0</v>
          </cell>
          <cell r="GA121">
            <v>0</v>
          </cell>
          <cell r="GB121">
            <v>0</v>
          </cell>
          <cell r="GC121" t="str">
            <v>C36</v>
          </cell>
          <cell r="GD121">
            <v>0</v>
          </cell>
          <cell r="GE121">
            <v>0</v>
          </cell>
          <cell r="GF121">
            <v>0</v>
          </cell>
          <cell r="GG121">
            <v>0</v>
          </cell>
          <cell r="GH121">
            <v>0</v>
          </cell>
          <cell r="GI121" t="str">
            <v>C37</v>
          </cell>
          <cell r="GJ121">
            <v>0</v>
          </cell>
          <cell r="GK121">
            <v>0</v>
          </cell>
          <cell r="GL121">
            <v>0</v>
          </cell>
          <cell r="GM121">
            <v>0</v>
          </cell>
          <cell r="GN121">
            <v>0</v>
          </cell>
          <cell r="GO121" t="str">
            <v>C38</v>
          </cell>
          <cell r="GP121">
            <v>0</v>
          </cell>
          <cell r="GQ121">
            <v>0</v>
          </cell>
          <cell r="GR121">
            <v>0</v>
          </cell>
          <cell r="GS121">
            <v>0</v>
          </cell>
          <cell r="GT121">
            <v>0</v>
          </cell>
          <cell r="GU121" t="str">
            <v>C39</v>
          </cell>
          <cell r="GV121">
            <v>0</v>
          </cell>
          <cell r="GW121">
            <v>0</v>
          </cell>
          <cell r="GX121">
            <v>0</v>
          </cell>
          <cell r="GY121">
            <v>0</v>
          </cell>
          <cell r="GZ121">
            <v>0</v>
          </cell>
          <cell r="HA121" t="str">
            <v>C310</v>
          </cell>
          <cell r="HB121">
            <v>0</v>
          </cell>
          <cell r="HG121" t="str">
            <v>C310</v>
          </cell>
          <cell r="HH121">
            <v>0</v>
          </cell>
          <cell r="HM121" t="str">
            <v/>
          </cell>
          <cell r="HN121" t="str">
            <v/>
          </cell>
          <cell r="HS121">
            <v>3128</v>
          </cell>
          <cell r="HT121" t="str">
            <v>PKN</v>
          </cell>
          <cell r="HU121">
            <v>0</v>
          </cell>
          <cell r="HV121" t="str">
            <v>IND</v>
          </cell>
          <cell r="HW121">
            <v>0</v>
          </cell>
          <cell r="HX121" t="str">
            <v>MAT-W</v>
          </cell>
          <cell r="HY121">
            <v>0</v>
          </cell>
          <cell r="HZ121" t="str">
            <v>SEJ-W</v>
          </cell>
          <cell r="IA121">
            <v>0</v>
          </cell>
          <cell r="IB121" t="str">
            <v>IGR-W</v>
          </cell>
          <cell r="IC121">
            <v>0</v>
          </cell>
          <cell r="ID121" t="str">
            <v>SBO</v>
          </cell>
          <cell r="IE121">
            <v>0</v>
          </cell>
          <cell r="IF121" t="str">
            <v>PJO</v>
          </cell>
          <cell r="IG121">
            <v>0</v>
          </cell>
          <cell r="IH121" t="str">
            <v>PRA</v>
          </cell>
          <cell r="II121">
            <v>0</v>
          </cell>
          <cell r="IJ121" t="str">
            <v>JAW</v>
          </cell>
          <cell r="IK121">
            <v>0</v>
          </cell>
          <cell r="IL121" t="str">
            <v>ARB</v>
          </cell>
          <cell r="IM121">
            <v>0</v>
          </cell>
          <cell r="IN121" t="str">
            <v>PKM</v>
          </cell>
          <cell r="IO121">
            <v>0</v>
          </cell>
          <cell r="IP121" t="str">
            <v>GEO-P</v>
          </cell>
          <cell r="IQ121">
            <v>0</v>
          </cell>
          <cell r="IR121" t="str">
            <v>SEJ-P</v>
          </cell>
          <cell r="IS121">
            <v>0</v>
          </cell>
          <cell r="IT121" t="str">
            <v>SOS-P</v>
          </cell>
          <cell r="IU121">
            <v>0</v>
          </cell>
          <cell r="IV121" t="str">
            <v>EKO-P</v>
          </cell>
          <cell r="IW121">
            <v>0</v>
          </cell>
          <cell r="IX121" t="str">
            <v>BIO-L</v>
          </cell>
          <cell r="IY121">
            <v>0</v>
          </cell>
          <cell r="IZ121" t="str">
            <v>JEP-L</v>
          </cell>
          <cell r="JA121">
            <v>0</v>
          </cell>
        </row>
        <row r="122">
          <cell r="Q122" t="str">
            <v/>
          </cell>
          <cell r="AB122">
            <v>119</v>
          </cell>
          <cell r="AC122">
            <v>2</v>
          </cell>
          <cell r="AD122">
            <v>3129</v>
          </cell>
          <cell r="AE122" t="str">
            <v>0005337155</v>
          </cell>
          <cell r="AF122" t="str">
            <v>ADIFA SETYAWAN</v>
          </cell>
          <cell r="AG122" t="str">
            <v>L</v>
          </cell>
          <cell r="AH122" t="str">
            <v>10-TSM.2</v>
          </cell>
          <cell r="AI122" t="str">
            <v>AGM</v>
          </cell>
          <cell r="AJ122">
            <v>0</v>
          </cell>
          <cell r="AK122">
            <v>0</v>
          </cell>
          <cell r="AL122">
            <v>0</v>
          </cell>
          <cell r="AM122">
            <v>0</v>
          </cell>
          <cell r="AN122">
            <v>0</v>
          </cell>
          <cell r="AO122" t="str">
            <v>PKN</v>
          </cell>
          <cell r="AP122">
            <v>0</v>
          </cell>
          <cell r="AQ122">
            <v>0</v>
          </cell>
          <cell r="AR122">
            <v>0</v>
          </cell>
          <cell r="AS122">
            <v>0</v>
          </cell>
          <cell r="AT122">
            <v>0</v>
          </cell>
          <cell r="AU122" t="str">
            <v>IND</v>
          </cell>
          <cell r="AV122">
            <v>0</v>
          </cell>
          <cell r="AW122">
            <v>0</v>
          </cell>
          <cell r="AX122">
            <v>0</v>
          </cell>
          <cell r="AY122">
            <v>0</v>
          </cell>
          <cell r="AZ122">
            <v>0</v>
          </cell>
          <cell r="BA122" t="str">
            <v>MAT</v>
          </cell>
          <cell r="BB122">
            <v>0</v>
          </cell>
          <cell r="BC122">
            <v>0</v>
          </cell>
          <cell r="BD122">
            <v>0</v>
          </cell>
          <cell r="BE122">
            <v>0</v>
          </cell>
          <cell r="BF122">
            <v>0</v>
          </cell>
          <cell r="BG122" t="str">
            <v>SEJ</v>
          </cell>
          <cell r="BH122">
            <v>0</v>
          </cell>
          <cell r="BI122">
            <v>0</v>
          </cell>
          <cell r="BJ122">
            <v>0</v>
          </cell>
          <cell r="BK122">
            <v>0</v>
          </cell>
          <cell r="BL122">
            <v>0</v>
          </cell>
          <cell r="BM122" t="str">
            <v>ING</v>
          </cell>
          <cell r="BN122">
            <v>0</v>
          </cell>
          <cell r="BO122">
            <v>0</v>
          </cell>
          <cell r="BP122">
            <v>0</v>
          </cell>
          <cell r="BQ122">
            <v>0</v>
          </cell>
          <cell r="BR122">
            <v>0</v>
          </cell>
          <cell r="BS122" t="str">
            <v>SBU</v>
          </cell>
          <cell r="BT122">
            <v>0</v>
          </cell>
          <cell r="BU122">
            <v>0</v>
          </cell>
          <cell r="BV122">
            <v>0</v>
          </cell>
          <cell r="BW122">
            <v>0</v>
          </cell>
          <cell r="BX122">
            <v>0</v>
          </cell>
          <cell r="BY122" t="str">
            <v>KWU</v>
          </cell>
          <cell r="BZ122">
            <v>0</v>
          </cell>
          <cell r="CA122">
            <v>0</v>
          </cell>
          <cell r="CB122">
            <v>0</v>
          </cell>
          <cell r="CC122">
            <v>0</v>
          </cell>
          <cell r="CD122">
            <v>0</v>
          </cell>
          <cell r="CE122" t="str">
            <v>POR</v>
          </cell>
          <cell r="CF122">
            <v>0</v>
          </cell>
          <cell r="CG122">
            <v>0</v>
          </cell>
          <cell r="CH122">
            <v>0</v>
          </cell>
          <cell r="CI122">
            <v>0</v>
          </cell>
          <cell r="CJ122">
            <v>0</v>
          </cell>
          <cell r="CK122" t="str">
            <v>JAW</v>
          </cell>
          <cell r="CL122">
            <v>0</v>
          </cell>
          <cell r="CM122">
            <v>0</v>
          </cell>
          <cell r="CN122">
            <v>0</v>
          </cell>
          <cell r="CO122">
            <v>0</v>
          </cell>
          <cell r="CP122">
            <v>0</v>
          </cell>
          <cell r="CQ122" t="str">
            <v>C11</v>
          </cell>
          <cell r="CR122">
            <v>0</v>
          </cell>
          <cell r="CS122">
            <v>0</v>
          </cell>
          <cell r="CT122">
            <v>0</v>
          </cell>
          <cell r="CU122">
            <v>0</v>
          </cell>
          <cell r="CV122">
            <v>0</v>
          </cell>
          <cell r="CW122" t="str">
            <v>C12</v>
          </cell>
          <cell r="CX122">
            <v>0</v>
          </cell>
          <cell r="CY122">
            <v>0</v>
          </cell>
          <cell r="CZ122">
            <v>0</v>
          </cell>
          <cell r="DA122">
            <v>0</v>
          </cell>
          <cell r="DB122">
            <v>0</v>
          </cell>
          <cell r="DC122" t="str">
            <v>C13</v>
          </cell>
          <cell r="DD122">
            <v>0</v>
          </cell>
          <cell r="DE122">
            <v>0</v>
          </cell>
          <cell r="DF122">
            <v>0</v>
          </cell>
          <cell r="DG122">
            <v>0</v>
          </cell>
          <cell r="DH122">
            <v>0</v>
          </cell>
          <cell r="DI122" t="str">
            <v>C21</v>
          </cell>
          <cell r="DJ122">
            <v>0</v>
          </cell>
          <cell r="DK122">
            <v>0</v>
          </cell>
          <cell r="DL122">
            <v>0</v>
          </cell>
          <cell r="DM122">
            <v>0</v>
          </cell>
          <cell r="DN122">
            <v>0</v>
          </cell>
          <cell r="DO122" t="str">
            <v>C22</v>
          </cell>
          <cell r="DP122">
            <v>0</v>
          </cell>
          <cell r="DQ122">
            <v>0</v>
          </cell>
          <cell r="DR122">
            <v>0</v>
          </cell>
          <cell r="DS122">
            <v>0</v>
          </cell>
          <cell r="DT122">
            <v>0</v>
          </cell>
          <cell r="DU122" t="str">
            <v>C23</v>
          </cell>
          <cell r="DV122">
            <v>0</v>
          </cell>
          <cell r="DW122">
            <v>0</v>
          </cell>
          <cell r="DX122">
            <v>0</v>
          </cell>
          <cell r="DY122">
            <v>0</v>
          </cell>
          <cell r="DZ122">
            <v>0</v>
          </cell>
          <cell r="EA122" t="str">
            <v>C24</v>
          </cell>
          <cell r="EB122">
            <v>0</v>
          </cell>
          <cell r="EC122">
            <v>0</v>
          </cell>
          <cell r="ED122">
            <v>0</v>
          </cell>
          <cell r="EE122">
            <v>0</v>
          </cell>
          <cell r="EF122">
            <v>0</v>
          </cell>
          <cell r="EG122" t="str">
            <v>C25</v>
          </cell>
          <cell r="EH122">
            <v>0</v>
          </cell>
          <cell r="EI122">
            <v>0</v>
          </cell>
          <cell r="EJ122">
            <v>0</v>
          </cell>
          <cell r="EK122">
            <v>0</v>
          </cell>
          <cell r="EL122">
            <v>0</v>
          </cell>
          <cell r="EM122" t="str">
            <v>C26</v>
          </cell>
          <cell r="EN122">
            <v>0</v>
          </cell>
          <cell r="EO122">
            <v>0</v>
          </cell>
          <cell r="EP122">
            <v>0</v>
          </cell>
          <cell r="EQ122">
            <v>0</v>
          </cell>
          <cell r="ER122">
            <v>0</v>
          </cell>
          <cell r="ES122" t="str">
            <v>C27</v>
          </cell>
          <cell r="ET122">
            <v>0</v>
          </cell>
          <cell r="EU122">
            <v>0</v>
          </cell>
          <cell r="EV122">
            <v>0</v>
          </cell>
          <cell r="EW122">
            <v>0</v>
          </cell>
          <cell r="EX122">
            <v>0</v>
          </cell>
          <cell r="EY122" t="str">
            <v>C31</v>
          </cell>
          <cell r="EZ122">
            <v>0</v>
          </cell>
          <cell r="FA122">
            <v>0</v>
          </cell>
          <cell r="FB122">
            <v>0</v>
          </cell>
          <cell r="FC122">
            <v>0</v>
          </cell>
          <cell r="FD122">
            <v>0</v>
          </cell>
          <cell r="FE122" t="str">
            <v>C32</v>
          </cell>
          <cell r="FF122">
            <v>0</v>
          </cell>
          <cell r="FG122">
            <v>0</v>
          </cell>
          <cell r="FH122">
            <v>0</v>
          </cell>
          <cell r="FI122">
            <v>0</v>
          </cell>
          <cell r="FJ122">
            <v>0</v>
          </cell>
          <cell r="FK122" t="str">
            <v>C33</v>
          </cell>
          <cell r="FL122">
            <v>0</v>
          </cell>
          <cell r="FM122">
            <v>0</v>
          </cell>
          <cell r="FN122">
            <v>0</v>
          </cell>
          <cell r="FO122">
            <v>0</v>
          </cell>
          <cell r="FP122">
            <v>0</v>
          </cell>
          <cell r="FQ122" t="str">
            <v>C34</v>
          </cell>
          <cell r="FR122">
            <v>0</v>
          </cell>
          <cell r="FS122">
            <v>0</v>
          </cell>
          <cell r="FT122">
            <v>0</v>
          </cell>
          <cell r="FU122">
            <v>0</v>
          </cell>
          <cell r="FV122">
            <v>0</v>
          </cell>
          <cell r="FW122" t="str">
            <v>C35</v>
          </cell>
          <cell r="FX122">
            <v>0</v>
          </cell>
          <cell r="FY122">
            <v>0</v>
          </cell>
          <cell r="FZ122">
            <v>0</v>
          </cell>
          <cell r="GA122">
            <v>0</v>
          </cell>
          <cell r="GB122">
            <v>0</v>
          </cell>
          <cell r="GC122" t="str">
            <v>C36</v>
          </cell>
          <cell r="GD122">
            <v>0</v>
          </cell>
          <cell r="GE122">
            <v>0</v>
          </cell>
          <cell r="GF122">
            <v>0</v>
          </cell>
          <cell r="GG122">
            <v>0</v>
          </cell>
          <cell r="GH122">
            <v>0</v>
          </cell>
          <cell r="GI122" t="str">
            <v>C37</v>
          </cell>
          <cell r="GJ122">
            <v>0</v>
          </cell>
          <cell r="GK122">
            <v>0</v>
          </cell>
          <cell r="GL122">
            <v>0</v>
          </cell>
          <cell r="GM122">
            <v>0</v>
          </cell>
          <cell r="GN122">
            <v>0</v>
          </cell>
          <cell r="GO122" t="str">
            <v>C38</v>
          </cell>
          <cell r="GP122">
            <v>0</v>
          </cell>
          <cell r="GQ122">
            <v>0</v>
          </cell>
          <cell r="GR122">
            <v>0</v>
          </cell>
          <cell r="GS122">
            <v>0</v>
          </cell>
          <cell r="GT122">
            <v>0</v>
          </cell>
          <cell r="GU122" t="str">
            <v>C39</v>
          </cell>
          <cell r="GV122">
            <v>0</v>
          </cell>
          <cell r="GW122">
            <v>0</v>
          </cell>
          <cell r="GX122">
            <v>0</v>
          </cell>
          <cell r="GY122">
            <v>0</v>
          </cell>
          <cell r="GZ122">
            <v>0</v>
          </cell>
          <cell r="HA122" t="str">
            <v>C310</v>
          </cell>
          <cell r="HB122">
            <v>0</v>
          </cell>
          <cell r="HG122" t="str">
            <v>C310</v>
          </cell>
          <cell r="HH122">
            <v>0</v>
          </cell>
          <cell r="HM122" t="str">
            <v/>
          </cell>
          <cell r="HN122" t="str">
            <v/>
          </cell>
          <cell r="HS122">
            <v>3129</v>
          </cell>
          <cell r="HT122" t="str">
            <v>PKN</v>
          </cell>
          <cell r="HU122">
            <v>0</v>
          </cell>
          <cell r="HV122" t="str">
            <v>IND</v>
          </cell>
          <cell r="HW122">
            <v>0</v>
          </cell>
          <cell r="HX122" t="str">
            <v>MAT-W</v>
          </cell>
          <cell r="HY122">
            <v>0</v>
          </cell>
          <cell r="HZ122" t="str">
            <v>SEJ-W</v>
          </cell>
          <cell r="IA122">
            <v>0</v>
          </cell>
          <cell r="IB122" t="str">
            <v>IGR-W</v>
          </cell>
          <cell r="IC122">
            <v>0</v>
          </cell>
          <cell r="ID122" t="str">
            <v>SBO</v>
          </cell>
          <cell r="IE122">
            <v>0</v>
          </cell>
          <cell r="IF122" t="str">
            <v>PJO</v>
          </cell>
          <cell r="IG122">
            <v>0</v>
          </cell>
          <cell r="IH122" t="str">
            <v>PRA</v>
          </cell>
          <cell r="II122">
            <v>0</v>
          </cell>
          <cell r="IJ122" t="str">
            <v>JAW</v>
          </cell>
          <cell r="IK122">
            <v>0</v>
          </cell>
          <cell r="IL122" t="str">
            <v>ARB</v>
          </cell>
          <cell r="IM122">
            <v>0</v>
          </cell>
          <cell r="IN122" t="str">
            <v>PKM</v>
          </cell>
          <cell r="IO122">
            <v>0</v>
          </cell>
          <cell r="IP122" t="str">
            <v>GEO-P</v>
          </cell>
          <cell r="IQ122">
            <v>0</v>
          </cell>
          <cell r="IR122" t="str">
            <v>SEJ-P</v>
          </cell>
          <cell r="IS122">
            <v>0</v>
          </cell>
          <cell r="IT122" t="str">
            <v>SOS-P</v>
          </cell>
          <cell r="IU122">
            <v>0</v>
          </cell>
          <cell r="IV122" t="str">
            <v>EKO-P</v>
          </cell>
          <cell r="IW122">
            <v>0</v>
          </cell>
          <cell r="IX122" t="str">
            <v>BIO-L</v>
          </cell>
          <cell r="IY122">
            <v>0</v>
          </cell>
          <cell r="IZ122" t="str">
            <v>JEP-L</v>
          </cell>
          <cell r="JA122">
            <v>0</v>
          </cell>
        </row>
        <row r="123">
          <cell r="Q123" t="str">
            <v/>
          </cell>
          <cell r="AB123">
            <v>120</v>
          </cell>
          <cell r="AC123">
            <v>3</v>
          </cell>
          <cell r="AD123">
            <v>3130</v>
          </cell>
          <cell r="AE123" t="str">
            <v>0015560623</v>
          </cell>
          <cell r="AF123" t="str">
            <v>AFTA MUBAROK</v>
          </cell>
          <cell r="AG123" t="str">
            <v>L</v>
          </cell>
          <cell r="AH123" t="str">
            <v>10-TSM.2</v>
          </cell>
          <cell r="AI123" t="str">
            <v>AGM</v>
          </cell>
          <cell r="AJ123">
            <v>0</v>
          </cell>
          <cell r="AK123">
            <v>0</v>
          </cell>
          <cell r="AL123">
            <v>0</v>
          </cell>
          <cell r="AM123">
            <v>0</v>
          </cell>
          <cell r="AN123">
            <v>0</v>
          </cell>
          <cell r="AO123" t="str">
            <v>PKN</v>
          </cell>
          <cell r="AP123">
            <v>0</v>
          </cell>
          <cell r="AQ123">
            <v>0</v>
          </cell>
          <cell r="AR123">
            <v>0</v>
          </cell>
          <cell r="AS123">
            <v>0</v>
          </cell>
          <cell r="AT123">
            <v>0</v>
          </cell>
          <cell r="AU123" t="str">
            <v>IND</v>
          </cell>
          <cell r="AV123">
            <v>0</v>
          </cell>
          <cell r="AW123">
            <v>0</v>
          </cell>
          <cell r="AX123">
            <v>0</v>
          </cell>
          <cell r="AY123">
            <v>0</v>
          </cell>
          <cell r="AZ123">
            <v>0</v>
          </cell>
          <cell r="BA123" t="str">
            <v>MAT</v>
          </cell>
          <cell r="BB123">
            <v>0</v>
          </cell>
          <cell r="BC123">
            <v>0</v>
          </cell>
          <cell r="BD123">
            <v>0</v>
          </cell>
          <cell r="BE123">
            <v>0</v>
          </cell>
          <cell r="BF123">
            <v>0</v>
          </cell>
          <cell r="BG123" t="str">
            <v>SEJ</v>
          </cell>
          <cell r="BH123">
            <v>0</v>
          </cell>
          <cell r="BI123">
            <v>0</v>
          </cell>
          <cell r="BJ123">
            <v>0</v>
          </cell>
          <cell r="BK123">
            <v>0</v>
          </cell>
          <cell r="BL123">
            <v>0</v>
          </cell>
          <cell r="BM123" t="str">
            <v>ING</v>
          </cell>
          <cell r="BN123">
            <v>0</v>
          </cell>
          <cell r="BO123">
            <v>0</v>
          </cell>
          <cell r="BP123">
            <v>0</v>
          </cell>
          <cell r="BQ123">
            <v>0</v>
          </cell>
          <cell r="BR123">
            <v>0</v>
          </cell>
          <cell r="BS123" t="str">
            <v>SBU</v>
          </cell>
          <cell r="BT123">
            <v>0</v>
          </cell>
          <cell r="BU123">
            <v>0</v>
          </cell>
          <cell r="BV123">
            <v>0</v>
          </cell>
          <cell r="BW123">
            <v>0</v>
          </cell>
          <cell r="BX123">
            <v>0</v>
          </cell>
          <cell r="BY123" t="str">
            <v>KWU</v>
          </cell>
          <cell r="BZ123">
            <v>0</v>
          </cell>
          <cell r="CA123">
            <v>0</v>
          </cell>
          <cell r="CB123">
            <v>0</v>
          </cell>
          <cell r="CC123">
            <v>0</v>
          </cell>
          <cell r="CD123">
            <v>0</v>
          </cell>
          <cell r="CE123" t="str">
            <v>POR</v>
          </cell>
          <cell r="CF123">
            <v>0</v>
          </cell>
          <cell r="CG123">
            <v>0</v>
          </cell>
          <cell r="CH123">
            <v>0</v>
          </cell>
          <cell r="CI123">
            <v>0</v>
          </cell>
          <cell r="CJ123">
            <v>0</v>
          </cell>
          <cell r="CK123" t="str">
            <v>JAW</v>
          </cell>
          <cell r="CL123">
            <v>0</v>
          </cell>
          <cell r="CM123">
            <v>0</v>
          </cell>
          <cell r="CN123">
            <v>0</v>
          </cell>
          <cell r="CO123">
            <v>0</v>
          </cell>
          <cell r="CP123">
            <v>0</v>
          </cell>
          <cell r="CQ123" t="str">
            <v>C11</v>
          </cell>
          <cell r="CR123">
            <v>0</v>
          </cell>
          <cell r="CS123">
            <v>0</v>
          </cell>
          <cell r="CT123">
            <v>0</v>
          </cell>
          <cell r="CU123">
            <v>0</v>
          </cell>
          <cell r="CV123">
            <v>0</v>
          </cell>
          <cell r="CW123" t="str">
            <v>C12</v>
          </cell>
          <cell r="CX123">
            <v>0</v>
          </cell>
          <cell r="CY123">
            <v>0</v>
          </cell>
          <cell r="CZ123">
            <v>0</v>
          </cell>
          <cell r="DA123">
            <v>0</v>
          </cell>
          <cell r="DB123">
            <v>0</v>
          </cell>
          <cell r="DC123" t="str">
            <v>C13</v>
          </cell>
          <cell r="DD123">
            <v>0</v>
          </cell>
          <cell r="DE123">
            <v>0</v>
          </cell>
          <cell r="DF123">
            <v>0</v>
          </cell>
          <cell r="DG123">
            <v>0</v>
          </cell>
          <cell r="DH123">
            <v>0</v>
          </cell>
          <cell r="DI123" t="str">
            <v>C21</v>
          </cell>
          <cell r="DJ123">
            <v>0</v>
          </cell>
          <cell r="DK123">
            <v>0</v>
          </cell>
          <cell r="DL123">
            <v>0</v>
          </cell>
          <cell r="DM123">
            <v>0</v>
          </cell>
          <cell r="DN123">
            <v>0</v>
          </cell>
          <cell r="DO123" t="str">
            <v>C22</v>
          </cell>
          <cell r="DP123">
            <v>0</v>
          </cell>
          <cell r="DQ123">
            <v>0</v>
          </cell>
          <cell r="DR123">
            <v>0</v>
          </cell>
          <cell r="DS123">
            <v>0</v>
          </cell>
          <cell r="DT123">
            <v>0</v>
          </cell>
          <cell r="DU123" t="str">
            <v>C23</v>
          </cell>
          <cell r="DV123">
            <v>0</v>
          </cell>
          <cell r="DW123">
            <v>0</v>
          </cell>
          <cell r="DX123">
            <v>0</v>
          </cell>
          <cell r="DY123">
            <v>0</v>
          </cell>
          <cell r="DZ123">
            <v>0</v>
          </cell>
          <cell r="EA123" t="str">
            <v>C24</v>
          </cell>
          <cell r="EB123">
            <v>0</v>
          </cell>
          <cell r="EC123">
            <v>0</v>
          </cell>
          <cell r="ED123">
            <v>0</v>
          </cell>
          <cell r="EE123">
            <v>0</v>
          </cell>
          <cell r="EF123">
            <v>0</v>
          </cell>
          <cell r="EG123" t="str">
            <v>C25</v>
          </cell>
          <cell r="EH123">
            <v>0</v>
          </cell>
          <cell r="EI123">
            <v>0</v>
          </cell>
          <cell r="EJ123">
            <v>0</v>
          </cell>
          <cell r="EK123">
            <v>0</v>
          </cell>
          <cell r="EL123">
            <v>0</v>
          </cell>
          <cell r="EM123" t="str">
            <v>C26</v>
          </cell>
          <cell r="EN123">
            <v>0</v>
          </cell>
          <cell r="EO123">
            <v>0</v>
          </cell>
          <cell r="EP123">
            <v>0</v>
          </cell>
          <cell r="EQ123">
            <v>0</v>
          </cell>
          <cell r="ER123">
            <v>0</v>
          </cell>
          <cell r="ES123" t="str">
            <v>C27</v>
          </cell>
          <cell r="ET123">
            <v>0</v>
          </cell>
          <cell r="EU123">
            <v>0</v>
          </cell>
          <cell r="EV123">
            <v>0</v>
          </cell>
          <cell r="EW123">
            <v>0</v>
          </cell>
          <cell r="EX123">
            <v>0</v>
          </cell>
          <cell r="EY123" t="str">
            <v>C31</v>
          </cell>
          <cell r="EZ123">
            <v>0</v>
          </cell>
          <cell r="FA123">
            <v>0</v>
          </cell>
          <cell r="FB123">
            <v>0</v>
          </cell>
          <cell r="FC123">
            <v>0</v>
          </cell>
          <cell r="FD123">
            <v>0</v>
          </cell>
          <cell r="FE123" t="str">
            <v>C32</v>
          </cell>
          <cell r="FF123">
            <v>0</v>
          </cell>
          <cell r="FG123">
            <v>0</v>
          </cell>
          <cell r="FH123">
            <v>0</v>
          </cell>
          <cell r="FI123">
            <v>0</v>
          </cell>
          <cell r="FJ123">
            <v>0</v>
          </cell>
          <cell r="FK123" t="str">
            <v>C33</v>
          </cell>
          <cell r="FL123">
            <v>0</v>
          </cell>
          <cell r="FM123">
            <v>0</v>
          </cell>
          <cell r="FN123">
            <v>0</v>
          </cell>
          <cell r="FO123">
            <v>0</v>
          </cell>
          <cell r="FP123">
            <v>0</v>
          </cell>
          <cell r="FQ123" t="str">
            <v>C34</v>
          </cell>
          <cell r="FR123">
            <v>0</v>
          </cell>
          <cell r="FS123">
            <v>0</v>
          </cell>
          <cell r="FT123">
            <v>0</v>
          </cell>
          <cell r="FU123">
            <v>0</v>
          </cell>
          <cell r="FV123">
            <v>0</v>
          </cell>
          <cell r="FW123" t="str">
            <v>C35</v>
          </cell>
          <cell r="FX123">
            <v>0</v>
          </cell>
          <cell r="FY123">
            <v>0</v>
          </cell>
          <cell r="FZ123">
            <v>0</v>
          </cell>
          <cell r="GA123">
            <v>0</v>
          </cell>
          <cell r="GB123">
            <v>0</v>
          </cell>
          <cell r="GC123" t="str">
            <v>C36</v>
          </cell>
          <cell r="GD123">
            <v>0</v>
          </cell>
          <cell r="GE123">
            <v>0</v>
          </cell>
          <cell r="GF123">
            <v>0</v>
          </cell>
          <cell r="GG123">
            <v>0</v>
          </cell>
          <cell r="GH123">
            <v>0</v>
          </cell>
          <cell r="GI123" t="str">
            <v>C37</v>
          </cell>
          <cell r="GJ123">
            <v>0</v>
          </cell>
          <cell r="GK123">
            <v>0</v>
          </cell>
          <cell r="GL123">
            <v>0</v>
          </cell>
          <cell r="GM123">
            <v>0</v>
          </cell>
          <cell r="GN123">
            <v>0</v>
          </cell>
          <cell r="GO123" t="str">
            <v>C38</v>
          </cell>
          <cell r="GP123">
            <v>0</v>
          </cell>
          <cell r="GQ123">
            <v>0</v>
          </cell>
          <cell r="GR123">
            <v>0</v>
          </cell>
          <cell r="GS123">
            <v>0</v>
          </cell>
          <cell r="GT123">
            <v>0</v>
          </cell>
          <cell r="GU123" t="str">
            <v>C39</v>
          </cell>
          <cell r="GV123">
            <v>0</v>
          </cell>
          <cell r="GW123">
            <v>0</v>
          </cell>
          <cell r="GX123">
            <v>0</v>
          </cell>
          <cell r="GY123">
            <v>0</v>
          </cell>
          <cell r="GZ123">
            <v>0</v>
          </cell>
          <cell r="HA123" t="str">
            <v>C310</v>
          </cell>
          <cell r="HB123">
            <v>0</v>
          </cell>
          <cell r="HG123" t="str">
            <v>C310</v>
          </cell>
          <cell r="HH123">
            <v>0</v>
          </cell>
          <cell r="HM123" t="str">
            <v/>
          </cell>
          <cell r="HN123" t="str">
            <v/>
          </cell>
          <cell r="HS123">
            <v>3130</v>
          </cell>
          <cell r="HT123" t="str">
            <v>PKN</v>
          </cell>
          <cell r="HU123">
            <v>0</v>
          </cell>
          <cell r="HV123" t="str">
            <v>IND</v>
          </cell>
          <cell r="HW123">
            <v>0</v>
          </cell>
          <cell r="HX123" t="str">
            <v>MAT-W</v>
          </cell>
          <cell r="HY123">
            <v>0</v>
          </cell>
          <cell r="HZ123" t="str">
            <v>SEJ-W</v>
          </cell>
          <cell r="IA123">
            <v>0</v>
          </cell>
          <cell r="IB123" t="str">
            <v>IGR-W</v>
          </cell>
          <cell r="IC123">
            <v>0</v>
          </cell>
          <cell r="ID123" t="str">
            <v>SBO</v>
          </cell>
          <cell r="IE123">
            <v>0</v>
          </cell>
          <cell r="IF123" t="str">
            <v>PJO</v>
          </cell>
          <cell r="IG123">
            <v>0</v>
          </cell>
          <cell r="IH123" t="str">
            <v>PRA</v>
          </cell>
          <cell r="II123">
            <v>0</v>
          </cell>
          <cell r="IJ123" t="str">
            <v>JAW</v>
          </cell>
          <cell r="IK123">
            <v>0</v>
          </cell>
          <cell r="IL123" t="str">
            <v>ARB</v>
          </cell>
          <cell r="IM123">
            <v>0</v>
          </cell>
          <cell r="IN123" t="str">
            <v>PKM</v>
          </cell>
          <cell r="IO123">
            <v>0</v>
          </cell>
          <cell r="IP123" t="str">
            <v>GEO-P</v>
          </cell>
          <cell r="IQ123">
            <v>0</v>
          </cell>
          <cell r="IR123" t="str">
            <v>SEJ-P</v>
          </cell>
          <cell r="IS123">
            <v>0</v>
          </cell>
          <cell r="IT123" t="str">
            <v>SOS-P</v>
          </cell>
          <cell r="IU123">
            <v>0</v>
          </cell>
          <cell r="IV123" t="str">
            <v>EKO-P</v>
          </cell>
          <cell r="IW123">
            <v>0</v>
          </cell>
          <cell r="IX123" t="str">
            <v>BIO-L</v>
          </cell>
          <cell r="IY123">
            <v>0</v>
          </cell>
          <cell r="IZ123" t="str">
            <v>JEP-L</v>
          </cell>
          <cell r="JA123">
            <v>0</v>
          </cell>
        </row>
        <row r="124">
          <cell r="Q124" t="str">
            <v/>
          </cell>
          <cell r="AB124">
            <v>121</v>
          </cell>
          <cell r="AC124">
            <v>4</v>
          </cell>
          <cell r="AD124">
            <v>3131</v>
          </cell>
          <cell r="AE124" t="str">
            <v>0011672326</v>
          </cell>
          <cell r="AF124" t="str">
            <v>AHMAT DAVIT AL MAJID</v>
          </cell>
          <cell r="AG124" t="str">
            <v>L</v>
          </cell>
          <cell r="AH124" t="str">
            <v>10-TSM.2</v>
          </cell>
          <cell r="AI124" t="str">
            <v>AGM</v>
          </cell>
          <cell r="AJ124">
            <v>0</v>
          </cell>
          <cell r="AK124">
            <v>0</v>
          </cell>
          <cell r="AL124">
            <v>0</v>
          </cell>
          <cell r="AM124">
            <v>0</v>
          </cell>
          <cell r="AN124">
            <v>0</v>
          </cell>
          <cell r="AO124" t="str">
            <v>PKN</v>
          </cell>
          <cell r="AP124">
            <v>0</v>
          </cell>
          <cell r="AQ124">
            <v>0</v>
          </cell>
          <cell r="AR124">
            <v>0</v>
          </cell>
          <cell r="AS124">
            <v>0</v>
          </cell>
          <cell r="AT124">
            <v>0</v>
          </cell>
          <cell r="AU124" t="str">
            <v>IND</v>
          </cell>
          <cell r="AV124">
            <v>0</v>
          </cell>
          <cell r="AW124">
            <v>0</v>
          </cell>
          <cell r="AX124">
            <v>0</v>
          </cell>
          <cell r="AY124">
            <v>0</v>
          </cell>
          <cell r="AZ124">
            <v>0</v>
          </cell>
          <cell r="BA124" t="str">
            <v>MAT</v>
          </cell>
          <cell r="BB124">
            <v>0</v>
          </cell>
          <cell r="BC124">
            <v>0</v>
          </cell>
          <cell r="BD124">
            <v>0</v>
          </cell>
          <cell r="BE124">
            <v>0</v>
          </cell>
          <cell r="BF124">
            <v>0</v>
          </cell>
          <cell r="BG124" t="str">
            <v>SEJ</v>
          </cell>
          <cell r="BH124">
            <v>0</v>
          </cell>
          <cell r="BI124">
            <v>0</v>
          </cell>
          <cell r="BJ124">
            <v>0</v>
          </cell>
          <cell r="BK124">
            <v>0</v>
          </cell>
          <cell r="BL124">
            <v>0</v>
          </cell>
          <cell r="BM124" t="str">
            <v>ING</v>
          </cell>
          <cell r="BN124">
            <v>0</v>
          </cell>
          <cell r="BO124">
            <v>0</v>
          </cell>
          <cell r="BP124">
            <v>0</v>
          </cell>
          <cell r="BQ124">
            <v>0</v>
          </cell>
          <cell r="BR124">
            <v>0</v>
          </cell>
          <cell r="BS124" t="str">
            <v>SBU</v>
          </cell>
          <cell r="BT124">
            <v>0</v>
          </cell>
          <cell r="BU124">
            <v>0</v>
          </cell>
          <cell r="BV124">
            <v>0</v>
          </cell>
          <cell r="BW124">
            <v>0</v>
          </cell>
          <cell r="BX124">
            <v>0</v>
          </cell>
          <cell r="BY124" t="str">
            <v>KWU</v>
          </cell>
          <cell r="BZ124">
            <v>0</v>
          </cell>
          <cell r="CA124">
            <v>0</v>
          </cell>
          <cell r="CB124">
            <v>0</v>
          </cell>
          <cell r="CC124">
            <v>0</v>
          </cell>
          <cell r="CD124">
            <v>0</v>
          </cell>
          <cell r="CE124" t="str">
            <v>POR</v>
          </cell>
          <cell r="CF124">
            <v>0</v>
          </cell>
          <cell r="CG124">
            <v>0</v>
          </cell>
          <cell r="CH124">
            <v>0</v>
          </cell>
          <cell r="CI124">
            <v>0</v>
          </cell>
          <cell r="CJ124">
            <v>0</v>
          </cell>
          <cell r="CK124" t="str">
            <v>JAW</v>
          </cell>
          <cell r="CL124">
            <v>0</v>
          </cell>
          <cell r="CM124">
            <v>0</v>
          </cell>
          <cell r="CN124">
            <v>0</v>
          </cell>
          <cell r="CO124">
            <v>0</v>
          </cell>
          <cell r="CP124">
            <v>0</v>
          </cell>
          <cell r="CQ124" t="str">
            <v>C11</v>
          </cell>
          <cell r="CR124">
            <v>0</v>
          </cell>
          <cell r="CS124">
            <v>0</v>
          </cell>
          <cell r="CT124">
            <v>0</v>
          </cell>
          <cell r="CU124">
            <v>0</v>
          </cell>
          <cell r="CV124">
            <v>0</v>
          </cell>
          <cell r="CW124" t="str">
            <v>C12</v>
          </cell>
          <cell r="CX124">
            <v>0</v>
          </cell>
          <cell r="CY124">
            <v>0</v>
          </cell>
          <cell r="CZ124">
            <v>0</v>
          </cell>
          <cell r="DA124">
            <v>0</v>
          </cell>
          <cell r="DB124">
            <v>0</v>
          </cell>
          <cell r="DC124" t="str">
            <v>C13</v>
          </cell>
          <cell r="DD124">
            <v>0</v>
          </cell>
          <cell r="DE124">
            <v>0</v>
          </cell>
          <cell r="DF124">
            <v>0</v>
          </cell>
          <cell r="DG124">
            <v>0</v>
          </cell>
          <cell r="DH124">
            <v>0</v>
          </cell>
          <cell r="DI124" t="str">
            <v>C21</v>
          </cell>
          <cell r="DJ124">
            <v>0</v>
          </cell>
          <cell r="DK124">
            <v>0</v>
          </cell>
          <cell r="DL124">
            <v>0</v>
          </cell>
          <cell r="DM124">
            <v>0</v>
          </cell>
          <cell r="DN124">
            <v>0</v>
          </cell>
          <cell r="DO124" t="str">
            <v>C22</v>
          </cell>
          <cell r="DP124">
            <v>0</v>
          </cell>
          <cell r="DQ124">
            <v>0</v>
          </cell>
          <cell r="DR124">
            <v>0</v>
          </cell>
          <cell r="DS124">
            <v>0</v>
          </cell>
          <cell r="DT124">
            <v>0</v>
          </cell>
          <cell r="DU124" t="str">
            <v>C23</v>
          </cell>
          <cell r="DV124">
            <v>0</v>
          </cell>
          <cell r="DW124">
            <v>0</v>
          </cell>
          <cell r="DX124">
            <v>0</v>
          </cell>
          <cell r="DY124">
            <v>0</v>
          </cell>
          <cell r="DZ124">
            <v>0</v>
          </cell>
          <cell r="EA124" t="str">
            <v>C24</v>
          </cell>
          <cell r="EB124">
            <v>0</v>
          </cell>
          <cell r="EC124">
            <v>0</v>
          </cell>
          <cell r="ED124">
            <v>0</v>
          </cell>
          <cell r="EE124">
            <v>0</v>
          </cell>
          <cell r="EF124">
            <v>0</v>
          </cell>
          <cell r="EG124" t="str">
            <v>C25</v>
          </cell>
          <cell r="EH124">
            <v>0</v>
          </cell>
          <cell r="EI124">
            <v>0</v>
          </cell>
          <cell r="EJ124">
            <v>0</v>
          </cell>
          <cell r="EK124">
            <v>0</v>
          </cell>
          <cell r="EL124">
            <v>0</v>
          </cell>
          <cell r="EM124" t="str">
            <v>C26</v>
          </cell>
          <cell r="EN124">
            <v>0</v>
          </cell>
          <cell r="EO124">
            <v>0</v>
          </cell>
          <cell r="EP124">
            <v>0</v>
          </cell>
          <cell r="EQ124">
            <v>0</v>
          </cell>
          <cell r="ER124">
            <v>0</v>
          </cell>
          <cell r="ES124" t="str">
            <v>C27</v>
          </cell>
          <cell r="ET124">
            <v>0</v>
          </cell>
          <cell r="EU124">
            <v>0</v>
          </cell>
          <cell r="EV124">
            <v>0</v>
          </cell>
          <cell r="EW124">
            <v>0</v>
          </cell>
          <cell r="EX124">
            <v>0</v>
          </cell>
          <cell r="EY124" t="str">
            <v>C31</v>
          </cell>
          <cell r="EZ124">
            <v>0</v>
          </cell>
          <cell r="FA124">
            <v>0</v>
          </cell>
          <cell r="FB124">
            <v>0</v>
          </cell>
          <cell r="FC124">
            <v>0</v>
          </cell>
          <cell r="FD124">
            <v>0</v>
          </cell>
          <cell r="FE124" t="str">
            <v>C32</v>
          </cell>
          <cell r="FF124">
            <v>0</v>
          </cell>
          <cell r="FG124">
            <v>0</v>
          </cell>
          <cell r="FH124">
            <v>0</v>
          </cell>
          <cell r="FI124">
            <v>0</v>
          </cell>
          <cell r="FJ124">
            <v>0</v>
          </cell>
          <cell r="FK124" t="str">
            <v>C33</v>
          </cell>
          <cell r="FL124">
            <v>0</v>
          </cell>
          <cell r="FM124">
            <v>0</v>
          </cell>
          <cell r="FN124">
            <v>0</v>
          </cell>
          <cell r="FO124">
            <v>0</v>
          </cell>
          <cell r="FP124">
            <v>0</v>
          </cell>
          <cell r="FQ124" t="str">
            <v>C34</v>
          </cell>
          <cell r="FR124">
            <v>0</v>
          </cell>
          <cell r="FS124">
            <v>0</v>
          </cell>
          <cell r="FT124">
            <v>0</v>
          </cell>
          <cell r="FU124">
            <v>0</v>
          </cell>
          <cell r="FV124">
            <v>0</v>
          </cell>
          <cell r="FW124" t="str">
            <v>C35</v>
          </cell>
          <cell r="FX124">
            <v>0</v>
          </cell>
          <cell r="FY124">
            <v>0</v>
          </cell>
          <cell r="FZ124">
            <v>0</v>
          </cell>
          <cell r="GA124">
            <v>0</v>
          </cell>
          <cell r="GB124">
            <v>0</v>
          </cell>
          <cell r="GC124" t="str">
            <v>C36</v>
          </cell>
          <cell r="GD124">
            <v>0</v>
          </cell>
          <cell r="GE124">
            <v>0</v>
          </cell>
          <cell r="GF124">
            <v>0</v>
          </cell>
          <cell r="GG124">
            <v>0</v>
          </cell>
          <cell r="GH124">
            <v>0</v>
          </cell>
          <cell r="GI124" t="str">
            <v>C37</v>
          </cell>
          <cell r="GJ124">
            <v>0</v>
          </cell>
          <cell r="GK124">
            <v>0</v>
          </cell>
          <cell r="GL124">
            <v>0</v>
          </cell>
          <cell r="GM124">
            <v>0</v>
          </cell>
          <cell r="GN124">
            <v>0</v>
          </cell>
          <cell r="GO124" t="str">
            <v>C38</v>
          </cell>
          <cell r="GP124">
            <v>0</v>
          </cell>
          <cell r="GQ124">
            <v>0</v>
          </cell>
          <cell r="GR124">
            <v>0</v>
          </cell>
          <cell r="GS124">
            <v>0</v>
          </cell>
          <cell r="GT124">
            <v>0</v>
          </cell>
          <cell r="GU124" t="str">
            <v>C39</v>
          </cell>
          <cell r="GV124">
            <v>0</v>
          </cell>
          <cell r="GW124">
            <v>0</v>
          </cell>
          <cell r="GX124">
            <v>0</v>
          </cell>
          <cell r="GY124">
            <v>0</v>
          </cell>
          <cell r="GZ124">
            <v>0</v>
          </cell>
          <cell r="HA124" t="str">
            <v>C310</v>
          </cell>
          <cell r="HB124">
            <v>0</v>
          </cell>
          <cell r="HG124" t="str">
            <v>C310</v>
          </cell>
          <cell r="HH124">
            <v>0</v>
          </cell>
          <cell r="HM124" t="str">
            <v/>
          </cell>
          <cell r="HN124" t="str">
            <v/>
          </cell>
          <cell r="HS124">
            <v>3131</v>
          </cell>
          <cell r="HT124" t="str">
            <v>PKN</v>
          </cell>
          <cell r="HU124">
            <v>0</v>
          </cell>
          <cell r="HV124" t="str">
            <v>IND</v>
          </cell>
          <cell r="HW124">
            <v>0</v>
          </cell>
          <cell r="HX124" t="str">
            <v>MAT-W</v>
          </cell>
          <cell r="HY124">
            <v>0</v>
          </cell>
          <cell r="HZ124" t="str">
            <v>SEJ-W</v>
          </cell>
          <cell r="IA124">
            <v>0</v>
          </cell>
          <cell r="IB124" t="str">
            <v>IGR-W</v>
          </cell>
          <cell r="IC124">
            <v>0</v>
          </cell>
          <cell r="ID124" t="str">
            <v>SBO</v>
          </cell>
          <cell r="IE124">
            <v>0</v>
          </cell>
          <cell r="IF124" t="str">
            <v>PJO</v>
          </cell>
          <cell r="IG124">
            <v>0</v>
          </cell>
          <cell r="IH124" t="str">
            <v>PRA</v>
          </cell>
          <cell r="II124">
            <v>0</v>
          </cell>
          <cell r="IJ124" t="str">
            <v>JAW</v>
          </cell>
          <cell r="IK124">
            <v>0</v>
          </cell>
          <cell r="IL124" t="str">
            <v>ARB</v>
          </cell>
          <cell r="IM124">
            <v>0</v>
          </cell>
          <cell r="IN124" t="str">
            <v>PKM</v>
          </cell>
          <cell r="IO124">
            <v>0</v>
          </cell>
          <cell r="IP124" t="str">
            <v>GEO-P</v>
          </cell>
          <cell r="IQ124">
            <v>0</v>
          </cell>
          <cell r="IR124" t="str">
            <v>SEJ-P</v>
          </cell>
          <cell r="IS124">
            <v>0</v>
          </cell>
          <cell r="IT124" t="str">
            <v>SOS-P</v>
          </cell>
          <cell r="IU124">
            <v>0</v>
          </cell>
          <cell r="IV124" t="str">
            <v>EKO-P</v>
          </cell>
          <cell r="IW124">
            <v>0</v>
          </cell>
          <cell r="IX124" t="str">
            <v>BIO-L</v>
          </cell>
          <cell r="IY124">
            <v>0</v>
          </cell>
          <cell r="IZ124" t="str">
            <v>JEP-L</v>
          </cell>
          <cell r="JA124">
            <v>0</v>
          </cell>
        </row>
        <row r="125">
          <cell r="Q125" t="str">
            <v/>
          </cell>
          <cell r="AB125">
            <v>122</v>
          </cell>
          <cell r="AC125">
            <v>5</v>
          </cell>
          <cell r="AD125">
            <v>3132</v>
          </cell>
          <cell r="AE125" t="str">
            <v>0018195987</v>
          </cell>
          <cell r="AF125" t="str">
            <v>ALI MUSTOFA</v>
          </cell>
          <cell r="AG125" t="str">
            <v>L</v>
          </cell>
          <cell r="AH125" t="str">
            <v>10-TSM.2</v>
          </cell>
          <cell r="AI125" t="str">
            <v>AGM</v>
          </cell>
          <cell r="AJ125">
            <v>0</v>
          </cell>
          <cell r="AK125">
            <v>0</v>
          </cell>
          <cell r="AL125">
            <v>0</v>
          </cell>
          <cell r="AM125">
            <v>0</v>
          </cell>
          <cell r="AN125">
            <v>0</v>
          </cell>
          <cell r="AO125" t="str">
            <v>PKN</v>
          </cell>
          <cell r="AP125">
            <v>0</v>
          </cell>
          <cell r="AQ125">
            <v>0</v>
          </cell>
          <cell r="AR125">
            <v>0</v>
          </cell>
          <cell r="AS125">
            <v>0</v>
          </cell>
          <cell r="AT125">
            <v>0</v>
          </cell>
          <cell r="AU125" t="str">
            <v>IND</v>
          </cell>
          <cell r="AV125">
            <v>0</v>
          </cell>
          <cell r="AW125">
            <v>0</v>
          </cell>
          <cell r="AX125">
            <v>0</v>
          </cell>
          <cell r="AY125">
            <v>0</v>
          </cell>
          <cell r="AZ125">
            <v>0</v>
          </cell>
          <cell r="BA125" t="str">
            <v>MAT</v>
          </cell>
          <cell r="BB125">
            <v>0</v>
          </cell>
          <cell r="BC125">
            <v>0</v>
          </cell>
          <cell r="BD125">
            <v>0</v>
          </cell>
          <cell r="BE125">
            <v>0</v>
          </cell>
          <cell r="BF125">
            <v>0</v>
          </cell>
          <cell r="BG125" t="str">
            <v>SEJ</v>
          </cell>
          <cell r="BH125">
            <v>0</v>
          </cell>
          <cell r="BI125">
            <v>0</v>
          </cell>
          <cell r="BJ125">
            <v>0</v>
          </cell>
          <cell r="BK125">
            <v>0</v>
          </cell>
          <cell r="BL125">
            <v>0</v>
          </cell>
          <cell r="BM125" t="str">
            <v>ING</v>
          </cell>
          <cell r="BN125">
            <v>0</v>
          </cell>
          <cell r="BO125">
            <v>0</v>
          </cell>
          <cell r="BP125">
            <v>0</v>
          </cell>
          <cell r="BQ125">
            <v>0</v>
          </cell>
          <cell r="BR125">
            <v>0</v>
          </cell>
          <cell r="BS125" t="str">
            <v>SBU</v>
          </cell>
          <cell r="BT125">
            <v>0</v>
          </cell>
          <cell r="BU125">
            <v>0</v>
          </cell>
          <cell r="BV125">
            <v>0</v>
          </cell>
          <cell r="BW125">
            <v>0</v>
          </cell>
          <cell r="BX125">
            <v>0</v>
          </cell>
          <cell r="BY125" t="str">
            <v>KWU</v>
          </cell>
          <cell r="BZ125">
            <v>0</v>
          </cell>
          <cell r="CA125">
            <v>0</v>
          </cell>
          <cell r="CB125">
            <v>0</v>
          </cell>
          <cell r="CC125">
            <v>0</v>
          </cell>
          <cell r="CD125">
            <v>0</v>
          </cell>
          <cell r="CE125" t="str">
            <v>POR</v>
          </cell>
          <cell r="CF125">
            <v>0</v>
          </cell>
          <cell r="CG125">
            <v>0</v>
          </cell>
          <cell r="CH125">
            <v>0</v>
          </cell>
          <cell r="CI125">
            <v>0</v>
          </cell>
          <cell r="CJ125">
            <v>0</v>
          </cell>
          <cell r="CK125" t="str">
            <v>JAW</v>
          </cell>
          <cell r="CL125">
            <v>0</v>
          </cell>
          <cell r="CM125">
            <v>0</v>
          </cell>
          <cell r="CN125">
            <v>0</v>
          </cell>
          <cell r="CO125">
            <v>0</v>
          </cell>
          <cell r="CP125">
            <v>0</v>
          </cell>
          <cell r="CQ125" t="str">
            <v>C11</v>
          </cell>
          <cell r="CR125">
            <v>0</v>
          </cell>
          <cell r="CS125">
            <v>0</v>
          </cell>
          <cell r="CT125">
            <v>0</v>
          </cell>
          <cell r="CU125">
            <v>0</v>
          </cell>
          <cell r="CV125">
            <v>0</v>
          </cell>
          <cell r="CW125" t="str">
            <v>C12</v>
          </cell>
          <cell r="CX125">
            <v>0</v>
          </cell>
          <cell r="CY125">
            <v>0</v>
          </cell>
          <cell r="CZ125">
            <v>0</v>
          </cell>
          <cell r="DA125">
            <v>0</v>
          </cell>
          <cell r="DB125">
            <v>0</v>
          </cell>
          <cell r="DC125" t="str">
            <v>C13</v>
          </cell>
          <cell r="DD125">
            <v>0</v>
          </cell>
          <cell r="DE125">
            <v>0</v>
          </cell>
          <cell r="DF125">
            <v>0</v>
          </cell>
          <cell r="DG125">
            <v>0</v>
          </cell>
          <cell r="DH125">
            <v>0</v>
          </cell>
          <cell r="DI125" t="str">
            <v>C21</v>
          </cell>
          <cell r="DJ125">
            <v>0</v>
          </cell>
          <cell r="DK125">
            <v>0</v>
          </cell>
          <cell r="DL125">
            <v>0</v>
          </cell>
          <cell r="DM125">
            <v>0</v>
          </cell>
          <cell r="DN125">
            <v>0</v>
          </cell>
          <cell r="DO125" t="str">
            <v>C22</v>
          </cell>
          <cell r="DP125">
            <v>0</v>
          </cell>
          <cell r="DQ125">
            <v>0</v>
          </cell>
          <cell r="DR125">
            <v>0</v>
          </cell>
          <cell r="DS125">
            <v>0</v>
          </cell>
          <cell r="DT125">
            <v>0</v>
          </cell>
          <cell r="DU125" t="str">
            <v>C23</v>
          </cell>
          <cell r="DV125">
            <v>0</v>
          </cell>
          <cell r="DW125">
            <v>0</v>
          </cell>
          <cell r="DX125">
            <v>0</v>
          </cell>
          <cell r="DY125">
            <v>0</v>
          </cell>
          <cell r="DZ125">
            <v>0</v>
          </cell>
          <cell r="EA125" t="str">
            <v>C24</v>
          </cell>
          <cell r="EB125">
            <v>0</v>
          </cell>
          <cell r="EC125">
            <v>0</v>
          </cell>
          <cell r="ED125">
            <v>0</v>
          </cell>
          <cell r="EE125">
            <v>0</v>
          </cell>
          <cell r="EF125">
            <v>0</v>
          </cell>
          <cell r="EG125" t="str">
            <v>C25</v>
          </cell>
          <cell r="EH125">
            <v>0</v>
          </cell>
          <cell r="EI125">
            <v>0</v>
          </cell>
          <cell r="EJ125">
            <v>0</v>
          </cell>
          <cell r="EK125">
            <v>0</v>
          </cell>
          <cell r="EL125">
            <v>0</v>
          </cell>
          <cell r="EM125" t="str">
            <v>C26</v>
          </cell>
          <cell r="EN125">
            <v>0</v>
          </cell>
          <cell r="EO125">
            <v>0</v>
          </cell>
          <cell r="EP125">
            <v>0</v>
          </cell>
          <cell r="EQ125">
            <v>0</v>
          </cell>
          <cell r="ER125">
            <v>0</v>
          </cell>
          <cell r="ES125" t="str">
            <v>C27</v>
          </cell>
          <cell r="ET125">
            <v>0</v>
          </cell>
          <cell r="EU125">
            <v>0</v>
          </cell>
          <cell r="EV125">
            <v>0</v>
          </cell>
          <cell r="EW125">
            <v>0</v>
          </cell>
          <cell r="EX125">
            <v>0</v>
          </cell>
          <cell r="EY125" t="str">
            <v>C31</v>
          </cell>
          <cell r="EZ125">
            <v>0</v>
          </cell>
          <cell r="FA125">
            <v>0</v>
          </cell>
          <cell r="FB125">
            <v>0</v>
          </cell>
          <cell r="FC125">
            <v>0</v>
          </cell>
          <cell r="FD125">
            <v>0</v>
          </cell>
          <cell r="FE125" t="str">
            <v>C32</v>
          </cell>
          <cell r="FF125">
            <v>0</v>
          </cell>
          <cell r="FG125">
            <v>0</v>
          </cell>
          <cell r="FH125">
            <v>0</v>
          </cell>
          <cell r="FI125">
            <v>0</v>
          </cell>
          <cell r="FJ125">
            <v>0</v>
          </cell>
          <cell r="FK125" t="str">
            <v>C33</v>
          </cell>
          <cell r="FL125">
            <v>0</v>
          </cell>
          <cell r="FM125">
            <v>0</v>
          </cell>
          <cell r="FN125">
            <v>0</v>
          </cell>
          <cell r="FO125">
            <v>0</v>
          </cell>
          <cell r="FP125">
            <v>0</v>
          </cell>
          <cell r="FQ125" t="str">
            <v>C34</v>
          </cell>
          <cell r="FR125">
            <v>0</v>
          </cell>
          <cell r="FS125">
            <v>0</v>
          </cell>
          <cell r="FT125">
            <v>0</v>
          </cell>
          <cell r="FU125">
            <v>0</v>
          </cell>
          <cell r="FV125">
            <v>0</v>
          </cell>
          <cell r="FW125" t="str">
            <v>C35</v>
          </cell>
          <cell r="FX125">
            <v>0</v>
          </cell>
          <cell r="FY125">
            <v>0</v>
          </cell>
          <cell r="FZ125">
            <v>0</v>
          </cell>
          <cell r="GA125">
            <v>0</v>
          </cell>
          <cell r="GB125">
            <v>0</v>
          </cell>
          <cell r="GC125" t="str">
            <v>C36</v>
          </cell>
          <cell r="GD125">
            <v>0</v>
          </cell>
          <cell r="GE125">
            <v>0</v>
          </cell>
          <cell r="GF125">
            <v>0</v>
          </cell>
          <cell r="GG125">
            <v>0</v>
          </cell>
          <cell r="GH125">
            <v>0</v>
          </cell>
          <cell r="GI125" t="str">
            <v>C37</v>
          </cell>
          <cell r="GJ125">
            <v>0</v>
          </cell>
          <cell r="GK125">
            <v>0</v>
          </cell>
          <cell r="GL125">
            <v>0</v>
          </cell>
          <cell r="GM125">
            <v>0</v>
          </cell>
          <cell r="GN125">
            <v>0</v>
          </cell>
          <cell r="GO125" t="str">
            <v>C38</v>
          </cell>
          <cell r="GP125">
            <v>0</v>
          </cell>
          <cell r="GQ125">
            <v>0</v>
          </cell>
          <cell r="GR125">
            <v>0</v>
          </cell>
          <cell r="GS125">
            <v>0</v>
          </cell>
          <cell r="GT125">
            <v>0</v>
          </cell>
          <cell r="GU125" t="str">
            <v>C39</v>
          </cell>
          <cell r="GV125">
            <v>0</v>
          </cell>
          <cell r="GW125">
            <v>0</v>
          </cell>
          <cell r="GX125">
            <v>0</v>
          </cell>
          <cell r="GY125">
            <v>0</v>
          </cell>
          <cell r="GZ125">
            <v>0</v>
          </cell>
          <cell r="HA125" t="str">
            <v>C310</v>
          </cell>
          <cell r="HB125">
            <v>0</v>
          </cell>
          <cell r="HG125" t="str">
            <v>C310</v>
          </cell>
          <cell r="HH125">
            <v>0</v>
          </cell>
          <cell r="HM125" t="str">
            <v/>
          </cell>
          <cell r="HN125" t="str">
            <v/>
          </cell>
          <cell r="HS125">
            <v>3132</v>
          </cell>
          <cell r="HT125" t="str">
            <v>PKN</v>
          </cell>
          <cell r="HU125">
            <v>0</v>
          </cell>
          <cell r="HV125" t="str">
            <v>IND</v>
          </cell>
          <cell r="HW125">
            <v>0</v>
          </cell>
          <cell r="HX125" t="str">
            <v>MAT-W</v>
          </cell>
          <cell r="HY125">
            <v>0</v>
          </cell>
          <cell r="HZ125" t="str">
            <v>SEJ-W</v>
          </cell>
          <cell r="IA125">
            <v>0</v>
          </cell>
          <cell r="IB125" t="str">
            <v>IGR-W</v>
          </cell>
          <cell r="IC125">
            <v>0</v>
          </cell>
          <cell r="ID125" t="str">
            <v>SBO</v>
          </cell>
          <cell r="IE125">
            <v>0</v>
          </cell>
          <cell r="IF125" t="str">
            <v>PJO</v>
          </cell>
          <cell r="IG125">
            <v>0</v>
          </cell>
          <cell r="IH125" t="str">
            <v>PRA</v>
          </cell>
          <cell r="II125">
            <v>0</v>
          </cell>
          <cell r="IJ125" t="str">
            <v>JAW</v>
          </cell>
          <cell r="IK125">
            <v>0</v>
          </cell>
          <cell r="IL125" t="str">
            <v>ARB</v>
          </cell>
          <cell r="IM125">
            <v>0</v>
          </cell>
          <cell r="IN125" t="str">
            <v>PKM</v>
          </cell>
          <cell r="IO125">
            <v>0</v>
          </cell>
          <cell r="IP125" t="str">
            <v>GEO-P</v>
          </cell>
          <cell r="IQ125">
            <v>0</v>
          </cell>
          <cell r="IR125" t="str">
            <v>SEJ-P</v>
          </cell>
          <cell r="IS125">
            <v>0</v>
          </cell>
          <cell r="IT125" t="str">
            <v>SOS-P</v>
          </cell>
          <cell r="IU125">
            <v>0</v>
          </cell>
          <cell r="IV125" t="str">
            <v>EKO-P</v>
          </cell>
          <cell r="IW125">
            <v>0</v>
          </cell>
          <cell r="IX125" t="str">
            <v>BIO-L</v>
          </cell>
          <cell r="IY125">
            <v>0</v>
          </cell>
          <cell r="IZ125" t="str">
            <v>JEP-L</v>
          </cell>
          <cell r="JA125">
            <v>0</v>
          </cell>
        </row>
        <row r="126">
          <cell r="Q126" t="str">
            <v/>
          </cell>
          <cell r="AB126">
            <v>123</v>
          </cell>
          <cell r="AC126">
            <v>6</v>
          </cell>
          <cell r="AD126">
            <v>3133</v>
          </cell>
          <cell r="AE126" t="str">
            <v>0000959276</v>
          </cell>
          <cell r="AF126" t="str">
            <v>ALIF RISQI MUNANDAR</v>
          </cell>
          <cell r="AG126" t="str">
            <v>L</v>
          </cell>
          <cell r="AH126" t="str">
            <v>10-TSM.2</v>
          </cell>
          <cell r="AI126" t="str">
            <v>AGM</v>
          </cell>
          <cell r="AJ126">
            <v>0</v>
          </cell>
          <cell r="AK126">
            <v>0</v>
          </cell>
          <cell r="AL126">
            <v>0</v>
          </cell>
          <cell r="AM126">
            <v>0</v>
          </cell>
          <cell r="AN126">
            <v>0</v>
          </cell>
          <cell r="AO126" t="str">
            <v>PKN</v>
          </cell>
          <cell r="AP126">
            <v>0</v>
          </cell>
          <cell r="AQ126">
            <v>0</v>
          </cell>
          <cell r="AR126">
            <v>0</v>
          </cell>
          <cell r="AS126">
            <v>0</v>
          </cell>
          <cell r="AT126">
            <v>0</v>
          </cell>
          <cell r="AU126" t="str">
            <v>IND</v>
          </cell>
          <cell r="AV126">
            <v>0</v>
          </cell>
          <cell r="AW126">
            <v>0</v>
          </cell>
          <cell r="AX126">
            <v>0</v>
          </cell>
          <cell r="AY126">
            <v>0</v>
          </cell>
          <cell r="AZ126">
            <v>0</v>
          </cell>
          <cell r="BA126" t="str">
            <v>MAT</v>
          </cell>
          <cell r="BB126">
            <v>0</v>
          </cell>
          <cell r="BC126">
            <v>0</v>
          </cell>
          <cell r="BD126">
            <v>0</v>
          </cell>
          <cell r="BE126">
            <v>0</v>
          </cell>
          <cell r="BF126">
            <v>0</v>
          </cell>
          <cell r="BG126" t="str">
            <v>SEJ</v>
          </cell>
          <cell r="BH126">
            <v>0</v>
          </cell>
          <cell r="BI126">
            <v>0</v>
          </cell>
          <cell r="BJ126">
            <v>0</v>
          </cell>
          <cell r="BK126">
            <v>0</v>
          </cell>
          <cell r="BL126">
            <v>0</v>
          </cell>
          <cell r="BM126" t="str">
            <v>ING</v>
          </cell>
          <cell r="BN126">
            <v>0</v>
          </cell>
          <cell r="BO126">
            <v>0</v>
          </cell>
          <cell r="BP126">
            <v>0</v>
          </cell>
          <cell r="BQ126">
            <v>0</v>
          </cell>
          <cell r="BR126">
            <v>0</v>
          </cell>
          <cell r="BS126" t="str">
            <v>SBU</v>
          </cell>
          <cell r="BT126">
            <v>0</v>
          </cell>
          <cell r="BU126">
            <v>0</v>
          </cell>
          <cell r="BV126">
            <v>0</v>
          </cell>
          <cell r="BW126">
            <v>0</v>
          </cell>
          <cell r="BX126">
            <v>0</v>
          </cell>
          <cell r="BY126" t="str">
            <v>KWU</v>
          </cell>
          <cell r="BZ126">
            <v>0</v>
          </cell>
          <cell r="CA126">
            <v>0</v>
          </cell>
          <cell r="CB126">
            <v>0</v>
          </cell>
          <cell r="CC126">
            <v>0</v>
          </cell>
          <cell r="CD126">
            <v>0</v>
          </cell>
          <cell r="CE126" t="str">
            <v>POR</v>
          </cell>
          <cell r="CF126">
            <v>0</v>
          </cell>
          <cell r="CG126">
            <v>0</v>
          </cell>
          <cell r="CH126">
            <v>0</v>
          </cell>
          <cell r="CI126">
            <v>0</v>
          </cell>
          <cell r="CJ126">
            <v>0</v>
          </cell>
          <cell r="CK126" t="str">
            <v>JAW</v>
          </cell>
          <cell r="CL126">
            <v>0</v>
          </cell>
          <cell r="CM126">
            <v>0</v>
          </cell>
          <cell r="CN126">
            <v>0</v>
          </cell>
          <cell r="CO126">
            <v>0</v>
          </cell>
          <cell r="CP126">
            <v>0</v>
          </cell>
          <cell r="CQ126" t="str">
            <v>C11</v>
          </cell>
          <cell r="CR126">
            <v>0</v>
          </cell>
          <cell r="CS126">
            <v>0</v>
          </cell>
          <cell r="CT126">
            <v>0</v>
          </cell>
          <cell r="CU126">
            <v>0</v>
          </cell>
          <cell r="CV126">
            <v>0</v>
          </cell>
          <cell r="CW126" t="str">
            <v>C12</v>
          </cell>
          <cell r="CX126">
            <v>0</v>
          </cell>
          <cell r="CY126">
            <v>0</v>
          </cell>
          <cell r="CZ126">
            <v>0</v>
          </cell>
          <cell r="DA126">
            <v>0</v>
          </cell>
          <cell r="DB126">
            <v>0</v>
          </cell>
          <cell r="DC126" t="str">
            <v>C13</v>
          </cell>
          <cell r="DD126">
            <v>0</v>
          </cell>
          <cell r="DE126">
            <v>0</v>
          </cell>
          <cell r="DF126">
            <v>0</v>
          </cell>
          <cell r="DG126">
            <v>0</v>
          </cell>
          <cell r="DH126">
            <v>0</v>
          </cell>
          <cell r="DI126" t="str">
            <v>C21</v>
          </cell>
          <cell r="DJ126">
            <v>0</v>
          </cell>
          <cell r="DK126">
            <v>0</v>
          </cell>
          <cell r="DL126">
            <v>0</v>
          </cell>
          <cell r="DM126">
            <v>0</v>
          </cell>
          <cell r="DN126">
            <v>0</v>
          </cell>
          <cell r="DO126" t="str">
            <v>C22</v>
          </cell>
          <cell r="DP126">
            <v>0</v>
          </cell>
          <cell r="DQ126">
            <v>0</v>
          </cell>
          <cell r="DR126">
            <v>0</v>
          </cell>
          <cell r="DS126">
            <v>0</v>
          </cell>
          <cell r="DT126">
            <v>0</v>
          </cell>
          <cell r="DU126" t="str">
            <v>C23</v>
          </cell>
          <cell r="DV126">
            <v>0</v>
          </cell>
          <cell r="DW126">
            <v>0</v>
          </cell>
          <cell r="DX126">
            <v>0</v>
          </cell>
          <cell r="DY126">
            <v>0</v>
          </cell>
          <cell r="DZ126">
            <v>0</v>
          </cell>
          <cell r="EA126" t="str">
            <v>C24</v>
          </cell>
          <cell r="EB126">
            <v>0</v>
          </cell>
          <cell r="EC126">
            <v>0</v>
          </cell>
          <cell r="ED126">
            <v>0</v>
          </cell>
          <cell r="EE126">
            <v>0</v>
          </cell>
          <cell r="EF126">
            <v>0</v>
          </cell>
          <cell r="EG126" t="str">
            <v>C25</v>
          </cell>
          <cell r="EH126">
            <v>0</v>
          </cell>
          <cell r="EI126">
            <v>0</v>
          </cell>
          <cell r="EJ126">
            <v>0</v>
          </cell>
          <cell r="EK126">
            <v>0</v>
          </cell>
          <cell r="EL126">
            <v>0</v>
          </cell>
          <cell r="EM126" t="str">
            <v>C26</v>
          </cell>
          <cell r="EN126">
            <v>0</v>
          </cell>
          <cell r="EO126">
            <v>0</v>
          </cell>
          <cell r="EP126">
            <v>0</v>
          </cell>
          <cell r="EQ126">
            <v>0</v>
          </cell>
          <cell r="ER126">
            <v>0</v>
          </cell>
          <cell r="ES126" t="str">
            <v>C27</v>
          </cell>
          <cell r="ET126">
            <v>0</v>
          </cell>
          <cell r="EU126">
            <v>0</v>
          </cell>
          <cell r="EV126">
            <v>0</v>
          </cell>
          <cell r="EW126">
            <v>0</v>
          </cell>
          <cell r="EX126">
            <v>0</v>
          </cell>
          <cell r="EY126" t="str">
            <v>C31</v>
          </cell>
          <cell r="EZ126">
            <v>0</v>
          </cell>
          <cell r="FA126">
            <v>0</v>
          </cell>
          <cell r="FB126">
            <v>0</v>
          </cell>
          <cell r="FC126">
            <v>0</v>
          </cell>
          <cell r="FD126">
            <v>0</v>
          </cell>
          <cell r="FE126" t="str">
            <v>C32</v>
          </cell>
          <cell r="FF126">
            <v>0</v>
          </cell>
          <cell r="FG126">
            <v>0</v>
          </cell>
          <cell r="FH126">
            <v>0</v>
          </cell>
          <cell r="FI126">
            <v>0</v>
          </cell>
          <cell r="FJ126">
            <v>0</v>
          </cell>
          <cell r="FK126" t="str">
            <v>C33</v>
          </cell>
          <cell r="FL126">
            <v>0</v>
          </cell>
          <cell r="FM126">
            <v>0</v>
          </cell>
          <cell r="FN126">
            <v>0</v>
          </cell>
          <cell r="FO126">
            <v>0</v>
          </cell>
          <cell r="FP126">
            <v>0</v>
          </cell>
          <cell r="FQ126" t="str">
            <v>C34</v>
          </cell>
          <cell r="FR126">
            <v>0</v>
          </cell>
          <cell r="FS126">
            <v>0</v>
          </cell>
          <cell r="FT126">
            <v>0</v>
          </cell>
          <cell r="FU126">
            <v>0</v>
          </cell>
          <cell r="FV126">
            <v>0</v>
          </cell>
          <cell r="FW126" t="str">
            <v>C35</v>
          </cell>
          <cell r="FX126">
            <v>0</v>
          </cell>
          <cell r="FY126">
            <v>0</v>
          </cell>
          <cell r="FZ126">
            <v>0</v>
          </cell>
          <cell r="GA126">
            <v>0</v>
          </cell>
          <cell r="GB126">
            <v>0</v>
          </cell>
          <cell r="GC126" t="str">
            <v>C36</v>
          </cell>
          <cell r="GD126">
            <v>0</v>
          </cell>
          <cell r="GE126">
            <v>0</v>
          </cell>
          <cell r="GF126">
            <v>0</v>
          </cell>
          <cell r="GG126">
            <v>0</v>
          </cell>
          <cell r="GH126">
            <v>0</v>
          </cell>
          <cell r="GI126" t="str">
            <v>C37</v>
          </cell>
          <cell r="GJ126">
            <v>0</v>
          </cell>
          <cell r="GK126">
            <v>0</v>
          </cell>
          <cell r="GL126">
            <v>0</v>
          </cell>
          <cell r="GM126">
            <v>0</v>
          </cell>
          <cell r="GN126">
            <v>0</v>
          </cell>
          <cell r="GO126" t="str">
            <v>C38</v>
          </cell>
          <cell r="GP126">
            <v>0</v>
          </cell>
          <cell r="GQ126">
            <v>0</v>
          </cell>
          <cell r="GR126">
            <v>0</v>
          </cell>
          <cell r="GS126">
            <v>0</v>
          </cell>
          <cell r="GT126">
            <v>0</v>
          </cell>
          <cell r="GU126" t="str">
            <v>C39</v>
          </cell>
          <cell r="GV126">
            <v>0</v>
          </cell>
          <cell r="GW126">
            <v>0</v>
          </cell>
          <cell r="GX126">
            <v>0</v>
          </cell>
          <cell r="GY126">
            <v>0</v>
          </cell>
          <cell r="GZ126">
            <v>0</v>
          </cell>
          <cell r="HA126" t="str">
            <v>C310</v>
          </cell>
          <cell r="HB126">
            <v>0</v>
          </cell>
          <cell r="HG126" t="str">
            <v>C310</v>
          </cell>
          <cell r="HH126">
            <v>0</v>
          </cell>
          <cell r="HM126" t="str">
            <v/>
          </cell>
          <cell r="HN126" t="str">
            <v/>
          </cell>
          <cell r="HS126">
            <v>3133</v>
          </cell>
          <cell r="HT126" t="str">
            <v>PKN</v>
          </cell>
          <cell r="HU126">
            <v>0</v>
          </cell>
          <cell r="HV126" t="str">
            <v>IND</v>
          </cell>
          <cell r="HW126">
            <v>0</v>
          </cell>
          <cell r="HX126" t="str">
            <v>MAT-W</v>
          </cell>
          <cell r="HY126">
            <v>0</v>
          </cell>
          <cell r="HZ126" t="str">
            <v>SEJ-W</v>
          </cell>
          <cell r="IA126">
            <v>0</v>
          </cell>
          <cell r="IB126" t="str">
            <v>IGR-W</v>
          </cell>
          <cell r="IC126">
            <v>0</v>
          </cell>
          <cell r="ID126" t="str">
            <v>SBO</v>
          </cell>
          <cell r="IE126">
            <v>0</v>
          </cell>
          <cell r="IF126" t="str">
            <v>PJO</v>
          </cell>
          <cell r="IG126">
            <v>0</v>
          </cell>
          <cell r="IH126" t="str">
            <v>PRA</v>
          </cell>
          <cell r="II126">
            <v>0</v>
          </cell>
          <cell r="IJ126" t="str">
            <v>JAW</v>
          </cell>
          <cell r="IK126">
            <v>0</v>
          </cell>
          <cell r="IL126" t="str">
            <v>ARB</v>
          </cell>
          <cell r="IM126">
            <v>0</v>
          </cell>
          <cell r="IN126" t="str">
            <v>PKM</v>
          </cell>
          <cell r="IO126">
            <v>0</v>
          </cell>
          <cell r="IP126" t="str">
            <v>GEO-P</v>
          </cell>
          <cell r="IQ126">
            <v>0</v>
          </cell>
          <cell r="IR126" t="str">
            <v>SEJ-P</v>
          </cell>
          <cell r="IS126">
            <v>0</v>
          </cell>
          <cell r="IT126" t="str">
            <v>SOS-P</v>
          </cell>
          <cell r="IU126">
            <v>0</v>
          </cell>
          <cell r="IV126" t="str">
            <v>EKO-P</v>
          </cell>
          <cell r="IW126">
            <v>0</v>
          </cell>
          <cell r="IX126" t="str">
            <v>BIO-L</v>
          </cell>
          <cell r="IY126">
            <v>0</v>
          </cell>
          <cell r="IZ126" t="str">
            <v>JEP-L</v>
          </cell>
          <cell r="JA126">
            <v>0</v>
          </cell>
        </row>
        <row r="127">
          <cell r="Q127" t="str">
            <v/>
          </cell>
          <cell r="AB127">
            <v>124</v>
          </cell>
          <cell r="AC127">
            <v>7</v>
          </cell>
          <cell r="AD127">
            <v>3134</v>
          </cell>
          <cell r="AE127" t="str">
            <v>0011671755</v>
          </cell>
          <cell r="AF127" t="str">
            <v>AMIN MASULIN</v>
          </cell>
          <cell r="AG127" t="str">
            <v>L</v>
          </cell>
          <cell r="AH127" t="str">
            <v>10-TSM.2</v>
          </cell>
          <cell r="AI127" t="str">
            <v>AGM</v>
          </cell>
          <cell r="AJ127">
            <v>0</v>
          </cell>
          <cell r="AK127">
            <v>0</v>
          </cell>
          <cell r="AL127">
            <v>0</v>
          </cell>
          <cell r="AM127">
            <v>0</v>
          </cell>
          <cell r="AN127">
            <v>0</v>
          </cell>
          <cell r="AO127" t="str">
            <v>PKN</v>
          </cell>
          <cell r="AP127">
            <v>0</v>
          </cell>
          <cell r="AQ127">
            <v>0</v>
          </cell>
          <cell r="AR127">
            <v>0</v>
          </cell>
          <cell r="AS127">
            <v>0</v>
          </cell>
          <cell r="AT127">
            <v>0</v>
          </cell>
          <cell r="AU127" t="str">
            <v>IND</v>
          </cell>
          <cell r="AV127">
            <v>0</v>
          </cell>
          <cell r="AW127">
            <v>0</v>
          </cell>
          <cell r="AX127">
            <v>0</v>
          </cell>
          <cell r="AY127">
            <v>0</v>
          </cell>
          <cell r="AZ127">
            <v>0</v>
          </cell>
          <cell r="BA127" t="str">
            <v>MAT</v>
          </cell>
          <cell r="BB127">
            <v>0</v>
          </cell>
          <cell r="BC127">
            <v>0</v>
          </cell>
          <cell r="BD127">
            <v>0</v>
          </cell>
          <cell r="BE127">
            <v>0</v>
          </cell>
          <cell r="BF127">
            <v>0</v>
          </cell>
          <cell r="BG127" t="str">
            <v>SEJ</v>
          </cell>
          <cell r="BH127">
            <v>0</v>
          </cell>
          <cell r="BI127">
            <v>0</v>
          </cell>
          <cell r="BJ127">
            <v>0</v>
          </cell>
          <cell r="BK127">
            <v>0</v>
          </cell>
          <cell r="BL127">
            <v>0</v>
          </cell>
          <cell r="BM127" t="str">
            <v>ING</v>
          </cell>
          <cell r="BN127">
            <v>0</v>
          </cell>
          <cell r="BO127">
            <v>0</v>
          </cell>
          <cell r="BP127">
            <v>0</v>
          </cell>
          <cell r="BQ127">
            <v>0</v>
          </cell>
          <cell r="BR127">
            <v>0</v>
          </cell>
          <cell r="BS127" t="str">
            <v>SBU</v>
          </cell>
          <cell r="BT127">
            <v>0</v>
          </cell>
          <cell r="BU127">
            <v>0</v>
          </cell>
          <cell r="BV127">
            <v>0</v>
          </cell>
          <cell r="BW127">
            <v>0</v>
          </cell>
          <cell r="BX127">
            <v>0</v>
          </cell>
          <cell r="BY127" t="str">
            <v>KWU</v>
          </cell>
          <cell r="BZ127">
            <v>0</v>
          </cell>
          <cell r="CA127">
            <v>0</v>
          </cell>
          <cell r="CB127">
            <v>0</v>
          </cell>
          <cell r="CC127">
            <v>0</v>
          </cell>
          <cell r="CD127">
            <v>0</v>
          </cell>
          <cell r="CE127" t="str">
            <v>POR</v>
          </cell>
          <cell r="CF127">
            <v>0</v>
          </cell>
          <cell r="CG127">
            <v>0</v>
          </cell>
          <cell r="CH127">
            <v>0</v>
          </cell>
          <cell r="CI127">
            <v>0</v>
          </cell>
          <cell r="CJ127">
            <v>0</v>
          </cell>
          <cell r="CK127" t="str">
            <v>JAW</v>
          </cell>
          <cell r="CL127">
            <v>0</v>
          </cell>
          <cell r="CM127">
            <v>0</v>
          </cell>
          <cell r="CN127">
            <v>0</v>
          </cell>
          <cell r="CO127">
            <v>0</v>
          </cell>
          <cell r="CP127">
            <v>0</v>
          </cell>
          <cell r="CQ127" t="str">
            <v>C11</v>
          </cell>
          <cell r="CR127">
            <v>0</v>
          </cell>
          <cell r="CS127">
            <v>0</v>
          </cell>
          <cell r="CT127">
            <v>0</v>
          </cell>
          <cell r="CU127">
            <v>0</v>
          </cell>
          <cell r="CV127">
            <v>0</v>
          </cell>
          <cell r="CW127" t="str">
            <v>C12</v>
          </cell>
          <cell r="CX127">
            <v>0</v>
          </cell>
          <cell r="CY127">
            <v>0</v>
          </cell>
          <cell r="CZ127">
            <v>0</v>
          </cell>
          <cell r="DA127">
            <v>0</v>
          </cell>
          <cell r="DB127">
            <v>0</v>
          </cell>
          <cell r="DC127" t="str">
            <v>C13</v>
          </cell>
          <cell r="DD127">
            <v>0</v>
          </cell>
          <cell r="DE127">
            <v>0</v>
          </cell>
          <cell r="DF127">
            <v>0</v>
          </cell>
          <cell r="DG127">
            <v>0</v>
          </cell>
          <cell r="DH127">
            <v>0</v>
          </cell>
          <cell r="DI127" t="str">
            <v>C21</v>
          </cell>
          <cell r="DJ127">
            <v>0</v>
          </cell>
          <cell r="DK127">
            <v>0</v>
          </cell>
          <cell r="DL127">
            <v>0</v>
          </cell>
          <cell r="DM127">
            <v>0</v>
          </cell>
          <cell r="DN127">
            <v>0</v>
          </cell>
          <cell r="DO127" t="str">
            <v>C22</v>
          </cell>
          <cell r="DP127">
            <v>0</v>
          </cell>
          <cell r="DQ127">
            <v>0</v>
          </cell>
          <cell r="DR127">
            <v>0</v>
          </cell>
          <cell r="DS127">
            <v>0</v>
          </cell>
          <cell r="DT127">
            <v>0</v>
          </cell>
          <cell r="DU127" t="str">
            <v>C23</v>
          </cell>
          <cell r="DV127">
            <v>0</v>
          </cell>
          <cell r="DW127">
            <v>0</v>
          </cell>
          <cell r="DX127">
            <v>0</v>
          </cell>
          <cell r="DY127">
            <v>0</v>
          </cell>
          <cell r="DZ127">
            <v>0</v>
          </cell>
          <cell r="EA127" t="str">
            <v>C24</v>
          </cell>
          <cell r="EB127">
            <v>0</v>
          </cell>
          <cell r="EC127">
            <v>0</v>
          </cell>
          <cell r="ED127">
            <v>0</v>
          </cell>
          <cell r="EE127">
            <v>0</v>
          </cell>
          <cell r="EF127">
            <v>0</v>
          </cell>
          <cell r="EG127" t="str">
            <v>C25</v>
          </cell>
          <cell r="EH127">
            <v>0</v>
          </cell>
          <cell r="EI127">
            <v>0</v>
          </cell>
          <cell r="EJ127">
            <v>0</v>
          </cell>
          <cell r="EK127">
            <v>0</v>
          </cell>
          <cell r="EL127">
            <v>0</v>
          </cell>
          <cell r="EM127" t="str">
            <v>C26</v>
          </cell>
          <cell r="EN127">
            <v>0</v>
          </cell>
          <cell r="EO127">
            <v>0</v>
          </cell>
          <cell r="EP127">
            <v>0</v>
          </cell>
          <cell r="EQ127">
            <v>0</v>
          </cell>
          <cell r="ER127">
            <v>0</v>
          </cell>
          <cell r="ES127" t="str">
            <v>C27</v>
          </cell>
          <cell r="ET127">
            <v>0</v>
          </cell>
          <cell r="EU127">
            <v>0</v>
          </cell>
          <cell r="EV127">
            <v>0</v>
          </cell>
          <cell r="EW127">
            <v>0</v>
          </cell>
          <cell r="EX127">
            <v>0</v>
          </cell>
          <cell r="EY127" t="str">
            <v>C31</v>
          </cell>
          <cell r="EZ127">
            <v>0</v>
          </cell>
          <cell r="FA127">
            <v>0</v>
          </cell>
          <cell r="FB127">
            <v>0</v>
          </cell>
          <cell r="FC127">
            <v>0</v>
          </cell>
          <cell r="FD127">
            <v>0</v>
          </cell>
          <cell r="FE127" t="str">
            <v>C32</v>
          </cell>
          <cell r="FF127">
            <v>0</v>
          </cell>
          <cell r="FG127">
            <v>0</v>
          </cell>
          <cell r="FH127">
            <v>0</v>
          </cell>
          <cell r="FI127">
            <v>0</v>
          </cell>
          <cell r="FJ127">
            <v>0</v>
          </cell>
          <cell r="FK127" t="str">
            <v>C33</v>
          </cell>
          <cell r="FL127">
            <v>0</v>
          </cell>
          <cell r="FM127">
            <v>0</v>
          </cell>
          <cell r="FN127">
            <v>0</v>
          </cell>
          <cell r="FO127">
            <v>0</v>
          </cell>
          <cell r="FP127">
            <v>0</v>
          </cell>
          <cell r="FQ127" t="str">
            <v>C34</v>
          </cell>
          <cell r="FR127">
            <v>0</v>
          </cell>
          <cell r="FS127">
            <v>0</v>
          </cell>
          <cell r="FT127">
            <v>0</v>
          </cell>
          <cell r="FU127">
            <v>0</v>
          </cell>
          <cell r="FV127">
            <v>0</v>
          </cell>
          <cell r="FW127" t="str">
            <v>C35</v>
          </cell>
          <cell r="FX127">
            <v>0</v>
          </cell>
          <cell r="FY127">
            <v>0</v>
          </cell>
          <cell r="FZ127">
            <v>0</v>
          </cell>
          <cell r="GA127">
            <v>0</v>
          </cell>
          <cell r="GB127">
            <v>0</v>
          </cell>
          <cell r="GC127" t="str">
            <v>C36</v>
          </cell>
          <cell r="GD127">
            <v>0</v>
          </cell>
          <cell r="GE127">
            <v>0</v>
          </cell>
          <cell r="GF127">
            <v>0</v>
          </cell>
          <cell r="GG127">
            <v>0</v>
          </cell>
          <cell r="GH127">
            <v>0</v>
          </cell>
          <cell r="GI127" t="str">
            <v>C37</v>
          </cell>
          <cell r="GJ127">
            <v>0</v>
          </cell>
          <cell r="GK127">
            <v>0</v>
          </cell>
          <cell r="GL127">
            <v>0</v>
          </cell>
          <cell r="GM127">
            <v>0</v>
          </cell>
          <cell r="GN127">
            <v>0</v>
          </cell>
          <cell r="GO127" t="str">
            <v>C38</v>
          </cell>
          <cell r="GP127">
            <v>0</v>
          </cell>
          <cell r="GQ127">
            <v>0</v>
          </cell>
          <cell r="GR127">
            <v>0</v>
          </cell>
          <cell r="GS127">
            <v>0</v>
          </cell>
          <cell r="GT127">
            <v>0</v>
          </cell>
          <cell r="GU127" t="str">
            <v>C39</v>
          </cell>
          <cell r="GV127">
            <v>0</v>
          </cell>
          <cell r="GW127">
            <v>0</v>
          </cell>
          <cell r="GX127">
            <v>0</v>
          </cell>
          <cell r="GY127">
            <v>0</v>
          </cell>
          <cell r="GZ127">
            <v>0</v>
          </cell>
          <cell r="HA127" t="str">
            <v>C310</v>
          </cell>
          <cell r="HB127">
            <v>0</v>
          </cell>
          <cell r="HG127" t="str">
            <v>C310</v>
          </cell>
          <cell r="HH127">
            <v>0</v>
          </cell>
          <cell r="HM127" t="str">
            <v/>
          </cell>
          <cell r="HN127" t="str">
            <v/>
          </cell>
          <cell r="HS127">
            <v>3134</v>
          </cell>
          <cell r="HT127" t="str">
            <v>PKN</v>
          </cell>
          <cell r="HU127">
            <v>0</v>
          </cell>
          <cell r="HV127" t="str">
            <v>IND</v>
          </cell>
          <cell r="HW127">
            <v>0</v>
          </cell>
          <cell r="HX127" t="str">
            <v>MAT-W</v>
          </cell>
          <cell r="HY127">
            <v>0</v>
          </cell>
          <cell r="HZ127" t="str">
            <v>SEJ-W</v>
          </cell>
          <cell r="IA127">
            <v>0</v>
          </cell>
          <cell r="IB127" t="str">
            <v>IGR-W</v>
          </cell>
          <cell r="IC127">
            <v>0</v>
          </cell>
          <cell r="ID127" t="str">
            <v>SBO</v>
          </cell>
          <cell r="IE127">
            <v>0</v>
          </cell>
          <cell r="IF127" t="str">
            <v>PJO</v>
          </cell>
          <cell r="IG127">
            <v>0</v>
          </cell>
          <cell r="IH127" t="str">
            <v>PRA</v>
          </cell>
          <cell r="II127">
            <v>0</v>
          </cell>
          <cell r="IJ127" t="str">
            <v>JAW</v>
          </cell>
          <cell r="IK127">
            <v>0</v>
          </cell>
          <cell r="IL127" t="str">
            <v>ARB</v>
          </cell>
          <cell r="IM127">
            <v>0</v>
          </cell>
          <cell r="IN127" t="str">
            <v>PKM</v>
          </cell>
          <cell r="IO127">
            <v>0</v>
          </cell>
          <cell r="IP127" t="str">
            <v>GEO-P</v>
          </cell>
          <cell r="IQ127">
            <v>0</v>
          </cell>
          <cell r="IR127" t="str">
            <v>SEJ-P</v>
          </cell>
          <cell r="IS127">
            <v>0</v>
          </cell>
          <cell r="IT127" t="str">
            <v>SOS-P</v>
          </cell>
          <cell r="IU127">
            <v>0</v>
          </cell>
          <cell r="IV127" t="str">
            <v>EKO-P</v>
          </cell>
          <cell r="IW127">
            <v>0</v>
          </cell>
          <cell r="IX127" t="str">
            <v>BIO-L</v>
          </cell>
          <cell r="IY127">
            <v>0</v>
          </cell>
          <cell r="IZ127" t="str">
            <v>JEP-L</v>
          </cell>
          <cell r="JA127">
            <v>0</v>
          </cell>
        </row>
        <row r="128">
          <cell r="Q128" t="str">
            <v/>
          </cell>
          <cell r="AB128">
            <v>125</v>
          </cell>
          <cell r="AC128">
            <v>8</v>
          </cell>
          <cell r="AD128">
            <v>3135</v>
          </cell>
          <cell r="AF128" t="str">
            <v>ANDI</v>
          </cell>
          <cell r="AG128" t="str">
            <v>L</v>
          </cell>
          <cell r="AH128" t="str">
            <v>10-TSM.2</v>
          </cell>
          <cell r="AI128" t="str">
            <v>AGM</v>
          </cell>
          <cell r="AJ128">
            <v>0</v>
          </cell>
          <cell r="AK128">
            <v>0</v>
          </cell>
          <cell r="AL128">
            <v>0</v>
          </cell>
          <cell r="AM128">
            <v>0</v>
          </cell>
          <cell r="AN128">
            <v>0</v>
          </cell>
          <cell r="AO128" t="str">
            <v>PKN</v>
          </cell>
          <cell r="AP128">
            <v>0</v>
          </cell>
          <cell r="AQ128">
            <v>0</v>
          </cell>
          <cell r="AR128">
            <v>0</v>
          </cell>
          <cell r="AS128">
            <v>0</v>
          </cell>
          <cell r="AT128">
            <v>0</v>
          </cell>
          <cell r="AU128" t="str">
            <v>IND</v>
          </cell>
          <cell r="AV128">
            <v>0</v>
          </cell>
          <cell r="AW128">
            <v>0</v>
          </cell>
          <cell r="AX128">
            <v>0</v>
          </cell>
          <cell r="AY128">
            <v>0</v>
          </cell>
          <cell r="AZ128">
            <v>0</v>
          </cell>
          <cell r="BA128" t="str">
            <v>MAT</v>
          </cell>
          <cell r="BB128">
            <v>0</v>
          </cell>
          <cell r="BC128">
            <v>0</v>
          </cell>
          <cell r="BD128">
            <v>0</v>
          </cell>
          <cell r="BE128">
            <v>0</v>
          </cell>
          <cell r="BF128">
            <v>0</v>
          </cell>
          <cell r="BG128" t="str">
            <v>SEJ</v>
          </cell>
          <cell r="BH128">
            <v>0</v>
          </cell>
          <cell r="BI128">
            <v>0</v>
          </cell>
          <cell r="BJ128">
            <v>0</v>
          </cell>
          <cell r="BK128">
            <v>0</v>
          </cell>
          <cell r="BL128">
            <v>0</v>
          </cell>
          <cell r="BM128" t="str">
            <v>ING</v>
          </cell>
          <cell r="BN128">
            <v>0</v>
          </cell>
          <cell r="BO128">
            <v>0</v>
          </cell>
          <cell r="BP128">
            <v>0</v>
          </cell>
          <cell r="BQ128">
            <v>0</v>
          </cell>
          <cell r="BR128">
            <v>0</v>
          </cell>
          <cell r="BS128" t="str">
            <v>SBU</v>
          </cell>
          <cell r="BT128">
            <v>0</v>
          </cell>
          <cell r="BU128">
            <v>0</v>
          </cell>
          <cell r="BV128">
            <v>0</v>
          </cell>
          <cell r="BW128">
            <v>0</v>
          </cell>
          <cell r="BX128">
            <v>0</v>
          </cell>
          <cell r="BY128" t="str">
            <v>KWU</v>
          </cell>
          <cell r="BZ128">
            <v>0</v>
          </cell>
          <cell r="CA128">
            <v>0</v>
          </cell>
          <cell r="CB128">
            <v>0</v>
          </cell>
          <cell r="CC128">
            <v>0</v>
          </cell>
          <cell r="CD128">
            <v>0</v>
          </cell>
          <cell r="CE128" t="str">
            <v>POR</v>
          </cell>
          <cell r="CF128">
            <v>0</v>
          </cell>
          <cell r="CG128">
            <v>0</v>
          </cell>
          <cell r="CH128">
            <v>0</v>
          </cell>
          <cell r="CI128">
            <v>0</v>
          </cell>
          <cell r="CJ128">
            <v>0</v>
          </cell>
          <cell r="CK128" t="str">
            <v>JAW</v>
          </cell>
          <cell r="CL128">
            <v>0</v>
          </cell>
          <cell r="CM128">
            <v>0</v>
          </cell>
          <cell r="CN128">
            <v>0</v>
          </cell>
          <cell r="CO128">
            <v>0</v>
          </cell>
          <cell r="CP128">
            <v>0</v>
          </cell>
          <cell r="CQ128" t="str">
            <v>C11</v>
          </cell>
          <cell r="CR128">
            <v>0</v>
          </cell>
          <cell r="CS128">
            <v>0</v>
          </cell>
          <cell r="CT128">
            <v>0</v>
          </cell>
          <cell r="CU128">
            <v>0</v>
          </cell>
          <cell r="CV128">
            <v>0</v>
          </cell>
          <cell r="CW128" t="str">
            <v>C12</v>
          </cell>
          <cell r="CX128">
            <v>0</v>
          </cell>
          <cell r="CY128">
            <v>0</v>
          </cell>
          <cell r="CZ128">
            <v>0</v>
          </cell>
          <cell r="DA128">
            <v>0</v>
          </cell>
          <cell r="DB128">
            <v>0</v>
          </cell>
          <cell r="DC128" t="str">
            <v>C13</v>
          </cell>
          <cell r="DD128">
            <v>0</v>
          </cell>
          <cell r="DE128">
            <v>0</v>
          </cell>
          <cell r="DF128">
            <v>0</v>
          </cell>
          <cell r="DG128">
            <v>0</v>
          </cell>
          <cell r="DH128">
            <v>0</v>
          </cell>
          <cell r="DI128" t="str">
            <v>C21</v>
          </cell>
          <cell r="DJ128">
            <v>0</v>
          </cell>
          <cell r="DK128">
            <v>0</v>
          </cell>
          <cell r="DL128">
            <v>0</v>
          </cell>
          <cell r="DM128">
            <v>0</v>
          </cell>
          <cell r="DN128">
            <v>0</v>
          </cell>
          <cell r="DO128" t="str">
            <v>C22</v>
          </cell>
          <cell r="DP128">
            <v>0</v>
          </cell>
          <cell r="DQ128">
            <v>0</v>
          </cell>
          <cell r="DR128">
            <v>0</v>
          </cell>
          <cell r="DS128">
            <v>0</v>
          </cell>
          <cell r="DT128">
            <v>0</v>
          </cell>
          <cell r="DU128" t="str">
            <v>C23</v>
          </cell>
          <cell r="DV128">
            <v>0</v>
          </cell>
          <cell r="DW128">
            <v>0</v>
          </cell>
          <cell r="DX128">
            <v>0</v>
          </cell>
          <cell r="DY128">
            <v>0</v>
          </cell>
          <cell r="DZ128">
            <v>0</v>
          </cell>
          <cell r="EA128" t="str">
            <v>C24</v>
          </cell>
          <cell r="EB128">
            <v>0</v>
          </cell>
          <cell r="EC128">
            <v>0</v>
          </cell>
          <cell r="ED128">
            <v>0</v>
          </cell>
          <cell r="EE128">
            <v>0</v>
          </cell>
          <cell r="EF128">
            <v>0</v>
          </cell>
          <cell r="EG128" t="str">
            <v>C25</v>
          </cell>
          <cell r="EH128">
            <v>0</v>
          </cell>
          <cell r="EI128">
            <v>0</v>
          </cell>
          <cell r="EJ128">
            <v>0</v>
          </cell>
          <cell r="EK128">
            <v>0</v>
          </cell>
          <cell r="EL128">
            <v>0</v>
          </cell>
          <cell r="EM128" t="str">
            <v>C26</v>
          </cell>
          <cell r="EN128">
            <v>0</v>
          </cell>
          <cell r="EO128">
            <v>0</v>
          </cell>
          <cell r="EP128">
            <v>0</v>
          </cell>
          <cell r="EQ128">
            <v>0</v>
          </cell>
          <cell r="ER128">
            <v>0</v>
          </cell>
          <cell r="ES128" t="str">
            <v>C27</v>
          </cell>
          <cell r="ET128">
            <v>0</v>
          </cell>
          <cell r="EU128">
            <v>0</v>
          </cell>
          <cell r="EV128">
            <v>0</v>
          </cell>
          <cell r="EW128">
            <v>0</v>
          </cell>
          <cell r="EX128">
            <v>0</v>
          </cell>
          <cell r="EY128" t="str">
            <v>C31</v>
          </cell>
          <cell r="EZ128">
            <v>0</v>
          </cell>
          <cell r="FA128">
            <v>0</v>
          </cell>
          <cell r="FB128">
            <v>0</v>
          </cell>
          <cell r="FC128">
            <v>0</v>
          </cell>
          <cell r="FD128">
            <v>0</v>
          </cell>
          <cell r="FE128" t="str">
            <v>C32</v>
          </cell>
          <cell r="FF128">
            <v>0</v>
          </cell>
          <cell r="FG128">
            <v>0</v>
          </cell>
          <cell r="FH128">
            <v>0</v>
          </cell>
          <cell r="FI128">
            <v>0</v>
          </cell>
          <cell r="FJ128">
            <v>0</v>
          </cell>
          <cell r="FK128" t="str">
            <v>C33</v>
          </cell>
          <cell r="FL128">
            <v>0</v>
          </cell>
          <cell r="FM128">
            <v>0</v>
          </cell>
          <cell r="FN128">
            <v>0</v>
          </cell>
          <cell r="FO128">
            <v>0</v>
          </cell>
          <cell r="FP128">
            <v>0</v>
          </cell>
          <cell r="FQ128" t="str">
            <v>C34</v>
          </cell>
          <cell r="FR128">
            <v>0</v>
          </cell>
          <cell r="FS128">
            <v>0</v>
          </cell>
          <cell r="FT128">
            <v>0</v>
          </cell>
          <cell r="FU128">
            <v>0</v>
          </cell>
          <cell r="FV128">
            <v>0</v>
          </cell>
          <cell r="FW128" t="str">
            <v>C35</v>
          </cell>
          <cell r="FX128">
            <v>0</v>
          </cell>
          <cell r="FY128">
            <v>0</v>
          </cell>
          <cell r="FZ128">
            <v>0</v>
          </cell>
          <cell r="GA128">
            <v>0</v>
          </cell>
          <cell r="GB128">
            <v>0</v>
          </cell>
          <cell r="GC128" t="str">
            <v>C36</v>
          </cell>
          <cell r="GD128">
            <v>0</v>
          </cell>
          <cell r="GE128">
            <v>0</v>
          </cell>
          <cell r="GF128">
            <v>0</v>
          </cell>
          <cell r="GG128">
            <v>0</v>
          </cell>
          <cell r="GH128">
            <v>0</v>
          </cell>
          <cell r="GI128" t="str">
            <v>C37</v>
          </cell>
          <cell r="GJ128">
            <v>0</v>
          </cell>
          <cell r="GK128">
            <v>0</v>
          </cell>
          <cell r="GL128">
            <v>0</v>
          </cell>
          <cell r="GM128">
            <v>0</v>
          </cell>
          <cell r="GN128">
            <v>0</v>
          </cell>
          <cell r="GO128" t="str">
            <v>C38</v>
          </cell>
          <cell r="GP128">
            <v>0</v>
          </cell>
          <cell r="GQ128">
            <v>0</v>
          </cell>
          <cell r="GR128">
            <v>0</v>
          </cell>
          <cell r="GS128">
            <v>0</v>
          </cell>
          <cell r="GT128">
            <v>0</v>
          </cell>
          <cell r="GU128" t="str">
            <v>C39</v>
          </cell>
          <cell r="GV128">
            <v>0</v>
          </cell>
          <cell r="GW128">
            <v>0</v>
          </cell>
          <cell r="GX128">
            <v>0</v>
          </cell>
          <cell r="GY128">
            <v>0</v>
          </cell>
          <cell r="GZ128">
            <v>0</v>
          </cell>
          <cell r="HA128" t="str">
            <v>C310</v>
          </cell>
          <cell r="HB128">
            <v>0</v>
          </cell>
          <cell r="HG128" t="str">
            <v>C310</v>
          </cell>
          <cell r="HH128">
            <v>0</v>
          </cell>
          <cell r="HM128" t="str">
            <v/>
          </cell>
          <cell r="HN128" t="str">
            <v/>
          </cell>
          <cell r="HS128">
            <v>3135</v>
          </cell>
          <cell r="HT128" t="str">
            <v>PKN</v>
          </cell>
          <cell r="HU128">
            <v>0</v>
          </cell>
          <cell r="HV128" t="str">
            <v>IND</v>
          </cell>
          <cell r="HW128">
            <v>0</v>
          </cell>
          <cell r="HX128" t="str">
            <v>MAT-W</v>
          </cell>
          <cell r="HY128">
            <v>0</v>
          </cell>
          <cell r="HZ128" t="str">
            <v>SEJ-W</v>
          </cell>
          <cell r="IA128">
            <v>0</v>
          </cell>
          <cell r="IB128" t="str">
            <v>IGR-W</v>
          </cell>
          <cell r="IC128">
            <v>0</v>
          </cell>
          <cell r="ID128" t="str">
            <v>SBO</v>
          </cell>
          <cell r="IE128">
            <v>0</v>
          </cell>
          <cell r="IF128" t="str">
            <v>PJO</v>
          </cell>
          <cell r="IG128">
            <v>0</v>
          </cell>
          <cell r="IH128" t="str">
            <v>PRA</v>
          </cell>
          <cell r="II128">
            <v>0</v>
          </cell>
          <cell r="IJ128" t="str">
            <v>JAW</v>
          </cell>
          <cell r="IK128">
            <v>0</v>
          </cell>
          <cell r="IL128" t="str">
            <v>ARB</v>
          </cell>
          <cell r="IM128">
            <v>0</v>
          </cell>
          <cell r="IN128" t="str">
            <v>PKM</v>
          </cell>
          <cell r="IO128">
            <v>0</v>
          </cell>
          <cell r="IP128" t="str">
            <v>GEO-P</v>
          </cell>
          <cell r="IQ128">
            <v>0</v>
          </cell>
          <cell r="IR128" t="str">
            <v>SEJ-P</v>
          </cell>
          <cell r="IS128">
            <v>0</v>
          </cell>
          <cell r="IT128" t="str">
            <v>SOS-P</v>
          </cell>
          <cell r="IU128">
            <v>0</v>
          </cell>
          <cell r="IV128" t="str">
            <v>EKO-P</v>
          </cell>
          <cell r="IW128">
            <v>0</v>
          </cell>
          <cell r="IX128" t="str">
            <v>BIO-L</v>
          </cell>
          <cell r="IY128">
            <v>0</v>
          </cell>
          <cell r="IZ128" t="str">
            <v>JEP-L</v>
          </cell>
          <cell r="JA128">
            <v>0</v>
          </cell>
        </row>
        <row r="129">
          <cell r="Q129" t="str">
            <v/>
          </cell>
          <cell r="AB129">
            <v>126</v>
          </cell>
          <cell r="AC129">
            <v>9</v>
          </cell>
          <cell r="AD129">
            <v>3136</v>
          </cell>
          <cell r="AE129" t="str">
            <v>0012343381</v>
          </cell>
          <cell r="AF129" t="str">
            <v>ANDIKA ALISTIANTO</v>
          </cell>
          <cell r="AG129" t="str">
            <v>L</v>
          </cell>
          <cell r="AH129" t="str">
            <v>10-TSM.2</v>
          </cell>
          <cell r="AI129" t="str">
            <v>AGM</v>
          </cell>
          <cell r="AJ129">
            <v>0</v>
          </cell>
          <cell r="AK129">
            <v>0</v>
          </cell>
          <cell r="AL129">
            <v>0</v>
          </cell>
          <cell r="AM129">
            <v>0</v>
          </cell>
          <cell r="AN129">
            <v>0</v>
          </cell>
          <cell r="AO129" t="str">
            <v>PKN</v>
          </cell>
          <cell r="AP129">
            <v>0</v>
          </cell>
          <cell r="AQ129">
            <v>0</v>
          </cell>
          <cell r="AR129">
            <v>0</v>
          </cell>
          <cell r="AS129">
            <v>0</v>
          </cell>
          <cell r="AT129">
            <v>0</v>
          </cell>
          <cell r="AU129" t="str">
            <v>IND</v>
          </cell>
          <cell r="AV129">
            <v>0</v>
          </cell>
          <cell r="AW129">
            <v>0</v>
          </cell>
          <cell r="AX129">
            <v>0</v>
          </cell>
          <cell r="AY129">
            <v>0</v>
          </cell>
          <cell r="AZ129">
            <v>0</v>
          </cell>
          <cell r="BA129" t="str">
            <v>MAT</v>
          </cell>
          <cell r="BB129">
            <v>0</v>
          </cell>
          <cell r="BC129">
            <v>0</v>
          </cell>
          <cell r="BD129">
            <v>0</v>
          </cell>
          <cell r="BE129">
            <v>0</v>
          </cell>
          <cell r="BF129">
            <v>0</v>
          </cell>
          <cell r="BG129" t="str">
            <v>SEJ</v>
          </cell>
          <cell r="BH129">
            <v>0</v>
          </cell>
          <cell r="BI129">
            <v>0</v>
          </cell>
          <cell r="BJ129">
            <v>0</v>
          </cell>
          <cell r="BK129">
            <v>0</v>
          </cell>
          <cell r="BL129">
            <v>0</v>
          </cell>
          <cell r="BM129" t="str">
            <v>ING</v>
          </cell>
          <cell r="BN129">
            <v>0</v>
          </cell>
          <cell r="BO129">
            <v>0</v>
          </cell>
          <cell r="BP129">
            <v>0</v>
          </cell>
          <cell r="BQ129">
            <v>0</v>
          </cell>
          <cell r="BR129">
            <v>0</v>
          </cell>
          <cell r="BS129" t="str">
            <v>SBU</v>
          </cell>
          <cell r="BT129">
            <v>0</v>
          </cell>
          <cell r="BU129">
            <v>0</v>
          </cell>
          <cell r="BV129">
            <v>0</v>
          </cell>
          <cell r="BW129">
            <v>0</v>
          </cell>
          <cell r="BX129">
            <v>0</v>
          </cell>
          <cell r="BY129" t="str">
            <v>KWU</v>
          </cell>
          <cell r="BZ129">
            <v>0</v>
          </cell>
          <cell r="CA129">
            <v>0</v>
          </cell>
          <cell r="CB129">
            <v>0</v>
          </cell>
          <cell r="CC129">
            <v>0</v>
          </cell>
          <cell r="CD129">
            <v>0</v>
          </cell>
          <cell r="CE129" t="str">
            <v>POR</v>
          </cell>
          <cell r="CF129">
            <v>0</v>
          </cell>
          <cell r="CG129">
            <v>0</v>
          </cell>
          <cell r="CH129">
            <v>0</v>
          </cell>
          <cell r="CI129">
            <v>0</v>
          </cell>
          <cell r="CJ129">
            <v>0</v>
          </cell>
          <cell r="CK129" t="str">
            <v>JAW</v>
          </cell>
          <cell r="CL129">
            <v>0</v>
          </cell>
          <cell r="CM129">
            <v>0</v>
          </cell>
          <cell r="CN129">
            <v>0</v>
          </cell>
          <cell r="CO129">
            <v>0</v>
          </cell>
          <cell r="CP129">
            <v>0</v>
          </cell>
          <cell r="CQ129" t="str">
            <v>C11</v>
          </cell>
          <cell r="CR129">
            <v>0</v>
          </cell>
          <cell r="CS129">
            <v>0</v>
          </cell>
          <cell r="CT129">
            <v>0</v>
          </cell>
          <cell r="CU129">
            <v>0</v>
          </cell>
          <cell r="CV129">
            <v>0</v>
          </cell>
          <cell r="CW129" t="str">
            <v>C12</v>
          </cell>
          <cell r="CX129">
            <v>0</v>
          </cell>
          <cell r="CY129">
            <v>0</v>
          </cell>
          <cell r="CZ129">
            <v>0</v>
          </cell>
          <cell r="DA129">
            <v>0</v>
          </cell>
          <cell r="DB129">
            <v>0</v>
          </cell>
          <cell r="DC129" t="str">
            <v>C13</v>
          </cell>
          <cell r="DD129">
            <v>0</v>
          </cell>
          <cell r="DE129">
            <v>0</v>
          </cell>
          <cell r="DF129">
            <v>0</v>
          </cell>
          <cell r="DG129">
            <v>0</v>
          </cell>
          <cell r="DH129">
            <v>0</v>
          </cell>
          <cell r="DI129" t="str">
            <v>C21</v>
          </cell>
          <cell r="DJ129">
            <v>0</v>
          </cell>
          <cell r="DK129">
            <v>0</v>
          </cell>
          <cell r="DL129">
            <v>0</v>
          </cell>
          <cell r="DM129">
            <v>0</v>
          </cell>
          <cell r="DN129">
            <v>0</v>
          </cell>
          <cell r="DO129" t="str">
            <v>C22</v>
          </cell>
          <cell r="DP129">
            <v>0</v>
          </cell>
          <cell r="DQ129">
            <v>0</v>
          </cell>
          <cell r="DR129">
            <v>0</v>
          </cell>
          <cell r="DS129">
            <v>0</v>
          </cell>
          <cell r="DT129">
            <v>0</v>
          </cell>
          <cell r="DU129" t="str">
            <v>C23</v>
          </cell>
          <cell r="DV129">
            <v>0</v>
          </cell>
          <cell r="DW129">
            <v>0</v>
          </cell>
          <cell r="DX129">
            <v>0</v>
          </cell>
          <cell r="DY129">
            <v>0</v>
          </cell>
          <cell r="DZ129">
            <v>0</v>
          </cell>
          <cell r="EA129" t="str">
            <v>C24</v>
          </cell>
          <cell r="EB129">
            <v>0</v>
          </cell>
          <cell r="EC129">
            <v>0</v>
          </cell>
          <cell r="ED129">
            <v>0</v>
          </cell>
          <cell r="EE129">
            <v>0</v>
          </cell>
          <cell r="EF129">
            <v>0</v>
          </cell>
          <cell r="EG129" t="str">
            <v>C25</v>
          </cell>
          <cell r="EH129">
            <v>0</v>
          </cell>
          <cell r="EI129">
            <v>0</v>
          </cell>
          <cell r="EJ129">
            <v>0</v>
          </cell>
          <cell r="EK129">
            <v>0</v>
          </cell>
          <cell r="EL129">
            <v>0</v>
          </cell>
          <cell r="EM129" t="str">
            <v>C26</v>
          </cell>
          <cell r="EN129">
            <v>0</v>
          </cell>
          <cell r="EO129">
            <v>0</v>
          </cell>
          <cell r="EP129">
            <v>0</v>
          </cell>
          <cell r="EQ129">
            <v>0</v>
          </cell>
          <cell r="ER129">
            <v>0</v>
          </cell>
          <cell r="ES129" t="str">
            <v>C27</v>
          </cell>
          <cell r="ET129">
            <v>0</v>
          </cell>
          <cell r="EU129">
            <v>0</v>
          </cell>
          <cell r="EV129">
            <v>0</v>
          </cell>
          <cell r="EW129">
            <v>0</v>
          </cell>
          <cell r="EX129">
            <v>0</v>
          </cell>
          <cell r="EY129" t="str">
            <v>C31</v>
          </cell>
          <cell r="EZ129">
            <v>0</v>
          </cell>
          <cell r="FA129">
            <v>0</v>
          </cell>
          <cell r="FB129">
            <v>0</v>
          </cell>
          <cell r="FC129">
            <v>0</v>
          </cell>
          <cell r="FD129">
            <v>0</v>
          </cell>
          <cell r="FE129" t="str">
            <v>C32</v>
          </cell>
          <cell r="FF129">
            <v>0</v>
          </cell>
          <cell r="FG129">
            <v>0</v>
          </cell>
          <cell r="FH129">
            <v>0</v>
          </cell>
          <cell r="FI129">
            <v>0</v>
          </cell>
          <cell r="FJ129">
            <v>0</v>
          </cell>
          <cell r="FK129" t="str">
            <v>C33</v>
          </cell>
          <cell r="FL129">
            <v>0</v>
          </cell>
          <cell r="FM129">
            <v>0</v>
          </cell>
          <cell r="FN129">
            <v>0</v>
          </cell>
          <cell r="FO129">
            <v>0</v>
          </cell>
          <cell r="FP129">
            <v>0</v>
          </cell>
          <cell r="FQ129" t="str">
            <v>C34</v>
          </cell>
          <cell r="FR129">
            <v>0</v>
          </cell>
          <cell r="FS129">
            <v>0</v>
          </cell>
          <cell r="FT129">
            <v>0</v>
          </cell>
          <cell r="FU129">
            <v>0</v>
          </cell>
          <cell r="FV129">
            <v>0</v>
          </cell>
          <cell r="FW129" t="str">
            <v>C35</v>
          </cell>
          <cell r="FX129">
            <v>0</v>
          </cell>
          <cell r="FY129">
            <v>0</v>
          </cell>
          <cell r="FZ129">
            <v>0</v>
          </cell>
          <cell r="GA129">
            <v>0</v>
          </cell>
          <cell r="GB129">
            <v>0</v>
          </cell>
          <cell r="GC129" t="str">
            <v>C36</v>
          </cell>
          <cell r="GD129">
            <v>0</v>
          </cell>
          <cell r="GE129">
            <v>0</v>
          </cell>
          <cell r="GF129">
            <v>0</v>
          </cell>
          <cell r="GG129">
            <v>0</v>
          </cell>
          <cell r="GH129">
            <v>0</v>
          </cell>
          <cell r="GI129" t="str">
            <v>C37</v>
          </cell>
          <cell r="GJ129">
            <v>0</v>
          </cell>
          <cell r="GK129">
            <v>0</v>
          </cell>
          <cell r="GL129">
            <v>0</v>
          </cell>
          <cell r="GM129">
            <v>0</v>
          </cell>
          <cell r="GN129">
            <v>0</v>
          </cell>
          <cell r="GO129" t="str">
            <v>C38</v>
          </cell>
          <cell r="GP129">
            <v>0</v>
          </cell>
          <cell r="GQ129">
            <v>0</v>
          </cell>
          <cell r="GR129">
            <v>0</v>
          </cell>
          <cell r="GS129">
            <v>0</v>
          </cell>
          <cell r="GT129">
            <v>0</v>
          </cell>
          <cell r="GU129" t="str">
            <v>C39</v>
          </cell>
          <cell r="GV129">
            <v>0</v>
          </cell>
          <cell r="GW129">
            <v>0</v>
          </cell>
          <cell r="GX129">
            <v>0</v>
          </cell>
          <cell r="GY129">
            <v>0</v>
          </cell>
          <cell r="GZ129">
            <v>0</v>
          </cell>
          <cell r="HA129" t="str">
            <v>C310</v>
          </cell>
          <cell r="HB129">
            <v>0</v>
          </cell>
          <cell r="HG129" t="str">
            <v>C310</v>
          </cell>
          <cell r="HH129">
            <v>0</v>
          </cell>
          <cell r="HM129" t="str">
            <v/>
          </cell>
          <cell r="HN129" t="str">
            <v/>
          </cell>
          <cell r="HS129">
            <v>3136</v>
          </cell>
          <cell r="HT129" t="str">
            <v>PKN</v>
          </cell>
          <cell r="HU129">
            <v>0</v>
          </cell>
          <cell r="HV129" t="str">
            <v>IND</v>
          </cell>
          <cell r="HW129">
            <v>0</v>
          </cell>
          <cell r="HX129" t="str">
            <v>MAT-W</v>
          </cell>
          <cell r="HY129">
            <v>0</v>
          </cell>
          <cell r="HZ129" t="str">
            <v>SEJ-W</v>
          </cell>
          <cell r="IA129">
            <v>0</v>
          </cell>
          <cell r="IB129" t="str">
            <v>IGR-W</v>
          </cell>
          <cell r="IC129">
            <v>0</v>
          </cell>
          <cell r="ID129" t="str">
            <v>SBO</v>
          </cell>
          <cell r="IE129">
            <v>0</v>
          </cell>
          <cell r="IF129" t="str">
            <v>PJO</v>
          </cell>
          <cell r="IG129">
            <v>0</v>
          </cell>
          <cell r="IH129" t="str">
            <v>PRA</v>
          </cell>
          <cell r="II129">
            <v>0</v>
          </cell>
          <cell r="IJ129" t="str">
            <v>JAW</v>
          </cell>
          <cell r="IK129">
            <v>0</v>
          </cell>
          <cell r="IL129" t="str">
            <v>ARB</v>
          </cell>
          <cell r="IM129">
            <v>0</v>
          </cell>
          <cell r="IN129" t="str">
            <v>PKM</v>
          </cell>
          <cell r="IO129">
            <v>0</v>
          </cell>
          <cell r="IP129" t="str">
            <v>GEO-P</v>
          </cell>
          <cell r="IQ129">
            <v>0</v>
          </cell>
          <cell r="IR129" t="str">
            <v>SEJ-P</v>
          </cell>
          <cell r="IS129">
            <v>0</v>
          </cell>
          <cell r="IT129" t="str">
            <v>SOS-P</v>
          </cell>
          <cell r="IU129">
            <v>0</v>
          </cell>
          <cell r="IV129" t="str">
            <v>EKO-P</v>
          </cell>
          <cell r="IW129">
            <v>0</v>
          </cell>
          <cell r="IX129" t="str">
            <v>BIO-L</v>
          </cell>
          <cell r="IY129">
            <v>0</v>
          </cell>
          <cell r="IZ129" t="str">
            <v>JEP-L</v>
          </cell>
          <cell r="JA129">
            <v>0</v>
          </cell>
        </row>
        <row r="130">
          <cell r="Q130" t="str">
            <v/>
          </cell>
          <cell r="AB130">
            <v>127</v>
          </cell>
          <cell r="AC130">
            <v>10</v>
          </cell>
          <cell r="AD130">
            <v>3137</v>
          </cell>
          <cell r="AF130" t="str">
            <v>ARFIN SETIYADI</v>
          </cell>
          <cell r="AG130" t="str">
            <v>L</v>
          </cell>
          <cell r="AH130" t="str">
            <v>10-TSM.2</v>
          </cell>
          <cell r="AI130" t="str">
            <v>AGM</v>
          </cell>
          <cell r="AJ130">
            <v>0</v>
          </cell>
          <cell r="AK130">
            <v>0</v>
          </cell>
          <cell r="AL130">
            <v>0</v>
          </cell>
          <cell r="AM130">
            <v>0</v>
          </cell>
          <cell r="AN130">
            <v>0</v>
          </cell>
          <cell r="AO130" t="str">
            <v>PKN</v>
          </cell>
          <cell r="AP130">
            <v>0</v>
          </cell>
          <cell r="AQ130">
            <v>0</v>
          </cell>
          <cell r="AR130">
            <v>0</v>
          </cell>
          <cell r="AS130">
            <v>0</v>
          </cell>
          <cell r="AT130">
            <v>0</v>
          </cell>
          <cell r="AU130" t="str">
            <v>IND</v>
          </cell>
          <cell r="AV130">
            <v>0</v>
          </cell>
          <cell r="AW130">
            <v>0</v>
          </cell>
          <cell r="AX130">
            <v>0</v>
          </cell>
          <cell r="AY130">
            <v>0</v>
          </cell>
          <cell r="AZ130">
            <v>0</v>
          </cell>
          <cell r="BA130" t="str">
            <v>MAT</v>
          </cell>
          <cell r="BB130">
            <v>0</v>
          </cell>
          <cell r="BC130">
            <v>0</v>
          </cell>
          <cell r="BD130">
            <v>0</v>
          </cell>
          <cell r="BE130">
            <v>0</v>
          </cell>
          <cell r="BF130">
            <v>0</v>
          </cell>
          <cell r="BG130" t="str">
            <v>SEJ</v>
          </cell>
          <cell r="BH130">
            <v>0</v>
          </cell>
          <cell r="BI130">
            <v>0</v>
          </cell>
          <cell r="BJ130">
            <v>0</v>
          </cell>
          <cell r="BK130">
            <v>0</v>
          </cell>
          <cell r="BL130">
            <v>0</v>
          </cell>
          <cell r="BM130" t="str">
            <v>ING</v>
          </cell>
          <cell r="BN130">
            <v>0</v>
          </cell>
          <cell r="BO130">
            <v>0</v>
          </cell>
          <cell r="BP130">
            <v>0</v>
          </cell>
          <cell r="BQ130">
            <v>0</v>
          </cell>
          <cell r="BR130">
            <v>0</v>
          </cell>
          <cell r="BS130" t="str">
            <v>SBU</v>
          </cell>
          <cell r="BT130">
            <v>0</v>
          </cell>
          <cell r="BU130">
            <v>0</v>
          </cell>
          <cell r="BV130">
            <v>0</v>
          </cell>
          <cell r="BW130">
            <v>0</v>
          </cell>
          <cell r="BX130">
            <v>0</v>
          </cell>
          <cell r="BY130" t="str">
            <v>KWU</v>
          </cell>
          <cell r="BZ130">
            <v>0</v>
          </cell>
          <cell r="CA130">
            <v>0</v>
          </cell>
          <cell r="CB130">
            <v>0</v>
          </cell>
          <cell r="CC130">
            <v>0</v>
          </cell>
          <cell r="CD130">
            <v>0</v>
          </cell>
          <cell r="CE130" t="str">
            <v>POR</v>
          </cell>
          <cell r="CF130">
            <v>0</v>
          </cell>
          <cell r="CG130">
            <v>0</v>
          </cell>
          <cell r="CH130">
            <v>0</v>
          </cell>
          <cell r="CI130">
            <v>0</v>
          </cell>
          <cell r="CJ130">
            <v>0</v>
          </cell>
          <cell r="CK130" t="str">
            <v>JAW</v>
          </cell>
          <cell r="CL130">
            <v>0</v>
          </cell>
          <cell r="CM130">
            <v>0</v>
          </cell>
          <cell r="CN130">
            <v>0</v>
          </cell>
          <cell r="CO130">
            <v>0</v>
          </cell>
          <cell r="CP130">
            <v>0</v>
          </cell>
          <cell r="CQ130" t="str">
            <v>C11</v>
          </cell>
          <cell r="CR130">
            <v>0</v>
          </cell>
          <cell r="CS130">
            <v>0</v>
          </cell>
          <cell r="CT130">
            <v>0</v>
          </cell>
          <cell r="CU130">
            <v>0</v>
          </cell>
          <cell r="CV130">
            <v>0</v>
          </cell>
          <cell r="CW130" t="str">
            <v>C12</v>
          </cell>
          <cell r="CX130">
            <v>0</v>
          </cell>
          <cell r="CY130">
            <v>0</v>
          </cell>
          <cell r="CZ130">
            <v>0</v>
          </cell>
          <cell r="DA130">
            <v>0</v>
          </cell>
          <cell r="DB130">
            <v>0</v>
          </cell>
          <cell r="DC130" t="str">
            <v>C13</v>
          </cell>
          <cell r="DD130">
            <v>0</v>
          </cell>
          <cell r="DE130">
            <v>0</v>
          </cell>
          <cell r="DF130">
            <v>0</v>
          </cell>
          <cell r="DG130">
            <v>0</v>
          </cell>
          <cell r="DH130">
            <v>0</v>
          </cell>
          <cell r="DI130" t="str">
            <v>C21</v>
          </cell>
          <cell r="DJ130">
            <v>0</v>
          </cell>
          <cell r="DK130">
            <v>0</v>
          </cell>
          <cell r="DL130">
            <v>0</v>
          </cell>
          <cell r="DM130">
            <v>0</v>
          </cell>
          <cell r="DN130">
            <v>0</v>
          </cell>
          <cell r="DO130" t="str">
            <v>C22</v>
          </cell>
          <cell r="DP130">
            <v>0</v>
          </cell>
          <cell r="DQ130">
            <v>0</v>
          </cell>
          <cell r="DR130">
            <v>0</v>
          </cell>
          <cell r="DS130">
            <v>0</v>
          </cell>
          <cell r="DT130">
            <v>0</v>
          </cell>
          <cell r="DU130" t="str">
            <v>C23</v>
          </cell>
          <cell r="DV130">
            <v>0</v>
          </cell>
          <cell r="DW130">
            <v>0</v>
          </cell>
          <cell r="DX130">
            <v>0</v>
          </cell>
          <cell r="DY130">
            <v>0</v>
          </cell>
          <cell r="DZ130">
            <v>0</v>
          </cell>
          <cell r="EA130" t="str">
            <v>C24</v>
          </cell>
          <cell r="EB130">
            <v>0</v>
          </cell>
          <cell r="EC130">
            <v>0</v>
          </cell>
          <cell r="ED130">
            <v>0</v>
          </cell>
          <cell r="EE130">
            <v>0</v>
          </cell>
          <cell r="EF130">
            <v>0</v>
          </cell>
          <cell r="EG130" t="str">
            <v>C25</v>
          </cell>
          <cell r="EH130">
            <v>0</v>
          </cell>
          <cell r="EI130">
            <v>0</v>
          </cell>
          <cell r="EJ130">
            <v>0</v>
          </cell>
          <cell r="EK130">
            <v>0</v>
          </cell>
          <cell r="EL130">
            <v>0</v>
          </cell>
          <cell r="EM130" t="str">
            <v>C26</v>
          </cell>
          <cell r="EN130">
            <v>0</v>
          </cell>
          <cell r="EO130">
            <v>0</v>
          </cell>
          <cell r="EP130">
            <v>0</v>
          </cell>
          <cell r="EQ130">
            <v>0</v>
          </cell>
          <cell r="ER130">
            <v>0</v>
          </cell>
          <cell r="ES130" t="str">
            <v>C27</v>
          </cell>
          <cell r="ET130">
            <v>0</v>
          </cell>
          <cell r="EU130">
            <v>0</v>
          </cell>
          <cell r="EV130">
            <v>0</v>
          </cell>
          <cell r="EW130">
            <v>0</v>
          </cell>
          <cell r="EX130">
            <v>0</v>
          </cell>
          <cell r="EY130" t="str">
            <v>C31</v>
          </cell>
          <cell r="EZ130">
            <v>0</v>
          </cell>
          <cell r="FA130">
            <v>0</v>
          </cell>
          <cell r="FB130">
            <v>0</v>
          </cell>
          <cell r="FC130">
            <v>0</v>
          </cell>
          <cell r="FD130">
            <v>0</v>
          </cell>
          <cell r="FE130" t="str">
            <v>C32</v>
          </cell>
          <cell r="FF130">
            <v>0</v>
          </cell>
          <cell r="FG130">
            <v>0</v>
          </cell>
          <cell r="FH130">
            <v>0</v>
          </cell>
          <cell r="FI130">
            <v>0</v>
          </cell>
          <cell r="FJ130">
            <v>0</v>
          </cell>
          <cell r="FK130" t="str">
            <v>C33</v>
          </cell>
          <cell r="FL130">
            <v>0</v>
          </cell>
          <cell r="FM130">
            <v>0</v>
          </cell>
          <cell r="FN130">
            <v>0</v>
          </cell>
          <cell r="FO130">
            <v>0</v>
          </cell>
          <cell r="FP130">
            <v>0</v>
          </cell>
          <cell r="FQ130" t="str">
            <v>C34</v>
          </cell>
          <cell r="FR130">
            <v>0</v>
          </cell>
          <cell r="FS130">
            <v>0</v>
          </cell>
          <cell r="FT130">
            <v>0</v>
          </cell>
          <cell r="FU130">
            <v>0</v>
          </cell>
          <cell r="FV130">
            <v>0</v>
          </cell>
          <cell r="FW130" t="str">
            <v>C35</v>
          </cell>
          <cell r="FX130">
            <v>0</v>
          </cell>
          <cell r="FY130">
            <v>0</v>
          </cell>
          <cell r="FZ130">
            <v>0</v>
          </cell>
          <cell r="GA130">
            <v>0</v>
          </cell>
          <cell r="GB130">
            <v>0</v>
          </cell>
          <cell r="GC130" t="str">
            <v>C36</v>
          </cell>
          <cell r="GD130">
            <v>0</v>
          </cell>
          <cell r="GE130">
            <v>0</v>
          </cell>
          <cell r="GF130">
            <v>0</v>
          </cell>
          <cell r="GG130">
            <v>0</v>
          </cell>
          <cell r="GH130">
            <v>0</v>
          </cell>
          <cell r="GI130" t="str">
            <v>C37</v>
          </cell>
          <cell r="GJ130">
            <v>0</v>
          </cell>
          <cell r="GK130">
            <v>0</v>
          </cell>
          <cell r="GL130">
            <v>0</v>
          </cell>
          <cell r="GM130">
            <v>0</v>
          </cell>
          <cell r="GN130">
            <v>0</v>
          </cell>
          <cell r="GO130" t="str">
            <v>C38</v>
          </cell>
          <cell r="GP130">
            <v>0</v>
          </cell>
          <cell r="GQ130">
            <v>0</v>
          </cell>
          <cell r="GR130">
            <v>0</v>
          </cell>
          <cell r="GS130">
            <v>0</v>
          </cell>
          <cell r="GT130">
            <v>0</v>
          </cell>
          <cell r="GU130" t="str">
            <v>C39</v>
          </cell>
          <cell r="GV130">
            <v>0</v>
          </cell>
          <cell r="GW130">
            <v>0</v>
          </cell>
          <cell r="GX130">
            <v>0</v>
          </cell>
          <cell r="GY130">
            <v>0</v>
          </cell>
          <cell r="GZ130">
            <v>0</v>
          </cell>
          <cell r="HA130" t="str">
            <v>C310</v>
          </cell>
          <cell r="HB130">
            <v>0</v>
          </cell>
          <cell r="HG130" t="str">
            <v>C310</v>
          </cell>
          <cell r="HH130">
            <v>0</v>
          </cell>
          <cell r="HM130" t="str">
            <v/>
          </cell>
          <cell r="HN130" t="str">
            <v/>
          </cell>
          <cell r="HS130">
            <v>3137</v>
          </cell>
          <cell r="HT130" t="str">
            <v>PKN</v>
          </cell>
          <cell r="HU130">
            <v>0</v>
          </cell>
          <cell r="HV130" t="str">
            <v>IND</v>
          </cell>
          <cell r="HW130">
            <v>0</v>
          </cell>
          <cell r="HX130" t="str">
            <v>MAT-W</v>
          </cell>
          <cell r="HY130">
            <v>0</v>
          </cell>
          <cell r="HZ130" t="str">
            <v>SEJ-W</v>
          </cell>
          <cell r="IA130">
            <v>0</v>
          </cell>
          <cell r="IB130" t="str">
            <v>IGR-W</v>
          </cell>
          <cell r="IC130">
            <v>0</v>
          </cell>
          <cell r="ID130" t="str">
            <v>SBO</v>
          </cell>
          <cell r="IE130">
            <v>0</v>
          </cell>
          <cell r="IF130" t="str">
            <v>PJO</v>
          </cell>
          <cell r="IG130">
            <v>0</v>
          </cell>
          <cell r="IH130" t="str">
            <v>PRA</v>
          </cell>
          <cell r="II130">
            <v>0</v>
          </cell>
          <cell r="IJ130" t="str">
            <v>JAW</v>
          </cell>
          <cell r="IK130">
            <v>0</v>
          </cell>
          <cell r="IL130" t="str">
            <v>ARB</v>
          </cell>
          <cell r="IM130">
            <v>0</v>
          </cell>
          <cell r="IN130" t="str">
            <v>PKM</v>
          </cell>
          <cell r="IO130">
            <v>0</v>
          </cell>
          <cell r="IP130" t="str">
            <v>GEO-P</v>
          </cell>
          <cell r="IQ130">
            <v>0</v>
          </cell>
          <cell r="IR130" t="str">
            <v>SEJ-P</v>
          </cell>
          <cell r="IS130">
            <v>0</v>
          </cell>
          <cell r="IT130" t="str">
            <v>SOS-P</v>
          </cell>
          <cell r="IU130">
            <v>0</v>
          </cell>
          <cell r="IV130" t="str">
            <v>EKO-P</v>
          </cell>
          <cell r="IW130">
            <v>0</v>
          </cell>
          <cell r="IX130" t="str">
            <v>BIO-L</v>
          </cell>
          <cell r="IY130">
            <v>0</v>
          </cell>
          <cell r="IZ130" t="str">
            <v>JEP-L</v>
          </cell>
          <cell r="JA130">
            <v>0</v>
          </cell>
        </row>
        <row r="131">
          <cell r="Q131" t="str">
            <v/>
          </cell>
          <cell r="AB131">
            <v>128</v>
          </cell>
          <cell r="AC131">
            <v>11</v>
          </cell>
          <cell r="AD131">
            <v>3138</v>
          </cell>
          <cell r="AF131" t="str">
            <v>ARIF BIMA RAMADHAN</v>
          </cell>
          <cell r="AG131" t="str">
            <v>L</v>
          </cell>
          <cell r="AH131" t="str">
            <v>10-TSM.2</v>
          </cell>
          <cell r="AI131" t="str">
            <v>AGM</v>
          </cell>
          <cell r="AJ131">
            <v>0</v>
          </cell>
          <cell r="AK131">
            <v>0</v>
          </cell>
          <cell r="AL131">
            <v>0</v>
          </cell>
          <cell r="AM131">
            <v>0</v>
          </cell>
          <cell r="AN131">
            <v>0</v>
          </cell>
          <cell r="AO131" t="str">
            <v>PKN</v>
          </cell>
          <cell r="AP131">
            <v>0</v>
          </cell>
          <cell r="AQ131">
            <v>0</v>
          </cell>
          <cell r="AR131">
            <v>0</v>
          </cell>
          <cell r="AS131">
            <v>0</v>
          </cell>
          <cell r="AT131">
            <v>0</v>
          </cell>
          <cell r="AU131" t="str">
            <v>IND</v>
          </cell>
          <cell r="AV131">
            <v>0</v>
          </cell>
          <cell r="AW131">
            <v>0</v>
          </cell>
          <cell r="AX131">
            <v>0</v>
          </cell>
          <cell r="AY131">
            <v>0</v>
          </cell>
          <cell r="AZ131">
            <v>0</v>
          </cell>
          <cell r="BA131" t="str">
            <v>MAT</v>
          </cell>
          <cell r="BB131">
            <v>0</v>
          </cell>
          <cell r="BC131">
            <v>0</v>
          </cell>
          <cell r="BD131">
            <v>0</v>
          </cell>
          <cell r="BE131">
            <v>0</v>
          </cell>
          <cell r="BF131">
            <v>0</v>
          </cell>
          <cell r="BG131" t="str">
            <v>SEJ</v>
          </cell>
          <cell r="BH131">
            <v>0</v>
          </cell>
          <cell r="BI131">
            <v>0</v>
          </cell>
          <cell r="BJ131">
            <v>0</v>
          </cell>
          <cell r="BK131">
            <v>0</v>
          </cell>
          <cell r="BL131">
            <v>0</v>
          </cell>
          <cell r="BM131" t="str">
            <v>ING</v>
          </cell>
          <cell r="BN131">
            <v>0</v>
          </cell>
          <cell r="BO131">
            <v>0</v>
          </cell>
          <cell r="BP131">
            <v>0</v>
          </cell>
          <cell r="BQ131">
            <v>0</v>
          </cell>
          <cell r="BR131">
            <v>0</v>
          </cell>
          <cell r="BS131" t="str">
            <v>SBU</v>
          </cell>
          <cell r="BT131">
            <v>0</v>
          </cell>
          <cell r="BU131">
            <v>0</v>
          </cell>
          <cell r="BV131">
            <v>0</v>
          </cell>
          <cell r="BW131">
            <v>0</v>
          </cell>
          <cell r="BX131">
            <v>0</v>
          </cell>
          <cell r="BY131" t="str">
            <v>KWU</v>
          </cell>
          <cell r="BZ131">
            <v>0</v>
          </cell>
          <cell r="CA131">
            <v>0</v>
          </cell>
          <cell r="CB131">
            <v>0</v>
          </cell>
          <cell r="CC131">
            <v>0</v>
          </cell>
          <cell r="CD131">
            <v>0</v>
          </cell>
          <cell r="CE131" t="str">
            <v>POR</v>
          </cell>
          <cell r="CF131">
            <v>0</v>
          </cell>
          <cell r="CG131">
            <v>0</v>
          </cell>
          <cell r="CH131">
            <v>0</v>
          </cell>
          <cell r="CI131">
            <v>0</v>
          </cell>
          <cell r="CJ131">
            <v>0</v>
          </cell>
          <cell r="CK131" t="str">
            <v>JAW</v>
          </cell>
          <cell r="CL131">
            <v>0</v>
          </cell>
          <cell r="CM131">
            <v>0</v>
          </cell>
          <cell r="CN131">
            <v>0</v>
          </cell>
          <cell r="CO131">
            <v>0</v>
          </cell>
          <cell r="CP131">
            <v>0</v>
          </cell>
          <cell r="CQ131" t="str">
            <v>C11</v>
          </cell>
          <cell r="CR131">
            <v>0</v>
          </cell>
          <cell r="CS131">
            <v>0</v>
          </cell>
          <cell r="CT131">
            <v>0</v>
          </cell>
          <cell r="CU131">
            <v>0</v>
          </cell>
          <cell r="CV131">
            <v>0</v>
          </cell>
          <cell r="CW131" t="str">
            <v>C12</v>
          </cell>
          <cell r="CX131">
            <v>0</v>
          </cell>
          <cell r="CY131">
            <v>0</v>
          </cell>
          <cell r="CZ131">
            <v>0</v>
          </cell>
          <cell r="DA131">
            <v>0</v>
          </cell>
          <cell r="DB131">
            <v>0</v>
          </cell>
          <cell r="DC131" t="str">
            <v>C13</v>
          </cell>
          <cell r="DD131">
            <v>0</v>
          </cell>
          <cell r="DE131">
            <v>0</v>
          </cell>
          <cell r="DF131">
            <v>0</v>
          </cell>
          <cell r="DG131">
            <v>0</v>
          </cell>
          <cell r="DH131">
            <v>0</v>
          </cell>
          <cell r="DI131" t="str">
            <v>C21</v>
          </cell>
          <cell r="DJ131">
            <v>0</v>
          </cell>
          <cell r="DK131">
            <v>0</v>
          </cell>
          <cell r="DL131">
            <v>0</v>
          </cell>
          <cell r="DM131">
            <v>0</v>
          </cell>
          <cell r="DN131">
            <v>0</v>
          </cell>
          <cell r="DO131" t="str">
            <v>C22</v>
          </cell>
          <cell r="DP131">
            <v>0</v>
          </cell>
          <cell r="DQ131">
            <v>0</v>
          </cell>
          <cell r="DR131">
            <v>0</v>
          </cell>
          <cell r="DS131">
            <v>0</v>
          </cell>
          <cell r="DT131">
            <v>0</v>
          </cell>
          <cell r="DU131" t="str">
            <v>C23</v>
          </cell>
          <cell r="DV131">
            <v>0</v>
          </cell>
          <cell r="DW131">
            <v>0</v>
          </cell>
          <cell r="DX131">
            <v>0</v>
          </cell>
          <cell r="DY131">
            <v>0</v>
          </cell>
          <cell r="DZ131">
            <v>0</v>
          </cell>
          <cell r="EA131" t="str">
            <v>C24</v>
          </cell>
          <cell r="EB131">
            <v>0</v>
          </cell>
          <cell r="EC131">
            <v>0</v>
          </cell>
          <cell r="ED131">
            <v>0</v>
          </cell>
          <cell r="EE131">
            <v>0</v>
          </cell>
          <cell r="EF131">
            <v>0</v>
          </cell>
          <cell r="EG131" t="str">
            <v>C25</v>
          </cell>
          <cell r="EH131">
            <v>0</v>
          </cell>
          <cell r="EI131">
            <v>0</v>
          </cell>
          <cell r="EJ131">
            <v>0</v>
          </cell>
          <cell r="EK131">
            <v>0</v>
          </cell>
          <cell r="EL131">
            <v>0</v>
          </cell>
          <cell r="EM131" t="str">
            <v>C26</v>
          </cell>
          <cell r="EN131">
            <v>0</v>
          </cell>
          <cell r="EO131">
            <v>0</v>
          </cell>
          <cell r="EP131">
            <v>0</v>
          </cell>
          <cell r="EQ131">
            <v>0</v>
          </cell>
          <cell r="ER131">
            <v>0</v>
          </cell>
          <cell r="ES131" t="str">
            <v>C27</v>
          </cell>
          <cell r="ET131">
            <v>0</v>
          </cell>
          <cell r="EU131">
            <v>0</v>
          </cell>
          <cell r="EV131">
            <v>0</v>
          </cell>
          <cell r="EW131">
            <v>0</v>
          </cell>
          <cell r="EX131">
            <v>0</v>
          </cell>
          <cell r="EY131" t="str">
            <v>C31</v>
          </cell>
          <cell r="EZ131">
            <v>0</v>
          </cell>
          <cell r="FA131">
            <v>0</v>
          </cell>
          <cell r="FB131">
            <v>0</v>
          </cell>
          <cell r="FC131">
            <v>0</v>
          </cell>
          <cell r="FD131">
            <v>0</v>
          </cell>
          <cell r="FE131" t="str">
            <v>C32</v>
          </cell>
          <cell r="FF131">
            <v>0</v>
          </cell>
          <cell r="FG131">
            <v>0</v>
          </cell>
          <cell r="FH131">
            <v>0</v>
          </cell>
          <cell r="FI131">
            <v>0</v>
          </cell>
          <cell r="FJ131">
            <v>0</v>
          </cell>
          <cell r="FK131" t="str">
            <v>C33</v>
          </cell>
          <cell r="FL131">
            <v>0</v>
          </cell>
          <cell r="FM131">
            <v>0</v>
          </cell>
          <cell r="FN131">
            <v>0</v>
          </cell>
          <cell r="FO131">
            <v>0</v>
          </cell>
          <cell r="FP131">
            <v>0</v>
          </cell>
          <cell r="FQ131" t="str">
            <v>C34</v>
          </cell>
          <cell r="FR131">
            <v>0</v>
          </cell>
          <cell r="FS131">
            <v>0</v>
          </cell>
          <cell r="FT131">
            <v>0</v>
          </cell>
          <cell r="FU131">
            <v>0</v>
          </cell>
          <cell r="FV131">
            <v>0</v>
          </cell>
          <cell r="FW131" t="str">
            <v>C35</v>
          </cell>
          <cell r="FX131">
            <v>0</v>
          </cell>
          <cell r="FY131">
            <v>0</v>
          </cell>
          <cell r="FZ131">
            <v>0</v>
          </cell>
          <cell r="GA131">
            <v>0</v>
          </cell>
          <cell r="GB131">
            <v>0</v>
          </cell>
          <cell r="GC131" t="str">
            <v>C36</v>
          </cell>
          <cell r="GD131">
            <v>0</v>
          </cell>
          <cell r="GE131">
            <v>0</v>
          </cell>
          <cell r="GF131">
            <v>0</v>
          </cell>
          <cell r="GG131">
            <v>0</v>
          </cell>
          <cell r="GH131">
            <v>0</v>
          </cell>
          <cell r="GI131" t="str">
            <v>C37</v>
          </cell>
          <cell r="GJ131">
            <v>0</v>
          </cell>
          <cell r="GK131">
            <v>0</v>
          </cell>
          <cell r="GL131">
            <v>0</v>
          </cell>
          <cell r="GM131">
            <v>0</v>
          </cell>
          <cell r="GN131">
            <v>0</v>
          </cell>
          <cell r="GO131" t="str">
            <v>C38</v>
          </cell>
          <cell r="GP131">
            <v>0</v>
          </cell>
          <cell r="GQ131">
            <v>0</v>
          </cell>
          <cell r="GR131">
            <v>0</v>
          </cell>
          <cell r="GS131">
            <v>0</v>
          </cell>
          <cell r="GT131">
            <v>0</v>
          </cell>
          <cell r="GU131" t="str">
            <v>C39</v>
          </cell>
          <cell r="GV131">
            <v>0</v>
          </cell>
          <cell r="GW131">
            <v>0</v>
          </cell>
          <cell r="GX131">
            <v>0</v>
          </cell>
          <cell r="GY131">
            <v>0</v>
          </cell>
          <cell r="GZ131">
            <v>0</v>
          </cell>
          <cell r="HA131" t="str">
            <v>C310</v>
          </cell>
          <cell r="HB131">
            <v>0</v>
          </cell>
          <cell r="HG131" t="str">
            <v>C310</v>
          </cell>
          <cell r="HH131">
            <v>0</v>
          </cell>
          <cell r="HM131" t="str">
            <v/>
          </cell>
          <cell r="HN131" t="str">
            <v/>
          </cell>
          <cell r="HS131">
            <v>3138</v>
          </cell>
          <cell r="HT131" t="str">
            <v>PKN</v>
          </cell>
          <cell r="HU131">
            <v>0</v>
          </cell>
          <cell r="HV131" t="str">
            <v>IND</v>
          </cell>
          <cell r="HW131">
            <v>0</v>
          </cell>
          <cell r="HX131" t="str">
            <v>MAT-W</v>
          </cell>
          <cell r="HY131">
            <v>0</v>
          </cell>
          <cell r="HZ131" t="str">
            <v>SEJ-W</v>
          </cell>
          <cell r="IA131">
            <v>0</v>
          </cell>
          <cell r="IB131" t="str">
            <v>IGR-W</v>
          </cell>
          <cell r="IC131">
            <v>0</v>
          </cell>
          <cell r="ID131" t="str">
            <v>SBO</v>
          </cell>
          <cell r="IE131">
            <v>0</v>
          </cell>
          <cell r="IF131" t="str">
            <v>PJO</v>
          </cell>
          <cell r="IG131">
            <v>0</v>
          </cell>
          <cell r="IH131" t="str">
            <v>PRA</v>
          </cell>
          <cell r="II131">
            <v>0</v>
          </cell>
          <cell r="IJ131" t="str">
            <v>JAW</v>
          </cell>
          <cell r="IK131">
            <v>0</v>
          </cell>
          <cell r="IL131" t="str">
            <v>ARB</v>
          </cell>
          <cell r="IM131">
            <v>0</v>
          </cell>
          <cell r="IN131" t="str">
            <v>PKM</v>
          </cell>
          <cell r="IO131">
            <v>0</v>
          </cell>
          <cell r="IP131" t="str">
            <v>GEO-P</v>
          </cell>
          <cell r="IQ131">
            <v>0</v>
          </cell>
          <cell r="IR131" t="str">
            <v>SEJ-P</v>
          </cell>
          <cell r="IS131">
            <v>0</v>
          </cell>
          <cell r="IT131" t="str">
            <v>SOS-P</v>
          </cell>
          <cell r="IU131">
            <v>0</v>
          </cell>
          <cell r="IV131" t="str">
            <v>EKO-P</v>
          </cell>
          <cell r="IW131">
            <v>0</v>
          </cell>
          <cell r="IX131" t="str">
            <v>BIO-L</v>
          </cell>
          <cell r="IY131">
            <v>0</v>
          </cell>
          <cell r="IZ131" t="str">
            <v>JEP-L</v>
          </cell>
          <cell r="JA131">
            <v>0</v>
          </cell>
        </row>
        <row r="132">
          <cell r="Q132" t="str">
            <v/>
          </cell>
          <cell r="AB132">
            <v>129</v>
          </cell>
          <cell r="AC132">
            <v>12</v>
          </cell>
          <cell r="AD132">
            <v>3140</v>
          </cell>
          <cell r="AE132" t="str">
            <v>0018195967</v>
          </cell>
          <cell r="AF132" t="str">
            <v>ARRAFI DWI AFRIANTO</v>
          </cell>
          <cell r="AG132" t="str">
            <v>L</v>
          </cell>
          <cell r="AH132" t="str">
            <v>10-TSM.2</v>
          </cell>
          <cell r="AI132" t="str">
            <v>AGM</v>
          </cell>
          <cell r="AJ132">
            <v>0</v>
          </cell>
          <cell r="AK132">
            <v>0</v>
          </cell>
          <cell r="AL132">
            <v>0</v>
          </cell>
          <cell r="AM132">
            <v>0</v>
          </cell>
          <cell r="AN132">
            <v>0</v>
          </cell>
          <cell r="AO132" t="str">
            <v>PKN</v>
          </cell>
          <cell r="AP132">
            <v>0</v>
          </cell>
          <cell r="AQ132">
            <v>0</v>
          </cell>
          <cell r="AR132">
            <v>0</v>
          </cell>
          <cell r="AS132">
            <v>0</v>
          </cell>
          <cell r="AT132">
            <v>0</v>
          </cell>
          <cell r="AU132" t="str">
            <v>IND</v>
          </cell>
          <cell r="AV132">
            <v>0</v>
          </cell>
          <cell r="AW132">
            <v>0</v>
          </cell>
          <cell r="AX132">
            <v>0</v>
          </cell>
          <cell r="AY132">
            <v>0</v>
          </cell>
          <cell r="AZ132">
            <v>0</v>
          </cell>
          <cell r="BA132" t="str">
            <v>MAT</v>
          </cell>
          <cell r="BB132">
            <v>0</v>
          </cell>
          <cell r="BC132">
            <v>0</v>
          </cell>
          <cell r="BD132">
            <v>0</v>
          </cell>
          <cell r="BE132">
            <v>0</v>
          </cell>
          <cell r="BF132">
            <v>0</v>
          </cell>
          <cell r="BG132" t="str">
            <v>SEJ</v>
          </cell>
          <cell r="BH132">
            <v>0</v>
          </cell>
          <cell r="BI132">
            <v>0</v>
          </cell>
          <cell r="BJ132">
            <v>0</v>
          </cell>
          <cell r="BK132">
            <v>0</v>
          </cell>
          <cell r="BL132">
            <v>0</v>
          </cell>
          <cell r="BM132" t="str">
            <v>ING</v>
          </cell>
          <cell r="BN132">
            <v>0</v>
          </cell>
          <cell r="BO132">
            <v>0</v>
          </cell>
          <cell r="BP132">
            <v>0</v>
          </cell>
          <cell r="BQ132">
            <v>0</v>
          </cell>
          <cell r="BR132">
            <v>0</v>
          </cell>
          <cell r="BS132" t="str">
            <v>SBU</v>
          </cell>
          <cell r="BT132">
            <v>0</v>
          </cell>
          <cell r="BU132">
            <v>0</v>
          </cell>
          <cell r="BV132">
            <v>0</v>
          </cell>
          <cell r="BW132">
            <v>0</v>
          </cell>
          <cell r="BX132">
            <v>0</v>
          </cell>
          <cell r="BY132" t="str">
            <v>KWU</v>
          </cell>
          <cell r="BZ132">
            <v>0</v>
          </cell>
          <cell r="CA132">
            <v>0</v>
          </cell>
          <cell r="CB132">
            <v>0</v>
          </cell>
          <cell r="CC132">
            <v>0</v>
          </cell>
          <cell r="CD132">
            <v>0</v>
          </cell>
          <cell r="CE132" t="str">
            <v>POR</v>
          </cell>
          <cell r="CF132">
            <v>0</v>
          </cell>
          <cell r="CG132">
            <v>0</v>
          </cell>
          <cell r="CH132">
            <v>0</v>
          </cell>
          <cell r="CI132">
            <v>0</v>
          </cell>
          <cell r="CJ132">
            <v>0</v>
          </cell>
          <cell r="CK132" t="str">
            <v>JAW</v>
          </cell>
          <cell r="CL132">
            <v>0</v>
          </cell>
          <cell r="CM132">
            <v>0</v>
          </cell>
          <cell r="CN132">
            <v>0</v>
          </cell>
          <cell r="CO132">
            <v>0</v>
          </cell>
          <cell r="CP132">
            <v>0</v>
          </cell>
          <cell r="CQ132" t="str">
            <v>C11</v>
          </cell>
          <cell r="CR132">
            <v>0</v>
          </cell>
          <cell r="CS132">
            <v>0</v>
          </cell>
          <cell r="CT132">
            <v>0</v>
          </cell>
          <cell r="CU132">
            <v>0</v>
          </cell>
          <cell r="CV132">
            <v>0</v>
          </cell>
          <cell r="CW132" t="str">
            <v>C12</v>
          </cell>
          <cell r="CX132">
            <v>0</v>
          </cell>
          <cell r="CY132">
            <v>0</v>
          </cell>
          <cell r="CZ132">
            <v>0</v>
          </cell>
          <cell r="DA132">
            <v>0</v>
          </cell>
          <cell r="DB132">
            <v>0</v>
          </cell>
          <cell r="DC132" t="str">
            <v>C13</v>
          </cell>
          <cell r="DD132">
            <v>0</v>
          </cell>
          <cell r="DE132">
            <v>0</v>
          </cell>
          <cell r="DF132">
            <v>0</v>
          </cell>
          <cell r="DG132">
            <v>0</v>
          </cell>
          <cell r="DH132">
            <v>0</v>
          </cell>
          <cell r="DI132" t="str">
            <v>C21</v>
          </cell>
          <cell r="DJ132">
            <v>0</v>
          </cell>
          <cell r="DK132">
            <v>0</v>
          </cell>
          <cell r="DL132">
            <v>0</v>
          </cell>
          <cell r="DM132">
            <v>0</v>
          </cell>
          <cell r="DN132">
            <v>0</v>
          </cell>
          <cell r="DO132" t="str">
            <v>C22</v>
          </cell>
          <cell r="DP132">
            <v>0</v>
          </cell>
          <cell r="DQ132">
            <v>0</v>
          </cell>
          <cell r="DR132">
            <v>0</v>
          </cell>
          <cell r="DS132">
            <v>0</v>
          </cell>
          <cell r="DT132">
            <v>0</v>
          </cell>
          <cell r="DU132" t="str">
            <v>C23</v>
          </cell>
          <cell r="DV132">
            <v>0</v>
          </cell>
          <cell r="DW132">
            <v>0</v>
          </cell>
          <cell r="DX132">
            <v>0</v>
          </cell>
          <cell r="DY132">
            <v>0</v>
          </cell>
          <cell r="DZ132">
            <v>0</v>
          </cell>
          <cell r="EA132" t="str">
            <v>C24</v>
          </cell>
          <cell r="EB132">
            <v>0</v>
          </cell>
          <cell r="EC132">
            <v>0</v>
          </cell>
          <cell r="ED132">
            <v>0</v>
          </cell>
          <cell r="EE132">
            <v>0</v>
          </cell>
          <cell r="EF132">
            <v>0</v>
          </cell>
          <cell r="EG132" t="str">
            <v>C25</v>
          </cell>
          <cell r="EH132">
            <v>0</v>
          </cell>
          <cell r="EI132">
            <v>0</v>
          </cell>
          <cell r="EJ132">
            <v>0</v>
          </cell>
          <cell r="EK132">
            <v>0</v>
          </cell>
          <cell r="EL132">
            <v>0</v>
          </cell>
          <cell r="EM132" t="str">
            <v>C26</v>
          </cell>
          <cell r="EN132">
            <v>0</v>
          </cell>
          <cell r="EO132">
            <v>0</v>
          </cell>
          <cell r="EP132">
            <v>0</v>
          </cell>
          <cell r="EQ132">
            <v>0</v>
          </cell>
          <cell r="ER132">
            <v>0</v>
          </cell>
          <cell r="ES132" t="str">
            <v>C27</v>
          </cell>
          <cell r="ET132">
            <v>0</v>
          </cell>
          <cell r="EU132">
            <v>0</v>
          </cell>
          <cell r="EV132">
            <v>0</v>
          </cell>
          <cell r="EW132">
            <v>0</v>
          </cell>
          <cell r="EX132">
            <v>0</v>
          </cell>
          <cell r="EY132" t="str">
            <v>C31</v>
          </cell>
          <cell r="EZ132">
            <v>0</v>
          </cell>
          <cell r="FA132">
            <v>0</v>
          </cell>
          <cell r="FB132">
            <v>0</v>
          </cell>
          <cell r="FC132">
            <v>0</v>
          </cell>
          <cell r="FD132">
            <v>0</v>
          </cell>
          <cell r="FE132" t="str">
            <v>C32</v>
          </cell>
          <cell r="FF132">
            <v>0</v>
          </cell>
          <cell r="FG132">
            <v>0</v>
          </cell>
          <cell r="FH132">
            <v>0</v>
          </cell>
          <cell r="FI132">
            <v>0</v>
          </cell>
          <cell r="FJ132">
            <v>0</v>
          </cell>
          <cell r="FK132" t="str">
            <v>C33</v>
          </cell>
          <cell r="FL132">
            <v>0</v>
          </cell>
          <cell r="FM132">
            <v>0</v>
          </cell>
          <cell r="FN132">
            <v>0</v>
          </cell>
          <cell r="FO132">
            <v>0</v>
          </cell>
          <cell r="FP132">
            <v>0</v>
          </cell>
          <cell r="FQ132" t="str">
            <v>C34</v>
          </cell>
          <cell r="FR132">
            <v>0</v>
          </cell>
          <cell r="FS132">
            <v>0</v>
          </cell>
          <cell r="FT132">
            <v>0</v>
          </cell>
          <cell r="FU132">
            <v>0</v>
          </cell>
          <cell r="FV132">
            <v>0</v>
          </cell>
          <cell r="FW132" t="str">
            <v>C35</v>
          </cell>
          <cell r="FX132">
            <v>0</v>
          </cell>
          <cell r="FY132">
            <v>0</v>
          </cell>
          <cell r="FZ132">
            <v>0</v>
          </cell>
          <cell r="GA132">
            <v>0</v>
          </cell>
          <cell r="GB132">
            <v>0</v>
          </cell>
          <cell r="GC132" t="str">
            <v>C36</v>
          </cell>
          <cell r="GD132">
            <v>0</v>
          </cell>
          <cell r="GE132">
            <v>0</v>
          </cell>
          <cell r="GF132">
            <v>0</v>
          </cell>
          <cell r="GG132">
            <v>0</v>
          </cell>
          <cell r="GH132">
            <v>0</v>
          </cell>
          <cell r="GI132" t="str">
            <v>C37</v>
          </cell>
          <cell r="GJ132">
            <v>0</v>
          </cell>
          <cell r="GK132">
            <v>0</v>
          </cell>
          <cell r="GL132">
            <v>0</v>
          </cell>
          <cell r="GM132">
            <v>0</v>
          </cell>
          <cell r="GN132">
            <v>0</v>
          </cell>
          <cell r="GO132" t="str">
            <v>C38</v>
          </cell>
          <cell r="GP132">
            <v>0</v>
          </cell>
          <cell r="GQ132">
            <v>0</v>
          </cell>
          <cell r="GR132">
            <v>0</v>
          </cell>
          <cell r="GS132">
            <v>0</v>
          </cell>
          <cell r="GT132">
            <v>0</v>
          </cell>
          <cell r="GU132" t="str">
            <v>C39</v>
          </cell>
          <cell r="GV132">
            <v>0</v>
          </cell>
          <cell r="GW132">
            <v>0</v>
          </cell>
          <cell r="GX132">
            <v>0</v>
          </cell>
          <cell r="GY132">
            <v>0</v>
          </cell>
          <cell r="GZ132">
            <v>0</v>
          </cell>
          <cell r="HA132" t="str">
            <v>C310</v>
          </cell>
          <cell r="HB132">
            <v>0</v>
          </cell>
          <cell r="HG132" t="str">
            <v>C310</v>
          </cell>
          <cell r="HH132">
            <v>0</v>
          </cell>
          <cell r="HM132" t="str">
            <v/>
          </cell>
          <cell r="HN132" t="str">
            <v/>
          </cell>
          <cell r="HS132">
            <v>3140</v>
          </cell>
          <cell r="HT132" t="str">
            <v>PKN</v>
          </cell>
          <cell r="HU132">
            <v>0</v>
          </cell>
          <cell r="HV132" t="str">
            <v>IND</v>
          </cell>
          <cell r="HW132">
            <v>0</v>
          </cell>
          <cell r="HX132" t="str">
            <v>MAT-W</v>
          </cell>
          <cell r="HY132">
            <v>0</v>
          </cell>
          <cell r="HZ132" t="str">
            <v>SEJ-W</v>
          </cell>
          <cell r="IA132">
            <v>0</v>
          </cell>
          <cell r="IB132" t="str">
            <v>IGR-W</v>
          </cell>
          <cell r="IC132">
            <v>0</v>
          </cell>
          <cell r="ID132" t="str">
            <v>SBO</v>
          </cell>
          <cell r="IE132">
            <v>0</v>
          </cell>
          <cell r="IF132" t="str">
            <v>PJO</v>
          </cell>
          <cell r="IG132">
            <v>0</v>
          </cell>
          <cell r="IH132" t="str">
            <v>PRA</v>
          </cell>
          <cell r="II132">
            <v>0</v>
          </cell>
          <cell r="IJ132" t="str">
            <v>JAW</v>
          </cell>
          <cell r="IK132">
            <v>0</v>
          </cell>
          <cell r="IL132" t="str">
            <v>ARB</v>
          </cell>
          <cell r="IM132">
            <v>0</v>
          </cell>
          <cell r="IN132" t="str">
            <v>PKM</v>
          </cell>
          <cell r="IO132">
            <v>0</v>
          </cell>
          <cell r="IP132" t="str">
            <v>GEO-P</v>
          </cell>
          <cell r="IQ132">
            <v>0</v>
          </cell>
          <cell r="IR132" t="str">
            <v>SEJ-P</v>
          </cell>
          <cell r="IS132">
            <v>0</v>
          </cell>
          <cell r="IT132" t="str">
            <v>SOS-P</v>
          </cell>
          <cell r="IU132">
            <v>0</v>
          </cell>
          <cell r="IV132" t="str">
            <v>EKO-P</v>
          </cell>
          <cell r="IW132">
            <v>0</v>
          </cell>
          <cell r="IX132" t="str">
            <v>BIO-L</v>
          </cell>
          <cell r="IY132">
            <v>0</v>
          </cell>
          <cell r="IZ132" t="str">
            <v>JEP-L</v>
          </cell>
          <cell r="JA132">
            <v>0</v>
          </cell>
        </row>
        <row r="133">
          <cell r="Q133" t="str">
            <v/>
          </cell>
          <cell r="AB133">
            <v>130</v>
          </cell>
          <cell r="AC133">
            <v>13</v>
          </cell>
          <cell r="AD133">
            <v>3141</v>
          </cell>
          <cell r="AF133" t="str">
            <v>CHAMIM MUCHOLIK</v>
          </cell>
          <cell r="AG133" t="str">
            <v>L</v>
          </cell>
          <cell r="AH133" t="str">
            <v>10-TSM.2</v>
          </cell>
          <cell r="AI133" t="str">
            <v>AGM</v>
          </cell>
          <cell r="AJ133">
            <v>0</v>
          </cell>
          <cell r="AK133">
            <v>0</v>
          </cell>
          <cell r="AL133">
            <v>0</v>
          </cell>
          <cell r="AM133">
            <v>0</v>
          </cell>
          <cell r="AN133">
            <v>0</v>
          </cell>
          <cell r="AO133" t="str">
            <v>PKN</v>
          </cell>
          <cell r="AP133">
            <v>0</v>
          </cell>
          <cell r="AQ133">
            <v>0</v>
          </cell>
          <cell r="AR133">
            <v>0</v>
          </cell>
          <cell r="AS133">
            <v>0</v>
          </cell>
          <cell r="AT133">
            <v>0</v>
          </cell>
          <cell r="AU133" t="str">
            <v>IND</v>
          </cell>
          <cell r="AV133">
            <v>0</v>
          </cell>
          <cell r="AW133">
            <v>0</v>
          </cell>
          <cell r="AX133">
            <v>0</v>
          </cell>
          <cell r="AY133">
            <v>0</v>
          </cell>
          <cell r="AZ133">
            <v>0</v>
          </cell>
          <cell r="BA133" t="str">
            <v>MAT</v>
          </cell>
          <cell r="BB133">
            <v>0</v>
          </cell>
          <cell r="BC133">
            <v>0</v>
          </cell>
          <cell r="BD133">
            <v>0</v>
          </cell>
          <cell r="BE133">
            <v>0</v>
          </cell>
          <cell r="BF133">
            <v>0</v>
          </cell>
          <cell r="BG133" t="str">
            <v>SEJ</v>
          </cell>
          <cell r="BH133">
            <v>0</v>
          </cell>
          <cell r="BI133">
            <v>0</v>
          </cell>
          <cell r="BJ133">
            <v>0</v>
          </cell>
          <cell r="BK133">
            <v>0</v>
          </cell>
          <cell r="BL133">
            <v>0</v>
          </cell>
          <cell r="BM133" t="str">
            <v>ING</v>
          </cell>
          <cell r="BN133">
            <v>0</v>
          </cell>
          <cell r="BO133">
            <v>0</v>
          </cell>
          <cell r="BP133">
            <v>0</v>
          </cell>
          <cell r="BQ133">
            <v>0</v>
          </cell>
          <cell r="BR133">
            <v>0</v>
          </cell>
          <cell r="BS133" t="str">
            <v>SBU</v>
          </cell>
          <cell r="BT133">
            <v>0</v>
          </cell>
          <cell r="BU133">
            <v>0</v>
          </cell>
          <cell r="BV133">
            <v>0</v>
          </cell>
          <cell r="BW133">
            <v>0</v>
          </cell>
          <cell r="BX133">
            <v>0</v>
          </cell>
          <cell r="BY133" t="str">
            <v>KWU</v>
          </cell>
          <cell r="BZ133">
            <v>0</v>
          </cell>
          <cell r="CA133">
            <v>0</v>
          </cell>
          <cell r="CB133">
            <v>0</v>
          </cell>
          <cell r="CC133">
            <v>0</v>
          </cell>
          <cell r="CD133">
            <v>0</v>
          </cell>
          <cell r="CE133" t="str">
            <v>POR</v>
          </cell>
          <cell r="CF133">
            <v>0</v>
          </cell>
          <cell r="CG133">
            <v>0</v>
          </cell>
          <cell r="CH133">
            <v>0</v>
          </cell>
          <cell r="CI133">
            <v>0</v>
          </cell>
          <cell r="CJ133">
            <v>0</v>
          </cell>
          <cell r="CK133" t="str">
            <v>JAW</v>
          </cell>
          <cell r="CL133">
            <v>0</v>
          </cell>
          <cell r="CM133">
            <v>0</v>
          </cell>
          <cell r="CN133">
            <v>0</v>
          </cell>
          <cell r="CO133">
            <v>0</v>
          </cell>
          <cell r="CP133">
            <v>0</v>
          </cell>
          <cell r="CQ133" t="str">
            <v>C11</v>
          </cell>
          <cell r="CR133">
            <v>0</v>
          </cell>
          <cell r="CS133">
            <v>0</v>
          </cell>
          <cell r="CT133">
            <v>0</v>
          </cell>
          <cell r="CU133">
            <v>0</v>
          </cell>
          <cell r="CV133">
            <v>0</v>
          </cell>
          <cell r="CW133" t="str">
            <v>C12</v>
          </cell>
          <cell r="CX133">
            <v>0</v>
          </cell>
          <cell r="CY133">
            <v>0</v>
          </cell>
          <cell r="CZ133">
            <v>0</v>
          </cell>
          <cell r="DA133">
            <v>0</v>
          </cell>
          <cell r="DB133">
            <v>0</v>
          </cell>
          <cell r="DC133" t="str">
            <v>C13</v>
          </cell>
          <cell r="DD133">
            <v>0</v>
          </cell>
          <cell r="DE133">
            <v>0</v>
          </cell>
          <cell r="DF133">
            <v>0</v>
          </cell>
          <cell r="DG133">
            <v>0</v>
          </cell>
          <cell r="DH133">
            <v>0</v>
          </cell>
          <cell r="DI133" t="str">
            <v>C21</v>
          </cell>
          <cell r="DJ133">
            <v>0</v>
          </cell>
          <cell r="DK133">
            <v>0</v>
          </cell>
          <cell r="DL133">
            <v>0</v>
          </cell>
          <cell r="DM133">
            <v>0</v>
          </cell>
          <cell r="DN133">
            <v>0</v>
          </cell>
          <cell r="DO133" t="str">
            <v>C22</v>
          </cell>
          <cell r="DP133">
            <v>0</v>
          </cell>
          <cell r="DQ133">
            <v>0</v>
          </cell>
          <cell r="DR133">
            <v>0</v>
          </cell>
          <cell r="DS133">
            <v>0</v>
          </cell>
          <cell r="DT133">
            <v>0</v>
          </cell>
          <cell r="DU133" t="str">
            <v>C23</v>
          </cell>
          <cell r="DV133">
            <v>0</v>
          </cell>
          <cell r="DW133">
            <v>0</v>
          </cell>
          <cell r="DX133">
            <v>0</v>
          </cell>
          <cell r="DY133">
            <v>0</v>
          </cell>
          <cell r="DZ133">
            <v>0</v>
          </cell>
          <cell r="EA133" t="str">
            <v>C24</v>
          </cell>
          <cell r="EB133">
            <v>0</v>
          </cell>
          <cell r="EC133">
            <v>0</v>
          </cell>
          <cell r="ED133">
            <v>0</v>
          </cell>
          <cell r="EE133">
            <v>0</v>
          </cell>
          <cell r="EF133">
            <v>0</v>
          </cell>
          <cell r="EG133" t="str">
            <v>C25</v>
          </cell>
          <cell r="EH133">
            <v>0</v>
          </cell>
          <cell r="EI133">
            <v>0</v>
          </cell>
          <cell r="EJ133">
            <v>0</v>
          </cell>
          <cell r="EK133">
            <v>0</v>
          </cell>
          <cell r="EL133">
            <v>0</v>
          </cell>
          <cell r="EM133" t="str">
            <v>C26</v>
          </cell>
          <cell r="EN133">
            <v>0</v>
          </cell>
          <cell r="EO133">
            <v>0</v>
          </cell>
          <cell r="EP133">
            <v>0</v>
          </cell>
          <cell r="EQ133">
            <v>0</v>
          </cell>
          <cell r="ER133">
            <v>0</v>
          </cell>
          <cell r="ES133" t="str">
            <v>C27</v>
          </cell>
          <cell r="ET133">
            <v>0</v>
          </cell>
          <cell r="EU133">
            <v>0</v>
          </cell>
          <cell r="EV133">
            <v>0</v>
          </cell>
          <cell r="EW133">
            <v>0</v>
          </cell>
          <cell r="EX133">
            <v>0</v>
          </cell>
          <cell r="EY133" t="str">
            <v>C31</v>
          </cell>
          <cell r="EZ133">
            <v>0</v>
          </cell>
          <cell r="FA133">
            <v>0</v>
          </cell>
          <cell r="FB133">
            <v>0</v>
          </cell>
          <cell r="FC133">
            <v>0</v>
          </cell>
          <cell r="FD133">
            <v>0</v>
          </cell>
          <cell r="FE133" t="str">
            <v>C32</v>
          </cell>
          <cell r="FF133">
            <v>0</v>
          </cell>
          <cell r="FG133">
            <v>0</v>
          </cell>
          <cell r="FH133">
            <v>0</v>
          </cell>
          <cell r="FI133">
            <v>0</v>
          </cell>
          <cell r="FJ133">
            <v>0</v>
          </cell>
          <cell r="FK133" t="str">
            <v>C33</v>
          </cell>
          <cell r="FL133">
            <v>0</v>
          </cell>
          <cell r="FM133">
            <v>0</v>
          </cell>
          <cell r="FN133">
            <v>0</v>
          </cell>
          <cell r="FO133">
            <v>0</v>
          </cell>
          <cell r="FP133">
            <v>0</v>
          </cell>
          <cell r="FQ133" t="str">
            <v>C34</v>
          </cell>
          <cell r="FR133">
            <v>0</v>
          </cell>
          <cell r="FS133">
            <v>0</v>
          </cell>
          <cell r="FT133">
            <v>0</v>
          </cell>
          <cell r="FU133">
            <v>0</v>
          </cell>
          <cell r="FV133">
            <v>0</v>
          </cell>
          <cell r="FW133" t="str">
            <v>C35</v>
          </cell>
          <cell r="FX133">
            <v>0</v>
          </cell>
          <cell r="FY133">
            <v>0</v>
          </cell>
          <cell r="FZ133">
            <v>0</v>
          </cell>
          <cell r="GA133">
            <v>0</v>
          </cell>
          <cell r="GB133">
            <v>0</v>
          </cell>
          <cell r="GC133" t="str">
            <v>C36</v>
          </cell>
          <cell r="GD133">
            <v>0</v>
          </cell>
          <cell r="GE133">
            <v>0</v>
          </cell>
          <cell r="GF133">
            <v>0</v>
          </cell>
          <cell r="GG133">
            <v>0</v>
          </cell>
          <cell r="GH133">
            <v>0</v>
          </cell>
          <cell r="GI133" t="str">
            <v>C37</v>
          </cell>
          <cell r="GJ133">
            <v>0</v>
          </cell>
          <cell r="GK133">
            <v>0</v>
          </cell>
          <cell r="GL133">
            <v>0</v>
          </cell>
          <cell r="GM133">
            <v>0</v>
          </cell>
          <cell r="GN133">
            <v>0</v>
          </cell>
          <cell r="GO133" t="str">
            <v>C38</v>
          </cell>
          <cell r="GP133">
            <v>0</v>
          </cell>
          <cell r="GQ133">
            <v>0</v>
          </cell>
          <cell r="GR133">
            <v>0</v>
          </cell>
          <cell r="GS133">
            <v>0</v>
          </cell>
          <cell r="GT133">
            <v>0</v>
          </cell>
          <cell r="GU133" t="str">
            <v>C39</v>
          </cell>
          <cell r="GV133">
            <v>0</v>
          </cell>
          <cell r="GW133">
            <v>0</v>
          </cell>
          <cell r="GX133">
            <v>0</v>
          </cell>
          <cell r="GY133">
            <v>0</v>
          </cell>
          <cell r="GZ133">
            <v>0</v>
          </cell>
          <cell r="HA133" t="str">
            <v>C310</v>
          </cell>
          <cell r="HB133">
            <v>0</v>
          </cell>
          <cell r="HG133" t="str">
            <v>C310</v>
          </cell>
          <cell r="HH133">
            <v>0</v>
          </cell>
          <cell r="HM133" t="str">
            <v/>
          </cell>
          <cell r="HN133" t="str">
            <v/>
          </cell>
          <cell r="HS133">
            <v>3141</v>
          </cell>
          <cell r="HT133" t="str">
            <v>PKN</v>
          </cell>
          <cell r="HU133">
            <v>0</v>
          </cell>
          <cell r="HV133" t="str">
            <v>IND</v>
          </cell>
          <cell r="HW133">
            <v>0</v>
          </cell>
          <cell r="HX133" t="str">
            <v>MAT-W</v>
          </cell>
          <cell r="HY133">
            <v>0</v>
          </cell>
          <cell r="HZ133" t="str">
            <v>SEJ-W</v>
          </cell>
          <cell r="IA133">
            <v>0</v>
          </cell>
          <cell r="IB133" t="str">
            <v>IGR-W</v>
          </cell>
          <cell r="IC133">
            <v>0</v>
          </cell>
          <cell r="ID133" t="str">
            <v>SBO</v>
          </cell>
          <cell r="IE133">
            <v>0</v>
          </cell>
          <cell r="IF133" t="str">
            <v>PJO</v>
          </cell>
          <cell r="IG133">
            <v>0</v>
          </cell>
          <cell r="IH133" t="str">
            <v>PRA</v>
          </cell>
          <cell r="II133">
            <v>0</v>
          </cell>
          <cell r="IJ133" t="str">
            <v>JAW</v>
          </cell>
          <cell r="IK133">
            <v>0</v>
          </cell>
          <cell r="IL133" t="str">
            <v>ARB</v>
          </cell>
          <cell r="IM133">
            <v>0</v>
          </cell>
          <cell r="IN133" t="str">
            <v>PKM</v>
          </cell>
          <cell r="IO133">
            <v>0</v>
          </cell>
          <cell r="IP133" t="str">
            <v>GEO-P</v>
          </cell>
          <cell r="IQ133">
            <v>0</v>
          </cell>
          <cell r="IR133" t="str">
            <v>SEJ-P</v>
          </cell>
          <cell r="IS133">
            <v>0</v>
          </cell>
          <cell r="IT133" t="str">
            <v>SOS-P</v>
          </cell>
          <cell r="IU133">
            <v>0</v>
          </cell>
          <cell r="IV133" t="str">
            <v>EKO-P</v>
          </cell>
          <cell r="IW133">
            <v>0</v>
          </cell>
          <cell r="IX133" t="str">
            <v>BIO-L</v>
          </cell>
          <cell r="IY133">
            <v>0</v>
          </cell>
          <cell r="IZ133" t="str">
            <v>JEP-L</v>
          </cell>
          <cell r="JA133">
            <v>0</v>
          </cell>
        </row>
        <row r="134">
          <cell r="Q134" t="str">
            <v/>
          </cell>
          <cell r="AB134">
            <v>131</v>
          </cell>
          <cell r="AC134">
            <v>14</v>
          </cell>
          <cell r="AD134">
            <v>3142</v>
          </cell>
          <cell r="AE134" t="str">
            <v>0017779991</v>
          </cell>
          <cell r="AF134" t="str">
            <v>DAMAI ALAM SEMESTA</v>
          </cell>
          <cell r="AG134" t="str">
            <v>L</v>
          </cell>
          <cell r="AH134" t="str">
            <v>10-TSM.2</v>
          </cell>
          <cell r="AI134" t="str">
            <v>AGM</v>
          </cell>
          <cell r="AJ134">
            <v>0</v>
          </cell>
          <cell r="AK134">
            <v>0</v>
          </cell>
          <cell r="AL134">
            <v>0</v>
          </cell>
          <cell r="AM134">
            <v>0</v>
          </cell>
          <cell r="AN134">
            <v>0</v>
          </cell>
          <cell r="AO134" t="str">
            <v>PKN</v>
          </cell>
          <cell r="AP134">
            <v>0</v>
          </cell>
          <cell r="AQ134">
            <v>0</v>
          </cell>
          <cell r="AR134">
            <v>0</v>
          </cell>
          <cell r="AS134">
            <v>0</v>
          </cell>
          <cell r="AT134">
            <v>0</v>
          </cell>
          <cell r="AU134" t="str">
            <v>IND</v>
          </cell>
          <cell r="AV134">
            <v>0</v>
          </cell>
          <cell r="AW134">
            <v>0</v>
          </cell>
          <cell r="AX134">
            <v>0</v>
          </cell>
          <cell r="AY134">
            <v>0</v>
          </cell>
          <cell r="AZ134">
            <v>0</v>
          </cell>
          <cell r="BA134" t="str">
            <v>MAT</v>
          </cell>
          <cell r="BB134">
            <v>0</v>
          </cell>
          <cell r="BC134">
            <v>0</v>
          </cell>
          <cell r="BD134">
            <v>0</v>
          </cell>
          <cell r="BE134">
            <v>0</v>
          </cell>
          <cell r="BF134">
            <v>0</v>
          </cell>
          <cell r="BG134" t="str">
            <v>SEJ</v>
          </cell>
          <cell r="BH134">
            <v>0</v>
          </cell>
          <cell r="BI134">
            <v>0</v>
          </cell>
          <cell r="BJ134">
            <v>0</v>
          </cell>
          <cell r="BK134">
            <v>0</v>
          </cell>
          <cell r="BL134">
            <v>0</v>
          </cell>
          <cell r="BM134" t="str">
            <v>ING</v>
          </cell>
          <cell r="BN134">
            <v>0</v>
          </cell>
          <cell r="BO134">
            <v>0</v>
          </cell>
          <cell r="BP134">
            <v>0</v>
          </cell>
          <cell r="BQ134">
            <v>0</v>
          </cell>
          <cell r="BR134">
            <v>0</v>
          </cell>
          <cell r="BS134" t="str">
            <v>SBU</v>
          </cell>
          <cell r="BT134">
            <v>0</v>
          </cell>
          <cell r="BU134">
            <v>0</v>
          </cell>
          <cell r="BV134">
            <v>0</v>
          </cell>
          <cell r="BW134">
            <v>0</v>
          </cell>
          <cell r="BX134">
            <v>0</v>
          </cell>
          <cell r="BY134" t="str">
            <v>KWU</v>
          </cell>
          <cell r="BZ134">
            <v>0</v>
          </cell>
          <cell r="CA134">
            <v>0</v>
          </cell>
          <cell r="CB134">
            <v>0</v>
          </cell>
          <cell r="CC134">
            <v>0</v>
          </cell>
          <cell r="CD134">
            <v>0</v>
          </cell>
          <cell r="CE134" t="str">
            <v>POR</v>
          </cell>
          <cell r="CF134">
            <v>0</v>
          </cell>
          <cell r="CG134">
            <v>0</v>
          </cell>
          <cell r="CH134">
            <v>0</v>
          </cell>
          <cell r="CI134">
            <v>0</v>
          </cell>
          <cell r="CJ134">
            <v>0</v>
          </cell>
          <cell r="CK134" t="str">
            <v>JAW</v>
          </cell>
          <cell r="CL134">
            <v>0</v>
          </cell>
          <cell r="CM134">
            <v>0</v>
          </cell>
          <cell r="CN134">
            <v>0</v>
          </cell>
          <cell r="CO134">
            <v>0</v>
          </cell>
          <cell r="CP134">
            <v>0</v>
          </cell>
          <cell r="CQ134" t="str">
            <v>C11</v>
          </cell>
          <cell r="CR134">
            <v>0</v>
          </cell>
          <cell r="CS134">
            <v>0</v>
          </cell>
          <cell r="CT134">
            <v>0</v>
          </cell>
          <cell r="CU134">
            <v>0</v>
          </cell>
          <cell r="CV134">
            <v>0</v>
          </cell>
          <cell r="CW134" t="str">
            <v>C12</v>
          </cell>
          <cell r="CX134">
            <v>0</v>
          </cell>
          <cell r="CY134">
            <v>0</v>
          </cell>
          <cell r="CZ134">
            <v>0</v>
          </cell>
          <cell r="DA134">
            <v>0</v>
          </cell>
          <cell r="DB134">
            <v>0</v>
          </cell>
          <cell r="DC134" t="str">
            <v>C13</v>
          </cell>
          <cell r="DD134">
            <v>0</v>
          </cell>
          <cell r="DE134">
            <v>0</v>
          </cell>
          <cell r="DF134">
            <v>0</v>
          </cell>
          <cell r="DG134">
            <v>0</v>
          </cell>
          <cell r="DH134">
            <v>0</v>
          </cell>
          <cell r="DI134" t="str">
            <v>C21</v>
          </cell>
          <cell r="DJ134">
            <v>0</v>
          </cell>
          <cell r="DK134">
            <v>0</v>
          </cell>
          <cell r="DL134">
            <v>0</v>
          </cell>
          <cell r="DM134">
            <v>0</v>
          </cell>
          <cell r="DN134">
            <v>0</v>
          </cell>
          <cell r="DO134" t="str">
            <v>C22</v>
          </cell>
          <cell r="DP134">
            <v>0</v>
          </cell>
          <cell r="DQ134">
            <v>0</v>
          </cell>
          <cell r="DR134">
            <v>0</v>
          </cell>
          <cell r="DS134">
            <v>0</v>
          </cell>
          <cell r="DT134">
            <v>0</v>
          </cell>
          <cell r="DU134" t="str">
            <v>C23</v>
          </cell>
          <cell r="DV134">
            <v>0</v>
          </cell>
          <cell r="DW134">
            <v>0</v>
          </cell>
          <cell r="DX134">
            <v>0</v>
          </cell>
          <cell r="DY134">
            <v>0</v>
          </cell>
          <cell r="DZ134">
            <v>0</v>
          </cell>
          <cell r="EA134" t="str">
            <v>C24</v>
          </cell>
          <cell r="EB134">
            <v>0</v>
          </cell>
          <cell r="EC134">
            <v>0</v>
          </cell>
          <cell r="ED134">
            <v>0</v>
          </cell>
          <cell r="EE134">
            <v>0</v>
          </cell>
          <cell r="EF134">
            <v>0</v>
          </cell>
          <cell r="EG134" t="str">
            <v>C25</v>
          </cell>
          <cell r="EH134">
            <v>0</v>
          </cell>
          <cell r="EI134">
            <v>0</v>
          </cell>
          <cell r="EJ134">
            <v>0</v>
          </cell>
          <cell r="EK134">
            <v>0</v>
          </cell>
          <cell r="EL134">
            <v>0</v>
          </cell>
          <cell r="EM134" t="str">
            <v>C26</v>
          </cell>
          <cell r="EN134">
            <v>0</v>
          </cell>
          <cell r="EO134">
            <v>0</v>
          </cell>
          <cell r="EP134">
            <v>0</v>
          </cell>
          <cell r="EQ134">
            <v>0</v>
          </cell>
          <cell r="ER134">
            <v>0</v>
          </cell>
          <cell r="ES134" t="str">
            <v>C27</v>
          </cell>
          <cell r="ET134">
            <v>0</v>
          </cell>
          <cell r="EU134">
            <v>0</v>
          </cell>
          <cell r="EV134">
            <v>0</v>
          </cell>
          <cell r="EW134">
            <v>0</v>
          </cell>
          <cell r="EX134">
            <v>0</v>
          </cell>
          <cell r="EY134" t="str">
            <v>C31</v>
          </cell>
          <cell r="EZ134">
            <v>0</v>
          </cell>
          <cell r="FA134">
            <v>0</v>
          </cell>
          <cell r="FB134">
            <v>0</v>
          </cell>
          <cell r="FC134">
            <v>0</v>
          </cell>
          <cell r="FD134">
            <v>0</v>
          </cell>
          <cell r="FE134" t="str">
            <v>C32</v>
          </cell>
          <cell r="FF134">
            <v>0</v>
          </cell>
          <cell r="FG134">
            <v>0</v>
          </cell>
          <cell r="FH134">
            <v>0</v>
          </cell>
          <cell r="FI134">
            <v>0</v>
          </cell>
          <cell r="FJ134">
            <v>0</v>
          </cell>
          <cell r="FK134" t="str">
            <v>C33</v>
          </cell>
          <cell r="FL134">
            <v>0</v>
          </cell>
          <cell r="FM134">
            <v>0</v>
          </cell>
          <cell r="FN134">
            <v>0</v>
          </cell>
          <cell r="FO134">
            <v>0</v>
          </cell>
          <cell r="FP134">
            <v>0</v>
          </cell>
          <cell r="FQ134" t="str">
            <v>C34</v>
          </cell>
          <cell r="FR134">
            <v>0</v>
          </cell>
          <cell r="FS134">
            <v>0</v>
          </cell>
          <cell r="FT134">
            <v>0</v>
          </cell>
          <cell r="FU134">
            <v>0</v>
          </cell>
          <cell r="FV134">
            <v>0</v>
          </cell>
          <cell r="FW134" t="str">
            <v>C35</v>
          </cell>
          <cell r="FX134">
            <v>0</v>
          </cell>
          <cell r="FY134">
            <v>0</v>
          </cell>
          <cell r="FZ134">
            <v>0</v>
          </cell>
          <cell r="GA134">
            <v>0</v>
          </cell>
          <cell r="GB134">
            <v>0</v>
          </cell>
          <cell r="GC134" t="str">
            <v>C36</v>
          </cell>
          <cell r="GD134">
            <v>0</v>
          </cell>
          <cell r="GE134">
            <v>0</v>
          </cell>
          <cell r="GF134">
            <v>0</v>
          </cell>
          <cell r="GG134">
            <v>0</v>
          </cell>
          <cell r="GH134">
            <v>0</v>
          </cell>
          <cell r="GI134" t="str">
            <v>C37</v>
          </cell>
          <cell r="GJ134">
            <v>0</v>
          </cell>
          <cell r="GK134">
            <v>0</v>
          </cell>
          <cell r="GL134">
            <v>0</v>
          </cell>
          <cell r="GM134">
            <v>0</v>
          </cell>
          <cell r="GN134">
            <v>0</v>
          </cell>
          <cell r="GO134" t="str">
            <v>C38</v>
          </cell>
          <cell r="GP134">
            <v>0</v>
          </cell>
          <cell r="GQ134">
            <v>0</v>
          </cell>
          <cell r="GR134">
            <v>0</v>
          </cell>
          <cell r="GS134">
            <v>0</v>
          </cell>
          <cell r="GT134">
            <v>0</v>
          </cell>
          <cell r="GU134" t="str">
            <v>C39</v>
          </cell>
          <cell r="GV134">
            <v>0</v>
          </cell>
          <cell r="GW134">
            <v>0</v>
          </cell>
          <cell r="GX134">
            <v>0</v>
          </cell>
          <cell r="GY134">
            <v>0</v>
          </cell>
          <cell r="GZ134">
            <v>0</v>
          </cell>
          <cell r="HA134" t="str">
            <v>C310</v>
          </cell>
          <cell r="HB134">
            <v>0</v>
          </cell>
          <cell r="HG134" t="str">
            <v>C310</v>
          </cell>
          <cell r="HH134">
            <v>0</v>
          </cell>
          <cell r="HM134" t="str">
            <v/>
          </cell>
          <cell r="HN134" t="str">
            <v/>
          </cell>
          <cell r="HS134">
            <v>3142</v>
          </cell>
          <cell r="HT134" t="str">
            <v>PKN</v>
          </cell>
          <cell r="HU134">
            <v>0</v>
          </cell>
          <cell r="HV134" t="str">
            <v>IND</v>
          </cell>
          <cell r="HW134">
            <v>0</v>
          </cell>
          <cell r="HX134" t="str">
            <v>MAT-W</v>
          </cell>
          <cell r="HY134">
            <v>0</v>
          </cell>
          <cell r="HZ134" t="str">
            <v>SEJ-W</v>
          </cell>
          <cell r="IA134">
            <v>0</v>
          </cell>
          <cell r="IB134" t="str">
            <v>IGR-W</v>
          </cell>
          <cell r="IC134">
            <v>0</v>
          </cell>
          <cell r="ID134" t="str">
            <v>SBO</v>
          </cell>
          <cell r="IE134">
            <v>0</v>
          </cell>
          <cell r="IF134" t="str">
            <v>PJO</v>
          </cell>
          <cell r="IG134">
            <v>0</v>
          </cell>
          <cell r="IH134" t="str">
            <v>PRA</v>
          </cell>
          <cell r="II134">
            <v>0</v>
          </cell>
          <cell r="IJ134" t="str">
            <v>JAW</v>
          </cell>
          <cell r="IK134">
            <v>0</v>
          </cell>
          <cell r="IL134" t="str">
            <v>ARB</v>
          </cell>
          <cell r="IM134">
            <v>0</v>
          </cell>
          <cell r="IN134" t="str">
            <v>PKM</v>
          </cell>
          <cell r="IO134">
            <v>0</v>
          </cell>
          <cell r="IP134" t="str">
            <v>GEO-P</v>
          </cell>
          <cell r="IQ134">
            <v>0</v>
          </cell>
          <cell r="IR134" t="str">
            <v>SEJ-P</v>
          </cell>
          <cell r="IS134">
            <v>0</v>
          </cell>
          <cell r="IT134" t="str">
            <v>SOS-P</v>
          </cell>
          <cell r="IU134">
            <v>0</v>
          </cell>
          <cell r="IV134" t="str">
            <v>EKO-P</v>
          </cell>
          <cell r="IW134">
            <v>0</v>
          </cell>
          <cell r="IX134" t="str">
            <v>BIO-L</v>
          </cell>
          <cell r="IY134">
            <v>0</v>
          </cell>
          <cell r="IZ134" t="str">
            <v>JEP-L</v>
          </cell>
          <cell r="JA134">
            <v>0</v>
          </cell>
        </row>
        <row r="135">
          <cell r="Q135" t="str">
            <v/>
          </cell>
          <cell r="AB135">
            <v>132</v>
          </cell>
          <cell r="AC135">
            <v>15</v>
          </cell>
          <cell r="AD135">
            <v>3143</v>
          </cell>
          <cell r="AE135" t="str">
            <v>0000957731</v>
          </cell>
          <cell r="AF135" t="str">
            <v>DIPO ARDA WIBISONO</v>
          </cell>
          <cell r="AG135" t="str">
            <v>L</v>
          </cell>
          <cell r="AH135" t="str">
            <v>10-TSM.2</v>
          </cell>
          <cell r="AI135" t="str">
            <v>AGM</v>
          </cell>
          <cell r="AJ135">
            <v>0</v>
          </cell>
          <cell r="AK135">
            <v>0</v>
          </cell>
          <cell r="AL135">
            <v>0</v>
          </cell>
          <cell r="AM135">
            <v>0</v>
          </cell>
          <cell r="AN135">
            <v>0</v>
          </cell>
          <cell r="AO135" t="str">
            <v>PKN</v>
          </cell>
          <cell r="AP135">
            <v>0</v>
          </cell>
          <cell r="AQ135">
            <v>0</v>
          </cell>
          <cell r="AR135">
            <v>0</v>
          </cell>
          <cell r="AS135">
            <v>0</v>
          </cell>
          <cell r="AT135">
            <v>0</v>
          </cell>
          <cell r="AU135" t="str">
            <v>IND</v>
          </cell>
          <cell r="AV135">
            <v>0</v>
          </cell>
          <cell r="AW135">
            <v>0</v>
          </cell>
          <cell r="AX135">
            <v>0</v>
          </cell>
          <cell r="AY135">
            <v>0</v>
          </cell>
          <cell r="AZ135">
            <v>0</v>
          </cell>
          <cell r="BA135" t="str">
            <v>MAT</v>
          </cell>
          <cell r="BB135">
            <v>0</v>
          </cell>
          <cell r="BC135">
            <v>0</v>
          </cell>
          <cell r="BD135">
            <v>0</v>
          </cell>
          <cell r="BE135">
            <v>0</v>
          </cell>
          <cell r="BF135">
            <v>0</v>
          </cell>
          <cell r="BG135" t="str">
            <v>SEJ</v>
          </cell>
          <cell r="BH135">
            <v>0</v>
          </cell>
          <cell r="BI135">
            <v>0</v>
          </cell>
          <cell r="BJ135">
            <v>0</v>
          </cell>
          <cell r="BK135">
            <v>0</v>
          </cell>
          <cell r="BL135">
            <v>0</v>
          </cell>
          <cell r="BM135" t="str">
            <v>ING</v>
          </cell>
          <cell r="BN135">
            <v>0</v>
          </cell>
          <cell r="BO135">
            <v>0</v>
          </cell>
          <cell r="BP135">
            <v>0</v>
          </cell>
          <cell r="BQ135">
            <v>0</v>
          </cell>
          <cell r="BR135">
            <v>0</v>
          </cell>
          <cell r="BS135" t="str">
            <v>SBU</v>
          </cell>
          <cell r="BT135">
            <v>0</v>
          </cell>
          <cell r="BU135">
            <v>0</v>
          </cell>
          <cell r="BV135">
            <v>0</v>
          </cell>
          <cell r="BW135">
            <v>0</v>
          </cell>
          <cell r="BX135">
            <v>0</v>
          </cell>
          <cell r="BY135" t="str">
            <v>KWU</v>
          </cell>
          <cell r="BZ135">
            <v>0</v>
          </cell>
          <cell r="CA135">
            <v>0</v>
          </cell>
          <cell r="CB135">
            <v>0</v>
          </cell>
          <cell r="CC135">
            <v>0</v>
          </cell>
          <cell r="CD135">
            <v>0</v>
          </cell>
          <cell r="CE135" t="str">
            <v>POR</v>
          </cell>
          <cell r="CF135">
            <v>0</v>
          </cell>
          <cell r="CG135">
            <v>0</v>
          </cell>
          <cell r="CH135">
            <v>0</v>
          </cell>
          <cell r="CI135">
            <v>0</v>
          </cell>
          <cell r="CJ135">
            <v>0</v>
          </cell>
          <cell r="CK135" t="str">
            <v>JAW</v>
          </cell>
          <cell r="CL135">
            <v>0</v>
          </cell>
          <cell r="CM135">
            <v>0</v>
          </cell>
          <cell r="CN135">
            <v>0</v>
          </cell>
          <cell r="CO135">
            <v>0</v>
          </cell>
          <cell r="CP135">
            <v>0</v>
          </cell>
          <cell r="CQ135" t="str">
            <v>C11</v>
          </cell>
          <cell r="CR135">
            <v>0</v>
          </cell>
          <cell r="CS135">
            <v>0</v>
          </cell>
          <cell r="CT135">
            <v>0</v>
          </cell>
          <cell r="CU135">
            <v>0</v>
          </cell>
          <cell r="CV135">
            <v>0</v>
          </cell>
          <cell r="CW135" t="str">
            <v>C12</v>
          </cell>
          <cell r="CX135">
            <v>0</v>
          </cell>
          <cell r="CY135">
            <v>0</v>
          </cell>
          <cell r="CZ135">
            <v>0</v>
          </cell>
          <cell r="DA135">
            <v>0</v>
          </cell>
          <cell r="DB135">
            <v>0</v>
          </cell>
          <cell r="DC135" t="str">
            <v>C13</v>
          </cell>
          <cell r="DD135">
            <v>0</v>
          </cell>
          <cell r="DE135">
            <v>0</v>
          </cell>
          <cell r="DF135">
            <v>0</v>
          </cell>
          <cell r="DG135">
            <v>0</v>
          </cell>
          <cell r="DH135">
            <v>0</v>
          </cell>
          <cell r="DI135" t="str">
            <v>C21</v>
          </cell>
          <cell r="DJ135">
            <v>0</v>
          </cell>
          <cell r="DK135">
            <v>0</v>
          </cell>
          <cell r="DL135">
            <v>0</v>
          </cell>
          <cell r="DM135">
            <v>0</v>
          </cell>
          <cell r="DN135">
            <v>0</v>
          </cell>
          <cell r="DO135" t="str">
            <v>C22</v>
          </cell>
          <cell r="DP135">
            <v>0</v>
          </cell>
          <cell r="DQ135">
            <v>0</v>
          </cell>
          <cell r="DR135">
            <v>0</v>
          </cell>
          <cell r="DS135">
            <v>0</v>
          </cell>
          <cell r="DT135">
            <v>0</v>
          </cell>
          <cell r="DU135" t="str">
            <v>C23</v>
          </cell>
          <cell r="DV135">
            <v>0</v>
          </cell>
          <cell r="DW135">
            <v>0</v>
          </cell>
          <cell r="DX135">
            <v>0</v>
          </cell>
          <cell r="DY135">
            <v>0</v>
          </cell>
          <cell r="DZ135">
            <v>0</v>
          </cell>
          <cell r="EA135" t="str">
            <v>C24</v>
          </cell>
          <cell r="EB135">
            <v>0</v>
          </cell>
          <cell r="EC135">
            <v>0</v>
          </cell>
          <cell r="ED135">
            <v>0</v>
          </cell>
          <cell r="EE135">
            <v>0</v>
          </cell>
          <cell r="EF135">
            <v>0</v>
          </cell>
          <cell r="EG135" t="str">
            <v>C25</v>
          </cell>
          <cell r="EH135">
            <v>0</v>
          </cell>
          <cell r="EI135">
            <v>0</v>
          </cell>
          <cell r="EJ135">
            <v>0</v>
          </cell>
          <cell r="EK135">
            <v>0</v>
          </cell>
          <cell r="EL135">
            <v>0</v>
          </cell>
          <cell r="EM135" t="str">
            <v>C26</v>
          </cell>
          <cell r="EN135">
            <v>0</v>
          </cell>
          <cell r="EO135">
            <v>0</v>
          </cell>
          <cell r="EP135">
            <v>0</v>
          </cell>
          <cell r="EQ135">
            <v>0</v>
          </cell>
          <cell r="ER135">
            <v>0</v>
          </cell>
          <cell r="ES135" t="str">
            <v>C27</v>
          </cell>
          <cell r="ET135">
            <v>0</v>
          </cell>
          <cell r="EU135">
            <v>0</v>
          </cell>
          <cell r="EV135">
            <v>0</v>
          </cell>
          <cell r="EW135">
            <v>0</v>
          </cell>
          <cell r="EX135">
            <v>0</v>
          </cell>
          <cell r="EY135" t="str">
            <v>C31</v>
          </cell>
          <cell r="EZ135">
            <v>0</v>
          </cell>
          <cell r="FA135">
            <v>0</v>
          </cell>
          <cell r="FB135">
            <v>0</v>
          </cell>
          <cell r="FC135">
            <v>0</v>
          </cell>
          <cell r="FD135">
            <v>0</v>
          </cell>
          <cell r="FE135" t="str">
            <v>C32</v>
          </cell>
          <cell r="FF135">
            <v>0</v>
          </cell>
          <cell r="FG135">
            <v>0</v>
          </cell>
          <cell r="FH135">
            <v>0</v>
          </cell>
          <cell r="FI135">
            <v>0</v>
          </cell>
          <cell r="FJ135">
            <v>0</v>
          </cell>
          <cell r="FK135" t="str">
            <v>C33</v>
          </cell>
          <cell r="FL135">
            <v>0</v>
          </cell>
          <cell r="FM135">
            <v>0</v>
          </cell>
          <cell r="FN135">
            <v>0</v>
          </cell>
          <cell r="FO135">
            <v>0</v>
          </cell>
          <cell r="FP135">
            <v>0</v>
          </cell>
          <cell r="FQ135" t="str">
            <v>C34</v>
          </cell>
          <cell r="FR135">
            <v>0</v>
          </cell>
          <cell r="FS135">
            <v>0</v>
          </cell>
          <cell r="FT135">
            <v>0</v>
          </cell>
          <cell r="FU135">
            <v>0</v>
          </cell>
          <cell r="FV135">
            <v>0</v>
          </cell>
          <cell r="FW135" t="str">
            <v>C35</v>
          </cell>
          <cell r="FX135">
            <v>0</v>
          </cell>
          <cell r="FY135">
            <v>0</v>
          </cell>
          <cell r="FZ135">
            <v>0</v>
          </cell>
          <cell r="GA135">
            <v>0</v>
          </cell>
          <cell r="GB135">
            <v>0</v>
          </cell>
          <cell r="GC135" t="str">
            <v>C36</v>
          </cell>
          <cell r="GD135">
            <v>0</v>
          </cell>
          <cell r="GE135">
            <v>0</v>
          </cell>
          <cell r="GF135">
            <v>0</v>
          </cell>
          <cell r="GG135">
            <v>0</v>
          </cell>
          <cell r="GH135">
            <v>0</v>
          </cell>
          <cell r="GI135" t="str">
            <v>C37</v>
          </cell>
          <cell r="GJ135">
            <v>0</v>
          </cell>
          <cell r="GK135">
            <v>0</v>
          </cell>
          <cell r="GL135">
            <v>0</v>
          </cell>
          <cell r="GM135">
            <v>0</v>
          </cell>
          <cell r="GN135">
            <v>0</v>
          </cell>
          <cell r="GO135" t="str">
            <v>C38</v>
          </cell>
          <cell r="GP135">
            <v>0</v>
          </cell>
          <cell r="GQ135">
            <v>0</v>
          </cell>
          <cell r="GR135">
            <v>0</v>
          </cell>
          <cell r="GS135">
            <v>0</v>
          </cell>
          <cell r="GT135">
            <v>0</v>
          </cell>
          <cell r="GU135" t="str">
            <v>C39</v>
          </cell>
          <cell r="GV135">
            <v>0</v>
          </cell>
          <cell r="GW135">
            <v>0</v>
          </cell>
          <cell r="GX135">
            <v>0</v>
          </cell>
          <cell r="GY135">
            <v>0</v>
          </cell>
          <cell r="GZ135">
            <v>0</v>
          </cell>
          <cell r="HA135" t="str">
            <v>C310</v>
          </cell>
          <cell r="HB135">
            <v>0</v>
          </cell>
          <cell r="HG135" t="str">
            <v>C310</v>
          </cell>
          <cell r="HH135">
            <v>0</v>
          </cell>
          <cell r="HM135" t="str">
            <v/>
          </cell>
          <cell r="HN135" t="str">
            <v/>
          </cell>
          <cell r="HS135">
            <v>3143</v>
          </cell>
          <cell r="HT135" t="str">
            <v>PKN</v>
          </cell>
          <cell r="HU135">
            <v>0</v>
          </cell>
          <cell r="HV135" t="str">
            <v>IND</v>
          </cell>
          <cell r="HW135">
            <v>0</v>
          </cell>
          <cell r="HX135" t="str">
            <v>MAT-W</v>
          </cell>
          <cell r="HY135">
            <v>0</v>
          </cell>
          <cell r="HZ135" t="str">
            <v>SEJ-W</v>
          </cell>
          <cell r="IA135">
            <v>0</v>
          </cell>
          <cell r="IB135" t="str">
            <v>IGR-W</v>
          </cell>
          <cell r="IC135">
            <v>0</v>
          </cell>
          <cell r="ID135" t="str">
            <v>SBO</v>
          </cell>
          <cell r="IE135">
            <v>0</v>
          </cell>
          <cell r="IF135" t="str">
            <v>PJO</v>
          </cell>
          <cell r="IG135">
            <v>0</v>
          </cell>
          <cell r="IH135" t="str">
            <v>PRA</v>
          </cell>
          <cell r="II135">
            <v>0</v>
          </cell>
          <cell r="IJ135" t="str">
            <v>JAW</v>
          </cell>
          <cell r="IK135">
            <v>0</v>
          </cell>
          <cell r="IL135" t="str">
            <v>ARB</v>
          </cell>
          <cell r="IM135">
            <v>0</v>
          </cell>
          <cell r="IN135" t="str">
            <v>PKM</v>
          </cell>
          <cell r="IO135">
            <v>0</v>
          </cell>
          <cell r="IP135" t="str">
            <v>GEO-P</v>
          </cell>
          <cell r="IQ135">
            <v>0</v>
          </cell>
          <cell r="IR135" t="str">
            <v>SEJ-P</v>
          </cell>
          <cell r="IS135">
            <v>0</v>
          </cell>
          <cell r="IT135" t="str">
            <v>SOS-P</v>
          </cell>
          <cell r="IU135">
            <v>0</v>
          </cell>
          <cell r="IV135" t="str">
            <v>EKO-P</v>
          </cell>
          <cell r="IW135">
            <v>0</v>
          </cell>
          <cell r="IX135" t="str">
            <v>BIO-L</v>
          </cell>
          <cell r="IY135">
            <v>0</v>
          </cell>
          <cell r="IZ135" t="str">
            <v>JEP-L</v>
          </cell>
          <cell r="JA135">
            <v>0</v>
          </cell>
        </row>
        <row r="136">
          <cell r="Q136" t="str">
            <v/>
          </cell>
          <cell r="AB136">
            <v>133</v>
          </cell>
          <cell r="AC136">
            <v>16</v>
          </cell>
          <cell r="AD136">
            <v>3144</v>
          </cell>
          <cell r="AE136" t="str">
            <v>0005337145</v>
          </cell>
          <cell r="AF136" t="str">
            <v>FAHRI ADAM</v>
          </cell>
          <cell r="AG136" t="str">
            <v>L</v>
          </cell>
          <cell r="AH136" t="str">
            <v>10-TSM.2</v>
          </cell>
          <cell r="AI136" t="str">
            <v>AGM</v>
          </cell>
          <cell r="AJ136">
            <v>0</v>
          </cell>
          <cell r="AK136">
            <v>0</v>
          </cell>
          <cell r="AL136">
            <v>0</v>
          </cell>
          <cell r="AM136">
            <v>0</v>
          </cell>
          <cell r="AN136">
            <v>0</v>
          </cell>
          <cell r="AO136" t="str">
            <v>PKN</v>
          </cell>
          <cell r="AP136">
            <v>0</v>
          </cell>
          <cell r="AQ136">
            <v>0</v>
          </cell>
          <cell r="AR136">
            <v>0</v>
          </cell>
          <cell r="AS136">
            <v>0</v>
          </cell>
          <cell r="AT136">
            <v>0</v>
          </cell>
          <cell r="AU136" t="str">
            <v>IND</v>
          </cell>
          <cell r="AV136">
            <v>0</v>
          </cell>
          <cell r="AW136">
            <v>0</v>
          </cell>
          <cell r="AX136">
            <v>0</v>
          </cell>
          <cell r="AY136">
            <v>0</v>
          </cell>
          <cell r="AZ136">
            <v>0</v>
          </cell>
          <cell r="BA136" t="str">
            <v>MAT</v>
          </cell>
          <cell r="BB136">
            <v>0</v>
          </cell>
          <cell r="BC136">
            <v>0</v>
          </cell>
          <cell r="BD136">
            <v>0</v>
          </cell>
          <cell r="BE136">
            <v>0</v>
          </cell>
          <cell r="BF136">
            <v>0</v>
          </cell>
          <cell r="BG136" t="str">
            <v>SEJ</v>
          </cell>
          <cell r="BH136">
            <v>0</v>
          </cell>
          <cell r="BI136">
            <v>0</v>
          </cell>
          <cell r="BJ136">
            <v>0</v>
          </cell>
          <cell r="BK136">
            <v>0</v>
          </cell>
          <cell r="BL136">
            <v>0</v>
          </cell>
          <cell r="BM136" t="str">
            <v>ING</v>
          </cell>
          <cell r="BN136">
            <v>0</v>
          </cell>
          <cell r="BO136">
            <v>0</v>
          </cell>
          <cell r="BP136">
            <v>0</v>
          </cell>
          <cell r="BQ136">
            <v>0</v>
          </cell>
          <cell r="BR136">
            <v>0</v>
          </cell>
          <cell r="BS136" t="str">
            <v>SBU</v>
          </cell>
          <cell r="BT136">
            <v>0</v>
          </cell>
          <cell r="BU136">
            <v>0</v>
          </cell>
          <cell r="BV136">
            <v>0</v>
          </cell>
          <cell r="BW136">
            <v>0</v>
          </cell>
          <cell r="BX136">
            <v>0</v>
          </cell>
          <cell r="BY136" t="str">
            <v>KWU</v>
          </cell>
          <cell r="BZ136">
            <v>0</v>
          </cell>
          <cell r="CA136">
            <v>0</v>
          </cell>
          <cell r="CB136">
            <v>0</v>
          </cell>
          <cell r="CC136">
            <v>0</v>
          </cell>
          <cell r="CD136">
            <v>0</v>
          </cell>
          <cell r="CE136" t="str">
            <v>POR</v>
          </cell>
          <cell r="CF136">
            <v>0</v>
          </cell>
          <cell r="CG136">
            <v>0</v>
          </cell>
          <cell r="CH136">
            <v>0</v>
          </cell>
          <cell r="CI136">
            <v>0</v>
          </cell>
          <cell r="CJ136">
            <v>0</v>
          </cell>
          <cell r="CK136" t="str">
            <v>JAW</v>
          </cell>
          <cell r="CL136">
            <v>0</v>
          </cell>
          <cell r="CM136">
            <v>0</v>
          </cell>
          <cell r="CN136">
            <v>0</v>
          </cell>
          <cell r="CO136">
            <v>0</v>
          </cell>
          <cell r="CP136">
            <v>0</v>
          </cell>
          <cell r="CQ136" t="str">
            <v>C11</v>
          </cell>
          <cell r="CR136">
            <v>0</v>
          </cell>
          <cell r="CS136">
            <v>0</v>
          </cell>
          <cell r="CT136">
            <v>0</v>
          </cell>
          <cell r="CU136">
            <v>0</v>
          </cell>
          <cell r="CV136">
            <v>0</v>
          </cell>
          <cell r="CW136" t="str">
            <v>C12</v>
          </cell>
          <cell r="CX136">
            <v>0</v>
          </cell>
          <cell r="CY136">
            <v>0</v>
          </cell>
          <cell r="CZ136">
            <v>0</v>
          </cell>
          <cell r="DA136">
            <v>0</v>
          </cell>
          <cell r="DB136">
            <v>0</v>
          </cell>
          <cell r="DC136" t="str">
            <v>C13</v>
          </cell>
          <cell r="DD136">
            <v>0</v>
          </cell>
          <cell r="DE136">
            <v>0</v>
          </cell>
          <cell r="DF136">
            <v>0</v>
          </cell>
          <cell r="DG136">
            <v>0</v>
          </cell>
          <cell r="DH136">
            <v>0</v>
          </cell>
          <cell r="DI136" t="str">
            <v>C21</v>
          </cell>
          <cell r="DJ136">
            <v>0</v>
          </cell>
          <cell r="DK136">
            <v>0</v>
          </cell>
          <cell r="DL136">
            <v>0</v>
          </cell>
          <cell r="DM136">
            <v>0</v>
          </cell>
          <cell r="DN136">
            <v>0</v>
          </cell>
          <cell r="DO136" t="str">
            <v>C22</v>
          </cell>
          <cell r="DP136">
            <v>0</v>
          </cell>
          <cell r="DQ136">
            <v>0</v>
          </cell>
          <cell r="DR136">
            <v>0</v>
          </cell>
          <cell r="DS136">
            <v>0</v>
          </cell>
          <cell r="DT136">
            <v>0</v>
          </cell>
          <cell r="DU136" t="str">
            <v>C23</v>
          </cell>
          <cell r="DV136">
            <v>0</v>
          </cell>
          <cell r="DW136">
            <v>0</v>
          </cell>
          <cell r="DX136">
            <v>0</v>
          </cell>
          <cell r="DY136">
            <v>0</v>
          </cell>
          <cell r="DZ136">
            <v>0</v>
          </cell>
          <cell r="EA136" t="str">
            <v>C24</v>
          </cell>
          <cell r="EB136">
            <v>0</v>
          </cell>
          <cell r="EC136">
            <v>0</v>
          </cell>
          <cell r="ED136">
            <v>0</v>
          </cell>
          <cell r="EE136">
            <v>0</v>
          </cell>
          <cell r="EF136">
            <v>0</v>
          </cell>
          <cell r="EG136" t="str">
            <v>C25</v>
          </cell>
          <cell r="EH136">
            <v>0</v>
          </cell>
          <cell r="EI136">
            <v>0</v>
          </cell>
          <cell r="EJ136">
            <v>0</v>
          </cell>
          <cell r="EK136">
            <v>0</v>
          </cell>
          <cell r="EL136">
            <v>0</v>
          </cell>
          <cell r="EM136" t="str">
            <v>C26</v>
          </cell>
          <cell r="EN136">
            <v>0</v>
          </cell>
          <cell r="EO136">
            <v>0</v>
          </cell>
          <cell r="EP136">
            <v>0</v>
          </cell>
          <cell r="EQ136">
            <v>0</v>
          </cell>
          <cell r="ER136">
            <v>0</v>
          </cell>
          <cell r="ES136" t="str">
            <v>C27</v>
          </cell>
          <cell r="ET136">
            <v>0</v>
          </cell>
          <cell r="EU136">
            <v>0</v>
          </cell>
          <cell r="EV136">
            <v>0</v>
          </cell>
          <cell r="EW136">
            <v>0</v>
          </cell>
          <cell r="EX136">
            <v>0</v>
          </cell>
          <cell r="EY136" t="str">
            <v>C31</v>
          </cell>
          <cell r="EZ136">
            <v>0</v>
          </cell>
          <cell r="FA136">
            <v>0</v>
          </cell>
          <cell r="FB136">
            <v>0</v>
          </cell>
          <cell r="FC136">
            <v>0</v>
          </cell>
          <cell r="FD136">
            <v>0</v>
          </cell>
          <cell r="FE136" t="str">
            <v>C32</v>
          </cell>
          <cell r="FF136">
            <v>0</v>
          </cell>
          <cell r="FG136">
            <v>0</v>
          </cell>
          <cell r="FH136">
            <v>0</v>
          </cell>
          <cell r="FI136">
            <v>0</v>
          </cell>
          <cell r="FJ136">
            <v>0</v>
          </cell>
          <cell r="FK136" t="str">
            <v>C33</v>
          </cell>
          <cell r="FL136">
            <v>0</v>
          </cell>
          <cell r="FM136">
            <v>0</v>
          </cell>
          <cell r="FN136">
            <v>0</v>
          </cell>
          <cell r="FO136">
            <v>0</v>
          </cell>
          <cell r="FP136">
            <v>0</v>
          </cell>
          <cell r="FQ136" t="str">
            <v>C34</v>
          </cell>
          <cell r="FR136">
            <v>0</v>
          </cell>
          <cell r="FS136">
            <v>0</v>
          </cell>
          <cell r="FT136">
            <v>0</v>
          </cell>
          <cell r="FU136">
            <v>0</v>
          </cell>
          <cell r="FV136">
            <v>0</v>
          </cell>
          <cell r="FW136" t="str">
            <v>C35</v>
          </cell>
          <cell r="FX136">
            <v>0</v>
          </cell>
          <cell r="FY136">
            <v>0</v>
          </cell>
          <cell r="FZ136">
            <v>0</v>
          </cell>
          <cell r="GA136">
            <v>0</v>
          </cell>
          <cell r="GB136">
            <v>0</v>
          </cell>
          <cell r="GC136" t="str">
            <v>C36</v>
          </cell>
          <cell r="GD136">
            <v>0</v>
          </cell>
          <cell r="GE136">
            <v>0</v>
          </cell>
          <cell r="GF136">
            <v>0</v>
          </cell>
          <cell r="GG136">
            <v>0</v>
          </cell>
          <cell r="GH136">
            <v>0</v>
          </cell>
          <cell r="GI136" t="str">
            <v>C37</v>
          </cell>
          <cell r="GJ136">
            <v>0</v>
          </cell>
          <cell r="GK136">
            <v>0</v>
          </cell>
          <cell r="GL136">
            <v>0</v>
          </cell>
          <cell r="GM136">
            <v>0</v>
          </cell>
          <cell r="GN136">
            <v>0</v>
          </cell>
          <cell r="GO136" t="str">
            <v>C38</v>
          </cell>
          <cell r="GP136">
            <v>0</v>
          </cell>
          <cell r="GQ136">
            <v>0</v>
          </cell>
          <cell r="GR136">
            <v>0</v>
          </cell>
          <cell r="GS136">
            <v>0</v>
          </cell>
          <cell r="GT136">
            <v>0</v>
          </cell>
          <cell r="GU136" t="str">
            <v>C39</v>
          </cell>
          <cell r="GV136">
            <v>0</v>
          </cell>
          <cell r="GW136">
            <v>0</v>
          </cell>
          <cell r="GX136">
            <v>0</v>
          </cell>
          <cell r="GY136">
            <v>0</v>
          </cell>
          <cell r="GZ136">
            <v>0</v>
          </cell>
          <cell r="HA136" t="str">
            <v>C310</v>
          </cell>
          <cell r="HB136">
            <v>0</v>
          </cell>
          <cell r="HG136" t="str">
            <v>C310</v>
          </cell>
          <cell r="HH136">
            <v>0</v>
          </cell>
          <cell r="HM136" t="str">
            <v/>
          </cell>
          <cell r="HN136" t="str">
            <v/>
          </cell>
          <cell r="HS136">
            <v>3144</v>
          </cell>
          <cell r="HT136" t="str">
            <v>PKN</v>
          </cell>
          <cell r="HU136">
            <v>0</v>
          </cell>
          <cell r="HV136" t="str">
            <v>IND</v>
          </cell>
          <cell r="HW136">
            <v>0</v>
          </cell>
          <cell r="HX136" t="str">
            <v>MAT-W</v>
          </cell>
          <cell r="HY136">
            <v>0</v>
          </cell>
          <cell r="HZ136" t="str">
            <v>SEJ-W</v>
          </cell>
          <cell r="IA136">
            <v>0</v>
          </cell>
          <cell r="IB136" t="str">
            <v>IGR-W</v>
          </cell>
          <cell r="IC136">
            <v>0</v>
          </cell>
          <cell r="ID136" t="str">
            <v>SBO</v>
          </cell>
          <cell r="IE136">
            <v>0</v>
          </cell>
          <cell r="IF136" t="str">
            <v>PJO</v>
          </cell>
          <cell r="IG136">
            <v>0</v>
          </cell>
          <cell r="IH136" t="str">
            <v>PRA</v>
          </cell>
          <cell r="II136">
            <v>0</v>
          </cell>
          <cell r="IJ136" t="str">
            <v>JAW</v>
          </cell>
          <cell r="IK136">
            <v>0</v>
          </cell>
          <cell r="IL136" t="str">
            <v>ARB</v>
          </cell>
          <cell r="IM136">
            <v>0</v>
          </cell>
          <cell r="IN136" t="str">
            <v>PKM</v>
          </cell>
          <cell r="IO136">
            <v>0</v>
          </cell>
          <cell r="IP136" t="str">
            <v>GEO-P</v>
          </cell>
          <cell r="IQ136">
            <v>0</v>
          </cell>
          <cell r="IR136" t="str">
            <v>SEJ-P</v>
          </cell>
          <cell r="IS136">
            <v>0</v>
          </cell>
          <cell r="IT136" t="str">
            <v>SOS-P</v>
          </cell>
          <cell r="IU136">
            <v>0</v>
          </cell>
          <cell r="IV136" t="str">
            <v>EKO-P</v>
          </cell>
          <cell r="IW136">
            <v>0</v>
          </cell>
          <cell r="IX136" t="str">
            <v>BIO-L</v>
          </cell>
          <cell r="IY136">
            <v>0</v>
          </cell>
          <cell r="IZ136" t="str">
            <v>JEP-L</v>
          </cell>
          <cell r="JA136">
            <v>0</v>
          </cell>
        </row>
        <row r="137">
          <cell r="Q137" t="str">
            <v/>
          </cell>
          <cell r="AB137">
            <v>134</v>
          </cell>
          <cell r="AC137">
            <v>17</v>
          </cell>
          <cell r="AD137">
            <v>3145</v>
          </cell>
          <cell r="AE137" t="str">
            <v>0016983313</v>
          </cell>
          <cell r="AF137" t="str">
            <v>FERRY DWI CANDRA</v>
          </cell>
          <cell r="AG137" t="str">
            <v>L</v>
          </cell>
          <cell r="AH137" t="str">
            <v>10-TSM.2</v>
          </cell>
          <cell r="AI137" t="str">
            <v>AGM</v>
          </cell>
          <cell r="AJ137">
            <v>0</v>
          </cell>
          <cell r="AK137">
            <v>0</v>
          </cell>
          <cell r="AL137">
            <v>0</v>
          </cell>
          <cell r="AM137">
            <v>0</v>
          </cell>
          <cell r="AN137">
            <v>0</v>
          </cell>
          <cell r="AO137" t="str">
            <v>PKN</v>
          </cell>
          <cell r="AP137">
            <v>0</v>
          </cell>
          <cell r="AQ137">
            <v>0</v>
          </cell>
          <cell r="AR137">
            <v>0</v>
          </cell>
          <cell r="AS137">
            <v>0</v>
          </cell>
          <cell r="AT137">
            <v>0</v>
          </cell>
          <cell r="AU137" t="str">
            <v>IND</v>
          </cell>
          <cell r="AV137">
            <v>0</v>
          </cell>
          <cell r="AW137">
            <v>0</v>
          </cell>
          <cell r="AX137">
            <v>0</v>
          </cell>
          <cell r="AY137">
            <v>0</v>
          </cell>
          <cell r="AZ137">
            <v>0</v>
          </cell>
          <cell r="BA137" t="str">
            <v>MAT</v>
          </cell>
          <cell r="BB137">
            <v>0</v>
          </cell>
          <cell r="BC137">
            <v>0</v>
          </cell>
          <cell r="BD137">
            <v>0</v>
          </cell>
          <cell r="BE137">
            <v>0</v>
          </cell>
          <cell r="BF137">
            <v>0</v>
          </cell>
          <cell r="BG137" t="str">
            <v>SEJ</v>
          </cell>
          <cell r="BH137">
            <v>0</v>
          </cell>
          <cell r="BI137">
            <v>0</v>
          </cell>
          <cell r="BJ137">
            <v>0</v>
          </cell>
          <cell r="BK137">
            <v>0</v>
          </cell>
          <cell r="BL137">
            <v>0</v>
          </cell>
          <cell r="BM137" t="str">
            <v>ING</v>
          </cell>
          <cell r="BN137">
            <v>0</v>
          </cell>
          <cell r="BO137">
            <v>0</v>
          </cell>
          <cell r="BP137">
            <v>0</v>
          </cell>
          <cell r="BQ137">
            <v>0</v>
          </cell>
          <cell r="BR137">
            <v>0</v>
          </cell>
          <cell r="BS137" t="str">
            <v>SBU</v>
          </cell>
          <cell r="BT137">
            <v>0</v>
          </cell>
          <cell r="BU137">
            <v>0</v>
          </cell>
          <cell r="BV137">
            <v>0</v>
          </cell>
          <cell r="BW137">
            <v>0</v>
          </cell>
          <cell r="BX137">
            <v>0</v>
          </cell>
          <cell r="BY137" t="str">
            <v>KWU</v>
          </cell>
          <cell r="BZ137">
            <v>0</v>
          </cell>
          <cell r="CA137">
            <v>0</v>
          </cell>
          <cell r="CB137">
            <v>0</v>
          </cell>
          <cell r="CC137">
            <v>0</v>
          </cell>
          <cell r="CD137">
            <v>0</v>
          </cell>
          <cell r="CE137" t="str">
            <v>POR</v>
          </cell>
          <cell r="CF137">
            <v>0</v>
          </cell>
          <cell r="CG137">
            <v>0</v>
          </cell>
          <cell r="CH137">
            <v>0</v>
          </cell>
          <cell r="CI137">
            <v>0</v>
          </cell>
          <cell r="CJ137">
            <v>0</v>
          </cell>
          <cell r="CK137" t="str">
            <v>JAW</v>
          </cell>
          <cell r="CL137">
            <v>0</v>
          </cell>
          <cell r="CM137">
            <v>0</v>
          </cell>
          <cell r="CN137">
            <v>0</v>
          </cell>
          <cell r="CO137">
            <v>0</v>
          </cell>
          <cell r="CP137">
            <v>0</v>
          </cell>
          <cell r="CQ137" t="str">
            <v>C11</v>
          </cell>
          <cell r="CR137">
            <v>0</v>
          </cell>
          <cell r="CS137">
            <v>0</v>
          </cell>
          <cell r="CT137">
            <v>0</v>
          </cell>
          <cell r="CU137">
            <v>0</v>
          </cell>
          <cell r="CV137">
            <v>0</v>
          </cell>
          <cell r="CW137" t="str">
            <v>C12</v>
          </cell>
          <cell r="CX137">
            <v>0</v>
          </cell>
          <cell r="CY137">
            <v>0</v>
          </cell>
          <cell r="CZ137">
            <v>0</v>
          </cell>
          <cell r="DA137">
            <v>0</v>
          </cell>
          <cell r="DB137">
            <v>0</v>
          </cell>
          <cell r="DC137" t="str">
            <v>C13</v>
          </cell>
          <cell r="DD137">
            <v>0</v>
          </cell>
          <cell r="DE137">
            <v>0</v>
          </cell>
          <cell r="DF137">
            <v>0</v>
          </cell>
          <cell r="DG137">
            <v>0</v>
          </cell>
          <cell r="DH137">
            <v>0</v>
          </cell>
          <cell r="DI137" t="str">
            <v>C21</v>
          </cell>
          <cell r="DJ137">
            <v>0</v>
          </cell>
          <cell r="DK137">
            <v>0</v>
          </cell>
          <cell r="DL137">
            <v>0</v>
          </cell>
          <cell r="DM137">
            <v>0</v>
          </cell>
          <cell r="DN137">
            <v>0</v>
          </cell>
          <cell r="DO137" t="str">
            <v>C22</v>
          </cell>
          <cell r="DP137">
            <v>0</v>
          </cell>
          <cell r="DQ137">
            <v>0</v>
          </cell>
          <cell r="DR137">
            <v>0</v>
          </cell>
          <cell r="DS137">
            <v>0</v>
          </cell>
          <cell r="DT137">
            <v>0</v>
          </cell>
          <cell r="DU137" t="str">
            <v>C23</v>
          </cell>
          <cell r="DV137">
            <v>0</v>
          </cell>
          <cell r="DW137">
            <v>0</v>
          </cell>
          <cell r="DX137">
            <v>0</v>
          </cell>
          <cell r="DY137">
            <v>0</v>
          </cell>
          <cell r="DZ137">
            <v>0</v>
          </cell>
          <cell r="EA137" t="str">
            <v>C24</v>
          </cell>
          <cell r="EB137">
            <v>0</v>
          </cell>
          <cell r="EC137">
            <v>0</v>
          </cell>
          <cell r="ED137">
            <v>0</v>
          </cell>
          <cell r="EE137">
            <v>0</v>
          </cell>
          <cell r="EF137">
            <v>0</v>
          </cell>
          <cell r="EG137" t="str">
            <v>C25</v>
          </cell>
          <cell r="EH137">
            <v>0</v>
          </cell>
          <cell r="EI137">
            <v>0</v>
          </cell>
          <cell r="EJ137">
            <v>0</v>
          </cell>
          <cell r="EK137">
            <v>0</v>
          </cell>
          <cell r="EL137">
            <v>0</v>
          </cell>
          <cell r="EM137" t="str">
            <v>C26</v>
          </cell>
          <cell r="EN137">
            <v>0</v>
          </cell>
          <cell r="EO137">
            <v>0</v>
          </cell>
          <cell r="EP137">
            <v>0</v>
          </cell>
          <cell r="EQ137">
            <v>0</v>
          </cell>
          <cell r="ER137">
            <v>0</v>
          </cell>
          <cell r="ES137" t="str">
            <v>C27</v>
          </cell>
          <cell r="ET137">
            <v>0</v>
          </cell>
          <cell r="EU137">
            <v>0</v>
          </cell>
          <cell r="EV137">
            <v>0</v>
          </cell>
          <cell r="EW137">
            <v>0</v>
          </cell>
          <cell r="EX137">
            <v>0</v>
          </cell>
          <cell r="EY137" t="str">
            <v>C31</v>
          </cell>
          <cell r="EZ137">
            <v>0</v>
          </cell>
          <cell r="FA137">
            <v>0</v>
          </cell>
          <cell r="FB137">
            <v>0</v>
          </cell>
          <cell r="FC137">
            <v>0</v>
          </cell>
          <cell r="FD137">
            <v>0</v>
          </cell>
          <cell r="FE137" t="str">
            <v>C32</v>
          </cell>
          <cell r="FF137">
            <v>0</v>
          </cell>
          <cell r="FG137">
            <v>0</v>
          </cell>
          <cell r="FH137">
            <v>0</v>
          </cell>
          <cell r="FI137">
            <v>0</v>
          </cell>
          <cell r="FJ137">
            <v>0</v>
          </cell>
          <cell r="FK137" t="str">
            <v>C33</v>
          </cell>
          <cell r="FL137">
            <v>0</v>
          </cell>
          <cell r="FM137">
            <v>0</v>
          </cell>
          <cell r="FN137">
            <v>0</v>
          </cell>
          <cell r="FO137">
            <v>0</v>
          </cell>
          <cell r="FP137">
            <v>0</v>
          </cell>
          <cell r="FQ137" t="str">
            <v>C34</v>
          </cell>
          <cell r="FR137">
            <v>0</v>
          </cell>
          <cell r="FS137">
            <v>0</v>
          </cell>
          <cell r="FT137">
            <v>0</v>
          </cell>
          <cell r="FU137">
            <v>0</v>
          </cell>
          <cell r="FV137">
            <v>0</v>
          </cell>
          <cell r="FW137" t="str">
            <v>C35</v>
          </cell>
          <cell r="FX137">
            <v>0</v>
          </cell>
          <cell r="FY137">
            <v>0</v>
          </cell>
          <cell r="FZ137">
            <v>0</v>
          </cell>
          <cell r="GA137">
            <v>0</v>
          </cell>
          <cell r="GB137">
            <v>0</v>
          </cell>
          <cell r="GC137" t="str">
            <v>C36</v>
          </cell>
          <cell r="GD137">
            <v>0</v>
          </cell>
          <cell r="GE137">
            <v>0</v>
          </cell>
          <cell r="GF137">
            <v>0</v>
          </cell>
          <cell r="GG137">
            <v>0</v>
          </cell>
          <cell r="GH137">
            <v>0</v>
          </cell>
          <cell r="GI137" t="str">
            <v>C37</v>
          </cell>
          <cell r="GJ137">
            <v>0</v>
          </cell>
          <cell r="GK137">
            <v>0</v>
          </cell>
          <cell r="GL137">
            <v>0</v>
          </cell>
          <cell r="GM137">
            <v>0</v>
          </cell>
          <cell r="GN137">
            <v>0</v>
          </cell>
          <cell r="GO137" t="str">
            <v>C38</v>
          </cell>
          <cell r="GP137">
            <v>0</v>
          </cell>
          <cell r="GQ137">
            <v>0</v>
          </cell>
          <cell r="GR137">
            <v>0</v>
          </cell>
          <cell r="GS137">
            <v>0</v>
          </cell>
          <cell r="GT137">
            <v>0</v>
          </cell>
          <cell r="GU137" t="str">
            <v>C39</v>
          </cell>
          <cell r="GV137">
            <v>0</v>
          </cell>
          <cell r="GW137">
            <v>0</v>
          </cell>
          <cell r="GX137">
            <v>0</v>
          </cell>
          <cell r="GY137">
            <v>0</v>
          </cell>
          <cell r="GZ137">
            <v>0</v>
          </cell>
          <cell r="HA137" t="str">
            <v>C310</v>
          </cell>
          <cell r="HB137">
            <v>0</v>
          </cell>
          <cell r="HG137" t="str">
            <v>C310</v>
          </cell>
          <cell r="HH137">
            <v>0</v>
          </cell>
          <cell r="HM137" t="str">
            <v/>
          </cell>
          <cell r="HN137" t="str">
            <v/>
          </cell>
          <cell r="HS137">
            <v>3145</v>
          </cell>
          <cell r="HT137" t="str">
            <v>PKN</v>
          </cell>
          <cell r="HU137">
            <v>0</v>
          </cell>
          <cell r="HV137" t="str">
            <v>IND</v>
          </cell>
          <cell r="HW137">
            <v>0</v>
          </cell>
          <cell r="HX137" t="str">
            <v>MAT-W</v>
          </cell>
          <cell r="HY137">
            <v>0</v>
          </cell>
          <cell r="HZ137" t="str">
            <v>SEJ-W</v>
          </cell>
          <cell r="IA137">
            <v>0</v>
          </cell>
          <cell r="IB137" t="str">
            <v>IGR-W</v>
          </cell>
          <cell r="IC137">
            <v>0</v>
          </cell>
          <cell r="ID137" t="str">
            <v>SBO</v>
          </cell>
          <cell r="IE137">
            <v>0</v>
          </cell>
          <cell r="IF137" t="str">
            <v>PJO</v>
          </cell>
          <cell r="IG137">
            <v>0</v>
          </cell>
          <cell r="IH137" t="str">
            <v>PRA</v>
          </cell>
          <cell r="II137">
            <v>0</v>
          </cell>
          <cell r="IJ137" t="str">
            <v>JAW</v>
          </cell>
          <cell r="IK137">
            <v>0</v>
          </cell>
          <cell r="IL137" t="str">
            <v>ARB</v>
          </cell>
          <cell r="IM137">
            <v>0</v>
          </cell>
          <cell r="IN137" t="str">
            <v>PKM</v>
          </cell>
          <cell r="IO137">
            <v>0</v>
          </cell>
          <cell r="IP137" t="str">
            <v>GEO-P</v>
          </cell>
          <cell r="IQ137">
            <v>0</v>
          </cell>
          <cell r="IR137" t="str">
            <v>SEJ-P</v>
          </cell>
          <cell r="IS137">
            <v>0</v>
          </cell>
          <cell r="IT137" t="str">
            <v>SOS-P</v>
          </cell>
          <cell r="IU137">
            <v>0</v>
          </cell>
          <cell r="IV137" t="str">
            <v>EKO-P</v>
          </cell>
          <cell r="IW137">
            <v>0</v>
          </cell>
          <cell r="IX137" t="str">
            <v>BIO-L</v>
          </cell>
          <cell r="IY137">
            <v>0</v>
          </cell>
          <cell r="IZ137" t="str">
            <v>JEP-L</v>
          </cell>
          <cell r="JA137">
            <v>0</v>
          </cell>
        </row>
        <row r="138">
          <cell r="Q138" t="str">
            <v/>
          </cell>
          <cell r="AB138">
            <v>135</v>
          </cell>
          <cell r="AC138">
            <v>18</v>
          </cell>
          <cell r="AD138">
            <v>3146</v>
          </cell>
          <cell r="AF138" t="str">
            <v>FIQIHUL NGULYA</v>
          </cell>
          <cell r="AG138" t="str">
            <v>L</v>
          </cell>
          <cell r="AH138" t="str">
            <v>10-TSM.2</v>
          </cell>
          <cell r="AI138" t="str">
            <v>AGM</v>
          </cell>
          <cell r="AJ138">
            <v>0</v>
          </cell>
          <cell r="AK138">
            <v>0</v>
          </cell>
          <cell r="AL138">
            <v>0</v>
          </cell>
          <cell r="AM138">
            <v>0</v>
          </cell>
          <cell r="AN138">
            <v>0</v>
          </cell>
          <cell r="AO138" t="str">
            <v>PKN</v>
          </cell>
          <cell r="AP138">
            <v>0</v>
          </cell>
          <cell r="AQ138">
            <v>0</v>
          </cell>
          <cell r="AR138">
            <v>0</v>
          </cell>
          <cell r="AS138">
            <v>0</v>
          </cell>
          <cell r="AT138">
            <v>0</v>
          </cell>
          <cell r="AU138" t="str">
            <v>IND</v>
          </cell>
          <cell r="AV138">
            <v>0</v>
          </cell>
          <cell r="AW138">
            <v>0</v>
          </cell>
          <cell r="AX138">
            <v>0</v>
          </cell>
          <cell r="AY138">
            <v>0</v>
          </cell>
          <cell r="AZ138">
            <v>0</v>
          </cell>
          <cell r="BA138" t="str">
            <v>MAT</v>
          </cell>
          <cell r="BB138">
            <v>0</v>
          </cell>
          <cell r="BC138">
            <v>0</v>
          </cell>
          <cell r="BD138">
            <v>0</v>
          </cell>
          <cell r="BE138">
            <v>0</v>
          </cell>
          <cell r="BF138">
            <v>0</v>
          </cell>
          <cell r="BG138" t="str">
            <v>SEJ</v>
          </cell>
          <cell r="BH138">
            <v>0</v>
          </cell>
          <cell r="BI138">
            <v>0</v>
          </cell>
          <cell r="BJ138">
            <v>0</v>
          </cell>
          <cell r="BK138">
            <v>0</v>
          </cell>
          <cell r="BL138">
            <v>0</v>
          </cell>
          <cell r="BM138" t="str">
            <v>ING</v>
          </cell>
          <cell r="BN138">
            <v>0</v>
          </cell>
          <cell r="BO138">
            <v>0</v>
          </cell>
          <cell r="BP138">
            <v>0</v>
          </cell>
          <cell r="BQ138">
            <v>0</v>
          </cell>
          <cell r="BR138">
            <v>0</v>
          </cell>
          <cell r="BS138" t="str">
            <v>SBU</v>
          </cell>
          <cell r="BT138">
            <v>0</v>
          </cell>
          <cell r="BU138">
            <v>0</v>
          </cell>
          <cell r="BV138">
            <v>0</v>
          </cell>
          <cell r="BW138">
            <v>0</v>
          </cell>
          <cell r="BX138">
            <v>0</v>
          </cell>
          <cell r="BY138" t="str">
            <v>KWU</v>
          </cell>
          <cell r="BZ138">
            <v>0</v>
          </cell>
          <cell r="CA138">
            <v>0</v>
          </cell>
          <cell r="CB138">
            <v>0</v>
          </cell>
          <cell r="CC138">
            <v>0</v>
          </cell>
          <cell r="CD138">
            <v>0</v>
          </cell>
          <cell r="CE138" t="str">
            <v>POR</v>
          </cell>
          <cell r="CF138">
            <v>0</v>
          </cell>
          <cell r="CG138">
            <v>0</v>
          </cell>
          <cell r="CH138">
            <v>0</v>
          </cell>
          <cell r="CI138">
            <v>0</v>
          </cell>
          <cell r="CJ138">
            <v>0</v>
          </cell>
          <cell r="CK138" t="str">
            <v>JAW</v>
          </cell>
          <cell r="CL138">
            <v>0</v>
          </cell>
          <cell r="CM138">
            <v>0</v>
          </cell>
          <cell r="CN138">
            <v>0</v>
          </cell>
          <cell r="CO138">
            <v>0</v>
          </cell>
          <cell r="CP138">
            <v>0</v>
          </cell>
          <cell r="CQ138" t="str">
            <v>C11</v>
          </cell>
          <cell r="CR138">
            <v>0</v>
          </cell>
          <cell r="CS138">
            <v>0</v>
          </cell>
          <cell r="CT138">
            <v>0</v>
          </cell>
          <cell r="CU138">
            <v>0</v>
          </cell>
          <cell r="CV138">
            <v>0</v>
          </cell>
          <cell r="CW138" t="str">
            <v>C12</v>
          </cell>
          <cell r="CX138">
            <v>0</v>
          </cell>
          <cell r="CY138">
            <v>0</v>
          </cell>
          <cell r="CZ138">
            <v>0</v>
          </cell>
          <cell r="DA138">
            <v>0</v>
          </cell>
          <cell r="DB138">
            <v>0</v>
          </cell>
          <cell r="DC138" t="str">
            <v>C13</v>
          </cell>
          <cell r="DD138">
            <v>0</v>
          </cell>
          <cell r="DE138">
            <v>0</v>
          </cell>
          <cell r="DF138">
            <v>0</v>
          </cell>
          <cell r="DG138">
            <v>0</v>
          </cell>
          <cell r="DH138">
            <v>0</v>
          </cell>
          <cell r="DI138" t="str">
            <v>C21</v>
          </cell>
          <cell r="DJ138">
            <v>0</v>
          </cell>
          <cell r="DK138">
            <v>0</v>
          </cell>
          <cell r="DL138">
            <v>0</v>
          </cell>
          <cell r="DM138">
            <v>0</v>
          </cell>
          <cell r="DN138">
            <v>0</v>
          </cell>
          <cell r="DO138" t="str">
            <v>C22</v>
          </cell>
          <cell r="DP138">
            <v>0</v>
          </cell>
          <cell r="DQ138">
            <v>0</v>
          </cell>
          <cell r="DR138">
            <v>0</v>
          </cell>
          <cell r="DS138">
            <v>0</v>
          </cell>
          <cell r="DT138">
            <v>0</v>
          </cell>
          <cell r="DU138" t="str">
            <v>C23</v>
          </cell>
          <cell r="DV138">
            <v>0</v>
          </cell>
          <cell r="DW138">
            <v>0</v>
          </cell>
          <cell r="DX138">
            <v>0</v>
          </cell>
          <cell r="DY138">
            <v>0</v>
          </cell>
          <cell r="DZ138">
            <v>0</v>
          </cell>
          <cell r="EA138" t="str">
            <v>C24</v>
          </cell>
          <cell r="EB138">
            <v>0</v>
          </cell>
          <cell r="EC138">
            <v>0</v>
          </cell>
          <cell r="ED138">
            <v>0</v>
          </cell>
          <cell r="EE138">
            <v>0</v>
          </cell>
          <cell r="EF138">
            <v>0</v>
          </cell>
          <cell r="EG138" t="str">
            <v>C25</v>
          </cell>
          <cell r="EH138">
            <v>0</v>
          </cell>
          <cell r="EI138">
            <v>0</v>
          </cell>
          <cell r="EJ138">
            <v>0</v>
          </cell>
          <cell r="EK138">
            <v>0</v>
          </cell>
          <cell r="EL138">
            <v>0</v>
          </cell>
          <cell r="EM138" t="str">
            <v>C26</v>
          </cell>
          <cell r="EN138">
            <v>0</v>
          </cell>
          <cell r="EO138">
            <v>0</v>
          </cell>
          <cell r="EP138">
            <v>0</v>
          </cell>
          <cell r="EQ138">
            <v>0</v>
          </cell>
          <cell r="ER138">
            <v>0</v>
          </cell>
          <cell r="ES138" t="str">
            <v>C27</v>
          </cell>
          <cell r="ET138">
            <v>0</v>
          </cell>
          <cell r="EU138">
            <v>0</v>
          </cell>
          <cell r="EV138">
            <v>0</v>
          </cell>
          <cell r="EW138">
            <v>0</v>
          </cell>
          <cell r="EX138">
            <v>0</v>
          </cell>
          <cell r="EY138" t="str">
            <v>C31</v>
          </cell>
          <cell r="EZ138">
            <v>0</v>
          </cell>
          <cell r="FA138">
            <v>0</v>
          </cell>
          <cell r="FB138">
            <v>0</v>
          </cell>
          <cell r="FC138">
            <v>0</v>
          </cell>
          <cell r="FD138">
            <v>0</v>
          </cell>
          <cell r="FE138" t="str">
            <v>C32</v>
          </cell>
          <cell r="FF138">
            <v>0</v>
          </cell>
          <cell r="FG138">
            <v>0</v>
          </cell>
          <cell r="FH138">
            <v>0</v>
          </cell>
          <cell r="FI138">
            <v>0</v>
          </cell>
          <cell r="FJ138">
            <v>0</v>
          </cell>
          <cell r="FK138" t="str">
            <v>C33</v>
          </cell>
          <cell r="FL138">
            <v>0</v>
          </cell>
          <cell r="FM138">
            <v>0</v>
          </cell>
          <cell r="FN138">
            <v>0</v>
          </cell>
          <cell r="FO138">
            <v>0</v>
          </cell>
          <cell r="FP138">
            <v>0</v>
          </cell>
          <cell r="FQ138" t="str">
            <v>C34</v>
          </cell>
          <cell r="FR138">
            <v>0</v>
          </cell>
          <cell r="FS138">
            <v>0</v>
          </cell>
          <cell r="FT138">
            <v>0</v>
          </cell>
          <cell r="FU138">
            <v>0</v>
          </cell>
          <cell r="FV138">
            <v>0</v>
          </cell>
          <cell r="FW138" t="str">
            <v>C35</v>
          </cell>
          <cell r="FX138">
            <v>0</v>
          </cell>
          <cell r="FY138">
            <v>0</v>
          </cell>
          <cell r="FZ138">
            <v>0</v>
          </cell>
          <cell r="GA138">
            <v>0</v>
          </cell>
          <cell r="GB138">
            <v>0</v>
          </cell>
          <cell r="GC138" t="str">
            <v>C36</v>
          </cell>
          <cell r="GD138">
            <v>0</v>
          </cell>
          <cell r="GE138">
            <v>0</v>
          </cell>
          <cell r="GF138">
            <v>0</v>
          </cell>
          <cell r="GG138">
            <v>0</v>
          </cell>
          <cell r="GH138">
            <v>0</v>
          </cell>
          <cell r="GI138" t="str">
            <v>C37</v>
          </cell>
          <cell r="GJ138">
            <v>0</v>
          </cell>
          <cell r="GK138">
            <v>0</v>
          </cell>
          <cell r="GL138">
            <v>0</v>
          </cell>
          <cell r="GM138">
            <v>0</v>
          </cell>
          <cell r="GN138">
            <v>0</v>
          </cell>
          <cell r="GO138" t="str">
            <v>C38</v>
          </cell>
          <cell r="GP138">
            <v>0</v>
          </cell>
          <cell r="GQ138">
            <v>0</v>
          </cell>
          <cell r="GR138">
            <v>0</v>
          </cell>
          <cell r="GS138">
            <v>0</v>
          </cell>
          <cell r="GT138">
            <v>0</v>
          </cell>
          <cell r="GU138" t="str">
            <v>C39</v>
          </cell>
          <cell r="GV138">
            <v>0</v>
          </cell>
          <cell r="GW138">
            <v>0</v>
          </cell>
          <cell r="GX138">
            <v>0</v>
          </cell>
          <cell r="GY138">
            <v>0</v>
          </cell>
          <cell r="GZ138">
            <v>0</v>
          </cell>
          <cell r="HA138" t="str">
            <v>C310</v>
          </cell>
          <cell r="HB138">
            <v>0</v>
          </cell>
          <cell r="HG138" t="str">
            <v>C310</v>
          </cell>
          <cell r="HH138">
            <v>0</v>
          </cell>
          <cell r="HM138" t="str">
            <v/>
          </cell>
          <cell r="HN138" t="str">
            <v/>
          </cell>
          <cell r="HS138">
            <v>3146</v>
          </cell>
          <cell r="HT138" t="str">
            <v>PKN</v>
          </cell>
          <cell r="HU138">
            <v>0</v>
          </cell>
          <cell r="HV138" t="str">
            <v>IND</v>
          </cell>
          <cell r="HW138">
            <v>0</v>
          </cell>
          <cell r="HX138" t="str">
            <v>MAT-W</v>
          </cell>
          <cell r="HY138">
            <v>0</v>
          </cell>
          <cell r="HZ138" t="str">
            <v>SEJ-W</v>
          </cell>
          <cell r="IA138">
            <v>0</v>
          </cell>
          <cell r="IB138" t="str">
            <v>IGR-W</v>
          </cell>
          <cell r="IC138">
            <v>0</v>
          </cell>
          <cell r="ID138" t="str">
            <v>SBO</v>
          </cell>
          <cell r="IE138">
            <v>0</v>
          </cell>
          <cell r="IF138" t="str">
            <v>PJO</v>
          </cell>
          <cell r="IG138">
            <v>0</v>
          </cell>
          <cell r="IH138" t="str">
            <v>PRA</v>
          </cell>
          <cell r="II138">
            <v>0</v>
          </cell>
          <cell r="IJ138" t="str">
            <v>JAW</v>
          </cell>
          <cell r="IK138">
            <v>0</v>
          </cell>
          <cell r="IL138" t="str">
            <v>ARB</v>
          </cell>
          <cell r="IM138">
            <v>0</v>
          </cell>
          <cell r="IN138" t="str">
            <v>PKM</v>
          </cell>
          <cell r="IO138">
            <v>0</v>
          </cell>
          <cell r="IP138" t="str">
            <v>GEO-P</v>
          </cell>
          <cell r="IQ138">
            <v>0</v>
          </cell>
          <cell r="IR138" t="str">
            <v>SEJ-P</v>
          </cell>
          <cell r="IS138">
            <v>0</v>
          </cell>
          <cell r="IT138" t="str">
            <v>SOS-P</v>
          </cell>
          <cell r="IU138">
            <v>0</v>
          </cell>
          <cell r="IV138" t="str">
            <v>EKO-P</v>
          </cell>
          <cell r="IW138">
            <v>0</v>
          </cell>
          <cell r="IX138" t="str">
            <v>BIO-L</v>
          </cell>
          <cell r="IY138">
            <v>0</v>
          </cell>
          <cell r="IZ138" t="str">
            <v>JEP-L</v>
          </cell>
          <cell r="JA138">
            <v>0</v>
          </cell>
        </row>
        <row r="139">
          <cell r="Q139" t="str">
            <v/>
          </cell>
          <cell r="AB139">
            <v>136</v>
          </cell>
          <cell r="AC139">
            <v>19</v>
          </cell>
          <cell r="AD139">
            <v>3148</v>
          </cell>
          <cell r="AF139" t="str">
            <v>HENDI SURATUL</v>
          </cell>
          <cell r="AG139" t="str">
            <v>L</v>
          </cell>
          <cell r="AH139" t="str">
            <v>10-TSM.2</v>
          </cell>
          <cell r="AI139" t="str">
            <v>AGM</v>
          </cell>
          <cell r="AJ139">
            <v>0</v>
          </cell>
          <cell r="AK139">
            <v>0</v>
          </cell>
          <cell r="AL139">
            <v>0</v>
          </cell>
          <cell r="AM139">
            <v>0</v>
          </cell>
          <cell r="AN139">
            <v>0</v>
          </cell>
          <cell r="AO139" t="str">
            <v>PKN</v>
          </cell>
          <cell r="AP139">
            <v>0</v>
          </cell>
          <cell r="AQ139">
            <v>0</v>
          </cell>
          <cell r="AR139">
            <v>0</v>
          </cell>
          <cell r="AS139">
            <v>0</v>
          </cell>
          <cell r="AT139">
            <v>0</v>
          </cell>
          <cell r="AU139" t="str">
            <v>IND</v>
          </cell>
          <cell r="AV139">
            <v>0</v>
          </cell>
          <cell r="AW139">
            <v>0</v>
          </cell>
          <cell r="AX139">
            <v>0</v>
          </cell>
          <cell r="AY139">
            <v>0</v>
          </cell>
          <cell r="AZ139">
            <v>0</v>
          </cell>
          <cell r="BA139" t="str">
            <v>MAT</v>
          </cell>
          <cell r="BB139">
            <v>0</v>
          </cell>
          <cell r="BC139">
            <v>0</v>
          </cell>
          <cell r="BD139">
            <v>0</v>
          </cell>
          <cell r="BE139">
            <v>0</v>
          </cell>
          <cell r="BF139">
            <v>0</v>
          </cell>
          <cell r="BG139" t="str">
            <v>SEJ</v>
          </cell>
          <cell r="BH139">
            <v>0</v>
          </cell>
          <cell r="BI139">
            <v>0</v>
          </cell>
          <cell r="BJ139">
            <v>0</v>
          </cell>
          <cell r="BK139">
            <v>0</v>
          </cell>
          <cell r="BL139">
            <v>0</v>
          </cell>
          <cell r="BM139" t="str">
            <v>ING</v>
          </cell>
          <cell r="BN139">
            <v>0</v>
          </cell>
          <cell r="BO139">
            <v>0</v>
          </cell>
          <cell r="BP139">
            <v>0</v>
          </cell>
          <cell r="BQ139">
            <v>0</v>
          </cell>
          <cell r="BR139">
            <v>0</v>
          </cell>
          <cell r="BS139" t="str">
            <v>SBU</v>
          </cell>
          <cell r="BT139">
            <v>0</v>
          </cell>
          <cell r="BU139">
            <v>0</v>
          </cell>
          <cell r="BV139">
            <v>0</v>
          </cell>
          <cell r="BW139">
            <v>0</v>
          </cell>
          <cell r="BX139">
            <v>0</v>
          </cell>
          <cell r="BY139" t="str">
            <v>KWU</v>
          </cell>
          <cell r="BZ139">
            <v>0</v>
          </cell>
          <cell r="CA139">
            <v>0</v>
          </cell>
          <cell r="CB139">
            <v>0</v>
          </cell>
          <cell r="CC139">
            <v>0</v>
          </cell>
          <cell r="CD139">
            <v>0</v>
          </cell>
          <cell r="CE139" t="str">
            <v>POR</v>
          </cell>
          <cell r="CF139">
            <v>0</v>
          </cell>
          <cell r="CG139">
            <v>0</v>
          </cell>
          <cell r="CH139">
            <v>0</v>
          </cell>
          <cell r="CI139">
            <v>0</v>
          </cell>
          <cell r="CJ139">
            <v>0</v>
          </cell>
          <cell r="CK139" t="str">
            <v>JAW</v>
          </cell>
          <cell r="CL139">
            <v>0</v>
          </cell>
          <cell r="CM139">
            <v>0</v>
          </cell>
          <cell r="CN139">
            <v>0</v>
          </cell>
          <cell r="CO139">
            <v>0</v>
          </cell>
          <cell r="CP139">
            <v>0</v>
          </cell>
          <cell r="CQ139" t="str">
            <v>C11</v>
          </cell>
          <cell r="CR139">
            <v>0</v>
          </cell>
          <cell r="CS139">
            <v>0</v>
          </cell>
          <cell r="CT139">
            <v>0</v>
          </cell>
          <cell r="CU139">
            <v>0</v>
          </cell>
          <cell r="CV139">
            <v>0</v>
          </cell>
          <cell r="CW139" t="str">
            <v>C12</v>
          </cell>
          <cell r="CX139">
            <v>0</v>
          </cell>
          <cell r="CY139">
            <v>0</v>
          </cell>
          <cell r="CZ139">
            <v>0</v>
          </cell>
          <cell r="DA139">
            <v>0</v>
          </cell>
          <cell r="DB139">
            <v>0</v>
          </cell>
          <cell r="DC139" t="str">
            <v>C13</v>
          </cell>
          <cell r="DD139">
            <v>0</v>
          </cell>
          <cell r="DE139">
            <v>0</v>
          </cell>
          <cell r="DF139">
            <v>0</v>
          </cell>
          <cell r="DG139">
            <v>0</v>
          </cell>
          <cell r="DH139">
            <v>0</v>
          </cell>
          <cell r="DI139" t="str">
            <v>C21</v>
          </cell>
          <cell r="DJ139">
            <v>0</v>
          </cell>
          <cell r="DK139">
            <v>0</v>
          </cell>
          <cell r="DL139">
            <v>0</v>
          </cell>
          <cell r="DM139">
            <v>0</v>
          </cell>
          <cell r="DN139">
            <v>0</v>
          </cell>
          <cell r="DO139" t="str">
            <v>C22</v>
          </cell>
          <cell r="DP139">
            <v>0</v>
          </cell>
          <cell r="DQ139">
            <v>0</v>
          </cell>
          <cell r="DR139">
            <v>0</v>
          </cell>
          <cell r="DS139">
            <v>0</v>
          </cell>
          <cell r="DT139">
            <v>0</v>
          </cell>
          <cell r="DU139" t="str">
            <v>C23</v>
          </cell>
          <cell r="DV139">
            <v>0</v>
          </cell>
          <cell r="DW139">
            <v>0</v>
          </cell>
          <cell r="DX139">
            <v>0</v>
          </cell>
          <cell r="DY139">
            <v>0</v>
          </cell>
          <cell r="DZ139">
            <v>0</v>
          </cell>
          <cell r="EA139" t="str">
            <v>C24</v>
          </cell>
          <cell r="EB139">
            <v>0</v>
          </cell>
          <cell r="EC139">
            <v>0</v>
          </cell>
          <cell r="ED139">
            <v>0</v>
          </cell>
          <cell r="EE139">
            <v>0</v>
          </cell>
          <cell r="EF139">
            <v>0</v>
          </cell>
          <cell r="EG139" t="str">
            <v>C25</v>
          </cell>
          <cell r="EH139">
            <v>0</v>
          </cell>
          <cell r="EI139">
            <v>0</v>
          </cell>
          <cell r="EJ139">
            <v>0</v>
          </cell>
          <cell r="EK139">
            <v>0</v>
          </cell>
          <cell r="EL139">
            <v>0</v>
          </cell>
          <cell r="EM139" t="str">
            <v>C26</v>
          </cell>
          <cell r="EN139">
            <v>0</v>
          </cell>
          <cell r="EO139">
            <v>0</v>
          </cell>
          <cell r="EP139">
            <v>0</v>
          </cell>
          <cell r="EQ139">
            <v>0</v>
          </cell>
          <cell r="ER139">
            <v>0</v>
          </cell>
          <cell r="ES139" t="str">
            <v>C27</v>
          </cell>
          <cell r="ET139">
            <v>0</v>
          </cell>
          <cell r="EU139">
            <v>0</v>
          </cell>
          <cell r="EV139">
            <v>0</v>
          </cell>
          <cell r="EW139">
            <v>0</v>
          </cell>
          <cell r="EX139">
            <v>0</v>
          </cell>
          <cell r="EY139" t="str">
            <v>C31</v>
          </cell>
          <cell r="EZ139">
            <v>0</v>
          </cell>
          <cell r="FA139">
            <v>0</v>
          </cell>
          <cell r="FB139">
            <v>0</v>
          </cell>
          <cell r="FC139">
            <v>0</v>
          </cell>
          <cell r="FD139">
            <v>0</v>
          </cell>
          <cell r="FE139" t="str">
            <v>C32</v>
          </cell>
          <cell r="FF139">
            <v>0</v>
          </cell>
          <cell r="FG139">
            <v>0</v>
          </cell>
          <cell r="FH139">
            <v>0</v>
          </cell>
          <cell r="FI139">
            <v>0</v>
          </cell>
          <cell r="FJ139">
            <v>0</v>
          </cell>
          <cell r="FK139" t="str">
            <v>C33</v>
          </cell>
          <cell r="FL139">
            <v>0</v>
          </cell>
          <cell r="FM139">
            <v>0</v>
          </cell>
          <cell r="FN139">
            <v>0</v>
          </cell>
          <cell r="FO139">
            <v>0</v>
          </cell>
          <cell r="FP139">
            <v>0</v>
          </cell>
          <cell r="FQ139" t="str">
            <v>C34</v>
          </cell>
          <cell r="FR139">
            <v>0</v>
          </cell>
          <cell r="FS139">
            <v>0</v>
          </cell>
          <cell r="FT139">
            <v>0</v>
          </cell>
          <cell r="FU139">
            <v>0</v>
          </cell>
          <cell r="FV139">
            <v>0</v>
          </cell>
          <cell r="FW139" t="str">
            <v>C35</v>
          </cell>
          <cell r="FX139">
            <v>0</v>
          </cell>
          <cell r="FY139">
            <v>0</v>
          </cell>
          <cell r="FZ139">
            <v>0</v>
          </cell>
          <cell r="GA139">
            <v>0</v>
          </cell>
          <cell r="GB139">
            <v>0</v>
          </cell>
          <cell r="GC139" t="str">
            <v>C36</v>
          </cell>
          <cell r="GD139">
            <v>0</v>
          </cell>
          <cell r="GE139">
            <v>0</v>
          </cell>
          <cell r="GF139">
            <v>0</v>
          </cell>
          <cell r="GG139">
            <v>0</v>
          </cell>
          <cell r="GH139">
            <v>0</v>
          </cell>
          <cell r="GI139" t="str">
            <v>C37</v>
          </cell>
          <cell r="GJ139">
            <v>0</v>
          </cell>
          <cell r="GK139">
            <v>0</v>
          </cell>
          <cell r="GL139">
            <v>0</v>
          </cell>
          <cell r="GM139">
            <v>0</v>
          </cell>
          <cell r="GN139">
            <v>0</v>
          </cell>
          <cell r="GO139" t="str">
            <v>C38</v>
          </cell>
          <cell r="GP139">
            <v>0</v>
          </cell>
          <cell r="GQ139">
            <v>0</v>
          </cell>
          <cell r="GR139">
            <v>0</v>
          </cell>
          <cell r="GS139">
            <v>0</v>
          </cell>
          <cell r="GT139">
            <v>0</v>
          </cell>
          <cell r="GU139" t="str">
            <v>C39</v>
          </cell>
          <cell r="GV139">
            <v>0</v>
          </cell>
          <cell r="GW139">
            <v>0</v>
          </cell>
          <cell r="GX139">
            <v>0</v>
          </cell>
          <cell r="GY139">
            <v>0</v>
          </cell>
          <cell r="GZ139">
            <v>0</v>
          </cell>
          <cell r="HA139" t="str">
            <v>C310</v>
          </cell>
          <cell r="HB139">
            <v>0</v>
          </cell>
          <cell r="HG139" t="str">
            <v>C310</v>
          </cell>
          <cell r="HH139">
            <v>0</v>
          </cell>
          <cell r="HM139" t="str">
            <v/>
          </cell>
          <cell r="HN139" t="str">
            <v/>
          </cell>
          <cell r="HS139">
            <v>3148</v>
          </cell>
          <cell r="HT139" t="str">
            <v>PKN</v>
          </cell>
          <cell r="HU139">
            <v>0</v>
          </cell>
          <cell r="HV139" t="str">
            <v>IND</v>
          </cell>
          <cell r="HW139">
            <v>0</v>
          </cell>
          <cell r="HX139" t="str">
            <v>MAT-W</v>
          </cell>
          <cell r="HY139">
            <v>0</v>
          </cell>
          <cell r="HZ139" t="str">
            <v>SEJ-W</v>
          </cell>
          <cell r="IA139">
            <v>0</v>
          </cell>
          <cell r="IB139" t="str">
            <v>IGR-W</v>
          </cell>
          <cell r="IC139">
            <v>0</v>
          </cell>
          <cell r="ID139" t="str">
            <v>SBO</v>
          </cell>
          <cell r="IE139">
            <v>0</v>
          </cell>
          <cell r="IF139" t="str">
            <v>PJO</v>
          </cell>
          <cell r="IG139">
            <v>0</v>
          </cell>
          <cell r="IH139" t="str">
            <v>PRA</v>
          </cell>
          <cell r="II139">
            <v>0</v>
          </cell>
          <cell r="IJ139" t="str">
            <v>JAW</v>
          </cell>
          <cell r="IK139">
            <v>0</v>
          </cell>
          <cell r="IL139" t="str">
            <v>ARB</v>
          </cell>
          <cell r="IM139">
            <v>0</v>
          </cell>
          <cell r="IN139" t="str">
            <v>PKM</v>
          </cell>
          <cell r="IO139">
            <v>0</v>
          </cell>
          <cell r="IP139" t="str">
            <v>GEO-P</v>
          </cell>
          <cell r="IQ139">
            <v>0</v>
          </cell>
          <cell r="IR139" t="str">
            <v>SEJ-P</v>
          </cell>
          <cell r="IS139">
            <v>0</v>
          </cell>
          <cell r="IT139" t="str">
            <v>SOS-P</v>
          </cell>
          <cell r="IU139">
            <v>0</v>
          </cell>
          <cell r="IV139" t="str">
            <v>EKO-P</v>
          </cell>
          <cell r="IW139">
            <v>0</v>
          </cell>
          <cell r="IX139" t="str">
            <v>BIO-L</v>
          </cell>
          <cell r="IY139">
            <v>0</v>
          </cell>
          <cell r="IZ139" t="str">
            <v>JEP-L</v>
          </cell>
          <cell r="JA139">
            <v>0</v>
          </cell>
        </row>
        <row r="140">
          <cell r="Q140" t="str">
            <v/>
          </cell>
          <cell r="AB140">
            <v>137</v>
          </cell>
          <cell r="AC140">
            <v>20</v>
          </cell>
          <cell r="AD140">
            <v>3149</v>
          </cell>
          <cell r="AE140" t="str">
            <v>0009207047</v>
          </cell>
          <cell r="AF140" t="str">
            <v>HENDRA LESMANA</v>
          </cell>
          <cell r="AG140" t="str">
            <v>L</v>
          </cell>
          <cell r="AH140" t="str">
            <v>10-TSM.2</v>
          </cell>
          <cell r="AI140" t="str">
            <v>AGM</v>
          </cell>
          <cell r="AJ140">
            <v>0</v>
          </cell>
          <cell r="AK140">
            <v>0</v>
          </cell>
          <cell r="AL140">
            <v>0</v>
          </cell>
          <cell r="AM140">
            <v>0</v>
          </cell>
          <cell r="AN140">
            <v>0</v>
          </cell>
          <cell r="AO140" t="str">
            <v>PKN</v>
          </cell>
          <cell r="AP140">
            <v>0</v>
          </cell>
          <cell r="AQ140">
            <v>0</v>
          </cell>
          <cell r="AR140">
            <v>0</v>
          </cell>
          <cell r="AS140">
            <v>0</v>
          </cell>
          <cell r="AT140">
            <v>0</v>
          </cell>
          <cell r="AU140" t="str">
            <v>IND</v>
          </cell>
          <cell r="AV140">
            <v>0</v>
          </cell>
          <cell r="AW140">
            <v>0</v>
          </cell>
          <cell r="AX140">
            <v>0</v>
          </cell>
          <cell r="AY140">
            <v>0</v>
          </cell>
          <cell r="AZ140">
            <v>0</v>
          </cell>
          <cell r="BA140" t="str">
            <v>MAT</v>
          </cell>
          <cell r="BB140">
            <v>0</v>
          </cell>
          <cell r="BC140">
            <v>0</v>
          </cell>
          <cell r="BD140">
            <v>0</v>
          </cell>
          <cell r="BE140">
            <v>0</v>
          </cell>
          <cell r="BF140">
            <v>0</v>
          </cell>
          <cell r="BG140" t="str">
            <v>SEJ</v>
          </cell>
          <cell r="BH140">
            <v>0</v>
          </cell>
          <cell r="BI140">
            <v>0</v>
          </cell>
          <cell r="BJ140">
            <v>0</v>
          </cell>
          <cell r="BK140">
            <v>0</v>
          </cell>
          <cell r="BL140">
            <v>0</v>
          </cell>
          <cell r="BM140" t="str">
            <v>ING</v>
          </cell>
          <cell r="BN140">
            <v>0</v>
          </cell>
          <cell r="BO140">
            <v>0</v>
          </cell>
          <cell r="BP140">
            <v>0</v>
          </cell>
          <cell r="BQ140">
            <v>0</v>
          </cell>
          <cell r="BR140">
            <v>0</v>
          </cell>
          <cell r="BS140" t="str">
            <v>SBU</v>
          </cell>
          <cell r="BT140">
            <v>0</v>
          </cell>
          <cell r="BU140">
            <v>0</v>
          </cell>
          <cell r="BV140">
            <v>0</v>
          </cell>
          <cell r="BW140">
            <v>0</v>
          </cell>
          <cell r="BX140">
            <v>0</v>
          </cell>
          <cell r="BY140" t="str">
            <v>KWU</v>
          </cell>
          <cell r="BZ140">
            <v>0</v>
          </cell>
          <cell r="CA140">
            <v>0</v>
          </cell>
          <cell r="CB140">
            <v>0</v>
          </cell>
          <cell r="CC140">
            <v>0</v>
          </cell>
          <cell r="CD140">
            <v>0</v>
          </cell>
          <cell r="CE140" t="str">
            <v>POR</v>
          </cell>
          <cell r="CF140">
            <v>0</v>
          </cell>
          <cell r="CG140">
            <v>0</v>
          </cell>
          <cell r="CH140">
            <v>0</v>
          </cell>
          <cell r="CI140">
            <v>0</v>
          </cell>
          <cell r="CJ140">
            <v>0</v>
          </cell>
          <cell r="CK140" t="str">
            <v>JAW</v>
          </cell>
          <cell r="CL140">
            <v>0</v>
          </cell>
          <cell r="CM140">
            <v>0</v>
          </cell>
          <cell r="CN140">
            <v>0</v>
          </cell>
          <cell r="CO140">
            <v>0</v>
          </cell>
          <cell r="CP140">
            <v>0</v>
          </cell>
          <cell r="CQ140" t="str">
            <v>C11</v>
          </cell>
          <cell r="CR140">
            <v>0</v>
          </cell>
          <cell r="CS140">
            <v>0</v>
          </cell>
          <cell r="CT140">
            <v>0</v>
          </cell>
          <cell r="CU140">
            <v>0</v>
          </cell>
          <cell r="CV140">
            <v>0</v>
          </cell>
          <cell r="CW140" t="str">
            <v>C12</v>
          </cell>
          <cell r="CX140">
            <v>0</v>
          </cell>
          <cell r="CY140">
            <v>0</v>
          </cell>
          <cell r="CZ140">
            <v>0</v>
          </cell>
          <cell r="DA140">
            <v>0</v>
          </cell>
          <cell r="DB140">
            <v>0</v>
          </cell>
          <cell r="DC140" t="str">
            <v>C13</v>
          </cell>
          <cell r="DD140">
            <v>0</v>
          </cell>
          <cell r="DE140">
            <v>0</v>
          </cell>
          <cell r="DF140">
            <v>0</v>
          </cell>
          <cell r="DG140">
            <v>0</v>
          </cell>
          <cell r="DH140">
            <v>0</v>
          </cell>
          <cell r="DI140" t="str">
            <v>C21</v>
          </cell>
          <cell r="DJ140">
            <v>0</v>
          </cell>
          <cell r="DK140">
            <v>0</v>
          </cell>
          <cell r="DL140">
            <v>0</v>
          </cell>
          <cell r="DM140">
            <v>0</v>
          </cell>
          <cell r="DN140">
            <v>0</v>
          </cell>
          <cell r="DO140" t="str">
            <v>C22</v>
          </cell>
          <cell r="DP140">
            <v>0</v>
          </cell>
          <cell r="DQ140">
            <v>0</v>
          </cell>
          <cell r="DR140">
            <v>0</v>
          </cell>
          <cell r="DS140">
            <v>0</v>
          </cell>
          <cell r="DT140">
            <v>0</v>
          </cell>
          <cell r="DU140" t="str">
            <v>C23</v>
          </cell>
          <cell r="DV140">
            <v>0</v>
          </cell>
          <cell r="DW140">
            <v>0</v>
          </cell>
          <cell r="DX140">
            <v>0</v>
          </cell>
          <cell r="DY140">
            <v>0</v>
          </cell>
          <cell r="DZ140">
            <v>0</v>
          </cell>
          <cell r="EA140" t="str">
            <v>C24</v>
          </cell>
          <cell r="EB140">
            <v>0</v>
          </cell>
          <cell r="EC140">
            <v>0</v>
          </cell>
          <cell r="ED140">
            <v>0</v>
          </cell>
          <cell r="EE140">
            <v>0</v>
          </cell>
          <cell r="EF140">
            <v>0</v>
          </cell>
          <cell r="EG140" t="str">
            <v>C25</v>
          </cell>
          <cell r="EH140">
            <v>0</v>
          </cell>
          <cell r="EI140">
            <v>0</v>
          </cell>
          <cell r="EJ140">
            <v>0</v>
          </cell>
          <cell r="EK140">
            <v>0</v>
          </cell>
          <cell r="EL140">
            <v>0</v>
          </cell>
          <cell r="EM140" t="str">
            <v>C26</v>
          </cell>
          <cell r="EN140">
            <v>0</v>
          </cell>
          <cell r="EO140">
            <v>0</v>
          </cell>
          <cell r="EP140">
            <v>0</v>
          </cell>
          <cell r="EQ140">
            <v>0</v>
          </cell>
          <cell r="ER140">
            <v>0</v>
          </cell>
          <cell r="ES140" t="str">
            <v>C27</v>
          </cell>
          <cell r="ET140">
            <v>0</v>
          </cell>
          <cell r="EU140">
            <v>0</v>
          </cell>
          <cell r="EV140">
            <v>0</v>
          </cell>
          <cell r="EW140">
            <v>0</v>
          </cell>
          <cell r="EX140">
            <v>0</v>
          </cell>
          <cell r="EY140" t="str">
            <v>C31</v>
          </cell>
          <cell r="EZ140">
            <v>0</v>
          </cell>
          <cell r="FA140">
            <v>0</v>
          </cell>
          <cell r="FB140">
            <v>0</v>
          </cell>
          <cell r="FC140">
            <v>0</v>
          </cell>
          <cell r="FD140">
            <v>0</v>
          </cell>
          <cell r="FE140" t="str">
            <v>C32</v>
          </cell>
          <cell r="FF140">
            <v>0</v>
          </cell>
          <cell r="FG140">
            <v>0</v>
          </cell>
          <cell r="FH140">
            <v>0</v>
          </cell>
          <cell r="FI140">
            <v>0</v>
          </cell>
          <cell r="FJ140">
            <v>0</v>
          </cell>
          <cell r="FK140" t="str">
            <v>C33</v>
          </cell>
          <cell r="FL140">
            <v>0</v>
          </cell>
          <cell r="FM140">
            <v>0</v>
          </cell>
          <cell r="FN140">
            <v>0</v>
          </cell>
          <cell r="FO140">
            <v>0</v>
          </cell>
          <cell r="FP140">
            <v>0</v>
          </cell>
          <cell r="FQ140" t="str">
            <v>C34</v>
          </cell>
          <cell r="FR140">
            <v>0</v>
          </cell>
          <cell r="FS140">
            <v>0</v>
          </cell>
          <cell r="FT140">
            <v>0</v>
          </cell>
          <cell r="FU140">
            <v>0</v>
          </cell>
          <cell r="FV140">
            <v>0</v>
          </cell>
          <cell r="FW140" t="str">
            <v>C35</v>
          </cell>
          <cell r="FX140">
            <v>0</v>
          </cell>
          <cell r="FY140">
            <v>0</v>
          </cell>
          <cell r="FZ140">
            <v>0</v>
          </cell>
          <cell r="GA140">
            <v>0</v>
          </cell>
          <cell r="GB140">
            <v>0</v>
          </cell>
          <cell r="GC140" t="str">
            <v>C36</v>
          </cell>
          <cell r="GD140">
            <v>0</v>
          </cell>
          <cell r="GE140">
            <v>0</v>
          </cell>
          <cell r="GF140">
            <v>0</v>
          </cell>
          <cell r="GG140">
            <v>0</v>
          </cell>
          <cell r="GH140">
            <v>0</v>
          </cell>
          <cell r="GI140" t="str">
            <v>C37</v>
          </cell>
          <cell r="GJ140">
            <v>0</v>
          </cell>
          <cell r="GK140">
            <v>0</v>
          </cell>
          <cell r="GL140">
            <v>0</v>
          </cell>
          <cell r="GM140">
            <v>0</v>
          </cell>
          <cell r="GN140">
            <v>0</v>
          </cell>
          <cell r="GO140" t="str">
            <v>C38</v>
          </cell>
          <cell r="GP140">
            <v>0</v>
          </cell>
          <cell r="GQ140">
            <v>0</v>
          </cell>
          <cell r="GR140">
            <v>0</v>
          </cell>
          <cell r="GS140">
            <v>0</v>
          </cell>
          <cell r="GT140">
            <v>0</v>
          </cell>
          <cell r="GU140" t="str">
            <v>C39</v>
          </cell>
          <cell r="GV140">
            <v>0</v>
          </cell>
          <cell r="GW140">
            <v>0</v>
          </cell>
          <cell r="GX140">
            <v>0</v>
          </cell>
          <cell r="GY140">
            <v>0</v>
          </cell>
          <cell r="GZ140">
            <v>0</v>
          </cell>
          <cell r="HA140" t="str">
            <v>C310</v>
          </cell>
          <cell r="HB140">
            <v>0</v>
          </cell>
          <cell r="HG140" t="str">
            <v>C310</v>
          </cell>
          <cell r="HH140">
            <v>0</v>
          </cell>
          <cell r="HM140" t="str">
            <v/>
          </cell>
          <cell r="HN140" t="str">
            <v/>
          </cell>
          <cell r="HS140">
            <v>3149</v>
          </cell>
          <cell r="HT140" t="str">
            <v>PKN</v>
          </cell>
          <cell r="HU140">
            <v>0</v>
          </cell>
          <cell r="HV140" t="str">
            <v>IND</v>
          </cell>
          <cell r="HW140">
            <v>0</v>
          </cell>
          <cell r="HX140" t="str">
            <v>MAT-W</v>
          </cell>
          <cell r="HY140">
            <v>0</v>
          </cell>
          <cell r="HZ140" t="str">
            <v>SEJ-W</v>
          </cell>
          <cell r="IA140">
            <v>0</v>
          </cell>
          <cell r="IB140" t="str">
            <v>IGR-W</v>
          </cell>
          <cell r="IC140">
            <v>0</v>
          </cell>
          <cell r="ID140" t="str">
            <v>SBO</v>
          </cell>
          <cell r="IE140">
            <v>0</v>
          </cell>
          <cell r="IF140" t="str">
            <v>PJO</v>
          </cell>
          <cell r="IG140">
            <v>0</v>
          </cell>
          <cell r="IH140" t="str">
            <v>PRA</v>
          </cell>
          <cell r="II140">
            <v>0</v>
          </cell>
          <cell r="IJ140" t="str">
            <v>JAW</v>
          </cell>
          <cell r="IK140">
            <v>0</v>
          </cell>
          <cell r="IL140" t="str">
            <v>ARB</v>
          </cell>
          <cell r="IM140">
            <v>0</v>
          </cell>
          <cell r="IN140" t="str">
            <v>PKM</v>
          </cell>
          <cell r="IO140">
            <v>0</v>
          </cell>
          <cell r="IP140" t="str">
            <v>GEO-P</v>
          </cell>
          <cell r="IQ140">
            <v>0</v>
          </cell>
          <cell r="IR140" t="str">
            <v>SEJ-P</v>
          </cell>
          <cell r="IS140">
            <v>0</v>
          </cell>
          <cell r="IT140" t="str">
            <v>SOS-P</v>
          </cell>
          <cell r="IU140">
            <v>0</v>
          </cell>
          <cell r="IV140" t="str">
            <v>EKO-P</v>
          </cell>
          <cell r="IW140">
            <v>0</v>
          </cell>
          <cell r="IX140" t="str">
            <v>BIO-L</v>
          </cell>
          <cell r="IY140">
            <v>0</v>
          </cell>
          <cell r="IZ140" t="str">
            <v>JEP-L</v>
          </cell>
          <cell r="JA140">
            <v>0</v>
          </cell>
        </row>
        <row r="141">
          <cell r="Q141" t="str">
            <v/>
          </cell>
          <cell r="AB141">
            <v>138</v>
          </cell>
          <cell r="AC141">
            <v>21</v>
          </cell>
          <cell r="AD141">
            <v>3150</v>
          </cell>
          <cell r="AE141" t="str">
            <v>9992966840</v>
          </cell>
          <cell r="AF141" t="str">
            <v>HERMAN ROMADHON</v>
          </cell>
          <cell r="AG141" t="str">
            <v>L</v>
          </cell>
          <cell r="AH141" t="str">
            <v>10-TSM.2</v>
          </cell>
          <cell r="AI141" t="str">
            <v>AGM</v>
          </cell>
          <cell r="AJ141">
            <v>0</v>
          </cell>
          <cell r="AK141">
            <v>0</v>
          </cell>
          <cell r="AL141">
            <v>0</v>
          </cell>
          <cell r="AM141">
            <v>0</v>
          </cell>
          <cell r="AN141">
            <v>0</v>
          </cell>
          <cell r="AO141" t="str">
            <v>PKN</v>
          </cell>
          <cell r="AP141">
            <v>0</v>
          </cell>
          <cell r="AQ141">
            <v>0</v>
          </cell>
          <cell r="AR141">
            <v>0</v>
          </cell>
          <cell r="AS141">
            <v>0</v>
          </cell>
          <cell r="AT141">
            <v>0</v>
          </cell>
          <cell r="AU141" t="str">
            <v>IND</v>
          </cell>
          <cell r="AV141">
            <v>0</v>
          </cell>
          <cell r="AW141">
            <v>0</v>
          </cell>
          <cell r="AX141">
            <v>0</v>
          </cell>
          <cell r="AY141">
            <v>0</v>
          </cell>
          <cell r="AZ141">
            <v>0</v>
          </cell>
          <cell r="BA141" t="str">
            <v>MAT</v>
          </cell>
          <cell r="BB141">
            <v>0</v>
          </cell>
          <cell r="BC141">
            <v>0</v>
          </cell>
          <cell r="BD141">
            <v>0</v>
          </cell>
          <cell r="BE141">
            <v>0</v>
          </cell>
          <cell r="BF141">
            <v>0</v>
          </cell>
          <cell r="BG141" t="str">
            <v>SEJ</v>
          </cell>
          <cell r="BH141">
            <v>0</v>
          </cell>
          <cell r="BI141">
            <v>0</v>
          </cell>
          <cell r="BJ141">
            <v>0</v>
          </cell>
          <cell r="BK141">
            <v>0</v>
          </cell>
          <cell r="BL141">
            <v>0</v>
          </cell>
          <cell r="BM141" t="str">
            <v>ING</v>
          </cell>
          <cell r="BN141">
            <v>0</v>
          </cell>
          <cell r="BO141">
            <v>0</v>
          </cell>
          <cell r="BP141">
            <v>0</v>
          </cell>
          <cell r="BQ141">
            <v>0</v>
          </cell>
          <cell r="BR141">
            <v>0</v>
          </cell>
          <cell r="BS141" t="str">
            <v>SBU</v>
          </cell>
          <cell r="BT141">
            <v>0</v>
          </cell>
          <cell r="BU141">
            <v>0</v>
          </cell>
          <cell r="BV141">
            <v>0</v>
          </cell>
          <cell r="BW141">
            <v>0</v>
          </cell>
          <cell r="BX141">
            <v>0</v>
          </cell>
          <cell r="BY141" t="str">
            <v>KWU</v>
          </cell>
          <cell r="BZ141">
            <v>0</v>
          </cell>
          <cell r="CA141">
            <v>0</v>
          </cell>
          <cell r="CB141">
            <v>0</v>
          </cell>
          <cell r="CC141">
            <v>0</v>
          </cell>
          <cell r="CD141">
            <v>0</v>
          </cell>
          <cell r="CE141" t="str">
            <v>POR</v>
          </cell>
          <cell r="CF141">
            <v>0</v>
          </cell>
          <cell r="CG141">
            <v>0</v>
          </cell>
          <cell r="CH141">
            <v>0</v>
          </cell>
          <cell r="CI141">
            <v>0</v>
          </cell>
          <cell r="CJ141">
            <v>0</v>
          </cell>
          <cell r="CK141" t="str">
            <v>JAW</v>
          </cell>
          <cell r="CL141">
            <v>0</v>
          </cell>
          <cell r="CM141">
            <v>0</v>
          </cell>
          <cell r="CN141">
            <v>0</v>
          </cell>
          <cell r="CO141">
            <v>0</v>
          </cell>
          <cell r="CP141">
            <v>0</v>
          </cell>
          <cell r="CQ141" t="str">
            <v>C11</v>
          </cell>
          <cell r="CR141">
            <v>0</v>
          </cell>
          <cell r="CS141">
            <v>0</v>
          </cell>
          <cell r="CT141">
            <v>0</v>
          </cell>
          <cell r="CU141">
            <v>0</v>
          </cell>
          <cell r="CV141">
            <v>0</v>
          </cell>
          <cell r="CW141" t="str">
            <v>C12</v>
          </cell>
          <cell r="CX141">
            <v>0</v>
          </cell>
          <cell r="CY141">
            <v>0</v>
          </cell>
          <cell r="CZ141">
            <v>0</v>
          </cell>
          <cell r="DA141">
            <v>0</v>
          </cell>
          <cell r="DB141">
            <v>0</v>
          </cell>
          <cell r="DC141" t="str">
            <v>C13</v>
          </cell>
          <cell r="DD141">
            <v>0</v>
          </cell>
          <cell r="DE141">
            <v>0</v>
          </cell>
          <cell r="DF141">
            <v>0</v>
          </cell>
          <cell r="DG141">
            <v>0</v>
          </cell>
          <cell r="DH141">
            <v>0</v>
          </cell>
          <cell r="DI141" t="str">
            <v>C21</v>
          </cell>
          <cell r="DJ141">
            <v>0</v>
          </cell>
          <cell r="DK141">
            <v>0</v>
          </cell>
          <cell r="DL141">
            <v>0</v>
          </cell>
          <cell r="DM141">
            <v>0</v>
          </cell>
          <cell r="DN141">
            <v>0</v>
          </cell>
          <cell r="DO141" t="str">
            <v>C22</v>
          </cell>
          <cell r="DP141">
            <v>0</v>
          </cell>
          <cell r="DQ141">
            <v>0</v>
          </cell>
          <cell r="DR141">
            <v>0</v>
          </cell>
          <cell r="DS141">
            <v>0</v>
          </cell>
          <cell r="DT141">
            <v>0</v>
          </cell>
          <cell r="DU141" t="str">
            <v>C23</v>
          </cell>
          <cell r="DV141">
            <v>0</v>
          </cell>
          <cell r="DW141">
            <v>0</v>
          </cell>
          <cell r="DX141">
            <v>0</v>
          </cell>
          <cell r="DY141">
            <v>0</v>
          </cell>
          <cell r="DZ141">
            <v>0</v>
          </cell>
          <cell r="EA141" t="str">
            <v>C24</v>
          </cell>
          <cell r="EB141">
            <v>0</v>
          </cell>
          <cell r="EC141">
            <v>0</v>
          </cell>
          <cell r="ED141">
            <v>0</v>
          </cell>
          <cell r="EE141">
            <v>0</v>
          </cell>
          <cell r="EF141">
            <v>0</v>
          </cell>
          <cell r="EG141" t="str">
            <v>C25</v>
          </cell>
          <cell r="EH141">
            <v>0</v>
          </cell>
          <cell r="EI141">
            <v>0</v>
          </cell>
          <cell r="EJ141">
            <v>0</v>
          </cell>
          <cell r="EK141">
            <v>0</v>
          </cell>
          <cell r="EL141">
            <v>0</v>
          </cell>
          <cell r="EM141" t="str">
            <v>C26</v>
          </cell>
          <cell r="EN141">
            <v>0</v>
          </cell>
          <cell r="EO141">
            <v>0</v>
          </cell>
          <cell r="EP141">
            <v>0</v>
          </cell>
          <cell r="EQ141">
            <v>0</v>
          </cell>
          <cell r="ER141">
            <v>0</v>
          </cell>
          <cell r="ES141" t="str">
            <v>C27</v>
          </cell>
          <cell r="ET141">
            <v>0</v>
          </cell>
          <cell r="EU141">
            <v>0</v>
          </cell>
          <cell r="EV141">
            <v>0</v>
          </cell>
          <cell r="EW141">
            <v>0</v>
          </cell>
          <cell r="EX141">
            <v>0</v>
          </cell>
          <cell r="EY141" t="str">
            <v>C31</v>
          </cell>
          <cell r="EZ141">
            <v>0</v>
          </cell>
          <cell r="FA141">
            <v>0</v>
          </cell>
          <cell r="FB141">
            <v>0</v>
          </cell>
          <cell r="FC141">
            <v>0</v>
          </cell>
          <cell r="FD141">
            <v>0</v>
          </cell>
          <cell r="FE141" t="str">
            <v>C32</v>
          </cell>
          <cell r="FF141">
            <v>0</v>
          </cell>
          <cell r="FG141">
            <v>0</v>
          </cell>
          <cell r="FH141">
            <v>0</v>
          </cell>
          <cell r="FI141">
            <v>0</v>
          </cell>
          <cell r="FJ141">
            <v>0</v>
          </cell>
          <cell r="FK141" t="str">
            <v>C33</v>
          </cell>
          <cell r="FL141">
            <v>0</v>
          </cell>
          <cell r="FM141">
            <v>0</v>
          </cell>
          <cell r="FN141">
            <v>0</v>
          </cell>
          <cell r="FO141">
            <v>0</v>
          </cell>
          <cell r="FP141">
            <v>0</v>
          </cell>
          <cell r="FQ141" t="str">
            <v>C34</v>
          </cell>
          <cell r="FR141">
            <v>0</v>
          </cell>
          <cell r="FS141">
            <v>0</v>
          </cell>
          <cell r="FT141">
            <v>0</v>
          </cell>
          <cell r="FU141">
            <v>0</v>
          </cell>
          <cell r="FV141">
            <v>0</v>
          </cell>
          <cell r="FW141" t="str">
            <v>C35</v>
          </cell>
          <cell r="FX141">
            <v>0</v>
          </cell>
          <cell r="FY141">
            <v>0</v>
          </cell>
          <cell r="FZ141">
            <v>0</v>
          </cell>
          <cell r="GA141">
            <v>0</v>
          </cell>
          <cell r="GB141">
            <v>0</v>
          </cell>
          <cell r="GC141" t="str">
            <v>C36</v>
          </cell>
          <cell r="GD141">
            <v>0</v>
          </cell>
          <cell r="GE141">
            <v>0</v>
          </cell>
          <cell r="GF141">
            <v>0</v>
          </cell>
          <cell r="GG141">
            <v>0</v>
          </cell>
          <cell r="GH141">
            <v>0</v>
          </cell>
          <cell r="GI141" t="str">
            <v>C37</v>
          </cell>
          <cell r="GJ141">
            <v>0</v>
          </cell>
          <cell r="GK141">
            <v>0</v>
          </cell>
          <cell r="GL141">
            <v>0</v>
          </cell>
          <cell r="GM141">
            <v>0</v>
          </cell>
          <cell r="GN141">
            <v>0</v>
          </cell>
          <cell r="GO141" t="str">
            <v>C38</v>
          </cell>
          <cell r="GP141">
            <v>0</v>
          </cell>
          <cell r="GQ141">
            <v>0</v>
          </cell>
          <cell r="GR141">
            <v>0</v>
          </cell>
          <cell r="GS141">
            <v>0</v>
          </cell>
          <cell r="GT141">
            <v>0</v>
          </cell>
          <cell r="GU141" t="str">
            <v>C39</v>
          </cell>
          <cell r="GV141">
            <v>0</v>
          </cell>
          <cell r="GW141">
            <v>0</v>
          </cell>
          <cell r="GX141">
            <v>0</v>
          </cell>
          <cell r="GY141">
            <v>0</v>
          </cell>
          <cell r="GZ141">
            <v>0</v>
          </cell>
          <cell r="HA141" t="str">
            <v>C310</v>
          </cell>
          <cell r="HB141">
            <v>0</v>
          </cell>
          <cell r="HG141" t="str">
            <v>C310</v>
          </cell>
          <cell r="HH141">
            <v>0</v>
          </cell>
          <cell r="HM141" t="str">
            <v/>
          </cell>
          <cell r="HN141" t="str">
            <v/>
          </cell>
          <cell r="HS141">
            <v>3150</v>
          </cell>
          <cell r="HT141" t="str">
            <v>PKN</v>
          </cell>
          <cell r="HU141">
            <v>0</v>
          </cell>
          <cell r="HV141" t="str">
            <v>IND</v>
          </cell>
          <cell r="HW141">
            <v>0</v>
          </cell>
          <cell r="HX141" t="str">
            <v>MAT-W</v>
          </cell>
          <cell r="HY141">
            <v>0</v>
          </cell>
          <cell r="HZ141" t="str">
            <v>SEJ-W</v>
          </cell>
          <cell r="IA141">
            <v>0</v>
          </cell>
          <cell r="IB141" t="str">
            <v>IGR-W</v>
          </cell>
          <cell r="IC141">
            <v>0</v>
          </cell>
          <cell r="ID141" t="str">
            <v>SBO</v>
          </cell>
          <cell r="IE141">
            <v>0</v>
          </cell>
          <cell r="IF141" t="str">
            <v>PJO</v>
          </cell>
          <cell r="IG141">
            <v>0</v>
          </cell>
          <cell r="IH141" t="str">
            <v>PRA</v>
          </cell>
          <cell r="II141">
            <v>0</v>
          </cell>
          <cell r="IJ141" t="str">
            <v>JAW</v>
          </cell>
          <cell r="IK141">
            <v>0</v>
          </cell>
          <cell r="IL141" t="str">
            <v>ARB</v>
          </cell>
          <cell r="IM141">
            <v>0</v>
          </cell>
          <cell r="IN141" t="str">
            <v>PKM</v>
          </cell>
          <cell r="IO141">
            <v>0</v>
          </cell>
          <cell r="IP141" t="str">
            <v>GEO-P</v>
          </cell>
          <cell r="IQ141">
            <v>0</v>
          </cell>
          <cell r="IR141" t="str">
            <v>SEJ-P</v>
          </cell>
          <cell r="IS141">
            <v>0</v>
          </cell>
          <cell r="IT141" t="str">
            <v>SOS-P</v>
          </cell>
          <cell r="IU141">
            <v>0</v>
          </cell>
          <cell r="IV141" t="str">
            <v>EKO-P</v>
          </cell>
          <cell r="IW141">
            <v>0</v>
          </cell>
          <cell r="IX141" t="str">
            <v>BIO-L</v>
          </cell>
          <cell r="IY141">
            <v>0</v>
          </cell>
          <cell r="IZ141" t="str">
            <v>JEP-L</v>
          </cell>
          <cell r="JA141">
            <v>0</v>
          </cell>
        </row>
        <row r="142">
          <cell r="Q142" t="str">
            <v/>
          </cell>
          <cell r="AB142">
            <v>139</v>
          </cell>
          <cell r="AC142">
            <v>22</v>
          </cell>
          <cell r="AD142">
            <v>3151</v>
          </cell>
          <cell r="AE142" t="str">
            <v>0009186350</v>
          </cell>
          <cell r="AF142" t="str">
            <v>HUSIN AL KOWI</v>
          </cell>
          <cell r="AG142" t="str">
            <v>L</v>
          </cell>
          <cell r="AH142" t="str">
            <v>10-TSM.2</v>
          </cell>
          <cell r="AI142" t="str">
            <v>AGM</v>
          </cell>
          <cell r="AJ142">
            <v>0</v>
          </cell>
          <cell r="AK142">
            <v>0</v>
          </cell>
          <cell r="AL142">
            <v>0</v>
          </cell>
          <cell r="AM142">
            <v>0</v>
          </cell>
          <cell r="AN142">
            <v>0</v>
          </cell>
          <cell r="AO142" t="str">
            <v>PKN</v>
          </cell>
          <cell r="AP142">
            <v>0</v>
          </cell>
          <cell r="AQ142">
            <v>0</v>
          </cell>
          <cell r="AR142">
            <v>0</v>
          </cell>
          <cell r="AS142">
            <v>0</v>
          </cell>
          <cell r="AT142">
            <v>0</v>
          </cell>
          <cell r="AU142" t="str">
            <v>IND</v>
          </cell>
          <cell r="AV142">
            <v>0</v>
          </cell>
          <cell r="AW142">
            <v>0</v>
          </cell>
          <cell r="AX142">
            <v>0</v>
          </cell>
          <cell r="AY142">
            <v>0</v>
          </cell>
          <cell r="AZ142">
            <v>0</v>
          </cell>
          <cell r="BA142" t="str">
            <v>MAT</v>
          </cell>
          <cell r="BB142">
            <v>0</v>
          </cell>
          <cell r="BC142">
            <v>0</v>
          </cell>
          <cell r="BD142">
            <v>0</v>
          </cell>
          <cell r="BE142">
            <v>0</v>
          </cell>
          <cell r="BF142">
            <v>0</v>
          </cell>
          <cell r="BG142" t="str">
            <v>SEJ</v>
          </cell>
          <cell r="BH142">
            <v>0</v>
          </cell>
          <cell r="BI142">
            <v>0</v>
          </cell>
          <cell r="BJ142">
            <v>0</v>
          </cell>
          <cell r="BK142">
            <v>0</v>
          </cell>
          <cell r="BL142">
            <v>0</v>
          </cell>
          <cell r="BM142" t="str">
            <v>ING</v>
          </cell>
          <cell r="BN142">
            <v>0</v>
          </cell>
          <cell r="BO142">
            <v>0</v>
          </cell>
          <cell r="BP142">
            <v>0</v>
          </cell>
          <cell r="BQ142">
            <v>0</v>
          </cell>
          <cell r="BR142">
            <v>0</v>
          </cell>
          <cell r="BS142" t="str">
            <v>SBU</v>
          </cell>
          <cell r="BT142">
            <v>0</v>
          </cell>
          <cell r="BU142">
            <v>0</v>
          </cell>
          <cell r="BV142">
            <v>0</v>
          </cell>
          <cell r="BW142">
            <v>0</v>
          </cell>
          <cell r="BX142">
            <v>0</v>
          </cell>
          <cell r="BY142" t="str">
            <v>KWU</v>
          </cell>
          <cell r="BZ142">
            <v>0</v>
          </cell>
          <cell r="CA142">
            <v>0</v>
          </cell>
          <cell r="CB142">
            <v>0</v>
          </cell>
          <cell r="CC142">
            <v>0</v>
          </cell>
          <cell r="CD142">
            <v>0</v>
          </cell>
          <cell r="CE142" t="str">
            <v>POR</v>
          </cell>
          <cell r="CF142">
            <v>0</v>
          </cell>
          <cell r="CG142">
            <v>0</v>
          </cell>
          <cell r="CH142">
            <v>0</v>
          </cell>
          <cell r="CI142">
            <v>0</v>
          </cell>
          <cell r="CJ142">
            <v>0</v>
          </cell>
          <cell r="CK142" t="str">
            <v>JAW</v>
          </cell>
          <cell r="CL142">
            <v>0</v>
          </cell>
          <cell r="CM142">
            <v>0</v>
          </cell>
          <cell r="CN142">
            <v>0</v>
          </cell>
          <cell r="CO142">
            <v>0</v>
          </cell>
          <cell r="CP142">
            <v>0</v>
          </cell>
          <cell r="CQ142" t="str">
            <v>C11</v>
          </cell>
          <cell r="CR142">
            <v>0</v>
          </cell>
          <cell r="CS142">
            <v>0</v>
          </cell>
          <cell r="CT142">
            <v>0</v>
          </cell>
          <cell r="CU142">
            <v>0</v>
          </cell>
          <cell r="CV142">
            <v>0</v>
          </cell>
          <cell r="CW142" t="str">
            <v>C12</v>
          </cell>
          <cell r="CX142">
            <v>0</v>
          </cell>
          <cell r="CY142">
            <v>0</v>
          </cell>
          <cell r="CZ142">
            <v>0</v>
          </cell>
          <cell r="DA142">
            <v>0</v>
          </cell>
          <cell r="DB142">
            <v>0</v>
          </cell>
          <cell r="DC142" t="str">
            <v>C13</v>
          </cell>
          <cell r="DD142">
            <v>0</v>
          </cell>
          <cell r="DE142">
            <v>0</v>
          </cell>
          <cell r="DF142">
            <v>0</v>
          </cell>
          <cell r="DG142">
            <v>0</v>
          </cell>
          <cell r="DH142">
            <v>0</v>
          </cell>
          <cell r="DI142" t="str">
            <v>C21</v>
          </cell>
          <cell r="DJ142">
            <v>0</v>
          </cell>
          <cell r="DK142">
            <v>0</v>
          </cell>
          <cell r="DL142">
            <v>0</v>
          </cell>
          <cell r="DM142">
            <v>0</v>
          </cell>
          <cell r="DN142">
            <v>0</v>
          </cell>
          <cell r="DO142" t="str">
            <v>C22</v>
          </cell>
          <cell r="DP142">
            <v>0</v>
          </cell>
          <cell r="DQ142">
            <v>0</v>
          </cell>
          <cell r="DR142">
            <v>0</v>
          </cell>
          <cell r="DS142">
            <v>0</v>
          </cell>
          <cell r="DT142">
            <v>0</v>
          </cell>
          <cell r="DU142" t="str">
            <v>C23</v>
          </cell>
          <cell r="DV142">
            <v>0</v>
          </cell>
          <cell r="DW142">
            <v>0</v>
          </cell>
          <cell r="DX142">
            <v>0</v>
          </cell>
          <cell r="DY142">
            <v>0</v>
          </cell>
          <cell r="DZ142">
            <v>0</v>
          </cell>
          <cell r="EA142" t="str">
            <v>C24</v>
          </cell>
          <cell r="EB142">
            <v>0</v>
          </cell>
          <cell r="EC142">
            <v>0</v>
          </cell>
          <cell r="ED142">
            <v>0</v>
          </cell>
          <cell r="EE142">
            <v>0</v>
          </cell>
          <cell r="EF142">
            <v>0</v>
          </cell>
          <cell r="EG142" t="str">
            <v>C25</v>
          </cell>
          <cell r="EH142">
            <v>0</v>
          </cell>
          <cell r="EI142">
            <v>0</v>
          </cell>
          <cell r="EJ142">
            <v>0</v>
          </cell>
          <cell r="EK142">
            <v>0</v>
          </cell>
          <cell r="EL142">
            <v>0</v>
          </cell>
          <cell r="EM142" t="str">
            <v>C26</v>
          </cell>
          <cell r="EN142">
            <v>0</v>
          </cell>
          <cell r="EO142">
            <v>0</v>
          </cell>
          <cell r="EP142">
            <v>0</v>
          </cell>
          <cell r="EQ142">
            <v>0</v>
          </cell>
          <cell r="ER142">
            <v>0</v>
          </cell>
          <cell r="ES142" t="str">
            <v>C27</v>
          </cell>
          <cell r="ET142">
            <v>0</v>
          </cell>
          <cell r="EU142">
            <v>0</v>
          </cell>
          <cell r="EV142">
            <v>0</v>
          </cell>
          <cell r="EW142">
            <v>0</v>
          </cell>
          <cell r="EX142">
            <v>0</v>
          </cell>
          <cell r="EY142" t="str">
            <v>C31</v>
          </cell>
          <cell r="EZ142">
            <v>0</v>
          </cell>
          <cell r="FA142">
            <v>0</v>
          </cell>
          <cell r="FB142">
            <v>0</v>
          </cell>
          <cell r="FC142">
            <v>0</v>
          </cell>
          <cell r="FD142">
            <v>0</v>
          </cell>
          <cell r="FE142" t="str">
            <v>C32</v>
          </cell>
          <cell r="FF142">
            <v>0</v>
          </cell>
          <cell r="FG142">
            <v>0</v>
          </cell>
          <cell r="FH142">
            <v>0</v>
          </cell>
          <cell r="FI142">
            <v>0</v>
          </cell>
          <cell r="FJ142">
            <v>0</v>
          </cell>
          <cell r="FK142" t="str">
            <v>C33</v>
          </cell>
          <cell r="FL142">
            <v>0</v>
          </cell>
          <cell r="FM142">
            <v>0</v>
          </cell>
          <cell r="FN142">
            <v>0</v>
          </cell>
          <cell r="FO142">
            <v>0</v>
          </cell>
          <cell r="FP142">
            <v>0</v>
          </cell>
          <cell r="FQ142" t="str">
            <v>C34</v>
          </cell>
          <cell r="FR142">
            <v>0</v>
          </cell>
          <cell r="FS142">
            <v>0</v>
          </cell>
          <cell r="FT142">
            <v>0</v>
          </cell>
          <cell r="FU142">
            <v>0</v>
          </cell>
          <cell r="FV142">
            <v>0</v>
          </cell>
          <cell r="FW142" t="str">
            <v>C35</v>
          </cell>
          <cell r="FX142">
            <v>0</v>
          </cell>
          <cell r="FY142">
            <v>0</v>
          </cell>
          <cell r="FZ142">
            <v>0</v>
          </cell>
          <cell r="GA142">
            <v>0</v>
          </cell>
          <cell r="GB142">
            <v>0</v>
          </cell>
          <cell r="GC142" t="str">
            <v>C36</v>
          </cell>
          <cell r="GD142">
            <v>0</v>
          </cell>
          <cell r="GE142">
            <v>0</v>
          </cell>
          <cell r="GF142">
            <v>0</v>
          </cell>
          <cell r="GG142">
            <v>0</v>
          </cell>
          <cell r="GH142">
            <v>0</v>
          </cell>
          <cell r="GI142" t="str">
            <v>C37</v>
          </cell>
          <cell r="GJ142">
            <v>0</v>
          </cell>
          <cell r="GK142">
            <v>0</v>
          </cell>
          <cell r="GL142">
            <v>0</v>
          </cell>
          <cell r="GM142">
            <v>0</v>
          </cell>
          <cell r="GN142">
            <v>0</v>
          </cell>
          <cell r="GO142" t="str">
            <v>C38</v>
          </cell>
          <cell r="GP142">
            <v>0</v>
          </cell>
          <cell r="GQ142">
            <v>0</v>
          </cell>
          <cell r="GR142">
            <v>0</v>
          </cell>
          <cell r="GS142">
            <v>0</v>
          </cell>
          <cell r="GT142">
            <v>0</v>
          </cell>
          <cell r="GU142" t="str">
            <v>C39</v>
          </cell>
          <cell r="GV142">
            <v>0</v>
          </cell>
          <cell r="GW142">
            <v>0</v>
          </cell>
          <cell r="GX142">
            <v>0</v>
          </cell>
          <cell r="GY142">
            <v>0</v>
          </cell>
          <cell r="GZ142">
            <v>0</v>
          </cell>
          <cell r="HA142" t="str">
            <v>C310</v>
          </cell>
          <cell r="HB142">
            <v>0</v>
          </cell>
          <cell r="HG142" t="str">
            <v>C310</v>
          </cell>
          <cell r="HH142">
            <v>0</v>
          </cell>
          <cell r="HM142" t="str">
            <v/>
          </cell>
          <cell r="HN142" t="str">
            <v/>
          </cell>
          <cell r="HS142">
            <v>3151</v>
          </cell>
          <cell r="HT142" t="str">
            <v>PKN</v>
          </cell>
          <cell r="HU142">
            <v>0</v>
          </cell>
          <cell r="HV142" t="str">
            <v>IND</v>
          </cell>
          <cell r="HW142">
            <v>0</v>
          </cell>
          <cell r="HX142" t="str">
            <v>MAT-W</v>
          </cell>
          <cell r="HY142">
            <v>0</v>
          </cell>
          <cell r="HZ142" t="str">
            <v>SEJ-W</v>
          </cell>
          <cell r="IA142">
            <v>0</v>
          </cell>
          <cell r="IB142" t="str">
            <v>IGR-W</v>
          </cell>
          <cell r="IC142">
            <v>0</v>
          </cell>
          <cell r="ID142" t="str">
            <v>SBO</v>
          </cell>
          <cell r="IE142">
            <v>0</v>
          </cell>
          <cell r="IF142" t="str">
            <v>PJO</v>
          </cell>
          <cell r="IG142">
            <v>0</v>
          </cell>
          <cell r="IH142" t="str">
            <v>PRA</v>
          </cell>
          <cell r="II142">
            <v>0</v>
          </cell>
          <cell r="IJ142" t="str">
            <v>JAW</v>
          </cell>
          <cell r="IK142">
            <v>0</v>
          </cell>
          <cell r="IL142" t="str">
            <v>ARB</v>
          </cell>
          <cell r="IM142">
            <v>0</v>
          </cell>
          <cell r="IN142" t="str">
            <v>PKM</v>
          </cell>
          <cell r="IO142">
            <v>0</v>
          </cell>
          <cell r="IP142" t="str">
            <v>GEO-P</v>
          </cell>
          <cell r="IQ142">
            <v>0</v>
          </cell>
          <cell r="IR142" t="str">
            <v>SEJ-P</v>
          </cell>
          <cell r="IS142">
            <v>0</v>
          </cell>
          <cell r="IT142" t="str">
            <v>SOS-P</v>
          </cell>
          <cell r="IU142">
            <v>0</v>
          </cell>
          <cell r="IV142" t="str">
            <v>EKO-P</v>
          </cell>
          <cell r="IW142">
            <v>0</v>
          </cell>
          <cell r="IX142" t="str">
            <v>BIO-L</v>
          </cell>
          <cell r="IY142">
            <v>0</v>
          </cell>
          <cell r="IZ142" t="str">
            <v>JEP-L</v>
          </cell>
          <cell r="JA142">
            <v>0</v>
          </cell>
        </row>
        <row r="143">
          <cell r="J143">
            <v>134</v>
          </cell>
          <cell r="K143">
            <v>135</v>
          </cell>
          <cell r="L143">
            <v>136</v>
          </cell>
          <cell r="M143">
            <v>137</v>
          </cell>
          <cell r="N143">
            <v>138</v>
          </cell>
          <cell r="O143">
            <v>139</v>
          </cell>
          <cell r="P143">
            <v>180</v>
          </cell>
          <cell r="Q143" t="str">
            <v/>
          </cell>
          <cell r="AB143">
            <v>140</v>
          </cell>
          <cell r="AC143">
            <v>23</v>
          </cell>
          <cell r="AD143">
            <v>3152</v>
          </cell>
          <cell r="AF143" t="str">
            <v>HUSNUL AMAM</v>
          </cell>
          <cell r="AG143" t="str">
            <v>L</v>
          </cell>
          <cell r="AH143" t="str">
            <v>10-TSM.2</v>
          </cell>
          <cell r="AI143" t="str">
            <v>AGM</v>
          </cell>
          <cell r="AJ143">
            <v>0</v>
          </cell>
          <cell r="AK143">
            <v>0</v>
          </cell>
          <cell r="AL143">
            <v>0</v>
          </cell>
          <cell r="AM143">
            <v>0</v>
          </cell>
          <cell r="AN143">
            <v>0</v>
          </cell>
          <cell r="AO143" t="str">
            <v>PKN</v>
          </cell>
          <cell r="AP143">
            <v>0</v>
          </cell>
          <cell r="AQ143">
            <v>0</v>
          </cell>
          <cell r="AR143">
            <v>0</v>
          </cell>
          <cell r="AS143">
            <v>0</v>
          </cell>
          <cell r="AT143">
            <v>0</v>
          </cell>
          <cell r="AU143" t="str">
            <v>IND</v>
          </cell>
          <cell r="AV143">
            <v>0</v>
          </cell>
          <cell r="AW143">
            <v>0</v>
          </cell>
          <cell r="AX143">
            <v>0</v>
          </cell>
          <cell r="AY143">
            <v>0</v>
          </cell>
          <cell r="AZ143">
            <v>0</v>
          </cell>
          <cell r="BA143" t="str">
            <v>MAT</v>
          </cell>
          <cell r="BB143">
            <v>0</v>
          </cell>
          <cell r="BC143">
            <v>0</v>
          </cell>
          <cell r="BD143">
            <v>0</v>
          </cell>
          <cell r="BE143">
            <v>0</v>
          </cell>
          <cell r="BF143">
            <v>0</v>
          </cell>
          <cell r="BG143" t="str">
            <v>SEJ</v>
          </cell>
          <cell r="BH143">
            <v>0</v>
          </cell>
          <cell r="BI143">
            <v>0</v>
          </cell>
          <cell r="BJ143">
            <v>0</v>
          </cell>
          <cell r="BK143">
            <v>0</v>
          </cell>
          <cell r="BL143">
            <v>0</v>
          </cell>
          <cell r="BM143" t="str">
            <v>ING</v>
          </cell>
          <cell r="BN143">
            <v>0</v>
          </cell>
          <cell r="BO143">
            <v>0</v>
          </cell>
          <cell r="BP143">
            <v>0</v>
          </cell>
          <cell r="BQ143">
            <v>0</v>
          </cell>
          <cell r="BR143">
            <v>0</v>
          </cell>
          <cell r="BS143" t="str">
            <v>SBU</v>
          </cell>
          <cell r="BT143">
            <v>0</v>
          </cell>
          <cell r="BU143">
            <v>0</v>
          </cell>
          <cell r="BV143">
            <v>0</v>
          </cell>
          <cell r="BW143">
            <v>0</v>
          </cell>
          <cell r="BX143">
            <v>0</v>
          </cell>
          <cell r="BY143" t="str">
            <v>KWU</v>
          </cell>
          <cell r="BZ143">
            <v>0</v>
          </cell>
          <cell r="CA143">
            <v>0</v>
          </cell>
          <cell r="CB143">
            <v>0</v>
          </cell>
          <cell r="CC143">
            <v>0</v>
          </cell>
          <cell r="CD143">
            <v>0</v>
          </cell>
          <cell r="CE143" t="str">
            <v>POR</v>
          </cell>
          <cell r="CF143">
            <v>0</v>
          </cell>
          <cell r="CG143">
            <v>0</v>
          </cell>
          <cell r="CH143">
            <v>0</v>
          </cell>
          <cell r="CI143">
            <v>0</v>
          </cell>
          <cell r="CJ143">
            <v>0</v>
          </cell>
          <cell r="CK143" t="str">
            <v>JAW</v>
          </cell>
          <cell r="CL143">
            <v>0</v>
          </cell>
          <cell r="CM143">
            <v>0</v>
          </cell>
          <cell r="CN143">
            <v>0</v>
          </cell>
          <cell r="CO143">
            <v>0</v>
          </cell>
          <cell r="CP143">
            <v>0</v>
          </cell>
          <cell r="CQ143" t="str">
            <v>C11</v>
          </cell>
          <cell r="CR143">
            <v>0</v>
          </cell>
          <cell r="CS143">
            <v>0</v>
          </cell>
          <cell r="CT143">
            <v>0</v>
          </cell>
          <cell r="CU143">
            <v>0</v>
          </cell>
          <cell r="CV143">
            <v>0</v>
          </cell>
          <cell r="CW143" t="str">
            <v>C12</v>
          </cell>
          <cell r="CX143">
            <v>0</v>
          </cell>
          <cell r="CY143">
            <v>0</v>
          </cell>
          <cell r="CZ143">
            <v>0</v>
          </cell>
          <cell r="DA143">
            <v>0</v>
          </cell>
          <cell r="DB143">
            <v>0</v>
          </cell>
          <cell r="DC143" t="str">
            <v>C13</v>
          </cell>
          <cell r="DD143">
            <v>0</v>
          </cell>
          <cell r="DE143">
            <v>0</v>
          </cell>
          <cell r="DF143">
            <v>0</v>
          </cell>
          <cell r="DG143">
            <v>0</v>
          </cell>
          <cell r="DH143">
            <v>0</v>
          </cell>
          <cell r="DI143" t="str">
            <v>C21</v>
          </cell>
          <cell r="DJ143">
            <v>0</v>
          </cell>
          <cell r="DK143">
            <v>0</v>
          </cell>
          <cell r="DL143">
            <v>0</v>
          </cell>
          <cell r="DM143">
            <v>0</v>
          </cell>
          <cell r="DN143">
            <v>0</v>
          </cell>
          <cell r="DO143" t="str">
            <v>C22</v>
          </cell>
          <cell r="DP143">
            <v>0</v>
          </cell>
          <cell r="DQ143">
            <v>0</v>
          </cell>
          <cell r="DR143">
            <v>0</v>
          </cell>
          <cell r="DS143">
            <v>0</v>
          </cell>
          <cell r="DT143">
            <v>0</v>
          </cell>
          <cell r="DU143" t="str">
            <v>C23</v>
          </cell>
          <cell r="DV143">
            <v>0</v>
          </cell>
          <cell r="DW143">
            <v>0</v>
          </cell>
          <cell r="DX143">
            <v>0</v>
          </cell>
          <cell r="DY143">
            <v>0</v>
          </cell>
          <cell r="DZ143">
            <v>0</v>
          </cell>
          <cell r="EA143" t="str">
            <v>C24</v>
          </cell>
          <cell r="EB143">
            <v>0</v>
          </cell>
          <cell r="EC143">
            <v>0</v>
          </cell>
          <cell r="ED143">
            <v>0</v>
          </cell>
          <cell r="EE143">
            <v>0</v>
          </cell>
          <cell r="EF143">
            <v>0</v>
          </cell>
          <cell r="EG143" t="str">
            <v>C25</v>
          </cell>
          <cell r="EH143">
            <v>0</v>
          </cell>
          <cell r="EI143">
            <v>0</v>
          </cell>
          <cell r="EJ143">
            <v>0</v>
          </cell>
          <cell r="EK143">
            <v>0</v>
          </cell>
          <cell r="EL143">
            <v>0</v>
          </cell>
          <cell r="EM143" t="str">
            <v>C26</v>
          </cell>
          <cell r="EN143">
            <v>0</v>
          </cell>
          <cell r="EO143">
            <v>0</v>
          </cell>
          <cell r="EP143">
            <v>0</v>
          </cell>
          <cell r="EQ143">
            <v>0</v>
          </cell>
          <cell r="ER143">
            <v>0</v>
          </cell>
          <cell r="ES143" t="str">
            <v>C27</v>
          </cell>
          <cell r="ET143">
            <v>0</v>
          </cell>
          <cell r="EU143">
            <v>0</v>
          </cell>
          <cell r="EV143">
            <v>0</v>
          </cell>
          <cell r="EW143">
            <v>0</v>
          </cell>
          <cell r="EX143">
            <v>0</v>
          </cell>
          <cell r="EY143" t="str">
            <v>C31</v>
          </cell>
          <cell r="EZ143">
            <v>0</v>
          </cell>
          <cell r="FA143">
            <v>0</v>
          </cell>
          <cell r="FB143">
            <v>0</v>
          </cell>
          <cell r="FC143">
            <v>0</v>
          </cell>
          <cell r="FD143">
            <v>0</v>
          </cell>
          <cell r="FE143" t="str">
            <v>C32</v>
          </cell>
          <cell r="FF143">
            <v>0</v>
          </cell>
          <cell r="FG143">
            <v>0</v>
          </cell>
          <cell r="FH143">
            <v>0</v>
          </cell>
          <cell r="FI143">
            <v>0</v>
          </cell>
          <cell r="FJ143">
            <v>0</v>
          </cell>
          <cell r="FK143" t="str">
            <v>C33</v>
          </cell>
          <cell r="FL143">
            <v>0</v>
          </cell>
          <cell r="FM143">
            <v>0</v>
          </cell>
          <cell r="FN143">
            <v>0</v>
          </cell>
          <cell r="FO143">
            <v>0</v>
          </cell>
          <cell r="FP143">
            <v>0</v>
          </cell>
          <cell r="FQ143" t="str">
            <v>C34</v>
          </cell>
          <cell r="FR143">
            <v>0</v>
          </cell>
          <cell r="FS143">
            <v>0</v>
          </cell>
          <cell r="FT143">
            <v>0</v>
          </cell>
          <cell r="FU143">
            <v>0</v>
          </cell>
          <cell r="FV143">
            <v>0</v>
          </cell>
          <cell r="FW143" t="str">
            <v>C35</v>
          </cell>
          <cell r="FX143">
            <v>0</v>
          </cell>
          <cell r="FY143">
            <v>0</v>
          </cell>
          <cell r="FZ143">
            <v>0</v>
          </cell>
          <cell r="GA143">
            <v>0</v>
          </cell>
          <cell r="GB143">
            <v>0</v>
          </cell>
          <cell r="GC143" t="str">
            <v>C36</v>
          </cell>
          <cell r="GD143">
            <v>0</v>
          </cell>
          <cell r="GE143">
            <v>0</v>
          </cell>
          <cell r="GF143">
            <v>0</v>
          </cell>
          <cell r="GG143">
            <v>0</v>
          </cell>
          <cell r="GH143">
            <v>0</v>
          </cell>
          <cell r="GI143" t="str">
            <v>C37</v>
          </cell>
          <cell r="GJ143">
            <v>0</v>
          </cell>
          <cell r="GK143">
            <v>0</v>
          </cell>
          <cell r="GL143">
            <v>0</v>
          </cell>
          <cell r="GM143">
            <v>0</v>
          </cell>
          <cell r="GN143">
            <v>0</v>
          </cell>
          <cell r="GO143" t="str">
            <v>C38</v>
          </cell>
          <cell r="GP143">
            <v>0</v>
          </cell>
          <cell r="GQ143">
            <v>0</v>
          </cell>
          <cell r="GR143">
            <v>0</v>
          </cell>
          <cell r="GS143">
            <v>0</v>
          </cell>
          <cell r="GT143">
            <v>0</v>
          </cell>
          <cell r="GU143" t="str">
            <v>C39</v>
          </cell>
          <cell r="GV143">
            <v>0</v>
          </cell>
          <cell r="GW143">
            <v>0</v>
          </cell>
          <cell r="GX143">
            <v>0</v>
          </cell>
          <cell r="GY143">
            <v>0</v>
          </cell>
          <cell r="GZ143">
            <v>0</v>
          </cell>
          <cell r="HA143" t="str">
            <v>C310</v>
          </cell>
          <cell r="HB143">
            <v>0</v>
          </cell>
          <cell r="HG143" t="str">
            <v>C310</v>
          </cell>
          <cell r="HH143">
            <v>0</v>
          </cell>
          <cell r="HM143" t="str">
            <v/>
          </cell>
          <cell r="HN143" t="str">
            <v/>
          </cell>
          <cell r="HS143">
            <v>3152</v>
          </cell>
          <cell r="HT143" t="str">
            <v>PKN</v>
          </cell>
          <cell r="HU143">
            <v>0</v>
          </cell>
          <cell r="HV143" t="str">
            <v>IND</v>
          </cell>
          <cell r="HW143">
            <v>0</v>
          </cell>
          <cell r="HX143" t="str">
            <v>MAT-W</v>
          </cell>
          <cell r="HY143">
            <v>0</v>
          </cell>
          <cell r="HZ143" t="str">
            <v>SEJ-W</v>
          </cell>
          <cell r="IA143">
            <v>0</v>
          </cell>
          <cell r="IB143" t="str">
            <v>IGR-W</v>
          </cell>
          <cell r="IC143">
            <v>0</v>
          </cell>
          <cell r="ID143" t="str">
            <v>SBO</v>
          </cell>
          <cell r="IE143">
            <v>0</v>
          </cell>
          <cell r="IF143" t="str">
            <v>PJO</v>
          </cell>
          <cell r="IG143">
            <v>0</v>
          </cell>
          <cell r="IH143" t="str">
            <v>PRA</v>
          </cell>
          <cell r="II143">
            <v>0</v>
          </cell>
          <cell r="IJ143" t="str">
            <v>JAW</v>
          </cell>
          <cell r="IK143">
            <v>0</v>
          </cell>
          <cell r="IL143" t="str">
            <v>ARB</v>
          </cell>
          <cell r="IM143">
            <v>0</v>
          </cell>
          <cell r="IN143" t="str">
            <v>PKM</v>
          </cell>
          <cell r="IO143">
            <v>0</v>
          </cell>
          <cell r="IP143" t="str">
            <v>GEO-P</v>
          </cell>
          <cell r="IQ143">
            <v>0</v>
          </cell>
          <cell r="IR143" t="str">
            <v>SEJ-P</v>
          </cell>
          <cell r="IS143">
            <v>0</v>
          </cell>
          <cell r="IT143" t="str">
            <v>SOS-P</v>
          </cell>
          <cell r="IU143">
            <v>0</v>
          </cell>
          <cell r="IV143" t="str">
            <v>EKO-P</v>
          </cell>
          <cell r="IW143">
            <v>0</v>
          </cell>
          <cell r="IX143" t="str">
            <v>BIO-L</v>
          </cell>
          <cell r="IY143">
            <v>0</v>
          </cell>
          <cell r="IZ143" t="str">
            <v>JEP-L</v>
          </cell>
          <cell r="JA143">
            <v>0</v>
          </cell>
        </row>
        <row r="144">
          <cell r="J144">
            <v>128</v>
          </cell>
          <cell r="K144">
            <v>129</v>
          </cell>
          <cell r="L144">
            <v>130</v>
          </cell>
          <cell r="M144">
            <v>131</v>
          </cell>
          <cell r="N144">
            <v>132</v>
          </cell>
          <cell r="O144">
            <v>133</v>
          </cell>
          <cell r="P144">
            <v>178</v>
          </cell>
          <cell r="Q144" t="str">
            <v/>
          </cell>
          <cell r="AB144">
            <v>141</v>
          </cell>
          <cell r="AC144">
            <v>24</v>
          </cell>
          <cell r="AD144">
            <v>3153</v>
          </cell>
          <cell r="AE144" t="str">
            <v>0011712311</v>
          </cell>
          <cell r="AF144" t="str">
            <v>IQBAL RAHMAT MAULANA</v>
          </cell>
          <cell r="AG144" t="str">
            <v>L</v>
          </cell>
          <cell r="AH144" t="str">
            <v>10-TSM.2</v>
          </cell>
          <cell r="AI144" t="str">
            <v>AGM</v>
          </cell>
          <cell r="AJ144">
            <v>0</v>
          </cell>
          <cell r="AK144">
            <v>0</v>
          </cell>
          <cell r="AL144">
            <v>0</v>
          </cell>
          <cell r="AM144">
            <v>0</v>
          </cell>
          <cell r="AN144">
            <v>0</v>
          </cell>
          <cell r="AO144" t="str">
            <v>PKN</v>
          </cell>
          <cell r="AP144">
            <v>0</v>
          </cell>
          <cell r="AQ144">
            <v>0</v>
          </cell>
          <cell r="AR144">
            <v>0</v>
          </cell>
          <cell r="AS144">
            <v>0</v>
          </cell>
          <cell r="AT144">
            <v>0</v>
          </cell>
          <cell r="AU144" t="str">
            <v>IND</v>
          </cell>
          <cell r="AV144">
            <v>0</v>
          </cell>
          <cell r="AW144">
            <v>0</v>
          </cell>
          <cell r="AX144">
            <v>0</v>
          </cell>
          <cell r="AY144">
            <v>0</v>
          </cell>
          <cell r="AZ144">
            <v>0</v>
          </cell>
          <cell r="BA144" t="str">
            <v>MAT</v>
          </cell>
          <cell r="BB144">
            <v>0</v>
          </cell>
          <cell r="BC144">
            <v>0</v>
          </cell>
          <cell r="BD144">
            <v>0</v>
          </cell>
          <cell r="BE144">
            <v>0</v>
          </cell>
          <cell r="BF144">
            <v>0</v>
          </cell>
          <cell r="BG144" t="str">
            <v>SEJ</v>
          </cell>
          <cell r="BH144">
            <v>0</v>
          </cell>
          <cell r="BI144">
            <v>0</v>
          </cell>
          <cell r="BJ144">
            <v>0</v>
          </cell>
          <cell r="BK144">
            <v>0</v>
          </cell>
          <cell r="BL144">
            <v>0</v>
          </cell>
          <cell r="BM144" t="str">
            <v>ING</v>
          </cell>
          <cell r="BN144">
            <v>0</v>
          </cell>
          <cell r="BO144">
            <v>0</v>
          </cell>
          <cell r="BP144">
            <v>0</v>
          </cell>
          <cell r="BQ144">
            <v>0</v>
          </cell>
          <cell r="BR144">
            <v>0</v>
          </cell>
          <cell r="BS144" t="str">
            <v>SBU</v>
          </cell>
          <cell r="BT144">
            <v>0</v>
          </cell>
          <cell r="BU144">
            <v>0</v>
          </cell>
          <cell r="BV144">
            <v>0</v>
          </cell>
          <cell r="BW144">
            <v>0</v>
          </cell>
          <cell r="BX144">
            <v>0</v>
          </cell>
          <cell r="BY144" t="str">
            <v>KWU</v>
          </cell>
          <cell r="BZ144">
            <v>0</v>
          </cell>
          <cell r="CA144">
            <v>0</v>
          </cell>
          <cell r="CB144">
            <v>0</v>
          </cell>
          <cell r="CC144">
            <v>0</v>
          </cell>
          <cell r="CD144">
            <v>0</v>
          </cell>
          <cell r="CE144" t="str">
            <v>POR</v>
          </cell>
          <cell r="CF144">
            <v>0</v>
          </cell>
          <cell r="CG144">
            <v>0</v>
          </cell>
          <cell r="CH144">
            <v>0</v>
          </cell>
          <cell r="CI144">
            <v>0</v>
          </cell>
          <cell r="CJ144">
            <v>0</v>
          </cell>
          <cell r="CK144" t="str">
            <v>JAW</v>
          </cell>
          <cell r="CL144">
            <v>0</v>
          </cell>
          <cell r="CM144">
            <v>0</v>
          </cell>
          <cell r="CN144">
            <v>0</v>
          </cell>
          <cell r="CO144">
            <v>0</v>
          </cell>
          <cell r="CP144">
            <v>0</v>
          </cell>
          <cell r="CQ144" t="str">
            <v>C11</v>
          </cell>
          <cell r="CR144">
            <v>0</v>
          </cell>
          <cell r="CS144">
            <v>0</v>
          </cell>
          <cell r="CT144">
            <v>0</v>
          </cell>
          <cell r="CU144">
            <v>0</v>
          </cell>
          <cell r="CV144">
            <v>0</v>
          </cell>
          <cell r="CW144" t="str">
            <v>C12</v>
          </cell>
          <cell r="CX144">
            <v>0</v>
          </cell>
          <cell r="CY144">
            <v>0</v>
          </cell>
          <cell r="CZ144">
            <v>0</v>
          </cell>
          <cell r="DA144">
            <v>0</v>
          </cell>
          <cell r="DB144">
            <v>0</v>
          </cell>
          <cell r="DC144" t="str">
            <v>C13</v>
          </cell>
          <cell r="DD144">
            <v>0</v>
          </cell>
          <cell r="DE144">
            <v>0</v>
          </cell>
          <cell r="DF144">
            <v>0</v>
          </cell>
          <cell r="DG144">
            <v>0</v>
          </cell>
          <cell r="DH144">
            <v>0</v>
          </cell>
          <cell r="DI144" t="str">
            <v>C21</v>
          </cell>
          <cell r="DJ144">
            <v>0</v>
          </cell>
          <cell r="DK144">
            <v>0</v>
          </cell>
          <cell r="DL144">
            <v>0</v>
          </cell>
          <cell r="DM144">
            <v>0</v>
          </cell>
          <cell r="DN144">
            <v>0</v>
          </cell>
          <cell r="DO144" t="str">
            <v>C22</v>
          </cell>
          <cell r="DP144">
            <v>0</v>
          </cell>
          <cell r="DQ144">
            <v>0</v>
          </cell>
          <cell r="DR144">
            <v>0</v>
          </cell>
          <cell r="DS144">
            <v>0</v>
          </cell>
          <cell r="DT144">
            <v>0</v>
          </cell>
          <cell r="DU144" t="str">
            <v>C23</v>
          </cell>
          <cell r="DV144">
            <v>0</v>
          </cell>
          <cell r="DW144">
            <v>0</v>
          </cell>
          <cell r="DX144">
            <v>0</v>
          </cell>
          <cell r="DY144">
            <v>0</v>
          </cell>
          <cell r="DZ144">
            <v>0</v>
          </cell>
          <cell r="EA144" t="str">
            <v>C24</v>
          </cell>
          <cell r="EB144">
            <v>0</v>
          </cell>
          <cell r="EC144">
            <v>0</v>
          </cell>
          <cell r="ED144">
            <v>0</v>
          </cell>
          <cell r="EE144">
            <v>0</v>
          </cell>
          <cell r="EF144">
            <v>0</v>
          </cell>
          <cell r="EG144" t="str">
            <v>C25</v>
          </cell>
          <cell r="EH144">
            <v>0</v>
          </cell>
          <cell r="EI144">
            <v>0</v>
          </cell>
          <cell r="EJ144">
            <v>0</v>
          </cell>
          <cell r="EK144">
            <v>0</v>
          </cell>
          <cell r="EL144">
            <v>0</v>
          </cell>
          <cell r="EM144" t="str">
            <v>C26</v>
          </cell>
          <cell r="EN144">
            <v>0</v>
          </cell>
          <cell r="EO144">
            <v>0</v>
          </cell>
          <cell r="EP144">
            <v>0</v>
          </cell>
          <cell r="EQ144">
            <v>0</v>
          </cell>
          <cell r="ER144">
            <v>0</v>
          </cell>
          <cell r="ES144" t="str">
            <v>C27</v>
          </cell>
          <cell r="ET144">
            <v>0</v>
          </cell>
          <cell r="EU144">
            <v>0</v>
          </cell>
          <cell r="EV144">
            <v>0</v>
          </cell>
          <cell r="EW144">
            <v>0</v>
          </cell>
          <cell r="EX144">
            <v>0</v>
          </cell>
          <cell r="EY144" t="str">
            <v>C31</v>
          </cell>
          <cell r="EZ144">
            <v>0</v>
          </cell>
          <cell r="FA144">
            <v>0</v>
          </cell>
          <cell r="FB144">
            <v>0</v>
          </cell>
          <cell r="FC144">
            <v>0</v>
          </cell>
          <cell r="FD144">
            <v>0</v>
          </cell>
          <cell r="FE144" t="str">
            <v>C32</v>
          </cell>
          <cell r="FF144">
            <v>0</v>
          </cell>
          <cell r="FG144">
            <v>0</v>
          </cell>
          <cell r="FH144">
            <v>0</v>
          </cell>
          <cell r="FI144">
            <v>0</v>
          </cell>
          <cell r="FJ144">
            <v>0</v>
          </cell>
          <cell r="FK144" t="str">
            <v>C33</v>
          </cell>
          <cell r="FL144">
            <v>0</v>
          </cell>
          <cell r="FM144">
            <v>0</v>
          </cell>
          <cell r="FN144">
            <v>0</v>
          </cell>
          <cell r="FO144">
            <v>0</v>
          </cell>
          <cell r="FP144">
            <v>0</v>
          </cell>
          <cell r="FQ144" t="str">
            <v>C34</v>
          </cell>
          <cell r="FR144">
            <v>0</v>
          </cell>
          <cell r="FS144">
            <v>0</v>
          </cell>
          <cell r="FT144">
            <v>0</v>
          </cell>
          <cell r="FU144">
            <v>0</v>
          </cell>
          <cell r="FV144">
            <v>0</v>
          </cell>
          <cell r="FW144" t="str">
            <v>C35</v>
          </cell>
          <cell r="FX144">
            <v>0</v>
          </cell>
          <cell r="FY144">
            <v>0</v>
          </cell>
          <cell r="FZ144">
            <v>0</v>
          </cell>
          <cell r="GA144">
            <v>0</v>
          </cell>
          <cell r="GB144">
            <v>0</v>
          </cell>
          <cell r="GC144" t="str">
            <v>C36</v>
          </cell>
          <cell r="GD144">
            <v>0</v>
          </cell>
          <cell r="GE144">
            <v>0</v>
          </cell>
          <cell r="GF144">
            <v>0</v>
          </cell>
          <cell r="GG144">
            <v>0</v>
          </cell>
          <cell r="GH144">
            <v>0</v>
          </cell>
          <cell r="GI144" t="str">
            <v>C37</v>
          </cell>
          <cell r="GJ144">
            <v>0</v>
          </cell>
          <cell r="GK144">
            <v>0</v>
          </cell>
          <cell r="GL144">
            <v>0</v>
          </cell>
          <cell r="GM144">
            <v>0</v>
          </cell>
          <cell r="GN144">
            <v>0</v>
          </cell>
          <cell r="GO144" t="str">
            <v>C38</v>
          </cell>
          <cell r="GP144">
            <v>0</v>
          </cell>
          <cell r="GQ144">
            <v>0</v>
          </cell>
          <cell r="GR144">
            <v>0</v>
          </cell>
          <cell r="GS144">
            <v>0</v>
          </cell>
          <cell r="GT144">
            <v>0</v>
          </cell>
          <cell r="GU144" t="str">
            <v>C39</v>
          </cell>
          <cell r="GV144">
            <v>0</v>
          </cell>
          <cell r="GW144">
            <v>0</v>
          </cell>
          <cell r="GX144">
            <v>0</v>
          </cell>
          <cell r="GY144">
            <v>0</v>
          </cell>
          <cell r="GZ144">
            <v>0</v>
          </cell>
          <cell r="HA144" t="str">
            <v>C310</v>
          </cell>
          <cell r="HB144">
            <v>0</v>
          </cell>
          <cell r="HG144" t="str">
            <v>C310</v>
          </cell>
          <cell r="HH144">
            <v>0</v>
          </cell>
          <cell r="HM144" t="str">
            <v/>
          </cell>
          <cell r="HN144" t="str">
            <v/>
          </cell>
          <cell r="HS144">
            <v>3153</v>
          </cell>
          <cell r="HT144" t="str">
            <v>PKN</v>
          </cell>
          <cell r="HU144">
            <v>0</v>
          </cell>
          <cell r="HV144" t="str">
            <v>IND</v>
          </cell>
          <cell r="HW144">
            <v>0</v>
          </cell>
          <cell r="HX144" t="str">
            <v>MAT-W</v>
          </cell>
          <cell r="HY144">
            <v>0</v>
          </cell>
          <cell r="HZ144" t="str">
            <v>SEJ-W</v>
          </cell>
          <cell r="IA144">
            <v>0</v>
          </cell>
          <cell r="IB144" t="str">
            <v>IGR-W</v>
          </cell>
          <cell r="IC144">
            <v>0</v>
          </cell>
          <cell r="ID144" t="str">
            <v>SBO</v>
          </cell>
          <cell r="IE144">
            <v>0</v>
          </cell>
          <cell r="IF144" t="str">
            <v>PJO</v>
          </cell>
          <cell r="IG144">
            <v>0</v>
          </cell>
          <cell r="IH144" t="str">
            <v>PRA</v>
          </cell>
          <cell r="II144">
            <v>0</v>
          </cell>
          <cell r="IJ144" t="str">
            <v>JAW</v>
          </cell>
          <cell r="IK144">
            <v>0</v>
          </cell>
          <cell r="IL144" t="str">
            <v>ARB</v>
          </cell>
          <cell r="IM144">
            <v>0</v>
          </cell>
          <cell r="IN144" t="str">
            <v>PKM</v>
          </cell>
          <cell r="IO144">
            <v>0</v>
          </cell>
          <cell r="IP144" t="str">
            <v>GEO-P</v>
          </cell>
          <cell r="IQ144">
            <v>0</v>
          </cell>
          <cell r="IR144" t="str">
            <v>SEJ-P</v>
          </cell>
          <cell r="IS144">
            <v>0</v>
          </cell>
          <cell r="IT144" t="str">
            <v>SOS-P</v>
          </cell>
          <cell r="IU144">
            <v>0</v>
          </cell>
          <cell r="IV144" t="str">
            <v>EKO-P</v>
          </cell>
          <cell r="IW144">
            <v>0</v>
          </cell>
          <cell r="IX144" t="str">
            <v>BIO-L</v>
          </cell>
          <cell r="IY144">
            <v>0</v>
          </cell>
          <cell r="IZ144" t="str">
            <v>JEP-L</v>
          </cell>
          <cell r="JA144">
            <v>0</v>
          </cell>
        </row>
        <row r="145">
          <cell r="J145">
            <v>134</v>
          </cell>
          <cell r="K145">
            <v>135</v>
          </cell>
          <cell r="L145">
            <v>136</v>
          </cell>
          <cell r="M145">
            <v>137</v>
          </cell>
          <cell r="N145">
            <v>138</v>
          </cell>
          <cell r="O145">
            <v>139</v>
          </cell>
          <cell r="P145">
            <v>180</v>
          </cell>
          <cell r="Q145" t="str">
            <v/>
          </cell>
          <cell r="AB145">
            <v>142</v>
          </cell>
          <cell r="AC145">
            <v>25</v>
          </cell>
          <cell r="AD145">
            <v>3154</v>
          </cell>
          <cell r="AE145" t="str">
            <v>0010079969</v>
          </cell>
          <cell r="AF145" t="str">
            <v>IRFAN NURKHAMIM</v>
          </cell>
          <cell r="AG145" t="str">
            <v>L</v>
          </cell>
          <cell r="AH145" t="str">
            <v>10-TSM.2</v>
          </cell>
          <cell r="AI145" t="str">
            <v>AGM</v>
          </cell>
          <cell r="AJ145">
            <v>0</v>
          </cell>
          <cell r="AK145">
            <v>0</v>
          </cell>
          <cell r="AL145">
            <v>0</v>
          </cell>
          <cell r="AM145">
            <v>0</v>
          </cell>
          <cell r="AN145">
            <v>0</v>
          </cell>
          <cell r="AO145" t="str">
            <v>PKN</v>
          </cell>
          <cell r="AP145">
            <v>0</v>
          </cell>
          <cell r="AQ145">
            <v>0</v>
          </cell>
          <cell r="AR145">
            <v>0</v>
          </cell>
          <cell r="AS145">
            <v>0</v>
          </cell>
          <cell r="AT145">
            <v>0</v>
          </cell>
          <cell r="AU145" t="str">
            <v>IND</v>
          </cell>
          <cell r="AV145">
            <v>0</v>
          </cell>
          <cell r="AW145">
            <v>0</v>
          </cell>
          <cell r="AX145">
            <v>0</v>
          </cell>
          <cell r="AY145">
            <v>0</v>
          </cell>
          <cell r="AZ145">
            <v>0</v>
          </cell>
          <cell r="BA145" t="str">
            <v>MAT</v>
          </cell>
          <cell r="BB145">
            <v>0</v>
          </cell>
          <cell r="BC145">
            <v>0</v>
          </cell>
          <cell r="BD145">
            <v>0</v>
          </cell>
          <cell r="BE145">
            <v>0</v>
          </cell>
          <cell r="BF145">
            <v>0</v>
          </cell>
          <cell r="BG145" t="str">
            <v>SEJ</v>
          </cell>
          <cell r="BH145">
            <v>0</v>
          </cell>
          <cell r="BI145">
            <v>0</v>
          </cell>
          <cell r="BJ145">
            <v>0</v>
          </cell>
          <cell r="BK145">
            <v>0</v>
          </cell>
          <cell r="BL145">
            <v>0</v>
          </cell>
          <cell r="BM145" t="str">
            <v>ING</v>
          </cell>
          <cell r="BN145">
            <v>0</v>
          </cell>
          <cell r="BO145">
            <v>0</v>
          </cell>
          <cell r="BP145">
            <v>0</v>
          </cell>
          <cell r="BQ145">
            <v>0</v>
          </cell>
          <cell r="BR145">
            <v>0</v>
          </cell>
          <cell r="BS145" t="str">
            <v>SBU</v>
          </cell>
          <cell r="BT145">
            <v>0</v>
          </cell>
          <cell r="BU145">
            <v>0</v>
          </cell>
          <cell r="BV145">
            <v>0</v>
          </cell>
          <cell r="BW145">
            <v>0</v>
          </cell>
          <cell r="BX145">
            <v>0</v>
          </cell>
          <cell r="BY145" t="str">
            <v>KWU</v>
          </cell>
          <cell r="BZ145">
            <v>0</v>
          </cell>
          <cell r="CA145">
            <v>0</v>
          </cell>
          <cell r="CB145">
            <v>0</v>
          </cell>
          <cell r="CC145">
            <v>0</v>
          </cell>
          <cell r="CD145">
            <v>0</v>
          </cell>
          <cell r="CE145" t="str">
            <v>POR</v>
          </cell>
          <cell r="CF145">
            <v>0</v>
          </cell>
          <cell r="CG145">
            <v>0</v>
          </cell>
          <cell r="CH145">
            <v>0</v>
          </cell>
          <cell r="CI145">
            <v>0</v>
          </cell>
          <cell r="CJ145">
            <v>0</v>
          </cell>
          <cell r="CK145" t="str">
            <v>JAW</v>
          </cell>
          <cell r="CL145">
            <v>0</v>
          </cell>
          <cell r="CM145">
            <v>0</v>
          </cell>
          <cell r="CN145">
            <v>0</v>
          </cell>
          <cell r="CO145">
            <v>0</v>
          </cell>
          <cell r="CP145">
            <v>0</v>
          </cell>
          <cell r="CQ145" t="str">
            <v>C11</v>
          </cell>
          <cell r="CR145">
            <v>0</v>
          </cell>
          <cell r="CS145">
            <v>0</v>
          </cell>
          <cell r="CT145">
            <v>0</v>
          </cell>
          <cell r="CU145">
            <v>0</v>
          </cell>
          <cell r="CV145">
            <v>0</v>
          </cell>
          <cell r="CW145" t="str">
            <v>C12</v>
          </cell>
          <cell r="CX145">
            <v>0</v>
          </cell>
          <cell r="CY145">
            <v>0</v>
          </cell>
          <cell r="CZ145">
            <v>0</v>
          </cell>
          <cell r="DA145">
            <v>0</v>
          </cell>
          <cell r="DB145">
            <v>0</v>
          </cell>
          <cell r="DC145" t="str">
            <v>C13</v>
          </cell>
          <cell r="DD145">
            <v>0</v>
          </cell>
          <cell r="DE145">
            <v>0</v>
          </cell>
          <cell r="DF145">
            <v>0</v>
          </cell>
          <cell r="DG145">
            <v>0</v>
          </cell>
          <cell r="DH145">
            <v>0</v>
          </cell>
          <cell r="DI145" t="str">
            <v>C21</v>
          </cell>
          <cell r="DJ145">
            <v>0</v>
          </cell>
          <cell r="DK145">
            <v>0</v>
          </cell>
          <cell r="DL145">
            <v>0</v>
          </cell>
          <cell r="DM145">
            <v>0</v>
          </cell>
          <cell r="DN145">
            <v>0</v>
          </cell>
          <cell r="DO145" t="str">
            <v>C22</v>
          </cell>
          <cell r="DP145">
            <v>0</v>
          </cell>
          <cell r="DQ145">
            <v>0</v>
          </cell>
          <cell r="DR145">
            <v>0</v>
          </cell>
          <cell r="DS145">
            <v>0</v>
          </cell>
          <cell r="DT145">
            <v>0</v>
          </cell>
          <cell r="DU145" t="str">
            <v>C23</v>
          </cell>
          <cell r="DV145">
            <v>0</v>
          </cell>
          <cell r="DW145">
            <v>0</v>
          </cell>
          <cell r="DX145">
            <v>0</v>
          </cell>
          <cell r="DY145">
            <v>0</v>
          </cell>
          <cell r="DZ145">
            <v>0</v>
          </cell>
          <cell r="EA145" t="str">
            <v>C24</v>
          </cell>
          <cell r="EB145">
            <v>0</v>
          </cell>
          <cell r="EC145">
            <v>0</v>
          </cell>
          <cell r="ED145">
            <v>0</v>
          </cell>
          <cell r="EE145">
            <v>0</v>
          </cell>
          <cell r="EF145">
            <v>0</v>
          </cell>
          <cell r="EG145" t="str">
            <v>C25</v>
          </cell>
          <cell r="EH145">
            <v>0</v>
          </cell>
          <cell r="EI145">
            <v>0</v>
          </cell>
          <cell r="EJ145">
            <v>0</v>
          </cell>
          <cell r="EK145">
            <v>0</v>
          </cell>
          <cell r="EL145">
            <v>0</v>
          </cell>
          <cell r="EM145" t="str">
            <v>C26</v>
          </cell>
          <cell r="EN145">
            <v>0</v>
          </cell>
          <cell r="EO145">
            <v>0</v>
          </cell>
          <cell r="EP145">
            <v>0</v>
          </cell>
          <cell r="EQ145">
            <v>0</v>
          </cell>
          <cell r="ER145">
            <v>0</v>
          </cell>
          <cell r="ES145" t="str">
            <v>C27</v>
          </cell>
          <cell r="ET145">
            <v>0</v>
          </cell>
          <cell r="EU145">
            <v>0</v>
          </cell>
          <cell r="EV145">
            <v>0</v>
          </cell>
          <cell r="EW145">
            <v>0</v>
          </cell>
          <cell r="EX145">
            <v>0</v>
          </cell>
          <cell r="EY145" t="str">
            <v>C31</v>
          </cell>
          <cell r="EZ145">
            <v>0</v>
          </cell>
          <cell r="FA145">
            <v>0</v>
          </cell>
          <cell r="FB145">
            <v>0</v>
          </cell>
          <cell r="FC145">
            <v>0</v>
          </cell>
          <cell r="FD145">
            <v>0</v>
          </cell>
          <cell r="FE145" t="str">
            <v>C32</v>
          </cell>
          <cell r="FF145">
            <v>0</v>
          </cell>
          <cell r="FG145">
            <v>0</v>
          </cell>
          <cell r="FH145">
            <v>0</v>
          </cell>
          <cell r="FI145">
            <v>0</v>
          </cell>
          <cell r="FJ145">
            <v>0</v>
          </cell>
          <cell r="FK145" t="str">
            <v>C33</v>
          </cell>
          <cell r="FL145">
            <v>0</v>
          </cell>
          <cell r="FM145">
            <v>0</v>
          </cell>
          <cell r="FN145">
            <v>0</v>
          </cell>
          <cell r="FO145">
            <v>0</v>
          </cell>
          <cell r="FP145">
            <v>0</v>
          </cell>
          <cell r="FQ145" t="str">
            <v>C34</v>
          </cell>
          <cell r="FR145">
            <v>0</v>
          </cell>
          <cell r="FS145">
            <v>0</v>
          </cell>
          <cell r="FT145">
            <v>0</v>
          </cell>
          <cell r="FU145">
            <v>0</v>
          </cell>
          <cell r="FV145">
            <v>0</v>
          </cell>
          <cell r="FW145" t="str">
            <v>C35</v>
          </cell>
          <cell r="FX145">
            <v>0</v>
          </cell>
          <cell r="FY145">
            <v>0</v>
          </cell>
          <cell r="FZ145">
            <v>0</v>
          </cell>
          <cell r="GA145">
            <v>0</v>
          </cell>
          <cell r="GB145">
            <v>0</v>
          </cell>
          <cell r="GC145" t="str">
            <v>C36</v>
          </cell>
          <cell r="GD145">
            <v>0</v>
          </cell>
          <cell r="GE145">
            <v>0</v>
          </cell>
          <cell r="GF145">
            <v>0</v>
          </cell>
          <cell r="GG145">
            <v>0</v>
          </cell>
          <cell r="GH145">
            <v>0</v>
          </cell>
          <cell r="GI145" t="str">
            <v>C37</v>
          </cell>
          <cell r="GJ145">
            <v>0</v>
          </cell>
          <cell r="GK145">
            <v>0</v>
          </cell>
          <cell r="GL145">
            <v>0</v>
          </cell>
          <cell r="GM145">
            <v>0</v>
          </cell>
          <cell r="GN145">
            <v>0</v>
          </cell>
          <cell r="GO145" t="str">
            <v>C38</v>
          </cell>
          <cell r="GP145">
            <v>0</v>
          </cell>
          <cell r="GQ145">
            <v>0</v>
          </cell>
          <cell r="GR145">
            <v>0</v>
          </cell>
          <cell r="GS145">
            <v>0</v>
          </cell>
          <cell r="GT145">
            <v>0</v>
          </cell>
          <cell r="GU145" t="str">
            <v>C39</v>
          </cell>
          <cell r="GV145">
            <v>0</v>
          </cell>
          <cell r="GW145">
            <v>0</v>
          </cell>
          <cell r="GX145">
            <v>0</v>
          </cell>
          <cell r="GY145">
            <v>0</v>
          </cell>
          <cell r="GZ145">
            <v>0</v>
          </cell>
          <cell r="HA145" t="str">
            <v>C310</v>
          </cell>
          <cell r="HB145">
            <v>0</v>
          </cell>
          <cell r="HG145" t="str">
            <v>C310</v>
          </cell>
          <cell r="HH145">
            <v>0</v>
          </cell>
          <cell r="HM145" t="str">
            <v/>
          </cell>
          <cell r="HN145" t="str">
            <v/>
          </cell>
          <cell r="HS145">
            <v>3154</v>
          </cell>
          <cell r="HT145" t="str">
            <v>PKN</v>
          </cell>
          <cell r="HU145">
            <v>0</v>
          </cell>
          <cell r="HV145" t="str">
            <v>IND</v>
          </cell>
          <cell r="HW145">
            <v>0</v>
          </cell>
          <cell r="HX145" t="str">
            <v>MAT-W</v>
          </cell>
          <cell r="HY145">
            <v>0</v>
          </cell>
          <cell r="HZ145" t="str">
            <v>SEJ-W</v>
          </cell>
          <cell r="IA145">
            <v>0</v>
          </cell>
          <cell r="IB145" t="str">
            <v>IGR-W</v>
          </cell>
          <cell r="IC145">
            <v>0</v>
          </cell>
          <cell r="ID145" t="str">
            <v>SBO</v>
          </cell>
          <cell r="IE145">
            <v>0</v>
          </cell>
          <cell r="IF145" t="str">
            <v>PJO</v>
          </cell>
          <cell r="IG145">
            <v>0</v>
          </cell>
          <cell r="IH145" t="str">
            <v>PRA</v>
          </cell>
          <cell r="II145">
            <v>0</v>
          </cell>
          <cell r="IJ145" t="str">
            <v>JAW</v>
          </cell>
          <cell r="IK145">
            <v>0</v>
          </cell>
          <cell r="IL145" t="str">
            <v>ARB</v>
          </cell>
          <cell r="IM145">
            <v>0</v>
          </cell>
          <cell r="IN145" t="str">
            <v>PKM</v>
          </cell>
          <cell r="IO145">
            <v>0</v>
          </cell>
          <cell r="IP145" t="str">
            <v>GEO-P</v>
          </cell>
          <cell r="IQ145">
            <v>0</v>
          </cell>
          <cell r="IR145" t="str">
            <v>SEJ-P</v>
          </cell>
          <cell r="IS145">
            <v>0</v>
          </cell>
          <cell r="IT145" t="str">
            <v>SOS-P</v>
          </cell>
          <cell r="IU145">
            <v>0</v>
          </cell>
          <cell r="IV145" t="str">
            <v>EKO-P</v>
          </cell>
          <cell r="IW145">
            <v>0</v>
          </cell>
          <cell r="IX145" t="str">
            <v>BIO-L</v>
          </cell>
          <cell r="IY145">
            <v>0</v>
          </cell>
          <cell r="IZ145" t="str">
            <v>JEP-L</v>
          </cell>
          <cell r="JA145">
            <v>0</v>
          </cell>
        </row>
        <row r="146">
          <cell r="G146" t="str">
            <v>Kode</v>
          </cell>
          <cell r="H146" t="str">
            <v>Keterangan</v>
          </cell>
          <cell r="I146" t="str">
            <v>Kode Mapel</v>
          </cell>
          <cell r="J146">
            <v>128</v>
          </cell>
          <cell r="K146">
            <v>129</v>
          </cell>
          <cell r="L146">
            <v>130</v>
          </cell>
          <cell r="M146">
            <v>131</v>
          </cell>
          <cell r="N146">
            <v>132</v>
          </cell>
          <cell r="O146">
            <v>133</v>
          </cell>
          <cell r="P146">
            <v>178</v>
          </cell>
          <cell r="Q146" t="str">
            <v/>
          </cell>
          <cell r="AB146">
            <v>143</v>
          </cell>
          <cell r="AC146">
            <v>26</v>
          </cell>
          <cell r="AD146">
            <v>3155</v>
          </cell>
          <cell r="AE146" t="str">
            <v>0005492535</v>
          </cell>
          <cell r="AF146" t="str">
            <v>IRGI SAPUTRA KUSUMA</v>
          </cell>
          <cell r="AG146" t="str">
            <v>L</v>
          </cell>
          <cell r="AH146" t="str">
            <v>10-TSM.2</v>
          </cell>
          <cell r="AI146" t="str">
            <v>AGM</v>
          </cell>
          <cell r="AJ146">
            <v>0</v>
          </cell>
          <cell r="AK146">
            <v>0</v>
          </cell>
          <cell r="AL146">
            <v>0</v>
          </cell>
          <cell r="AM146">
            <v>0</v>
          </cell>
          <cell r="AN146">
            <v>0</v>
          </cell>
          <cell r="AO146" t="str">
            <v>PKN</v>
          </cell>
          <cell r="AP146">
            <v>0</v>
          </cell>
          <cell r="AQ146">
            <v>0</v>
          </cell>
          <cell r="AR146">
            <v>0</v>
          </cell>
          <cell r="AS146">
            <v>0</v>
          </cell>
          <cell r="AT146">
            <v>0</v>
          </cell>
          <cell r="AU146" t="str">
            <v>IND</v>
          </cell>
          <cell r="AV146">
            <v>0</v>
          </cell>
          <cell r="AW146">
            <v>0</v>
          </cell>
          <cell r="AX146">
            <v>0</v>
          </cell>
          <cell r="AY146">
            <v>0</v>
          </cell>
          <cell r="AZ146">
            <v>0</v>
          </cell>
          <cell r="BA146" t="str">
            <v>MAT</v>
          </cell>
          <cell r="BB146">
            <v>0</v>
          </cell>
          <cell r="BC146">
            <v>0</v>
          </cell>
          <cell r="BD146">
            <v>0</v>
          </cell>
          <cell r="BE146">
            <v>0</v>
          </cell>
          <cell r="BF146">
            <v>0</v>
          </cell>
          <cell r="BG146" t="str">
            <v>SEJ</v>
          </cell>
          <cell r="BH146">
            <v>0</v>
          </cell>
          <cell r="BI146">
            <v>0</v>
          </cell>
          <cell r="BJ146">
            <v>0</v>
          </cell>
          <cell r="BK146">
            <v>0</v>
          </cell>
          <cell r="BL146">
            <v>0</v>
          </cell>
          <cell r="BM146" t="str">
            <v>ING</v>
          </cell>
          <cell r="BN146">
            <v>0</v>
          </cell>
          <cell r="BO146">
            <v>0</v>
          </cell>
          <cell r="BP146">
            <v>0</v>
          </cell>
          <cell r="BQ146">
            <v>0</v>
          </cell>
          <cell r="BR146">
            <v>0</v>
          </cell>
          <cell r="BS146" t="str">
            <v>SBU</v>
          </cell>
          <cell r="BT146">
            <v>0</v>
          </cell>
          <cell r="BU146">
            <v>0</v>
          </cell>
          <cell r="BV146">
            <v>0</v>
          </cell>
          <cell r="BW146">
            <v>0</v>
          </cell>
          <cell r="BX146">
            <v>0</v>
          </cell>
          <cell r="BY146" t="str">
            <v>KWU</v>
          </cell>
          <cell r="BZ146">
            <v>0</v>
          </cell>
          <cell r="CA146">
            <v>0</v>
          </cell>
          <cell r="CB146">
            <v>0</v>
          </cell>
          <cell r="CC146">
            <v>0</v>
          </cell>
          <cell r="CD146">
            <v>0</v>
          </cell>
          <cell r="CE146" t="str">
            <v>POR</v>
          </cell>
          <cell r="CF146">
            <v>0</v>
          </cell>
          <cell r="CG146">
            <v>0</v>
          </cell>
          <cell r="CH146">
            <v>0</v>
          </cell>
          <cell r="CI146">
            <v>0</v>
          </cell>
          <cell r="CJ146">
            <v>0</v>
          </cell>
          <cell r="CK146" t="str">
            <v>JAW</v>
          </cell>
          <cell r="CL146">
            <v>0</v>
          </cell>
          <cell r="CM146">
            <v>0</v>
          </cell>
          <cell r="CN146">
            <v>0</v>
          </cell>
          <cell r="CO146">
            <v>0</v>
          </cell>
          <cell r="CP146">
            <v>0</v>
          </cell>
          <cell r="CQ146" t="str">
            <v>C11</v>
          </cell>
          <cell r="CR146">
            <v>0</v>
          </cell>
          <cell r="CS146">
            <v>0</v>
          </cell>
          <cell r="CT146">
            <v>0</v>
          </cell>
          <cell r="CU146">
            <v>0</v>
          </cell>
          <cell r="CV146">
            <v>0</v>
          </cell>
          <cell r="CW146" t="str">
            <v>C12</v>
          </cell>
          <cell r="CX146">
            <v>0</v>
          </cell>
          <cell r="CY146">
            <v>0</v>
          </cell>
          <cell r="CZ146">
            <v>0</v>
          </cell>
          <cell r="DA146">
            <v>0</v>
          </cell>
          <cell r="DB146">
            <v>0</v>
          </cell>
          <cell r="DC146" t="str">
            <v>C13</v>
          </cell>
          <cell r="DD146">
            <v>0</v>
          </cell>
          <cell r="DE146">
            <v>0</v>
          </cell>
          <cell r="DF146">
            <v>0</v>
          </cell>
          <cell r="DG146">
            <v>0</v>
          </cell>
          <cell r="DH146">
            <v>0</v>
          </cell>
          <cell r="DI146" t="str">
            <v>C21</v>
          </cell>
          <cell r="DJ146">
            <v>0</v>
          </cell>
          <cell r="DK146">
            <v>0</v>
          </cell>
          <cell r="DL146">
            <v>0</v>
          </cell>
          <cell r="DM146">
            <v>0</v>
          </cell>
          <cell r="DN146">
            <v>0</v>
          </cell>
          <cell r="DO146" t="str">
            <v>C22</v>
          </cell>
          <cell r="DP146">
            <v>0</v>
          </cell>
          <cell r="DQ146">
            <v>0</v>
          </cell>
          <cell r="DR146">
            <v>0</v>
          </cell>
          <cell r="DS146">
            <v>0</v>
          </cell>
          <cell r="DT146">
            <v>0</v>
          </cell>
          <cell r="DU146" t="str">
            <v>C23</v>
          </cell>
          <cell r="DV146">
            <v>0</v>
          </cell>
          <cell r="DW146">
            <v>0</v>
          </cell>
          <cell r="DX146">
            <v>0</v>
          </cell>
          <cell r="DY146">
            <v>0</v>
          </cell>
          <cell r="DZ146">
            <v>0</v>
          </cell>
          <cell r="EA146" t="str">
            <v>C24</v>
          </cell>
          <cell r="EB146">
            <v>0</v>
          </cell>
          <cell r="EC146">
            <v>0</v>
          </cell>
          <cell r="ED146">
            <v>0</v>
          </cell>
          <cell r="EE146">
            <v>0</v>
          </cell>
          <cell r="EF146">
            <v>0</v>
          </cell>
          <cell r="EG146" t="str">
            <v>C25</v>
          </cell>
          <cell r="EH146">
            <v>0</v>
          </cell>
          <cell r="EI146">
            <v>0</v>
          </cell>
          <cell r="EJ146">
            <v>0</v>
          </cell>
          <cell r="EK146">
            <v>0</v>
          </cell>
          <cell r="EL146">
            <v>0</v>
          </cell>
          <cell r="EM146" t="str">
            <v>C26</v>
          </cell>
          <cell r="EN146">
            <v>0</v>
          </cell>
          <cell r="EO146">
            <v>0</v>
          </cell>
          <cell r="EP146">
            <v>0</v>
          </cell>
          <cell r="EQ146">
            <v>0</v>
          </cell>
          <cell r="ER146">
            <v>0</v>
          </cell>
          <cell r="ES146" t="str">
            <v>C27</v>
          </cell>
          <cell r="ET146">
            <v>0</v>
          </cell>
          <cell r="EU146">
            <v>0</v>
          </cell>
          <cell r="EV146">
            <v>0</v>
          </cell>
          <cell r="EW146">
            <v>0</v>
          </cell>
          <cell r="EX146">
            <v>0</v>
          </cell>
          <cell r="EY146" t="str">
            <v>C31</v>
          </cell>
          <cell r="EZ146">
            <v>0</v>
          </cell>
          <cell r="FA146">
            <v>0</v>
          </cell>
          <cell r="FB146">
            <v>0</v>
          </cell>
          <cell r="FC146">
            <v>0</v>
          </cell>
          <cell r="FD146">
            <v>0</v>
          </cell>
          <cell r="FE146" t="str">
            <v>C32</v>
          </cell>
          <cell r="FF146">
            <v>0</v>
          </cell>
          <cell r="FG146">
            <v>0</v>
          </cell>
          <cell r="FH146">
            <v>0</v>
          </cell>
          <cell r="FI146">
            <v>0</v>
          </cell>
          <cell r="FJ146">
            <v>0</v>
          </cell>
          <cell r="FK146" t="str">
            <v>C33</v>
          </cell>
          <cell r="FL146">
            <v>0</v>
          </cell>
          <cell r="FM146">
            <v>0</v>
          </cell>
          <cell r="FN146">
            <v>0</v>
          </cell>
          <cell r="FO146">
            <v>0</v>
          </cell>
          <cell r="FP146">
            <v>0</v>
          </cell>
          <cell r="FQ146" t="str">
            <v>C34</v>
          </cell>
          <cell r="FR146">
            <v>0</v>
          </cell>
          <cell r="FS146">
            <v>0</v>
          </cell>
          <cell r="FT146">
            <v>0</v>
          </cell>
          <cell r="FU146">
            <v>0</v>
          </cell>
          <cell r="FV146">
            <v>0</v>
          </cell>
          <cell r="FW146" t="str">
            <v>C35</v>
          </cell>
          <cell r="FX146">
            <v>0</v>
          </cell>
          <cell r="FY146">
            <v>0</v>
          </cell>
          <cell r="FZ146">
            <v>0</v>
          </cell>
          <cell r="GA146">
            <v>0</v>
          </cell>
          <cell r="GB146">
            <v>0</v>
          </cell>
          <cell r="GC146" t="str">
            <v>C36</v>
          </cell>
          <cell r="GD146">
            <v>0</v>
          </cell>
          <cell r="GE146">
            <v>0</v>
          </cell>
          <cell r="GF146">
            <v>0</v>
          </cell>
          <cell r="GG146">
            <v>0</v>
          </cell>
          <cell r="GH146">
            <v>0</v>
          </cell>
          <cell r="GI146" t="str">
            <v>C37</v>
          </cell>
          <cell r="GJ146">
            <v>0</v>
          </cell>
          <cell r="GK146">
            <v>0</v>
          </cell>
          <cell r="GL146">
            <v>0</v>
          </cell>
          <cell r="GM146">
            <v>0</v>
          </cell>
          <cell r="GN146">
            <v>0</v>
          </cell>
          <cell r="GO146" t="str">
            <v>C38</v>
          </cell>
          <cell r="GP146">
            <v>0</v>
          </cell>
          <cell r="GQ146">
            <v>0</v>
          </cell>
          <cell r="GR146">
            <v>0</v>
          </cell>
          <cell r="GS146">
            <v>0</v>
          </cell>
          <cell r="GT146">
            <v>0</v>
          </cell>
          <cell r="GU146" t="str">
            <v>C39</v>
          </cell>
          <cell r="GV146">
            <v>0</v>
          </cell>
          <cell r="GW146">
            <v>0</v>
          </cell>
          <cell r="GX146">
            <v>0</v>
          </cell>
          <cell r="GY146">
            <v>0</v>
          </cell>
          <cell r="GZ146">
            <v>0</v>
          </cell>
          <cell r="HA146" t="str">
            <v>C310</v>
          </cell>
          <cell r="HB146">
            <v>0</v>
          </cell>
          <cell r="HG146" t="str">
            <v>C310</v>
          </cell>
          <cell r="HH146">
            <v>0</v>
          </cell>
          <cell r="HM146" t="str">
            <v/>
          </cell>
          <cell r="HN146" t="str">
            <v/>
          </cell>
          <cell r="HS146">
            <v>3155</v>
          </cell>
          <cell r="HT146" t="str">
            <v>PKN</v>
          </cell>
          <cell r="HU146">
            <v>0</v>
          </cell>
          <cell r="HV146" t="str">
            <v>IND</v>
          </cell>
          <cell r="HW146">
            <v>0</v>
          </cell>
          <cell r="HX146" t="str">
            <v>MAT-W</v>
          </cell>
          <cell r="HY146">
            <v>0</v>
          </cell>
          <cell r="HZ146" t="str">
            <v>SEJ-W</v>
          </cell>
          <cell r="IA146">
            <v>0</v>
          </cell>
          <cell r="IB146" t="str">
            <v>IGR-W</v>
          </cell>
          <cell r="IC146">
            <v>0</v>
          </cell>
          <cell r="ID146" t="str">
            <v>SBO</v>
          </cell>
          <cell r="IE146">
            <v>0</v>
          </cell>
          <cell r="IF146" t="str">
            <v>PJO</v>
          </cell>
          <cell r="IG146">
            <v>0</v>
          </cell>
          <cell r="IH146" t="str">
            <v>PRA</v>
          </cell>
          <cell r="II146">
            <v>0</v>
          </cell>
          <cell r="IJ146" t="str">
            <v>JAW</v>
          </cell>
          <cell r="IK146">
            <v>0</v>
          </cell>
          <cell r="IL146" t="str">
            <v>ARB</v>
          </cell>
          <cell r="IM146">
            <v>0</v>
          </cell>
          <cell r="IN146" t="str">
            <v>PKM</v>
          </cell>
          <cell r="IO146">
            <v>0</v>
          </cell>
          <cell r="IP146" t="str">
            <v>GEO-P</v>
          </cell>
          <cell r="IQ146">
            <v>0</v>
          </cell>
          <cell r="IR146" t="str">
            <v>SEJ-P</v>
          </cell>
          <cell r="IS146">
            <v>0</v>
          </cell>
          <cell r="IT146" t="str">
            <v>SOS-P</v>
          </cell>
          <cell r="IU146">
            <v>0</v>
          </cell>
          <cell r="IV146" t="str">
            <v>EKO-P</v>
          </cell>
          <cell r="IW146">
            <v>0</v>
          </cell>
          <cell r="IX146" t="str">
            <v>BIO-L</v>
          </cell>
          <cell r="IY146">
            <v>0</v>
          </cell>
          <cell r="IZ146" t="str">
            <v>JEP-L</v>
          </cell>
          <cell r="JA146">
            <v>0</v>
          </cell>
        </row>
        <row r="147">
          <cell r="H147" t="str">
            <v>Lintas Minat</v>
          </cell>
          <cell r="I147" t="str">
            <v/>
          </cell>
          <cell r="J147">
            <v>134</v>
          </cell>
          <cell r="K147">
            <v>135</v>
          </cell>
          <cell r="L147">
            <v>136</v>
          </cell>
          <cell r="M147">
            <v>137</v>
          </cell>
          <cell r="N147">
            <v>138</v>
          </cell>
          <cell r="O147">
            <v>139</v>
          </cell>
          <cell r="P147">
            <v>180</v>
          </cell>
          <cell r="Q147" t="str">
            <v/>
          </cell>
          <cell r="AB147">
            <v>144</v>
          </cell>
          <cell r="AC147">
            <v>27</v>
          </cell>
          <cell r="AD147">
            <v>3156</v>
          </cell>
          <cell r="AE147" t="str">
            <v>0004817905</v>
          </cell>
          <cell r="AF147" t="str">
            <v>ISKHAQ MAULANA</v>
          </cell>
          <cell r="AG147" t="str">
            <v>L</v>
          </cell>
          <cell r="AH147" t="str">
            <v>10-TSM.2</v>
          </cell>
          <cell r="AI147" t="str">
            <v>AGM</v>
          </cell>
          <cell r="AJ147">
            <v>0</v>
          </cell>
          <cell r="AK147">
            <v>0</v>
          </cell>
          <cell r="AL147">
            <v>0</v>
          </cell>
          <cell r="AM147">
            <v>0</v>
          </cell>
          <cell r="AN147">
            <v>0</v>
          </cell>
          <cell r="AO147" t="str">
            <v>PKN</v>
          </cell>
          <cell r="AP147">
            <v>0</v>
          </cell>
          <cell r="AQ147">
            <v>0</v>
          </cell>
          <cell r="AR147">
            <v>0</v>
          </cell>
          <cell r="AS147">
            <v>0</v>
          </cell>
          <cell r="AT147">
            <v>0</v>
          </cell>
          <cell r="AU147" t="str">
            <v>IND</v>
          </cell>
          <cell r="AV147">
            <v>0</v>
          </cell>
          <cell r="AW147">
            <v>0</v>
          </cell>
          <cell r="AX147">
            <v>0</v>
          </cell>
          <cell r="AY147">
            <v>0</v>
          </cell>
          <cell r="AZ147">
            <v>0</v>
          </cell>
          <cell r="BA147" t="str">
            <v>MAT</v>
          </cell>
          <cell r="BB147">
            <v>0</v>
          </cell>
          <cell r="BC147">
            <v>0</v>
          </cell>
          <cell r="BD147">
            <v>0</v>
          </cell>
          <cell r="BE147">
            <v>0</v>
          </cell>
          <cell r="BF147">
            <v>0</v>
          </cell>
          <cell r="BG147" t="str">
            <v>SEJ</v>
          </cell>
          <cell r="BH147">
            <v>0</v>
          </cell>
          <cell r="BI147">
            <v>0</v>
          </cell>
          <cell r="BJ147">
            <v>0</v>
          </cell>
          <cell r="BK147">
            <v>0</v>
          </cell>
          <cell r="BL147">
            <v>0</v>
          </cell>
          <cell r="BM147" t="str">
            <v>ING</v>
          </cell>
          <cell r="BN147">
            <v>0</v>
          </cell>
          <cell r="BO147">
            <v>0</v>
          </cell>
          <cell r="BP147">
            <v>0</v>
          </cell>
          <cell r="BQ147">
            <v>0</v>
          </cell>
          <cell r="BR147">
            <v>0</v>
          </cell>
          <cell r="BS147" t="str">
            <v>SBU</v>
          </cell>
          <cell r="BT147">
            <v>0</v>
          </cell>
          <cell r="BU147">
            <v>0</v>
          </cell>
          <cell r="BV147">
            <v>0</v>
          </cell>
          <cell r="BW147">
            <v>0</v>
          </cell>
          <cell r="BX147">
            <v>0</v>
          </cell>
          <cell r="BY147" t="str">
            <v>KWU</v>
          </cell>
          <cell r="BZ147">
            <v>0</v>
          </cell>
          <cell r="CA147">
            <v>0</v>
          </cell>
          <cell r="CB147">
            <v>0</v>
          </cell>
          <cell r="CC147">
            <v>0</v>
          </cell>
          <cell r="CD147">
            <v>0</v>
          </cell>
          <cell r="CE147" t="str">
            <v>POR</v>
          </cell>
          <cell r="CF147">
            <v>0</v>
          </cell>
          <cell r="CG147">
            <v>0</v>
          </cell>
          <cell r="CH147">
            <v>0</v>
          </cell>
          <cell r="CI147">
            <v>0</v>
          </cell>
          <cell r="CJ147">
            <v>0</v>
          </cell>
          <cell r="CK147" t="str">
            <v>JAW</v>
          </cell>
          <cell r="CL147">
            <v>0</v>
          </cell>
          <cell r="CM147">
            <v>0</v>
          </cell>
          <cell r="CN147">
            <v>0</v>
          </cell>
          <cell r="CO147">
            <v>0</v>
          </cell>
          <cell r="CP147">
            <v>0</v>
          </cell>
          <cell r="CQ147" t="str">
            <v>C11</v>
          </cell>
          <cell r="CR147">
            <v>0</v>
          </cell>
          <cell r="CS147">
            <v>0</v>
          </cell>
          <cell r="CT147">
            <v>0</v>
          </cell>
          <cell r="CU147">
            <v>0</v>
          </cell>
          <cell r="CV147">
            <v>0</v>
          </cell>
          <cell r="CW147" t="str">
            <v>C12</v>
          </cell>
          <cell r="CX147">
            <v>0</v>
          </cell>
          <cell r="CY147">
            <v>0</v>
          </cell>
          <cell r="CZ147">
            <v>0</v>
          </cell>
          <cell r="DA147">
            <v>0</v>
          </cell>
          <cell r="DB147">
            <v>0</v>
          </cell>
          <cell r="DC147" t="str">
            <v>C13</v>
          </cell>
          <cell r="DD147">
            <v>0</v>
          </cell>
          <cell r="DE147">
            <v>0</v>
          </cell>
          <cell r="DF147">
            <v>0</v>
          </cell>
          <cell r="DG147">
            <v>0</v>
          </cell>
          <cell r="DH147">
            <v>0</v>
          </cell>
          <cell r="DI147" t="str">
            <v>C21</v>
          </cell>
          <cell r="DJ147">
            <v>0</v>
          </cell>
          <cell r="DK147">
            <v>0</v>
          </cell>
          <cell r="DL147">
            <v>0</v>
          </cell>
          <cell r="DM147">
            <v>0</v>
          </cell>
          <cell r="DN147">
            <v>0</v>
          </cell>
          <cell r="DO147" t="str">
            <v>C22</v>
          </cell>
          <cell r="DP147">
            <v>0</v>
          </cell>
          <cell r="DQ147">
            <v>0</v>
          </cell>
          <cell r="DR147">
            <v>0</v>
          </cell>
          <cell r="DS147">
            <v>0</v>
          </cell>
          <cell r="DT147">
            <v>0</v>
          </cell>
          <cell r="DU147" t="str">
            <v>C23</v>
          </cell>
          <cell r="DV147">
            <v>0</v>
          </cell>
          <cell r="DW147">
            <v>0</v>
          </cell>
          <cell r="DX147">
            <v>0</v>
          </cell>
          <cell r="DY147">
            <v>0</v>
          </cell>
          <cell r="DZ147">
            <v>0</v>
          </cell>
          <cell r="EA147" t="str">
            <v>C24</v>
          </cell>
          <cell r="EB147">
            <v>0</v>
          </cell>
          <cell r="EC147">
            <v>0</v>
          </cell>
          <cell r="ED147">
            <v>0</v>
          </cell>
          <cell r="EE147">
            <v>0</v>
          </cell>
          <cell r="EF147">
            <v>0</v>
          </cell>
          <cell r="EG147" t="str">
            <v>C25</v>
          </cell>
          <cell r="EH147">
            <v>0</v>
          </cell>
          <cell r="EI147">
            <v>0</v>
          </cell>
          <cell r="EJ147">
            <v>0</v>
          </cell>
          <cell r="EK147">
            <v>0</v>
          </cell>
          <cell r="EL147">
            <v>0</v>
          </cell>
          <cell r="EM147" t="str">
            <v>C26</v>
          </cell>
          <cell r="EN147">
            <v>0</v>
          </cell>
          <cell r="EO147">
            <v>0</v>
          </cell>
          <cell r="EP147">
            <v>0</v>
          </cell>
          <cell r="EQ147">
            <v>0</v>
          </cell>
          <cell r="ER147">
            <v>0</v>
          </cell>
          <cell r="ES147" t="str">
            <v>C27</v>
          </cell>
          <cell r="ET147">
            <v>0</v>
          </cell>
          <cell r="EU147">
            <v>0</v>
          </cell>
          <cell r="EV147">
            <v>0</v>
          </cell>
          <cell r="EW147">
            <v>0</v>
          </cell>
          <cell r="EX147">
            <v>0</v>
          </cell>
          <cell r="EY147" t="str">
            <v>C31</v>
          </cell>
          <cell r="EZ147">
            <v>0</v>
          </cell>
          <cell r="FA147">
            <v>0</v>
          </cell>
          <cell r="FB147">
            <v>0</v>
          </cell>
          <cell r="FC147">
            <v>0</v>
          </cell>
          <cell r="FD147">
            <v>0</v>
          </cell>
          <cell r="FE147" t="str">
            <v>C32</v>
          </cell>
          <cell r="FF147">
            <v>0</v>
          </cell>
          <cell r="FG147">
            <v>0</v>
          </cell>
          <cell r="FH147">
            <v>0</v>
          </cell>
          <cell r="FI147">
            <v>0</v>
          </cell>
          <cell r="FJ147">
            <v>0</v>
          </cell>
          <cell r="FK147" t="str">
            <v>C33</v>
          </cell>
          <cell r="FL147">
            <v>0</v>
          </cell>
          <cell r="FM147">
            <v>0</v>
          </cell>
          <cell r="FN147">
            <v>0</v>
          </cell>
          <cell r="FO147">
            <v>0</v>
          </cell>
          <cell r="FP147">
            <v>0</v>
          </cell>
          <cell r="FQ147" t="str">
            <v>C34</v>
          </cell>
          <cell r="FR147">
            <v>0</v>
          </cell>
          <cell r="FS147">
            <v>0</v>
          </cell>
          <cell r="FT147">
            <v>0</v>
          </cell>
          <cell r="FU147">
            <v>0</v>
          </cell>
          <cell r="FV147">
            <v>0</v>
          </cell>
          <cell r="FW147" t="str">
            <v>C35</v>
          </cell>
          <cell r="FX147">
            <v>0</v>
          </cell>
          <cell r="FY147">
            <v>0</v>
          </cell>
          <cell r="FZ147">
            <v>0</v>
          </cell>
          <cell r="GA147">
            <v>0</v>
          </cell>
          <cell r="GB147">
            <v>0</v>
          </cell>
          <cell r="GC147" t="str">
            <v>C36</v>
          </cell>
          <cell r="GD147">
            <v>0</v>
          </cell>
          <cell r="GE147">
            <v>0</v>
          </cell>
          <cell r="GF147">
            <v>0</v>
          </cell>
          <cell r="GG147">
            <v>0</v>
          </cell>
          <cell r="GH147">
            <v>0</v>
          </cell>
          <cell r="GI147" t="str">
            <v>C37</v>
          </cell>
          <cell r="GJ147">
            <v>0</v>
          </cell>
          <cell r="GK147">
            <v>0</v>
          </cell>
          <cell r="GL147">
            <v>0</v>
          </cell>
          <cell r="GM147">
            <v>0</v>
          </cell>
          <cell r="GN147">
            <v>0</v>
          </cell>
          <cell r="GO147" t="str">
            <v>C38</v>
          </cell>
          <cell r="GP147">
            <v>0</v>
          </cell>
          <cell r="GQ147">
            <v>0</v>
          </cell>
          <cell r="GR147">
            <v>0</v>
          </cell>
          <cell r="GS147">
            <v>0</v>
          </cell>
          <cell r="GT147">
            <v>0</v>
          </cell>
          <cell r="GU147" t="str">
            <v>C39</v>
          </cell>
          <cell r="GV147">
            <v>0</v>
          </cell>
          <cell r="GW147">
            <v>0</v>
          </cell>
          <cell r="GX147">
            <v>0</v>
          </cell>
          <cell r="GY147">
            <v>0</v>
          </cell>
          <cell r="GZ147">
            <v>0</v>
          </cell>
          <cell r="HA147" t="str">
            <v>C310</v>
          </cell>
          <cell r="HB147">
            <v>0</v>
          </cell>
          <cell r="HG147" t="str">
            <v>C310</v>
          </cell>
          <cell r="HH147">
            <v>0</v>
          </cell>
          <cell r="HM147" t="str">
            <v/>
          </cell>
          <cell r="HN147" t="str">
            <v/>
          </cell>
          <cell r="HS147">
            <v>3156</v>
          </cell>
          <cell r="HT147" t="str">
            <v>PKN</v>
          </cell>
          <cell r="HU147">
            <v>0</v>
          </cell>
          <cell r="HV147" t="str">
            <v>IND</v>
          </cell>
          <cell r="HW147">
            <v>0</v>
          </cell>
          <cell r="HX147" t="str">
            <v>MAT-W</v>
          </cell>
          <cell r="HY147">
            <v>0</v>
          </cell>
          <cell r="HZ147" t="str">
            <v>SEJ-W</v>
          </cell>
          <cell r="IA147">
            <v>0</v>
          </cell>
          <cell r="IB147" t="str">
            <v>IGR-W</v>
          </cell>
          <cell r="IC147">
            <v>0</v>
          </cell>
          <cell r="ID147" t="str">
            <v>SBO</v>
          </cell>
          <cell r="IE147">
            <v>0</v>
          </cell>
          <cell r="IF147" t="str">
            <v>PJO</v>
          </cell>
          <cell r="IG147">
            <v>0</v>
          </cell>
          <cell r="IH147" t="str">
            <v>PRA</v>
          </cell>
          <cell r="II147">
            <v>0</v>
          </cell>
          <cell r="IJ147" t="str">
            <v>JAW</v>
          </cell>
          <cell r="IK147">
            <v>0</v>
          </cell>
          <cell r="IL147" t="str">
            <v>ARB</v>
          </cell>
          <cell r="IM147">
            <v>0</v>
          </cell>
          <cell r="IN147" t="str">
            <v>PKM</v>
          </cell>
          <cell r="IO147">
            <v>0</v>
          </cell>
          <cell r="IP147" t="str">
            <v>GEO-P</v>
          </cell>
          <cell r="IQ147">
            <v>0</v>
          </cell>
          <cell r="IR147" t="str">
            <v>SEJ-P</v>
          </cell>
          <cell r="IS147">
            <v>0</v>
          </cell>
          <cell r="IT147" t="str">
            <v>SOS-P</v>
          </cell>
          <cell r="IU147">
            <v>0</v>
          </cell>
          <cell r="IV147" t="str">
            <v>EKO-P</v>
          </cell>
          <cell r="IW147">
            <v>0</v>
          </cell>
          <cell r="IX147" t="str">
            <v>BIO-L</v>
          </cell>
          <cell r="IY147">
            <v>0</v>
          </cell>
          <cell r="IZ147" t="str">
            <v>JEP-L</v>
          </cell>
          <cell r="JA147">
            <v>0</v>
          </cell>
        </row>
        <row r="148">
          <cell r="H148" t="str">
            <v>Lintas Minat</v>
          </cell>
          <cell r="I148" t="str">
            <v/>
          </cell>
          <cell r="J148">
            <v>128</v>
          </cell>
          <cell r="K148">
            <v>129</v>
          </cell>
          <cell r="L148">
            <v>130</v>
          </cell>
          <cell r="M148">
            <v>131</v>
          </cell>
          <cell r="N148">
            <v>132</v>
          </cell>
          <cell r="O148">
            <v>133</v>
          </cell>
          <cell r="P148">
            <v>178</v>
          </cell>
          <cell r="Q148" t="str">
            <v/>
          </cell>
          <cell r="AB148">
            <v>145</v>
          </cell>
          <cell r="AC148">
            <v>28</v>
          </cell>
          <cell r="AD148">
            <v>3157</v>
          </cell>
          <cell r="AE148" t="str">
            <v>0010422578</v>
          </cell>
          <cell r="AF148" t="str">
            <v>JAKA IKHTIAR HARDIANSAH</v>
          </cell>
          <cell r="AG148" t="str">
            <v>L</v>
          </cell>
          <cell r="AH148" t="str">
            <v>10-TSM.2</v>
          </cell>
          <cell r="AI148" t="str">
            <v>AGM</v>
          </cell>
          <cell r="AJ148">
            <v>0</v>
          </cell>
          <cell r="AK148">
            <v>0</v>
          </cell>
          <cell r="AL148">
            <v>0</v>
          </cell>
          <cell r="AM148">
            <v>0</v>
          </cell>
          <cell r="AN148">
            <v>0</v>
          </cell>
          <cell r="AO148" t="str">
            <v>PKN</v>
          </cell>
          <cell r="AP148">
            <v>0</v>
          </cell>
          <cell r="AQ148">
            <v>0</v>
          </cell>
          <cell r="AR148">
            <v>0</v>
          </cell>
          <cell r="AS148">
            <v>0</v>
          </cell>
          <cell r="AT148">
            <v>0</v>
          </cell>
          <cell r="AU148" t="str">
            <v>IND</v>
          </cell>
          <cell r="AV148">
            <v>0</v>
          </cell>
          <cell r="AW148">
            <v>0</v>
          </cell>
          <cell r="AX148">
            <v>0</v>
          </cell>
          <cell r="AY148">
            <v>0</v>
          </cell>
          <cell r="AZ148">
            <v>0</v>
          </cell>
          <cell r="BA148" t="str">
            <v>MAT</v>
          </cell>
          <cell r="BB148">
            <v>0</v>
          </cell>
          <cell r="BC148">
            <v>0</v>
          </cell>
          <cell r="BD148">
            <v>0</v>
          </cell>
          <cell r="BE148">
            <v>0</v>
          </cell>
          <cell r="BF148">
            <v>0</v>
          </cell>
          <cell r="BG148" t="str">
            <v>SEJ</v>
          </cell>
          <cell r="BH148">
            <v>0</v>
          </cell>
          <cell r="BI148">
            <v>0</v>
          </cell>
          <cell r="BJ148">
            <v>0</v>
          </cell>
          <cell r="BK148">
            <v>0</v>
          </cell>
          <cell r="BL148">
            <v>0</v>
          </cell>
          <cell r="BM148" t="str">
            <v>ING</v>
          </cell>
          <cell r="BN148">
            <v>0</v>
          </cell>
          <cell r="BO148">
            <v>0</v>
          </cell>
          <cell r="BP148">
            <v>0</v>
          </cell>
          <cell r="BQ148">
            <v>0</v>
          </cell>
          <cell r="BR148">
            <v>0</v>
          </cell>
          <cell r="BS148" t="str">
            <v>SBU</v>
          </cell>
          <cell r="BT148">
            <v>0</v>
          </cell>
          <cell r="BU148">
            <v>0</v>
          </cell>
          <cell r="BV148">
            <v>0</v>
          </cell>
          <cell r="BW148">
            <v>0</v>
          </cell>
          <cell r="BX148">
            <v>0</v>
          </cell>
          <cell r="BY148" t="str">
            <v>KWU</v>
          </cell>
          <cell r="BZ148">
            <v>0</v>
          </cell>
          <cell r="CA148">
            <v>0</v>
          </cell>
          <cell r="CB148">
            <v>0</v>
          </cell>
          <cell r="CC148">
            <v>0</v>
          </cell>
          <cell r="CD148">
            <v>0</v>
          </cell>
          <cell r="CE148" t="str">
            <v>POR</v>
          </cell>
          <cell r="CF148">
            <v>0</v>
          </cell>
          <cell r="CG148">
            <v>0</v>
          </cell>
          <cell r="CH148">
            <v>0</v>
          </cell>
          <cell r="CI148">
            <v>0</v>
          </cell>
          <cell r="CJ148">
            <v>0</v>
          </cell>
          <cell r="CK148" t="str">
            <v>JAW</v>
          </cell>
          <cell r="CL148">
            <v>0</v>
          </cell>
          <cell r="CM148">
            <v>0</v>
          </cell>
          <cell r="CN148">
            <v>0</v>
          </cell>
          <cell r="CO148">
            <v>0</v>
          </cell>
          <cell r="CP148">
            <v>0</v>
          </cell>
          <cell r="CQ148" t="str">
            <v>C11</v>
          </cell>
          <cell r="CR148">
            <v>0</v>
          </cell>
          <cell r="CS148">
            <v>0</v>
          </cell>
          <cell r="CT148">
            <v>0</v>
          </cell>
          <cell r="CU148">
            <v>0</v>
          </cell>
          <cell r="CV148">
            <v>0</v>
          </cell>
          <cell r="CW148" t="str">
            <v>C12</v>
          </cell>
          <cell r="CX148">
            <v>0</v>
          </cell>
          <cell r="CY148">
            <v>0</v>
          </cell>
          <cell r="CZ148">
            <v>0</v>
          </cell>
          <cell r="DA148">
            <v>0</v>
          </cell>
          <cell r="DB148">
            <v>0</v>
          </cell>
          <cell r="DC148" t="str">
            <v>C13</v>
          </cell>
          <cell r="DD148">
            <v>0</v>
          </cell>
          <cell r="DE148">
            <v>0</v>
          </cell>
          <cell r="DF148">
            <v>0</v>
          </cell>
          <cell r="DG148">
            <v>0</v>
          </cell>
          <cell r="DH148">
            <v>0</v>
          </cell>
          <cell r="DI148" t="str">
            <v>C21</v>
          </cell>
          <cell r="DJ148">
            <v>0</v>
          </cell>
          <cell r="DK148">
            <v>0</v>
          </cell>
          <cell r="DL148">
            <v>0</v>
          </cell>
          <cell r="DM148">
            <v>0</v>
          </cell>
          <cell r="DN148">
            <v>0</v>
          </cell>
          <cell r="DO148" t="str">
            <v>C22</v>
          </cell>
          <cell r="DP148">
            <v>0</v>
          </cell>
          <cell r="DQ148">
            <v>0</v>
          </cell>
          <cell r="DR148">
            <v>0</v>
          </cell>
          <cell r="DS148">
            <v>0</v>
          </cell>
          <cell r="DT148">
            <v>0</v>
          </cell>
          <cell r="DU148" t="str">
            <v>C23</v>
          </cell>
          <cell r="DV148">
            <v>0</v>
          </cell>
          <cell r="DW148">
            <v>0</v>
          </cell>
          <cell r="DX148">
            <v>0</v>
          </cell>
          <cell r="DY148">
            <v>0</v>
          </cell>
          <cell r="DZ148">
            <v>0</v>
          </cell>
          <cell r="EA148" t="str">
            <v>C24</v>
          </cell>
          <cell r="EB148">
            <v>0</v>
          </cell>
          <cell r="EC148">
            <v>0</v>
          </cell>
          <cell r="ED148">
            <v>0</v>
          </cell>
          <cell r="EE148">
            <v>0</v>
          </cell>
          <cell r="EF148">
            <v>0</v>
          </cell>
          <cell r="EG148" t="str">
            <v>C25</v>
          </cell>
          <cell r="EH148">
            <v>0</v>
          </cell>
          <cell r="EI148">
            <v>0</v>
          </cell>
          <cell r="EJ148">
            <v>0</v>
          </cell>
          <cell r="EK148">
            <v>0</v>
          </cell>
          <cell r="EL148">
            <v>0</v>
          </cell>
          <cell r="EM148" t="str">
            <v>C26</v>
          </cell>
          <cell r="EN148">
            <v>0</v>
          </cell>
          <cell r="EO148">
            <v>0</v>
          </cell>
          <cell r="EP148">
            <v>0</v>
          </cell>
          <cell r="EQ148">
            <v>0</v>
          </cell>
          <cell r="ER148">
            <v>0</v>
          </cell>
          <cell r="ES148" t="str">
            <v>C27</v>
          </cell>
          <cell r="ET148">
            <v>0</v>
          </cell>
          <cell r="EU148">
            <v>0</v>
          </cell>
          <cell r="EV148">
            <v>0</v>
          </cell>
          <cell r="EW148">
            <v>0</v>
          </cell>
          <cell r="EX148">
            <v>0</v>
          </cell>
          <cell r="EY148" t="str">
            <v>C31</v>
          </cell>
          <cell r="EZ148">
            <v>0</v>
          </cell>
          <cell r="FA148">
            <v>0</v>
          </cell>
          <cell r="FB148">
            <v>0</v>
          </cell>
          <cell r="FC148">
            <v>0</v>
          </cell>
          <cell r="FD148">
            <v>0</v>
          </cell>
          <cell r="FE148" t="str">
            <v>C32</v>
          </cell>
          <cell r="FF148">
            <v>0</v>
          </cell>
          <cell r="FG148">
            <v>0</v>
          </cell>
          <cell r="FH148">
            <v>0</v>
          </cell>
          <cell r="FI148">
            <v>0</v>
          </cell>
          <cell r="FJ148">
            <v>0</v>
          </cell>
          <cell r="FK148" t="str">
            <v>C33</v>
          </cell>
          <cell r="FL148">
            <v>0</v>
          </cell>
          <cell r="FM148">
            <v>0</v>
          </cell>
          <cell r="FN148">
            <v>0</v>
          </cell>
          <cell r="FO148">
            <v>0</v>
          </cell>
          <cell r="FP148">
            <v>0</v>
          </cell>
          <cell r="FQ148" t="str">
            <v>C34</v>
          </cell>
          <cell r="FR148">
            <v>0</v>
          </cell>
          <cell r="FS148">
            <v>0</v>
          </cell>
          <cell r="FT148">
            <v>0</v>
          </cell>
          <cell r="FU148">
            <v>0</v>
          </cell>
          <cell r="FV148">
            <v>0</v>
          </cell>
          <cell r="FW148" t="str">
            <v>C35</v>
          </cell>
          <cell r="FX148">
            <v>0</v>
          </cell>
          <cell r="FY148">
            <v>0</v>
          </cell>
          <cell r="FZ148">
            <v>0</v>
          </cell>
          <cell r="GA148">
            <v>0</v>
          </cell>
          <cell r="GB148">
            <v>0</v>
          </cell>
          <cell r="GC148" t="str">
            <v>C36</v>
          </cell>
          <cell r="GD148">
            <v>0</v>
          </cell>
          <cell r="GE148">
            <v>0</v>
          </cell>
          <cell r="GF148">
            <v>0</v>
          </cell>
          <cell r="GG148">
            <v>0</v>
          </cell>
          <cell r="GH148">
            <v>0</v>
          </cell>
          <cell r="GI148" t="str">
            <v>C37</v>
          </cell>
          <cell r="GJ148">
            <v>0</v>
          </cell>
          <cell r="GK148">
            <v>0</v>
          </cell>
          <cell r="GL148">
            <v>0</v>
          </cell>
          <cell r="GM148">
            <v>0</v>
          </cell>
          <cell r="GN148">
            <v>0</v>
          </cell>
          <cell r="GO148" t="str">
            <v>C38</v>
          </cell>
          <cell r="GP148">
            <v>0</v>
          </cell>
          <cell r="GQ148">
            <v>0</v>
          </cell>
          <cell r="GR148">
            <v>0</v>
          </cell>
          <cell r="GS148">
            <v>0</v>
          </cell>
          <cell r="GT148">
            <v>0</v>
          </cell>
          <cell r="GU148" t="str">
            <v>C39</v>
          </cell>
          <cell r="GV148">
            <v>0</v>
          </cell>
          <cell r="GW148">
            <v>0</v>
          </cell>
          <cell r="GX148">
            <v>0</v>
          </cell>
          <cell r="GY148">
            <v>0</v>
          </cell>
          <cell r="GZ148">
            <v>0</v>
          </cell>
          <cell r="HA148" t="str">
            <v>C310</v>
          </cell>
          <cell r="HB148">
            <v>0</v>
          </cell>
          <cell r="HG148" t="str">
            <v>C310</v>
          </cell>
          <cell r="HH148">
            <v>0</v>
          </cell>
          <cell r="HM148" t="str">
            <v/>
          </cell>
          <cell r="HN148" t="str">
            <v/>
          </cell>
          <cell r="HS148">
            <v>3157</v>
          </cell>
          <cell r="HT148" t="str">
            <v>PKN</v>
          </cell>
          <cell r="HU148">
            <v>0</v>
          </cell>
          <cell r="HV148" t="str">
            <v>IND</v>
          </cell>
          <cell r="HW148">
            <v>0</v>
          </cell>
          <cell r="HX148" t="str">
            <v>MAT-W</v>
          </cell>
          <cell r="HY148">
            <v>0</v>
          </cell>
          <cell r="HZ148" t="str">
            <v>SEJ-W</v>
          </cell>
          <cell r="IA148">
            <v>0</v>
          </cell>
          <cell r="IB148" t="str">
            <v>IGR-W</v>
          </cell>
          <cell r="IC148">
            <v>0</v>
          </cell>
          <cell r="ID148" t="str">
            <v>SBO</v>
          </cell>
          <cell r="IE148">
            <v>0</v>
          </cell>
          <cell r="IF148" t="str">
            <v>PJO</v>
          </cell>
          <cell r="IG148">
            <v>0</v>
          </cell>
          <cell r="IH148" t="str">
            <v>PRA</v>
          </cell>
          <cell r="II148">
            <v>0</v>
          </cell>
          <cell r="IJ148" t="str">
            <v>JAW</v>
          </cell>
          <cell r="IK148">
            <v>0</v>
          </cell>
          <cell r="IL148" t="str">
            <v>ARB</v>
          </cell>
          <cell r="IM148">
            <v>0</v>
          </cell>
          <cell r="IN148" t="str">
            <v>PKM</v>
          </cell>
          <cell r="IO148">
            <v>0</v>
          </cell>
          <cell r="IP148" t="str">
            <v>GEO-P</v>
          </cell>
          <cell r="IQ148">
            <v>0</v>
          </cell>
          <cell r="IR148" t="str">
            <v>SEJ-P</v>
          </cell>
          <cell r="IS148">
            <v>0</v>
          </cell>
          <cell r="IT148" t="str">
            <v>SOS-P</v>
          </cell>
          <cell r="IU148">
            <v>0</v>
          </cell>
          <cell r="IV148" t="str">
            <v>EKO-P</v>
          </cell>
          <cell r="IW148">
            <v>0</v>
          </cell>
          <cell r="IX148" t="str">
            <v>BIO-L</v>
          </cell>
          <cell r="IY148">
            <v>0</v>
          </cell>
          <cell r="IZ148" t="str">
            <v>JEP-L</v>
          </cell>
          <cell r="JA148">
            <v>0</v>
          </cell>
        </row>
        <row r="149">
          <cell r="H149" t="str">
            <v>Lintas Minat</v>
          </cell>
          <cell r="I149" t="str">
            <v/>
          </cell>
          <cell r="J149">
            <v>134</v>
          </cell>
          <cell r="K149">
            <v>135</v>
          </cell>
          <cell r="L149">
            <v>136</v>
          </cell>
          <cell r="M149">
            <v>137</v>
          </cell>
          <cell r="N149">
            <v>138</v>
          </cell>
          <cell r="O149">
            <v>139</v>
          </cell>
          <cell r="P149">
            <v>180</v>
          </cell>
          <cell r="Q149" t="str">
            <v/>
          </cell>
          <cell r="AB149">
            <v>146</v>
          </cell>
          <cell r="AC149">
            <v>29</v>
          </cell>
          <cell r="AD149">
            <v>3158</v>
          </cell>
          <cell r="AE149" t="str">
            <v>9992966882</v>
          </cell>
          <cell r="AF149" t="str">
            <v>KRISVIANTO SUGENG</v>
          </cell>
          <cell r="AG149" t="str">
            <v>L</v>
          </cell>
          <cell r="AH149" t="str">
            <v>10-TSM.2</v>
          </cell>
          <cell r="AI149" t="str">
            <v>AGM</v>
          </cell>
          <cell r="AJ149">
            <v>0</v>
          </cell>
          <cell r="AK149">
            <v>0</v>
          </cell>
          <cell r="AL149">
            <v>0</v>
          </cell>
          <cell r="AM149">
            <v>0</v>
          </cell>
          <cell r="AN149">
            <v>0</v>
          </cell>
          <cell r="AO149" t="str">
            <v>PKN</v>
          </cell>
          <cell r="AP149">
            <v>0</v>
          </cell>
          <cell r="AQ149">
            <v>0</v>
          </cell>
          <cell r="AR149">
            <v>0</v>
          </cell>
          <cell r="AS149">
            <v>0</v>
          </cell>
          <cell r="AT149">
            <v>0</v>
          </cell>
          <cell r="AU149" t="str">
            <v>IND</v>
          </cell>
          <cell r="AV149">
            <v>0</v>
          </cell>
          <cell r="AW149">
            <v>0</v>
          </cell>
          <cell r="AX149">
            <v>0</v>
          </cell>
          <cell r="AY149">
            <v>0</v>
          </cell>
          <cell r="AZ149">
            <v>0</v>
          </cell>
          <cell r="BA149" t="str">
            <v>MAT</v>
          </cell>
          <cell r="BB149">
            <v>0</v>
          </cell>
          <cell r="BC149">
            <v>0</v>
          </cell>
          <cell r="BD149">
            <v>0</v>
          </cell>
          <cell r="BE149">
            <v>0</v>
          </cell>
          <cell r="BF149">
            <v>0</v>
          </cell>
          <cell r="BG149" t="str">
            <v>SEJ</v>
          </cell>
          <cell r="BH149">
            <v>0</v>
          </cell>
          <cell r="BI149">
            <v>0</v>
          </cell>
          <cell r="BJ149">
            <v>0</v>
          </cell>
          <cell r="BK149">
            <v>0</v>
          </cell>
          <cell r="BL149">
            <v>0</v>
          </cell>
          <cell r="BM149" t="str">
            <v>ING</v>
          </cell>
          <cell r="BN149">
            <v>0</v>
          </cell>
          <cell r="BO149">
            <v>0</v>
          </cell>
          <cell r="BP149">
            <v>0</v>
          </cell>
          <cell r="BQ149">
            <v>0</v>
          </cell>
          <cell r="BR149">
            <v>0</v>
          </cell>
          <cell r="BS149" t="str">
            <v>SBU</v>
          </cell>
          <cell r="BT149">
            <v>0</v>
          </cell>
          <cell r="BU149">
            <v>0</v>
          </cell>
          <cell r="BV149">
            <v>0</v>
          </cell>
          <cell r="BW149">
            <v>0</v>
          </cell>
          <cell r="BX149">
            <v>0</v>
          </cell>
          <cell r="BY149" t="str">
            <v>KWU</v>
          </cell>
          <cell r="BZ149">
            <v>0</v>
          </cell>
          <cell r="CA149">
            <v>0</v>
          </cell>
          <cell r="CB149">
            <v>0</v>
          </cell>
          <cell r="CC149">
            <v>0</v>
          </cell>
          <cell r="CD149">
            <v>0</v>
          </cell>
          <cell r="CE149" t="str">
            <v>POR</v>
          </cell>
          <cell r="CF149">
            <v>0</v>
          </cell>
          <cell r="CG149">
            <v>0</v>
          </cell>
          <cell r="CH149">
            <v>0</v>
          </cell>
          <cell r="CI149">
            <v>0</v>
          </cell>
          <cell r="CJ149">
            <v>0</v>
          </cell>
          <cell r="CK149" t="str">
            <v>JAW</v>
          </cell>
          <cell r="CL149">
            <v>0</v>
          </cell>
          <cell r="CM149">
            <v>0</v>
          </cell>
          <cell r="CN149">
            <v>0</v>
          </cell>
          <cell r="CO149">
            <v>0</v>
          </cell>
          <cell r="CP149">
            <v>0</v>
          </cell>
          <cell r="CQ149" t="str">
            <v>C11</v>
          </cell>
          <cell r="CR149">
            <v>0</v>
          </cell>
          <cell r="CS149">
            <v>0</v>
          </cell>
          <cell r="CT149">
            <v>0</v>
          </cell>
          <cell r="CU149">
            <v>0</v>
          </cell>
          <cell r="CV149">
            <v>0</v>
          </cell>
          <cell r="CW149" t="str">
            <v>C12</v>
          </cell>
          <cell r="CX149">
            <v>0</v>
          </cell>
          <cell r="CY149">
            <v>0</v>
          </cell>
          <cell r="CZ149">
            <v>0</v>
          </cell>
          <cell r="DA149">
            <v>0</v>
          </cell>
          <cell r="DB149">
            <v>0</v>
          </cell>
          <cell r="DC149" t="str">
            <v>C13</v>
          </cell>
          <cell r="DD149">
            <v>0</v>
          </cell>
          <cell r="DE149">
            <v>0</v>
          </cell>
          <cell r="DF149">
            <v>0</v>
          </cell>
          <cell r="DG149">
            <v>0</v>
          </cell>
          <cell r="DH149">
            <v>0</v>
          </cell>
          <cell r="DI149" t="str">
            <v>C21</v>
          </cell>
          <cell r="DJ149">
            <v>0</v>
          </cell>
          <cell r="DK149">
            <v>0</v>
          </cell>
          <cell r="DL149">
            <v>0</v>
          </cell>
          <cell r="DM149">
            <v>0</v>
          </cell>
          <cell r="DN149">
            <v>0</v>
          </cell>
          <cell r="DO149" t="str">
            <v>C22</v>
          </cell>
          <cell r="DP149">
            <v>0</v>
          </cell>
          <cell r="DQ149">
            <v>0</v>
          </cell>
          <cell r="DR149">
            <v>0</v>
          </cell>
          <cell r="DS149">
            <v>0</v>
          </cell>
          <cell r="DT149">
            <v>0</v>
          </cell>
          <cell r="DU149" t="str">
            <v>C23</v>
          </cell>
          <cell r="DV149">
            <v>0</v>
          </cell>
          <cell r="DW149">
            <v>0</v>
          </cell>
          <cell r="DX149">
            <v>0</v>
          </cell>
          <cell r="DY149">
            <v>0</v>
          </cell>
          <cell r="DZ149">
            <v>0</v>
          </cell>
          <cell r="EA149" t="str">
            <v>C24</v>
          </cell>
          <cell r="EB149">
            <v>0</v>
          </cell>
          <cell r="EC149">
            <v>0</v>
          </cell>
          <cell r="ED149">
            <v>0</v>
          </cell>
          <cell r="EE149">
            <v>0</v>
          </cell>
          <cell r="EF149">
            <v>0</v>
          </cell>
          <cell r="EG149" t="str">
            <v>C25</v>
          </cell>
          <cell r="EH149">
            <v>0</v>
          </cell>
          <cell r="EI149">
            <v>0</v>
          </cell>
          <cell r="EJ149">
            <v>0</v>
          </cell>
          <cell r="EK149">
            <v>0</v>
          </cell>
          <cell r="EL149">
            <v>0</v>
          </cell>
          <cell r="EM149" t="str">
            <v>C26</v>
          </cell>
          <cell r="EN149">
            <v>0</v>
          </cell>
          <cell r="EO149">
            <v>0</v>
          </cell>
          <cell r="EP149">
            <v>0</v>
          </cell>
          <cell r="EQ149">
            <v>0</v>
          </cell>
          <cell r="ER149">
            <v>0</v>
          </cell>
          <cell r="ES149" t="str">
            <v>C27</v>
          </cell>
          <cell r="ET149">
            <v>0</v>
          </cell>
          <cell r="EU149">
            <v>0</v>
          </cell>
          <cell r="EV149">
            <v>0</v>
          </cell>
          <cell r="EW149">
            <v>0</v>
          </cell>
          <cell r="EX149">
            <v>0</v>
          </cell>
          <cell r="EY149" t="str">
            <v>C31</v>
          </cell>
          <cell r="EZ149">
            <v>0</v>
          </cell>
          <cell r="FA149">
            <v>0</v>
          </cell>
          <cell r="FB149">
            <v>0</v>
          </cell>
          <cell r="FC149">
            <v>0</v>
          </cell>
          <cell r="FD149">
            <v>0</v>
          </cell>
          <cell r="FE149" t="str">
            <v>C32</v>
          </cell>
          <cell r="FF149">
            <v>0</v>
          </cell>
          <cell r="FG149">
            <v>0</v>
          </cell>
          <cell r="FH149">
            <v>0</v>
          </cell>
          <cell r="FI149">
            <v>0</v>
          </cell>
          <cell r="FJ149">
            <v>0</v>
          </cell>
          <cell r="FK149" t="str">
            <v>C33</v>
          </cell>
          <cell r="FL149">
            <v>0</v>
          </cell>
          <cell r="FM149">
            <v>0</v>
          </cell>
          <cell r="FN149">
            <v>0</v>
          </cell>
          <cell r="FO149">
            <v>0</v>
          </cell>
          <cell r="FP149">
            <v>0</v>
          </cell>
          <cell r="FQ149" t="str">
            <v>C34</v>
          </cell>
          <cell r="FR149">
            <v>0</v>
          </cell>
          <cell r="FS149">
            <v>0</v>
          </cell>
          <cell r="FT149">
            <v>0</v>
          </cell>
          <cell r="FU149">
            <v>0</v>
          </cell>
          <cell r="FV149">
            <v>0</v>
          </cell>
          <cell r="FW149" t="str">
            <v>C35</v>
          </cell>
          <cell r="FX149">
            <v>0</v>
          </cell>
          <cell r="FY149">
            <v>0</v>
          </cell>
          <cell r="FZ149">
            <v>0</v>
          </cell>
          <cell r="GA149">
            <v>0</v>
          </cell>
          <cell r="GB149">
            <v>0</v>
          </cell>
          <cell r="GC149" t="str">
            <v>C36</v>
          </cell>
          <cell r="GD149">
            <v>0</v>
          </cell>
          <cell r="GE149">
            <v>0</v>
          </cell>
          <cell r="GF149">
            <v>0</v>
          </cell>
          <cell r="GG149">
            <v>0</v>
          </cell>
          <cell r="GH149">
            <v>0</v>
          </cell>
          <cell r="GI149" t="str">
            <v>C37</v>
          </cell>
          <cell r="GJ149">
            <v>0</v>
          </cell>
          <cell r="GK149">
            <v>0</v>
          </cell>
          <cell r="GL149">
            <v>0</v>
          </cell>
          <cell r="GM149">
            <v>0</v>
          </cell>
          <cell r="GN149">
            <v>0</v>
          </cell>
          <cell r="GO149" t="str">
            <v>C38</v>
          </cell>
          <cell r="GP149">
            <v>0</v>
          </cell>
          <cell r="GQ149">
            <v>0</v>
          </cell>
          <cell r="GR149">
            <v>0</v>
          </cell>
          <cell r="GS149">
            <v>0</v>
          </cell>
          <cell r="GT149">
            <v>0</v>
          </cell>
          <cell r="GU149" t="str">
            <v>C39</v>
          </cell>
          <cell r="GV149">
            <v>0</v>
          </cell>
          <cell r="GW149">
            <v>0</v>
          </cell>
          <cell r="GX149">
            <v>0</v>
          </cell>
          <cell r="GY149">
            <v>0</v>
          </cell>
          <cell r="GZ149">
            <v>0</v>
          </cell>
          <cell r="HA149" t="str">
            <v>C310</v>
          </cell>
          <cell r="HB149">
            <v>0</v>
          </cell>
          <cell r="HG149" t="str">
            <v>C310</v>
          </cell>
          <cell r="HH149">
            <v>0</v>
          </cell>
          <cell r="HM149" t="str">
            <v/>
          </cell>
          <cell r="HN149" t="str">
            <v/>
          </cell>
          <cell r="HS149">
            <v>3158</v>
          </cell>
          <cell r="HT149" t="str">
            <v>PKN</v>
          </cell>
          <cell r="HU149">
            <v>0</v>
          </cell>
          <cell r="HV149" t="str">
            <v>IND</v>
          </cell>
          <cell r="HW149">
            <v>0</v>
          </cell>
          <cell r="HX149" t="str">
            <v>MAT-W</v>
          </cell>
          <cell r="HY149">
            <v>0</v>
          </cell>
          <cell r="HZ149" t="str">
            <v>SEJ-W</v>
          </cell>
          <cell r="IA149">
            <v>0</v>
          </cell>
          <cell r="IB149" t="str">
            <v>IGR-W</v>
          </cell>
          <cell r="IC149">
            <v>0</v>
          </cell>
          <cell r="ID149" t="str">
            <v>SBO</v>
          </cell>
          <cell r="IE149">
            <v>0</v>
          </cell>
          <cell r="IF149" t="str">
            <v>PJO</v>
          </cell>
          <cell r="IG149">
            <v>0</v>
          </cell>
          <cell r="IH149" t="str">
            <v>PRA</v>
          </cell>
          <cell r="II149">
            <v>0</v>
          </cell>
          <cell r="IJ149" t="str">
            <v>JAW</v>
          </cell>
          <cell r="IK149">
            <v>0</v>
          </cell>
          <cell r="IL149" t="str">
            <v>ARB</v>
          </cell>
          <cell r="IM149">
            <v>0</v>
          </cell>
          <cell r="IN149" t="str">
            <v>PKM</v>
          </cell>
          <cell r="IO149">
            <v>0</v>
          </cell>
          <cell r="IP149" t="str">
            <v>GEO-P</v>
          </cell>
          <cell r="IQ149">
            <v>0</v>
          </cell>
          <cell r="IR149" t="str">
            <v>SEJ-P</v>
          </cell>
          <cell r="IS149">
            <v>0</v>
          </cell>
          <cell r="IT149" t="str">
            <v>SOS-P</v>
          </cell>
          <cell r="IU149">
            <v>0</v>
          </cell>
          <cell r="IV149" t="str">
            <v>EKO-P</v>
          </cell>
          <cell r="IW149">
            <v>0</v>
          </cell>
          <cell r="IX149" t="str">
            <v>BIO-L</v>
          </cell>
          <cell r="IY149">
            <v>0</v>
          </cell>
          <cell r="IZ149" t="str">
            <v>JEP-L</v>
          </cell>
          <cell r="JA149">
            <v>0</v>
          </cell>
        </row>
        <row r="150">
          <cell r="H150" t="str">
            <v>Lintas Minat</v>
          </cell>
          <cell r="I150" t="str">
            <v/>
          </cell>
          <cell r="J150">
            <v>128</v>
          </cell>
          <cell r="K150">
            <v>129</v>
          </cell>
          <cell r="L150">
            <v>130</v>
          </cell>
          <cell r="M150">
            <v>131</v>
          </cell>
          <cell r="N150">
            <v>132</v>
          </cell>
          <cell r="O150">
            <v>133</v>
          </cell>
          <cell r="P150">
            <v>178</v>
          </cell>
          <cell r="Q150" t="str">
            <v/>
          </cell>
          <cell r="AB150">
            <v>147</v>
          </cell>
          <cell r="AC150">
            <v>30</v>
          </cell>
          <cell r="AD150">
            <v>3159</v>
          </cell>
          <cell r="AE150" t="str">
            <v>9991492782</v>
          </cell>
          <cell r="AF150" t="str">
            <v>LATIEF MIFTAKHUROHMAN</v>
          </cell>
          <cell r="AG150" t="str">
            <v>L</v>
          </cell>
          <cell r="AH150" t="str">
            <v>10-TSM.2</v>
          </cell>
          <cell r="AI150" t="str">
            <v>AGM</v>
          </cell>
          <cell r="AJ150">
            <v>0</v>
          </cell>
          <cell r="AK150">
            <v>0</v>
          </cell>
          <cell r="AL150">
            <v>0</v>
          </cell>
          <cell r="AM150">
            <v>0</v>
          </cell>
          <cell r="AN150">
            <v>0</v>
          </cell>
          <cell r="AO150" t="str">
            <v>PKN</v>
          </cell>
          <cell r="AP150">
            <v>0</v>
          </cell>
          <cell r="AQ150">
            <v>0</v>
          </cell>
          <cell r="AR150">
            <v>0</v>
          </cell>
          <cell r="AS150">
            <v>0</v>
          </cell>
          <cell r="AT150">
            <v>0</v>
          </cell>
          <cell r="AU150" t="str">
            <v>IND</v>
          </cell>
          <cell r="AV150">
            <v>0</v>
          </cell>
          <cell r="AW150">
            <v>0</v>
          </cell>
          <cell r="AX150">
            <v>0</v>
          </cell>
          <cell r="AY150">
            <v>0</v>
          </cell>
          <cell r="AZ150">
            <v>0</v>
          </cell>
          <cell r="BA150" t="str">
            <v>MAT</v>
          </cell>
          <cell r="BB150">
            <v>0</v>
          </cell>
          <cell r="BC150">
            <v>0</v>
          </cell>
          <cell r="BD150">
            <v>0</v>
          </cell>
          <cell r="BE150">
            <v>0</v>
          </cell>
          <cell r="BF150">
            <v>0</v>
          </cell>
          <cell r="BG150" t="str">
            <v>SEJ</v>
          </cell>
          <cell r="BH150">
            <v>0</v>
          </cell>
          <cell r="BI150">
            <v>0</v>
          </cell>
          <cell r="BJ150">
            <v>0</v>
          </cell>
          <cell r="BK150">
            <v>0</v>
          </cell>
          <cell r="BL150">
            <v>0</v>
          </cell>
          <cell r="BM150" t="str">
            <v>ING</v>
          </cell>
          <cell r="BN150">
            <v>0</v>
          </cell>
          <cell r="BO150">
            <v>0</v>
          </cell>
          <cell r="BP150">
            <v>0</v>
          </cell>
          <cell r="BQ150">
            <v>0</v>
          </cell>
          <cell r="BR150">
            <v>0</v>
          </cell>
          <cell r="BS150" t="str">
            <v>SBU</v>
          </cell>
          <cell r="BT150">
            <v>0</v>
          </cell>
          <cell r="BU150">
            <v>0</v>
          </cell>
          <cell r="BV150">
            <v>0</v>
          </cell>
          <cell r="BW150">
            <v>0</v>
          </cell>
          <cell r="BX150">
            <v>0</v>
          </cell>
          <cell r="BY150" t="str">
            <v>KWU</v>
          </cell>
          <cell r="BZ150">
            <v>0</v>
          </cell>
          <cell r="CA150">
            <v>0</v>
          </cell>
          <cell r="CB150">
            <v>0</v>
          </cell>
          <cell r="CC150">
            <v>0</v>
          </cell>
          <cell r="CD150">
            <v>0</v>
          </cell>
          <cell r="CE150" t="str">
            <v>POR</v>
          </cell>
          <cell r="CF150">
            <v>0</v>
          </cell>
          <cell r="CG150">
            <v>0</v>
          </cell>
          <cell r="CH150">
            <v>0</v>
          </cell>
          <cell r="CI150">
            <v>0</v>
          </cell>
          <cell r="CJ150">
            <v>0</v>
          </cell>
          <cell r="CK150" t="str">
            <v>JAW</v>
          </cell>
          <cell r="CL150">
            <v>0</v>
          </cell>
          <cell r="CM150">
            <v>0</v>
          </cell>
          <cell r="CN150">
            <v>0</v>
          </cell>
          <cell r="CO150">
            <v>0</v>
          </cell>
          <cell r="CP150">
            <v>0</v>
          </cell>
          <cell r="CQ150" t="str">
            <v>C11</v>
          </cell>
          <cell r="CR150">
            <v>0</v>
          </cell>
          <cell r="CS150">
            <v>0</v>
          </cell>
          <cell r="CT150">
            <v>0</v>
          </cell>
          <cell r="CU150">
            <v>0</v>
          </cell>
          <cell r="CV150">
            <v>0</v>
          </cell>
          <cell r="CW150" t="str">
            <v>C12</v>
          </cell>
          <cell r="CX150">
            <v>0</v>
          </cell>
          <cell r="CY150">
            <v>0</v>
          </cell>
          <cell r="CZ150">
            <v>0</v>
          </cell>
          <cell r="DA150">
            <v>0</v>
          </cell>
          <cell r="DB150">
            <v>0</v>
          </cell>
          <cell r="DC150" t="str">
            <v>C13</v>
          </cell>
          <cell r="DD150">
            <v>0</v>
          </cell>
          <cell r="DE150">
            <v>0</v>
          </cell>
          <cell r="DF150">
            <v>0</v>
          </cell>
          <cell r="DG150">
            <v>0</v>
          </cell>
          <cell r="DH150">
            <v>0</v>
          </cell>
          <cell r="DI150" t="str">
            <v>C21</v>
          </cell>
          <cell r="DJ150">
            <v>0</v>
          </cell>
          <cell r="DK150">
            <v>0</v>
          </cell>
          <cell r="DL150">
            <v>0</v>
          </cell>
          <cell r="DM150">
            <v>0</v>
          </cell>
          <cell r="DN150">
            <v>0</v>
          </cell>
          <cell r="DO150" t="str">
            <v>C22</v>
          </cell>
          <cell r="DP150">
            <v>0</v>
          </cell>
          <cell r="DQ150">
            <v>0</v>
          </cell>
          <cell r="DR150">
            <v>0</v>
          </cell>
          <cell r="DS150">
            <v>0</v>
          </cell>
          <cell r="DT150">
            <v>0</v>
          </cell>
          <cell r="DU150" t="str">
            <v>C23</v>
          </cell>
          <cell r="DV150">
            <v>0</v>
          </cell>
          <cell r="DW150">
            <v>0</v>
          </cell>
          <cell r="DX150">
            <v>0</v>
          </cell>
          <cell r="DY150">
            <v>0</v>
          </cell>
          <cell r="DZ150">
            <v>0</v>
          </cell>
          <cell r="EA150" t="str">
            <v>C24</v>
          </cell>
          <cell r="EB150">
            <v>0</v>
          </cell>
          <cell r="EC150">
            <v>0</v>
          </cell>
          <cell r="ED150">
            <v>0</v>
          </cell>
          <cell r="EE150">
            <v>0</v>
          </cell>
          <cell r="EF150">
            <v>0</v>
          </cell>
          <cell r="EG150" t="str">
            <v>C25</v>
          </cell>
          <cell r="EH150">
            <v>0</v>
          </cell>
          <cell r="EI150">
            <v>0</v>
          </cell>
          <cell r="EJ150">
            <v>0</v>
          </cell>
          <cell r="EK150">
            <v>0</v>
          </cell>
          <cell r="EL150">
            <v>0</v>
          </cell>
          <cell r="EM150" t="str">
            <v>C26</v>
          </cell>
          <cell r="EN150">
            <v>0</v>
          </cell>
          <cell r="EO150">
            <v>0</v>
          </cell>
          <cell r="EP150">
            <v>0</v>
          </cell>
          <cell r="EQ150">
            <v>0</v>
          </cell>
          <cell r="ER150">
            <v>0</v>
          </cell>
          <cell r="ES150" t="str">
            <v>C27</v>
          </cell>
          <cell r="ET150">
            <v>0</v>
          </cell>
          <cell r="EU150">
            <v>0</v>
          </cell>
          <cell r="EV150">
            <v>0</v>
          </cell>
          <cell r="EW150">
            <v>0</v>
          </cell>
          <cell r="EX150">
            <v>0</v>
          </cell>
          <cell r="EY150" t="str">
            <v>C31</v>
          </cell>
          <cell r="EZ150">
            <v>0</v>
          </cell>
          <cell r="FA150">
            <v>0</v>
          </cell>
          <cell r="FB150">
            <v>0</v>
          </cell>
          <cell r="FC150">
            <v>0</v>
          </cell>
          <cell r="FD150">
            <v>0</v>
          </cell>
          <cell r="FE150" t="str">
            <v>C32</v>
          </cell>
          <cell r="FF150">
            <v>0</v>
          </cell>
          <cell r="FG150">
            <v>0</v>
          </cell>
          <cell r="FH150">
            <v>0</v>
          </cell>
          <cell r="FI150">
            <v>0</v>
          </cell>
          <cell r="FJ150">
            <v>0</v>
          </cell>
          <cell r="FK150" t="str">
            <v>C33</v>
          </cell>
          <cell r="FL150">
            <v>0</v>
          </cell>
          <cell r="FM150">
            <v>0</v>
          </cell>
          <cell r="FN150">
            <v>0</v>
          </cell>
          <cell r="FO150">
            <v>0</v>
          </cell>
          <cell r="FP150">
            <v>0</v>
          </cell>
          <cell r="FQ150" t="str">
            <v>C34</v>
          </cell>
          <cell r="FR150">
            <v>0</v>
          </cell>
          <cell r="FS150">
            <v>0</v>
          </cell>
          <cell r="FT150">
            <v>0</v>
          </cell>
          <cell r="FU150">
            <v>0</v>
          </cell>
          <cell r="FV150">
            <v>0</v>
          </cell>
          <cell r="FW150" t="str">
            <v>C35</v>
          </cell>
          <cell r="FX150">
            <v>0</v>
          </cell>
          <cell r="FY150">
            <v>0</v>
          </cell>
          <cell r="FZ150">
            <v>0</v>
          </cell>
          <cell r="GA150">
            <v>0</v>
          </cell>
          <cell r="GB150">
            <v>0</v>
          </cell>
          <cell r="GC150" t="str">
            <v>C36</v>
          </cell>
          <cell r="GD150">
            <v>0</v>
          </cell>
          <cell r="GE150">
            <v>0</v>
          </cell>
          <cell r="GF150">
            <v>0</v>
          </cell>
          <cell r="GG150">
            <v>0</v>
          </cell>
          <cell r="GH150">
            <v>0</v>
          </cell>
          <cell r="GI150" t="str">
            <v>C37</v>
          </cell>
          <cell r="GJ150">
            <v>0</v>
          </cell>
          <cell r="GK150">
            <v>0</v>
          </cell>
          <cell r="GL150">
            <v>0</v>
          </cell>
          <cell r="GM150">
            <v>0</v>
          </cell>
          <cell r="GN150">
            <v>0</v>
          </cell>
          <cell r="GO150" t="str">
            <v>C38</v>
          </cell>
          <cell r="GP150">
            <v>0</v>
          </cell>
          <cell r="GQ150">
            <v>0</v>
          </cell>
          <cell r="GR150">
            <v>0</v>
          </cell>
          <cell r="GS150">
            <v>0</v>
          </cell>
          <cell r="GT150">
            <v>0</v>
          </cell>
          <cell r="GU150" t="str">
            <v>C39</v>
          </cell>
          <cell r="GV150">
            <v>0</v>
          </cell>
          <cell r="GW150">
            <v>0</v>
          </cell>
          <cell r="GX150">
            <v>0</v>
          </cell>
          <cell r="GY150">
            <v>0</v>
          </cell>
          <cell r="GZ150">
            <v>0</v>
          </cell>
          <cell r="HA150" t="str">
            <v>C310</v>
          </cell>
          <cell r="HB150">
            <v>0</v>
          </cell>
          <cell r="HG150" t="str">
            <v>C310</v>
          </cell>
          <cell r="HH150">
            <v>0</v>
          </cell>
          <cell r="HM150" t="str">
            <v/>
          </cell>
          <cell r="HN150" t="str">
            <v/>
          </cell>
          <cell r="HS150">
            <v>3159</v>
          </cell>
          <cell r="HT150" t="str">
            <v>PKN</v>
          </cell>
          <cell r="HU150">
            <v>0</v>
          </cell>
          <cell r="HV150" t="str">
            <v>IND</v>
          </cell>
          <cell r="HW150">
            <v>0</v>
          </cell>
          <cell r="HX150" t="str">
            <v>MAT-W</v>
          </cell>
          <cell r="HY150">
            <v>0</v>
          </cell>
          <cell r="HZ150" t="str">
            <v>SEJ-W</v>
          </cell>
          <cell r="IA150">
            <v>0</v>
          </cell>
          <cell r="IB150" t="str">
            <v>IGR-W</v>
          </cell>
          <cell r="IC150">
            <v>0</v>
          </cell>
          <cell r="ID150" t="str">
            <v>SBO</v>
          </cell>
          <cell r="IE150">
            <v>0</v>
          </cell>
          <cell r="IF150" t="str">
            <v>PJO</v>
          </cell>
          <cell r="IG150">
            <v>0</v>
          </cell>
          <cell r="IH150" t="str">
            <v>PRA</v>
          </cell>
          <cell r="II150">
            <v>0</v>
          </cell>
          <cell r="IJ150" t="str">
            <v>JAW</v>
          </cell>
          <cell r="IK150">
            <v>0</v>
          </cell>
          <cell r="IL150" t="str">
            <v>ARB</v>
          </cell>
          <cell r="IM150">
            <v>0</v>
          </cell>
          <cell r="IN150" t="str">
            <v>PKM</v>
          </cell>
          <cell r="IO150">
            <v>0</v>
          </cell>
          <cell r="IP150" t="str">
            <v>GEO-P</v>
          </cell>
          <cell r="IQ150">
            <v>0</v>
          </cell>
          <cell r="IR150" t="str">
            <v>SEJ-P</v>
          </cell>
          <cell r="IS150">
            <v>0</v>
          </cell>
          <cell r="IT150" t="str">
            <v>SOS-P</v>
          </cell>
          <cell r="IU150">
            <v>0</v>
          </cell>
          <cell r="IV150" t="str">
            <v>EKO-P</v>
          </cell>
          <cell r="IW150">
            <v>0</v>
          </cell>
          <cell r="IX150" t="str">
            <v>BIO-L</v>
          </cell>
          <cell r="IY150">
            <v>0</v>
          </cell>
          <cell r="IZ150" t="str">
            <v>JEP-L</v>
          </cell>
          <cell r="JA150">
            <v>0</v>
          </cell>
        </row>
        <row r="151">
          <cell r="H151" t="str">
            <v>Lintas Minat</v>
          </cell>
          <cell r="I151" t="str">
            <v/>
          </cell>
          <cell r="J151">
            <v>134</v>
          </cell>
          <cell r="K151">
            <v>135</v>
          </cell>
          <cell r="L151">
            <v>136</v>
          </cell>
          <cell r="M151">
            <v>137</v>
          </cell>
          <cell r="N151">
            <v>138</v>
          </cell>
          <cell r="O151">
            <v>139</v>
          </cell>
          <cell r="P151">
            <v>180</v>
          </cell>
          <cell r="Q151" t="str">
            <v/>
          </cell>
          <cell r="AB151">
            <v>148</v>
          </cell>
          <cell r="AC151">
            <v>31</v>
          </cell>
          <cell r="AD151">
            <v>3160</v>
          </cell>
          <cell r="AE151" t="str">
            <v>9996053541</v>
          </cell>
          <cell r="AF151" t="str">
            <v>MAULANA BANGKIT KADARUSMAN</v>
          </cell>
          <cell r="AG151" t="str">
            <v>L</v>
          </cell>
          <cell r="AH151" t="str">
            <v>10-TSM.2</v>
          </cell>
          <cell r="AI151" t="str">
            <v>AGM</v>
          </cell>
          <cell r="AJ151">
            <v>0</v>
          </cell>
          <cell r="AK151">
            <v>0</v>
          </cell>
          <cell r="AL151">
            <v>0</v>
          </cell>
          <cell r="AM151">
            <v>0</v>
          </cell>
          <cell r="AN151">
            <v>0</v>
          </cell>
          <cell r="AO151" t="str">
            <v>PKN</v>
          </cell>
          <cell r="AP151">
            <v>0</v>
          </cell>
          <cell r="AQ151">
            <v>0</v>
          </cell>
          <cell r="AR151">
            <v>0</v>
          </cell>
          <cell r="AS151">
            <v>0</v>
          </cell>
          <cell r="AT151">
            <v>0</v>
          </cell>
          <cell r="AU151" t="str">
            <v>IND</v>
          </cell>
          <cell r="AV151">
            <v>0</v>
          </cell>
          <cell r="AW151">
            <v>0</v>
          </cell>
          <cell r="AX151">
            <v>0</v>
          </cell>
          <cell r="AY151">
            <v>0</v>
          </cell>
          <cell r="AZ151">
            <v>0</v>
          </cell>
          <cell r="BA151" t="str">
            <v>MAT</v>
          </cell>
          <cell r="BB151">
            <v>0</v>
          </cell>
          <cell r="BC151">
            <v>0</v>
          </cell>
          <cell r="BD151">
            <v>0</v>
          </cell>
          <cell r="BE151">
            <v>0</v>
          </cell>
          <cell r="BF151">
            <v>0</v>
          </cell>
          <cell r="BG151" t="str">
            <v>SEJ</v>
          </cell>
          <cell r="BH151">
            <v>0</v>
          </cell>
          <cell r="BI151">
            <v>0</v>
          </cell>
          <cell r="BJ151">
            <v>0</v>
          </cell>
          <cell r="BK151">
            <v>0</v>
          </cell>
          <cell r="BL151">
            <v>0</v>
          </cell>
          <cell r="BM151" t="str">
            <v>ING</v>
          </cell>
          <cell r="BN151">
            <v>0</v>
          </cell>
          <cell r="BO151">
            <v>0</v>
          </cell>
          <cell r="BP151">
            <v>0</v>
          </cell>
          <cell r="BQ151">
            <v>0</v>
          </cell>
          <cell r="BR151">
            <v>0</v>
          </cell>
          <cell r="BS151" t="str">
            <v>SBU</v>
          </cell>
          <cell r="BT151">
            <v>0</v>
          </cell>
          <cell r="BU151">
            <v>0</v>
          </cell>
          <cell r="BV151">
            <v>0</v>
          </cell>
          <cell r="BW151">
            <v>0</v>
          </cell>
          <cell r="BX151">
            <v>0</v>
          </cell>
          <cell r="BY151" t="str">
            <v>KWU</v>
          </cell>
          <cell r="BZ151">
            <v>0</v>
          </cell>
          <cell r="CA151">
            <v>0</v>
          </cell>
          <cell r="CB151">
            <v>0</v>
          </cell>
          <cell r="CC151">
            <v>0</v>
          </cell>
          <cell r="CD151">
            <v>0</v>
          </cell>
          <cell r="CE151" t="str">
            <v>POR</v>
          </cell>
          <cell r="CF151">
            <v>0</v>
          </cell>
          <cell r="CG151">
            <v>0</v>
          </cell>
          <cell r="CH151">
            <v>0</v>
          </cell>
          <cell r="CI151">
            <v>0</v>
          </cell>
          <cell r="CJ151">
            <v>0</v>
          </cell>
          <cell r="CK151" t="str">
            <v>JAW</v>
          </cell>
          <cell r="CL151">
            <v>0</v>
          </cell>
          <cell r="CM151">
            <v>0</v>
          </cell>
          <cell r="CN151">
            <v>0</v>
          </cell>
          <cell r="CO151">
            <v>0</v>
          </cell>
          <cell r="CP151">
            <v>0</v>
          </cell>
          <cell r="CQ151" t="str">
            <v>C11</v>
          </cell>
          <cell r="CR151">
            <v>0</v>
          </cell>
          <cell r="CS151">
            <v>0</v>
          </cell>
          <cell r="CT151">
            <v>0</v>
          </cell>
          <cell r="CU151">
            <v>0</v>
          </cell>
          <cell r="CV151">
            <v>0</v>
          </cell>
          <cell r="CW151" t="str">
            <v>C12</v>
          </cell>
          <cell r="CX151">
            <v>0</v>
          </cell>
          <cell r="CY151">
            <v>0</v>
          </cell>
          <cell r="CZ151">
            <v>0</v>
          </cell>
          <cell r="DA151">
            <v>0</v>
          </cell>
          <cell r="DB151">
            <v>0</v>
          </cell>
          <cell r="DC151" t="str">
            <v>C13</v>
          </cell>
          <cell r="DD151">
            <v>0</v>
          </cell>
          <cell r="DE151">
            <v>0</v>
          </cell>
          <cell r="DF151">
            <v>0</v>
          </cell>
          <cell r="DG151">
            <v>0</v>
          </cell>
          <cell r="DH151">
            <v>0</v>
          </cell>
          <cell r="DI151" t="str">
            <v>C21</v>
          </cell>
          <cell r="DJ151">
            <v>0</v>
          </cell>
          <cell r="DK151">
            <v>0</v>
          </cell>
          <cell r="DL151">
            <v>0</v>
          </cell>
          <cell r="DM151">
            <v>0</v>
          </cell>
          <cell r="DN151">
            <v>0</v>
          </cell>
          <cell r="DO151" t="str">
            <v>C22</v>
          </cell>
          <cell r="DP151">
            <v>0</v>
          </cell>
          <cell r="DQ151">
            <v>0</v>
          </cell>
          <cell r="DR151">
            <v>0</v>
          </cell>
          <cell r="DS151">
            <v>0</v>
          </cell>
          <cell r="DT151">
            <v>0</v>
          </cell>
          <cell r="DU151" t="str">
            <v>C23</v>
          </cell>
          <cell r="DV151">
            <v>0</v>
          </cell>
          <cell r="DW151">
            <v>0</v>
          </cell>
          <cell r="DX151">
            <v>0</v>
          </cell>
          <cell r="DY151">
            <v>0</v>
          </cell>
          <cell r="DZ151">
            <v>0</v>
          </cell>
          <cell r="EA151" t="str">
            <v>C24</v>
          </cell>
          <cell r="EB151">
            <v>0</v>
          </cell>
          <cell r="EC151">
            <v>0</v>
          </cell>
          <cell r="ED151">
            <v>0</v>
          </cell>
          <cell r="EE151">
            <v>0</v>
          </cell>
          <cell r="EF151">
            <v>0</v>
          </cell>
          <cell r="EG151" t="str">
            <v>C25</v>
          </cell>
          <cell r="EH151">
            <v>0</v>
          </cell>
          <cell r="EI151">
            <v>0</v>
          </cell>
          <cell r="EJ151">
            <v>0</v>
          </cell>
          <cell r="EK151">
            <v>0</v>
          </cell>
          <cell r="EL151">
            <v>0</v>
          </cell>
          <cell r="EM151" t="str">
            <v>C26</v>
          </cell>
          <cell r="EN151">
            <v>0</v>
          </cell>
          <cell r="EO151">
            <v>0</v>
          </cell>
          <cell r="EP151">
            <v>0</v>
          </cell>
          <cell r="EQ151">
            <v>0</v>
          </cell>
          <cell r="ER151">
            <v>0</v>
          </cell>
          <cell r="ES151" t="str">
            <v>C27</v>
          </cell>
          <cell r="ET151">
            <v>0</v>
          </cell>
          <cell r="EU151">
            <v>0</v>
          </cell>
          <cell r="EV151">
            <v>0</v>
          </cell>
          <cell r="EW151">
            <v>0</v>
          </cell>
          <cell r="EX151">
            <v>0</v>
          </cell>
          <cell r="EY151" t="str">
            <v>C31</v>
          </cell>
          <cell r="EZ151">
            <v>0</v>
          </cell>
          <cell r="FA151">
            <v>0</v>
          </cell>
          <cell r="FB151">
            <v>0</v>
          </cell>
          <cell r="FC151">
            <v>0</v>
          </cell>
          <cell r="FD151">
            <v>0</v>
          </cell>
          <cell r="FE151" t="str">
            <v>C32</v>
          </cell>
          <cell r="FF151">
            <v>0</v>
          </cell>
          <cell r="FG151">
            <v>0</v>
          </cell>
          <cell r="FH151">
            <v>0</v>
          </cell>
          <cell r="FI151">
            <v>0</v>
          </cell>
          <cell r="FJ151">
            <v>0</v>
          </cell>
          <cell r="FK151" t="str">
            <v>C33</v>
          </cell>
          <cell r="FL151">
            <v>0</v>
          </cell>
          <cell r="FM151">
            <v>0</v>
          </cell>
          <cell r="FN151">
            <v>0</v>
          </cell>
          <cell r="FO151">
            <v>0</v>
          </cell>
          <cell r="FP151">
            <v>0</v>
          </cell>
          <cell r="FQ151" t="str">
            <v>C34</v>
          </cell>
          <cell r="FR151">
            <v>0</v>
          </cell>
          <cell r="FS151">
            <v>0</v>
          </cell>
          <cell r="FT151">
            <v>0</v>
          </cell>
          <cell r="FU151">
            <v>0</v>
          </cell>
          <cell r="FV151">
            <v>0</v>
          </cell>
          <cell r="FW151" t="str">
            <v>C35</v>
          </cell>
          <cell r="FX151">
            <v>0</v>
          </cell>
          <cell r="FY151">
            <v>0</v>
          </cell>
          <cell r="FZ151">
            <v>0</v>
          </cell>
          <cell r="GA151">
            <v>0</v>
          </cell>
          <cell r="GB151">
            <v>0</v>
          </cell>
          <cell r="GC151" t="str">
            <v>C36</v>
          </cell>
          <cell r="GD151">
            <v>0</v>
          </cell>
          <cell r="GE151">
            <v>0</v>
          </cell>
          <cell r="GF151">
            <v>0</v>
          </cell>
          <cell r="GG151">
            <v>0</v>
          </cell>
          <cell r="GH151">
            <v>0</v>
          </cell>
          <cell r="GI151" t="str">
            <v>C37</v>
          </cell>
          <cell r="GJ151">
            <v>0</v>
          </cell>
          <cell r="GK151">
            <v>0</v>
          </cell>
          <cell r="GL151">
            <v>0</v>
          </cell>
          <cell r="GM151">
            <v>0</v>
          </cell>
          <cell r="GN151">
            <v>0</v>
          </cell>
          <cell r="GO151" t="str">
            <v>C38</v>
          </cell>
          <cell r="GP151">
            <v>0</v>
          </cell>
          <cell r="GQ151">
            <v>0</v>
          </cell>
          <cell r="GR151">
            <v>0</v>
          </cell>
          <cell r="GS151">
            <v>0</v>
          </cell>
          <cell r="GT151">
            <v>0</v>
          </cell>
          <cell r="GU151" t="str">
            <v>C39</v>
          </cell>
          <cell r="GV151">
            <v>0</v>
          </cell>
          <cell r="GW151">
            <v>0</v>
          </cell>
          <cell r="GX151">
            <v>0</v>
          </cell>
          <cell r="GY151">
            <v>0</v>
          </cell>
          <cell r="GZ151">
            <v>0</v>
          </cell>
          <cell r="HA151" t="str">
            <v>C310</v>
          </cell>
          <cell r="HB151">
            <v>0</v>
          </cell>
          <cell r="HG151" t="str">
            <v>C310</v>
          </cell>
          <cell r="HH151">
            <v>0</v>
          </cell>
          <cell r="HM151" t="str">
            <v/>
          </cell>
          <cell r="HN151" t="str">
            <v/>
          </cell>
          <cell r="HS151">
            <v>3160</v>
          </cell>
          <cell r="HT151" t="str">
            <v>PKN</v>
          </cell>
          <cell r="HU151">
            <v>0</v>
          </cell>
          <cell r="HV151" t="str">
            <v>IND</v>
          </cell>
          <cell r="HW151">
            <v>0</v>
          </cell>
          <cell r="HX151" t="str">
            <v>MAT-W</v>
          </cell>
          <cell r="HY151">
            <v>0</v>
          </cell>
          <cell r="HZ151" t="str">
            <v>SEJ-W</v>
          </cell>
          <cell r="IA151">
            <v>0</v>
          </cell>
          <cell r="IB151" t="str">
            <v>IGR-W</v>
          </cell>
          <cell r="IC151">
            <v>0</v>
          </cell>
          <cell r="ID151" t="str">
            <v>SBO</v>
          </cell>
          <cell r="IE151">
            <v>0</v>
          </cell>
          <cell r="IF151" t="str">
            <v>PJO</v>
          </cell>
          <cell r="IG151">
            <v>0</v>
          </cell>
          <cell r="IH151" t="str">
            <v>PRA</v>
          </cell>
          <cell r="II151">
            <v>0</v>
          </cell>
          <cell r="IJ151" t="str">
            <v>JAW</v>
          </cell>
          <cell r="IK151">
            <v>0</v>
          </cell>
          <cell r="IL151" t="str">
            <v>ARB</v>
          </cell>
          <cell r="IM151">
            <v>0</v>
          </cell>
          <cell r="IN151" t="str">
            <v>PKM</v>
          </cell>
          <cell r="IO151">
            <v>0</v>
          </cell>
          <cell r="IP151" t="str">
            <v>GEO-P</v>
          </cell>
          <cell r="IQ151">
            <v>0</v>
          </cell>
          <cell r="IR151" t="str">
            <v>SEJ-P</v>
          </cell>
          <cell r="IS151">
            <v>0</v>
          </cell>
          <cell r="IT151" t="str">
            <v>SOS-P</v>
          </cell>
          <cell r="IU151">
            <v>0</v>
          </cell>
          <cell r="IV151" t="str">
            <v>EKO-P</v>
          </cell>
          <cell r="IW151">
            <v>0</v>
          </cell>
          <cell r="IX151" t="str">
            <v>BIO-L</v>
          </cell>
          <cell r="IY151">
            <v>0</v>
          </cell>
          <cell r="IZ151" t="str">
            <v>JEP-L</v>
          </cell>
          <cell r="JA151">
            <v>0</v>
          </cell>
        </row>
        <row r="152">
          <cell r="H152" t="str">
            <v>Lintas Minat</v>
          </cell>
          <cell r="I152" t="str">
            <v/>
          </cell>
          <cell r="J152">
            <v>128</v>
          </cell>
          <cell r="K152">
            <v>129</v>
          </cell>
          <cell r="L152">
            <v>130</v>
          </cell>
          <cell r="M152">
            <v>131</v>
          </cell>
          <cell r="N152">
            <v>132</v>
          </cell>
          <cell r="O152">
            <v>133</v>
          </cell>
          <cell r="P152">
            <v>178</v>
          </cell>
          <cell r="Q152" t="str">
            <v/>
          </cell>
          <cell r="AB152">
            <v>149</v>
          </cell>
          <cell r="AC152">
            <v>32</v>
          </cell>
          <cell r="AD152">
            <v>3161</v>
          </cell>
          <cell r="AE152" t="str">
            <v>0005492583</v>
          </cell>
          <cell r="AF152" t="str">
            <v>MUHAMAD LUKMAN CHAKIM</v>
          </cell>
          <cell r="AG152" t="str">
            <v>L</v>
          </cell>
          <cell r="AH152" t="str">
            <v>10-TSM.2</v>
          </cell>
          <cell r="AI152" t="str">
            <v>AGM</v>
          </cell>
          <cell r="AJ152">
            <v>0</v>
          </cell>
          <cell r="AK152">
            <v>0</v>
          </cell>
          <cell r="AL152">
            <v>0</v>
          </cell>
          <cell r="AM152">
            <v>0</v>
          </cell>
          <cell r="AN152">
            <v>0</v>
          </cell>
          <cell r="AO152" t="str">
            <v>PKN</v>
          </cell>
          <cell r="AP152">
            <v>0</v>
          </cell>
          <cell r="AQ152">
            <v>0</v>
          </cell>
          <cell r="AR152">
            <v>0</v>
          </cell>
          <cell r="AS152">
            <v>0</v>
          </cell>
          <cell r="AT152">
            <v>0</v>
          </cell>
          <cell r="AU152" t="str">
            <v>IND</v>
          </cell>
          <cell r="AV152">
            <v>0</v>
          </cell>
          <cell r="AW152">
            <v>0</v>
          </cell>
          <cell r="AX152">
            <v>0</v>
          </cell>
          <cell r="AY152">
            <v>0</v>
          </cell>
          <cell r="AZ152">
            <v>0</v>
          </cell>
          <cell r="BA152" t="str">
            <v>MAT</v>
          </cell>
          <cell r="BB152">
            <v>0</v>
          </cell>
          <cell r="BC152">
            <v>0</v>
          </cell>
          <cell r="BD152">
            <v>0</v>
          </cell>
          <cell r="BE152">
            <v>0</v>
          </cell>
          <cell r="BF152">
            <v>0</v>
          </cell>
          <cell r="BG152" t="str">
            <v>SEJ</v>
          </cell>
          <cell r="BH152">
            <v>0</v>
          </cell>
          <cell r="BI152">
            <v>0</v>
          </cell>
          <cell r="BJ152">
            <v>0</v>
          </cell>
          <cell r="BK152">
            <v>0</v>
          </cell>
          <cell r="BL152">
            <v>0</v>
          </cell>
          <cell r="BM152" t="str">
            <v>ING</v>
          </cell>
          <cell r="BN152">
            <v>0</v>
          </cell>
          <cell r="BO152">
            <v>0</v>
          </cell>
          <cell r="BP152">
            <v>0</v>
          </cell>
          <cell r="BQ152">
            <v>0</v>
          </cell>
          <cell r="BR152">
            <v>0</v>
          </cell>
          <cell r="BS152" t="str">
            <v>SBU</v>
          </cell>
          <cell r="BT152">
            <v>0</v>
          </cell>
          <cell r="BU152">
            <v>0</v>
          </cell>
          <cell r="BV152">
            <v>0</v>
          </cell>
          <cell r="BW152">
            <v>0</v>
          </cell>
          <cell r="BX152">
            <v>0</v>
          </cell>
          <cell r="BY152" t="str">
            <v>KWU</v>
          </cell>
          <cell r="BZ152">
            <v>0</v>
          </cell>
          <cell r="CA152">
            <v>0</v>
          </cell>
          <cell r="CB152">
            <v>0</v>
          </cell>
          <cell r="CC152">
            <v>0</v>
          </cell>
          <cell r="CD152">
            <v>0</v>
          </cell>
          <cell r="CE152" t="str">
            <v>POR</v>
          </cell>
          <cell r="CF152">
            <v>0</v>
          </cell>
          <cell r="CG152">
            <v>0</v>
          </cell>
          <cell r="CH152">
            <v>0</v>
          </cell>
          <cell r="CI152">
            <v>0</v>
          </cell>
          <cell r="CJ152">
            <v>0</v>
          </cell>
          <cell r="CK152" t="str">
            <v>JAW</v>
          </cell>
          <cell r="CL152">
            <v>0</v>
          </cell>
          <cell r="CM152">
            <v>0</v>
          </cell>
          <cell r="CN152">
            <v>0</v>
          </cell>
          <cell r="CO152">
            <v>0</v>
          </cell>
          <cell r="CP152">
            <v>0</v>
          </cell>
          <cell r="CQ152" t="str">
            <v>C11</v>
          </cell>
          <cell r="CR152">
            <v>0</v>
          </cell>
          <cell r="CS152">
            <v>0</v>
          </cell>
          <cell r="CT152">
            <v>0</v>
          </cell>
          <cell r="CU152">
            <v>0</v>
          </cell>
          <cell r="CV152">
            <v>0</v>
          </cell>
          <cell r="CW152" t="str">
            <v>C12</v>
          </cell>
          <cell r="CX152">
            <v>0</v>
          </cell>
          <cell r="CY152">
            <v>0</v>
          </cell>
          <cell r="CZ152">
            <v>0</v>
          </cell>
          <cell r="DA152">
            <v>0</v>
          </cell>
          <cell r="DB152">
            <v>0</v>
          </cell>
          <cell r="DC152" t="str">
            <v>C13</v>
          </cell>
          <cell r="DD152">
            <v>0</v>
          </cell>
          <cell r="DE152">
            <v>0</v>
          </cell>
          <cell r="DF152">
            <v>0</v>
          </cell>
          <cell r="DG152">
            <v>0</v>
          </cell>
          <cell r="DH152">
            <v>0</v>
          </cell>
          <cell r="DI152" t="str">
            <v>C21</v>
          </cell>
          <cell r="DJ152">
            <v>0</v>
          </cell>
          <cell r="DK152">
            <v>0</v>
          </cell>
          <cell r="DL152">
            <v>0</v>
          </cell>
          <cell r="DM152">
            <v>0</v>
          </cell>
          <cell r="DN152">
            <v>0</v>
          </cell>
          <cell r="DO152" t="str">
            <v>C22</v>
          </cell>
          <cell r="DP152">
            <v>0</v>
          </cell>
          <cell r="DQ152">
            <v>0</v>
          </cell>
          <cell r="DR152">
            <v>0</v>
          </cell>
          <cell r="DS152">
            <v>0</v>
          </cell>
          <cell r="DT152">
            <v>0</v>
          </cell>
          <cell r="DU152" t="str">
            <v>C23</v>
          </cell>
          <cell r="DV152">
            <v>0</v>
          </cell>
          <cell r="DW152">
            <v>0</v>
          </cell>
          <cell r="DX152">
            <v>0</v>
          </cell>
          <cell r="DY152">
            <v>0</v>
          </cell>
          <cell r="DZ152">
            <v>0</v>
          </cell>
          <cell r="EA152" t="str">
            <v>C24</v>
          </cell>
          <cell r="EB152">
            <v>0</v>
          </cell>
          <cell r="EC152">
            <v>0</v>
          </cell>
          <cell r="ED152">
            <v>0</v>
          </cell>
          <cell r="EE152">
            <v>0</v>
          </cell>
          <cell r="EF152">
            <v>0</v>
          </cell>
          <cell r="EG152" t="str">
            <v>C25</v>
          </cell>
          <cell r="EH152">
            <v>0</v>
          </cell>
          <cell r="EI152">
            <v>0</v>
          </cell>
          <cell r="EJ152">
            <v>0</v>
          </cell>
          <cell r="EK152">
            <v>0</v>
          </cell>
          <cell r="EL152">
            <v>0</v>
          </cell>
          <cell r="EM152" t="str">
            <v>C26</v>
          </cell>
          <cell r="EN152">
            <v>0</v>
          </cell>
          <cell r="EO152">
            <v>0</v>
          </cell>
          <cell r="EP152">
            <v>0</v>
          </cell>
          <cell r="EQ152">
            <v>0</v>
          </cell>
          <cell r="ER152">
            <v>0</v>
          </cell>
          <cell r="ES152" t="str">
            <v>C27</v>
          </cell>
          <cell r="ET152">
            <v>0</v>
          </cell>
          <cell r="EU152">
            <v>0</v>
          </cell>
          <cell r="EV152">
            <v>0</v>
          </cell>
          <cell r="EW152">
            <v>0</v>
          </cell>
          <cell r="EX152">
            <v>0</v>
          </cell>
          <cell r="EY152" t="str">
            <v>C31</v>
          </cell>
          <cell r="EZ152">
            <v>0</v>
          </cell>
          <cell r="FA152">
            <v>0</v>
          </cell>
          <cell r="FB152">
            <v>0</v>
          </cell>
          <cell r="FC152">
            <v>0</v>
          </cell>
          <cell r="FD152">
            <v>0</v>
          </cell>
          <cell r="FE152" t="str">
            <v>C32</v>
          </cell>
          <cell r="FF152">
            <v>0</v>
          </cell>
          <cell r="FG152">
            <v>0</v>
          </cell>
          <cell r="FH152">
            <v>0</v>
          </cell>
          <cell r="FI152">
            <v>0</v>
          </cell>
          <cell r="FJ152">
            <v>0</v>
          </cell>
          <cell r="FK152" t="str">
            <v>C33</v>
          </cell>
          <cell r="FL152">
            <v>0</v>
          </cell>
          <cell r="FM152">
            <v>0</v>
          </cell>
          <cell r="FN152">
            <v>0</v>
          </cell>
          <cell r="FO152">
            <v>0</v>
          </cell>
          <cell r="FP152">
            <v>0</v>
          </cell>
          <cell r="FQ152" t="str">
            <v>C34</v>
          </cell>
          <cell r="FR152">
            <v>0</v>
          </cell>
          <cell r="FS152">
            <v>0</v>
          </cell>
          <cell r="FT152">
            <v>0</v>
          </cell>
          <cell r="FU152">
            <v>0</v>
          </cell>
          <cell r="FV152">
            <v>0</v>
          </cell>
          <cell r="FW152" t="str">
            <v>C35</v>
          </cell>
          <cell r="FX152">
            <v>0</v>
          </cell>
          <cell r="FY152">
            <v>0</v>
          </cell>
          <cell r="FZ152">
            <v>0</v>
          </cell>
          <cell r="GA152">
            <v>0</v>
          </cell>
          <cell r="GB152">
            <v>0</v>
          </cell>
          <cell r="GC152" t="str">
            <v>C36</v>
          </cell>
          <cell r="GD152">
            <v>0</v>
          </cell>
          <cell r="GE152">
            <v>0</v>
          </cell>
          <cell r="GF152">
            <v>0</v>
          </cell>
          <cell r="GG152">
            <v>0</v>
          </cell>
          <cell r="GH152">
            <v>0</v>
          </cell>
          <cell r="GI152" t="str">
            <v>C37</v>
          </cell>
          <cell r="GJ152">
            <v>0</v>
          </cell>
          <cell r="GK152">
            <v>0</v>
          </cell>
          <cell r="GL152">
            <v>0</v>
          </cell>
          <cell r="GM152">
            <v>0</v>
          </cell>
          <cell r="GN152">
            <v>0</v>
          </cell>
          <cell r="GO152" t="str">
            <v>C38</v>
          </cell>
          <cell r="GP152">
            <v>0</v>
          </cell>
          <cell r="GQ152">
            <v>0</v>
          </cell>
          <cell r="GR152">
            <v>0</v>
          </cell>
          <cell r="GS152">
            <v>0</v>
          </cell>
          <cell r="GT152">
            <v>0</v>
          </cell>
          <cell r="GU152" t="str">
            <v>C39</v>
          </cell>
          <cell r="GV152">
            <v>0</v>
          </cell>
          <cell r="GW152">
            <v>0</v>
          </cell>
          <cell r="GX152">
            <v>0</v>
          </cell>
          <cell r="GY152">
            <v>0</v>
          </cell>
          <cell r="GZ152">
            <v>0</v>
          </cell>
          <cell r="HA152" t="str">
            <v>C310</v>
          </cell>
          <cell r="HB152">
            <v>0</v>
          </cell>
          <cell r="HG152" t="str">
            <v>C310</v>
          </cell>
          <cell r="HH152">
            <v>0</v>
          </cell>
          <cell r="HM152" t="str">
            <v/>
          </cell>
          <cell r="HN152" t="str">
            <v/>
          </cell>
          <cell r="HS152">
            <v>3161</v>
          </cell>
          <cell r="HT152" t="str">
            <v>PKN</v>
          </cell>
          <cell r="HU152">
            <v>0</v>
          </cell>
          <cell r="HV152" t="str">
            <v>IND</v>
          </cell>
          <cell r="HW152">
            <v>0</v>
          </cell>
          <cell r="HX152" t="str">
            <v>MAT-W</v>
          </cell>
          <cell r="HY152">
            <v>0</v>
          </cell>
          <cell r="HZ152" t="str">
            <v>SEJ-W</v>
          </cell>
          <cell r="IA152">
            <v>0</v>
          </cell>
          <cell r="IB152" t="str">
            <v>IGR-W</v>
          </cell>
          <cell r="IC152">
            <v>0</v>
          </cell>
          <cell r="ID152" t="str">
            <v>SBO</v>
          </cell>
          <cell r="IE152">
            <v>0</v>
          </cell>
          <cell r="IF152" t="str">
            <v>PJO</v>
          </cell>
          <cell r="IG152">
            <v>0</v>
          </cell>
          <cell r="IH152" t="str">
            <v>PRA</v>
          </cell>
          <cell r="II152">
            <v>0</v>
          </cell>
          <cell r="IJ152" t="str">
            <v>JAW</v>
          </cell>
          <cell r="IK152">
            <v>0</v>
          </cell>
          <cell r="IL152" t="str">
            <v>ARB</v>
          </cell>
          <cell r="IM152">
            <v>0</v>
          </cell>
          <cell r="IN152" t="str">
            <v>PKM</v>
          </cell>
          <cell r="IO152">
            <v>0</v>
          </cell>
          <cell r="IP152" t="str">
            <v>GEO-P</v>
          </cell>
          <cell r="IQ152">
            <v>0</v>
          </cell>
          <cell r="IR152" t="str">
            <v>SEJ-P</v>
          </cell>
          <cell r="IS152">
            <v>0</v>
          </cell>
          <cell r="IT152" t="str">
            <v>SOS-P</v>
          </cell>
          <cell r="IU152">
            <v>0</v>
          </cell>
          <cell r="IV152" t="str">
            <v>EKO-P</v>
          </cell>
          <cell r="IW152">
            <v>0</v>
          </cell>
          <cell r="IX152" t="str">
            <v>BIO-L</v>
          </cell>
          <cell r="IY152">
            <v>0</v>
          </cell>
          <cell r="IZ152" t="str">
            <v>JEP-L</v>
          </cell>
          <cell r="JA152">
            <v>0</v>
          </cell>
        </row>
        <row r="153">
          <cell r="H153" t="str">
            <v>Lintas Minat</v>
          </cell>
          <cell r="I153" t="str">
            <v/>
          </cell>
          <cell r="J153">
            <v>134</v>
          </cell>
          <cell r="K153">
            <v>135</v>
          </cell>
          <cell r="L153">
            <v>136</v>
          </cell>
          <cell r="M153">
            <v>137</v>
          </cell>
          <cell r="N153">
            <v>138</v>
          </cell>
          <cell r="O153">
            <v>139</v>
          </cell>
          <cell r="P153">
            <v>180</v>
          </cell>
          <cell r="Q153" t="str">
            <v/>
          </cell>
          <cell r="AB153">
            <v>150</v>
          </cell>
          <cell r="AC153">
            <v>33</v>
          </cell>
          <cell r="AD153">
            <v>3162</v>
          </cell>
          <cell r="AE153" t="str">
            <v>0012863258</v>
          </cell>
          <cell r="AF153" t="str">
            <v>NAWANG ARDIANSYAH</v>
          </cell>
          <cell r="AG153" t="str">
            <v>L</v>
          </cell>
          <cell r="AH153" t="str">
            <v>10-TSM.2</v>
          </cell>
          <cell r="AI153" t="str">
            <v>AGM</v>
          </cell>
          <cell r="AJ153">
            <v>0</v>
          </cell>
          <cell r="AK153">
            <v>0</v>
          </cell>
          <cell r="AL153">
            <v>0</v>
          </cell>
          <cell r="AM153">
            <v>0</v>
          </cell>
          <cell r="AN153">
            <v>0</v>
          </cell>
          <cell r="AO153" t="str">
            <v>PKN</v>
          </cell>
          <cell r="AP153">
            <v>0</v>
          </cell>
          <cell r="AQ153">
            <v>0</v>
          </cell>
          <cell r="AR153">
            <v>0</v>
          </cell>
          <cell r="AS153">
            <v>0</v>
          </cell>
          <cell r="AT153">
            <v>0</v>
          </cell>
          <cell r="AU153" t="str">
            <v>IND</v>
          </cell>
          <cell r="AV153">
            <v>0</v>
          </cell>
          <cell r="AW153">
            <v>0</v>
          </cell>
          <cell r="AX153">
            <v>0</v>
          </cell>
          <cell r="AY153">
            <v>0</v>
          </cell>
          <cell r="AZ153">
            <v>0</v>
          </cell>
          <cell r="BA153" t="str">
            <v>MAT</v>
          </cell>
          <cell r="BB153">
            <v>0</v>
          </cell>
          <cell r="BC153">
            <v>0</v>
          </cell>
          <cell r="BD153">
            <v>0</v>
          </cell>
          <cell r="BE153">
            <v>0</v>
          </cell>
          <cell r="BF153">
            <v>0</v>
          </cell>
          <cell r="BG153" t="str">
            <v>SEJ</v>
          </cell>
          <cell r="BH153">
            <v>0</v>
          </cell>
          <cell r="BI153">
            <v>0</v>
          </cell>
          <cell r="BJ153">
            <v>0</v>
          </cell>
          <cell r="BK153">
            <v>0</v>
          </cell>
          <cell r="BL153">
            <v>0</v>
          </cell>
          <cell r="BM153" t="str">
            <v>ING</v>
          </cell>
          <cell r="BN153">
            <v>0</v>
          </cell>
          <cell r="BO153">
            <v>0</v>
          </cell>
          <cell r="BP153">
            <v>0</v>
          </cell>
          <cell r="BQ153">
            <v>0</v>
          </cell>
          <cell r="BR153">
            <v>0</v>
          </cell>
          <cell r="BS153" t="str">
            <v>SBU</v>
          </cell>
          <cell r="BT153">
            <v>0</v>
          </cell>
          <cell r="BU153">
            <v>0</v>
          </cell>
          <cell r="BV153">
            <v>0</v>
          </cell>
          <cell r="BW153">
            <v>0</v>
          </cell>
          <cell r="BX153">
            <v>0</v>
          </cell>
          <cell r="BY153" t="str">
            <v>KWU</v>
          </cell>
          <cell r="BZ153">
            <v>0</v>
          </cell>
          <cell r="CA153">
            <v>0</v>
          </cell>
          <cell r="CB153">
            <v>0</v>
          </cell>
          <cell r="CC153">
            <v>0</v>
          </cell>
          <cell r="CD153">
            <v>0</v>
          </cell>
          <cell r="CE153" t="str">
            <v>POR</v>
          </cell>
          <cell r="CF153">
            <v>0</v>
          </cell>
          <cell r="CG153">
            <v>0</v>
          </cell>
          <cell r="CH153">
            <v>0</v>
          </cell>
          <cell r="CI153">
            <v>0</v>
          </cell>
          <cell r="CJ153">
            <v>0</v>
          </cell>
          <cell r="CK153" t="str">
            <v>JAW</v>
          </cell>
          <cell r="CL153">
            <v>0</v>
          </cell>
          <cell r="CM153">
            <v>0</v>
          </cell>
          <cell r="CN153">
            <v>0</v>
          </cell>
          <cell r="CO153">
            <v>0</v>
          </cell>
          <cell r="CP153">
            <v>0</v>
          </cell>
          <cell r="CQ153" t="str">
            <v>C11</v>
          </cell>
          <cell r="CR153">
            <v>0</v>
          </cell>
          <cell r="CS153">
            <v>0</v>
          </cell>
          <cell r="CT153">
            <v>0</v>
          </cell>
          <cell r="CU153">
            <v>0</v>
          </cell>
          <cell r="CV153">
            <v>0</v>
          </cell>
          <cell r="CW153" t="str">
            <v>C12</v>
          </cell>
          <cell r="CX153">
            <v>0</v>
          </cell>
          <cell r="CY153">
            <v>0</v>
          </cell>
          <cell r="CZ153">
            <v>0</v>
          </cell>
          <cell r="DA153">
            <v>0</v>
          </cell>
          <cell r="DB153">
            <v>0</v>
          </cell>
          <cell r="DC153" t="str">
            <v>C13</v>
          </cell>
          <cell r="DD153">
            <v>0</v>
          </cell>
          <cell r="DE153">
            <v>0</v>
          </cell>
          <cell r="DF153">
            <v>0</v>
          </cell>
          <cell r="DG153">
            <v>0</v>
          </cell>
          <cell r="DH153">
            <v>0</v>
          </cell>
          <cell r="DI153" t="str">
            <v>C21</v>
          </cell>
          <cell r="DJ153">
            <v>0</v>
          </cell>
          <cell r="DK153">
            <v>0</v>
          </cell>
          <cell r="DL153">
            <v>0</v>
          </cell>
          <cell r="DM153">
            <v>0</v>
          </cell>
          <cell r="DN153">
            <v>0</v>
          </cell>
          <cell r="DO153" t="str">
            <v>C22</v>
          </cell>
          <cell r="DP153">
            <v>0</v>
          </cell>
          <cell r="DQ153">
            <v>0</v>
          </cell>
          <cell r="DR153">
            <v>0</v>
          </cell>
          <cell r="DS153">
            <v>0</v>
          </cell>
          <cell r="DT153">
            <v>0</v>
          </cell>
          <cell r="DU153" t="str">
            <v>C23</v>
          </cell>
          <cell r="DV153">
            <v>0</v>
          </cell>
          <cell r="DW153">
            <v>0</v>
          </cell>
          <cell r="DX153">
            <v>0</v>
          </cell>
          <cell r="DY153">
            <v>0</v>
          </cell>
          <cell r="DZ153">
            <v>0</v>
          </cell>
          <cell r="EA153" t="str">
            <v>C24</v>
          </cell>
          <cell r="EB153">
            <v>0</v>
          </cell>
          <cell r="EC153">
            <v>0</v>
          </cell>
          <cell r="ED153">
            <v>0</v>
          </cell>
          <cell r="EE153">
            <v>0</v>
          </cell>
          <cell r="EF153">
            <v>0</v>
          </cell>
          <cell r="EG153" t="str">
            <v>C25</v>
          </cell>
          <cell r="EH153">
            <v>0</v>
          </cell>
          <cell r="EI153">
            <v>0</v>
          </cell>
          <cell r="EJ153">
            <v>0</v>
          </cell>
          <cell r="EK153">
            <v>0</v>
          </cell>
          <cell r="EL153">
            <v>0</v>
          </cell>
          <cell r="EM153" t="str">
            <v>C26</v>
          </cell>
          <cell r="EN153">
            <v>0</v>
          </cell>
          <cell r="EO153">
            <v>0</v>
          </cell>
          <cell r="EP153">
            <v>0</v>
          </cell>
          <cell r="EQ153">
            <v>0</v>
          </cell>
          <cell r="ER153">
            <v>0</v>
          </cell>
          <cell r="ES153" t="str">
            <v>C27</v>
          </cell>
          <cell r="ET153">
            <v>0</v>
          </cell>
          <cell r="EU153">
            <v>0</v>
          </cell>
          <cell r="EV153">
            <v>0</v>
          </cell>
          <cell r="EW153">
            <v>0</v>
          </cell>
          <cell r="EX153">
            <v>0</v>
          </cell>
          <cell r="EY153" t="str">
            <v>C31</v>
          </cell>
          <cell r="EZ153">
            <v>0</v>
          </cell>
          <cell r="FA153">
            <v>0</v>
          </cell>
          <cell r="FB153">
            <v>0</v>
          </cell>
          <cell r="FC153">
            <v>0</v>
          </cell>
          <cell r="FD153">
            <v>0</v>
          </cell>
          <cell r="FE153" t="str">
            <v>C32</v>
          </cell>
          <cell r="FF153">
            <v>0</v>
          </cell>
          <cell r="FG153">
            <v>0</v>
          </cell>
          <cell r="FH153">
            <v>0</v>
          </cell>
          <cell r="FI153">
            <v>0</v>
          </cell>
          <cell r="FJ153">
            <v>0</v>
          </cell>
          <cell r="FK153" t="str">
            <v>C33</v>
          </cell>
          <cell r="FL153">
            <v>0</v>
          </cell>
          <cell r="FM153">
            <v>0</v>
          </cell>
          <cell r="FN153">
            <v>0</v>
          </cell>
          <cell r="FO153">
            <v>0</v>
          </cell>
          <cell r="FP153">
            <v>0</v>
          </cell>
          <cell r="FQ153" t="str">
            <v>C34</v>
          </cell>
          <cell r="FR153">
            <v>0</v>
          </cell>
          <cell r="FS153">
            <v>0</v>
          </cell>
          <cell r="FT153">
            <v>0</v>
          </cell>
          <cell r="FU153">
            <v>0</v>
          </cell>
          <cell r="FV153">
            <v>0</v>
          </cell>
          <cell r="FW153" t="str">
            <v>C35</v>
          </cell>
          <cell r="FX153">
            <v>0</v>
          </cell>
          <cell r="FY153">
            <v>0</v>
          </cell>
          <cell r="FZ153">
            <v>0</v>
          </cell>
          <cell r="GA153">
            <v>0</v>
          </cell>
          <cell r="GB153">
            <v>0</v>
          </cell>
          <cell r="GC153" t="str">
            <v>C36</v>
          </cell>
          <cell r="GD153">
            <v>0</v>
          </cell>
          <cell r="GE153">
            <v>0</v>
          </cell>
          <cell r="GF153">
            <v>0</v>
          </cell>
          <cell r="GG153">
            <v>0</v>
          </cell>
          <cell r="GH153">
            <v>0</v>
          </cell>
          <cell r="GI153" t="str">
            <v>C37</v>
          </cell>
          <cell r="GJ153">
            <v>0</v>
          </cell>
          <cell r="GK153">
            <v>0</v>
          </cell>
          <cell r="GL153">
            <v>0</v>
          </cell>
          <cell r="GM153">
            <v>0</v>
          </cell>
          <cell r="GN153">
            <v>0</v>
          </cell>
          <cell r="GO153" t="str">
            <v>C38</v>
          </cell>
          <cell r="GP153">
            <v>0</v>
          </cell>
          <cell r="GQ153">
            <v>0</v>
          </cell>
          <cell r="GR153">
            <v>0</v>
          </cell>
          <cell r="GS153">
            <v>0</v>
          </cell>
          <cell r="GT153">
            <v>0</v>
          </cell>
          <cell r="GU153" t="str">
            <v>C39</v>
          </cell>
          <cell r="GV153">
            <v>0</v>
          </cell>
          <cell r="GW153">
            <v>0</v>
          </cell>
          <cell r="GX153">
            <v>0</v>
          </cell>
          <cell r="GY153">
            <v>0</v>
          </cell>
          <cell r="GZ153">
            <v>0</v>
          </cell>
          <cell r="HA153" t="str">
            <v>C310</v>
          </cell>
          <cell r="HB153">
            <v>0</v>
          </cell>
          <cell r="HG153" t="str">
            <v>C310</v>
          </cell>
          <cell r="HH153">
            <v>0</v>
          </cell>
          <cell r="HM153" t="str">
            <v/>
          </cell>
          <cell r="HN153" t="str">
            <v/>
          </cell>
          <cell r="HS153">
            <v>3162</v>
          </cell>
          <cell r="HT153" t="str">
            <v>PKN</v>
          </cell>
          <cell r="HU153">
            <v>0</v>
          </cell>
          <cell r="HV153" t="str">
            <v>IND</v>
          </cell>
          <cell r="HW153">
            <v>0</v>
          </cell>
          <cell r="HX153" t="str">
            <v>MAT-W</v>
          </cell>
          <cell r="HY153">
            <v>0</v>
          </cell>
          <cell r="HZ153" t="str">
            <v>SEJ-W</v>
          </cell>
          <cell r="IA153">
            <v>0</v>
          </cell>
          <cell r="IB153" t="str">
            <v>IGR-W</v>
          </cell>
          <cell r="IC153">
            <v>0</v>
          </cell>
          <cell r="ID153" t="str">
            <v>SBO</v>
          </cell>
          <cell r="IE153">
            <v>0</v>
          </cell>
          <cell r="IF153" t="str">
            <v>PJO</v>
          </cell>
          <cell r="IG153">
            <v>0</v>
          </cell>
          <cell r="IH153" t="str">
            <v>PRA</v>
          </cell>
          <cell r="II153">
            <v>0</v>
          </cell>
          <cell r="IJ153" t="str">
            <v>JAW</v>
          </cell>
          <cell r="IK153">
            <v>0</v>
          </cell>
          <cell r="IL153" t="str">
            <v>ARB</v>
          </cell>
          <cell r="IM153">
            <v>0</v>
          </cell>
          <cell r="IN153" t="str">
            <v>PKM</v>
          </cell>
          <cell r="IO153">
            <v>0</v>
          </cell>
          <cell r="IP153" t="str">
            <v>MAT-P</v>
          </cell>
          <cell r="IQ153">
            <v>0</v>
          </cell>
          <cell r="IR153" t="str">
            <v>BIO-P</v>
          </cell>
          <cell r="IS153">
            <v>0</v>
          </cell>
          <cell r="IT153" t="str">
            <v>FIS-P</v>
          </cell>
          <cell r="IU153">
            <v>0</v>
          </cell>
          <cell r="IV153" t="str">
            <v>KIM-P</v>
          </cell>
          <cell r="IW153">
            <v>0</v>
          </cell>
          <cell r="IX153" t="str">
            <v>GEO-L</v>
          </cell>
          <cell r="IY153">
            <v>0</v>
          </cell>
          <cell r="IZ153" t="str">
            <v>IGR-L</v>
          </cell>
          <cell r="JA153">
            <v>0</v>
          </cell>
        </row>
        <row r="154">
          <cell r="H154" t="str">
            <v>Lintas Minat</v>
          </cell>
          <cell r="I154" t="str">
            <v/>
          </cell>
          <cell r="J154">
            <v>128</v>
          </cell>
          <cell r="K154">
            <v>129</v>
          </cell>
          <cell r="L154">
            <v>130</v>
          </cell>
          <cell r="M154">
            <v>131</v>
          </cell>
          <cell r="N154">
            <v>132</v>
          </cell>
          <cell r="O154">
            <v>133</v>
          </cell>
          <cell r="P154">
            <v>178</v>
          </cell>
          <cell r="Q154" t="str">
            <v/>
          </cell>
          <cell r="AB154">
            <v>151</v>
          </cell>
          <cell r="AC154">
            <v>34</v>
          </cell>
          <cell r="AD154">
            <v>3163</v>
          </cell>
          <cell r="AE154" t="str">
            <v>0011616719</v>
          </cell>
          <cell r="AF154" t="str">
            <v>NGAINUN NANGIM</v>
          </cell>
          <cell r="AG154" t="str">
            <v>L</v>
          </cell>
          <cell r="AH154" t="str">
            <v>10-TSM.2</v>
          </cell>
          <cell r="AI154" t="str">
            <v>AGM</v>
          </cell>
          <cell r="AJ154">
            <v>0</v>
          </cell>
          <cell r="AK154">
            <v>0</v>
          </cell>
          <cell r="AL154">
            <v>0</v>
          </cell>
          <cell r="AM154">
            <v>0</v>
          </cell>
          <cell r="AN154">
            <v>0</v>
          </cell>
          <cell r="AO154" t="str">
            <v>PKN</v>
          </cell>
          <cell r="AP154">
            <v>0</v>
          </cell>
          <cell r="AQ154">
            <v>0</v>
          </cell>
          <cell r="AR154">
            <v>0</v>
          </cell>
          <cell r="AS154">
            <v>0</v>
          </cell>
          <cell r="AT154">
            <v>0</v>
          </cell>
          <cell r="AU154" t="str">
            <v>IND</v>
          </cell>
          <cell r="AV154">
            <v>0</v>
          </cell>
          <cell r="AW154">
            <v>0</v>
          </cell>
          <cell r="AX154">
            <v>0</v>
          </cell>
          <cell r="AY154">
            <v>0</v>
          </cell>
          <cell r="AZ154">
            <v>0</v>
          </cell>
          <cell r="BA154" t="str">
            <v>MAT</v>
          </cell>
          <cell r="BB154">
            <v>0</v>
          </cell>
          <cell r="BC154">
            <v>0</v>
          </cell>
          <cell r="BD154">
            <v>0</v>
          </cell>
          <cell r="BE154">
            <v>0</v>
          </cell>
          <cell r="BF154">
            <v>0</v>
          </cell>
          <cell r="BG154" t="str">
            <v>SEJ</v>
          </cell>
          <cell r="BH154">
            <v>0</v>
          </cell>
          <cell r="BI154">
            <v>0</v>
          </cell>
          <cell r="BJ154">
            <v>0</v>
          </cell>
          <cell r="BK154">
            <v>0</v>
          </cell>
          <cell r="BL154">
            <v>0</v>
          </cell>
          <cell r="BM154" t="str">
            <v>ING</v>
          </cell>
          <cell r="BN154">
            <v>0</v>
          </cell>
          <cell r="BO154">
            <v>0</v>
          </cell>
          <cell r="BP154">
            <v>0</v>
          </cell>
          <cell r="BQ154">
            <v>0</v>
          </cell>
          <cell r="BR154">
            <v>0</v>
          </cell>
          <cell r="BS154" t="str">
            <v>SBU</v>
          </cell>
          <cell r="BT154">
            <v>0</v>
          </cell>
          <cell r="BU154">
            <v>0</v>
          </cell>
          <cell r="BV154">
            <v>0</v>
          </cell>
          <cell r="BW154">
            <v>0</v>
          </cell>
          <cell r="BX154">
            <v>0</v>
          </cell>
          <cell r="BY154" t="str">
            <v>KWU</v>
          </cell>
          <cell r="BZ154">
            <v>0</v>
          </cell>
          <cell r="CA154">
            <v>0</v>
          </cell>
          <cell r="CB154">
            <v>0</v>
          </cell>
          <cell r="CC154">
            <v>0</v>
          </cell>
          <cell r="CD154">
            <v>0</v>
          </cell>
          <cell r="CE154" t="str">
            <v>POR</v>
          </cell>
          <cell r="CF154">
            <v>0</v>
          </cell>
          <cell r="CG154">
            <v>0</v>
          </cell>
          <cell r="CH154">
            <v>0</v>
          </cell>
          <cell r="CI154">
            <v>0</v>
          </cell>
          <cell r="CJ154">
            <v>0</v>
          </cell>
          <cell r="CK154" t="str">
            <v>JAW</v>
          </cell>
          <cell r="CL154">
            <v>0</v>
          </cell>
          <cell r="CM154">
            <v>0</v>
          </cell>
          <cell r="CN154">
            <v>0</v>
          </cell>
          <cell r="CO154">
            <v>0</v>
          </cell>
          <cell r="CP154">
            <v>0</v>
          </cell>
          <cell r="CQ154" t="str">
            <v>C11</v>
          </cell>
          <cell r="CR154">
            <v>0</v>
          </cell>
          <cell r="CS154">
            <v>0</v>
          </cell>
          <cell r="CT154">
            <v>0</v>
          </cell>
          <cell r="CU154">
            <v>0</v>
          </cell>
          <cell r="CV154">
            <v>0</v>
          </cell>
          <cell r="CW154" t="str">
            <v>C12</v>
          </cell>
          <cell r="CX154">
            <v>0</v>
          </cell>
          <cell r="CY154">
            <v>0</v>
          </cell>
          <cell r="CZ154">
            <v>0</v>
          </cell>
          <cell r="DA154">
            <v>0</v>
          </cell>
          <cell r="DB154">
            <v>0</v>
          </cell>
          <cell r="DC154" t="str">
            <v>C13</v>
          </cell>
          <cell r="DD154">
            <v>0</v>
          </cell>
          <cell r="DE154">
            <v>0</v>
          </cell>
          <cell r="DF154">
            <v>0</v>
          </cell>
          <cell r="DG154">
            <v>0</v>
          </cell>
          <cell r="DH154">
            <v>0</v>
          </cell>
          <cell r="DI154" t="str">
            <v>C21</v>
          </cell>
          <cell r="DJ154">
            <v>0</v>
          </cell>
          <cell r="DK154">
            <v>0</v>
          </cell>
          <cell r="DL154">
            <v>0</v>
          </cell>
          <cell r="DM154">
            <v>0</v>
          </cell>
          <cell r="DN154">
            <v>0</v>
          </cell>
          <cell r="DO154" t="str">
            <v>C22</v>
          </cell>
          <cell r="DP154">
            <v>0</v>
          </cell>
          <cell r="DQ154">
            <v>0</v>
          </cell>
          <cell r="DR154">
            <v>0</v>
          </cell>
          <cell r="DS154">
            <v>0</v>
          </cell>
          <cell r="DT154">
            <v>0</v>
          </cell>
          <cell r="DU154" t="str">
            <v>C23</v>
          </cell>
          <cell r="DV154">
            <v>0</v>
          </cell>
          <cell r="DW154">
            <v>0</v>
          </cell>
          <cell r="DX154">
            <v>0</v>
          </cell>
          <cell r="DY154">
            <v>0</v>
          </cell>
          <cell r="DZ154">
            <v>0</v>
          </cell>
          <cell r="EA154" t="str">
            <v>C24</v>
          </cell>
          <cell r="EB154">
            <v>0</v>
          </cell>
          <cell r="EC154">
            <v>0</v>
          </cell>
          <cell r="ED154">
            <v>0</v>
          </cell>
          <cell r="EE154">
            <v>0</v>
          </cell>
          <cell r="EF154">
            <v>0</v>
          </cell>
          <cell r="EG154" t="str">
            <v>C25</v>
          </cell>
          <cell r="EH154">
            <v>0</v>
          </cell>
          <cell r="EI154">
            <v>0</v>
          </cell>
          <cell r="EJ154">
            <v>0</v>
          </cell>
          <cell r="EK154">
            <v>0</v>
          </cell>
          <cell r="EL154">
            <v>0</v>
          </cell>
          <cell r="EM154" t="str">
            <v>C26</v>
          </cell>
          <cell r="EN154">
            <v>0</v>
          </cell>
          <cell r="EO154">
            <v>0</v>
          </cell>
          <cell r="EP154">
            <v>0</v>
          </cell>
          <cell r="EQ154">
            <v>0</v>
          </cell>
          <cell r="ER154">
            <v>0</v>
          </cell>
          <cell r="ES154" t="str">
            <v>C27</v>
          </cell>
          <cell r="ET154">
            <v>0</v>
          </cell>
          <cell r="EU154">
            <v>0</v>
          </cell>
          <cell r="EV154">
            <v>0</v>
          </cell>
          <cell r="EW154">
            <v>0</v>
          </cell>
          <cell r="EX154">
            <v>0</v>
          </cell>
          <cell r="EY154" t="str">
            <v>C31</v>
          </cell>
          <cell r="EZ154">
            <v>0</v>
          </cell>
          <cell r="FA154">
            <v>0</v>
          </cell>
          <cell r="FB154">
            <v>0</v>
          </cell>
          <cell r="FC154">
            <v>0</v>
          </cell>
          <cell r="FD154">
            <v>0</v>
          </cell>
          <cell r="FE154" t="str">
            <v>C32</v>
          </cell>
          <cell r="FF154">
            <v>0</v>
          </cell>
          <cell r="FG154">
            <v>0</v>
          </cell>
          <cell r="FH154">
            <v>0</v>
          </cell>
          <cell r="FI154">
            <v>0</v>
          </cell>
          <cell r="FJ154">
            <v>0</v>
          </cell>
          <cell r="FK154" t="str">
            <v>C33</v>
          </cell>
          <cell r="FL154">
            <v>0</v>
          </cell>
          <cell r="FM154">
            <v>0</v>
          </cell>
          <cell r="FN154">
            <v>0</v>
          </cell>
          <cell r="FO154">
            <v>0</v>
          </cell>
          <cell r="FP154">
            <v>0</v>
          </cell>
          <cell r="FQ154" t="str">
            <v>C34</v>
          </cell>
          <cell r="FR154">
            <v>0</v>
          </cell>
          <cell r="FS154">
            <v>0</v>
          </cell>
          <cell r="FT154">
            <v>0</v>
          </cell>
          <cell r="FU154">
            <v>0</v>
          </cell>
          <cell r="FV154">
            <v>0</v>
          </cell>
          <cell r="FW154" t="str">
            <v>C35</v>
          </cell>
          <cell r="FX154">
            <v>0</v>
          </cell>
          <cell r="FY154">
            <v>0</v>
          </cell>
          <cell r="FZ154">
            <v>0</v>
          </cell>
          <cell r="GA154">
            <v>0</v>
          </cell>
          <cell r="GB154">
            <v>0</v>
          </cell>
          <cell r="GC154" t="str">
            <v>C36</v>
          </cell>
          <cell r="GD154">
            <v>0</v>
          </cell>
          <cell r="GE154">
            <v>0</v>
          </cell>
          <cell r="GF154">
            <v>0</v>
          </cell>
          <cell r="GG154">
            <v>0</v>
          </cell>
          <cell r="GH154">
            <v>0</v>
          </cell>
          <cell r="GI154" t="str">
            <v>C37</v>
          </cell>
          <cell r="GJ154">
            <v>0</v>
          </cell>
          <cell r="GK154">
            <v>0</v>
          </cell>
          <cell r="GL154">
            <v>0</v>
          </cell>
          <cell r="GM154">
            <v>0</v>
          </cell>
          <cell r="GN154">
            <v>0</v>
          </cell>
          <cell r="GO154" t="str">
            <v>C38</v>
          </cell>
          <cell r="GP154">
            <v>0</v>
          </cell>
          <cell r="GQ154">
            <v>0</v>
          </cell>
          <cell r="GR154">
            <v>0</v>
          </cell>
          <cell r="GS154">
            <v>0</v>
          </cell>
          <cell r="GT154">
            <v>0</v>
          </cell>
          <cell r="GU154" t="str">
            <v>C39</v>
          </cell>
          <cell r="GV154">
            <v>0</v>
          </cell>
          <cell r="GW154">
            <v>0</v>
          </cell>
          <cell r="GX154">
            <v>0</v>
          </cell>
          <cell r="GY154">
            <v>0</v>
          </cell>
          <cell r="GZ154">
            <v>0</v>
          </cell>
          <cell r="HA154" t="str">
            <v>C310</v>
          </cell>
          <cell r="HB154">
            <v>0</v>
          </cell>
          <cell r="HG154" t="str">
            <v>C310</v>
          </cell>
          <cell r="HH154">
            <v>0</v>
          </cell>
          <cell r="HM154" t="str">
            <v/>
          </cell>
          <cell r="HN154" t="str">
            <v/>
          </cell>
          <cell r="HS154">
            <v>3163</v>
          </cell>
          <cell r="HT154" t="str">
            <v>PKN</v>
          </cell>
          <cell r="HU154">
            <v>0</v>
          </cell>
          <cell r="HV154" t="str">
            <v>IND</v>
          </cell>
          <cell r="HW154">
            <v>0</v>
          </cell>
          <cell r="HX154" t="str">
            <v>MAT-W</v>
          </cell>
          <cell r="HY154">
            <v>0</v>
          </cell>
          <cell r="HZ154" t="str">
            <v>SEJ-W</v>
          </cell>
          <cell r="IA154">
            <v>0</v>
          </cell>
          <cell r="IB154" t="str">
            <v>IGR-W</v>
          </cell>
          <cell r="IC154">
            <v>0</v>
          </cell>
          <cell r="ID154" t="str">
            <v>SBO</v>
          </cell>
          <cell r="IE154">
            <v>0</v>
          </cell>
          <cell r="IF154" t="str">
            <v>PJO</v>
          </cell>
          <cell r="IG154">
            <v>0</v>
          </cell>
          <cell r="IH154" t="str">
            <v>PRA</v>
          </cell>
          <cell r="II154">
            <v>0</v>
          </cell>
          <cell r="IJ154" t="str">
            <v>JAW</v>
          </cell>
          <cell r="IK154">
            <v>0</v>
          </cell>
          <cell r="IL154" t="str">
            <v>ARB</v>
          </cell>
          <cell r="IM154">
            <v>0</v>
          </cell>
          <cell r="IN154" t="str">
            <v>PKM</v>
          </cell>
          <cell r="IO154">
            <v>0</v>
          </cell>
          <cell r="IP154" t="str">
            <v>MAT-P</v>
          </cell>
          <cell r="IQ154">
            <v>0</v>
          </cell>
          <cell r="IR154" t="str">
            <v>BIO-P</v>
          </cell>
          <cell r="IS154">
            <v>0</v>
          </cell>
          <cell r="IT154" t="str">
            <v>FIS-P</v>
          </cell>
          <cell r="IU154">
            <v>0</v>
          </cell>
          <cell r="IV154" t="str">
            <v>KIM-P</v>
          </cell>
          <cell r="IW154">
            <v>0</v>
          </cell>
          <cell r="IX154" t="str">
            <v>GEO-L</v>
          </cell>
          <cell r="IY154">
            <v>0</v>
          </cell>
          <cell r="IZ154" t="str">
            <v>IGR-L</v>
          </cell>
          <cell r="JA154">
            <v>0</v>
          </cell>
        </row>
        <row r="155">
          <cell r="H155" t="str">
            <v>Lintas Minat</v>
          </cell>
          <cell r="I155" t="str">
            <v/>
          </cell>
          <cell r="J155">
            <v>128</v>
          </cell>
          <cell r="K155">
            <v>129</v>
          </cell>
          <cell r="L155">
            <v>130</v>
          </cell>
          <cell r="M155">
            <v>131</v>
          </cell>
          <cell r="N155">
            <v>132</v>
          </cell>
          <cell r="O155">
            <v>133</v>
          </cell>
          <cell r="P155">
            <v>178</v>
          </cell>
          <cell r="Q155" t="str">
            <v/>
          </cell>
          <cell r="AB155">
            <v>152</v>
          </cell>
          <cell r="AC155">
            <v>35</v>
          </cell>
          <cell r="AD155">
            <v>3164</v>
          </cell>
          <cell r="AE155" t="str">
            <v>0002802418</v>
          </cell>
          <cell r="AF155" t="str">
            <v>QOLIFATUL MAHFUDZ</v>
          </cell>
          <cell r="AG155" t="str">
            <v>L</v>
          </cell>
          <cell r="AH155" t="str">
            <v>10-TSM.2</v>
          </cell>
          <cell r="AI155" t="str">
            <v>AGM</v>
          </cell>
          <cell r="AJ155">
            <v>0</v>
          </cell>
          <cell r="AK155">
            <v>0</v>
          </cell>
          <cell r="AL155">
            <v>0</v>
          </cell>
          <cell r="AM155">
            <v>0</v>
          </cell>
          <cell r="AN155">
            <v>0</v>
          </cell>
          <cell r="AO155" t="str">
            <v>PKN</v>
          </cell>
          <cell r="AP155">
            <v>0</v>
          </cell>
          <cell r="AQ155">
            <v>0</v>
          </cell>
          <cell r="AR155">
            <v>0</v>
          </cell>
          <cell r="AS155">
            <v>0</v>
          </cell>
          <cell r="AT155">
            <v>0</v>
          </cell>
          <cell r="AU155" t="str">
            <v>IND</v>
          </cell>
          <cell r="AV155">
            <v>0</v>
          </cell>
          <cell r="AW155">
            <v>0</v>
          </cell>
          <cell r="AX155">
            <v>0</v>
          </cell>
          <cell r="AY155">
            <v>0</v>
          </cell>
          <cell r="AZ155">
            <v>0</v>
          </cell>
          <cell r="BA155" t="str">
            <v>MAT</v>
          </cell>
          <cell r="BB155">
            <v>0</v>
          </cell>
          <cell r="BC155">
            <v>0</v>
          </cell>
          <cell r="BD155">
            <v>0</v>
          </cell>
          <cell r="BE155">
            <v>0</v>
          </cell>
          <cell r="BF155">
            <v>0</v>
          </cell>
          <cell r="BG155" t="str">
            <v>SEJ</v>
          </cell>
          <cell r="BH155">
            <v>0</v>
          </cell>
          <cell r="BI155">
            <v>0</v>
          </cell>
          <cell r="BJ155">
            <v>0</v>
          </cell>
          <cell r="BK155">
            <v>0</v>
          </cell>
          <cell r="BL155">
            <v>0</v>
          </cell>
          <cell r="BM155" t="str">
            <v>ING</v>
          </cell>
          <cell r="BN155">
            <v>0</v>
          </cell>
          <cell r="BO155">
            <v>0</v>
          </cell>
          <cell r="BP155">
            <v>0</v>
          </cell>
          <cell r="BQ155">
            <v>0</v>
          </cell>
          <cell r="BR155">
            <v>0</v>
          </cell>
          <cell r="BS155" t="str">
            <v>SBU</v>
          </cell>
          <cell r="BT155">
            <v>0</v>
          </cell>
          <cell r="BU155">
            <v>0</v>
          </cell>
          <cell r="BV155">
            <v>0</v>
          </cell>
          <cell r="BW155">
            <v>0</v>
          </cell>
          <cell r="BX155">
            <v>0</v>
          </cell>
          <cell r="BY155" t="str">
            <v>KWU</v>
          </cell>
          <cell r="BZ155">
            <v>0</v>
          </cell>
          <cell r="CA155">
            <v>0</v>
          </cell>
          <cell r="CB155">
            <v>0</v>
          </cell>
          <cell r="CC155">
            <v>0</v>
          </cell>
          <cell r="CD155">
            <v>0</v>
          </cell>
          <cell r="CE155" t="str">
            <v>POR</v>
          </cell>
          <cell r="CF155">
            <v>0</v>
          </cell>
          <cell r="CG155">
            <v>0</v>
          </cell>
          <cell r="CH155">
            <v>0</v>
          </cell>
          <cell r="CI155">
            <v>0</v>
          </cell>
          <cell r="CJ155">
            <v>0</v>
          </cell>
          <cell r="CK155" t="str">
            <v>JAW</v>
          </cell>
          <cell r="CL155">
            <v>0</v>
          </cell>
          <cell r="CM155">
            <v>0</v>
          </cell>
          <cell r="CN155">
            <v>0</v>
          </cell>
          <cell r="CO155">
            <v>0</v>
          </cell>
          <cell r="CP155">
            <v>0</v>
          </cell>
          <cell r="CQ155" t="str">
            <v>C11</v>
          </cell>
          <cell r="CR155">
            <v>0</v>
          </cell>
          <cell r="CS155">
            <v>0</v>
          </cell>
          <cell r="CT155">
            <v>0</v>
          </cell>
          <cell r="CU155">
            <v>0</v>
          </cell>
          <cell r="CV155">
            <v>0</v>
          </cell>
          <cell r="CW155" t="str">
            <v>C12</v>
          </cell>
          <cell r="CX155">
            <v>0</v>
          </cell>
          <cell r="CY155">
            <v>0</v>
          </cell>
          <cell r="CZ155">
            <v>0</v>
          </cell>
          <cell r="DA155">
            <v>0</v>
          </cell>
          <cell r="DB155">
            <v>0</v>
          </cell>
          <cell r="DC155" t="str">
            <v>C13</v>
          </cell>
          <cell r="DD155">
            <v>0</v>
          </cell>
          <cell r="DE155">
            <v>0</v>
          </cell>
          <cell r="DF155">
            <v>0</v>
          </cell>
          <cell r="DG155">
            <v>0</v>
          </cell>
          <cell r="DH155">
            <v>0</v>
          </cell>
          <cell r="DI155" t="str">
            <v>C21</v>
          </cell>
          <cell r="DJ155">
            <v>0</v>
          </cell>
          <cell r="DK155">
            <v>0</v>
          </cell>
          <cell r="DL155">
            <v>0</v>
          </cell>
          <cell r="DM155">
            <v>0</v>
          </cell>
          <cell r="DN155">
            <v>0</v>
          </cell>
          <cell r="DO155" t="str">
            <v>C22</v>
          </cell>
          <cell r="DP155">
            <v>0</v>
          </cell>
          <cell r="DQ155">
            <v>0</v>
          </cell>
          <cell r="DR155">
            <v>0</v>
          </cell>
          <cell r="DS155">
            <v>0</v>
          </cell>
          <cell r="DT155">
            <v>0</v>
          </cell>
          <cell r="DU155" t="str">
            <v>C23</v>
          </cell>
          <cell r="DV155">
            <v>0</v>
          </cell>
          <cell r="DW155">
            <v>0</v>
          </cell>
          <cell r="DX155">
            <v>0</v>
          </cell>
          <cell r="DY155">
            <v>0</v>
          </cell>
          <cell r="DZ155">
            <v>0</v>
          </cell>
          <cell r="EA155" t="str">
            <v>C24</v>
          </cell>
          <cell r="EB155">
            <v>0</v>
          </cell>
          <cell r="EC155">
            <v>0</v>
          </cell>
          <cell r="ED155">
            <v>0</v>
          </cell>
          <cell r="EE155">
            <v>0</v>
          </cell>
          <cell r="EF155">
            <v>0</v>
          </cell>
          <cell r="EG155" t="str">
            <v>C25</v>
          </cell>
          <cell r="EH155">
            <v>0</v>
          </cell>
          <cell r="EI155">
            <v>0</v>
          </cell>
          <cell r="EJ155">
            <v>0</v>
          </cell>
          <cell r="EK155">
            <v>0</v>
          </cell>
          <cell r="EL155">
            <v>0</v>
          </cell>
          <cell r="EM155" t="str">
            <v>C26</v>
          </cell>
          <cell r="EN155">
            <v>0</v>
          </cell>
          <cell r="EO155">
            <v>0</v>
          </cell>
          <cell r="EP155">
            <v>0</v>
          </cell>
          <cell r="EQ155">
            <v>0</v>
          </cell>
          <cell r="ER155">
            <v>0</v>
          </cell>
          <cell r="ES155" t="str">
            <v>C27</v>
          </cell>
          <cell r="ET155">
            <v>0</v>
          </cell>
          <cell r="EU155">
            <v>0</v>
          </cell>
          <cell r="EV155">
            <v>0</v>
          </cell>
          <cell r="EW155">
            <v>0</v>
          </cell>
          <cell r="EX155">
            <v>0</v>
          </cell>
          <cell r="EY155" t="str">
            <v>C31</v>
          </cell>
          <cell r="EZ155">
            <v>0</v>
          </cell>
          <cell r="FA155">
            <v>0</v>
          </cell>
          <cell r="FB155">
            <v>0</v>
          </cell>
          <cell r="FC155">
            <v>0</v>
          </cell>
          <cell r="FD155">
            <v>0</v>
          </cell>
          <cell r="FE155" t="str">
            <v>C32</v>
          </cell>
          <cell r="FF155">
            <v>0</v>
          </cell>
          <cell r="FG155">
            <v>0</v>
          </cell>
          <cell r="FH155">
            <v>0</v>
          </cell>
          <cell r="FI155">
            <v>0</v>
          </cell>
          <cell r="FJ155">
            <v>0</v>
          </cell>
          <cell r="FK155" t="str">
            <v>C33</v>
          </cell>
          <cell r="FL155">
            <v>0</v>
          </cell>
          <cell r="FM155">
            <v>0</v>
          </cell>
          <cell r="FN155">
            <v>0</v>
          </cell>
          <cell r="FO155">
            <v>0</v>
          </cell>
          <cell r="FP155">
            <v>0</v>
          </cell>
          <cell r="FQ155" t="str">
            <v>C34</v>
          </cell>
          <cell r="FR155">
            <v>0</v>
          </cell>
          <cell r="FS155">
            <v>0</v>
          </cell>
          <cell r="FT155">
            <v>0</v>
          </cell>
          <cell r="FU155">
            <v>0</v>
          </cell>
          <cell r="FV155">
            <v>0</v>
          </cell>
          <cell r="FW155" t="str">
            <v>C35</v>
          </cell>
          <cell r="FX155">
            <v>0</v>
          </cell>
          <cell r="FY155">
            <v>0</v>
          </cell>
          <cell r="FZ155">
            <v>0</v>
          </cell>
          <cell r="GA155">
            <v>0</v>
          </cell>
          <cell r="GB155">
            <v>0</v>
          </cell>
          <cell r="GC155" t="str">
            <v>C36</v>
          </cell>
          <cell r="GD155">
            <v>0</v>
          </cell>
          <cell r="GE155">
            <v>0</v>
          </cell>
          <cell r="GF155">
            <v>0</v>
          </cell>
          <cell r="GG155">
            <v>0</v>
          </cell>
          <cell r="GH155">
            <v>0</v>
          </cell>
          <cell r="GI155" t="str">
            <v>C37</v>
          </cell>
          <cell r="GJ155">
            <v>0</v>
          </cell>
          <cell r="GK155">
            <v>0</v>
          </cell>
          <cell r="GL155">
            <v>0</v>
          </cell>
          <cell r="GM155">
            <v>0</v>
          </cell>
          <cell r="GN155">
            <v>0</v>
          </cell>
          <cell r="GO155" t="str">
            <v>C38</v>
          </cell>
          <cell r="GP155">
            <v>0</v>
          </cell>
          <cell r="GQ155">
            <v>0</v>
          </cell>
          <cell r="GR155">
            <v>0</v>
          </cell>
          <cell r="GS155">
            <v>0</v>
          </cell>
          <cell r="GT155">
            <v>0</v>
          </cell>
          <cell r="GU155" t="str">
            <v>C39</v>
          </cell>
          <cell r="GV155">
            <v>0</v>
          </cell>
          <cell r="GW155">
            <v>0</v>
          </cell>
          <cell r="GX155">
            <v>0</v>
          </cell>
          <cell r="GY155">
            <v>0</v>
          </cell>
          <cell r="GZ155">
            <v>0</v>
          </cell>
          <cell r="HA155" t="str">
            <v>C310</v>
          </cell>
          <cell r="HB155">
            <v>0</v>
          </cell>
          <cell r="HG155" t="str">
            <v>C310</v>
          </cell>
          <cell r="HH155">
            <v>0</v>
          </cell>
          <cell r="HM155" t="str">
            <v/>
          </cell>
          <cell r="HN155" t="str">
            <v/>
          </cell>
          <cell r="HS155">
            <v>3164</v>
          </cell>
          <cell r="HT155" t="str">
            <v>PKN</v>
          </cell>
          <cell r="HU155">
            <v>0</v>
          </cell>
          <cell r="HV155" t="str">
            <v>IND</v>
          </cell>
          <cell r="HW155">
            <v>0</v>
          </cell>
          <cell r="HX155" t="str">
            <v>MAT-W</v>
          </cell>
          <cell r="HY155">
            <v>0</v>
          </cell>
          <cell r="HZ155" t="str">
            <v>SEJ-W</v>
          </cell>
          <cell r="IA155">
            <v>0</v>
          </cell>
          <cell r="IB155" t="str">
            <v>IGR-W</v>
          </cell>
          <cell r="IC155">
            <v>0</v>
          </cell>
          <cell r="ID155" t="str">
            <v>SBO</v>
          </cell>
          <cell r="IE155">
            <v>0</v>
          </cell>
          <cell r="IF155" t="str">
            <v>PJO</v>
          </cell>
          <cell r="IG155">
            <v>0</v>
          </cell>
          <cell r="IH155" t="str">
            <v>PRA</v>
          </cell>
          <cell r="II155">
            <v>0</v>
          </cell>
          <cell r="IJ155" t="str">
            <v>JAW</v>
          </cell>
          <cell r="IK155">
            <v>0</v>
          </cell>
          <cell r="IL155" t="str">
            <v>ARB</v>
          </cell>
          <cell r="IM155">
            <v>0</v>
          </cell>
          <cell r="IN155" t="str">
            <v>PKM</v>
          </cell>
          <cell r="IO155">
            <v>0</v>
          </cell>
          <cell r="IP155" t="str">
            <v>MAT-P</v>
          </cell>
          <cell r="IQ155">
            <v>0</v>
          </cell>
          <cell r="IR155" t="str">
            <v>BIO-P</v>
          </cell>
          <cell r="IS155">
            <v>0</v>
          </cell>
          <cell r="IT155" t="str">
            <v>FIS-P</v>
          </cell>
          <cell r="IU155">
            <v>0</v>
          </cell>
          <cell r="IV155" t="str">
            <v>KIM-P</v>
          </cell>
          <cell r="IW155">
            <v>0</v>
          </cell>
          <cell r="IX155" t="str">
            <v>GEO-L</v>
          </cell>
          <cell r="IY155">
            <v>0</v>
          </cell>
          <cell r="IZ155" t="str">
            <v>IGR-L</v>
          </cell>
          <cell r="JA155">
            <v>0</v>
          </cell>
        </row>
        <row r="156">
          <cell r="H156" t="str">
            <v>Lintas Minat</v>
          </cell>
          <cell r="I156" t="str">
            <v/>
          </cell>
          <cell r="J156">
            <v>134</v>
          </cell>
          <cell r="K156">
            <v>135</v>
          </cell>
          <cell r="L156">
            <v>136</v>
          </cell>
          <cell r="M156">
            <v>137</v>
          </cell>
          <cell r="N156">
            <v>138</v>
          </cell>
          <cell r="O156">
            <v>139</v>
          </cell>
          <cell r="P156">
            <v>180</v>
          </cell>
          <cell r="Q156" t="str">
            <v/>
          </cell>
          <cell r="AB156">
            <v>153</v>
          </cell>
          <cell r="AC156">
            <v>1</v>
          </cell>
          <cell r="AD156">
            <v>3197</v>
          </cell>
          <cell r="AE156" t="str">
            <v>0014087286</v>
          </cell>
          <cell r="AF156" t="str">
            <v>ADI NUR SOLEH</v>
          </cell>
          <cell r="AG156" t="str">
            <v>L</v>
          </cell>
          <cell r="AH156" t="str">
            <v>10-AK.1</v>
          </cell>
          <cell r="AI156" t="str">
            <v>AGM</v>
          </cell>
          <cell r="AJ156">
            <v>0</v>
          </cell>
          <cell r="AK156">
            <v>0</v>
          </cell>
          <cell r="AL156">
            <v>0</v>
          </cell>
          <cell r="AM156">
            <v>0</v>
          </cell>
          <cell r="AN156">
            <v>0</v>
          </cell>
          <cell r="AO156" t="str">
            <v>PKN</v>
          </cell>
          <cell r="AP156">
            <v>0</v>
          </cell>
          <cell r="AQ156">
            <v>0</v>
          </cell>
          <cell r="AR156">
            <v>0</v>
          </cell>
          <cell r="AS156">
            <v>0</v>
          </cell>
          <cell r="AT156">
            <v>0</v>
          </cell>
          <cell r="AU156" t="str">
            <v>IND</v>
          </cell>
          <cell r="AV156">
            <v>0</v>
          </cell>
          <cell r="AW156">
            <v>0</v>
          </cell>
          <cell r="AX156">
            <v>0</v>
          </cell>
          <cell r="AY156">
            <v>0</v>
          </cell>
          <cell r="AZ156">
            <v>0</v>
          </cell>
          <cell r="BA156" t="str">
            <v>MAT</v>
          </cell>
          <cell r="BB156">
            <v>0</v>
          </cell>
          <cell r="BC156">
            <v>0</v>
          </cell>
          <cell r="BD156">
            <v>0</v>
          </cell>
          <cell r="BE156">
            <v>0</v>
          </cell>
          <cell r="BF156">
            <v>0</v>
          </cell>
          <cell r="BG156" t="str">
            <v>SEJ</v>
          </cell>
          <cell r="BH156">
            <v>0</v>
          </cell>
          <cell r="BI156">
            <v>0</v>
          </cell>
          <cell r="BJ156">
            <v>0</v>
          </cell>
          <cell r="BK156">
            <v>0</v>
          </cell>
          <cell r="BL156">
            <v>0</v>
          </cell>
          <cell r="BM156" t="str">
            <v>ING</v>
          </cell>
          <cell r="BN156">
            <v>0</v>
          </cell>
          <cell r="BO156">
            <v>0</v>
          </cell>
          <cell r="BP156">
            <v>0</v>
          </cell>
          <cell r="BQ156">
            <v>0</v>
          </cell>
          <cell r="BR156">
            <v>0</v>
          </cell>
          <cell r="BS156" t="str">
            <v>SBU</v>
          </cell>
          <cell r="BT156">
            <v>0</v>
          </cell>
          <cell r="BU156">
            <v>0</v>
          </cell>
          <cell r="BV156">
            <v>0</v>
          </cell>
          <cell r="BW156">
            <v>0</v>
          </cell>
          <cell r="BX156">
            <v>0</v>
          </cell>
          <cell r="BY156" t="str">
            <v>KWU</v>
          </cell>
          <cell r="BZ156">
            <v>0</v>
          </cell>
          <cell r="CA156">
            <v>0</v>
          </cell>
          <cell r="CB156">
            <v>0</v>
          </cell>
          <cell r="CC156">
            <v>0</v>
          </cell>
          <cell r="CD156">
            <v>0</v>
          </cell>
          <cell r="CE156" t="str">
            <v>POR</v>
          </cell>
          <cell r="CF156">
            <v>0</v>
          </cell>
          <cell r="CG156">
            <v>0</v>
          </cell>
          <cell r="CH156">
            <v>0</v>
          </cell>
          <cell r="CI156">
            <v>0</v>
          </cell>
          <cell r="CJ156">
            <v>0</v>
          </cell>
          <cell r="CK156" t="str">
            <v>JAW</v>
          </cell>
          <cell r="CL156">
            <v>0</v>
          </cell>
          <cell r="CM156">
            <v>0</v>
          </cell>
          <cell r="CN156">
            <v>0</v>
          </cell>
          <cell r="CO156">
            <v>0</v>
          </cell>
          <cell r="CP156">
            <v>0</v>
          </cell>
          <cell r="CQ156" t="str">
            <v>C11</v>
          </cell>
          <cell r="CR156">
            <v>0</v>
          </cell>
          <cell r="CS156">
            <v>0</v>
          </cell>
          <cell r="CT156">
            <v>0</v>
          </cell>
          <cell r="CU156">
            <v>0</v>
          </cell>
          <cell r="CV156">
            <v>0</v>
          </cell>
          <cell r="CW156" t="str">
            <v>C12</v>
          </cell>
          <cell r="CX156">
            <v>0</v>
          </cell>
          <cell r="CY156">
            <v>0</v>
          </cell>
          <cell r="CZ156">
            <v>0</v>
          </cell>
          <cell r="DA156">
            <v>0</v>
          </cell>
          <cell r="DB156">
            <v>0</v>
          </cell>
          <cell r="DC156" t="str">
            <v>C13</v>
          </cell>
          <cell r="DD156">
            <v>0</v>
          </cell>
          <cell r="DE156">
            <v>0</v>
          </cell>
          <cell r="DF156">
            <v>0</v>
          </cell>
          <cell r="DG156">
            <v>0</v>
          </cell>
          <cell r="DH156">
            <v>0</v>
          </cell>
          <cell r="DI156" t="str">
            <v>C21</v>
          </cell>
          <cell r="DJ156">
            <v>0</v>
          </cell>
          <cell r="DK156">
            <v>0</v>
          </cell>
          <cell r="DL156">
            <v>0</v>
          </cell>
          <cell r="DM156">
            <v>0</v>
          </cell>
          <cell r="DN156">
            <v>0</v>
          </cell>
          <cell r="DO156" t="str">
            <v>C22</v>
          </cell>
          <cell r="DP156">
            <v>0</v>
          </cell>
          <cell r="DQ156">
            <v>0</v>
          </cell>
          <cell r="DR156">
            <v>0</v>
          </cell>
          <cell r="DS156">
            <v>0</v>
          </cell>
          <cell r="DT156">
            <v>0</v>
          </cell>
          <cell r="DU156" t="str">
            <v>C23</v>
          </cell>
          <cell r="DV156">
            <v>0</v>
          </cell>
          <cell r="DW156">
            <v>0</v>
          </cell>
          <cell r="DX156">
            <v>0</v>
          </cell>
          <cell r="DY156">
            <v>0</v>
          </cell>
          <cell r="DZ156">
            <v>0</v>
          </cell>
          <cell r="EA156" t="str">
            <v>C24</v>
          </cell>
          <cell r="EB156">
            <v>0</v>
          </cell>
          <cell r="EC156">
            <v>0</v>
          </cell>
          <cell r="ED156">
            <v>0</v>
          </cell>
          <cell r="EE156">
            <v>0</v>
          </cell>
          <cell r="EF156">
            <v>0</v>
          </cell>
          <cell r="EG156" t="str">
            <v>C25</v>
          </cell>
          <cell r="EH156">
            <v>0</v>
          </cell>
          <cell r="EI156">
            <v>0</v>
          </cell>
          <cell r="EJ156">
            <v>0</v>
          </cell>
          <cell r="EK156">
            <v>0</v>
          </cell>
          <cell r="EL156">
            <v>0</v>
          </cell>
          <cell r="EM156" t="str">
            <v>C26</v>
          </cell>
          <cell r="EN156">
            <v>0</v>
          </cell>
          <cell r="EO156">
            <v>0</v>
          </cell>
          <cell r="EP156">
            <v>0</v>
          </cell>
          <cell r="EQ156">
            <v>0</v>
          </cell>
          <cell r="ER156">
            <v>0</v>
          </cell>
          <cell r="ES156" t="str">
            <v>C27</v>
          </cell>
          <cell r="ET156">
            <v>0</v>
          </cell>
          <cell r="EU156">
            <v>0</v>
          </cell>
          <cell r="EV156">
            <v>0</v>
          </cell>
          <cell r="EW156">
            <v>0</v>
          </cell>
          <cell r="EX156">
            <v>0</v>
          </cell>
          <cell r="EY156" t="str">
            <v>C31</v>
          </cell>
          <cell r="EZ156">
            <v>0</v>
          </cell>
          <cell r="FA156">
            <v>0</v>
          </cell>
          <cell r="FB156">
            <v>0</v>
          </cell>
          <cell r="FC156">
            <v>0</v>
          </cell>
          <cell r="FD156">
            <v>0</v>
          </cell>
          <cell r="FE156" t="str">
            <v>C32</v>
          </cell>
          <cell r="FF156">
            <v>0</v>
          </cell>
          <cell r="FG156">
            <v>0</v>
          </cell>
          <cell r="FH156">
            <v>0</v>
          </cell>
          <cell r="FI156">
            <v>0</v>
          </cell>
          <cell r="FJ156">
            <v>0</v>
          </cell>
          <cell r="FK156" t="str">
            <v>C33</v>
          </cell>
          <cell r="FL156">
            <v>0</v>
          </cell>
          <cell r="FM156">
            <v>0</v>
          </cell>
          <cell r="FN156">
            <v>0</v>
          </cell>
          <cell r="FO156">
            <v>0</v>
          </cell>
          <cell r="FP156">
            <v>0</v>
          </cell>
          <cell r="FQ156" t="str">
            <v>C34</v>
          </cell>
          <cell r="FR156">
            <v>0</v>
          </cell>
          <cell r="FS156">
            <v>0</v>
          </cell>
          <cell r="FT156">
            <v>0</v>
          </cell>
          <cell r="FU156">
            <v>0</v>
          </cell>
          <cell r="FV156">
            <v>0</v>
          </cell>
          <cell r="FW156" t="str">
            <v>C35</v>
          </cell>
          <cell r="FX156">
            <v>0</v>
          </cell>
          <cell r="FY156">
            <v>0</v>
          </cell>
          <cell r="FZ156">
            <v>0</v>
          </cell>
          <cell r="GA156">
            <v>0</v>
          </cell>
          <cell r="GB156">
            <v>0</v>
          </cell>
          <cell r="GC156" t="str">
            <v>C36</v>
          </cell>
          <cell r="GD156">
            <v>0</v>
          </cell>
          <cell r="GE156">
            <v>0</v>
          </cell>
          <cell r="GF156">
            <v>0</v>
          </cell>
          <cell r="GG156">
            <v>0</v>
          </cell>
          <cell r="GH156">
            <v>0</v>
          </cell>
          <cell r="GI156" t="str">
            <v>C37</v>
          </cell>
          <cell r="GJ156">
            <v>0</v>
          </cell>
          <cell r="GK156">
            <v>0</v>
          </cell>
          <cell r="GL156">
            <v>0</v>
          </cell>
          <cell r="GM156">
            <v>0</v>
          </cell>
          <cell r="GN156">
            <v>0</v>
          </cell>
          <cell r="GO156" t="str">
            <v>C38</v>
          </cell>
          <cell r="GP156">
            <v>0</v>
          </cell>
          <cell r="GQ156">
            <v>0</v>
          </cell>
          <cell r="GR156">
            <v>0</v>
          </cell>
          <cell r="GS156">
            <v>0</v>
          </cell>
          <cell r="GT156">
            <v>0</v>
          </cell>
          <cell r="GU156" t="str">
            <v>C39</v>
          </cell>
          <cell r="GV156">
            <v>0</v>
          </cell>
          <cell r="GW156">
            <v>0</v>
          </cell>
          <cell r="GX156">
            <v>0</v>
          </cell>
          <cell r="GY156">
            <v>0</v>
          </cell>
          <cell r="GZ156">
            <v>0</v>
          </cell>
          <cell r="HA156" t="str">
            <v>C310</v>
          </cell>
          <cell r="HB156">
            <v>0</v>
          </cell>
          <cell r="HG156" t="str">
            <v>C310</v>
          </cell>
          <cell r="HH156">
            <v>0</v>
          </cell>
          <cell r="HM156" t="str">
            <v/>
          </cell>
          <cell r="HN156" t="str">
            <v/>
          </cell>
          <cell r="HS156">
            <v>3197</v>
          </cell>
          <cell r="HT156" t="str">
            <v>PKN</v>
          </cell>
          <cell r="HU156">
            <v>0</v>
          </cell>
          <cell r="HV156" t="str">
            <v>IND</v>
          </cell>
          <cell r="HW156">
            <v>0</v>
          </cell>
          <cell r="HX156" t="str">
            <v>MAT-W</v>
          </cell>
          <cell r="HY156">
            <v>0</v>
          </cell>
          <cell r="HZ156" t="str">
            <v>SEJ-W</v>
          </cell>
          <cell r="IA156">
            <v>0</v>
          </cell>
          <cell r="IB156" t="str">
            <v>IGR-W</v>
          </cell>
          <cell r="IC156">
            <v>0</v>
          </cell>
          <cell r="ID156" t="str">
            <v>SBO</v>
          </cell>
          <cell r="IE156">
            <v>0</v>
          </cell>
          <cell r="IF156" t="str">
            <v>PJO</v>
          </cell>
          <cell r="IG156">
            <v>0</v>
          </cell>
          <cell r="IH156" t="str">
            <v>PRA</v>
          </cell>
          <cell r="II156">
            <v>0</v>
          </cell>
          <cell r="IJ156" t="str">
            <v>JAW</v>
          </cell>
          <cell r="IK156">
            <v>0</v>
          </cell>
          <cell r="IL156" t="str">
            <v>ARB</v>
          </cell>
          <cell r="IM156">
            <v>0</v>
          </cell>
          <cell r="IN156" t="str">
            <v>PKM</v>
          </cell>
          <cell r="IO156">
            <v>0</v>
          </cell>
          <cell r="IP156" t="str">
            <v>MAT-P</v>
          </cell>
          <cell r="IQ156">
            <v>0</v>
          </cell>
          <cell r="IR156" t="str">
            <v>BIO-P</v>
          </cell>
          <cell r="IS156">
            <v>0</v>
          </cell>
          <cell r="IT156" t="str">
            <v>FIS-P</v>
          </cell>
          <cell r="IU156">
            <v>0</v>
          </cell>
          <cell r="IV156" t="str">
            <v>KIM-P</v>
          </cell>
          <cell r="IW156">
            <v>0</v>
          </cell>
          <cell r="IX156" t="str">
            <v>GEO-L</v>
          </cell>
          <cell r="IY156">
            <v>0</v>
          </cell>
          <cell r="IZ156" t="str">
            <v>IGR-L</v>
          </cell>
          <cell r="JA156">
            <v>0</v>
          </cell>
        </row>
        <row r="157">
          <cell r="H157" t="str">
            <v>Lintas Minat</v>
          </cell>
          <cell r="I157" t="str">
            <v/>
          </cell>
          <cell r="J157">
            <v>128</v>
          </cell>
          <cell r="K157">
            <v>129</v>
          </cell>
          <cell r="L157">
            <v>130</v>
          </cell>
          <cell r="M157">
            <v>131</v>
          </cell>
          <cell r="N157">
            <v>132</v>
          </cell>
          <cell r="O157">
            <v>133</v>
          </cell>
          <cell r="P157">
            <v>178</v>
          </cell>
          <cell r="Q157" t="str">
            <v/>
          </cell>
          <cell r="AB157">
            <v>154</v>
          </cell>
          <cell r="AC157">
            <v>2</v>
          </cell>
          <cell r="AD157">
            <v>3198</v>
          </cell>
          <cell r="AF157" t="str">
            <v>AMELIA SUCIATI SETIO NINGSIH</v>
          </cell>
          <cell r="AG157" t="str">
            <v>P</v>
          </cell>
          <cell r="AH157" t="str">
            <v>10-AK.1</v>
          </cell>
          <cell r="AI157" t="str">
            <v>AGM</v>
          </cell>
          <cell r="AJ157">
            <v>0</v>
          </cell>
          <cell r="AK157">
            <v>0</v>
          </cell>
          <cell r="AL157">
            <v>0</v>
          </cell>
          <cell r="AM157">
            <v>0</v>
          </cell>
          <cell r="AN157">
            <v>0</v>
          </cell>
          <cell r="AO157" t="str">
            <v>PKN</v>
          </cell>
          <cell r="AP157">
            <v>0</v>
          </cell>
          <cell r="AQ157">
            <v>0</v>
          </cell>
          <cell r="AR157">
            <v>0</v>
          </cell>
          <cell r="AS157">
            <v>0</v>
          </cell>
          <cell r="AT157">
            <v>0</v>
          </cell>
          <cell r="AU157" t="str">
            <v>IND</v>
          </cell>
          <cell r="AV157">
            <v>0</v>
          </cell>
          <cell r="AW157">
            <v>0</v>
          </cell>
          <cell r="AX157">
            <v>0</v>
          </cell>
          <cell r="AY157">
            <v>0</v>
          </cell>
          <cell r="AZ157">
            <v>0</v>
          </cell>
          <cell r="BA157" t="str">
            <v>MAT</v>
          </cell>
          <cell r="BB157">
            <v>0</v>
          </cell>
          <cell r="BC157">
            <v>0</v>
          </cell>
          <cell r="BD157">
            <v>0</v>
          </cell>
          <cell r="BE157">
            <v>0</v>
          </cell>
          <cell r="BF157">
            <v>0</v>
          </cell>
          <cell r="BG157" t="str">
            <v>SEJ</v>
          </cell>
          <cell r="BH157">
            <v>0</v>
          </cell>
          <cell r="BI157">
            <v>0</v>
          </cell>
          <cell r="BJ157">
            <v>0</v>
          </cell>
          <cell r="BK157">
            <v>0</v>
          </cell>
          <cell r="BL157">
            <v>0</v>
          </cell>
          <cell r="BM157" t="str">
            <v>ING</v>
          </cell>
          <cell r="BN157">
            <v>0</v>
          </cell>
          <cell r="BO157">
            <v>0</v>
          </cell>
          <cell r="BP157">
            <v>0</v>
          </cell>
          <cell r="BQ157">
            <v>0</v>
          </cell>
          <cell r="BR157">
            <v>0</v>
          </cell>
          <cell r="BS157" t="str">
            <v>SBU</v>
          </cell>
          <cell r="BT157">
            <v>0</v>
          </cell>
          <cell r="BU157">
            <v>0</v>
          </cell>
          <cell r="BV157">
            <v>0</v>
          </cell>
          <cell r="BW157">
            <v>0</v>
          </cell>
          <cell r="BX157">
            <v>0</v>
          </cell>
          <cell r="BY157" t="str">
            <v>KWU</v>
          </cell>
          <cell r="BZ157">
            <v>0</v>
          </cell>
          <cell r="CA157">
            <v>0</v>
          </cell>
          <cell r="CB157">
            <v>0</v>
          </cell>
          <cell r="CC157">
            <v>0</v>
          </cell>
          <cell r="CD157">
            <v>0</v>
          </cell>
          <cell r="CE157" t="str">
            <v>POR</v>
          </cell>
          <cell r="CF157">
            <v>0</v>
          </cell>
          <cell r="CG157">
            <v>0</v>
          </cell>
          <cell r="CH157">
            <v>0</v>
          </cell>
          <cell r="CI157">
            <v>0</v>
          </cell>
          <cell r="CJ157">
            <v>0</v>
          </cell>
          <cell r="CK157" t="str">
            <v>JAW</v>
          </cell>
          <cell r="CL157">
            <v>0</v>
          </cell>
          <cell r="CM157">
            <v>0</v>
          </cell>
          <cell r="CN157">
            <v>0</v>
          </cell>
          <cell r="CO157">
            <v>0</v>
          </cell>
          <cell r="CP157">
            <v>0</v>
          </cell>
          <cell r="CQ157" t="str">
            <v>C11</v>
          </cell>
          <cell r="CR157">
            <v>0</v>
          </cell>
          <cell r="CS157">
            <v>0</v>
          </cell>
          <cell r="CT157">
            <v>0</v>
          </cell>
          <cell r="CU157">
            <v>0</v>
          </cell>
          <cell r="CV157">
            <v>0</v>
          </cell>
          <cell r="CW157" t="str">
            <v>C12</v>
          </cell>
          <cell r="CX157">
            <v>0</v>
          </cell>
          <cell r="CY157">
            <v>0</v>
          </cell>
          <cell r="CZ157">
            <v>0</v>
          </cell>
          <cell r="DA157">
            <v>0</v>
          </cell>
          <cell r="DB157">
            <v>0</v>
          </cell>
          <cell r="DC157" t="str">
            <v>C13</v>
          </cell>
          <cell r="DD157">
            <v>0</v>
          </cell>
          <cell r="DE157">
            <v>0</v>
          </cell>
          <cell r="DF157">
            <v>0</v>
          </cell>
          <cell r="DG157">
            <v>0</v>
          </cell>
          <cell r="DH157">
            <v>0</v>
          </cell>
          <cell r="DI157" t="str">
            <v>C21</v>
          </cell>
          <cell r="DJ157">
            <v>0</v>
          </cell>
          <cell r="DK157">
            <v>0</v>
          </cell>
          <cell r="DL157">
            <v>0</v>
          </cell>
          <cell r="DM157">
            <v>0</v>
          </cell>
          <cell r="DN157">
            <v>0</v>
          </cell>
          <cell r="DO157" t="str">
            <v>C22</v>
          </cell>
          <cell r="DP157">
            <v>0</v>
          </cell>
          <cell r="DQ157">
            <v>0</v>
          </cell>
          <cell r="DR157">
            <v>0</v>
          </cell>
          <cell r="DS157">
            <v>0</v>
          </cell>
          <cell r="DT157">
            <v>0</v>
          </cell>
          <cell r="DU157" t="str">
            <v>C23</v>
          </cell>
          <cell r="DV157">
            <v>0</v>
          </cell>
          <cell r="DW157">
            <v>0</v>
          </cell>
          <cell r="DX157">
            <v>0</v>
          </cell>
          <cell r="DY157">
            <v>0</v>
          </cell>
          <cell r="DZ157">
            <v>0</v>
          </cell>
          <cell r="EA157" t="str">
            <v>C24</v>
          </cell>
          <cell r="EB157">
            <v>0</v>
          </cell>
          <cell r="EC157">
            <v>0</v>
          </cell>
          <cell r="ED157">
            <v>0</v>
          </cell>
          <cell r="EE157">
            <v>0</v>
          </cell>
          <cell r="EF157">
            <v>0</v>
          </cell>
          <cell r="EG157" t="str">
            <v>C25</v>
          </cell>
          <cell r="EH157">
            <v>0</v>
          </cell>
          <cell r="EI157">
            <v>0</v>
          </cell>
          <cell r="EJ157">
            <v>0</v>
          </cell>
          <cell r="EK157">
            <v>0</v>
          </cell>
          <cell r="EL157">
            <v>0</v>
          </cell>
          <cell r="EM157" t="str">
            <v>C26</v>
          </cell>
          <cell r="EN157">
            <v>0</v>
          </cell>
          <cell r="EO157">
            <v>0</v>
          </cell>
          <cell r="EP157">
            <v>0</v>
          </cell>
          <cell r="EQ157">
            <v>0</v>
          </cell>
          <cell r="ER157">
            <v>0</v>
          </cell>
          <cell r="ES157" t="str">
            <v>C27</v>
          </cell>
          <cell r="ET157">
            <v>0</v>
          </cell>
          <cell r="EU157">
            <v>0</v>
          </cell>
          <cell r="EV157">
            <v>0</v>
          </cell>
          <cell r="EW157">
            <v>0</v>
          </cell>
          <cell r="EX157">
            <v>0</v>
          </cell>
          <cell r="EY157" t="str">
            <v>C31</v>
          </cell>
          <cell r="EZ157">
            <v>0</v>
          </cell>
          <cell r="FA157">
            <v>0</v>
          </cell>
          <cell r="FB157">
            <v>0</v>
          </cell>
          <cell r="FC157">
            <v>0</v>
          </cell>
          <cell r="FD157">
            <v>0</v>
          </cell>
          <cell r="FE157" t="str">
            <v>C32</v>
          </cell>
          <cell r="FF157">
            <v>0</v>
          </cell>
          <cell r="FG157">
            <v>0</v>
          </cell>
          <cell r="FH157">
            <v>0</v>
          </cell>
          <cell r="FI157">
            <v>0</v>
          </cell>
          <cell r="FJ157">
            <v>0</v>
          </cell>
          <cell r="FK157" t="str">
            <v>C33</v>
          </cell>
          <cell r="FL157">
            <v>0</v>
          </cell>
          <cell r="FM157">
            <v>0</v>
          </cell>
          <cell r="FN157">
            <v>0</v>
          </cell>
          <cell r="FO157">
            <v>0</v>
          </cell>
          <cell r="FP157">
            <v>0</v>
          </cell>
          <cell r="FQ157" t="str">
            <v>C34</v>
          </cell>
          <cell r="FR157">
            <v>0</v>
          </cell>
          <cell r="FS157">
            <v>0</v>
          </cell>
          <cell r="FT157">
            <v>0</v>
          </cell>
          <cell r="FU157">
            <v>0</v>
          </cell>
          <cell r="FV157">
            <v>0</v>
          </cell>
          <cell r="FW157" t="str">
            <v>C35</v>
          </cell>
          <cell r="FX157">
            <v>0</v>
          </cell>
          <cell r="FY157">
            <v>0</v>
          </cell>
          <cell r="FZ157">
            <v>0</v>
          </cell>
          <cell r="GA157">
            <v>0</v>
          </cell>
          <cell r="GB157">
            <v>0</v>
          </cell>
          <cell r="GC157" t="str">
            <v>C36</v>
          </cell>
          <cell r="GD157">
            <v>0</v>
          </cell>
          <cell r="GE157">
            <v>0</v>
          </cell>
          <cell r="GF157">
            <v>0</v>
          </cell>
          <cell r="GG157">
            <v>0</v>
          </cell>
          <cell r="GH157">
            <v>0</v>
          </cell>
          <cell r="GI157" t="str">
            <v>C37</v>
          </cell>
          <cell r="GJ157">
            <v>0</v>
          </cell>
          <cell r="GK157">
            <v>0</v>
          </cell>
          <cell r="GL157">
            <v>0</v>
          </cell>
          <cell r="GM157">
            <v>0</v>
          </cell>
          <cell r="GN157">
            <v>0</v>
          </cell>
          <cell r="GO157" t="str">
            <v>C38</v>
          </cell>
          <cell r="GP157">
            <v>0</v>
          </cell>
          <cell r="GQ157">
            <v>0</v>
          </cell>
          <cell r="GR157">
            <v>0</v>
          </cell>
          <cell r="GS157">
            <v>0</v>
          </cell>
          <cell r="GT157">
            <v>0</v>
          </cell>
          <cell r="GU157" t="str">
            <v>C39</v>
          </cell>
          <cell r="GV157">
            <v>0</v>
          </cell>
          <cell r="GW157">
            <v>0</v>
          </cell>
          <cell r="GX157">
            <v>0</v>
          </cell>
          <cell r="GY157">
            <v>0</v>
          </cell>
          <cell r="GZ157">
            <v>0</v>
          </cell>
          <cell r="HA157" t="str">
            <v>C310</v>
          </cell>
          <cell r="HB157">
            <v>0</v>
          </cell>
          <cell r="HG157" t="str">
            <v>C310</v>
          </cell>
          <cell r="HH157">
            <v>0</v>
          </cell>
          <cell r="HM157" t="str">
            <v/>
          </cell>
          <cell r="HN157" t="str">
            <v/>
          </cell>
          <cell r="HS157">
            <v>3198</v>
          </cell>
          <cell r="HT157" t="str">
            <v>PKN</v>
          </cell>
          <cell r="HU157">
            <v>0</v>
          </cell>
          <cell r="HV157" t="str">
            <v>IND</v>
          </cell>
          <cell r="HW157">
            <v>0</v>
          </cell>
          <cell r="HX157" t="str">
            <v>MAT-W</v>
          </cell>
          <cell r="HY157">
            <v>0</v>
          </cell>
          <cell r="HZ157" t="str">
            <v>SEJ-W</v>
          </cell>
          <cell r="IA157">
            <v>0</v>
          </cell>
          <cell r="IB157" t="str">
            <v>IGR-W</v>
          </cell>
          <cell r="IC157">
            <v>0</v>
          </cell>
          <cell r="ID157" t="str">
            <v>SBO</v>
          </cell>
          <cell r="IE157">
            <v>0</v>
          </cell>
          <cell r="IF157" t="str">
            <v>PJO</v>
          </cell>
          <cell r="IG157">
            <v>0</v>
          </cell>
          <cell r="IH157" t="str">
            <v>PRA</v>
          </cell>
          <cell r="II157">
            <v>0</v>
          </cell>
          <cell r="IJ157" t="str">
            <v>JAW</v>
          </cell>
          <cell r="IK157">
            <v>0</v>
          </cell>
          <cell r="IL157" t="str">
            <v>ARB</v>
          </cell>
          <cell r="IM157">
            <v>0</v>
          </cell>
          <cell r="IN157" t="str">
            <v>PKM</v>
          </cell>
          <cell r="IO157">
            <v>0</v>
          </cell>
          <cell r="IP157" t="str">
            <v>MAT-P</v>
          </cell>
          <cell r="IQ157">
            <v>0</v>
          </cell>
          <cell r="IR157" t="str">
            <v>BIO-P</v>
          </cell>
          <cell r="IS157">
            <v>0</v>
          </cell>
          <cell r="IT157" t="str">
            <v>FIS-P</v>
          </cell>
          <cell r="IU157">
            <v>0</v>
          </cell>
          <cell r="IV157" t="str">
            <v>KIM-P</v>
          </cell>
          <cell r="IW157">
            <v>0</v>
          </cell>
          <cell r="IX157" t="str">
            <v>GEO-L</v>
          </cell>
          <cell r="IY157">
            <v>0</v>
          </cell>
          <cell r="IZ157" t="str">
            <v>IGR-L</v>
          </cell>
          <cell r="JA157">
            <v>0</v>
          </cell>
        </row>
        <row r="158">
          <cell r="H158" t="str">
            <v>Lintas Minat</v>
          </cell>
          <cell r="I158" t="str">
            <v/>
          </cell>
          <cell r="J158">
            <v>134</v>
          </cell>
          <cell r="K158">
            <v>135</v>
          </cell>
          <cell r="L158">
            <v>136</v>
          </cell>
          <cell r="M158">
            <v>137</v>
          </cell>
          <cell r="N158">
            <v>138</v>
          </cell>
          <cell r="O158">
            <v>139</v>
          </cell>
          <cell r="P158">
            <v>180</v>
          </cell>
          <cell r="Q158" t="str">
            <v/>
          </cell>
          <cell r="AB158">
            <v>155</v>
          </cell>
          <cell r="AC158">
            <v>3</v>
          </cell>
          <cell r="AD158">
            <v>3199</v>
          </cell>
          <cell r="AE158" t="str">
            <v>0025556182</v>
          </cell>
          <cell r="AF158" t="str">
            <v>ANDEK IRSAN SADEWI</v>
          </cell>
          <cell r="AG158" t="str">
            <v>P</v>
          </cell>
          <cell r="AH158" t="str">
            <v>10-AK.1</v>
          </cell>
          <cell r="AI158" t="str">
            <v>AGM</v>
          </cell>
          <cell r="AJ158">
            <v>0</v>
          </cell>
          <cell r="AK158">
            <v>0</v>
          </cell>
          <cell r="AL158">
            <v>0</v>
          </cell>
          <cell r="AM158">
            <v>0</v>
          </cell>
          <cell r="AN158">
            <v>0</v>
          </cell>
          <cell r="AO158" t="str">
            <v>PKN</v>
          </cell>
          <cell r="AP158">
            <v>0</v>
          </cell>
          <cell r="AQ158">
            <v>0</v>
          </cell>
          <cell r="AR158">
            <v>0</v>
          </cell>
          <cell r="AS158">
            <v>0</v>
          </cell>
          <cell r="AT158">
            <v>0</v>
          </cell>
          <cell r="AU158" t="str">
            <v>IND</v>
          </cell>
          <cell r="AV158">
            <v>0</v>
          </cell>
          <cell r="AW158">
            <v>0</v>
          </cell>
          <cell r="AX158">
            <v>0</v>
          </cell>
          <cell r="AY158">
            <v>0</v>
          </cell>
          <cell r="AZ158">
            <v>0</v>
          </cell>
          <cell r="BA158" t="str">
            <v>MAT</v>
          </cell>
          <cell r="BB158">
            <v>0</v>
          </cell>
          <cell r="BC158">
            <v>0</v>
          </cell>
          <cell r="BD158">
            <v>0</v>
          </cell>
          <cell r="BE158">
            <v>0</v>
          </cell>
          <cell r="BF158">
            <v>0</v>
          </cell>
          <cell r="BG158" t="str">
            <v>SEJ</v>
          </cell>
          <cell r="BH158">
            <v>0</v>
          </cell>
          <cell r="BI158">
            <v>0</v>
          </cell>
          <cell r="BJ158">
            <v>0</v>
          </cell>
          <cell r="BK158">
            <v>0</v>
          </cell>
          <cell r="BL158">
            <v>0</v>
          </cell>
          <cell r="BM158" t="str">
            <v>ING</v>
          </cell>
          <cell r="BN158">
            <v>0</v>
          </cell>
          <cell r="BO158">
            <v>0</v>
          </cell>
          <cell r="BP158">
            <v>0</v>
          </cell>
          <cell r="BQ158">
            <v>0</v>
          </cell>
          <cell r="BR158">
            <v>0</v>
          </cell>
          <cell r="BS158" t="str">
            <v>SBU</v>
          </cell>
          <cell r="BT158">
            <v>0</v>
          </cell>
          <cell r="BU158">
            <v>0</v>
          </cell>
          <cell r="BV158">
            <v>0</v>
          </cell>
          <cell r="BW158">
            <v>0</v>
          </cell>
          <cell r="BX158">
            <v>0</v>
          </cell>
          <cell r="BY158" t="str">
            <v>KWU</v>
          </cell>
          <cell r="BZ158">
            <v>0</v>
          </cell>
          <cell r="CA158">
            <v>0</v>
          </cell>
          <cell r="CB158">
            <v>0</v>
          </cell>
          <cell r="CC158">
            <v>0</v>
          </cell>
          <cell r="CD158">
            <v>0</v>
          </cell>
          <cell r="CE158" t="str">
            <v>POR</v>
          </cell>
          <cell r="CF158">
            <v>0</v>
          </cell>
          <cell r="CG158">
            <v>0</v>
          </cell>
          <cell r="CH158">
            <v>0</v>
          </cell>
          <cell r="CI158">
            <v>0</v>
          </cell>
          <cell r="CJ158">
            <v>0</v>
          </cell>
          <cell r="CK158" t="str">
            <v>JAW</v>
          </cell>
          <cell r="CL158">
            <v>0</v>
          </cell>
          <cell r="CM158">
            <v>0</v>
          </cell>
          <cell r="CN158">
            <v>0</v>
          </cell>
          <cell r="CO158">
            <v>0</v>
          </cell>
          <cell r="CP158">
            <v>0</v>
          </cell>
          <cell r="CQ158" t="str">
            <v>C11</v>
          </cell>
          <cell r="CR158">
            <v>0</v>
          </cell>
          <cell r="CS158">
            <v>0</v>
          </cell>
          <cell r="CT158">
            <v>0</v>
          </cell>
          <cell r="CU158">
            <v>0</v>
          </cell>
          <cell r="CV158">
            <v>0</v>
          </cell>
          <cell r="CW158" t="str">
            <v>C12</v>
          </cell>
          <cell r="CX158">
            <v>0</v>
          </cell>
          <cell r="CY158">
            <v>0</v>
          </cell>
          <cell r="CZ158">
            <v>0</v>
          </cell>
          <cell r="DA158">
            <v>0</v>
          </cell>
          <cell r="DB158">
            <v>0</v>
          </cell>
          <cell r="DC158" t="str">
            <v>C13</v>
          </cell>
          <cell r="DD158">
            <v>0</v>
          </cell>
          <cell r="DE158">
            <v>0</v>
          </cell>
          <cell r="DF158">
            <v>0</v>
          </cell>
          <cell r="DG158">
            <v>0</v>
          </cell>
          <cell r="DH158">
            <v>0</v>
          </cell>
          <cell r="DI158" t="str">
            <v>C21</v>
          </cell>
          <cell r="DJ158">
            <v>0</v>
          </cell>
          <cell r="DK158">
            <v>0</v>
          </cell>
          <cell r="DL158">
            <v>0</v>
          </cell>
          <cell r="DM158">
            <v>0</v>
          </cell>
          <cell r="DN158">
            <v>0</v>
          </cell>
          <cell r="DO158" t="str">
            <v>C22</v>
          </cell>
          <cell r="DP158">
            <v>0</v>
          </cell>
          <cell r="DQ158">
            <v>0</v>
          </cell>
          <cell r="DR158">
            <v>0</v>
          </cell>
          <cell r="DS158">
            <v>0</v>
          </cell>
          <cell r="DT158">
            <v>0</v>
          </cell>
          <cell r="DU158" t="str">
            <v>C23</v>
          </cell>
          <cell r="DV158">
            <v>0</v>
          </cell>
          <cell r="DW158">
            <v>0</v>
          </cell>
          <cell r="DX158">
            <v>0</v>
          </cell>
          <cell r="DY158">
            <v>0</v>
          </cell>
          <cell r="DZ158">
            <v>0</v>
          </cell>
          <cell r="EA158" t="str">
            <v>C24</v>
          </cell>
          <cell r="EB158">
            <v>0</v>
          </cell>
          <cell r="EC158">
            <v>0</v>
          </cell>
          <cell r="ED158">
            <v>0</v>
          </cell>
          <cell r="EE158">
            <v>0</v>
          </cell>
          <cell r="EF158">
            <v>0</v>
          </cell>
          <cell r="EG158" t="str">
            <v>C25</v>
          </cell>
          <cell r="EH158">
            <v>0</v>
          </cell>
          <cell r="EI158">
            <v>0</v>
          </cell>
          <cell r="EJ158">
            <v>0</v>
          </cell>
          <cell r="EK158">
            <v>0</v>
          </cell>
          <cell r="EL158">
            <v>0</v>
          </cell>
          <cell r="EM158" t="str">
            <v>C26</v>
          </cell>
          <cell r="EN158">
            <v>0</v>
          </cell>
          <cell r="EO158">
            <v>0</v>
          </cell>
          <cell r="EP158">
            <v>0</v>
          </cell>
          <cell r="EQ158">
            <v>0</v>
          </cell>
          <cell r="ER158">
            <v>0</v>
          </cell>
          <cell r="ES158" t="str">
            <v>C27</v>
          </cell>
          <cell r="ET158">
            <v>0</v>
          </cell>
          <cell r="EU158">
            <v>0</v>
          </cell>
          <cell r="EV158">
            <v>0</v>
          </cell>
          <cell r="EW158">
            <v>0</v>
          </cell>
          <cell r="EX158">
            <v>0</v>
          </cell>
          <cell r="EY158" t="str">
            <v>C31</v>
          </cell>
          <cell r="EZ158">
            <v>0</v>
          </cell>
          <cell r="FA158">
            <v>0</v>
          </cell>
          <cell r="FB158">
            <v>0</v>
          </cell>
          <cell r="FC158">
            <v>0</v>
          </cell>
          <cell r="FD158">
            <v>0</v>
          </cell>
          <cell r="FE158" t="str">
            <v>C32</v>
          </cell>
          <cell r="FF158">
            <v>0</v>
          </cell>
          <cell r="FG158">
            <v>0</v>
          </cell>
          <cell r="FH158">
            <v>0</v>
          </cell>
          <cell r="FI158">
            <v>0</v>
          </cell>
          <cell r="FJ158">
            <v>0</v>
          </cell>
          <cell r="FK158" t="str">
            <v>C33</v>
          </cell>
          <cell r="FL158">
            <v>0</v>
          </cell>
          <cell r="FM158">
            <v>0</v>
          </cell>
          <cell r="FN158">
            <v>0</v>
          </cell>
          <cell r="FO158">
            <v>0</v>
          </cell>
          <cell r="FP158">
            <v>0</v>
          </cell>
          <cell r="FQ158" t="str">
            <v>C34</v>
          </cell>
          <cell r="FR158">
            <v>0</v>
          </cell>
          <cell r="FS158">
            <v>0</v>
          </cell>
          <cell r="FT158">
            <v>0</v>
          </cell>
          <cell r="FU158">
            <v>0</v>
          </cell>
          <cell r="FV158">
            <v>0</v>
          </cell>
          <cell r="FW158" t="str">
            <v>C35</v>
          </cell>
          <cell r="FX158">
            <v>0</v>
          </cell>
          <cell r="FY158">
            <v>0</v>
          </cell>
          <cell r="FZ158">
            <v>0</v>
          </cell>
          <cell r="GA158">
            <v>0</v>
          </cell>
          <cell r="GB158">
            <v>0</v>
          </cell>
          <cell r="GC158" t="str">
            <v>C36</v>
          </cell>
          <cell r="GD158">
            <v>0</v>
          </cell>
          <cell r="GE158">
            <v>0</v>
          </cell>
          <cell r="GF158">
            <v>0</v>
          </cell>
          <cell r="GG158">
            <v>0</v>
          </cell>
          <cell r="GH158">
            <v>0</v>
          </cell>
          <cell r="GI158" t="str">
            <v>C37</v>
          </cell>
          <cell r="GJ158">
            <v>0</v>
          </cell>
          <cell r="GK158">
            <v>0</v>
          </cell>
          <cell r="GL158">
            <v>0</v>
          </cell>
          <cell r="GM158">
            <v>0</v>
          </cell>
          <cell r="GN158">
            <v>0</v>
          </cell>
          <cell r="GO158" t="str">
            <v>C38</v>
          </cell>
          <cell r="GP158">
            <v>0</v>
          </cell>
          <cell r="GQ158">
            <v>0</v>
          </cell>
          <cell r="GR158">
            <v>0</v>
          </cell>
          <cell r="GS158">
            <v>0</v>
          </cell>
          <cell r="GT158">
            <v>0</v>
          </cell>
          <cell r="GU158" t="str">
            <v>C39</v>
          </cell>
          <cell r="GV158">
            <v>0</v>
          </cell>
          <cell r="GW158">
            <v>0</v>
          </cell>
          <cell r="GX158">
            <v>0</v>
          </cell>
          <cell r="GY158">
            <v>0</v>
          </cell>
          <cell r="GZ158">
            <v>0</v>
          </cell>
          <cell r="HA158" t="str">
            <v>C310</v>
          </cell>
          <cell r="HB158">
            <v>0</v>
          </cell>
          <cell r="HG158" t="str">
            <v>C310</v>
          </cell>
          <cell r="HH158">
            <v>0</v>
          </cell>
          <cell r="HM158" t="str">
            <v/>
          </cell>
          <cell r="HN158" t="str">
            <v/>
          </cell>
          <cell r="HS158">
            <v>3199</v>
          </cell>
          <cell r="HT158" t="str">
            <v>PKN</v>
          </cell>
          <cell r="HU158">
            <v>0</v>
          </cell>
          <cell r="HV158" t="str">
            <v>IND</v>
          </cell>
          <cell r="HW158">
            <v>0</v>
          </cell>
          <cell r="HX158" t="str">
            <v>MAT-W</v>
          </cell>
          <cell r="HY158">
            <v>0</v>
          </cell>
          <cell r="HZ158" t="str">
            <v>SEJ-W</v>
          </cell>
          <cell r="IA158">
            <v>0</v>
          </cell>
          <cell r="IB158" t="str">
            <v>IGR-W</v>
          </cell>
          <cell r="IC158">
            <v>0</v>
          </cell>
          <cell r="ID158" t="str">
            <v>SBO</v>
          </cell>
          <cell r="IE158">
            <v>0</v>
          </cell>
          <cell r="IF158" t="str">
            <v>PJO</v>
          </cell>
          <cell r="IG158">
            <v>0</v>
          </cell>
          <cell r="IH158" t="str">
            <v>PRA</v>
          </cell>
          <cell r="II158">
            <v>0</v>
          </cell>
          <cell r="IJ158" t="str">
            <v>JAW</v>
          </cell>
          <cell r="IK158">
            <v>0</v>
          </cell>
          <cell r="IL158" t="str">
            <v>ARB</v>
          </cell>
          <cell r="IM158">
            <v>0</v>
          </cell>
          <cell r="IN158" t="str">
            <v>PKM</v>
          </cell>
          <cell r="IO158">
            <v>0</v>
          </cell>
          <cell r="IP158" t="str">
            <v>MAT-P</v>
          </cell>
          <cell r="IQ158">
            <v>0</v>
          </cell>
          <cell r="IR158" t="str">
            <v>BIO-P</v>
          </cell>
          <cell r="IS158">
            <v>0</v>
          </cell>
          <cell r="IT158" t="str">
            <v>FIS-P</v>
          </cell>
          <cell r="IU158">
            <v>0</v>
          </cell>
          <cell r="IV158" t="str">
            <v>KIM-P</v>
          </cell>
          <cell r="IW158">
            <v>0</v>
          </cell>
          <cell r="IX158" t="str">
            <v>GEO-L</v>
          </cell>
          <cell r="IY158">
            <v>0</v>
          </cell>
          <cell r="IZ158" t="str">
            <v>IGR-L</v>
          </cell>
          <cell r="JA158">
            <v>0</v>
          </cell>
        </row>
        <row r="159">
          <cell r="H159" t="str">
            <v>Lintas Minat</v>
          </cell>
          <cell r="I159" t="str">
            <v/>
          </cell>
          <cell r="J159">
            <v>128</v>
          </cell>
          <cell r="K159">
            <v>129</v>
          </cell>
          <cell r="L159">
            <v>130</v>
          </cell>
          <cell r="M159">
            <v>131</v>
          </cell>
          <cell r="N159">
            <v>132</v>
          </cell>
          <cell r="O159">
            <v>133</v>
          </cell>
          <cell r="P159">
            <v>178</v>
          </cell>
          <cell r="Q159" t="str">
            <v/>
          </cell>
          <cell r="AB159">
            <v>156</v>
          </cell>
          <cell r="AC159">
            <v>4</v>
          </cell>
          <cell r="AD159">
            <v>3201</v>
          </cell>
          <cell r="AE159" t="str">
            <v>0020175240</v>
          </cell>
          <cell r="AF159" t="str">
            <v>ARI IMA ANIFIA</v>
          </cell>
          <cell r="AG159" t="str">
            <v>P</v>
          </cell>
          <cell r="AH159" t="str">
            <v>10-AK.1</v>
          </cell>
          <cell r="AI159" t="str">
            <v>AGM</v>
          </cell>
          <cell r="AJ159">
            <v>0</v>
          </cell>
          <cell r="AK159">
            <v>0</v>
          </cell>
          <cell r="AL159">
            <v>0</v>
          </cell>
          <cell r="AM159">
            <v>0</v>
          </cell>
          <cell r="AN159">
            <v>0</v>
          </cell>
          <cell r="AO159" t="str">
            <v>PKN</v>
          </cell>
          <cell r="AP159">
            <v>0</v>
          </cell>
          <cell r="AQ159">
            <v>0</v>
          </cell>
          <cell r="AR159">
            <v>0</v>
          </cell>
          <cell r="AS159">
            <v>0</v>
          </cell>
          <cell r="AT159">
            <v>0</v>
          </cell>
          <cell r="AU159" t="str">
            <v>IND</v>
          </cell>
          <cell r="AV159">
            <v>0</v>
          </cell>
          <cell r="AW159">
            <v>0</v>
          </cell>
          <cell r="AX159">
            <v>0</v>
          </cell>
          <cell r="AY159">
            <v>0</v>
          </cell>
          <cell r="AZ159">
            <v>0</v>
          </cell>
          <cell r="BA159" t="str">
            <v>MAT</v>
          </cell>
          <cell r="BB159">
            <v>0</v>
          </cell>
          <cell r="BC159">
            <v>0</v>
          </cell>
          <cell r="BD159">
            <v>0</v>
          </cell>
          <cell r="BE159">
            <v>0</v>
          </cell>
          <cell r="BF159">
            <v>0</v>
          </cell>
          <cell r="BG159" t="str">
            <v>SEJ</v>
          </cell>
          <cell r="BH159">
            <v>0</v>
          </cell>
          <cell r="BI159">
            <v>0</v>
          </cell>
          <cell r="BJ159">
            <v>0</v>
          </cell>
          <cell r="BK159">
            <v>0</v>
          </cell>
          <cell r="BL159">
            <v>0</v>
          </cell>
          <cell r="BM159" t="str">
            <v>ING</v>
          </cell>
          <cell r="BN159">
            <v>0</v>
          </cell>
          <cell r="BO159">
            <v>0</v>
          </cell>
          <cell r="BP159">
            <v>0</v>
          </cell>
          <cell r="BQ159">
            <v>0</v>
          </cell>
          <cell r="BR159">
            <v>0</v>
          </cell>
          <cell r="BS159" t="str">
            <v>SBU</v>
          </cell>
          <cell r="BT159">
            <v>0</v>
          </cell>
          <cell r="BU159">
            <v>0</v>
          </cell>
          <cell r="BV159">
            <v>0</v>
          </cell>
          <cell r="BW159">
            <v>0</v>
          </cell>
          <cell r="BX159">
            <v>0</v>
          </cell>
          <cell r="BY159" t="str">
            <v>KWU</v>
          </cell>
          <cell r="BZ159">
            <v>0</v>
          </cell>
          <cell r="CA159">
            <v>0</v>
          </cell>
          <cell r="CB159">
            <v>0</v>
          </cell>
          <cell r="CC159">
            <v>0</v>
          </cell>
          <cell r="CD159">
            <v>0</v>
          </cell>
          <cell r="CE159" t="str">
            <v>POR</v>
          </cell>
          <cell r="CF159">
            <v>0</v>
          </cell>
          <cell r="CG159">
            <v>0</v>
          </cell>
          <cell r="CH159">
            <v>0</v>
          </cell>
          <cell r="CI159">
            <v>0</v>
          </cell>
          <cell r="CJ159">
            <v>0</v>
          </cell>
          <cell r="CK159" t="str">
            <v>JAW</v>
          </cell>
          <cell r="CL159">
            <v>0</v>
          </cell>
          <cell r="CM159">
            <v>0</v>
          </cell>
          <cell r="CN159">
            <v>0</v>
          </cell>
          <cell r="CO159">
            <v>0</v>
          </cell>
          <cell r="CP159">
            <v>0</v>
          </cell>
          <cell r="CQ159" t="str">
            <v>C11</v>
          </cell>
          <cell r="CR159">
            <v>0</v>
          </cell>
          <cell r="CS159">
            <v>0</v>
          </cell>
          <cell r="CT159">
            <v>0</v>
          </cell>
          <cell r="CU159">
            <v>0</v>
          </cell>
          <cell r="CV159">
            <v>0</v>
          </cell>
          <cell r="CW159" t="str">
            <v>C12</v>
          </cell>
          <cell r="CX159">
            <v>0</v>
          </cell>
          <cell r="CY159">
            <v>0</v>
          </cell>
          <cell r="CZ159">
            <v>0</v>
          </cell>
          <cell r="DA159">
            <v>0</v>
          </cell>
          <cell r="DB159">
            <v>0</v>
          </cell>
          <cell r="DC159" t="str">
            <v>C13</v>
          </cell>
          <cell r="DD159">
            <v>0</v>
          </cell>
          <cell r="DE159">
            <v>0</v>
          </cell>
          <cell r="DF159">
            <v>0</v>
          </cell>
          <cell r="DG159">
            <v>0</v>
          </cell>
          <cell r="DH159">
            <v>0</v>
          </cell>
          <cell r="DI159" t="str">
            <v>C21</v>
          </cell>
          <cell r="DJ159">
            <v>0</v>
          </cell>
          <cell r="DK159">
            <v>0</v>
          </cell>
          <cell r="DL159">
            <v>0</v>
          </cell>
          <cell r="DM159">
            <v>0</v>
          </cell>
          <cell r="DN159">
            <v>0</v>
          </cell>
          <cell r="DO159" t="str">
            <v>C22</v>
          </cell>
          <cell r="DP159">
            <v>0</v>
          </cell>
          <cell r="DQ159">
            <v>0</v>
          </cell>
          <cell r="DR159">
            <v>0</v>
          </cell>
          <cell r="DS159">
            <v>0</v>
          </cell>
          <cell r="DT159">
            <v>0</v>
          </cell>
          <cell r="DU159" t="str">
            <v>C23</v>
          </cell>
          <cell r="DV159">
            <v>0</v>
          </cell>
          <cell r="DW159">
            <v>0</v>
          </cell>
          <cell r="DX159">
            <v>0</v>
          </cell>
          <cell r="DY159">
            <v>0</v>
          </cell>
          <cell r="DZ159">
            <v>0</v>
          </cell>
          <cell r="EA159" t="str">
            <v>C24</v>
          </cell>
          <cell r="EB159">
            <v>0</v>
          </cell>
          <cell r="EC159">
            <v>0</v>
          </cell>
          <cell r="ED159">
            <v>0</v>
          </cell>
          <cell r="EE159">
            <v>0</v>
          </cell>
          <cell r="EF159">
            <v>0</v>
          </cell>
          <cell r="EG159" t="str">
            <v>C25</v>
          </cell>
          <cell r="EH159">
            <v>0</v>
          </cell>
          <cell r="EI159">
            <v>0</v>
          </cell>
          <cell r="EJ159">
            <v>0</v>
          </cell>
          <cell r="EK159">
            <v>0</v>
          </cell>
          <cell r="EL159">
            <v>0</v>
          </cell>
          <cell r="EM159" t="str">
            <v>C26</v>
          </cell>
          <cell r="EN159">
            <v>0</v>
          </cell>
          <cell r="EO159">
            <v>0</v>
          </cell>
          <cell r="EP159">
            <v>0</v>
          </cell>
          <cell r="EQ159">
            <v>0</v>
          </cell>
          <cell r="ER159">
            <v>0</v>
          </cell>
          <cell r="ES159" t="str">
            <v>C27</v>
          </cell>
          <cell r="ET159">
            <v>0</v>
          </cell>
          <cell r="EU159">
            <v>0</v>
          </cell>
          <cell r="EV159">
            <v>0</v>
          </cell>
          <cell r="EW159">
            <v>0</v>
          </cell>
          <cell r="EX159">
            <v>0</v>
          </cell>
          <cell r="EY159" t="str">
            <v>C31</v>
          </cell>
          <cell r="EZ159">
            <v>0</v>
          </cell>
          <cell r="FA159">
            <v>0</v>
          </cell>
          <cell r="FB159">
            <v>0</v>
          </cell>
          <cell r="FC159">
            <v>0</v>
          </cell>
          <cell r="FD159">
            <v>0</v>
          </cell>
          <cell r="FE159" t="str">
            <v>C32</v>
          </cell>
          <cell r="FF159">
            <v>0</v>
          </cell>
          <cell r="FG159">
            <v>0</v>
          </cell>
          <cell r="FH159">
            <v>0</v>
          </cell>
          <cell r="FI159">
            <v>0</v>
          </cell>
          <cell r="FJ159">
            <v>0</v>
          </cell>
          <cell r="FK159" t="str">
            <v>C33</v>
          </cell>
          <cell r="FL159">
            <v>0</v>
          </cell>
          <cell r="FM159">
            <v>0</v>
          </cell>
          <cell r="FN159">
            <v>0</v>
          </cell>
          <cell r="FO159">
            <v>0</v>
          </cell>
          <cell r="FP159">
            <v>0</v>
          </cell>
          <cell r="FQ159" t="str">
            <v>C34</v>
          </cell>
          <cell r="FR159">
            <v>0</v>
          </cell>
          <cell r="FS159">
            <v>0</v>
          </cell>
          <cell r="FT159">
            <v>0</v>
          </cell>
          <cell r="FU159">
            <v>0</v>
          </cell>
          <cell r="FV159">
            <v>0</v>
          </cell>
          <cell r="FW159" t="str">
            <v>C35</v>
          </cell>
          <cell r="FX159">
            <v>0</v>
          </cell>
          <cell r="FY159">
            <v>0</v>
          </cell>
          <cell r="FZ159">
            <v>0</v>
          </cell>
          <cell r="GA159">
            <v>0</v>
          </cell>
          <cell r="GB159">
            <v>0</v>
          </cell>
          <cell r="GC159" t="str">
            <v>C36</v>
          </cell>
          <cell r="GD159">
            <v>0</v>
          </cell>
          <cell r="GE159">
            <v>0</v>
          </cell>
          <cell r="GF159">
            <v>0</v>
          </cell>
          <cell r="GG159">
            <v>0</v>
          </cell>
          <cell r="GH159">
            <v>0</v>
          </cell>
          <cell r="GI159" t="str">
            <v>C37</v>
          </cell>
          <cell r="GJ159">
            <v>0</v>
          </cell>
          <cell r="GK159">
            <v>0</v>
          </cell>
          <cell r="GL159">
            <v>0</v>
          </cell>
          <cell r="GM159">
            <v>0</v>
          </cell>
          <cell r="GN159">
            <v>0</v>
          </cell>
          <cell r="GO159" t="str">
            <v>C38</v>
          </cell>
          <cell r="GP159">
            <v>0</v>
          </cell>
          <cell r="GQ159">
            <v>0</v>
          </cell>
          <cell r="GR159">
            <v>0</v>
          </cell>
          <cell r="GS159">
            <v>0</v>
          </cell>
          <cell r="GT159">
            <v>0</v>
          </cell>
          <cell r="GU159" t="str">
            <v>C39</v>
          </cell>
          <cell r="GV159">
            <v>0</v>
          </cell>
          <cell r="GW159">
            <v>0</v>
          </cell>
          <cell r="GX159">
            <v>0</v>
          </cell>
          <cell r="GY159">
            <v>0</v>
          </cell>
          <cell r="GZ159">
            <v>0</v>
          </cell>
          <cell r="HA159" t="str">
            <v>C310</v>
          </cell>
          <cell r="HB159">
            <v>0</v>
          </cell>
          <cell r="HG159" t="str">
            <v>C310</v>
          </cell>
          <cell r="HH159">
            <v>0</v>
          </cell>
          <cell r="HM159" t="str">
            <v/>
          </cell>
          <cell r="HN159" t="str">
            <v/>
          </cell>
          <cell r="HS159">
            <v>3201</v>
          </cell>
          <cell r="HT159" t="str">
            <v>PKN</v>
          </cell>
          <cell r="HU159">
            <v>0</v>
          </cell>
          <cell r="HV159" t="str">
            <v>IND</v>
          </cell>
          <cell r="HW159">
            <v>0</v>
          </cell>
          <cell r="HX159" t="str">
            <v>MAT-W</v>
          </cell>
          <cell r="HY159">
            <v>0</v>
          </cell>
          <cell r="HZ159" t="str">
            <v>SEJ-W</v>
          </cell>
          <cell r="IA159">
            <v>0</v>
          </cell>
          <cell r="IB159" t="str">
            <v>IGR-W</v>
          </cell>
          <cell r="IC159">
            <v>0</v>
          </cell>
          <cell r="ID159" t="str">
            <v>SBO</v>
          </cell>
          <cell r="IE159">
            <v>0</v>
          </cell>
          <cell r="IF159" t="str">
            <v>PJO</v>
          </cell>
          <cell r="IG159">
            <v>0</v>
          </cell>
          <cell r="IH159" t="str">
            <v>PRA</v>
          </cell>
          <cell r="II159">
            <v>0</v>
          </cell>
          <cell r="IJ159" t="str">
            <v>JAW</v>
          </cell>
          <cell r="IK159">
            <v>0</v>
          </cell>
          <cell r="IL159" t="str">
            <v>ARB</v>
          </cell>
          <cell r="IM159">
            <v>0</v>
          </cell>
          <cell r="IN159" t="str">
            <v>PKM</v>
          </cell>
          <cell r="IO159">
            <v>0</v>
          </cell>
          <cell r="IP159" t="str">
            <v>MAT-P</v>
          </cell>
          <cell r="IQ159">
            <v>0</v>
          </cell>
          <cell r="IR159" t="str">
            <v>BIO-P</v>
          </cell>
          <cell r="IS159">
            <v>0</v>
          </cell>
          <cell r="IT159" t="str">
            <v>FIS-P</v>
          </cell>
          <cell r="IU159">
            <v>0</v>
          </cell>
          <cell r="IV159" t="str">
            <v>KIM-P</v>
          </cell>
          <cell r="IW159">
            <v>0</v>
          </cell>
          <cell r="IX159" t="str">
            <v>GEO-L</v>
          </cell>
          <cell r="IY159">
            <v>0</v>
          </cell>
          <cell r="IZ159" t="str">
            <v>IGR-L</v>
          </cell>
          <cell r="JA159">
            <v>0</v>
          </cell>
        </row>
        <row r="160">
          <cell r="H160" t="str">
            <v>Lintas Minat</v>
          </cell>
          <cell r="I160" t="str">
            <v/>
          </cell>
          <cell r="J160">
            <v>134</v>
          </cell>
          <cell r="K160">
            <v>135</v>
          </cell>
          <cell r="L160">
            <v>136</v>
          </cell>
          <cell r="M160">
            <v>137</v>
          </cell>
          <cell r="N160">
            <v>138</v>
          </cell>
          <cell r="O160">
            <v>139</v>
          </cell>
          <cell r="P160">
            <v>180</v>
          </cell>
          <cell r="Q160" t="str">
            <v/>
          </cell>
          <cell r="AB160">
            <v>157</v>
          </cell>
          <cell r="AC160">
            <v>5</v>
          </cell>
          <cell r="AD160">
            <v>3202</v>
          </cell>
          <cell r="AE160" t="str">
            <v>9997201972</v>
          </cell>
          <cell r="AF160" t="str">
            <v>ARISTIO DIMAS PRAMARTA</v>
          </cell>
          <cell r="AG160" t="str">
            <v>L</v>
          </cell>
          <cell r="AH160" t="str">
            <v>10-AK.1</v>
          </cell>
          <cell r="AI160" t="str">
            <v>AGM</v>
          </cell>
          <cell r="AJ160">
            <v>0</v>
          </cell>
          <cell r="AK160">
            <v>0</v>
          </cell>
          <cell r="AL160">
            <v>0</v>
          </cell>
          <cell r="AM160">
            <v>0</v>
          </cell>
          <cell r="AN160">
            <v>0</v>
          </cell>
          <cell r="AO160" t="str">
            <v>PKN</v>
          </cell>
          <cell r="AP160">
            <v>0</v>
          </cell>
          <cell r="AQ160">
            <v>0</v>
          </cell>
          <cell r="AR160">
            <v>0</v>
          </cell>
          <cell r="AS160">
            <v>0</v>
          </cell>
          <cell r="AT160">
            <v>0</v>
          </cell>
          <cell r="AU160" t="str">
            <v>IND</v>
          </cell>
          <cell r="AV160">
            <v>0</v>
          </cell>
          <cell r="AW160">
            <v>0</v>
          </cell>
          <cell r="AX160">
            <v>0</v>
          </cell>
          <cell r="AY160">
            <v>0</v>
          </cell>
          <cell r="AZ160">
            <v>0</v>
          </cell>
          <cell r="BA160" t="str">
            <v>MAT</v>
          </cell>
          <cell r="BB160">
            <v>0</v>
          </cell>
          <cell r="BC160">
            <v>0</v>
          </cell>
          <cell r="BD160">
            <v>0</v>
          </cell>
          <cell r="BE160">
            <v>0</v>
          </cell>
          <cell r="BF160">
            <v>0</v>
          </cell>
          <cell r="BG160" t="str">
            <v>SEJ</v>
          </cell>
          <cell r="BH160">
            <v>0</v>
          </cell>
          <cell r="BI160">
            <v>0</v>
          </cell>
          <cell r="BJ160">
            <v>0</v>
          </cell>
          <cell r="BK160">
            <v>0</v>
          </cell>
          <cell r="BL160">
            <v>0</v>
          </cell>
          <cell r="BM160" t="str">
            <v>ING</v>
          </cell>
          <cell r="BN160">
            <v>0</v>
          </cell>
          <cell r="BO160">
            <v>0</v>
          </cell>
          <cell r="BP160">
            <v>0</v>
          </cell>
          <cell r="BQ160">
            <v>0</v>
          </cell>
          <cell r="BR160">
            <v>0</v>
          </cell>
          <cell r="BS160" t="str">
            <v>SBU</v>
          </cell>
          <cell r="BT160">
            <v>0</v>
          </cell>
          <cell r="BU160">
            <v>0</v>
          </cell>
          <cell r="BV160">
            <v>0</v>
          </cell>
          <cell r="BW160">
            <v>0</v>
          </cell>
          <cell r="BX160">
            <v>0</v>
          </cell>
          <cell r="BY160" t="str">
            <v>KWU</v>
          </cell>
          <cell r="BZ160">
            <v>0</v>
          </cell>
          <cell r="CA160">
            <v>0</v>
          </cell>
          <cell r="CB160">
            <v>0</v>
          </cell>
          <cell r="CC160">
            <v>0</v>
          </cell>
          <cell r="CD160">
            <v>0</v>
          </cell>
          <cell r="CE160" t="str">
            <v>POR</v>
          </cell>
          <cell r="CF160">
            <v>0</v>
          </cell>
          <cell r="CG160">
            <v>0</v>
          </cell>
          <cell r="CH160">
            <v>0</v>
          </cell>
          <cell r="CI160">
            <v>0</v>
          </cell>
          <cell r="CJ160">
            <v>0</v>
          </cell>
          <cell r="CK160" t="str">
            <v>JAW</v>
          </cell>
          <cell r="CL160">
            <v>0</v>
          </cell>
          <cell r="CM160">
            <v>0</v>
          </cell>
          <cell r="CN160">
            <v>0</v>
          </cell>
          <cell r="CO160">
            <v>0</v>
          </cell>
          <cell r="CP160">
            <v>0</v>
          </cell>
          <cell r="CQ160" t="str">
            <v>C11</v>
          </cell>
          <cell r="CR160">
            <v>0</v>
          </cell>
          <cell r="CS160">
            <v>0</v>
          </cell>
          <cell r="CT160">
            <v>0</v>
          </cell>
          <cell r="CU160">
            <v>0</v>
          </cell>
          <cell r="CV160">
            <v>0</v>
          </cell>
          <cell r="CW160" t="str">
            <v>C12</v>
          </cell>
          <cell r="CX160">
            <v>0</v>
          </cell>
          <cell r="CY160">
            <v>0</v>
          </cell>
          <cell r="CZ160">
            <v>0</v>
          </cell>
          <cell r="DA160">
            <v>0</v>
          </cell>
          <cell r="DB160">
            <v>0</v>
          </cell>
          <cell r="DC160" t="str">
            <v>C13</v>
          </cell>
          <cell r="DD160">
            <v>0</v>
          </cell>
          <cell r="DE160">
            <v>0</v>
          </cell>
          <cell r="DF160">
            <v>0</v>
          </cell>
          <cell r="DG160">
            <v>0</v>
          </cell>
          <cell r="DH160">
            <v>0</v>
          </cell>
          <cell r="DI160" t="str">
            <v>C21</v>
          </cell>
          <cell r="DJ160">
            <v>0</v>
          </cell>
          <cell r="DK160">
            <v>0</v>
          </cell>
          <cell r="DL160">
            <v>0</v>
          </cell>
          <cell r="DM160">
            <v>0</v>
          </cell>
          <cell r="DN160">
            <v>0</v>
          </cell>
          <cell r="DO160" t="str">
            <v>C22</v>
          </cell>
          <cell r="DP160">
            <v>0</v>
          </cell>
          <cell r="DQ160">
            <v>0</v>
          </cell>
          <cell r="DR160">
            <v>0</v>
          </cell>
          <cell r="DS160">
            <v>0</v>
          </cell>
          <cell r="DT160">
            <v>0</v>
          </cell>
          <cell r="DU160" t="str">
            <v>C23</v>
          </cell>
          <cell r="DV160">
            <v>0</v>
          </cell>
          <cell r="DW160">
            <v>0</v>
          </cell>
          <cell r="DX160">
            <v>0</v>
          </cell>
          <cell r="DY160">
            <v>0</v>
          </cell>
          <cell r="DZ160">
            <v>0</v>
          </cell>
          <cell r="EA160" t="str">
            <v>C24</v>
          </cell>
          <cell r="EB160">
            <v>0</v>
          </cell>
          <cell r="EC160">
            <v>0</v>
          </cell>
          <cell r="ED160">
            <v>0</v>
          </cell>
          <cell r="EE160">
            <v>0</v>
          </cell>
          <cell r="EF160">
            <v>0</v>
          </cell>
          <cell r="EG160" t="str">
            <v>C25</v>
          </cell>
          <cell r="EH160">
            <v>0</v>
          </cell>
          <cell r="EI160">
            <v>0</v>
          </cell>
          <cell r="EJ160">
            <v>0</v>
          </cell>
          <cell r="EK160">
            <v>0</v>
          </cell>
          <cell r="EL160">
            <v>0</v>
          </cell>
          <cell r="EM160" t="str">
            <v>C26</v>
          </cell>
          <cell r="EN160">
            <v>0</v>
          </cell>
          <cell r="EO160">
            <v>0</v>
          </cell>
          <cell r="EP160">
            <v>0</v>
          </cell>
          <cell r="EQ160">
            <v>0</v>
          </cell>
          <cell r="ER160">
            <v>0</v>
          </cell>
          <cell r="ES160" t="str">
            <v>C27</v>
          </cell>
          <cell r="ET160">
            <v>0</v>
          </cell>
          <cell r="EU160">
            <v>0</v>
          </cell>
          <cell r="EV160">
            <v>0</v>
          </cell>
          <cell r="EW160">
            <v>0</v>
          </cell>
          <cell r="EX160">
            <v>0</v>
          </cell>
          <cell r="EY160" t="str">
            <v>C31</v>
          </cell>
          <cell r="EZ160">
            <v>0</v>
          </cell>
          <cell r="FA160">
            <v>0</v>
          </cell>
          <cell r="FB160">
            <v>0</v>
          </cell>
          <cell r="FC160">
            <v>0</v>
          </cell>
          <cell r="FD160">
            <v>0</v>
          </cell>
          <cell r="FE160" t="str">
            <v>C32</v>
          </cell>
          <cell r="FF160">
            <v>0</v>
          </cell>
          <cell r="FG160">
            <v>0</v>
          </cell>
          <cell r="FH160">
            <v>0</v>
          </cell>
          <cell r="FI160">
            <v>0</v>
          </cell>
          <cell r="FJ160">
            <v>0</v>
          </cell>
          <cell r="FK160" t="str">
            <v>C33</v>
          </cell>
          <cell r="FL160">
            <v>0</v>
          </cell>
          <cell r="FM160">
            <v>0</v>
          </cell>
          <cell r="FN160">
            <v>0</v>
          </cell>
          <cell r="FO160">
            <v>0</v>
          </cell>
          <cell r="FP160">
            <v>0</v>
          </cell>
          <cell r="FQ160" t="str">
            <v>C34</v>
          </cell>
          <cell r="FR160">
            <v>0</v>
          </cell>
          <cell r="FS160">
            <v>0</v>
          </cell>
          <cell r="FT160">
            <v>0</v>
          </cell>
          <cell r="FU160">
            <v>0</v>
          </cell>
          <cell r="FV160">
            <v>0</v>
          </cell>
          <cell r="FW160" t="str">
            <v>C35</v>
          </cell>
          <cell r="FX160">
            <v>0</v>
          </cell>
          <cell r="FY160">
            <v>0</v>
          </cell>
          <cell r="FZ160">
            <v>0</v>
          </cell>
          <cell r="GA160">
            <v>0</v>
          </cell>
          <cell r="GB160">
            <v>0</v>
          </cell>
          <cell r="GC160" t="str">
            <v>C36</v>
          </cell>
          <cell r="GD160">
            <v>0</v>
          </cell>
          <cell r="GE160">
            <v>0</v>
          </cell>
          <cell r="GF160">
            <v>0</v>
          </cell>
          <cell r="GG160">
            <v>0</v>
          </cell>
          <cell r="GH160">
            <v>0</v>
          </cell>
          <cell r="GI160" t="str">
            <v>C37</v>
          </cell>
          <cell r="GJ160">
            <v>0</v>
          </cell>
          <cell r="GK160">
            <v>0</v>
          </cell>
          <cell r="GL160">
            <v>0</v>
          </cell>
          <cell r="GM160">
            <v>0</v>
          </cell>
          <cell r="GN160">
            <v>0</v>
          </cell>
          <cell r="GO160" t="str">
            <v>C38</v>
          </cell>
          <cell r="GP160">
            <v>0</v>
          </cell>
          <cell r="GQ160">
            <v>0</v>
          </cell>
          <cell r="GR160">
            <v>0</v>
          </cell>
          <cell r="GS160">
            <v>0</v>
          </cell>
          <cell r="GT160">
            <v>0</v>
          </cell>
          <cell r="GU160" t="str">
            <v>C39</v>
          </cell>
          <cell r="GV160">
            <v>0</v>
          </cell>
          <cell r="GW160">
            <v>0</v>
          </cell>
          <cell r="GX160">
            <v>0</v>
          </cell>
          <cell r="GY160">
            <v>0</v>
          </cell>
          <cell r="GZ160">
            <v>0</v>
          </cell>
          <cell r="HA160" t="str">
            <v>C310</v>
          </cell>
          <cell r="HB160">
            <v>0</v>
          </cell>
          <cell r="HG160" t="str">
            <v>C310</v>
          </cell>
          <cell r="HH160">
            <v>0</v>
          </cell>
          <cell r="HM160" t="str">
            <v/>
          </cell>
          <cell r="HN160" t="str">
            <v/>
          </cell>
          <cell r="HS160">
            <v>3202</v>
          </cell>
          <cell r="HT160" t="str">
            <v>PKN</v>
          </cell>
          <cell r="HU160">
            <v>0</v>
          </cell>
          <cell r="HV160" t="str">
            <v>IND</v>
          </cell>
          <cell r="HW160">
            <v>0</v>
          </cell>
          <cell r="HX160" t="str">
            <v>MAT-W</v>
          </cell>
          <cell r="HY160">
            <v>0</v>
          </cell>
          <cell r="HZ160" t="str">
            <v>SEJ-W</v>
          </cell>
          <cell r="IA160">
            <v>0</v>
          </cell>
          <cell r="IB160" t="str">
            <v>IGR-W</v>
          </cell>
          <cell r="IC160">
            <v>0</v>
          </cell>
          <cell r="ID160" t="str">
            <v>SBO</v>
          </cell>
          <cell r="IE160">
            <v>0</v>
          </cell>
          <cell r="IF160" t="str">
            <v>PJO</v>
          </cell>
          <cell r="IG160">
            <v>0</v>
          </cell>
          <cell r="IH160" t="str">
            <v>PRA</v>
          </cell>
          <cell r="II160">
            <v>0</v>
          </cell>
          <cell r="IJ160" t="str">
            <v>JAW</v>
          </cell>
          <cell r="IK160">
            <v>0</v>
          </cell>
          <cell r="IL160" t="str">
            <v>ARB</v>
          </cell>
          <cell r="IM160">
            <v>0</v>
          </cell>
          <cell r="IN160" t="str">
            <v>PKM</v>
          </cell>
          <cell r="IO160">
            <v>0</v>
          </cell>
          <cell r="IP160" t="str">
            <v>MAT-P</v>
          </cell>
          <cell r="IQ160">
            <v>0</v>
          </cell>
          <cell r="IR160" t="str">
            <v>BIO-P</v>
          </cell>
          <cell r="IS160">
            <v>0</v>
          </cell>
          <cell r="IT160" t="str">
            <v>FIS-P</v>
          </cell>
          <cell r="IU160">
            <v>0</v>
          </cell>
          <cell r="IV160" t="str">
            <v>KIM-P</v>
          </cell>
          <cell r="IW160">
            <v>0</v>
          </cell>
          <cell r="IX160" t="str">
            <v>GEO-L</v>
          </cell>
          <cell r="IY160">
            <v>0</v>
          </cell>
          <cell r="IZ160" t="str">
            <v>IGR-L</v>
          </cell>
          <cell r="JA160">
            <v>0</v>
          </cell>
        </row>
        <row r="161">
          <cell r="H161" t="str">
            <v>Lintas Minat</v>
          </cell>
          <cell r="I161" t="str">
            <v/>
          </cell>
          <cell r="J161">
            <v>128</v>
          </cell>
          <cell r="K161">
            <v>129</v>
          </cell>
          <cell r="L161">
            <v>130</v>
          </cell>
          <cell r="M161">
            <v>131</v>
          </cell>
          <cell r="N161">
            <v>132</v>
          </cell>
          <cell r="O161">
            <v>133</v>
          </cell>
          <cell r="P161">
            <v>178</v>
          </cell>
          <cell r="Q161" t="str">
            <v/>
          </cell>
          <cell r="AB161">
            <v>158</v>
          </cell>
          <cell r="AC161">
            <v>6</v>
          </cell>
          <cell r="AD161">
            <v>3203</v>
          </cell>
          <cell r="AE161" t="str">
            <v>0019179859</v>
          </cell>
          <cell r="AF161" t="str">
            <v>DEWI ANGGRAENI</v>
          </cell>
          <cell r="AG161" t="str">
            <v>P</v>
          </cell>
          <cell r="AH161" t="str">
            <v>10-AK.1</v>
          </cell>
          <cell r="AI161" t="str">
            <v>AGM</v>
          </cell>
          <cell r="AJ161">
            <v>0</v>
          </cell>
          <cell r="AK161">
            <v>0</v>
          </cell>
          <cell r="AL161">
            <v>0</v>
          </cell>
          <cell r="AM161">
            <v>0</v>
          </cell>
          <cell r="AN161">
            <v>0</v>
          </cell>
          <cell r="AO161" t="str">
            <v>PKN</v>
          </cell>
          <cell r="AP161">
            <v>0</v>
          </cell>
          <cell r="AQ161">
            <v>0</v>
          </cell>
          <cell r="AR161">
            <v>0</v>
          </cell>
          <cell r="AS161">
            <v>0</v>
          </cell>
          <cell r="AT161">
            <v>0</v>
          </cell>
          <cell r="AU161" t="str">
            <v>IND</v>
          </cell>
          <cell r="AV161">
            <v>0</v>
          </cell>
          <cell r="AW161">
            <v>0</v>
          </cell>
          <cell r="AX161">
            <v>0</v>
          </cell>
          <cell r="AY161">
            <v>0</v>
          </cell>
          <cell r="AZ161">
            <v>0</v>
          </cell>
          <cell r="BA161" t="str">
            <v>MAT</v>
          </cell>
          <cell r="BB161">
            <v>0</v>
          </cell>
          <cell r="BC161">
            <v>0</v>
          </cell>
          <cell r="BD161">
            <v>0</v>
          </cell>
          <cell r="BE161">
            <v>0</v>
          </cell>
          <cell r="BF161">
            <v>0</v>
          </cell>
          <cell r="BG161" t="str">
            <v>SEJ</v>
          </cell>
          <cell r="BH161">
            <v>0</v>
          </cell>
          <cell r="BI161">
            <v>0</v>
          </cell>
          <cell r="BJ161">
            <v>0</v>
          </cell>
          <cell r="BK161">
            <v>0</v>
          </cell>
          <cell r="BL161">
            <v>0</v>
          </cell>
          <cell r="BM161" t="str">
            <v>ING</v>
          </cell>
          <cell r="BN161">
            <v>0</v>
          </cell>
          <cell r="BO161">
            <v>0</v>
          </cell>
          <cell r="BP161">
            <v>0</v>
          </cell>
          <cell r="BQ161">
            <v>0</v>
          </cell>
          <cell r="BR161">
            <v>0</v>
          </cell>
          <cell r="BS161" t="str">
            <v>SBU</v>
          </cell>
          <cell r="BT161">
            <v>0</v>
          </cell>
          <cell r="BU161">
            <v>0</v>
          </cell>
          <cell r="BV161">
            <v>0</v>
          </cell>
          <cell r="BW161">
            <v>0</v>
          </cell>
          <cell r="BX161">
            <v>0</v>
          </cell>
          <cell r="BY161" t="str">
            <v>KWU</v>
          </cell>
          <cell r="BZ161">
            <v>0</v>
          </cell>
          <cell r="CA161">
            <v>0</v>
          </cell>
          <cell r="CB161">
            <v>0</v>
          </cell>
          <cell r="CC161">
            <v>0</v>
          </cell>
          <cell r="CD161">
            <v>0</v>
          </cell>
          <cell r="CE161" t="str">
            <v>POR</v>
          </cell>
          <cell r="CF161">
            <v>0</v>
          </cell>
          <cell r="CG161">
            <v>0</v>
          </cell>
          <cell r="CH161">
            <v>0</v>
          </cell>
          <cell r="CI161">
            <v>0</v>
          </cell>
          <cell r="CJ161">
            <v>0</v>
          </cell>
          <cell r="CK161" t="str">
            <v>JAW</v>
          </cell>
          <cell r="CL161">
            <v>0</v>
          </cell>
          <cell r="CM161">
            <v>0</v>
          </cell>
          <cell r="CN161">
            <v>0</v>
          </cell>
          <cell r="CO161">
            <v>0</v>
          </cell>
          <cell r="CP161">
            <v>0</v>
          </cell>
          <cell r="CQ161" t="str">
            <v>C11</v>
          </cell>
          <cell r="CR161">
            <v>0</v>
          </cell>
          <cell r="CS161">
            <v>0</v>
          </cell>
          <cell r="CT161">
            <v>0</v>
          </cell>
          <cell r="CU161">
            <v>0</v>
          </cell>
          <cell r="CV161">
            <v>0</v>
          </cell>
          <cell r="CW161" t="str">
            <v>C12</v>
          </cell>
          <cell r="CX161">
            <v>0</v>
          </cell>
          <cell r="CY161">
            <v>0</v>
          </cell>
          <cell r="CZ161">
            <v>0</v>
          </cell>
          <cell r="DA161">
            <v>0</v>
          </cell>
          <cell r="DB161">
            <v>0</v>
          </cell>
          <cell r="DC161" t="str">
            <v>C13</v>
          </cell>
          <cell r="DD161">
            <v>0</v>
          </cell>
          <cell r="DE161">
            <v>0</v>
          </cell>
          <cell r="DF161">
            <v>0</v>
          </cell>
          <cell r="DG161">
            <v>0</v>
          </cell>
          <cell r="DH161">
            <v>0</v>
          </cell>
          <cell r="DI161" t="str">
            <v>C21</v>
          </cell>
          <cell r="DJ161">
            <v>0</v>
          </cell>
          <cell r="DK161">
            <v>0</v>
          </cell>
          <cell r="DL161">
            <v>0</v>
          </cell>
          <cell r="DM161">
            <v>0</v>
          </cell>
          <cell r="DN161">
            <v>0</v>
          </cell>
          <cell r="DO161" t="str">
            <v>C22</v>
          </cell>
          <cell r="DP161">
            <v>0</v>
          </cell>
          <cell r="DQ161">
            <v>0</v>
          </cell>
          <cell r="DR161">
            <v>0</v>
          </cell>
          <cell r="DS161">
            <v>0</v>
          </cell>
          <cell r="DT161">
            <v>0</v>
          </cell>
          <cell r="DU161" t="str">
            <v>C23</v>
          </cell>
          <cell r="DV161">
            <v>0</v>
          </cell>
          <cell r="DW161">
            <v>0</v>
          </cell>
          <cell r="DX161">
            <v>0</v>
          </cell>
          <cell r="DY161">
            <v>0</v>
          </cell>
          <cell r="DZ161">
            <v>0</v>
          </cell>
          <cell r="EA161" t="str">
            <v>C24</v>
          </cell>
          <cell r="EB161">
            <v>0</v>
          </cell>
          <cell r="EC161">
            <v>0</v>
          </cell>
          <cell r="ED161">
            <v>0</v>
          </cell>
          <cell r="EE161">
            <v>0</v>
          </cell>
          <cell r="EF161">
            <v>0</v>
          </cell>
          <cell r="EG161" t="str">
            <v>C25</v>
          </cell>
          <cell r="EH161">
            <v>0</v>
          </cell>
          <cell r="EI161">
            <v>0</v>
          </cell>
          <cell r="EJ161">
            <v>0</v>
          </cell>
          <cell r="EK161">
            <v>0</v>
          </cell>
          <cell r="EL161">
            <v>0</v>
          </cell>
          <cell r="EM161" t="str">
            <v>C26</v>
          </cell>
          <cell r="EN161">
            <v>0</v>
          </cell>
          <cell r="EO161">
            <v>0</v>
          </cell>
          <cell r="EP161">
            <v>0</v>
          </cell>
          <cell r="EQ161">
            <v>0</v>
          </cell>
          <cell r="ER161">
            <v>0</v>
          </cell>
          <cell r="ES161" t="str">
            <v>C27</v>
          </cell>
          <cell r="ET161">
            <v>0</v>
          </cell>
          <cell r="EU161">
            <v>0</v>
          </cell>
          <cell r="EV161">
            <v>0</v>
          </cell>
          <cell r="EW161">
            <v>0</v>
          </cell>
          <cell r="EX161">
            <v>0</v>
          </cell>
          <cell r="EY161" t="str">
            <v>C31</v>
          </cell>
          <cell r="EZ161">
            <v>0</v>
          </cell>
          <cell r="FA161">
            <v>0</v>
          </cell>
          <cell r="FB161">
            <v>0</v>
          </cell>
          <cell r="FC161">
            <v>0</v>
          </cell>
          <cell r="FD161">
            <v>0</v>
          </cell>
          <cell r="FE161" t="str">
            <v>C32</v>
          </cell>
          <cell r="FF161">
            <v>0</v>
          </cell>
          <cell r="FG161">
            <v>0</v>
          </cell>
          <cell r="FH161">
            <v>0</v>
          </cell>
          <cell r="FI161">
            <v>0</v>
          </cell>
          <cell r="FJ161">
            <v>0</v>
          </cell>
          <cell r="FK161" t="str">
            <v>C33</v>
          </cell>
          <cell r="FL161">
            <v>0</v>
          </cell>
          <cell r="FM161">
            <v>0</v>
          </cell>
          <cell r="FN161">
            <v>0</v>
          </cell>
          <cell r="FO161">
            <v>0</v>
          </cell>
          <cell r="FP161">
            <v>0</v>
          </cell>
          <cell r="FQ161" t="str">
            <v>C34</v>
          </cell>
          <cell r="FR161">
            <v>0</v>
          </cell>
          <cell r="FS161">
            <v>0</v>
          </cell>
          <cell r="FT161">
            <v>0</v>
          </cell>
          <cell r="FU161">
            <v>0</v>
          </cell>
          <cell r="FV161">
            <v>0</v>
          </cell>
          <cell r="FW161" t="str">
            <v>C35</v>
          </cell>
          <cell r="FX161">
            <v>0</v>
          </cell>
          <cell r="FY161">
            <v>0</v>
          </cell>
          <cell r="FZ161">
            <v>0</v>
          </cell>
          <cell r="GA161">
            <v>0</v>
          </cell>
          <cell r="GB161">
            <v>0</v>
          </cell>
          <cell r="GC161" t="str">
            <v>C36</v>
          </cell>
          <cell r="GD161">
            <v>0</v>
          </cell>
          <cell r="GE161">
            <v>0</v>
          </cell>
          <cell r="GF161">
            <v>0</v>
          </cell>
          <cell r="GG161">
            <v>0</v>
          </cell>
          <cell r="GH161">
            <v>0</v>
          </cell>
          <cell r="GI161" t="str">
            <v>C37</v>
          </cell>
          <cell r="GJ161">
            <v>0</v>
          </cell>
          <cell r="GK161">
            <v>0</v>
          </cell>
          <cell r="GL161">
            <v>0</v>
          </cell>
          <cell r="GM161">
            <v>0</v>
          </cell>
          <cell r="GN161">
            <v>0</v>
          </cell>
          <cell r="GO161" t="str">
            <v>C38</v>
          </cell>
          <cell r="GP161">
            <v>0</v>
          </cell>
          <cell r="GQ161">
            <v>0</v>
          </cell>
          <cell r="GR161">
            <v>0</v>
          </cell>
          <cell r="GS161">
            <v>0</v>
          </cell>
          <cell r="GT161">
            <v>0</v>
          </cell>
          <cell r="GU161" t="str">
            <v>C39</v>
          </cell>
          <cell r="GV161">
            <v>0</v>
          </cell>
          <cell r="GW161">
            <v>0</v>
          </cell>
          <cell r="GX161">
            <v>0</v>
          </cell>
          <cell r="GY161">
            <v>0</v>
          </cell>
          <cell r="GZ161">
            <v>0</v>
          </cell>
          <cell r="HA161" t="str">
            <v>C310</v>
          </cell>
          <cell r="HB161">
            <v>0</v>
          </cell>
          <cell r="HG161" t="str">
            <v>C310</v>
          </cell>
          <cell r="HH161">
            <v>0</v>
          </cell>
          <cell r="HM161" t="str">
            <v/>
          </cell>
          <cell r="HN161" t="str">
            <v/>
          </cell>
          <cell r="HS161">
            <v>3203</v>
          </cell>
          <cell r="HT161" t="str">
            <v>PKN</v>
          </cell>
          <cell r="HU161">
            <v>0</v>
          </cell>
          <cell r="HV161" t="str">
            <v>IND</v>
          </cell>
          <cell r="HW161">
            <v>0</v>
          </cell>
          <cell r="HX161" t="str">
            <v>MAT-W</v>
          </cell>
          <cell r="HY161">
            <v>0</v>
          </cell>
          <cell r="HZ161" t="str">
            <v>SEJ-W</v>
          </cell>
          <cell r="IA161">
            <v>0</v>
          </cell>
          <cell r="IB161" t="str">
            <v>IGR-W</v>
          </cell>
          <cell r="IC161">
            <v>0</v>
          </cell>
          <cell r="ID161" t="str">
            <v>SBO</v>
          </cell>
          <cell r="IE161">
            <v>0</v>
          </cell>
          <cell r="IF161" t="str">
            <v>PJO</v>
          </cell>
          <cell r="IG161">
            <v>0</v>
          </cell>
          <cell r="IH161" t="str">
            <v>PRA</v>
          </cell>
          <cell r="II161">
            <v>0</v>
          </cell>
          <cell r="IJ161" t="str">
            <v>JAW</v>
          </cell>
          <cell r="IK161">
            <v>0</v>
          </cell>
          <cell r="IL161" t="str">
            <v>ARB</v>
          </cell>
          <cell r="IM161">
            <v>0</v>
          </cell>
          <cell r="IN161" t="str">
            <v>PKM</v>
          </cell>
          <cell r="IO161">
            <v>0</v>
          </cell>
          <cell r="IP161" t="str">
            <v>MAT-P</v>
          </cell>
          <cell r="IQ161">
            <v>0</v>
          </cell>
          <cell r="IR161" t="str">
            <v>BIO-P</v>
          </cell>
          <cell r="IS161">
            <v>0</v>
          </cell>
          <cell r="IT161" t="str">
            <v>FIS-P</v>
          </cell>
          <cell r="IU161">
            <v>0</v>
          </cell>
          <cell r="IV161" t="str">
            <v>KIM-P</v>
          </cell>
          <cell r="IW161">
            <v>0</v>
          </cell>
          <cell r="IX161" t="str">
            <v>GEO-L</v>
          </cell>
          <cell r="IY161">
            <v>0</v>
          </cell>
          <cell r="IZ161" t="str">
            <v>IGR-L</v>
          </cell>
          <cell r="JA161">
            <v>0</v>
          </cell>
        </row>
        <row r="162">
          <cell r="H162" t="str">
            <v>Lintas Minat</v>
          </cell>
          <cell r="I162" t="str">
            <v/>
          </cell>
          <cell r="J162">
            <v>134</v>
          </cell>
          <cell r="K162">
            <v>135</v>
          </cell>
          <cell r="L162">
            <v>136</v>
          </cell>
          <cell r="M162">
            <v>137</v>
          </cell>
          <cell r="N162">
            <v>138</v>
          </cell>
          <cell r="O162">
            <v>139</v>
          </cell>
          <cell r="P162">
            <v>180</v>
          </cell>
          <cell r="Q162" t="str">
            <v/>
          </cell>
          <cell r="AB162">
            <v>159</v>
          </cell>
          <cell r="AC162">
            <v>7</v>
          </cell>
          <cell r="AD162">
            <v>3204</v>
          </cell>
          <cell r="AE162" t="str">
            <v>0006218648</v>
          </cell>
          <cell r="AF162" t="str">
            <v>EKIK ZULIFAH</v>
          </cell>
          <cell r="AG162" t="str">
            <v>P</v>
          </cell>
          <cell r="AH162" t="str">
            <v>10-AK.1</v>
          </cell>
          <cell r="AI162" t="str">
            <v>AGM</v>
          </cell>
          <cell r="AJ162">
            <v>0</v>
          </cell>
          <cell r="AK162">
            <v>0</v>
          </cell>
          <cell r="AL162">
            <v>0</v>
          </cell>
          <cell r="AM162">
            <v>0</v>
          </cell>
          <cell r="AN162">
            <v>0</v>
          </cell>
          <cell r="AO162" t="str">
            <v>PKN</v>
          </cell>
          <cell r="AP162">
            <v>0</v>
          </cell>
          <cell r="AQ162">
            <v>0</v>
          </cell>
          <cell r="AR162">
            <v>0</v>
          </cell>
          <cell r="AS162">
            <v>0</v>
          </cell>
          <cell r="AT162">
            <v>0</v>
          </cell>
          <cell r="AU162" t="str">
            <v>IND</v>
          </cell>
          <cell r="AV162">
            <v>0</v>
          </cell>
          <cell r="AW162">
            <v>0</v>
          </cell>
          <cell r="AX162">
            <v>0</v>
          </cell>
          <cell r="AY162">
            <v>0</v>
          </cell>
          <cell r="AZ162">
            <v>0</v>
          </cell>
          <cell r="BA162" t="str">
            <v>MAT</v>
          </cell>
          <cell r="BB162">
            <v>0</v>
          </cell>
          <cell r="BC162">
            <v>0</v>
          </cell>
          <cell r="BD162">
            <v>0</v>
          </cell>
          <cell r="BE162">
            <v>0</v>
          </cell>
          <cell r="BF162">
            <v>0</v>
          </cell>
          <cell r="BG162" t="str">
            <v>SEJ</v>
          </cell>
          <cell r="BH162">
            <v>0</v>
          </cell>
          <cell r="BI162">
            <v>0</v>
          </cell>
          <cell r="BJ162">
            <v>0</v>
          </cell>
          <cell r="BK162">
            <v>0</v>
          </cell>
          <cell r="BL162">
            <v>0</v>
          </cell>
          <cell r="BM162" t="str">
            <v>ING</v>
          </cell>
          <cell r="BN162">
            <v>0</v>
          </cell>
          <cell r="BO162">
            <v>0</v>
          </cell>
          <cell r="BP162">
            <v>0</v>
          </cell>
          <cell r="BQ162">
            <v>0</v>
          </cell>
          <cell r="BR162">
            <v>0</v>
          </cell>
          <cell r="BS162" t="str">
            <v>SBU</v>
          </cell>
          <cell r="BT162">
            <v>0</v>
          </cell>
          <cell r="BU162">
            <v>0</v>
          </cell>
          <cell r="BV162">
            <v>0</v>
          </cell>
          <cell r="BW162">
            <v>0</v>
          </cell>
          <cell r="BX162">
            <v>0</v>
          </cell>
          <cell r="BY162" t="str">
            <v>KWU</v>
          </cell>
          <cell r="BZ162">
            <v>0</v>
          </cell>
          <cell r="CA162">
            <v>0</v>
          </cell>
          <cell r="CB162">
            <v>0</v>
          </cell>
          <cell r="CC162">
            <v>0</v>
          </cell>
          <cell r="CD162">
            <v>0</v>
          </cell>
          <cell r="CE162" t="str">
            <v>POR</v>
          </cell>
          <cell r="CF162">
            <v>0</v>
          </cell>
          <cell r="CG162">
            <v>0</v>
          </cell>
          <cell r="CH162">
            <v>0</v>
          </cell>
          <cell r="CI162">
            <v>0</v>
          </cell>
          <cell r="CJ162">
            <v>0</v>
          </cell>
          <cell r="CK162" t="str">
            <v>JAW</v>
          </cell>
          <cell r="CL162">
            <v>0</v>
          </cell>
          <cell r="CM162">
            <v>0</v>
          </cell>
          <cell r="CN162">
            <v>0</v>
          </cell>
          <cell r="CO162">
            <v>0</v>
          </cell>
          <cell r="CP162">
            <v>0</v>
          </cell>
          <cell r="CQ162" t="str">
            <v>C11</v>
          </cell>
          <cell r="CR162">
            <v>0</v>
          </cell>
          <cell r="CS162">
            <v>0</v>
          </cell>
          <cell r="CT162">
            <v>0</v>
          </cell>
          <cell r="CU162">
            <v>0</v>
          </cell>
          <cell r="CV162">
            <v>0</v>
          </cell>
          <cell r="CW162" t="str">
            <v>C12</v>
          </cell>
          <cell r="CX162">
            <v>0</v>
          </cell>
          <cell r="CY162">
            <v>0</v>
          </cell>
          <cell r="CZ162">
            <v>0</v>
          </cell>
          <cell r="DA162">
            <v>0</v>
          </cell>
          <cell r="DB162">
            <v>0</v>
          </cell>
          <cell r="DC162" t="str">
            <v>C13</v>
          </cell>
          <cell r="DD162">
            <v>0</v>
          </cell>
          <cell r="DE162">
            <v>0</v>
          </cell>
          <cell r="DF162">
            <v>0</v>
          </cell>
          <cell r="DG162">
            <v>0</v>
          </cell>
          <cell r="DH162">
            <v>0</v>
          </cell>
          <cell r="DI162" t="str">
            <v>C21</v>
          </cell>
          <cell r="DJ162">
            <v>0</v>
          </cell>
          <cell r="DK162">
            <v>0</v>
          </cell>
          <cell r="DL162">
            <v>0</v>
          </cell>
          <cell r="DM162">
            <v>0</v>
          </cell>
          <cell r="DN162">
            <v>0</v>
          </cell>
          <cell r="DO162" t="str">
            <v>C22</v>
          </cell>
          <cell r="DP162">
            <v>0</v>
          </cell>
          <cell r="DQ162">
            <v>0</v>
          </cell>
          <cell r="DR162">
            <v>0</v>
          </cell>
          <cell r="DS162">
            <v>0</v>
          </cell>
          <cell r="DT162">
            <v>0</v>
          </cell>
          <cell r="DU162" t="str">
            <v>C23</v>
          </cell>
          <cell r="DV162">
            <v>0</v>
          </cell>
          <cell r="DW162">
            <v>0</v>
          </cell>
          <cell r="DX162">
            <v>0</v>
          </cell>
          <cell r="DY162">
            <v>0</v>
          </cell>
          <cell r="DZ162">
            <v>0</v>
          </cell>
          <cell r="EA162" t="str">
            <v>C24</v>
          </cell>
          <cell r="EB162">
            <v>0</v>
          </cell>
          <cell r="EC162">
            <v>0</v>
          </cell>
          <cell r="ED162">
            <v>0</v>
          </cell>
          <cell r="EE162">
            <v>0</v>
          </cell>
          <cell r="EF162">
            <v>0</v>
          </cell>
          <cell r="EG162" t="str">
            <v>C25</v>
          </cell>
          <cell r="EH162">
            <v>0</v>
          </cell>
          <cell r="EI162">
            <v>0</v>
          </cell>
          <cell r="EJ162">
            <v>0</v>
          </cell>
          <cell r="EK162">
            <v>0</v>
          </cell>
          <cell r="EL162">
            <v>0</v>
          </cell>
          <cell r="EM162" t="str">
            <v>C26</v>
          </cell>
          <cell r="EN162">
            <v>0</v>
          </cell>
          <cell r="EO162">
            <v>0</v>
          </cell>
          <cell r="EP162">
            <v>0</v>
          </cell>
          <cell r="EQ162">
            <v>0</v>
          </cell>
          <cell r="ER162">
            <v>0</v>
          </cell>
          <cell r="ES162" t="str">
            <v>C27</v>
          </cell>
          <cell r="ET162">
            <v>0</v>
          </cell>
          <cell r="EU162">
            <v>0</v>
          </cell>
          <cell r="EV162">
            <v>0</v>
          </cell>
          <cell r="EW162">
            <v>0</v>
          </cell>
          <cell r="EX162">
            <v>0</v>
          </cell>
          <cell r="EY162" t="str">
            <v>C31</v>
          </cell>
          <cell r="EZ162">
            <v>0</v>
          </cell>
          <cell r="FA162">
            <v>0</v>
          </cell>
          <cell r="FB162">
            <v>0</v>
          </cell>
          <cell r="FC162">
            <v>0</v>
          </cell>
          <cell r="FD162">
            <v>0</v>
          </cell>
          <cell r="FE162" t="str">
            <v>C32</v>
          </cell>
          <cell r="FF162">
            <v>0</v>
          </cell>
          <cell r="FG162">
            <v>0</v>
          </cell>
          <cell r="FH162">
            <v>0</v>
          </cell>
          <cell r="FI162">
            <v>0</v>
          </cell>
          <cell r="FJ162">
            <v>0</v>
          </cell>
          <cell r="FK162" t="str">
            <v>C33</v>
          </cell>
          <cell r="FL162">
            <v>0</v>
          </cell>
          <cell r="FM162">
            <v>0</v>
          </cell>
          <cell r="FN162">
            <v>0</v>
          </cell>
          <cell r="FO162">
            <v>0</v>
          </cell>
          <cell r="FP162">
            <v>0</v>
          </cell>
          <cell r="FQ162" t="str">
            <v>C34</v>
          </cell>
          <cell r="FR162">
            <v>0</v>
          </cell>
          <cell r="FS162">
            <v>0</v>
          </cell>
          <cell r="FT162">
            <v>0</v>
          </cell>
          <cell r="FU162">
            <v>0</v>
          </cell>
          <cell r="FV162">
            <v>0</v>
          </cell>
          <cell r="FW162" t="str">
            <v>C35</v>
          </cell>
          <cell r="FX162">
            <v>0</v>
          </cell>
          <cell r="FY162">
            <v>0</v>
          </cell>
          <cell r="FZ162">
            <v>0</v>
          </cell>
          <cell r="GA162">
            <v>0</v>
          </cell>
          <cell r="GB162">
            <v>0</v>
          </cell>
          <cell r="GC162" t="str">
            <v>C36</v>
          </cell>
          <cell r="GD162">
            <v>0</v>
          </cell>
          <cell r="GE162">
            <v>0</v>
          </cell>
          <cell r="GF162">
            <v>0</v>
          </cell>
          <cell r="GG162">
            <v>0</v>
          </cell>
          <cell r="GH162">
            <v>0</v>
          </cell>
          <cell r="GI162" t="str">
            <v>C37</v>
          </cell>
          <cell r="GJ162">
            <v>0</v>
          </cell>
          <cell r="GK162">
            <v>0</v>
          </cell>
          <cell r="GL162">
            <v>0</v>
          </cell>
          <cell r="GM162">
            <v>0</v>
          </cell>
          <cell r="GN162">
            <v>0</v>
          </cell>
          <cell r="GO162" t="str">
            <v>C38</v>
          </cell>
          <cell r="GP162">
            <v>0</v>
          </cell>
          <cell r="GQ162">
            <v>0</v>
          </cell>
          <cell r="GR162">
            <v>0</v>
          </cell>
          <cell r="GS162">
            <v>0</v>
          </cell>
          <cell r="GT162">
            <v>0</v>
          </cell>
          <cell r="GU162" t="str">
            <v>C39</v>
          </cell>
          <cell r="GV162">
            <v>0</v>
          </cell>
          <cell r="GW162">
            <v>0</v>
          </cell>
          <cell r="GX162">
            <v>0</v>
          </cell>
          <cell r="GY162">
            <v>0</v>
          </cell>
          <cell r="GZ162">
            <v>0</v>
          </cell>
          <cell r="HA162" t="str">
            <v>C310</v>
          </cell>
          <cell r="HB162">
            <v>0</v>
          </cell>
          <cell r="HG162" t="str">
            <v>C310</v>
          </cell>
          <cell r="HH162">
            <v>0</v>
          </cell>
          <cell r="HM162" t="str">
            <v/>
          </cell>
          <cell r="HN162" t="str">
            <v/>
          </cell>
          <cell r="HS162">
            <v>3204</v>
          </cell>
          <cell r="HT162" t="str">
            <v>PKN</v>
          </cell>
          <cell r="HU162">
            <v>0</v>
          </cell>
          <cell r="HV162" t="str">
            <v>IND</v>
          </cell>
          <cell r="HW162">
            <v>0</v>
          </cell>
          <cell r="HX162" t="str">
            <v>MAT-W</v>
          </cell>
          <cell r="HY162">
            <v>0</v>
          </cell>
          <cell r="HZ162" t="str">
            <v>SEJ-W</v>
          </cell>
          <cell r="IA162">
            <v>0</v>
          </cell>
          <cell r="IB162" t="str">
            <v>IGR-W</v>
          </cell>
          <cell r="IC162">
            <v>0</v>
          </cell>
          <cell r="ID162" t="str">
            <v>SBO</v>
          </cell>
          <cell r="IE162">
            <v>0</v>
          </cell>
          <cell r="IF162" t="str">
            <v>PJO</v>
          </cell>
          <cell r="IG162">
            <v>0</v>
          </cell>
          <cell r="IH162" t="str">
            <v>PRA</v>
          </cell>
          <cell r="II162">
            <v>0</v>
          </cell>
          <cell r="IJ162" t="str">
            <v>JAW</v>
          </cell>
          <cell r="IK162">
            <v>0</v>
          </cell>
          <cell r="IL162" t="str">
            <v>ARB</v>
          </cell>
          <cell r="IM162">
            <v>0</v>
          </cell>
          <cell r="IN162" t="str">
            <v>PKM</v>
          </cell>
          <cell r="IO162">
            <v>0</v>
          </cell>
          <cell r="IP162" t="str">
            <v>MAT-P</v>
          </cell>
          <cell r="IQ162">
            <v>0</v>
          </cell>
          <cell r="IR162" t="str">
            <v>BIO-P</v>
          </cell>
          <cell r="IS162">
            <v>0</v>
          </cell>
          <cell r="IT162" t="str">
            <v>FIS-P</v>
          </cell>
          <cell r="IU162">
            <v>0</v>
          </cell>
          <cell r="IV162" t="str">
            <v>KIM-P</v>
          </cell>
          <cell r="IW162">
            <v>0</v>
          </cell>
          <cell r="IX162" t="str">
            <v>GEO-L</v>
          </cell>
          <cell r="IY162">
            <v>0</v>
          </cell>
          <cell r="IZ162" t="str">
            <v>IGR-L</v>
          </cell>
          <cell r="JA162">
            <v>0</v>
          </cell>
        </row>
        <row r="163">
          <cell r="H163" t="str">
            <v>Lintas Minat</v>
          </cell>
          <cell r="I163" t="str">
            <v/>
          </cell>
          <cell r="J163">
            <v>134</v>
          </cell>
          <cell r="K163">
            <v>135</v>
          </cell>
          <cell r="L163">
            <v>136</v>
          </cell>
          <cell r="M163">
            <v>137</v>
          </cell>
          <cell r="N163">
            <v>138</v>
          </cell>
          <cell r="O163">
            <v>139</v>
          </cell>
          <cell r="P163">
            <v>180</v>
          </cell>
          <cell r="Q163" t="str">
            <v/>
          </cell>
          <cell r="AB163">
            <v>160</v>
          </cell>
          <cell r="AC163">
            <v>8</v>
          </cell>
          <cell r="AD163">
            <v>3205</v>
          </cell>
          <cell r="AE163" t="str">
            <v>0011770724</v>
          </cell>
          <cell r="AF163" t="str">
            <v>ELINA RINDIANI</v>
          </cell>
          <cell r="AG163" t="str">
            <v>P</v>
          </cell>
          <cell r="AH163" t="str">
            <v>10-AK.1</v>
          </cell>
          <cell r="AI163" t="str">
            <v>AGM</v>
          </cell>
          <cell r="AJ163">
            <v>0</v>
          </cell>
          <cell r="AK163">
            <v>0</v>
          </cell>
          <cell r="AL163">
            <v>0</v>
          </cell>
          <cell r="AM163">
            <v>0</v>
          </cell>
          <cell r="AN163">
            <v>0</v>
          </cell>
          <cell r="AO163" t="str">
            <v>PKN</v>
          </cell>
          <cell r="AP163">
            <v>0</v>
          </cell>
          <cell r="AQ163">
            <v>0</v>
          </cell>
          <cell r="AR163">
            <v>0</v>
          </cell>
          <cell r="AS163">
            <v>0</v>
          </cell>
          <cell r="AT163">
            <v>0</v>
          </cell>
          <cell r="AU163" t="str">
            <v>IND</v>
          </cell>
          <cell r="AV163">
            <v>0</v>
          </cell>
          <cell r="AW163">
            <v>0</v>
          </cell>
          <cell r="AX163">
            <v>0</v>
          </cell>
          <cell r="AY163">
            <v>0</v>
          </cell>
          <cell r="AZ163">
            <v>0</v>
          </cell>
          <cell r="BA163" t="str">
            <v>MAT</v>
          </cell>
          <cell r="BB163">
            <v>0</v>
          </cell>
          <cell r="BC163">
            <v>0</v>
          </cell>
          <cell r="BD163">
            <v>0</v>
          </cell>
          <cell r="BE163">
            <v>0</v>
          </cell>
          <cell r="BF163">
            <v>0</v>
          </cell>
          <cell r="BG163" t="str">
            <v>SEJ</v>
          </cell>
          <cell r="BH163">
            <v>0</v>
          </cell>
          <cell r="BI163">
            <v>0</v>
          </cell>
          <cell r="BJ163">
            <v>0</v>
          </cell>
          <cell r="BK163">
            <v>0</v>
          </cell>
          <cell r="BL163">
            <v>0</v>
          </cell>
          <cell r="BM163" t="str">
            <v>ING</v>
          </cell>
          <cell r="BN163">
            <v>0</v>
          </cell>
          <cell r="BO163">
            <v>0</v>
          </cell>
          <cell r="BP163">
            <v>0</v>
          </cell>
          <cell r="BQ163">
            <v>0</v>
          </cell>
          <cell r="BR163">
            <v>0</v>
          </cell>
          <cell r="BS163" t="str">
            <v>SBU</v>
          </cell>
          <cell r="BT163">
            <v>0</v>
          </cell>
          <cell r="BU163">
            <v>0</v>
          </cell>
          <cell r="BV163">
            <v>0</v>
          </cell>
          <cell r="BW163">
            <v>0</v>
          </cell>
          <cell r="BX163">
            <v>0</v>
          </cell>
          <cell r="BY163" t="str">
            <v>KWU</v>
          </cell>
          <cell r="BZ163">
            <v>0</v>
          </cell>
          <cell r="CA163">
            <v>0</v>
          </cell>
          <cell r="CB163">
            <v>0</v>
          </cell>
          <cell r="CC163">
            <v>0</v>
          </cell>
          <cell r="CD163">
            <v>0</v>
          </cell>
          <cell r="CE163" t="str">
            <v>POR</v>
          </cell>
          <cell r="CF163">
            <v>0</v>
          </cell>
          <cell r="CG163">
            <v>0</v>
          </cell>
          <cell r="CH163">
            <v>0</v>
          </cell>
          <cell r="CI163">
            <v>0</v>
          </cell>
          <cell r="CJ163">
            <v>0</v>
          </cell>
          <cell r="CK163" t="str">
            <v>JAW</v>
          </cell>
          <cell r="CL163">
            <v>0</v>
          </cell>
          <cell r="CM163">
            <v>0</v>
          </cell>
          <cell r="CN163">
            <v>0</v>
          </cell>
          <cell r="CO163">
            <v>0</v>
          </cell>
          <cell r="CP163">
            <v>0</v>
          </cell>
          <cell r="CQ163" t="str">
            <v>C11</v>
          </cell>
          <cell r="CR163">
            <v>0</v>
          </cell>
          <cell r="CS163">
            <v>0</v>
          </cell>
          <cell r="CT163">
            <v>0</v>
          </cell>
          <cell r="CU163">
            <v>0</v>
          </cell>
          <cell r="CV163">
            <v>0</v>
          </cell>
          <cell r="CW163" t="str">
            <v>C12</v>
          </cell>
          <cell r="CX163">
            <v>0</v>
          </cell>
          <cell r="CY163">
            <v>0</v>
          </cell>
          <cell r="CZ163">
            <v>0</v>
          </cell>
          <cell r="DA163">
            <v>0</v>
          </cell>
          <cell r="DB163">
            <v>0</v>
          </cell>
          <cell r="DC163" t="str">
            <v>C13</v>
          </cell>
          <cell r="DD163">
            <v>0</v>
          </cell>
          <cell r="DE163">
            <v>0</v>
          </cell>
          <cell r="DF163">
            <v>0</v>
          </cell>
          <cell r="DG163">
            <v>0</v>
          </cell>
          <cell r="DH163">
            <v>0</v>
          </cell>
          <cell r="DI163" t="str">
            <v>C21</v>
          </cell>
          <cell r="DJ163">
            <v>0</v>
          </cell>
          <cell r="DK163">
            <v>0</v>
          </cell>
          <cell r="DL163">
            <v>0</v>
          </cell>
          <cell r="DM163">
            <v>0</v>
          </cell>
          <cell r="DN163">
            <v>0</v>
          </cell>
          <cell r="DO163" t="str">
            <v>C22</v>
          </cell>
          <cell r="DP163">
            <v>0</v>
          </cell>
          <cell r="DQ163">
            <v>0</v>
          </cell>
          <cell r="DR163">
            <v>0</v>
          </cell>
          <cell r="DS163">
            <v>0</v>
          </cell>
          <cell r="DT163">
            <v>0</v>
          </cell>
          <cell r="DU163" t="str">
            <v>C23</v>
          </cell>
          <cell r="DV163">
            <v>0</v>
          </cell>
          <cell r="DW163">
            <v>0</v>
          </cell>
          <cell r="DX163">
            <v>0</v>
          </cell>
          <cell r="DY163">
            <v>0</v>
          </cell>
          <cell r="DZ163">
            <v>0</v>
          </cell>
          <cell r="EA163" t="str">
            <v>C24</v>
          </cell>
          <cell r="EB163">
            <v>0</v>
          </cell>
          <cell r="EC163">
            <v>0</v>
          </cell>
          <cell r="ED163">
            <v>0</v>
          </cell>
          <cell r="EE163">
            <v>0</v>
          </cell>
          <cell r="EF163">
            <v>0</v>
          </cell>
          <cell r="EG163" t="str">
            <v>C25</v>
          </cell>
          <cell r="EH163">
            <v>0</v>
          </cell>
          <cell r="EI163">
            <v>0</v>
          </cell>
          <cell r="EJ163">
            <v>0</v>
          </cell>
          <cell r="EK163">
            <v>0</v>
          </cell>
          <cell r="EL163">
            <v>0</v>
          </cell>
          <cell r="EM163" t="str">
            <v>C26</v>
          </cell>
          <cell r="EN163">
            <v>0</v>
          </cell>
          <cell r="EO163">
            <v>0</v>
          </cell>
          <cell r="EP163">
            <v>0</v>
          </cell>
          <cell r="EQ163">
            <v>0</v>
          </cell>
          <cell r="ER163">
            <v>0</v>
          </cell>
          <cell r="ES163" t="str">
            <v>C27</v>
          </cell>
          <cell r="ET163">
            <v>0</v>
          </cell>
          <cell r="EU163">
            <v>0</v>
          </cell>
          <cell r="EV163">
            <v>0</v>
          </cell>
          <cell r="EW163">
            <v>0</v>
          </cell>
          <cell r="EX163">
            <v>0</v>
          </cell>
          <cell r="EY163" t="str">
            <v>C31</v>
          </cell>
          <cell r="EZ163">
            <v>0</v>
          </cell>
          <cell r="FA163">
            <v>0</v>
          </cell>
          <cell r="FB163">
            <v>0</v>
          </cell>
          <cell r="FC163">
            <v>0</v>
          </cell>
          <cell r="FD163">
            <v>0</v>
          </cell>
          <cell r="FE163" t="str">
            <v>C32</v>
          </cell>
          <cell r="FF163">
            <v>0</v>
          </cell>
          <cell r="FG163">
            <v>0</v>
          </cell>
          <cell r="FH163">
            <v>0</v>
          </cell>
          <cell r="FI163">
            <v>0</v>
          </cell>
          <cell r="FJ163">
            <v>0</v>
          </cell>
          <cell r="FK163" t="str">
            <v>C33</v>
          </cell>
          <cell r="FL163">
            <v>0</v>
          </cell>
          <cell r="FM163">
            <v>0</v>
          </cell>
          <cell r="FN163">
            <v>0</v>
          </cell>
          <cell r="FO163">
            <v>0</v>
          </cell>
          <cell r="FP163">
            <v>0</v>
          </cell>
          <cell r="FQ163" t="str">
            <v>C34</v>
          </cell>
          <cell r="FR163">
            <v>0</v>
          </cell>
          <cell r="FS163">
            <v>0</v>
          </cell>
          <cell r="FT163">
            <v>0</v>
          </cell>
          <cell r="FU163">
            <v>0</v>
          </cell>
          <cell r="FV163">
            <v>0</v>
          </cell>
          <cell r="FW163" t="str">
            <v>C35</v>
          </cell>
          <cell r="FX163">
            <v>0</v>
          </cell>
          <cell r="FY163">
            <v>0</v>
          </cell>
          <cell r="FZ163">
            <v>0</v>
          </cell>
          <cell r="GA163">
            <v>0</v>
          </cell>
          <cell r="GB163">
            <v>0</v>
          </cell>
          <cell r="GC163" t="str">
            <v>C36</v>
          </cell>
          <cell r="GD163">
            <v>0</v>
          </cell>
          <cell r="GE163">
            <v>0</v>
          </cell>
          <cell r="GF163">
            <v>0</v>
          </cell>
          <cell r="GG163">
            <v>0</v>
          </cell>
          <cell r="GH163">
            <v>0</v>
          </cell>
          <cell r="GI163" t="str">
            <v>C37</v>
          </cell>
          <cell r="GJ163">
            <v>0</v>
          </cell>
          <cell r="GK163">
            <v>0</v>
          </cell>
          <cell r="GL163">
            <v>0</v>
          </cell>
          <cell r="GM163">
            <v>0</v>
          </cell>
          <cell r="GN163">
            <v>0</v>
          </cell>
          <cell r="GO163" t="str">
            <v>C38</v>
          </cell>
          <cell r="GP163">
            <v>0</v>
          </cell>
          <cell r="GQ163">
            <v>0</v>
          </cell>
          <cell r="GR163">
            <v>0</v>
          </cell>
          <cell r="GS163">
            <v>0</v>
          </cell>
          <cell r="GT163">
            <v>0</v>
          </cell>
          <cell r="GU163" t="str">
            <v>C39</v>
          </cell>
          <cell r="GV163">
            <v>0</v>
          </cell>
          <cell r="GW163">
            <v>0</v>
          </cell>
          <cell r="GX163">
            <v>0</v>
          </cell>
          <cell r="GY163">
            <v>0</v>
          </cell>
          <cell r="GZ163">
            <v>0</v>
          </cell>
          <cell r="HA163" t="str">
            <v>C310</v>
          </cell>
          <cell r="HB163">
            <v>0</v>
          </cell>
          <cell r="HG163" t="str">
            <v>C310</v>
          </cell>
          <cell r="HH163">
            <v>0</v>
          </cell>
          <cell r="HM163" t="str">
            <v/>
          </cell>
          <cell r="HN163" t="str">
            <v/>
          </cell>
          <cell r="HS163">
            <v>3205</v>
          </cell>
          <cell r="HT163" t="str">
            <v>PKN</v>
          </cell>
          <cell r="HU163">
            <v>0</v>
          </cell>
          <cell r="HV163" t="str">
            <v>IND</v>
          </cell>
          <cell r="HW163">
            <v>0</v>
          </cell>
          <cell r="HX163" t="str">
            <v>MAT-W</v>
          </cell>
          <cell r="HY163">
            <v>0</v>
          </cell>
          <cell r="HZ163" t="str">
            <v>SEJ-W</v>
          </cell>
          <cell r="IA163">
            <v>0</v>
          </cell>
          <cell r="IB163" t="str">
            <v>IGR-W</v>
          </cell>
          <cell r="IC163">
            <v>0</v>
          </cell>
          <cell r="ID163" t="str">
            <v>SBO</v>
          </cell>
          <cell r="IE163">
            <v>0</v>
          </cell>
          <cell r="IF163" t="str">
            <v>PJO</v>
          </cell>
          <cell r="IG163">
            <v>0</v>
          </cell>
          <cell r="IH163" t="str">
            <v>PRA</v>
          </cell>
          <cell r="II163">
            <v>0</v>
          </cell>
          <cell r="IJ163" t="str">
            <v>JAW</v>
          </cell>
          <cell r="IK163">
            <v>0</v>
          </cell>
          <cell r="IL163" t="str">
            <v>ARB</v>
          </cell>
          <cell r="IM163">
            <v>0</v>
          </cell>
          <cell r="IN163" t="str">
            <v>PKM</v>
          </cell>
          <cell r="IO163">
            <v>0</v>
          </cell>
          <cell r="IP163" t="str">
            <v>MAT-P</v>
          </cell>
          <cell r="IQ163">
            <v>0</v>
          </cell>
          <cell r="IR163" t="str">
            <v>BIO-P</v>
          </cell>
          <cell r="IS163">
            <v>0</v>
          </cell>
          <cell r="IT163" t="str">
            <v>FIS-P</v>
          </cell>
          <cell r="IU163">
            <v>0</v>
          </cell>
          <cell r="IV163" t="str">
            <v>KIM-P</v>
          </cell>
          <cell r="IW163">
            <v>0</v>
          </cell>
          <cell r="IX163" t="str">
            <v>GEO-L</v>
          </cell>
          <cell r="IY163">
            <v>0</v>
          </cell>
          <cell r="IZ163" t="str">
            <v>IGR-L</v>
          </cell>
          <cell r="JA163">
            <v>0</v>
          </cell>
        </row>
        <row r="164">
          <cell r="Q164" t="str">
            <v/>
          </cell>
          <cell r="AB164">
            <v>161</v>
          </cell>
          <cell r="AC164">
            <v>9</v>
          </cell>
          <cell r="AD164">
            <v>3206</v>
          </cell>
          <cell r="AE164" t="str">
            <v>9991575113</v>
          </cell>
          <cell r="AF164" t="str">
            <v>ERLINA RAHMAWATI</v>
          </cell>
          <cell r="AG164" t="str">
            <v>P</v>
          </cell>
          <cell r="AH164" t="str">
            <v>10-AK.1</v>
          </cell>
          <cell r="AI164" t="str">
            <v>AGM</v>
          </cell>
          <cell r="AJ164">
            <v>0</v>
          </cell>
          <cell r="AK164">
            <v>0</v>
          </cell>
          <cell r="AL164">
            <v>0</v>
          </cell>
          <cell r="AM164">
            <v>0</v>
          </cell>
          <cell r="AN164">
            <v>0</v>
          </cell>
          <cell r="AO164" t="str">
            <v>PKN</v>
          </cell>
          <cell r="AP164">
            <v>0</v>
          </cell>
          <cell r="AQ164">
            <v>0</v>
          </cell>
          <cell r="AR164">
            <v>0</v>
          </cell>
          <cell r="AS164">
            <v>0</v>
          </cell>
          <cell r="AT164">
            <v>0</v>
          </cell>
          <cell r="AU164" t="str">
            <v>IND</v>
          </cell>
          <cell r="AV164">
            <v>0</v>
          </cell>
          <cell r="AW164">
            <v>0</v>
          </cell>
          <cell r="AX164">
            <v>0</v>
          </cell>
          <cell r="AY164">
            <v>0</v>
          </cell>
          <cell r="AZ164">
            <v>0</v>
          </cell>
          <cell r="BA164" t="str">
            <v>MAT</v>
          </cell>
          <cell r="BB164">
            <v>0</v>
          </cell>
          <cell r="BC164">
            <v>0</v>
          </cell>
          <cell r="BD164">
            <v>0</v>
          </cell>
          <cell r="BE164">
            <v>0</v>
          </cell>
          <cell r="BF164">
            <v>0</v>
          </cell>
          <cell r="BG164" t="str">
            <v>SEJ</v>
          </cell>
          <cell r="BH164">
            <v>0</v>
          </cell>
          <cell r="BI164">
            <v>0</v>
          </cell>
          <cell r="BJ164">
            <v>0</v>
          </cell>
          <cell r="BK164">
            <v>0</v>
          </cell>
          <cell r="BL164">
            <v>0</v>
          </cell>
          <cell r="BM164" t="str">
            <v>ING</v>
          </cell>
          <cell r="BN164">
            <v>0</v>
          </cell>
          <cell r="BO164">
            <v>0</v>
          </cell>
          <cell r="BP164">
            <v>0</v>
          </cell>
          <cell r="BQ164">
            <v>0</v>
          </cell>
          <cell r="BR164">
            <v>0</v>
          </cell>
          <cell r="BS164" t="str">
            <v>SBU</v>
          </cell>
          <cell r="BT164">
            <v>0</v>
          </cell>
          <cell r="BU164">
            <v>0</v>
          </cell>
          <cell r="BV164">
            <v>0</v>
          </cell>
          <cell r="BW164">
            <v>0</v>
          </cell>
          <cell r="BX164">
            <v>0</v>
          </cell>
          <cell r="BY164" t="str">
            <v>KWU</v>
          </cell>
          <cell r="BZ164">
            <v>0</v>
          </cell>
          <cell r="CA164">
            <v>0</v>
          </cell>
          <cell r="CB164">
            <v>0</v>
          </cell>
          <cell r="CC164">
            <v>0</v>
          </cell>
          <cell r="CD164">
            <v>0</v>
          </cell>
          <cell r="CE164" t="str">
            <v>POR</v>
          </cell>
          <cell r="CF164">
            <v>0</v>
          </cell>
          <cell r="CG164">
            <v>0</v>
          </cell>
          <cell r="CH164">
            <v>0</v>
          </cell>
          <cell r="CI164">
            <v>0</v>
          </cell>
          <cell r="CJ164">
            <v>0</v>
          </cell>
          <cell r="CK164" t="str">
            <v>JAW</v>
          </cell>
          <cell r="CL164">
            <v>0</v>
          </cell>
          <cell r="CM164">
            <v>0</v>
          </cell>
          <cell r="CN164">
            <v>0</v>
          </cell>
          <cell r="CO164">
            <v>0</v>
          </cell>
          <cell r="CP164">
            <v>0</v>
          </cell>
          <cell r="CQ164" t="str">
            <v>C11</v>
          </cell>
          <cell r="CR164">
            <v>0</v>
          </cell>
          <cell r="CS164">
            <v>0</v>
          </cell>
          <cell r="CT164">
            <v>0</v>
          </cell>
          <cell r="CU164">
            <v>0</v>
          </cell>
          <cell r="CV164">
            <v>0</v>
          </cell>
          <cell r="CW164" t="str">
            <v>C12</v>
          </cell>
          <cell r="CX164">
            <v>0</v>
          </cell>
          <cell r="CY164">
            <v>0</v>
          </cell>
          <cell r="CZ164">
            <v>0</v>
          </cell>
          <cell r="DA164">
            <v>0</v>
          </cell>
          <cell r="DB164">
            <v>0</v>
          </cell>
          <cell r="DC164" t="str">
            <v>C13</v>
          </cell>
          <cell r="DD164">
            <v>0</v>
          </cell>
          <cell r="DE164">
            <v>0</v>
          </cell>
          <cell r="DF164">
            <v>0</v>
          </cell>
          <cell r="DG164">
            <v>0</v>
          </cell>
          <cell r="DH164">
            <v>0</v>
          </cell>
          <cell r="DI164" t="str">
            <v>C21</v>
          </cell>
          <cell r="DJ164">
            <v>0</v>
          </cell>
          <cell r="DK164">
            <v>0</v>
          </cell>
          <cell r="DL164">
            <v>0</v>
          </cell>
          <cell r="DM164">
            <v>0</v>
          </cell>
          <cell r="DN164">
            <v>0</v>
          </cell>
          <cell r="DO164" t="str">
            <v>C22</v>
          </cell>
          <cell r="DP164">
            <v>0</v>
          </cell>
          <cell r="DQ164">
            <v>0</v>
          </cell>
          <cell r="DR164">
            <v>0</v>
          </cell>
          <cell r="DS164">
            <v>0</v>
          </cell>
          <cell r="DT164">
            <v>0</v>
          </cell>
          <cell r="DU164" t="str">
            <v>C23</v>
          </cell>
          <cell r="DV164">
            <v>0</v>
          </cell>
          <cell r="DW164">
            <v>0</v>
          </cell>
          <cell r="DX164">
            <v>0</v>
          </cell>
          <cell r="DY164">
            <v>0</v>
          </cell>
          <cell r="DZ164">
            <v>0</v>
          </cell>
          <cell r="EA164" t="str">
            <v>C24</v>
          </cell>
          <cell r="EB164">
            <v>0</v>
          </cell>
          <cell r="EC164">
            <v>0</v>
          </cell>
          <cell r="ED164">
            <v>0</v>
          </cell>
          <cell r="EE164">
            <v>0</v>
          </cell>
          <cell r="EF164">
            <v>0</v>
          </cell>
          <cell r="EG164" t="str">
            <v>C25</v>
          </cell>
          <cell r="EH164">
            <v>0</v>
          </cell>
          <cell r="EI164">
            <v>0</v>
          </cell>
          <cell r="EJ164">
            <v>0</v>
          </cell>
          <cell r="EK164">
            <v>0</v>
          </cell>
          <cell r="EL164">
            <v>0</v>
          </cell>
          <cell r="EM164" t="str">
            <v>C26</v>
          </cell>
          <cell r="EN164">
            <v>0</v>
          </cell>
          <cell r="EO164">
            <v>0</v>
          </cell>
          <cell r="EP164">
            <v>0</v>
          </cell>
          <cell r="EQ164">
            <v>0</v>
          </cell>
          <cell r="ER164">
            <v>0</v>
          </cell>
          <cell r="ES164" t="str">
            <v>C27</v>
          </cell>
          <cell r="ET164">
            <v>0</v>
          </cell>
          <cell r="EU164">
            <v>0</v>
          </cell>
          <cell r="EV164">
            <v>0</v>
          </cell>
          <cell r="EW164">
            <v>0</v>
          </cell>
          <cell r="EX164">
            <v>0</v>
          </cell>
          <cell r="EY164" t="str">
            <v>C31</v>
          </cell>
          <cell r="EZ164">
            <v>0</v>
          </cell>
          <cell r="FA164">
            <v>0</v>
          </cell>
          <cell r="FB164">
            <v>0</v>
          </cell>
          <cell r="FC164">
            <v>0</v>
          </cell>
          <cell r="FD164">
            <v>0</v>
          </cell>
          <cell r="FE164" t="str">
            <v>C32</v>
          </cell>
          <cell r="FF164">
            <v>0</v>
          </cell>
          <cell r="FG164">
            <v>0</v>
          </cell>
          <cell r="FH164">
            <v>0</v>
          </cell>
          <cell r="FI164">
            <v>0</v>
          </cell>
          <cell r="FJ164">
            <v>0</v>
          </cell>
          <cell r="FK164" t="str">
            <v>C33</v>
          </cell>
          <cell r="FL164">
            <v>0</v>
          </cell>
          <cell r="FM164">
            <v>0</v>
          </cell>
          <cell r="FN164">
            <v>0</v>
          </cell>
          <cell r="FO164">
            <v>0</v>
          </cell>
          <cell r="FP164">
            <v>0</v>
          </cell>
          <cell r="FQ164" t="str">
            <v>C34</v>
          </cell>
          <cell r="FR164">
            <v>0</v>
          </cell>
          <cell r="FS164">
            <v>0</v>
          </cell>
          <cell r="FT164">
            <v>0</v>
          </cell>
          <cell r="FU164">
            <v>0</v>
          </cell>
          <cell r="FV164">
            <v>0</v>
          </cell>
          <cell r="FW164" t="str">
            <v>C35</v>
          </cell>
          <cell r="FX164">
            <v>0</v>
          </cell>
          <cell r="FY164">
            <v>0</v>
          </cell>
          <cell r="FZ164">
            <v>0</v>
          </cell>
          <cell r="GA164">
            <v>0</v>
          </cell>
          <cell r="GB164">
            <v>0</v>
          </cell>
          <cell r="GC164" t="str">
            <v>C36</v>
          </cell>
          <cell r="GD164">
            <v>0</v>
          </cell>
          <cell r="GE164">
            <v>0</v>
          </cell>
          <cell r="GF164">
            <v>0</v>
          </cell>
          <cell r="GG164">
            <v>0</v>
          </cell>
          <cell r="GH164">
            <v>0</v>
          </cell>
          <cell r="GI164" t="str">
            <v>C37</v>
          </cell>
          <cell r="GJ164">
            <v>0</v>
          </cell>
          <cell r="GK164">
            <v>0</v>
          </cell>
          <cell r="GL164">
            <v>0</v>
          </cell>
          <cell r="GM164">
            <v>0</v>
          </cell>
          <cell r="GN164">
            <v>0</v>
          </cell>
          <cell r="GO164" t="str">
            <v>C38</v>
          </cell>
          <cell r="GP164">
            <v>0</v>
          </cell>
          <cell r="GQ164">
            <v>0</v>
          </cell>
          <cell r="GR164">
            <v>0</v>
          </cell>
          <cell r="GS164">
            <v>0</v>
          </cell>
          <cell r="GT164">
            <v>0</v>
          </cell>
          <cell r="GU164" t="str">
            <v>C39</v>
          </cell>
          <cell r="GV164">
            <v>0</v>
          </cell>
          <cell r="GW164">
            <v>0</v>
          </cell>
          <cell r="GX164">
            <v>0</v>
          </cell>
          <cell r="GY164">
            <v>0</v>
          </cell>
          <cell r="GZ164">
            <v>0</v>
          </cell>
          <cell r="HA164" t="str">
            <v>C310</v>
          </cell>
          <cell r="HB164">
            <v>0</v>
          </cell>
          <cell r="HG164" t="str">
            <v>C310</v>
          </cell>
          <cell r="HH164">
            <v>0</v>
          </cell>
          <cell r="HM164" t="str">
            <v/>
          </cell>
          <cell r="HN164" t="str">
            <v/>
          </cell>
          <cell r="HS164">
            <v>3206</v>
          </cell>
          <cell r="HT164" t="str">
            <v>PKN</v>
          </cell>
          <cell r="HU164">
            <v>0</v>
          </cell>
          <cell r="HV164" t="str">
            <v>IND</v>
          </cell>
          <cell r="HW164">
            <v>0</v>
          </cell>
          <cell r="HX164" t="str">
            <v>MAT-W</v>
          </cell>
          <cell r="HY164">
            <v>0</v>
          </cell>
          <cell r="HZ164" t="str">
            <v>SEJ-W</v>
          </cell>
          <cell r="IA164">
            <v>0</v>
          </cell>
          <cell r="IB164" t="str">
            <v>IGR-W</v>
          </cell>
          <cell r="IC164">
            <v>0</v>
          </cell>
          <cell r="ID164" t="str">
            <v>SBO</v>
          </cell>
          <cell r="IE164">
            <v>0</v>
          </cell>
          <cell r="IF164" t="str">
            <v>PJO</v>
          </cell>
          <cell r="IG164">
            <v>0</v>
          </cell>
          <cell r="IH164" t="str">
            <v>PRA</v>
          </cell>
          <cell r="II164">
            <v>0</v>
          </cell>
          <cell r="IJ164" t="str">
            <v>JAW</v>
          </cell>
          <cell r="IK164">
            <v>0</v>
          </cell>
          <cell r="IL164" t="str">
            <v>ARB</v>
          </cell>
          <cell r="IM164">
            <v>0</v>
          </cell>
          <cell r="IN164" t="str">
            <v>PKM</v>
          </cell>
          <cell r="IO164">
            <v>0</v>
          </cell>
          <cell r="IP164" t="str">
            <v>MAT-P</v>
          </cell>
          <cell r="IQ164">
            <v>0</v>
          </cell>
          <cell r="IR164" t="str">
            <v>BIO-P</v>
          </cell>
          <cell r="IS164">
            <v>0</v>
          </cell>
          <cell r="IT164" t="str">
            <v>FIS-P</v>
          </cell>
          <cell r="IU164">
            <v>0</v>
          </cell>
          <cell r="IV164" t="str">
            <v>KIM-P</v>
          </cell>
          <cell r="IW164">
            <v>0</v>
          </cell>
          <cell r="IX164" t="str">
            <v>GEO-L</v>
          </cell>
          <cell r="IY164">
            <v>0</v>
          </cell>
          <cell r="IZ164" t="str">
            <v>IGR-L</v>
          </cell>
          <cell r="JA164">
            <v>0</v>
          </cell>
        </row>
        <row r="165">
          <cell r="Q165" t="str">
            <v/>
          </cell>
          <cell r="AB165">
            <v>162</v>
          </cell>
          <cell r="AC165">
            <v>10</v>
          </cell>
          <cell r="AD165">
            <v>3207</v>
          </cell>
          <cell r="AE165" t="str">
            <v>0016387476</v>
          </cell>
          <cell r="AF165" t="str">
            <v>ERNAWATI AGUSTINA</v>
          </cell>
          <cell r="AG165" t="str">
            <v>P</v>
          </cell>
          <cell r="AH165" t="str">
            <v>10-AK.1</v>
          </cell>
          <cell r="AI165" t="str">
            <v>AGM</v>
          </cell>
          <cell r="AJ165">
            <v>0</v>
          </cell>
          <cell r="AK165">
            <v>0</v>
          </cell>
          <cell r="AL165">
            <v>0</v>
          </cell>
          <cell r="AM165">
            <v>0</v>
          </cell>
          <cell r="AN165">
            <v>0</v>
          </cell>
          <cell r="AO165" t="str">
            <v>PKN</v>
          </cell>
          <cell r="AP165">
            <v>0</v>
          </cell>
          <cell r="AQ165">
            <v>0</v>
          </cell>
          <cell r="AR165">
            <v>0</v>
          </cell>
          <cell r="AS165">
            <v>0</v>
          </cell>
          <cell r="AT165">
            <v>0</v>
          </cell>
          <cell r="AU165" t="str">
            <v>IND</v>
          </cell>
          <cell r="AV165">
            <v>0</v>
          </cell>
          <cell r="AW165">
            <v>0</v>
          </cell>
          <cell r="AX165">
            <v>0</v>
          </cell>
          <cell r="AY165">
            <v>0</v>
          </cell>
          <cell r="AZ165">
            <v>0</v>
          </cell>
          <cell r="BA165" t="str">
            <v>MAT</v>
          </cell>
          <cell r="BB165">
            <v>0</v>
          </cell>
          <cell r="BC165">
            <v>0</v>
          </cell>
          <cell r="BD165">
            <v>0</v>
          </cell>
          <cell r="BE165">
            <v>0</v>
          </cell>
          <cell r="BF165">
            <v>0</v>
          </cell>
          <cell r="BG165" t="str">
            <v>SEJ</v>
          </cell>
          <cell r="BH165">
            <v>0</v>
          </cell>
          <cell r="BI165">
            <v>0</v>
          </cell>
          <cell r="BJ165">
            <v>0</v>
          </cell>
          <cell r="BK165">
            <v>0</v>
          </cell>
          <cell r="BL165">
            <v>0</v>
          </cell>
          <cell r="BM165" t="str">
            <v>ING</v>
          </cell>
          <cell r="BN165">
            <v>0</v>
          </cell>
          <cell r="BO165">
            <v>0</v>
          </cell>
          <cell r="BP165">
            <v>0</v>
          </cell>
          <cell r="BQ165">
            <v>0</v>
          </cell>
          <cell r="BR165">
            <v>0</v>
          </cell>
          <cell r="BS165" t="str">
            <v>SBU</v>
          </cell>
          <cell r="BT165">
            <v>0</v>
          </cell>
          <cell r="BU165">
            <v>0</v>
          </cell>
          <cell r="BV165">
            <v>0</v>
          </cell>
          <cell r="BW165">
            <v>0</v>
          </cell>
          <cell r="BX165">
            <v>0</v>
          </cell>
          <cell r="BY165" t="str">
            <v>KWU</v>
          </cell>
          <cell r="BZ165">
            <v>0</v>
          </cell>
          <cell r="CA165">
            <v>0</v>
          </cell>
          <cell r="CB165">
            <v>0</v>
          </cell>
          <cell r="CC165">
            <v>0</v>
          </cell>
          <cell r="CD165">
            <v>0</v>
          </cell>
          <cell r="CE165" t="str">
            <v>POR</v>
          </cell>
          <cell r="CF165">
            <v>0</v>
          </cell>
          <cell r="CG165">
            <v>0</v>
          </cell>
          <cell r="CH165">
            <v>0</v>
          </cell>
          <cell r="CI165">
            <v>0</v>
          </cell>
          <cell r="CJ165">
            <v>0</v>
          </cell>
          <cell r="CK165" t="str">
            <v>JAW</v>
          </cell>
          <cell r="CL165">
            <v>0</v>
          </cell>
          <cell r="CM165">
            <v>0</v>
          </cell>
          <cell r="CN165">
            <v>0</v>
          </cell>
          <cell r="CO165">
            <v>0</v>
          </cell>
          <cell r="CP165">
            <v>0</v>
          </cell>
          <cell r="CQ165" t="str">
            <v>C11</v>
          </cell>
          <cell r="CR165">
            <v>0</v>
          </cell>
          <cell r="CS165">
            <v>0</v>
          </cell>
          <cell r="CT165">
            <v>0</v>
          </cell>
          <cell r="CU165">
            <v>0</v>
          </cell>
          <cell r="CV165">
            <v>0</v>
          </cell>
          <cell r="CW165" t="str">
            <v>C12</v>
          </cell>
          <cell r="CX165">
            <v>0</v>
          </cell>
          <cell r="CY165">
            <v>0</v>
          </cell>
          <cell r="CZ165">
            <v>0</v>
          </cell>
          <cell r="DA165">
            <v>0</v>
          </cell>
          <cell r="DB165">
            <v>0</v>
          </cell>
          <cell r="DC165" t="str">
            <v>C13</v>
          </cell>
          <cell r="DD165">
            <v>0</v>
          </cell>
          <cell r="DE165">
            <v>0</v>
          </cell>
          <cell r="DF165">
            <v>0</v>
          </cell>
          <cell r="DG165">
            <v>0</v>
          </cell>
          <cell r="DH165">
            <v>0</v>
          </cell>
          <cell r="DI165" t="str">
            <v>C21</v>
          </cell>
          <cell r="DJ165">
            <v>0</v>
          </cell>
          <cell r="DK165">
            <v>0</v>
          </cell>
          <cell r="DL165">
            <v>0</v>
          </cell>
          <cell r="DM165">
            <v>0</v>
          </cell>
          <cell r="DN165">
            <v>0</v>
          </cell>
          <cell r="DO165" t="str">
            <v>C22</v>
          </cell>
          <cell r="DP165">
            <v>0</v>
          </cell>
          <cell r="DQ165">
            <v>0</v>
          </cell>
          <cell r="DR165">
            <v>0</v>
          </cell>
          <cell r="DS165">
            <v>0</v>
          </cell>
          <cell r="DT165">
            <v>0</v>
          </cell>
          <cell r="DU165" t="str">
            <v>C23</v>
          </cell>
          <cell r="DV165">
            <v>0</v>
          </cell>
          <cell r="DW165">
            <v>0</v>
          </cell>
          <cell r="DX165">
            <v>0</v>
          </cell>
          <cell r="DY165">
            <v>0</v>
          </cell>
          <cell r="DZ165">
            <v>0</v>
          </cell>
          <cell r="EA165" t="str">
            <v>C24</v>
          </cell>
          <cell r="EB165">
            <v>0</v>
          </cell>
          <cell r="EC165">
            <v>0</v>
          </cell>
          <cell r="ED165">
            <v>0</v>
          </cell>
          <cell r="EE165">
            <v>0</v>
          </cell>
          <cell r="EF165">
            <v>0</v>
          </cell>
          <cell r="EG165" t="str">
            <v>C25</v>
          </cell>
          <cell r="EH165">
            <v>0</v>
          </cell>
          <cell r="EI165">
            <v>0</v>
          </cell>
          <cell r="EJ165">
            <v>0</v>
          </cell>
          <cell r="EK165">
            <v>0</v>
          </cell>
          <cell r="EL165">
            <v>0</v>
          </cell>
          <cell r="EM165" t="str">
            <v>C26</v>
          </cell>
          <cell r="EN165">
            <v>0</v>
          </cell>
          <cell r="EO165">
            <v>0</v>
          </cell>
          <cell r="EP165">
            <v>0</v>
          </cell>
          <cell r="EQ165">
            <v>0</v>
          </cell>
          <cell r="ER165">
            <v>0</v>
          </cell>
          <cell r="ES165" t="str">
            <v>C27</v>
          </cell>
          <cell r="ET165">
            <v>0</v>
          </cell>
          <cell r="EU165">
            <v>0</v>
          </cell>
          <cell r="EV165">
            <v>0</v>
          </cell>
          <cell r="EW165">
            <v>0</v>
          </cell>
          <cell r="EX165">
            <v>0</v>
          </cell>
          <cell r="EY165" t="str">
            <v>C31</v>
          </cell>
          <cell r="EZ165">
            <v>0</v>
          </cell>
          <cell r="FA165">
            <v>0</v>
          </cell>
          <cell r="FB165">
            <v>0</v>
          </cell>
          <cell r="FC165">
            <v>0</v>
          </cell>
          <cell r="FD165">
            <v>0</v>
          </cell>
          <cell r="FE165" t="str">
            <v>C32</v>
          </cell>
          <cell r="FF165">
            <v>0</v>
          </cell>
          <cell r="FG165">
            <v>0</v>
          </cell>
          <cell r="FH165">
            <v>0</v>
          </cell>
          <cell r="FI165">
            <v>0</v>
          </cell>
          <cell r="FJ165">
            <v>0</v>
          </cell>
          <cell r="FK165" t="str">
            <v>C33</v>
          </cell>
          <cell r="FL165">
            <v>0</v>
          </cell>
          <cell r="FM165">
            <v>0</v>
          </cell>
          <cell r="FN165">
            <v>0</v>
          </cell>
          <cell r="FO165">
            <v>0</v>
          </cell>
          <cell r="FP165">
            <v>0</v>
          </cell>
          <cell r="FQ165" t="str">
            <v>C34</v>
          </cell>
          <cell r="FR165">
            <v>0</v>
          </cell>
          <cell r="FS165">
            <v>0</v>
          </cell>
          <cell r="FT165">
            <v>0</v>
          </cell>
          <cell r="FU165">
            <v>0</v>
          </cell>
          <cell r="FV165">
            <v>0</v>
          </cell>
          <cell r="FW165" t="str">
            <v>C35</v>
          </cell>
          <cell r="FX165">
            <v>0</v>
          </cell>
          <cell r="FY165">
            <v>0</v>
          </cell>
          <cell r="FZ165">
            <v>0</v>
          </cell>
          <cell r="GA165">
            <v>0</v>
          </cell>
          <cell r="GB165">
            <v>0</v>
          </cell>
          <cell r="GC165" t="str">
            <v>C36</v>
          </cell>
          <cell r="GD165">
            <v>0</v>
          </cell>
          <cell r="GE165">
            <v>0</v>
          </cell>
          <cell r="GF165">
            <v>0</v>
          </cell>
          <cell r="GG165">
            <v>0</v>
          </cell>
          <cell r="GH165">
            <v>0</v>
          </cell>
          <cell r="GI165" t="str">
            <v>C37</v>
          </cell>
          <cell r="GJ165">
            <v>0</v>
          </cell>
          <cell r="GK165">
            <v>0</v>
          </cell>
          <cell r="GL165">
            <v>0</v>
          </cell>
          <cell r="GM165">
            <v>0</v>
          </cell>
          <cell r="GN165">
            <v>0</v>
          </cell>
          <cell r="GO165" t="str">
            <v>C38</v>
          </cell>
          <cell r="GP165">
            <v>0</v>
          </cell>
          <cell r="GQ165">
            <v>0</v>
          </cell>
          <cell r="GR165">
            <v>0</v>
          </cell>
          <cell r="GS165">
            <v>0</v>
          </cell>
          <cell r="GT165">
            <v>0</v>
          </cell>
          <cell r="GU165" t="str">
            <v>C39</v>
          </cell>
          <cell r="GV165">
            <v>0</v>
          </cell>
          <cell r="GW165">
            <v>0</v>
          </cell>
          <cell r="GX165">
            <v>0</v>
          </cell>
          <cell r="GY165">
            <v>0</v>
          </cell>
          <cell r="GZ165">
            <v>0</v>
          </cell>
          <cell r="HA165" t="str">
            <v>C310</v>
          </cell>
          <cell r="HB165">
            <v>0</v>
          </cell>
          <cell r="HG165" t="str">
            <v>C310</v>
          </cell>
          <cell r="HH165">
            <v>0</v>
          </cell>
          <cell r="HM165" t="str">
            <v/>
          </cell>
          <cell r="HN165" t="str">
            <v/>
          </cell>
          <cell r="HS165">
            <v>3207</v>
          </cell>
          <cell r="HT165" t="str">
            <v>PKN</v>
          </cell>
          <cell r="HU165">
            <v>0</v>
          </cell>
          <cell r="HV165" t="str">
            <v>IND</v>
          </cell>
          <cell r="HW165">
            <v>0</v>
          </cell>
          <cell r="HX165" t="str">
            <v>MAT-W</v>
          </cell>
          <cell r="HY165">
            <v>0</v>
          </cell>
          <cell r="HZ165" t="str">
            <v>SEJ-W</v>
          </cell>
          <cell r="IA165">
            <v>0</v>
          </cell>
          <cell r="IB165" t="str">
            <v>IGR-W</v>
          </cell>
          <cell r="IC165">
            <v>0</v>
          </cell>
          <cell r="ID165" t="str">
            <v>SBO</v>
          </cell>
          <cell r="IE165">
            <v>0</v>
          </cell>
          <cell r="IF165" t="str">
            <v>PJO</v>
          </cell>
          <cell r="IG165">
            <v>0</v>
          </cell>
          <cell r="IH165" t="str">
            <v>PRA</v>
          </cell>
          <cell r="II165">
            <v>0</v>
          </cell>
          <cell r="IJ165" t="str">
            <v>JAW</v>
          </cell>
          <cell r="IK165">
            <v>0</v>
          </cell>
          <cell r="IL165" t="str">
            <v>ARB</v>
          </cell>
          <cell r="IM165">
            <v>0</v>
          </cell>
          <cell r="IN165" t="str">
            <v>PKM</v>
          </cell>
          <cell r="IO165">
            <v>0</v>
          </cell>
          <cell r="IP165" t="str">
            <v>MAT-P</v>
          </cell>
          <cell r="IQ165">
            <v>0</v>
          </cell>
          <cell r="IR165" t="str">
            <v>BIO-P</v>
          </cell>
          <cell r="IS165">
            <v>0</v>
          </cell>
          <cell r="IT165" t="str">
            <v>FIS-P</v>
          </cell>
          <cell r="IU165">
            <v>0</v>
          </cell>
          <cell r="IV165" t="str">
            <v>KIM-P</v>
          </cell>
          <cell r="IW165">
            <v>0</v>
          </cell>
          <cell r="IX165" t="str">
            <v>GEO-L</v>
          </cell>
          <cell r="IY165">
            <v>0</v>
          </cell>
          <cell r="IZ165" t="str">
            <v>IGR-L</v>
          </cell>
          <cell r="JA165">
            <v>0</v>
          </cell>
        </row>
        <row r="166">
          <cell r="Q166" t="str">
            <v/>
          </cell>
          <cell r="AB166">
            <v>163</v>
          </cell>
          <cell r="AC166">
            <v>11</v>
          </cell>
          <cell r="AD166">
            <v>3208</v>
          </cell>
          <cell r="AE166" t="str">
            <v>0006762720</v>
          </cell>
          <cell r="AF166" t="str">
            <v>FAJAR WAHYU ROMADHON</v>
          </cell>
          <cell r="AG166" t="str">
            <v>L</v>
          </cell>
          <cell r="AH166" t="str">
            <v>10-AK.1</v>
          </cell>
          <cell r="AI166" t="str">
            <v>AGM</v>
          </cell>
          <cell r="AJ166">
            <v>0</v>
          </cell>
          <cell r="AK166">
            <v>0</v>
          </cell>
          <cell r="AL166">
            <v>0</v>
          </cell>
          <cell r="AM166">
            <v>0</v>
          </cell>
          <cell r="AN166">
            <v>0</v>
          </cell>
          <cell r="AO166" t="str">
            <v>PKN</v>
          </cell>
          <cell r="AP166">
            <v>0</v>
          </cell>
          <cell r="AQ166">
            <v>0</v>
          </cell>
          <cell r="AR166">
            <v>0</v>
          </cell>
          <cell r="AS166">
            <v>0</v>
          </cell>
          <cell r="AT166">
            <v>0</v>
          </cell>
          <cell r="AU166" t="str">
            <v>IND</v>
          </cell>
          <cell r="AV166">
            <v>0</v>
          </cell>
          <cell r="AW166">
            <v>0</v>
          </cell>
          <cell r="AX166">
            <v>0</v>
          </cell>
          <cell r="AY166">
            <v>0</v>
          </cell>
          <cell r="AZ166">
            <v>0</v>
          </cell>
          <cell r="BA166" t="str">
            <v>MAT</v>
          </cell>
          <cell r="BB166">
            <v>0</v>
          </cell>
          <cell r="BC166">
            <v>0</v>
          </cell>
          <cell r="BD166">
            <v>0</v>
          </cell>
          <cell r="BE166">
            <v>0</v>
          </cell>
          <cell r="BF166">
            <v>0</v>
          </cell>
          <cell r="BG166" t="str">
            <v>SEJ</v>
          </cell>
          <cell r="BH166">
            <v>0</v>
          </cell>
          <cell r="BI166">
            <v>0</v>
          </cell>
          <cell r="BJ166">
            <v>0</v>
          </cell>
          <cell r="BK166">
            <v>0</v>
          </cell>
          <cell r="BL166">
            <v>0</v>
          </cell>
          <cell r="BM166" t="str">
            <v>ING</v>
          </cell>
          <cell r="BN166">
            <v>0</v>
          </cell>
          <cell r="BO166">
            <v>0</v>
          </cell>
          <cell r="BP166">
            <v>0</v>
          </cell>
          <cell r="BQ166">
            <v>0</v>
          </cell>
          <cell r="BR166">
            <v>0</v>
          </cell>
          <cell r="BS166" t="str">
            <v>SBU</v>
          </cell>
          <cell r="BT166">
            <v>0</v>
          </cell>
          <cell r="BU166">
            <v>0</v>
          </cell>
          <cell r="BV166">
            <v>0</v>
          </cell>
          <cell r="BW166">
            <v>0</v>
          </cell>
          <cell r="BX166">
            <v>0</v>
          </cell>
          <cell r="BY166" t="str">
            <v>KWU</v>
          </cell>
          <cell r="BZ166">
            <v>0</v>
          </cell>
          <cell r="CA166">
            <v>0</v>
          </cell>
          <cell r="CB166">
            <v>0</v>
          </cell>
          <cell r="CC166">
            <v>0</v>
          </cell>
          <cell r="CD166">
            <v>0</v>
          </cell>
          <cell r="CE166" t="str">
            <v>POR</v>
          </cell>
          <cell r="CF166">
            <v>0</v>
          </cell>
          <cell r="CG166">
            <v>0</v>
          </cell>
          <cell r="CH166">
            <v>0</v>
          </cell>
          <cell r="CI166">
            <v>0</v>
          </cell>
          <cell r="CJ166">
            <v>0</v>
          </cell>
          <cell r="CK166" t="str">
            <v>JAW</v>
          </cell>
          <cell r="CL166">
            <v>0</v>
          </cell>
          <cell r="CM166">
            <v>0</v>
          </cell>
          <cell r="CN166">
            <v>0</v>
          </cell>
          <cell r="CO166">
            <v>0</v>
          </cell>
          <cell r="CP166">
            <v>0</v>
          </cell>
          <cell r="CQ166" t="str">
            <v>C11</v>
          </cell>
          <cell r="CR166">
            <v>0</v>
          </cell>
          <cell r="CS166">
            <v>0</v>
          </cell>
          <cell r="CT166">
            <v>0</v>
          </cell>
          <cell r="CU166">
            <v>0</v>
          </cell>
          <cell r="CV166">
            <v>0</v>
          </cell>
          <cell r="CW166" t="str">
            <v>C12</v>
          </cell>
          <cell r="CX166">
            <v>0</v>
          </cell>
          <cell r="CY166">
            <v>0</v>
          </cell>
          <cell r="CZ166">
            <v>0</v>
          </cell>
          <cell r="DA166">
            <v>0</v>
          </cell>
          <cell r="DB166">
            <v>0</v>
          </cell>
          <cell r="DC166" t="str">
            <v>C13</v>
          </cell>
          <cell r="DD166">
            <v>0</v>
          </cell>
          <cell r="DE166">
            <v>0</v>
          </cell>
          <cell r="DF166">
            <v>0</v>
          </cell>
          <cell r="DG166">
            <v>0</v>
          </cell>
          <cell r="DH166">
            <v>0</v>
          </cell>
          <cell r="DI166" t="str">
            <v>C21</v>
          </cell>
          <cell r="DJ166">
            <v>0</v>
          </cell>
          <cell r="DK166">
            <v>0</v>
          </cell>
          <cell r="DL166">
            <v>0</v>
          </cell>
          <cell r="DM166">
            <v>0</v>
          </cell>
          <cell r="DN166">
            <v>0</v>
          </cell>
          <cell r="DO166" t="str">
            <v>C22</v>
          </cell>
          <cell r="DP166">
            <v>0</v>
          </cell>
          <cell r="DQ166">
            <v>0</v>
          </cell>
          <cell r="DR166">
            <v>0</v>
          </cell>
          <cell r="DS166">
            <v>0</v>
          </cell>
          <cell r="DT166">
            <v>0</v>
          </cell>
          <cell r="DU166" t="str">
            <v>C23</v>
          </cell>
          <cell r="DV166">
            <v>0</v>
          </cell>
          <cell r="DW166">
            <v>0</v>
          </cell>
          <cell r="DX166">
            <v>0</v>
          </cell>
          <cell r="DY166">
            <v>0</v>
          </cell>
          <cell r="DZ166">
            <v>0</v>
          </cell>
          <cell r="EA166" t="str">
            <v>C24</v>
          </cell>
          <cell r="EB166">
            <v>0</v>
          </cell>
          <cell r="EC166">
            <v>0</v>
          </cell>
          <cell r="ED166">
            <v>0</v>
          </cell>
          <cell r="EE166">
            <v>0</v>
          </cell>
          <cell r="EF166">
            <v>0</v>
          </cell>
          <cell r="EG166" t="str">
            <v>C25</v>
          </cell>
          <cell r="EH166">
            <v>0</v>
          </cell>
          <cell r="EI166">
            <v>0</v>
          </cell>
          <cell r="EJ166">
            <v>0</v>
          </cell>
          <cell r="EK166">
            <v>0</v>
          </cell>
          <cell r="EL166">
            <v>0</v>
          </cell>
          <cell r="EM166" t="str">
            <v>C26</v>
          </cell>
          <cell r="EN166">
            <v>0</v>
          </cell>
          <cell r="EO166">
            <v>0</v>
          </cell>
          <cell r="EP166">
            <v>0</v>
          </cell>
          <cell r="EQ166">
            <v>0</v>
          </cell>
          <cell r="ER166">
            <v>0</v>
          </cell>
          <cell r="ES166" t="str">
            <v>C27</v>
          </cell>
          <cell r="ET166">
            <v>0</v>
          </cell>
          <cell r="EU166">
            <v>0</v>
          </cell>
          <cell r="EV166">
            <v>0</v>
          </cell>
          <cell r="EW166">
            <v>0</v>
          </cell>
          <cell r="EX166">
            <v>0</v>
          </cell>
          <cell r="EY166" t="str">
            <v>C31</v>
          </cell>
          <cell r="EZ166">
            <v>0</v>
          </cell>
          <cell r="FA166">
            <v>0</v>
          </cell>
          <cell r="FB166">
            <v>0</v>
          </cell>
          <cell r="FC166">
            <v>0</v>
          </cell>
          <cell r="FD166">
            <v>0</v>
          </cell>
          <cell r="FE166" t="str">
            <v>C32</v>
          </cell>
          <cell r="FF166">
            <v>0</v>
          </cell>
          <cell r="FG166">
            <v>0</v>
          </cell>
          <cell r="FH166">
            <v>0</v>
          </cell>
          <cell r="FI166">
            <v>0</v>
          </cell>
          <cell r="FJ166">
            <v>0</v>
          </cell>
          <cell r="FK166" t="str">
            <v>C33</v>
          </cell>
          <cell r="FL166">
            <v>0</v>
          </cell>
          <cell r="FM166">
            <v>0</v>
          </cell>
          <cell r="FN166">
            <v>0</v>
          </cell>
          <cell r="FO166">
            <v>0</v>
          </cell>
          <cell r="FP166">
            <v>0</v>
          </cell>
          <cell r="FQ166" t="str">
            <v>C34</v>
          </cell>
          <cell r="FR166">
            <v>0</v>
          </cell>
          <cell r="FS166">
            <v>0</v>
          </cell>
          <cell r="FT166">
            <v>0</v>
          </cell>
          <cell r="FU166">
            <v>0</v>
          </cell>
          <cell r="FV166">
            <v>0</v>
          </cell>
          <cell r="FW166" t="str">
            <v>C35</v>
          </cell>
          <cell r="FX166">
            <v>0</v>
          </cell>
          <cell r="FY166">
            <v>0</v>
          </cell>
          <cell r="FZ166">
            <v>0</v>
          </cell>
          <cell r="GA166">
            <v>0</v>
          </cell>
          <cell r="GB166">
            <v>0</v>
          </cell>
          <cell r="GC166" t="str">
            <v>C36</v>
          </cell>
          <cell r="GD166">
            <v>0</v>
          </cell>
          <cell r="GE166">
            <v>0</v>
          </cell>
          <cell r="GF166">
            <v>0</v>
          </cell>
          <cell r="GG166">
            <v>0</v>
          </cell>
          <cell r="GH166">
            <v>0</v>
          </cell>
          <cell r="GI166" t="str">
            <v>C37</v>
          </cell>
          <cell r="GJ166">
            <v>0</v>
          </cell>
          <cell r="GK166">
            <v>0</v>
          </cell>
          <cell r="GL166">
            <v>0</v>
          </cell>
          <cell r="GM166">
            <v>0</v>
          </cell>
          <cell r="GN166">
            <v>0</v>
          </cell>
          <cell r="GO166" t="str">
            <v>C38</v>
          </cell>
          <cell r="GP166">
            <v>0</v>
          </cell>
          <cell r="GQ166">
            <v>0</v>
          </cell>
          <cell r="GR166">
            <v>0</v>
          </cell>
          <cell r="GS166">
            <v>0</v>
          </cell>
          <cell r="GT166">
            <v>0</v>
          </cell>
          <cell r="GU166" t="str">
            <v>C39</v>
          </cell>
          <cell r="GV166">
            <v>0</v>
          </cell>
          <cell r="GW166">
            <v>0</v>
          </cell>
          <cell r="GX166">
            <v>0</v>
          </cell>
          <cell r="GY166">
            <v>0</v>
          </cell>
          <cell r="GZ166">
            <v>0</v>
          </cell>
          <cell r="HA166" t="str">
            <v>C310</v>
          </cell>
          <cell r="HB166">
            <v>0</v>
          </cell>
          <cell r="HG166" t="str">
            <v>C310</v>
          </cell>
          <cell r="HH166">
            <v>0</v>
          </cell>
          <cell r="HM166" t="str">
            <v/>
          </cell>
          <cell r="HN166" t="str">
            <v/>
          </cell>
          <cell r="HS166">
            <v>3208</v>
          </cell>
          <cell r="HT166" t="str">
            <v>PKN</v>
          </cell>
          <cell r="HU166">
            <v>0</v>
          </cell>
          <cell r="HV166" t="str">
            <v>IND</v>
          </cell>
          <cell r="HW166">
            <v>0</v>
          </cell>
          <cell r="HX166" t="str">
            <v>MAT-W</v>
          </cell>
          <cell r="HY166">
            <v>0</v>
          </cell>
          <cell r="HZ166" t="str">
            <v>SEJ-W</v>
          </cell>
          <cell r="IA166">
            <v>0</v>
          </cell>
          <cell r="IB166" t="str">
            <v>IGR-W</v>
          </cell>
          <cell r="IC166">
            <v>0</v>
          </cell>
          <cell r="ID166" t="str">
            <v>SBO</v>
          </cell>
          <cell r="IE166">
            <v>0</v>
          </cell>
          <cell r="IF166" t="str">
            <v>PJO</v>
          </cell>
          <cell r="IG166">
            <v>0</v>
          </cell>
          <cell r="IH166" t="str">
            <v>PRA</v>
          </cell>
          <cell r="II166">
            <v>0</v>
          </cell>
          <cell r="IJ166" t="str">
            <v>JAW</v>
          </cell>
          <cell r="IK166">
            <v>0</v>
          </cell>
          <cell r="IL166" t="str">
            <v>ARB</v>
          </cell>
          <cell r="IM166">
            <v>0</v>
          </cell>
          <cell r="IN166" t="str">
            <v>PKM</v>
          </cell>
          <cell r="IO166">
            <v>0</v>
          </cell>
          <cell r="IP166" t="str">
            <v>MAT-P</v>
          </cell>
          <cell r="IQ166">
            <v>0</v>
          </cell>
          <cell r="IR166" t="str">
            <v>BIO-P</v>
          </cell>
          <cell r="IS166">
            <v>0</v>
          </cell>
          <cell r="IT166" t="str">
            <v>FIS-P</v>
          </cell>
          <cell r="IU166">
            <v>0</v>
          </cell>
          <cell r="IV166" t="str">
            <v>KIM-P</v>
          </cell>
          <cell r="IW166">
            <v>0</v>
          </cell>
          <cell r="IX166" t="str">
            <v>GEO-L</v>
          </cell>
          <cell r="IY166">
            <v>0</v>
          </cell>
          <cell r="IZ166" t="str">
            <v>IGR-L</v>
          </cell>
          <cell r="JA166">
            <v>0</v>
          </cell>
        </row>
        <row r="167">
          <cell r="Q167" t="str">
            <v/>
          </cell>
          <cell r="AB167">
            <v>164</v>
          </cell>
          <cell r="AC167">
            <v>12</v>
          </cell>
          <cell r="AD167">
            <v>3209</v>
          </cell>
          <cell r="AE167" t="str">
            <v>0018196611</v>
          </cell>
          <cell r="AF167" t="str">
            <v>GINANJAR SETIAWAN</v>
          </cell>
          <cell r="AG167" t="str">
            <v>L</v>
          </cell>
          <cell r="AH167" t="str">
            <v>10-AK.1</v>
          </cell>
          <cell r="AI167" t="str">
            <v>AGM</v>
          </cell>
          <cell r="AJ167">
            <v>0</v>
          </cell>
          <cell r="AK167">
            <v>0</v>
          </cell>
          <cell r="AL167">
            <v>0</v>
          </cell>
          <cell r="AM167">
            <v>0</v>
          </cell>
          <cell r="AN167">
            <v>0</v>
          </cell>
          <cell r="AO167" t="str">
            <v>PKN</v>
          </cell>
          <cell r="AP167">
            <v>0</v>
          </cell>
          <cell r="AQ167">
            <v>0</v>
          </cell>
          <cell r="AR167">
            <v>0</v>
          </cell>
          <cell r="AS167">
            <v>0</v>
          </cell>
          <cell r="AT167">
            <v>0</v>
          </cell>
          <cell r="AU167" t="str">
            <v>IND</v>
          </cell>
          <cell r="AV167">
            <v>0</v>
          </cell>
          <cell r="AW167">
            <v>0</v>
          </cell>
          <cell r="AX167">
            <v>0</v>
          </cell>
          <cell r="AY167">
            <v>0</v>
          </cell>
          <cell r="AZ167">
            <v>0</v>
          </cell>
          <cell r="BA167" t="str">
            <v>MAT</v>
          </cell>
          <cell r="BB167">
            <v>0</v>
          </cell>
          <cell r="BC167">
            <v>0</v>
          </cell>
          <cell r="BD167">
            <v>0</v>
          </cell>
          <cell r="BE167">
            <v>0</v>
          </cell>
          <cell r="BF167">
            <v>0</v>
          </cell>
          <cell r="BG167" t="str">
            <v>SEJ</v>
          </cell>
          <cell r="BH167">
            <v>0</v>
          </cell>
          <cell r="BI167">
            <v>0</v>
          </cell>
          <cell r="BJ167">
            <v>0</v>
          </cell>
          <cell r="BK167">
            <v>0</v>
          </cell>
          <cell r="BL167">
            <v>0</v>
          </cell>
          <cell r="BM167" t="str">
            <v>ING</v>
          </cell>
          <cell r="BN167">
            <v>0</v>
          </cell>
          <cell r="BO167">
            <v>0</v>
          </cell>
          <cell r="BP167">
            <v>0</v>
          </cell>
          <cell r="BQ167">
            <v>0</v>
          </cell>
          <cell r="BR167">
            <v>0</v>
          </cell>
          <cell r="BS167" t="str">
            <v>SBU</v>
          </cell>
          <cell r="BT167">
            <v>0</v>
          </cell>
          <cell r="BU167">
            <v>0</v>
          </cell>
          <cell r="BV167">
            <v>0</v>
          </cell>
          <cell r="BW167">
            <v>0</v>
          </cell>
          <cell r="BX167">
            <v>0</v>
          </cell>
          <cell r="BY167" t="str">
            <v>KWU</v>
          </cell>
          <cell r="BZ167">
            <v>0</v>
          </cell>
          <cell r="CA167">
            <v>0</v>
          </cell>
          <cell r="CB167">
            <v>0</v>
          </cell>
          <cell r="CC167">
            <v>0</v>
          </cell>
          <cell r="CD167">
            <v>0</v>
          </cell>
          <cell r="CE167" t="str">
            <v>POR</v>
          </cell>
          <cell r="CF167">
            <v>0</v>
          </cell>
          <cell r="CG167">
            <v>0</v>
          </cell>
          <cell r="CH167">
            <v>0</v>
          </cell>
          <cell r="CI167">
            <v>0</v>
          </cell>
          <cell r="CJ167">
            <v>0</v>
          </cell>
          <cell r="CK167" t="str">
            <v>JAW</v>
          </cell>
          <cell r="CL167">
            <v>0</v>
          </cell>
          <cell r="CM167">
            <v>0</v>
          </cell>
          <cell r="CN167">
            <v>0</v>
          </cell>
          <cell r="CO167">
            <v>0</v>
          </cell>
          <cell r="CP167">
            <v>0</v>
          </cell>
          <cell r="CQ167" t="str">
            <v>C11</v>
          </cell>
          <cell r="CR167">
            <v>0</v>
          </cell>
          <cell r="CS167">
            <v>0</v>
          </cell>
          <cell r="CT167">
            <v>0</v>
          </cell>
          <cell r="CU167">
            <v>0</v>
          </cell>
          <cell r="CV167">
            <v>0</v>
          </cell>
          <cell r="CW167" t="str">
            <v>C12</v>
          </cell>
          <cell r="CX167">
            <v>0</v>
          </cell>
          <cell r="CY167">
            <v>0</v>
          </cell>
          <cell r="CZ167">
            <v>0</v>
          </cell>
          <cell r="DA167">
            <v>0</v>
          </cell>
          <cell r="DB167">
            <v>0</v>
          </cell>
          <cell r="DC167" t="str">
            <v>C13</v>
          </cell>
          <cell r="DD167">
            <v>0</v>
          </cell>
          <cell r="DE167">
            <v>0</v>
          </cell>
          <cell r="DF167">
            <v>0</v>
          </cell>
          <cell r="DG167">
            <v>0</v>
          </cell>
          <cell r="DH167">
            <v>0</v>
          </cell>
          <cell r="DI167" t="str">
            <v>C21</v>
          </cell>
          <cell r="DJ167">
            <v>0</v>
          </cell>
          <cell r="DK167">
            <v>0</v>
          </cell>
          <cell r="DL167">
            <v>0</v>
          </cell>
          <cell r="DM167">
            <v>0</v>
          </cell>
          <cell r="DN167">
            <v>0</v>
          </cell>
          <cell r="DO167" t="str">
            <v>C22</v>
          </cell>
          <cell r="DP167">
            <v>0</v>
          </cell>
          <cell r="DQ167">
            <v>0</v>
          </cell>
          <cell r="DR167">
            <v>0</v>
          </cell>
          <cell r="DS167">
            <v>0</v>
          </cell>
          <cell r="DT167">
            <v>0</v>
          </cell>
          <cell r="DU167" t="str">
            <v>C23</v>
          </cell>
          <cell r="DV167">
            <v>0</v>
          </cell>
          <cell r="DW167">
            <v>0</v>
          </cell>
          <cell r="DX167">
            <v>0</v>
          </cell>
          <cell r="DY167">
            <v>0</v>
          </cell>
          <cell r="DZ167">
            <v>0</v>
          </cell>
          <cell r="EA167" t="str">
            <v>C24</v>
          </cell>
          <cell r="EB167">
            <v>0</v>
          </cell>
          <cell r="EC167">
            <v>0</v>
          </cell>
          <cell r="ED167">
            <v>0</v>
          </cell>
          <cell r="EE167">
            <v>0</v>
          </cell>
          <cell r="EF167">
            <v>0</v>
          </cell>
          <cell r="EG167" t="str">
            <v>C25</v>
          </cell>
          <cell r="EH167">
            <v>0</v>
          </cell>
          <cell r="EI167">
            <v>0</v>
          </cell>
          <cell r="EJ167">
            <v>0</v>
          </cell>
          <cell r="EK167">
            <v>0</v>
          </cell>
          <cell r="EL167">
            <v>0</v>
          </cell>
          <cell r="EM167" t="str">
            <v>C26</v>
          </cell>
          <cell r="EN167">
            <v>0</v>
          </cell>
          <cell r="EO167">
            <v>0</v>
          </cell>
          <cell r="EP167">
            <v>0</v>
          </cell>
          <cell r="EQ167">
            <v>0</v>
          </cell>
          <cell r="ER167">
            <v>0</v>
          </cell>
          <cell r="ES167" t="str">
            <v>C27</v>
          </cell>
          <cell r="ET167">
            <v>0</v>
          </cell>
          <cell r="EU167">
            <v>0</v>
          </cell>
          <cell r="EV167">
            <v>0</v>
          </cell>
          <cell r="EW167">
            <v>0</v>
          </cell>
          <cell r="EX167">
            <v>0</v>
          </cell>
          <cell r="EY167" t="str">
            <v>C31</v>
          </cell>
          <cell r="EZ167">
            <v>0</v>
          </cell>
          <cell r="FA167">
            <v>0</v>
          </cell>
          <cell r="FB167">
            <v>0</v>
          </cell>
          <cell r="FC167">
            <v>0</v>
          </cell>
          <cell r="FD167">
            <v>0</v>
          </cell>
          <cell r="FE167" t="str">
            <v>C32</v>
          </cell>
          <cell r="FF167">
            <v>0</v>
          </cell>
          <cell r="FG167">
            <v>0</v>
          </cell>
          <cell r="FH167">
            <v>0</v>
          </cell>
          <cell r="FI167">
            <v>0</v>
          </cell>
          <cell r="FJ167">
            <v>0</v>
          </cell>
          <cell r="FK167" t="str">
            <v>C33</v>
          </cell>
          <cell r="FL167">
            <v>0</v>
          </cell>
          <cell r="FM167">
            <v>0</v>
          </cell>
          <cell r="FN167">
            <v>0</v>
          </cell>
          <cell r="FO167">
            <v>0</v>
          </cell>
          <cell r="FP167">
            <v>0</v>
          </cell>
          <cell r="FQ167" t="str">
            <v>C34</v>
          </cell>
          <cell r="FR167">
            <v>0</v>
          </cell>
          <cell r="FS167">
            <v>0</v>
          </cell>
          <cell r="FT167">
            <v>0</v>
          </cell>
          <cell r="FU167">
            <v>0</v>
          </cell>
          <cell r="FV167">
            <v>0</v>
          </cell>
          <cell r="FW167" t="str">
            <v>C35</v>
          </cell>
          <cell r="FX167">
            <v>0</v>
          </cell>
          <cell r="FY167">
            <v>0</v>
          </cell>
          <cell r="FZ167">
            <v>0</v>
          </cell>
          <cell r="GA167">
            <v>0</v>
          </cell>
          <cell r="GB167">
            <v>0</v>
          </cell>
          <cell r="GC167" t="str">
            <v>C36</v>
          </cell>
          <cell r="GD167">
            <v>0</v>
          </cell>
          <cell r="GE167">
            <v>0</v>
          </cell>
          <cell r="GF167">
            <v>0</v>
          </cell>
          <cell r="GG167">
            <v>0</v>
          </cell>
          <cell r="GH167">
            <v>0</v>
          </cell>
          <cell r="GI167" t="str">
            <v>C37</v>
          </cell>
          <cell r="GJ167">
            <v>0</v>
          </cell>
          <cell r="GK167">
            <v>0</v>
          </cell>
          <cell r="GL167">
            <v>0</v>
          </cell>
          <cell r="GM167">
            <v>0</v>
          </cell>
          <cell r="GN167">
            <v>0</v>
          </cell>
          <cell r="GO167" t="str">
            <v>C38</v>
          </cell>
          <cell r="GP167">
            <v>0</v>
          </cell>
          <cell r="GQ167">
            <v>0</v>
          </cell>
          <cell r="GR167">
            <v>0</v>
          </cell>
          <cell r="GS167">
            <v>0</v>
          </cell>
          <cell r="GT167">
            <v>0</v>
          </cell>
          <cell r="GU167" t="str">
            <v>C39</v>
          </cell>
          <cell r="GV167">
            <v>0</v>
          </cell>
          <cell r="GW167">
            <v>0</v>
          </cell>
          <cell r="GX167">
            <v>0</v>
          </cell>
          <cell r="GY167">
            <v>0</v>
          </cell>
          <cell r="GZ167">
            <v>0</v>
          </cell>
          <cell r="HA167" t="str">
            <v>C310</v>
          </cell>
          <cell r="HB167">
            <v>0</v>
          </cell>
          <cell r="HG167" t="str">
            <v>C310</v>
          </cell>
          <cell r="HH167">
            <v>0</v>
          </cell>
          <cell r="HM167" t="str">
            <v/>
          </cell>
          <cell r="HN167" t="str">
            <v/>
          </cell>
          <cell r="HS167">
            <v>3209</v>
          </cell>
          <cell r="HT167" t="str">
            <v>PKN</v>
          </cell>
          <cell r="HU167">
            <v>0</v>
          </cell>
          <cell r="HV167" t="str">
            <v>IND</v>
          </cell>
          <cell r="HW167">
            <v>0</v>
          </cell>
          <cell r="HX167" t="str">
            <v>MAT-W</v>
          </cell>
          <cell r="HY167">
            <v>0</v>
          </cell>
          <cell r="HZ167" t="str">
            <v>SEJ-W</v>
          </cell>
          <cell r="IA167">
            <v>0</v>
          </cell>
          <cell r="IB167" t="str">
            <v>IGR-W</v>
          </cell>
          <cell r="IC167">
            <v>0</v>
          </cell>
          <cell r="ID167" t="str">
            <v>SBO</v>
          </cell>
          <cell r="IE167">
            <v>0</v>
          </cell>
          <cell r="IF167" t="str">
            <v>PJO</v>
          </cell>
          <cell r="IG167">
            <v>0</v>
          </cell>
          <cell r="IH167" t="str">
            <v>PRA</v>
          </cell>
          <cell r="II167">
            <v>0</v>
          </cell>
          <cell r="IJ167" t="str">
            <v>JAW</v>
          </cell>
          <cell r="IK167">
            <v>0</v>
          </cell>
          <cell r="IL167" t="str">
            <v>ARB</v>
          </cell>
          <cell r="IM167">
            <v>0</v>
          </cell>
          <cell r="IN167" t="str">
            <v>PKM</v>
          </cell>
          <cell r="IO167">
            <v>0</v>
          </cell>
          <cell r="IP167" t="str">
            <v>MAT-P</v>
          </cell>
          <cell r="IQ167">
            <v>0</v>
          </cell>
          <cell r="IR167" t="str">
            <v>BIO-P</v>
          </cell>
          <cell r="IS167">
            <v>0</v>
          </cell>
          <cell r="IT167" t="str">
            <v>FIS-P</v>
          </cell>
          <cell r="IU167">
            <v>0</v>
          </cell>
          <cell r="IV167" t="str">
            <v>KIM-P</v>
          </cell>
          <cell r="IW167">
            <v>0</v>
          </cell>
          <cell r="IX167" t="str">
            <v>GEO-L</v>
          </cell>
          <cell r="IY167">
            <v>0</v>
          </cell>
          <cell r="IZ167" t="str">
            <v>IGR-L</v>
          </cell>
          <cell r="JA167">
            <v>0</v>
          </cell>
        </row>
        <row r="168">
          <cell r="Q168" t="str">
            <v/>
          </cell>
          <cell r="AB168">
            <v>165</v>
          </cell>
          <cell r="AC168">
            <v>13</v>
          </cell>
          <cell r="AD168">
            <v>3210</v>
          </cell>
          <cell r="AE168" t="str">
            <v>0010077540</v>
          </cell>
          <cell r="AF168" t="str">
            <v>HESTI APRILIANI</v>
          </cell>
          <cell r="AG168" t="str">
            <v>P</v>
          </cell>
          <cell r="AH168" t="str">
            <v>10-AK.1</v>
          </cell>
          <cell r="AI168" t="str">
            <v>AGM</v>
          </cell>
          <cell r="AJ168">
            <v>0</v>
          </cell>
          <cell r="AK168">
            <v>0</v>
          </cell>
          <cell r="AL168">
            <v>0</v>
          </cell>
          <cell r="AM168">
            <v>0</v>
          </cell>
          <cell r="AN168">
            <v>0</v>
          </cell>
          <cell r="AO168" t="str">
            <v>PKN</v>
          </cell>
          <cell r="AP168">
            <v>0</v>
          </cell>
          <cell r="AQ168">
            <v>0</v>
          </cell>
          <cell r="AR168">
            <v>0</v>
          </cell>
          <cell r="AS168">
            <v>0</v>
          </cell>
          <cell r="AT168">
            <v>0</v>
          </cell>
          <cell r="AU168" t="str">
            <v>IND</v>
          </cell>
          <cell r="AV168">
            <v>0</v>
          </cell>
          <cell r="AW168">
            <v>0</v>
          </cell>
          <cell r="AX168">
            <v>0</v>
          </cell>
          <cell r="AY168">
            <v>0</v>
          </cell>
          <cell r="AZ168">
            <v>0</v>
          </cell>
          <cell r="BA168" t="str">
            <v>MAT</v>
          </cell>
          <cell r="BB168">
            <v>0</v>
          </cell>
          <cell r="BC168">
            <v>0</v>
          </cell>
          <cell r="BD168">
            <v>0</v>
          </cell>
          <cell r="BE168">
            <v>0</v>
          </cell>
          <cell r="BF168">
            <v>0</v>
          </cell>
          <cell r="BG168" t="str">
            <v>SEJ</v>
          </cell>
          <cell r="BH168">
            <v>0</v>
          </cell>
          <cell r="BI168">
            <v>0</v>
          </cell>
          <cell r="BJ168">
            <v>0</v>
          </cell>
          <cell r="BK168">
            <v>0</v>
          </cell>
          <cell r="BL168">
            <v>0</v>
          </cell>
          <cell r="BM168" t="str">
            <v>ING</v>
          </cell>
          <cell r="BN168">
            <v>0</v>
          </cell>
          <cell r="BO168">
            <v>0</v>
          </cell>
          <cell r="BP168">
            <v>0</v>
          </cell>
          <cell r="BQ168">
            <v>0</v>
          </cell>
          <cell r="BR168">
            <v>0</v>
          </cell>
          <cell r="BS168" t="str">
            <v>SBU</v>
          </cell>
          <cell r="BT168">
            <v>0</v>
          </cell>
          <cell r="BU168">
            <v>0</v>
          </cell>
          <cell r="BV168">
            <v>0</v>
          </cell>
          <cell r="BW168">
            <v>0</v>
          </cell>
          <cell r="BX168">
            <v>0</v>
          </cell>
          <cell r="BY168" t="str">
            <v>KWU</v>
          </cell>
          <cell r="BZ168">
            <v>0</v>
          </cell>
          <cell r="CA168">
            <v>0</v>
          </cell>
          <cell r="CB168">
            <v>0</v>
          </cell>
          <cell r="CC168">
            <v>0</v>
          </cell>
          <cell r="CD168">
            <v>0</v>
          </cell>
          <cell r="CE168" t="str">
            <v>POR</v>
          </cell>
          <cell r="CF168">
            <v>0</v>
          </cell>
          <cell r="CG168">
            <v>0</v>
          </cell>
          <cell r="CH168">
            <v>0</v>
          </cell>
          <cell r="CI168">
            <v>0</v>
          </cell>
          <cell r="CJ168">
            <v>0</v>
          </cell>
          <cell r="CK168" t="str">
            <v>JAW</v>
          </cell>
          <cell r="CL168">
            <v>0</v>
          </cell>
          <cell r="CM168">
            <v>0</v>
          </cell>
          <cell r="CN168">
            <v>0</v>
          </cell>
          <cell r="CO168">
            <v>0</v>
          </cell>
          <cell r="CP168">
            <v>0</v>
          </cell>
          <cell r="CQ168" t="str">
            <v>C11</v>
          </cell>
          <cell r="CR168">
            <v>0</v>
          </cell>
          <cell r="CS168">
            <v>0</v>
          </cell>
          <cell r="CT168">
            <v>0</v>
          </cell>
          <cell r="CU168">
            <v>0</v>
          </cell>
          <cell r="CV168">
            <v>0</v>
          </cell>
          <cell r="CW168" t="str">
            <v>C12</v>
          </cell>
          <cell r="CX168">
            <v>0</v>
          </cell>
          <cell r="CY168">
            <v>0</v>
          </cell>
          <cell r="CZ168">
            <v>0</v>
          </cell>
          <cell r="DA168">
            <v>0</v>
          </cell>
          <cell r="DB168">
            <v>0</v>
          </cell>
          <cell r="DC168" t="str">
            <v>C13</v>
          </cell>
          <cell r="DD168">
            <v>0</v>
          </cell>
          <cell r="DE168">
            <v>0</v>
          </cell>
          <cell r="DF168">
            <v>0</v>
          </cell>
          <cell r="DG168">
            <v>0</v>
          </cell>
          <cell r="DH168">
            <v>0</v>
          </cell>
          <cell r="DI168" t="str">
            <v>C21</v>
          </cell>
          <cell r="DJ168">
            <v>0</v>
          </cell>
          <cell r="DK168">
            <v>0</v>
          </cell>
          <cell r="DL168">
            <v>0</v>
          </cell>
          <cell r="DM168">
            <v>0</v>
          </cell>
          <cell r="DN168">
            <v>0</v>
          </cell>
          <cell r="DO168" t="str">
            <v>C22</v>
          </cell>
          <cell r="DP168">
            <v>0</v>
          </cell>
          <cell r="DQ168">
            <v>0</v>
          </cell>
          <cell r="DR168">
            <v>0</v>
          </cell>
          <cell r="DS168">
            <v>0</v>
          </cell>
          <cell r="DT168">
            <v>0</v>
          </cell>
          <cell r="DU168" t="str">
            <v>C23</v>
          </cell>
          <cell r="DV168">
            <v>0</v>
          </cell>
          <cell r="DW168">
            <v>0</v>
          </cell>
          <cell r="DX168">
            <v>0</v>
          </cell>
          <cell r="DY168">
            <v>0</v>
          </cell>
          <cell r="DZ168">
            <v>0</v>
          </cell>
          <cell r="EA168" t="str">
            <v>C24</v>
          </cell>
          <cell r="EB168">
            <v>0</v>
          </cell>
          <cell r="EC168">
            <v>0</v>
          </cell>
          <cell r="ED168">
            <v>0</v>
          </cell>
          <cell r="EE168">
            <v>0</v>
          </cell>
          <cell r="EF168">
            <v>0</v>
          </cell>
          <cell r="EG168" t="str">
            <v>C25</v>
          </cell>
          <cell r="EH168">
            <v>0</v>
          </cell>
          <cell r="EI168">
            <v>0</v>
          </cell>
          <cell r="EJ168">
            <v>0</v>
          </cell>
          <cell r="EK168">
            <v>0</v>
          </cell>
          <cell r="EL168">
            <v>0</v>
          </cell>
          <cell r="EM168" t="str">
            <v>C26</v>
          </cell>
          <cell r="EN168">
            <v>0</v>
          </cell>
          <cell r="EO168">
            <v>0</v>
          </cell>
          <cell r="EP168">
            <v>0</v>
          </cell>
          <cell r="EQ168">
            <v>0</v>
          </cell>
          <cell r="ER168">
            <v>0</v>
          </cell>
          <cell r="ES168" t="str">
            <v>C27</v>
          </cell>
          <cell r="ET168">
            <v>0</v>
          </cell>
          <cell r="EU168">
            <v>0</v>
          </cell>
          <cell r="EV168">
            <v>0</v>
          </cell>
          <cell r="EW168">
            <v>0</v>
          </cell>
          <cell r="EX168">
            <v>0</v>
          </cell>
          <cell r="EY168" t="str">
            <v>C31</v>
          </cell>
          <cell r="EZ168">
            <v>0</v>
          </cell>
          <cell r="FA168">
            <v>0</v>
          </cell>
          <cell r="FB168">
            <v>0</v>
          </cell>
          <cell r="FC168">
            <v>0</v>
          </cell>
          <cell r="FD168">
            <v>0</v>
          </cell>
          <cell r="FE168" t="str">
            <v>C32</v>
          </cell>
          <cell r="FF168">
            <v>0</v>
          </cell>
          <cell r="FG168">
            <v>0</v>
          </cell>
          <cell r="FH168">
            <v>0</v>
          </cell>
          <cell r="FI168">
            <v>0</v>
          </cell>
          <cell r="FJ168">
            <v>0</v>
          </cell>
          <cell r="FK168" t="str">
            <v>C33</v>
          </cell>
          <cell r="FL168">
            <v>0</v>
          </cell>
          <cell r="FM168">
            <v>0</v>
          </cell>
          <cell r="FN168">
            <v>0</v>
          </cell>
          <cell r="FO168">
            <v>0</v>
          </cell>
          <cell r="FP168">
            <v>0</v>
          </cell>
          <cell r="FQ168" t="str">
            <v>C34</v>
          </cell>
          <cell r="FR168">
            <v>0</v>
          </cell>
          <cell r="FS168">
            <v>0</v>
          </cell>
          <cell r="FT168">
            <v>0</v>
          </cell>
          <cell r="FU168">
            <v>0</v>
          </cell>
          <cell r="FV168">
            <v>0</v>
          </cell>
          <cell r="FW168" t="str">
            <v>C35</v>
          </cell>
          <cell r="FX168">
            <v>0</v>
          </cell>
          <cell r="FY168">
            <v>0</v>
          </cell>
          <cell r="FZ168">
            <v>0</v>
          </cell>
          <cell r="GA168">
            <v>0</v>
          </cell>
          <cell r="GB168">
            <v>0</v>
          </cell>
          <cell r="GC168" t="str">
            <v>C36</v>
          </cell>
          <cell r="GD168">
            <v>0</v>
          </cell>
          <cell r="GE168">
            <v>0</v>
          </cell>
          <cell r="GF168">
            <v>0</v>
          </cell>
          <cell r="GG168">
            <v>0</v>
          </cell>
          <cell r="GH168">
            <v>0</v>
          </cell>
          <cell r="GI168" t="str">
            <v>C37</v>
          </cell>
          <cell r="GJ168">
            <v>0</v>
          </cell>
          <cell r="GK168">
            <v>0</v>
          </cell>
          <cell r="GL168">
            <v>0</v>
          </cell>
          <cell r="GM168">
            <v>0</v>
          </cell>
          <cell r="GN168">
            <v>0</v>
          </cell>
          <cell r="GO168" t="str">
            <v>C38</v>
          </cell>
          <cell r="GP168">
            <v>0</v>
          </cell>
          <cell r="GQ168">
            <v>0</v>
          </cell>
          <cell r="GR168">
            <v>0</v>
          </cell>
          <cell r="GS168">
            <v>0</v>
          </cell>
          <cell r="GT168">
            <v>0</v>
          </cell>
          <cell r="GU168" t="str">
            <v>C39</v>
          </cell>
          <cell r="GV168">
            <v>0</v>
          </cell>
          <cell r="GW168">
            <v>0</v>
          </cell>
          <cell r="GX168">
            <v>0</v>
          </cell>
          <cell r="GY168">
            <v>0</v>
          </cell>
          <cell r="GZ168">
            <v>0</v>
          </cell>
          <cell r="HA168" t="str">
            <v>C310</v>
          </cell>
          <cell r="HB168">
            <v>0</v>
          </cell>
          <cell r="HG168" t="str">
            <v>C310</v>
          </cell>
          <cell r="HH168">
            <v>0</v>
          </cell>
          <cell r="HM168" t="str">
            <v/>
          </cell>
          <cell r="HN168" t="str">
            <v/>
          </cell>
          <cell r="HS168">
            <v>3210</v>
          </cell>
          <cell r="HT168" t="str">
            <v>PKN</v>
          </cell>
          <cell r="HU168">
            <v>0</v>
          </cell>
          <cell r="HV168" t="str">
            <v>IND</v>
          </cell>
          <cell r="HW168">
            <v>0</v>
          </cell>
          <cell r="HX168" t="str">
            <v>MAT-W</v>
          </cell>
          <cell r="HY168">
            <v>0</v>
          </cell>
          <cell r="HZ168" t="str">
            <v>SEJ-W</v>
          </cell>
          <cell r="IA168">
            <v>0</v>
          </cell>
          <cell r="IB168" t="str">
            <v>IGR-W</v>
          </cell>
          <cell r="IC168">
            <v>0</v>
          </cell>
          <cell r="ID168" t="str">
            <v>SBO</v>
          </cell>
          <cell r="IE168">
            <v>0</v>
          </cell>
          <cell r="IF168" t="str">
            <v>PJO</v>
          </cell>
          <cell r="IG168">
            <v>0</v>
          </cell>
          <cell r="IH168" t="str">
            <v>PRA</v>
          </cell>
          <cell r="II168">
            <v>0</v>
          </cell>
          <cell r="IJ168" t="str">
            <v>JAW</v>
          </cell>
          <cell r="IK168">
            <v>0</v>
          </cell>
          <cell r="IL168" t="str">
            <v>ARB</v>
          </cell>
          <cell r="IM168">
            <v>0</v>
          </cell>
          <cell r="IN168" t="str">
            <v>PKM</v>
          </cell>
          <cell r="IO168">
            <v>0</v>
          </cell>
          <cell r="IP168" t="str">
            <v>MAT-P</v>
          </cell>
          <cell r="IQ168">
            <v>0</v>
          </cell>
          <cell r="IR168" t="str">
            <v>BIO-P</v>
          </cell>
          <cell r="IS168">
            <v>0</v>
          </cell>
          <cell r="IT168" t="str">
            <v>FIS-P</v>
          </cell>
          <cell r="IU168">
            <v>0</v>
          </cell>
          <cell r="IV168" t="str">
            <v>KIM-P</v>
          </cell>
          <cell r="IW168">
            <v>0</v>
          </cell>
          <cell r="IX168" t="str">
            <v>GEO-L</v>
          </cell>
          <cell r="IY168">
            <v>0</v>
          </cell>
          <cell r="IZ168" t="str">
            <v>IGR-L</v>
          </cell>
          <cell r="JA168">
            <v>0</v>
          </cell>
        </row>
        <row r="169">
          <cell r="Q169" t="str">
            <v/>
          </cell>
          <cell r="AB169">
            <v>166</v>
          </cell>
          <cell r="AC169">
            <v>14</v>
          </cell>
          <cell r="AD169">
            <v>3211</v>
          </cell>
          <cell r="AE169" t="str">
            <v>0003546196</v>
          </cell>
          <cell r="AF169" t="str">
            <v>IBNU HUSAIN</v>
          </cell>
          <cell r="AG169" t="str">
            <v>L</v>
          </cell>
          <cell r="AH169" t="str">
            <v>10-AK.1</v>
          </cell>
          <cell r="AI169" t="str">
            <v>AGM</v>
          </cell>
          <cell r="AJ169">
            <v>0</v>
          </cell>
          <cell r="AK169">
            <v>0</v>
          </cell>
          <cell r="AL169">
            <v>0</v>
          </cell>
          <cell r="AM169">
            <v>0</v>
          </cell>
          <cell r="AN169">
            <v>0</v>
          </cell>
          <cell r="AO169" t="str">
            <v>PKN</v>
          </cell>
          <cell r="AP169">
            <v>0</v>
          </cell>
          <cell r="AQ169">
            <v>0</v>
          </cell>
          <cell r="AR169">
            <v>0</v>
          </cell>
          <cell r="AS169">
            <v>0</v>
          </cell>
          <cell r="AT169">
            <v>0</v>
          </cell>
          <cell r="AU169" t="str">
            <v>IND</v>
          </cell>
          <cell r="AV169">
            <v>0</v>
          </cell>
          <cell r="AW169">
            <v>0</v>
          </cell>
          <cell r="AX169">
            <v>0</v>
          </cell>
          <cell r="AY169">
            <v>0</v>
          </cell>
          <cell r="AZ169">
            <v>0</v>
          </cell>
          <cell r="BA169" t="str">
            <v>MAT</v>
          </cell>
          <cell r="BB169">
            <v>0</v>
          </cell>
          <cell r="BC169">
            <v>0</v>
          </cell>
          <cell r="BD169">
            <v>0</v>
          </cell>
          <cell r="BE169">
            <v>0</v>
          </cell>
          <cell r="BF169">
            <v>0</v>
          </cell>
          <cell r="BG169" t="str">
            <v>SEJ</v>
          </cell>
          <cell r="BH169">
            <v>0</v>
          </cell>
          <cell r="BI169">
            <v>0</v>
          </cell>
          <cell r="BJ169">
            <v>0</v>
          </cell>
          <cell r="BK169">
            <v>0</v>
          </cell>
          <cell r="BL169">
            <v>0</v>
          </cell>
          <cell r="BM169" t="str">
            <v>ING</v>
          </cell>
          <cell r="BN169">
            <v>0</v>
          </cell>
          <cell r="BO169">
            <v>0</v>
          </cell>
          <cell r="BP169">
            <v>0</v>
          </cell>
          <cell r="BQ169">
            <v>0</v>
          </cell>
          <cell r="BR169">
            <v>0</v>
          </cell>
          <cell r="BS169" t="str">
            <v>SBU</v>
          </cell>
          <cell r="BT169">
            <v>0</v>
          </cell>
          <cell r="BU169">
            <v>0</v>
          </cell>
          <cell r="BV169">
            <v>0</v>
          </cell>
          <cell r="BW169">
            <v>0</v>
          </cell>
          <cell r="BX169">
            <v>0</v>
          </cell>
          <cell r="BY169" t="str">
            <v>KWU</v>
          </cell>
          <cell r="BZ169">
            <v>0</v>
          </cell>
          <cell r="CA169">
            <v>0</v>
          </cell>
          <cell r="CB169">
            <v>0</v>
          </cell>
          <cell r="CC169">
            <v>0</v>
          </cell>
          <cell r="CD169">
            <v>0</v>
          </cell>
          <cell r="CE169" t="str">
            <v>POR</v>
          </cell>
          <cell r="CF169">
            <v>0</v>
          </cell>
          <cell r="CG169">
            <v>0</v>
          </cell>
          <cell r="CH169">
            <v>0</v>
          </cell>
          <cell r="CI169">
            <v>0</v>
          </cell>
          <cell r="CJ169">
            <v>0</v>
          </cell>
          <cell r="CK169" t="str">
            <v>JAW</v>
          </cell>
          <cell r="CL169">
            <v>0</v>
          </cell>
          <cell r="CM169">
            <v>0</v>
          </cell>
          <cell r="CN169">
            <v>0</v>
          </cell>
          <cell r="CO169">
            <v>0</v>
          </cell>
          <cell r="CP169">
            <v>0</v>
          </cell>
          <cell r="CQ169" t="str">
            <v>C11</v>
          </cell>
          <cell r="CR169">
            <v>0</v>
          </cell>
          <cell r="CS169">
            <v>0</v>
          </cell>
          <cell r="CT169">
            <v>0</v>
          </cell>
          <cell r="CU169">
            <v>0</v>
          </cell>
          <cell r="CV169">
            <v>0</v>
          </cell>
          <cell r="CW169" t="str">
            <v>C12</v>
          </cell>
          <cell r="CX169">
            <v>0</v>
          </cell>
          <cell r="CY169">
            <v>0</v>
          </cell>
          <cell r="CZ169">
            <v>0</v>
          </cell>
          <cell r="DA169">
            <v>0</v>
          </cell>
          <cell r="DB169">
            <v>0</v>
          </cell>
          <cell r="DC169" t="str">
            <v>C13</v>
          </cell>
          <cell r="DD169">
            <v>0</v>
          </cell>
          <cell r="DE169">
            <v>0</v>
          </cell>
          <cell r="DF169">
            <v>0</v>
          </cell>
          <cell r="DG169">
            <v>0</v>
          </cell>
          <cell r="DH169">
            <v>0</v>
          </cell>
          <cell r="DI169" t="str">
            <v>C21</v>
          </cell>
          <cell r="DJ169">
            <v>0</v>
          </cell>
          <cell r="DK169">
            <v>0</v>
          </cell>
          <cell r="DL169">
            <v>0</v>
          </cell>
          <cell r="DM169">
            <v>0</v>
          </cell>
          <cell r="DN169">
            <v>0</v>
          </cell>
          <cell r="DO169" t="str">
            <v>C22</v>
          </cell>
          <cell r="DP169">
            <v>0</v>
          </cell>
          <cell r="DQ169">
            <v>0</v>
          </cell>
          <cell r="DR169">
            <v>0</v>
          </cell>
          <cell r="DS169">
            <v>0</v>
          </cell>
          <cell r="DT169">
            <v>0</v>
          </cell>
          <cell r="DU169" t="str">
            <v>C23</v>
          </cell>
          <cell r="DV169">
            <v>0</v>
          </cell>
          <cell r="DW169">
            <v>0</v>
          </cell>
          <cell r="DX169">
            <v>0</v>
          </cell>
          <cell r="DY169">
            <v>0</v>
          </cell>
          <cell r="DZ169">
            <v>0</v>
          </cell>
          <cell r="EA169" t="str">
            <v>C24</v>
          </cell>
          <cell r="EB169">
            <v>0</v>
          </cell>
          <cell r="EC169">
            <v>0</v>
          </cell>
          <cell r="ED169">
            <v>0</v>
          </cell>
          <cell r="EE169">
            <v>0</v>
          </cell>
          <cell r="EF169">
            <v>0</v>
          </cell>
          <cell r="EG169" t="str">
            <v>C25</v>
          </cell>
          <cell r="EH169">
            <v>0</v>
          </cell>
          <cell r="EI169">
            <v>0</v>
          </cell>
          <cell r="EJ169">
            <v>0</v>
          </cell>
          <cell r="EK169">
            <v>0</v>
          </cell>
          <cell r="EL169">
            <v>0</v>
          </cell>
          <cell r="EM169" t="str">
            <v>C26</v>
          </cell>
          <cell r="EN169">
            <v>0</v>
          </cell>
          <cell r="EO169">
            <v>0</v>
          </cell>
          <cell r="EP169">
            <v>0</v>
          </cell>
          <cell r="EQ169">
            <v>0</v>
          </cell>
          <cell r="ER169">
            <v>0</v>
          </cell>
          <cell r="ES169" t="str">
            <v>C27</v>
          </cell>
          <cell r="ET169">
            <v>0</v>
          </cell>
          <cell r="EU169">
            <v>0</v>
          </cell>
          <cell r="EV169">
            <v>0</v>
          </cell>
          <cell r="EW169">
            <v>0</v>
          </cell>
          <cell r="EX169">
            <v>0</v>
          </cell>
          <cell r="EY169" t="str">
            <v>C31</v>
          </cell>
          <cell r="EZ169">
            <v>0</v>
          </cell>
          <cell r="FA169">
            <v>0</v>
          </cell>
          <cell r="FB169">
            <v>0</v>
          </cell>
          <cell r="FC169">
            <v>0</v>
          </cell>
          <cell r="FD169">
            <v>0</v>
          </cell>
          <cell r="FE169" t="str">
            <v>C32</v>
          </cell>
          <cell r="FF169">
            <v>0</v>
          </cell>
          <cell r="FG169">
            <v>0</v>
          </cell>
          <cell r="FH169">
            <v>0</v>
          </cell>
          <cell r="FI169">
            <v>0</v>
          </cell>
          <cell r="FJ169">
            <v>0</v>
          </cell>
          <cell r="FK169" t="str">
            <v>C33</v>
          </cell>
          <cell r="FL169">
            <v>0</v>
          </cell>
          <cell r="FM169">
            <v>0</v>
          </cell>
          <cell r="FN169">
            <v>0</v>
          </cell>
          <cell r="FO169">
            <v>0</v>
          </cell>
          <cell r="FP169">
            <v>0</v>
          </cell>
          <cell r="FQ169" t="str">
            <v>C34</v>
          </cell>
          <cell r="FR169">
            <v>0</v>
          </cell>
          <cell r="FS169">
            <v>0</v>
          </cell>
          <cell r="FT169">
            <v>0</v>
          </cell>
          <cell r="FU169">
            <v>0</v>
          </cell>
          <cell r="FV169">
            <v>0</v>
          </cell>
          <cell r="FW169" t="str">
            <v>C35</v>
          </cell>
          <cell r="FX169">
            <v>0</v>
          </cell>
          <cell r="FY169">
            <v>0</v>
          </cell>
          <cell r="FZ169">
            <v>0</v>
          </cell>
          <cell r="GA169">
            <v>0</v>
          </cell>
          <cell r="GB169">
            <v>0</v>
          </cell>
          <cell r="GC169" t="str">
            <v>C36</v>
          </cell>
          <cell r="GD169">
            <v>0</v>
          </cell>
          <cell r="GE169">
            <v>0</v>
          </cell>
          <cell r="GF169">
            <v>0</v>
          </cell>
          <cell r="GG169">
            <v>0</v>
          </cell>
          <cell r="GH169">
            <v>0</v>
          </cell>
          <cell r="GI169" t="str">
            <v>C37</v>
          </cell>
          <cell r="GJ169">
            <v>0</v>
          </cell>
          <cell r="GK169">
            <v>0</v>
          </cell>
          <cell r="GL169">
            <v>0</v>
          </cell>
          <cell r="GM169">
            <v>0</v>
          </cell>
          <cell r="GN169">
            <v>0</v>
          </cell>
          <cell r="GO169" t="str">
            <v>C38</v>
          </cell>
          <cell r="GP169">
            <v>0</v>
          </cell>
          <cell r="GQ169">
            <v>0</v>
          </cell>
          <cell r="GR169">
            <v>0</v>
          </cell>
          <cell r="GS169">
            <v>0</v>
          </cell>
          <cell r="GT169">
            <v>0</v>
          </cell>
          <cell r="GU169" t="str">
            <v>C39</v>
          </cell>
          <cell r="GV169">
            <v>0</v>
          </cell>
          <cell r="GW169">
            <v>0</v>
          </cell>
          <cell r="GX169">
            <v>0</v>
          </cell>
          <cell r="GY169">
            <v>0</v>
          </cell>
          <cell r="GZ169">
            <v>0</v>
          </cell>
          <cell r="HA169" t="str">
            <v>C310</v>
          </cell>
          <cell r="HB169">
            <v>0</v>
          </cell>
          <cell r="HG169" t="str">
            <v>C310</v>
          </cell>
          <cell r="HH169">
            <v>0</v>
          </cell>
          <cell r="HM169" t="str">
            <v/>
          </cell>
          <cell r="HN169" t="str">
            <v/>
          </cell>
          <cell r="HS169">
            <v>3211</v>
          </cell>
          <cell r="HT169" t="str">
            <v>PKN</v>
          </cell>
          <cell r="HU169">
            <v>0</v>
          </cell>
          <cell r="HV169" t="str">
            <v>IND</v>
          </cell>
          <cell r="HW169">
            <v>0</v>
          </cell>
          <cell r="HX169" t="str">
            <v>MAT-W</v>
          </cell>
          <cell r="HY169">
            <v>0</v>
          </cell>
          <cell r="HZ169" t="str">
            <v>SEJ-W</v>
          </cell>
          <cell r="IA169">
            <v>0</v>
          </cell>
          <cell r="IB169" t="str">
            <v>IGR-W</v>
          </cell>
          <cell r="IC169">
            <v>0</v>
          </cell>
          <cell r="ID169" t="str">
            <v>SBO</v>
          </cell>
          <cell r="IE169">
            <v>0</v>
          </cell>
          <cell r="IF169" t="str">
            <v>PJO</v>
          </cell>
          <cell r="IG169">
            <v>0</v>
          </cell>
          <cell r="IH169" t="str">
            <v>PRA</v>
          </cell>
          <cell r="II169">
            <v>0</v>
          </cell>
          <cell r="IJ169" t="str">
            <v>JAW</v>
          </cell>
          <cell r="IK169">
            <v>0</v>
          </cell>
          <cell r="IL169" t="str">
            <v>ARB</v>
          </cell>
          <cell r="IM169">
            <v>0</v>
          </cell>
          <cell r="IN169" t="str">
            <v>PKM</v>
          </cell>
          <cell r="IO169">
            <v>0</v>
          </cell>
          <cell r="IP169" t="str">
            <v>MAT-P</v>
          </cell>
          <cell r="IQ169">
            <v>0</v>
          </cell>
          <cell r="IR169" t="str">
            <v>BIO-P</v>
          </cell>
          <cell r="IS169">
            <v>0</v>
          </cell>
          <cell r="IT169" t="str">
            <v>FIS-P</v>
          </cell>
          <cell r="IU169">
            <v>0</v>
          </cell>
          <cell r="IV169" t="str">
            <v>KIM-P</v>
          </cell>
          <cell r="IW169">
            <v>0</v>
          </cell>
          <cell r="IX169" t="str">
            <v>GEO-L</v>
          </cell>
          <cell r="IY169">
            <v>0</v>
          </cell>
          <cell r="IZ169" t="str">
            <v>IGR-L</v>
          </cell>
          <cell r="JA169">
            <v>0</v>
          </cell>
        </row>
        <row r="170">
          <cell r="Q170" t="str">
            <v/>
          </cell>
          <cell r="AB170">
            <v>167</v>
          </cell>
          <cell r="AC170">
            <v>15</v>
          </cell>
          <cell r="AD170">
            <v>3212</v>
          </cell>
          <cell r="AE170" t="str">
            <v>0016266710</v>
          </cell>
          <cell r="AF170" t="str">
            <v>INDRIANA MELIANTI</v>
          </cell>
          <cell r="AG170" t="str">
            <v>P</v>
          </cell>
          <cell r="AH170" t="str">
            <v>10-AK.1</v>
          </cell>
          <cell r="AI170" t="str">
            <v>AGM</v>
          </cell>
          <cell r="AJ170">
            <v>0</v>
          </cell>
          <cell r="AK170">
            <v>0</v>
          </cell>
          <cell r="AL170">
            <v>0</v>
          </cell>
          <cell r="AM170">
            <v>0</v>
          </cell>
          <cell r="AN170">
            <v>0</v>
          </cell>
          <cell r="AO170" t="str">
            <v>PKN</v>
          </cell>
          <cell r="AP170">
            <v>0</v>
          </cell>
          <cell r="AQ170">
            <v>0</v>
          </cell>
          <cell r="AR170">
            <v>0</v>
          </cell>
          <cell r="AS170">
            <v>0</v>
          </cell>
          <cell r="AT170">
            <v>0</v>
          </cell>
          <cell r="AU170" t="str">
            <v>IND</v>
          </cell>
          <cell r="AV170">
            <v>0</v>
          </cell>
          <cell r="AW170">
            <v>0</v>
          </cell>
          <cell r="AX170">
            <v>0</v>
          </cell>
          <cell r="AY170">
            <v>0</v>
          </cell>
          <cell r="AZ170">
            <v>0</v>
          </cell>
          <cell r="BA170" t="str">
            <v>MAT</v>
          </cell>
          <cell r="BB170">
            <v>0</v>
          </cell>
          <cell r="BC170">
            <v>0</v>
          </cell>
          <cell r="BD170">
            <v>0</v>
          </cell>
          <cell r="BE170">
            <v>0</v>
          </cell>
          <cell r="BF170">
            <v>0</v>
          </cell>
          <cell r="BG170" t="str">
            <v>SEJ</v>
          </cell>
          <cell r="BH170">
            <v>0</v>
          </cell>
          <cell r="BI170">
            <v>0</v>
          </cell>
          <cell r="BJ170">
            <v>0</v>
          </cell>
          <cell r="BK170">
            <v>0</v>
          </cell>
          <cell r="BL170">
            <v>0</v>
          </cell>
          <cell r="BM170" t="str">
            <v>ING</v>
          </cell>
          <cell r="BN170">
            <v>0</v>
          </cell>
          <cell r="BO170">
            <v>0</v>
          </cell>
          <cell r="BP170">
            <v>0</v>
          </cell>
          <cell r="BQ170">
            <v>0</v>
          </cell>
          <cell r="BR170">
            <v>0</v>
          </cell>
          <cell r="BS170" t="str">
            <v>SBU</v>
          </cell>
          <cell r="BT170">
            <v>0</v>
          </cell>
          <cell r="BU170">
            <v>0</v>
          </cell>
          <cell r="BV170">
            <v>0</v>
          </cell>
          <cell r="BW170">
            <v>0</v>
          </cell>
          <cell r="BX170">
            <v>0</v>
          </cell>
          <cell r="BY170" t="str">
            <v>KWU</v>
          </cell>
          <cell r="BZ170">
            <v>0</v>
          </cell>
          <cell r="CA170">
            <v>0</v>
          </cell>
          <cell r="CB170">
            <v>0</v>
          </cell>
          <cell r="CC170">
            <v>0</v>
          </cell>
          <cell r="CD170">
            <v>0</v>
          </cell>
          <cell r="CE170" t="str">
            <v>POR</v>
          </cell>
          <cell r="CF170">
            <v>0</v>
          </cell>
          <cell r="CG170">
            <v>0</v>
          </cell>
          <cell r="CH170">
            <v>0</v>
          </cell>
          <cell r="CI170">
            <v>0</v>
          </cell>
          <cell r="CJ170">
            <v>0</v>
          </cell>
          <cell r="CK170" t="str">
            <v>JAW</v>
          </cell>
          <cell r="CL170">
            <v>0</v>
          </cell>
          <cell r="CM170">
            <v>0</v>
          </cell>
          <cell r="CN170">
            <v>0</v>
          </cell>
          <cell r="CO170">
            <v>0</v>
          </cell>
          <cell r="CP170">
            <v>0</v>
          </cell>
          <cell r="CQ170" t="str">
            <v>C11</v>
          </cell>
          <cell r="CR170">
            <v>0</v>
          </cell>
          <cell r="CS170">
            <v>0</v>
          </cell>
          <cell r="CT170">
            <v>0</v>
          </cell>
          <cell r="CU170">
            <v>0</v>
          </cell>
          <cell r="CV170">
            <v>0</v>
          </cell>
          <cell r="CW170" t="str">
            <v>C12</v>
          </cell>
          <cell r="CX170">
            <v>0</v>
          </cell>
          <cell r="CY170">
            <v>0</v>
          </cell>
          <cell r="CZ170">
            <v>0</v>
          </cell>
          <cell r="DA170">
            <v>0</v>
          </cell>
          <cell r="DB170">
            <v>0</v>
          </cell>
          <cell r="DC170" t="str">
            <v>C13</v>
          </cell>
          <cell r="DD170">
            <v>0</v>
          </cell>
          <cell r="DE170">
            <v>0</v>
          </cell>
          <cell r="DF170">
            <v>0</v>
          </cell>
          <cell r="DG170">
            <v>0</v>
          </cell>
          <cell r="DH170">
            <v>0</v>
          </cell>
          <cell r="DI170" t="str">
            <v>C21</v>
          </cell>
          <cell r="DJ170">
            <v>0</v>
          </cell>
          <cell r="DK170">
            <v>0</v>
          </cell>
          <cell r="DL170">
            <v>0</v>
          </cell>
          <cell r="DM170">
            <v>0</v>
          </cell>
          <cell r="DN170">
            <v>0</v>
          </cell>
          <cell r="DO170" t="str">
            <v>C22</v>
          </cell>
          <cell r="DP170">
            <v>0</v>
          </cell>
          <cell r="DQ170">
            <v>0</v>
          </cell>
          <cell r="DR170">
            <v>0</v>
          </cell>
          <cell r="DS170">
            <v>0</v>
          </cell>
          <cell r="DT170">
            <v>0</v>
          </cell>
          <cell r="DU170" t="str">
            <v>C23</v>
          </cell>
          <cell r="DV170">
            <v>0</v>
          </cell>
          <cell r="DW170">
            <v>0</v>
          </cell>
          <cell r="DX170">
            <v>0</v>
          </cell>
          <cell r="DY170">
            <v>0</v>
          </cell>
          <cell r="DZ170">
            <v>0</v>
          </cell>
          <cell r="EA170" t="str">
            <v>C24</v>
          </cell>
          <cell r="EB170">
            <v>0</v>
          </cell>
          <cell r="EC170">
            <v>0</v>
          </cell>
          <cell r="ED170">
            <v>0</v>
          </cell>
          <cell r="EE170">
            <v>0</v>
          </cell>
          <cell r="EF170">
            <v>0</v>
          </cell>
          <cell r="EG170" t="str">
            <v>C25</v>
          </cell>
          <cell r="EH170">
            <v>0</v>
          </cell>
          <cell r="EI170">
            <v>0</v>
          </cell>
          <cell r="EJ170">
            <v>0</v>
          </cell>
          <cell r="EK170">
            <v>0</v>
          </cell>
          <cell r="EL170">
            <v>0</v>
          </cell>
          <cell r="EM170" t="str">
            <v>C26</v>
          </cell>
          <cell r="EN170">
            <v>0</v>
          </cell>
          <cell r="EO170">
            <v>0</v>
          </cell>
          <cell r="EP170">
            <v>0</v>
          </cell>
          <cell r="EQ170">
            <v>0</v>
          </cell>
          <cell r="ER170">
            <v>0</v>
          </cell>
          <cell r="ES170" t="str">
            <v>C27</v>
          </cell>
          <cell r="ET170">
            <v>0</v>
          </cell>
          <cell r="EU170">
            <v>0</v>
          </cell>
          <cell r="EV170">
            <v>0</v>
          </cell>
          <cell r="EW170">
            <v>0</v>
          </cell>
          <cell r="EX170">
            <v>0</v>
          </cell>
          <cell r="EY170" t="str">
            <v>C31</v>
          </cell>
          <cell r="EZ170">
            <v>0</v>
          </cell>
          <cell r="FA170">
            <v>0</v>
          </cell>
          <cell r="FB170">
            <v>0</v>
          </cell>
          <cell r="FC170">
            <v>0</v>
          </cell>
          <cell r="FD170">
            <v>0</v>
          </cell>
          <cell r="FE170" t="str">
            <v>C32</v>
          </cell>
          <cell r="FF170">
            <v>0</v>
          </cell>
          <cell r="FG170">
            <v>0</v>
          </cell>
          <cell r="FH170">
            <v>0</v>
          </cell>
          <cell r="FI170">
            <v>0</v>
          </cell>
          <cell r="FJ170">
            <v>0</v>
          </cell>
          <cell r="FK170" t="str">
            <v>C33</v>
          </cell>
          <cell r="FL170">
            <v>0</v>
          </cell>
          <cell r="FM170">
            <v>0</v>
          </cell>
          <cell r="FN170">
            <v>0</v>
          </cell>
          <cell r="FO170">
            <v>0</v>
          </cell>
          <cell r="FP170">
            <v>0</v>
          </cell>
          <cell r="FQ170" t="str">
            <v>C34</v>
          </cell>
          <cell r="FR170">
            <v>0</v>
          </cell>
          <cell r="FS170">
            <v>0</v>
          </cell>
          <cell r="FT170">
            <v>0</v>
          </cell>
          <cell r="FU170">
            <v>0</v>
          </cell>
          <cell r="FV170">
            <v>0</v>
          </cell>
          <cell r="FW170" t="str">
            <v>C35</v>
          </cell>
          <cell r="FX170">
            <v>0</v>
          </cell>
          <cell r="FY170">
            <v>0</v>
          </cell>
          <cell r="FZ170">
            <v>0</v>
          </cell>
          <cell r="GA170">
            <v>0</v>
          </cell>
          <cell r="GB170">
            <v>0</v>
          </cell>
          <cell r="GC170" t="str">
            <v>C36</v>
          </cell>
          <cell r="GD170">
            <v>0</v>
          </cell>
          <cell r="GE170">
            <v>0</v>
          </cell>
          <cell r="GF170">
            <v>0</v>
          </cell>
          <cell r="GG170">
            <v>0</v>
          </cell>
          <cell r="GH170">
            <v>0</v>
          </cell>
          <cell r="GI170" t="str">
            <v>C37</v>
          </cell>
          <cell r="GJ170">
            <v>0</v>
          </cell>
          <cell r="GK170">
            <v>0</v>
          </cell>
          <cell r="GL170">
            <v>0</v>
          </cell>
          <cell r="GM170">
            <v>0</v>
          </cell>
          <cell r="GN170">
            <v>0</v>
          </cell>
          <cell r="GO170" t="str">
            <v>C38</v>
          </cell>
          <cell r="GP170">
            <v>0</v>
          </cell>
          <cell r="GQ170">
            <v>0</v>
          </cell>
          <cell r="GR170">
            <v>0</v>
          </cell>
          <cell r="GS170">
            <v>0</v>
          </cell>
          <cell r="GT170">
            <v>0</v>
          </cell>
          <cell r="GU170" t="str">
            <v>C39</v>
          </cell>
          <cell r="GV170">
            <v>0</v>
          </cell>
          <cell r="GW170">
            <v>0</v>
          </cell>
          <cell r="GX170">
            <v>0</v>
          </cell>
          <cell r="GY170">
            <v>0</v>
          </cell>
          <cell r="GZ170">
            <v>0</v>
          </cell>
          <cell r="HA170" t="str">
            <v>C310</v>
          </cell>
          <cell r="HB170">
            <v>0</v>
          </cell>
          <cell r="HG170" t="str">
            <v>C310</v>
          </cell>
          <cell r="HH170">
            <v>0</v>
          </cell>
          <cell r="HM170" t="str">
            <v/>
          </cell>
          <cell r="HN170" t="str">
            <v/>
          </cell>
          <cell r="HS170">
            <v>3212</v>
          </cell>
          <cell r="HT170" t="str">
            <v>PKN</v>
          </cell>
          <cell r="HU170">
            <v>0</v>
          </cell>
          <cell r="HV170" t="str">
            <v>IND</v>
          </cell>
          <cell r="HW170">
            <v>0</v>
          </cell>
          <cell r="HX170" t="str">
            <v>MAT-W</v>
          </cell>
          <cell r="HY170">
            <v>0</v>
          </cell>
          <cell r="HZ170" t="str">
            <v>SEJ-W</v>
          </cell>
          <cell r="IA170">
            <v>0</v>
          </cell>
          <cell r="IB170" t="str">
            <v>IGR-W</v>
          </cell>
          <cell r="IC170">
            <v>0</v>
          </cell>
          <cell r="ID170" t="str">
            <v>SBO</v>
          </cell>
          <cell r="IE170">
            <v>0</v>
          </cell>
          <cell r="IF170" t="str">
            <v>PJO</v>
          </cell>
          <cell r="IG170">
            <v>0</v>
          </cell>
          <cell r="IH170" t="str">
            <v>PRA</v>
          </cell>
          <cell r="II170">
            <v>0</v>
          </cell>
          <cell r="IJ170" t="str">
            <v>JAW</v>
          </cell>
          <cell r="IK170">
            <v>0</v>
          </cell>
          <cell r="IL170" t="str">
            <v>ARB</v>
          </cell>
          <cell r="IM170">
            <v>0</v>
          </cell>
          <cell r="IN170" t="str">
            <v>PKM</v>
          </cell>
          <cell r="IO170">
            <v>0</v>
          </cell>
          <cell r="IP170" t="str">
            <v>MAT-P</v>
          </cell>
          <cell r="IQ170">
            <v>0</v>
          </cell>
          <cell r="IR170" t="str">
            <v>BIO-P</v>
          </cell>
          <cell r="IS170">
            <v>0</v>
          </cell>
          <cell r="IT170" t="str">
            <v>FIS-P</v>
          </cell>
          <cell r="IU170">
            <v>0</v>
          </cell>
          <cell r="IV170" t="str">
            <v>KIM-P</v>
          </cell>
          <cell r="IW170">
            <v>0</v>
          </cell>
          <cell r="IX170" t="str">
            <v>GEO-L</v>
          </cell>
          <cell r="IY170">
            <v>0</v>
          </cell>
          <cell r="IZ170" t="str">
            <v>IGR-L</v>
          </cell>
          <cell r="JA170">
            <v>0</v>
          </cell>
        </row>
        <row r="171">
          <cell r="Q171" t="str">
            <v/>
          </cell>
          <cell r="AB171">
            <v>168</v>
          </cell>
          <cell r="AC171">
            <v>16</v>
          </cell>
          <cell r="AD171">
            <v>3213</v>
          </cell>
          <cell r="AE171" t="str">
            <v>0004830701</v>
          </cell>
          <cell r="AF171" t="str">
            <v>IRAWAN SAIFUL EFENDI</v>
          </cell>
          <cell r="AG171" t="str">
            <v>L</v>
          </cell>
          <cell r="AH171" t="str">
            <v>10-AK.1</v>
          </cell>
          <cell r="AI171" t="str">
            <v>AGM</v>
          </cell>
          <cell r="AJ171">
            <v>0</v>
          </cell>
          <cell r="AK171">
            <v>0</v>
          </cell>
          <cell r="AL171">
            <v>0</v>
          </cell>
          <cell r="AM171">
            <v>0</v>
          </cell>
          <cell r="AN171">
            <v>0</v>
          </cell>
          <cell r="AO171" t="str">
            <v>PKN</v>
          </cell>
          <cell r="AP171">
            <v>0</v>
          </cell>
          <cell r="AQ171">
            <v>0</v>
          </cell>
          <cell r="AR171">
            <v>0</v>
          </cell>
          <cell r="AS171">
            <v>0</v>
          </cell>
          <cell r="AT171">
            <v>0</v>
          </cell>
          <cell r="AU171" t="str">
            <v>IND</v>
          </cell>
          <cell r="AV171">
            <v>0</v>
          </cell>
          <cell r="AW171">
            <v>0</v>
          </cell>
          <cell r="AX171">
            <v>0</v>
          </cell>
          <cell r="AY171">
            <v>0</v>
          </cell>
          <cell r="AZ171">
            <v>0</v>
          </cell>
          <cell r="BA171" t="str">
            <v>MAT</v>
          </cell>
          <cell r="BB171">
            <v>0</v>
          </cell>
          <cell r="BC171">
            <v>0</v>
          </cell>
          <cell r="BD171">
            <v>0</v>
          </cell>
          <cell r="BE171">
            <v>0</v>
          </cell>
          <cell r="BF171">
            <v>0</v>
          </cell>
          <cell r="BG171" t="str">
            <v>SEJ</v>
          </cell>
          <cell r="BH171">
            <v>0</v>
          </cell>
          <cell r="BI171">
            <v>0</v>
          </cell>
          <cell r="BJ171">
            <v>0</v>
          </cell>
          <cell r="BK171">
            <v>0</v>
          </cell>
          <cell r="BL171">
            <v>0</v>
          </cell>
          <cell r="BM171" t="str">
            <v>ING</v>
          </cell>
          <cell r="BN171">
            <v>0</v>
          </cell>
          <cell r="BO171">
            <v>0</v>
          </cell>
          <cell r="BP171">
            <v>0</v>
          </cell>
          <cell r="BQ171">
            <v>0</v>
          </cell>
          <cell r="BR171">
            <v>0</v>
          </cell>
          <cell r="BS171" t="str">
            <v>SBU</v>
          </cell>
          <cell r="BT171">
            <v>0</v>
          </cell>
          <cell r="BU171">
            <v>0</v>
          </cell>
          <cell r="BV171">
            <v>0</v>
          </cell>
          <cell r="BW171">
            <v>0</v>
          </cell>
          <cell r="BX171">
            <v>0</v>
          </cell>
          <cell r="BY171" t="str">
            <v>KWU</v>
          </cell>
          <cell r="BZ171">
            <v>0</v>
          </cell>
          <cell r="CA171">
            <v>0</v>
          </cell>
          <cell r="CB171">
            <v>0</v>
          </cell>
          <cell r="CC171">
            <v>0</v>
          </cell>
          <cell r="CD171">
            <v>0</v>
          </cell>
          <cell r="CE171" t="str">
            <v>POR</v>
          </cell>
          <cell r="CF171">
            <v>0</v>
          </cell>
          <cell r="CG171">
            <v>0</v>
          </cell>
          <cell r="CH171">
            <v>0</v>
          </cell>
          <cell r="CI171">
            <v>0</v>
          </cell>
          <cell r="CJ171">
            <v>0</v>
          </cell>
          <cell r="CK171" t="str">
            <v>JAW</v>
          </cell>
          <cell r="CL171">
            <v>0</v>
          </cell>
          <cell r="CM171">
            <v>0</v>
          </cell>
          <cell r="CN171">
            <v>0</v>
          </cell>
          <cell r="CO171">
            <v>0</v>
          </cell>
          <cell r="CP171">
            <v>0</v>
          </cell>
          <cell r="CQ171" t="str">
            <v>C11</v>
          </cell>
          <cell r="CR171">
            <v>0</v>
          </cell>
          <cell r="CS171">
            <v>0</v>
          </cell>
          <cell r="CT171">
            <v>0</v>
          </cell>
          <cell r="CU171">
            <v>0</v>
          </cell>
          <cell r="CV171">
            <v>0</v>
          </cell>
          <cell r="CW171" t="str">
            <v>C12</v>
          </cell>
          <cell r="CX171">
            <v>0</v>
          </cell>
          <cell r="CY171">
            <v>0</v>
          </cell>
          <cell r="CZ171">
            <v>0</v>
          </cell>
          <cell r="DA171">
            <v>0</v>
          </cell>
          <cell r="DB171">
            <v>0</v>
          </cell>
          <cell r="DC171" t="str">
            <v>C13</v>
          </cell>
          <cell r="DD171">
            <v>0</v>
          </cell>
          <cell r="DE171">
            <v>0</v>
          </cell>
          <cell r="DF171">
            <v>0</v>
          </cell>
          <cell r="DG171">
            <v>0</v>
          </cell>
          <cell r="DH171">
            <v>0</v>
          </cell>
          <cell r="DI171" t="str">
            <v>C21</v>
          </cell>
          <cell r="DJ171">
            <v>0</v>
          </cell>
          <cell r="DK171">
            <v>0</v>
          </cell>
          <cell r="DL171">
            <v>0</v>
          </cell>
          <cell r="DM171">
            <v>0</v>
          </cell>
          <cell r="DN171">
            <v>0</v>
          </cell>
          <cell r="DO171" t="str">
            <v>C22</v>
          </cell>
          <cell r="DP171">
            <v>0</v>
          </cell>
          <cell r="DQ171">
            <v>0</v>
          </cell>
          <cell r="DR171">
            <v>0</v>
          </cell>
          <cell r="DS171">
            <v>0</v>
          </cell>
          <cell r="DT171">
            <v>0</v>
          </cell>
          <cell r="DU171" t="str">
            <v>C23</v>
          </cell>
          <cell r="DV171">
            <v>0</v>
          </cell>
          <cell r="DW171">
            <v>0</v>
          </cell>
          <cell r="DX171">
            <v>0</v>
          </cell>
          <cell r="DY171">
            <v>0</v>
          </cell>
          <cell r="DZ171">
            <v>0</v>
          </cell>
          <cell r="EA171" t="str">
            <v>C24</v>
          </cell>
          <cell r="EB171">
            <v>0</v>
          </cell>
          <cell r="EC171">
            <v>0</v>
          </cell>
          <cell r="ED171">
            <v>0</v>
          </cell>
          <cell r="EE171">
            <v>0</v>
          </cell>
          <cell r="EF171">
            <v>0</v>
          </cell>
          <cell r="EG171" t="str">
            <v>C25</v>
          </cell>
          <cell r="EH171">
            <v>0</v>
          </cell>
          <cell r="EI171">
            <v>0</v>
          </cell>
          <cell r="EJ171">
            <v>0</v>
          </cell>
          <cell r="EK171">
            <v>0</v>
          </cell>
          <cell r="EL171">
            <v>0</v>
          </cell>
          <cell r="EM171" t="str">
            <v>C26</v>
          </cell>
          <cell r="EN171">
            <v>0</v>
          </cell>
          <cell r="EO171">
            <v>0</v>
          </cell>
          <cell r="EP171">
            <v>0</v>
          </cell>
          <cell r="EQ171">
            <v>0</v>
          </cell>
          <cell r="ER171">
            <v>0</v>
          </cell>
          <cell r="ES171" t="str">
            <v>C27</v>
          </cell>
          <cell r="ET171">
            <v>0</v>
          </cell>
          <cell r="EU171">
            <v>0</v>
          </cell>
          <cell r="EV171">
            <v>0</v>
          </cell>
          <cell r="EW171">
            <v>0</v>
          </cell>
          <cell r="EX171">
            <v>0</v>
          </cell>
          <cell r="EY171" t="str">
            <v>C31</v>
          </cell>
          <cell r="EZ171">
            <v>0</v>
          </cell>
          <cell r="FA171">
            <v>0</v>
          </cell>
          <cell r="FB171">
            <v>0</v>
          </cell>
          <cell r="FC171">
            <v>0</v>
          </cell>
          <cell r="FD171">
            <v>0</v>
          </cell>
          <cell r="FE171" t="str">
            <v>C32</v>
          </cell>
          <cell r="FF171">
            <v>0</v>
          </cell>
          <cell r="FG171">
            <v>0</v>
          </cell>
          <cell r="FH171">
            <v>0</v>
          </cell>
          <cell r="FI171">
            <v>0</v>
          </cell>
          <cell r="FJ171">
            <v>0</v>
          </cell>
          <cell r="FK171" t="str">
            <v>C33</v>
          </cell>
          <cell r="FL171">
            <v>0</v>
          </cell>
          <cell r="FM171">
            <v>0</v>
          </cell>
          <cell r="FN171">
            <v>0</v>
          </cell>
          <cell r="FO171">
            <v>0</v>
          </cell>
          <cell r="FP171">
            <v>0</v>
          </cell>
          <cell r="FQ171" t="str">
            <v>C34</v>
          </cell>
          <cell r="FR171">
            <v>0</v>
          </cell>
          <cell r="FS171">
            <v>0</v>
          </cell>
          <cell r="FT171">
            <v>0</v>
          </cell>
          <cell r="FU171">
            <v>0</v>
          </cell>
          <cell r="FV171">
            <v>0</v>
          </cell>
          <cell r="FW171" t="str">
            <v>C35</v>
          </cell>
          <cell r="FX171">
            <v>0</v>
          </cell>
          <cell r="FY171">
            <v>0</v>
          </cell>
          <cell r="FZ171">
            <v>0</v>
          </cell>
          <cell r="GA171">
            <v>0</v>
          </cell>
          <cell r="GB171">
            <v>0</v>
          </cell>
          <cell r="GC171" t="str">
            <v>C36</v>
          </cell>
          <cell r="GD171">
            <v>0</v>
          </cell>
          <cell r="GE171">
            <v>0</v>
          </cell>
          <cell r="GF171">
            <v>0</v>
          </cell>
          <cell r="GG171">
            <v>0</v>
          </cell>
          <cell r="GH171">
            <v>0</v>
          </cell>
          <cell r="GI171" t="str">
            <v>C37</v>
          </cell>
          <cell r="GJ171">
            <v>0</v>
          </cell>
          <cell r="GK171">
            <v>0</v>
          </cell>
          <cell r="GL171">
            <v>0</v>
          </cell>
          <cell r="GM171">
            <v>0</v>
          </cell>
          <cell r="GN171">
            <v>0</v>
          </cell>
          <cell r="GO171" t="str">
            <v>C38</v>
          </cell>
          <cell r="GP171">
            <v>0</v>
          </cell>
          <cell r="GQ171">
            <v>0</v>
          </cell>
          <cell r="GR171">
            <v>0</v>
          </cell>
          <cell r="GS171">
            <v>0</v>
          </cell>
          <cell r="GT171">
            <v>0</v>
          </cell>
          <cell r="GU171" t="str">
            <v>C39</v>
          </cell>
          <cell r="GV171">
            <v>0</v>
          </cell>
          <cell r="GW171">
            <v>0</v>
          </cell>
          <cell r="GX171">
            <v>0</v>
          </cell>
          <cell r="GY171">
            <v>0</v>
          </cell>
          <cell r="GZ171">
            <v>0</v>
          </cell>
          <cell r="HA171" t="str">
            <v>C310</v>
          </cell>
          <cell r="HB171">
            <v>0</v>
          </cell>
          <cell r="HG171" t="str">
            <v>C310</v>
          </cell>
          <cell r="HH171">
            <v>0</v>
          </cell>
          <cell r="HM171" t="str">
            <v/>
          </cell>
          <cell r="HN171" t="str">
            <v/>
          </cell>
          <cell r="HS171">
            <v>3213</v>
          </cell>
          <cell r="HT171" t="str">
            <v>PKN</v>
          </cell>
          <cell r="HU171">
            <v>0</v>
          </cell>
          <cell r="HV171" t="str">
            <v>IND</v>
          </cell>
          <cell r="HW171">
            <v>0</v>
          </cell>
          <cell r="HX171" t="str">
            <v>MAT-W</v>
          </cell>
          <cell r="HY171">
            <v>0</v>
          </cell>
          <cell r="HZ171" t="str">
            <v>SEJ-W</v>
          </cell>
          <cell r="IA171">
            <v>0</v>
          </cell>
          <cell r="IB171" t="str">
            <v>IGR-W</v>
          </cell>
          <cell r="IC171">
            <v>0</v>
          </cell>
          <cell r="ID171" t="str">
            <v>SBO</v>
          </cell>
          <cell r="IE171">
            <v>0</v>
          </cell>
          <cell r="IF171" t="str">
            <v>PJO</v>
          </cell>
          <cell r="IG171">
            <v>0</v>
          </cell>
          <cell r="IH171" t="str">
            <v>PRA</v>
          </cell>
          <cell r="II171">
            <v>0</v>
          </cell>
          <cell r="IJ171" t="str">
            <v>JAW</v>
          </cell>
          <cell r="IK171">
            <v>0</v>
          </cell>
          <cell r="IL171" t="str">
            <v>ARB</v>
          </cell>
          <cell r="IM171">
            <v>0</v>
          </cell>
          <cell r="IN171" t="str">
            <v>PKM</v>
          </cell>
          <cell r="IO171">
            <v>0</v>
          </cell>
          <cell r="IP171" t="str">
            <v>MAT-P</v>
          </cell>
          <cell r="IQ171">
            <v>0</v>
          </cell>
          <cell r="IR171" t="str">
            <v>BIO-P</v>
          </cell>
          <cell r="IS171">
            <v>0</v>
          </cell>
          <cell r="IT171" t="str">
            <v>FIS-P</v>
          </cell>
          <cell r="IU171">
            <v>0</v>
          </cell>
          <cell r="IV171" t="str">
            <v>KIM-P</v>
          </cell>
          <cell r="IW171">
            <v>0</v>
          </cell>
          <cell r="IX171" t="str">
            <v>GEO-L</v>
          </cell>
          <cell r="IY171">
            <v>0</v>
          </cell>
          <cell r="IZ171" t="str">
            <v>IGR-L</v>
          </cell>
          <cell r="JA171">
            <v>0</v>
          </cell>
        </row>
        <row r="172">
          <cell r="Q172" t="str">
            <v/>
          </cell>
          <cell r="AB172">
            <v>169</v>
          </cell>
          <cell r="AC172">
            <v>17</v>
          </cell>
          <cell r="AD172">
            <v>3214</v>
          </cell>
          <cell r="AF172" t="str">
            <v>KARDIKA SAFITRI</v>
          </cell>
          <cell r="AG172" t="str">
            <v>P</v>
          </cell>
          <cell r="AH172" t="str">
            <v>10-AK.1</v>
          </cell>
          <cell r="AI172" t="str">
            <v>AGM</v>
          </cell>
          <cell r="AJ172">
            <v>0</v>
          </cell>
          <cell r="AK172">
            <v>0</v>
          </cell>
          <cell r="AL172">
            <v>0</v>
          </cell>
          <cell r="AM172">
            <v>0</v>
          </cell>
          <cell r="AN172">
            <v>0</v>
          </cell>
          <cell r="AO172" t="str">
            <v>PKN</v>
          </cell>
          <cell r="AP172">
            <v>0</v>
          </cell>
          <cell r="AQ172">
            <v>0</v>
          </cell>
          <cell r="AR172">
            <v>0</v>
          </cell>
          <cell r="AS172">
            <v>0</v>
          </cell>
          <cell r="AT172">
            <v>0</v>
          </cell>
          <cell r="AU172" t="str">
            <v>IND</v>
          </cell>
          <cell r="AV172">
            <v>0</v>
          </cell>
          <cell r="AW172">
            <v>0</v>
          </cell>
          <cell r="AX172">
            <v>0</v>
          </cell>
          <cell r="AY172">
            <v>0</v>
          </cell>
          <cell r="AZ172">
            <v>0</v>
          </cell>
          <cell r="BA172" t="str">
            <v>MAT</v>
          </cell>
          <cell r="BB172">
            <v>0</v>
          </cell>
          <cell r="BC172">
            <v>0</v>
          </cell>
          <cell r="BD172">
            <v>0</v>
          </cell>
          <cell r="BE172">
            <v>0</v>
          </cell>
          <cell r="BF172">
            <v>0</v>
          </cell>
          <cell r="BG172" t="str">
            <v>SEJ</v>
          </cell>
          <cell r="BH172">
            <v>0</v>
          </cell>
          <cell r="BI172">
            <v>0</v>
          </cell>
          <cell r="BJ172">
            <v>0</v>
          </cell>
          <cell r="BK172">
            <v>0</v>
          </cell>
          <cell r="BL172">
            <v>0</v>
          </cell>
          <cell r="BM172" t="str">
            <v>ING</v>
          </cell>
          <cell r="BN172">
            <v>0</v>
          </cell>
          <cell r="BO172">
            <v>0</v>
          </cell>
          <cell r="BP172">
            <v>0</v>
          </cell>
          <cell r="BQ172">
            <v>0</v>
          </cell>
          <cell r="BR172">
            <v>0</v>
          </cell>
          <cell r="BS172" t="str">
            <v>SBU</v>
          </cell>
          <cell r="BT172">
            <v>0</v>
          </cell>
          <cell r="BU172">
            <v>0</v>
          </cell>
          <cell r="BV172">
            <v>0</v>
          </cell>
          <cell r="BW172">
            <v>0</v>
          </cell>
          <cell r="BX172">
            <v>0</v>
          </cell>
          <cell r="BY172" t="str">
            <v>KWU</v>
          </cell>
          <cell r="BZ172">
            <v>0</v>
          </cell>
          <cell r="CA172">
            <v>0</v>
          </cell>
          <cell r="CB172">
            <v>0</v>
          </cell>
          <cell r="CC172">
            <v>0</v>
          </cell>
          <cell r="CD172">
            <v>0</v>
          </cell>
          <cell r="CE172" t="str">
            <v>POR</v>
          </cell>
          <cell r="CF172">
            <v>0</v>
          </cell>
          <cell r="CG172">
            <v>0</v>
          </cell>
          <cell r="CH172">
            <v>0</v>
          </cell>
          <cell r="CI172">
            <v>0</v>
          </cell>
          <cell r="CJ172">
            <v>0</v>
          </cell>
          <cell r="CK172" t="str">
            <v>JAW</v>
          </cell>
          <cell r="CL172">
            <v>0</v>
          </cell>
          <cell r="CM172">
            <v>0</v>
          </cell>
          <cell r="CN172">
            <v>0</v>
          </cell>
          <cell r="CO172">
            <v>0</v>
          </cell>
          <cell r="CP172">
            <v>0</v>
          </cell>
          <cell r="CQ172" t="str">
            <v>C11</v>
          </cell>
          <cell r="CR172">
            <v>0</v>
          </cell>
          <cell r="CS172">
            <v>0</v>
          </cell>
          <cell r="CT172">
            <v>0</v>
          </cell>
          <cell r="CU172">
            <v>0</v>
          </cell>
          <cell r="CV172">
            <v>0</v>
          </cell>
          <cell r="CW172" t="str">
            <v>C12</v>
          </cell>
          <cell r="CX172">
            <v>0</v>
          </cell>
          <cell r="CY172">
            <v>0</v>
          </cell>
          <cell r="CZ172">
            <v>0</v>
          </cell>
          <cell r="DA172">
            <v>0</v>
          </cell>
          <cell r="DB172">
            <v>0</v>
          </cell>
          <cell r="DC172" t="str">
            <v>C13</v>
          </cell>
          <cell r="DD172">
            <v>0</v>
          </cell>
          <cell r="DE172">
            <v>0</v>
          </cell>
          <cell r="DF172">
            <v>0</v>
          </cell>
          <cell r="DG172">
            <v>0</v>
          </cell>
          <cell r="DH172">
            <v>0</v>
          </cell>
          <cell r="DI172" t="str">
            <v>C21</v>
          </cell>
          <cell r="DJ172">
            <v>0</v>
          </cell>
          <cell r="DK172">
            <v>0</v>
          </cell>
          <cell r="DL172">
            <v>0</v>
          </cell>
          <cell r="DM172">
            <v>0</v>
          </cell>
          <cell r="DN172">
            <v>0</v>
          </cell>
          <cell r="DO172" t="str">
            <v>C22</v>
          </cell>
          <cell r="DP172">
            <v>0</v>
          </cell>
          <cell r="DQ172">
            <v>0</v>
          </cell>
          <cell r="DR172">
            <v>0</v>
          </cell>
          <cell r="DS172">
            <v>0</v>
          </cell>
          <cell r="DT172">
            <v>0</v>
          </cell>
          <cell r="DU172" t="str">
            <v>C23</v>
          </cell>
          <cell r="DV172">
            <v>0</v>
          </cell>
          <cell r="DW172">
            <v>0</v>
          </cell>
          <cell r="DX172">
            <v>0</v>
          </cell>
          <cell r="DY172">
            <v>0</v>
          </cell>
          <cell r="DZ172">
            <v>0</v>
          </cell>
          <cell r="EA172" t="str">
            <v>C24</v>
          </cell>
          <cell r="EB172">
            <v>0</v>
          </cell>
          <cell r="EC172">
            <v>0</v>
          </cell>
          <cell r="ED172">
            <v>0</v>
          </cell>
          <cell r="EE172">
            <v>0</v>
          </cell>
          <cell r="EF172">
            <v>0</v>
          </cell>
          <cell r="EG172" t="str">
            <v>C25</v>
          </cell>
          <cell r="EH172">
            <v>0</v>
          </cell>
          <cell r="EI172">
            <v>0</v>
          </cell>
          <cell r="EJ172">
            <v>0</v>
          </cell>
          <cell r="EK172">
            <v>0</v>
          </cell>
          <cell r="EL172">
            <v>0</v>
          </cell>
          <cell r="EM172" t="str">
            <v>C26</v>
          </cell>
          <cell r="EN172">
            <v>0</v>
          </cell>
          <cell r="EO172">
            <v>0</v>
          </cell>
          <cell r="EP172">
            <v>0</v>
          </cell>
          <cell r="EQ172">
            <v>0</v>
          </cell>
          <cell r="ER172">
            <v>0</v>
          </cell>
          <cell r="ES172" t="str">
            <v>C27</v>
          </cell>
          <cell r="ET172">
            <v>0</v>
          </cell>
          <cell r="EU172">
            <v>0</v>
          </cell>
          <cell r="EV172">
            <v>0</v>
          </cell>
          <cell r="EW172">
            <v>0</v>
          </cell>
          <cell r="EX172">
            <v>0</v>
          </cell>
          <cell r="EY172" t="str">
            <v>C31</v>
          </cell>
          <cell r="EZ172">
            <v>0</v>
          </cell>
          <cell r="FA172">
            <v>0</v>
          </cell>
          <cell r="FB172">
            <v>0</v>
          </cell>
          <cell r="FC172">
            <v>0</v>
          </cell>
          <cell r="FD172">
            <v>0</v>
          </cell>
          <cell r="FE172" t="str">
            <v>C32</v>
          </cell>
          <cell r="FF172">
            <v>0</v>
          </cell>
          <cell r="FG172">
            <v>0</v>
          </cell>
          <cell r="FH172">
            <v>0</v>
          </cell>
          <cell r="FI172">
            <v>0</v>
          </cell>
          <cell r="FJ172">
            <v>0</v>
          </cell>
          <cell r="FK172" t="str">
            <v>C33</v>
          </cell>
          <cell r="FL172">
            <v>0</v>
          </cell>
          <cell r="FM172">
            <v>0</v>
          </cell>
          <cell r="FN172">
            <v>0</v>
          </cell>
          <cell r="FO172">
            <v>0</v>
          </cell>
          <cell r="FP172">
            <v>0</v>
          </cell>
          <cell r="FQ172" t="str">
            <v>C34</v>
          </cell>
          <cell r="FR172">
            <v>0</v>
          </cell>
          <cell r="FS172">
            <v>0</v>
          </cell>
          <cell r="FT172">
            <v>0</v>
          </cell>
          <cell r="FU172">
            <v>0</v>
          </cell>
          <cell r="FV172">
            <v>0</v>
          </cell>
          <cell r="FW172" t="str">
            <v>C35</v>
          </cell>
          <cell r="FX172">
            <v>0</v>
          </cell>
          <cell r="FY172">
            <v>0</v>
          </cell>
          <cell r="FZ172">
            <v>0</v>
          </cell>
          <cell r="GA172">
            <v>0</v>
          </cell>
          <cell r="GB172">
            <v>0</v>
          </cell>
          <cell r="GC172" t="str">
            <v>C36</v>
          </cell>
          <cell r="GD172">
            <v>0</v>
          </cell>
          <cell r="GE172">
            <v>0</v>
          </cell>
          <cell r="GF172">
            <v>0</v>
          </cell>
          <cell r="GG172">
            <v>0</v>
          </cell>
          <cell r="GH172">
            <v>0</v>
          </cell>
          <cell r="GI172" t="str">
            <v>C37</v>
          </cell>
          <cell r="GJ172">
            <v>0</v>
          </cell>
          <cell r="GK172">
            <v>0</v>
          </cell>
          <cell r="GL172">
            <v>0</v>
          </cell>
          <cell r="GM172">
            <v>0</v>
          </cell>
          <cell r="GN172">
            <v>0</v>
          </cell>
          <cell r="GO172" t="str">
            <v>C38</v>
          </cell>
          <cell r="GP172">
            <v>0</v>
          </cell>
          <cell r="GQ172">
            <v>0</v>
          </cell>
          <cell r="GR172">
            <v>0</v>
          </cell>
          <cell r="GS172">
            <v>0</v>
          </cell>
          <cell r="GT172">
            <v>0</v>
          </cell>
          <cell r="GU172" t="str">
            <v>C39</v>
          </cell>
          <cell r="GV172">
            <v>0</v>
          </cell>
          <cell r="GW172">
            <v>0</v>
          </cell>
          <cell r="GX172">
            <v>0</v>
          </cell>
          <cell r="GY172">
            <v>0</v>
          </cell>
          <cell r="GZ172">
            <v>0</v>
          </cell>
          <cell r="HA172" t="str">
            <v>C310</v>
          </cell>
          <cell r="HB172">
            <v>0</v>
          </cell>
          <cell r="HG172" t="str">
            <v>C310</v>
          </cell>
          <cell r="HH172">
            <v>0</v>
          </cell>
          <cell r="HM172" t="str">
            <v/>
          </cell>
          <cell r="HN172" t="str">
            <v/>
          </cell>
          <cell r="HS172">
            <v>3214</v>
          </cell>
          <cell r="HT172" t="str">
            <v>PKN</v>
          </cell>
          <cell r="HU172">
            <v>0</v>
          </cell>
          <cell r="HV172" t="str">
            <v>IND</v>
          </cell>
          <cell r="HW172">
            <v>0</v>
          </cell>
          <cell r="HX172" t="str">
            <v>MAT-W</v>
          </cell>
          <cell r="HY172">
            <v>0</v>
          </cell>
          <cell r="HZ172" t="str">
            <v>SEJ-W</v>
          </cell>
          <cell r="IA172">
            <v>0</v>
          </cell>
          <cell r="IB172" t="str">
            <v>IGR-W</v>
          </cell>
          <cell r="IC172">
            <v>0</v>
          </cell>
          <cell r="ID172" t="str">
            <v>SBO</v>
          </cell>
          <cell r="IE172">
            <v>0</v>
          </cell>
          <cell r="IF172" t="str">
            <v>PJO</v>
          </cell>
          <cell r="IG172">
            <v>0</v>
          </cell>
          <cell r="IH172" t="str">
            <v>PRA</v>
          </cell>
          <cell r="II172">
            <v>0</v>
          </cell>
          <cell r="IJ172" t="str">
            <v>JAW</v>
          </cell>
          <cell r="IK172">
            <v>0</v>
          </cell>
          <cell r="IL172" t="str">
            <v>ARB</v>
          </cell>
          <cell r="IM172">
            <v>0</v>
          </cell>
          <cell r="IN172" t="str">
            <v>PKM</v>
          </cell>
          <cell r="IO172">
            <v>0</v>
          </cell>
          <cell r="IP172" t="str">
            <v>MAT-P</v>
          </cell>
          <cell r="IQ172">
            <v>0</v>
          </cell>
          <cell r="IR172" t="str">
            <v>BIO-P</v>
          </cell>
          <cell r="IS172">
            <v>0</v>
          </cell>
          <cell r="IT172" t="str">
            <v>FIS-P</v>
          </cell>
          <cell r="IU172">
            <v>0</v>
          </cell>
          <cell r="IV172" t="str">
            <v>KIM-P</v>
          </cell>
          <cell r="IW172">
            <v>0</v>
          </cell>
          <cell r="IX172" t="str">
            <v>GEO-L</v>
          </cell>
          <cell r="IY172">
            <v>0</v>
          </cell>
          <cell r="IZ172" t="str">
            <v>IGR-L</v>
          </cell>
          <cell r="JA172">
            <v>0</v>
          </cell>
        </row>
        <row r="173">
          <cell r="Q173" t="str">
            <v/>
          </cell>
          <cell r="AB173">
            <v>170</v>
          </cell>
          <cell r="AC173">
            <v>18</v>
          </cell>
          <cell r="AD173">
            <v>3215</v>
          </cell>
          <cell r="AE173" t="str">
            <v>0011770751</v>
          </cell>
          <cell r="AF173" t="str">
            <v>KELIK SETIAWAN</v>
          </cell>
          <cell r="AG173" t="str">
            <v>L</v>
          </cell>
          <cell r="AH173" t="str">
            <v>10-AK.1</v>
          </cell>
          <cell r="AI173" t="str">
            <v>AGM</v>
          </cell>
          <cell r="AJ173">
            <v>0</v>
          </cell>
          <cell r="AK173">
            <v>0</v>
          </cell>
          <cell r="AL173">
            <v>0</v>
          </cell>
          <cell r="AM173">
            <v>0</v>
          </cell>
          <cell r="AN173">
            <v>0</v>
          </cell>
          <cell r="AO173" t="str">
            <v>PKN</v>
          </cell>
          <cell r="AP173">
            <v>0</v>
          </cell>
          <cell r="AQ173">
            <v>0</v>
          </cell>
          <cell r="AR173">
            <v>0</v>
          </cell>
          <cell r="AS173">
            <v>0</v>
          </cell>
          <cell r="AT173">
            <v>0</v>
          </cell>
          <cell r="AU173" t="str">
            <v>IND</v>
          </cell>
          <cell r="AV173">
            <v>0</v>
          </cell>
          <cell r="AW173">
            <v>0</v>
          </cell>
          <cell r="AX173">
            <v>0</v>
          </cell>
          <cell r="AY173">
            <v>0</v>
          </cell>
          <cell r="AZ173">
            <v>0</v>
          </cell>
          <cell r="BA173" t="str">
            <v>MAT</v>
          </cell>
          <cell r="BB173">
            <v>0</v>
          </cell>
          <cell r="BC173">
            <v>0</v>
          </cell>
          <cell r="BD173">
            <v>0</v>
          </cell>
          <cell r="BE173">
            <v>0</v>
          </cell>
          <cell r="BF173">
            <v>0</v>
          </cell>
          <cell r="BG173" t="str">
            <v>SEJ</v>
          </cell>
          <cell r="BH173">
            <v>0</v>
          </cell>
          <cell r="BI173">
            <v>0</v>
          </cell>
          <cell r="BJ173">
            <v>0</v>
          </cell>
          <cell r="BK173">
            <v>0</v>
          </cell>
          <cell r="BL173">
            <v>0</v>
          </cell>
          <cell r="BM173" t="str">
            <v>ING</v>
          </cell>
          <cell r="BN173">
            <v>0</v>
          </cell>
          <cell r="BO173">
            <v>0</v>
          </cell>
          <cell r="BP173">
            <v>0</v>
          </cell>
          <cell r="BQ173">
            <v>0</v>
          </cell>
          <cell r="BR173">
            <v>0</v>
          </cell>
          <cell r="BS173" t="str">
            <v>SBU</v>
          </cell>
          <cell r="BT173">
            <v>0</v>
          </cell>
          <cell r="BU173">
            <v>0</v>
          </cell>
          <cell r="BV173">
            <v>0</v>
          </cell>
          <cell r="BW173">
            <v>0</v>
          </cell>
          <cell r="BX173">
            <v>0</v>
          </cell>
          <cell r="BY173" t="str">
            <v>KWU</v>
          </cell>
          <cell r="BZ173">
            <v>0</v>
          </cell>
          <cell r="CA173">
            <v>0</v>
          </cell>
          <cell r="CB173">
            <v>0</v>
          </cell>
          <cell r="CC173">
            <v>0</v>
          </cell>
          <cell r="CD173">
            <v>0</v>
          </cell>
          <cell r="CE173" t="str">
            <v>POR</v>
          </cell>
          <cell r="CF173">
            <v>0</v>
          </cell>
          <cell r="CG173">
            <v>0</v>
          </cell>
          <cell r="CH173">
            <v>0</v>
          </cell>
          <cell r="CI173">
            <v>0</v>
          </cell>
          <cell r="CJ173">
            <v>0</v>
          </cell>
          <cell r="CK173" t="str">
            <v>JAW</v>
          </cell>
          <cell r="CL173">
            <v>0</v>
          </cell>
          <cell r="CM173">
            <v>0</v>
          </cell>
          <cell r="CN173">
            <v>0</v>
          </cell>
          <cell r="CO173">
            <v>0</v>
          </cell>
          <cell r="CP173">
            <v>0</v>
          </cell>
          <cell r="CQ173" t="str">
            <v>C11</v>
          </cell>
          <cell r="CR173">
            <v>0</v>
          </cell>
          <cell r="CS173">
            <v>0</v>
          </cell>
          <cell r="CT173">
            <v>0</v>
          </cell>
          <cell r="CU173">
            <v>0</v>
          </cell>
          <cell r="CV173">
            <v>0</v>
          </cell>
          <cell r="CW173" t="str">
            <v>C12</v>
          </cell>
          <cell r="CX173">
            <v>0</v>
          </cell>
          <cell r="CY173">
            <v>0</v>
          </cell>
          <cell r="CZ173">
            <v>0</v>
          </cell>
          <cell r="DA173">
            <v>0</v>
          </cell>
          <cell r="DB173">
            <v>0</v>
          </cell>
          <cell r="DC173" t="str">
            <v>C13</v>
          </cell>
          <cell r="DD173">
            <v>0</v>
          </cell>
          <cell r="DE173">
            <v>0</v>
          </cell>
          <cell r="DF173">
            <v>0</v>
          </cell>
          <cell r="DG173">
            <v>0</v>
          </cell>
          <cell r="DH173">
            <v>0</v>
          </cell>
          <cell r="DI173" t="str">
            <v>C21</v>
          </cell>
          <cell r="DJ173">
            <v>0</v>
          </cell>
          <cell r="DK173">
            <v>0</v>
          </cell>
          <cell r="DL173">
            <v>0</v>
          </cell>
          <cell r="DM173">
            <v>0</v>
          </cell>
          <cell r="DN173">
            <v>0</v>
          </cell>
          <cell r="DO173" t="str">
            <v>C22</v>
          </cell>
          <cell r="DP173">
            <v>0</v>
          </cell>
          <cell r="DQ173">
            <v>0</v>
          </cell>
          <cell r="DR173">
            <v>0</v>
          </cell>
          <cell r="DS173">
            <v>0</v>
          </cell>
          <cell r="DT173">
            <v>0</v>
          </cell>
          <cell r="DU173" t="str">
            <v>C23</v>
          </cell>
          <cell r="DV173">
            <v>0</v>
          </cell>
          <cell r="DW173">
            <v>0</v>
          </cell>
          <cell r="DX173">
            <v>0</v>
          </cell>
          <cell r="DY173">
            <v>0</v>
          </cell>
          <cell r="DZ173">
            <v>0</v>
          </cell>
          <cell r="EA173" t="str">
            <v>C24</v>
          </cell>
          <cell r="EB173">
            <v>0</v>
          </cell>
          <cell r="EC173">
            <v>0</v>
          </cell>
          <cell r="ED173">
            <v>0</v>
          </cell>
          <cell r="EE173">
            <v>0</v>
          </cell>
          <cell r="EF173">
            <v>0</v>
          </cell>
          <cell r="EG173" t="str">
            <v>C25</v>
          </cell>
          <cell r="EH173">
            <v>0</v>
          </cell>
          <cell r="EI173">
            <v>0</v>
          </cell>
          <cell r="EJ173">
            <v>0</v>
          </cell>
          <cell r="EK173">
            <v>0</v>
          </cell>
          <cell r="EL173">
            <v>0</v>
          </cell>
          <cell r="EM173" t="str">
            <v>C26</v>
          </cell>
          <cell r="EN173">
            <v>0</v>
          </cell>
          <cell r="EO173">
            <v>0</v>
          </cell>
          <cell r="EP173">
            <v>0</v>
          </cell>
          <cell r="EQ173">
            <v>0</v>
          </cell>
          <cell r="ER173">
            <v>0</v>
          </cell>
          <cell r="ES173" t="str">
            <v>C27</v>
          </cell>
          <cell r="ET173">
            <v>0</v>
          </cell>
          <cell r="EU173">
            <v>0</v>
          </cell>
          <cell r="EV173">
            <v>0</v>
          </cell>
          <cell r="EW173">
            <v>0</v>
          </cell>
          <cell r="EX173">
            <v>0</v>
          </cell>
          <cell r="EY173" t="str">
            <v>C31</v>
          </cell>
          <cell r="EZ173">
            <v>0</v>
          </cell>
          <cell r="FA173">
            <v>0</v>
          </cell>
          <cell r="FB173">
            <v>0</v>
          </cell>
          <cell r="FC173">
            <v>0</v>
          </cell>
          <cell r="FD173">
            <v>0</v>
          </cell>
          <cell r="FE173" t="str">
            <v>C32</v>
          </cell>
          <cell r="FF173">
            <v>0</v>
          </cell>
          <cell r="FG173">
            <v>0</v>
          </cell>
          <cell r="FH173">
            <v>0</v>
          </cell>
          <cell r="FI173">
            <v>0</v>
          </cell>
          <cell r="FJ173">
            <v>0</v>
          </cell>
          <cell r="FK173" t="str">
            <v>C33</v>
          </cell>
          <cell r="FL173">
            <v>0</v>
          </cell>
          <cell r="FM173">
            <v>0</v>
          </cell>
          <cell r="FN173">
            <v>0</v>
          </cell>
          <cell r="FO173">
            <v>0</v>
          </cell>
          <cell r="FP173">
            <v>0</v>
          </cell>
          <cell r="FQ173" t="str">
            <v>C34</v>
          </cell>
          <cell r="FR173">
            <v>0</v>
          </cell>
          <cell r="FS173">
            <v>0</v>
          </cell>
          <cell r="FT173">
            <v>0</v>
          </cell>
          <cell r="FU173">
            <v>0</v>
          </cell>
          <cell r="FV173">
            <v>0</v>
          </cell>
          <cell r="FW173" t="str">
            <v>C35</v>
          </cell>
          <cell r="FX173">
            <v>0</v>
          </cell>
          <cell r="FY173">
            <v>0</v>
          </cell>
          <cell r="FZ173">
            <v>0</v>
          </cell>
          <cell r="GA173">
            <v>0</v>
          </cell>
          <cell r="GB173">
            <v>0</v>
          </cell>
          <cell r="GC173" t="str">
            <v>C36</v>
          </cell>
          <cell r="GD173">
            <v>0</v>
          </cell>
          <cell r="GE173">
            <v>0</v>
          </cell>
          <cell r="GF173">
            <v>0</v>
          </cell>
          <cell r="GG173">
            <v>0</v>
          </cell>
          <cell r="GH173">
            <v>0</v>
          </cell>
          <cell r="GI173" t="str">
            <v>C37</v>
          </cell>
          <cell r="GJ173">
            <v>0</v>
          </cell>
          <cell r="GK173">
            <v>0</v>
          </cell>
          <cell r="GL173">
            <v>0</v>
          </cell>
          <cell r="GM173">
            <v>0</v>
          </cell>
          <cell r="GN173">
            <v>0</v>
          </cell>
          <cell r="GO173" t="str">
            <v>C38</v>
          </cell>
          <cell r="GP173">
            <v>0</v>
          </cell>
          <cell r="GQ173">
            <v>0</v>
          </cell>
          <cell r="GR173">
            <v>0</v>
          </cell>
          <cell r="GS173">
            <v>0</v>
          </cell>
          <cell r="GT173">
            <v>0</v>
          </cell>
          <cell r="GU173" t="str">
            <v>C39</v>
          </cell>
          <cell r="GV173">
            <v>0</v>
          </cell>
          <cell r="GW173">
            <v>0</v>
          </cell>
          <cell r="GX173">
            <v>0</v>
          </cell>
          <cell r="GY173">
            <v>0</v>
          </cell>
          <cell r="GZ173">
            <v>0</v>
          </cell>
          <cell r="HA173" t="str">
            <v>C310</v>
          </cell>
          <cell r="HB173">
            <v>0</v>
          </cell>
          <cell r="HG173" t="str">
            <v>C310</v>
          </cell>
          <cell r="HH173">
            <v>0</v>
          </cell>
          <cell r="HM173" t="str">
            <v/>
          </cell>
          <cell r="HN173" t="str">
            <v/>
          </cell>
          <cell r="HS173">
            <v>3215</v>
          </cell>
          <cell r="HT173" t="str">
            <v>PKN</v>
          </cell>
          <cell r="HU173">
            <v>0</v>
          </cell>
          <cell r="HV173" t="str">
            <v>IND</v>
          </cell>
          <cell r="HW173">
            <v>0</v>
          </cell>
          <cell r="HX173" t="str">
            <v>MAT-W</v>
          </cell>
          <cell r="HY173">
            <v>0</v>
          </cell>
          <cell r="HZ173" t="str">
            <v>SEJ-W</v>
          </cell>
          <cell r="IA173">
            <v>0</v>
          </cell>
          <cell r="IB173" t="str">
            <v>IGR-W</v>
          </cell>
          <cell r="IC173">
            <v>0</v>
          </cell>
          <cell r="ID173" t="str">
            <v>SBO</v>
          </cell>
          <cell r="IE173">
            <v>0</v>
          </cell>
          <cell r="IF173" t="str">
            <v>PJO</v>
          </cell>
          <cell r="IG173">
            <v>0</v>
          </cell>
          <cell r="IH173" t="str">
            <v>PRA</v>
          </cell>
          <cell r="II173">
            <v>0</v>
          </cell>
          <cell r="IJ173" t="str">
            <v>JAW</v>
          </cell>
          <cell r="IK173">
            <v>0</v>
          </cell>
          <cell r="IL173" t="str">
            <v>ARB</v>
          </cell>
          <cell r="IM173">
            <v>0</v>
          </cell>
          <cell r="IN173" t="str">
            <v>PKM</v>
          </cell>
          <cell r="IO173">
            <v>0</v>
          </cell>
          <cell r="IP173" t="str">
            <v>MAT-P</v>
          </cell>
          <cell r="IQ173">
            <v>0</v>
          </cell>
          <cell r="IR173" t="str">
            <v>BIO-P</v>
          </cell>
          <cell r="IS173">
            <v>0</v>
          </cell>
          <cell r="IT173" t="str">
            <v>FIS-P</v>
          </cell>
          <cell r="IU173">
            <v>0</v>
          </cell>
          <cell r="IV173" t="str">
            <v>KIM-P</v>
          </cell>
          <cell r="IW173">
            <v>0</v>
          </cell>
          <cell r="IX173" t="str">
            <v>GEO-L</v>
          </cell>
          <cell r="IY173">
            <v>0</v>
          </cell>
          <cell r="IZ173" t="str">
            <v>IGR-L</v>
          </cell>
          <cell r="JA173">
            <v>0</v>
          </cell>
        </row>
        <row r="174">
          <cell r="Q174" t="str">
            <v/>
          </cell>
          <cell r="AB174">
            <v>171</v>
          </cell>
          <cell r="AC174">
            <v>19</v>
          </cell>
          <cell r="AD174">
            <v>3216</v>
          </cell>
          <cell r="AF174" t="str">
            <v>LASMIATI</v>
          </cell>
          <cell r="AG174" t="str">
            <v>P</v>
          </cell>
          <cell r="AH174" t="str">
            <v>10-AK.1</v>
          </cell>
          <cell r="AI174" t="str">
            <v>AGM</v>
          </cell>
          <cell r="AJ174">
            <v>0</v>
          </cell>
          <cell r="AK174">
            <v>0</v>
          </cell>
          <cell r="AL174">
            <v>0</v>
          </cell>
          <cell r="AM174">
            <v>0</v>
          </cell>
          <cell r="AN174">
            <v>0</v>
          </cell>
          <cell r="AO174" t="str">
            <v>PKN</v>
          </cell>
          <cell r="AP174">
            <v>0</v>
          </cell>
          <cell r="AQ174">
            <v>0</v>
          </cell>
          <cell r="AR174">
            <v>0</v>
          </cell>
          <cell r="AS174">
            <v>0</v>
          </cell>
          <cell r="AT174">
            <v>0</v>
          </cell>
          <cell r="AU174" t="str">
            <v>IND</v>
          </cell>
          <cell r="AV174">
            <v>0</v>
          </cell>
          <cell r="AW174">
            <v>0</v>
          </cell>
          <cell r="AX174">
            <v>0</v>
          </cell>
          <cell r="AY174">
            <v>0</v>
          </cell>
          <cell r="AZ174">
            <v>0</v>
          </cell>
          <cell r="BA174" t="str">
            <v>MAT</v>
          </cell>
          <cell r="BB174">
            <v>0</v>
          </cell>
          <cell r="BC174">
            <v>0</v>
          </cell>
          <cell r="BD174">
            <v>0</v>
          </cell>
          <cell r="BE174">
            <v>0</v>
          </cell>
          <cell r="BF174">
            <v>0</v>
          </cell>
          <cell r="BG174" t="str">
            <v>SEJ</v>
          </cell>
          <cell r="BH174">
            <v>0</v>
          </cell>
          <cell r="BI174">
            <v>0</v>
          </cell>
          <cell r="BJ174">
            <v>0</v>
          </cell>
          <cell r="BK174">
            <v>0</v>
          </cell>
          <cell r="BL174">
            <v>0</v>
          </cell>
          <cell r="BM174" t="str">
            <v>ING</v>
          </cell>
          <cell r="BN174">
            <v>0</v>
          </cell>
          <cell r="BO174">
            <v>0</v>
          </cell>
          <cell r="BP174">
            <v>0</v>
          </cell>
          <cell r="BQ174">
            <v>0</v>
          </cell>
          <cell r="BR174">
            <v>0</v>
          </cell>
          <cell r="BS174" t="str">
            <v>SBU</v>
          </cell>
          <cell r="BT174">
            <v>0</v>
          </cell>
          <cell r="BU174">
            <v>0</v>
          </cell>
          <cell r="BV174">
            <v>0</v>
          </cell>
          <cell r="BW174">
            <v>0</v>
          </cell>
          <cell r="BX174">
            <v>0</v>
          </cell>
          <cell r="BY174" t="str">
            <v>KWU</v>
          </cell>
          <cell r="BZ174">
            <v>0</v>
          </cell>
          <cell r="CA174">
            <v>0</v>
          </cell>
          <cell r="CB174">
            <v>0</v>
          </cell>
          <cell r="CC174">
            <v>0</v>
          </cell>
          <cell r="CD174">
            <v>0</v>
          </cell>
          <cell r="CE174" t="str">
            <v>POR</v>
          </cell>
          <cell r="CF174">
            <v>0</v>
          </cell>
          <cell r="CG174">
            <v>0</v>
          </cell>
          <cell r="CH174">
            <v>0</v>
          </cell>
          <cell r="CI174">
            <v>0</v>
          </cell>
          <cell r="CJ174">
            <v>0</v>
          </cell>
          <cell r="CK174" t="str">
            <v>JAW</v>
          </cell>
          <cell r="CL174">
            <v>0</v>
          </cell>
          <cell r="CM174">
            <v>0</v>
          </cell>
          <cell r="CN174">
            <v>0</v>
          </cell>
          <cell r="CO174">
            <v>0</v>
          </cell>
          <cell r="CP174">
            <v>0</v>
          </cell>
          <cell r="CQ174" t="str">
            <v>C11</v>
          </cell>
          <cell r="CR174">
            <v>0</v>
          </cell>
          <cell r="CS174">
            <v>0</v>
          </cell>
          <cell r="CT174">
            <v>0</v>
          </cell>
          <cell r="CU174">
            <v>0</v>
          </cell>
          <cell r="CV174">
            <v>0</v>
          </cell>
          <cell r="CW174" t="str">
            <v>C12</v>
          </cell>
          <cell r="CX174">
            <v>0</v>
          </cell>
          <cell r="CY174">
            <v>0</v>
          </cell>
          <cell r="CZ174">
            <v>0</v>
          </cell>
          <cell r="DA174">
            <v>0</v>
          </cell>
          <cell r="DB174">
            <v>0</v>
          </cell>
          <cell r="DC174" t="str">
            <v>C13</v>
          </cell>
          <cell r="DD174">
            <v>0</v>
          </cell>
          <cell r="DE174">
            <v>0</v>
          </cell>
          <cell r="DF174">
            <v>0</v>
          </cell>
          <cell r="DG174">
            <v>0</v>
          </cell>
          <cell r="DH174">
            <v>0</v>
          </cell>
          <cell r="DI174" t="str">
            <v>C21</v>
          </cell>
          <cell r="DJ174">
            <v>0</v>
          </cell>
          <cell r="DK174">
            <v>0</v>
          </cell>
          <cell r="DL174">
            <v>0</v>
          </cell>
          <cell r="DM174">
            <v>0</v>
          </cell>
          <cell r="DN174">
            <v>0</v>
          </cell>
          <cell r="DO174" t="str">
            <v>C22</v>
          </cell>
          <cell r="DP174">
            <v>0</v>
          </cell>
          <cell r="DQ174">
            <v>0</v>
          </cell>
          <cell r="DR174">
            <v>0</v>
          </cell>
          <cell r="DS174">
            <v>0</v>
          </cell>
          <cell r="DT174">
            <v>0</v>
          </cell>
          <cell r="DU174" t="str">
            <v>C23</v>
          </cell>
          <cell r="DV174">
            <v>0</v>
          </cell>
          <cell r="DW174">
            <v>0</v>
          </cell>
          <cell r="DX174">
            <v>0</v>
          </cell>
          <cell r="DY174">
            <v>0</v>
          </cell>
          <cell r="DZ174">
            <v>0</v>
          </cell>
          <cell r="EA174" t="str">
            <v>C24</v>
          </cell>
          <cell r="EB174">
            <v>0</v>
          </cell>
          <cell r="EC174">
            <v>0</v>
          </cell>
          <cell r="ED174">
            <v>0</v>
          </cell>
          <cell r="EE174">
            <v>0</v>
          </cell>
          <cell r="EF174">
            <v>0</v>
          </cell>
          <cell r="EG174" t="str">
            <v>C25</v>
          </cell>
          <cell r="EH174">
            <v>0</v>
          </cell>
          <cell r="EI174">
            <v>0</v>
          </cell>
          <cell r="EJ174">
            <v>0</v>
          </cell>
          <cell r="EK174">
            <v>0</v>
          </cell>
          <cell r="EL174">
            <v>0</v>
          </cell>
          <cell r="EM174" t="str">
            <v>C26</v>
          </cell>
          <cell r="EN174">
            <v>0</v>
          </cell>
          <cell r="EO174">
            <v>0</v>
          </cell>
          <cell r="EP174">
            <v>0</v>
          </cell>
          <cell r="EQ174">
            <v>0</v>
          </cell>
          <cell r="ER174">
            <v>0</v>
          </cell>
          <cell r="ES174" t="str">
            <v>C27</v>
          </cell>
          <cell r="ET174">
            <v>0</v>
          </cell>
          <cell r="EU174">
            <v>0</v>
          </cell>
          <cell r="EV174">
            <v>0</v>
          </cell>
          <cell r="EW174">
            <v>0</v>
          </cell>
          <cell r="EX174">
            <v>0</v>
          </cell>
          <cell r="EY174" t="str">
            <v>C31</v>
          </cell>
          <cell r="EZ174">
            <v>0</v>
          </cell>
          <cell r="FA174">
            <v>0</v>
          </cell>
          <cell r="FB174">
            <v>0</v>
          </cell>
          <cell r="FC174">
            <v>0</v>
          </cell>
          <cell r="FD174">
            <v>0</v>
          </cell>
          <cell r="FE174" t="str">
            <v>C32</v>
          </cell>
          <cell r="FF174">
            <v>0</v>
          </cell>
          <cell r="FG174">
            <v>0</v>
          </cell>
          <cell r="FH174">
            <v>0</v>
          </cell>
          <cell r="FI174">
            <v>0</v>
          </cell>
          <cell r="FJ174">
            <v>0</v>
          </cell>
          <cell r="FK174" t="str">
            <v>C33</v>
          </cell>
          <cell r="FL174">
            <v>0</v>
          </cell>
          <cell r="FM174">
            <v>0</v>
          </cell>
          <cell r="FN174">
            <v>0</v>
          </cell>
          <cell r="FO174">
            <v>0</v>
          </cell>
          <cell r="FP174">
            <v>0</v>
          </cell>
          <cell r="FQ174" t="str">
            <v>C34</v>
          </cell>
          <cell r="FR174">
            <v>0</v>
          </cell>
          <cell r="FS174">
            <v>0</v>
          </cell>
          <cell r="FT174">
            <v>0</v>
          </cell>
          <cell r="FU174">
            <v>0</v>
          </cell>
          <cell r="FV174">
            <v>0</v>
          </cell>
          <cell r="FW174" t="str">
            <v>C35</v>
          </cell>
          <cell r="FX174">
            <v>0</v>
          </cell>
          <cell r="FY174">
            <v>0</v>
          </cell>
          <cell r="FZ174">
            <v>0</v>
          </cell>
          <cell r="GA174">
            <v>0</v>
          </cell>
          <cell r="GB174">
            <v>0</v>
          </cell>
          <cell r="GC174" t="str">
            <v>C36</v>
          </cell>
          <cell r="GD174">
            <v>0</v>
          </cell>
          <cell r="GE174">
            <v>0</v>
          </cell>
          <cell r="GF174">
            <v>0</v>
          </cell>
          <cell r="GG174">
            <v>0</v>
          </cell>
          <cell r="GH174">
            <v>0</v>
          </cell>
          <cell r="GI174" t="str">
            <v>C37</v>
          </cell>
          <cell r="GJ174">
            <v>0</v>
          </cell>
          <cell r="GK174">
            <v>0</v>
          </cell>
          <cell r="GL174">
            <v>0</v>
          </cell>
          <cell r="GM174">
            <v>0</v>
          </cell>
          <cell r="GN174">
            <v>0</v>
          </cell>
          <cell r="GO174" t="str">
            <v>C38</v>
          </cell>
          <cell r="GP174">
            <v>0</v>
          </cell>
          <cell r="GQ174">
            <v>0</v>
          </cell>
          <cell r="GR174">
            <v>0</v>
          </cell>
          <cell r="GS174">
            <v>0</v>
          </cell>
          <cell r="GT174">
            <v>0</v>
          </cell>
          <cell r="GU174" t="str">
            <v>C39</v>
          </cell>
          <cell r="GV174">
            <v>0</v>
          </cell>
          <cell r="GW174">
            <v>0</v>
          </cell>
          <cell r="GX174">
            <v>0</v>
          </cell>
          <cell r="GY174">
            <v>0</v>
          </cell>
          <cell r="GZ174">
            <v>0</v>
          </cell>
          <cell r="HA174" t="str">
            <v>C310</v>
          </cell>
          <cell r="HB174">
            <v>0</v>
          </cell>
          <cell r="HG174" t="str">
            <v>C310</v>
          </cell>
          <cell r="HH174">
            <v>0</v>
          </cell>
          <cell r="HM174" t="str">
            <v/>
          </cell>
          <cell r="HN174" t="str">
            <v/>
          </cell>
          <cell r="HS174">
            <v>3216</v>
          </cell>
          <cell r="HT174" t="str">
            <v>PKN</v>
          </cell>
          <cell r="HU174">
            <v>0</v>
          </cell>
          <cell r="HV174" t="str">
            <v>IND</v>
          </cell>
          <cell r="HW174">
            <v>0</v>
          </cell>
          <cell r="HX174" t="str">
            <v>MAT-W</v>
          </cell>
          <cell r="HY174">
            <v>0</v>
          </cell>
          <cell r="HZ174" t="str">
            <v>SEJ-W</v>
          </cell>
          <cell r="IA174">
            <v>0</v>
          </cell>
          <cell r="IB174" t="str">
            <v>IGR-W</v>
          </cell>
          <cell r="IC174">
            <v>0</v>
          </cell>
          <cell r="ID174" t="str">
            <v>SBO</v>
          </cell>
          <cell r="IE174">
            <v>0</v>
          </cell>
          <cell r="IF174" t="str">
            <v>PJO</v>
          </cell>
          <cell r="IG174">
            <v>0</v>
          </cell>
          <cell r="IH174" t="str">
            <v>PRA</v>
          </cell>
          <cell r="II174">
            <v>0</v>
          </cell>
          <cell r="IJ174" t="str">
            <v>JAW</v>
          </cell>
          <cell r="IK174">
            <v>0</v>
          </cell>
          <cell r="IL174" t="str">
            <v>ARB</v>
          </cell>
          <cell r="IM174">
            <v>0</v>
          </cell>
          <cell r="IN174" t="str">
            <v>PKM</v>
          </cell>
          <cell r="IO174">
            <v>0</v>
          </cell>
          <cell r="IP174" t="str">
            <v>MAT-P</v>
          </cell>
          <cell r="IQ174">
            <v>0</v>
          </cell>
          <cell r="IR174" t="str">
            <v>BIO-P</v>
          </cell>
          <cell r="IS174">
            <v>0</v>
          </cell>
          <cell r="IT174" t="str">
            <v>FIS-P</v>
          </cell>
          <cell r="IU174">
            <v>0</v>
          </cell>
          <cell r="IV174" t="str">
            <v>KIM-P</v>
          </cell>
          <cell r="IW174">
            <v>0</v>
          </cell>
          <cell r="IX174" t="str">
            <v>GEO-L</v>
          </cell>
          <cell r="IY174">
            <v>0</v>
          </cell>
          <cell r="IZ174" t="str">
            <v>IGR-L</v>
          </cell>
          <cell r="JA174">
            <v>0</v>
          </cell>
        </row>
        <row r="175">
          <cell r="Q175" t="str">
            <v/>
          </cell>
          <cell r="AB175">
            <v>172</v>
          </cell>
          <cell r="AC175">
            <v>20</v>
          </cell>
          <cell r="AD175">
            <v>3217</v>
          </cell>
          <cell r="AE175" t="str">
            <v>0011672283</v>
          </cell>
          <cell r="AF175" t="str">
            <v>MALICHATUN CHASANAH</v>
          </cell>
          <cell r="AG175" t="str">
            <v>P</v>
          </cell>
          <cell r="AH175" t="str">
            <v>10-AK.1</v>
          </cell>
          <cell r="AI175" t="str">
            <v>AGM</v>
          </cell>
          <cell r="AJ175">
            <v>0</v>
          </cell>
          <cell r="AK175">
            <v>0</v>
          </cell>
          <cell r="AL175">
            <v>0</v>
          </cell>
          <cell r="AM175">
            <v>0</v>
          </cell>
          <cell r="AN175">
            <v>0</v>
          </cell>
          <cell r="AO175" t="str">
            <v>PKN</v>
          </cell>
          <cell r="AP175">
            <v>0</v>
          </cell>
          <cell r="AQ175">
            <v>0</v>
          </cell>
          <cell r="AR175">
            <v>0</v>
          </cell>
          <cell r="AS175">
            <v>0</v>
          </cell>
          <cell r="AT175">
            <v>0</v>
          </cell>
          <cell r="AU175" t="str">
            <v>IND</v>
          </cell>
          <cell r="AV175">
            <v>0</v>
          </cell>
          <cell r="AW175">
            <v>0</v>
          </cell>
          <cell r="AX175">
            <v>0</v>
          </cell>
          <cell r="AY175">
            <v>0</v>
          </cell>
          <cell r="AZ175">
            <v>0</v>
          </cell>
          <cell r="BA175" t="str">
            <v>MAT</v>
          </cell>
          <cell r="BB175">
            <v>0</v>
          </cell>
          <cell r="BC175">
            <v>0</v>
          </cell>
          <cell r="BD175">
            <v>0</v>
          </cell>
          <cell r="BE175">
            <v>0</v>
          </cell>
          <cell r="BF175">
            <v>0</v>
          </cell>
          <cell r="BG175" t="str">
            <v>SEJ</v>
          </cell>
          <cell r="BH175">
            <v>0</v>
          </cell>
          <cell r="BI175">
            <v>0</v>
          </cell>
          <cell r="BJ175">
            <v>0</v>
          </cell>
          <cell r="BK175">
            <v>0</v>
          </cell>
          <cell r="BL175">
            <v>0</v>
          </cell>
          <cell r="BM175" t="str">
            <v>ING</v>
          </cell>
          <cell r="BN175">
            <v>0</v>
          </cell>
          <cell r="BO175">
            <v>0</v>
          </cell>
          <cell r="BP175">
            <v>0</v>
          </cell>
          <cell r="BQ175">
            <v>0</v>
          </cell>
          <cell r="BR175">
            <v>0</v>
          </cell>
          <cell r="BS175" t="str">
            <v>SBU</v>
          </cell>
          <cell r="BT175">
            <v>0</v>
          </cell>
          <cell r="BU175">
            <v>0</v>
          </cell>
          <cell r="BV175">
            <v>0</v>
          </cell>
          <cell r="BW175">
            <v>0</v>
          </cell>
          <cell r="BX175">
            <v>0</v>
          </cell>
          <cell r="BY175" t="str">
            <v>KWU</v>
          </cell>
          <cell r="BZ175">
            <v>0</v>
          </cell>
          <cell r="CA175">
            <v>0</v>
          </cell>
          <cell r="CB175">
            <v>0</v>
          </cell>
          <cell r="CC175">
            <v>0</v>
          </cell>
          <cell r="CD175">
            <v>0</v>
          </cell>
          <cell r="CE175" t="str">
            <v>POR</v>
          </cell>
          <cell r="CF175">
            <v>0</v>
          </cell>
          <cell r="CG175">
            <v>0</v>
          </cell>
          <cell r="CH175">
            <v>0</v>
          </cell>
          <cell r="CI175">
            <v>0</v>
          </cell>
          <cell r="CJ175">
            <v>0</v>
          </cell>
          <cell r="CK175" t="str">
            <v>JAW</v>
          </cell>
          <cell r="CL175">
            <v>0</v>
          </cell>
          <cell r="CM175">
            <v>0</v>
          </cell>
          <cell r="CN175">
            <v>0</v>
          </cell>
          <cell r="CO175">
            <v>0</v>
          </cell>
          <cell r="CP175">
            <v>0</v>
          </cell>
          <cell r="CQ175" t="str">
            <v>C11</v>
          </cell>
          <cell r="CR175">
            <v>0</v>
          </cell>
          <cell r="CS175">
            <v>0</v>
          </cell>
          <cell r="CT175">
            <v>0</v>
          </cell>
          <cell r="CU175">
            <v>0</v>
          </cell>
          <cell r="CV175">
            <v>0</v>
          </cell>
          <cell r="CW175" t="str">
            <v>C12</v>
          </cell>
          <cell r="CX175">
            <v>0</v>
          </cell>
          <cell r="CY175">
            <v>0</v>
          </cell>
          <cell r="CZ175">
            <v>0</v>
          </cell>
          <cell r="DA175">
            <v>0</v>
          </cell>
          <cell r="DB175">
            <v>0</v>
          </cell>
          <cell r="DC175" t="str">
            <v>C13</v>
          </cell>
          <cell r="DD175">
            <v>0</v>
          </cell>
          <cell r="DE175">
            <v>0</v>
          </cell>
          <cell r="DF175">
            <v>0</v>
          </cell>
          <cell r="DG175">
            <v>0</v>
          </cell>
          <cell r="DH175">
            <v>0</v>
          </cell>
          <cell r="DI175" t="str">
            <v>C21</v>
          </cell>
          <cell r="DJ175">
            <v>0</v>
          </cell>
          <cell r="DK175">
            <v>0</v>
          </cell>
          <cell r="DL175">
            <v>0</v>
          </cell>
          <cell r="DM175">
            <v>0</v>
          </cell>
          <cell r="DN175">
            <v>0</v>
          </cell>
          <cell r="DO175" t="str">
            <v>C22</v>
          </cell>
          <cell r="DP175">
            <v>0</v>
          </cell>
          <cell r="DQ175">
            <v>0</v>
          </cell>
          <cell r="DR175">
            <v>0</v>
          </cell>
          <cell r="DS175">
            <v>0</v>
          </cell>
          <cell r="DT175">
            <v>0</v>
          </cell>
          <cell r="DU175" t="str">
            <v>C23</v>
          </cell>
          <cell r="DV175">
            <v>0</v>
          </cell>
          <cell r="DW175">
            <v>0</v>
          </cell>
          <cell r="DX175">
            <v>0</v>
          </cell>
          <cell r="DY175">
            <v>0</v>
          </cell>
          <cell r="DZ175">
            <v>0</v>
          </cell>
          <cell r="EA175" t="str">
            <v>C24</v>
          </cell>
          <cell r="EB175">
            <v>0</v>
          </cell>
          <cell r="EC175">
            <v>0</v>
          </cell>
          <cell r="ED175">
            <v>0</v>
          </cell>
          <cell r="EE175">
            <v>0</v>
          </cell>
          <cell r="EF175">
            <v>0</v>
          </cell>
          <cell r="EG175" t="str">
            <v>C25</v>
          </cell>
          <cell r="EH175">
            <v>0</v>
          </cell>
          <cell r="EI175">
            <v>0</v>
          </cell>
          <cell r="EJ175">
            <v>0</v>
          </cell>
          <cell r="EK175">
            <v>0</v>
          </cell>
          <cell r="EL175">
            <v>0</v>
          </cell>
          <cell r="EM175" t="str">
            <v>C26</v>
          </cell>
          <cell r="EN175">
            <v>0</v>
          </cell>
          <cell r="EO175">
            <v>0</v>
          </cell>
          <cell r="EP175">
            <v>0</v>
          </cell>
          <cell r="EQ175">
            <v>0</v>
          </cell>
          <cell r="ER175">
            <v>0</v>
          </cell>
          <cell r="ES175" t="str">
            <v>C27</v>
          </cell>
          <cell r="ET175">
            <v>0</v>
          </cell>
          <cell r="EU175">
            <v>0</v>
          </cell>
          <cell r="EV175">
            <v>0</v>
          </cell>
          <cell r="EW175">
            <v>0</v>
          </cell>
          <cell r="EX175">
            <v>0</v>
          </cell>
          <cell r="EY175" t="str">
            <v>C31</v>
          </cell>
          <cell r="EZ175">
            <v>0</v>
          </cell>
          <cell r="FA175">
            <v>0</v>
          </cell>
          <cell r="FB175">
            <v>0</v>
          </cell>
          <cell r="FC175">
            <v>0</v>
          </cell>
          <cell r="FD175">
            <v>0</v>
          </cell>
          <cell r="FE175" t="str">
            <v>C32</v>
          </cell>
          <cell r="FF175">
            <v>0</v>
          </cell>
          <cell r="FG175">
            <v>0</v>
          </cell>
          <cell r="FH175">
            <v>0</v>
          </cell>
          <cell r="FI175">
            <v>0</v>
          </cell>
          <cell r="FJ175">
            <v>0</v>
          </cell>
          <cell r="FK175" t="str">
            <v>C33</v>
          </cell>
          <cell r="FL175">
            <v>0</v>
          </cell>
          <cell r="FM175">
            <v>0</v>
          </cell>
          <cell r="FN175">
            <v>0</v>
          </cell>
          <cell r="FO175">
            <v>0</v>
          </cell>
          <cell r="FP175">
            <v>0</v>
          </cell>
          <cell r="FQ175" t="str">
            <v>C34</v>
          </cell>
          <cell r="FR175">
            <v>0</v>
          </cell>
          <cell r="FS175">
            <v>0</v>
          </cell>
          <cell r="FT175">
            <v>0</v>
          </cell>
          <cell r="FU175">
            <v>0</v>
          </cell>
          <cell r="FV175">
            <v>0</v>
          </cell>
          <cell r="FW175" t="str">
            <v>C35</v>
          </cell>
          <cell r="FX175">
            <v>0</v>
          </cell>
          <cell r="FY175">
            <v>0</v>
          </cell>
          <cell r="FZ175">
            <v>0</v>
          </cell>
          <cell r="GA175">
            <v>0</v>
          </cell>
          <cell r="GB175">
            <v>0</v>
          </cell>
          <cell r="GC175" t="str">
            <v>C36</v>
          </cell>
          <cell r="GD175">
            <v>0</v>
          </cell>
          <cell r="GE175">
            <v>0</v>
          </cell>
          <cell r="GF175">
            <v>0</v>
          </cell>
          <cell r="GG175">
            <v>0</v>
          </cell>
          <cell r="GH175">
            <v>0</v>
          </cell>
          <cell r="GI175" t="str">
            <v>C37</v>
          </cell>
          <cell r="GJ175">
            <v>0</v>
          </cell>
          <cell r="GK175">
            <v>0</v>
          </cell>
          <cell r="GL175">
            <v>0</v>
          </cell>
          <cell r="GM175">
            <v>0</v>
          </cell>
          <cell r="GN175">
            <v>0</v>
          </cell>
          <cell r="GO175" t="str">
            <v>C38</v>
          </cell>
          <cell r="GP175">
            <v>0</v>
          </cell>
          <cell r="GQ175">
            <v>0</v>
          </cell>
          <cell r="GR175">
            <v>0</v>
          </cell>
          <cell r="GS175">
            <v>0</v>
          </cell>
          <cell r="GT175">
            <v>0</v>
          </cell>
          <cell r="GU175" t="str">
            <v>C39</v>
          </cell>
          <cell r="GV175">
            <v>0</v>
          </cell>
          <cell r="GW175">
            <v>0</v>
          </cell>
          <cell r="GX175">
            <v>0</v>
          </cell>
          <cell r="GY175">
            <v>0</v>
          </cell>
          <cell r="GZ175">
            <v>0</v>
          </cell>
          <cell r="HA175" t="str">
            <v>C310</v>
          </cell>
          <cell r="HB175">
            <v>0</v>
          </cell>
          <cell r="HG175" t="str">
            <v>C310</v>
          </cell>
          <cell r="HH175">
            <v>0</v>
          </cell>
          <cell r="HM175" t="str">
            <v/>
          </cell>
          <cell r="HN175" t="str">
            <v/>
          </cell>
          <cell r="HS175">
            <v>3217</v>
          </cell>
          <cell r="HT175" t="str">
            <v>PKN</v>
          </cell>
          <cell r="HU175">
            <v>0</v>
          </cell>
          <cell r="HV175" t="str">
            <v>IND</v>
          </cell>
          <cell r="HW175">
            <v>0</v>
          </cell>
          <cell r="HX175" t="str">
            <v>MAT-W</v>
          </cell>
          <cell r="HY175">
            <v>0</v>
          </cell>
          <cell r="HZ175" t="str">
            <v>SEJ-W</v>
          </cell>
          <cell r="IA175">
            <v>0</v>
          </cell>
          <cell r="IB175" t="str">
            <v>IGR-W</v>
          </cell>
          <cell r="IC175">
            <v>0</v>
          </cell>
          <cell r="ID175" t="str">
            <v>SBO</v>
          </cell>
          <cell r="IE175">
            <v>0</v>
          </cell>
          <cell r="IF175" t="str">
            <v>PJO</v>
          </cell>
          <cell r="IG175">
            <v>0</v>
          </cell>
          <cell r="IH175" t="str">
            <v>PRA</v>
          </cell>
          <cell r="II175">
            <v>0</v>
          </cell>
          <cell r="IJ175" t="str">
            <v>JAW</v>
          </cell>
          <cell r="IK175">
            <v>0</v>
          </cell>
          <cell r="IL175" t="str">
            <v>ARB</v>
          </cell>
          <cell r="IM175">
            <v>0</v>
          </cell>
          <cell r="IN175" t="str">
            <v>PKM</v>
          </cell>
          <cell r="IO175">
            <v>0</v>
          </cell>
          <cell r="IP175" t="str">
            <v>MAT-P</v>
          </cell>
          <cell r="IQ175">
            <v>0</v>
          </cell>
          <cell r="IR175" t="str">
            <v>BIO-P</v>
          </cell>
          <cell r="IS175">
            <v>0</v>
          </cell>
          <cell r="IT175" t="str">
            <v>FIS-P</v>
          </cell>
          <cell r="IU175">
            <v>0</v>
          </cell>
          <cell r="IV175" t="str">
            <v>KIM-P</v>
          </cell>
          <cell r="IW175">
            <v>0</v>
          </cell>
          <cell r="IX175" t="str">
            <v>GEO-L</v>
          </cell>
          <cell r="IY175">
            <v>0</v>
          </cell>
          <cell r="IZ175" t="str">
            <v>IGR-L</v>
          </cell>
          <cell r="JA175">
            <v>0</v>
          </cell>
        </row>
        <row r="176">
          <cell r="Q176" t="str">
            <v/>
          </cell>
          <cell r="AB176">
            <v>173</v>
          </cell>
          <cell r="AC176">
            <v>21</v>
          </cell>
          <cell r="AD176">
            <v>3218</v>
          </cell>
          <cell r="AE176" t="str">
            <v>0018196621</v>
          </cell>
          <cell r="AF176" t="str">
            <v>MILA NUR HASANAH</v>
          </cell>
          <cell r="AG176" t="str">
            <v>P</v>
          </cell>
          <cell r="AH176" t="str">
            <v>10-AK.1</v>
          </cell>
          <cell r="AI176" t="str">
            <v>AGM</v>
          </cell>
          <cell r="AJ176">
            <v>0</v>
          </cell>
          <cell r="AK176">
            <v>0</v>
          </cell>
          <cell r="AL176">
            <v>0</v>
          </cell>
          <cell r="AM176">
            <v>0</v>
          </cell>
          <cell r="AN176">
            <v>0</v>
          </cell>
          <cell r="AO176" t="str">
            <v>PKN</v>
          </cell>
          <cell r="AP176">
            <v>0</v>
          </cell>
          <cell r="AQ176">
            <v>0</v>
          </cell>
          <cell r="AR176">
            <v>0</v>
          </cell>
          <cell r="AS176">
            <v>0</v>
          </cell>
          <cell r="AT176">
            <v>0</v>
          </cell>
          <cell r="AU176" t="str">
            <v>IND</v>
          </cell>
          <cell r="AV176">
            <v>0</v>
          </cell>
          <cell r="AW176">
            <v>0</v>
          </cell>
          <cell r="AX176">
            <v>0</v>
          </cell>
          <cell r="AY176">
            <v>0</v>
          </cell>
          <cell r="AZ176">
            <v>0</v>
          </cell>
          <cell r="BA176" t="str">
            <v>MAT</v>
          </cell>
          <cell r="BB176">
            <v>0</v>
          </cell>
          <cell r="BC176">
            <v>0</v>
          </cell>
          <cell r="BD176">
            <v>0</v>
          </cell>
          <cell r="BE176">
            <v>0</v>
          </cell>
          <cell r="BF176">
            <v>0</v>
          </cell>
          <cell r="BG176" t="str">
            <v>SEJ</v>
          </cell>
          <cell r="BH176">
            <v>0</v>
          </cell>
          <cell r="BI176">
            <v>0</v>
          </cell>
          <cell r="BJ176">
            <v>0</v>
          </cell>
          <cell r="BK176">
            <v>0</v>
          </cell>
          <cell r="BL176">
            <v>0</v>
          </cell>
          <cell r="BM176" t="str">
            <v>ING</v>
          </cell>
          <cell r="BN176">
            <v>0</v>
          </cell>
          <cell r="BO176">
            <v>0</v>
          </cell>
          <cell r="BP176">
            <v>0</v>
          </cell>
          <cell r="BQ176">
            <v>0</v>
          </cell>
          <cell r="BR176">
            <v>0</v>
          </cell>
          <cell r="BS176" t="str">
            <v>SBU</v>
          </cell>
          <cell r="BT176">
            <v>0</v>
          </cell>
          <cell r="BU176">
            <v>0</v>
          </cell>
          <cell r="BV176">
            <v>0</v>
          </cell>
          <cell r="BW176">
            <v>0</v>
          </cell>
          <cell r="BX176">
            <v>0</v>
          </cell>
          <cell r="BY176" t="str">
            <v>KWU</v>
          </cell>
          <cell r="BZ176">
            <v>0</v>
          </cell>
          <cell r="CA176">
            <v>0</v>
          </cell>
          <cell r="CB176">
            <v>0</v>
          </cell>
          <cell r="CC176">
            <v>0</v>
          </cell>
          <cell r="CD176">
            <v>0</v>
          </cell>
          <cell r="CE176" t="str">
            <v>POR</v>
          </cell>
          <cell r="CF176">
            <v>0</v>
          </cell>
          <cell r="CG176">
            <v>0</v>
          </cell>
          <cell r="CH176">
            <v>0</v>
          </cell>
          <cell r="CI176">
            <v>0</v>
          </cell>
          <cell r="CJ176">
            <v>0</v>
          </cell>
          <cell r="CK176" t="str">
            <v>JAW</v>
          </cell>
          <cell r="CL176">
            <v>0</v>
          </cell>
          <cell r="CM176">
            <v>0</v>
          </cell>
          <cell r="CN176">
            <v>0</v>
          </cell>
          <cell r="CO176">
            <v>0</v>
          </cell>
          <cell r="CP176">
            <v>0</v>
          </cell>
          <cell r="CQ176" t="str">
            <v>C11</v>
          </cell>
          <cell r="CR176">
            <v>0</v>
          </cell>
          <cell r="CS176">
            <v>0</v>
          </cell>
          <cell r="CT176">
            <v>0</v>
          </cell>
          <cell r="CU176">
            <v>0</v>
          </cell>
          <cell r="CV176">
            <v>0</v>
          </cell>
          <cell r="CW176" t="str">
            <v>C12</v>
          </cell>
          <cell r="CX176">
            <v>0</v>
          </cell>
          <cell r="CY176">
            <v>0</v>
          </cell>
          <cell r="CZ176">
            <v>0</v>
          </cell>
          <cell r="DA176">
            <v>0</v>
          </cell>
          <cell r="DB176">
            <v>0</v>
          </cell>
          <cell r="DC176" t="str">
            <v>C13</v>
          </cell>
          <cell r="DD176">
            <v>0</v>
          </cell>
          <cell r="DE176">
            <v>0</v>
          </cell>
          <cell r="DF176">
            <v>0</v>
          </cell>
          <cell r="DG176">
            <v>0</v>
          </cell>
          <cell r="DH176">
            <v>0</v>
          </cell>
          <cell r="DI176" t="str">
            <v>C21</v>
          </cell>
          <cell r="DJ176">
            <v>0</v>
          </cell>
          <cell r="DK176">
            <v>0</v>
          </cell>
          <cell r="DL176">
            <v>0</v>
          </cell>
          <cell r="DM176">
            <v>0</v>
          </cell>
          <cell r="DN176">
            <v>0</v>
          </cell>
          <cell r="DO176" t="str">
            <v>C22</v>
          </cell>
          <cell r="DP176">
            <v>0</v>
          </cell>
          <cell r="DQ176">
            <v>0</v>
          </cell>
          <cell r="DR176">
            <v>0</v>
          </cell>
          <cell r="DS176">
            <v>0</v>
          </cell>
          <cell r="DT176">
            <v>0</v>
          </cell>
          <cell r="DU176" t="str">
            <v>C23</v>
          </cell>
          <cell r="DV176">
            <v>0</v>
          </cell>
          <cell r="DW176">
            <v>0</v>
          </cell>
          <cell r="DX176">
            <v>0</v>
          </cell>
          <cell r="DY176">
            <v>0</v>
          </cell>
          <cell r="DZ176">
            <v>0</v>
          </cell>
          <cell r="EA176" t="str">
            <v>C24</v>
          </cell>
          <cell r="EB176">
            <v>0</v>
          </cell>
          <cell r="EC176">
            <v>0</v>
          </cell>
          <cell r="ED176">
            <v>0</v>
          </cell>
          <cell r="EE176">
            <v>0</v>
          </cell>
          <cell r="EF176">
            <v>0</v>
          </cell>
          <cell r="EG176" t="str">
            <v>C25</v>
          </cell>
          <cell r="EH176">
            <v>0</v>
          </cell>
          <cell r="EI176">
            <v>0</v>
          </cell>
          <cell r="EJ176">
            <v>0</v>
          </cell>
          <cell r="EK176">
            <v>0</v>
          </cell>
          <cell r="EL176">
            <v>0</v>
          </cell>
          <cell r="EM176" t="str">
            <v>C26</v>
          </cell>
          <cell r="EN176">
            <v>0</v>
          </cell>
          <cell r="EO176">
            <v>0</v>
          </cell>
          <cell r="EP176">
            <v>0</v>
          </cell>
          <cell r="EQ176">
            <v>0</v>
          </cell>
          <cell r="ER176">
            <v>0</v>
          </cell>
          <cell r="ES176" t="str">
            <v>C27</v>
          </cell>
          <cell r="ET176">
            <v>0</v>
          </cell>
          <cell r="EU176">
            <v>0</v>
          </cell>
          <cell r="EV176">
            <v>0</v>
          </cell>
          <cell r="EW176">
            <v>0</v>
          </cell>
          <cell r="EX176">
            <v>0</v>
          </cell>
          <cell r="EY176" t="str">
            <v>C31</v>
          </cell>
          <cell r="EZ176">
            <v>0</v>
          </cell>
          <cell r="FA176">
            <v>0</v>
          </cell>
          <cell r="FB176">
            <v>0</v>
          </cell>
          <cell r="FC176">
            <v>0</v>
          </cell>
          <cell r="FD176">
            <v>0</v>
          </cell>
          <cell r="FE176" t="str">
            <v>C32</v>
          </cell>
          <cell r="FF176">
            <v>0</v>
          </cell>
          <cell r="FG176">
            <v>0</v>
          </cell>
          <cell r="FH176">
            <v>0</v>
          </cell>
          <cell r="FI176">
            <v>0</v>
          </cell>
          <cell r="FJ176">
            <v>0</v>
          </cell>
          <cell r="FK176" t="str">
            <v>C33</v>
          </cell>
          <cell r="FL176">
            <v>0</v>
          </cell>
          <cell r="FM176">
            <v>0</v>
          </cell>
          <cell r="FN176">
            <v>0</v>
          </cell>
          <cell r="FO176">
            <v>0</v>
          </cell>
          <cell r="FP176">
            <v>0</v>
          </cell>
          <cell r="FQ176" t="str">
            <v>C34</v>
          </cell>
          <cell r="FR176">
            <v>0</v>
          </cell>
          <cell r="FS176">
            <v>0</v>
          </cell>
          <cell r="FT176">
            <v>0</v>
          </cell>
          <cell r="FU176">
            <v>0</v>
          </cell>
          <cell r="FV176">
            <v>0</v>
          </cell>
          <cell r="FW176" t="str">
            <v>C35</v>
          </cell>
          <cell r="FX176">
            <v>0</v>
          </cell>
          <cell r="FY176">
            <v>0</v>
          </cell>
          <cell r="FZ176">
            <v>0</v>
          </cell>
          <cell r="GA176">
            <v>0</v>
          </cell>
          <cell r="GB176">
            <v>0</v>
          </cell>
          <cell r="GC176" t="str">
            <v>C36</v>
          </cell>
          <cell r="GD176">
            <v>0</v>
          </cell>
          <cell r="GE176">
            <v>0</v>
          </cell>
          <cell r="GF176">
            <v>0</v>
          </cell>
          <cell r="GG176">
            <v>0</v>
          </cell>
          <cell r="GH176">
            <v>0</v>
          </cell>
          <cell r="GI176" t="str">
            <v>C37</v>
          </cell>
          <cell r="GJ176">
            <v>0</v>
          </cell>
          <cell r="GK176">
            <v>0</v>
          </cell>
          <cell r="GL176">
            <v>0</v>
          </cell>
          <cell r="GM176">
            <v>0</v>
          </cell>
          <cell r="GN176">
            <v>0</v>
          </cell>
          <cell r="GO176" t="str">
            <v>C38</v>
          </cell>
          <cell r="GP176">
            <v>0</v>
          </cell>
          <cell r="GQ176">
            <v>0</v>
          </cell>
          <cell r="GR176">
            <v>0</v>
          </cell>
          <cell r="GS176">
            <v>0</v>
          </cell>
          <cell r="GT176">
            <v>0</v>
          </cell>
          <cell r="GU176" t="str">
            <v>C39</v>
          </cell>
          <cell r="GV176">
            <v>0</v>
          </cell>
          <cell r="GW176">
            <v>0</v>
          </cell>
          <cell r="GX176">
            <v>0</v>
          </cell>
          <cell r="GY176">
            <v>0</v>
          </cell>
          <cell r="GZ176">
            <v>0</v>
          </cell>
          <cell r="HA176" t="str">
            <v>C310</v>
          </cell>
          <cell r="HB176">
            <v>0</v>
          </cell>
          <cell r="HG176" t="str">
            <v>C310</v>
          </cell>
          <cell r="HH176">
            <v>0</v>
          </cell>
          <cell r="HM176" t="str">
            <v/>
          </cell>
          <cell r="HN176" t="str">
            <v/>
          </cell>
          <cell r="HS176">
            <v>3218</v>
          </cell>
          <cell r="HT176" t="str">
            <v>PKN</v>
          </cell>
          <cell r="HU176">
            <v>0</v>
          </cell>
          <cell r="HV176" t="str">
            <v>IND</v>
          </cell>
          <cell r="HW176">
            <v>0</v>
          </cell>
          <cell r="HX176" t="str">
            <v>MAT-W</v>
          </cell>
          <cell r="HY176">
            <v>0</v>
          </cell>
          <cell r="HZ176" t="str">
            <v>SEJ-W</v>
          </cell>
          <cell r="IA176">
            <v>0</v>
          </cell>
          <cell r="IB176" t="str">
            <v>IGR-W</v>
          </cell>
          <cell r="IC176">
            <v>0</v>
          </cell>
          <cell r="ID176" t="str">
            <v>SBO</v>
          </cell>
          <cell r="IE176">
            <v>0</v>
          </cell>
          <cell r="IF176" t="str">
            <v>PJO</v>
          </cell>
          <cell r="IG176">
            <v>0</v>
          </cell>
          <cell r="IH176" t="str">
            <v>PRA</v>
          </cell>
          <cell r="II176">
            <v>0</v>
          </cell>
          <cell r="IJ176" t="str">
            <v>JAW</v>
          </cell>
          <cell r="IK176">
            <v>0</v>
          </cell>
          <cell r="IL176" t="str">
            <v>ARB</v>
          </cell>
          <cell r="IM176">
            <v>0</v>
          </cell>
          <cell r="IN176" t="str">
            <v>PKM</v>
          </cell>
          <cell r="IO176">
            <v>0</v>
          </cell>
          <cell r="IP176" t="str">
            <v>MAT-P</v>
          </cell>
          <cell r="IQ176">
            <v>0</v>
          </cell>
          <cell r="IR176" t="str">
            <v>BIO-P</v>
          </cell>
          <cell r="IS176">
            <v>0</v>
          </cell>
          <cell r="IT176" t="str">
            <v>FIS-P</v>
          </cell>
          <cell r="IU176">
            <v>0</v>
          </cell>
          <cell r="IV176" t="str">
            <v>KIM-P</v>
          </cell>
          <cell r="IW176">
            <v>0</v>
          </cell>
          <cell r="IX176" t="str">
            <v>GEO-L</v>
          </cell>
          <cell r="IY176">
            <v>0</v>
          </cell>
          <cell r="IZ176" t="str">
            <v>IGR-L</v>
          </cell>
          <cell r="JA176">
            <v>0</v>
          </cell>
        </row>
        <row r="177">
          <cell r="Q177" t="str">
            <v/>
          </cell>
          <cell r="AB177">
            <v>174</v>
          </cell>
          <cell r="AC177">
            <v>22</v>
          </cell>
          <cell r="AD177">
            <v>3219</v>
          </cell>
          <cell r="AE177" t="str">
            <v>0006004760</v>
          </cell>
          <cell r="AF177" t="str">
            <v>MITA</v>
          </cell>
          <cell r="AG177" t="str">
            <v>P</v>
          </cell>
          <cell r="AH177" t="str">
            <v>10-AK.1</v>
          </cell>
          <cell r="AI177" t="str">
            <v>AGM</v>
          </cell>
          <cell r="AJ177">
            <v>0</v>
          </cell>
          <cell r="AK177">
            <v>0</v>
          </cell>
          <cell r="AL177">
            <v>0</v>
          </cell>
          <cell r="AM177">
            <v>0</v>
          </cell>
          <cell r="AN177">
            <v>0</v>
          </cell>
          <cell r="AO177" t="str">
            <v>PKN</v>
          </cell>
          <cell r="AP177">
            <v>0</v>
          </cell>
          <cell r="AQ177">
            <v>0</v>
          </cell>
          <cell r="AR177">
            <v>0</v>
          </cell>
          <cell r="AS177">
            <v>0</v>
          </cell>
          <cell r="AT177">
            <v>0</v>
          </cell>
          <cell r="AU177" t="str">
            <v>IND</v>
          </cell>
          <cell r="AV177">
            <v>0</v>
          </cell>
          <cell r="AW177">
            <v>0</v>
          </cell>
          <cell r="AX177">
            <v>0</v>
          </cell>
          <cell r="AY177">
            <v>0</v>
          </cell>
          <cell r="AZ177">
            <v>0</v>
          </cell>
          <cell r="BA177" t="str">
            <v>MAT</v>
          </cell>
          <cell r="BB177">
            <v>0</v>
          </cell>
          <cell r="BC177">
            <v>0</v>
          </cell>
          <cell r="BD177">
            <v>0</v>
          </cell>
          <cell r="BE177">
            <v>0</v>
          </cell>
          <cell r="BF177">
            <v>0</v>
          </cell>
          <cell r="BG177" t="str">
            <v>SEJ</v>
          </cell>
          <cell r="BH177">
            <v>0</v>
          </cell>
          <cell r="BI177">
            <v>0</v>
          </cell>
          <cell r="BJ177">
            <v>0</v>
          </cell>
          <cell r="BK177">
            <v>0</v>
          </cell>
          <cell r="BL177">
            <v>0</v>
          </cell>
          <cell r="BM177" t="str">
            <v>ING</v>
          </cell>
          <cell r="BN177">
            <v>0</v>
          </cell>
          <cell r="BO177">
            <v>0</v>
          </cell>
          <cell r="BP177">
            <v>0</v>
          </cell>
          <cell r="BQ177">
            <v>0</v>
          </cell>
          <cell r="BR177">
            <v>0</v>
          </cell>
          <cell r="BS177" t="str">
            <v>SBU</v>
          </cell>
          <cell r="BT177">
            <v>0</v>
          </cell>
          <cell r="BU177">
            <v>0</v>
          </cell>
          <cell r="BV177">
            <v>0</v>
          </cell>
          <cell r="BW177">
            <v>0</v>
          </cell>
          <cell r="BX177">
            <v>0</v>
          </cell>
          <cell r="BY177" t="str">
            <v>KWU</v>
          </cell>
          <cell r="BZ177">
            <v>0</v>
          </cell>
          <cell r="CA177">
            <v>0</v>
          </cell>
          <cell r="CB177">
            <v>0</v>
          </cell>
          <cell r="CC177">
            <v>0</v>
          </cell>
          <cell r="CD177">
            <v>0</v>
          </cell>
          <cell r="CE177" t="str">
            <v>POR</v>
          </cell>
          <cell r="CF177">
            <v>0</v>
          </cell>
          <cell r="CG177">
            <v>0</v>
          </cell>
          <cell r="CH177">
            <v>0</v>
          </cell>
          <cell r="CI177">
            <v>0</v>
          </cell>
          <cell r="CJ177">
            <v>0</v>
          </cell>
          <cell r="CK177" t="str">
            <v>JAW</v>
          </cell>
          <cell r="CL177">
            <v>0</v>
          </cell>
          <cell r="CM177">
            <v>0</v>
          </cell>
          <cell r="CN177">
            <v>0</v>
          </cell>
          <cell r="CO177">
            <v>0</v>
          </cell>
          <cell r="CP177">
            <v>0</v>
          </cell>
          <cell r="CQ177" t="str">
            <v>C11</v>
          </cell>
          <cell r="CR177">
            <v>0</v>
          </cell>
          <cell r="CS177">
            <v>0</v>
          </cell>
          <cell r="CT177">
            <v>0</v>
          </cell>
          <cell r="CU177">
            <v>0</v>
          </cell>
          <cell r="CV177">
            <v>0</v>
          </cell>
          <cell r="CW177" t="str">
            <v>C12</v>
          </cell>
          <cell r="CX177">
            <v>0</v>
          </cell>
          <cell r="CY177">
            <v>0</v>
          </cell>
          <cell r="CZ177">
            <v>0</v>
          </cell>
          <cell r="DA177">
            <v>0</v>
          </cell>
          <cell r="DB177">
            <v>0</v>
          </cell>
          <cell r="DC177" t="str">
            <v>C13</v>
          </cell>
          <cell r="DD177">
            <v>0</v>
          </cell>
          <cell r="DE177">
            <v>0</v>
          </cell>
          <cell r="DF177">
            <v>0</v>
          </cell>
          <cell r="DG177">
            <v>0</v>
          </cell>
          <cell r="DH177">
            <v>0</v>
          </cell>
          <cell r="DI177" t="str">
            <v>C21</v>
          </cell>
          <cell r="DJ177">
            <v>0</v>
          </cell>
          <cell r="DK177">
            <v>0</v>
          </cell>
          <cell r="DL177">
            <v>0</v>
          </cell>
          <cell r="DM177">
            <v>0</v>
          </cell>
          <cell r="DN177">
            <v>0</v>
          </cell>
          <cell r="DO177" t="str">
            <v>C22</v>
          </cell>
          <cell r="DP177">
            <v>0</v>
          </cell>
          <cell r="DQ177">
            <v>0</v>
          </cell>
          <cell r="DR177">
            <v>0</v>
          </cell>
          <cell r="DS177">
            <v>0</v>
          </cell>
          <cell r="DT177">
            <v>0</v>
          </cell>
          <cell r="DU177" t="str">
            <v>C23</v>
          </cell>
          <cell r="DV177">
            <v>0</v>
          </cell>
          <cell r="DW177">
            <v>0</v>
          </cell>
          <cell r="DX177">
            <v>0</v>
          </cell>
          <cell r="DY177">
            <v>0</v>
          </cell>
          <cell r="DZ177">
            <v>0</v>
          </cell>
          <cell r="EA177" t="str">
            <v>C24</v>
          </cell>
          <cell r="EB177">
            <v>0</v>
          </cell>
          <cell r="EC177">
            <v>0</v>
          </cell>
          <cell r="ED177">
            <v>0</v>
          </cell>
          <cell r="EE177">
            <v>0</v>
          </cell>
          <cell r="EF177">
            <v>0</v>
          </cell>
          <cell r="EG177" t="str">
            <v>C25</v>
          </cell>
          <cell r="EH177">
            <v>0</v>
          </cell>
          <cell r="EI177">
            <v>0</v>
          </cell>
          <cell r="EJ177">
            <v>0</v>
          </cell>
          <cell r="EK177">
            <v>0</v>
          </cell>
          <cell r="EL177">
            <v>0</v>
          </cell>
          <cell r="EM177" t="str">
            <v>C26</v>
          </cell>
          <cell r="EN177">
            <v>0</v>
          </cell>
          <cell r="EO177">
            <v>0</v>
          </cell>
          <cell r="EP177">
            <v>0</v>
          </cell>
          <cell r="EQ177">
            <v>0</v>
          </cell>
          <cell r="ER177">
            <v>0</v>
          </cell>
          <cell r="ES177" t="str">
            <v>C27</v>
          </cell>
          <cell r="ET177">
            <v>0</v>
          </cell>
          <cell r="EU177">
            <v>0</v>
          </cell>
          <cell r="EV177">
            <v>0</v>
          </cell>
          <cell r="EW177">
            <v>0</v>
          </cell>
          <cell r="EX177">
            <v>0</v>
          </cell>
          <cell r="EY177" t="str">
            <v>C31</v>
          </cell>
          <cell r="EZ177">
            <v>0</v>
          </cell>
          <cell r="FA177">
            <v>0</v>
          </cell>
          <cell r="FB177">
            <v>0</v>
          </cell>
          <cell r="FC177">
            <v>0</v>
          </cell>
          <cell r="FD177">
            <v>0</v>
          </cell>
          <cell r="FE177" t="str">
            <v>C32</v>
          </cell>
          <cell r="FF177">
            <v>0</v>
          </cell>
          <cell r="FG177">
            <v>0</v>
          </cell>
          <cell r="FH177">
            <v>0</v>
          </cell>
          <cell r="FI177">
            <v>0</v>
          </cell>
          <cell r="FJ177">
            <v>0</v>
          </cell>
          <cell r="FK177" t="str">
            <v>C33</v>
          </cell>
          <cell r="FL177">
            <v>0</v>
          </cell>
          <cell r="FM177">
            <v>0</v>
          </cell>
          <cell r="FN177">
            <v>0</v>
          </cell>
          <cell r="FO177">
            <v>0</v>
          </cell>
          <cell r="FP177">
            <v>0</v>
          </cell>
          <cell r="FQ177" t="str">
            <v>C34</v>
          </cell>
          <cell r="FR177">
            <v>0</v>
          </cell>
          <cell r="FS177">
            <v>0</v>
          </cell>
          <cell r="FT177">
            <v>0</v>
          </cell>
          <cell r="FU177">
            <v>0</v>
          </cell>
          <cell r="FV177">
            <v>0</v>
          </cell>
          <cell r="FW177" t="str">
            <v>C35</v>
          </cell>
          <cell r="FX177">
            <v>0</v>
          </cell>
          <cell r="FY177">
            <v>0</v>
          </cell>
          <cell r="FZ177">
            <v>0</v>
          </cell>
          <cell r="GA177">
            <v>0</v>
          </cell>
          <cell r="GB177">
            <v>0</v>
          </cell>
          <cell r="GC177" t="str">
            <v>C36</v>
          </cell>
          <cell r="GD177">
            <v>0</v>
          </cell>
          <cell r="GE177">
            <v>0</v>
          </cell>
          <cell r="GF177">
            <v>0</v>
          </cell>
          <cell r="GG177">
            <v>0</v>
          </cell>
          <cell r="GH177">
            <v>0</v>
          </cell>
          <cell r="GI177" t="str">
            <v>C37</v>
          </cell>
          <cell r="GJ177">
            <v>0</v>
          </cell>
          <cell r="GK177">
            <v>0</v>
          </cell>
          <cell r="GL177">
            <v>0</v>
          </cell>
          <cell r="GM177">
            <v>0</v>
          </cell>
          <cell r="GN177">
            <v>0</v>
          </cell>
          <cell r="GO177" t="str">
            <v>C38</v>
          </cell>
          <cell r="GP177">
            <v>0</v>
          </cell>
          <cell r="GQ177">
            <v>0</v>
          </cell>
          <cell r="GR177">
            <v>0</v>
          </cell>
          <cell r="GS177">
            <v>0</v>
          </cell>
          <cell r="GT177">
            <v>0</v>
          </cell>
          <cell r="GU177" t="str">
            <v>C39</v>
          </cell>
          <cell r="GV177">
            <v>0</v>
          </cell>
          <cell r="GW177">
            <v>0</v>
          </cell>
          <cell r="GX177">
            <v>0</v>
          </cell>
          <cell r="GY177">
            <v>0</v>
          </cell>
          <cell r="GZ177">
            <v>0</v>
          </cell>
          <cell r="HA177" t="str">
            <v>C310</v>
          </cell>
          <cell r="HB177">
            <v>0</v>
          </cell>
          <cell r="HG177" t="str">
            <v>C310</v>
          </cell>
          <cell r="HH177">
            <v>0</v>
          </cell>
          <cell r="HM177" t="str">
            <v/>
          </cell>
          <cell r="HN177" t="str">
            <v/>
          </cell>
          <cell r="HS177">
            <v>3219</v>
          </cell>
          <cell r="HT177" t="str">
            <v>PKN</v>
          </cell>
          <cell r="HU177">
            <v>0</v>
          </cell>
          <cell r="HV177" t="str">
            <v>IND</v>
          </cell>
          <cell r="HW177">
            <v>0</v>
          </cell>
          <cell r="HX177" t="str">
            <v>MAT-W</v>
          </cell>
          <cell r="HY177">
            <v>0</v>
          </cell>
          <cell r="HZ177" t="str">
            <v>SEJ-W</v>
          </cell>
          <cell r="IA177">
            <v>0</v>
          </cell>
          <cell r="IB177" t="str">
            <v>IGR-W</v>
          </cell>
          <cell r="IC177">
            <v>0</v>
          </cell>
          <cell r="ID177" t="str">
            <v>SBO</v>
          </cell>
          <cell r="IE177">
            <v>0</v>
          </cell>
          <cell r="IF177" t="str">
            <v>PJO</v>
          </cell>
          <cell r="IG177">
            <v>0</v>
          </cell>
          <cell r="IH177" t="str">
            <v>PRA</v>
          </cell>
          <cell r="II177">
            <v>0</v>
          </cell>
          <cell r="IJ177" t="str">
            <v>JAW</v>
          </cell>
          <cell r="IK177">
            <v>0</v>
          </cell>
          <cell r="IL177" t="str">
            <v>ARB</v>
          </cell>
          <cell r="IM177">
            <v>0</v>
          </cell>
          <cell r="IN177" t="str">
            <v>PKM</v>
          </cell>
          <cell r="IO177">
            <v>0</v>
          </cell>
          <cell r="IP177" t="str">
            <v>MAT-P</v>
          </cell>
          <cell r="IQ177">
            <v>0</v>
          </cell>
          <cell r="IR177" t="str">
            <v>BIO-P</v>
          </cell>
          <cell r="IS177">
            <v>0</v>
          </cell>
          <cell r="IT177" t="str">
            <v>FIS-P</v>
          </cell>
          <cell r="IU177">
            <v>0</v>
          </cell>
          <cell r="IV177" t="str">
            <v>KIM-P</v>
          </cell>
          <cell r="IW177">
            <v>0</v>
          </cell>
          <cell r="IX177" t="str">
            <v>GEO-L</v>
          </cell>
          <cell r="IY177">
            <v>0</v>
          </cell>
          <cell r="IZ177" t="str">
            <v>IGR-L</v>
          </cell>
          <cell r="JA177">
            <v>0</v>
          </cell>
        </row>
        <row r="178">
          <cell r="Q178" t="str">
            <v/>
          </cell>
          <cell r="AB178">
            <v>175</v>
          </cell>
          <cell r="AC178">
            <v>23</v>
          </cell>
          <cell r="AD178">
            <v>3220</v>
          </cell>
          <cell r="AE178" t="str">
            <v>0007581160</v>
          </cell>
          <cell r="AF178" t="str">
            <v>NINDI OKTAVIANI</v>
          </cell>
          <cell r="AG178" t="str">
            <v>P</v>
          </cell>
          <cell r="AH178" t="str">
            <v>10-AK.1</v>
          </cell>
          <cell r="AI178" t="str">
            <v>AGM</v>
          </cell>
          <cell r="AJ178">
            <v>0</v>
          </cell>
          <cell r="AK178">
            <v>0</v>
          </cell>
          <cell r="AL178">
            <v>0</v>
          </cell>
          <cell r="AM178">
            <v>0</v>
          </cell>
          <cell r="AN178">
            <v>0</v>
          </cell>
          <cell r="AO178" t="str">
            <v>PKN</v>
          </cell>
          <cell r="AP178">
            <v>0</v>
          </cell>
          <cell r="AQ178">
            <v>0</v>
          </cell>
          <cell r="AR178">
            <v>0</v>
          </cell>
          <cell r="AS178">
            <v>0</v>
          </cell>
          <cell r="AT178">
            <v>0</v>
          </cell>
          <cell r="AU178" t="str">
            <v>IND</v>
          </cell>
          <cell r="AV178">
            <v>0</v>
          </cell>
          <cell r="AW178">
            <v>0</v>
          </cell>
          <cell r="AX178">
            <v>0</v>
          </cell>
          <cell r="AY178">
            <v>0</v>
          </cell>
          <cell r="AZ178">
            <v>0</v>
          </cell>
          <cell r="BA178" t="str">
            <v>MAT</v>
          </cell>
          <cell r="BB178">
            <v>0</v>
          </cell>
          <cell r="BC178">
            <v>0</v>
          </cell>
          <cell r="BD178">
            <v>0</v>
          </cell>
          <cell r="BE178">
            <v>0</v>
          </cell>
          <cell r="BF178">
            <v>0</v>
          </cell>
          <cell r="BG178" t="str">
            <v>SEJ</v>
          </cell>
          <cell r="BH178">
            <v>0</v>
          </cell>
          <cell r="BI178">
            <v>0</v>
          </cell>
          <cell r="BJ178">
            <v>0</v>
          </cell>
          <cell r="BK178">
            <v>0</v>
          </cell>
          <cell r="BL178">
            <v>0</v>
          </cell>
          <cell r="BM178" t="str">
            <v>ING</v>
          </cell>
          <cell r="BN178">
            <v>0</v>
          </cell>
          <cell r="BO178">
            <v>0</v>
          </cell>
          <cell r="BP178">
            <v>0</v>
          </cell>
          <cell r="BQ178">
            <v>0</v>
          </cell>
          <cell r="BR178">
            <v>0</v>
          </cell>
          <cell r="BS178" t="str">
            <v>SBU</v>
          </cell>
          <cell r="BT178">
            <v>0</v>
          </cell>
          <cell r="BU178">
            <v>0</v>
          </cell>
          <cell r="BV178">
            <v>0</v>
          </cell>
          <cell r="BW178">
            <v>0</v>
          </cell>
          <cell r="BX178">
            <v>0</v>
          </cell>
          <cell r="BY178" t="str">
            <v>KWU</v>
          </cell>
          <cell r="BZ178">
            <v>0</v>
          </cell>
          <cell r="CA178">
            <v>0</v>
          </cell>
          <cell r="CB178">
            <v>0</v>
          </cell>
          <cell r="CC178">
            <v>0</v>
          </cell>
          <cell r="CD178">
            <v>0</v>
          </cell>
          <cell r="CE178" t="str">
            <v>POR</v>
          </cell>
          <cell r="CF178">
            <v>0</v>
          </cell>
          <cell r="CG178">
            <v>0</v>
          </cell>
          <cell r="CH178">
            <v>0</v>
          </cell>
          <cell r="CI178">
            <v>0</v>
          </cell>
          <cell r="CJ178">
            <v>0</v>
          </cell>
          <cell r="CK178" t="str">
            <v>JAW</v>
          </cell>
          <cell r="CL178">
            <v>0</v>
          </cell>
          <cell r="CM178">
            <v>0</v>
          </cell>
          <cell r="CN178">
            <v>0</v>
          </cell>
          <cell r="CO178">
            <v>0</v>
          </cell>
          <cell r="CP178">
            <v>0</v>
          </cell>
          <cell r="CQ178" t="str">
            <v>C11</v>
          </cell>
          <cell r="CR178">
            <v>0</v>
          </cell>
          <cell r="CS178">
            <v>0</v>
          </cell>
          <cell r="CT178">
            <v>0</v>
          </cell>
          <cell r="CU178">
            <v>0</v>
          </cell>
          <cell r="CV178">
            <v>0</v>
          </cell>
          <cell r="CW178" t="str">
            <v>C12</v>
          </cell>
          <cell r="CX178">
            <v>0</v>
          </cell>
          <cell r="CY178">
            <v>0</v>
          </cell>
          <cell r="CZ178">
            <v>0</v>
          </cell>
          <cell r="DA178">
            <v>0</v>
          </cell>
          <cell r="DB178">
            <v>0</v>
          </cell>
          <cell r="DC178" t="str">
            <v>C13</v>
          </cell>
          <cell r="DD178">
            <v>0</v>
          </cell>
          <cell r="DE178">
            <v>0</v>
          </cell>
          <cell r="DF178">
            <v>0</v>
          </cell>
          <cell r="DG178">
            <v>0</v>
          </cell>
          <cell r="DH178">
            <v>0</v>
          </cell>
          <cell r="DI178" t="str">
            <v>C21</v>
          </cell>
          <cell r="DJ178">
            <v>0</v>
          </cell>
          <cell r="DK178">
            <v>0</v>
          </cell>
          <cell r="DL178">
            <v>0</v>
          </cell>
          <cell r="DM178">
            <v>0</v>
          </cell>
          <cell r="DN178">
            <v>0</v>
          </cell>
          <cell r="DO178" t="str">
            <v>C22</v>
          </cell>
          <cell r="DP178">
            <v>0</v>
          </cell>
          <cell r="DQ178">
            <v>0</v>
          </cell>
          <cell r="DR178">
            <v>0</v>
          </cell>
          <cell r="DS178">
            <v>0</v>
          </cell>
          <cell r="DT178">
            <v>0</v>
          </cell>
          <cell r="DU178" t="str">
            <v>C23</v>
          </cell>
          <cell r="DV178">
            <v>0</v>
          </cell>
          <cell r="DW178">
            <v>0</v>
          </cell>
          <cell r="DX178">
            <v>0</v>
          </cell>
          <cell r="DY178">
            <v>0</v>
          </cell>
          <cell r="DZ178">
            <v>0</v>
          </cell>
          <cell r="EA178" t="str">
            <v>C24</v>
          </cell>
          <cell r="EB178">
            <v>0</v>
          </cell>
          <cell r="EC178">
            <v>0</v>
          </cell>
          <cell r="ED178">
            <v>0</v>
          </cell>
          <cell r="EE178">
            <v>0</v>
          </cell>
          <cell r="EF178">
            <v>0</v>
          </cell>
          <cell r="EG178" t="str">
            <v>C25</v>
          </cell>
          <cell r="EH178">
            <v>0</v>
          </cell>
          <cell r="EI178">
            <v>0</v>
          </cell>
          <cell r="EJ178">
            <v>0</v>
          </cell>
          <cell r="EK178">
            <v>0</v>
          </cell>
          <cell r="EL178">
            <v>0</v>
          </cell>
          <cell r="EM178" t="str">
            <v>C26</v>
          </cell>
          <cell r="EN178">
            <v>0</v>
          </cell>
          <cell r="EO178">
            <v>0</v>
          </cell>
          <cell r="EP178">
            <v>0</v>
          </cell>
          <cell r="EQ178">
            <v>0</v>
          </cell>
          <cell r="ER178">
            <v>0</v>
          </cell>
          <cell r="ES178" t="str">
            <v>C27</v>
          </cell>
          <cell r="ET178">
            <v>0</v>
          </cell>
          <cell r="EU178">
            <v>0</v>
          </cell>
          <cell r="EV178">
            <v>0</v>
          </cell>
          <cell r="EW178">
            <v>0</v>
          </cell>
          <cell r="EX178">
            <v>0</v>
          </cell>
          <cell r="EY178" t="str">
            <v>C31</v>
          </cell>
          <cell r="EZ178">
            <v>0</v>
          </cell>
          <cell r="FA178">
            <v>0</v>
          </cell>
          <cell r="FB178">
            <v>0</v>
          </cell>
          <cell r="FC178">
            <v>0</v>
          </cell>
          <cell r="FD178">
            <v>0</v>
          </cell>
          <cell r="FE178" t="str">
            <v>C32</v>
          </cell>
          <cell r="FF178">
            <v>0</v>
          </cell>
          <cell r="FG178">
            <v>0</v>
          </cell>
          <cell r="FH178">
            <v>0</v>
          </cell>
          <cell r="FI178">
            <v>0</v>
          </cell>
          <cell r="FJ178">
            <v>0</v>
          </cell>
          <cell r="FK178" t="str">
            <v>C33</v>
          </cell>
          <cell r="FL178">
            <v>0</v>
          </cell>
          <cell r="FM178">
            <v>0</v>
          </cell>
          <cell r="FN178">
            <v>0</v>
          </cell>
          <cell r="FO178">
            <v>0</v>
          </cell>
          <cell r="FP178">
            <v>0</v>
          </cell>
          <cell r="FQ178" t="str">
            <v>C34</v>
          </cell>
          <cell r="FR178">
            <v>0</v>
          </cell>
          <cell r="FS178">
            <v>0</v>
          </cell>
          <cell r="FT178">
            <v>0</v>
          </cell>
          <cell r="FU178">
            <v>0</v>
          </cell>
          <cell r="FV178">
            <v>0</v>
          </cell>
          <cell r="FW178" t="str">
            <v>C35</v>
          </cell>
          <cell r="FX178">
            <v>0</v>
          </cell>
          <cell r="FY178">
            <v>0</v>
          </cell>
          <cell r="FZ178">
            <v>0</v>
          </cell>
          <cell r="GA178">
            <v>0</v>
          </cell>
          <cell r="GB178">
            <v>0</v>
          </cell>
          <cell r="GC178" t="str">
            <v>C36</v>
          </cell>
          <cell r="GD178">
            <v>0</v>
          </cell>
          <cell r="GE178">
            <v>0</v>
          </cell>
          <cell r="GF178">
            <v>0</v>
          </cell>
          <cell r="GG178">
            <v>0</v>
          </cell>
          <cell r="GH178">
            <v>0</v>
          </cell>
          <cell r="GI178" t="str">
            <v>C37</v>
          </cell>
          <cell r="GJ178">
            <v>0</v>
          </cell>
          <cell r="GK178">
            <v>0</v>
          </cell>
          <cell r="GL178">
            <v>0</v>
          </cell>
          <cell r="GM178">
            <v>0</v>
          </cell>
          <cell r="GN178">
            <v>0</v>
          </cell>
          <cell r="GO178" t="str">
            <v>C38</v>
          </cell>
          <cell r="GP178">
            <v>0</v>
          </cell>
          <cell r="GQ178">
            <v>0</v>
          </cell>
          <cell r="GR178">
            <v>0</v>
          </cell>
          <cell r="GS178">
            <v>0</v>
          </cell>
          <cell r="GT178">
            <v>0</v>
          </cell>
          <cell r="GU178" t="str">
            <v>C39</v>
          </cell>
          <cell r="GV178">
            <v>0</v>
          </cell>
          <cell r="GW178">
            <v>0</v>
          </cell>
          <cell r="GX178">
            <v>0</v>
          </cell>
          <cell r="GY178">
            <v>0</v>
          </cell>
          <cell r="GZ178">
            <v>0</v>
          </cell>
          <cell r="HA178" t="str">
            <v>C310</v>
          </cell>
          <cell r="HB178">
            <v>0</v>
          </cell>
          <cell r="HG178" t="str">
            <v>C310</v>
          </cell>
          <cell r="HH178">
            <v>0</v>
          </cell>
          <cell r="HM178" t="str">
            <v/>
          </cell>
          <cell r="HN178" t="str">
            <v/>
          </cell>
          <cell r="HS178">
            <v>3220</v>
          </cell>
          <cell r="HT178" t="str">
            <v>PKN</v>
          </cell>
          <cell r="HU178">
            <v>0</v>
          </cell>
          <cell r="HV178" t="str">
            <v>IND</v>
          </cell>
          <cell r="HW178">
            <v>0</v>
          </cell>
          <cell r="HX178" t="str">
            <v>MAT-W</v>
          </cell>
          <cell r="HY178">
            <v>0</v>
          </cell>
          <cell r="HZ178" t="str">
            <v>SEJ-W</v>
          </cell>
          <cell r="IA178">
            <v>0</v>
          </cell>
          <cell r="IB178" t="str">
            <v>IGR-W</v>
          </cell>
          <cell r="IC178">
            <v>0</v>
          </cell>
          <cell r="ID178" t="str">
            <v>SBO</v>
          </cell>
          <cell r="IE178">
            <v>0</v>
          </cell>
          <cell r="IF178" t="str">
            <v>PJO</v>
          </cell>
          <cell r="IG178">
            <v>0</v>
          </cell>
          <cell r="IH178" t="str">
            <v>PRA</v>
          </cell>
          <cell r="II178">
            <v>0</v>
          </cell>
          <cell r="IJ178" t="str">
            <v>JAW</v>
          </cell>
          <cell r="IK178">
            <v>0</v>
          </cell>
          <cell r="IL178" t="str">
            <v>ARB</v>
          </cell>
          <cell r="IM178">
            <v>0</v>
          </cell>
          <cell r="IN178" t="str">
            <v>PKM</v>
          </cell>
          <cell r="IO178">
            <v>0</v>
          </cell>
          <cell r="IP178" t="str">
            <v>MAT-P</v>
          </cell>
          <cell r="IQ178">
            <v>0</v>
          </cell>
          <cell r="IR178" t="str">
            <v>BIO-P</v>
          </cell>
          <cell r="IS178">
            <v>0</v>
          </cell>
          <cell r="IT178" t="str">
            <v>FIS-P</v>
          </cell>
          <cell r="IU178">
            <v>0</v>
          </cell>
          <cell r="IV178" t="str">
            <v>KIM-P</v>
          </cell>
          <cell r="IW178">
            <v>0</v>
          </cell>
          <cell r="IX178" t="str">
            <v>GEO-L</v>
          </cell>
          <cell r="IY178">
            <v>0</v>
          </cell>
          <cell r="IZ178" t="str">
            <v>IGR-L</v>
          </cell>
          <cell r="JA178">
            <v>0</v>
          </cell>
        </row>
        <row r="179">
          <cell r="Q179" t="str">
            <v/>
          </cell>
          <cell r="AB179">
            <v>176</v>
          </cell>
          <cell r="AC179">
            <v>24</v>
          </cell>
          <cell r="AD179">
            <v>3221</v>
          </cell>
          <cell r="AF179" t="str">
            <v>NUR HANA FATMA RAHAYU</v>
          </cell>
          <cell r="AG179" t="str">
            <v>P</v>
          </cell>
          <cell r="AH179" t="str">
            <v>10-AK.1</v>
          </cell>
          <cell r="AI179" t="str">
            <v>AGM</v>
          </cell>
          <cell r="AJ179">
            <v>0</v>
          </cell>
          <cell r="AK179">
            <v>0</v>
          </cell>
          <cell r="AL179">
            <v>0</v>
          </cell>
          <cell r="AM179">
            <v>0</v>
          </cell>
          <cell r="AN179">
            <v>0</v>
          </cell>
          <cell r="AO179" t="str">
            <v>PKN</v>
          </cell>
          <cell r="AP179">
            <v>0</v>
          </cell>
          <cell r="AQ179">
            <v>0</v>
          </cell>
          <cell r="AR179">
            <v>0</v>
          </cell>
          <cell r="AS179">
            <v>0</v>
          </cell>
          <cell r="AT179">
            <v>0</v>
          </cell>
          <cell r="AU179" t="str">
            <v>IND</v>
          </cell>
          <cell r="AV179">
            <v>0</v>
          </cell>
          <cell r="AW179">
            <v>0</v>
          </cell>
          <cell r="AX179">
            <v>0</v>
          </cell>
          <cell r="AY179">
            <v>0</v>
          </cell>
          <cell r="AZ179">
            <v>0</v>
          </cell>
          <cell r="BA179" t="str">
            <v>MAT</v>
          </cell>
          <cell r="BB179">
            <v>0</v>
          </cell>
          <cell r="BC179">
            <v>0</v>
          </cell>
          <cell r="BD179">
            <v>0</v>
          </cell>
          <cell r="BE179">
            <v>0</v>
          </cell>
          <cell r="BF179">
            <v>0</v>
          </cell>
          <cell r="BG179" t="str">
            <v>SEJ</v>
          </cell>
          <cell r="BH179">
            <v>0</v>
          </cell>
          <cell r="BI179">
            <v>0</v>
          </cell>
          <cell r="BJ179">
            <v>0</v>
          </cell>
          <cell r="BK179">
            <v>0</v>
          </cell>
          <cell r="BL179">
            <v>0</v>
          </cell>
          <cell r="BM179" t="str">
            <v>ING</v>
          </cell>
          <cell r="BN179">
            <v>0</v>
          </cell>
          <cell r="BO179">
            <v>0</v>
          </cell>
          <cell r="BP179">
            <v>0</v>
          </cell>
          <cell r="BQ179">
            <v>0</v>
          </cell>
          <cell r="BR179">
            <v>0</v>
          </cell>
          <cell r="BS179" t="str">
            <v>SBU</v>
          </cell>
          <cell r="BT179">
            <v>0</v>
          </cell>
          <cell r="BU179">
            <v>0</v>
          </cell>
          <cell r="BV179">
            <v>0</v>
          </cell>
          <cell r="BW179">
            <v>0</v>
          </cell>
          <cell r="BX179">
            <v>0</v>
          </cell>
          <cell r="BY179" t="str">
            <v>KWU</v>
          </cell>
          <cell r="BZ179">
            <v>0</v>
          </cell>
          <cell r="CA179">
            <v>0</v>
          </cell>
          <cell r="CB179">
            <v>0</v>
          </cell>
          <cell r="CC179">
            <v>0</v>
          </cell>
          <cell r="CD179">
            <v>0</v>
          </cell>
          <cell r="CE179" t="str">
            <v>POR</v>
          </cell>
          <cell r="CF179">
            <v>0</v>
          </cell>
          <cell r="CG179">
            <v>0</v>
          </cell>
          <cell r="CH179">
            <v>0</v>
          </cell>
          <cell r="CI179">
            <v>0</v>
          </cell>
          <cell r="CJ179">
            <v>0</v>
          </cell>
          <cell r="CK179" t="str">
            <v>JAW</v>
          </cell>
          <cell r="CL179">
            <v>0</v>
          </cell>
          <cell r="CM179">
            <v>0</v>
          </cell>
          <cell r="CN179">
            <v>0</v>
          </cell>
          <cell r="CO179">
            <v>0</v>
          </cell>
          <cell r="CP179">
            <v>0</v>
          </cell>
          <cell r="CQ179" t="str">
            <v>C11</v>
          </cell>
          <cell r="CR179">
            <v>0</v>
          </cell>
          <cell r="CS179">
            <v>0</v>
          </cell>
          <cell r="CT179">
            <v>0</v>
          </cell>
          <cell r="CU179">
            <v>0</v>
          </cell>
          <cell r="CV179">
            <v>0</v>
          </cell>
          <cell r="CW179" t="str">
            <v>C12</v>
          </cell>
          <cell r="CX179">
            <v>0</v>
          </cell>
          <cell r="CY179">
            <v>0</v>
          </cell>
          <cell r="CZ179">
            <v>0</v>
          </cell>
          <cell r="DA179">
            <v>0</v>
          </cell>
          <cell r="DB179">
            <v>0</v>
          </cell>
          <cell r="DC179" t="str">
            <v>C13</v>
          </cell>
          <cell r="DD179">
            <v>0</v>
          </cell>
          <cell r="DE179">
            <v>0</v>
          </cell>
          <cell r="DF179">
            <v>0</v>
          </cell>
          <cell r="DG179">
            <v>0</v>
          </cell>
          <cell r="DH179">
            <v>0</v>
          </cell>
          <cell r="DI179" t="str">
            <v>C21</v>
          </cell>
          <cell r="DJ179">
            <v>0</v>
          </cell>
          <cell r="DK179">
            <v>0</v>
          </cell>
          <cell r="DL179">
            <v>0</v>
          </cell>
          <cell r="DM179">
            <v>0</v>
          </cell>
          <cell r="DN179">
            <v>0</v>
          </cell>
          <cell r="DO179" t="str">
            <v>C22</v>
          </cell>
          <cell r="DP179">
            <v>0</v>
          </cell>
          <cell r="DQ179">
            <v>0</v>
          </cell>
          <cell r="DR179">
            <v>0</v>
          </cell>
          <cell r="DS179">
            <v>0</v>
          </cell>
          <cell r="DT179">
            <v>0</v>
          </cell>
          <cell r="DU179" t="str">
            <v>C23</v>
          </cell>
          <cell r="DV179">
            <v>0</v>
          </cell>
          <cell r="DW179">
            <v>0</v>
          </cell>
          <cell r="DX179">
            <v>0</v>
          </cell>
          <cell r="DY179">
            <v>0</v>
          </cell>
          <cell r="DZ179">
            <v>0</v>
          </cell>
          <cell r="EA179" t="str">
            <v>C24</v>
          </cell>
          <cell r="EB179">
            <v>0</v>
          </cell>
          <cell r="EC179">
            <v>0</v>
          </cell>
          <cell r="ED179">
            <v>0</v>
          </cell>
          <cell r="EE179">
            <v>0</v>
          </cell>
          <cell r="EF179">
            <v>0</v>
          </cell>
          <cell r="EG179" t="str">
            <v>C25</v>
          </cell>
          <cell r="EH179">
            <v>0</v>
          </cell>
          <cell r="EI179">
            <v>0</v>
          </cell>
          <cell r="EJ179">
            <v>0</v>
          </cell>
          <cell r="EK179">
            <v>0</v>
          </cell>
          <cell r="EL179">
            <v>0</v>
          </cell>
          <cell r="EM179" t="str">
            <v>C26</v>
          </cell>
          <cell r="EN179">
            <v>0</v>
          </cell>
          <cell r="EO179">
            <v>0</v>
          </cell>
          <cell r="EP179">
            <v>0</v>
          </cell>
          <cell r="EQ179">
            <v>0</v>
          </cell>
          <cell r="ER179">
            <v>0</v>
          </cell>
          <cell r="ES179" t="str">
            <v>C27</v>
          </cell>
          <cell r="ET179">
            <v>0</v>
          </cell>
          <cell r="EU179">
            <v>0</v>
          </cell>
          <cell r="EV179">
            <v>0</v>
          </cell>
          <cell r="EW179">
            <v>0</v>
          </cell>
          <cell r="EX179">
            <v>0</v>
          </cell>
          <cell r="EY179" t="str">
            <v>C31</v>
          </cell>
          <cell r="EZ179">
            <v>0</v>
          </cell>
          <cell r="FA179">
            <v>0</v>
          </cell>
          <cell r="FB179">
            <v>0</v>
          </cell>
          <cell r="FC179">
            <v>0</v>
          </cell>
          <cell r="FD179">
            <v>0</v>
          </cell>
          <cell r="FE179" t="str">
            <v>C32</v>
          </cell>
          <cell r="FF179">
            <v>0</v>
          </cell>
          <cell r="FG179">
            <v>0</v>
          </cell>
          <cell r="FH179">
            <v>0</v>
          </cell>
          <cell r="FI179">
            <v>0</v>
          </cell>
          <cell r="FJ179">
            <v>0</v>
          </cell>
          <cell r="FK179" t="str">
            <v>C33</v>
          </cell>
          <cell r="FL179">
            <v>0</v>
          </cell>
          <cell r="FM179">
            <v>0</v>
          </cell>
          <cell r="FN179">
            <v>0</v>
          </cell>
          <cell r="FO179">
            <v>0</v>
          </cell>
          <cell r="FP179">
            <v>0</v>
          </cell>
          <cell r="FQ179" t="str">
            <v>C34</v>
          </cell>
          <cell r="FR179">
            <v>0</v>
          </cell>
          <cell r="FS179">
            <v>0</v>
          </cell>
          <cell r="FT179">
            <v>0</v>
          </cell>
          <cell r="FU179">
            <v>0</v>
          </cell>
          <cell r="FV179">
            <v>0</v>
          </cell>
          <cell r="FW179" t="str">
            <v>C35</v>
          </cell>
          <cell r="FX179">
            <v>0</v>
          </cell>
          <cell r="FY179">
            <v>0</v>
          </cell>
          <cell r="FZ179">
            <v>0</v>
          </cell>
          <cell r="GA179">
            <v>0</v>
          </cell>
          <cell r="GB179">
            <v>0</v>
          </cell>
          <cell r="GC179" t="str">
            <v>C36</v>
          </cell>
          <cell r="GD179">
            <v>0</v>
          </cell>
          <cell r="GE179">
            <v>0</v>
          </cell>
          <cell r="GF179">
            <v>0</v>
          </cell>
          <cell r="GG179">
            <v>0</v>
          </cell>
          <cell r="GH179">
            <v>0</v>
          </cell>
          <cell r="GI179" t="str">
            <v>C37</v>
          </cell>
          <cell r="GJ179">
            <v>0</v>
          </cell>
          <cell r="GK179">
            <v>0</v>
          </cell>
          <cell r="GL179">
            <v>0</v>
          </cell>
          <cell r="GM179">
            <v>0</v>
          </cell>
          <cell r="GN179">
            <v>0</v>
          </cell>
          <cell r="GO179" t="str">
            <v>C38</v>
          </cell>
          <cell r="GP179">
            <v>0</v>
          </cell>
          <cell r="GQ179">
            <v>0</v>
          </cell>
          <cell r="GR179">
            <v>0</v>
          </cell>
          <cell r="GS179">
            <v>0</v>
          </cell>
          <cell r="GT179">
            <v>0</v>
          </cell>
          <cell r="GU179" t="str">
            <v>C39</v>
          </cell>
          <cell r="GV179">
            <v>0</v>
          </cell>
          <cell r="GW179">
            <v>0</v>
          </cell>
          <cell r="GX179">
            <v>0</v>
          </cell>
          <cell r="GY179">
            <v>0</v>
          </cell>
          <cell r="GZ179">
            <v>0</v>
          </cell>
          <cell r="HA179" t="str">
            <v>C310</v>
          </cell>
          <cell r="HB179">
            <v>0</v>
          </cell>
          <cell r="HG179" t="str">
            <v>C310</v>
          </cell>
          <cell r="HH179">
            <v>0</v>
          </cell>
          <cell r="HM179" t="str">
            <v/>
          </cell>
          <cell r="HN179" t="str">
            <v/>
          </cell>
          <cell r="HS179">
            <v>3221</v>
          </cell>
          <cell r="HT179" t="str">
            <v>PKN</v>
          </cell>
          <cell r="HU179">
            <v>0</v>
          </cell>
          <cell r="HV179" t="str">
            <v>IND</v>
          </cell>
          <cell r="HW179">
            <v>0</v>
          </cell>
          <cell r="HX179" t="str">
            <v>MAT-W</v>
          </cell>
          <cell r="HY179">
            <v>0</v>
          </cell>
          <cell r="HZ179" t="str">
            <v>SEJ-W</v>
          </cell>
          <cell r="IA179">
            <v>0</v>
          </cell>
          <cell r="IB179" t="str">
            <v>IGR-W</v>
          </cell>
          <cell r="IC179">
            <v>0</v>
          </cell>
          <cell r="ID179" t="str">
            <v>SBO</v>
          </cell>
          <cell r="IE179">
            <v>0</v>
          </cell>
          <cell r="IF179" t="str">
            <v>PJO</v>
          </cell>
          <cell r="IG179">
            <v>0</v>
          </cell>
          <cell r="IH179" t="str">
            <v>PRA</v>
          </cell>
          <cell r="II179">
            <v>0</v>
          </cell>
          <cell r="IJ179" t="str">
            <v>JAW</v>
          </cell>
          <cell r="IK179">
            <v>0</v>
          </cell>
          <cell r="IL179" t="str">
            <v>ARB</v>
          </cell>
          <cell r="IM179">
            <v>0</v>
          </cell>
          <cell r="IN179" t="str">
            <v>PKM</v>
          </cell>
          <cell r="IO179">
            <v>0</v>
          </cell>
          <cell r="IP179" t="str">
            <v>MAT-P</v>
          </cell>
          <cell r="IQ179">
            <v>0</v>
          </cell>
          <cell r="IR179" t="str">
            <v>BIO-P</v>
          </cell>
          <cell r="IS179">
            <v>0</v>
          </cell>
          <cell r="IT179" t="str">
            <v>FIS-P</v>
          </cell>
          <cell r="IU179">
            <v>0</v>
          </cell>
          <cell r="IV179" t="str">
            <v>KIM-P</v>
          </cell>
          <cell r="IW179">
            <v>0</v>
          </cell>
          <cell r="IX179" t="str">
            <v>GEO-L</v>
          </cell>
          <cell r="IY179">
            <v>0</v>
          </cell>
          <cell r="IZ179" t="str">
            <v>IGR-L</v>
          </cell>
          <cell r="JA179">
            <v>0</v>
          </cell>
        </row>
        <row r="180">
          <cell r="Q180" t="str">
            <v/>
          </cell>
          <cell r="AB180">
            <v>177</v>
          </cell>
          <cell r="AC180">
            <v>25</v>
          </cell>
          <cell r="AD180">
            <v>3222</v>
          </cell>
          <cell r="AE180" t="str">
            <v>0011671889</v>
          </cell>
          <cell r="AF180" t="str">
            <v>PUPUT ANUGRAH LESTARI</v>
          </cell>
          <cell r="AG180" t="str">
            <v>P</v>
          </cell>
          <cell r="AH180" t="str">
            <v>10-AK.1</v>
          </cell>
          <cell r="AI180" t="str">
            <v>AGM</v>
          </cell>
          <cell r="AJ180">
            <v>0</v>
          </cell>
          <cell r="AK180">
            <v>0</v>
          </cell>
          <cell r="AL180">
            <v>0</v>
          </cell>
          <cell r="AM180">
            <v>0</v>
          </cell>
          <cell r="AN180">
            <v>0</v>
          </cell>
          <cell r="AO180" t="str">
            <v>PKN</v>
          </cell>
          <cell r="AP180">
            <v>0</v>
          </cell>
          <cell r="AQ180">
            <v>0</v>
          </cell>
          <cell r="AR180">
            <v>0</v>
          </cell>
          <cell r="AS180">
            <v>0</v>
          </cell>
          <cell r="AT180">
            <v>0</v>
          </cell>
          <cell r="AU180" t="str">
            <v>IND</v>
          </cell>
          <cell r="AV180">
            <v>0</v>
          </cell>
          <cell r="AW180">
            <v>0</v>
          </cell>
          <cell r="AX180">
            <v>0</v>
          </cell>
          <cell r="AY180">
            <v>0</v>
          </cell>
          <cell r="AZ180">
            <v>0</v>
          </cell>
          <cell r="BA180" t="str">
            <v>MAT</v>
          </cell>
          <cell r="BB180">
            <v>0</v>
          </cell>
          <cell r="BC180">
            <v>0</v>
          </cell>
          <cell r="BD180">
            <v>0</v>
          </cell>
          <cell r="BE180">
            <v>0</v>
          </cell>
          <cell r="BF180">
            <v>0</v>
          </cell>
          <cell r="BG180" t="str">
            <v>SEJ</v>
          </cell>
          <cell r="BH180">
            <v>0</v>
          </cell>
          <cell r="BI180">
            <v>0</v>
          </cell>
          <cell r="BJ180">
            <v>0</v>
          </cell>
          <cell r="BK180">
            <v>0</v>
          </cell>
          <cell r="BL180">
            <v>0</v>
          </cell>
          <cell r="BM180" t="str">
            <v>ING</v>
          </cell>
          <cell r="BN180">
            <v>0</v>
          </cell>
          <cell r="BO180">
            <v>0</v>
          </cell>
          <cell r="BP180">
            <v>0</v>
          </cell>
          <cell r="BQ180">
            <v>0</v>
          </cell>
          <cell r="BR180">
            <v>0</v>
          </cell>
          <cell r="BS180" t="str">
            <v>SBU</v>
          </cell>
          <cell r="BT180">
            <v>0</v>
          </cell>
          <cell r="BU180">
            <v>0</v>
          </cell>
          <cell r="BV180">
            <v>0</v>
          </cell>
          <cell r="BW180">
            <v>0</v>
          </cell>
          <cell r="BX180">
            <v>0</v>
          </cell>
          <cell r="BY180" t="str">
            <v>KWU</v>
          </cell>
          <cell r="BZ180">
            <v>0</v>
          </cell>
          <cell r="CA180">
            <v>0</v>
          </cell>
          <cell r="CB180">
            <v>0</v>
          </cell>
          <cell r="CC180">
            <v>0</v>
          </cell>
          <cell r="CD180">
            <v>0</v>
          </cell>
          <cell r="CE180" t="str">
            <v>POR</v>
          </cell>
          <cell r="CF180">
            <v>0</v>
          </cell>
          <cell r="CG180">
            <v>0</v>
          </cell>
          <cell r="CH180">
            <v>0</v>
          </cell>
          <cell r="CI180">
            <v>0</v>
          </cell>
          <cell r="CJ180">
            <v>0</v>
          </cell>
          <cell r="CK180" t="str">
            <v>JAW</v>
          </cell>
          <cell r="CL180">
            <v>0</v>
          </cell>
          <cell r="CM180">
            <v>0</v>
          </cell>
          <cell r="CN180">
            <v>0</v>
          </cell>
          <cell r="CO180">
            <v>0</v>
          </cell>
          <cell r="CP180">
            <v>0</v>
          </cell>
          <cell r="CQ180" t="str">
            <v>C11</v>
          </cell>
          <cell r="CR180">
            <v>0</v>
          </cell>
          <cell r="CS180">
            <v>0</v>
          </cell>
          <cell r="CT180">
            <v>0</v>
          </cell>
          <cell r="CU180">
            <v>0</v>
          </cell>
          <cell r="CV180">
            <v>0</v>
          </cell>
          <cell r="CW180" t="str">
            <v>C12</v>
          </cell>
          <cell r="CX180">
            <v>0</v>
          </cell>
          <cell r="CY180">
            <v>0</v>
          </cell>
          <cell r="CZ180">
            <v>0</v>
          </cell>
          <cell r="DA180">
            <v>0</v>
          </cell>
          <cell r="DB180">
            <v>0</v>
          </cell>
          <cell r="DC180" t="str">
            <v>C13</v>
          </cell>
          <cell r="DD180">
            <v>0</v>
          </cell>
          <cell r="DE180">
            <v>0</v>
          </cell>
          <cell r="DF180">
            <v>0</v>
          </cell>
          <cell r="DG180">
            <v>0</v>
          </cell>
          <cell r="DH180">
            <v>0</v>
          </cell>
          <cell r="DI180" t="str">
            <v>C21</v>
          </cell>
          <cell r="DJ180">
            <v>0</v>
          </cell>
          <cell r="DK180">
            <v>0</v>
          </cell>
          <cell r="DL180">
            <v>0</v>
          </cell>
          <cell r="DM180">
            <v>0</v>
          </cell>
          <cell r="DN180">
            <v>0</v>
          </cell>
          <cell r="DO180" t="str">
            <v>C22</v>
          </cell>
          <cell r="DP180">
            <v>0</v>
          </cell>
          <cell r="DQ180">
            <v>0</v>
          </cell>
          <cell r="DR180">
            <v>0</v>
          </cell>
          <cell r="DS180">
            <v>0</v>
          </cell>
          <cell r="DT180">
            <v>0</v>
          </cell>
          <cell r="DU180" t="str">
            <v>C23</v>
          </cell>
          <cell r="DV180">
            <v>0</v>
          </cell>
          <cell r="DW180">
            <v>0</v>
          </cell>
          <cell r="DX180">
            <v>0</v>
          </cell>
          <cell r="DY180">
            <v>0</v>
          </cell>
          <cell r="DZ180">
            <v>0</v>
          </cell>
          <cell r="EA180" t="str">
            <v>C24</v>
          </cell>
          <cell r="EB180">
            <v>0</v>
          </cell>
          <cell r="EC180">
            <v>0</v>
          </cell>
          <cell r="ED180">
            <v>0</v>
          </cell>
          <cell r="EE180">
            <v>0</v>
          </cell>
          <cell r="EF180">
            <v>0</v>
          </cell>
          <cell r="EG180" t="str">
            <v>C25</v>
          </cell>
          <cell r="EH180">
            <v>0</v>
          </cell>
          <cell r="EI180">
            <v>0</v>
          </cell>
          <cell r="EJ180">
            <v>0</v>
          </cell>
          <cell r="EK180">
            <v>0</v>
          </cell>
          <cell r="EL180">
            <v>0</v>
          </cell>
          <cell r="EM180" t="str">
            <v>C26</v>
          </cell>
          <cell r="EN180">
            <v>0</v>
          </cell>
          <cell r="EO180">
            <v>0</v>
          </cell>
          <cell r="EP180">
            <v>0</v>
          </cell>
          <cell r="EQ180">
            <v>0</v>
          </cell>
          <cell r="ER180">
            <v>0</v>
          </cell>
          <cell r="ES180" t="str">
            <v>C27</v>
          </cell>
          <cell r="ET180">
            <v>0</v>
          </cell>
          <cell r="EU180">
            <v>0</v>
          </cell>
          <cell r="EV180">
            <v>0</v>
          </cell>
          <cell r="EW180">
            <v>0</v>
          </cell>
          <cell r="EX180">
            <v>0</v>
          </cell>
          <cell r="EY180" t="str">
            <v>C31</v>
          </cell>
          <cell r="EZ180">
            <v>0</v>
          </cell>
          <cell r="FA180">
            <v>0</v>
          </cell>
          <cell r="FB180">
            <v>0</v>
          </cell>
          <cell r="FC180">
            <v>0</v>
          </cell>
          <cell r="FD180">
            <v>0</v>
          </cell>
          <cell r="FE180" t="str">
            <v>C32</v>
          </cell>
          <cell r="FF180">
            <v>0</v>
          </cell>
          <cell r="FG180">
            <v>0</v>
          </cell>
          <cell r="FH180">
            <v>0</v>
          </cell>
          <cell r="FI180">
            <v>0</v>
          </cell>
          <cell r="FJ180">
            <v>0</v>
          </cell>
          <cell r="FK180" t="str">
            <v>C33</v>
          </cell>
          <cell r="FL180">
            <v>0</v>
          </cell>
          <cell r="FM180">
            <v>0</v>
          </cell>
          <cell r="FN180">
            <v>0</v>
          </cell>
          <cell r="FO180">
            <v>0</v>
          </cell>
          <cell r="FP180">
            <v>0</v>
          </cell>
          <cell r="FQ180" t="str">
            <v>C34</v>
          </cell>
          <cell r="FR180">
            <v>0</v>
          </cell>
          <cell r="FS180">
            <v>0</v>
          </cell>
          <cell r="FT180">
            <v>0</v>
          </cell>
          <cell r="FU180">
            <v>0</v>
          </cell>
          <cell r="FV180">
            <v>0</v>
          </cell>
          <cell r="FW180" t="str">
            <v>C35</v>
          </cell>
          <cell r="FX180">
            <v>0</v>
          </cell>
          <cell r="FY180">
            <v>0</v>
          </cell>
          <cell r="FZ180">
            <v>0</v>
          </cell>
          <cell r="GA180">
            <v>0</v>
          </cell>
          <cell r="GB180">
            <v>0</v>
          </cell>
          <cell r="GC180" t="str">
            <v>C36</v>
          </cell>
          <cell r="GD180">
            <v>0</v>
          </cell>
          <cell r="GE180">
            <v>0</v>
          </cell>
          <cell r="GF180">
            <v>0</v>
          </cell>
          <cell r="GG180">
            <v>0</v>
          </cell>
          <cell r="GH180">
            <v>0</v>
          </cell>
          <cell r="GI180" t="str">
            <v>C37</v>
          </cell>
          <cell r="GJ180">
            <v>0</v>
          </cell>
          <cell r="GK180">
            <v>0</v>
          </cell>
          <cell r="GL180">
            <v>0</v>
          </cell>
          <cell r="GM180">
            <v>0</v>
          </cell>
          <cell r="GN180">
            <v>0</v>
          </cell>
          <cell r="GO180" t="str">
            <v>C38</v>
          </cell>
          <cell r="GP180">
            <v>0</v>
          </cell>
          <cell r="GQ180">
            <v>0</v>
          </cell>
          <cell r="GR180">
            <v>0</v>
          </cell>
          <cell r="GS180">
            <v>0</v>
          </cell>
          <cell r="GT180">
            <v>0</v>
          </cell>
          <cell r="GU180" t="str">
            <v>C39</v>
          </cell>
          <cell r="GV180">
            <v>0</v>
          </cell>
          <cell r="GW180">
            <v>0</v>
          </cell>
          <cell r="GX180">
            <v>0</v>
          </cell>
          <cell r="GY180">
            <v>0</v>
          </cell>
          <cell r="GZ180">
            <v>0</v>
          </cell>
          <cell r="HA180" t="str">
            <v>C310</v>
          </cell>
          <cell r="HB180">
            <v>0</v>
          </cell>
          <cell r="HG180" t="str">
            <v>C310</v>
          </cell>
          <cell r="HH180">
            <v>0</v>
          </cell>
          <cell r="HM180" t="str">
            <v/>
          </cell>
          <cell r="HN180" t="str">
            <v/>
          </cell>
          <cell r="HS180">
            <v>3222</v>
          </cell>
          <cell r="HT180" t="str">
            <v>PKN</v>
          </cell>
          <cell r="HU180">
            <v>0</v>
          </cell>
          <cell r="HV180" t="str">
            <v>IND</v>
          </cell>
          <cell r="HW180">
            <v>0</v>
          </cell>
          <cell r="HX180" t="str">
            <v>MAT-W</v>
          </cell>
          <cell r="HY180">
            <v>0</v>
          </cell>
          <cell r="HZ180" t="str">
            <v>SEJ-W</v>
          </cell>
          <cell r="IA180">
            <v>0</v>
          </cell>
          <cell r="IB180" t="str">
            <v>IGR-W</v>
          </cell>
          <cell r="IC180">
            <v>0</v>
          </cell>
          <cell r="ID180" t="str">
            <v>SBO</v>
          </cell>
          <cell r="IE180">
            <v>0</v>
          </cell>
          <cell r="IF180" t="str">
            <v>PJO</v>
          </cell>
          <cell r="IG180">
            <v>0</v>
          </cell>
          <cell r="IH180" t="str">
            <v>PRA</v>
          </cell>
          <cell r="II180">
            <v>0</v>
          </cell>
          <cell r="IJ180" t="str">
            <v>JAW</v>
          </cell>
          <cell r="IK180">
            <v>0</v>
          </cell>
          <cell r="IL180" t="str">
            <v>ARB</v>
          </cell>
          <cell r="IM180">
            <v>0</v>
          </cell>
          <cell r="IN180" t="str">
            <v>PKM</v>
          </cell>
          <cell r="IO180">
            <v>0</v>
          </cell>
          <cell r="IP180" t="str">
            <v>MAT-P</v>
          </cell>
          <cell r="IQ180">
            <v>0</v>
          </cell>
          <cell r="IR180" t="str">
            <v>BIO-P</v>
          </cell>
          <cell r="IS180">
            <v>0</v>
          </cell>
          <cell r="IT180" t="str">
            <v>FIS-P</v>
          </cell>
          <cell r="IU180">
            <v>0</v>
          </cell>
          <cell r="IV180" t="str">
            <v>KIM-P</v>
          </cell>
          <cell r="IW180">
            <v>0</v>
          </cell>
          <cell r="IX180" t="str">
            <v>GEO-L</v>
          </cell>
          <cell r="IY180">
            <v>0</v>
          </cell>
          <cell r="IZ180" t="str">
            <v>IGR-L</v>
          </cell>
          <cell r="JA180">
            <v>0</v>
          </cell>
        </row>
        <row r="181">
          <cell r="Q181" t="str">
            <v/>
          </cell>
          <cell r="AB181">
            <v>178</v>
          </cell>
          <cell r="AC181">
            <v>26</v>
          </cell>
          <cell r="AD181">
            <v>3223</v>
          </cell>
          <cell r="AF181" t="str">
            <v>RIFQI ANHARUL JANATI</v>
          </cell>
          <cell r="AG181" t="str">
            <v>P</v>
          </cell>
          <cell r="AH181" t="str">
            <v>10-AK.1</v>
          </cell>
          <cell r="AI181" t="str">
            <v>AGM</v>
          </cell>
          <cell r="AJ181">
            <v>0</v>
          </cell>
          <cell r="AK181">
            <v>0</v>
          </cell>
          <cell r="AL181">
            <v>0</v>
          </cell>
          <cell r="AM181">
            <v>0</v>
          </cell>
          <cell r="AN181">
            <v>0</v>
          </cell>
          <cell r="AO181" t="str">
            <v>PKN</v>
          </cell>
          <cell r="AP181">
            <v>0</v>
          </cell>
          <cell r="AQ181">
            <v>0</v>
          </cell>
          <cell r="AR181">
            <v>0</v>
          </cell>
          <cell r="AS181">
            <v>0</v>
          </cell>
          <cell r="AT181">
            <v>0</v>
          </cell>
          <cell r="AU181" t="str">
            <v>IND</v>
          </cell>
          <cell r="AV181">
            <v>0</v>
          </cell>
          <cell r="AW181">
            <v>0</v>
          </cell>
          <cell r="AX181">
            <v>0</v>
          </cell>
          <cell r="AY181">
            <v>0</v>
          </cell>
          <cell r="AZ181">
            <v>0</v>
          </cell>
          <cell r="BA181" t="str">
            <v>MAT</v>
          </cell>
          <cell r="BB181">
            <v>0</v>
          </cell>
          <cell r="BC181">
            <v>0</v>
          </cell>
          <cell r="BD181">
            <v>0</v>
          </cell>
          <cell r="BE181">
            <v>0</v>
          </cell>
          <cell r="BF181">
            <v>0</v>
          </cell>
          <cell r="BG181" t="str">
            <v>SEJ</v>
          </cell>
          <cell r="BH181">
            <v>0</v>
          </cell>
          <cell r="BI181">
            <v>0</v>
          </cell>
          <cell r="BJ181">
            <v>0</v>
          </cell>
          <cell r="BK181">
            <v>0</v>
          </cell>
          <cell r="BL181">
            <v>0</v>
          </cell>
          <cell r="BM181" t="str">
            <v>ING</v>
          </cell>
          <cell r="BN181">
            <v>0</v>
          </cell>
          <cell r="BO181">
            <v>0</v>
          </cell>
          <cell r="BP181">
            <v>0</v>
          </cell>
          <cell r="BQ181">
            <v>0</v>
          </cell>
          <cell r="BR181">
            <v>0</v>
          </cell>
          <cell r="BS181" t="str">
            <v>SBU</v>
          </cell>
          <cell r="BT181">
            <v>0</v>
          </cell>
          <cell r="BU181">
            <v>0</v>
          </cell>
          <cell r="BV181">
            <v>0</v>
          </cell>
          <cell r="BW181">
            <v>0</v>
          </cell>
          <cell r="BX181">
            <v>0</v>
          </cell>
          <cell r="BY181" t="str">
            <v>KWU</v>
          </cell>
          <cell r="BZ181">
            <v>0</v>
          </cell>
          <cell r="CA181">
            <v>0</v>
          </cell>
          <cell r="CB181">
            <v>0</v>
          </cell>
          <cell r="CC181">
            <v>0</v>
          </cell>
          <cell r="CD181">
            <v>0</v>
          </cell>
          <cell r="CE181" t="str">
            <v>POR</v>
          </cell>
          <cell r="CF181">
            <v>0</v>
          </cell>
          <cell r="CG181">
            <v>0</v>
          </cell>
          <cell r="CH181">
            <v>0</v>
          </cell>
          <cell r="CI181">
            <v>0</v>
          </cell>
          <cell r="CJ181">
            <v>0</v>
          </cell>
          <cell r="CK181" t="str">
            <v>JAW</v>
          </cell>
          <cell r="CL181">
            <v>0</v>
          </cell>
          <cell r="CM181">
            <v>0</v>
          </cell>
          <cell r="CN181">
            <v>0</v>
          </cell>
          <cell r="CO181">
            <v>0</v>
          </cell>
          <cell r="CP181">
            <v>0</v>
          </cell>
          <cell r="CQ181" t="str">
            <v>C11</v>
          </cell>
          <cell r="CR181">
            <v>0</v>
          </cell>
          <cell r="CS181">
            <v>0</v>
          </cell>
          <cell r="CT181">
            <v>0</v>
          </cell>
          <cell r="CU181">
            <v>0</v>
          </cell>
          <cell r="CV181">
            <v>0</v>
          </cell>
          <cell r="CW181" t="str">
            <v>C12</v>
          </cell>
          <cell r="CX181">
            <v>0</v>
          </cell>
          <cell r="CY181">
            <v>0</v>
          </cell>
          <cell r="CZ181">
            <v>0</v>
          </cell>
          <cell r="DA181">
            <v>0</v>
          </cell>
          <cell r="DB181">
            <v>0</v>
          </cell>
          <cell r="DC181" t="str">
            <v>C13</v>
          </cell>
          <cell r="DD181">
            <v>0</v>
          </cell>
          <cell r="DE181">
            <v>0</v>
          </cell>
          <cell r="DF181">
            <v>0</v>
          </cell>
          <cell r="DG181">
            <v>0</v>
          </cell>
          <cell r="DH181">
            <v>0</v>
          </cell>
          <cell r="DI181" t="str">
            <v>C21</v>
          </cell>
          <cell r="DJ181">
            <v>0</v>
          </cell>
          <cell r="DK181">
            <v>0</v>
          </cell>
          <cell r="DL181">
            <v>0</v>
          </cell>
          <cell r="DM181">
            <v>0</v>
          </cell>
          <cell r="DN181">
            <v>0</v>
          </cell>
          <cell r="DO181" t="str">
            <v>C22</v>
          </cell>
          <cell r="DP181">
            <v>0</v>
          </cell>
          <cell r="DQ181">
            <v>0</v>
          </cell>
          <cell r="DR181">
            <v>0</v>
          </cell>
          <cell r="DS181">
            <v>0</v>
          </cell>
          <cell r="DT181">
            <v>0</v>
          </cell>
          <cell r="DU181" t="str">
            <v>C23</v>
          </cell>
          <cell r="DV181">
            <v>0</v>
          </cell>
          <cell r="DW181">
            <v>0</v>
          </cell>
          <cell r="DX181">
            <v>0</v>
          </cell>
          <cell r="DY181">
            <v>0</v>
          </cell>
          <cell r="DZ181">
            <v>0</v>
          </cell>
          <cell r="EA181" t="str">
            <v>C24</v>
          </cell>
          <cell r="EB181">
            <v>0</v>
          </cell>
          <cell r="EC181">
            <v>0</v>
          </cell>
          <cell r="ED181">
            <v>0</v>
          </cell>
          <cell r="EE181">
            <v>0</v>
          </cell>
          <cell r="EF181">
            <v>0</v>
          </cell>
          <cell r="EG181" t="str">
            <v>C25</v>
          </cell>
          <cell r="EH181">
            <v>0</v>
          </cell>
          <cell r="EI181">
            <v>0</v>
          </cell>
          <cell r="EJ181">
            <v>0</v>
          </cell>
          <cell r="EK181">
            <v>0</v>
          </cell>
          <cell r="EL181">
            <v>0</v>
          </cell>
          <cell r="EM181" t="str">
            <v>C26</v>
          </cell>
          <cell r="EN181">
            <v>0</v>
          </cell>
          <cell r="EO181">
            <v>0</v>
          </cell>
          <cell r="EP181">
            <v>0</v>
          </cell>
          <cell r="EQ181">
            <v>0</v>
          </cell>
          <cell r="ER181">
            <v>0</v>
          </cell>
          <cell r="ES181" t="str">
            <v>C27</v>
          </cell>
          <cell r="ET181">
            <v>0</v>
          </cell>
          <cell r="EU181">
            <v>0</v>
          </cell>
          <cell r="EV181">
            <v>0</v>
          </cell>
          <cell r="EW181">
            <v>0</v>
          </cell>
          <cell r="EX181">
            <v>0</v>
          </cell>
          <cell r="EY181" t="str">
            <v>C31</v>
          </cell>
          <cell r="EZ181">
            <v>0</v>
          </cell>
          <cell r="FA181">
            <v>0</v>
          </cell>
          <cell r="FB181">
            <v>0</v>
          </cell>
          <cell r="FC181">
            <v>0</v>
          </cell>
          <cell r="FD181">
            <v>0</v>
          </cell>
          <cell r="FE181" t="str">
            <v>C32</v>
          </cell>
          <cell r="FF181">
            <v>0</v>
          </cell>
          <cell r="FG181">
            <v>0</v>
          </cell>
          <cell r="FH181">
            <v>0</v>
          </cell>
          <cell r="FI181">
            <v>0</v>
          </cell>
          <cell r="FJ181">
            <v>0</v>
          </cell>
          <cell r="FK181" t="str">
            <v>C33</v>
          </cell>
          <cell r="FL181">
            <v>0</v>
          </cell>
          <cell r="FM181">
            <v>0</v>
          </cell>
          <cell r="FN181">
            <v>0</v>
          </cell>
          <cell r="FO181">
            <v>0</v>
          </cell>
          <cell r="FP181">
            <v>0</v>
          </cell>
          <cell r="FQ181" t="str">
            <v>C34</v>
          </cell>
          <cell r="FR181">
            <v>0</v>
          </cell>
          <cell r="FS181">
            <v>0</v>
          </cell>
          <cell r="FT181">
            <v>0</v>
          </cell>
          <cell r="FU181">
            <v>0</v>
          </cell>
          <cell r="FV181">
            <v>0</v>
          </cell>
          <cell r="FW181" t="str">
            <v>C35</v>
          </cell>
          <cell r="FX181">
            <v>0</v>
          </cell>
          <cell r="FY181">
            <v>0</v>
          </cell>
          <cell r="FZ181">
            <v>0</v>
          </cell>
          <cell r="GA181">
            <v>0</v>
          </cell>
          <cell r="GB181">
            <v>0</v>
          </cell>
          <cell r="GC181" t="str">
            <v>C36</v>
          </cell>
          <cell r="GD181">
            <v>0</v>
          </cell>
          <cell r="GE181">
            <v>0</v>
          </cell>
          <cell r="GF181">
            <v>0</v>
          </cell>
          <cell r="GG181">
            <v>0</v>
          </cell>
          <cell r="GH181">
            <v>0</v>
          </cell>
          <cell r="GI181" t="str">
            <v>C37</v>
          </cell>
          <cell r="GJ181">
            <v>0</v>
          </cell>
          <cell r="GK181">
            <v>0</v>
          </cell>
          <cell r="GL181">
            <v>0</v>
          </cell>
          <cell r="GM181">
            <v>0</v>
          </cell>
          <cell r="GN181">
            <v>0</v>
          </cell>
          <cell r="GO181" t="str">
            <v>C38</v>
          </cell>
          <cell r="GP181">
            <v>0</v>
          </cell>
          <cell r="GQ181">
            <v>0</v>
          </cell>
          <cell r="GR181">
            <v>0</v>
          </cell>
          <cell r="GS181">
            <v>0</v>
          </cell>
          <cell r="GT181">
            <v>0</v>
          </cell>
          <cell r="GU181" t="str">
            <v>C39</v>
          </cell>
          <cell r="GV181">
            <v>0</v>
          </cell>
          <cell r="GW181">
            <v>0</v>
          </cell>
          <cell r="GX181">
            <v>0</v>
          </cell>
          <cell r="GY181">
            <v>0</v>
          </cell>
          <cell r="GZ181">
            <v>0</v>
          </cell>
          <cell r="HA181" t="str">
            <v>C310</v>
          </cell>
          <cell r="HB181">
            <v>0</v>
          </cell>
          <cell r="HG181" t="str">
            <v>C310</v>
          </cell>
          <cell r="HH181">
            <v>0</v>
          </cell>
          <cell r="HM181" t="str">
            <v/>
          </cell>
          <cell r="HN181" t="str">
            <v/>
          </cell>
          <cell r="HS181">
            <v>3223</v>
          </cell>
          <cell r="HT181" t="str">
            <v>PKN</v>
          </cell>
          <cell r="HU181">
            <v>0</v>
          </cell>
          <cell r="HV181" t="str">
            <v>IND</v>
          </cell>
          <cell r="HW181">
            <v>0</v>
          </cell>
          <cell r="HX181" t="str">
            <v>MAT-W</v>
          </cell>
          <cell r="HY181">
            <v>0</v>
          </cell>
          <cell r="HZ181" t="str">
            <v>SEJ-W</v>
          </cell>
          <cell r="IA181">
            <v>0</v>
          </cell>
          <cell r="IB181" t="str">
            <v>IGR-W</v>
          </cell>
          <cell r="IC181">
            <v>0</v>
          </cell>
          <cell r="ID181" t="str">
            <v>SBO</v>
          </cell>
          <cell r="IE181">
            <v>0</v>
          </cell>
          <cell r="IF181" t="str">
            <v>PJO</v>
          </cell>
          <cell r="IG181">
            <v>0</v>
          </cell>
          <cell r="IH181" t="str">
            <v>PRA</v>
          </cell>
          <cell r="II181">
            <v>0</v>
          </cell>
          <cell r="IJ181" t="str">
            <v>JAW</v>
          </cell>
          <cell r="IK181">
            <v>0</v>
          </cell>
          <cell r="IL181" t="str">
            <v>ARB</v>
          </cell>
          <cell r="IM181">
            <v>0</v>
          </cell>
          <cell r="IN181" t="str">
            <v>PKM</v>
          </cell>
          <cell r="IO181">
            <v>0</v>
          </cell>
          <cell r="IP181" t="str">
            <v>MAT-P</v>
          </cell>
          <cell r="IQ181">
            <v>0</v>
          </cell>
          <cell r="IR181" t="str">
            <v>BIO-P</v>
          </cell>
          <cell r="IS181">
            <v>0</v>
          </cell>
          <cell r="IT181" t="str">
            <v>FIS-P</v>
          </cell>
          <cell r="IU181">
            <v>0</v>
          </cell>
          <cell r="IV181" t="str">
            <v>KIM-P</v>
          </cell>
          <cell r="IW181">
            <v>0</v>
          </cell>
          <cell r="IX181" t="str">
            <v>GEO-L</v>
          </cell>
          <cell r="IY181">
            <v>0</v>
          </cell>
          <cell r="IZ181" t="str">
            <v>IGR-L</v>
          </cell>
          <cell r="JA181">
            <v>0</v>
          </cell>
        </row>
        <row r="182">
          <cell r="Q182" t="str">
            <v/>
          </cell>
          <cell r="AB182">
            <v>179</v>
          </cell>
          <cell r="AC182">
            <v>27</v>
          </cell>
          <cell r="AD182">
            <v>3224</v>
          </cell>
          <cell r="AE182" t="str">
            <v>0010210545</v>
          </cell>
          <cell r="AF182" t="str">
            <v>RINA TITIK PURWANTI</v>
          </cell>
          <cell r="AG182" t="str">
            <v>P</v>
          </cell>
          <cell r="AH182" t="str">
            <v>10-AK.1</v>
          </cell>
          <cell r="AI182" t="str">
            <v>AGM</v>
          </cell>
          <cell r="AJ182">
            <v>0</v>
          </cell>
          <cell r="AK182">
            <v>0</v>
          </cell>
          <cell r="AL182">
            <v>0</v>
          </cell>
          <cell r="AM182">
            <v>0</v>
          </cell>
          <cell r="AN182">
            <v>0</v>
          </cell>
          <cell r="AO182" t="str">
            <v>PKN</v>
          </cell>
          <cell r="AP182">
            <v>0</v>
          </cell>
          <cell r="AQ182">
            <v>0</v>
          </cell>
          <cell r="AR182">
            <v>0</v>
          </cell>
          <cell r="AS182">
            <v>0</v>
          </cell>
          <cell r="AT182">
            <v>0</v>
          </cell>
          <cell r="AU182" t="str">
            <v>IND</v>
          </cell>
          <cell r="AV182">
            <v>0</v>
          </cell>
          <cell r="AW182">
            <v>0</v>
          </cell>
          <cell r="AX182">
            <v>0</v>
          </cell>
          <cell r="AY182">
            <v>0</v>
          </cell>
          <cell r="AZ182">
            <v>0</v>
          </cell>
          <cell r="BA182" t="str">
            <v>MAT</v>
          </cell>
          <cell r="BB182">
            <v>0</v>
          </cell>
          <cell r="BC182">
            <v>0</v>
          </cell>
          <cell r="BD182">
            <v>0</v>
          </cell>
          <cell r="BE182">
            <v>0</v>
          </cell>
          <cell r="BF182">
            <v>0</v>
          </cell>
          <cell r="BG182" t="str">
            <v>SEJ</v>
          </cell>
          <cell r="BH182">
            <v>0</v>
          </cell>
          <cell r="BI182">
            <v>0</v>
          </cell>
          <cell r="BJ182">
            <v>0</v>
          </cell>
          <cell r="BK182">
            <v>0</v>
          </cell>
          <cell r="BL182">
            <v>0</v>
          </cell>
          <cell r="BM182" t="str">
            <v>ING</v>
          </cell>
          <cell r="BN182">
            <v>0</v>
          </cell>
          <cell r="BO182">
            <v>0</v>
          </cell>
          <cell r="BP182">
            <v>0</v>
          </cell>
          <cell r="BQ182">
            <v>0</v>
          </cell>
          <cell r="BR182">
            <v>0</v>
          </cell>
          <cell r="BS182" t="str">
            <v>SBU</v>
          </cell>
          <cell r="BT182">
            <v>0</v>
          </cell>
          <cell r="BU182">
            <v>0</v>
          </cell>
          <cell r="BV182">
            <v>0</v>
          </cell>
          <cell r="BW182">
            <v>0</v>
          </cell>
          <cell r="BX182">
            <v>0</v>
          </cell>
          <cell r="BY182" t="str">
            <v>KWU</v>
          </cell>
          <cell r="BZ182">
            <v>0</v>
          </cell>
          <cell r="CA182">
            <v>0</v>
          </cell>
          <cell r="CB182">
            <v>0</v>
          </cell>
          <cell r="CC182">
            <v>0</v>
          </cell>
          <cell r="CD182">
            <v>0</v>
          </cell>
          <cell r="CE182" t="str">
            <v>POR</v>
          </cell>
          <cell r="CF182">
            <v>0</v>
          </cell>
          <cell r="CG182">
            <v>0</v>
          </cell>
          <cell r="CH182">
            <v>0</v>
          </cell>
          <cell r="CI182">
            <v>0</v>
          </cell>
          <cell r="CJ182">
            <v>0</v>
          </cell>
          <cell r="CK182" t="str">
            <v>JAW</v>
          </cell>
          <cell r="CL182">
            <v>0</v>
          </cell>
          <cell r="CM182">
            <v>0</v>
          </cell>
          <cell r="CN182">
            <v>0</v>
          </cell>
          <cell r="CO182">
            <v>0</v>
          </cell>
          <cell r="CP182">
            <v>0</v>
          </cell>
          <cell r="CQ182" t="str">
            <v>C11</v>
          </cell>
          <cell r="CR182">
            <v>0</v>
          </cell>
          <cell r="CS182">
            <v>0</v>
          </cell>
          <cell r="CT182">
            <v>0</v>
          </cell>
          <cell r="CU182">
            <v>0</v>
          </cell>
          <cell r="CV182">
            <v>0</v>
          </cell>
          <cell r="CW182" t="str">
            <v>C12</v>
          </cell>
          <cell r="CX182">
            <v>0</v>
          </cell>
          <cell r="CY182">
            <v>0</v>
          </cell>
          <cell r="CZ182">
            <v>0</v>
          </cell>
          <cell r="DA182">
            <v>0</v>
          </cell>
          <cell r="DB182">
            <v>0</v>
          </cell>
          <cell r="DC182" t="str">
            <v>C13</v>
          </cell>
          <cell r="DD182">
            <v>0</v>
          </cell>
          <cell r="DE182">
            <v>0</v>
          </cell>
          <cell r="DF182">
            <v>0</v>
          </cell>
          <cell r="DG182">
            <v>0</v>
          </cell>
          <cell r="DH182">
            <v>0</v>
          </cell>
          <cell r="DI182" t="str">
            <v>C21</v>
          </cell>
          <cell r="DJ182">
            <v>0</v>
          </cell>
          <cell r="DK182">
            <v>0</v>
          </cell>
          <cell r="DL182">
            <v>0</v>
          </cell>
          <cell r="DM182">
            <v>0</v>
          </cell>
          <cell r="DN182">
            <v>0</v>
          </cell>
          <cell r="DO182" t="str">
            <v>C22</v>
          </cell>
          <cell r="DP182">
            <v>0</v>
          </cell>
          <cell r="DQ182">
            <v>0</v>
          </cell>
          <cell r="DR182">
            <v>0</v>
          </cell>
          <cell r="DS182">
            <v>0</v>
          </cell>
          <cell r="DT182">
            <v>0</v>
          </cell>
          <cell r="DU182" t="str">
            <v>C23</v>
          </cell>
          <cell r="DV182">
            <v>0</v>
          </cell>
          <cell r="DW182">
            <v>0</v>
          </cell>
          <cell r="DX182">
            <v>0</v>
          </cell>
          <cell r="DY182">
            <v>0</v>
          </cell>
          <cell r="DZ182">
            <v>0</v>
          </cell>
          <cell r="EA182" t="str">
            <v>C24</v>
          </cell>
          <cell r="EB182">
            <v>0</v>
          </cell>
          <cell r="EC182">
            <v>0</v>
          </cell>
          <cell r="ED182">
            <v>0</v>
          </cell>
          <cell r="EE182">
            <v>0</v>
          </cell>
          <cell r="EF182">
            <v>0</v>
          </cell>
          <cell r="EG182" t="str">
            <v>C25</v>
          </cell>
          <cell r="EH182">
            <v>0</v>
          </cell>
          <cell r="EI182">
            <v>0</v>
          </cell>
          <cell r="EJ182">
            <v>0</v>
          </cell>
          <cell r="EK182">
            <v>0</v>
          </cell>
          <cell r="EL182">
            <v>0</v>
          </cell>
          <cell r="EM182" t="str">
            <v>C26</v>
          </cell>
          <cell r="EN182">
            <v>0</v>
          </cell>
          <cell r="EO182">
            <v>0</v>
          </cell>
          <cell r="EP182">
            <v>0</v>
          </cell>
          <cell r="EQ182">
            <v>0</v>
          </cell>
          <cell r="ER182">
            <v>0</v>
          </cell>
          <cell r="ES182" t="str">
            <v>C27</v>
          </cell>
          <cell r="ET182">
            <v>0</v>
          </cell>
          <cell r="EU182">
            <v>0</v>
          </cell>
          <cell r="EV182">
            <v>0</v>
          </cell>
          <cell r="EW182">
            <v>0</v>
          </cell>
          <cell r="EX182">
            <v>0</v>
          </cell>
          <cell r="EY182" t="str">
            <v>C31</v>
          </cell>
          <cell r="EZ182">
            <v>0</v>
          </cell>
          <cell r="FA182">
            <v>0</v>
          </cell>
          <cell r="FB182">
            <v>0</v>
          </cell>
          <cell r="FC182">
            <v>0</v>
          </cell>
          <cell r="FD182">
            <v>0</v>
          </cell>
          <cell r="FE182" t="str">
            <v>C32</v>
          </cell>
          <cell r="FF182">
            <v>0</v>
          </cell>
          <cell r="FG182">
            <v>0</v>
          </cell>
          <cell r="FH182">
            <v>0</v>
          </cell>
          <cell r="FI182">
            <v>0</v>
          </cell>
          <cell r="FJ182">
            <v>0</v>
          </cell>
          <cell r="FK182" t="str">
            <v>C33</v>
          </cell>
          <cell r="FL182">
            <v>0</v>
          </cell>
          <cell r="FM182">
            <v>0</v>
          </cell>
          <cell r="FN182">
            <v>0</v>
          </cell>
          <cell r="FO182">
            <v>0</v>
          </cell>
          <cell r="FP182">
            <v>0</v>
          </cell>
          <cell r="FQ182" t="str">
            <v>C34</v>
          </cell>
          <cell r="FR182">
            <v>0</v>
          </cell>
          <cell r="FS182">
            <v>0</v>
          </cell>
          <cell r="FT182">
            <v>0</v>
          </cell>
          <cell r="FU182">
            <v>0</v>
          </cell>
          <cell r="FV182">
            <v>0</v>
          </cell>
          <cell r="FW182" t="str">
            <v>C35</v>
          </cell>
          <cell r="FX182">
            <v>0</v>
          </cell>
          <cell r="FY182">
            <v>0</v>
          </cell>
          <cell r="FZ182">
            <v>0</v>
          </cell>
          <cell r="GA182">
            <v>0</v>
          </cell>
          <cell r="GB182">
            <v>0</v>
          </cell>
          <cell r="GC182" t="str">
            <v>C36</v>
          </cell>
          <cell r="GD182">
            <v>0</v>
          </cell>
          <cell r="GE182">
            <v>0</v>
          </cell>
          <cell r="GF182">
            <v>0</v>
          </cell>
          <cell r="GG182">
            <v>0</v>
          </cell>
          <cell r="GH182">
            <v>0</v>
          </cell>
          <cell r="GI182" t="str">
            <v>C37</v>
          </cell>
          <cell r="GJ182">
            <v>0</v>
          </cell>
          <cell r="GK182">
            <v>0</v>
          </cell>
          <cell r="GL182">
            <v>0</v>
          </cell>
          <cell r="GM182">
            <v>0</v>
          </cell>
          <cell r="GN182">
            <v>0</v>
          </cell>
          <cell r="GO182" t="str">
            <v>C38</v>
          </cell>
          <cell r="GP182">
            <v>0</v>
          </cell>
          <cell r="GQ182">
            <v>0</v>
          </cell>
          <cell r="GR182">
            <v>0</v>
          </cell>
          <cell r="GS182">
            <v>0</v>
          </cell>
          <cell r="GT182">
            <v>0</v>
          </cell>
          <cell r="GU182" t="str">
            <v>C39</v>
          </cell>
          <cell r="GV182">
            <v>0</v>
          </cell>
          <cell r="GW182">
            <v>0</v>
          </cell>
          <cell r="GX182">
            <v>0</v>
          </cell>
          <cell r="GY182">
            <v>0</v>
          </cell>
          <cell r="GZ182">
            <v>0</v>
          </cell>
          <cell r="HA182" t="str">
            <v>C310</v>
          </cell>
          <cell r="HB182">
            <v>0</v>
          </cell>
          <cell r="HG182" t="str">
            <v>C310</v>
          </cell>
          <cell r="HH182">
            <v>0</v>
          </cell>
          <cell r="HM182" t="str">
            <v/>
          </cell>
          <cell r="HN182" t="str">
            <v/>
          </cell>
          <cell r="HS182">
            <v>3224</v>
          </cell>
          <cell r="HT182" t="str">
            <v>PKN</v>
          </cell>
          <cell r="HU182">
            <v>0</v>
          </cell>
          <cell r="HV182" t="str">
            <v>IND</v>
          </cell>
          <cell r="HW182">
            <v>0</v>
          </cell>
          <cell r="HX182" t="str">
            <v>MAT-W</v>
          </cell>
          <cell r="HY182">
            <v>0</v>
          </cell>
          <cell r="HZ182" t="str">
            <v>SEJ-W</v>
          </cell>
          <cell r="IA182">
            <v>0</v>
          </cell>
          <cell r="IB182" t="str">
            <v>IGR-W</v>
          </cell>
          <cell r="IC182">
            <v>0</v>
          </cell>
          <cell r="ID182" t="str">
            <v>SBO</v>
          </cell>
          <cell r="IE182">
            <v>0</v>
          </cell>
          <cell r="IF182" t="str">
            <v>PJO</v>
          </cell>
          <cell r="IG182">
            <v>0</v>
          </cell>
          <cell r="IH182" t="str">
            <v>PRA</v>
          </cell>
          <cell r="II182">
            <v>0</v>
          </cell>
          <cell r="IJ182" t="str">
            <v>JAW</v>
          </cell>
          <cell r="IK182">
            <v>0</v>
          </cell>
          <cell r="IL182" t="str">
            <v>ARB</v>
          </cell>
          <cell r="IM182">
            <v>0</v>
          </cell>
          <cell r="IN182" t="str">
            <v>PKM</v>
          </cell>
          <cell r="IO182">
            <v>0</v>
          </cell>
          <cell r="IP182" t="str">
            <v>MAT-P</v>
          </cell>
          <cell r="IQ182">
            <v>0</v>
          </cell>
          <cell r="IR182" t="str">
            <v>BIO-P</v>
          </cell>
          <cell r="IS182">
            <v>0</v>
          </cell>
          <cell r="IT182" t="str">
            <v>FIS-P</v>
          </cell>
          <cell r="IU182">
            <v>0</v>
          </cell>
          <cell r="IV182" t="str">
            <v>KIM-P</v>
          </cell>
          <cell r="IW182">
            <v>0</v>
          </cell>
          <cell r="IX182" t="str">
            <v>GEO-L</v>
          </cell>
          <cell r="IY182">
            <v>0</v>
          </cell>
          <cell r="IZ182" t="str">
            <v>IGR-L</v>
          </cell>
          <cell r="JA182">
            <v>0</v>
          </cell>
        </row>
        <row r="183">
          <cell r="Q183" t="str">
            <v/>
          </cell>
          <cell r="AB183">
            <v>180</v>
          </cell>
          <cell r="AC183">
            <v>28</v>
          </cell>
          <cell r="AD183">
            <v>3225</v>
          </cell>
          <cell r="AE183" t="str">
            <v>9997081710</v>
          </cell>
          <cell r="AF183" t="str">
            <v>RITA ALFIYANI</v>
          </cell>
          <cell r="AG183" t="str">
            <v>P</v>
          </cell>
          <cell r="AH183" t="str">
            <v>10-AK.1</v>
          </cell>
          <cell r="AI183" t="str">
            <v>AGM</v>
          </cell>
          <cell r="AJ183">
            <v>0</v>
          </cell>
          <cell r="AK183">
            <v>0</v>
          </cell>
          <cell r="AL183">
            <v>0</v>
          </cell>
          <cell r="AM183">
            <v>0</v>
          </cell>
          <cell r="AN183">
            <v>0</v>
          </cell>
          <cell r="AO183" t="str">
            <v>PKN</v>
          </cell>
          <cell r="AP183">
            <v>0</v>
          </cell>
          <cell r="AQ183">
            <v>0</v>
          </cell>
          <cell r="AR183">
            <v>0</v>
          </cell>
          <cell r="AS183">
            <v>0</v>
          </cell>
          <cell r="AT183">
            <v>0</v>
          </cell>
          <cell r="AU183" t="str">
            <v>IND</v>
          </cell>
          <cell r="AV183">
            <v>0</v>
          </cell>
          <cell r="AW183">
            <v>0</v>
          </cell>
          <cell r="AX183">
            <v>0</v>
          </cell>
          <cell r="AY183">
            <v>0</v>
          </cell>
          <cell r="AZ183">
            <v>0</v>
          </cell>
          <cell r="BA183" t="str">
            <v>MAT</v>
          </cell>
          <cell r="BB183">
            <v>0</v>
          </cell>
          <cell r="BC183">
            <v>0</v>
          </cell>
          <cell r="BD183">
            <v>0</v>
          </cell>
          <cell r="BE183">
            <v>0</v>
          </cell>
          <cell r="BF183">
            <v>0</v>
          </cell>
          <cell r="BG183" t="str">
            <v>SEJ</v>
          </cell>
          <cell r="BH183">
            <v>0</v>
          </cell>
          <cell r="BI183">
            <v>0</v>
          </cell>
          <cell r="BJ183">
            <v>0</v>
          </cell>
          <cell r="BK183">
            <v>0</v>
          </cell>
          <cell r="BL183">
            <v>0</v>
          </cell>
          <cell r="BM183" t="str">
            <v>ING</v>
          </cell>
          <cell r="BN183">
            <v>0</v>
          </cell>
          <cell r="BO183">
            <v>0</v>
          </cell>
          <cell r="BP183">
            <v>0</v>
          </cell>
          <cell r="BQ183">
            <v>0</v>
          </cell>
          <cell r="BR183">
            <v>0</v>
          </cell>
          <cell r="BS183" t="str">
            <v>SBU</v>
          </cell>
          <cell r="BT183">
            <v>0</v>
          </cell>
          <cell r="BU183">
            <v>0</v>
          </cell>
          <cell r="BV183">
            <v>0</v>
          </cell>
          <cell r="BW183">
            <v>0</v>
          </cell>
          <cell r="BX183">
            <v>0</v>
          </cell>
          <cell r="BY183" t="str">
            <v>KWU</v>
          </cell>
          <cell r="BZ183">
            <v>0</v>
          </cell>
          <cell r="CA183">
            <v>0</v>
          </cell>
          <cell r="CB183">
            <v>0</v>
          </cell>
          <cell r="CC183">
            <v>0</v>
          </cell>
          <cell r="CD183">
            <v>0</v>
          </cell>
          <cell r="CE183" t="str">
            <v>POR</v>
          </cell>
          <cell r="CF183">
            <v>0</v>
          </cell>
          <cell r="CG183">
            <v>0</v>
          </cell>
          <cell r="CH183">
            <v>0</v>
          </cell>
          <cell r="CI183">
            <v>0</v>
          </cell>
          <cell r="CJ183">
            <v>0</v>
          </cell>
          <cell r="CK183" t="str">
            <v>JAW</v>
          </cell>
          <cell r="CL183">
            <v>0</v>
          </cell>
          <cell r="CM183">
            <v>0</v>
          </cell>
          <cell r="CN183">
            <v>0</v>
          </cell>
          <cell r="CO183">
            <v>0</v>
          </cell>
          <cell r="CP183">
            <v>0</v>
          </cell>
          <cell r="CQ183" t="str">
            <v>C11</v>
          </cell>
          <cell r="CR183">
            <v>0</v>
          </cell>
          <cell r="CS183">
            <v>0</v>
          </cell>
          <cell r="CT183">
            <v>0</v>
          </cell>
          <cell r="CU183">
            <v>0</v>
          </cell>
          <cell r="CV183">
            <v>0</v>
          </cell>
          <cell r="CW183" t="str">
            <v>C12</v>
          </cell>
          <cell r="CX183">
            <v>0</v>
          </cell>
          <cell r="CY183">
            <v>0</v>
          </cell>
          <cell r="CZ183">
            <v>0</v>
          </cell>
          <cell r="DA183">
            <v>0</v>
          </cell>
          <cell r="DB183">
            <v>0</v>
          </cell>
          <cell r="DC183" t="str">
            <v>C13</v>
          </cell>
          <cell r="DD183">
            <v>0</v>
          </cell>
          <cell r="DE183">
            <v>0</v>
          </cell>
          <cell r="DF183">
            <v>0</v>
          </cell>
          <cell r="DG183">
            <v>0</v>
          </cell>
          <cell r="DH183">
            <v>0</v>
          </cell>
          <cell r="DI183" t="str">
            <v>C21</v>
          </cell>
          <cell r="DJ183">
            <v>0</v>
          </cell>
          <cell r="DK183">
            <v>0</v>
          </cell>
          <cell r="DL183">
            <v>0</v>
          </cell>
          <cell r="DM183">
            <v>0</v>
          </cell>
          <cell r="DN183">
            <v>0</v>
          </cell>
          <cell r="DO183" t="str">
            <v>C22</v>
          </cell>
          <cell r="DP183">
            <v>0</v>
          </cell>
          <cell r="DQ183">
            <v>0</v>
          </cell>
          <cell r="DR183">
            <v>0</v>
          </cell>
          <cell r="DS183">
            <v>0</v>
          </cell>
          <cell r="DT183">
            <v>0</v>
          </cell>
          <cell r="DU183" t="str">
            <v>C23</v>
          </cell>
          <cell r="DV183">
            <v>0</v>
          </cell>
          <cell r="DW183">
            <v>0</v>
          </cell>
          <cell r="DX183">
            <v>0</v>
          </cell>
          <cell r="DY183">
            <v>0</v>
          </cell>
          <cell r="DZ183">
            <v>0</v>
          </cell>
          <cell r="EA183" t="str">
            <v>C24</v>
          </cell>
          <cell r="EB183">
            <v>0</v>
          </cell>
          <cell r="EC183">
            <v>0</v>
          </cell>
          <cell r="ED183">
            <v>0</v>
          </cell>
          <cell r="EE183">
            <v>0</v>
          </cell>
          <cell r="EF183">
            <v>0</v>
          </cell>
          <cell r="EG183" t="str">
            <v>C25</v>
          </cell>
          <cell r="EH183">
            <v>0</v>
          </cell>
          <cell r="EI183">
            <v>0</v>
          </cell>
          <cell r="EJ183">
            <v>0</v>
          </cell>
          <cell r="EK183">
            <v>0</v>
          </cell>
          <cell r="EL183">
            <v>0</v>
          </cell>
          <cell r="EM183" t="str">
            <v>C26</v>
          </cell>
          <cell r="EN183">
            <v>0</v>
          </cell>
          <cell r="EO183">
            <v>0</v>
          </cell>
          <cell r="EP183">
            <v>0</v>
          </cell>
          <cell r="EQ183">
            <v>0</v>
          </cell>
          <cell r="ER183">
            <v>0</v>
          </cell>
          <cell r="ES183" t="str">
            <v>C27</v>
          </cell>
          <cell r="ET183">
            <v>0</v>
          </cell>
          <cell r="EU183">
            <v>0</v>
          </cell>
          <cell r="EV183">
            <v>0</v>
          </cell>
          <cell r="EW183">
            <v>0</v>
          </cell>
          <cell r="EX183">
            <v>0</v>
          </cell>
          <cell r="EY183" t="str">
            <v>C31</v>
          </cell>
          <cell r="EZ183">
            <v>0</v>
          </cell>
          <cell r="FA183">
            <v>0</v>
          </cell>
          <cell r="FB183">
            <v>0</v>
          </cell>
          <cell r="FC183">
            <v>0</v>
          </cell>
          <cell r="FD183">
            <v>0</v>
          </cell>
          <cell r="FE183" t="str">
            <v>C32</v>
          </cell>
          <cell r="FF183">
            <v>0</v>
          </cell>
          <cell r="FG183">
            <v>0</v>
          </cell>
          <cell r="FH183">
            <v>0</v>
          </cell>
          <cell r="FI183">
            <v>0</v>
          </cell>
          <cell r="FJ183">
            <v>0</v>
          </cell>
          <cell r="FK183" t="str">
            <v>C33</v>
          </cell>
          <cell r="FL183">
            <v>0</v>
          </cell>
          <cell r="FM183">
            <v>0</v>
          </cell>
          <cell r="FN183">
            <v>0</v>
          </cell>
          <cell r="FO183">
            <v>0</v>
          </cell>
          <cell r="FP183">
            <v>0</v>
          </cell>
          <cell r="FQ183" t="str">
            <v>C34</v>
          </cell>
          <cell r="FR183">
            <v>0</v>
          </cell>
          <cell r="FS183">
            <v>0</v>
          </cell>
          <cell r="FT183">
            <v>0</v>
          </cell>
          <cell r="FU183">
            <v>0</v>
          </cell>
          <cell r="FV183">
            <v>0</v>
          </cell>
          <cell r="FW183" t="str">
            <v>C35</v>
          </cell>
          <cell r="FX183">
            <v>0</v>
          </cell>
          <cell r="FY183">
            <v>0</v>
          </cell>
          <cell r="FZ183">
            <v>0</v>
          </cell>
          <cell r="GA183">
            <v>0</v>
          </cell>
          <cell r="GB183">
            <v>0</v>
          </cell>
          <cell r="GC183" t="str">
            <v>C36</v>
          </cell>
          <cell r="GD183">
            <v>0</v>
          </cell>
          <cell r="GE183">
            <v>0</v>
          </cell>
          <cell r="GF183">
            <v>0</v>
          </cell>
          <cell r="GG183">
            <v>0</v>
          </cell>
          <cell r="GH183">
            <v>0</v>
          </cell>
          <cell r="GI183" t="str">
            <v>C37</v>
          </cell>
          <cell r="GJ183">
            <v>0</v>
          </cell>
          <cell r="GK183">
            <v>0</v>
          </cell>
          <cell r="GL183">
            <v>0</v>
          </cell>
          <cell r="GM183">
            <v>0</v>
          </cell>
          <cell r="GN183">
            <v>0</v>
          </cell>
          <cell r="GO183" t="str">
            <v>C38</v>
          </cell>
          <cell r="GP183">
            <v>0</v>
          </cell>
          <cell r="GQ183">
            <v>0</v>
          </cell>
          <cell r="GR183">
            <v>0</v>
          </cell>
          <cell r="GS183">
            <v>0</v>
          </cell>
          <cell r="GT183">
            <v>0</v>
          </cell>
          <cell r="GU183" t="str">
            <v>C39</v>
          </cell>
          <cell r="GV183">
            <v>0</v>
          </cell>
          <cell r="GW183">
            <v>0</v>
          </cell>
          <cell r="GX183">
            <v>0</v>
          </cell>
          <cell r="GY183">
            <v>0</v>
          </cell>
          <cell r="GZ183">
            <v>0</v>
          </cell>
          <cell r="HA183" t="str">
            <v>C310</v>
          </cell>
          <cell r="HB183">
            <v>0</v>
          </cell>
          <cell r="HG183" t="str">
            <v>C310</v>
          </cell>
          <cell r="HH183">
            <v>0</v>
          </cell>
          <cell r="HM183" t="str">
            <v/>
          </cell>
          <cell r="HN183" t="str">
            <v/>
          </cell>
          <cell r="HS183">
            <v>3225</v>
          </cell>
          <cell r="HT183" t="str">
            <v>PKN</v>
          </cell>
          <cell r="HU183">
            <v>0</v>
          </cell>
          <cell r="HV183" t="str">
            <v>IND</v>
          </cell>
          <cell r="HW183">
            <v>0</v>
          </cell>
          <cell r="HX183" t="str">
            <v>MAT-W</v>
          </cell>
          <cell r="HY183">
            <v>0</v>
          </cell>
          <cell r="HZ183" t="str">
            <v>SEJ-W</v>
          </cell>
          <cell r="IA183">
            <v>0</v>
          </cell>
          <cell r="IB183" t="str">
            <v>IGR-W</v>
          </cell>
          <cell r="IC183">
            <v>0</v>
          </cell>
          <cell r="ID183" t="str">
            <v>SBO</v>
          </cell>
          <cell r="IE183">
            <v>0</v>
          </cell>
          <cell r="IF183" t="str">
            <v>PJO</v>
          </cell>
          <cell r="IG183">
            <v>0</v>
          </cell>
          <cell r="IH183" t="str">
            <v>PRA</v>
          </cell>
          <cell r="II183">
            <v>0</v>
          </cell>
          <cell r="IJ183" t="str">
            <v>JAW</v>
          </cell>
          <cell r="IK183">
            <v>0</v>
          </cell>
          <cell r="IL183" t="str">
            <v>ARB</v>
          </cell>
          <cell r="IM183">
            <v>0</v>
          </cell>
          <cell r="IN183" t="str">
            <v>PKM</v>
          </cell>
          <cell r="IO183">
            <v>0</v>
          </cell>
          <cell r="IP183" t="str">
            <v>MAT-P</v>
          </cell>
          <cell r="IQ183">
            <v>0</v>
          </cell>
          <cell r="IR183" t="str">
            <v>BIO-P</v>
          </cell>
          <cell r="IS183">
            <v>0</v>
          </cell>
          <cell r="IT183" t="str">
            <v>FIS-P</v>
          </cell>
          <cell r="IU183">
            <v>0</v>
          </cell>
          <cell r="IV183" t="str">
            <v>KIM-P</v>
          </cell>
          <cell r="IW183">
            <v>0</v>
          </cell>
          <cell r="IX183" t="str">
            <v>GEO-L</v>
          </cell>
          <cell r="IY183">
            <v>0</v>
          </cell>
          <cell r="IZ183" t="str">
            <v>IGR-L</v>
          </cell>
          <cell r="JA183">
            <v>0</v>
          </cell>
        </row>
        <row r="184">
          <cell r="Q184" t="str">
            <v/>
          </cell>
          <cell r="AB184">
            <v>181</v>
          </cell>
          <cell r="AC184">
            <v>29</v>
          </cell>
          <cell r="AD184">
            <v>3226</v>
          </cell>
          <cell r="AE184" t="str">
            <v>0011672341</v>
          </cell>
          <cell r="AF184" t="str">
            <v>SARAZ KAMILLA ULFAH</v>
          </cell>
          <cell r="AG184" t="str">
            <v>P</v>
          </cell>
          <cell r="AH184" t="str">
            <v>10-AK.1</v>
          </cell>
          <cell r="AI184" t="str">
            <v>AGM</v>
          </cell>
          <cell r="AJ184">
            <v>0</v>
          </cell>
          <cell r="AK184">
            <v>0</v>
          </cell>
          <cell r="AL184">
            <v>0</v>
          </cell>
          <cell r="AM184">
            <v>0</v>
          </cell>
          <cell r="AN184">
            <v>0</v>
          </cell>
          <cell r="AO184" t="str">
            <v>PKN</v>
          </cell>
          <cell r="AP184">
            <v>0</v>
          </cell>
          <cell r="AQ184">
            <v>0</v>
          </cell>
          <cell r="AR184">
            <v>0</v>
          </cell>
          <cell r="AS184">
            <v>0</v>
          </cell>
          <cell r="AT184">
            <v>0</v>
          </cell>
          <cell r="AU184" t="str">
            <v>IND</v>
          </cell>
          <cell r="AV184">
            <v>0</v>
          </cell>
          <cell r="AW184">
            <v>0</v>
          </cell>
          <cell r="AX184">
            <v>0</v>
          </cell>
          <cell r="AY184">
            <v>0</v>
          </cell>
          <cell r="AZ184">
            <v>0</v>
          </cell>
          <cell r="BA184" t="str">
            <v>MAT</v>
          </cell>
          <cell r="BB184">
            <v>0</v>
          </cell>
          <cell r="BC184">
            <v>0</v>
          </cell>
          <cell r="BD184">
            <v>0</v>
          </cell>
          <cell r="BE184">
            <v>0</v>
          </cell>
          <cell r="BF184">
            <v>0</v>
          </cell>
          <cell r="BG184" t="str">
            <v>SEJ</v>
          </cell>
          <cell r="BH184">
            <v>0</v>
          </cell>
          <cell r="BI184">
            <v>0</v>
          </cell>
          <cell r="BJ184">
            <v>0</v>
          </cell>
          <cell r="BK184">
            <v>0</v>
          </cell>
          <cell r="BL184">
            <v>0</v>
          </cell>
          <cell r="BM184" t="str">
            <v>ING</v>
          </cell>
          <cell r="BN184">
            <v>0</v>
          </cell>
          <cell r="BO184">
            <v>0</v>
          </cell>
          <cell r="BP184">
            <v>0</v>
          </cell>
          <cell r="BQ184">
            <v>0</v>
          </cell>
          <cell r="BR184">
            <v>0</v>
          </cell>
          <cell r="BS184" t="str">
            <v>SBU</v>
          </cell>
          <cell r="BT184">
            <v>0</v>
          </cell>
          <cell r="BU184">
            <v>0</v>
          </cell>
          <cell r="BV184">
            <v>0</v>
          </cell>
          <cell r="BW184">
            <v>0</v>
          </cell>
          <cell r="BX184">
            <v>0</v>
          </cell>
          <cell r="BY184" t="str">
            <v>KWU</v>
          </cell>
          <cell r="BZ184">
            <v>0</v>
          </cell>
          <cell r="CA184">
            <v>0</v>
          </cell>
          <cell r="CB184">
            <v>0</v>
          </cell>
          <cell r="CC184">
            <v>0</v>
          </cell>
          <cell r="CD184">
            <v>0</v>
          </cell>
          <cell r="CE184" t="str">
            <v>POR</v>
          </cell>
          <cell r="CF184">
            <v>0</v>
          </cell>
          <cell r="CG184">
            <v>0</v>
          </cell>
          <cell r="CH184">
            <v>0</v>
          </cell>
          <cell r="CI184">
            <v>0</v>
          </cell>
          <cell r="CJ184">
            <v>0</v>
          </cell>
          <cell r="CK184" t="str">
            <v>JAW</v>
          </cell>
          <cell r="CL184">
            <v>0</v>
          </cell>
          <cell r="CM184">
            <v>0</v>
          </cell>
          <cell r="CN184">
            <v>0</v>
          </cell>
          <cell r="CO184">
            <v>0</v>
          </cell>
          <cell r="CP184">
            <v>0</v>
          </cell>
          <cell r="CQ184" t="str">
            <v>C11</v>
          </cell>
          <cell r="CR184">
            <v>0</v>
          </cell>
          <cell r="CS184">
            <v>0</v>
          </cell>
          <cell r="CT184">
            <v>0</v>
          </cell>
          <cell r="CU184">
            <v>0</v>
          </cell>
          <cell r="CV184">
            <v>0</v>
          </cell>
          <cell r="CW184" t="str">
            <v>C12</v>
          </cell>
          <cell r="CX184">
            <v>0</v>
          </cell>
          <cell r="CY184">
            <v>0</v>
          </cell>
          <cell r="CZ184">
            <v>0</v>
          </cell>
          <cell r="DA184">
            <v>0</v>
          </cell>
          <cell r="DB184">
            <v>0</v>
          </cell>
          <cell r="DC184" t="str">
            <v>C13</v>
          </cell>
          <cell r="DD184">
            <v>0</v>
          </cell>
          <cell r="DE184">
            <v>0</v>
          </cell>
          <cell r="DF184">
            <v>0</v>
          </cell>
          <cell r="DG184">
            <v>0</v>
          </cell>
          <cell r="DH184">
            <v>0</v>
          </cell>
          <cell r="DI184" t="str">
            <v>C21</v>
          </cell>
          <cell r="DJ184">
            <v>0</v>
          </cell>
          <cell r="DK184">
            <v>0</v>
          </cell>
          <cell r="DL184">
            <v>0</v>
          </cell>
          <cell r="DM184">
            <v>0</v>
          </cell>
          <cell r="DN184">
            <v>0</v>
          </cell>
          <cell r="DO184" t="str">
            <v>C22</v>
          </cell>
          <cell r="DP184">
            <v>0</v>
          </cell>
          <cell r="DQ184">
            <v>0</v>
          </cell>
          <cell r="DR184">
            <v>0</v>
          </cell>
          <cell r="DS184">
            <v>0</v>
          </cell>
          <cell r="DT184">
            <v>0</v>
          </cell>
          <cell r="DU184" t="str">
            <v>C23</v>
          </cell>
          <cell r="DV184">
            <v>0</v>
          </cell>
          <cell r="DW184">
            <v>0</v>
          </cell>
          <cell r="DX184">
            <v>0</v>
          </cell>
          <cell r="DY184">
            <v>0</v>
          </cell>
          <cell r="DZ184">
            <v>0</v>
          </cell>
          <cell r="EA184" t="str">
            <v>C24</v>
          </cell>
          <cell r="EB184">
            <v>0</v>
          </cell>
          <cell r="EC184">
            <v>0</v>
          </cell>
          <cell r="ED184">
            <v>0</v>
          </cell>
          <cell r="EE184">
            <v>0</v>
          </cell>
          <cell r="EF184">
            <v>0</v>
          </cell>
          <cell r="EG184" t="str">
            <v>C25</v>
          </cell>
          <cell r="EH184">
            <v>0</v>
          </cell>
          <cell r="EI184">
            <v>0</v>
          </cell>
          <cell r="EJ184">
            <v>0</v>
          </cell>
          <cell r="EK184">
            <v>0</v>
          </cell>
          <cell r="EL184">
            <v>0</v>
          </cell>
          <cell r="EM184" t="str">
            <v>C26</v>
          </cell>
          <cell r="EN184">
            <v>0</v>
          </cell>
          <cell r="EO184">
            <v>0</v>
          </cell>
          <cell r="EP184">
            <v>0</v>
          </cell>
          <cell r="EQ184">
            <v>0</v>
          </cell>
          <cell r="ER184">
            <v>0</v>
          </cell>
          <cell r="ES184" t="str">
            <v>C27</v>
          </cell>
          <cell r="ET184">
            <v>0</v>
          </cell>
          <cell r="EU184">
            <v>0</v>
          </cell>
          <cell r="EV184">
            <v>0</v>
          </cell>
          <cell r="EW184">
            <v>0</v>
          </cell>
          <cell r="EX184">
            <v>0</v>
          </cell>
          <cell r="EY184" t="str">
            <v>C31</v>
          </cell>
          <cell r="EZ184">
            <v>0</v>
          </cell>
          <cell r="FA184">
            <v>0</v>
          </cell>
          <cell r="FB184">
            <v>0</v>
          </cell>
          <cell r="FC184">
            <v>0</v>
          </cell>
          <cell r="FD184">
            <v>0</v>
          </cell>
          <cell r="FE184" t="str">
            <v>C32</v>
          </cell>
          <cell r="FF184">
            <v>0</v>
          </cell>
          <cell r="FG184">
            <v>0</v>
          </cell>
          <cell r="FH184">
            <v>0</v>
          </cell>
          <cell r="FI184">
            <v>0</v>
          </cell>
          <cell r="FJ184">
            <v>0</v>
          </cell>
          <cell r="FK184" t="str">
            <v>C33</v>
          </cell>
          <cell r="FL184">
            <v>0</v>
          </cell>
          <cell r="FM184">
            <v>0</v>
          </cell>
          <cell r="FN184">
            <v>0</v>
          </cell>
          <cell r="FO184">
            <v>0</v>
          </cell>
          <cell r="FP184">
            <v>0</v>
          </cell>
          <cell r="FQ184" t="str">
            <v>C34</v>
          </cell>
          <cell r="FR184">
            <v>0</v>
          </cell>
          <cell r="FS184">
            <v>0</v>
          </cell>
          <cell r="FT184">
            <v>0</v>
          </cell>
          <cell r="FU184">
            <v>0</v>
          </cell>
          <cell r="FV184">
            <v>0</v>
          </cell>
          <cell r="FW184" t="str">
            <v>C35</v>
          </cell>
          <cell r="FX184">
            <v>0</v>
          </cell>
          <cell r="FY184">
            <v>0</v>
          </cell>
          <cell r="FZ184">
            <v>0</v>
          </cell>
          <cell r="GA184">
            <v>0</v>
          </cell>
          <cell r="GB184">
            <v>0</v>
          </cell>
          <cell r="GC184" t="str">
            <v>C36</v>
          </cell>
          <cell r="GD184">
            <v>0</v>
          </cell>
          <cell r="GE184">
            <v>0</v>
          </cell>
          <cell r="GF184">
            <v>0</v>
          </cell>
          <cell r="GG184">
            <v>0</v>
          </cell>
          <cell r="GH184">
            <v>0</v>
          </cell>
          <cell r="GI184" t="str">
            <v>C37</v>
          </cell>
          <cell r="GJ184">
            <v>0</v>
          </cell>
          <cell r="GK184">
            <v>0</v>
          </cell>
          <cell r="GL184">
            <v>0</v>
          </cell>
          <cell r="GM184">
            <v>0</v>
          </cell>
          <cell r="GN184">
            <v>0</v>
          </cell>
          <cell r="GO184" t="str">
            <v>C38</v>
          </cell>
          <cell r="GP184">
            <v>0</v>
          </cell>
          <cell r="GQ184">
            <v>0</v>
          </cell>
          <cell r="GR184">
            <v>0</v>
          </cell>
          <cell r="GS184">
            <v>0</v>
          </cell>
          <cell r="GT184">
            <v>0</v>
          </cell>
          <cell r="GU184" t="str">
            <v>C39</v>
          </cell>
          <cell r="GV184">
            <v>0</v>
          </cell>
          <cell r="GW184">
            <v>0</v>
          </cell>
          <cell r="GX184">
            <v>0</v>
          </cell>
          <cell r="GY184">
            <v>0</v>
          </cell>
          <cell r="GZ184">
            <v>0</v>
          </cell>
          <cell r="HA184" t="str">
            <v>C310</v>
          </cell>
          <cell r="HB184">
            <v>0</v>
          </cell>
          <cell r="HG184" t="str">
            <v>C310</v>
          </cell>
          <cell r="HH184">
            <v>0</v>
          </cell>
          <cell r="HM184" t="str">
            <v/>
          </cell>
          <cell r="HN184" t="str">
            <v/>
          </cell>
          <cell r="HS184">
            <v>3226</v>
          </cell>
          <cell r="HT184" t="str">
            <v>PKN</v>
          </cell>
          <cell r="HU184">
            <v>0</v>
          </cell>
          <cell r="HV184" t="str">
            <v>IND</v>
          </cell>
          <cell r="HW184">
            <v>0</v>
          </cell>
          <cell r="HX184" t="str">
            <v>MAT-W</v>
          </cell>
          <cell r="HY184">
            <v>0</v>
          </cell>
          <cell r="HZ184" t="str">
            <v>SEJ-W</v>
          </cell>
          <cell r="IA184">
            <v>0</v>
          </cell>
          <cell r="IB184" t="str">
            <v>IGR-W</v>
          </cell>
          <cell r="IC184">
            <v>0</v>
          </cell>
          <cell r="ID184" t="str">
            <v>SBO</v>
          </cell>
          <cell r="IE184">
            <v>0</v>
          </cell>
          <cell r="IF184" t="str">
            <v>PJO</v>
          </cell>
          <cell r="IG184">
            <v>0</v>
          </cell>
          <cell r="IH184" t="str">
            <v>PRA</v>
          </cell>
          <cell r="II184">
            <v>0</v>
          </cell>
          <cell r="IJ184" t="str">
            <v>JAW</v>
          </cell>
          <cell r="IK184">
            <v>0</v>
          </cell>
          <cell r="IL184" t="str">
            <v>ARB</v>
          </cell>
          <cell r="IM184">
            <v>0</v>
          </cell>
          <cell r="IN184" t="str">
            <v>PKM</v>
          </cell>
          <cell r="IO184">
            <v>0</v>
          </cell>
          <cell r="IP184" t="str">
            <v>MAT-P</v>
          </cell>
          <cell r="IQ184">
            <v>0</v>
          </cell>
          <cell r="IR184" t="str">
            <v>BIO-P</v>
          </cell>
          <cell r="IS184">
            <v>0</v>
          </cell>
          <cell r="IT184" t="str">
            <v>FIS-P</v>
          </cell>
          <cell r="IU184">
            <v>0</v>
          </cell>
          <cell r="IV184" t="str">
            <v>KIM-P</v>
          </cell>
          <cell r="IW184">
            <v>0</v>
          </cell>
          <cell r="IX184" t="str">
            <v>GEO-L</v>
          </cell>
          <cell r="IY184">
            <v>0</v>
          </cell>
          <cell r="IZ184" t="str">
            <v>IGR-L</v>
          </cell>
          <cell r="JA184">
            <v>0</v>
          </cell>
        </row>
        <row r="185">
          <cell r="Q185" t="str">
            <v/>
          </cell>
          <cell r="AB185">
            <v>182</v>
          </cell>
          <cell r="AC185">
            <v>30</v>
          </cell>
          <cell r="AD185">
            <v>3227</v>
          </cell>
          <cell r="AE185" t="str">
            <v>0005845079</v>
          </cell>
          <cell r="AF185" t="str">
            <v>SITI SOLIHATUN</v>
          </cell>
          <cell r="AG185" t="str">
            <v>P</v>
          </cell>
          <cell r="AH185" t="str">
            <v>10-AK.1</v>
          </cell>
          <cell r="AI185" t="str">
            <v>AGM</v>
          </cell>
          <cell r="AJ185">
            <v>0</v>
          </cell>
          <cell r="AK185">
            <v>0</v>
          </cell>
          <cell r="AL185">
            <v>0</v>
          </cell>
          <cell r="AM185">
            <v>0</v>
          </cell>
          <cell r="AN185">
            <v>0</v>
          </cell>
          <cell r="AO185" t="str">
            <v>PKN</v>
          </cell>
          <cell r="AP185">
            <v>0</v>
          </cell>
          <cell r="AQ185">
            <v>0</v>
          </cell>
          <cell r="AR185">
            <v>0</v>
          </cell>
          <cell r="AS185">
            <v>0</v>
          </cell>
          <cell r="AT185">
            <v>0</v>
          </cell>
          <cell r="AU185" t="str">
            <v>IND</v>
          </cell>
          <cell r="AV185">
            <v>0</v>
          </cell>
          <cell r="AW185">
            <v>0</v>
          </cell>
          <cell r="AX185">
            <v>0</v>
          </cell>
          <cell r="AY185">
            <v>0</v>
          </cell>
          <cell r="AZ185">
            <v>0</v>
          </cell>
          <cell r="BA185" t="str">
            <v>MAT</v>
          </cell>
          <cell r="BB185">
            <v>0</v>
          </cell>
          <cell r="BC185">
            <v>0</v>
          </cell>
          <cell r="BD185">
            <v>0</v>
          </cell>
          <cell r="BE185">
            <v>0</v>
          </cell>
          <cell r="BF185">
            <v>0</v>
          </cell>
          <cell r="BG185" t="str">
            <v>SEJ</v>
          </cell>
          <cell r="BH185">
            <v>0</v>
          </cell>
          <cell r="BI185">
            <v>0</v>
          </cell>
          <cell r="BJ185">
            <v>0</v>
          </cell>
          <cell r="BK185">
            <v>0</v>
          </cell>
          <cell r="BL185">
            <v>0</v>
          </cell>
          <cell r="BM185" t="str">
            <v>ING</v>
          </cell>
          <cell r="BN185">
            <v>0</v>
          </cell>
          <cell r="BO185">
            <v>0</v>
          </cell>
          <cell r="BP185">
            <v>0</v>
          </cell>
          <cell r="BQ185">
            <v>0</v>
          </cell>
          <cell r="BR185">
            <v>0</v>
          </cell>
          <cell r="BS185" t="str">
            <v>SBU</v>
          </cell>
          <cell r="BT185">
            <v>0</v>
          </cell>
          <cell r="BU185">
            <v>0</v>
          </cell>
          <cell r="BV185">
            <v>0</v>
          </cell>
          <cell r="BW185">
            <v>0</v>
          </cell>
          <cell r="BX185">
            <v>0</v>
          </cell>
          <cell r="BY185" t="str">
            <v>KWU</v>
          </cell>
          <cell r="BZ185">
            <v>0</v>
          </cell>
          <cell r="CA185">
            <v>0</v>
          </cell>
          <cell r="CB185">
            <v>0</v>
          </cell>
          <cell r="CC185">
            <v>0</v>
          </cell>
          <cell r="CD185">
            <v>0</v>
          </cell>
          <cell r="CE185" t="str">
            <v>POR</v>
          </cell>
          <cell r="CF185">
            <v>0</v>
          </cell>
          <cell r="CG185">
            <v>0</v>
          </cell>
          <cell r="CH185">
            <v>0</v>
          </cell>
          <cell r="CI185">
            <v>0</v>
          </cell>
          <cell r="CJ185">
            <v>0</v>
          </cell>
          <cell r="CK185" t="str">
            <v>JAW</v>
          </cell>
          <cell r="CL185">
            <v>0</v>
          </cell>
          <cell r="CM185">
            <v>0</v>
          </cell>
          <cell r="CN185">
            <v>0</v>
          </cell>
          <cell r="CO185">
            <v>0</v>
          </cell>
          <cell r="CP185">
            <v>0</v>
          </cell>
          <cell r="CQ185" t="str">
            <v>C11</v>
          </cell>
          <cell r="CR185">
            <v>0</v>
          </cell>
          <cell r="CS185">
            <v>0</v>
          </cell>
          <cell r="CT185">
            <v>0</v>
          </cell>
          <cell r="CU185">
            <v>0</v>
          </cell>
          <cell r="CV185">
            <v>0</v>
          </cell>
          <cell r="CW185" t="str">
            <v>C12</v>
          </cell>
          <cell r="CX185">
            <v>0</v>
          </cell>
          <cell r="CY185">
            <v>0</v>
          </cell>
          <cell r="CZ185">
            <v>0</v>
          </cell>
          <cell r="DA185">
            <v>0</v>
          </cell>
          <cell r="DB185">
            <v>0</v>
          </cell>
          <cell r="DC185" t="str">
            <v>C13</v>
          </cell>
          <cell r="DD185">
            <v>0</v>
          </cell>
          <cell r="DE185">
            <v>0</v>
          </cell>
          <cell r="DF185">
            <v>0</v>
          </cell>
          <cell r="DG185">
            <v>0</v>
          </cell>
          <cell r="DH185">
            <v>0</v>
          </cell>
          <cell r="DI185" t="str">
            <v>C21</v>
          </cell>
          <cell r="DJ185">
            <v>0</v>
          </cell>
          <cell r="DK185">
            <v>0</v>
          </cell>
          <cell r="DL185">
            <v>0</v>
          </cell>
          <cell r="DM185">
            <v>0</v>
          </cell>
          <cell r="DN185">
            <v>0</v>
          </cell>
          <cell r="DO185" t="str">
            <v>C22</v>
          </cell>
          <cell r="DP185">
            <v>0</v>
          </cell>
          <cell r="DQ185">
            <v>0</v>
          </cell>
          <cell r="DR185">
            <v>0</v>
          </cell>
          <cell r="DS185">
            <v>0</v>
          </cell>
          <cell r="DT185">
            <v>0</v>
          </cell>
          <cell r="DU185" t="str">
            <v>C23</v>
          </cell>
          <cell r="DV185">
            <v>0</v>
          </cell>
          <cell r="DW185">
            <v>0</v>
          </cell>
          <cell r="DX185">
            <v>0</v>
          </cell>
          <cell r="DY185">
            <v>0</v>
          </cell>
          <cell r="DZ185">
            <v>0</v>
          </cell>
          <cell r="EA185" t="str">
            <v>C24</v>
          </cell>
          <cell r="EB185">
            <v>0</v>
          </cell>
          <cell r="EC185">
            <v>0</v>
          </cell>
          <cell r="ED185">
            <v>0</v>
          </cell>
          <cell r="EE185">
            <v>0</v>
          </cell>
          <cell r="EF185">
            <v>0</v>
          </cell>
          <cell r="EG185" t="str">
            <v>C25</v>
          </cell>
          <cell r="EH185">
            <v>0</v>
          </cell>
          <cell r="EI185">
            <v>0</v>
          </cell>
          <cell r="EJ185">
            <v>0</v>
          </cell>
          <cell r="EK185">
            <v>0</v>
          </cell>
          <cell r="EL185">
            <v>0</v>
          </cell>
          <cell r="EM185" t="str">
            <v>C26</v>
          </cell>
          <cell r="EN185">
            <v>0</v>
          </cell>
          <cell r="EO185">
            <v>0</v>
          </cell>
          <cell r="EP185">
            <v>0</v>
          </cell>
          <cell r="EQ185">
            <v>0</v>
          </cell>
          <cell r="ER185">
            <v>0</v>
          </cell>
          <cell r="ES185" t="str">
            <v>C27</v>
          </cell>
          <cell r="ET185">
            <v>0</v>
          </cell>
          <cell r="EU185">
            <v>0</v>
          </cell>
          <cell r="EV185">
            <v>0</v>
          </cell>
          <cell r="EW185">
            <v>0</v>
          </cell>
          <cell r="EX185">
            <v>0</v>
          </cell>
          <cell r="EY185" t="str">
            <v>C31</v>
          </cell>
          <cell r="EZ185">
            <v>0</v>
          </cell>
          <cell r="FA185">
            <v>0</v>
          </cell>
          <cell r="FB185">
            <v>0</v>
          </cell>
          <cell r="FC185">
            <v>0</v>
          </cell>
          <cell r="FD185">
            <v>0</v>
          </cell>
          <cell r="FE185" t="str">
            <v>C32</v>
          </cell>
          <cell r="FF185">
            <v>0</v>
          </cell>
          <cell r="FG185">
            <v>0</v>
          </cell>
          <cell r="FH185">
            <v>0</v>
          </cell>
          <cell r="FI185">
            <v>0</v>
          </cell>
          <cell r="FJ185">
            <v>0</v>
          </cell>
          <cell r="FK185" t="str">
            <v>C33</v>
          </cell>
          <cell r="FL185">
            <v>0</v>
          </cell>
          <cell r="FM185">
            <v>0</v>
          </cell>
          <cell r="FN185">
            <v>0</v>
          </cell>
          <cell r="FO185">
            <v>0</v>
          </cell>
          <cell r="FP185">
            <v>0</v>
          </cell>
          <cell r="FQ185" t="str">
            <v>C34</v>
          </cell>
          <cell r="FR185">
            <v>0</v>
          </cell>
          <cell r="FS185">
            <v>0</v>
          </cell>
          <cell r="FT185">
            <v>0</v>
          </cell>
          <cell r="FU185">
            <v>0</v>
          </cell>
          <cell r="FV185">
            <v>0</v>
          </cell>
          <cell r="FW185" t="str">
            <v>C35</v>
          </cell>
          <cell r="FX185">
            <v>0</v>
          </cell>
          <cell r="FY185">
            <v>0</v>
          </cell>
          <cell r="FZ185">
            <v>0</v>
          </cell>
          <cell r="GA185">
            <v>0</v>
          </cell>
          <cell r="GB185">
            <v>0</v>
          </cell>
          <cell r="GC185" t="str">
            <v>C36</v>
          </cell>
          <cell r="GD185">
            <v>0</v>
          </cell>
          <cell r="GE185">
            <v>0</v>
          </cell>
          <cell r="GF185">
            <v>0</v>
          </cell>
          <cell r="GG185">
            <v>0</v>
          </cell>
          <cell r="GH185">
            <v>0</v>
          </cell>
          <cell r="GI185" t="str">
            <v>C37</v>
          </cell>
          <cell r="GJ185">
            <v>0</v>
          </cell>
          <cell r="GK185">
            <v>0</v>
          </cell>
          <cell r="GL185">
            <v>0</v>
          </cell>
          <cell r="GM185">
            <v>0</v>
          </cell>
          <cell r="GN185">
            <v>0</v>
          </cell>
          <cell r="GO185" t="str">
            <v>C38</v>
          </cell>
          <cell r="GP185">
            <v>0</v>
          </cell>
          <cell r="GQ185">
            <v>0</v>
          </cell>
          <cell r="GR185">
            <v>0</v>
          </cell>
          <cell r="GS185">
            <v>0</v>
          </cell>
          <cell r="GT185">
            <v>0</v>
          </cell>
          <cell r="GU185" t="str">
            <v>C39</v>
          </cell>
          <cell r="GV185">
            <v>0</v>
          </cell>
          <cell r="GW185">
            <v>0</v>
          </cell>
          <cell r="GX185">
            <v>0</v>
          </cell>
          <cell r="GY185">
            <v>0</v>
          </cell>
          <cell r="GZ185">
            <v>0</v>
          </cell>
          <cell r="HA185" t="str">
            <v>C310</v>
          </cell>
          <cell r="HB185">
            <v>0</v>
          </cell>
          <cell r="HG185" t="str">
            <v>C310</v>
          </cell>
          <cell r="HH185">
            <v>0</v>
          </cell>
          <cell r="HM185" t="str">
            <v/>
          </cell>
          <cell r="HN185" t="str">
            <v/>
          </cell>
          <cell r="HS185">
            <v>3227</v>
          </cell>
          <cell r="HT185" t="str">
            <v>PKN</v>
          </cell>
          <cell r="HU185">
            <v>0</v>
          </cell>
          <cell r="HV185" t="str">
            <v>IND</v>
          </cell>
          <cell r="HW185">
            <v>0</v>
          </cell>
          <cell r="HX185" t="str">
            <v>MAT-W</v>
          </cell>
          <cell r="HY185">
            <v>0</v>
          </cell>
          <cell r="HZ185" t="str">
            <v>SEJ-W</v>
          </cell>
          <cell r="IA185">
            <v>0</v>
          </cell>
          <cell r="IB185" t="str">
            <v>IGR-W</v>
          </cell>
          <cell r="IC185">
            <v>0</v>
          </cell>
          <cell r="ID185" t="str">
            <v>SBO</v>
          </cell>
          <cell r="IE185">
            <v>0</v>
          </cell>
          <cell r="IF185" t="str">
            <v>PJO</v>
          </cell>
          <cell r="IG185">
            <v>0</v>
          </cell>
          <cell r="IH185" t="str">
            <v>PRA</v>
          </cell>
          <cell r="II185">
            <v>0</v>
          </cell>
          <cell r="IJ185" t="str">
            <v>JAW</v>
          </cell>
          <cell r="IK185">
            <v>0</v>
          </cell>
          <cell r="IL185" t="str">
            <v>ARB</v>
          </cell>
          <cell r="IM185">
            <v>0</v>
          </cell>
          <cell r="IN185" t="str">
            <v>PKM</v>
          </cell>
          <cell r="IO185">
            <v>0</v>
          </cell>
          <cell r="IP185" t="str">
            <v>MAT-P</v>
          </cell>
          <cell r="IQ185">
            <v>0</v>
          </cell>
          <cell r="IR185" t="str">
            <v>BIO-P</v>
          </cell>
          <cell r="IS185">
            <v>0</v>
          </cell>
          <cell r="IT185" t="str">
            <v>FIS-P</v>
          </cell>
          <cell r="IU185">
            <v>0</v>
          </cell>
          <cell r="IV185" t="str">
            <v>KIM-P</v>
          </cell>
          <cell r="IW185">
            <v>0</v>
          </cell>
          <cell r="IX185" t="str">
            <v>GEO-L</v>
          </cell>
          <cell r="IY185">
            <v>0</v>
          </cell>
          <cell r="IZ185" t="str">
            <v>IGR-L</v>
          </cell>
          <cell r="JA185">
            <v>0</v>
          </cell>
        </row>
        <row r="186">
          <cell r="Q186" t="str">
            <v/>
          </cell>
          <cell r="AB186">
            <v>183</v>
          </cell>
          <cell r="AC186">
            <v>31</v>
          </cell>
          <cell r="AD186">
            <v>3228</v>
          </cell>
          <cell r="AE186" t="str">
            <v>0007657033</v>
          </cell>
          <cell r="AF186" t="str">
            <v>SRI MULYANI</v>
          </cell>
          <cell r="AG186" t="str">
            <v>P</v>
          </cell>
          <cell r="AH186" t="str">
            <v>10-AK.1</v>
          </cell>
          <cell r="AI186" t="str">
            <v>AGM</v>
          </cell>
          <cell r="AJ186">
            <v>0</v>
          </cell>
          <cell r="AK186">
            <v>0</v>
          </cell>
          <cell r="AL186">
            <v>0</v>
          </cell>
          <cell r="AM186">
            <v>0</v>
          </cell>
          <cell r="AN186">
            <v>0</v>
          </cell>
          <cell r="AO186" t="str">
            <v>PKN</v>
          </cell>
          <cell r="AP186">
            <v>0</v>
          </cell>
          <cell r="AQ186">
            <v>0</v>
          </cell>
          <cell r="AR186">
            <v>0</v>
          </cell>
          <cell r="AS186">
            <v>0</v>
          </cell>
          <cell r="AT186">
            <v>0</v>
          </cell>
          <cell r="AU186" t="str">
            <v>IND</v>
          </cell>
          <cell r="AV186">
            <v>0</v>
          </cell>
          <cell r="AW186">
            <v>0</v>
          </cell>
          <cell r="AX186">
            <v>0</v>
          </cell>
          <cell r="AY186">
            <v>0</v>
          </cell>
          <cell r="AZ186">
            <v>0</v>
          </cell>
          <cell r="BA186" t="str">
            <v>MAT</v>
          </cell>
          <cell r="BB186">
            <v>0</v>
          </cell>
          <cell r="BC186">
            <v>0</v>
          </cell>
          <cell r="BD186">
            <v>0</v>
          </cell>
          <cell r="BE186">
            <v>0</v>
          </cell>
          <cell r="BF186">
            <v>0</v>
          </cell>
          <cell r="BG186" t="str">
            <v>SEJ</v>
          </cell>
          <cell r="BH186">
            <v>0</v>
          </cell>
          <cell r="BI186">
            <v>0</v>
          </cell>
          <cell r="BJ186">
            <v>0</v>
          </cell>
          <cell r="BK186">
            <v>0</v>
          </cell>
          <cell r="BL186">
            <v>0</v>
          </cell>
          <cell r="BM186" t="str">
            <v>ING</v>
          </cell>
          <cell r="BN186">
            <v>0</v>
          </cell>
          <cell r="BO186">
            <v>0</v>
          </cell>
          <cell r="BP186">
            <v>0</v>
          </cell>
          <cell r="BQ186">
            <v>0</v>
          </cell>
          <cell r="BR186">
            <v>0</v>
          </cell>
          <cell r="BS186" t="str">
            <v>SBU</v>
          </cell>
          <cell r="BT186">
            <v>0</v>
          </cell>
          <cell r="BU186">
            <v>0</v>
          </cell>
          <cell r="BV186">
            <v>0</v>
          </cell>
          <cell r="BW186">
            <v>0</v>
          </cell>
          <cell r="BX186">
            <v>0</v>
          </cell>
          <cell r="BY186" t="str">
            <v>KWU</v>
          </cell>
          <cell r="BZ186">
            <v>0</v>
          </cell>
          <cell r="CA186">
            <v>0</v>
          </cell>
          <cell r="CB186">
            <v>0</v>
          </cell>
          <cell r="CC186">
            <v>0</v>
          </cell>
          <cell r="CD186">
            <v>0</v>
          </cell>
          <cell r="CE186" t="str">
            <v>POR</v>
          </cell>
          <cell r="CF186">
            <v>0</v>
          </cell>
          <cell r="CG186">
            <v>0</v>
          </cell>
          <cell r="CH186">
            <v>0</v>
          </cell>
          <cell r="CI186">
            <v>0</v>
          </cell>
          <cell r="CJ186">
            <v>0</v>
          </cell>
          <cell r="CK186" t="str">
            <v>JAW</v>
          </cell>
          <cell r="CL186">
            <v>0</v>
          </cell>
          <cell r="CM186">
            <v>0</v>
          </cell>
          <cell r="CN186">
            <v>0</v>
          </cell>
          <cell r="CO186">
            <v>0</v>
          </cell>
          <cell r="CP186">
            <v>0</v>
          </cell>
          <cell r="CQ186" t="str">
            <v>C11</v>
          </cell>
          <cell r="CR186">
            <v>0</v>
          </cell>
          <cell r="CS186">
            <v>0</v>
          </cell>
          <cell r="CT186">
            <v>0</v>
          </cell>
          <cell r="CU186">
            <v>0</v>
          </cell>
          <cell r="CV186">
            <v>0</v>
          </cell>
          <cell r="CW186" t="str">
            <v>C12</v>
          </cell>
          <cell r="CX186">
            <v>0</v>
          </cell>
          <cell r="CY186">
            <v>0</v>
          </cell>
          <cell r="CZ186">
            <v>0</v>
          </cell>
          <cell r="DA186">
            <v>0</v>
          </cell>
          <cell r="DB186">
            <v>0</v>
          </cell>
          <cell r="DC186" t="str">
            <v>C13</v>
          </cell>
          <cell r="DD186">
            <v>0</v>
          </cell>
          <cell r="DE186">
            <v>0</v>
          </cell>
          <cell r="DF186">
            <v>0</v>
          </cell>
          <cell r="DG186">
            <v>0</v>
          </cell>
          <cell r="DH186">
            <v>0</v>
          </cell>
          <cell r="DI186" t="str">
            <v>C21</v>
          </cell>
          <cell r="DJ186">
            <v>0</v>
          </cell>
          <cell r="DK186">
            <v>0</v>
          </cell>
          <cell r="DL186">
            <v>0</v>
          </cell>
          <cell r="DM186">
            <v>0</v>
          </cell>
          <cell r="DN186">
            <v>0</v>
          </cell>
          <cell r="DO186" t="str">
            <v>C22</v>
          </cell>
          <cell r="DP186">
            <v>0</v>
          </cell>
          <cell r="DQ186">
            <v>0</v>
          </cell>
          <cell r="DR186">
            <v>0</v>
          </cell>
          <cell r="DS186">
            <v>0</v>
          </cell>
          <cell r="DT186">
            <v>0</v>
          </cell>
          <cell r="DU186" t="str">
            <v>C23</v>
          </cell>
          <cell r="DV186">
            <v>0</v>
          </cell>
          <cell r="DW186">
            <v>0</v>
          </cell>
          <cell r="DX186">
            <v>0</v>
          </cell>
          <cell r="DY186">
            <v>0</v>
          </cell>
          <cell r="DZ186">
            <v>0</v>
          </cell>
          <cell r="EA186" t="str">
            <v>C24</v>
          </cell>
          <cell r="EB186">
            <v>0</v>
          </cell>
          <cell r="EC186">
            <v>0</v>
          </cell>
          <cell r="ED186">
            <v>0</v>
          </cell>
          <cell r="EE186">
            <v>0</v>
          </cell>
          <cell r="EF186">
            <v>0</v>
          </cell>
          <cell r="EG186" t="str">
            <v>C25</v>
          </cell>
          <cell r="EH186">
            <v>0</v>
          </cell>
          <cell r="EI186">
            <v>0</v>
          </cell>
          <cell r="EJ186">
            <v>0</v>
          </cell>
          <cell r="EK186">
            <v>0</v>
          </cell>
          <cell r="EL186">
            <v>0</v>
          </cell>
          <cell r="EM186" t="str">
            <v>C26</v>
          </cell>
          <cell r="EN186">
            <v>0</v>
          </cell>
          <cell r="EO186">
            <v>0</v>
          </cell>
          <cell r="EP186">
            <v>0</v>
          </cell>
          <cell r="EQ186">
            <v>0</v>
          </cell>
          <cell r="ER186">
            <v>0</v>
          </cell>
          <cell r="ES186" t="str">
            <v>C27</v>
          </cell>
          <cell r="ET186">
            <v>0</v>
          </cell>
          <cell r="EU186">
            <v>0</v>
          </cell>
          <cell r="EV186">
            <v>0</v>
          </cell>
          <cell r="EW186">
            <v>0</v>
          </cell>
          <cell r="EX186">
            <v>0</v>
          </cell>
          <cell r="EY186" t="str">
            <v>C31</v>
          </cell>
          <cell r="EZ186">
            <v>0</v>
          </cell>
          <cell r="FA186">
            <v>0</v>
          </cell>
          <cell r="FB186">
            <v>0</v>
          </cell>
          <cell r="FC186">
            <v>0</v>
          </cell>
          <cell r="FD186">
            <v>0</v>
          </cell>
          <cell r="FE186" t="str">
            <v>C32</v>
          </cell>
          <cell r="FF186">
            <v>0</v>
          </cell>
          <cell r="FG186">
            <v>0</v>
          </cell>
          <cell r="FH186">
            <v>0</v>
          </cell>
          <cell r="FI186">
            <v>0</v>
          </cell>
          <cell r="FJ186">
            <v>0</v>
          </cell>
          <cell r="FK186" t="str">
            <v>C33</v>
          </cell>
          <cell r="FL186">
            <v>0</v>
          </cell>
          <cell r="FM186">
            <v>0</v>
          </cell>
          <cell r="FN186">
            <v>0</v>
          </cell>
          <cell r="FO186">
            <v>0</v>
          </cell>
          <cell r="FP186">
            <v>0</v>
          </cell>
          <cell r="FQ186" t="str">
            <v>C34</v>
          </cell>
          <cell r="FR186">
            <v>0</v>
          </cell>
          <cell r="FS186">
            <v>0</v>
          </cell>
          <cell r="FT186">
            <v>0</v>
          </cell>
          <cell r="FU186">
            <v>0</v>
          </cell>
          <cell r="FV186">
            <v>0</v>
          </cell>
          <cell r="FW186" t="str">
            <v>C35</v>
          </cell>
          <cell r="FX186">
            <v>0</v>
          </cell>
          <cell r="FY186">
            <v>0</v>
          </cell>
          <cell r="FZ186">
            <v>0</v>
          </cell>
          <cell r="GA186">
            <v>0</v>
          </cell>
          <cell r="GB186">
            <v>0</v>
          </cell>
          <cell r="GC186" t="str">
            <v>C36</v>
          </cell>
          <cell r="GD186">
            <v>0</v>
          </cell>
          <cell r="GE186">
            <v>0</v>
          </cell>
          <cell r="GF186">
            <v>0</v>
          </cell>
          <cell r="GG186">
            <v>0</v>
          </cell>
          <cell r="GH186">
            <v>0</v>
          </cell>
          <cell r="GI186" t="str">
            <v>C37</v>
          </cell>
          <cell r="GJ186">
            <v>0</v>
          </cell>
          <cell r="GK186">
            <v>0</v>
          </cell>
          <cell r="GL186">
            <v>0</v>
          </cell>
          <cell r="GM186">
            <v>0</v>
          </cell>
          <cell r="GN186">
            <v>0</v>
          </cell>
          <cell r="GO186" t="str">
            <v>C38</v>
          </cell>
          <cell r="GP186">
            <v>0</v>
          </cell>
          <cell r="GQ186">
            <v>0</v>
          </cell>
          <cell r="GR186">
            <v>0</v>
          </cell>
          <cell r="GS186">
            <v>0</v>
          </cell>
          <cell r="GT186">
            <v>0</v>
          </cell>
          <cell r="GU186" t="str">
            <v>C39</v>
          </cell>
          <cell r="GV186">
            <v>0</v>
          </cell>
          <cell r="GW186">
            <v>0</v>
          </cell>
          <cell r="GX186">
            <v>0</v>
          </cell>
          <cell r="GY186">
            <v>0</v>
          </cell>
          <cell r="GZ186">
            <v>0</v>
          </cell>
          <cell r="HA186" t="str">
            <v>C310</v>
          </cell>
          <cell r="HB186">
            <v>0</v>
          </cell>
          <cell r="HG186" t="str">
            <v>C310</v>
          </cell>
          <cell r="HH186">
            <v>0</v>
          </cell>
          <cell r="HM186" t="str">
            <v/>
          </cell>
          <cell r="HN186" t="str">
            <v/>
          </cell>
          <cell r="HS186">
            <v>3228</v>
          </cell>
          <cell r="HT186" t="str">
            <v>PKN</v>
          </cell>
          <cell r="HU186">
            <v>0</v>
          </cell>
          <cell r="HV186" t="str">
            <v>IND</v>
          </cell>
          <cell r="HW186">
            <v>0</v>
          </cell>
          <cell r="HX186" t="str">
            <v>MAT-W</v>
          </cell>
          <cell r="HY186">
            <v>0</v>
          </cell>
          <cell r="HZ186" t="str">
            <v>SEJ-W</v>
          </cell>
          <cell r="IA186">
            <v>0</v>
          </cell>
          <cell r="IB186" t="str">
            <v>IGR-W</v>
          </cell>
          <cell r="IC186">
            <v>0</v>
          </cell>
          <cell r="ID186" t="str">
            <v>SBO</v>
          </cell>
          <cell r="IE186">
            <v>0</v>
          </cell>
          <cell r="IF186" t="str">
            <v>PJO</v>
          </cell>
          <cell r="IG186">
            <v>0</v>
          </cell>
          <cell r="IH186" t="str">
            <v>PRA</v>
          </cell>
          <cell r="II186">
            <v>0</v>
          </cell>
          <cell r="IJ186" t="str">
            <v>JAW</v>
          </cell>
          <cell r="IK186">
            <v>0</v>
          </cell>
          <cell r="IL186" t="str">
            <v>ARB</v>
          </cell>
          <cell r="IM186">
            <v>0</v>
          </cell>
          <cell r="IN186" t="str">
            <v>PKM</v>
          </cell>
          <cell r="IO186">
            <v>0</v>
          </cell>
          <cell r="IP186" t="str">
            <v>MAT-P</v>
          </cell>
          <cell r="IQ186">
            <v>0</v>
          </cell>
          <cell r="IR186" t="str">
            <v>BIO-P</v>
          </cell>
          <cell r="IS186">
            <v>0</v>
          </cell>
          <cell r="IT186" t="str">
            <v>FIS-P</v>
          </cell>
          <cell r="IU186">
            <v>0</v>
          </cell>
          <cell r="IV186" t="str">
            <v>KIM-P</v>
          </cell>
          <cell r="IW186">
            <v>0</v>
          </cell>
          <cell r="IX186" t="str">
            <v>GEO-L</v>
          </cell>
          <cell r="IY186">
            <v>0</v>
          </cell>
          <cell r="IZ186" t="str">
            <v>IGR-L</v>
          </cell>
          <cell r="JA186">
            <v>0</v>
          </cell>
        </row>
        <row r="187">
          <cell r="Q187" t="str">
            <v/>
          </cell>
          <cell r="AB187">
            <v>184</v>
          </cell>
          <cell r="AC187">
            <v>32</v>
          </cell>
          <cell r="AD187">
            <v>3229</v>
          </cell>
          <cell r="AE187" t="str">
            <v>0011770707</v>
          </cell>
          <cell r="AF187" t="str">
            <v>SURYO WIJAYANTO</v>
          </cell>
          <cell r="AG187" t="str">
            <v>L</v>
          </cell>
          <cell r="AH187" t="str">
            <v>10-AK.1</v>
          </cell>
          <cell r="AI187" t="str">
            <v>AGM</v>
          </cell>
          <cell r="AJ187">
            <v>0</v>
          </cell>
          <cell r="AK187">
            <v>0</v>
          </cell>
          <cell r="AL187">
            <v>0</v>
          </cell>
          <cell r="AM187">
            <v>0</v>
          </cell>
          <cell r="AN187">
            <v>0</v>
          </cell>
          <cell r="AO187" t="str">
            <v>PKN</v>
          </cell>
          <cell r="AP187">
            <v>0</v>
          </cell>
          <cell r="AQ187">
            <v>0</v>
          </cell>
          <cell r="AR187">
            <v>0</v>
          </cell>
          <cell r="AS187">
            <v>0</v>
          </cell>
          <cell r="AT187">
            <v>0</v>
          </cell>
          <cell r="AU187" t="str">
            <v>IND</v>
          </cell>
          <cell r="AV187">
            <v>0</v>
          </cell>
          <cell r="AW187">
            <v>0</v>
          </cell>
          <cell r="AX187">
            <v>0</v>
          </cell>
          <cell r="AY187">
            <v>0</v>
          </cell>
          <cell r="AZ187">
            <v>0</v>
          </cell>
          <cell r="BA187" t="str">
            <v>MAT</v>
          </cell>
          <cell r="BB187">
            <v>0</v>
          </cell>
          <cell r="BC187">
            <v>0</v>
          </cell>
          <cell r="BD187">
            <v>0</v>
          </cell>
          <cell r="BE187">
            <v>0</v>
          </cell>
          <cell r="BF187">
            <v>0</v>
          </cell>
          <cell r="BG187" t="str">
            <v>SEJ</v>
          </cell>
          <cell r="BH187">
            <v>0</v>
          </cell>
          <cell r="BI187">
            <v>0</v>
          </cell>
          <cell r="BJ187">
            <v>0</v>
          </cell>
          <cell r="BK187">
            <v>0</v>
          </cell>
          <cell r="BL187">
            <v>0</v>
          </cell>
          <cell r="BM187" t="str">
            <v>ING</v>
          </cell>
          <cell r="BN187">
            <v>0</v>
          </cell>
          <cell r="BO187">
            <v>0</v>
          </cell>
          <cell r="BP187">
            <v>0</v>
          </cell>
          <cell r="BQ187">
            <v>0</v>
          </cell>
          <cell r="BR187">
            <v>0</v>
          </cell>
          <cell r="BS187" t="str">
            <v>SBU</v>
          </cell>
          <cell r="BT187">
            <v>0</v>
          </cell>
          <cell r="BU187">
            <v>0</v>
          </cell>
          <cell r="BV187">
            <v>0</v>
          </cell>
          <cell r="BW187">
            <v>0</v>
          </cell>
          <cell r="BX187">
            <v>0</v>
          </cell>
          <cell r="BY187" t="str">
            <v>KWU</v>
          </cell>
          <cell r="BZ187">
            <v>0</v>
          </cell>
          <cell r="CA187">
            <v>0</v>
          </cell>
          <cell r="CB187">
            <v>0</v>
          </cell>
          <cell r="CC187">
            <v>0</v>
          </cell>
          <cell r="CD187">
            <v>0</v>
          </cell>
          <cell r="CE187" t="str">
            <v>POR</v>
          </cell>
          <cell r="CF187">
            <v>0</v>
          </cell>
          <cell r="CG187">
            <v>0</v>
          </cell>
          <cell r="CH187">
            <v>0</v>
          </cell>
          <cell r="CI187">
            <v>0</v>
          </cell>
          <cell r="CJ187">
            <v>0</v>
          </cell>
          <cell r="CK187" t="str">
            <v>JAW</v>
          </cell>
          <cell r="CL187">
            <v>0</v>
          </cell>
          <cell r="CM187">
            <v>0</v>
          </cell>
          <cell r="CN187">
            <v>0</v>
          </cell>
          <cell r="CO187">
            <v>0</v>
          </cell>
          <cell r="CP187">
            <v>0</v>
          </cell>
          <cell r="CQ187" t="str">
            <v>C11</v>
          </cell>
          <cell r="CR187">
            <v>0</v>
          </cell>
          <cell r="CS187">
            <v>0</v>
          </cell>
          <cell r="CT187">
            <v>0</v>
          </cell>
          <cell r="CU187">
            <v>0</v>
          </cell>
          <cell r="CV187">
            <v>0</v>
          </cell>
          <cell r="CW187" t="str">
            <v>C12</v>
          </cell>
          <cell r="CX187">
            <v>0</v>
          </cell>
          <cell r="CY187">
            <v>0</v>
          </cell>
          <cell r="CZ187">
            <v>0</v>
          </cell>
          <cell r="DA187">
            <v>0</v>
          </cell>
          <cell r="DB187">
            <v>0</v>
          </cell>
          <cell r="DC187" t="str">
            <v>C13</v>
          </cell>
          <cell r="DD187">
            <v>0</v>
          </cell>
          <cell r="DE187">
            <v>0</v>
          </cell>
          <cell r="DF187">
            <v>0</v>
          </cell>
          <cell r="DG187">
            <v>0</v>
          </cell>
          <cell r="DH187">
            <v>0</v>
          </cell>
          <cell r="DI187" t="str">
            <v>C21</v>
          </cell>
          <cell r="DJ187">
            <v>0</v>
          </cell>
          <cell r="DK187">
            <v>0</v>
          </cell>
          <cell r="DL187">
            <v>0</v>
          </cell>
          <cell r="DM187">
            <v>0</v>
          </cell>
          <cell r="DN187">
            <v>0</v>
          </cell>
          <cell r="DO187" t="str">
            <v>C22</v>
          </cell>
          <cell r="DP187">
            <v>0</v>
          </cell>
          <cell r="DQ187">
            <v>0</v>
          </cell>
          <cell r="DR187">
            <v>0</v>
          </cell>
          <cell r="DS187">
            <v>0</v>
          </cell>
          <cell r="DT187">
            <v>0</v>
          </cell>
          <cell r="DU187" t="str">
            <v>C23</v>
          </cell>
          <cell r="DV187">
            <v>0</v>
          </cell>
          <cell r="DW187">
            <v>0</v>
          </cell>
          <cell r="DX187">
            <v>0</v>
          </cell>
          <cell r="DY187">
            <v>0</v>
          </cell>
          <cell r="DZ187">
            <v>0</v>
          </cell>
          <cell r="EA187" t="str">
            <v>C24</v>
          </cell>
          <cell r="EB187">
            <v>0</v>
          </cell>
          <cell r="EC187">
            <v>0</v>
          </cell>
          <cell r="ED187">
            <v>0</v>
          </cell>
          <cell r="EE187">
            <v>0</v>
          </cell>
          <cell r="EF187">
            <v>0</v>
          </cell>
          <cell r="EG187" t="str">
            <v>C25</v>
          </cell>
          <cell r="EH187">
            <v>0</v>
          </cell>
          <cell r="EI187">
            <v>0</v>
          </cell>
          <cell r="EJ187">
            <v>0</v>
          </cell>
          <cell r="EK187">
            <v>0</v>
          </cell>
          <cell r="EL187">
            <v>0</v>
          </cell>
          <cell r="EM187" t="str">
            <v>C26</v>
          </cell>
          <cell r="EN187">
            <v>0</v>
          </cell>
          <cell r="EO187">
            <v>0</v>
          </cell>
          <cell r="EP187">
            <v>0</v>
          </cell>
          <cell r="EQ187">
            <v>0</v>
          </cell>
          <cell r="ER187">
            <v>0</v>
          </cell>
          <cell r="ES187" t="str">
            <v>C27</v>
          </cell>
          <cell r="ET187">
            <v>0</v>
          </cell>
          <cell r="EU187">
            <v>0</v>
          </cell>
          <cell r="EV187">
            <v>0</v>
          </cell>
          <cell r="EW187">
            <v>0</v>
          </cell>
          <cell r="EX187">
            <v>0</v>
          </cell>
          <cell r="EY187" t="str">
            <v>C31</v>
          </cell>
          <cell r="EZ187">
            <v>0</v>
          </cell>
          <cell r="FA187">
            <v>0</v>
          </cell>
          <cell r="FB187">
            <v>0</v>
          </cell>
          <cell r="FC187">
            <v>0</v>
          </cell>
          <cell r="FD187">
            <v>0</v>
          </cell>
          <cell r="FE187" t="str">
            <v>C32</v>
          </cell>
          <cell r="FF187">
            <v>0</v>
          </cell>
          <cell r="FG187">
            <v>0</v>
          </cell>
          <cell r="FH187">
            <v>0</v>
          </cell>
          <cell r="FI187">
            <v>0</v>
          </cell>
          <cell r="FJ187">
            <v>0</v>
          </cell>
          <cell r="FK187" t="str">
            <v>C33</v>
          </cell>
          <cell r="FL187">
            <v>0</v>
          </cell>
          <cell r="FM187">
            <v>0</v>
          </cell>
          <cell r="FN187">
            <v>0</v>
          </cell>
          <cell r="FO187">
            <v>0</v>
          </cell>
          <cell r="FP187">
            <v>0</v>
          </cell>
          <cell r="FQ187" t="str">
            <v>C34</v>
          </cell>
          <cell r="FR187">
            <v>0</v>
          </cell>
          <cell r="FS187">
            <v>0</v>
          </cell>
          <cell r="FT187">
            <v>0</v>
          </cell>
          <cell r="FU187">
            <v>0</v>
          </cell>
          <cell r="FV187">
            <v>0</v>
          </cell>
          <cell r="FW187" t="str">
            <v>C35</v>
          </cell>
          <cell r="FX187">
            <v>0</v>
          </cell>
          <cell r="FY187">
            <v>0</v>
          </cell>
          <cell r="FZ187">
            <v>0</v>
          </cell>
          <cell r="GA187">
            <v>0</v>
          </cell>
          <cell r="GB187">
            <v>0</v>
          </cell>
          <cell r="GC187" t="str">
            <v>C36</v>
          </cell>
          <cell r="GD187">
            <v>0</v>
          </cell>
          <cell r="GE187">
            <v>0</v>
          </cell>
          <cell r="GF187">
            <v>0</v>
          </cell>
          <cell r="GG187">
            <v>0</v>
          </cell>
          <cell r="GH187">
            <v>0</v>
          </cell>
          <cell r="GI187" t="str">
            <v>C37</v>
          </cell>
          <cell r="GJ187">
            <v>0</v>
          </cell>
          <cell r="GK187">
            <v>0</v>
          </cell>
          <cell r="GL187">
            <v>0</v>
          </cell>
          <cell r="GM187">
            <v>0</v>
          </cell>
          <cell r="GN187">
            <v>0</v>
          </cell>
          <cell r="GO187" t="str">
            <v>C38</v>
          </cell>
          <cell r="GP187">
            <v>0</v>
          </cell>
          <cell r="GQ187">
            <v>0</v>
          </cell>
          <cell r="GR187">
            <v>0</v>
          </cell>
          <cell r="GS187">
            <v>0</v>
          </cell>
          <cell r="GT187">
            <v>0</v>
          </cell>
          <cell r="GU187" t="str">
            <v>C39</v>
          </cell>
          <cell r="GV187">
            <v>0</v>
          </cell>
          <cell r="GW187">
            <v>0</v>
          </cell>
          <cell r="GX187">
            <v>0</v>
          </cell>
          <cell r="GY187">
            <v>0</v>
          </cell>
          <cell r="GZ187">
            <v>0</v>
          </cell>
          <cell r="HA187" t="str">
            <v>C310</v>
          </cell>
          <cell r="HB187">
            <v>0</v>
          </cell>
          <cell r="HG187" t="str">
            <v>C310</v>
          </cell>
          <cell r="HH187">
            <v>0</v>
          </cell>
          <cell r="HM187" t="str">
            <v/>
          </cell>
          <cell r="HN187" t="str">
            <v/>
          </cell>
          <cell r="HS187">
            <v>3229</v>
          </cell>
          <cell r="HT187" t="str">
            <v>PKN</v>
          </cell>
          <cell r="HU187">
            <v>0</v>
          </cell>
          <cell r="HV187" t="str">
            <v>IND</v>
          </cell>
          <cell r="HW187">
            <v>0</v>
          </cell>
          <cell r="HX187" t="str">
            <v>MAT-W</v>
          </cell>
          <cell r="HY187">
            <v>0</v>
          </cell>
          <cell r="HZ187" t="str">
            <v>SEJ-W</v>
          </cell>
          <cell r="IA187">
            <v>0</v>
          </cell>
          <cell r="IB187" t="str">
            <v>IGR-W</v>
          </cell>
          <cell r="IC187">
            <v>0</v>
          </cell>
          <cell r="ID187" t="str">
            <v>SBO</v>
          </cell>
          <cell r="IE187">
            <v>0</v>
          </cell>
          <cell r="IF187" t="str">
            <v>PJO</v>
          </cell>
          <cell r="IG187">
            <v>0</v>
          </cell>
          <cell r="IH187" t="str">
            <v>PRA</v>
          </cell>
          <cell r="II187">
            <v>0</v>
          </cell>
          <cell r="IJ187" t="str">
            <v>JAW</v>
          </cell>
          <cell r="IK187">
            <v>0</v>
          </cell>
          <cell r="IL187" t="str">
            <v>ARB</v>
          </cell>
          <cell r="IM187">
            <v>0</v>
          </cell>
          <cell r="IN187" t="str">
            <v>PKM</v>
          </cell>
          <cell r="IO187">
            <v>0</v>
          </cell>
          <cell r="IP187" t="str">
            <v>MAT-P</v>
          </cell>
          <cell r="IQ187">
            <v>0</v>
          </cell>
          <cell r="IR187" t="str">
            <v>BIO-P</v>
          </cell>
          <cell r="IS187">
            <v>0</v>
          </cell>
          <cell r="IT187" t="str">
            <v>FIS-P</v>
          </cell>
          <cell r="IU187">
            <v>0</v>
          </cell>
          <cell r="IV187" t="str">
            <v>KIM-P</v>
          </cell>
          <cell r="IW187">
            <v>0</v>
          </cell>
          <cell r="IX187" t="str">
            <v>GEO-L</v>
          </cell>
          <cell r="IY187">
            <v>0</v>
          </cell>
          <cell r="IZ187" t="str">
            <v>IGR-L</v>
          </cell>
          <cell r="JA187">
            <v>0</v>
          </cell>
        </row>
        <row r="188">
          <cell r="Q188" t="str">
            <v/>
          </cell>
          <cell r="AB188">
            <v>185</v>
          </cell>
          <cell r="AC188">
            <v>33</v>
          </cell>
          <cell r="AD188">
            <v>3230</v>
          </cell>
          <cell r="AE188" t="str">
            <v>0009623235</v>
          </cell>
          <cell r="AF188" t="str">
            <v>TRIANA LUTFAIZA</v>
          </cell>
          <cell r="AG188" t="str">
            <v>P</v>
          </cell>
          <cell r="AH188" t="str">
            <v>10-AK.1</v>
          </cell>
          <cell r="AI188" t="str">
            <v>AGM</v>
          </cell>
          <cell r="AJ188">
            <v>0</v>
          </cell>
          <cell r="AK188">
            <v>0</v>
          </cell>
          <cell r="AL188">
            <v>0</v>
          </cell>
          <cell r="AM188">
            <v>0</v>
          </cell>
          <cell r="AN188">
            <v>0</v>
          </cell>
          <cell r="AO188" t="str">
            <v>PKN</v>
          </cell>
          <cell r="AP188">
            <v>0</v>
          </cell>
          <cell r="AQ188">
            <v>0</v>
          </cell>
          <cell r="AR188">
            <v>0</v>
          </cell>
          <cell r="AS188">
            <v>0</v>
          </cell>
          <cell r="AT188">
            <v>0</v>
          </cell>
          <cell r="AU188" t="str">
            <v>IND</v>
          </cell>
          <cell r="AV188">
            <v>0</v>
          </cell>
          <cell r="AW188">
            <v>0</v>
          </cell>
          <cell r="AX188">
            <v>0</v>
          </cell>
          <cell r="AY188">
            <v>0</v>
          </cell>
          <cell r="AZ188">
            <v>0</v>
          </cell>
          <cell r="BA188" t="str">
            <v>MAT</v>
          </cell>
          <cell r="BB188">
            <v>0</v>
          </cell>
          <cell r="BC188">
            <v>0</v>
          </cell>
          <cell r="BD188">
            <v>0</v>
          </cell>
          <cell r="BE188">
            <v>0</v>
          </cell>
          <cell r="BF188">
            <v>0</v>
          </cell>
          <cell r="BG188" t="str">
            <v>SEJ</v>
          </cell>
          <cell r="BH188">
            <v>0</v>
          </cell>
          <cell r="BI188">
            <v>0</v>
          </cell>
          <cell r="BJ188">
            <v>0</v>
          </cell>
          <cell r="BK188">
            <v>0</v>
          </cell>
          <cell r="BL188">
            <v>0</v>
          </cell>
          <cell r="BM188" t="str">
            <v>ING</v>
          </cell>
          <cell r="BN188">
            <v>0</v>
          </cell>
          <cell r="BO188">
            <v>0</v>
          </cell>
          <cell r="BP188">
            <v>0</v>
          </cell>
          <cell r="BQ188">
            <v>0</v>
          </cell>
          <cell r="BR188">
            <v>0</v>
          </cell>
          <cell r="BS188" t="str">
            <v>SBU</v>
          </cell>
          <cell r="BT188">
            <v>0</v>
          </cell>
          <cell r="BU188">
            <v>0</v>
          </cell>
          <cell r="BV188">
            <v>0</v>
          </cell>
          <cell r="BW188">
            <v>0</v>
          </cell>
          <cell r="BX188">
            <v>0</v>
          </cell>
          <cell r="BY188" t="str">
            <v>KWU</v>
          </cell>
          <cell r="BZ188">
            <v>0</v>
          </cell>
          <cell r="CA188">
            <v>0</v>
          </cell>
          <cell r="CB188">
            <v>0</v>
          </cell>
          <cell r="CC188">
            <v>0</v>
          </cell>
          <cell r="CD188">
            <v>0</v>
          </cell>
          <cell r="CE188" t="str">
            <v>POR</v>
          </cell>
          <cell r="CF188">
            <v>0</v>
          </cell>
          <cell r="CG188">
            <v>0</v>
          </cell>
          <cell r="CH188">
            <v>0</v>
          </cell>
          <cell r="CI188">
            <v>0</v>
          </cell>
          <cell r="CJ188">
            <v>0</v>
          </cell>
          <cell r="CK188" t="str">
            <v>JAW</v>
          </cell>
          <cell r="CL188">
            <v>0</v>
          </cell>
          <cell r="CM188">
            <v>0</v>
          </cell>
          <cell r="CN188">
            <v>0</v>
          </cell>
          <cell r="CO188">
            <v>0</v>
          </cell>
          <cell r="CP188">
            <v>0</v>
          </cell>
          <cell r="CQ188" t="str">
            <v>C11</v>
          </cell>
          <cell r="CR188">
            <v>0</v>
          </cell>
          <cell r="CS188">
            <v>0</v>
          </cell>
          <cell r="CT188">
            <v>0</v>
          </cell>
          <cell r="CU188">
            <v>0</v>
          </cell>
          <cell r="CV188">
            <v>0</v>
          </cell>
          <cell r="CW188" t="str">
            <v>C12</v>
          </cell>
          <cell r="CX188">
            <v>0</v>
          </cell>
          <cell r="CY188">
            <v>0</v>
          </cell>
          <cell r="CZ188">
            <v>0</v>
          </cell>
          <cell r="DA188">
            <v>0</v>
          </cell>
          <cell r="DB188">
            <v>0</v>
          </cell>
          <cell r="DC188" t="str">
            <v>C13</v>
          </cell>
          <cell r="DD188">
            <v>0</v>
          </cell>
          <cell r="DE188">
            <v>0</v>
          </cell>
          <cell r="DF188">
            <v>0</v>
          </cell>
          <cell r="DG188">
            <v>0</v>
          </cell>
          <cell r="DH188">
            <v>0</v>
          </cell>
          <cell r="DI188" t="str">
            <v>C21</v>
          </cell>
          <cell r="DJ188">
            <v>0</v>
          </cell>
          <cell r="DK188">
            <v>0</v>
          </cell>
          <cell r="DL188">
            <v>0</v>
          </cell>
          <cell r="DM188">
            <v>0</v>
          </cell>
          <cell r="DN188">
            <v>0</v>
          </cell>
          <cell r="DO188" t="str">
            <v>C22</v>
          </cell>
          <cell r="DP188">
            <v>0</v>
          </cell>
          <cell r="DQ188">
            <v>0</v>
          </cell>
          <cell r="DR188">
            <v>0</v>
          </cell>
          <cell r="DS188">
            <v>0</v>
          </cell>
          <cell r="DT188">
            <v>0</v>
          </cell>
          <cell r="DU188" t="str">
            <v>C23</v>
          </cell>
          <cell r="DV188">
            <v>0</v>
          </cell>
          <cell r="DW188">
            <v>0</v>
          </cell>
          <cell r="DX188">
            <v>0</v>
          </cell>
          <cell r="DY188">
            <v>0</v>
          </cell>
          <cell r="DZ188">
            <v>0</v>
          </cell>
          <cell r="EA188" t="str">
            <v>C24</v>
          </cell>
          <cell r="EB188">
            <v>0</v>
          </cell>
          <cell r="EC188">
            <v>0</v>
          </cell>
          <cell r="ED188">
            <v>0</v>
          </cell>
          <cell r="EE188">
            <v>0</v>
          </cell>
          <cell r="EF188">
            <v>0</v>
          </cell>
          <cell r="EG188" t="str">
            <v>C25</v>
          </cell>
          <cell r="EH188">
            <v>0</v>
          </cell>
          <cell r="EI188">
            <v>0</v>
          </cell>
          <cell r="EJ188">
            <v>0</v>
          </cell>
          <cell r="EK188">
            <v>0</v>
          </cell>
          <cell r="EL188">
            <v>0</v>
          </cell>
          <cell r="EM188" t="str">
            <v>C26</v>
          </cell>
          <cell r="EN188">
            <v>0</v>
          </cell>
          <cell r="EO188">
            <v>0</v>
          </cell>
          <cell r="EP188">
            <v>0</v>
          </cell>
          <cell r="EQ188">
            <v>0</v>
          </cell>
          <cell r="ER188">
            <v>0</v>
          </cell>
          <cell r="ES188" t="str">
            <v>C27</v>
          </cell>
          <cell r="ET188">
            <v>0</v>
          </cell>
          <cell r="EU188">
            <v>0</v>
          </cell>
          <cell r="EV188">
            <v>0</v>
          </cell>
          <cell r="EW188">
            <v>0</v>
          </cell>
          <cell r="EX188">
            <v>0</v>
          </cell>
          <cell r="EY188" t="str">
            <v>C31</v>
          </cell>
          <cell r="EZ188">
            <v>0</v>
          </cell>
          <cell r="FA188">
            <v>0</v>
          </cell>
          <cell r="FB188">
            <v>0</v>
          </cell>
          <cell r="FC188">
            <v>0</v>
          </cell>
          <cell r="FD188">
            <v>0</v>
          </cell>
          <cell r="FE188" t="str">
            <v>C32</v>
          </cell>
          <cell r="FF188">
            <v>0</v>
          </cell>
          <cell r="FG188">
            <v>0</v>
          </cell>
          <cell r="FH188">
            <v>0</v>
          </cell>
          <cell r="FI188">
            <v>0</v>
          </cell>
          <cell r="FJ188">
            <v>0</v>
          </cell>
          <cell r="FK188" t="str">
            <v>C33</v>
          </cell>
          <cell r="FL188">
            <v>0</v>
          </cell>
          <cell r="FM188">
            <v>0</v>
          </cell>
          <cell r="FN188">
            <v>0</v>
          </cell>
          <cell r="FO188">
            <v>0</v>
          </cell>
          <cell r="FP188">
            <v>0</v>
          </cell>
          <cell r="FQ188" t="str">
            <v>C34</v>
          </cell>
          <cell r="FR188">
            <v>0</v>
          </cell>
          <cell r="FS188">
            <v>0</v>
          </cell>
          <cell r="FT188">
            <v>0</v>
          </cell>
          <cell r="FU188">
            <v>0</v>
          </cell>
          <cell r="FV188">
            <v>0</v>
          </cell>
          <cell r="FW188" t="str">
            <v>C35</v>
          </cell>
          <cell r="FX188">
            <v>0</v>
          </cell>
          <cell r="FY188">
            <v>0</v>
          </cell>
          <cell r="FZ188">
            <v>0</v>
          </cell>
          <cell r="GA188">
            <v>0</v>
          </cell>
          <cell r="GB188">
            <v>0</v>
          </cell>
          <cell r="GC188" t="str">
            <v>C36</v>
          </cell>
          <cell r="GD188">
            <v>0</v>
          </cell>
          <cell r="GE188">
            <v>0</v>
          </cell>
          <cell r="GF188">
            <v>0</v>
          </cell>
          <cell r="GG188">
            <v>0</v>
          </cell>
          <cell r="GH188">
            <v>0</v>
          </cell>
          <cell r="GI188" t="str">
            <v>C37</v>
          </cell>
          <cell r="GJ188">
            <v>0</v>
          </cell>
          <cell r="GK188">
            <v>0</v>
          </cell>
          <cell r="GL188">
            <v>0</v>
          </cell>
          <cell r="GM188">
            <v>0</v>
          </cell>
          <cell r="GN188">
            <v>0</v>
          </cell>
          <cell r="GO188" t="str">
            <v>C38</v>
          </cell>
          <cell r="GP188">
            <v>0</v>
          </cell>
          <cell r="GQ188">
            <v>0</v>
          </cell>
          <cell r="GR188">
            <v>0</v>
          </cell>
          <cell r="GS188">
            <v>0</v>
          </cell>
          <cell r="GT188">
            <v>0</v>
          </cell>
          <cell r="GU188" t="str">
            <v>C39</v>
          </cell>
          <cell r="GV188">
            <v>0</v>
          </cell>
          <cell r="GW188">
            <v>0</v>
          </cell>
          <cell r="GX188">
            <v>0</v>
          </cell>
          <cell r="GY188">
            <v>0</v>
          </cell>
          <cell r="GZ188">
            <v>0</v>
          </cell>
          <cell r="HA188" t="str">
            <v>C310</v>
          </cell>
          <cell r="HB188">
            <v>0</v>
          </cell>
          <cell r="HG188" t="str">
            <v>C310</v>
          </cell>
          <cell r="HH188">
            <v>0</v>
          </cell>
          <cell r="HM188" t="str">
            <v/>
          </cell>
          <cell r="HN188" t="str">
            <v/>
          </cell>
          <cell r="HS188">
            <v>3230</v>
          </cell>
          <cell r="HT188" t="str">
            <v>PKN</v>
          </cell>
          <cell r="HU188">
            <v>0</v>
          </cell>
          <cell r="HV188" t="str">
            <v>IND</v>
          </cell>
          <cell r="HW188">
            <v>0</v>
          </cell>
          <cell r="HX188" t="str">
            <v>MAT-W</v>
          </cell>
          <cell r="HY188">
            <v>0</v>
          </cell>
          <cell r="HZ188" t="str">
            <v>SEJ-W</v>
          </cell>
          <cell r="IA188">
            <v>0</v>
          </cell>
          <cell r="IB188" t="str">
            <v>IGR-W</v>
          </cell>
          <cell r="IC188">
            <v>0</v>
          </cell>
          <cell r="ID188" t="str">
            <v>SBO</v>
          </cell>
          <cell r="IE188">
            <v>0</v>
          </cell>
          <cell r="IF188" t="str">
            <v>PJO</v>
          </cell>
          <cell r="IG188">
            <v>0</v>
          </cell>
          <cell r="IH188" t="str">
            <v>PRA</v>
          </cell>
          <cell r="II188">
            <v>0</v>
          </cell>
          <cell r="IJ188" t="str">
            <v>JAW</v>
          </cell>
          <cell r="IK188">
            <v>0</v>
          </cell>
          <cell r="IL188" t="str">
            <v>ARB</v>
          </cell>
          <cell r="IM188">
            <v>0</v>
          </cell>
          <cell r="IN188" t="str">
            <v>PKM</v>
          </cell>
          <cell r="IO188">
            <v>0</v>
          </cell>
          <cell r="IP188" t="str">
            <v>MAT-P</v>
          </cell>
          <cell r="IQ188">
            <v>0</v>
          </cell>
          <cell r="IR188" t="str">
            <v>BIO-P</v>
          </cell>
          <cell r="IS188">
            <v>0</v>
          </cell>
          <cell r="IT188" t="str">
            <v>FIS-P</v>
          </cell>
          <cell r="IU188">
            <v>0</v>
          </cell>
          <cell r="IV188" t="str">
            <v>KIM-P</v>
          </cell>
          <cell r="IW188">
            <v>0</v>
          </cell>
          <cell r="IX188" t="str">
            <v>GEO-L</v>
          </cell>
          <cell r="IY188">
            <v>0</v>
          </cell>
          <cell r="IZ188" t="str">
            <v>IGR-L</v>
          </cell>
          <cell r="JA188">
            <v>0</v>
          </cell>
        </row>
        <row r="189">
          <cell r="Q189" t="str">
            <v/>
          </cell>
          <cell r="AB189">
            <v>186</v>
          </cell>
          <cell r="AC189">
            <v>34</v>
          </cell>
          <cell r="AD189">
            <v>3231</v>
          </cell>
          <cell r="AE189" t="str">
            <v>0002801135</v>
          </cell>
          <cell r="AF189" t="str">
            <v>ULFA</v>
          </cell>
          <cell r="AG189" t="str">
            <v>P</v>
          </cell>
          <cell r="AH189" t="str">
            <v>10-AK.1</v>
          </cell>
          <cell r="AI189" t="str">
            <v>AGM</v>
          </cell>
          <cell r="AJ189">
            <v>0</v>
          </cell>
          <cell r="AK189">
            <v>0</v>
          </cell>
          <cell r="AL189">
            <v>0</v>
          </cell>
          <cell r="AM189">
            <v>0</v>
          </cell>
          <cell r="AN189">
            <v>0</v>
          </cell>
          <cell r="AO189" t="str">
            <v>PKN</v>
          </cell>
          <cell r="AP189">
            <v>0</v>
          </cell>
          <cell r="AQ189">
            <v>0</v>
          </cell>
          <cell r="AR189">
            <v>0</v>
          </cell>
          <cell r="AS189">
            <v>0</v>
          </cell>
          <cell r="AT189">
            <v>0</v>
          </cell>
          <cell r="AU189" t="str">
            <v>IND</v>
          </cell>
          <cell r="AV189">
            <v>0</v>
          </cell>
          <cell r="AW189">
            <v>0</v>
          </cell>
          <cell r="AX189">
            <v>0</v>
          </cell>
          <cell r="AY189">
            <v>0</v>
          </cell>
          <cell r="AZ189">
            <v>0</v>
          </cell>
          <cell r="BA189" t="str">
            <v>MAT</v>
          </cell>
          <cell r="BB189">
            <v>0</v>
          </cell>
          <cell r="BC189">
            <v>0</v>
          </cell>
          <cell r="BD189">
            <v>0</v>
          </cell>
          <cell r="BE189">
            <v>0</v>
          </cell>
          <cell r="BF189">
            <v>0</v>
          </cell>
          <cell r="BG189" t="str">
            <v>SEJ</v>
          </cell>
          <cell r="BH189">
            <v>0</v>
          </cell>
          <cell r="BI189">
            <v>0</v>
          </cell>
          <cell r="BJ189">
            <v>0</v>
          </cell>
          <cell r="BK189">
            <v>0</v>
          </cell>
          <cell r="BL189">
            <v>0</v>
          </cell>
          <cell r="BM189" t="str">
            <v>ING</v>
          </cell>
          <cell r="BN189">
            <v>0</v>
          </cell>
          <cell r="BO189">
            <v>0</v>
          </cell>
          <cell r="BP189">
            <v>0</v>
          </cell>
          <cell r="BQ189">
            <v>0</v>
          </cell>
          <cell r="BR189">
            <v>0</v>
          </cell>
          <cell r="BS189" t="str">
            <v>SBU</v>
          </cell>
          <cell r="BT189">
            <v>0</v>
          </cell>
          <cell r="BU189">
            <v>0</v>
          </cell>
          <cell r="BV189">
            <v>0</v>
          </cell>
          <cell r="BW189">
            <v>0</v>
          </cell>
          <cell r="BX189">
            <v>0</v>
          </cell>
          <cell r="BY189" t="str">
            <v>KWU</v>
          </cell>
          <cell r="BZ189">
            <v>0</v>
          </cell>
          <cell r="CA189">
            <v>0</v>
          </cell>
          <cell r="CB189">
            <v>0</v>
          </cell>
          <cell r="CC189">
            <v>0</v>
          </cell>
          <cell r="CD189">
            <v>0</v>
          </cell>
          <cell r="CE189" t="str">
            <v>POR</v>
          </cell>
          <cell r="CF189">
            <v>0</v>
          </cell>
          <cell r="CG189">
            <v>0</v>
          </cell>
          <cell r="CH189">
            <v>0</v>
          </cell>
          <cell r="CI189">
            <v>0</v>
          </cell>
          <cell r="CJ189">
            <v>0</v>
          </cell>
          <cell r="CK189" t="str">
            <v>JAW</v>
          </cell>
          <cell r="CL189">
            <v>0</v>
          </cell>
          <cell r="CM189">
            <v>0</v>
          </cell>
          <cell r="CN189">
            <v>0</v>
          </cell>
          <cell r="CO189">
            <v>0</v>
          </cell>
          <cell r="CP189">
            <v>0</v>
          </cell>
          <cell r="CQ189" t="str">
            <v>C11</v>
          </cell>
          <cell r="CR189">
            <v>0</v>
          </cell>
          <cell r="CS189">
            <v>0</v>
          </cell>
          <cell r="CT189">
            <v>0</v>
          </cell>
          <cell r="CU189">
            <v>0</v>
          </cell>
          <cell r="CV189">
            <v>0</v>
          </cell>
          <cell r="CW189" t="str">
            <v>C12</v>
          </cell>
          <cell r="CX189">
            <v>0</v>
          </cell>
          <cell r="CY189">
            <v>0</v>
          </cell>
          <cell r="CZ189">
            <v>0</v>
          </cell>
          <cell r="DA189">
            <v>0</v>
          </cell>
          <cell r="DB189">
            <v>0</v>
          </cell>
          <cell r="DC189" t="str">
            <v>C13</v>
          </cell>
          <cell r="DD189">
            <v>0</v>
          </cell>
          <cell r="DE189">
            <v>0</v>
          </cell>
          <cell r="DF189">
            <v>0</v>
          </cell>
          <cell r="DG189">
            <v>0</v>
          </cell>
          <cell r="DH189">
            <v>0</v>
          </cell>
          <cell r="DI189" t="str">
            <v>C21</v>
          </cell>
          <cell r="DJ189">
            <v>0</v>
          </cell>
          <cell r="DK189">
            <v>0</v>
          </cell>
          <cell r="DL189">
            <v>0</v>
          </cell>
          <cell r="DM189">
            <v>0</v>
          </cell>
          <cell r="DN189">
            <v>0</v>
          </cell>
          <cell r="DO189" t="str">
            <v>C22</v>
          </cell>
          <cell r="DP189">
            <v>0</v>
          </cell>
          <cell r="DQ189">
            <v>0</v>
          </cell>
          <cell r="DR189">
            <v>0</v>
          </cell>
          <cell r="DS189">
            <v>0</v>
          </cell>
          <cell r="DT189">
            <v>0</v>
          </cell>
          <cell r="DU189" t="str">
            <v>C23</v>
          </cell>
          <cell r="DV189">
            <v>0</v>
          </cell>
          <cell r="DW189">
            <v>0</v>
          </cell>
          <cell r="DX189">
            <v>0</v>
          </cell>
          <cell r="DY189">
            <v>0</v>
          </cell>
          <cell r="DZ189">
            <v>0</v>
          </cell>
          <cell r="EA189" t="str">
            <v>C24</v>
          </cell>
          <cell r="EB189">
            <v>0</v>
          </cell>
          <cell r="EC189">
            <v>0</v>
          </cell>
          <cell r="ED189">
            <v>0</v>
          </cell>
          <cell r="EE189">
            <v>0</v>
          </cell>
          <cell r="EF189">
            <v>0</v>
          </cell>
          <cell r="EG189" t="str">
            <v>C25</v>
          </cell>
          <cell r="EH189">
            <v>0</v>
          </cell>
          <cell r="EI189">
            <v>0</v>
          </cell>
          <cell r="EJ189">
            <v>0</v>
          </cell>
          <cell r="EK189">
            <v>0</v>
          </cell>
          <cell r="EL189">
            <v>0</v>
          </cell>
          <cell r="EM189" t="str">
            <v>C26</v>
          </cell>
          <cell r="EN189">
            <v>0</v>
          </cell>
          <cell r="EO189">
            <v>0</v>
          </cell>
          <cell r="EP189">
            <v>0</v>
          </cell>
          <cell r="EQ189">
            <v>0</v>
          </cell>
          <cell r="ER189">
            <v>0</v>
          </cell>
          <cell r="ES189" t="str">
            <v>C27</v>
          </cell>
          <cell r="ET189">
            <v>0</v>
          </cell>
          <cell r="EU189">
            <v>0</v>
          </cell>
          <cell r="EV189">
            <v>0</v>
          </cell>
          <cell r="EW189">
            <v>0</v>
          </cell>
          <cell r="EX189">
            <v>0</v>
          </cell>
          <cell r="EY189" t="str">
            <v>C31</v>
          </cell>
          <cell r="EZ189">
            <v>0</v>
          </cell>
          <cell r="FA189">
            <v>0</v>
          </cell>
          <cell r="FB189">
            <v>0</v>
          </cell>
          <cell r="FC189">
            <v>0</v>
          </cell>
          <cell r="FD189">
            <v>0</v>
          </cell>
          <cell r="FE189" t="str">
            <v>C32</v>
          </cell>
          <cell r="FF189">
            <v>0</v>
          </cell>
          <cell r="FG189">
            <v>0</v>
          </cell>
          <cell r="FH189">
            <v>0</v>
          </cell>
          <cell r="FI189">
            <v>0</v>
          </cell>
          <cell r="FJ189">
            <v>0</v>
          </cell>
          <cell r="FK189" t="str">
            <v>C33</v>
          </cell>
          <cell r="FL189">
            <v>0</v>
          </cell>
          <cell r="FM189">
            <v>0</v>
          </cell>
          <cell r="FN189">
            <v>0</v>
          </cell>
          <cell r="FO189">
            <v>0</v>
          </cell>
          <cell r="FP189">
            <v>0</v>
          </cell>
          <cell r="FQ189" t="str">
            <v>C34</v>
          </cell>
          <cell r="FR189">
            <v>0</v>
          </cell>
          <cell r="FS189">
            <v>0</v>
          </cell>
          <cell r="FT189">
            <v>0</v>
          </cell>
          <cell r="FU189">
            <v>0</v>
          </cell>
          <cell r="FV189">
            <v>0</v>
          </cell>
          <cell r="FW189" t="str">
            <v>C35</v>
          </cell>
          <cell r="FX189">
            <v>0</v>
          </cell>
          <cell r="FY189">
            <v>0</v>
          </cell>
          <cell r="FZ189">
            <v>0</v>
          </cell>
          <cell r="GA189">
            <v>0</v>
          </cell>
          <cell r="GB189">
            <v>0</v>
          </cell>
          <cell r="GC189" t="str">
            <v>C36</v>
          </cell>
          <cell r="GD189">
            <v>0</v>
          </cell>
          <cell r="GE189">
            <v>0</v>
          </cell>
          <cell r="GF189">
            <v>0</v>
          </cell>
          <cell r="GG189">
            <v>0</v>
          </cell>
          <cell r="GH189">
            <v>0</v>
          </cell>
          <cell r="GI189" t="str">
            <v>C37</v>
          </cell>
          <cell r="GJ189">
            <v>0</v>
          </cell>
          <cell r="GK189">
            <v>0</v>
          </cell>
          <cell r="GL189">
            <v>0</v>
          </cell>
          <cell r="GM189">
            <v>0</v>
          </cell>
          <cell r="GN189">
            <v>0</v>
          </cell>
          <cell r="GO189" t="str">
            <v>C38</v>
          </cell>
          <cell r="GP189">
            <v>0</v>
          </cell>
          <cell r="GQ189">
            <v>0</v>
          </cell>
          <cell r="GR189">
            <v>0</v>
          </cell>
          <cell r="GS189">
            <v>0</v>
          </cell>
          <cell r="GT189">
            <v>0</v>
          </cell>
          <cell r="GU189" t="str">
            <v>C39</v>
          </cell>
          <cell r="GV189">
            <v>0</v>
          </cell>
          <cell r="GW189">
            <v>0</v>
          </cell>
          <cell r="GX189">
            <v>0</v>
          </cell>
          <cell r="GY189">
            <v>0</v>
          </cell>
          <cell r="GZ189">
            <v>0</v>
          </cell>
          <cell r="HA189" t="str">
            <v>C310</v>
          </cell>
          <cell r="HB189">
            <v>0</v>
          </cell>
          <cell r="HG189" t="str">
            <v>C310</v>
          </cell>
          <cell r="HH189">
            <v>0</v>
          </cell>
          <cell r="HM189" t="str">
            <v/>
          </cell>
          <cell r="HN189" t="str">
            <v/>
          </cell>
          <cell r="HS189">
            <v>3231</v>
          </cell>
          <cell r="HT189" t="str">
            <v>PKN</v>
          </cell>
          <cell r="HU189">
            <v>0</v>
          </cell>
          <cell r="HV189" t="str">
            <v>IND</v>
          </cell>
          <cell r="HW189">
            <v>0</v>
          </cell>
          <cell r="HX189" t="str">
            <v>MAT-W</v>
          </cell>
          <cell r="HY189">
            <v>0</v>
          </cell>
          <cell r="HZ189" t="str">
            <v>SEJ-W</v>
          </cell>
          <cell r="IA189">
            <v>0</v>
          </cell>
          <cell r="IB189" t="str">
            <v>IGR-W</v>
          </cell>
          <cell r="IC189">
            <v>0</v>
          </cell>
          <cell r="ID189" t="str">
            <v>SBO</v>
          </cell>
          <cell r="IE189">
            <v>0</v>
          </cell>
          <cell r="IF189" t="str">
            <v>PJO</v>
          </cell>
          <cell r="IG189">
            <v>0</v>
          </cell>
          <cell r="IH189" t="str">
            <v>PRA</v>
          </cell>
          <cell r="II189">
            <v>0</v>
          </cell>
          <cell r="IJ189" t="str">
            <v>JAW</v>
          </cell>
          <cell r="IK189">
            <v>0</v>
          </cell>
          <cell r="IL189" t="str">
            <v>ARB</v>
          </cell>
          <cell r="IM189">
            <v>0</v>
          </cell>
          <cell r="IN189" t="str">
            <v>PKM</v>
          </cell>
          <cell r="IO189">
            <v>0</v>
          </cell>
          <cell r="IP189" t="str">
            <v>MAT-P</v>
          </cell>
          <cell r="IQ189">
            <v>0</v>
          </cell>
          <cell r="IR189" t="str">
            <v>BIO-P</v>
          </cell>
          <cell r="IS189">
            <v>0</v>
          </cell>
          <cell r="IT189" t="str">
            <v>FIS-P</v>
          </cell>
          <cell r="IU189">
            <v>0</v>
          </cell>
          <cell r="IV189" t="str">
            <v>KIM-P</v>
          </cell>
          <cell r="IW189">
            <v>0</v>
          </cell>
          <cell r="IX189" t="str">
            <v>GEO-L</v>
          </cell>
          <cell r="IY189">
            <v>0</v>
          </cell>
          <cell r="IZ189" t="str">
            <v>JEP-L</v>
          </cell>
          <cell r="JA189">
            <v>0</v>
          </cell>
        </row>
        <row r="190">
          <cell r="Q190" t="str">
            <v/>
          </cell>
          <cell r="AB190">
            <v>187</v>
          </cell>
          <cell r="AC190">
            <v>35</v>
          </cell>
          <cell r="AD190">
            <v>3232</v>
          </cell>
          <cell r="AE190" t="str">
            <v>0005492549</v>
          </cell>
          <cell r="AF190" t="str">
            <v>VINARTI</v>
          </cell>
          <cell r="AG190" t="str">
            <v>P</v>
          </cell>
          <cell r="AH190" t="str">
            <v>10-AK.1</v>
          </cell>
          <cell r="AI190" t="str">
            <v>AGM</v>
          </cell>
          <cell r="AJ190">
            <v>0</v>
          </cell>
          <cell r="AK190">
            <v>0</v>
          </cell>
          <cell r="AL190">
            <v>0</v>
          </cell>
          <cell r="AM190">
            <v>0</v>
          </cell>
          <cell r="AN190">
            <v>0</v>
          </cell>
          <cell r="AO190" t="str">
            <v>PKN</v>
          </cell>
          <cell r="AP190">
            <v>0</v>
          </cell>
          <cell r="AQ190">
            <v>0</v>
          </cell>
          <cell r="AR190">
            <v>0</v>
          </cell>
          <cell r="AS190">
            <v>0</v>
          </cell>
          <cell r="AT190">
            <v>0</v>
          </cell>
          <cell r="AU190" t="str">
            <v>IND</v>
          </cell>
          <cell r="AV190">
            <v>0</v>
          </cell>
          <cell r="AW190">
            <v>0</v>
          </cell>
          <cell r="AX190">
            <v>0</v>
          </cell>
          <cell r="AY190">
            <v>0</v>
          </cell>
          <cell r="AZ190">
            <v>0</v>
          </cell>
          <cell r="BA190" t="str">
            <v>MAT</v>
          </cell>
          <cell r="BB190">
            <v>0</v>
          </cell>
          <cell r="BC190">
            <v>0</v>
          </cell>
          <cell r="BD190">
            <v>0</v>
          </cell>
          <cell r="BE190">
            <v>0</v>
          </cell>
          <cell r="BF190">
            <v>0</v>
          </cell>
          <cell r="BG190" t="str">
            <v>SEJ</v>
          </cell>
          <cell r="BH190">
            <v>0</v>
          </cell>
          <cell r="BI190">
            <v>0</v>
          </cell>
          <cell r="BJ190">
            <v>0</v>
          </cell>
          <cell r="BK190">
            <v>0</v>
          </cell>
          <cell r="BL190">
            <v>0</v>
          </cell>
          <cell r="BM190" t="str">
            <v>ING</v>
          </cell>
          <cell r="BN190">
            <v>0</v>
          </cell>
          <cell r="BO190">
            <v>0</v>
          </cell>
          <cell r="BP190">
            <v>0</v>
          </cell>
          <cell r="BQ190">
            <v>0</v>
          </cell>
          <cell r="BR190">
            <v>0</v>
          </cell>
          <cell r="BS190" t="str">
            <v>SBU</v>
          </cell>
          <cell r="BT190">
            <v>0</v>
          </cell>
          <cell r="BU190">
            <v>0</v>
          </cell>
          <cell r="BV190">
            <v>0</v>
          </cell>
          <cell r="BW190">
            <v>0</v>
          </cell>
          <cell r="BX190">
            <v>0</v>
          </cell>
          <cell r="BY190" t="str">
            <v>KWU</v>
          </cell>
          <cell r="BZ190">
            <v>0</v>
          </cell>
          <cell r="CA190">
            <v>0</v>
          </cell>
          <cell r="CB190">
            <v>0</v>
          </cell>
          <cell r="CC190">
            <v>0</v>
          </cell>
          <cell r="CD190">
            <v>0</v>
          </cell>
          <cell r="CE190" t="str">
            <v>POR</v>
          </cell>
          <cell r="CF190">
            <v>0</v>
          </cell>
          <cell r="CG190">
            <v>0</v>
          </cell>
          <cell r="CH190">
            <v>0</v>
          </cell>
          <cell r="CI190">
            <v>0</v>
          </cell>
          <cell r="CJ190">
            <v>0</v>
          </cell>
          <cell r="CK190" t="str">
            <v>JAW</v>
          </cell>
          <cell r="CL190">
            <v>0</v>
          </cell>
          <cell r="CM190">
            <v>0</v>
          </cell>
          <cell r="CN190">
            <v>0</v>
          </cell>
          <cell r="CO190">
            <v>0</v>
          </cell>
          <cell r="CP190">
            <v>0</v>
          </cell>
          <cell r="CQ190" t="str">
            <v>C11</v>
          </cell>
          <cell r="CR190">
            <v>0</v>
          </cell>
          <cell r="CS190">
            <v>0</v>
          </cell>
          <cell r="CT190">
            <v>0</v>
          </cell>
          <cell r="CU190">
            <v>0</v>
          </cell>
          <cell r="CV190">
            <v>0</v>
          </cell>
          <cell r="CW190" t="str">
            <v>C12</v>
          </cell>
          <cell r="CX190">
            <v>0</v>
          </cell>
          <cell r="CY190">
            <v>0</v>
          </cell>
          <cell r="CZ190">
            <v>0</v>
          </cell>
          <cell r="DA190">
            <v>0</v>
          </cell>
          <cell r="DB190">
            <v>0</v>
          </cell>
          <cell r="DC190" t="str">
            <v>C13</v>
          </cell>
          <cell r="DD190">
            <v>0</v>
          </cell>
          <cell r="DE190">
            <v>0</v>
          </cell>
          <cell r="DF190">
            <v>0</v>
          </cell>
          <cell r="DG190">
            <v>0</v>
          </cell>
          <cell r="DH190">
            <v>0</v>
          </cell>
          <cell r="DI190" t="str">
            <v>C21</v>
          </cell>
          <cell r="DJ190">
            <v>0</v>
          </cell>
          <cell r="DK190">
            <v>0</v>
          </cell>
          <cell r="DL190">
            <v>0</v>
          </cell>
          <cell r="DM190">
            <v>0</v>
          </cell>
          <cell r="DN190">
            <v>0</v>
          </cell>
          <cell r="DO190" t="str">
            <v>C22</v>
          </cell>
          <cell r="DP190">
            <v>0</v>
          </cell>
          <cell r="DQ190">
            <v>0</v>
          </cell>
          <cell r="DR190">
            <v>0</v>
          </cell>
          <cell r="DS190">
            <v>0</v>
          </cell>
          <cell r="DT190">
            <v>0</v>
          </cell>
          <cell r="DU190" t="str">
            <v>C23</v>
          </cell>
          <cell r="DV190">
            <v>0</v>
          </cell>
          <cell r="DW190">
            <v>0</v>
          </cell>
          <cell r="DX190">
            <v>0</v>
          </cell>
          <cell r="DY190">
            <v>0</v>
          </cell>
          <cell r="DZ190">
            <v>0</v>
          </cell>
          <cell r="EA190" t="str">
            <v>C24</v>
          </cell>
          <cell r="EB190">
            <v>0</v>
          </cell>
          <cell r="EC190">
            <v>0</v>
          </cell>
          <cell r="ED190">
            <v>0</v>
          </cell>
          <cell r="EE190">
            <v>0</v>
          </cell>
          <cell r="EF190">
            <v>0</v>
          </cell>
          <cell r="EG190" t="str">
            <v>C25</v>
          </cell>
          <cell r="EH190">
            <v>0</v>
          </cell>
          <cell r="EI190">
            <v>0</v>
          </cell>
          <cell r="EJ190">
            <v>0</v>
          </cell>
          <cell r="EK190">
            <v>0</v>
          </cell>
          <cell r="EL190">
            <v>0</v>
          </cell>
          <cell r="EM190" t="str">
            <v>C26</v>
          </cell>
          <cell r="EN190">
            <v>0</v>
          </cell>
          <cell r="EO190">
            <v>0</v>
          </cell>
          <cell r="EP190">
            <v>0</v>
          </cell>
          <cell r="EQ190">
            <v>0</v>
          </cell>
          <cell r="ER190">
            <v>0</v>
          </cell>
          <cell r="ES190" t="str">
            <v>C27</v>
          </cell>
          <cell r="ET190">
            <v>0</v>
          </cell>
          <cell r="EU190">
            <v>0</v>
          </cell>
          <cell r="EV190">
            <v>0</v>
          </cell>
          <cell r="EW190">
            <v>0</v>
          </cell>
          <cell r="EX190">
            <v>0</v>
          </cell>
          <cell r="EY190" t="str">
            <v>C31</v>
          </cell>
          <cell r="EZ190">
            <v>0</v>
          </cell>
          <cell r="FA190">
            <v>0</v>
          </cell>
          <cell r="FB190">
            <v>0</v>
          </cell>
          <cell r="FC190">
            <v>0</v>
          </cell>
          <cell r="FD190">
            <v>0</v>
          </cell>
          <cell r="FE190" t="str">
            <v>C32</v>
          </cell>
          <cell r="FF190">
            <v>0</v>
          </cell>
          <cell r="FG190">
            <v>0</v>
          </cell>
          <cell r="FH190">
            <v>0</v>
          </cell>
          <cell r="FI190">
            <v>0</v>
          </cell>
          <cell r="FJ190">
            <v>0</v>
          </cell>
          <cell r="FK190" t="str">
            <v>C33</v>
          </cell>
          <cell r="FL190">
            <v>0</v>
          </cell>
          <cell r="FM190">
            <v>0</v>
          </cell>
          <cell r="FN190">
            <v>0</v>
          </cell>
          <cell r="FO190">
            <v>0</v>
          </cell>
          <cell r="FP190">
            <v>0</v>
          </cell>
          <cell r="FQ190" t="str">
            <v>C34</v>
          </cell>
          <cell r="FR190">
            <v>0</v>
          </cell>
          <cell r="FS190">
            <v>0</v>
          </cell>
          <cell r="FT190">
            <v>0</v>
          </cell>
          <cell r="FU190">
            <v>0</v>
          </cell>
          <cell r="FV190">
            <v>0</v>
          </cell>
          <cell r="FW190" t="str">
            <v>C35</v>
          </cell>
          <cell r="FX190">
            <v>0</v>
          </cell>
          <cell r="FY190">
            <v>0</v>
          </cell>
          <cell r="FZ190">
            <v>0</v>
          </cell>
          <cell r="GA190">
            <v>0</v>
          </cell>
          <cell r="GB190">
            <v>0</v>
          </cell>
          <cell r="GC190" t="str">
            <v>C36</v>
          </cell>
          <cell r="GD190">
            <v>0</v>
          </cell>
          <cell r="GE190">
            <v>0</v>
          </cell>
          <cell r="GF190">
            <v>0</v>
          </cell>
          <cell r="GG190">
            <v>0</v>
          </cell>
          <cell r="GH190">
            <v>0</v>
          </cell>
          <cell r="GI190" t="str">
            <v>C37</v>
          </cell>
          <cell r="GJ190">
            <v>0</v>
          </cell>
          <cell r="GK190">
            <v>0</v>
          </cell>
          <cell r="GL190">
            <v>0</v>
          </cell>
          <cell r="GM190">
            <v>0</v>
          </cell>
          <cell r="GN190">
            <v>0</v>
          </cell>
          <cell r="GO190" t="str">
            <v>C38</v>
          </cell>
          <cell r="GP190">
            <v>0</v>
          </cell>
          <cell r="GQ190">
            <v>0</v>
          </cell>
          <cell r="GR190">
            <v>0</v>
          </cell>
          <cell r="GS190">
            <v>0</v>
          </cell>
          <cell r="GT190">
            <v>0</v>
          </cell>
          <cell r="GU190" t="str">
            <v>C39</v>
          </cell>
          <cell r="GV190">
            <v>0</v>
          </cell>
          <cell r="GW190">
            <v>0</v>
          </cell>
          <cell r="GX190">
            <v>0</v>
          </cell>
          <cell r="GY190">
            <v>0</v>
          </cell>
          <cell r="GZ190">
            <v>0</v>
          </cell>
          <cell r="HA190" t="str">
            <v>C310</v>
          </cell>
          <cell r="HB190">
            <v>0</v>
          </cell>
          <cell r="HG190" t="str">
            <v>C310</v>
          </cell>
          <cell r="HH190">
            <v>0</v>
          </cell>
          <cell r="HM190" t="str">
            <v/>
          </cell>
          <cell r="HN190" t="str">
            <v/>
          </cell>
          <cell r="HS190">
            <v>3232</v>
          </cell>
          <cell r="HT190" t="str">
            <v>PKN</v>
          </cell>
          <cell r="HU190">
            <v>0</v>
          </cell>
          <cell r="HV190" t="str">
            <v>IND</v>
          </cell>
          <cell r="HW190">
            <v>0</v>
          </cell>
          <cell r="HX190" t="str">
            <v>MAT-W</v>
          </cell>
          <cell r="HY190">
            <v>0</v>
          </cell>
          <cell r="HZ190" t="str">
            <v>SEJ-W</v>
          </cell>
          <cell r="IA190">
            <v>0</v>
          </cell>
          <cell r="IB190" t="str">
            <v>IGR-W</v>
          </cell>
          <cell r="IC190">
            <v>0</v>
          </cell>
          <cell r="ID190" t="str">
            <v>SBO</v>
          </cell>
          <cell r="IE190">
            <v>0</v>
          </cell>
          <cell r="IF190" t="str">
            <v>PJO</v>
          </cell>
          <cell r="IG190">
            <v>0</v>
          </cell>
          <cell r="IH190" t="str">
            <v>PRA</v>
          </cell>
          <cell r="II190">
            <v>0</v>
          </cell>
          <cell r="IJ190" t="str">
            <v>JAW</v>
          </cell>
          <cell r="IK190">
            <v>0</v>
          </cell>
          <cell r="IL190" t="str">
            <v>ARB</v>
          </cell>
          <cell r="IM190">
            <v>0</v>
          </cell>
          <cell r="IN190" t="str">
            <v>PKM</v>
          </cell>
          <cell r="IO190">
            <v>0</v>
          </cell>
          <cell r="IP190" t="str">
            <v>MAT-P</v>
          </cell>
          <cell r="IQ190">
            <v>0</v>
          </cell>
          <cell r="IR190" t="str">
            <v>BIO-P</v>
          </cell>
          <cell r="IS190">
            <v>0</v>
          </cell>
          <cell r="IT190" t="str">
            <v>FIS-P</v>
          </cell>
          <cell r="IU190">
            <v>0</v>
          </cell>
          <cell r="IV190" t="str">
            <v>KIM-P</v>
          </cell>
          <cell r="IW190">
            <v>0</v>
          </cell>
          <cell r="IX190" t="str">
            <v>GEO-L</v>
          </cell>
          <cell r="IY190">
            <v>0</v>
          </cell>
          <cell r="IZ190" t="str">
            <v>JEP-L</v>
          </cell>
          <cell r="JA190">
            <v>0</v>
          </cell>
        </row>
        <row r="191">
          <cell r="Q191" t="str">
            <v/>
          </cell>
          <cell r="AB191">
            <v>188</v>
          </cell>
          <cell r="AC191">
            <v>36</v>
          </cell>
          <cell r="AD191">
            <v>3233</v>
          </cell>
          <cell r="AE191" t="str">
            <v>0011780188</v>
          </cell>
          <cell r="AF191" t="str">
            <v>VIRAWATI RIZA UTAMI</v>
          </cell>
          <cell r="AG191" t="str">
            <v>P</v>
          </cell>
          <cell r="AH191" t="str">
            <v>10-AK.1</v>
          </cell>
          <cell r="AI191" t="str">
            <v>AGM</v>
          </cell>
          <cell r="AJ191">
            <v>0</v>
          </cell>
          <cell r="AK191">
            <v>0</v>
          </cell>
          <cell r="AL191">
            <v>0</v>
          </cell>
          <cell r="AM191">
            <v>0</v>
          </cell>
          <cell r="AN191">
            <v>0</v>
          </cell>
          <cell r="AO191" t="str">
            <v>PKN</v>
          </cell>
          <cell r="AP191">
            <v>0</v>
          </cell>
          <cell r="AQ191">
            <v>0</v>
          </cell>
          <cell r="AR191">
            <v>0</v>
          </cell>
          <cell r="AS191">
            <v>0</v>
          </cell>
          <cell r="AT191">
            <v>0</v>
          </cell>
          <cell r="AU191" t="str">
            <v>IND</v>
          </cell>
          <cell r="AV191">
            <v>0</v>
          </cell>
          <cell r="AW191">
            <v>0</v>
          </cell>
          <cell r="AX191">
            <v>0</v>
          </cell>
          <cell r="AY191">
            <v>0</v>
          </cell>
          <cell r="AZ191">
            <v>0</v>
          </cell>
          <cell r="BA191" t="str">
            <v>MAT</v>
          </cell>
          <cell r="BB191">
            <v>0</v>
          </cell>
          <cell r="BC191">
            <v>0</v>
          </cell>
          <cell r="BD191">
            <v>0</v>
          </cell>
          <cell r="BE191">
            <v>0</v>
          </cell>
          <cell r="BF191">
            <v>0</v>
          </cell>
          <cell r="BG191" t="str">
            <v>SEJ</v>
          </cell>
          <cell r="BH191">
            <v>0</v>
          </cell>
          <cell r="BI191">
            <v>0</v>
          </cell>
          <cell r="BJ191">
            <v>0</v>
          </cell>
          <cell r="BK191">
            <v>0</v>
          </cell>
          <cell r="BL191">
            <v>0</v>
          </cell>
          <cell r="BM191" t="str">
            <v>ING</v>
          </cell>
          <cell r="BN191">
            <v>0</v>
          </cell>
          <cell r="BO191">
            <v>0</v>
          </cell>
          <cell r="BP191">
            <v>0</v>
          </cell>
          <cell r="BQ191">
            <v>0</v>
          </cell>
          <cell r="BR191">
            <v>0</v>
          </cell>
          <cell r="BS191" t="str">
            <v>SBU</v>
          </cell>
          <cell r="BT191">
            <v>0</v>
          </cell>
          <cell r="BU191">
            <v>0</v>
          </cell>
          <cell r="BV191">
            <v>0</v>
          </cell>
          <cell r="BW191">
            <v>0</v>
          </cell>
          <cell r="BX191">
            <v>0</v>
          </cell>
          <cell r="BY191" t="str">
            <v>KWU</v>
          </cell>
          <cell r="BZ191">
            <v>0</v>
          </cell>
          <cell r="CA191">
            <v>0</v>
          </cell>
          <cell r="CB191">
            <v>0</v>
          </cell>
          <cell r="CC191">
            <v>0</v>
          </cell>
          <cell r="CD191">
            <v>0</v>
          </cell>
          <cell r="CE191" t="str">
            <v>POR</v>
          </cell>
          <cell r="CF191">
            <v>0</v>
          </cell>
          <cell r="CG191">
            <v>0</v>
          </cell>
          <cell r="CH191">
            <v>0</v>
          </cell>
          <cell r="CI191">
            <v>0</v>
          </cell>
          <cell r="CJ191">
            <v>0</v>
          </cell>
          <cell r="CK191" t="str">
            <v>JAW</v>
          </cell>
          <cell r="CL191">
            <v>0</v>
          </cell>
          <cell r="CM191">
            <v>0</v>
          </cell>
          <cell r="CN191">
            <v>0</v>
          </cell>
          <cell r="CO191">
            <v>0</v>
          </cell>
          <cell r="CP191">
            <v>0</v>
          </cell>
          <cell r="CQ191" t="str">
            <v>C11</v>
          </cell>
          <cell r="CR191">
            <v>0</v>
          </cell>
          <cell r="CS191">
            <v>0</v>
          </cell>
          <cell r="CT191">
            <v>0</v>
          </cell>
          <cell r="CU191">
            <v>0</v>
          </cell>
          <cell r="CV191">
            <v>0</v>
          </cell>
          <cell r="CW191" t="str">
            <v>C12</v>
          </cell>
          <cell r="CX191">
            <v>0</v>
          </cell>
          <cell r="CY191">
            <v>0</v>
          </cell>
          <cell r="CZ191">
            <v>0</v>
          </cell>
          <cell r="DA191">
            <v>0</v>
          </cell>
          <cell r="DB191">
            <v>0</v>
          </cell>
          <cell r="DC191" t="str">
            <v>C13</v>
          </cell>
          <cell r="DD191">
            <v>0</v>
          </cell>
          <cell r="DE191">
            <v>0</v>
          </cell>
          <cell r="DF191">
            <v>0</v>
          </cell>
          <cell r="DG191">
            <v>0</v>
          </cell>
          <cell r="DH191">
            <v>0</v>
          </cell>
          <cell r="DI191" t="str">
            <v>C21</v>
          </cell>
          <cell r="DJ191">
            <v>0</v>
          </cell>
          <cell r="DK191">
            <v>0</v>
          </cell>
          <cell r="DL191">
            <v>0</v>
          </cell>
          <cell r="DM191">
            <v>0</v>
          </cell>
          <cell r="DN191">
            <v>0</v>
          </cell>
          <cell r="DO191" t="str">
            <v>C22</v>
          </cell>
          <cell r="DP191">
            <v>0</v>
          </cell>
          <cell r="DQ191">
            <v>0</v>
          </cell>
          <cell r="DR191">
            <v>0</v>
          </cell>
          <cell r="DS191">
            <v>0</v>
          </cell>
          <cell r="DT191">
            <v>0</v>
          </cell>
          <cell r="DU191" t="str">
            <v>C23</v>
          </cell>
          <cell r="DV191">
            <v>0</v>
          </cell>
          <cell r="DW191">
            <v>0</v>
          </cell>
          <cell r="DX191">
            <v>0</v>
          </cell>
          <cell r="DY191">
            <v>0</v>
          </cell>
          <cell r="DZ191">
            <v>0</v>
          </cell>
          <cell r="EA191" t="str">
            <v>C24</v>
          </cell>
          <cell r="EB191">
            <v>0</v>
          </cell>
          <cell r="EC191">
            <v>0</v>
          </cell>
          <cell r="ED191">
            <v>0</v>
          </cell>
          <cell r="EE191">
            <v>0</v>
          </cell>
          <cell r="EF191">
            <v>0</v>
          </cell>
          <cell r="EG191" t="str">
            <v>C25</v>
          </cell>
          <cell r="EH191">
            <v>0</v>
          </cell>
          <cell r="EI191">
            <v>0</v>
          </cell>
          <cell r="EJ191">
            <v>0</v>
          </cell>
          <cell r="EK191">
            <v>0</v>
          </cell>
          <cell r="EL191">
            <v>0</v>
          </cell>
          <cell r="EM191" t="str">
            <v>C26</v>
          </cell>
          <cell r="EN191">
            <v>0</v>
          </cell>
          <cell r="EO191">
            <v>0</v>
          </cell>
          <cell r="EP191">
            <v>0</v>
          </cell>
          <cell r="EQ191">
            <v>0</v>
          </cell>
          <cell r="ER191">
            <v>0</v>
          </cell>
          <cell r="ES191" t="str">
            <v>C27</v>
          </cell>
          <cell r="ET191">
            <v>0</v>
          </cell>
          <cell r="EU191">
            <v>0</v>
          </cell>
          <cell r="EV191">
            <v>0</v>
          </cell>
          <cell r="EW191">
            <v>0</v>
          </cell>
          <cell r="EX191">
            <v>0</v>
          </cell>
          <cell r="EY191" t="str">
            <v>C31</v>
          </cell>
          <cell r="EZ191">
            <v>0</v>
          </cell>
          <cell r="FA191">
            <v>0</v>
          </cell>
          <cell r="FB191">
            <v>0</v>
          </cell>
          <cell r="FC191">
            <v>0</v>
          </cell>
          <cell r="FD191">
            <v>0</v>
          </cell>
          <cell r="FE191" t="str">
            <v>C32</v>
          </cell>
          <cell r="FF191">
            <v>0</v>
          </cell>
          <cell r="FG191">
            <v>0</v>
          </cell>
          <cell r="FH191">
            <v>0</v>
          </cell>
          <cell r="FI191">
            <v>0</v>
          </cell>
          <cell r="FJ191">
            <v>0</v>
          </cell>
          <cell r="FK191" t="str">
            <v>C33</v>
          </cell>
          <cell r="FL191">
            <v>0</v>
          </cell>
          <cell r="FM191">
            <v>0</v>
          </cell>
          <cell r="FN191">
            <v>0</v>
          </cell>
          <cell r="FO191">
            <v>0</v>
          </cell>
          <cell r="FP191">
            <v>0</v>
          </cell>
          <cell r="FQ191" t="str">
            <v>C34</v>
          </cell>
          <cell r="FR191">
            <v>0</v>
          </cell>
          <cell r="FS191">
            <v>0</v>
          </cell>
          <cell r="FT191">
            <v>0</v>
          </cell>
          <cell r="FU191">
            <v>0</v>
          </cell>
          <cell r="FV191">
            <v>0</v>
          </cell>
          <cell r="FW191" t="str">
            <v>C35</v>
          </cell>
          <cell r="FX191">
            <v>0</v>
          </cell>
          <cell r="FY191">
            <v>0</v>
          </cell>
          <cell r="FZ191">
            <v>0</v>
          </cell>
          <cell r="GA191">
            <v>0</v>
          </cell>
          <cell r="GB191">
            <v>0</v>
          </cell>
          <cell r="GC191" t="str">
            <v>C36</v>
          </cell>
          <cell r="GD191">
            <v>0</v>
          </cell>
          <cell r="GE191">
            <v>0</v>
          </cell>
          <cell r="GF191">
            <v>0</v>
          </cell>
          <cell r="GG191">
            <v>0</v>
          </cell>
          <cell r="GH191">
            <v>0</v>
          </cell>
          <cell r="GI191" t="str">
            <v>C37</v>
          </cell>
          <cell r="GJ191">
            <v>0</v>
          </cell>
          <cell r="GK191">
            <v>0</v>
          </cell>
          <cell r="GL191">
            <v>0</v>
          </cell>
          <cell r="GM191">
            <v>0</v>
          </cell>
          <cell r="GN191">
            <v>0</v>
          </cell>
          <cell r="GO191" t="str">
            <v>C38</v>
          </cell>
          <cell r="GP191">
            <v>0</v>
          </cell>
          <cell r="GQ191">
            <v>0</v>
          </cell>
          <cell r="GR191">
            <v>0</v>
          </cell>
          <cell r="GS191">
            <v>0</v>
          </cell>
          <cell r="GT191">
            <v>0</v>
          </cell>
          <cell r="GU191" t="str">
            <v>C39</v>
          </cell>
          <cell r="GV191">
            <v>0</v>
          </cell>
          <cell r="GW191">
            <v>0</v>
          </cell>
          <cell r="GX191">
            <v>0</v>
          </cell>
          <cell r="GY191">
            <v>0</v>
          </cell>
          <cell r="GZ191">
            <v>0</v>
          </cell>
          <cell r="HA191" t="str">
            <v>C310</v>
          </cell>
          <cell r="HB191">
            <v>0</v>
          </cell>
          <cell r="HG191" t="str">
            <v>C310</v>
          </cell>
          <cell r="HH191">
            <v>0</v>
          </cell>
          <cell r="HM191" t="str">
            <v/>
          </cell>
          <cell r="HN191" t="str">
            <v/>
          </cell>
          <cell r="HS191">
            <v>3233</v>
          </cell>
          <cell r="HT191" t="str">
            <v>PKN</v>
          </cell>
          <cell r="HU191">
            <v>0</v>
          </cell>
          <cell r="HV191" t="str">
            <v>IND</v>
          </cell>
          <cell r="HW191">
            <v>0</v>
          </cell>
          <cell r="HX191" t="str">
            <v>MAT-W</v>
          </cell>
          <cell r="HY191">
            <v>0</v>
          </cell>
          <cell r="HZ191" t="str">
            <v>SEJ-W</v>
          </cell>
          <cell r="IA191">
            <v>0</v>
          </cell>
          <cell r="IB191" t="str">
            <v>IGR-W</v>
          </cell>
          <cell r="IC191">
            <v>0</v>
          </cell>
          <cell r="ID191" t="str">
            <v>SBO</v>
          </cell>
          <cell r="IE191">
            <v>0</v>
          </cell>
          <cell r="IF191" t="str">
            <v>PJO</v>
          </cell>
          <cell r="IG191">
            <v>0</v>
          </cell>
          <cell r="IH191" t="str">
            <v>PRA</v>
          </cell>
          <cell r="II191">
            <v>0</v>
          </cell>
          <cell r="IJ191" t="str">
            <v>JAW</v>
          </cell>
          <cell r="IK191">
            <v>0</v>
          </cell>
          <cell r="IL191" t="str">
            <v>ARB</v>
          </cell>
          <cell r="IM191">
            <v>0</v>
          </cell>
          <cell r="IN191" t="str">
            <v>PKM</v>
          </cell>
          <cell r="IO191">
            <v>0</v>
          </cell>
          <cell r="IP191" t="str">
            <v>MAT-P</v>
          </cell>
          <cell r="IQ191">
            <v>0</v>
          </cell>
          <cell r="IR191" t="str">
            <v>BIO-P</v>
          </cell>
          <cell r="IS191">
            <v>0</v>
          </cell>
          <cell r="IT191" t="str">
            <v>FIS-P</v>
          </cell>
          <cell r="IU191">
            <v>0</v>
          </cell>
          <cell r="IV191" t="str">
            <v>KIM-P</v>
          </cell>
          <cell r="IW191">
            <v>0</v>
          </cell>
          <cell r="IX191" t="str">
            <v>GEO-L</v>
          </cell>
          <cell r="IY191">
            <v>0</v>
          </cell>
          <cell r="IZ191" t="str">
            <v>JEP-L</v>
          </cell>
          <cell r="JA191">
            <v>0</v>
          </cell>
        </row>
        <row r="192">
          <cell r="Q192" t="str">
            <v/>
          </cell>
          <cell r="AB192">
            <v>189</v>
          </cell>
          <cell r="AC192">
            <v>37</v>
          </cell>
          <cell r="AD192">
            <v>3234</v>
          </cell>
          <cell r="AE192" t="str">
            <v>0008075091</v>
          </cell>
          <cell r="AF192" t="str">
            <v>WAHYU ERA SUDARWANTI</v>
          </cell>
          <cell r="AG192" t="str">
            <v>P</v>
          </cell>
          <cell r="AH192" t="str">
            <v>10-AK.1</v>
          </cell>
          <cell r="AI192" t="str">
            <v>AGM</v>
          </cell>
          <cell r="AJ192">
            <v>0</v>
          </cell>
          <cell r="AK192">
            <v>0</v>
          </cell>
          <cell r="AL192">
            <v>0</v>
          </cell>
          <cell r="AM192">
            <v>0</v>
          </cell>
          <cell r="AN192">
            <v>0</v>
          </cell>
          <cell r="AO192" t="str">
            <v>PKN</v>
          </cell>
          <cell r="AP192">
            <v>0</v>
          </cell>
          <cell r="AQ192">
            <v>0</v>
          </cell>
          <cell r="AR192">
            <v>0</v>
          </cell>
          <cell r="AS192">
            <v>0</v>
          </cell>
          <cell r="AT192">
            <v>0</v>
          </cell>
          <cell r="AU192" t="str">
            <v>IND</v>
          </cell>
          <cell r="AV192">
            <v>0</v>
          </cell>
          <cell r="AW192">
            <v>0</v>
          </cell>
          <cell r="AX192">
            <v>0</v>
          </cell>
          <cell r="AY192">
            <v>0</v>
          </cell>
          <cell r="AZ192">
            <v>0</v>
          </cell>
          <cell r="BA192" t="str">
            <v>MAT</v>
          </cell>
          <cell r="BB192">
            <v>0</v>
          </cell>
          <cell r="BC192">
            <v>0</v>
          </cell>
          <cell r="BD192">
            <v>0</v>
          </cell>
          <cell r="BE192">
            <v>0</v>
          </cell>
          <cell r="BF192">
            <v>0</v>
          </cell>
          <cell r="BG192" t="str">
            <v>SEJ</v>
          </cell>
          <cell r="BH192">
            <v>0</v>
          </cell>
          <cell r="BI192">
            <v>0</v>
          </cell>
          <cell r="BJ192">
            <v>0</v>
          </cell>
          <cell r="BK192">
            <v>0</v>
          </cell>
          <cell r="BL192">
            <v>0</v>
          </cell>
          <cell r="BM192" t="str">
            <v>ING</v>
          </cell>
          <cell r="BN192">
            <v>0</v>
          </cell>
          <cell r="BO192">
            <v>0</v>
          </cell>
          <cell r="BP192">
            <v>0</v>
          </cell>
          <cell r="BQ192">
            <v>0</v>
          </cell>
          <cell r="BR192">
            <v>0</v>
          </cell>
          <cell r="BS192" t="str">
            <v>SBU</v>
          </cell>
          <cell r="BT192">
            <v>0</v>
          </cell>
          <cell r="BU192">
            <v>0</v>
          </cell>
          <cell r="BV192">
            <v>0</v>
          </cell>
          <cell r="BW192">
            <v>0</v>
          </cell>
          <cell r="BX192">
            <v>0</v>
          </cell>
          <cell r="BY192" t="str">
            <v>KWU</v>
          </cell>
          <cell r="BZ192">
            <v>0</v>
          </cell>
          <cell r="CA192">
            <v>0</v>
          </cell>
          <cell r="CB192">
            <v>0</v>
          </cell>
          <cell r="CC192">
            <v>0</v>
          </cell>
          <cell r="CD192">
            <v>0</v>
          </cell>
          <cell r="CE192" t="str">
            <v>POR</v>
          </cell>
          <cell r="CF192">
            <v>0</v>
          </cell>
          <cell r="CG192">
            <v>0</v>
          </cell>
          <cell r="CH192">
            <v>0</v>
          </cell>
          <cell r="CI192">
            <v>0</v>
          </cell>
          <cell r="CJ192">
            <v>0</v>
          </cell>
          <cell r="CK192" t="str">
            <v>JAW</v>
          </cell>
          <cell r="CL192">
            <v>0</v>
          </cell>
          <cell r="CM192">
            <v>0</v>
          </cell>
          <cell r="CN192">
            <v>0</v>
          </cell>
          <cell r="CO192">
            <v>0</v>
          </cell>
          <cell r="CP192">
            <v>0</v>
          </cell>
          <cell r="CQ192" t="str">
            <v>C11</v>
          </cell>
          <cell r="CR192">
            <v>0</v>
          </cell>
          <cell r="CS192">
            <v>0</v>
          </cell>
          <cell r="CT192">
            <v>0</v>
          </cell>
          <cell r="CU192">
            <v>0</v>
          </cell>
          <cell r="CV192">
            <v>0</v>
          </cell>
          <cell r="CW192" t="str">
            <v>C12</v>
          </cell>
          <cell r="CX192">
            <v>0</v>
          </cell>
          <cell r="CY192">
            <v>0</v>
          </cell>
          <cell r="CZ192">
            <v>0</v>
          </cell>
          <cell r="DA192">
            <v>0</v>
          </cell>
          <cell r="DB192">
            <v>0</v>
          </cell>
          <cell r="DC192" t="str">
            <v>C13</v>
          </cell>
          <cell r="DD192">
            <v>0</v>
          </cell>
          <cell r="DE192">
            <v>0</v>
          </cell>
          <cell r="DF192">
            <v>0</v>
          </cell>
          <cell r="DG192">
            <v>0</v>
          </cell>
          <cell r="DH192">
            <v>0</v>
          </cell>
          <cell r="DI192" t="str">
            <v>C21</v>
          </cell>
          <cell r="DJ192">
            <v>0</v>
          </cell>
          <cell r="DK192">
            <v>0</v>
          </cell>
          <cell r="DL192">
            <v>0</v>
          </cell>
          <cell r="DM192">
            <v>0</v>
          </cell>
          <cell r="DN192">
            <v>0</v>
          </cell>
          <cell r="DO192" t="str">
            <v>C22</v>
          </cell>
          <cell r="DP192">
            <v>0</v>
          </cell>
          <cell r="DQ192">
            <v>0</v>
          </cell>
          <cell r="DR192">
            <v>0</v>
          </cell>
          <cell r="DS192">
            <v>0</v>
          </cell>
          <cell r="DT192">
            <v>0</v>
          </cell>
          <cell r="DU192" t="str">
            <v>C23</v>
          </cell>
          <cell r="DV192">
            <v>0</v>
          </cell>
          <cell r="DW192">
            <v>0</v>
          </cell>
          <cell r="DX192">
            <v>0</v>
          </cell>
          <cell r="DY192">
            <v>0</v>
          </cell>
          <cell r="DZ192">
            <v>0</v>
          </cell>
          <cell r="EA192" t="str">
            <v>C24</v>
          </cell>
          <cell r="EB192">
            <v>0</v>
          </cell>
          <cell r="EC192">
            <v>0</v>
          </cell>
          <cell r="ED192">
            <v>0</v>
          </cell>
          <cell r="EE192">
            <v>0</v>
          </cell>
          <cell r="EF192">
            <v>0</v>
          </cell>
          <cell r="EG192" t="str">
            <v>C25</v>
          </cell>
          <cell r="EH192">
            <v>0</v>
          </cell>
          <cell r="EI192">
            <v>0</v>
          </cell>
          <cell r="EJ192">
            <v>0</v>
          </cell>
          <cell r="EK192">
            <v>0</v>
          </cell>
          <cell r="EL192">
            <v>0</v>
          </cell>
          <cell r="EM192" t="str">
            <v>C26</v>
          </cell>
          <cell r="EN192">
            <v>0</v>
          </cell>
          <cell r="EO192">
            <v>0</v>
          </cell>
          <cell r="EP192">
            <v>0</v>
          </cell>
          <cell r="EQ192">
            <v>0</v>
          </cell>
          <cell r="ER192">
            <v>0</v>
          </cell>
          <cell r="ES192" t="str">
            <v>C27</v>
          </cell>
          <cell r="ET192">
            <v>0</v>
          </cell>
          <cell r="EU192">
            <v>0</v>
          </cell>
          <cell r="EV192">
            <v>0</v>
          </cell>
          <cell r="EW192">
            <v>0</v>
          </cell>
          <cell r="EX192">
            <v>0</v>
          </cell>
          <cell r="EY192" t="str">
            <v>C31</v>
          </cell>
          <cell r="EZ192">
            <v>0</v>
          </cell>
          <cell r="FA192">
            <v>0</v>
          </cell>
          <cell r="FB192">
            <v>0</v>
          </cell>
          <cell r="FC192">
            <v>0</v>
          </cell>
          <cell r="FD192">
            <v>0</v>
          </cell>
          <cell r="FE192" t="str">
            <v>C32</v>
          </cell>
          <cell r="FF192">
            <v>0</v>
          </cell>
          <cell r="FG192">
            <v>0</v>
          </cell>
          <cell r="FH192">
            <v>0</v>
          </cell>
          <cell r="FI192">
            <v>0</v>
          </cell>
          <cell r="FJ192">
            <v>0</v>
          </cell>
          <cell r="FK192" t="str">
            <v>C33</v>
          </cell>
          <cell r="FL192">
            <v>0</v>
          </cell>
          <cell r="FM192">
            <v>0</v>
          </cell>
          <cell r="FN192">
            <v>0</v>
          </cell>
          <cell r="FO192">
            <v>0</v>
          </cell>
          <cell r="FP192">
            <v>0</v>
          </cell>
          <cell r="FQ192" t="str">
            <v>C34</v>
          </cell>
          <cell r="FR192">
            <v>0</v>
          </cell>
          <cell r="FS192">
            <v>0</v>
          </cell>
          <cell r="FT192">
            <v>0</v>
          </cell>
          <cell r="FU192">
            <v>0</v>
          </cell>
          <cell r="FV192">
            <v>0</v>
          </cell>
          <cell r="FW192" t="str">
            <v>C35</v>
          </cell>
          <cell r="FX192">
            <v>0</v>
          </cell>
          <cell r="FY192">
            <v>0</v>
          </cell>
          <cell r="FZ192">
            <v>0</v>
          </cell>
          <cell r="GA192">
            <v>0</v>
          </cell>
          <cell r="GB192">
            <v>0</v>
          </cell>
          <cell r="GC192" t="str">
            <v>C36</v>
          </cell>
          <cell r="GD192">
            <v>0</v>
          </cell>
          <cell r="GE192">
            <v>0</v>
          </cell>
          <cell r="GF192">
            <v>0</v>
          </cell>
          <cell r="GG192">
            <v>0</v>
          </cell>
          <cell r="GH192">
            <v>0</v>
          </cell>
          <cell r="GI192" t="str">
            <v>C37</v>
          </cell>
          <cell r="GJ192">
            <v>0</v>
          </cell>
          <cell r="GK192">
            <v>0</v>
          </cell>
          <cell r="GL192">
            <v>0</v>
          </cell>
          <cell r="GM192">
            <v>0</v>
          </cell>
          <cell r="GN192">
            <v>0</v>
          </cell>
          <cell r="GO192" t="str">
            <v>C38</v>
          </cell>
          <cell r="GP192">
            <v>0</v>
          </cell>
          <cell r="GQ192">
            <v>0</v>
          </cell>
          <cell r="GR192">
            <v>0</v>
          </cell>
          <cell r="GS192">
            <v>0</v>
          </cell>
          <cell r="GT192">
            <v>0</v>
          </cell>
          <cell r="GU192" t="str">
            <v>C39</v>
          </cell>
          <cell r="GV192">
            <v>0</v>
          </cell>
          <cell r="GW192">
            <v>0</v>
          </cell>
          <cell r="GX192">
            <v>0</v>
          </cell>
          <cell r="GY192">
            <v>0</v>
          </cell>
          <cell r="GZ192">
            <v>0</v>
          </cell>
          <cell r="HA192" t="str">
            <v>C310</v>
          </cell>
          <cell r="HB192">
            <v>0</v>
          </cell>
          <cell r="HG192" t="str">
            <v>C310</v>
          </cell>
          <cell r="HH192">
            <v>0</v>
          </cell>
          <cell r="HM192" t="str">
            <v/>
          </cell>
          <cell r="HN192" t="str">
            <v/>
          </cell>
          <cell r="HS192">
            <v>3234</v>
          </cell>
          <cell r="HT192" t="str">
            <v>PKN</v>
          </cell>
          <cell r="HU192">
            <v>0</v>
          </cell>
          <cell r="HV192" t="str">
            <v>IND</v>
          </cell>
          <cell r="HW192">
            <v>0</v>
          </cell>
          <cell r="HX192" t="str">
            <v>MAT-W</v>
          </cell>
          <cell r="HY192">
            <v>0</v>
          </cell>
          <cell r="HZ192" t="str">
            <v>SEJ-W</v>
          </cell>
          <cell r="IA192">
            <v>0</v>
          </cell>
          <cell r="IB192" t="str">
            <v>IGR-W</v>
          </cell>
          <cell r="IC192">
            <v>0</v>
          </cell>
          <cell r="ID192" t="str">
            <v>SBO</v>
          </cell>
          <cell r="IE192">
            <v>0</v>
          </cell>
          <cell r="IF192" t="str">
            <v>PJO</v>
          </cell>
          <cell r="IG192">
            <v>0</v>
          </cell>
          <cell r="IH192" t="str">
            <v>PRA</v>
          </cell>
          <cell r="II192">
            <v>0</v>
          </cell>
          <cell r="IJ192" t="str">
            <v>JAW</v>
          </cell>
          <cell r="IK192">
            <v>0</v>
          </cell>
          <cell r="IL192" t="str">
            <v>ARB</v>
          </cell>
          <cell r="IM192">
            <v>0</v>
          </cell>
          <cell r="IN192" t="str">
            <v>PKM</v>
          </cell>
          <cell r="IO192">
            <v>0</v>
          </cell>
          <cell r="IP192" t="str">
            <v>MAT-P</v>
          </cell>
          <cell r="IQ192">
            <v>0</v>
          </cell>
          <cell r="IR192" t="str">
            <v>BIO-P</v>
          </cell>
          <cell r="IS192">
            <v>0</v>
          </cell>
          <cell r="IT192" t="str">
            <v>FIS-P</v>
          </cell>
          <cell r="IU192">
            <v>0</v>
          </cell>
          <cell r="IV192" t="str">
            <v>KIM-P</v>
          </cell>
          <cell r="IW192">
            <v>0</v>
          </cell>
          <cell r="IX192" t="str">
            <v>GEO-L</v>
          </cell>
          <cell r="IY192">
            <v>0</v>
          </cell>
          <cell r="IZ192" t="str">
            <v>JEP-L</v>
          </cell>
          <cell r="JA192">
            <v>0</v>
          </cell>
        </row>
        <row r="193">
          <cell r="Q193" t="str">
            <v/>
          </cell>
          <cell r="AB193">
            <v>190</v>
          </cell>
          <cell r="AC193">
            <v>38</v>
          </cell>
          <cell r="AD193">
            <v>3235</v>
          </cell>
          <cell r="AE193" t="str">
            <v>0019410136</v>
          </cell>
          <cell r="AF193" t="str">
            <v>WAHYU PRIHATININGSIH</v>
          </cell>
          <cell r="AG193" t="str">
            <v>P</v>
          </cell>
          <cell r="AH193" t="str">
            <v>10-AK.1</v>
          </cell>
          <cell r="AI193" t="str">
            <v>AGM</v>
          </cell>
          <cell r="AJ193">
            <v>0</v>
          </cell>
          <cell r="AK193">
            <v>0</v>
          </cell>
          <cell r="AL193">
            <v>0</v>
          </cell>
          <cell r="AM193">
            <v>0</v>
          </cell>
          <cell r="AN193">
            <v>0</v>
          </cell>
          <cell r="AO193" t="str">
            <v>PKN</v>
          </cell>
          <cell r="AP193">
            <v>0</v>
          </cell>
          <cell r="AQ193">
            <v>0</v>
          </cell>
          <cell r="AR193">
            <v>0</v>
          </cell>
          <cell r="AS193">
            <v>0</v>
          </cell>
          <cell r="AT193">
            <v>0</v>
          </cell>
          <cell r="AU193" t="str">
            <v>IND</v>
          </cell>
          <cell r="AV193">
            <v>0</v>
          </cell>
          <cell r="AW193">
            <v>0</v>
          </cell>
          <cell r="AX193">
            <v>0</v>
          </cell>
          <cell r="AY193">
            <v>0</v>
          </cell>
          <cell r="AZ193">
            <v>0</v>
          </cell>
          <cell r="BA193" t="str">
            <v>MAT</v>
          </cell>
          <cell r="BB193">
            <v>0</v>
          </cell>
          <cell r="BC193">
            <v>0</v>
          </cell>
          <cell r="BD193">
            <v>0</v>
          </cell>
          <cell r="BE193">
            <v>0</v>
          </cell>
          <cell r="BF193">
            <v>0</v>
          </cell>
          <cell r="BG193" t="str">
            <v>SEJ</v>
          </cell>
          <cell r="BH193">
            <v>0</v>
          </cell>
          <cell r="BI193">
            <v>0</v>
          </cell>
          <cell r="BJ193">
            <v>0</v>
          </cell>
          <cell r="BK193">
            <v>0</v>
          </cell>
          <cell r="BL193">
            <v>0</v>
          </cell>
          <cell r="BM193" t="str">
            <v>ING</v>
          </cell>
          <cell r="BN193">
            <v>0</v>
          </cell>
          <cell r="BO193">
            <v>0</v>
          </cell>
          <cell r="BP193">
            <v>0</v>
          </cell>
          <cell r="BQ193">
            <v>0</v>
          </cell>
          <cell r="BR193">
            <v>0</v>
          </cell>
          <cell r="BS193" t="str">
            <v>SBU</v>
          </cell>
          <cell r="BT193">
            <v>0</v>
          </cell>
          <cell r="BU193">
            <v>0</v>
          </cell>
          <cell r="BV193">
            <v>0</v>
          </cell>
          <cell r="BW193">
            <v>0</v>
          </cell>
          <cell r="BX193">
            <v>0</v>
          </cell>
          <cell r="BY193" t="str">
            <v>KWU</v>
          </cell>
          <cell r="BZ193">
            <v>0</v>
          </cell>
          <cell r="CA193">
            <v>0</v>
          </cell>
          <cell r="CB193">
            <v>0</v>
          </cell>
          <cell r="CC193">
            <v>0</v>
          </cell>
          <cell r="CD193">
            <v>0</v>
          </cell>
          <cell r="CE193" t="str">
            <v>POR</v>
          </cell>
          <cell r="CF193">
            <v>0</v>
          </cell>
          <cell r="CG193">
            <v>0</v>
          </cell>
          <cell r="CH193">
            <v>0</v>
          </cell>
          <cell r="CI193">
            <v>0</v>
          </cell>
          <cell r="CJ193">
            <v>0</v>
          </cell>
          <cell r="CK193" t="str">
            <v>JAW</v>
          </cell>
          <cell r="CL193">
            <v>0</v>
          </cell>
          <cell r="CM193">
            <v>0</v>
          </cell>
          <cell r="CN193">
            <v>0</v>
          </cell>
          <cell r="CO193">
            <v>0</v>
          </cell>
          <cell r="CP193">
            <v>0</v>
          </cell>
          <cell r="CQ193" t="str">
            <v>C11</v>
          </cell>
          <cell r="CR193">
            <v>0</v>
          </cell>
          <cell r="CS193">
            <v>0</v>
          </cell>
          <cell r="CT193">
            <v>0</v>
          </cell>
          <cell r="CU193">
            <v>0</v>
          </cell>
          <cell r="CV193">
            <v>0</v>
          </cell>
          <cell r="CW193" t="str">
            <v>C12</v>
          </cell>
          <cell r="CX193">
            <v>0</v>
          </cell>
          <cell r="CY193">
            <v>0</v>
          </cell>
          <cell r="CZ193">
            <v>0</v>
          </cell>
          <cell r="DA193">
            <v>0</v>
          </cell>
          <cell r="DB193">
            <v>0</v>
          </cell>
          <cell r="DC193" t="str">
            <v>C13</v>
          </cell>
          <cell r="DD193">
            <v>0</v>
          </cell>
          <cell r="DE193">
            <v>0</v>
          </cell>
          <cell r="DF193">
            <v>0</v>
          </cell>
          <cell r="DG193">
            <v>0</v>
          </cell>
          <cell r="DH193">
            <v>0</v>
          </cell>
          <cell r="DI193" t="str">
            <v>C21</v>
          </cell>
          <cell r="DJ193">
            <v>0</v>
          </cell>
          <cell r="DK193">
            <v>0</v>
          </cell>
          <cell r="DL193">
            <v>0</v>
          </cell>
          <cell r="DM193">
            <v>0</v>
          </cell>
          <cell r="DN193">
            <v>0</v>
          </cell>
          <cell r="DO193" t="str">
            <v>C22</v>
          </cell>
          <cell r="DP193">
            <v>0</v>
          </cell>
          <cell r="DQ193">
            <v>0</v>
          </cell>
          <cell r="DR193">
            <v>0</v>
          </cell>
          <cell r="DS193">
            <v>0</v>
          </cell>
          <cell r="DT193">
            <v>0</v>
          </cell>
          <cell r="DU193" t="str">
            <v>C23</v>
          </cell>
          <cell r="DV193">
            <v>0</v>
          </cell>
          <cell r="DW193">
            <v>0</v>
          </cell>
          <cell r="DX193">
            <v>0</v>
          </cell>
          <cell r="DY193">
            <v>0</v>
          </cell>
          <cell r="DZ193">
            <v>0</v>
          </cell>
          <cell r="EA193" t="str">
            <v>C24</v>
          </cell>
          <cell r="EB193">
            <v>0</v>
          </cell>
          <cell r="EC193">
            <v>0</v>
          </cell>
          <cell r="ED193">
            <v>0</v>
          </cell>
          <cell r="EE193">
            <v>0</v>
          </cell>
          <cell r="EF193">
            <v>0</v>
          </cell>
          <cell r="EG193" t="str">
            <v>C25</v>
          </cell>
          <cell r="EH193">
            <v>0</v>
          </cell>
          <cell r="EI193">
            <v>0</v>
          </cell>
          <cell r="EJ193">
            <v>0</v>
          </cell>
          <cell r="EK193">
            <v>0</v>
          </cell>
          <cell r="EL193">
            <v>0</v>
          </cell>
          <cell r="EM193" t="str">
            <v>C26</v>
          </cell>
          <cell r="EN193">
            <v>0</v>
          </cell>
          <cell r="EO193">
            <v>0</v>
          </cell>
          <cell r="EP193">
            <v>0</v>
          </cell>
          <cell r="EQ193">
            <v>0</v>
          </cell>
          <cell r="ER193">
            <v>0</v>
          </cell>
          <cell r="ES193" t="str">
            <v>C27</v>
          </cell>
          <cell r="ET193">
            <v>0</v>
          </cell>
          <cell r="EU193">
            <v>0</v>
          </cell>
          <cell r="EV193">
            <v>0</v>
          </cell>
          <cell r="EW193">
            <v>0</v>
          </cell>
          <cell r="EX193">
            <v>0</v>
          </cell>
          <cell r="EY193" t="str">
            <v>C31</v>
          </cell>
          <cell r="EZ193">
            <v>0</v>
          </cell>
          <cell r="FA193">
            <v>0</v>
          </cell>
          <cell r="FB193">
            <v>0</v>
          </cell>
          <cell r="FC193">
            <v>0</v>
          </cell>
          <cell r="FD193">
            <v>0</v>
          </cell>
          <cell r="FE193" t="str">
            <v>C32</v>
          </cell>
          <cell r="FF193">
            <v>0</v>
          </cell>
          <cell r="FG193">
            <v>0</v>
          </cell>
          <cell r="FH193">
            <v>0</v>
          </cell>
          <cell r="FI193">
            <v>0</v>
          </cell>
          <cell r="FJ193">
            <v>0</v>
          </cell>
          <cell r="FK193" t="str">
            <v>C33</v>
          </cell>
          <cell r="FL193">
            <v>0</v>
          </cell>
          <cell r="FM193">
            <v>0</v>
          </cell>
          <cell r="FN193">
            <v>0</v>
          </cell>
          <cell r="FO193">
            <v>0</v>
          </cell>
          <cell r="FP193">
            <v>0</v>
          </cell>
          <cell r="FQ193" t="str">
            <v>C34</v>
          </cell>
          <cell r="FR193">
            <v>0</v>
          </cell>
          <cell r="FS193">
            <v>0</v>
          </cell>
          <cell r="FT193">
            <v>0</v>
          </cell>
          <cell r="FU193">
            <v>0</v>
          </cell>
          <cell r="FV193">
            <v>0</v>
          </cell>
          <cell r="FW193" t="str">
            <v>C35</v>
          </cell>
          <cell r="FX193">
            <v>0</v>
          </cell>
          <cell r="FY193">
            <v>0</v>
          </cell>
          <cell r="FZ193">
            <v>0</v>
          </cell>
          <cell r="GA193">
            <v>0</v>
          </cell>
          <cell r="GB193">
            <v>0</v>
          </cell>
          <cell r="GC193" t="str">
            <v>C36</v>
          </cell>
          <cell r="GD193">
            <v>0</v>
          </cell>
          <cell r="GE193">
            <v>0</v>
          </cell>
          <cell r="GF193">
            <v>0</v>
          </cell>
          <cell r="GG193">
            <v>0</v>
          </cell>
          <cell r="GH193">
            <v>0</v>
          </cell>
          <cell r="GI193" t="str">
            <v>C37</v>
          </cell>
          <cell r="GJ193">
            <v>0</v>
          </cell>
          <cell r="GK193">
            <v>0</v>
          </cell>
          <cell r="GL193">
            <v>0</v>
          </cell>
          <cell r="GM193">
            <v>0</v>
          </cell>
          <cell r="GN193">
            <v>0</v>
          </cell>
          <cell r="GO193" t="str">
            <v>C38</v>
          </cell>
          <cell r="GP193">
            <v>0</v>
          </cell>
          <cell r="GQ193">
            <v>0</v>
          </cell>
          <cell r="GR193">
            <v>0</v>
          </cell>
          <cell r="GS193">
            <v>0</v>
          </cell>
          <cell r="GT193">
            <v>0</v>
          </cell>
          <cell r="GU193" t="str">
            <v>C39</v>
          </cell>
          <cell r="GV193">
            <v>0</v>
          </cell>
          <cell r="GW193">
            <v>0</v>
          </cell>
          <cell r="GX193">
            <v>0</v>
          </cell>
          <cell r="GY193">
            <v>0</v>
          </cell>
          <cell r="GZ193">
            <v>0</v>
          </cell>
          <cell r="HA193" t="str">
            <v>C310</v>
          </cell>
          <cell r="HB193">
            <v>0</v>
          </cell>
          <cell r="HG193" t="str">
            <v>C310</v>
          </cell>
          <cell r="HH193">
            <v>0</v>
          </cell>
          <cell r="HM193" t="str">
            <v/>
          </cell>
          <cell r="HN193" t="str">
            <v/>
          </cell>
          <cell r="HS193">
            <v>3235</v>
          </cell>
          <cell r="HT193" t="str">
            <v>PKN</v>
          </cell>
          <cell r="HU193">
            <v>0</v>
          </cell>
          <cell r="HV193" t="str">
            <v>IND</v>
          </cell>
          <cell r="HW193">
            <v>0</v>
          </cell>
          <cell r="HX193" t="str">
            <v>MAT-W</v>
          </cell>
          <cell r="HY193">
            <v>0</v>
          </cell>
          <cell r="HZ193" t="str">
            <v>SEJ-W</v>
          </cell>
          <cell r="IA193">
            <v>0</v>
          </cell>
          <cell r="IB193" t="str">
            <v>IGR-W</v>
          </cell>
          <cell r="IC193">
            <v>0</v>
          </cell>
          <cell r="ID193" t="str">
            <v>SBO</v>
          </cell>
          <cell r="IE193">
            <v>0</v>
          </cell>
          <cell r="IF193" t="str">
            <v>PJO</v>
          </cell>
          <cell r="IG193">
            <v>0</v>
          </cell>
          <cell r="IH193" t="str">
            <v>PRA</v>
          </cell>
          <cell r="II193">
            <v>0</v>
          </cell>
          <cell r="IJ193" t="str">
            <v>JAW</v>
          </cell>
          <cell r="IK193">
            <v>0</v>
          </cell>
          <cell r="IL193" t="str">
            <v>ARB</v>
          </cell>
          <cell r="IM193">
            <v>0</v>
          </cell>
          <cell r="IN193" t="str">
            <v>PKM</v>
          </cell>
          <cell r="IO193">
            <v>0</v>
          </cell>
          <cell r="IP193" t="str">
            <v>MAT-P</v>
          </cell>
          <cell r="IQ193">
            <v>0</v>
          </cell>
          <cell r="IR193" t="str">
            <v>BIO-P</v>
          </cell>
          <cell r="IS193">
            <v>0</v>
          </cell>
          <cell r="IT193" t="str">
            <v>FIS-P</v>
          </cell>
          <cell r="IU193">
            <v>0</v>
          </cell>
          <cell r="IV193" t="str">
            <v>KIM-P</v>
          </cell>
          <cell r="IW193">
            <v>0</v>
          </cell>
          <cell r="IX193" t="str">
            <v>GEO-L</v>
          </cell>
          <cell r="IY193">
            <v>0</v>
          </cell>
          <cell r="IZ193" t="str">
            <v>JEP-L</v>
          </cell>
          <cell r="JA193">
            <v>0</v>
          </cell>
        </row>
        <row r="194">
          <cell r="Q194" t="str">
            <v/>
          </cell>
          <cell r="AB194">
            <v>191</v>
          </cell>
          <cell r="AC194">
            <v>39</v>
          </cell>
          <cell r="AD194">
            <v>3236</v>
          </cell>
          <cell r="AE194" t="str">
            <v>0007561338</v>
          </cell>
          <cell r="AF194" t="str">
            <v>WIDIASTUTIK</v>
          </cell>
          <cell r="AG194" t="str">
            <v>P</v>
          </cell>
          <cell r="AH194" t="str">
            <v>10-AK.1</v>
          </cell>
          <cell r="AI194" t="str">
            <v>AGM</v>
          </cell>
          <cell r="AJ194">
            <v>0</v>
          </cell>
          <cell r="AK194">
            <v>0</v>
          </cell>
          <cell r="AL194">
            <v>0</v>
          </cell>
          <cell r="AM194">
            <v>0</v>
          </cell>
          <cell r="AN194">
            <v>0</v>
          </cell>
          <cell r="AO194" t="str">
            <v>PKN</v>
          </cell>
          <cell r="AP194">
            <v>0</v>
          </cell>
          <cell r="AQ194">
            <v>0</v>
          </cell>
          <cell r="AR194">
            <v>0</v>
          </cell>
          <cell r="AS194">
            <v>0</v>
          </cell>
          <cell r="AT194">
            <v>0</v>
          </cell>
          <cell r="AU194" t="str">
            <v>IND</v>
          </cell>
          <cell r="AV194">
            <v>0</v>
          </cell>
          <cell r="AW194">
            <v>0</v>
          </cell>
          <cell r="AX194">
            <v>0</v>
          </cell>
          <cell r="AY194">
            <v>0</v>
          </cell>
          <cell r="AZ194">
            <v>0</v>
          </cell>
          <cell r="BA194" t="str">
            <v>MAT</v>
          </cell>
          <cell r="BB194">
            <v>0</v>
          </cell>
          <cell r="BC194">
            <v>0</v>
          </cell>
          <cell r="BD194">
            <v>0</v>
          </cell>
          <cell r="BE194">
            <v>0</v>
          </cell>
          <cell r="BF194">
            <v>0</v>
          </cell>
          <cell r="BG194" t="str">
            <v>SEJ</v>
          </cell>
          <cell r="BH194">
            <v>0</v>
          </cell>
          <cell r="BI194">
            <v>0</v>
          </cell>
          <cell r="BJ194">
            <v>0</v>
          </cell>
          <cell r="BK194">
            <v>0</v>
          </cell>
          <cell r="BL194">
            <v>0</v>
          </cell>
          <cell r="BM194" t="str">
            <v>ING</v>
          </cell>
          <cell r="BN194">
            <v>0</v>
          </cell>
          <cell r="BO194">
            <v>0</v>
          </cell>
          <cell r="BP194">
            <v>0</v>
          </cell>
          <cell r="BQ194">
            <v>0</v>
          </cell>
          <cell r="BR194">
            <v>0</v>
          </cell>
          <cell r="BS194" t="str">
            <v>SBU</v>
          </cell>
          <cell r="BT194">
            <v>0</v>
          </cell>
          <cell r="BU194">
            <v>0</v>
          </cell>
          <cell r="BV194">
            <v>0</v>
          </cell>
          <cell r="BW194">
            <v>0</v>
          </cell>
          <cell r="BX194">
            <v>0</v>
          </cell>
          <cell r="BY194" t="str">
            <v>KWU</v>
          </cell>
          <cell r="BZ194">
            <v>0</v>
          </cell>
          <cell r="CA194">
            <v>0</v>
          </cell>
          <cell r="CB194">
            <v>0</v>
          </cell>
          <cell r="CC194">
            <v>0</v>
          </cell>
          <cell r="CD194">
            <v>0</v>
          </cell>
          <cell r="CE194" t="str">
            <v>POR</v>
          </cell>
          <cell r="CF194">
            <v>0</v>
          </cell>
          <cell r="CG194">
            <v>0</v>
          </cell>
          <cell r="CH194">
            <v>0</v>
          </cell>
          <cell r="CI194">
            <v>0</v>
          </cell>
          <cell r="CJ194">
            <v>0</v>
          </cell>
          <cell r="CK194" t="str">
            <v>JAW</v>
          </cell>
          <cell r="CL194">
            <v>0</v>
          </cell>
          <cell r="CM194">
            <v>0</v>
          </cell>
          <cell r="CN194">
            <v>0</v>
          </cell>
          <cell r="CO194">
            <v>0</v>
          </cell>
          <cell r="CP194">
            <v>0</v>
          </cell>
          <cell r="CQ194" t="str">
            <v>C11</v>
          </cell>
          <cell r="CR194">
            <v>0</v>
          </cell>
          <cell r="CS194">
            <v>0</v>
          </cell>
          <cell r="CT194">
            <v>0</v>
          </cell>
          <cell r="CU194">
            <v>0</v>
          </cell>
          <cell r="CV194">
            <v>0</v>
          </cell>
          <cell r="CW194" t="str">
            <v>C12</v>
          </cell>
          <cell r="CX194">
            <v>0</v>
          </cell>
          <cell r="CY194">
            <v>0</v>
          </cell>
          <cell r="CZ194">
            <v>0</v>
          </cell>
          <cell r="DA194">
            <v>0</v>
          </cell>
          <cell r="DB194">
            <v>0</v>
          </cell>
          <cell r="DC194" t="str">
            <v>C13</v>
          </cell>
          <cell r="DD194">
            <v>0</v>
          </cell>
          <cell r="DE194">
            <v>0</v>
          </cell>
          <cell r="DF194">
            <v>0</v>
          </cell>
          <cell r="DG194">
            <v>0</v>
          </cell>
          <cell r="DH194">
            <v>0</v>
          </cell>
          <cell r="DI194" t="str">
            <v>C21</v>
          </cell>
          <cell r="DJ194">
            <v>0</v>
          </cell>
          <cell r="DK194">
            <v>0</v>
          </cell>
          <cell r="DL194">
            <v>0</v>
          </cell>
          <cell r="DM194">
            <v>0</v>
          </cell>
          <cell r="DN194">
            <v>0</v>
          </cell>
          <cell r="DO194" t="str">
            <v>C22</v>
          </cell>
          <cell r="DP194">
            <v>0</v>
          </cell>
          <cell r="DQ194">
            <v>0</v>
          </cell>
          <cell r="DR194">
            <v>0</v>
          </cell>
          <cell r="DS194">
            <v>0</v>
          </cell>
          <cell r="DT194">
            <v>0</v>
          </cell>
          <cell r="DU194" t="str">
            <v>C23</v>
          </cell>
          <cell r="DV194">
            <v>0</v>
          </cell>
          <cell r="DW194">
            <v>0</v>
          </cell>
          <cell r="DX194">
            <v>0</v>
          </cell>
          <cell r="DY194">
            <v>0</v>
          </cell>
          <cell r="DZ194">
            <v>0</v>
          </cell>
          <cell r="EA194" t="str">
            <v>C24</v>
          </cell>
          <cell r="EB194">
            <v>0</v>
          </cell>
          <cell r="EC194">
            <v>0</v>
          </cell>
          <cell r="ED194">
            <v>0</v>
          </cell>
          <cell r="EE194">
            <v>0</v>
          </cell>
          <cell r="EF194">
            <v>0</v>
          </cell>
          <cell r="EG194" t="str">
            <v>C25</v>
          </cell>
          <cell r="EH194">
            <v>0</v>
          </cell>
          <cell r="EI194">
            <v>0</v>
          </cell>
          <cell r="EJ194">
            <v>0</v>
          </cell>
          <cell r="EK194">
            <v>0</v>
          </cell>
          <cell r="EL194">
            <v>0</v>
          </cell>
          <cell r="EM194" t="str">
            <v>C26</v>
          </cell>
          <cell r="EN194">
            <v>0</v>
          </cell>
          <cell r="EO194">
            <v>0</v>
          </cell>
          <cell r="EP194">
            <v>0</v>
          </cell>
          <cell r="EQ194">
            <v>0</v>
          </cell>
          <cell r="ER194">
            <v>0</v>
          </cell>
          <cell r="ES194" t="str">
            <v>C27</v>
          </cell>
          <cell r="ET194">
            <v>0</v>
          </cell>
          <cell r="EU194">
            <v>0</v>
          </cell>
          <cell r="EV194">
            <v>0</v>
          </cell>
          <cell r="EW194">
            <v>0</v>
          </cell>
          <cell r="EX194">
            <v>0</v>
          </cell>
          <cell r="EY194" t="str">
            <v>C31</v>
          </cell>
          <cell r="EZ194">
            <v>0</v>
          </cell>
          <cell r="FA194">
            <v>0</v>
          </cell>
          <cell r="FB194">
            <v>0</v>
          </cell>
          <cell r="FC194">
            <v>0</v>
          </cell>
          <cell r="FD194">
            <v>0</v>
          </cell>
          <cell r="FE194" t="str">
            <v>C32</v>
          </cell>
          <cell r="FF194">
            <v>0</v>
          </cell>
          <cell r="FG194">
            <v>0</v>
          </cell>
          <cell r="FH194">
            <v>0</v>
          </cell>
          <cell r="FI194">
            <v>0</v>
          </cell>
          <cell r="FJ194">
            <v>0</v>
          </cell>
          <cell r="FK194" t="str">
            <v>C33</v>
          </cell>
          <cell r="FL194">
            <v>0</v>
          </cell>
          <cell r="FM194">
            <v>0</v>
          </cell>
          <cell r="FN194">
            <v>0</v>
          </cell>
          <cell r="FO194">
            <v>0</v>
          </cell>
          <cell r="FP194">
            <v>0</v>
          </cell>
          <cell r="FQ194" t="str">
            <v>C34</v>
          </cell>
          <cell r="FR194">
            <v>0</v>
          </cell>
          <cell r="FS194">
            <v>0</v>
          </cell>
          <cell r="FT194">
            <v>0</v>
          </cell>
          <cell r="FU194">
            <v>0</v>
          </cell>
          <cell r="FV194">
            <v>0</v>
          </cell>
          <cell r="FW194" t="str">
            <v>C35</v>
          </cell>
          <cell r="FX194">
            <v>0</v>
          </cell>
          <cell r="FY194">
            <v>0</v>
          </cell>
          <cell r="FZ194">
            <v>0</v>
          </cell>
          <cell r="GA194">
            <v>0</v>
          </cell>
          <cell r="GB194">
            <v>0</v>
          </cell>
          <cell r="GC194" t="str">
            <v>C36</v>
          </cell>
          <cell r="GD194">
            <v>0</v>
          </cell>
          <cell r="GE194">
            <v>0</v>
          </cell>
          <cell r="GF194">
            <v>0</v>
          </cell>
          <cell r="GG194">
            <v>0</v>
          </cell>
          <cell r="GH194">
            <v>0</v>
          </cell>
          <cell r="GI194" t="str">
            <v>C37</v>
          </cell>
          <cell r="GJ194">
            <v>0</v>
          </cell>
          <cell r="GK194">
            <v>0</v>
          </cell>
          <cell r="GL194">
            <v>0</v>
          </cell>
          <cell r="GM194">
            <v>0</v>
          </cell>
          <cell r="GN194">
            <v>0</v>
          </cell>
          <cell r="GO194" t="str">
            <v>C38</v>
          </cell>
          <cell r="GP194">
            <v>0</v>
          </cell>
          <cell r="GQ194">
            <v>0</v>
          </cell>
          <cell r="GR194">
            <v>0</v>
          </cell>
          <cell r="GS194">
            <v>0</v>
          </cell>
          <cell r="GT194">
            <v>0</v>
          </cell>
          <cell r="GU194" t="str">
            <v>C39</v>
          </cell>
          <cell r="GV194">
            <v>0</v>
          </cell>
          <cell r="GW194">
            <v>0</v>
          </cell>
          <cell r="GX194">
            <v>0</v>
          </cell>
          <cell r="GY194">
            <v>0</v>
          </cell>
          <cell r="GZ194">
            <v>0</v>
          </cell>
          <cell r="HA194" t="str">
            <v>C310</v>
          </cell>
          <cell r="HB194">
            <v>0</v>
          </cell>
          <cell r="HG194" t="str">
            <v>C310</v>
          </cell>
          <cell r="HH194">
            <v>0</v>
          </cell>
          <cell r="HM194" t="str">
            <v/>
          </cell>
          <cell r="HN194" t="str">
            <v/>
          </cell>
          <cell r="HS194">
            <v>3236</v>
          </cell>
          <cell r="HT194" t="str">
            <v>PKN</v>
          </cell>
          <cell r="HU194">
            <v>0</v>
          </cell>
          <cell r="HV194" t="str">
            <v>IND</v>
          </cell>
          <cell r="HW194">
            <v>0</v>
          </cell>
          <cell r="HX194" t="str">
            <v>MAT-W</v>
          </cell>
          <cell r="HY194">
            <v>0</v>
          </cell>
          <cell r="HZ194" t="str">
            <v>SEJ-W</v>
          </cell>
          <cell r="IA194">
            <v>0</v>
          </cell>
          <cell r="IB194" t="str">
            <v>IGR-W</v>
          </cell>
          <cell r="IC194">
            <v>0</v>
          </cell>
          <cell r="ID194" t="str">
            <v>SBO</v>
          </cell>
          <cell r="IE194">
            <v>0</v>
          </cell>
          <cell r="IF194" t="str">
            <v>PJO</v>
          </cell>
          <cell r="IG194">
            <v>0</v>
          </cell>
          <cell r="IH194" t="str">
            <v>PRA</v>
          </cell>
          <cell r="II194">
            <v>0</v>
          </cell>
          <cell r="IJ194" t="str">
            <v>JAW</v>
          </cell>
          <cell r="IK194">
            <v>0</v>
          </cell>
          <cell r="IL194" t="str">
            <v>ARB</v>
          </cell>
          <cell r="IM194">
            <v>0</v>
          </cell>
          <cell r="IN194" t="str">
            <v>PKM</v>
          </cell>
          <cell r="IO194">
            <v>0</v>
          </cell>
          <cell r="IP194" t="str">
            <v>MAT-P</v>
          </cell>
          <cell r="IQ194">
            <v>0</v>
          </cell>
          <cell r="IR194" t="str">
            <v>BIO-P</v>
          </cell>
          <cell r="IS194">
            <v>0</v>
          </cell>
          <cell r="IT194" t="str">
            <v>FIS-P</v>
          </cell>
          <cell r="IU194">
            <v>0</v>
          </cell>
          <cell r="IV194" t="str">
            <v>KIM-P</v>
          </cell>
          <cell r="IW194">
            <v>0</v>
          </cell>
          <cell r="IX194" t="str">
            <v>GEO-L</v>
          </cell>
          <cell r="IY194">
            <v>0</v>
          </cell>
          <cell r="IZ194" t="str">
            <v>JEP-L</v>
          </cell>
          <cell r="JA194">
            <v>0</v>
          </cell>
        </row>
        <row r="195">
          <cell r="Q195" t="str">
            <v/>
          </cell>
          <cell r="AB195">
            <v>192</v>
          </cell>
          <cell r="AC195">
            <v>1</v>
          </cell>
          <cell r="AD195">
            <v>3237</v>
          </cell>
          <cell r="AE195" t="str">
            <v>0011371071</v>
          </cell>
          <cell r="AF195" t="str">
            <v>AAN AJI RISNANDAR</v>
          </cell>
          <cell r="AG195" t="str">
            <v>L</v>
          </cell>
          <cell r="AH195" t="str">
            <v>10-AK.2</v>
          </cell>
          <cell r="AI195" t="str">
            <v>AGM</v>
          </cell>
          <cell r="AJ195">
            <v>0</v>
          </cell>
          <cell r="AK195">
            <v>0</v>
          </cell>
          <cell r="AL195">
            <v>0</v>
          </cell>
          <cell r="AM195">
            <v>0</v>
          </cell>
          <cell r="AN195">
            <v>0</v>
          </cell>
          <cell r="AO195" t="str">
            <v>PKN</v>
          </cell>
          <cell r="AP195">
            <v>0</v>
          </cell>
          <cell r="AQ195">
            <v>0</v>
          </cell>
          <cell r="AR195">
            <v>0</v>
          </cell>
          <cell r="AS195">
            <v>0</v>
          </cell>
          <cell r="AT195">
            <v>0</v>
          </cell>
          <cell r="AU195" t="str">
            <v>IND</v>
          </cell>
          <cell r="AV195">
            <v>0</v>
          </cell>
          <cell r="AW195">
            <v>0</v>
          </cell>
          <cell r="AX195">
            <v>0</v>
          </cell>
          <cell r="AY195">
            <v>0</v>
          </cell>
          <cell r="AZ195">
            <v>0</v>
          </cell>
          <cell r="BA195" t="str">
            <v>MAT</v>
          </cell>
          <cell r="BB195">
            <v>0</v>
          </cell>
          <cell r="BC195">
            <v>0</v>
          </cell>
          <cell r="BD195">
            <v>0</v>
          </cell>
          <cell r="BE195">
            <v>0</v>
          </cell>
          <cell r="BF195">
            <v>0</v>
          </cell>
          <cell r="BG195" t="str">
            <v>SEJ</v>
          </cell>
          <cell r="BH195">
            <v>0</v>
          </cell>
          <cell r="BI195">
            <v>0</v>
          </cell>
          <cell r="BJ195">
            <v>0</v>
          </cell>
          <cell r="BK195">
            <v>0</v>
          </cell>
          <cell r="BL195">
            <v>0</v>
          </cell>
          <cell r="BM195" t="str">
            <v>ING</v>
          </cell>
          <cell r="BN195">
            <v>0</v>
          </cell>
          <cell r="BO195">
            <v>0</v>
          </cell>
          <cell r="BP195">
            <v>0</v>
          </cell>
          <cell r="BQ195">
            <v>0</v>
          </cell>
          <cell r="BR195">
            <v>0</v>
          </cell>
          <cell r="BS195" t="str">
            <v>SBU</v>
          </cell>
          <cell r="BT195">
            <v>0</v>
          </cell>
          <cell r="BU195">
            <v>0</v>
          </cell>
          <cell r="BV195">
            <v>0</v>
          </cell>
          <cell r="BW195">
            <v>0</v>
          </cell>
          <cell r="BX195">
            <v>0</v>
          </cell>
          <cell r="BY195" t="str">
            <v>KWU</v>
          </cell>
          <cell r="BZ195">
            <v>0</v>
          </cell>
          <cell r="CA195">
            <v>0</v>
          </cell>
          <cell r="CB195">
            <v>0</v>
          </cell>
          <cell r="CC195">
            <v>0</v>
          </cell>
          <cell r="CD195">
            <v>0</v>
          </cell>
          <cell r="CE195" t="str">
            <v>POR</v>
          </cell>
          <cell r="CF195">
            <v>0</v>
          </cell>
          <cell r="CG195">
            <v>0</v>
          </cell>
          <cell r="CH195">
            <v>0</v>
          </cell>
          <cell r="CI195">
            <v>0</v>
          </cell>
          <cell r="CJ195">
            <v>0</v>
          </cell>
          <cell r="CK195" t="str">
            <v>JAW</v>
          </cell>
          <cell r="CL195">
            <v>0</v>
          </cell>
          <cell r="CM195">
            <v>0</v>
          </cell>
          <cell r="CN195">
            <v>0</v>
          </cell>
          <cell r="CO195">
            <v>0</v>
          </cell>
          <cell r="CP195">
            <v>0</v>
          </cell>
          <cell r="CQ195" t="str">
            <v>C11</v>
          </cell>
          <cell r="CR195">
            <v>0</v>
          </cell>
          <cell r="CS195">
            <v>0</v>
          </cell>
          <cell r="CT195">
            <v>0</v>
          </cell>
          <cell r="CU195">
            <v>0</v>
          </cell>
          <cell r="CV195">
            <v>0</v>
          </cell>
          <cell r="CW195" t="str">
            <v>C12</v>
          </cell>
          <cell r="CX195">
            <v>0</v>
          </cell>
          <cell r="CY195">
            <v>0</v>
          </cell>
          <cell r="CZ195">
            <v>0</v>
          </cell>
          <cell r="DA195">
            <v>0</v>
          </cell>
          <cell r="DB195">
            <v>0</v>
          </cell>
          <cell r="DC195" t="str">
            <v>C13</v>
          </cell>
          <cell r="DD195">
            <v>0</v>
          </cell>
          <cell r="DE195">
            <v>0</v>
          </cell>
          <cell r="DF195">
            <v>0</v>
          </cell>
          <cell r="DG195">
            <v>0</v>
          </cell>
          <cell r="DH195">
            <v>0</v>
          </cell>
          <cell r="DI195" t="str">
            <v>C21</v>
          </cell>
          <cell r="DJ195">
            <v>0</v>
          </cell>
          <cell r="DK195">
            <v>0</v>
          </cell>
          <cell r="DL195">
            <v>0</v>
          </cell>
          <cell r="DM195">
            <v>0</v>
          </cell>
          <cell r="DN195">
            <v>0</v>
          </cell>
          <cell r="DO195" t="str">
            <v>C22</v>
          </cell>
          <cell r="DP195">
            <v>0</v>
          </cell>
          <cell r="DQ195">
            <v>0</v>
          </cell>
          <cell r="DR195">
            <v>0</v>
          </cell>
          <cell r="DS195">
            <v>0</v>
          </cell>
          <cell r="DT195">
            <v>0</v>
          </cell>
          <cell r="DU195" t="str">
            <v>C23</v>
          </cell>
          <cell r="DV195">
            <v>0</v>
          </cell>
          <cell r="DW195">
            <v>0</v>
          </cell>
          <cell r="DX195">
            <v>0</v>
          </cell>
          <cell r="DY195">
            <v>0</v>
          </cell>
          <cell r="DZ195">
            <v>0</v>
          </cell>
          <cell r="EA195" t="str">
            <v>C24</v>
          </cell>
          <cell r="EB195">
            <v>0</v>
          </cell>
          <cell r="EC195">
            <v>0</v>
          </cell>
          <cell r="ED195">
            <v>0</v>
          </cell>
          <cell r="EE195">
            <v>0</v>
          </cell>
          <cell r="EF195">
            <v>0</v>
          </cell>
          <cell r="EG195" t="str">
            <v>C25</v>
          </cell>
          <cell r="EH195">
            <v>0</v>
          </cell>
          <cell r="EI195">
            <v>0</v>
          </cell>
          <cell r="EJ195">
            <v>0</v>
          </cell>
          <cell r="EK195">
            <v>0</v>
          </cell>
          <cell r="EL195">
            <v>0</v>
          </cell>
          <cell r="EM195" t="str">
            <v>C26</v>
          </cell>
          <cell r="EN195">
            <v>0</v>
          </cell>
          <cell r="EO195">
            <v>0</v>
          </cell>
          <cell r="EP195">
            <v>0</v>
          </cell>
          <cell r="EQ195">
            <v>0</v>
          </cell>
          <cell r="ER195">
            <v>0</v>
          </cell>
          <cell r="ES195" t="str">
            <v>C27</v>
          </cell>
          <cell r="ET195">
            <v>0</v>
          </cell>
          <cell r="EU195">
            <v>0</v>
          </cell>
          <cell r="EV195">
            <v>0</v>
          </cell>
          <cell r="EW195">
            <v>0</v>
          </cell>
          <cell r="EX195">
            <v>0</v>
          </cell>
          <cell r="EY195" t="str">
            <v>C31</v>
          </cell>
          <cell r="EZ195">
            <v>0</v>
          </cell>
          <cell r="FA195">
            <v>0</v>
          </cell>
          <cell r="FB195">
            <v>0</v>
          </cell>
          <cell r="FC195">
            <v>0</v>
          </cell>
          <cell r="FD195">
            <v>0</v>
          </cell>
          <cell r="FE195" t="str">
            <v>C32</v>
          </cell>
          <cell r="FF195">
            <v>0</v>
          </cell>
          <cell r="FG195">
            <v>0</v>
          </cell>
          <cell r="FH195">
            <v>0</v>
          </cell>
          <cell r="FI195">
            <v>0</v>
          </cell>
          <cell r="FJ195">
            <v>0</v>
          </cell>
          <cell r="FK195" t="str">
            <v>C33</v>
          </cell>
          <cell r="FL195">
            <v>0</v>
          </cell>
          <cell r="FM195">
            <v>0</v>
          </cell>
          <cell r="FN195">
            <v>0</v>
          </cell>
          <cell r="FO195">
            <v>0</v>
          </cell>
          <cell r="FP195">
            <v>0</v>
          </cell>
          <cell r="FQ195" t="str">
            <v>C34</v>
          </cell>
          <cell r="FR195">
            <v>0</v>
          </cell>
          <cell r="FS195">
            <v>0</v>
          </cell>
          <cell r="FT195">
            <v>0</v>
          </cell>
          <cell r="FU195">
            <v>0</v>
          </cell>
          <cell r="FV195">
            <v>0</v>
          </cell>
          <cell r="FW195" t="str">
            <v>C35</v>
          </cell>
          <cell r="FX195">
            <v>0</v>
          </cell>
          <cell r="FY195">
            <v>0</v>
          </cell>
          <cell r="FZ195">
            <v>0</v>
          </cell>
          <cell r="GA195">
            <v>0</v>
          </cell>
          <cell r="GB195">
            <v>0</v>
          </cell>
          <cell r="GC195" t="str">
            <v>C36</v>
          </cell>
          <cell r="GD195">
            <v>0</v>
          </cell>
          <cell r="GE195">
            <v>0</v>
          </cell>
          <cell r="GF195">
            <v>0</v>
          </cell>
          <cell r="GG195">
            <v>0</v>
          </cell>
          <cell r="GH195">
            <v>0</v>
          </cell>
          <cell r="GI195" t="str">
            <v>C37</v>
          </cell>
          <cell r="GJ195">
            <v>0</v>
          </cell>
          <cell r="GK195">
            <v>0</v>
          </cell>
          <cell r="GL195">
            <v>0</v>
          </cell>
          <cell r="GM195">
            <v>0</v>
          </cell>
          <cell r="GN195">
            <v>0</v>
          </cell>
          <cell r="GO195" t="str">
            <v>C38</v>
          </cell>
          <cell r="GP195">
            <v>0</v>
          </cell>
          <cell r="GQ195">
            <v>0</v>
          </cell>
          <cell r="GR195">
            <v>0</v>
          </cell>
          <cell r="GS195">
            <v>0</v>
          </cell>
          <cell r="GT195">
            <v>0</v>
          </cell>
          <cell r="GU195" t="str">
            <v>C39</v>
          </cell>
          <cell r="GV195">
            <v>0</v>
          </cell>
          <cell r="GW195">
            <v>0</v>
          </cell>
          <cell r="GX195">
            <v>0</v>
          </cell>
          <cell r="GY195">
            <v>0</v>
          </cell>
          <cell r="GZ195">
            <v>0</v>
          </cell>
          <cell r="HA195" t="str">
            <v>C310</v>
          </cell>
          <cell r="HB195">
            <v>0</v>
          </cell>
          <cell r="HG195" t="str">
            <v>C310</v>
          </cell>
          <cell r="HH195">
            <v>0</v>
          </cell>
          <cell r="HM195" t="str">
            <v/>
          </cell>
          <cell r="HN195" t="str">
            <v/>
          </cell>
          <cell r="HS195">
            <v>3237</v>
          </cell>
          <cell r="HT195" t="str">
            <v>PKN</v>
          </cell>
          <cell r="HU195">
            <v>0</v>
          </cell>
          <cell r="HV195" t="str">
            <v>IND</v>
          </cell>
          <cell r="HW195">
            <v>0</v>
          </cell>
          <cell r="HX195" t="str">
            <v>MAT-W</v>
          </cell>
          <cell r="HY195">
            <v>0</v>
          </cell>
          <cell r="HZ195" t="str">
            <v>SEJ-W</v>
          </cell>
          <cell r="IA195">
            <v>0</v>
          </cell>
          <cell r="IB195" t="str">
            <v>IGR-W</v>
          </cell>
          <cell r="IC195">
            <v>0</v>
          </cell>
          <cell r="ID195" t="str">
            <v>SBO</v>
          </cell>
          <cell r="IE195">
            <v>0</v>
          </cell>
          <cell r="IF195" t="str">
            <v>PJO</v>
          </cell>
          <cell r="IG195">
            <v>0</v>
          </cell>
          <cell r="IH195" t="str">
            <v>PRA</v>
          </cell>
          <cell r="II195">
            <v>0</v>
          </cell>
          <cell r="IJ195" t="str">
            <v>JAW</v>
          </cell>
          <cell r="IK195">
            <v>0</v>
          </cell>
          <cell r="IL195" t="str">
            <v>ARB</v>
          </cell>
          <cell r="IM195">
            <v>0</v>
          </cell>
          <cell r="IN195" t="str">
            <v>PKM</v>
          </cell>
          <cell r="IO195">
            <v>0</v>
          </cell>
          <cell r="IP195" t="str">
            <v>MAT-P</v>
          </cell>
          <cell r="IQ195">
            <v>0</v>
          </cell>
          <cell r="IR195" t="str">
            <v>BIO-P</v>
          </cell>
          <cell r="IS195">
            <v>0</v>
          </cell>
          <cell r="IT195" t="str">
            <v>FIS-P</v>
          </cell>
          <cell r="IU195">
            <v>0</v>
          </cell>
          <cell r="IV195" t="str">
            <v>KIM-P</v>
          </cell>
          <cell r="IW195">
            <v>0</v>
          </cell>
          <cell r="IX195" t="str">
            <v>GEO-L</v>
          </cell>
          <cell r="IY195">
            <v>0</v>
          </cell>
          <cell r="IZ195" t="str">
            <v>JEP-L</v>
          </cell>
          <cell r="JA195">
            <v>0</v>
          </cell>
        </row>
        <row r="196">
          <cell r="Q196" t="str">
            <v/>
          </cell>
          <cell r="AB196">
            <v>193</v>
          </cell>
          <cell r="AC196">
            <v>2</v>
          </cell>
          <cell r="AD196">
            <v>3238</v>
          </cell>
          <cell r="AE196" t="str">
            <v>9996520367</v>
          </cell>
          <cell r="AF196" t="str">
            <v>AHMAD NURROHIM</v>
          </cell>
          <cell r="AG196" t="str">
            <v>L</v>
          </cell>
          <cell r="AH196" t="str">
            <v>10-AK.2</v>
          </cell>
          <cell r="AI196" t="str">
            <v>AGM</v>
          </cell>
          <cell r="AJ196">
            <v>0</v>
          </cell>
          <cell r="AK196">
            <v>0</v>
          </cell>
          <cell r="AL196">
            <v>0</v>
          </cell>
          <cell r="AM196">
            <v>0</v>
          </cell>
          <cell r="AN196">
            <v>0</v>
          </cell>
          <cell r="AO196" t="str">
            <v>PKN</v>
          </cell>
          <cell r="AP196">
            <v>0</v>
          </cell>
          <cell r="AQ196">
            <v>0</v>
          </cell>
          <cell r="AR196">
            <v>0</v>
          </cell>
          <cell r="AS196">
            <v>0</v>
          </cell>
          <cell r="AT196">
            <v>0</v>
          </cell>
          <cell r="AU196" t="str">
            <v>IND</v>
          </cell>
          <cell r="AV196">
            <v>0</v>
          </cell>
          <cell r="AW196">
            <v>0</v>
          </cell>
          <cell r="AX196">
            <v>0</v>
          </cell>
          <cell r="AY196">
            <v>0</v>
          </cell>
          <cell r="AZ196">
            <v>0</v>
          </cell>
          <cell r="BA196" t="str">
            <v>MAT</v>
          </cell>
          <cell r="BB196">
            <v>0</v>
          </cell>
          <cell r="BC196">
            <v>0</v>
          </cell>
          <cell r="BD196">
            <v>0</v>
          </cell>
          <cell r="BE196">
            <v>0</v>
          </cell>
          <cell r="BF196">
            <v>0</v>
          </cell>
          <cell r="BG196" t="str">
            <v>SEJ</v>
          </cell>
          <cell r="BH196">
            <v>0</v>
          </cell>
          <cell r="BI196">
            <v>0</v>
          </cell>
          <cell r="BJ196">
            <v>0</v>
          </cell>
          <cell r="BK196">
            <v>0</v>
          </cell>
          <cell r="BL196">
            <v>0</v>
          </cell>
          <cell r="BM196" t="str">
            <v>ING</v>
          </cell>
          <cell r="BN196">
            <v>0</v>
          </cell>
          <cell r="BO196">
            <v>0</v>
          </cell>
          <cell r="BP196">
            <v>0</v>
          </cell>
          <cell r="BQ196">
            <v>0</v>
          </cell>
          <cell r="BR196">
            <v>0</v>
          </cell>
          <cell r="BS196" t="str">
            <v>SBU</v>
          </cell>
          <cell r="BT196">
            <v>0</v>
          </cell>
          <cell r="BU196">
            <v>0</v>
          </cell>
          <cell r="BV196">
            <v>0</v>
          </cell>
          <cell r="BW196">
            <v>0</v>
          </cell>
          <cell r="BX196">
            <v>0</v>
          </cell>
          <cell r="BY196" t="str">
            <v>KWU</v>
          </cell>
          <cell r="BZ196">
            <v>0</v>
          </cell>
          <cell r="CA196">
            <v>0</v>
          </cell>
          <cell r="CB196">
            <v>0</v>
          </cell>
          <cell r="CC196">
            <v>0</v>
          </cell>
          <cell r="CD196">
            <v>0</v>
          </cell>
          <cell r="CE196" t="str">
            <v>POR</v>
          </cell>
          <cell r="CF196">
            <v>0</v>
          </cell>
          <cell r="CG196">
            <v>0</v>
          </cell>
          <cell r="CH196">
            <v>0</v>
          </cell>
          <cell r="CI196">
            <v>0</v>
          </cell>
          <cell r="CJ196">
            <v>0</v>
          </cell>
          <cell r="CK196" t="str">
            <v>JAW</v>
          </cell>
          <cell r="CL196">
            <v>0</v>
          </cell>
          <cell r="CM196">
            <v>0</v>
          </cell>
          <cell r="CN196">
            <v>0</v>
          </cell>
          <cell r="CO196">
            <v>0</v>
          </cell>
          <cell r="CP196">
            <v>0</v>
          </cell>
          <cell r="CQ196" t="str">
            <v>C11</v>
          </cell>
          <cell r="CR196">
            <v>0</v>
          </cell>
          <cell r="CS196">
            <v>0</v>
          </cell>
          <cell r="CT196">
            <v>0</v>
          </cell>
          <cell r="CU196">
            <v>0</v>
          </cell>
          <cell r="CV196">
            <v>0</v>
          </cell>
          <cell r="CW196" t="str">
            <v>C12</v>
          </cell>
          <cell r="CX196">
            <v>0</v>
          </cell>
          <cell r="CY196">
            <v>0</v>
          </cell>
          <cell r="CZ196">
            <v>0</v>
          </cell>
          <cell r="DA196">
            <v>0</v>
          </cell>
          <cell r="DB196">
            <v>0</v>
          </cell>
          <cell r="DC196" t="str">
            <v>C13</v>
          </cell>
          <cell r="DD196">
            <v>0</v>
          </cell>
          <cell r="DE196">
            <v>0</v>
          </cell>
          <cell r="DF196">
            <v>0</v>
          </cell>
          <cell r="DG196">
            <v>0</v>
          </cell>
          <cell r="DH196">
            <v>0</v>
          </cell>
          <cell r="DI196" t="str">
            <v>C21</v>
          </cell>
          <cell r="DJ196">
            <v>0</v>
          </cell>
          <cell r="DK196">
            <v>0</v>
          </cell>
          <cell r="DL196">
            <v>0</v>
          </cell>
          <cell r="DM196">
            <v>0</v>
          </cell>
          <cell r="DN196">
            <v>0</v>
          </cell>
          <cell r="DO196" t="str">
            <v>C22</v>
          </cell>
          <cell r="DP196">
            <v>0</v>
          </cell>
          <cell r="DQ196">
            <v>0</v>
          </cell>
          <cell r="DR196">
            <v>0</v>
          </cell>
          <cell r="DS196">
            <v>0</v>
          </cell>
          <cell r="DT196">
            <v>0</v>
          </cell>
          <cell r="DU196" t="str">
            <v>C23</v>
          </cell>
          <cell r="DV196">
            <v>0</v>
          </cell>
          <cell r="DW196">
            <v>0</v>
          </cell>
          <cell r="DX196">
            <v>0</v>
          </cell>
          <cell r="DY196">
            <v>0</v>
          </cell>
          <cell r="DZ196">
            <v>0</v>
          </cell>
          <cell r="EA196" t="str">
            <v>C24</v>
          </cell>
          <cell r="EB196">
            <v>0</v>
          </cell>
          <cell r="EC196">
            <v>0</v>
          </cell>
          <cell r="ED196">
            <v>0</v>
          </cell>
          <cell r="EE196">
            <v>0</v>
          </cell>
          <cell r="EF196">
            <v>0</v>
          </cell>
          <cell r="EG196" t="str">
            <v>C25</v>
          </cell>
          <cell r="EH196">
            <v>0</v>
          </cell>
          <cell r="EI196">
            <v>0</v>
          </cell>
          <cell r="EJ196">
            <v>0</v>
          </cell>
          <cell r="EK196">
            <v>0</v>
          </cell>
          <cell r="EL196">
            <v>0</v>
          </cell>
          <cell r="EM196" t="str">
            <v>C26</v>
          </cell>
          <cell r="EN196">
            <v>0</v>
          </cell>
          <cell r="EO196">
            <v>0</v>
          </cell>
          <cell r="EP196">
            <v>0</v>
          </cell>
          <cell r="EQ196">
            <v>0</v>
          </cell>
          <cell r="ER196">
            <v>0</v>
          </cell>
          <cell r="ES196" t="str">
            <v>C27</v>
          </cell>
          <cell r="ET196">
            <v>0</v>
          </cell>
          <cell r="EU196">
            <v>0</v>
          </cell>
          <cell r="EV196">
            <v>0</v>
          </cell>
          <cell r="EW196">
            <v>0</v>
          </cell>
          <cell r="EX196">
            <v>0</v>
          </cell>
          <cell r="EY196" t="str">
            <v>C31</v>
          </cell>
          <cell r="EZ196">
            <v>0</v>
          </cell>
          <cell r="FA196">
            <v>0</v>
          </cell>
          <cell r="FB196">
            <v>0</v>
          </cell>
          <cell r="FC196">
            <v>0</v>
          </cell>
          <cell r="FD196">
            <v>0</v>
          </cell>
          <cell r="FE196" t="str">
            <v>C32</v>
          </cell>
          <cell r="FF196">
            <v>0</v>
          </cell>
          <cell r="FG196">
            <v>0</v>
          </cell>
          <cell r="FH196">
            <v>0</v>
          </cell>
          <cell r="FI196">
            <v>0</v>
          </cell>
          <cell r="FJ196">
            <v>0</v>
          </cell>
          <cell r="FK196" t="str">
            <v>C33</v>
          </cell>
          <cell r="FL196">
            <v>0</v>
          </cell>
          <cell r="FM196">
            <v>0</v>
          </cell>
          <cell r="FN196">
            <v>0</v>
          </cell>
          <cell r="FO196">
            <v>0</v>
          </cell>
          <cell r="FP196">
            <v>0</v>
          </cell>
          <cell r="FQ196" t="str">
            <v>C34</v>
          </cell>
          <cell r="FR196">
            <v>0</v>
          </cell>
          <cell r="FS196">
            <v>0</v>
          </cell>
          <cell r="FT196">
            <v>0</v>
          </cell>
          <cell r="FU196">
            <v>0</v>
          </cell>
          <cell r="FV196">
            <v>0</v>
          </cell>
          <cell r="FW196" t="str">
            <v>C35</v>
          </cell>
          <cell r="FX196">
            <v>0</v>
          </cell>
          <cell r="FY196">
            <v>0</v>
          </cell>
          <cell r="FZ196">
            <v>0</v>
          </cell>
          <cell r="GA196">
            <v>0</v>
          </cell>
          <cell r="GB196">
            <v>0</v>
          </cell>
          <cell r="GC196" t="str">
            <v>C36</v>
          </cell>
          <cell r="GD196">
            <v>0</v>
          </cell>
          <cell r="GE196">
            <v>0</v>
          </cell>
          <cell r="GF196">
            <v>0</v>
          </cell>
          <cell r="GG196">
            <v>0</v>
          </cell>
          <cell r="GH196">
            <v>0</v>
          </cell>
          <cell r="GI196" t="str">
            <v>C37</v>
          </cell>
          <cell r="GJ196">
            <v>0</v>
          </cell>
          <cell r="GK196">
            <v>0</v>
          </cell>
          <cell r="GL196">
            <v>0</v>
          </cell>
          <cell r="GM196">
            <v>0</v>
          </cell>
          <cell r="GN196">
            <v>0</v>
          </cell>
          <cell r="GO196" t="str">
            <v>C38</v>
          </cell>
          <cell r="GP196">
            <v>0</v>
          </cell>
          <cell r="GQ196">
            <v>0</v>
          </cell>
          <cell r="GR196">
            <v>0</v>
          </cell>
          <cell r="GS196">
            <v>0</v>
          </cell>
          <cell r="GT196">
            <v>0</v>
          </cell>
          <cell r="GU196" t="str">
            <v>C39</v>
          </cell>
          <cell r="GV196">
            <v>0</v>
          </cell>
          <cell r="GW196">
            <v>0</v>
          </cell>
          <cell r="GX196">
            <v>0</v>
          </cell>
          <cell r="GY196">
            <v>0</v>
          </cell>
          <cell r="GZ196">
            <v>0</v>
          </cell>
          <cell r="HA196" t="str">
            <v>C310</v>
          </cell>
          <cell r="HB196">
            <v>0</v>
          </cell>
          <cell r="HG196" t="str">
            <v>C310</v>
          </cell>
          <cell r="HH196">
            <v>0</v>
          </cell>
          <cell r="HM196" t="str">
            <v/>
          </cell>
          <cell r="HN196" t="str">
            <v/>
          </cell>
          <cell r="HS196">
            <v>3238</v>
          </cell>
          <cell r="HT196" t="str">
            <v>PKN</v>
          </cell>
          <cell r="HU196">
            <v>0</v>
          </cell>
          <cell r="HV196" t="str">
            <v>IND</v>
          </cell>
          <cell r="HW196">
            <v>0</v>
          </cell>
          <cell r="HX196" t="str">
            <v>MAT-W</v>
          </cell>
          <cell r="HY196">
            <v>0</v>
          </cell>
          <cell r="HZ196" t="str">
            <v>SEJ-W</v>
          </cell>
          <cell r="IA196">
            <v>0</v>
          </cell>
          <cell r="IB196" t="str">
            <v>IGR-W</v>
          </cell>
          <cell r="IC196">
            <v>0</v>
          </cell>
          <cell r="ID196" t="str">
            <v>SBO</v>
          </cell>
          <cell r="IE196">
            <v>0</v>
          </cell>
          <cell r="IF196" t="str">
            <v>PJO</v>
          </cell>
          <cell r="IG196">
            <v>0</v>
          </cell>
          <cell r="IH196" t="str">
            <v>PRA</v>
          </cell>
          <cell r="II196">
            <v>0</v>
          </cell>
          <cell r="IJ196" t="str">
            <v>JAW</v>
          </cell>
          <cell r="IK196">
            <v>0</v>
          </cell>
          <cell r="IL196" t="str">
            <v>ARB</v>
          </cell>
          <cell r="IM196">
            <v>0</v>
          </cell>
          <cell r="IN196" t="str">
            <v>PKM</v>
          </cell>
          <cell r="IO196">
            <v>0</v>
          </cell>
          <cell r="IP196" t="str">
            <v>MAT-P</v>
          </cell>
          <cell r="IQ196">
            <v>0</v>
          </cell>
          <cell r="IR196" t="str">
            <v>BIO-P</v>
          </cell>
          <cell r="IS196">
            <v>0</v>
          </cell>
          <cell r="IT196" t="str">
            <v>FIS-P</v>
          </cell>
          <cell r="IU196">
            <v>0</v>
          </cell>
          <cell r="IV196" t="str">
            <v>KIM-P</v>
          </cell>
          <cell r="IW196">
            <v>0</v>
          </cell>
          <cell r="IX196" t="str">
            <v>GEO-L</v>
          </cell>
          <cell r="IY196">
            <v>0</v>
          </cell>
          <cell r="IZ196" t="str">
            <v>JEP-L</v>
          </cell>
          <cell r="JA196">
            <v>0</v>
          </cell>
        </row>
        <row r="197">
          <cell r="Q197" t="str">
            <v/>
          </cell>
          <cell r="AB197">
            <v>194</v>
          </cell>
          <cell r="AC197">
            <v>3</v>
          </cell>
          <cell r="AD197">
            <v>3239</v>
          </cell>
          <cell r="AE197" t="str">
            <v>0011593566</v>
          </cell>
          <cell r="AF197" t="str">
            <v>ALIA IKA PRATIWI</v>
          </cell>
          <cell r="AG197" t="str">
            <v>P</v>
          </cell>
          <cell r="AH197" t="str">
            <v>10-AK.2</v>
          </cell>
          <cell r="AI197" t="str">
            <v>AGM</v>
          </cell>
          <cell r="AJ197">
            <v>0</v>
          </cell>
          <cell r="AK197">
            <v>0</v>
          </cell>
          <cell r="AL197">
            <v>0</v>
          </cell>
          <cell r="AM197">
            <v>0</v>
          </cell>
          <cell r="AN197">
            <v>0</v>
          </cell>
          <cell r="AO197" t="str">
            <v>PKN</v>
          </cell>
          <cell r="AP197">
            <v>0</v>
          </cell>
          <cell r="AQ197">
            <v>0</v>
          </cell>
          <cell r="AR197">
            <v>0</v>
          </cell>
          <cell r="AS197">
            <v>0</v>
          </cell>
          <cell r="AT197">
            <v>0</v>
          </cell>
          <cell r="AU197" t="str">
            <v>IND</v>
          </cell>
          <cell r="AV197">
            <v>0</v>
          </cell>
          <cell r="AW197">
            <v>0</v>
          </cell>
          <cell r="AX197">
            <v>0</v>
          </cell>
          <cell r="AY197">
            <v>0</v>
          </cell>
          <cell r="AZ197">
            <v>0</v>
          </cell>
          <cell r="BA197" t="str">
            <v>MAT</v>
          </cell>
          <cell r="BB197">
            <v>0</v>
          </cell>
          <cell r="BC197">
            <v>0</v>
          </cell>
          <cell r="BD197">
            <v>0</v>
          </cell>
          <cell r="BE197">
            <v>0</v>
          </cell>
          <cell r="BF197">
            <v>0</v>
          </cell>
          <cell r="BG197" t="str">
            <v>SEJ</v>
          </cell>
          <cell r="BH197">
            <v>0</v>
          </cell>
          <cell r="BI197">
            <v>0</v>
          </cell>
          <cell r="BJ197">
            <v>0</v>
          </cell>
          <cell r="BK197">
            <v>0</v>
          </cell>
          <cell r="BL197">
            <v>0</v>
          </cell>
          <cell r="BM197" t="str">
            <v>ING</v>
          </cell>
          <cell r="BN197">
            <v>0</v>
          </cell>
          <cell r="BO197">
            <v>0</v>
          </cell>
          <cell r="BP197">
            <v>0</v>
          </cell>
          <cell r="BQ197">
            <v>0</v>
          </cell>
          <cell r="BR197">
            <v>0</v>
          </cell>
          <cell r="BS197" t="str">
            <v>SBU</v>
          </cell>
          <cell r="BT197">
            <v>0</v>
          </cell>
          <cell r="BU197">
            <v>0</v>
          </cell>
          <cell r="BV197">
            <v>0</v>
          </cell>
          <cell r="BW197">
            <v>0</v>
          </cell>
          <cell r="BX197">
            <v>0</v>
          </cell>
          <cell r="BY197" t="str">
            <v>KWU</v>
          </cell>
          <cell r="BZ197">
            <v>0</v>
          </cell>
          <cell r="CA197">
            <v>0</v>
          </cell>
          <cell r="CB197">
            <v>0</v>
          </cell>
          <cell r="CC197">
            <v>0</v>
          </cell>
          <cell r="CD197">
            <v>0</v>
          </cell>
          <cell r="CE197" t="str">
            <v>POR</v>
          </cell>
          <cell r="CF197">
            <v>0</v>
          </cell>
          <cell r="CG197">
            <v>0</v>
          </cell>
          <cell r="CH197">
            <v>0</v>
          </cell>
          <cell r="CI197">
            <v>0</v>
          </cell>
          <cell r="CJ197">
            <v>0</v>
          </cell>
          <cell r="CK197" t="str">
            <v>JAW</v>
          </cell>
          <cell r="CL197">
            <v>0</v>
          </cell>
          <cell r="CM197">
            <v>0</v>
          </cell>
          <cell r="CN197">
            <v>0</v>
          </cell>
          <cell r="CO197">
            <v>0</v>
          </cell>
          <cell r="CP197">
            <v>0</v>
          </cell>
          <cell r="CQ197" t="str">
            <v>C11</v>
          </cell>
          <cell r="CR197">
            <v>0</v>
          </cell>
          <cell r="CS197">
            <v>0</v>
          </cell>
          <cell r="CT197">
            <v>0</v>
          </cell>
          <cell r="CU197">
            <v>0</v>
          </cell>
          <cell r="CV197">
            <v>0</v>
          </cell>
          <cell r="CW197" t="str">
            <v>C12</v>
          </cell>
          <cell r="CX197">
            <v>0</v>
          </cell>
          <cell r="CY197">
            <v>0</v>
          </cell>
          <cell r="CZ197">
            <v>0</v>
          </cell>
          <cell r="DA197">
            <v>0</v>
          </cell>
          <cell r="DB197">
            <v>0</v>
          </cell>
          <cell r="DC197" t="str">
            <v>C13</v>
          </cell>
          <cell r="DD197">
            <v>0</v>
          </cell>
          <cell r="DE197">
            <v>0</v>
          </cell>
          <cell r="DF197">
            <v>0</v>
          </cell>
          <cell r="DG197">
            <v>0</v>
          </cell>
          <cell r="DH197">
            <v>0</v>
          </cell>
          <cell r="DI197" t="str">
            <v>C21</v>
          </cell>
          <cell r="DJ197">
            <v>0</v>
          </cell>
          <cell r="DK197">
            <v>0</v>
          </cell>
          <cell r="DL197">
            <v>0</v>
          </cell>
          <cell r="DM197">
            <v>0</v>
          </cell>
          <cell r="DN197">
            <v>0</v>
          </cell>
          <cell r="DO197" t="str">
            <v>C22</v>
          </cell>
          <cell r="DP197">
            <v>0</v>
          </cell>
          <cell r="DQ197">
            <v>0</v>
          </cell>
          <cell r="DR197">
            <v>0</v>
          </cell>
          <cell r="DS197">
            <v>0</v>
          </cell>
          <cell r="DT197">
            <v>0</v>
          </cell>
          <cell r="DU197" t="str">
            <v>C23</v>
          </cell>
          <cell r="DV197">
            <v>0</v>
          </cell>
          <cell r="DW197">
            <v>0</v>
          </cell>
          <cell r="DX197">
            <v>0</v>
          </cell>
          <cell r="DY197">
            <v>0</v>
          </cell>
          <cell r="DZ197">
            <v>0</v>
          </cell>
          <cell r="EA197" t="str">
            <v>C24</v>
          </cell>
          <cell r="EB197">
            <v>0</v>
          </cell>
          <cell r="EC197">
            <v>0</v>
          </cell>
          <cell r="ED197">
            <v>0</v>
          </cell>
          <cell r="EE197">
            <v>0</v>
          </cell>
          <cell r="EF197">
            <v>0</v>
          </cell>
          <cell r="EG197" t="str">
            <v>C25</v>
          </cell>
          <cell r="EH197">
            <v>0</v>
          </cell>
          <cell r="EI197">
            <v>0</v>
          </cell>
          <cell r="EJ197">
            <v>0</v>
          </cell>
          <cell r="EK197">
            <v>0</v>
          </cell>
          <cell r="EL197">
            <v>0</v>
          </cell>
          <cell r="EM197" t="str">
            <v>C26</v>
          </cell>
          <cell r="EN197">
            <v>0</v>
          </cell>
          <cell r="EO197">
            <v>0</v>
          </cell>
          <cell r="EP197">
            <v>0</v>
          </cell>
          <cell r="EQ197">
            <v>0</v>
          </cell>
          <cell r="ER197">
            <v>0</v>
          </cell>
          <cell r="ES197" t="str">
            <v>C27</v>
          </cell>
          <cell r="ET197">
            <v>0</v>
          </cell>
          <cell r="EU197">
            <v>0</v>
          </cell>
          <cell r="EV197">
            <v>0</v>
          </cell>
          <cell r="EW197">
            <v>0</v>
          </cell>
          <cell r="EX197">
            <v>0</v>
          </cell>
          <cell r="EY197" t="str">
            <v>C31</v>
          </cell>
          <cell r="EZ197">
            <v>0</v>
          </cell>
          <cell r="FA197">
            <v>0</v>
          </cell>
          <cell r="FB197">
            <v>0</v>
          </cell>
          <cell r="FC197">
            <v>0</v>
          </cell>
          <cell r="FD197">
            <v>0</v>
          </cell>
          <cell r="FE197" t="str">
            <v>C32</v>
          </cell>
          <cell r="FF197">
            <v>0</v>
          </cell>
          <cell r="FG197">
            <v>0</v>
          </cell>
          <cell r="FH197">
            <v>0</v>
          </cell>
          <cell r="FI197">
            <v>0</v>
          </cell>
          <cell r="FJ197">
            <v>0</v>
          </cell>
          <cell r="FK197" t="str">
            <v>C33</v>
          </cell>
          <cell r="FL197">
            <v>0</v>
          </cell>
          <cell r="FM197">
            <v>0</v>
          </cell>
          <cell r="FN197">
            <v>0</v>
          </cell>
          <cell r="FO197">
            <v>0</v>
          </cell>
          <cell r="FP197">
            <v>0</v>
          </cell>
          <cell r="FQ197" t="str">
            <v>C34</v>
          </cell>
          <cell r="FR197">
            <v>0</v>
          </cell>
          <cell r="FS197">
            <v>0</v>
          </cell>
          <cell r="FT197">
            <v>0</v>
          </cell>
          <cell r="FU197">
            <v>0</v>
          </cell>
          <cell r="FV197">
            <v>0</v>
          </cell>
          <cell r="FW197" t="str">
            <v>C35</v>
          </cell>
          <cell r="FX197">
            <v>0</v>
          </cell>
          <cell r="FY197">
            <v>0</v>
          </cell>
          <cell r="FZ197">
            <v>0</v>
          </cell>
          <cell r="GA197">
            <v>0</v>
          </cell>
          <cell r="GB197">
            <v>0</v>
          </cell>
          <cell r="GC197" t="str">
            <v>C36</v>
          </cell>
          <cell r="GD197">
            <v>0</v>
          </cell>
          <cell r="GE197">
            <v>0</v>
          </cell>
          <cell r="GF197">
            <v>0</v>
          </cell>
          <cell r="GG197">
            <v>0</v>
          </cell>
          <cell r="GH197">
            <v>0</v>
          </cell>
          <cell r="GI197" t="str">
            <v>C37</v>
          </cell>
          <cell r="GJ197">
            <v>0</v>
          </cell>
          <cell r="GK197">
            <v>0</v>
          </cell>
          <cell r="GL197">
            <v>0</v>
          </cell>
          <cell r="GM197">
            <v>0</v>
          </cell>
          <cell r="GN197">
            <v>0</v>
          </cell>
          <cell r="GO197" t="str">
            <v>C38</v>
          </cell>
          <cell r="GP197">
            <v>0</v>
          </cell>
          <cell r="GQ197">
            <v>0</v>
          </cell>
          <cell r="GR197">
            <v>0</v>
          </cell>
          <cell r="GS197">
            <v>0</v>
          </cell>
          <cell r="GT197">
            <v>0</v>
          </cell>
          <cell r="GU197" t="str">
            <v>C39</v>
          </cell>
          <cell r="GV197">
            <v>0</v>
          </cell>
          <cell r="GW197">
            <v>0</v>
          </cell>
          <cell r="GX197">
            <v>0</v>
          </cell>
          <cell r="GY197">
            <v>0</v>
          </cell>
          <cell r="GZ197">
            <v>0</v>
          </cell>
          <cell r="HA197" t="str">
            <v>C310</v>
          </cell>
          <cell r="HB197">
            <v>0</v>
          </cell>
          <cell r="HG197" t="str">
            <v>C310</v>
          </cell>
          <cell r="HH197">
            <v>0</v>
          </cell>
          <cell r="HM197" t="str">
            <v/>
          </cell>
          <cell r="HN197" t="str">
            <v/>
          </cell>
          <cell r="HS197">
            <v>3239</v>
          </cell>
          <cell r="HT197" t="str">
            <v>PKN</v>
          </cell>
          <cell r="HU197">
            <v>0</v>
          </cell>
          <cell r="HV197" t="str">
            <v>IND</v>
          </cell>
          <cell r="HW197">
            <v>0</v>
          </cell>
          <cell r="HX197" t="str">
            <v>MAT-W</v>
          </cell>
          <cell r="HY197">
            <v>0</v>
          </cell>
          <cell r="HZ197" t="str">
            <v>SEJ-W</v>
          </cell>
          <cell r="IA197">
            <v>0</v>
          </cell>
          <cell r="IB197" t="str">
            <v>IGR-W</v>
          </cell>
          <cell r="IC197">
            <v>0</v>
          </cell>
          <cell r="ID197" t="str">
            <v>SBO</v>
          </cell>
          <cell r="IE197">
            <v>0</v>
          </cell>
          <cell r="IF197" t="str">
            <v>PJO</v>
          </cell>
          <cell r="IG197">
            <v>0</v>
          </cell>
          <cell r="IH197" t="str">
            <v>PRA</v>
          </cell>
          <cell r="II197">
            <v>0</v>
          </cell>
          <cell r="IJ197" t="str">
            <v>JAW</v>
          </cell>
          <cell r="IK197">
            <v>0</v>
          </cell>
          <cell r="IL197" t="str">
            <v>ARB</v>
          </cell>
          <cell r="IM197">
            <v>0</v>
          </cell>
          <cell r="IN197" t="str">
            <v>PKM</v>
          </cell>
          <cell r="IO197">
            <v>0</v>
          </cell>
          <cell r="IP197" t="str">
            <v>MAT-P</v>
          </cell>
          <cell r="IQ197">
            <v>0</v>
          </cell>
          <cell r="IR197" t="str">
            <v>BIO-P</v>
          </cell>
          <cell r="IS197">
            <v>0</v>
          </cell>
          <cell r="IT197" t="str">
            <v>FIS-P</v>
          </cell>
          <cell r="IU197">
            <v>0</v>
          </cell>
          <cell r="IV197" t="str">
            <v>KIM-P</v>
          </cell>
          <cell r="IW197">
            <v>0</v>
          </cell>
          <cell r="IX197" t="str">
            <v>GEO-L</v>
          </cell>
          <cell r="IY197">
            <v>0</v>
          </cell>
          <cell r="IZ197" t="str">
            <v>JEP-L</v>
          </cell>
          <cell r="JA197">
            <v>0</v>
          </cell>
        </row>
        <row r="198">
          <cell r="Q198" t="str">
            <v/>
          </cell>
          <cell r="AB198">
            <v>195</v>
          </cell>
          <cell r="AC198">
            <v>4</v>
          </cell>
          <cell r="AD198">
            <v>3240</v>
          </cell>
          <cell r="AE198" t="str">
            <v>0012177971</v>
          </cell>
          <cell r="AF198" t="str">
            <v>ANISA NURKHAYATI</v>
          </cell>
          <cell r="AG198" t="str">
            <v>P</v>
          </cell>
          <cell r="AH198" t="str">
            <v>10-AK.2</v>
          </cell>
          <cell r="AI198" t="str">
            <v>AGM</v>
          </cell>
          <cell r="AJ198">
            <v>0</v>
          </cell>
          <cell r="AK198">
            <v>0</v>
          </cell>
          <cell r="AL198">
            <v>0</v>
          </cell>
          <cell r="AM198">
            <v>0</v>
          </cell>
          <cell r="AN198">
            <v>0</v>
          </cell>
          <cell r="AO198" t="str">
            <v>PKN</v>
          </cell>
          <cell r="AP198">
            <v>0</v>
          </cell>
          <cell r="AQ198">
            <v>0</v>
          </cell>
          <cell r="AR198">
            <v>0</v>
          </cell>
          <cell r="AS198">
            <v>0</v>
          </cell>
          <cell r="AT198">
            <v>0</v>
          </cell>
          <cell r="AU198" t="str">
            <v>IND</v>
          </cell>
          <cell r="AV198">
            <v>0</v>
          </cell>
          <cell r="AW198">
            <v>0</v>
          </cell>
          <cell r="AX198">
            <v>0</v>
          </cell>
          <cell r="AY198">
            <v>0</v>
          </cell>
          <cell r="AZ198">
            <v>0</v>
          </cell>
          <cell r="BA198" t="str">
            <v>MAT</v>
          </cell>
          <cell r="BB198">
            <v>0</v>
          </cell>
          <cell r="BC198">
            <v>0</v>
          </cell>
          <cell r="BD198">
            <v>0</v>
          </cell>
          <cell r="BE198">
            <v>0</v>
          </cell>
          <cell r="BF198">
            <v>0</v>
          </cell>
          <cell r="BG198" t="str">
            <v>SEJ</v>
          </cell>
          <cell r="BH198">
            <v>0</v>
          </cell>
          <cell r="BI198">
            <v>0</v>
          </cell>
          <cell r="BJ198">
            <v>0</v>
          </cell>
          <cell r="BK198">
            <v>0</v>
          </cell>
          <cell r="BL198">
            <v>0</v>
          </cell>
          <cell r="BM198" t="str">
            <v>ING</v>
          </cell>
          <cell r="BN198">
            <v>0</v>
          </cell>
          <cell r="BO198">
            <v>0</v>
          </cell>
          <cell r="BP198">
            <v>0</v>
          </cell>
          <cell r="BQ198">
            <v>0</v>
          </cell>
          <cell r="BR198">
            <v>0</v>
          </cell>
          <cell r="BS198" t="str">
            <v>SBU</v>
          </cell>
          <cell r="BT198">
            <v>0</v>
          </cell>
          <cell r="BU198">
            <v>0</v>
          </cell>
          <cell r="BV198">
            <v>0</v>
          </cell>
          <cell r="BW198">
            <v>0</v>
          </cell>
          <cell r="BX198">
            <v>0</v>
          </cell>
          <cell r="BY198" t="str">
            <v>KWU</v>
          </cell>
          <cell r="BZ198">
            <v>0</v>
          </cell>
          <cell r="CA198">
            <v>0</v>
          </cell>
          <cell r="CB198">
            <v>0</v>
          </cell>
          <cell r="CC198">
            <v>0</v>
          </cell>
          <cell r="CD198">
            <v>0</v>
          </cell>
          <cell r="CE198" t="str">
            <v>POR</v>
          </cell>
          <cell r="CF198">
            <v>0</v>
          </cell>
          <cell r="CG198">
            <v>0</v>
          </cell>
          <cell r="CH198">
            <v>0</v>
          </cell>
          <cell r="CI198">
            <v>0</v>
          </cell>
          <cell r="CJ198">
            <v>0</v>
          </cell>
          <cell r="CK198" t="str">
            <v>JAW</v>
          </cell>
          <cell r="CL198">
            <v>0</v>
          </cell>
          <cell r="CM198">
            <v>0</v>
          </cell>
          <cell r="CN198">
            <v>0</v>
          </cell>
          <cell r="CO198">
            <v>0</v>
          </cell>
          <cell r="CP198">
            <v>0</v>
          </cell>
          <cell r="CQ198" t="str">
            <v>C11</v>
          </cell>
          <cell r="CR198">
            <v>0</v>
          </cell>
          <cell r="CS198">
            <v>0</v>
          </cell>
          <cell r="CT198">
            <v>0</v>
          </cell>
          <cell r="CU198">
            <v>0</v>
          </cell>
          <cell r="CV198">
            <v>0</v>
          </cell>
          <cell r="CW198" t="str">
            <v>C12</v>
          </cell>
          <cell r="CX198">
            <v>0</v>
          </cell>
          <cell r="CY198">
            <v>0</v>
          </cell>
          <cell r="CZ198">
            <v>0</v>
          </cell>
          <cell r="DA198">
            <v>0</v>
          </cell>
          <cell r="DB198">
            <v>0</v>
          </cell>
          <cell r="DC198" t="str">
            <v>C13</v>
          </cell>
          <cell r="DD198">
            <v>0</v>
          </cell>
          <cell r="DE198">
            <v>0</v>
          </cell>
          <cell r="DF198">
            <v>0</v>
          </cell>
          <cell r="DG198">
            <v>0</v>
          </cell>
          <cell r="DH198">
            <v>0</v>
          </cell>
          <cell r="DI198" t="str">
            <v>C21</v>
          </cell>
          <cell r="DJ198">
            <v>0</v>
          </cell>
          <cell r="DK198">
            <v>0</v>
          </cell>
          <cell r="DL198">
            <v>0</v>
          </cell>
          <cell r="DM198">
            <v>0</v>
          </cell>
          <cell r="DN198">
            <v>0</v>
          </cell>
          <cell r="DO198" t="str">
            <v>C22</v>
          </cell>
          <cell r="DP198">
            <v>0</v>
          </cell>
          <cell r="DQ198">
            <v>0</v>
          </cell>
          <cell r="DR198">
            <v>0</v>
          </cell>
          <cell r="DS198">
            <v>0</v>
          </cell>
          <cell r="DT198">
            <v>0</v>
          </cell>
          <cell r="DU198" t="str">
            <v>C23</v>
          </cell>
          <cell r="DV198">
            <v>0</v>
          </cell>
          <cell r="DW198">
            <v>0</v>
          </cell>
          <cell r="DX198">
            <v>0</v>
          </cell>
          <cell r="DY198">
            <v>0</v>
          </cell>
          <cell r="DZ198">
            <v>0</v>
          </cell>
          <cell r="EA198" t="str">
            <v>C24</v>
          </cell>
          <cell r="EB198">
            <v>0</v>
          </cell>
          <cell r="EC198">
            <v>0</v>
          </cell>
          <cell r="ED198">
            <v>0</v>
          </cell>
          <cell r="EE198">
            <v>0</v>
          </cell>
          <cell r="EF198">
            <v>0</v>
          </cell>
          <cell r="EG198" t="str">
            <v>C25</v>
          </cell>
          <cell r="EH198">
            <v>0</v>
          </cell>
          <cell r="EI198">
            <v>0</v>
          </cell>
          <cell r="EJ198">
            <v>0</v>
          </cell>
          <cell r="EK198">
            <v>0</v>
          </cell>
          <cell r="EL198">
            <v>0</v>
          </cell>
          <cell r="EM198" t="str">
            <v>C26</v>
          </cell>
          <cell r="EN198">
            <v>0</v>
          </cell>
          <cell r="EO198">
            <v>0</v>
          </cell>
          <cell r="EP198">
            <v>0</v>
          </cell>
          <cell r="EQ198">
            <v>0</v>
          </cell>
          <cell r="ER198">
            <v>0</v>
          </cell>
          <cell r="ES198" t="str">
            <v>C27</v>
          </cell>
          <cell r="ET198">
            <v>0</v>
          </cell>
          <cell r="EU198">
            <v>0</v>
          </cell>
          <cell r="EV198">
            <v>0</v>
          </cell>
          <cell r="EW198">
            <v>0</v>
          </cell>
          <cell r="EX198">
            <v>0</v>
          </cell>
          <cell r="EY198" t="str">
            <v>C31</v>
          </cell>
          <cell r="EZ198">
            <v>0</v>
          </cell>
          <cell r="FA198">
            <v>0</v>
          </cell>
          <cell r="FB198">
            <v>0</v>
          </cell>
          <cell r="FC198">
            <v>0</v>
          </cell>
          <cell r="FD198">
            <v>0</v>
          </cell>
          <cell r="FE198" t="str">
            <v>C32</v>
          </cell>
          <cell r="FF198">
            <v>0</v>
          </cell>
          <cell r="FG198">
            <v>0</v>
          </cell>
          <cell r="FH198">
            <v>0</v>
          </cell>
          <cell r="FI198">
            <v>0</v>
          </cell>
          <cell r="FJ198">
            <v>0</v>
          </cell>
          <cell r="FK198" t="str">
            <v>C33</v>
          </cell>
          <cell r="FL198">
            <v>0</v>
          </cell>
          <cell r="FM198">
            <v>0</v>
          </cell>
          <cell r="FN198">
            <v>0</v>
          </cell>
          <cell r="FO198">
            <v>0</v>
          </cell>
          <cell r="FP198">
            <v>0</v>
          </cell>
          <cell r="FQ198" t="str">
            <v>C34</v>
          </cell>
          <cell r="FR198">
            <v>0</v>
          </cell>
          <cell r="FS198">
            <v>0</v>
          </cell>
          <cell r="FT198">
            <v>0</v>
          </cell>
          <cell r="FU198">
            <v>0</v>
          </cell>
          <cell r="FV198">
            <v>0</v>
          </cell>
          <cell r="FW198" t="str">
            <v>C35</v>
          </cell>
          <cell r="FX198">
            <v>0</v>
          </cell>
          <cell r="FY198">
            <v>0</v>
          </cell>
          <cell r="FZ198">
            <v>0</v>
          </cell>
          <cell r="GA198">
            <v>0</v>
          </cell>
          <cell r="GB198">
            <v>0</v>
          </cell>
          <cell r="GC198" t="str">
            <v>C36</v>
          </cell>
          <cell r="GD198">
            <v>0</v>
          </cell>
          <cell r="GE198">
            <v>0</v>
          </cell>
          <cell r="GF198">
            <v>0</v>
          </cell>
          <cell r="GG198">
            <v>0</v>
          </cell>
          <cell r="GH198">
            <v>0</v>
          </cell>
          <cell r="GI198" t="str">
            <v>C37</v>
          </cell>
          <cell r="GJ198">
            <v>0</v>
          </cell>
          <cell r="GK198">
            <v>0</v>
          </cell>
          <cell r="GL198">
            <v>0</v>
          </cell>
          <cell r="GM198">
            <v>0</v>
          </cell>
          <cell r="GN198">
            <v>0</v>
          </cell>
          <cell r="GO198" t="str">
            <v>C38</v>
          </cell>
          <cell r="GP198">
            <v>0</v>
          </cell>
          <cell r="GQ198">
            <v>0</v>
          </cell>
          <cell r="GR198">
            <v>0</v>
          </cell>
          <cell r="GS198">
            <v>0</v>
          </cell>
          <cell r="GT198">
            <v>0</v>
          </cell>
          <cell r="GU198" t="str">
            <v>C39</v>
          </cell>
          <cell r="GV198">
            <v>0</v>
          </cell>
          <cell r="GW198">
            <v>0</v>
          </cell>
          <cell r="GX198">
            <v>0</v>
          </cell>
          <cell r="GY198">
            <v>0</v>
          </cell>
          <cell r="GZ198">
            <v>0</v>
          </cell>
          <cell r="HA198" t="str">
            <v>C310</v>
          </cell>
          <cell r="HB198">
            <v>0</v>
          </cell>
          <cell r="HG198" t="str">
            <v>C310</v>
          </cell>
          <cell r="HH198">
            <v>0</v>
          </cell>
          <cell r="HM198" t="str">
            <v/>
          </cell>
          <cell r="HN198" t="str">
            <v/>
          </cell>
          <cell r="HS198">
            <v>3240</v>
          </cell>
          <cell r="HT198" t="str">
            <v>PKN</v>
          </cell>
          <cell r="HU198">
            <v>0</v>
          </cell>
          <cell r="HV198" t="str">
            <v>IND</v>
          </cell>
          <cell r="HW198">
            <v>0</v>
          </cell>
          <cell r="HX198" t="str">
            <v>MAT-W</v>
          </cell>
          <cell r="HY198">
            <v>0</v>
          </cell>
          <cell r="HZ198" t="str">
            <v>SEJ-W</v>
          </cell>
          <cell r="IA198">
            <v>0</v>
          </cell>
          <cell r="IB198" t="str">
            <v>IGR-W</v>
          </cell>
          <cell r="IC198">
            <v>0</v>
          </cell>
          <cell r="ID198" t="str">
            <v>SBO</v>
          </cell>
          <cell r="IE198">
            <v>0</v>
          </cell>
          <cell r="IF198" t="str">
            <v>PJO</v>
          </cell>
          <cell r="IG198">
            <v>0</v>
          </cell>
          <cell r="IH198" t="str">
            <v>PRA</v>
          </cell>
          <cell r="II198">
            <v>0</v>
          </cell>
          <cell r="IJ198" t="str">
            <v>JAW</v>
          </cell>
          <cell r="IK198">
            <v>0</v>
          </cell>
          <cell r="IL198" t="str">
            <v>ARB</v>
          </cell>
          <cell r="IM198">
            <v>0</v>
          </cell>
          <cell r="IN198" t="str">
            <v>PKM</v>
          </cell>
          <cell r="IO198">
            <v>0</v>
          </cell>
          <cell r="IP198" t="str">
            <v>MAT-P</v>
          </cell>
          <cell r="IQ198">
            <v>0</v>
          </cell>
          <cell r="IR198" t="str">
            <v>BIO-P</v>
          </cell>
          <cell r="IS198">
            <v>0</v>
          </cell>
          <cell r="IT198" t="str">
            <v>FIS-P</v>
          </cell>
          <cell r="IU198">
            <v>0</v>
          </cell>
          <cell r="IV198" t="str">
            <v>KIM-P</v>
          </cell>
          <cell r="IW198">
            <v>0</v>
          </cell>
          <cell r="IX198" t="str">
            <v>GEO-L</v>
          </cell>
          <cell r="IY198">
            <v>0</v>
          </cell>
          <cell r="IZ198" t="str">
            <v>JEP-L</v>
          </cell>
          <cell r="JA198">
            <v>0</v>
          </cell>
        </row>
        <row r="199">
          <cell r="Q199" t="str">
            <v/>
          </cell>
          <cell r="AB199">
            <v>196</v>
          </cell>
          <cell r="AC199">
            <v>5</v>
          </cell>
          <cell r="AD199">
            <v>3241</v>
          </cell>
          <cell r="AE199" t="str">
            <v>0011616642</v>
          </cell>
          <cell r="AF199" t="str">
            <v>ANJAS NAWANG PRATAMA</v>
          </cell>
          <cell r="AG199" t="str">
            <v>L</v>
          </cell>
          <cell r="AH199" t="str">
            <v>10-AK.2</v>
          </cell>
          <cell r="AI199" t="str">
            <v>AGM</v>
          </cell>
          <cell r="AJ199">
            <v>0</v>
          </cell>
          <cell r="AK199">
            <v>0</v>
          </cell>
          <cell r="AL199">
            <v>0</v>
          </cell>
          <cell r="AM199">
            <v>0</v>
          </cell>
          <cell r="AN199">
            <v>0</v>
          </cell>
          <cell r="AO199" t="str">
            <v>PKN</v>
          </cell>
          <cell r="AP199">
            <v>0</v>
          </cell>
          <cell r="AQ199">
            <v>0</v>
          </cell>
          <cell r="AR199">
            <v>0</v>
          </cell>
          <cell r="AS199">
            <v>0</v>
          </cell>
          <cell r="AT199">
            <v>0</v>
          </cell>
          <cell r="AU199" t="str">
            <v>IND</v>
          </cell>
          <cell r="AV199">
            <v>0</v>
          </cell>
          <cell r="AW199">
            <v>0</v>
          </cell>
          <cell r="AX199">
            <v>0</v>
          </cell>
          <cell r="AY199">
            <v>0</v>
          </cell>
          <cell r="AZ199">
            <v>0</v>
          </cell>
          <cell r="BA199" t="str">
            <v>MAT</v>
          </cell>
          <cell r="BB199">
            <v>0</v>
          </cell>
          <cell r="BC199">
            <v>0</v>
          </cell>
          <cell r="BD199">
            <v>0</v>
          </cell>
          <cell r="BE199">
            <v>0</v>
          </cell>
          <cell r="BF199">
            <v>0</v>
          </cell>
          <cell r="BG199" t="str">
            <v>SEJ</v>
          </cell>
          <cell r="BH199">
            <v>0</v>
          </cell>
          <cell r="BI199">
            <v>0</v>
          </cell>
          <cell r="BJ199">
            <v>0</v>
          </cell>
          <cell r="BK199">
            <v>0</v>
          </cell>
          <cell r="BL199">
            <v>0</v>
          </cell>
          <cell r="BM199" t="str">
            <v>ING</v>
          </cell>
          <cell r="BN199">
            <v>0</v>
          </cell>
          <cell r="BO199">
            <v>0</v>
          </cell>
          <cell r="BP199">
            <v>0</v>
          </cell>
          <cell r="BQ199">
            <v>0</v>
          </cell>
          <cell r="BR199">
            <v>0</v>
          </cell>
          <cell r="BS199" t="str">
            <v>SBU</v>
          </cell>
          <cell r="BT199">
            <v>0</v>
          </cell>
          <cell r="BU199">
            <v>0</v>
          </cell>
          <cell r="BV199">
            <v>0</v>
          </cell>
          <cell r="BW199">
            <v>0</v>
          </cell>
          <cell r="BX199">
            <v>0</v>
          </cell>
          <cell r="BY199" t="str">
            <v>KWU</v>
          </cell>
          <cell r="BZ199">
            <v>0</v>
          </cell>
          <cell r="CA199">
            <v>0</v>
          </cell>
          <cell r="CB199">
            <v>0</v>
          </cell>
          <cell r="CC199">
            <v>0</v>
          </cell>
          <cell r="CD199">
            <v>0</v>
          </cell>
          <cell r="CE199" t="str">
            <v>POR</v>
          </cell>
          <cell r="CF199">
            <v>0</v>
          </cell>
          <cell r="CG199">
            <v>0</v>
          </cell>
          <cell r="CH199">
            <v>0</v>
          </cell>
          <cell r="CI199">
            <v>0</v>
          </cell>
          <cell r="CJ199">
            <v>0</v>
          </cell>
          <cell r="CK199" t="str">
            <v>JAW</v>
          </cell>
          <cell r="CL199">
            <v>0</v>
          </cell>
          <cell r="CM199">
            <v>0</v>
          </cell>
          <cell r="CN199">
            <v>0</v>
          </cell>
          <cell r="CO199">
            <v>0</v>
          </cell>
          <cell r="CP199">
            <v>0</v>
          </cell>
          <cell r="CQ199" t="str">
            <v>C11</v>
          </cell>
          <cell r="CR199">
            <v>0</v>
          </cell>
          <cell r="CS199">
            <v>0</v>
          </cell>
          <cell r="CT199">
            <v>0</v>
          </cell>
          <cell r="CU199">
            <v>0</v>
          </cell>
          <cell r="CV199">
            <v>0</v>
          </cell>
          <cell r="CW199" t="str">
            <v>C12</v>
          </cell>
          <cell r="CX199">
            <v>0</v>
          </cell>
          <cell r="CY199">
            <v>0</v>
          </cell>
          <cell r="CZ199">
            <v>0</v>
          </cell>
          <cell r="DA199">
            <v>0</v>
          </cell>
          <cell r="DB199">
            <v>0</v>
          </cell>
          <cell r="DC199" t="str">
            <v>C13</v>
          </cell>
          <cell r="DD199">
            <v>0</v>
          </cell>
          <cell r="DE199">
            <v>0</v>
          </cell>
          <cell r="DF199">
            <v>0</v>
          </cell>
          <cell r="DG199">
            <v>0</v>
          </cell>
          <cell r="DH199">
            <v>0</v>
          </cell>
          <cell r="DI199" t="str">
            <v>C21</v>
          </cell>
          <cell r="DJ199">
            <v>0</v>
          </cell>
          <cell r="DK199">
            <v>0</v>
          </cell>
          <cell r="DL199">
            <v>0</v>
          </cell>
          <cell r="DM199">
            <v>0</v>
          </cell>
          <cell r="DN199">
            <v>0</v>
          </cell>
          <cell r="DO199" t="str">
            <v>C22</v>
          </cell>
          <cell r="DP199">
            <v>0</v>
          </cell>
          <cell r="DQ199">
            <v>0</v>
          </cell>
          <cell r="DR199">
            <v>0</v>
          </cell>
          <cell r="DS199">
            <v>0</v>
          </cell>
          <cell r="DT199">
            <v>0</v>
          </cell>
          <cell r="DU199" t="str">
            <v>C23</v>
          </cell>
          <cell r="DV199">
            <v>0</v>
          </cell>
          <cell r="DW199">
            <v>0</v>
          </cell>
          <cell r="DX199">
            <v>0</v>
          </cell>
          <cell r="DY199">
            <v>0</v>
          </cell>
          <cell r="DZ199">
            <v>0</v>
          </cell>
          <cell r="EA199" t="str">
            <v>C24</v>
          </cell>
          <cell r="EB199">
            <v>0</v>
          </cell>
          <cell r="EC199">
            <v>0</v>
          </cell>
          <cell r="ED199">
            <v>0</v>
          </cell>
          <cell r="EE199">
            <v>0</v>
          </cell>
          <cell r="EF199">
            <v>0</v>
          </cell>
          <cell r="EG199" t="str">
            <v>C25</v>
          </cell>
          <cell r="EH199">
            <v>0</v>
          </cell>
          <cell r="EI199">
            <v>0</v>
          </cell>
          <cell r="EJ199">
            <v>0</v>
          </cell>
          <cell r="EK199">
            <v>0</v>
          </cell>
          <cell r="EL199">
            <v>0</v>
          </cell>
          <cell r="EM199" t="str">
            <v>C26</v>
          </cell>
          <cell r="EN199">
            <v>0</v>
          </cell>
          <cell r="EO199">
            <v>0</v>
          </cell>
          <cell r="EP199">
            <v>0</v>
          </cell>
          <cell r="EQ199">
            <v>0</v>
          </cell>
          <cell r="ER199">
            <v>0</v>
          </cell>
          <cell r="ES199" t="str">
            <v>C27</v>
          </cell>
          <cell r="ET199">
            <v>0</v>
          </cell>
          <cell r="EU199">
            <v>0</v>
          </cell>
          <cell r="EV199">
            <v>0</v>
          </cell>
          <cell r="EW199">
            <v>0</v>
          </cell>
          <cell r="EX199">
            <v>0</v>
          </cell>
          <cell r="EY199" t="str">
            <v>C31</v>
          </cell>
          <cell r="EZ199">
            <v>0</v>
          </cell>
          <cell r="FA199">
            <v>0</v>
          </cell>
          <cell r="FB199">
            <v>0</v>
          </cell>
          <cell r="FC199">
            <v>0</v>
          </cell>
          <cell r="FD199">
            <v>0</v>
          </cell>
          <cell r="FE199" t="str">
            <v>C32</v>
          </cell>
          <cell r="FF199">
            <v>0</v>
          </cell>
          <cell r="FG199">
            <v>0</v>
          </cell>
          <cell r="FH199">
            <v>0</v>
          </cell>
          <cell r="FI199">
            <v>0</v>
          </cell>
          <cell r="FJ199">
            <v>0</v>
          </cell>
          <cell r="FK199" t="str">
            <v>C33</v>
          </cell>
          <cell r="FL199">
            <v>0</v>
          </cell>
          <cell r="FM199">
            <v>0</v>
          </cell>
          <cell r="FN199">
            <v>0</v>
          </cell>
          <cell r="FO199">
            <v>0</v>
          </cell>
          <cell r="FP199">
            <v>0</v>
          </cell>
          <cell r="FQ199" t="str">
            <v>C34</v>
          </cell>
          <cell r="FR199">
            <v>0</v>
          </cell>
          <cell r="FS199">
            <v>0</v>
          </cell>
          <cell r="FT199">
            <v>0</v>
          </cell>
          <cell r="FU199">
            <v>0</v>
          </cell>
          <cell r="FV199">
            <v>0</v>
          </cell>
          <cell r="FW199" t="str">
            <v>C35</v>
          </cell>
          <cell r="FX199">
            <v>0</v>
          </cell>
          <cell r="FY199">
            <v>0</v>
          </cell>
          <cell r="FZ199">
            <v>0</v>
          </cell>
          <cell r="GA199">
            <v>0</v>
          </cell>
          <cell r="GB199">
            <v>0</v>
          </cell>
          <cell r="GC199" t="str">
            <v>C36</v>
          </cell>
          <cell r="GD199">
            <v>0</v>
          </cell>
          <cell r="GE199">
            <v>0</v>
          </cell>
          <cell r="GF199">
            <v>0</v>
          </cell>
          <cell r="GG199">
            <v>0</v>
          </cell>
          <cell r="GH199">
            <v>0</v>
          </cell>
          <cell r="GI199" t="str">
            <v>C37</v>
          </cell>
          <cell r="GJ199">
            <v>0</v>
          </cell>
          <cell r="GK199">
            <v>0</v>
          </cell>
          <cell r="GL199">
            <v>0</v>
          </cell>
          <cell r="GM199">
            <v>0</v>
          </cell>
          <cell r="GN199">
            <v>0</v>
          </cell>
          <cell r="GO199" t="str">
            <v>C38</v>
          </cell>
          <cell r="GP199">
            <v>0</v>
          </cell>
          <cell r="GQ199">
            <v>0</v>
          </cell>
          <cell r="GR199">
            <v>0</v>
          </cell>
          <cell r="GS199">
            <v>0</v>
          </cell>
          <cell r="GT199">
            <v>0</v>
          </cell>
          <cell r="GU199" t="str">
            <v>C39</v>
          </cell>
          <cell r="GV199">
            <v>0</v>
          </cell>
          <cell r="GW199">
            <v>0</v>
          </cell>
          <cell r="GX199">
            <v>0</v>
          </cell>
          <cell r="GY199">
            <v>0</v>
          </cell>
          <cell r="GZ199">
            <v>0</v>
          </cell>
          <cell r="HA199" t="str">
            <v>C310</v>
          </cell>
          <cell r="HB199">
            <v>0</v>
          </cell>
          <cell r="HG199" t="str">
            <v>C310</v>
          </cell>
          <cell r="HH199">
            <v>0</v>
          </cell>
          <cell r="HM199" t="str">
            <v/>
          </cell>
          <cell r="HN199" t="str">
            <v/>
          </cell>
          <cell r="HS199">
            <v>3241</v>
          </cell>
          <cell r="HT199" t="str">
            <v>PKN</v>
          </cell>
          <cell r="HU199">
            <v>0</v>
          </cell>
          <cell r="HV199" t="str">
            <v>IND</v>
          </cell>
          <cell r="HW199">
            <v>0</v>
          </cell>
          <cell r="HX199" t="str">
            <v>MAT-W</v>
          </cell>
          <cell r="HY199">
            <v>0</v>
          </cell>
          <cell r="HZ199" t="str">
            <v>SEJ-W</v>
          </cell>
          <cell r="IA199">
            <v>0</v>
          </cell>
          <cell r="IB199" t="str">
            <v>IGR-W</v>
          </cell>
          <cell r="IC199">
            <v>0</v>
          </cell>
          <cell r="ID199" t="str">
            <v>SBO</v>
          </cell>
          <cell r="IE199">
            <v>0</v>
          </cell>
          <cell r="IF199" t="str">
            <v>PJO</v>
          </cell>
          <cell r="IG199">
            <v>0</v>
          </cell>
          <cell r="IH199" t="str">
            <v>PRA</v>
          </cell>
          <cell r="II199">
            <v>0</v>
          </cell>
          <cell r="IJ199" t="str">
            <v>JAW</v>
          </cell>
          <cell r="IK199">
            <v>0</v>
          </cell>
          <cell r="IL199" t="str">
            <v>ARB</v>
          </cell>
          <cell r="IM199">
            <v>0</v>
          </cell>
          <cell r="IN199" t="str">
            <v>PKM</v>
          </cell>
          <cell r="IO199">
            <v>0</v>
          </cell>
          <cell r="IP199" t="str">
            <v>MAT-P</v>
          </cell>
          <cell r="IQ199">
            <v>0</v>
          </cell>
          <cell r="IR199" t="str">
            <v>BIO-P</v>
          </cell>
          <cell r="IS199">
            <v>0</v>
          </cell>
          <cell r="IT199" t="str">
            <v>FIS-P</v>
          </cell>
          <cell r="IU199">
            <v>0</v>
          </cell>
          <cell r="IV199" t="str">
            <v>KIM-P</v>
          </cell>
          <cell r="IW199">
            <v>0</v>
          </cell>
          <cell r="IX199" t="str">
            <v>GEO-L</v>
          </cell>
          <cell r="IY199">
            <v>0</v>
          </cell>
          <cell r="IZ199" t="str">
            <v>JEP-L</v>
          </cell>
          <cell r="JA199">
            <v>0</v>
          </cell>
        </row>
        <row r="200">
          <cell r="Q200" t="str">
            <v/>
          </cell>
          <cell r="AB200">
            <v>197</v>
          </cell>
          <cell r="AC200">
            <v>6</v>
          </cell>
          <cell r="AD200">
            <v>3242</v>
          </cell>
          <cell r="AE200" t="str">
            <v>0002801148</v>
          </cell>
          <cell r="AF200" t="str">
            <v>ARIF FATAKHUL ROHMAN</v>
          </cell>
          <cell r="AG200" t="str">
            <v>L</v>
          </cell>
          <cell r="AH200" t="str">
            <v>10-AK.2</v>
          </cell>
          <cell r="AI200" t="str">
            <v>AGM</v>
          </cell>
          <cell r="AJ200">
            <v>0</v>
          </cell>
          <cell r="AK200">
            <v>0</v>
          </cell>
          <cell r="AL200">
            <v>0</v>
          </cell>
          <cell r="AM200">
            <v>0</v>
          </cell>
          <cell r="AN200">
            <v>0</v>
          </cell>
          <cell r="AO200" t="str">
            <v>PKN</v>
          </cell>
          <cell r="AP200">
            <v>0</v>
          </cell>
          <cell r="AQ200">
            <v>0</v>
          </cell>
          <cell r="AR200">
            <v>0</v>
          </cell>
          <cell r="AS200">
            <v>0</v>
          </cell>
          <cell r="AT200">
            <v>0</v>
          </cell>
          <cell r="AU200" t="str">
            <v>IND</v>
          </cell>
          <cell r="AV200">
            <v>0</v>
          </cell>
          <cell r="AW200">
            <v>0</v>
          </cell>
          <cell r="AX200">
            <v>0</v>
          </cell>
          <cell r="AY200">
            <v>0</v>
          </cell>
          <cell r="AZ200">
            <v>0</v>
          </cell>
          <cell r="BA200" t="str">
            <v>MAT</v>
          </cell>
          <cell r="BB200">
            <v>0</v>
          </cell>
          <cell r="BC200">
            <v>0</v>
          </cell>
          <cell r="BD200">
            <v>0</v>
          </cell>
          <cell r="BE200">
            <v>0</v>
          </cell>
          <cell r="BF200">
            <v>0</v>
          </cell>
          <cell r="BG200" t="str">
            <v>SEJ</v>
          </cell>
          <cell r="BH200">
            <v>0</v>
          </cell>
          <cell r="BI200">
            <v>0</v>
          </cell>
          <cell r="BJ200">
            <v>0</v>
          </cell>
          <cell r="BK200">
            <v>0</v>
          </cell>
          <cell r="BL200">
            <v>0</v>
          </cell>
          <cell r="BM200" t="str">
            <v>ING</v>
          </cell>
          <cell r="BN200">
            <v>0</v>
          </cell>
          <cell r="BO200">
            <v>0</v>
          </cell>
          <cell r="BP200">
            <v>0</v>
          </cell>
          <cell r="BQ200">
            <v>0</v>
          </cell>
          <cell r="BR200">
            <v>0</v>
          </cell>
          <cell r="BS200" t="str">
            <v>SBU</v>
          </cell>
          <cell r="BT200">
            <v>0</v>
          </cell>
          <cell r="BU200">
            <v>0</v>
          </cell>
          <cell r="BV200">
            <v>0</v>
          </cell>
          <cell r="BW200">
            <v>0</v>
          </cell>
          <cell r="BX200">
            <v>0</v>
          </cell>
          <cell r="BY200" t="str">
            <v>KWU</v>
          </cell>
          <cell r="BZ200">
            <v>0</v>
          </cell>
          <cell r="CA200">
            <v>0</v>
          </cell>
          <cell r="CB200">
            <v>0</v>
          </cell>
          <cell r="CC200">
            <v>0</v>
          </cell>
          <cell r="CD200">
            <v>0</v>
          </cell>
          <cell r="CE200" t="str">
            <v>POR</v>
          </cell>
          <cell r="CF200">
            <v>0</v>
          </cell>
          <cell r="CG200">
            <v>0</v>
          </cell>
          <cell r="CH200">
            <v>0</v>
          </cell>
          <cell r="CI200">
            <v>0</v>
          </cell>
          <cell r="CJ200">
            <v>0</v>
          </cell>
          <cell r="CK200" t="str">
            <v>JAW</v>
          </cell>
          <cell r="CL200">
            <v>0</v>
          </cell>
          <cell r="CM200">
            <v>0</v>
          </cell>
          <cell r="CN200">
            <v>0</v>
          </cell>
          <cell r="CO200">
            <v>0</v>
          </cell>
          <cell r="CP200">
            <v>0</v>
          </cell>
          <cell r="CQ200" t="str">
            <v>C11</v>
          </cell>
          <cell r="CR200">
            <v>0</v>
          </cell>
          <cell r="CS200">
            <v>0</v>
          </cell>
          <cell r="CT200">
            <v>0</v>
          </cell>
          <cell r="CU200">
            <v>0</v>
          </cell>
          <cell r="CV200">
            <v>0</v>
          </cell>
          <cell r="CW200" t="str">
            <v>C12</v>
          </cell>
          <cell r="CX200">
            <v>0</v>
          </cell>
          <cell r="CY200">
            <v>0</v>
          </cell>
          <cell r="CZ200">
            <v>0</v>
          </cell>
          <cell r="DA200">
            <v>0</v>
          </cell>
          <cell r="DB200">
            <v>0</v>
          </cell>
          <cell r="DC200" t="str">
            <v>C13</v>
          </cell>
          <cell r="DD200">
            <v>0</v>
          </cell>
          <cell r="DE200">
            <v>0</v>
          </cell>
          <cell r="DF200">
            <v>0</v>
          </cell>
          <cell r="DG200">
            <v>0</v>
          </cell>
          <cell r="DH200">
            <v>0</v>
          </cell>
          <cell r="DI200" t="str">
            <v>C21</v>
          </cell>
          <cell r="DJ200">
            <v>0</v>
          </cell>
          <cell r="DK200">
            <v>0</v>
          </cell>
          <cell r="DL200">
            <v>0</v>
          </cell>
          <cell r="DM200">
            <v>0</v>
          </cell>
          <cell r="DN200">
            <v>0</v>
          </cell>
          <cell r="DO200" t="str">
            <v>C22</v>
          </cell>
          <cell r="DP200">
            <v>0</v>
          </cell>
          <cell r="DQ200">
            <v>0</v>
          </cell>
          <cell r="DR200">
            <v>0</v>
          </cell>
          <cell r="DS200">
            <v>0</v>
          </cell>
          <cell r="DT200">
            <v>0</v>
          </cell>
          <cell r="DU200" t="str">
            <v>C23</v>
          </cell>
          <cell r="DV200">
            <v>0</v>
          </cell>
          <cell r="DW200">
            <v>0</v>
          </cell>
          <cell r="DX200">
            <v>0</v>
          </cell>
          <cell r="DY200">
            <v>0</v>
          </cell>
          <cell r="DZ200">
            <v>0</v>
          </cell>
          <cell r="EA200" t="str">
            <v>C24</v>
          </cell>
          <cell r="EB200">
            <v>0</v>
          </cell>
          <cell r="EC200">
            <v>0</v>
          </cell>
          <cell r="ED200">
            <v>0</v>
          </cell>
          <cell r="EE200">
            <v>0</v>
          </cell>
          <cell r="EF200">
            <v>0</v>
          </cell>
          <cell r="EG200" t="str">
            <v>C25</v>
          </cell>
          <cell r="EH200">
            <v>0</v>
          </cell>
          <cell r="EI200">
            <v>0</v>
          </cell>
          <cell r="EJ200">
            <v>0</v>
          </cell>
          <cell r="EK200">
            <v>0</v>
          </cell>
          <cell r="EL200">
            <v>0</v>
          </cell>
          <cell r="EM200" t="str">
            <v>C26</v>
          </cell>
          <cell r="EN200">
            <v>0</v>
          </cell>
          <cell r="EO200">
            <v>0</v>
          </cell>
          <cell r="EP200">
            <v>0</v>
          </cell>
          <cell r="EQ200">
            <v>0</v>
          </cell>
          <cell r="ER200">
            <v>0</v>
          </cell>
          <cell r="ES200" t="str">
            <v>C27</v>
          </cell>
          <cell r="ET200">
            <v>0</v>
          </cell>
          <cell r="EU200">
            <v>0</v>
          </cell>
          <cell r="EV200">
            <v>0</v>
          </cell>
          <cell r="EW200">
            <v>0</v>
          </cell>
          <cell r="EX200">
            <v>0</v>
          </cell>
          <cell r="EY200" t="str">
            <v>C31</v>
          </cell>
          <cell r="EZ200">
            <v>0</v>
          </cell>
          <cell r="FA200">
            <v>0</v>
          </cell>
          <cell r="FB200">
            <v>0</v>
          </cell>
          <cell r="FC200">
            <v>0</v>
          </cell>
          <cell r="FD200">
            <v>0</v>
          </cell>
          <cell r="FE200" t="str">
            <v>C32</v>
          </cell>
          <cell r="FF200">
            <v>0</v>
          </cell>
          <cell r="FG200">
            <v>0</v>
          </cell>
          <cell r="FH200">
            <v>0</v>
          </cell>
          <cell r="FI200">
            <v>0</v>
          </cell>
          <cell r="FJ200">
            <v>0</v>
          </cell>
          <cell r="FK200" t="str">
            <v>C33</v>
          </cell>
          <cell r="FL200">
            <v>0</v>
          </cell>
          <cell r="FM200">
            <v>0</v>
          </cell>
          <cell r="FN200">
            <v>0</v>
          </cell>
          <cell r="FO200">
            <v>0</v>
          </cell>
          <cell r="FP200">
            <v>0</v>
          </cell>
          <cell r="FQ200" t="str">
            <v>C34</v>
          </cell>
          <cell r="FR200">
            <v>0</v>
          </cell>
          <cell r="FS200">
            <v>0</v>
          </cell>
          <cell r="FT200">
            <v>0</v>
          </cell>
          <cell r="FU200">
            <v>0</v>
          </cell>
          <cell r="FV200">
            <v>0</v>
          </cell>
          <cell r="FW200" t="str">
            <v>C35</v>
          </cell>
          <cell r="FX200">
            <v>0</v>
          </cell>
          <cell r="FY200">
            <v>0</v>
          </cell>
          <cell r="FZ200">
            <v>0</v>
          </cell>
          <cell r="GA200">
            <v>0</v>
          </cell>
          <cell r="GB200">
            <v>0</v>
          </cell>
          <cell r="GC200" t="str">
            <v>C36</v>
          </cell>
          <cell r="GD200">
            <v>0</v>
          </cell>
          <cell r="GE200">
            <v>0</v>
          </cell>
          <cell r="GF200">
            <v>0</v>
          </cell>
          <cell r="GG200">
            <v>0</v>
          </cell>
          <cell r="GH200">
            <v>0</v>
          </cell>
          <cell r="GI200" t="str">
            <v>C37</v>
          </cell>
          <cell r="GJ200">
            <v>0</v>
          </cell>
          <cell r="GK200">
            <v>0</v>
          </cell>
          <cell r="GL200">
            <v>0</v>
          </cell>
          <cell r="GM200">
            <v>0</v>
          </cell>
          <cell r="GN200">
            <v>0</v>
          </cell>
          <cell r="GO200" t="str">
            <v>C38</v>
          </cell>
          <cell r="GP200">
            <v>0</v>
          </cell>
          <cell r="GQ200">
            <v>0</v>
          </cell>
          <cell r="GR200">
            <v>0</v>
          </cell>
          <cell r="GS200">
            <v>0</v>
          </cell>
          <cell r="GT200">
            <v>0</v>
          </cell>
          <cell r="GU200" t="str">
            <v>C39</v>
          </cell>
          <cell r="GV200">
            <v>0</v>
          </cell>
          <cell r="GW200">
            <v>0</v>
          </cell>
          <cell r="GX200">
            <v>0</v>
          </cell>
          <cell r="GY200">
            <v>0</v>
          </cell>
          <cell r="GZ200">
            <v>0</v>
          </cell>
          <cell r="HA200" t="str">
            <v>C310</v>
          </cell>
          <cell r="HB200">
            <v>0</v>
          </cell>
          <cell r="HG200" t="str">
            <v>C310</v>
          </cell>
          <cell r="HH200">
            <v>0</v>
          </cell>
          <cell r="HM200" t="str">
            <v/>
          </cell>
          <cell r="HN200" t="str">
            <v/>
          </cell>
          <cell r="HS200">
            <v>3242</v>
          </cell>
          <cell r="HT200" t="str">
            <v>PKN</v>
          </cell>
          <cell r="HU200">
            <v>0</v>
          </cell>
          <cell r="HV200" t="str">
            <v>IND</v>
          </cell>
          <cell r="HW200">
            <v>0</v>
          </cell>
          <cell r="HX200" t="str">
            <v>MAT-W</v>
          </cell>
          <cell r="HY200">
            <v>0</v>
          </cell>
          <cell r="HZ200" t="str">
            <v>SEJ-W</v>
          </cell>
          <cell r="IA200">
            <v>0</v>
          </cell>
          <cell r="IB200" t="str">
            <v>IGR-W</v>
          </cell>
          <cell r="IC200">
            <v>0</v>
          </cell>
          <cell r="ID200" t="str">
            <v>SBO</v>
          </cell>
          <cell r="IE200">
            <v>0</v>
          </cell>
          <cell r="IF200" t="str">
            <v>PJO</v>
          </cell>
          <cell r="IG200">
            <v>0</v>
          </cell>
          <cell r="IH200" t="str">
            <v>PRA</v>
          </cell>
          <cell r="II200">
            <v>0</v>
          </cell>
          <cell r="IJ200" t="str">
            <v>JAW</v>
          </cell>
          <cell r="IK200">
            <v>0</v>
          </cell>
          <cell r="IL200" t="str">
            <v>ARB</v>
          </cell>
          <cell r="IM200">
            <v>0</v>
          </cell>
          <cell r="IN200" t="str">
            <v>PKM</v>
          </cell>
          <cell r="IO200">
            <v>0</v>
          </cell>
          <cell r="IP200" t="str">
            <v>MAT-P</v>
          </cell>
          <cell r="IQ200">
            <v>0</v>
          </cell>
          <cell r="IR200" t="str">
            <v>BIO-P</v>
          </cell>
          <cell r="IS200">
            <v>0</v>
          </cell>
          <cell r="IT200" t="str">
            <v>FIS-P</v>
          </cell>
          <cell r="IU200">
            <v>0</v>
          </cell>
          <cell r="IV200" t="str">
            <v>KIM-P</v>
          </cell>
          <cell r="IW200">
            <v>0</v>
          </cell>
          <cell r="IX200" t="str">
            <v>GEO-L</v>
          </cell>
          <cell r="IY200">
            <v>0</v>
          </cell>
          <cell r="IZ200" t="str">
            <v>JEP-L</v>
          </cell>
          <cell r="JA200">
            <v>0</v>
          </cell>
        </row>
        <row r="201">
          <cell r="Q201" t="str">
            <v/>
          </cell>
          <cell r="AB201">
            <v>198</v>
          </cell>
          <cell r="AC201">
            <v>7</v>
          </cell>
          <cell r="AD201">
            <v>3139</v>
          </cell>
          <cell r="AE201" t="str">
            <v>0012178386</v>
          </cell>
          <cell r="AF201" t="str">
            <v>ARIF GINANJAR</v>
          </cell>
          <cell r="AG201" t="str">
            <v>L</v>
          </cell>
          <cell r="AH201" t="str">
            <v>10-AK.2</v>
          </cell>
          <cell r="AI201" t="str">
            <v>AGM</v>
          </cell>
          <cell r="AJ201">
            <v>0</v>
          </cell>
          <cell r="AK201">
            <v>0</v>
          </cell>
          <cell r="AL201">
            <v>0</v>
          </cell>
          <cell r="AM201">
            <v>0</v>
          </cell>
          <cell r="AN201">
            <v>0</v>
          </cell>
          <cell r="AO201" t="str">
            <v>PKN</v>
          </cell>
          <cell r="AP201">
            <v>0</v>
          </cell>
          <cell r="AQ201">
            <v>0</v>
          </cell>
          <cell r="AR201">
            <v>0</v>
          </cell>
          <cell r="AS201">
            <v>0</v>
          </cell>
          <cell r="AT201">
            <v>0</v>
          </cell>
          <cell r="AU201" t="str">
            <v>IND</v>
          </cell>
          <cell r="AV201">
            <v>0</v>
          </cell>
          <cell r="AW201">
            <v>0</v>
          </cell>
          <cell r="AX201">
            <v>0</v>
          </cell>
          <cell r="AY201">
            <v>0</v>
          </cell>
          <cell r="AZ201">
            <v>0</v>
          </cell>
          <cell r="BA201" t="str">
            <v>MAT</v>
          </cell>
          <cell r="BB201">
            <v>0</v>
          </cell>
          <cell r="BC201">
            <v>0</v>
          </cell>
          <cell r="BD201">
            <v>0</v>
          </cell>
          <cell r="BE201">
            <v>0</v>
          </cell>
          <cell r="BF201">
            <v>0</v>
          </cell>
          <cell r="BG201" t="str">
            <v>SEJ</v>
          </cell>
          <cell r="BH201">
            <v>0</v>
          </cell>
          <cell r="BI201">
            <v>0</v>
          </cell>
          <cell r="BJ201">
            <v>0</v>
          </cell>
          <cell r="BK201">
            <v>0</v>
          </cell>
          <cell r="BL201">
            <v>0</v>
          </cell>
          <cell r="BM201" t="str">
            <v>ING</v>
          </cell>
          <cell r="BN201">
            <v>0</v>
          </cell>
          <cell r="BO201">
            <v>0</v>
          </cell>
          <cell r="BP201">
            <v>0</v>
          </cell>
          <cell r="BQ201">
            <v>0</v>
          </cell>
          <cell r="BR201">
            <v>0</v>
          </cell>
          <cell r="BS201" t="str">
            <v>SBU</v>
          </cell>
          <cell r="BT201">
            <v>0</v>
          </cell>
          <cell r="BU201">
            <v>0</v>
          </cell>
          <cell r="BV201">
            <v>0</v>
          </cell>
          <cell r="BW201">
            <v>0</v>
          </cell>
          <cell r="BX201">
            <v>0</v>
          </cell>
          <cell r="BY201" t="str">
            <v>KWU</v>
          </cell>
          <cell r="BZ201">
            <v>0</v>
          </cell>
          <cell r="CA201">
            <v>0</v>
          </cell>
          <cell r="CB201">
            <v>0</v>
          </cell>
          <cell r="CC201">
            <v>0</v>
          </cell>
          <cell r="CD201">
            <v>0</v>
          </cell>
          <cell r="CE201" t="str">
            <v>POR</v>
          </cell>
          <cell r="CF201">
            <v>0</v>
          </cell>
          <cell r="CG201">
            <v>0</v>
          </cell>
          <cell r="CH201">
            <v>0</v>
          </cell>
          <cell r="CI201">
            <v>0</v>
          </cell>
          <cell r="CJ201">
            <v>0</v>
          </cell>
          <cell r="CK201" t="str">
            <v>JAW</v>
          </cell>
          <cell r="CL201">
            <v>0</v>
          </cell>
          <cell r="CM201">
            <v>0</v>
          </cell>
          <cell r="CN201">
            <v>0</v>
          </cell>
          <cell r="CO201">
            <v>0</v>
          </cell>
          <cell r="CP201">
            <v>0</v>
          </cell>
          <cell r="CQ201" t="str">
            <v>C11</v>
          </cell>
          <cell r="CR201">
            <v>0</v>
          </cell>
          <cell r="CS201">
            <v>0</v>
          </cell>
          <cell r="CT201">
            <v>0</v>
          </cell>
          <cell r="CU201">
            <v>0</v>
          </cell>
          <cell r="CV201">
            <v>0</v>
          </cell>
          <cell r="CW201" t="str">
            <v>C12</v>
          </cell>
          <cell r="CX201">
            <v>0</v>
          </cell>
          <cell r="CY201">
            <v>0</v>
          </cell>
          <cell r="CZ201">
            <v>0</v>
          </cell>
          <cell r="DA201">
            <v>0</v>
          </cell>
          <cell r="DB201">
            <v>0</v>
          </cell>
          <cell r="DC201" t="str">
            <v>C13</v>
          </cell>
          <cell r="DD201">
            <v>0</v>
          </cell>
          <cell r="DE201">
            <v>0</v>
          </cell>
          <cell r="DF201">
            <v>0</v>
          </cell>
          <cell r="DG201">
            <v>0</v>
          </cell>
          <cell r="DH201">
            <v>0</v>
          </cell>
          <cell r="DI201" t="str">
            <v>C21</v>
          </cell>
          <cell r="DJ201">
            <v>0</v>
          </cell>
          <cell r="DK201">
            <v>0</v>
          </cell>
          <cell r="DL201">
            <v>0</v>
          </cell>
          <cell r="DM201">
            <v>0</v>
          </cell>
          <cell r="DN201">
            <v>0</v>
          </cell>
          <cell r="DO201" t="str">
            <v>C22</v>
          </cell>
          <cell r="DP201">
            <v>0</v>
          </cell>
          <cell r="DQ201">
            <v>0</v>
          </cell>
          <cell r="DR201">
            <v>0</v>
          </cell>
          <cell r="DS201">
            <v>0</v>
          </cell>
          <cell r="DT201">
            <v>0</v>
          </cell>
          <cell r="DU201" t="str">
            <v>C23</v>
          </cell>
          <cell r="DV201">
            <v>0</v>
          </cell>
          <cell r="DW201">
            <v>0</v>
          </cell>
          <cell r="DX201">
            <v>0</v>
          </cell>
          <cell r="DY201">
            <v>0</v>
          </cell>
          <cell r="DZ201">
            <v>0</v>
          </cell>
          <cell r="EA201" t="str">
            <v>C24</v>
          </cell>
          <cell r="EB201">
            <v>0</v>
          </cell>
          <cell r="EC201">
            <v>0</v>
          </cell>
          <cell r="ED201">
            <v>0</v>
          </cell>
          <cell r="EE201">
            <v>0</v>
          </cell>
          <cell r="EF201">
            <v>0</v>
          </cell>
          <cell r="EG201" t="str">
            <v>C25</v>
          </cell>
          <cell r="EH201">
            <v>0</v>
          </cell>
          <cell r="EI201">
            <v>0</v>
          </cell>
          <cell r="EJ201">
            <v>0</v>
          </cell>
          <cell r="EK201">
            <v>0</v>
          </cell>
          <cell r="EL201">
            <v>0</v>
          </cell>
          <cell r="EM201" t="str">
            <v>C26</v>
          </cell>
          <cell r="EN201">
            <v>0</v>
          </cell>
          <cell r="EO201">
            <v>0</v>
          </cell>
          <cell r="EP201">
            <v>0</v>
          </cell>
          <cell r="EQ201">
            <v>0</v>
          </cell>
          <cell r="ER201">
            <v>0</v>
          </cell>
          <cell r="ES201" t="str">
            <v>C27</v>
          </cell>
          <cell r="ET201">
            <v>0</v>
          </cell>
          <cell r="EU201">
            <v>0</v>
          </cell>
          <cell r="EV201">
            <v>0</v>
          </cell>
          <cell r="EW201">
            <v>0</v>
          </cell>
          <cell r="EX201">
            <v>0</v>
          </cell>
          <cell r="EY201" t="str">
            <v>C31</v>
          </cell>
          <cell r="EZ201">
            <v>0</v>
          </cell>
          <cell r="FA201">
            <v>0</v>
          </cell>
          <cell r="FB201">
            <v>0</v>
          </cell>
          <cell r="FC201">
            <v>0</v>
          </cell>
          <cell r="FD201">
            <v>0</v>
          </cell>
          <cell r="FE201" t="str">
            <v>C32</v>
          </cell>
          <cell r="FF201">
            <v>0</v>
          </cell>
          <cell r="FG201">
            <v>0</v>
          </cell>
          <cell r="FH201">
            <v>0</v>
          </cell>
          <cell r="FI201">
            <v>0</v>
          </cell>
          <cell r="FJ201">
            <v>0</v>
          </cell>
          <cell r="FK201" t="str">
            <v>C33</v>
          </cell>
          <cell r="FL201">
            <v>0</v>
          </cell>
          <cell r="FM201">
            <v>0</v>
          </cell>
          <cell r="FN201">
            <v>0</v>
          </cell>
          <cell r="FO201">
            <v>0</v>
          </cell>
          <cell r="FP201">
            <v>0</v>
          </cell>
          <cell r="FQ201" t="str">
            <v>C34</v>
          </cell>
          <cell r="FR201">
            <v>0</v>
          </cell>
          <cell r="FS201">
            <v>0</v>
          </cell>
          <cell r="FT201">
            <v>0</v>
          </cell>
          <cell r="FU201">
            <v>0</v>
          </cell>
          <cell r="FV201">
            <v>0</v>
          </cell>
          <cell r="FW201" t="str">
            <v>C35</v>
          </cell>
          <cell r="FX201">
            <v>0</v>
          </cell>
          <cell r="FY201">
            <v>0</v>
          </cell>
          <cell r="FZ201">
            <v>0</v>
          </cell>
          <cell r="GA201">
            <v>0</v>
          </cell>
          <cell r="GB201">
            <v>0</v>
          </cell>
          <cell r="GC201" t="str">
            <v>C36</v>
          </cell>
          <cell r="GD201">
            <v>0</v>
          </cell>
          <cell r="GE201">
            <v>0</v>
          </cell>
          <cell r="GF201">
            <v>0</v>
          </cell>
          <cell r="GG201">
            <v>0</v>
          </cell>
          <cell r="GH201">
            <v>0</v>
          </cell>
          <cell r="GI201" t="str">
            <v>C37</v>
          </cell>
          <cell r="GJ201">
            <v>0</v>
          </cell>
          <cell r="GK201">
            <v>0</v>
          </cell>
          <cell r="GL201">
            <v>0</v>
          </cell>
          <cell r="GM201">
            <v>0</v>
          </cell>
          <cell r="GN201">
            <v>0</v>
          </cell>
          <cell r="GO201" t="str">
            <v>C38</v>
          </cell>
          <cell r="GP201">
            <v>0</v>
          </cell>
          <cell r="GQ201">
            <v>0</v>
          </cell>
          <cell r="GR201">
            <v>0</v>
          </cell>
          <cell r="GS201">
            <v>0</v>
          </cell>
          <cell r="GT201">
            <v>0</v>
          </cell>
          <cell r="GU201" t="str">
            <v>C39</v>
          </cell>
          <cell r="GV201">
            <v>0</v>
          </cell>
          <cell r="GW201">
            <v>0</v>
          </cell>
          <cell r="GX201">
            <v>0</v>
          </cell>
          <cell r="GY201">
            <v>0</v>
          </cell>
          <cell r="GZ201">
            <v>0</v>
          </cell>
          <cell r="HA201" t="str">
            <v>C310</v>
          </cell>
          <cell r="HB201">
            <v>0</v>
          </cell>
          <cell r="HG201" t="str">
            <v>C310</v>
          </cell>
          <cell r="HH201">
            <v>0</v>
          </cell>
          <cell r="HM201" t="str">
            <v/>
          </cell>
          <cell r="HN201" t="str">
            <v/>
          </cell>
          <cell r="HS201">
            <v>3139</v>
          </cell>
          <cell r="HT201" t="str">
            <v>PKN</v>
          </cell>
          <cell r="HU201">
            <v>0</v>
          </cell>
          <cell r="HV201" t="str">
            <v>IND</v>
          </cell>
          <cell r="HW201">
            <v>0</v>
          </cell>
          <cell r="HX201" t="str">
            <v>MAT-W</v>
          </cell>
          <cell r="HY201">
            <v>0</v>
          </cell>
          <cell r="HZ201" t="str">
            <v>SEJ-W</v>
          </cell>
          <cell r="IA201">
            <v>0</v>
          </cell>
          <cell r="IB201" t="str">
            <v>IGR-W</v>
          </cell>
          <cell r="IC201">
            <v>0</v>
          </cell>
          <cell r="ID201" t="str">
            <v>SBO</v>
          </cell>
          <cell r="IE201">
            <v>0</v>
          </cell>
          <cell r="IF201" t="str">
            <v>PJO</v>
          </cell>
          <cell r="IG201">
            <v>0</v>
          </cell>
          <cell r="IH201" t="str">
            <v>PRA</v>
          </cell>
          <cell r="II201">
            <v>0</v>
          </cell>
          <cell r="IJ201" t="str">
            <v>JAW</v>
          </cell>
          <cell r="IK201">
            <v>0</v>
          </cell>
          <cell r="IL201" t="str">
            <v>ARB</v>
          </cell>
          <cell r="IM201">
            <v>0</v>
          </cell>
          <cell r="IN201" t="str">
            <v>PKM</v>
          </cell>
          <cell r="IO201">
            <v>0</v>
          </cell>
          <cell r="IP201" t="str">
            <v>MAT-P</v>
          </cell>
          <cell r="IQ201">
            <v>0</v>
          </cell>
          <cell r="IR201" t="str">
            <v>BIO-P</v>
          </cell>
          <cell r="IS201">
            <v>0</v>
          </cell>
          <cell r="IT201" t="str">
            <v>FIS-P</v>
          </cell>
          <cell r="IU201">
            <v>0</v>
          </cell>
          <cell r="IV201" t="str">
            <v>KIM-P</v>
          </cell>
          <cell r="IW201">
            <v>0</v>
          </cell>
          <cell r="IX201" t="str">
            <v>GEO-L</v>
          </cell>
          <cell r="IY201">
            <v>0</v>
          </cell>
          <cell r="IZ201" t="str">
            <v>JEP-L</v>
          </cell>
          <cell r="JA201">
            <v>0</v>
          </cell>
        </row>
        <row r="202">
          <cell r="Q202" t="str">
            <v/>
          </cell>
          <cell r="AB202">
            <v>199</v>
          </cell>
          <cell r="AC202">
            <v>8</v>
          </cell>
          <cell r="AD202">
            <v>3243</v>
          </cell>
          <cell r="AE202" t="str">
            <v>0005492540</v>
          </cell>
          <cell r="AF202" t="str">
            <v>ARINA DISTA MANASICA</v>
          </cell>
          <cell r="AG202" t="str">
            <v>P</v>
          </cell>
          <cell r="AH202" t="str">
            <v>10-AK.2</v>
          </cell>
          <cell r="AI202" t="str">
            <v>AGM</v>
          </cell>
          <cell r="AJ202">
            <v>0</v>
          </cell>
          <cell r="AK202">
            <v>0</v>
          </cell>
          <cell r="AL202">
            <v>0</v>
          </cell>
          <cell r="AM202">
            <v>0</v>
          </cell>
          <cell r="AN202">
            <v>0</v>
          </cell>
          <cell r="AO202" t="str">
            <v>PKN</v>
          </cell>
          <cell r="AP202">
            <v>0</v>
          </cell>
          <cell r="AQ202">
            <v>0</v>
          </cell>
          <cell r="AR202">
            <v>0</v>
          </cell>
          <cell r="AS202">
            <v>0</v>
          </cell>
          <cell r="AT202">
            <v>0</v>
          </cell>
          <cell r="AU202" t="str">
            <v>IND</v>
          </cell>
          <cell r="AV202">
            <v>0</v>
          </cell>
          <cell r="AW202">
            <v>0</v>
          </cell>
          <cell r="AX202">
            <v>0</v>
          </cell>
          <cell r="AY202">
            <v>0</v>
          </cell>
          <cell r="AZ202">
            <v>0</v>
          </cell>
          <cell r="BA202" t="str">
            <v>MAT</v>
          </cell>
          <cell r="BB202">
            <v>0</v>
          </cell>
          <cell r="BC202">
            <v>0</v>
          </cell>
          <cell r="BD202">
            <v>0</v>
          </cell>
          <cell r="BE202">
            <v>0</v>
          </cell>
          <cell r="BF202">
            <v>0</v>
          </cell>
          <cell r="BG202" t="str">
            <v>SEJ</v>
          </cell>
          <cell r="BH202">
            <v>0</v>
          </cell>
          <cell r="BI202">
            <v>0</v>
          </cell>
          <cell r="BJ202">
            <v>0</v>
          </cell>
          <cell r="BK202">
            <v>0</v>
          </cell>
          <cell r="BL202">
            <v>0</v>
          </cell>
          <cell r="BM202" t="str">
            <v>ING</v>
          </cell>
          <cell r="BN202">
            <v>0</v>
          </cell>
          <cell r="BO202">
            <v>0</v>
          </cell>
          <cell r="BP202">
            <v>0</v>
          </cell>
          <cell r="BQ202">
            <v>0</v>
          </cell>
          <cell r="BR202">
            <v>0</v>
          </cell>
          <cell r="BS202" t="str">
            <v>SBU</v>
          </cell>
          <cell r="BT202">
            <v>0</v>
          </cell>
          <cell r="BU202">
            <v>0</v>
          </cell>
          <cell r="BV202">
            <v>0</v>
          </cell>
          <cell r="BW202">
            <v>0</v>
          </cell>
          <cell r="BX202">
            <v>0</v>
          </cell>
          <cell r="BY202" t="str">
            <v>KWU</v>
          </cell>
          <cell r="BZ202">
            <v>0</v>
          </cell>
          <cell r="CA202">
            <v>0</v>
          </cell>
          <cell r="CB202">
            <v>0</v>
          </cell>
          <cell r="CC202">
            <v>0</v>
          </cell>
          <cell r="CD202">
            <v>0</v>
          </cell>
          <cell r="CE202" t="str">
            <v>POR</v>
          </cell>
          <cell r="CF202">
            <v>0</v>
          </cell>
          <cell r="CG202">
            <v>0</v>
          </cell>
          <cell r="CH202">
            <v>0</v>
          </cell>
          <cell r="CI202">
            <v>0</v>
          </cell>
          <cell r="CJ202">
            <v>0</v>
          </cell>
          <cell r="CK202" t="str">
            <v>JAW</v>
          </cell>
          <cell r="CL202">
            <v>0</v>
          </cell>
          <cell r="CM202">
            <v>0</v>
          </cell>
          <cell r="CN202">
            <v>0</v>
          </cell>
          <cell r="CO202">
            <v>0</v>
          </cell>
          <cell r="CP202">
            <v>0</v>
          </cell>
          <cell r="CQ202" t="str">
            <v>C11</v>
          </cell>
          <cell r="CR202">
            <v>0</v>
          </cell>
          <cell r="CS202">
            <v>0</v>
          </cell>
          <cell r="CT202">
            <v>0</v>
          </cell>
          <cell r="CU202">
            <v>0</v>
          </cell>
          <cell r="CV202">
            <v>0</v>
          </cell>
          <cell r="CW202" t="str">
            <v>C12</v>
          </cell>
          <cell r="CX202">
            <v>0</v>
          </cell>
          <cell r="CY202">
            <v>0</v>
          </cell>
          <cell r="CZ202">
            <v>0</v>
          </cell>
          <cell r="DA202">
            <v>0</v>
          </cell>
          <cell r="DB202">
            <v>0</v>
          </cell>
          <cell r="DC202" t="str">
            <v>C13</v>
          </cell>
          <cell r="DD202">
            <v>0</v>
          </cell>
          <cell r="DE202">
            <v>0</v>
          </cell>
          <cell r="DF202">
            <v>0</v>
          </cell>
          <cell r="DG202">
            <v>0</v>
          </cell>
          <cell r="DH202">
            <v>0</v>
          </cell>
          <cell r="DI202" t="str">
            <v>C21</v>
          </cell>
          <cell r="DJ202">
            <v>0</v>
          </cell>
          <cell r="DK202">
            <v>0</v>
          </cell>
          <cell r="DL202">
            <v>0</v>
          </cell>
          <cell r="DM202">
            <v>0</v>
          </cell>
          <cell r="DN202">
            <v>0</v>
          </cell>
          <cell r="DO202" t="str">
            <v>C22</v>
          </cell>
          <cell r="DP202">
            <v>0</v>
          </cell>
          <cell r="DQ202">
            <v>0</v>
          </cell>
          <cell r="DR202">
            <v>0</v>
          </cell>
          <cell r="DS202">
            <v>0</v>
          </cell>
          <cell r="DT202">
            <v>0</v>
          </cell>
          <cell r="DU202" t="str">
            <v>C23</v>
          </cell>
          <cell r="DV202">
            <v>0</v>
          </cell>
          <cell r="DW202">
            <v>0</v>
          </cell>
          <cell r="DX202">
            <v>0</v>
          </cell>
          <cell r="DY202">
            <v>0</v>
          </cell>
          <cell r="DZ202">
            <v>0</v>
          </cell>
          <cell r="EA202" t="str">
            <v>C24</v>
          </cell>
          <cell r="EB202">
            <v>0</v>
          </cell>
          <cell r="EC202">
            <v>0</v>
          </cell>
          <cell r="ED202">
            <v>0</v>
          </cell>
          <cell r="EE202">
            <v>0</v>
          </cell>
          <cell r="EF202">
            <v>0</v>
          </cell>
          <cell r="EG202" t="str">
            <v>C25</v>
          </cell>
          <cell r="EH202">
            <v>0</v>
          </cell>
          <cell r="EI202">
            <v>0</v>
          </cell>
          <cell r="EJ202">
            <v>0</v>
          </cell>
          <cell r="EK202">
            <v>0</v>
          </cell>
          <cell r="EL202">
            <v>0</v>
          </cell>
          <cell r="EM202" t="str">
            <v>C26</v>
          </cell>
          <cell r="EN202">
            <v>0</v>
          </cell>
          <cell r="EO202">
            <v>0</v>
          </cell>
          <cell r="EP202">
            <v>0</v>
          </cell>
          <cell r="EQ202">
            <v>0</v>
          </cell>
          <cell r="ER202">
            <v>0</v>
          </cell>
          <cell r="ES202" t="str">
            <v>C27</v>
          </cell>
          <cell r="ET202">
            <v>0</v>
          </cell>
          <cell r="EU202">
            <v>0</v>
          </cell>
          <cell r="EV202">
            <v>0</v>
          </cell>
          <cell r="EW202">
            <v>0</v>
          </cell>
          <cell r="EX202">
            <v>0</v>
          </cell>
          <cell r="EY202" t="str">
            <v>C31</v>
          </cell>
          <cell r="EZ202">
            <v>0</v>
          </cell>
          <cell r="FA202">
            <v>0</v>
          </cell>
          <cell r="FB202">
            <v>0</v>
          </cell>
          <cell r="FC202">
            <v>0</v>
          </cell>
          <cell r="FD202">
            <v>0</v>
          </cell>
          <cell r="FE202" t="str">
            <v>C32</v>
          </cell>
          <cell r="FF202">
            <v>0</v>
          </cell>
          <cell r="FG202">
            <v>0</v>
          </cell>
          <cell r="FH202">
            <v>0</v>
          </cell>
          <cell r="FI202">
            <v>0</v>
          </cell>
          <cell r="FJ202">
            <v>0</v>
          </cell>
          <cell r="FK202" t="str">
            <v>C33</v>
          </cell>
          <cell r="FL202">
            <v>0</v>
          </cell>
          <cell r="FM202">
            <v>0</v>
          </cell>
          <cell r="FN202">
            <v>0</v>
          </cell>
          <cell r="FO202">
            <v>0</v>
          </cell>
          <cell r="FP202">
            <v>0</v>
          </cell>
          <cell r="FQ202" t="str">
            <v>C34</v>
          </cell>
          <cell r="FR202">
            <v>0</v>
          </cell>
          <cell r="FS202">
            <v>0</v>
          </cell>
          <cell r="FT202">
            <v>0</v>
          </cell>
          <cell r="FU202">
            <v>0</v>
          </cell>
          <cell r="FV202">
            <v>0</v>
          </cell>
          <cell r="FW202" t="str">
            <v>C35</v>
          </cell>
          <cell r="FX202">
            <v>0</v>
          </cell>
          <cell r="FY202">
            <v>0</v>
          </cell>
          <cell r="FZ202">
            <v>0</v>
          </cell>
          <cell r="GA202">
            <v>0</v>
          </cell>
          <cell r="GB202">
            <v>0</v>
          </cell>
          <cell r="GC202" t="str">
            <v>C36</v>
          </cell>
          <cell r="GD202">
            <v>0</v>
          </cell>
          <cell r="GE202">
            <v>0</v>
          </cell>
          <cell r="GF202">
            <v>0</v>
          </cell>
          <cell r="GG202">
            <v>0</v>
          </cell>
          <cell r="GH202">
            <v>0</v>
          </cell>
          <cell r="GI202" t="str">
            <v>C37</v>
          </cell>
          <cell r="GJ202">
            <v>0</v>
          </cell>
          <cell r="GK202">
            <v>0</v>
          </cell>
          <cell r="GL202">
            <v>0</v>
          </cell>
          <cell r="GM202">
            <v>0</v>
          </cell>
          <cell r="GN202">
            <v>0</v>
          </cell>
          <cell r="GO202" t="str">
            <v>C38</v>
          </cell>
          <cell r="GP202">
            <v>0</v>
          </cell>
          <cell r="GQ202">
            <v>0</v>
          </cell>
          <cell r="GR202">
            <v>0</v>
          </cell>
          <cell r="GS202">
            <v>0</v>
          </cell>
          <cell r="GT202">
            <v>0</v>
          </cell>
          <cell r="GU202" t="str">
            <v>C39</v>
          </cell>
          <cell r="GV202">
            <v>0</v>
          </cell>
          <cell r="GW202">
            <v>0</v>
          </cell>
          <cell r="GX202">
            <v>0</v>
          </cell>
          <cell r="GY202">
            <v>0</v>
          </cell>
          <cell r="GZ202">
            <v>0</v>
          </cell>
          <cell r="HA202" t="str">
            <v>C310</v>
          </cell>
          <cell r="HB202">
            <v>0</v>
          </cell>
          <cell r="HG202" t="str">
            <v>C310</v>
          </cell>
          <cell r="HH202">
            <v>0</v>
          </cell>
          <cell r="HM202" t="str">
            <v/>
          </cell>
          <cell r="HN202" t="str">
            <v/>
          </cell>
          <cell r="HS202">
            <v>3243</v>
          </cell>
          <cell r="HT202" t="str">
            <v>PKN</v>
          </cell>
          <cell r="HU202">
            <v>0</v>
          </cell>
          <cell r="HV202" t="str">
            <v>IND</v>
          </cell>
          <cell r="HW202">
            <v>0</v>
          </cell>
          <cell r="HX202" t="str">
            <v>MAT-W</v>
          </cell>
          <cell r="HY202">
            <v>0</v>
          </cell>
          <cell r="HZ202" t="str">
            <v>SEJ-W</v>
          </cell>
          <cell r="IA202">
            <v>0</v>
          </cell>
          <cell r="IB202" t="str">
            <v>IGR-W</v>
          </cell>
          <cell r="IC202">
            <v>0</v>
          </cell>
          <cell r="ID202" t="str">
            <v>SBO</v>
          </cell>
          <cell r="IE202">
            <v>0</v>
          </cell>
          <cell r="IF202" t="str">
            <v>PJO</v>
          </cell>
          <cell r="IG202">
            <v>0</v>
          </cell>
          <cell r="IH202" t="str">
            <v>PRA</v>
          </cell>
          <cell r="II202">
            <v>0</v>
          </cell>
          <cell r="IJ202" t="str">
            <v>JAW</v>
          </cell>
          <cell r="IK202">
            <v>0</v>
          </cell>
          <cell r="IL202" t="str">
            <v>ARB</v>
          </cell>
          <cell r="IM202">
            <v>0</v>
          </cell>
          <cell r="IN202" t="str">
            <v>PKM</v>
          </cell>
          <cell r="IO202">
            <v>0</v>
          </cell>
          <cell r="IP202" t="str">
            <v>MAT-P</v>
          </cell>
          <cell r="IQ202">
            <v>0</v>
          </cell>
          <cell r="IR202" t="str">
            <v>BIO-P</v>
          </cell>
          <cell r="IS202">
            <v>0</v>
          </cell>
          <cell r="IT202" t="str">
            <v>FIS-P</v>
          </cell>
          <cell r="IU202">
            <v>0</v>
          </cell>
          <cell r="IV202" t="str">
            <v>KIM-P</v>
          </cell>
          <cell r="IW202">
            <v>0</v>
          </cell>
          <cell r="IX202" t="str">
            <v>GEO-L</v>
          </cell>
          <cell r="IY202">
            <v>0</v>
          </cell>
          <cell r="IZ202" t="str">
            <v>JEP-L</v>
          </cell>
          <cell r="JA202">
            <v>0</v>
          </cell>
        </row>
        <row r="203">
          <cell r="Q203" t="str">
            <v/>
          </cell>
          <cell r="AB203">
            <v>200</v>
          </cell>
          <cell r="AC203">
            <v>9</v>
          </cell>
          <cell r="AD203">
            <v>3244</v>
          </cell>
          <cell r="AE203" t="str">
            <v>0018196483</v>
          </cell>
          <cell r="AF203" t="str">
            <v>ARUM CAHYANI</v>
          </cell>
          <cell r="AG203" t="str">
            <v>P</v>
          </cell>
          <cell r="AH203" t="str">
            <v>10-AK.2</v>
          </cell>
          <cell r="AI203" t="str">
            <v>AGM</v>
          </cell>
          <cell r="AJ203">
            <v>0</v>
          </cell>
          <cell r="AK203">
            <v>0</v>
          </cell>
          <cell r="AL203">
            <v>0</v>
          </cell>
          <cell r="AM203">
            <v>0</v>
          </cell>
          <cell r="AN203">
            <v>0</v>
          </cell>
          <cell r="AO203" t="str">
            <v>PKN</v>
          </cell>
          <cell r="AP203">
            <v>0</v>
          </cell>
          <cell r="AQ203">
            <v>0</v>
          </cell>
          <cell r="AR203">
            <v>0</v>
          </cell>
          <cell r="AS203">
            <v>0</v>
          </cell>
          <cell r="AT203">
            <v>0</v>
          </cell>
          <cell r="AU203" t="str">
            <v>IND</v>
          </cell>
          <cell r="AV203">
            <v>0</v>
          </cell>
          <cell r="AW203">
            <v>0</v>
          </cell>
          <cell r="AX203">
            <v>0</v>
          </cell>
          <cell r="AY203">
            <v>0</v>
          </cell>
          <cell r="AZ203">
            <v>0</v>
          </cell>
          <cell r="BA203" t="str">
            <v>MAT</v>
          </cell>
          <cell r="BB203">
            <v>0</v>
          </cell>
          <cell r="BC203">
            <v>0</v>
          </cell>
          <cell r="BD203">
            <v>0</v>
          </cell>
          <cell r="BE203">
            <v>0</v>
          </cell>
          <cell r="BF203">
            <v>0</v>
          </cell>
          <cell r="BG203" t="str">
            <v>SEJ</v>
          </cell>
          <cell r="BH203">
            <v>0</v>
          </cell>
          <cell r="BI203">
            <v>0</v>
          </cell>
          <cell r="BJ203">
            <v>0</v>
          </cell>
          <cell r="BK203">
            <v>0</v>
          </cell>
          <cell r="BL203">
            <v>0</v>
          </cell>
          <cell r="BM203" t="str">
            <v>ING</v>
          </cell>
          <cell r="BN203">
            <v>0</v>
          </cell>
          <cell r="BO203">
            <v>0</v>
          </cell>
          <cell r="BP203">
            <v>0</v>
          </cell>
          <cell r="BQ203">
            <v>0</v>
          </cell>
          <cell r="BR203">
            <v>0</v>
          </cell>
          <cell r="BS203" t="str">
            <v>SBU</v>
          </cell>
          <cell r="BT203">
            <v>0</v>
          </cell>
          <cell r="BU203">
            <v>0</v>
          </cell>
          <cell r="BV203">
            <v>0</v>
          </cell>
          <cell r="BW203">
            <v>0</v>
          </cell>
          <cell r="BX203">
            <v>0</v>
          </cell>
          <cell r="BY203" t="str">
            <v>KWU</v>
          </cell>
          <cell r="BZ203">
            <v>0</v>
          </cell>
          <cell r="CA203">
            <v>0</v>
          </cell>
          <cell r="CB203">
            <v>0</v>
          </cell>
          <cell r="CC203">
            <v>0</v>
          </cell>
          <cell r="CD203">
            <v>0</v>
          </cell>
          <cell r="CE203" t="str">
            <v>POR</v>
          </cell>
          <cell r="CF203">
            <v>0</v>
          </cell>
          <cell r="CG203">
            <v>0</v>
          </cell>
          <cell r="CH203">
            <v>0</v>
          </cell>
          <cell r="CI203">
            <v>0</v>
          </cell>
          <cell r="CJ203">
            <v>0</v>
          </cell>
          <cell r="CK203" t="str">
            <v>JAW</v>
          </cell>
          <cell r="CL203">
            <v>0</v>
          </cell>
          <cell r="CM203">
            <v>0</v>
          </cell>
          <cell r="CN203">
            <v>0</v>
          </cell>
          <cell r="CO203">
            <v>0</v>
          </cell>
          <cell r="CP203">
            <v>0</v>
          </cell>
          <cell r="CQ203" t="str">
            <v>C11</v>
          </cell>
          <cell r="CR203">
            <v>0</v>
          </cell>
          <cell r="CS203">
            <v>0</v>
          </cell>
          <cell r="CT203">
            <v>0</v>
          </cell>
          <cell r="CU203">
            <v>0</v>
          </cell>
          <cell r="CV203">
            <v>0</v>
          </cell>
          <cell r="CW203" t="str">
            <v>C12</v>
          </cell>
          <cell r="CX203">
            <v>0</v>
          </cell>
          <cell r="CY203">
            <v>0</v>
          </cell>
          <cell r="CZ203">
            <v>0</v>
          </cell>
          <cell r="DA203">
            <v>0</v>
          </cell>
          <cell r="DB203">
            <v>0</v>
          </cell>
          <cell r="DC203" t="str">
            <v>C13</v>
          </cell>
          <cell r="DD203">
            <v>0</v>
          </cell>
          <cell r="DE203">
            <v>0</v>
          </cell>
          <cell r="DF203">
            <v>0</v>
          </cell>
          <cell r="DG203">
            <v>0</v>
          </cell>
          <cell r="DH203">
            <v>0</v>
          </cell>
          <cell r="DI203" t="str">
            <v>C21</v>
          </cell>
          <cell r="DJ203">
            <v>0</v>
          </cell>
          <cell r="DK203">
            <v>0</v>
          </cell>
          <cell r="DL203">
            <v>0</v>
          </cell>
          <cell r="DM203">
            <v>0</v>
          </cell>
          <cell r="DN203">
            <v>0</v>
          </cell>
          <cell r="DO203" t="str">
            <v>C22</v>
          </cell>
          <cell r="DP203">
            <v>0</v>
          </cell>
          <cell r="DQ203">
            <v>0</v>
          </cell>
          <cell r="DR203">
            <v>0</v>
          </cell>
          <cell r="DS203">
            <v>0</v>
          </cell>
          <cell r="DT203">
            <v>0</v>
          </cell>
          <cell r="DU203" t="str">
            <v>C23</v>
          </cell>
          <cell r="DV203">
            <v>0</v>
          </cell>
          <cell r="DW203">
            <v>0</v>
          </cell>
          <cell r="DX203">
            <v>0</v>
          </cell>
          <cell r="DY203">
            <v>0</v>
          </cell>
          <cell r="DZ203">
            <v>0</v>
          </cell>
          <cell r="EA203" t="str">
            <v>C24</v>
          </cell>
          <cell r="EB203">
            <v>0</v>
          </cell>
          <cell r="EC203">
            <v>0</v>
          </cell>
          <cell r="ED203">
            <v>0</v>
          </cell>
          <cell r="EE203">
            <v>0</v>
          </cell>
          <cell r="EF203">
            <v>0</v>
          </cell>
          <cell r="EG203" t="str">
            <v>C25</v>
          </cell>
          <cell r="EH203">
            <v>0</v>
          </cell>
          <cell r="EI203">
            <v>0</v>
          </cell>
          <cell r="EJ203">
            <v>0</v>
          </cell>
          <cell r="EK203">
            <v>0</v>
          </cell>
          <cell r="EL203">
            <v>0</v>
          </cell>
          <cell r="EM203" t="str">
            <v>C26</v>
          </cell>
          <cell r="EN203">
            <v>0</v>
          </cell>
          <cell r="EO203">
            <v>0</v>
          </cell>
          <cell r="EP203">
            <v>0</v>
          </cell>
          <cell r="EQ203">
            <v>0</v>
          </cell>
          <cell r="ER203">
            <v>0</v>
          </cell>
          <cell r="ES203" t="str">
            <v>C27</v>
          </cell>
          <cell r="ET203">
            <v>0</v>
          </cell>
          <cell r="EU203">
            <v>0</v>
          </cell>
          <cell r="EV203">
            <v>0</v>
          </cell>
          <cell r="EW203">
            <v>0</v>
          </cell>
          <cell r="EX203">
            <v>0</v>
          </cell>
          <cell r="EY203" t="str">
            <v>C31</v>
          </cell>
          <cell r="EZ203">
            <v>0</v>
          </cell>
          <cell r="FA203">
            <v>0</v>
          </cell>
          <cell r="FB203">
            <v>0</v>
          </cell>
          <cell r="FC203">
            <v>0</v>
          </cell>
          <cell r="FD203">
            <v>0</v>
          </cell>
          <cell r="FE203" t="str">
            <v>C32</v>
          </cell>
          <cell r="FF203">
            <v>0</v>
          </cell>
          <cell r="FG203">
            <v>0</v>
          </cell>
          <cell r="FH203">
            <v>0</v>
          </cell>
          <cell r="FI203">
            <v>0</v>
          </cell>
          <cell r="FJ203">
            <v>0</v>
          </cell>
          <cell r="FK203" t="str">
            <v>C33</v>
          </cell>
          <cell r="FL203">
            <v>0</v>
          </cell>
          <cell r="FM203">
            <v>0</v>
          </cell>
          <cell r="FN203">
            <v>0</v>
          </cell>
          <cell r="FO203">
            <v>0</v>
          </cell>
          <cell r="FP203">
            <v>0</v>
          </cell>
          <cell r="FQ203" t="str">
            <v>C34</v>
          </cell>
          <cell r="FR203">
            <v>0</v>
          </cell>
          <cell r="FS203">
            <v>0</v>
          </cell>
          <cell r="FT203">
            <v>0</v>
          </cell>
          <cell r="FU203">
            <v>0</v>
          </cell>
          <cell r="FV203">
            <v>0</v>
          </cell>
          <cell r="FW203" t="str">
            <v>C35</v>
          </cell>
          <cell r="FX203">
            <v>0</v>
          </cell>
          <cell r="FY203">
            <v>0</v>
          </cell>
          <cell r="FZ203">
            <v>0</v>
          </cell>
          <cell r="GA203">
            <v>0</v>
          </cell>
          <cell r="GB203">
            <v>0</v>
          </cell>
          <cell r="GC203" t="str">
            <v>C36</v>
          </cell>
          <cell r="GD203">
            <v>0</v>
          </cell>
          <cell r="GE203">
            <v>0</v>
          </cell>
          <cell r="GF203">
            <v>0</v>
          </cell>
          <cell r="GG203">
            <v>0</v>
          </cell>
          <cell r="GH203">
            <v>0</v>
          </cell>
          <cell r="GI203" t="str">
            <v>C37</v>
          </cell>
          <cell r="GJ203">
            <v>0</v>
          </cell>
          <cell r="GK203">
            <v>0</v>
          </cell>
          <cell r="GL203">
            <v>0</v>
          </cell>
          <cell r="GM203">
            <v>0</v>
          </cell>
          <cell r="GN203">
            <v>0</v>
          </cell>
          <cell r="GO203" t="str">
            <v>C38</v>
          </cell>
          <cell r="GP203">
            <v>0</v>
          </cell>
          <cell r="GQ203">
            <v>0</v>
          </cell>
          <cell r="GR203">
            <v>0</v>
          </cell>
          <cell r="GS203">
            <v>0</v>
          </cell>
          <cell r="GT203">
            <v>0</v>
          </cell>
          <cell r="GU203" t="str">
            <v>C39</v>
          </cell>
          <cell r="GV203">
            <v>0</v>
          </cell>
          <cell r="GW203">
            <v>0</v>
          </cell>
          <cell r="GX203">
            <v>0</v>
          </cell>
          <cell r="GY203">
            <v>0</v>
          </cell>
          <cell r="GZ203">
            <v>0</v>
          </cell>
          <cell r="HA203" t="str">
            <v>C310</v>
          </cell>
          <cell r="HB203">
            <v>0</v>
          </cell>
          <cell r="HG203" t="str">
            <v>C310</v>
          </cell>
          <cell r="HH203">
            <v>0</v>
          </cell>
          <cell r="HM203" t="str">
            <v/>
          </cell>
          <cell r="HN203" t="str">
            <v/>
          </cell>
          <cell r="HS203">
            <v>3244</v>
          </cell>
          <cell r="HT203" t="str">
            <v>PKN</v>
          </cell>
          <cell r="HU203">
            <v>0</v>
          </cell>
          <cell r="HV203" t="str">
            <v>IND</v>
          </cell>
          <cell r="HW203">
            <v>0</v>
          </cell>
          <cell r="HX203" t="str">
            <v>MAT-W</v>
          </cell>
          <cell r="HY203">
            <v>0</v>
          </cell>
          <cell r="HZ203" t="str">
            <v>SEJ-W</v>
          </cell>
          <cell r="IA203">
            <v>0</v>
          </cell>
          <cell r="IB203" t="str">
            <v>IGR-W</v>
          </cell>
          <cell r="IC203">
            <v>0</v>
          </cell>
          <cell r="ID203" t="str">
            <v>SBO</v>
          </cell>
          <cell r="IE203">
            <v>0</v>
          </cell>
          <cell r="IF203" t="str">
            <v>PJO</v>
          </cell>
          <cell r="IG203">
            <v>0</v>
          </cell>
          <cell r="IH203" t="str">
            <v>PRA</v>
          </cell>
          <cell r="II203">
            <v>0</v>
          </cell>
          <cell r="IJ203" t="str">
            <v>JAW</v>
          </cell>
          <cell r="IK203">
            <v>0</v>
          </cell>
          <cell r="IL203" t="str">
            <v>ARB</v>
          </cell>
          <cell r="IM203">
            <v>0</v>
          </cell>
          <cell r="IN203" t="str">
            <v>PKM</v>
          </cell>
          <cell r="IO203">
            <v>0</v>
          </cell>
          <cell r="IP203" t="str">
            <v>MAT-P</v>
          </cell>
          <cell r="IQ203">
            <v>0</v>
          </cell>
          <cell r="IR203" t="str">
            <v>BIO-P</v>
          </cell>
          <cell r="IS203">
            <v>0</v>
          </cell>
          <cell r="IT203" t="str">
            <v>FIS-P</v>
          </cell>
          <cell r="IU203">
            <v>0</v>
          </cell>
          <cell r="IV203" t="str">
            <v>KIM-P</v>
          </cell>
          <cell r="IW203">
            <v>0</v>
          </cell>
          <cell r="IX203" t="str">
            <v>GEO-L</v>
          </cell>
          <cell r="IY203">
            <v>0</v>
          </cell>
          <cell r="IZ203" t="str">
            <v>JEP-L</v>
          </cell>
          <cell r="JA203">
            <v>0</v>
          </cell>
        </row>
        <row r="204">
          <cell r="Q204" t="str">
            <v/>
          </cell>
          <cell r="AB204">
            <v>201</v>
          </cell>
          <cell r="AC204">
            <v>10</v>
          </cell>
          <cell r="AD204">
            <v>3245</v>
          </cell>
          <cell r="AE204" t="str">
            <v>0011616780</v>
          </cell>
          <cell r="AF204" t="str">
            <v>BAYU FEBRIANTO</v>
          </cell>
          <cell r="AG204" t="str">
            <v>L</v>
          </cell>
          <cell r="AH204" t="str">
            <v>10-AK.2</v>
          </cell>
          <cell r="AI204" t="str">
            <v>AGM</v>
          </cell>
          <cell r="AJ204">
            <v>0</v>
          </cell>
          <cell r="AK204">
            <v>0</v>
          </cell>
          <cell r="AL204">
            <v>0</v>
          </cell>
          <cell r="AM204">
            <v>0</v>
          </cell>
          <cell r="AN204">
            <v>0</v>
          </cell>
          <cell r="AO204" t="str">
            <v>PKN</v>
          </cell>
          <cell r="AP204">
            <v>0</v>
          </cell>
          <cell r="AQ204">
            <v>0</v>
          </cell>
          <cell r="AR204">
            <v>0</v>
          </cell>
          <cell r="AS204">
            <v>0</v>
          </cell>
          <cell r="AT204">
            <v>0</v>
          </cell>
          <cell r="AU204" t="str">
            <v>IND</v>
          </cell>
          <cell r="AV204">
            <v>0</v>
          </cell>
          <cell r="AW204">
            <v>0</v>
          </cell>
          <cell r="AX204">
            <v>0</v>
          </cell>
          <cell r="AY204">
            <v>0</v>
          </cell>
          <cell r="AZ204">
            <v>0</v>
          </cell>
          <cell r="BA204" t="str">
            <v>MAT</v>
          </cell>
          <cell r="BB204">
            <v>0</v>
          </cell>
          <cell r="BC204">
            <v>0</v>
          </cell>
          <cell r="BD204">
            <v>0</v>
          </cell>
          <cell r="BE204">
            <v>0</v>
          </cell>
          <cell r="BF204">
            <v>0</v>
          </cell>
          <cell r="BG204" t="str">
            <v>SEJ</v>
          </cell>
          <cell r="BH204">
            <v>0</v>
          </cell>
          <cell r="BI204">
            <v>0</v>
          </cell>
          <cell r="BJ204">
            <v>0</v>
          </cell>
          <cell r="BK204">
            <v>0</v>
          </cell>
          <cell r="BL204">
            <v>0</v>
          </cell>
          <cell r="BM204" t="str">
            <v>ING</v>
          </cell>
          <cell r="BN204">
            <v>0</v>
          </cell>
          <cell r="BO204">
            <v>0</v>
          </cell>
          <cell r="BP204">
            <v>0</v>
          </cell>
          <cell r="BQ204">
            <v>0</v>
          </cell>
          <cell r="BR204">
            <v>0</v>
          </cell>
          <cell r="BS204" t="str">
            <v>SBU</v>
          </cell>
          <cell r="BT204">
            <v>0</v>
          </cell>
          <cell r="BU204">
            <v>0</v>
          </cell>
          <cell r="BV204">
            <v>0</v>
          </cell>
          <cell r="BW204">
            <v>0</v>
          </cell>
          <cell r="BX204">
            <v>0</v>
          </cell>
          <cell r="BY204" t="str">
            <v>KWU</v>
          </cell>
          <cell r="BZ204">
            <v>0</v>
          </cell>
          <cell r="CA204">
            <v>0</v>
          </cell>
          <cell r="CB204">
            <v>0</v>
          </cell>
          <cell r="CC204">
            <v>0</v>
          </cell>
          <cell r="CD204">
            <v>0</v>
          </cell>
          <cell r="CE204" t="str">
            <v>POR</v>
          </cell>
          <cell r="CF204">
            <v>0</v>
          </cell>
          <cell r="CG204">
            <v>0</v>
          </cell>
          <cell r="CH204">
            <v>0</v>
          </cell>
          <cell r="CI204">
            <v>0</v>
          </cell>
          <cell r="CJ204">
            <v>0</v>
          </cell>
          <cell r="CK204" t="str">
            <v>JAW</v>
          </cell>
          <cell r="CL204">
            <v>0</v>
          </cell>
          <cell r="CM204">
            <v>0</v>
          </cell>
          <cell r="CN204">
            <v>0</v>
          </cell>
          <cell r="CO204">
            <v>0</v>
          </cell>
          <cell r="CP204">
            <v>0</v>
          </cell>
          <cell r="CQ204" t="str">
            <v>C11</v>
          </cell>
          <cell r="CR204">
            <v>0</v>
          </cell>
          <cell r="CS204">
            <v>0</v>
          </cell>
          <cell r="CT204">
            <v>0</v>
          </cell>
          <cell r="CU204">
            <v>0</v>
          </cell>
          <cell r="CV204">
            <v>0</v>
          </cell>
          <cell r="CW204" t="str">
            <v>C12</v>
          </cell>
          <cell r="CX204">
            <v>0</v>
          </cell>
          <cell r="CY204">
            <v>0</v>
          </cell>
          <cell r="CZ204">
            <v>0</v>
          </cell>
          <cell r="DA204">
            <v>0</v>
          </cell>
          <cell r="DB204">
            <v>0</v>
          </cell>
          <cell r="DC204" t="str">
            <v>C13</v>
          </cell>
          <cell r="DD204">
            <v>0</v>
          </cell>
          <cell r="DE204">
            <v>0</v>
          </cell>
          <cell r="DF204">
            <v>0</v>
          </cell>
          <cell r="DG204">
            <v>0</v>
          </cell>
          <cell r="DH204">
            <v>0</v>
          </cell>
          <cell r="DI204" t="str">
            <v>C21</v>
          </cell>
          <cell r="DJ204">
            <v>0</v>
          </cell>
          <cell r="DK204">
            <v>0</v>
          </cell>
          <cell r="DL204">
            <v>0</v>
          </cell>
          <cell r="DM204">
            <v>0</v>
          </cell>
          <cell r="DN204">
            <v>0</v>
          </cell>
          <cell r="DO204" t="str">
            <v>C22</v>
          </cell>
          <cell r="DP204">
            <v>0</v>
          </cell>
          <cell r="DQ204">
            <v>0</v>
          </cell>
          <cell r="DR204">
            <v>0</v>
          </cell>
          <cell r="DS204">
            <v>0</v>
          </cell>
          <cell r="DT204">
            <v>0</v>
          </cell>
          <cell r="DU204" t="str">
            <v>C23</v>
          </cell>
          <cell r="DV204">
            <v>0</v>
          </cell>
          <cell r="DW204">
            <v>0</v>
          </cell>
          <cell r="DX204">
            <v>0</v>
          </cell>
          <cell r="DY204">
            <v>0</v>
          </cell>
          <cell r="DZ204">
            <v>0</v>
          </cell>
          <cell r="EA204" t="str">
            <v>C24</v>
          </cell>
          <cell r="EB204">
            <v>0</v>
          </cell>
          <cell r="EC204">
            <v>0</v>
          </cell>
          <cell r="ED204">
            <v>0</v>
          </cell>
          <cell r="EE204">
            <v>0</v>
          </cell>
          <cell r="EF204">
            <v>0</v>
          </cell>
          <cell r="EG204" t="str">
            <v>C25</v>
          </cell>
          <cell r="EH204">
            <v>0</v>
          </cell>
          <cell r="EI204">
            <v>0</v>
          </cell>
          <cell r="EJ204">
            <v>0</v>
          </cell>
          <cell r="EK204">
            <v>0</v>
          </cell>
          <cell r="EL204">
            <v>0</v>
          </cell>
          <cell r="EM204" t="str">
            <v>C26</v>
          </cell>
          <cell r="EN204">
            <v>0</v>
          </cell>
          <cell r="EO204">
            <v>0</v>
          </cell>
          <cell r="EP204">
            <v>0</v>
          </cell>
          <cell r="EQ204">
            <v>0</v>
          </cell>
          <cell r="ER204">
            <v>0</v>
          </cell>
          <cell r="ES204" t="str">
            <v>C27</v>
          </cell>
          <cell r="ET204">
            <v>0</v>
          </cell>
          <cell r="EU204">
            <v>0</v>
          </cell>
          <cell r="EV204">
            <v>0</v>
          </cell>
          <cell r="EW204">
            <v>0</v>
          </cell>
          <cell r="EX204">
            <v>0</v>
          </cell>
          <cell r="EY204" t="str">
            <v>C31</v>
          </cell>
          <cell r="EZ204">
            <v>0</v>
          </cell>
          <cell r="FA204">
            <v>0</v>
          </cell>
          <cell r="FB204">
            <v>0</v>
          </cell>
          <cell r="FC204">
            <v>0</v>
          </cell>
          <cell r="FD204">
            <v>0</v>
          </cell>
          <cell r="FE204" t="str">
            <v>C32</v>
          </cell>
          <cell r="FF204">
            <v>0</v>
          </cell>
          <cell r="FG204">
            <v>0</v>
          </cell>
          <cell r="FH204">
            <v>0</v>
          </cell>
          <cell r="FI204">
            <v>0</v>
          </cell>
          <cell r="FJ204">
            <v>0</v>
          </cell>
          <cell r="FK204" t="str">
            <v>C33</v>
          </cell>
          <cell r="FL204">
            <v>0</v>
          </cell>
          <cell r="FM204">
            <v>0</v>
          </cell>
          <cell r="FN204">
            <v>0</v>
          </cell>
          <cell r="FO204">
            <v>0</v>
          </cell>
          <cell r="FP204">
            <v>0</v>
          </cell>
          <cell r="FQ204" t="str">
            <v>C34</v>
          </cell>
          <cell r="FR204">
            <v>0</v>
          </cell>
          <cell r="FS204">
            <v>0</v>
          </cell>
          <cell r="FT204">
            <v>0</v>
          </cell>
          <cell r="FU204">
            <v>0</v>
          </cell>
          <cell r="FV204">
            <v>0</v>
          </cell>
          <cell r="FW204" t="str">
            <v>C35</v>
          </cell>
          <cell r="FX204">
            <v>0</v>
          </cell>
          <cell r="FY204">
            <v>0</v>
          </cell>
          <cell r="FZ204">
            <v>0</v>
          </cell>
          <cell r="GA204">
            <v>0</v>
          </cell>
          <cell r="GB204">
            <v>0</v>
          </cell>
          <cell r="GC204" t="str">
            <v>C36</v>
          </cell>
          <cell r="GD204">
            <v>0</v>
          </cell>
          <cell r="GE204">
            <v>0</v>
          </cell>
          <cell r="GF204">
            <v>0</v>
          </cell>
          <cell r="GG204">
            <v>0</v>
          </cell>
          <cell r="GH204">
            <v>0</v>
          </cell>
          <cell r="GI204" t="str">
            <v>C37</v>
          </cell>
          <cell r="GJ204">
            <v>0</v>
          </cell>
          <cell r="GK204">
            <v>0</v>
          </cell>
          <cell r="GL204">
            <v>0</v>
          </cell>
          <cell r="GM204">
            <v>0</v>
          </cell>
          <cell r="GN204">
            <v>0</v>
          </cell>
          <cell r="GO204" t="str">
            <v>C38</v>
          </cell>
          <cell r="GP204">
            <v>0</v>
          </cell>
          <cell r="GQ204">
            <v>0</v>
          </cell>
          <cell r="GR204">
            <v>0</v>
          </cell>
          <cell r="GS204">
            <v>0</v>
          </cell>
          <cell r="GT204">
            <v>0</v>
          </cell>
          <cell r="GU204" t="str">
            <v>C39</v>
          </cell>
          <cell r="GV204">
            <v>0</v>
          </cell>
          <cell r="GW204">
            <v>0</v>
          </cell>
          <cell r="GX204">
            <v>0</v>
          </cell>
          <cell r="GY204">
            <v>0</v>
          </cell>
          <cell r="GZ204">
            <v>0</v>
          </cell>
          <cell r="HA204" t="str">
            <v>C310</v>
          </cell>
          <cell r="HB204">
            <v>0</v>
          </cell>
          <cell r="HG204" t="str">
            <v>C310</v>
          </cell>
          <cell r="HH204">
            <v>0</v>
          </cell>
          <cell r="HM204" t="str">
            <v/>
          </cell>
          <cell r="HN204" t="str">
            <v/>
          </cell>
          <cell r="HS204">
            <v>3245</v>
          </cell>
          <cell r="HT204" t="str">
            <v>PKN</v>
          </cell>
          <cell r="HU204">
            <v>0</v>
          </cell>
          <cell r="HV204" t="str">
            <v>IND</v>
          </cell>
          <cell r="HW204">
            <v>0</v>
          </cell>
          <cell r="HX204" t="str">
            <v>MAT-W</v>
          </cell>
          <cell r="HY204">
            <v>0</v>
          </cell>
          <cell r="HZ204" t="str">
            <v>SEJ-W</v>
          </cell>
          <cell r="IA204">
            <v>0</v>
          </cell>
          <cell r="IB204" t="str">
            <v>IGR-W</v>
          </cell>
          <cell r="IC204">
            <v>0</v>
          </cell>
          <cell r="ID204" t="str">
            <v>SBO</v>
          </cell>
          <cell r="IE204">
            <v>0</v>
          </cell>
          <cell r="IF204" t="str">
            <v>PJO</v>
          </cell>
          <cell r="IG204">
            <v>0</v>
          </cell>
          <cell r="IH204" t="str">
            <v>PRA</v>
          </cell>
          <cell r="II204">
            <v>0</v>
          </cell>
          <cell r="IJ204" t="str">
            <v>JAW</v>
          </cell>
          <cell r="IK204">
            <v>0</v>
          </cell>
          <cell r="IL204" t="str">
            <v>ARB</v>
          </cell>
          <cell r="IM204">
            <v>0</v>
          </cell>
          <cell r="IN204" t="str">
            <v>PKM</v>
          </cell>
          <cell r="IO204">
            <v>0</v>
          </cell>
          <cell r="IP204" t="str">
            <v>MAT-P</v>
          </cell>
          <cell r="IQ204">
            <v>0</v>
          </cell>
          <cell r="IR204" t="str">
            <v>BIO-P</v>
          </cell>
          <cell r="IS204">
            <v>0</v>
          </cell>
          <cell r="IT204" t="str">
            <v>FIS-P</v>
          </cell>
          <cell r="IU204">
            <v>0</v>
          </cell>
          <cell r="IV204" t="str">
            <v>KIM-P</v>
          </cell>
          <cell r="IW204">
            <v>0</v>
          </cell>
          <cell r="IX204" t="str">
            <v>GEO-L</v>
          </cell>
          <cell r="IY204">
            <v>0</v>
          </cell>
          <cell r="IZ204" t="str">
            <v>JEP-L</v>
          </cell>
          <cell r="JA204">
            <v>0</v>
          </cell>
        </row>
        <row r="205">
          <cell r="Q205" t="str">
            <v/>
          </cell>
          <cell r="AB205">
            <v>202</v>
          </cell>
          <cell r="AC205">
            <v>11</v>
          </cell>
          <cell r="AD205">
            <v>3246</v>
          </cell>
          <cell r="AE205" t="str">
            <v>0018195173</v>
          </cell>
          <cell r="AF205" t="str">
            <v>EIRIA SEPTI ANUGRAH</v>
          </cell>
          <cell r="AG205" t="str">
            <v>P</v>
          </cell>
          <cell r="AH205" t="str">
            <v>10-AK.2</v>
          </cell>
          <cell r="AI205" t="str">
            <v>AGM</v>
          </cell>
          <cell r="AJ205">
            <v>0</v>
          </cell>
          <cell r="AK205">
            <v>0</v>
          </cell>
          <cell r="AL205">
            <v>0</v>
          </cell>
          <cell r="AM205">
            <v>0</v>
          </cell>
          <cell r="AN205">
            <v>0</v>
          </cell>
          <cell r="AO205" t="str">
            <v>PKN</v>
          </cell>
          <cell r="AP205">
            <v>0</v>
          </cell>
          <cell r="AQ205">
            <v>0</v>
          </cell>
          <cell r="AR205">
            <v>0</v>
          </cell>
          <cell r="AS205">
            <v>0</v>
          </cell>
          <cell r="AT205">
            <v>0</v>
          </cell>
          <cell r="AU205" t="str">
            <v>IND</v>
          </cell>
          <cell r="AV205">
            <v>0</v>
          </cell>
          <cell r="AW205">
            <v>0</v>
          </cell>
          <cell r="AX205">
            <v>0</v>
          </cell>
          <cell r="AY205">
            <v>0</v>
          </cell>
          <cell r="AZ205">
            <v>0</v>
          </cell>
          <cell r="BA205" t="str">
            <v>MAT</v>
          </cell>
          <cell r="BB205">
            <v>0</v>
          </cell>
          <cell r="BC205">
            <v>0</v>
          </cell>
          <cell r="BD205">
            <v>0</v>
          </cell>
          <cell r="BE205">
            <v>0</v>
          </cell>
          <cell r="BF205">
            <v>0</v>
          </cell>
          <cell r="BG205" t="str">
            <v>SEJ</v>
          </cell>
          <cell r="BH205">
            <v>0</v>
          </cell>
          <cell r="BI205">
            <v>0</v>
          </cell>
          <cell r="BJ205">
            <v>0</v>
          </cell>
          <cell r="BK205">
            <v>0</v>
          </cell>
          <cell r="BL205">
            <v>0</v>
          </cell>
          <cell r="BM205" t="str">
            <v>ING</v>
          </cell>
          <cell r="BN205">
            <v>0</v>
          </cell>
          <cell r="BO205">
            <v>0</v>
          </cell>
          <cell r="BP205">
            <v>0</v>
          </cell>
          <cell r="BQ205">
            <v>0</v>
          </cell>
          <cell r="BR205">
            <v>0</v>
          </cell>
          <cell r="BS205" t="str">
            <v>SBU</v>
          </cell>
          <cell r="BT205">
            <v>0</v>
          </cell>
          <cell r="BU205">
            <v>0</v>
          </cell>
          <cell r="BV205">
            <v>0</v>
          </cell>
          <cell r="BW205">
            <v>0</v>
          </cell>
          <cell r="BX205">
            <v>0</v>
          </cell>
          <cell r="BY205" t="str">
            <v>KWU</v>
          </cell>
          <cell r="BZ205">
            <v>0</v>
          </cell>
          <cell r="CA205">
            <v>0</v>
          </cell>
          <cell r="CB205">
            <v>0</v>
          </cell>
          <cell r="CC205">
            <v>0</v>
          </cell>
          <cell r="CD205">
            <v>0</v>
          </cell>
          <cell r="CE205" t="str">
            <v>POR</v>
          </cell>
          <cell r="CF205">
            <v>0</v>
          </cell>
          <cell r="CG205">
            <v>0</v>
          </cell>
          <cell r="CH205">
            <v>0</v>
          </cell>
          <cell r="CI205">
            <v>0</v>
          </cell>
          <cell r="CJ205">
            <v>0</v>
          </cell>
          <cell r="CK205" t="str">
            <v>JAW</v>
          </cell>
          <cell r="CL205">
            <v>0</v>
          </cell>
          <cell r="CM205">
            <v>0</v>
          </cell>
          <cell r="CN205">
            <v>0</v>
          </cell>
          <cell r="CO205">
            <v>0</v>
          </cell>
          <cell r="CP205">
            <v>0</v>
          </cell>
          <cell r="CQ205" t="str">
            <v>C11</v>
          </cell>
          <cell r="CR205">
            <v>0</v>
          </cell>
          <cell r="CS205">
            <v>0</v>
          </cell>
          <cell r="CT205">
            <v>0</v>
          </cell>
          <cell r="CU205">
            <v>0</v>
          </cell>
          <cell r="CV205">
            <v>0</v>
          </cell>
          <cell r="CW205" t="str">
            <v>C12</v>
          </cell>
          <cell r="CX205">
            <v>0</v>
          </cell>
          <cell r="CY205">
            <v>0</v>
          </cell>
          <cell r="CZ205">
            <v>0</v>
          </cell>
          <cell r="DA205">
            <v>0</v>
          </cell>
          <cell r="DB205">
            <v>0</v>
          </cell>
          <cell r="DC205" t="str">
            <v>C13</v>
          </cell>
          <cell r="DD205">
            <v>0</v>
          </cell>
          <cell r="DE205">
            <v>0</v>
          </cell>
          <cell r="DF205">
            <v>0</v>
          </cell>
          <cell r="DG205">
            <v>0</v>
          </cell>
          <cell r="DH205">
            <v>0</v>
          </cell>
          <cell r="DI205" t="str">
            <v>C21</v>
          </cell>
          <cell r="DJ205">
            <v>0</v>
          </cell>
          <cell r="DK205">
            <v>0</v>
          </cell>
          <cell r="DL205">
            <v>0</v>
          </cell>
          <cell r="DM205">
            <v>0</v>
          </cell>
          <cell r="DN205">
            <v>0</v>
          </cell>
          <cell r="DO205" t="str">
            <v>C22</v>
          </cell>
          <cell r="DP205">
            <v>0</v>
          </cell>
          <cell r="DQ205">
            <v>0</v>
          </cell>
          <cell r="DR205">
            <v>0</v>
          </cell>
          <cell r="DS205">
            <v>0</v>
          </cell>
          <cell r="DT205">
            <v>0</v>
          </cell>
          <cell r="DU205" t="str">
            <v>C23</v>
          </cell>
          <cell r="DV205">
            <v>0</v>
          </cell>
          <cell r="DW205">
            <v>0</v>
          </cell>
          <cell r="DX205">
            <v>0</v>
          </cell>
          <cell r="DY205">
            <v>0</v>
          </cell>
          <cell r="DZ205">
            <v>0</v>
          </cell>
          <cell r="EA205" t="str">
            <v>C24</v>
          </cell>
          <cell r="EB205">
            <v>0</v>
          </cell>
          <cell r="EC205">
            <v>0</v>
          </cell>
          <cell r="ED205">
            <v>0</v>
          </cell>
          <cell r="EE205">
            <v>0</v>
          </cell>
          <cell r="EF205">
            <v>0</v>
          </cell>
          <cell r="EG205" t="str">
            <v>C25</v>
          </cell>
          <cell r="EH205">
            <v>0</v>
          </cell>
          <cell r="EI205">
            <v>0</v>
          </cell>
          <cell r="EJ205">
            <v>0</v>
          </cell>
          <cell r="EK205">
            <v>0</v>
          </cell>
          <cell r="EL205">
            <v>0</v>
          </cell>
          <cell r="EM205" t="str">
            <v>C26</v>
          </cell>
          <cell r="EN205">
            <v>0</v>
          </cell>
          <cell r="EO205">
            <v>0</v>
          </cell>
          <cell r="EP205">
            <v>0</v>
          </cell>
          <cell r="EQ205">
            <v>0</v>
          </cell>
          <cell r="ER205">
            <v>0</v>
          </cell>
          <cell r="ES205" t="str">
            <v>C27</v>
          </cell>
          <cell r="ET205">
            <v>0</v>
          </cell>
          <cell r="EU205">
            <v>0</v>
          </cell>
          <cell r="EV205">
            <v>0</v>
          </cell>
          <cell r="EW205">
            <v>0</v>
          </cell>
          <cell r="EX205">
            <v>0</v>
          </cell>
          <cell r="EY205" t="str">
            <v>C31</v>
          </cell>
          <cell r="EZ205">
            <v>0</v>
          </cell>
          <cell r="FA205">
            <v>0</v>
          </cell>
          <cell r="FB205">
            <v>0</v>
          </cell>
          <cell r="FC205">
            <v>0</v>
          </cell>
          <cell r="FD205">
            <v>0</v>
          </cell>
          <cell r="FE205" t="str">
            <v>C32</v>
          </cell>
          <cell r="FF205">
            <v>0</v>
          </cell>
          <cell r="FG205">
            <v>0</v>
          </cell>
          <cell r="FH205">
            <v>0</v>
          </cell>
          <cell r="FI205">
            <v>0</v>
          </cell>
          <cell r="FJ205">
            <v>0</v>
          </cell>
          <cell r="FK205" t="str">
            <v>C33</v>
          </cell>
          <cell r="FL205">
            <v>0</v>
          </cell>
          <cell r="FM205">
            <v>0</v>
          </cell>
          <cell r="FN205">
            <v>0</v>
          </cell>
          <cell r="FO205">
            <v>0</v>
          </cell>
          <cell r="FP205">
            <v>0</v>
          </cell>
          <cell r="FQ205" t="str">
            <v>C34</v>
          </cell>
          <cell r="FR205">
            <v>0</v>
          </cell>
          <cell r="FS205">
            <v>0</v>
          </cell>
          <cell r="FT205">
            <v>0</v>
          </cell>
          <cell r="FU205">
            <v>0</v>
          </cell>
          <cell r="FV205">
            <v>0</v>
          </cell>
          <cell r="FW205" t="str">
            <v>C35</v>
          </cell>
          <cell r="FX205">
            <v>0</v>
          </cell>
          <cell r="FY205">
            <v>0</v>
          </cell>
          <cell r="FZ205">
            <v>0</v>
          </cell>
          <cell r="GA205">
            <v>0</v>
          </cell>
          <cell r="GB205">
            <v>0</v>
          </cell>
          <cell r="GC205" t="str">
            <v>C36</v>
          </cell>
          <cell r="GD205">
            <v>0</v>
          </cell>
          <cell r="GE205">
            <v>0</v>
          </cell>
          <cell r="GF205">
            <v>0</v>
          </cell>
          <cell r="GG205">
            <v>0</v>
          </cell>
          <cell r="GH205">
            <v>0</v>
          </cell>
          <cell r="GI205" t="str">
            <v>C37</v>
          </cell>
          <cell r="GJ205">
            <v>0</v>
          </cell>
          <cell r="GK205">
            <v>0</v>
          </cell>
          <cell r="GL205">
            <v>0</v>
          </cell>
          <cell r="GM205">
            <v>0</v>
          </cell>
          <cell r="GN205">
            <v>0</v>
          </cell>
          <cell r="GO205" t="str">
            <v>C38</v>
          </cell>
          <cell r="GP205">
            <v>0</v>
          </cell>
          <cell r="GQ205">
            <v>0</v>
          </cell>
          <cell r="GR205">
            <v>0</v>
          </cell>
          <cell r="GS205">
            <v>0</v>
          </cell>
          <cell r="GT205">
            <v>0</v>
          </cell>
          <cell r="GU205" t="str">
            <v>C39</v>
          </cell>
          <cell r="GV205">
            <v>0</v>
          </cell>
          <cell r="GW205">
            <v>0</v>
          </cell>
          <cell r="GX205">
            <v>0</v>
          </cell>
          <cell r="GY205">
            <v>0</v>
          </cell>
          <cell r="GZ205">
            <v>0</v>
          </cell>
          <cell r="HA205" t="str">
            <v>C310</v>
          </cell>
          <cell r="HB205">
            <v>0</v>
          </cell>
          <cell r="HG205" t="str">
            <v>C310</v>
          </cell>
          <cell r="HH205">
            <v>0</v>
          </cell>
          <cell r="HM205" t="str">
            <v/>
          </cell>
          <cell r="HN205" t="str">
            <v/>
          </cell>
          <cell r="HS205">
            <v>3246</v>
          </cell>
          <cell r="HT205" t="str">
            <v>PKN</v>
          </cell>
          <cell r="HU205">
            <v>0</v>
          </cell>
          <cell r="HV205" t="str">
            <v>IND</v>
          </cell>
          <cell r="HW205">
            <v>0</v>
          </cell>
          <cell r="HX205" t="str">
            <v>MAT-W</v>
          </cell>
          <cell r="HY205">
            <v>0</v>
          </cell>
          <cell r="HZ205" t="str">
            <v>SEJ-W</v>
          </cell>
          <cell r="IA205">
            <v>0</v>
          </cell>
          <cell r="IB205" t="str">
            <v>IGR-W</v>
          </cell>
          <cell r="IC205">
            <v>0</v>
          </cell>
          <cell r="ID205" t="str">
            <v>SBO</v>
          </cell>
          <cell r="IE205">
            <v>0</v>
          </cell>
          <cell r="IF205" t="str">
            <v>PJO</v>
          </cell>
          <cell r="IG205">
            <v>0</v>
          </cell>
          <cell r="IH205" t="str">
            <v>PRA</v>
          </cell>
          <cell r="II205">
            <v>0</v>
          </cell>
          <cell r="IJ205" t="str">
            <v>JAW</v>
          </cell>
          <cell r="IK205">
            <v>0</v>
          </cell>
          <cell r="IL205" t="str">
            <v>ARB</v>
          </cell>
          <cell r="IM205">
            <v>0</v>
          </cell>
          <cell r="IN205" t="str">
            <v>PKM</v>
          </cell>
          <cell r="IO205">
            <v>0</v>
          </cell>
          <cell r="IP205" t="str">
            <v>MAT-P</v>
          </cell>
          <cell r="IQ205">
            <v>0</v>
          </cell>
          <cell r="IR205" t="str">
            <v>BIO-P</v>
          </cell>
          <cell r="IS205">
            <v>0</v>
          </cell>
          <cell r="IT205" t="str">
            <v>FIS-P</v>
          </cell>
          <cell r="IU205">
            <v>0</v>
          </cell>
          <cell r="IV205" t="str">
            <v>KIM-P</v>
          </cell>
          <cell r="IW205">
            <v>0</v>
          </cell>
          <cell r="IX205" t="str">
            <v>GEO-L</v>
          </cell>
          <cell r="IY205">
            <v>0</v>
          </cell>
          <cell r="IZ205" t="str">
            <v>JEP-L</v>
          </cell>
          <cell r="JA205">
            <v>0</v>
          </cell>
        </row>
        <row r="206">
          <cell r="Q206" t="str">
            <v/>
          </cell>
          <cell r="AB206">
            <v>203</v>
          </cell>
          <cell r="AC206">
            <v>12</v>
          </cell>
          <cell r="AD206">
            <v>3247</v>
          </cell>
          <cell r="AF206" t="str">
            <v>ELISA FIRDAYANTI</v>
          </cell>
          <cell r="AG206" t="str">
            <v>P</v>
          </cell>
          <cell r="AH206" t="str">
            <v>10-AK.2</v>
          </cell>
          <cell r="AI206" t="str">
            <v>AGM</v>
          </cell>
          <cell r="AJ206">
            <v>0</v>
          </cell>
          <cell r="AK206">
            <v>0</v>
          </cell>
          <cell r="AL206">
            <v>0</v>
          </cell>
          <cell r="AM206">
            <v>0</v>
          </cell>
          <cell r="AN206">
            <v>0</v>
          </cell>
          <cell r="AO206" t="str">
            <v>PKN</v>
          </cell>
          <cell r="AP206">
            <v>0</v>
          </cell>
          <cell r="AQ206">
            <v>0</v>
          </cell>
          <cell r="AR206">
            <v>0</v>
          </cell>
          <cell r="AS206">
            <v>0</v>
          </cell>
          <cell r="AT206">
            <v>0</v>
          </cell>
          <cell r="AU206" t="str">
            <v>IND</v>
          </cell>
          <cell r="AV206">
            <v>0</v>
          </cell>
          <cell r="AW206">
            <v>0</v>
          </cell>
          <cell r="AX206">
            <v>0</v>
          </cell>
          <cell r="AY206">
            <v>0</v>
          </cell>
          <cell r="AZ206">
            <v>0</v>
          </cell>
          <cell r="BA206" t="str">
            <v>MAT</v>
          </cell>
          <cell r="BB206">
            <v>0</v>
          </cell>
          <cell r="BC206">
            <v>0</v>
          </cell>
          <cell r="BD206">
            <v>0</v>
          </cell>
          <cell r="BE206">
            <v>0</v>
          </cell>
          <cell r="BF206">
            <v>0</v>
          </cell>
          <cell r="BG206" t="str">
            <v>SEJ</v>
          </cell>
          <cell r="BH206">
            <v>0</v>
          </cell>
          <cell r="BI206">
            <v>0</v>
          </cell>
          <cell r="BJ206">
            <v>0</v>
          </cell>
          <cell r="BK206">
            <v>0</v>
          </cell>
          <cell r="BL206">
            <v>0</v>
          </cell>
          <cell r="BM206" t="str">
            <v>ING</v>
          </cell>
          <cell r="BN206">
            <v>0</v>
          </cell>
          <cell r="BO206">
            <v>0</v>
          </cell>
          <cell r="BP206">
            <v>0</v>
          </cell>
          <cell r="BQ206">
            <v>0</v>
          </cell>
          <cell r="BR206">
            <v>0</v>
          </cell>
          <cell r="BS206" t="str">
            <v>SBU</v>
          </cell>
          <cell r="BT206">
            <v>0</v>
          </cell>
          <cell r="BU206">
            <v>0</v>
          </cell>
          <cell r="BV206">
            <v>0</v>
          </cell>
          <cell r="BW206">
            <v>0</v>
          </cell>
          <cell r="BX206">
            <v>0</v>
          </cell>
          <cell r="BY206" t="str">
            <v>KWU</v>
          </cell>
          <cell r="BZ206">
            <v>0</v>
          </cell>
          <cell r="CA206">
            <v>0</v>
          </cell>
          <cell r="CB206">
            <v>0</v>
          </cell>
          <cell r="CC206">
            <v>0</v>
          </cell>
          <cell r="CD206">
            <v>0</v>
          </cell>
          <cell r="CE206" t="str">
            <v>POR</v>
          </cell>
          <cell r="CF206">
            <v>0</v>
          </cell>
          <cell r="CG206">
            <v>0</v>
          </cell>
          <cell r="CH206">
            <v>0</v>
          </cell>
          <cell r="CI206">
            <v>0</v>
          </cell>
          <cell r="CJ206">
            <v>0</v>
          </cell>
          <cell r="CK206" t="str">
            <v>JAW</v>
          </cell>
          <cell r="CL206">
            <v>0</v>
          </cell>
          <cell r="CM206">
            <v>0</v>
          </cell>
          <cell r="CN206">
            <v>0</v>
          </cell>
          <cell r="CO206">
            <v>0</v>
          </cell>
          <cell r="CP206">
            <v>0</v>
          </cell>
          <cell r="CQ206" t="str">
            <v>C11</v>
          </cell>
          <cell r="CR206">
            <v>0</v>
          </cell>
          <cell r="CS206">
            <v>0</v>
          </cell>
          <cell r="CT206">
            <v>0</v>
          </cell>
          <cell r="CU206">
            <v>0</v>
          </cell>
          <cell r="CV206">
            <v>0</v>
          </cell>
          <cell r="CW206" t="str">
            <v>C12</v>
          </cell>
          <cell r="CX206">
            <v>0</v>
          </cell>
          <cell r="CY206">
            <v>0</v>
          </cell>
          <cell r="CZ206">
            <v>0</v>
          </cell>
          <cell r="DA206">
            <v>0</v>
          </cell>
          <cell r="DB206">
            <v>0</v>
          </cell>
          <cell r="DC206" t="str">
            <v>C13</v>
          </cell>
          <cell r="DD206">
            <v>0</v>
          </cell>
          <cell r="DE206">
            <v>0</v>
          </cell>
          <cell r="DF206">
            <v>0</v>
          </cell>
          <cell r="DG206">
            <v>0</v>
          </cell>
          <cell r="DH206">
            <v>0</v>
          </cell>
          <cell r="DI206" t="str">
            <v>C21</v>
          </cell>
          <cell r="DJ206">
            <v>0</v>
          </cell>
          <cell r="DK206">
            <v>0</v>
          </cell>
          <cell r="DL206">
            <v>0</v>
          </cell>
          <cell r="DM206">
            <v>0</v>
          </cell>
          <cell r="DN206">
            <v>0</v>
          </cell>
          <cell r="DO206" t="str">
            <v>C22</v>
          </cell>
          <cell r="DP206">
            <v>0</v>
          </cell>
          <cell r="DQ206">
            <v>0</v>
          </cell>
          <cell r="DR206">
            <v>0</v>
          </cell>
          <cell r="DS206">
            <v>0</v>
          </cell>
          <cell r="DT206">
            <v>0</v>
          </cell>
          <cell r="DU206" t="str">
            <v>C23</v>
          </cell>
          <cell r="DV206">
            <v>0</v>
          </cell>
          <cell r="DW206">
            <v>0</v>
          </cell>
          <cell r="DX206">
            <v>0</v>
          </cell>
          <cell r="DY206">
            <v>0</v>
          </cell>
          <cell r="DZ206">
            <v>0</v>
          </cell>
          <cell r="EA206" t="str">
            <v>C24</v>
          </cell>
          <cell r="EB206">
            <v>0</v>
          </cell>
          <cell r="EC206">
            <v>0</v>
          </cell>
          <cell r="ED206">
            <v>0</v>
          </cell>
          <cell r="EE206">
            <v>0</v>
          </cell>
          <cell r="EF206">
            <v>0</v>
          </cell>
          <cell r="EG206" t="str">
            <v>C25</v>
          </cell>
          <cell r="EH206">
            <v>0</v>
          </cell>
          <cell r="EI206">
            <v>0</v>
          </cell>
          <cell r="EJ206">
            <v>0</v>
          </cell>
          <cell r="EK206">
            <v>0</v>
          </cell>
          <cell r="EL206">
            <v>0</v>
          </cell>
          <cell r="EM206" t="str">
            <v>C26</v>
          </cell>
          <cell r="EN206">
            <v>0</v>
          </cell>
          <cell r="EO206">
            <v>0</v>
          </cell>
          <cell r="EP206">
            <v>0</v>
          </cell>
          <cell r="EQ206">
            <v>0</v>
          </cell>
          <cell r="ER206">
            <v>0</v>
          </cell>
          <cell r="ES206" t="str">
            <v>C27</v>
          </cell>
          <cell r="ET206">
            <v>0</v>
          </cell>
          <cell r="EU206">
            <v>0</v>
          </cell>
          <cell r="EV206">
            <v>0</v>
          </cell>
          <cell r="EW206">
            <v>0</v>
          </cell>
          <cell r="EX206">
            <v>0</v>
          </cell>
          <cell r="EY206" t="str">
            <v>C31</v>
          </cell>
          <cell r="EZ206">
            <v>0</v>
          </cell>
          <cell r="FA206">
            <v>0</v>
          </cell>
          <cell r="FB206">
            <v>0</v>
          </cell>
          <cell r="FC206">
            <v>0</v>
          </cell>
          <cell r="FD206">
            <v>0</v>
          </cell>
          <cell r="FE206" t="str">
            <v>C32</v>
          </cell>
          <cell r="FF206">
            <v>0</v>
          </cell>
          <cell r="FG206">
            <v>0</v>
          </cell>
          <cell r="FH206">
            <v>0</v>
          </cell>
          <cell r="FI206">
            <v>0</v>
          </cell>
          <cell r="FJ206">
            <v>0</v>
          </cell>
          <cell r="FK206" t="str">
            <v>C33</v>
          </cell>
          <cell r="FL206">
            <v>0</v>
          </cell>
          <cell r="FM206">
            <v>0</v>
          </cell>
          <cell r="FN206">
            <v>0</v>
          </cell>
          <cell r="FO206">
            <v>0</v>
          </cell>
          <cell r="FP206">
            <v>0</v>
          </cell>
          <cell r="FQ206" t="str">
            <v>C34</v>
          </cell>
          <cell r="FR206">
            <v>0</v>
          </cell>
          <cell r="FS206">
            <v>0</v>
          </cell>
          <cell r="FT206">
            <v>0</v>
          </cell>
          <cell r="FU206">
            <v>0</v>
          </cell>
          <cell r="FV206">
            <v>0</v>
          </cell>
          <cell r="FW206" t="str">
            <v>C35</v>
          </cell>
          <cell r="FX206">
            <v>0</v>
          </cell>
          <cell r="FY206">
            <v>0</v>
          </cell>
          <cell r="FZ206">
            <v>0</v>
          </cell>
          <cell r="GA206">
            <v>0</v>
          </cell>
          <cell r="GB206">
            <v>0</v>
          </cell>
          <cell r="GC206" t="str">
            <v>C36</v>
          </cell>
          <cell r="GD206">
            <v>0</v>
          </cell>
          <cell r="GE206">
            <v>0</v>
          </cell>
          <cell r="GF206">
            <v>0</v>
          </cell>
          <cell r="GG206">
            <v>0</v>
          </cell>
          <cell r="GH206">
            <v>0</v>
          </cell>
          <cell r="GI206" t="str">
            <v>C37</v>
          </cell>
          <cell r="GJ206">
            <v>0</v>
          </cell>
          <cell r="GK206">
            <v>0</v>
          </cell>
          <cell r="GL206">
            <v>0</v>
          </cell>
          <cell r="GM206">
            <v>0</v>
          </cell>
          <cell r="GN206">
            <v>0</v>
          </cell>
          <cell r="GO206" t="str">
            <v>C38</v>
          </cell>
          <cell r="GP206">
            <v>0</v>
          </cell>
          <cell r="GQ206">
            <v>0</v>
          </cell>
          <cell r="GR206">
            <v>0</v>
          </cell>
          <cell r="GS206">
            <v>0</v>
          </cell>
          <cell r="GT206">
            <v>0</v>
          </cell>
          <cell r="GU206" t="str">
            <v>C39</v>
          </cell>
          <cell r="GV206">
            <v>0</v>
          </cell>
          <cell r="GW206">
            <v>0</v>
          </cell>
          <cell r="GX206">
            <v>0</v>
          </cell>
          <cell r="GY206">
            <v>0</v>
          </cell>
          <cell r="GZ206">
            <v>0</v>
          </cell>
          <cell r="HA206" t="str">
            <v>C310</v>
          </cell>
          <cell r="HB206">
            <v>0</v>
          </cell>
          <cell r="HG206" t="str">
            <v>C310</v>
          </cell>
          <cell r="HH206">
            <v>0</v>
          </cell>
          <cell r="HM206" t="str">
            <v/>
          </cell>
          <cell r="HN206" t="str">
            <v/>
          </cell>
          <cell r="HS206">
            <v>3247</v>
          </cell>
          <cell r="HT206" t="str">
            <v>PKN</v>
          </cell>
          <cell r="HU206">
            <v>0</v>
          </cell>
          <cell r="HV206" t="str">
            <v>IND</v>
          </cell>
          <cell r="HW206">
            <v>0</v>
          </cell>
          <cell r="HX206" t="str">
            <v>MAT-W</v>
          </cell>
          <cell r="HY206">
            <v>0</v>
          </cell>
          <cell r="HZ206" t="str">
            <v>SEJ-W</v>
          </cell>
          <cell r="IA206">
            <v>0</v>
          </cell>
          <cell r="IB206" t="str">
            <v>IGR-W</v>
          </cell>
          <cell r="IC206">
            <v>0</v>
          </cell>
          <cell r="ID206" t="str">
            <v>SBO</v>
          </cell>
          <cell r="IE206">
            <v>0</v>
          </cell>
          <cell r="IF206" t="str">
            <v>PJO</v>
          </cell>
          <cell r="IG206">
            <v>0</v>
          </cell>
          <cell r="IH206" t="str">
            <v>PRA</v>
          </cell>
          <cell r="II206">
            <v>0</v>
          </cell>
          <cell r="IJ206" t="str">
            <v>JAW</v>
          </cell>
          <cell r="IK206">
            <v>0</v>
          </cell>
          <cell r="IL206" t="str">
            <v>ARB</v>
          </cell>
          <cell r="IM206">
            <v>0</v>
          </cell>
          <cell r="IN206" t="str">
            <v>PKM</v>
          </cell>
          <cell r="IO206">
            <v>0</v>
          </cell>
          <cell r="IP206" t="str">
            <v>MAT-P</v>
          </cell>
          <cell r="IQ206">
            <v>0</v>
          </cell>
          <cell r="IR206" t="str">
            <v>BIO-P</v>
          </cell>
          <cell r="IS206">
            <v>0</v>
          </cell>
          <cell r="IT206" t="str">
            <v>FIS-P</v>
          </cell>
          <cell r="IU206">
            <v>0</v>
          </cell>
          <cell r="IV206" t="str">
            <v>KIM-P</v>
          </cell>
          <cell r="IW206">
            <v>0</v>
          </cell>
          <cell r="IX206" t="str">
            <v>GEO-L</v>
          </cell>
          <cell r="IY206">
            <v>0</v>
          </cell>
          <cell r="IZ206" t="str">
            <v>JEP-L</v>
          </cell>
          <cell r="JA206">
            <v>0</v>
          </cell>
        </row>
        <row r="207">
          <cell r="Q207" t="str">
            <v/>
          </cell>
          <cell r="AB207">
            <v>204</v>
          </cell>
          <cell r="AC207">
            <v>13</v>
          </cell>
          <cell r="AD207">
            <v>3248</v>
          </cell>
          <cell r="AE207" t="str">
            <v>0017241592</v>
          </cell>
          <cell r="AF207" t="str">
            <v>ELVINA DYAH UTAMI</v>
          </cell>
          <cell r="AG207" t="str">
            <v>P</v>
          </cell>
          <cell r="AH207" t="str">
            <v>10-AK.2</v>
          </cell>
          <cell r="AI207" t="str">
            <v>AGM</v>
          </cell>
          <cell r="AJ207">
            <v>0</v>
          </cell>
          <cell r="AK207">
            <v>0</v>
          </cell>
          <cell r="AL207">
            <v>0</v>
          </cell>
          <cell r="AM207">
            <v>0</v>
          </cell>
          <cell r="AN207">
            <v>0</v>
          </cell>
          <cell r="AO207" t="str">
            <v>PKN</v>
          </cell>
          <cell r="AP207">
            <v>0</v>
          </cell>
          <cell r="AQ207">
            <v>0</v>
          </cell>
          <cell r="AR207">
            <v>0</v>
          </cell>
          <cell r="AS207">
            <v>0</v>
          </cell>
          <cell r="AT207">
            <v>0</v>
          </cell>
          <cell r="AU207" t="str">
            <v>IND</v>
          </cell>
          <cell r="AV207">
            <v>0</v>
          </cell>
          <cell r="AW207">
            <v>0</v>
          </cell>
          <cell r="AX207">
            <v>0</v>
          </cell>
          <cell r="AY207">
            <v>0</v>
          </cell>
          <cell r="AZ207">
            <v>0</v>
          </cell>
          <cell r="BA207" t="str">
            <v>MAT</v>
          </cell>
          <cell r="BB207">
            <v>0</v>
          </cell>
          <cell r="BC207">
            <v>0</v>
          </cell>
          <cell r="BD207">
            <v>0</v>
          </cell>
          <cell r="BE207">
            <v>0</v>
          </cell>
          <cell r="BF207">
            <v>0</v>
          </cell>
          <cell r="BG207" t="str">
            <v>SEJ</v>
          </cell>
          <cell r="BH207">
            <v>0</v>
          </cell>
          <cell r="BI207">
            <v>0</v>
          </cell>
          <cell r="BJ207">
            <v>0</v>
          </cell>
          <cell r="BK207">
            <v>0</v>
          </cell>
          <cell r="BL207">
            <v>0</v>
          </cell>
          <cell r="BM207" t="str">
            <v>ING</v>
          </cell>
          <cell r="BN207">
            <v>0</v>
          </cell>
          <cell r="BO207">
            <v>0</v>
          </cell>
          <cell r="BP207">
            <v>0</v>
          </cell>
          <cell r="BQ207">
            <v>0</v>
          </cell>
          <cell r="BR207">
            <v>0</v>
          </cell>
          <cell r="BS207" t="str">
            <v>SBU</v>
          </cell>
          <cell r="BT207">
            <v>0</v>
          </cell>
          <cell r="BU207">
            <v>0</v>
          </cell>
          <cell r="BV207">
            <v>0</v>
          </cell>
          <cell r="BW207">
            <v>0</v>
          </cell>
          <cell r="BX207">
            <v>0</v>
          </cell>
          <cell r="BY207" t="str">
            <v>KWU</v>
          </cell>
          <cell r="BZ207">
            <v>0</v>
          </cell>
          <cell r="CA207">
            <v>0</v>
          </cell>
          <cell r="CB207">
            <v>0</v>
          </cell>
          <cell r="CC207">
            <v>0</v>
          </cell>
          <cell r="CD207">
            <v>0</v>
          </cell>
          <cell r="CE207" t="str">
            <v>POR</v>
          </cell>
          <cell r="CF207">
            <v>0</v>
          </cell>
          <cell r="CG207">
            <v>0</v>
          </cell>
          <cell r="CH207">
            <v>0</v>
          </cell>
          <cell r="CI207">
            <v>0</v>
          </cell>
          <cell r="CJ207">
            <v>0</v>
          </cell>
          <cell r="CK207" t="str">
            <v>JAW</v>
          </cell>
          <cell r="CL207">
            <v>0</v>
          </cell>
          <cell r="CM207">
            <v>0</v>
          </cell>
          <cell r="CN207">
            <v>0</v>
          </cell>
          <cell r="CO207">
            <v>0</v>
          </cell>
          <cell r="CP207">
            <v>0</v>
          </cell>
          <cell r="CQ207" t="str">
            <v>C11</v>
          </cell>
          <cell r="CR207">
            <v>0</v>
          </cell>
          <cell r="CS207">
            <v>0</v>
          </cell>
          <cell r="CT207">
            <v>0</v>
          </cell>
          <cell r="CU207">
            <v>0</v>
          </cell>
          <cell r="CV207">
            <v>0</v>
          </cell>
          <cell r="CW207" t="str">
            <v>C12</v>
          </cell>
          <cell r="CX207">
            <v>0</v>
          </cell>
          <cell r="CY207">
            <v>0</v>
          </cell>
          <cell r="CZ207">
            <v>0</v>
          </cell>
          <cell r="DA207">
            <v>0</v>
          </cell>
          <cell r="DB207">
            <v>0</v>
          </cell>
          <cell r="DC207" t="str">
            <v>C13</v>
          </cell>
          <cell r="DD207">
            <v>0</v>
          </cell>
          <cell r="DE207">
            <v>0</v>
          </cell>
          <cell r="DF207">
            <v>0</v>
          </cell>
          <cell r="DG207">
            <v>0</v>
          </cell>
          <cell r="DH207">
            <v>0</v>
          </cell>
          <cell r="DI207" t="str">
            <v>C21</v>
          </cell>
          <cell r="DJ207">
            <v>0</v>
          </cell>
          <cell r="DK207">
            <v>0</v>
          </cell>
          <cell r="DL207">
            <v>0</v>
          </cell>
          <cell r="DM207">
            <v>0</v>
          </cell>
          <cell r="DN207">
            <v>0</v>
          </cell>
          <cell r="DO207" t="str">
            <v>C22</v>
          </cell>
          <cell r="DP207">
            <v>0</v>
          </cell>
          <cell r="DQ207">
            <v>0</v>
          </cell>
          <cell r="DR207">
            <v>0</v>
          </cell>
          <cell r="DS207">
            <v>0</v>
          </cell>
          <cell r="DT207">
            <v>0</v>
          </cell>
          <cell r="DU207" t="str">
            <v>C23</v>
          </cell>
          <cell r="DV207">
            <v>0</v>
          </cell>
          <cell r="DW207">
            <v>0</v>
          </cell>
          <cell r="DX207">
            <v>0</v>
          </cell>
          <cell r="DY207">
            <v>0</v>
          </cell>
          <cell r="DZ207">
            <v>0</v>
          </cell>
          <cell r="EA207" t="str">
            <v>C24</v>
          </cell>
          <cell r="EB207">
            <v>0</v>
          </cell>
          <cell r="EC207">
            <v>0</v>
          </cell>
          <cell r="ED207">
            <v>0</v>
          </cell>
          <cell r="EE207">
            <v>0</v>
          </cell>
          <cell r="EF207">
            <v>0</v>
          </cell>
          <cell r="EG207" t="str">
            <v>C25</v>
          </cell>
          <cell r="EH207">
            <v>0</v>
          </cell>
          <cell r="EI207">
            <v>0</v>
          </cell>
          <cell r="EJ207">
            <v>0</v>
          </cell>
          <cell r="EK207">
            <v>0</v>
          </cell>
          <cell r="EL207">
            <v>0</v>
          </cell>
          <cell r="EM207" t="str">
            <v>C26</v>
          </cell>
          <cell r="EN207">
            <v>0</v>
          </cell>
          <cell r="EO207">
            <v>0</v>
          </cell>
          <cell r="EP207">
            <v>0</v>
          </cell>
          <cell r="EQ207">
            <v>0</v>
          </cell>
          <cell r="ER207">
            <v>0</v>
          </cell>
          <cell r="ES207" t="str">
            <v>C27</v>
          </cell>
          <cell r="ET207">
            <v>0</v>
          </cell>
          <cell r="EU207">
            <v>0</v>
          </cell>
          <cell r="EV207">
            <v>0</v>
          </cell>
          <cell r="EW207">
            <v>0</v>
          </cell>
          <cell r="EX207">
            <v>0</v>
          </cell>
          <cell r="EY207" t="str">
            <v>C31</v>
          </cell>
          <cell r="EZ207">
            <v>0</v>
          </cell>
          <cell r="FA207">
            <v>0</v>
          </cell>
          <cell r="FB207">
            <v>0</v>
          </cell>
          <cell r="FC207">
            <v>0</v>
          </cell>
          <cell r="FD207">
            <v>0</v>
          </cell>
          <cell r="FE207" t="str">
            <v>C32</v>
          </cell>
          <cell r="FF207">
            <v>0</v>
          </cell>
          <cell r="FG207">
            <v>0</v>
          </cell>
          <cell r="FH207">
            <v>0</v>
          </cell>
          <cell r="FI207">
            <v>0</v>
          </cell>
          <cell r="FJ207">
            <v>0</v>
          </cell>
          <cell r="FK207" t="str">
            <v>C33</v>
          </cell>
          <cell r="FL207">
            <v>0</v>
          </cell>
          <cell r="FM207">
            <v>0</v>
          </cell>
          <cell r="FN207">
            <v>0</v>
          </cell>
          <cell r="FO207">
            <v>0</v>
          </cell>
          <cell r="FP207">
            <v>0</v>
          </cell>
          <cell r="FQ207" t="str">
            <v>C34</v>
          </cell>
          <cell r="FR207">
            <v>0</v>
          </cell>
          <cell r="FS207">
            <v>0</v>
          </cell>
          <cell r="FT207">
            <v>0</v>
          </cell>
          <cell r="FU207">
            <v>0</v>
          </cell>
          <cell r="FV207">
            <v>0</v>
          </cell>
          <cell r="FW207" t="str">
            <v>C35</v>
          </cell>
          <cell r="FX207">
            <v>0</v>
          </cell>
          <cell r="FY207">
            <v>0</v>
          </cell>
          <cell r="FZ207">
            <v>0</v>
          </cell>
          <cell r="GA207">
            <v>0</v>
          </cell>
          <cell r="GB207">
            <v>0</v>
          </cell>
          <cell r="GC207" t="str">
            <v>C36</v>
          </cell>
          <cell r="GD207">
            <v>0</v>
          </cell>
          <cell r="GE207">
            <v>0</v>
          </cell>
          <cell r="GF207">
            <v>0</v>
          </cell>
          <cell r="GG207">
            <v>0</v>
          </cell>
          <cell r="GH207">
            <v>0</v>
          </cell>
          <cell r="GI207" t="str">
            <v>C37</v>
          </cell>
          <cell r="GJ207">
            <v>0</v>
          </cell>
          <cell r="GK207">
            <v>0</v>
          </cell>
          <cell r="GL207">
            <v>0</v>
          </cell>
          <cell r="GM207">
            <v>0</v>
          </cell>
          <cell r="GN207">
            <v>0</v>
          </cell>
          <cell r="GO207" t="str">
            <v>C38</v>
          </cell>
          <cell r="GP207">
            <v>0</v>
          </cell>
          <cell r="GQ207">
            <v>0</v>
          </cell>
          <cell r="GR207">
            <v>0</v>
          </cell>
          <cell r="GS207">
            <v>0</v>
          </cell>
          <cell r="GT207">
            <v>0</v>
          </cell>
          <cell r="GU207" t="str">
            <v>C39</v>
          </cell>
          <cell r="GV207">
            <v>0</v>
          </cell>
          <cell r="GW207">
            <v>0</v>
          </cell>
          <cell r="GX207">
            <v>0</v>
          </cell>
          <cell r="GY207">
            <v>0</v>
          </cell>
          <cell r="GZ207">
            <v>0</v>
          </cell>
          <cell r="HA207" t="str">
            <v>C310</v>
          </cell>
          <cell r="HB207">
            <v>0</v>
          </cell>
          <cell r="HG207" t="str">
            <v>C310</v>
          </cell>
          <cell r="HH207">
            <v>0</v>
          </cell>
          <cell r="HM207" t="str">
            <v/>
          </cell>
          <cell r="HN207" t="str">
            <v/>
          </cell>
          <cell r="HS207">
            <v>3248</v>
          </cell>
          <cell r="HT207" t="str">
            <v>PKN</v>
          </cell>
          <cell r="HU207">
            <v>0</v>
          </cell>
          <cell r="HV207" t="str">
            <v>IND</v>
          </cell>
          <cell r="HW207">
            <v>0</v>
          </cell>
          <cell r="HX207" t="str">
            <v>MAT-W</v>
          </cell>
          <cell r="HY207">
            <v>0</v>
          </cell>
          <cell r="HZ207" t="str">
            <v>SEJ-W</v>
          </cell>
          <cell r="IA207">
            <v>0</v>
          </cell>
          <cell r="IB207" t="str">
            <v>IGR-W</v>
          </cell>
          <cell r="IC207">
            <v>0</v>
          </cell>
          <cell r="ID207" t="str">
            <v>SBO</v>
          </cell>
          <cell r="IE207">
            <v>0</v>
          </cell>
          <cell r="IF207" t="str">
            <v>PJO</v>
          </cell>
          <cell r="IG207">
            <v>0</v>
          </cell>
          <cell r="IH207" t="str">
            <v>PRA</v>
          </cell>
          <cell r="II207">
            <v>0</v>
          </cell>
          <cell r="IJ207" t="str">
            <v>JAW</v>
          </cell>
          <cell r="IK207">
            <v>0</v>
          </cell>
          <cell r="IL207" t="str">
            <v>ARB</v>
          </cell>
          <cell r="IM207">
            <v>0</v>
          </cell>
          <cell r="IN207" t="str">
            <v>PKM</v>
          </cell>
          <cell r="IO207">
            <v>0</v>
          </cell>
          <cell r="IP207" t="str">
            <v>MAT-P</v>
          </cell>
          <cell r="IQ207">
            <v>0</v>
          </cell>
          <cell r="IR207" t="str">
            <v>BIO-P</v>
          </cell>
          <cell r="IS207">
            <v>0</v>
          </cell>
          <cell r="IT207" t="str">
            <v>FIS-P</v>
          </cell>
          <cell r="IU207">
            <v>0</v>
          </cell>
          <cell r="IV207" t="str">
            <v>KIM-P</v>
          </cell>
          <cell r="IW207">
            <v>0</v>
          </cell>
          <cell r="IX207" t="str">
            <v>GEO-L</v>
          </cell>
          <cell r="IY207">
            <v>0</v>
          </cell>
          <cell r="IZ207" t="str">
            <v>JEP-L</v>
          </cell>
          <cell r="JA207">
            <v>0</v>
          </cell>
        </row>
        <row r="208">
          <cell r="Q208" t="str">
            <v/>
          </cell>
          <cell r="AB208">
            <v>205</v>
          </cell>
          <cell r="AC208">
            <v>14</v>
          </cell>
          <cell r="AD208">
            <v>3249</v>
          </cell>
          <cell r="AE208" t="str">
            <v>0005331429</v>
          </cell>
          <cell r="AF208" t="str">
            <v>ENIK ARYATI</v>
          </cell>
          <cell r="AG208" t="str">
            <v>P</v>
          </cell>
          <cell r="AH208" t="str">
            <v>10-AK.2</v>
          </cell>
          <cell r="AI208" t="str">
            <v>AGM</v>
          </cell>
          <cell r="AJ208">
            <v>0</v>
          </cell>
          <cell r="AK208">
            <v>0</v>
          </cell>
          <cell r="AL208">
            <v>0</v>
          </cell>
          <cell r="AM208">
            <v>0</v>
          </cell>
          <cell r="AN208">
            <v>0</v>
          </cell>
          <cell r="AO208" t="str">
            <v>PKN</v>
          </cell>
          <cell r="AP208">
            <v>0</v>
          </cell>
          <cell r="AQ208">
            <v>0</v>
          </cell>
          <cell r="AR208">
            <v>0</v>
          </cell>
          <cell r="AS208">
            <v>0</v>
          </cell>
          <cell r="AT208">
            <v>0</v>
          </cell>
          <cell r="AU208" t="str">
            <v>IND</v>
          </cell>
          <cell r="AV208">
            <v>0</v>
          </cell>
          <cell r="AW208">
            <v>0</v>
          </cell>
          <cell r="AX208">
            <v>0</v>
          </cell>
          <cell r="AY208">
            <v>0</v>
          </cell>
          <cell r="AZ208">
            <v>0</v>
          </cell>
          <cell r="BA208" t="str">
            <v>MAT</v>
          </cell>
          <cell r="BB208">
            <v>0</v>
          </cell>
          <cell r="BC208">
            <v>0</v>
          </cell>
          <cell r="BD208">
            <v>0</v>
          </cell>
          <cell r="BE208">
            <v>0</v>
          </cell>
          <cell r="BF208">
            <v>0</v>
          </cell>
          <cell r="BG208" t="str">
            <v>SEJ</v>
          </cell>
          <cell r="BH208">
            <v>0</v>
          </cell>
          <cell r="BI208">
            <v>0</v>
          </cell>
          <cell r="BJ208">
            <v>0</v>
          </cell>
          <cell r="BK208">
            <v>0</v>
          </cell>
          <cell r="BL208">
            <v>0</v>
          </cell>
          <cell r="BM208" t="str">
            <v>ING</v>
          </cell>
          <cell r="BN208">
            <v>0</v>
          </cell>
          <cell r="BO208">
            <v>0</v>
          </cell>
          <cell r="BP208">
            <v>0</v>
          </cell>
          <cell r="BQ208">
            <v>0</v>
          </cell>
          <cell r="BR208">
            <v>0</v>
          </cell>
          <cell r="BS208" t="str">
            <v>SBU</v>
          </cell>
          <cell r="BT208">
            <v>0</v>
          </cell>
          <cell r="BU208">
            <v>0</v>
          </cell>
          <cell r="BV208">
            <v>0</v>
          </cell>
          <cell r="BW208">
            <v>0</v>
          </cell>
          <cell r="BX208">
            <v>0</v>
          </cell>
          <cell r="BY208" t="str">
            <v>KWU</v>
          </cell>
          <cell r="BZ208">
            <v>0</v>
          </cell>
          <cell r="CA208">
            <v>0</v>
          </cell>
          <cell r="CB208">
            <v>0</v>
          </cell>
          <cell r="CC208">
            <v>0</v>
          </cell>
          <cell r="CD208">
            <v>0</v>
          </cell>
          <cell r="CE208" t="str">
            <v>POR</v>
          </cell>
          <cell r="CF208">
            <v>0</v>
          </cell>
          <cell r="CG208">
            <v>0</v>
          </cell>
          <cell r="CH208">
            <v>0</v>
          </cell>
          <cell r="CI208">
            <v>0</v>
          </cell>
          <cell r="CJ208">
            <v>0</v>
          </cell>
          <cell r="CK208" t="str">
            <v>JAW</v>
          </cell>
          <cell r="CL208">
            <v>0</v>
          </cell>
          <cell r="CM208">
            <v>0</v>
          </cell>
          <cell r="CN208">
            <v>0</v>
          </cell>
          <cell r="CO208">
            <v>0</v>
          </cell>
          <cell r="CP208">
            <v>0</v>
          </cell>
          <cell r="CQ208" t="str">
            <v>C11</v>
          </cell>
          <cell r="CR208">
            <v>0</v>
          </cell>
          <cell r="CS208">
            <v>0</v>
          </cell>
          <cell r="CT208">
            <v>0</v>
          </cell>
          <cell r="CU208">
            <v>0</v>
          </cell>
          <cell r="CV208">
            <v>0</v>
          </cell>
          <cell r="CW208" t="str">
            <v>C12</v>
          </cell>
          <cell r="CX208">
            <v>0</v>
          </cell>
          <cell r="CY208">
            <v>0</v>
          </cell>
          <cell r="CZ208">
            <v>0</v>
          </cell>
          <cell r="DA208">
            <v>0</v>
          </cell>
          <cell r="DB208">
            <v>0</v>
          </cell>
          <cell r="DC208" t="str">
            <v>C13</v>
          </cell>
          <cell r="DD208">
            <v>0</v>
          </cell>
          <cell r="DE208">
            <v>0</v>
          </cell>
          <cell r="DF208">
            <v>0</v>
          </cell>
          <cell r="DG208">
            <v>0</v>
          </cell>
          <cell r="DH208">
            <v>0</v>
          </cell>
          <cell r="DI208" t="str">
            <v>C21</v>
          </cell>
          <cell r="DJ208">
            <v>0</v>
          </cell>
          <cell r="DK208">
            <v>0</v>
          </cell>
          <cell r="DL208">
            <v>0</v>
          </cell>
          <cell r="DM208">
            <v>0</v>
          </cell>
          <cell r="DN208">
            <v>0</v>
          </cell>
          <cell r="DO208" t="str">
            <v>C22</v>
          </cell>
          <cell r="DP208">
            <v>0</v>
          </cell>
          <cell r="DQ208">
            <v>0</v>
          </cell>
          <cell r="DR208">
            <v>0</v>
          </cell>
          <cell r="DS208">
            <v>0</v>
          </cell>
          <cell r="DT208">
            <v>0</v>
          </cell>
          <cell r="DU208" t="str">
            <v>C23</v>
          </cell>
          <cell r="DV208">
            <v>0</v>
          </cell>
          <cell r="DW208">
            <v>0</v>
          </cell>
          <cell r="DX208">
            <v>0</v>
          </cell>
          <cell r="DY208">
            <v>0</v>
          </cell>
          <cell r="DZ208">
            <v>0</v>
          </cell>
          <cell r="EA208" t="str">
            <v>C24</v>
          </cell>
          <cell r="EB208">
            <v>0</v>
          </cell>
          <cell r="EC208">
            <v>0</v>
          </cell>
          <cell r="ED208">
            <v>0</v>
          </cell>
          <cell r="EE208">
            <v>0</v>
          </cell>
          <cell r="EF208">
            <v>0</v>
          </cell>
          <cell r="EG208" t="str">
            <v>C25</v>
          </cell>
          <cell r="EH208">
            <v>0</v>
          </cell>
          <cell r="EI208">
            <v>0</v>
          </cell>
          <cell r="EJ208">
            <v>0</v>
          </cell>
          <cell r="EK208">
            <v>0</v>
          </cell>
          <cell r="EL208">
            <v>0</v>
          </cell>
          <cell r="EM208" t="str">
            <v>C26</v>
          </cell>
          <cell r="EN208">
            <v>0</v>
          </cell>
          <cell r="EO208">
            <v>0</v>
          </cell>
          <cell r="EP208">
            <v>0</v>
          </cell>
          <cell r="EQ208">
            <v>0</v>
          </cell>
          <cell r="ER208">
            <v>0</v>
          </cell>
          <cell r="ES208" t="str">
            <v>C27</v>
          </cell>
          <cell r="ET208">
            <v>0</v>
          </cell>
          <cell r="EU208">
            <v>0</v>
          </cell>
          <cell r="EV208">
            <v>0</v>
          </cell>
          <cell r="EW208">
            <v>0</v>
          </cell>
          <cell r="EX208">
            <v>0</v>
          </cell>
          <cell r="EY208" t="str">
            <v>C31</v>
          </cell>
          <cell r="EZ208">
            <v>0</v>
          </cell>
          <cell r="FA208">
            <v>0</v>
          </cell>
          <cell r="FB208">
            <v>0</v>
          </cell>
          <cell r="FC208">
            <v>0</v>
          </cell>
          <cell r="FD208">
            <v>0</v>
          </cell>
          <cell r="FE208" t="str">
            <v>C32</v>
          </cell>
          <cell r="FF208">
            <v>0</v>
          </cell>
          <cell r="FG208">
            <v>0</v>
          </cell>
          <cell r="FH208">
            <v>0</v>
          </cell>
          <cell r="FI208">
            <v>0</v>
          </cell>
          <cell r="FJ208">
            <v>0</v>
          </cell>
          <cell r="FK208" t="str">
            <v>C33</v>
          </cell>
          <cell r="FL208">
            <v>0</v>
          </cell>
          <cell r="FM208">
            <v>0</v>
          </cell>
          <cell r="FN208">
            <v>0</v>
          </cell>
          <cell r="FO208">
            <v>0</v>
          </cell>
          <cell r="FP208">
            <v>0</v>
          </cell>
          <cell r="FQ208" t="str">
            <v>C34</v>
          </cell>
          <cell r="FR208">
            <v>0</v>
          </cell>
          <cell r="FS208">
            <v>0</v>
          </cell>
          <cell r="FT208">
            <v>0</v>
          </cell>
          <cell r="FU208">
            <v>0</v>
          </cell>
          <cell r="FV208">
            <v>0</v>
          </cell>
          <cell r="FW208" t="str">
            <v>C35</v>
          </cell>
          <cell r="FX208">
            <v>0</v>
          </cell>
          <cell r="FY208">
            <v>0</v>
          </cell>
          <cell r="FZ208">
            <v>0</v>
          </cell>
          <cell r="GA208">
            <v>0</v>
          </cell>
          <cell r="GB208">
            <v>0</v>
          </cell>
          <cell r="GC208" t="str">
            <v>C36</v>
          </cell>
          <cell r="GD208">
            <v>0</v>
          </cell>
          <cell r="GE208">
            <v>0</v>
          </cell>
          <cell r="GF208">
            <v>0</v>
          </cell>
          <cell r="GG208">
            <v>0</v>
          </cell>
          <cell r="GH208">
            <v>0</v>
          </cell>
          <cell r="GI208" t="str">
            <v>C37</v>
          </cell>
          <cell r="GJ208">
            <v>0</v>
          </cell>
          <cell r="GK208">
            <v>0</v>
          </cell>
          <cell r="GL208">
            <v>0</v>
          </cell>
          <cell r="GM208">
            <v>0</v>
          </cell>
          <cell r="GN208">
            <v>0</v>
          </cell>
          <cell r="GO208" t="str">
            <v>C38</v>
          </cell>
          <cell r="GP208">
            <v>0</v>
          </cell>
          <cell r="GQ208">
            <v>0</v>
          </cell>
          <cell r="GR208">
            <v>0</v>
          </cell>
          <cell r="GS208">
            <v>0</v>
          </cell>
          <cell r="GT208">
            <v>0</v>
          </cell>
          <cell r="GU208" t="str">
            <v>C39</v>
          </cell>
          <cell r="GV208">
            <v>0</v>
          </cell>
          <cell r="GW208">
            <v>0</v>
          </cell>
          <cell r="GX208">
            <v>0</v>
          </cell>
          <cell r="GY208">
            <v>0</v>
          </cell>
          <cell r="GZ208">
            <v>0</v>
          </cell>
          <cell r="HA208" t="str">
            <v>C310</v>
          </cell>
          <cell r="HB208">
            <v>0</v>
          </cell>
          <cell r="HG208" t="str">
            <v>C310</v>
          </cell>
          <cell r="HH208">
            <v>0</v>
          </cell>
          <cell r="HM208" t="str">
            <v/>
          </cell>
          <cell r="HN208" t="str">
            <v/>
          </cell>
          <cell r="HS208">
            <v>3249</v>
          </cell>
          <cell r="HT208" t="str">
            <v>PKN</v>
          </cell>
          <cell r="HU208">
            <v>0</v>
          </cell>
          <cell r="HV208" t="str">
            <v>IND</v>
          </cell>
          <cell r="HW208">
            <v>0</v>
          </cell>
          <cell r="HX208" t="str">
            <v>MAT-W</v>
          </cell>
          <cell r="HY208">
            <v>0</v>
          </cell>
          <cell r="HZ208" t="str">
            <v>SEJ-W</v>
          </cell>
          <cell r="IA208">
            <v>0</v>
          </cell>
          <cell r="IB208" t="str">
            <v>IGR-W</v>
          </cell>
          <cell r="IC208">
            <v>0</v>
          </cell>
          <cell r="ID208" t="str">
            <v>SBO</v>
          </cell>
          <cell r="IE208">
            <v>0</v>
          </cell>
          <cell r="IF208" t="str">
            <v>PJO</v>
          </cell>
          <cell r="IG208">
            <v>0</v>
          </cell>
          <cell r="IH208" t="str">
            <v>PRA</v>
          </cell>
          <cell r="II208">
            <v>0</v>
          </cell>
          <cell r="IJ208" t="str">
            <v>JAW</v>
          </cell>
          <cell r="IK208">
            <v>0</v>
          </cell>
          <cell r="IL208" t="str">
            <v>ARB</v>
          </cell>
          <cell r="IM208">
            <v>0</v>
          </cell>
          <cell r="IN208" t="str">
            <v>PKM</v>
          </cell>
          <cell r="IO208">
            <v>0</v>
          </cell>
          <cell r="IP208" t="str">
            <v>MAT-P</v>
          </cell>
          <cell r="IQ208">
            <v>0</v>
          </cell>
          <cell r="IR208" t="str">
            <v>BIO-P</v>
          </cell>
          <cell r="IS208">
            <v>0</v>
          </cell>
          <cell r="IT208" t="str">
            <v>FIS-P</v>
          </cell>
          <cell r="IU208">
            <v>0</v>
          </cell>
          <cell r="IV208" t="str">
            <v>KIM-P</v>
          </cell>
          <cell r="IW208">
            <v>0</v>
          </cell>
          <cell r="IX208" t="str">
            <v>GEO-L</v>
          </cell>
          <cell r="IY208">
            <v>0</v>
          </cell>
          <cell r="IZ208" t="str">
            <v>JEP-L</v>
          </cell>
          <cell r="JA208">
            <v>0</v>
          </cell>
        </row>
        <row r="209">
          <cell r="Q209" t="str">
            <v/>
          </cell>
          <cell r="AB209">
            <v>206</v>
          </cell>
          <cell r="AC209">
            <v>15</v>
          </cell>
          <cell r="AD209">
            <v>3250</v>
          </cell>
          <cell r="AF209" t="str">
            <v>EVA VIRDA YANTI</v>
          </cell>
          <cell r="AG209" t="str">
            <v>P</v>
          </cell>
          <cell r="AH209" t="str">
            <v>10-AK.2</v>
          </cell>
          <cell r="AI209" t="str">
            <v>AGM</v>
          </cell>
          <cell r="AJ209">
            <v>0</v>
          </cell>
          <cell r="AK209">
            <v>0</v>
          </cell>
          <cell r="AL209">
            <v>0</v>
          </cell>
          <cell r="AM209">
            <v>0</v>
          </cell>
          <cell r="AN209">
            <v>0</v>
          </cell>
          <cell r="AO209" t="str">
            <v>PKN</v>
          </cell>
          <cell r="AP209">
            <v>0</v>
          </cell>
          <cell r="AQ209">
            <v>0</v>
          </cell>
          <cell r="AR209">
            <v>0</v>
          </cell>
          <cell r="AS209">
            <v>0</v>
          </cell>
          <cell r="AT209">
            <v>0</v>
          </cell>
          <cell r="AU209" t="str">
            <v>IND</v>
          </cell>
          <cell r="AV209">
            <v>0</v>
          </cell>
          <cell r="AW209">
            <v>0</v>
          </cell>
          <cell r="AX209">
            <v>0</v>
          </cell>
          <cell r="AY209">
            <v>0</v>
          </cell>
          <cell r="AZ209">
            <v>0</v>
          </cell>
          <cell r="BA209" t="str">
            <v>MAT</v>
          </cell>
          <cell r="BB209">
            <v>0</v>
          </cell>
          <cell r="BC209">
            <v>0</v>
          </cell>
          <cell r="BD209">
            <v>0</v>
          </cell>
          <cell r="BE209">
            <v>0</v>
          </cell>
          <cell r="BF209">
            <v>0</v>
          </cell>
          <cell r="BG209" t="str">
            <v>SEJ</v>
          </cell>
          <cell r="BH209">
            <v>0</v>
          </cell>
          <cell r="BI209">
            <v>0</v>
          </cell>
          <cell r="BJ209">
            <v>0</v>
          </cell>
          <cell r="BK209">
            <v>0</v>
          </cell>
          <cell r="BL209">
            <v>0</v>
          </cell>
          <cell r="BM209" t="str">
            <v>ING</v>
          </cell>
          <cell r="BN209">
            <v>0</v>
          </cell>
          <cell r="BO209">
            <v>0</v>
          </cell>
          <cell r="BP209">
            <v>0</v>
          </cell>
          <cell r="BQ209">
            <v>0</v>
          </cell>
          <cell r="BR209">
            <v>0</v>
          </cell>
          <cell r="BS209" t="str">
            <v>SBU</v>
          </cell>
          <cell r="BT209">
            <v>0</v>
          </cell>
          <cell r="BU209">
            <v>0</v>
          </cell>
          <cell r="BV209">
            <v>0</v>
          </cell>
          <cell r="BW209">
            <v>0</v>
          </cell>
          <cell r="BX209">
            <v>0</v>
          </cell>
          <cell r="BY209" t="str">
            <v>KWU</v>
          </cell>
          <cell r="BZ209">
            <v>0</v>
          </cell>
          <cell r="CA209">
            <v>0</v>
          </cell>
          <cell r="CB209">
            <v>0</v>
          </cell>
          <cell r="CC209">
            <v>0</v>
          </cell>
          <cell r="CD209">
            <v>0</v>
          </cell>
          <cell r="CE209" t="str">
            <v>POR</v>
          </cell>
          <cell r="CF209">
            <v>0</v>
          </cell>
          <cell r="CG209">
            <v>0</v>
          </cell>
          <cell r="CH209">
            <v>0</v>
          </cell>
          <cell r="CI209">
            <v>0</v>
          </cell>
          <cell r="CJ209">
            <v>0</v>
          </cell>
          <cell r="CK209" t="str">
            <v>JAW</v>
          </cell>
          <cell r="CL209">
            <v>0</v>
          </cell>
          <cell r="CM209">
            <v>0</v>
          </cell>
          <cell r="CN209">
            <v>0</v>
          </cell>
          <cell r="CO209">
            <v>0</v>
          </cell>
          <cell r="CP209">
            <v>0</v>
          </cell>
          <cell r="CQ209" t="str">
            <v>C11</v>
          </cell>
          <cell r="CR209">
            <v>0</v>
          </cell>
          <cell r="CS209">
            <v>0</v>
          </cell>
          <cell r="CT209">
            <v>0</v>
          </cell>
          <cell r="CU209">
            <v>0</v>
          </cell>
          <cell r="CV209">
            <v>0</v>
          </cell>
          <cell r="CW209" t="str">
            <v>C12</v>
          </cell>
          <cell r="CX209">
            <v>0</v>
          </cell>
          <cell r="CY209">
            <v>0</v>
          </cell>
          <cell r="CZ209">
            <v>0</v>
          </cell>
          <cell r="DA209">
            <v>0</v>
          </cell>
          <cell r="DB209">
            <v>0</v>
          </cell>
          <cell r="DC209" t="str">
            <v>C13</v>
          </cell>
          <cell r="DD209">
            <v>0</v>
          </cell>
          <cell r="DE209">
            <v>0</v>
          </cell>
          <cell r="DF209">
            <v>0</v>
          </cell>
          <cell r="DG209">
            <v>0</v>
          </cell>
          <cell r="DH209">
            <v>0</v>
          </cell>
          <cell r="DI209" t="str">
            <v>C21</v>
          </cell>
          <cell r="DJ209">
            <v>0</v>
          </cell>
          <cell r="DK209">
            <v>0</v>
          </cell>
          <cell r="DL209">
            <v>0</v>
          </cell>
          <cell r="DM209">
            <v>0</v>
          </cell>
          <cell r="DN209">
            <v>0</v>
          </cell>
          <cell r="DO209" t="str">
            <v>C22</v>
          </cell>
          <cell r="DP209">
            <v>0</v>
          </cell>
          <cell r="DQ209">
            <v>0</v>
          </cell>
          <cell r="DR209">
            <v>0</v>
          </cell>
          <cell r="DS209">
            <v>0</v>
          </cell>
          <cell r="DT209">
            <v>0</v>
          </cell>
          <cell r="DU209" t="str">
            <v>C23</v>
          </cell>
          <cell r="DV209">
            <v>0</v>
          </cell>
          <cell r="DW209">
            <v>0</v>
          </cell>
          <cell r="DX209">
            <v>0</v>
          </cell>
          <cell r="DY209">
            <v>0</v>
          </cell>
          <cell r="DZ209">
            <v>0</v>
          </cell>
          <cell r="EA209" t="str">
            <v>C24</v>
          </cell>
          <cell r="EB209">
            <v>0</v>
          </cell>
          <cell r="EC209">
            <v>0</v>
          </cell>
          <cell r="ED209">
            <v>0</v>
          </cell>
          <cell r="EE209">
            <v>0</v>
          </cell>
          <cell r="EF209">
            <v>0</v>
          </cell>
          <cell r="EG209" t="str">
            <v>C25</v>
          </cell>
          <cell r="EH209">
            <v>0</v>
          </cell>
          <cell r="EI209">
            <v>0</v>
          </cell>
          <cell r="EJ209">
            <v>0</v>
          </cell>
          <cell r="EK209">
            <v>0</v>
          </cell>
          <cell r="EL209">
            <v>0</v>
          </cell>
          <cell r="EM209" t="str">
            <v>C26</v>
          </cell>
          <cell r="EN209">
            <v>0</v>
          </cell>
          <cell r="EO209">
            <v>0</v>
          </cell>
          <cell r="EP209">
            <v>0</v>
          </cell>
          <cell r="EQ209">
            <v>0</v>
          </cell>
          <cell r="ER209">
            <v>0</v>
          </cell>
          <cell r="ES209" t="str">
            <v>C27</v>
          </cell>
          <cell r="ET209">
            <v>0</v>
          </cell>
          <cell r="EU209">
            <v>0</v>
          </cell>
          <cell r="EV209">
            <v>0</v>
          </cell>
          <cell r="EW209">
            <v>0</v>
          </cell>
          <cell r="EX209">
            <v>0</v>
          </cell>
          <cell r="EY209" t="str">
            <v>C31</v>
          </cell>
          <cell r="EZ209">
            <v>0</v>
          </cell>
          <cell r="FA209">
            <v>0</v>
          </cell>
          <cell r="FB209">
            <v>0</v>
          </cell>
          <cell r="FC209">
            <v>0</v>
          </cell>
          <cell r="FD209">
            <v>0</v>
          </cell>
          <cell r="FE209" t="str">
            <v>C32</v>
          </cell>
          <cell r="FF209">
            <v>0</v>
          </cell>
          <cell r="FG209">
            <v>0</v>
          </cell>
          <cell r="FH209">
            <v>0</v>
          </cell>
          <cell r="FI209">
            <v>0</v>
          </cell>
          <cell r="FJ209">
            <v>0</v>
          </cell>
          <cell r="FK209" t="str">
            <v>C33</v>
          </cell>
          <cell r="FL209">
            <v>0</v>
          </cell>
          <cell r="FM209">
            <v>0</v>
          </cell>
          <cell r="FN209">
            <v>0</v>
          </cell>
          <cell r="FO209">
            <v>0</v>
          </cell>
          <cell r="FP209">
            <v>0</v>
          </cell>
          <cell r="FQ209" t="str">
            <v>C34</v>
          </cell>
          <cell r="FR209">
            <v>0</v>
          </cell>
          <cell r="FS209">
            <v>0</v>
          </cell>
          <cell r="FT209">
            <v>0</v>
          </cell>
          <cell r="FU209">
            <v>0</v>
          </cell>
          <cell r="FV209">
            <v>0</v>
          </cell>
          <cell r="FW209" t="str">
            <v>C35</v>
          </cell>
          <cell r="FX209">
            <v>0</v>
          </cell>
          <cell r="FY209">
            <v>0</v>
          </cell>
          <cell r="FZ209">
            <v>0</v>
          </cell>
          <cell r="GA209">
            <v>0</v>
          </cell>
          <cell r="GB209">
            <v>0</v>
          </cell>
          <cell r="GC209" t="str">
            <v>C36</v>
          </cell>
          <cell r="GD209">
            <v>0</v>
          </cell>
          <cell r="GE209">
            <v>0</v>
          </cell>
          <cell r="GF209">
            <v>0</v>
          </cell>
          <cell r="GG209">
            <v>0</v>
          </cell>
          <cell r="GH209">
            <v>0</v>
          </cell>
          <cell r="GI209" t="str">
            <v>C37</v>
          </cell>
          <cell r="GJ209">
            <v>0</v>
          </cell>
          <cell r="GK209">
            <v>0</v>
          </cell>
          <cell r="GL209">
            <v>0</v>
          </cell>
          <cell r="GM209">
            <v>0</v>
          </cell>
          <cell r="GN209">
            <v>0</v>
          </cell>
          <cell r="GO209" t="str">
            <v>C38</v>
          </cell>
          <cell r="GP209">
            <v>0</v>
          </cell>
          <cell r="GQ209">
            <v>0</v>
          </cell>
          <cell r="GR209">
            <v>0</v>
          </cell>
          <cell r="GS209">
            <v>0</v>
          </cell>
          <cell r="GT209">
            <v>0</v>
          </cell>
          <cell r="GU209" t="str">
            <v>C39</v>
          </cell>
          <cell r="GV209">
            <v>0</v>
          </cell>
          <cell r="GW209">
            <v>0</v>
          </cell>
          <cell r="GX209">
            <v>0</v>
          </cell>
          <cell r="GY209">
            <v>0</v>
          </cell>
          <cell r="GZ209">
            <v>0</v>
          </cell>
          <cell r="HA209" t="str">
            <v>C310</v>
          </cell>
          <cell r="HB209">
            <v>0</v>
          </cell>
          <cell r="HG209" t="str">
            <v>C310</v>
          </cell>
          <cell r="HH209">
            <v>0</v>
          </cell>
          <cell r="HM209" t="str">
            <v/>
          </cell>
          <cell r="HN209" t="str">
            <v/>
          </cell>
          <cell r="HS209">
            <v>3250</v>
          </cell>
          <cell r="HT209" t="str">
            <v>PKN</v>
          </cell>
          <cell r="HU209">
            <v>0</v>
          </cell>
          <cell r="HV209" t="str">
            <v>IND</v>
          </cell>
          <cell r="HW209">
            <v>0</v>
          </cell>
          <cell r="HX209" t="str">
            <v>MAT-W</v>
          </cell>
          <cell r="HY209">
            <v>0</v>
          </cell>
          <cell r="HZ209" t="str">
            <v>SEJ-W</v>
          </cell>
          <cell r="IA209">
            <v>0</v>
          </cell>
          <cell r="IB209" t="str">
            <v>IGR-W</v>
          </cell>
          <cell r="IC209">
            <v>0</v>
          </cell>
          <cell r="ID209" t="str">
            <v>SBO</v>
          </cell>
          <cell r="IE209">
            <v>0</v>
          </cell>
          <cell r="IF209" t="str">
            <v>PJO</v>
          </cell>
          <cell r="IG209">
            <v>0</v>
          </cell>
          <cell r="IH209" t="str">
            <v>PRA</v>
          </cell>
          <cell r="II209">
            <v>0</v>
          </cell>
          <cell r="IJ209" t="str">
            <v>JAW</v>
          </cell>
          <cell r="IK209">
            <v>0</v>
          </cell>
          <cell r="IL209" t="str">
            <v>ARB</v>
          </cell>
          <cell r="IM209">
            <v>0</v>
          </cell>
          <cell r="IN209" t="str">
            <v>PKM</v>
          </cell>
          <cell r="IO209">
            <v>0</v>
          </cell>
          <cell r="IP209" t="str">
            <v>MAT-P</v>
          </cell>
          <cell r="IQ209">
            <v>0</v>
          </cell>
          <cell r="IR209" t="str">
            <v>BIO-P</v>
          </cell>
          <cell r="IS209">
            <v>0</v>
          </cell>
          <cell r="IT209" t="str">
            <v>FIS-P</v>
          </cell>
          <cell r="IU209">
            <v>0</v>
          </cell>
          <cell r="IV209" t="str">
            <v>KIM-P</v>
          </cell>
          <cell r="IW209">
            <v>0</v>
          </cell>
          <cell r="IX209" t="str">
            <v>GEO-L</v>
          </cell>
          <cell r="IY209">
            <v>0</v>
          </cell>
          <cell r="IZ209" t="str">
            <v>JEP-L</v>
          </cell>
          <cell r="JA209">
            <v>0</v>
          </cell>
        </row>
        <row r="210">
          <cell r="Q210" t="str">
            <v/>
          </cell>
          <cell r="AB210">
            <v>207</v>
          </cell>
          <cell r="AC210">
            <v>16</v>
          </cell>
          <cell r="AD210">
            <v>3251</v>
          </cell>
          <cell r="AE210" t="str">
            <v>0001002381</v>
          </cell>
          <cell r="AF210" t="str">
            <v>FAJAR PANGESTU</v>
          </cell>
          <cell r="AG210" t="str">
            <v>L</v>
          </cell>
          <cell r="AH210" t="str">
            <v>10-AK.2</v>
          </cell>
          <cell r="AI210" t="str">
            <v>AGM</v>
          </cell>
          <cell r="AJ210">
            <v>0</v>
          </cell>
          <cell r="AK210">
            <v>0</v>
          </cell>
          <cell r="AL210">
            <v>0</v>
          </cell>
          <cell r="AM210">
            <v>0</v>
          </cell>
          <cell r="AN210">
            <v>0</v>
          </cell>
          <cell r="AO210" t="str">
            <v>PKN</v>
          </cell>
          <cell r="AP210">
            <v>0</v>
          </cell>
          <cell r="AQ210">
            <v>0</v>
          </cell>
          <cell r="AR210">
            <v>0</v>
          </cell>
          <cell r="AS210">
            <v>0</v>
          </cell>
          <cell r="AT210">
            <v>0</v>
          </cell>
          <cell r="AU210" t="str">
            <v>IND</v>
          </cell>
          <cell r="AV210">
            <v>0</v>
          </cell>
          <cell r="AW210">
            <v>0</v>
          </cell>
          <cell r="AX210">
            <v>0</v>
          </cell>
          <cell r="AY210">
            <v>0</v>
          </cell>
          <cell r="AZ210">
            <v>0</v>
          </cell>
          <cell r="BA210" t="str">
            <v>MAT</v>
          </cell>
          <cell r="BB210">
            <v>0</v>
          </cell>
          <cell r="BC210">
            <v>0</v>
          </cell>
          <cell r="BD210">
            <v>0</v>
          </cell>
          <cell r="BE210">
            <v>0</v>
          </cell>
          <cell r="BF210">
            <v>0</v>
          </cell>
          <cell r="BG210" t="str">
            <v>SEJ</v>
          </cell>
          <cell r="BH210">
            <v>0</v>
          </cell>
          <cell r="BI210">
            <v>0</v>
          </cell>
          <cell r="BJ210">
            <v>0</v>
          </cell>
          <cell r="BK210">
            <v>0</v>
          </cell>
          <cell r="BL210">
            <v>0</v>
          </cell>
          <cell r="BM210" t="str">
            <v>ING</v>
          </cell>
          <cell r="BN210">
            <v>0</v>
          </cell>
          <cell r="BO210">
            <v>0</v>
          </cell>
          <cell r="BP210">
            <v>0</v>
          </cell>
          <cell r="BQ210">
            <v>0</v>
          </cell>
          <cell r="BR210">
            <v>0</v>
          </cell>
          <cell r="BS210" t="str">
            <v>SBU</v>
          </cell>
          <cell r="BT210">
            <v>0</v>
          </cell>
          <cell r="BU210">
            <v>0</v>
          </cell>
          <cell r="BV210">
            <v>0</v>
          </cell>
          <cell r="BW210">
            <v>0</v>
          </cell>
          <cell r="BX210">
            <v>0</v>
          </cell>
          <cell r="BY210" t="str">
            <v>KWU</v>
          </cell>
          <cell r="BZ210">
            <v>0</v>
          </cell>
          <cell r="CA210">
            <v>0</v>
          </cell>
          <cell r="CB210">
            <v>0</v>
          </cell>
          <cell r="CC210">
            <v>0</v>
          </cell>
          <cell r="CD210">
            <v>0</v>
          </cell>
          <cell r="CE210" t="str">
            <v>POR</v>
          </cell>
          <cell r="CF210">
            <v>0</v>
          </cell>
          <cell r="CG210">
            <v>0</v>
          </cell>
          <cell r="CH210">
            <v>0</v>
          </cell>
          <cell r="CI210">
            <v>0</v>
          </cell>
          <cell r="CJ210">
            <v>0</v>
          </cell>
          <cell r="CK210" t="str">
            <v>JAW</v>
          </cell>
          <cell r="CL210">
            <v>0</v>
          </cell>
          <cell r="CM210">
            <v>0</v>
          </cell>
          <cell r="CN210">
            <v>0</v>
          </cell>
          <cell r="CO210">
            <v>0</v>
          </cell>
          <cell r="CP210">
            <v>0</v>
          </cell>
          <cell r="CQ210" t="str">
            <v>C11</v>
          </cell>
          <cell r="CR210">
            <v>0</v>
          </cell>
          <cell r="CS210">
            <v>0</v>
          </cell>
          <cell r="CT210">
            <v>0</v>
          </cell>
          <cell r="CU210">
            <v>0</v>
          </cell>
          <cell r="CV210">
            <v>0</v>
          </cell>
          <cell r="CW210" t="str">
            <v>C12</v>
          </cell>
          <cell r="CX210">
            <v>0</v>
          </cell>
          <cell r="CY210">
            <v>0</v>
          </cell>
          <cell r="CZ210">
            <v>0</v>
          </cell>
          <cell r="DA210">
            <v>0</v>
          </cell>
          <cell r="DB210">
            <v>0</v>
          </cell>
          <cell r="DC210" t="str">
            <v>C13</v>
          </cell>
          <cell r="DD210">
            <v>0</v>
          </cell>
          <cell r="DE210">
            <v>0</v>
          </cell>
          <cell r="DF210">
            <v>0</v>
          </cell>
          <cell r="DG210">
            <v>0</v>
          </cell>
          <cell r="DH210">
            <v>0</v>
          </cell>
          <cell r="DI210" t="str">
            <v>C21</v>
          </cell>
          <cell r="DJ210">
            <v>0</v>
          </cell>
          <cell r="DK210">
            <v>0</v>
          </cell>
          <cell r="DL210">
            <v>0</v>
          </cell>
          <cell r="DM210">
            <v>0</v>
          </cell>
          <cell r="DN210">
            <v>0</v>
          </cell>
          <cell r="DO210" t="str">
            <v>C22</v>
          </cell>
          <cell r="DP210">
            <v>0</v>
          </cell>
          <cell r="DQ210">
            <v>0</v>
          </cell>
          <cell r="DR210">
            <v>0</v>
          </cell>
          <cell r="DS210">
            <v>0</v>
          </cell>
          <cell r="DT210">
            <v>0</v>
          </cell>
          <cell r="DU210" t="str">
            <v>C23</v>
          </cell>
          <cell r="DV210">
            <v>0</v>
          </cell>
          <cell r="DW210">
            <v>0</v>
          </cell>
          <cell r="DX210">
            <v>0</v>
          </cell>
          <cell r="DY210">
            <v>0</v>
          </cell>
          <cell r="DZ210">
            <v>0</v>
          </cell>
          <cell r="EA210" t="str">
            <v>C24</v>
          </cell>
          <cell r="EB210">
            <v>0</v>
          </cell>
          <cell r="EC210">
            <v>0</v>
          </cell>
          <cell r="ED210">
            <v>0</v>
          </cell>
          <cell r="EE210">
            <v>0</v>
          </cell>
          <cell r="EF210">
            <v>0</v>
          </cell>
          <cell r="EG210" t="str">
            <v>C25</v>
          </cell>
          <cell r="EH210">
            <v>0</v>
          </cell>
          <cell r="EI210">
            <v>0</v>
          </cell>
          <cell r="EJ210">
            <v>0</v>
          </cell>
          <cell r="EK210">
            <v>0</v>
          </cell>
          <cell r="EL210">
            <v>0</v>
          </cell>
          <cell r="EM210" t="str">
            <v>C26</v>
          </cell>
          <cell r="EN210">
            <v>0</v>
          </cell>
          <cell r="EO210">
            <v>0</v>
          </cell>
          <cell r="EP210">
            <v>0</v>
          </cell>
          <cell r="EQ210">
            <v>0</v>
          </cell>
          <cell r="ER210">
            <v>0</v>
          </cell>
          <cell r="ES210" t="str">
            <v>C27</v>
          </cell>
          <cell r="ET210">
            <v>0</v>
          </cell>
          <cell r="EU210">
            <v>0</v>
          </cell>
          <cell r="EV210">
            <v>0</v>
          </cell>
          <cell r="EW210">
            <v>0</v>
          </cell>
          <cell r="EX210">
            <v>0</v>
          </cell>
          <cell r="EY210" t="str">
            <v>C31</v>
          </cell>
          <cell r="EZ210">
            <v>0</v>
          </cell>
          <cell r="FA210">
            <v>0</v>
          </cell>
          <cell r="FB210">
            <v>0</v>
          </cell>
          <cell r="FC210">
            <v>0</v>
          </cell>
          <cell r="FD210">
            <v>0</v>
          </cell>
          <cell r="FE210" t="str">
            <v>C32</v>
          </cell>
          <cell r="FF210">
            <v>0</v>
          </cell>
          <cell r="FG210">
            <v>0</v>
          </cell>
          <cell r="FH210">
            <v>0</v>
          </cell>
          <cell r="FI210">
            <v>0</v>
          </cell>
          <cell r="FJ210">
            <v>0</v>
          </cell>
          <cell r="FK210" t="str">
            <v>C33</v>
          </cell>
          <cell r="FL210">
            <v>0</v>
          </cell>
          <cell r="FM210">
            <v>0</v>
          </cell>
          <cell r="FN210">
            <v>0</v>
          </cell>
          <cell r="FO210">
            <v>0</v>
          </cell>
          <cell r="FP210">
            <v>0</v>
          </cell>
          <cell r="FQ210" t="str">
            <v>C34</v>
          </cell>
          <cell r="FR210">
            <v>0</v>
          </cell>
          <cell r="FS210">
            <v>0</v>
          </cell>
          <cell r="FT210">
            <v>0</v>
          </cell>
          <cell r="FU210">
            <v>0</v>
          </cell>
          <cell r="FV210">
            <v>0</v>
          </cell>
          <cell r="FW210" t="str">
            <v>C35</v>
          </cell>
          <cell r="FX210">
            <v>0</v>
          </cell>
          <cell r="FY210">
            <v>0</v>
          </cell>
          <cell r="FZ210">
            <v>0</v>
          </cell>
          <cell r="GA210">
            <v>0</v>
          </cell>
          <cell r="GB210">
            <v>0</v>
          </cell>
          <cell r="GC210" t="str">
            <v>C36</v>
          </cell>
          <cell r="GD210">
            <v>0</v>
          </cell>
          <cell r="GE210">
            <v>0</v>
          </cell>
          <cell r="GF210">
            <v>0</v>
          </cell>
          <cell r="GG210">
            <v>0</v>
          </cell>
          <cell r="GH210">
            <v>0</v>
          </cell>
          <cell r="GI210" t="str">
            <v>C37</v>
          </cell>
          <cell r="GJ210">
            <v>0</v>
          </cell>
          <cell r="GK210">
            <v>0</v>
          </cell>
          <cell r="GL210">
            <v>0</v>
          </cell>
          <cell r="GM210">
            <v>0</v>
          </cell>
          <cell r="GN210">
            <v>0</v>
          </cell>
          <cell r="GO210" t="str">
            <v>C38</v>
          </cell>
          <cell r="GP210">
            <v>0</v>
          </cell>
          <cell r="GQ210">
            <v>0</v>
          </cell>
          <cell r="GR210">
            <v>0</v>
          </cell>
          <cell r="GS210">
            <v>0</v>
          </cell>
          <cell r="GT210">
            <v>0</v>
          </cell>
          <cell r="GU210" t="str">
            <v>C39</v>
          </cell>
          <cell r="GV210">
            <v>0</v>
          </cell>
          <cell r="GW210">
            <v>0</v>
          </cell>
          <cell r="GX210">
            <v>0</v>
          </cell>
          <cell r="GY210">
            <v>0</v>
          </cell>
          <cell r="GZ210">
            <v>0</v>
          </cell>
          <cell r="HA210" t="str">
            <v>C310</v>
          </cell>
          <cell r="HB210">
            <v>0</v>
          </cell>
          <cell r="HG210" t="str">
            <v>C310</v>
          </cell>
          <cell r="HH210">
            <v>0</v>
          </cell>
          <cell r="HM210" t="str">
            <v/>
          </cell>
          <cell r="HN210" t="str">
            <v/>
          </cell>
          <cell r="HS210">
            <v>3251</v>
          </cell>
          <cell r="HT210" t="str">
            <v>PKN</v>
          </cell>
          <cell r="HU210">
            <v>0</v>
          </cell>
          <cell r="HV210" t="str">
            <v>IND</v>
          </cell>
          <cell r="HW210">
            <v>0</v>
          </cell>
          <cell r="HX210" t="str">
            <v>MAT-W</v>
          </cell>
          <cell r="HY210">
            <v>0</v>
          </cell>
          <cell r="HZ210" t="str">
            <v>SEJ-W</v>
          </cell>
          <cell r="IA210">
            <v>0</v>
          </cell>
          <cell r="IB210" t="str">
            <v>IGR-W</v>
          </cell>
          <cell r="IC210">
            <v>0</v>
          </cell>
          <cell r="ID210" t="str">
            <v>SBO</v>
          </cell>
          <cell r="IE210">
            <v>0</v>
          </cell>
          <cell r="IF210" t="str">
            <v>PJO</v>
          </cell>
          <cell r="IG210">
            <v>0</v>
          </cell>
          <cell r="IH210" t="str">
            <v>PRA</v>
          </cell>
          <cell r="II210">
            <v>0</v>
          </cell>
          <cell r="IJ210" t="str">
            <v>JAW</v>
          </cell>
          <cell r="IK210">
            <v>0</v>
          </cell>
          <cell r="IL210" t="str">
            <v>ARB</v>
          </cell>
          <cell r="IM210">
            <v>0</v>
          </cell>
          <cell r="IN210" t="str">
            <v>PKM</v>
          </cell>
          <cell r="IO210">
            <v>0</v>
          </cell>
          <cell r="IP210" t="str">
            <v>MAT-P</v>
          </cell>
          <cell r="IQ210">
            <v>0</v>
          </cell>
          <cell r="IR210" t="str">
            <v>BIO-P</v>
          </cell>
          <cell r="IS210">
            <v>0</v>
          </cell>
          <cell r="IT210" t="str">
            <v>FIS-P</v>
          </cell>
          <cell r="IU210">
            <v>0</v>
          </cell>
          <cell r="IV210" t="str">
            <v>KIM-P</v>
          </cell>
          <cell r="IW210">
            <v>0</v>
          </cell>
          <cell r="IX210" t="str">
            <v>GEO-L</v>
          </cell>
          <cell r="IY210">
            <v>0</v>
          </cell>
          <cell r="IZ210" t="str">
            <v>JEP-L</v>
          </cell>
          <cell r="JA210">
            <v>0</v>
          </cell>
        </row>
        <row r="211">
          <cell r="Q211" t="str">
            <v/>
          </cell>
          <cell r="AB211">
            <v>208</v>
          </cell>
          <cell r="AC211">
            <v>17</v>
          </cell>
          <cell r="AD211">
            <v>3252</v>
          </cell>
          <cell r="AE211" t="str">
            <v>0016427852</v>
          </cell>
          <cell r="AF211" t="str">
            <v>FANICA JANNAH</v>
          </cell>
          <cell r="AG211" t="str">
            <v>P</v>
          </cell>
          <cell r="AH211" t="str">
            <v>10-AK.2</v>
          </cell>
          <cell r="AI211" t="str">
            <v>AGM</v>
          </cell>
          <cell r="AJ211">
            <v>0</v>
          </cell>
          <cell r="AK211">
            <v>0</v>
          </cell>
          <cell r="AL211">
            <v>0</v>
          </cell>
          <cell r="AM211">
            <v>0</v>
          </cell>
          <cell r="AN211">
            <v>0</v>
          </cell>
          <cell r="AO211" t="str">
            <v>PKN</v>
          </cell>
          <cell r="AP211">
            <v>0</v>
          </cell>
          <cell r="AQ211">
            <v>0</v>
          </cell>
          <cell r="AR211">
            <v>0</v>
          </cell>
          <cell r="AS211">
            <v>0</v>
          </cell>
          <cell r="AT211">
            <v>0</v>
          </cell>
          <cell r="AU211" t="str">
            <v>IND</v>
          </cell>
          <cell r="AV211">
            <v>0</v>
          </cell>
          <cell r="AW211">
            <v>0</v>
          </cell>
          <cell r="AX211">
            <v>0</v>
          </cell>
          <cell r="AY211">
            <v>0</v>
          </cell>
          <cell r="AZ211">
            <v>0</v>
          </cell>
          <cell r="BA211" t="str">
            <v>MAT</v>
          </cell>
          <cell r="BB211">
            <v>0</v>
          </cell>
          <cell r="BC211">
            <v>0</v>
          </cell>
          <cell r="BD211">
            <v>0</v>
          </cell>
          <cell r="BE211">
            <v>0</v>
          </cell>
          <cell r="BF211">
            <v>0</v>
          </cell>
          <cell r="BG211" t="str">
            <v>SEJ</v>
          </cell>
          <cell r="BH211">
            <v>0</v>
          </cell>
          <cell r="BI211">
            <v>0</v>
          </cell>
          <cell r="BJ211">
            <v>0</v>
          </cell>
          <cell r="BK211">
            <v>0</v>
          </cell>
          <cell r="BL211">
            <v>0</v>
          </cell>
          <cell r="BM211" t="str">
            <v>ING</v>
          </cell>
          <cell r="BN211">
            <v>0</v>
          </cell>
          <cell r="BO211">
            <v>0</v>
          </cell>
          <cell r="BP211">
            <v>0</v>
          </cell>
          <cell r="BQ211">
            <v>0</v>
          </cell>
          <cell r="BR211">
            <v>0</v>
          </cell>
          <cell r="BS211" t="str">
            <v>SBU</v>
          </cell>
          <cell r="BT211">
            <v>0</v>
          </cell>
          <cell r="BU211">
            <v>0</v>
          </cell>
          <cell r="BV211">
            <v>0</v>
          </cell>
          <cell r="BW211">
            <v>0</v>
          </cell>
          <cell r="BX211">
            <v>0</v>
          </cell>
          <cell r="BY211" t="str">
            <v>KWU</v>
          </cell>
          <cell r="BZ211">
            <v>0</v>
          </cell>
          <cell r="CA211">
            <v>0</v>
          </cell>
          <cell r="CB211">
            <v>0</v>
          </cell>
          <cell r="CC211">
            <v>0</v>
          </cell>
          <cell r="CD211">
            <v>0</v>
          </cell>
          <cell r="CE211" t="str">
            <v>POR</v>
          </cell>
          <cell r="CF211">
            <v>0</v>
          </cell>
          <cell r="CG211">
            <v>0</v>
          </cell>
          <cell r="CH211">
            <v>0</v>
          </cell>
          <cell r="CI211">
            <v>0</v>
          </cell>
          <cell r="CJ211">
            <v>0</v>
          </cell>
          <cell r="CK211" t="str">
            <v>JAW</v>
          </cell>
          <cell r="CL211">
            <v>0</v>
          </cell>
          <cell r="CM211">
            <v>0</v>
          </cell>
          <cell r="CN211">
            <v>0</v>
          </cell>
          <cell r="CO211">
            <v>0</v>
          </cell>
          <cell r="CP211">
            <v>0</v>
          </cell>
          <cell r="CQ211" t="str">
            <v>C11</v>
          </cell>
          <cell r="CR211">
            <v>0</v>
          </cell>
          <cell r="CS211">
            <v>0</v>
          </cell>
          <cell r="CT211">
            <v>0</v>
          </cell>
          <cell r="CU211">
            <v>0</v>
          </cell>
          <cell r="CV211">
            <v>0</v>
          </cell>
          <cell r="CW211" t="str">
            <v>C12</v>
          </cell>
          <cell r="CX211">
            <v>0</v>
          </cell>
          <cell r="CY211">
            <v>0</v>
          </cell>
          <cell r="CZ211">
            <v>0</v>
          </cell>
          <cell r="DA211">
            <v>0</v>
          </cell>
          <cell r="DB211">
            <v>0</v>
          </cell>
          <cell r="DC211" t="str">
            <v>C13</v>
          </cell>
          <cell r="DD211">
            <v>0</v>
          </cell>
          <cell r="DE211">
            <v>0</v>
          </cell>
          <cell r="DF211">
            <v>0</v>
          </cell>
          <cell r="DG211">
            <v>0</v>
          </cell>
          <cell r="DH211">
            <v>0</v>
          </cell>
          <cell r="DI211" t="str">
            <v>C21</v>
          </cell>
          <cell r="DJ211">
            <v>0</v>
          </cell>
          <cell r="DK211">
            <v>0</v>
          </cell>
          <cell r="DL211">
            <v>0</v>
          </cell>
          <cell r="DM211">
            <v>0</v>
          </cell>
          <cell r="DN211">
            <v>0</v>
          </cell>
          <cell r="DO211" t="str">
            <v>C22</v>
          </cell>
          <cell r="DP211">
            <v>0</v>
          </cell>
          <cell r="DQ211">
            <v>0</v>
          </cell>
          <cell r="DR211">
            <v>0</v>
          </cell>
          <cell r="DS211">
            <v>0</v>
          </cell>
          <cell r="DT211">
            <v>0</v>
          </cell>
          <cell r="DU211" t="str">
            <v>C23</v>
          </cell>
          <cell r="DV211">
            <v>0</v>
          </cell>
          <cell r="DW211">
            <v>0</v>
          </cell>
          <cell r="DX211">
            <v>0</v>
          </cell>
          <cell r="DY211">
            <v>0</v>
          </cell>
          <cell r="DZ211">
            <v>0</v>
          </cell>
          <cell r="EA211" t="str">
            <v>C24</v>
          </cell>
          <cell r="EB211">
            <v>0</v>
          </cell>
          <cell r="EC211">
            <v>0</v>
          </cell>
          <cell r="ED211">
            <v>0</v>
          </cell>
          <cell r="EE211">
            <v>0</v>
          </cell>
          <cell r="EF211">
            <v>0</v>
          </cell>
          <cell r="EG211" t="str">
            <v>C25</v>
          </cell>
          <cell r="EH211">
            <v>0</v>
          </cell>
          <cell r="EI211">
            <v>0</v>
          </cell>
          <cell r="EJ211">
            <v>0</v>
          </cell>
          <cell r="EK211">
            <v>0</v>
          </cell>
          <cell r="EL211">
            <v>0</v>
          </cell>
          <cell r="EM211" t="str">
            <v>C26</v>
          </cell>
          <cell r="EN211">
            <v>0</v>
          </cell>
          <cell r="EO211">
            <v>0</v>
          </cell>
          <cell r="EP211">
            <v>0</v>
          </cell>
          <cell r="EQ211">
            <v>0</v>
          </cell>
          <cell r="ER211">
            <v>0</v>
          </cell>
          <cell r="ES211" t="str">
            <v>C27</v>
          </cell>
          <cell r="ET211">
            <v>0</v>
          </cell>
          <cell r="EU211">
            <v>0</v>
          </cell>
          <cell r="EV211">
            <v>0</v>
          </cell>
          <cell r="EW211">
            <v>0</v>
          </cell>
          <cell r="EX211">
            <v>0</v>
          </cell>
          <cell r="EY211" t="str">
            <v>C31</v>
          </cell>
          <cell r="EZ211">
            <v>0</v>
          </cell>
          <cell r="FA211">
            <v>0</v>
          </cell>
          <cell r="FB211">
            <v>0</v>
          </cell>
          <cell r="FC211">
            <v>0</v>
          </cell>
          <cell r="FD211">
            <v>0</v>
          </cell>
          <cell r="FE211" t="str">
            <v>C32</v>
          </cell>
          <cell r="FF211">
            <v>0</v>
          </cell>
          <cell r="FG211">
            <v>0</v>
          </cell>
          <cell r="FH211">
            <v>0</v>
          </cell>
          <cell r="FI211">
            <v>0</v>
          </cell>
          <cell r="FJ211">
            <v>0</v>
          </cell>
          <cell r="FK211" t="str">
            <v>C33</v>
          </cell>
          <cell r="FL211">
            <v>0</v>
          </cell>
          <cell r="FM211">
            <v>0</v>
          </cell>
          <cell r="FN211">
            <v>0</v>
          </cell>
          <cell r="FO211">
            <v>0</v>
          </cell>
          <cell r="FP211">
            <v>0</v>
          </cell>
          <cell r="FQ211" t="str">
            <v>C34</v>
          </cell>
          <cell r="FR211">
            <v>0</v>
          </cell>
          <cell r="FS211">
            <v>0</v>
          </cell>
          <cell r="FT211">
            <v>0</v>
          </cell>
          <cell r="FU211">
            <v>0</v>
          </cell>
          <cell r="FV211">
            <v>0</v>
          </cell>
          <cell r="FW211" t="str">
            <v>C35</v>
          </cell>
          <cell r="FX211">
            <v>0</v>
          </cell>
          <cell r="FY211">
            <v>0</v>
          </cell>
          <cell r="FZ211">
            <v>0</v>
          </cell>
          <cell r="GA211">
            <v>0</v>
          </cell>
          <cell r="GB211">
            <v>0</v>
          </cell>
          <cell r="GC211" t="str">
            <v>C36</v>
          </cell>
          <cell r="GD211">
            <v>0</v>
          </cell>
          <cell r="GE211">
            <v>0</v>
          </cell>
          <cell r="GF211">
            <v>0</v>
          </cell>
          <cell r="GG211">
            <v>0</v>
          </cell>
          <cell r="GH211">
            <v>0</v>
          </cell>
          <cell r="GI211" t="str">
            <v>C37</v>
          </cell>
          <cell r="GJ211">
            <v>0</v>
          </cell>
          <cell r="GK211">
            <v>0</v>
          </cell>
          <cell r="GL211">
            <v>0</v>
          </cell>
          <cell r="GM211">
            <v>0</v>
          </cell>
          <cell r="GN211">
            <v>0</v>
          </cell>
          <cell r="GO211" t="str">
            <v>C38</v>
          </cell>
          <cell r="GP211">
            <v>0</v>
          </cell>
          <cell r="GQ211">
            <v>0</v>
          </cell>
          <cell r="GR211">
            <v>0</v>
          </cell>
          <cell r="GS211">
            <v>0</v>
          </cell>
          <cell r="GT211">
            <v>0</v>
          </cell>
          <cell r="GU211" t="str">
            <v>C39</v>
          </cell>
          <cell r="GV211">
            <v>0</v>
          </cell>
          <cell r="GW211">
            <v>0</v>
          </cell>
          <cell r="GX211">
            <v>0</v>
          </cell>
          <cell r="GY211">
            <v>0</v>
          </cell>
          <cell r="GZ211">
            <v>0</v>
          </cell>
          <cell r="HA211" t="str">
            <v>C310</v>
          </cell>
          <cell r="HB211">
            <v>0</v>
          </cell>
          <cell r="HG211" t="str">
            <v>C310</v>
          </cell>
          <cell r="HH211">
            <v>0</v>
          </cell>
          <cell r="HM211" t="str">
            <v/>
          </cell>
          <cell r="HN211" t="str">
            <v/>
          </cell>
          <cell r="HS211">
            <v>3252</v>
          </cell>
          <cell r="HT211" t="str">
            <v>PKN</v>
          </cell>
          <cell r="HU211">
            <v>0</v>
          </cell>
          <cell r="HV211" t="str">
            <v>IND</v>
          </cell>
          <cell r="HW211">
            <v>0</v>
          </cell>
          <cell r="HX211" t="str">
            <v>MAT-W</v>
          </cell>
          <cell r="HY211">
            <v>0</v>
          </cell>
          <cell r="HZ211" t="str">
            <v>SEJ-W</v>
          </cell>
          <cell r="IA211">
            <v>0</v>
          </cell>
          <cell r="IB211" t="str">
            <v>IGR-W</v>
          </cell>
          <cell r="IC211">
            <v>0</v>
          </cell>
          <cell r="ID211" t="str">
            <v>SBO</v>
          </cell>
          <cell r="IE211">
            <v>0</v>
          </cell>
          <cell r="IF211" t="str">
            <v>PJO</v>
          </cell>
          <cell r="IG211">
            <v>0</v>
          </cell>
          <cell r="IH211" t="str">
            <v>PRA</v>
          </cell>
          <cell r="II211">
            <v>0</v>
          </cell>
          <cell r="IJ211" t="str">
            <v>JAW</v>
          </cell>
          <cell r="IK211">
            <v>0</v>
          </cell>
          <cell r="IL211" t="str">
            <v>ARB</v>
          </cell>
          <cell r="IM211">
            <v>0</v>
          </cell>
          <cell r="IN211" t="str">
            <v>PKM</v>
          </cell>
          <cell r="IO211">
            <v>0</v>
          </cell>
          <cell r="IP211" t="str">
            <v>MAT-P</v>
          </cell>
          <cell r="IQ211">
            <v>0</v>
          </cell>
          <cell r="IR211" t="str">
            <v>BIO-P</v>
          </cell>
          <cell r="IS211">
            <v>0</v>
          </cell>
          <cell r="IT211" t="str">
            <v>FIS-P</v>
          </cell>
          <cell r="IU211">
            <v>0</v>
          </cell>
          <cell r="IV211" t="str">
            <v>KIM-P</v>
          </cell>
          <cell r="IW211">
            <v>0</v>
          </cell>
          <cell r="IX211" t="str">
            <v>GEO-L</v>
          </cell>
          <cell r="IY211">
            <v>0</v>
          </cell>
          <cell r="IZ211" t="str">
            <v>JEP-L</v>
          </cell>
          <cell r="JA211">
            <v>0</v>
          </cell>
        </row>
        <row r="212">
          <cell r="Q212" t="str">
            <v/>
          </cell>
          <cell r="AB212">
            <v>209</v>
          </cell>
          <cell r="AC212">
            <v>18</v>
          </cell>
          <cell r="AD212">
            <v>3253</v>
          </cell>
          <cell r="AE212" t="str">
            <v>0005492472</v>
          </cell>
          <cell r="AF212" t="str">
            <v>FITRIYANI</v>
          </cell>
          <cell r="AG212" t="str">
            <v>P</v>
          </cell>
          <cell r="AH212" t="str">
            <v>10-AK.2</v>
          </cell>
          <cell r="AI212" t="str">
            <v>AGM</v>
          </cell>
          <cell r="AJ212">
            <v>0</v>
          </cell>
          <cell r="AK212">
            <v>0</v>
          </cell>
          <cell r="AL212">
            <v>0</v>
          </cell>
          <cell r="AM212">
            <v>0</v>
          </cell>
          <cell r="AN212">
            <v>0</v>
          </cell>
          <cell r="AO212" t="str">
            <v>PKN</v>
          </cell>
          <cell r="AP212">
            <v>0</v>
          </cell>
          <cell r="AQ212">
            <v>0</v>
          </cell>
          <cell r="AR212">
            <v>0</v>
          </cell>
          <cell r="AS212">
            <v>0</v>
          </cell>
          <cell r="AT212">
            <v>0</v>
          </cell>
          <cell r="AU212" t="str">
            <v>IND</v>
          </cell>
          <cell r="AV212">
            <v>0</v>
          </cell>
          <cell r="AW212">
            <v>0</v>
          </cell>
          <cell r="AX212">
            <v>0</v>
          </cell>
          <cell r="AY212">
            <v>0</v>
          </cell>
          <cell r="AZ212">
            <v>0</v>
          </cell>
          <cell r="BA212" t="str">
            <v>MAT</v>
          </cell>
          <cell r="BB212">
            <v>0</v>
          </cell>
          <cell r="BC212">
            <v>0</v>
          </cell>
          <cell r="BD212">
            <v>0</v>
          </cell>
          <cell r="BE212">
            <v>0</v>
          </cell>
          <cell r="BF212">
            <v>0</v>
          </cell>
          <cell r="BG212" t="str">
            <v>SEJ</v>
          </cell>
          <cell r="BH212">
            <v>0</v>
          </cell>
          <cell r="BI212">
            <v>0</v>
          </cell>
          <cell r="BJ212">
            <v>0</v>
          </cell>
          <cell r="BK212">
            <v>0</v>
          </cell>
          <cell r="BL212">
            <v>0</v>
          </cell>
          <cell r="BM212" t="str">
            <v>ING</v>
          </cell>
          <cell r="BN212">
            <v>0</v>
          </cell>
          <cell r="BO212">
            <v>0</v>
          </cell>
          <cell r="BP212">
            <v>0</v>
          </cell>
          <cell r="BQ212">
            <v>0</v>
          </cell>
          <cell r="BR212">
            <v>0</v>
          </cell>
          <cell r="BS212" t="str">
            <v>SBU</v>
          </cell>
          <cell r="BT212">
            <v>0</v>
          </cell>
          <cell r="BU212">
            <v>0</v>
          </cell>
          <cell r="BV212">
            <v>0</v>
          </cell>
          <cell r="BW212">
            <v>0</v>
          </cell>
          <cell r="BX212">
            <v>0</v>
          </cell>
          <cell r="BY212" t="str">
            <v>KWU</v>
          </cell>
          <cell r="BZ212">
            <v>0</v>
          </cell>
          <cell r="CA212">
            <v>0</v>
          </cell>
          <cell r="CB212">
            <v>0</v>
          </cell>
          <cell r="CC212">
            <v>0</v>
          </cell>
          <cell r="CD212">
            <v>0</v>
          </cell>
          <cell r="CE212" t="str">
            <v>POR</v>
          </cell>
          <cell r="CF212">
            <v>0</v>
          </cell>
          <cell r="CG212">
            <v>0</v>
          </cell>
          <cell r="CH212">
            <v>0</v>
          </cell>
          <cell r="CI212">
            <v>0</v>
          </cell>
          <cell r="CJ212">
            <v>0</v>
          </cell>
          <cell r="CK212" t="str">
            <v>JAW</v>
          </cell>
          <cell r="CL212">
            <v>0</v>
          </cell>
          <cell r="CM212">
            <v>0</v>
          </cell>
          <cell r="CN212">
            <v>0</v>
          </cell>
          <cell r="CO212">
            <v>0</v>
          </cell>
          <cell r="CP212">
            <v>0</v>
          </cell>
          <cell r="CQ212" t="str">
            <v>C11</v>
          </cell>
          <cell r="CR212">
            <v>0</v>
          </cell>
          <cell r="CS212">
            <v>0</v>
          </cell>
          <cell r="CT212">
            <v>0</v>
          </cell>
          <cell r="CU212">
            <v>0</v>
          </cell>
          <cell r="CV212">
            <v>0</v>
          </cell>
          <cell r="CW212" t="str">
            <v>C12</v>
          </cell>
          <cell r="CX212">
            <v>0</v>
          </cell>
          <cell r="CY212">
            <v>0</v>
          </cell>
          <cell r="CZ212">
            <v>0</v>
          </cell>
          <cell r="DA212">
            <v>0</v>
          </cell>
          <cell r="DB212">
            <v>0</v>
          </cell>
          <cell r="DC212" t="str">
            <v>C13</v>
          </cell>
          <cell r="DD212">
            <v>0</v>
          </cell>
          <cell r="DE212">
            <v>0</v>
          </cell>
          <cell r="DF212">
            <v>0</v>
          </cell>
          <cell r="DG212">
            <v>0</v>
          </cell>
          <cell r="DH212">
            <v>0</v>
          </cell>
          <cell r="DI212" t="str">
            <v>C21</v>
          </cell>
          <cell r="DJ212">
            <v>0</v>
          </cell>
          <cell r="DK212">
            <v>0</v>
          </cell>
          <cell r="DL212">
            <v>0</v>
          </cell>
          <cell r="DM212">
            <v>0</v>
          </cell>
          <cell r="DN212">
            <v>0</v>
          </cell>
          <cell r="DO212" t="str">
            <v>C22</v>
          </cell>
          <cell r="DP212">
            <v>0</v>
          </cell>
          <cell r="DQ212">
            <v>0</v>
          </cell>
          <cell r="DR212">
            <v>0</v>
          </cell>
          <cell r="DS212">
            <v>0</v>
          </cell>
          <cell r="DT212">
            <v>0</v>
          </cell>
          <cell r="DU212" t="str">
            <v>C23</v>
          </cell>
          <cell r="DV212">
            <v>0</v>
          </cell>
          <cell r="DW212">
            <v>0</v>
          </cell>
          <cell r="DX212">
            <v>0</v>
          </cell>
          <cell r="DY212">
            <v>0</v>
          </cell>
          <cell r="DZ212">
            <v>0</v>
          </cell>
          <cell r="EA212" t="str">
            <v>C24</v>
          </cell>
          <cell r="EB212">
            <v>0</v>
          </cell>
          <cell r="EC212">
            <v>0</v>
          </cell>
          <cell r="ED212">
            <v>0</v>
          </cell>
          <cell r="EE212">
            <v>0</v>
          </cell>
          <cell r="EF212">
            <v>0</v>
          </cell>
          <cell r="EG212" t="str">
            <v>C25</v>
          </cell>
          <cell r="EH212">
            <v>0</v>
          </cell>
          <cell r="EI212">
            <v>0</v>
          </cell>
          <cell r="EJ212">
            <v>0</v>
          </cell>
          <cell r="EK212">
            <v>0</v>
          </cell>
          <cell r="EL212">
            <v>0</v>
          </cell>
          <cell r="EM212" t="str">
            <v>C26</v>
          </cell>
          <cell r="EN212">
            <v>0</v>
          </cell>
          <cell r="EO212">
            <v>0</v>
          </cell>
          <cell r="EP212">
            <v>0</v>
          </cell>
          <cell r="EQ212">
            <v>0</v>
          </cell>
          <cell r="ER212">
            <v>0</v>
          </cell>
          <cell r="ES212" t="str">
            <v>C27</v>
          </cell>
          <cell r="ET212">
            <v>0</v>
          </cell>
          <cell r="EU212">
            <v>0</v>
          </cell>
          <cell r="EV212">
            <v>0</v>
          </cell>
          <cell r="EW212">
            <v>0</v>
          </cell>
          <cell r="EX212">
            <v>0</v>
          </cell>
          <cell r="EY212" t="str">
            <v>C31</v>
          </cell>
          <cell r="EZ212">
            <v>0</v>
          </cell>
          <cell r="FA212">
            <v>0</v>
          </cell>
          <cell r="FB212">
            <v>0</v>
          </cell>
          <cell r="FC212">
            <v>0</v>
          </cell>
          <cell r="FD212">
            <v>0</v>
          </cell>
          <cell r="FE212" t="str">
            <v>C32</v>
          </cell>
          <cell r="FF212">
            <v>0</v>
          </cell>
          <cell r="FG212">
            <v>0</v>
          </cell>
          <cell r="FH212">
            <v>0</v>
          </cell>
          <cell r="FI212">
            <v>0</v>
          </cell>
          <cell r="FJ212">
            <v>0</v>
          </cell>
          <cell r="FK212" t="str">
            <v>C33</v>
          </cell>
          <cell r="FL212">
            <v>0</v>
          </cell>
          <cell r="FM212">
            <v>0</v>
          </cell>
          <cell r="FN212">
            <v>0</v>
          </cell>
          <cell r="FO212">
            <v>0</v>
          </cell>
          <cell r="FP212">
            <v>0</v>
          </cell>
          <cell r="FQ212" t="str">
            <v>C34</v>
          </cell>
          <cell r="FR212">
            <v>0</v>
          </cell>
          <cell r="FS212">
            <v>0</v>
          </cell>
          <cell r="FT212">
            <v>0</v>
          </cell>
          <cell r="FU212">
            <v>0</v>
          </cell>
          <cell r="FV212">
            <v>0</v>
          </cell>
          <cell r="FW212" t="str">
            <v>C35</v>
          </cell>
          <cell r="FX212">
            <v>0</v>
          </cell>
          <cell r="FY212">
            <v>0</v>
          </cell>
          <cell r="FZ212">
            <v>0</v>
          </cell>
          <cell r="GA212">
            <v>0</v>
          </cell>
          <cell r="GB212">
            <v>0</v>
          </cell>
          <cell r="GC212" t="str">
            <v>C36</v>
          </cell>
          <cell r="GD212">
            <v>0</v>
          </cell>
          <cell r="GE212">
            <v>0</v>
          </cell>
          <cell r="GF212">
            <v>0</v>
          </cell>
          <cell r="GG212">
            <v>0</v>
          </cell>
          <cell r="GH212">
            <v>0</v>
          </cell>
          <cell r="GI212" t="str">
            <v>C37</v>
          </cell>
          <cell r="GJ212">
            <v>0</v>
          </cell>
          <cell r="GK212">
            <v>0</v>
          </cell>
          <cell r="GL212">
            <v>0</v>
          </cell>
          <cell r="GM212">
            <v>0</v>
          </cell>
          <cell r="GN212">
            <v>0</v>
          </cell>
          <cell r="GO212" t="str">
            <v>C38</v>
          </cell>
          <cell r="GP212">
            <v>0</v>
          </cell>
          <cell r="GQ212">
            <v>0</v>
          </cell>
          <cell r="GR212">
            <v>0</v>
          </cell>
          <cell r="GS212">
            <v>0</v>
          </cell>
          <cell r="GT212">
            <v>0</v>
          </cell>
          <cell r="GU212" t="str">
            <v>C39</v>
          </cell>
          <cell r="GV212">
            <v>0</v>
          </cell>
          <cell r="GW212">
            <v>0</v>
          </cell>
          <cell r="GX212">
            <v>0</v>
          </cell>
          <cell r="GY212">
            <v>0</v>
          </cell>
          <cell r="GZ212">
            <v>0</v>
          </cell>
          <cell r="HA212" t="str">
            <v>C310</v>
          </cell>
          <cell r="HB212">
            <v>0</v>
          </cell>
          <cell r="HG212" t="str">
            <v>C310</v>
          </cell>
          <cell r="HH212">
            <v>0</v>
          </cell>
          <cell r="HM212" t="str">
            <v/>
          </cell>
          <cell r="HN212" t="str">
            <v/>
          </cell>
          <cell r="HS212">
            <v>3253</v>
          </cell>
          <cell r="HT212" t="str">
            <v>PKN</v>
          </cell>
          <cell r="HU212">
            <v>0</v>
          </cell>
          <cell r="HV212" t="str">
            <v>IND</v>
          </cell>
          <cell r="HW212">
            <v>0</v>
          </cell>
          <cell r="HX212" t="str">
            <v>MAT-W</v>
          </cell>
          <cell r="HY212">
            <v>0</v>
          </cell>
          <cell r="HZ212" t="str">
            <v>SEJ-W</v>
          </cell>
          <cell r="IA212">
            <v>0</v>
          </cell>
          <cell r="IB212" t="str">
            <v>IGR-W</v>
          </cell>
          <cell r="IC212">
            <v>0</v>
          </cell>
          <cell r="ID212" t="str">
            <v>SBO</v>
          </cell>
          <cell r="IE212">
            <v>0</v>
          </cell>
          <cell r="IF212" t="str">
            <v>PJO</v>
          </cell>
          <cell r="IG212">
            <v>0</v>
          </cell>
          <cell r="IH212" t="str">
            <v>PRA</v>
          </cell>
          <cell r="II212">
            <v>0</v>
          </cell>
          <cell r="IJ212" t="str">
            <v>JAW</v>
          </cell>
          <cell r="IK212">
            <v>0</v>
          </cell>
          <cell r="IL212" t="str">
            <v>ARB</v>
          </cell>
          <cell r="IM212">
            <v>0</v>
          </cell>
          <cell r="IN212" t="str">
            <v>PKM</v>
          </cell>
          <cell r="IO212">
            <v>0</v>
          </cell>
          <cell r="IP212" t="str">
            <v>MAT-P</v>
          </cell>
          <cell r="IQ212">
            <v>0</v>
          </cell>
          <cell r="IR212" t="str">
            <v>BIO-P</v>
          </cell>
          <cell r="IS212">
            <v>0</v>
          </cell>
          <cell r="IT212" t="str">
            <v>FIS-P</v>
          </cell>
          <cell r="IU212">
            <v>0</v>
          </cell>
          <cell r="IV212" t="str">
            <v>KIM-P</v>
          </cell>
          <cell r="IW212">
            <v>0</v>
          </cell>
          <cell r="IX212" t="str">
            <v>GEO-L</v>
          </cell>
          <cell r="IY212">
            <v>0</v>
          </cell>
          <cell r="IZ212" t="str">
            <v>JEP-L</v>
          </cell>
          <cell r="JA212">
            <v>0</v>
          </cell>
        </row>
        <row r="213">
          <cell r="Q213" t="str">
            <v/>
          </cell>
          <cell r="AB213">
            <v>210</v>
          </cell>
          <cell r="AC213">
            <v>19</v>
          </cell>
          <cell r="AD213">
            <v>3254</v>
          </cell>
          <cell r="AE213" t="str">
            <v>9992966827</v>
          </cell>
          <cell r="AF213" t="str">
            <v>FRESTI MANGGAR RANI</v>
          </cell>
          <cell r="AG213" t="str">
            <v>P</v>
          </cell>
          <cell r="AH213" t="str">
            <v>10-AK.2</v>
          </cell>
          <cell r="AI213" t="str">
            <v>AGM</v>
          </cell>
          <cell r="AJ213">
            <v>0</v>
          </cell>
          <cell r="AK213">
            <v>0</v>
          </cell>
          <cell r="AL213">
            <v>0</v>
          </cell>
          <cell r="AM213">
            <v>0</v>
          </cell>
          <cell r="AN213">
            <v>0</v>
          </cell>
          <cell r="AO213" t="str">
            <v>PKN</v>
          </cell>
          <cell r="AP213">
            <v>0</v>
          </cell>
          <cell r="AQ213">
            <v>0</v>
          </cell>
          <cell r="AR213">
            <v>0</v>
          </cell>
          <cell r="AS213">
            <v>0</v>
          </cell>
          <cell r="AT213">
            <v>0</v>
          </cell>
          <cell r="AU213" t="str">
            <v>IND</v>
          </cell>
          <cell r="AV213">
            <v>0</v>
          </cell>
          <cell r="AW213">
            <v>0</v>
          </cell>
          <cell r="AX213">
            <v>0</v>
          </cell>
          <cell r="AY213">
            <v>0</v>
          </cell>
          <cell r="AZ213">
            <v>0</v>
          </cell>
          <cell r="BA213" t="str">
            <v>MAT</v>
          </cell>
          <cell r="BB213">
            <v>0</v>
          </cell>
          <cell r="BC213">
            <v>0</v>
          </cell>
          <cell r="BD213">
            <v>0</v>
          </cell>
          <cell r="BE213">
            <v>0</v>
          </cell>
          <cell r="BF213">
            <v>0</v>
          </cell>
          <cell r="BG213" t="str">
            <v>SEJ</v>
          </cell>
          <cell r="BH213">
            <v>0</v>
          </cell>
          <cell r="BI213">
            <v>0</v>
          </cell>
          <cell r="BJ213">
            <v>0</v>
          </cell>
          <cell r="BK213">
            <v>0</v>
          </cell>
          <cell r="BL213">
            <v>0</v>
          </cell>
          <cell r="BM213" t="str">
            <v>ING</v>
          </cell>
          <cell r="BN213">
            <v>0</v>
          </cell>
          <cell r="BO213">
            <v>0</v>
          </cell>
          <cell r="BP213">
            <v>0</v>
          </cell>
          <cell r="BQ213">
            <v>0</v>
          </cell>
          <cell r="BR213">
            <v>0</v>
          </cell>
          <cell r="BS213" t="str">
            <v>SBU</v>
          </cell>
          <cell r="BT213">
            <v>0</v>
          </cell>
          <cell r="BU213">
            <v>0</v>
          </cell>
          <cell r="BV213">
            <v>0</v>
          </cell>
          <cell r="BW213">
            <v>0</v>
          </cell>
          <cell r="BX213">
            <v>0</v>
          </cell>
          <cell r="BY213" t="str">
            <v>KWU</v>
          </cell>
          <cell r="BZ213">
            <v>0</v>
          </cell>
          <cell r="CA213">
            <v>0</v>
          </cell>
          <cell r="CB213">
            <v>0</v>
          </cell>
          <cell r="CC213">
            <v>0</v>
          </cell>
          <cell r="CD213">
            <v>0</v>
          </cell>
          <cell r="CE213" t="str">
            <v>POR</v>
          </cell>
          <cell r="CF213">
            <v>0</v>
          </cell>
          <cell r="CG213">
            <v>0</v>
          </cell>
          <cell r="CH213">
            <v>0</v>
          </cell>
          <cell r="CI213">
            <v>0</v>
          </cell>
          <cell r="CJ213">
            <v>0</v>
          </cell>
          <cell r="CK213" t="str">
            <v>JAW</v>
          </cell>
          <cell r="CL213">
            <v>0</v>
          </cell>
          <cell r="CM213">
            <v>0</v>
          </cell>
          <cell r="CN213">
            <v>0</v>
          </cell>
          <cell r="CO213">
            <v>0</v>
          </cell>
          <cell r="CP213">
            <v>0</v>
          </cell>
          <cell r="CQ213" t="str">
            <v>C11</v>
          </cell>
          <cell r="CR213">
            <v>0</v>
          </cell>
          <cell r="CS213">
            <v>0</v>
          </cell>
          <cell r="CT213">
            <v>0</v>
          </cell>
          <cell r="CU213">
            <v>0</v>
          </cell>
          <cell r="CV213">
            <v>0</v>
          </cell>
          <cell r="CW213" t="str">
            <v>C12</v>
          </cell>
          <cell r="CX213">
            <v>0</v>
          </cell>
          <cell r="CY213">
            <v>0</v>
          </cell>
          <cell r="CZ213">
            <v>0</v>
          </cell>
          <cell r="DA213">
            <v>0</v>
          </cell>
          <cell r="DB213">
            <v>0</v>
          </cell>
          <cell r="DC213" t="str">
            <v>C13</v>
          </cell>
          <cell r="DD213">
            <v>0</v>
          </cell>
          <cell r="DE213">
            <v>0</v>
          </cell>
          <cell r="DF213">
            <v>0</v>
          </cell>
          <cell r="DG213">
            <v>0</v>
          </cell>
          <cell r="DH213">
            <v>0</v>
          </cell>
          <cell r="DI213" t="str">
            <v>C21</v>
          </cell>
          <cell r="DJ213">
            <v>0</v>
          </cell>
          <cell r="DK213">
            <v>0</v>
          </cell>
          <cell r="DL213">
            <v>0</v>
          </cell>
          <cell r="DM213">
            <v>0</v>
          </cell>
          <cell r="DN213">
            <v>0</v>
          </cell>
          <cell r="DO213" t="str">
            <v>C22</v>
          </cell>
          <cell r="DP213">
            <v>0</v>
          </cell>
          <cell r="DQ213">
            <v>0</v>
          </cell>
          <cell r="DR213">
            <v>0</v>
          </cell>
          <cell r="DS213">
            <v>0</v>
          </cell>
          <cell r="DT213">
            <v>0</v>
          </cell>
          <cell r="DU213" t="str">
            <v>C23</v>
          </cell>
          <cell r="DV213">
            <v>0</v>
          </cell>
          <cell r="DW213">
            <v>0</v>
          </cell>
          <cell r="DX213">
            <v>0</v>
          </cell>
          <cell r="DY213">
            <v>0</v>
          </cell>
          <cell r="DZ213">
            <v>0</v>
          </cell>
          <cell r="EA213" t="str">
            <v>C24</v>
          </cell>
          <cell r="EB213">
            <v>0</v>
          </cell>
          <cell r="EC213">
            <v>0</v>
          </cell>
          <cell r="ED213">
            <v>0</v>
          </cell>
          <cell r="EE213">
            <v>0</v>
          </cell>
          <cell r="EF213">
            <v>0</v>
          </cell>
          <cell r="EG213" t="str">
            <v>C25</v>
          </cell>
          <cell r="EH213">
            <v>0</v>
          </cell>
          <cell r="EI213">
            <v>0</v>
          </cell>
          <cell r="EJ213">
            <v>0</v>
          </cell>
          <cell r="EK213">
            <v>0</v>
          </cell>
          <cell r="EL213">
            <v>0</v>
          </cell>
          <cell r="EM213" t="str">
            <v>C26</v>
          </cell>
          <cell r="EN213">
            <v>0</v>
          </cell>
          <cell r="EO213">
            <v>0</v>
          </cell>
          <cell r="EP213">
            <v>0</v>
          </cell>
          <cell r="EQ213">
            <v>0</v>
          </cell>
          <cell r="ER213">
            <v>0</v>
          </cell>
          <cell r="ES213" t="str">
            <v>C27</v>
          </cell>
          <cell r="ET213">
            <v>0</v>
          </cell>
          <cell r="EU213">
            <v>0</v>
          </cell>
          <cell r="EV213">
            <v>0</v>
          </cell>
          <cell r="EW213">
            <v>0</v>
          </cell>
          <cell r="EX213">
            <v>0</v>
          </cell>
          <cell r="EY213" t="str">
            <v>C31</v>
          </cell>
          <cell r="EZ213">
            <v>0</v>
          </cell>
          <cell r="FA213">
            <v>0</v>
          </cell>
          <cell r="FB213">
            <v>0</v>
          </cell>
          <cell r="FC213">
            <v>0</v>
          </cell>
          <cell r="FD213">
            <v>0</v>
          </cell>
          <cell r="FE213" t="str">
            <v>C32</v>
          </cell>
          <cell r="FF213">
            <v>0</v>
          </cell>
          <cell r="FG213">
            <v>0</v>
          </cell>
          <cell r="FH213">
            <v>0</v>
          </cell>
          <cell r="FI213">
            <v>0</v>
          </cell>
          <cell r="FJ213">
            <v>0</v>
          </cell>
          <cell r="FK213" t="str">
            <v>C33</v>
          </cell>
          <cell r="FL213">
            <v>0</v>
          </cell>
          <cell r="FM213">
            <v>0</v>
          </cell>
          <cell r="FN213">
            <v>0</v>
          </cell>
          <cell r="FO213">
            <v>0</v>
          </cell>
          <cell r="FP213">
            <v>0</v>
          </cell>
          <cell r="FQ213" t="str">
            <v>C34</v>
          </cell>
          <cell r="FR213">
            <v>0</v>
          </cell>
          <cell r="FS213">
            <v>0</v>
          </cell>
          <cell r="FT213">
            <v>0</v>
          </cell>
          <cell r="FU213">
            <v>0</v>
          </cell>
          <cell r="FV213">
            <v>0</v>
          </cell>
          <cell r="FW213" t="str">
            <v>C35</v>
          </cell>
          <cell r="FX213">
            <v>0</v>
          </cell>
          <cell r="FY213">
            <v>0</v>
          </cell>
          <cell r="FZ213">
            <v>0</v>
          </cell>
          <cell r="GA213">
            <v>0</v>
          </cell>
          <cell r="GB213">
            <v>0</v>
          </cell>
          <cell r="GC213" t="str">
            <v>C36</v>
          </cell>
          <cell r="GD213">
            <v>0</v>
          </cell>
          <cell r="GE213">
            <v>0</v>
          </cell>
          <cell r="GF213">
            <v>0</v>
          </cell>
          <cell r="GG213">
            <v>0</v>
          </cell>
          <cell r="GH213">
            <v>0</v>
          </cell>
          <cell r="GI213" t="str">
            <v>C37</v>
          </cell>
          <cell r="GJ213">
            <v>0</v>
          </cell>
          <cell r="GK213">
            <v>0</v>
          </cell>
          <cell r="GL213">
            <v>0</v>
          </cell>
          <cell r="GM213">
            <v>0</v>
          </cell>
          <cell r="GN213">
            <v>0</v>
          </cell>
          <cell r="GO213" t="str">
            <v>C38</v>
          </cell>
          <cell r="GP213">
            <v>0</v>
          </cell>
          <cell r="GQ213">
            <v>0</v>
          </cell>
          <cell r="GR213">
            <v>0</v>
          </cell>
          <cell r="GS213">
            <v>0</v>
          </cell>
          <cell r="GT213">
            <v>0</v>
          </cell>
          <cell r="GU213" t="str">
            <v>C39</v>
          </cell>
          <cell r="GV213">
            <v>0</v>
          </cell>
          <cell r="GW213">
            <v>0</v>
          </cell>
          <cell r="GX213">
            <v>0</v>
          </cell>
          <cell r="GY213">
            <v>0</v>
          </cell>
          <cell r="GZ213">
            <v>0</v>
          </cell>
          <cell r="HA213" t="str">
            <v>C310</v>
          </cell>
          <cell r="HB213">
            <v>0</v>
          </cell>
          <cell r="HG213" t="str">
            <v>C310</v>
          </cell>
          <cell r="HH213">
            <v>0</v>
          </cell>
          <cell r="HM213" t="str">
            <v/>
          </cell>
          <cell r="HN213" t="str">
            <v/>
          </cell>
          <cell r="HS213">
            <v>3254</v>
          </cell>
          <cell r="HT213" t="str">
            <v>PKN</v>
          </cell>
          <cell r="HU213">
            <v>0</v>
          </cell>
          <cell r="HV213" t="str">
            <v>IND</v>
          </cell>
          <cell r="HW213">
            <v>0</v>
          </cell>
          <cell r="HX213" t="str">
            <v>MAT-W</v>
          </cell>
          <cell r="HY213">
            <v>0</v>
          </cell>
          <cell r="HZ213" t="str">
            <v>SEJ-W</v>
          </cell>
          <cell r="IA213">
            <v>0</v>
          </cell>
          <cell r="IB213" t="str">
            <v>IGR-W</v>
          </cell>
          <cell r="IC213">
            <v>0</v>
          </cell>
          <cell r="ID213" t="str">
            <v>SBO</v>
          </cell>
          <cell r="IE213">
            <v>0</v>
          </cell>
          <cell r="IF213" t="str">
            <v>PJO</v>
          </cell>
          <cell r="IG213">
            <v>0</v>
          </cell>
          <cell r="IH213" t="str">
            <v>PRA</v>
          </cell>
          <cell r="II213">
            <v>0</v>
          </cell>
          <cell r="IJ213" t="str">
            <v>JAW</v>
          </cell>
          <cell r="IK213">
            <v>0</v>
          </cell>
          <cell r="IL213" t="str">
            <v>ARB</v>
          </cell>
          <cell r="IM213">
            <v>0</v>
          </cell>
          <cell r="IN213" t="str">
            <v>PKM</v>
          </cell>
          <cell r="IO213">
            <v>0</v>
          </cell>
          <cell r="IP213" t="str">
            <v>MAT-P</v>
          </cell>
          <cell r="IQ213">
            <v>0</v>
          </cell>
          <cell r="IR213" t="str">
            <v>BIO-P</v>
          </cell>
          <cell r="IS213">
            <v>0</v>
          </cell>
          <cell r="IT213" t="str">
            <v>FIS-P</v>
          </cell>
          <cell r="IU213">
            <v>0</v>
          </cell>
          <cell r="IV213" t="str">
            <v>KIM-P</v>
          </cell>
          <cell r="IW213">
            <v>0</v>
          </cell>
          <cell r="IX213" t="str">
            <v>GEO-L</v>
          </cell>
          <cell r="IY213">
            <v>0</v>
          </cell>
          <cell r="IZ213" t="str">
            <v>JEP-L</v>
          </cell>
          <cell r="JA213">
            <v>0</v>
          </cell>
        </row>
        <row r="214">
          <cell r="Q214" t="str">
            <v/>
          </cell>
          <cell r="AB214">
            <v>211</v>
          </cell>
          <cell r="AC214">
            <v>20</v>
          </cell>
          <cell r="AD214">
            <v>3255</v>
          </cell>
          <cell r="AE214" t="str">
            <v>0008527206</v>
          </cell>
          <cell r="AF214" t="str">
            <v>IKFINA ZIDFINASCHA</v>
          </cell>
          <cell r="AG214" t="str">
            <v>P</v>
          </cell>
          <cell r="AH214" t="str">
            <v>10-AK.2</v>
          </cell>
          <cell r="AI214" t="str">
            <v>AGM</v>
          </cell>
          <cell r="AJ214">
            <v>0</v>
          </cell>
          <cell r="AK214">
            <v>0</v>
          </cell>
          <cell r="AL214">
            <v>0</v>
          </cell>
          <cell r="AM214">
            <v>0</v>
          </cell>
          <cell r="AN214">
            <v>0</v>
          </cell>
          <cell r="AO214" t="str">
            <v>PKN</v>
          </cell>
          <cell r="AP214">
            <v>0</v>
          </cell>
          <cell r="AQ214">
            <v>0</v>
          </cell>
          <cell r="AR214">
            <v>0</v>
          </cell>
          <cell r="AS214">
            <v>0</v>
          </cell>
          <cell r="AT214">
            <v>0</v>
          </cell>
          <cell r="AU214" t="str">
            <v>IND</v>
          </cell>
          <cell r="AV214">
            <v>0</v>
          </cell>
          <cell r="AW214">
            <v>0</v>
          </cell>
          <cell r="AX214">
            <v>0</v>
          </cell>
          <cell r="AY214">
            <v>0</v>
          </cell>
          <cell r="AZ214">
            <v>0</v>
          </cell>
          <cell r="BA214" t="str">
            <v>MAT</v>
          </cell>
          <cell r="BB214">
            <v>0</v>
          </cell>
          <cell r="BC214">
            <v>0</v>
          </cell>
          <cell r="BD214">
            <v>0</v>
          </cell>
          <cell r="BE214">
            <v>0</v>
          </cell>
          <cell r="BF214">
            <v>0</v>
          </cell>
          <cell r="BG214" t="str">
            <v>SEJ</v>
          </cell>
          <cell r="BH214">
            <v>0</v>
          </cell>
          <cell r="BI214">
            <v>0</v>
          </cell>
          <cell r="BJ214">
            <v>0</v>
          </cell>
          <cell r="BK214">
            <v>0</v>
          </cell>
          <cell r="BL214">
            <v>0</v>
          </cell>
          <cell r="BM214" t="str">
            <v>ING</v>
          </cell>
          <cell r="BN214">
            <v>0</v>
          </cell>
          <cell r="BO214">
            <v>0</v>
          </cell>
          <cell r="BP214">
            <v>0</v>
          </cell>
          <cell r="BQ214">
            <v>0</v>
          </cell>
          <cell r="BR214">
            <v>0</v>
          </cell>
          <cell r="BS214" t="str">
            <v>SBU</v>
          </cell>
          <cell r="BT214">
            <v>0</v>
          </cell>
          <cell r="BU214">
            <v>0</v>
          </cell>
          <cell r="BV214">
            <v>0</v>
          </cell>
          <cell r="BW214">
            <v>0</v>
          </cell>
          <cell r="BX214">
            <v>0</v>
          </cell>
          <cell r="BY214" t="str">
            <v>KWU</v>
          </cell>
          <cell r="BZ214">
            <v>0</v>
          </cell>
          <cell r="CA214">
            <v>0</v>
          </cell>
          <cell r="CB214">
            <v>0</v>
          </cell>
          <cell r="CC214">
            <v>0</v>
          </cell>
          <cell r="CD214">
            <v>0</v>
          </cell>
          <cell r="CE214" t="str">
            <v>POR</v>
          </cell>
          <cell r="CF214">
            <v>0</v>
          </cell>
          <cell r="CG214">
            <v>0</v>
          </cell>
          <cell r="CH214">
            <v>0</v>
          </cell>
          <cell r="CI214">
            <v>0</v>
          </cell>
          <cell r="CJ214">
            <v>0</v>
          </cell>
          <cell r="CK214" t="str">
            <v>JAW</v>
          </cell>
          <cell r="CL214">
            <v>0</v>
          </cell>
          <cell r="CM214">
            <v>0</v>
          </cell>
          <cell r="CN214">
            <v>0</v>
          </cell>
          <cell r="CO214">
            <v>0</v>
          </cell>
          <cell r="CP214">
            <v>0</v>
          </cell>
          <cell r="CQ214" t="str">
            <v>C11</v>
          </cell>
          <cell r="CR214">
            <v>0</v>
          </cell>
          <cell r="CS214">
            <v>0</v>
          </cell>
          <cell r="CT214">
            <v>0</v>
          </cell>
          <cell r="CU214">
            <v>0</v>
          </cell>
          <cell r="CV214">
            <v>0</v>
          </cell>
          <cell r="CW214" t="str">
            <v>C12</v>
          </cell>
          <cell r="CX214">
            <v>0</v>
          </cell>
          <cell r="CY214">
            <v>0</v>
          </cell>
          <cell r="CZ214">
            <v>0</v>
          </cell>
          <cell r="DA214">
            <v>0</v>
          </cell>
          <cell r="DB214">
            <v>0</v>
          </cell>
          <cell r="DC214" t="str">
            <v>C13</v>
          </cell>
          <cell r="DD214">
            <v>0</v>
          </cell>
          <cell r="DE214">
            <v>0</v>
          </cell>
          <cell r="DF214">
            <v>0</v>
          </cell>
          <cell r="DG214">
            <v>0</v>
          </cell>
          <cell r="DH214">
            <v>0</v>
          </cell>
          <cell r="DI214" t="str">
            <v>C21</v>
          </cell>
          <cell r="DJ214">
            <v>0</v>
          </cell>
          <cell r="DK214">
            <v>0</v>
          </cell>
          <cell r="DL214">
            <v>0</v>
          </cell>
          <cell r="DM214">
            <v>0</v>
          </cell>
          <cell r="DN214">
            <v>0</v>
          </cell>
          <cell r="DO214" t="str">
            <v>C22</v>
          </cell>
          <cell r="DP214">
            <v>0</v>
          </cell>
          <cell r="DQ214">
            <v>0</v>
          </cell>
          <cell r="DR214">
            <v>0</v>
          </cell>
          <cell r="DS214">
            <v>0</v>
          </cell>
          <cell r="DT214">
            <v>0</v>
          </cell>
          <cell r="DU214" t="str">
            <v>C23</v>
          </cell>
          <cell r="DV214">
            <v>0</v>
          </cell>
          <cell r="DW214">
            <v>0</v>
          </cell>
          <cell r="DX214">
            <v>0</v>
          </cell>
          <cell r="DY214">
            <v>0</v>
          </cell>
          <cell r="DZ214">
            <v>0</v>
          </cell>
          <cell r="EA214" t="str">
            <v>C24</v>
          </cell>
          <cell r="EB214">
            <v>0</v>
          </cell>
          <cell r="EC214">
            <v>0</v>
          </cell>
          <cell r="ED214">
            <v>0</v>
          </cell>
          <cell r="EE214">
            <v>0</v>
          </cell>
          <cell r="EF214">
            <v>0</v>
          </cell>
          <cell r="EG214" t="str">
            <v>C25</v>
          </cell>
          <cell r="EH214">
            <v>0</v>
          </cell>
          <cell r="EI214">
            <v>0</v>
          </cell>
          <cell r="EJ214">
            <v>0</v>
          </cell>
          <cell r="EK214">
            <v>0</v>
          </cell>
          <cell r="EL214">
            <v>0</v>
          </cell>
          <cell r="EM214" t="str">
            <v>C26</v>
          </cell>
          <cell r="EN214">
            <v>0</v>
          </cell>
          <cell r="EO214">
            <v>0</v>
          </cell>
          <cell r="EP214">
            <v>0</v>
          </cell>
          <cell r="EQ214">
            <v>0</v>
          </cell>
          <cell r="ER214">
            <v>0</v>
          </cell>
          <cell r="ES214" t="str">
            <v>C27</v>
          </cell>
          <cell r="ET214">
            <v>0</v>
          </cell>
          <cell r="EU214">
            <v>0</v>
          </cell>
          <cell r="EV214">
            <v>0</v>
          </cell>
          <cell r="EW214">
            <v>0</v>
          </cell>
          <cell r="EX214">
            <v>0</v>
          </cell>
          <cell r="EY214" t="str">
            <v>C31</v>
          </cell>
          <cell r="EZ214">
            <v>0</v>
          </cell>
          <cell r="FA214">
            <v>0</v>
          </cell>
          <cell r="FB214">
            <v>0</v>
          </cell>
          <cell r="FC214">
            <v>0</v>
          </cell>
          <cell r="FD214">
            <v>0</v>
          </cell>
          <cell r="FE214" t="str">
            <v>C32</v>
          </cell>
          <cell r="FF214">
            <v>0</v>
          </cell>
          <cell r="FG214">
            <v>0</v>
          </cell>
          <cell r="FH214">
            <v>0</v>
          </cell>
          <cell r="FI214">
            <v>0</v>
          </cell>
          <cell r="FJ214">
            <v>0</v>
          </cell>
          <cell r="FK214" t="str">
            <v>C33</v>
          </cell>
          <cell r="FL214">
            <v>0</v>
          </cell>
          <cell r="FM214">
            <v>0</v>
          </cell>
          <cell r="FN214">
            <v>0</v>
          </cell>
          <cell r="FO214">
            <v>0</v>
          </cell>
          <cell r="FP214">
            <v>0</v>
          </cell>
          <cell r="FQ214" t="str">
            <v>C34</v>
          </cell>
          <cell r="FR214">
            <v>0</v>
          </cell>
          <cell r="FS214">
            <v>0</v>
          </cell>
          <cell r="FT214">
            <v>0</v>
          </cell>
          <cell r="FU214">
            <v>0</v>
          </cell>
          <cell r="FV214">
            <v>0</v>
          </cell>
          <cell r="FW214" t="str">
            <v>C35</v>
          </cell>
          <cell r="FX214">
            <v>0</v>
          </cell>
          <cell r="FY214">
            <v>0</v>
          </cell>
          <cell r="FZ214">
            <v>0</v>
          </cell>
          <cell r="GA214">
            <v>0</v>
          </cell>
          <cell r="GB214">
            <v>0</v>
          </cell>
          <cell r="GC214" t="str">
            <v>C36</v>
          </cell>
          <cell r="GD214">
            <v>0</v>
          </cell>
          <cell r="GE214">
            <v>0</v>
          </cell>
          <cell r="GF214">
            <v>0</v>
          </cell>
          <cell r="GG214">
            <v>0</v>
          </cell>
          <cell r="GH214">
            <v>0</v>
          </cell>
          <cell r="GI214" t="str">
            <v>C37</v>
          </cell>
          <cell r="GJ214">
            <v>0</v>
          </cell>
          <cell r="GK214">
            <v>0</v>
          </cell>
          <cell r="GL214">
            <v>0</v>
          </cell>
          <cell r="GM214">
            <v>0</v>
          </cell>
          <cell r="GN214">
            <v>0</v>
          </cell>
          <cell r="GO214" t="str">
            <v>C38</v>
          </cell>
          <cell r="GP214">
            <v>0</v>
          </cell>
          <cell r="GQ214">
            <v>0</v>
          </cell>
          <cell r="GR214">
            <v>0</v>
          </cell>
          <cell r="GS214">
            <v>0</v>
          </cell>
          <cell r="GT214">
            <v>0</v>
          </cell>
          <cell r="GU214" t="str">
            <v>C39</v>
          </cell>
          <cell r="GV214">
            <v>0</v>
          </cell>
          <cell r="GW214">
            <v>0</v>
          </cell>
          <cell r="GX214">
            <v>0</v>
          </cell>
          <cell r="GY214">
            <v>0</v>
          </cell>
          <cell r="GZ214">
            <v>0</v>
          </cell>
          <cell r="HA214" t="str">
            <v>C310</v>
          </cell>
          <cell r="HB214">
            <v>0</v>
          </cell>
          <cell r="HG214" t="str">
            <v>C310</v>
          </cell>
          <cell r="HH214">
            <v>0</v>
          </cell>
          <cell r="HM214" t="str">
            <v/>
          </cell>
          <cell r="HN214" t="str">
            <v/>
          </cell>
          <cell r="HS214">
            <v>3255</v>
          </cell>
          <cell r="HT214" t="str">
            <v>PKN</v>
          </cell>
          <cell r="HU214">
            <v>0</v>
          </cell>
          <cell r="HV214" t="str">
            <v>IND</v>
          </cell>
          <cell r="HW214">
            <v>0</v>
          </cell>
          <cell r="HX214" t="str">
            <v>MAT-W</v>
          </cell>
          <cell r="HY214">
            <v>0</v>
          </cell>
          <cell r="HZ214" t="str">
            <v>SEJ-W</v>
          </cell>
          <cell r="IA214">
            <v>0</v>
          </cell>
          <cell r="IB214" t="str">
            <v>IGR-W</v>
          </cell>
          <cell r="IC214">
            <v>0</v>
          </cell>
          <cell r="ID214" t="str">
            <v>SBO</v>
          </cell>
          <cell r="IE214">
            <v>0</v>
          </cell>
          <cell r="IF214" t="str">
            <v>PJO</v>
          </cell>
          <cell r="IG214">
            <v>0</v>
          </cell>
          <cell r="IH214" t="str">
            <v>PRA</v>
          </cell>
          <cell r="II214">
            <v>0</v>
          </cell>
          <cell r="IJ214" t="str">
            <v>JAW</v>
          </cell>
          <cell r="IK214">
            <v>0</v>
          </cell>
          <cell r="IL214" t="str">
            <v>ARB</v>
          </cell>
          <cell r="IM214">
            <v>0</v>
          </cell>
          <cell r="IN214" t="str">
            <v>PKM</v>
          </cell>
          <cell r="IO214">
            <v>0</v>
          </cell>
          <cell r="IP214" t="str">
            <v>MAT-P</v>
          </cell>
          <cell r="IQ214">
            <v>0</v>
          </cell>
          <cell r="IR214" t="str">
            <v>BIO-P</v>
          </cell>
          <cell r="IS214">
            <v>0</v>
          </cell>
          <cell r="IT214" t="str">
            <v>FIS-P</v>
          </cell>
          <cell r="IU214">
            <v>0</v>
          </cell>
          <cell r="IV214" t="str">
            <v>KIM-P</v>
          </cell>
          <cell r="IW214">
            <v>0</v>
          </cell>
          <cell r="IX214" t="str">
            <v>GEO-L</v>
          </cell>
          <cell r="IY214">
            <v>0</v>
          </cell>
          <cell r="IZ214" t="str">
            <v>JEP-L</v>
          </cell>
          <cell r="JA214">
            <v>0</v>
          </cell>
        </row>
        <row r="215">
          <cell r="Q215" t="str">
            <v/>
          </cell>
          <cell r="AB215">
            <v>212</v>
          </cell>
          <cell r="AC215">
            <v>21</v>
          </cell>
          <cell r="AD215">
            <v>3256</v>
          </cell>
          <cell r="AE215" t="str">
            <v>0003261965</v>
          </cell>
          <cell r="AF215" t="str">
            <v>IMAH SABARIYATI</v>
          </cell>
          <cell r="AG215" t="str">
            <v>P</v>
          </cell>
          <cell r="AH215" t="str">
            <v>10-AK.2</v>
          </cell>
          <cell r="AI215" t="str">
            <v>AGM</v>
          </cell>
          <cell r="AJ215">
            <v>0</v>
          </cell>
          <cell r="AK215">
            <v>0</v>
          </cell>
          <cell r="AL215">
            <v>0</v>
          </cell>
          <cell r="AM215">
            <v>0</v>
          </cell>
          <cell r="AN215">
            <v>0</v>
          </cell>
          <cell r="AO215" t="str">
            <v>PKN</v>
          </cell>
          <cell r="AP215">
            <v>0</v>
          </cell>
          <cell r="AQ215">
            <v>0</v>
          </cell>
          <cell r="AR215">
            <v>0</v>
          </cell>
          <cell r="AS215">
            <v>0</v>
          </cell>
          <cell r="AT215">
            <v>0</v>
          </cell>
          <cell r="AU215" t="str">
            <v>IND</v>
          </cell>
          <cell r="AV215">
            <v>0</v>
          </cell>
          <cell r="AW215">
            <v>0</v>
          </cell>
          <cell r="AX215">
            <v>0</v>
          </cell>
          <cell r="AY215">
            <v>0</v>
          </cell>
          <cell r="AZ215">
            <v>0</v>
          </cell>
          <cell r="BA215" t="str">
            <v>MAT</v>
          </cell>
          <cell r="BB215">
            <v>0</v>
          </cell>
          <cell r="BC215">
            <v>0</v>
          </cell>
          <cell r="BD215">
            <v>0</v>
          </cell>
          <cell r="BE215">
            <v>0</v>
          </cell>
          <cell r="BF215">
            <v>0</v>
          </cell>
          <cell r="BG215" t="str">
            <v>SEJ</v>
          </cell>
          <cell r="BH215">
            <v>0</v>
          </cell>
          <cell r="BI215">
            <v>0</v>
          </cell>
          <cell r="BJ215">
            <v>0</v>
          </cell>
          <cell r="BK215">
            <v>0</v>
          </cell>
          <cell r="BL215">
            <v>0</v>
          </cell>
          <cell r="BM215" t="str">
            <v>ING</v>
          </cell>
          <cell r="BN215">
            <v>0</v>
          </cell>
          <cell r="BO215">
            <v>0</v>
          </cell>
          <cell r="BP215">
            <v>0</v>
          </cell>
          <cell r="BQ215">
            <v>0</v>
          </cell>
          <cell r="BR215">
            <v>0</v>
          </cell>
          <cell r="BS215" t="str">
            <v>SBU</v>
          </cell>
          <cell r="BT215">
            <v>0</v>
          </cell>
          <cell r="BU215">
            <v>0</v>
          </cell>
          <cell r="BV215">
            <v>0</v>
          </cell>
          <cell r="BW215">
            <v>0</v>
          </cell>
          <cell r="BX215">
            <v>0</v>
          </cell>
          <cell r="BY215" t="str">
            <v>KWU</v>
          </cell>
          <cell r="BZ215">
            <v>0</v>
          </cell>
          <cell r="CA215">
            <v>0</v>
          </cell>
          <cell r="CB215">
            <v>0</v>
          </cell>
          <cell r="CC215">
            <v>0</v>
          </cell>
          <cell r="CD215">
            <v>0</v>
          </cell>
          <cell r="CE215" t="str">
            <v>POR</v>
          </cell>
          <cell r="CF215">
            <v>0</v>
          </cell>
          <cell r="CG215">
            <v>0</v>
          </cell>
          <cell r="CH215">
            <v>0</v>
          </cell>
          <cell r="CI215">
            <v>0</v>
          </cell>
          <cell r="CJ215">
            <v>0</v>
          </cell>
          <cell r="CK215" t="str">
            <v>JAW</v>
          </cell>
          <cell r="CL215">
            <v>0</v>
          </cell>
          <cell r="CM215">
            <v>0</v>
          </cell>
          <cell r="CN215">
            <v>0</v>
          </cell>
          <cell r="CO215">
            <v>0</v>
          </cell>
          <cell r="CP215">
            <v>0</v>
          </cell>
          <cell r="CQ215" t="str">
            <v>C11</v>
          </cell>
          <cell r="CR215">
            <v>0</v>
          </cell>
          <cell r="CS215">
            <v>0</v>
          </cell>
          <cell r="CT215">
            <v>0</v>
          </cell>
          <cell r="CU215">
            <v>0</v>
          </cell>
          <cell r="CV215">
            <v>0</v>
          </cell>
          <cell r="CW215" t="str">
            <v>C12</v>
          </cell>
          <cell r="CX215">
            <v>0</v>
          </cell>
          <cell r="CY215">
            <v>0</v>
          </cell>
          <cell r="CZ215">
            <v>0</v>
          </cell>
          <cell r="DA215">
            <v>0</v>
          </cell>
          <cell r="DB215">
            <v>0</v>
          </cell>
          <cell r="DC215" t="str">
            <v>C13</v>
          </cell>
          <cell r="DD215">
            <v>0</v>
          </cell>
          <cell r="DE215">
            <v>0</v>
          </cell>
          <cell r="DF215">
            <v>0</v>
          </cell>
          <cell r="DG215">
            <v>0</v>
          </cell>
          <cell r="DH215">
            <v>0</v>
          </cell>
          <cell r="DI215" t="str">
            <v>C21</v>
          </cell>
          <cell r="DJ215">
            <v>0</v>
          </cell>
          <cell r="DK215">
            <v>0</v>
          </cell>
          <cell r="DL215">
            <v>0</v>
          </cell>
          <cell r="DM215">
            <v>0</v>
          </cell>
          <cell r="DN215">
            <v>0</v>
          </cell>
          <cell r="DO215" t="str">
            <v>C22</v>
          </cell>
          <cell r="DP215">
            <v>0</v>
          </cell>
          <cell r="DQ215">
            <v>0</v>
          </cell>
          <cell r="DR215">
            <v>0</v>
          </cell>
          <cell r="DS215">
            <v>0</v>
          </cell>
          <cell r="DT215">
            <v>0</v>
          </cell>
          <cell r="DU215" t="str">
            <v>C23</v>
          </cell>
          <cell r="DV215">
            <v>0</v>
          </cell>
          <cell r="DW215">
            <v>0</v>
          </cell>
          <cell r="DX215">
            <v>0</v>
          </cell>
          <cell r="DY215">
            <v>0</v>
          </cell>
          <cell r="DZ215">
            <v>0</v>
          </cell>
          <cell r="EA215" t="str">
            <v>C24</v>
          </cell>
          <cell r="EB215">
            <v>0</v>
          </cell>
          <cell r="EC215">
            <v>0</v>
          </cell>
          <cell r="ED215">
            <v>0</v>
          </cell>
          <cell r="EE215">
            <v>0</v>
          </cell>
          <cell r="EF215">
            <v>0</v>
          </cell>
          <cell r="EG215" t="str">
            <v>C25</v>
          </cell>
          <cell r="EH215">
            <v>0</v>
          </cell>
          <cell r="EI215">
            <v>0</v>
          </cell>
          <cell r="EJ215">
            <v>0</v>
          </cell>
          <cell r="EK215">
            <v>0</v>
          </cell>
          <cell r="EL215">
            <v>0</v>
          </cell>
          <cell r="EM215" t="str">
            <v>C26</v>
          </cell>
          <cell r="EN215">
            <v>0</v>
          </cell>
          <cell r="EO215">
            <v>0</v>
          </cell>
          <cell r="EP215">
            <v>0</v>
          </cell>
          <cell r="EQ215">
            <v>0</v>
          </cell>
          <cell r="ER215">
            <v>0</v>
          </cell>
          <cell r="ES215" t="str">
            <v>C27</v>
          </cell>
          <cell r="ET215">
            <v>0</v>
          </cell>
          <cell r="EU215">
            <v>0</v>
          </cell>
          <cell r="EV215">
            <v>0</v>
          </cell>
          <cell r="EW215">
            <v>0</v>
          </cell>
          <cell r="EX215">
            <v>0</v>
          </cell>
          <cell r="EY215" t="str">
            <v>C31</v>
          </cell>
          <cell r="EZ215">
            <v>0</v>
          </cell>
          <cell r="FA215">
            <v>0</v>
          </cell>
          <cell r="FB215">
            <v>0</v>
          </cell>
          <cell r="FC215">
            <v>0</v>
          </cell>
          <cell r="FD215">
            <v>0</v>
          </cell>
          <cell r="FE215" t="str">
            <v>C32</v>
          </cell>
          <cell r="FF215">
            <v>0</v>
          </cell>
          <cell r="FG215">
            <v>0</v>
          </cell>
          <cell r="FH215">
            <v>0</v>
          </cell>
          <cell r="FI215">
            <v>0</v>
          </cell>
          <cell r="FJ215">
            <v>0</v>
          </cell>
          <cell r="FK215" t="str">
            <v>C33</v>
          </cell>
          <cell r="FL215">
            <v>0</v>
          </cell>
          <cell r="FM215">
            <v>0</v>
          </cell>
          <cell r="FN215">
            <v>0</v>
          </cell>
          <cell r="FO215">
            <v>0</v>
          </cell>
          <cell r="FP215">
            <v>0</v>
          </cell>
          <cell r="FQ215" t="str">
            <v>C34</v>
          </cell>
          <cell r="FR215">
            <v>0</v>
          </cell>
          <cell r="FS215">
            <v>0</v>
          </cell>
          <cell r="FT215">
            <v>0</v>
          </cell>
          <cell r="FU215">
            <v>0</v>
          </cell>
          <cell r="FV215">
            <v>0</v>
          </cell>
          <cell r="FW215" t="str">
            <v>C35</v>
          </cell>
          <cell r="FX215">
            <v>0</v>
          </cell>
          <cell r="FY215">
            <v>0</v>
          </cell>
          <cell r="FZ215">
            <v>0</v>
          </cell>
          <cell r="GA215">
            <v>0</v>
          </cell>
          <cell r="GB215">
            <v>0</v>
          </cell>
          <cell r="GC215" t="str">
            <v>C36</v>
          </cell>
          <cell r="GD215">
            <v>0</v>
          </cell>
          <cell r="GE215">
            <v>0</v>
          </cell>
          <cell r="GF215">
            <v>0</v>
          </cell>
          <cell r="GG215">
            <v>0</v>
          </cell>
          <cell r="GH215">
            <v>0</v>
          </cell>
          <cell r="GI215" t="str">
            <v>C37</v>
          </cell>
          <cell r="GJ215">
            <v>0</v>
          </cell>
          <cell r="GK215">
            <v>0</v>
          </cell>
          <cell r="GL215">
            <v>0</v>
          </cell>
          <cell r="GM215">
            <v>0</v>
          </cell>
          <cell r="GN215">
            <v>0</v>
          </cell>
          <cell r="GO215" t="str">
            <v>C38</v>
          </cell>
          <cell r="GP215">
            <v>0</v>
          </cell>
          <cell r="GQ215">
            <v>0</v>
          </cell>
          <cell r="GR215">
            <v>0</v>
          </cell>
          <cell r="GS215">
            <v>0</v>
          </cell>
          <cell r="GT215">
            <v>0</v>
          </cell>
          <cell r="GU215" t="str">
            <v>C39</v>
          </cell>
          <cell r="GV215">
            <v>0</v>
          </cell>
          <cell r="GW215">
            <v>0</v>
          </cell>
          <cell r="GX215">
            <v>0</v>
          </cell>
          <cell r="GY215">
            <v>0</v>
          </cell>
          <cell r="GZ215">
            <v>0</v>
          </cell>
          <cell r="HA215" t="str">
            <v>C310</v>
          </cell>
          <cell r="HB215">
            <v>0</v>
          </cell>
          <cell r="HG215" t="str">
            <v>C310</v>
          </cell>
          <cell r="HH215">
            <v>0</v>
          </cell>
          <cell r="HM215" t="str">
            <v/>
          </cell>
          <cell r="HN215" t="str">
            <v/>
          </cell>
          <cell r="HS215">
            <v>3256</v>
          </cell>
          <cell r="HT215" t="str">
            <v>PKN</v>
          </cell>
          <cell r="HU215">
            <v>0</v>
          </cell>
          <cell r="HV215" t="str">
            <v>IND</v>
          </cell>
          <cell r="HW215">
            <v>0</v>
          </cell>
          <cell r="HX215" t="str">
            <v>MAT-W</v>
          </cell>
          <cell r="HY215">
            <v>0</v>
          </cell>
          <cell r="HZ215" t="str">
            <v>SEJ-W</v>
          </cell>
          <cell r="IA215">
            <v>0</v>
          </cell>
          <cell r="IB215" t="str">
            <v>IGR-W</v>
          </cell>
          <cell r="IC215">
            <v>0</v>
          </cell>
          <cell r="ID215" t="str">
            <v>SBO</v>
          </cell>
          <cell r="IE215">
            <v>0</v>
          </cell>
          <cell r="IF215" t="str">
            <v>PJO</v>
          </cell>
          <cell r="IG215">
            <v>0</v>
          </cell>
          <cell r="IH215" t="str">
            <v>PRA</v>
          </cell>
          <cell r="II215">
            <v>0</v>
          </cell>
          <cell r="IJ215" t="str">
            <v>JAW</v>
          </cell>
          <cell r="IK215">
            <v>0</v>
          </cell>
          <cell r="IL215" t="str">
            <v>ARB</v>
          </cell>
          <cell r="IM215">
            <v>0</v>
          </cell>
          <cell r="IN215" t="str">
            <v>PKM</v>
          </cell>
          <cell r="IO215">
            <v>0</v>
          </cell>
          <cell r="IP215" t="str">
            <v>MAT-P</v>
          </cell>
          <cell r="IQ215">
            <v>0</v>
          </cell>
          <cell r="IR215" t="str">
            <v>BIO-P</v>
          </cell>
          <cell r="IS215">
            <v>0</v>
          </cell>
          <cell r="IT215" t="str">
            <v>FIS-P</v>
          </cell>
          <cell r="IU215">
            <v>0</v>
          </cell>
          <cell r="IV215" t="str">
            <v>KIM-P</v>
          </cell>
          <cell r="IW215">
            <v>0</v>
          </cell>
          <cell r="IX215" t="str">
            <v>GEO-L</v>
          </cell>
          <cell r="IY215">
            <v>0</v>
          </cell>
          <cell r="IZ215" t="str">
            <v>JEP-L</v>
          </cell>
          <cell r="JA215">
            <v>0</v>
          </cell>
        </row>
        <row r="216">
          <cell r="Q216" t="str">
            <v/>
          </cell>
          <cell r="AB216">
            <v>213</v>
          </cell>
          <cell r="AC216">
            <v>22</v>
          </cell>
          <cell r="AD216">
            <v>3257</v>
          </cell>
          <cell r="AE216" t="str">
            <v>0011616713</v>
          </cell>
          <cell r="AF216" t="str">
            <v>INKA NUR FITRIYANA</v>
          </cell>
          <cell r="AG216" t="str">
            <v>P</v>
          </cell>
          <cell r="AH216" t="str">
            <v>10-AK.2</v>
          </cell>
          <cell r="AI216" t="str">
            <v>AGM</v>
          </cell>
          <cell r="AJ216">
            <v>0</v>
          </cell>
          <cell r="AK216">
            <v>0</v>
          </cell>
          <cell r="AL216">
            <v>0</v>
          </cell>
          <cell r="AM216">
            <v>0</v>
          </cell>
          <cell r="AN216">
            <v>0</v>
          </cell>
          <cell r="AO216" t="str">
            <v>PKN</v>
          </cell>
          <cell r="AP216">
            <v>0</v>
          </cell>
          <cell r="AQ216">
            <v>0</v>
          </cell>
          <cell r="AR216">
            <v>0</v>
          </cell>
          <cell r="AS216">
            <v>0</v>
          </cell>
          <cell r="AT216">
            <v>0</v>
          </cell>
          <cell r="AU216" t="str">
            <v>IND</v>
          </cell>
          <cell r="AV216">
            <v>0</v>
          </cell>
          <cell r="AW216">
            <v>0</v>
          </cell>
          <cell r="AX216">
            <v>0</v>
          </cell>
          <cell r="AY216">
            <v>0</v>
          </cell>
          <cell r="AZ216">
            <v>0</v>
          </cell>
          <cell r="BA216" t="str">
            <v>MAT</v>
          </cell>
          <cell r="BB216">
            <v>0</v>
          </cell>
          <cell r="BC216">
            <v>0</v>
          </cell>
          <cell r="BD216">
            <v>0</v>
          </cell>
          <cell r="BE216">
            <v>0</v>
          </cell>
          <cell r="BF216">
            <v>0</v>
          </cell>
          <cell r="BG216" t="str">
            <v>SEJ</v>
          </cell>
          <cell r="BH216">
            <v>0</v>
          </cell>
          <cell r="BI216">
            <v>0</v>
          </cell>
          <cell r="BJ216">
            <v>0</v>
          </cell>
          <cell r="BK216">
            <v>0</v>
          </cell>
          <cell r="BL216">
            <v>0</v>
          </cell>
          <cell r="BM216" t="str">
            <v>ING</v>
          </cell>
          <cell r="BN216">
            <v>0</v>
          </cell>
          <cell r="BO216">
            <v>0</v>
          </cell>
          <cell r="BP216">
            <v>0</v>
          </cell>
          <cell r="BQ216">
            <v>0</v>
          </cell>
          <cell r="BR216">
            <v>0</v>
          </cell>
          <cell r="BS216" t="str">
            <v>SBU</v>
          </cell>
          <cell r="BT216">
            <v>0</v>
          </cell>
          <cell r="BU216">
            <v>0</v>
          </cell>
          <cell r="BV216">
            <v>0</v>
          </cell>
          <cell r="BW216">
            <v>0</v>
          </cell>
          <cell r="BX216">
            <v>0</v>
          </cell>
          <cell r="BY216" t="str">
            <v>KWU</v>
          </cell>
          <cell r="BZ216">
            <v>0</v>
          </cell>
          <cell r="CA216">
            <v>0</v>
          </cell>
          <cell r="CB216">
            <v>0</v>
          </cell>
          <cell r="CC216">
            <v>0</v>
          </cell>
          <cell r="CD216">
            <v>0</v>
          </cell>
          <cell r="CE216" t="str">
            <v>POR</v>
          </cell>
          <cell r="CF216">
            <v>0</v>
          </cell>
          <cell r="CG216">
            <v>0</v>
          </cell>
          <cell r="CH216">
            <v>0</v>
          </cell>
          <cell r="CI216">
            <v>0</v>
          </cell>
          <cell r="CJ216">
            <v>0</v>
          </cell>
          <cell r="CK216" t="str">
            <v>JAW</v>
          </cell>
          <cell r="CL216">
            <v>0</v>
          </cell>
          <cell r="CM216">
            <v>0</v>
          </cell>
          <cell r="CN216">
            <v>0</v>
          </cell>
          <cell r="CO216">
            <v>0</v>
          </cell>
          <cell r="CP216">
            <v>0</v>
          </cell>
          <cell r="CQ216" t="str">
            <v>C11</v>
          </cell>
          <cell r="CR216">
            <v>0</v>
          </cell>
          <cell r="CS216">
            <v>0</v>
          </cell>
          <cell r="CT216">
            <v>0</v>
          </cell>
          <cell r="CU216">
            <v>0</v>
          </cell>
          <cell r="CV216">
            <v>0</v>
          </cell>
          <cell r="CW216" t="str">
            <v>C12</v>
          </cell>
          <cell r="CX216">
            <v>0</v>
          </cell>
          <cell r="CY216">
            <v>0</v>
          </cell>
          <cell r="CZ216">
            <v>0</v>
          </cell>
          <cell r="DA216">
            <v>0</v>
          </cell>
          <cell r="DB216">
            <v>0</v>
          </cell>
          <cell r="DC216" t="str">
            <v>C13</v>
          </cell>
          <cell r="DD216">
            <v>0</v>
          </cell>
          <cell r="DE216">
            <v>0</v>
          </cell>
          <cell r="DF216">
            <v>0</v>
          </cell>
          <cell r="DG216">
            <v>0</v>
          </cell>
          <cell r="DH216">
            <v>0</v>
          </cell>
          <cell r="DI216" t="str">
            <v>C21</v>
          </cell>
          <cell r="DJ216">
            <v>0</v>
          </cell>
          <cell r="DK216">
            <v>0</v>
          </cell>
          <cell r="DL216">
            <v>0</v>
          </cell>
          <cell r="DM216">
            <v>0</v>
          </cell>
          <cell r="DN216">
            <v>0</v>
          </cell>
          <cell r="DO216" t="str">
            <v>C22</v>
          </cell>
          <cell r="DP216">
            <v>0</v>
          </cell>
          <cell r="DQ216">
            <v>0</v>
          </cell>
          <cell r="DR216">
            <v>0</v>
          </cell>
          <cell r="DS216">
            <v>0</v>
          </cell>
          <cell r="DT216">
            <v>0</v>
          </cell>
          <cell r="DU216" t="str">
            <v>C23</v>
          </cell>
          <cell r="DV216">
            <v>0</v>
          </cell>
          <cell r="DW216">
            <v>0</v>
          </cell>
          <cell r="DX216">
            <v>0</v>
          </cell>
          <cell r="DY216">
            <v>0</v>
          </cell>
          <cell r="DZ216">
            <v>0</v>
          </cell>
          <cell r="EA216" t="str">
            <v>C24</v>
          </cell>
          <cell r="EB216">
            <v>0</v>
          </cell>
          <cell r="EC216">
            <v>0</v>
          </cell>
          <cell r="ED216">
            <v>0</v>
          </cell>
          <cell r="EE216">
            <v>0</v>
          </cell>
          <cell r="EF216">
            <v>0</v>
          </cell>
          <cell r="EG216" t="str">
            <v>C25</v>
          </cell>
          <cell r="EH216">
            <v>0</v>
          </cell>
          <cell r="EI216">
            <v>0</v>
          </cell>
          <cell r="EJ216">
            <v>0</v>
          </cell>
          <cell r="EK216">
            <v>0</v>
          </cell>
          <cell r="EL216">
            <v>0</v>
          </cell>
          <cell r="EM216" t="str">
            <v>C26</v>
          </cell>
          <cell r="EN216">
            <v>0</v>
          </cell>
          <cell r="EO216">
            <v>0</v>
          </cell>
          <cell r="EP216">
            <v>0</v>
          </cell>
          <cell r="EQ216">
            <v>0</v>
          </cell>
          <cell r="ER216">
            <v>0</v>
          </cell>
          <cell r="ES216" t="str">
            <v>C27</v>
          </cell>
          <cell r="ET216">
            <v>0</v>
          </cell>
          <cell r="EU216">
            <v>0</v>
          </cell>
          <cell r="EV216">
            <v>0</v>
          </cell>
          <cell r="EW216">
            <v>0</v>
          </cell>
          <cell r="EX216">
            <v>0</v>
          </cell>
          <cell r="EY216" t="str">
            <v>C31</v>
          </cell>
          <cell r="EZ216">
            <v>0</v>
          </cell>
          <cell r="FA216">
            <v>0</v>
          </cell>
          <cell r="FB216">
            <v>0</v>
          </cell>
          <cell r="FC216">
            <v>0</v>
          </cell>
          <cell r="FD216">
            <v>0</v>
          </cell>
          <cell r="FE216" t="str">
            <v>C32</v>
          </cell>
          <cell r="FF216">
            <v>0</v>
          </cell>
          <cell r="FG216">
            <v>0</v>
          </cell>
          <cell r="FH216">
            <v>0</v>
          </cell>
          <cell r="FI216">
            <v>0</v>
          </cell>
          <cell r="FJ216">
            <v>0</v>
          </cell>
          <cell r="FK216" t="str">
            <v>C33</v>
          </cell>
          <cell r="FL216">
            <v>0</v>
          </cell>
          <cell r="FM216">
            <v>0</v>
          </cell>
          <cell r="FN216">
            <v>0</v>
          </cell>
          <cell r="FO216">
            <v>0</v>
          </cell>
          <cell r="FP216">
            <v>0</v>
          </cell>
          <cell r="FQ216" t="str">
            <v>C34</v>
          </cell>
          <cell r="FR216">
            <v>0</v>
          </cell>
          <cell r="FS216">
            <v>0</v>
          </cell>
          <cell r="FT216">
            <v>0</v>
          </cell>
          <cell r="FU216">
            <v>0</v>
          </cell>
          <cell r="FV216">
            <v>0</v>
          </cell>
          <cell r="FW216" t="str">
            <v>C35</v>
          </cell>
          <cell r="FX216">
            <v>0</v>
          </cell>
          <cell r="FY216">
            <v>0</v>
          </cell>
          <cell r="FZ216">
            <v>0</v>
          </cell>
          <cell r="GA216">
            <v>0</v>
          </cell>
          <cell r="GB216">
            <v>0</v>
          </cell>
          <cell r="GC216" t="str">
            <v>C36</v>
          </cell>
          <cell r="GD216">
            <v>0</v>
          </cell>
          <cell r="GE216">
            <v>0</v>
          </cell>
          <cell r="GF216">
            <v>0</v>
          </cell>
          <cell r="GG216">
            <v>0</v>
          </cell>
          <cell r="GH216">
            <v>0</v>
          </cell>
          <cell r="GI216" t="str">
            <v>C37</v>
          </cell>
          <cell r="GJ216">
            <v>0</v>
          </cell>
          <cell r="GK216">
            <v>0</v>
          </cell>
          <cell r="GL216">
            <v>0</v>
          </cell>
          <cell r="GM216">
            <v>0</v>
          </cell>
          <cell r="GN216">
            <v>0</v>
          </cell>
          <cell r="GO216" t="str">
            <v>C38</v>
          </cell>
          <cell r="GP216">
            <v>0</v>
          </cell>
          <cell r="GQ216">
            <v>0</v>
          </cell>
          <cell r="GR216">
            <v>0</v>
          </cell>
          <cell r="GS216">
            <v>0</v>
          </cell>
          <cell r="GT216">
            <v>0</v>
          </cell>
          <cell r="GU216" t="str">
            <v>C39</v>
          </cell>
          <cell r="GV216">
            <v>0</v>
          </cell>
          <cell r="GW216">
            <v>0</v>
          </cell>
          <cell r="GX216">
            <v>0</v>
          </cell>
          <cell r="GY216">
            <v>0</v>
          </cell>
          <cell r="GZ216">
            <v>0</v>
          </cell>
          <cell r="HA216" t="str">
            <v>C310</v>
          </cell>
          <cell r="HB216">
            <v>0</v>
          </cell>
          <cell r="HG216" t="str">
            <v>C310</v>
          </cell>
          <cell r="HH216">
            <v>0</v>
          </cell>
          <cell r="HM216" t="str">
            <v/>
          </cell>
          <cell r="HN216" t="str">
            <v/>
          </cell>
          <cell r="HS216">
            <v>3257</v>
          </cell>
          <cell r="HT216" t="str">
            <v>PKN</v>
          </cell>
          <cell r="HU216">
            <v>0</v>
          </cell>
          <cell r="HV216" t="str">
            <v>IND</v>
          </cell>
          <cell r="HW216">
            <v>0</v>
          </cell>
          <cell r="HX216" t="str">
            <v>MAT-W</v>
          </cell>
          <cell r="HY216">
            <v>0</v>
          </cell>
          <cell r="HZ216" t="str">
            <v>SEJ-W</v>
          </cell>
          <cell r="IA216">
            <v>0</v>
          </cell>
          <cell r="IB216" t="str">
            <v>IGR-W</v>
          </cell>
          <cell r="IC216">
            <v>0</v>
          </cell>
          <cell r="ID216" t="str">
            <v>SBO</v>
          </cell>
          <cell r="IE216">
            <v>0</v>
          </cell>
          <cell r="IF216" t="str">
            <v>PJO</v>
          </cell>
          <cell r="IG216">
            <v>0</v>
          </cell>
          <cell r="IH216" t="str">
            <v>PRA</v>
          </cell>
          <cell r="II216">
            <v>0</v>
          </cell>
          <cell r="IJ216" t="str">
            <v>JAW</v>
          </cell>
          <cell r="IK216">
            <v>0</v>
          </cell>
          <cell r="IL216" t="str">
            <v>ARB</v>
          </cell>
          <cell r="IM216">
            <v>0</v>
          </cell>
          <cell r="IN216" t="str">
            <v>PKM</v>
          </cell>
          <cell r="IO216">
            <v>0</v>
          </cell>
          <cell r="IP216" t="str">
            <v>MAT-P</v>
          </cell>
          <cell r="IQ216">
            <v>0</v>
          </cell>
          <cell r="IR216" t="str">
            <v>BIO-P</v>
          </cell>
          <cell r="IS216">
            <v>0</v>
          </cell>
          <cell r="IT216" t="str">
            <v>FIS-P</v>
          </cell>
          <cell r="IU216">
            <v>0</v>
          </cell>
          <cell r="IV216" t="str">
            <v>KIM-P</v>
          </cell>
          <cell r="IW216">
            <v>0</v>
          </cell>
          <cell r="IX216" t="str">
            <v>GEO-L</v>
          </cell>
          <cell r="IY216">
            <v>0</v>
          </cell>
          <cell r="IZ216" t="str">
            <v>JEP-L</v>
          </cell>
          <cell r="JA216">
            <v>0</v>
          </cell>
        </row>
        <row r="217">
          <cell r="Q217" t="str">
            <v/>
          </cell>
          <cell r="AB217">
            <v>214</v>
          </cell>
          <cell r="AC217">
            <v>23</v>
          </cell>
          <cell r="AD217">
            <v>3258</v>
          </cell>
          <cell r="AE217" t="str">
            <v>0003270478</v>
          </cell>
          <cell r="AF217" t="str">
            <v>IRNA ASIH NOVIANA HARYANTI</v>
          </cell>
          <cell r="AG217" t="str">
            <v>P</v>
          </cell>
          <cell r="AH217" t="str">
            <v>10-AK.2</v>
          </cell>
          <cell r="AI217" t="str">
            <v>AGM</v>
          </cell>
          <cell r="AJ217">
            <v>0</v>
          </cell>
          <cell r="AK217">
            <v>0</v>
          </cell>
          <cell r="AL217">
            <v>0</v>
          </cell>
          <cell r="AM217">
            <v>0</v>
          </cell>
          <cell r="AN217">
            <v>0</v>
          </cell>
          <cell r="AO217" t="str">
            <v>PKN</v>
          </cell>
          <cell r="AP217">
            <v>0</v>
          </cell>
          <cell r="AQ217">
            <v>0</v>
          </cell>
          <cell r="AR217">
            <v>0</v>
          </cell>
          <cell r="AS217">
            <v>0</v>
          </cell>
          <cell r="AT217">
            <v>0</v>
          </cell>
          <cell r="AU217" t="str">
            <v>IND</v>
          </cell>
          <cell r="AV217">
            <v>0</v>
          </cell>
          <cell r="AW217">
            <v>0</v>
          </cell>
          <cell r="AX217">
            <v>0</v>
          </cell>
          <cell r="AY217">
            <v>0</v>
          </cell>
          <cell r="AZ217">
            <v>0</v>
          </cell>
          <cell r="BA217" t="str">
            <v>MAT</v>
          </cell>
          <cell r="BB217">
            <v>0</v>
          </cell>
          <cell r="BC217">
            <v>0</v>
          </cell>
          <cell r="BD217">
            <v>0</v>
          </cell>
          <cell r="BE217">
            <v>0</v>
          </cell>
          <cell r="BF217">
            <v>0</v>
          </cell>
          <cell r="BG217" t="str">
            <v>SEJ</v>
          </cell>
          <cell r="BH217">
            <v>0</v>
          </cell>
          <cell r="BI217">
            <v>0</v>
          </cell>
          <cell r="BJ217">
            <v>0</v>
          </cell>
          <cell r="BK217">
            <v>0</v>
          </cell>
          <cell r="BL217">
            <v>0</v>
          </cell>
          <cell r="BM217" t="str">
            <v>ING</v>
          </cell>
          <cell r="BN217">
            <v>0</v>
          </cell>
          <cell r="BO217">
            <v>0</v>
          </cell>
          <cell r="BP217">
            <v>0</v>
          </cell>
          <cell r="BQ217">
            <v>0</v>
          </cell>
          <cell r="BR217">
            <v>0</v>
          </cell>
          <cell r="BS217" t="str">
            <v>SBU</v>
          </cell>
          <cell r="BT217">
            <v>0</v>
          </cell>
          <cell r="BU217">
            <v>0</v>
          </cell>
          <cell r="BV217">
            <v>0</v>
          </cell>
          <cell r="BW217">
            <v>0</v>
          </cell>
          <cell r="BX217">
            <v>0</v>
          </cell>
          <cell r="BY217" t="str">
            <v>KWU</v>
          </cell>
          <cell r="BZ217">
            <v>0</v>
          </cell>
          <cell r="CA217">
            <v>0</v>
          </cell>
          <cell r="CB217">
            <v>0</v>
          </cell>
          <cell r="CC217">
            <v>0</v>
          </cell>
          <cell r="CD217">
            <v>0</v>
          </cell>
          <cell r="CE217" t="str">
            <v>POR</v>
          </cell>
          <cell r="CF217">
            <v>0</v>
          </cell>
          <cell r="CG217">
            <v>0</v>
          </cell>
          <cell r="CH217">
            <v>0</v>
          </cell>
          <cell r="CI217">
            <v>0</v>
          </cell>
          <cell r="CJ217">
            <v>0</v>
          </cell>
          <cell r="CK217" t="str">
            <v>JAW</v>
          </cell>
          <cell r="CL217">
            <v>0</v>
          </cell>
          <cell r="CM217">
            <v>0</v>
          </cell>
          <cell r="CN217">
            <v>0</v>
          </cell>
          <cell r="CO217">
            <v>0</v>
          </cell>
          <cell r="CP217">
            <v>0</v>
          </cell>
          <cell r="CQ217" t="str">
            <v>C11</v>
          </cell>
          <cell r="CR217">
            <v>0</v>
          </cell>
          <cell r="CS217">
            <v>0</v>
          </cell>
          <cell r="CT217">
            <v>0</v>
          </cell>
          <cell r="CU217">
            <v>0</v>
          </cell>
          <cell r="CV217">
            <v>0</v>
          </cell>
          <cell r="CW217" t="str">
            <v>C12</v>
          </cell>
          <cell r="CX217">
            <v>0</v>
          </cell>
          <cell r="CY217">
            <v>0</v>
          </cell>
          <cell r="CZ217">
            <v>0</v>
          </cell>
          <cell r="DA217">
            <v>0</v>
          </cell>
          <cell r="DB217">
            <v>0</v>
          </cell>
          <cell r="DC217" t="str">
            <v>C13</v>
          </cell>
          <cell r="DD217">
            <v>0</v>
          </cell>
          <cell r="DE217">
            <v>0</v>
          </cell>
          <cell r="DF217">
            <v>0</v>
          </cell>
          <cell r="DG217">
            <v>0</v>
          </cell>
          <cell r="DH217">
            <v>0</v>
          </cell>
          <cell r="DI217" t="str">
            <v>C21</v>
          </cell>
          <cell r="DJ217">
            <v>0</v>
          </cell>
          <cell r="DK217">
            <v>0</v>
          </cell>
          <cell r="DL217">
            <v>0</v>
          </cell>
          <cell r="DM217">
            <v>0</v>
          </cell>
          <cell r="DN217">
            <v>0</v>
          </cell>
          <cell r="DO217" t="str">
            <v>C22</v>
          </cell>
          <cell r="DP217">
            <v>0</v>
          </cell>
          <cell r="DQ217">
            <v>0</v>
          </cell>
          <cell r="DR217">
            <v>0</v>
          </cell>
          <cell r="DS217">
            <v>0</v>
          </cell>
          <cell r="DT217">
            <v>0</v>
          </cell>
          <cell r="DU217" t="str">
            <v>C23</v>
          </cell>
          <cell r="DV217">
            <v>0</v>
          </cell>
          <cell r="DW217">
            <v>0</v>
          </cell>
          <cell r="DX217">
            <v>0</v>
          </cell>
          <cell r="DY217">
            <v>0</v>
          </cell>
          <cell r="DZ217">
            <v>0</v>
          </cell>
          <cell r="EA217" t="str">
            <v>C24</v>
          </cell>
          <cell r="EB217">
            <v>0</v>
          </cell>
          <cell r="EC217">
            <v>0</v>
          </cell>
          <cell r="ED217">
            <v>0</v>
          </cell>
          <cell r="EE217">
            <v>0</v>
          </cell>
          <cell r="EF217">
            <v>0</v>
          </cell>
          <cell r="EG217" t="str">
            <v>C25</v>
          </cell>
          <cell r="EH217">
            <v>0</v>
          </cell>
          <cell r="EI217">
            <v>0</v>
          </cell>
          <cell r="EJ217">
            <v>0</v>
          </cell>
          <cell r="EK217">
            <v>0</v>
          </cell>
          <cell r="EL217">
            <v>0</v>
          </cell>
          <cell r="EM217" t="str">
            <v>C26</v>
          </cell>
          <cell r="EN217">
            <v>0</v>
          </cell>
          <cell r="EO217">
            <v>0</v>
          </cell>
          <cell r="EP217">
            <v>0</v>
          </cell>
          <cell r="EQ217">
            <v>0</v>
          </cell>
          <cell r="ER217">
            <v>0</v>
          </cell>
          <cell r="ES217" t="str">
            <v>C27</v>
          </cell>
          <cell r="ET217">
            <v>0</v>
          </cell>
          <cell r="EU217">
            <v>0</v>
          </cell>
          <cell r="EV217">
            <v>0</v>
          </cell>
          <cell r="EW217">
            <v>0</v>
          </cell>
          <cell r="EX217">
            <v>0</v>
          </cell>
          <cell r="EY217" t="str">
            <v>C31</v>
          </cell>
          <cell r="EZ217">
            <v>0</v>
          </cell>
          <cell r="FA217">
            <v>0</v>
          </cell>
          <cell r="FB217">
            <v>0</v>
          </cell>
          <cell r="FC217">
            <v>0</v>
          </cell>
          <cell r="FD217">
            <v>0</v>
          </cell>
          <cell r="FE217" t="str">
            <v>C32</v>
          </cell>
          <cell r="FF217">
            <v>0</v>
          </cell>
          <cell r="FG217">
            <v>0</v>
          </cell>
          <cell r="FH217">
            <v>0</v>
          </cell>
          <cell r="FI217">
            <v>0</v>
          </cell>
          <cell r="FJ217">
            <v>0</v>
          </cell>
          <cell r="FK217" t="str">
            <v>C33</v>
          </cell>
          <cell r="FL217">
            <v>0</v>
          </cell>
          <cell r="FM217">
            <v>0</v>
          </cell>
          <cell r="FN217">
            <v>0</v>
          </cell>
          <cell r="FO217">
            <v>0</v>
          </cell>
          <cell r="FP217">
            <v>0</v>
          </cell>
          <cell r="FQ217" t="str">
            <v>C34</v>
          </cell>
          <cell r="FR217">
            <v>0</v>
          </cell>
          <cell r="FS217">
            <v>0</v>
          </cell>
          <cell r="FT217">
            <v>0</v>
          </cell>
          <cell r="FU217">
            <v>0</v>
          </cell>
          <cell r="FV217">
            <v>0</v>
          </cell>
          <cell r="FW217" t="str">
            <v>C35</v>
          </cell>
          <cell r="FX217">
            <v>0</v>
          </cell>
          <cell r="FY217">
            <v>0</v>
          </cell>
          <cell r="FZ217">
            <v>0</v>
          </cell>
          <cell r="GA217">
            <v>0</v>
          </cell>
          <cell r="GB217">
            <v>0</v>
          </cell>
          <cell r="GC217" t="str">
            <v>C36</v>
          </cell>
          <cell r="GD217">
            <v>0</v>
          </cell>
          <cell r="GE217">
            <v>0</v>
          </cell>
          <cell r="GF217">
            <v>0</v>
          </cell>
          <cell r="GG217">
            <v>0</v>
          </cell>
          <cell r="GH217">
            <v>0</v>
          </cell>
          <cell r="GI217" t="str">
            <v>C37</v>
          </cell>
          <cell r="GJ217">
            <v>0</v>
          </cell>
          <cell r="GK217">
            <v>0</v>
          </cell>
          <cell r="GL217">
            <v>0</v>
          </cell>
          <cell r="GM217">
            <v>0</v>
          </cell>
          <cell r="GN217">
            <v>0</v>
          </cell>
          <cell r="GO217" t="str">
            <v>C38</v>
          </cell>
          <cell r="GP217">
            <v>0</v>
          </cell>
          <cell r="GQ217">
            <v>0</v>
          </cell>
          <cell r="GR217">
            <v>0</v>
          </cell>
          <cell r="GS217">
            <v>0</v>
          </cell>
          <cell r="GT217">
            <v>0</v>
          </cell>
          <cell r="GU217" t="str">
            <v>C39</v>
          </cell>
          <cell r="GV217">
            <v>0</v>
          </cell>
          <cell r="GW217">
            <v>0</v>
          </cell>
          <cell r="GX217">
            <v>0</v>
          </cell>
          <cell r="GY217">
            <v>0</v>
          </cell>
          <cell r="GZ217">
            <v>0</v>
          </cell>
          <cell r="HA217" t="str">
            <v>C310</v>
          </cell>
          <cell r="HB217">
            <v>0</v>
          </cell>
          <cell r="HG217" t="str">
            <v>C310</v>
          </cell>
          <cell r="HH217">
            <v>0</v>
          </cell>
          <cell r="HM217" t="str">
            <v/>
          </cell>
          <cell r="HN217" t="str">
            <v/>
          </cell>
          <cell r="HS217">
            <v>3258</v>
          </cell>
          <cell r="HT217" t="str">
            <v>PKN</v>
          </cell>
          <cell r="HU217">
            <v>0</v>
          </cell>
          <cell r="HV217" t="str">
            <v>IND</v>
          </cell>
          <cell r="HW217">
            <v>0</v>
          </cell>
          <cell r="HX217" t="str">
            <v>MAT-W</v>
          </cell>
          <cell r="HY217">
            <v>0</v>
          </cell>
          <cell r="HZ217" t="str">
            <v>SEJ-W</v>
          </cell>
          <cell r="IA217">
            <v>0</v>
          </cell>
          <cell r="IB217" t="str">
            <v>IGR-W</v>
          </cell>
          <cell r="IC217">
            <v>0</v>
          </cell>
          <cell r="ID217" t="str">
            <v>SBO</v>
          </cell>
          <cell r="IE217">
            <v>0</v>
          </cell>
          <cell r="IF217" t="str">
            <v>PJO</v>
          </cell>
          <cell r="IG217">
            <v>0</v>
          </cell>
          <cell r="IH217" t="str">
            <v>PRA</v>
          </cell>
          <cell r="II217">
            <v>0</v>
          </cell>
          <cell r="IJ217" t="str">
            <v>JAW</v>
          </cell>
          <cell r="IK217">
            <v>0</v>
          </cell>
          <cell r="IL217" t="str">
            <v>ARB</v>
          </cell>
          <cell r="IM217">
            <v>0</v>
          </cell>
          <cell r="IN217" t="str">
            <v>PKM</v>
          </cell>
          <cell r="IO217">
            <v>0</v>
          </cell>
          <cell r="IP217" t="str">
            <v>MAT-P</v>
          </cell>
          <cell r="IQ217">
            <v>0</v>
          </cell>
          <cell r="IR217" t="str">
            <v>BIO-P</v>
          </cell>
          <cell r="IS217">
            <v>0</v>
          </cell>
          <cell r="IT217" t="str">
            <v>FIS-P</v>
          </cell>
          <cell r="IU217">
            <v>0</v>
          </cell>
          <cell r="IV217" t="str">
            <v>KIM-P</v>
          </cell>
          <cell r="IW217">
            <v>0</v>
          </cell>
          <cell r="IX217" t="str">
            <v>GEO-L</v>
          </cell>
          <cell r="IY217">
            <v>0</v>
          </cell>
          <cell r="IZ217" t="str">
            <v>JEP-L</v>
          </cell>
          <cell r="JA217">
            <v>0</v>
          </cell>
        </row>
        <row r="218">
          <cell r="Q218" t="str">
            <v/>
          </cell>
          <cell r="AB218">
            <v>215</v>
          </cell>
          <cell r="AC218">
            <v>24</v>
          </cell>
          <cell r="AD218">
            <v>3259</v>
          </cell>
          <cell r="AF218" t="str">
            <v>LEGOWO MUFTI AFANDI</v>
          </cell>
          <cell r="AG218" t="str">
            <v>L</v>
          </cell>
          <cell r="AH218" t="str">
            <v>10-AK.2</v>
          </cell>
          <cell r="AI218" t="str">
            <v>AGM</v>
          </cell>
          <cell r="AJ218">
            <v>0</v>
          </cell>
          <cell r="AK218">
            <v>0</v>
          </cell>
          <cell r="AL218">
            <v>0</v>
          </cell>
          <cell r="AM218">
            <v>0</v>
          </cell>
          <cell r="AN218">
            <v>0</v>
          </cell>
          <cell r="AO218" t="str">
            <v>PKN</v>
          </cell>
          <cell r="AP218">
            <v>0</v>
          </cell>
          <cell r="AQ218">
            <v>0</v>
          </cell>
          <cell r="AR218">
            <v>0</v>
          </cell>
          <cell r="AS218">
            <v>0</v>
          </cell>
          <cell r="AT218">
            <v>0</v>
          </cell>
          <cell r="AU218" t="str">
            <v>IND</v>
          </cell>
          <cell r="AV218">
            <v>0</v>
          </cell>
          <cell r="AW218">
            <v>0</v>
          </cell>
          <cell r="AX218">
            <v>0</v>
          </cell>
          <cell r="AY218">
            <v>0</v>
          </cell>
          <cell r="AZ218">
            <v>0</v>
          </cell>
          <cell r="BA218" t="str">
            <v>MAT</v>
          </cell>
          <cell r="BB218">
            <v>0</v>
          </cell>
          <cell r="BC218">
            <v>0</v>
          </cell>
          <cell r="BD218">
            <v>0</v>
          </cell>
          <cell r="BE218">
            <v>0</v>
          </cell>
          <cell r="BF218">
            <v>0</v>
          </cell>
          <cell r="BG218" t="str">
            <v>SEJ</v>
          </cell>
          <cell r="BH218">
            <v>0</v>
          </cell>
          <cell r="BI218">
            <v>0</v>
          </cell>
          <cell r="BJ218">
            <v>0</v>
          </cell>
          <cell r="BK218">
            <v>0</v>
          </cell>
          <cell r="BL218">
            <v>0</v>
          </cell>
          <cell r="BM218" t="str">
            <v>ING</v>
          </cell>
          <cell r="BN218">
            <v>0</v>
          </cell>
          <cell r="BO218">
            <v>0</v>
          </cell>
          <cell r="BP218">
            <v>0</v>
          </cell>
          <cell r="BQ218">
            <v>0</v>
          </cell>
          <cell r="BR218">
            <v>0</v>
          </cell>
          <cell r="BS218" t="str">
            <v>SBU</v>
          </cell>
          <cell r="BT218">
            <v>0</v>
          </cell>
          <cell r="BU218">
            <v>0</v>
          </cell>
          <cell r="BV218">
            <v>0</v>
          </cell>
          <cell r="BW218">
            <v>0</v>
          </cell>
          <cell r="BX218">
            <v>0</v>
          </cell>
          <cell r="BY218" t="str">
            <v>KWU</v>
          </cell>
          <cell r="BZ218">
            <v>0</v>
          </cell>
          <cell r="CA218">
            <v>0</v>
          </cell>
          <cell r="CB218">
            <v>0</v>
          </cell>
          <cell r="CC218">
            <v>0</v>
          </cell>
          <cell r="CD218">
            <v>0</v>
          </cell>
          <cell r="CE218" t="str">
            <v>POR</v>
          </cell>
          <cell r="CF218">
            <v>0</v>
          </cell>
          <cell r="CG218">
            <v>0</v>
          </cell>
          <cell r="CH218">
            <v>0</v>
          </cell>
          <cell r="CI218">
            <v>0</v>
          </cell>
          <cell r="CJ218">
            <v>0</v>
          </cell>
          <cell r="CK218" t="str">
            <v>JAW</v>
          </cell>
          <cell r="CL218">
            <v>0</v>
          </cell>
          <cell r="CM218">
            <v>0</v>
          </cell>
          <cell r="CN218">
            <v>0</v>
          </cell>
          <cell r="CO218">
            <v>0</v>
          </cell>
          <cell r="CP218">
            <v>0</v>
          </cell>
          <cell r="CQ218" t="str">
            <v>C11</v>
          </cell>
          <cell r="CR218">
            <v>0</v>
          </cell>
          <cell r="CS218">
            <v>0</v>
          </cell>
          <cell r="CT218">
            <v>0</v>
          </cell>
          <cell r="CU218">
            <v>0</v>
          </cell>
          <cell r="CV218">
            <v>0</v>
          </cell>
          <cell r="CW218" t="str">
            <v>C12</v>
          </cell>
          <cell r="CX218">
            <v>0</v>
          </cell>
          <cell r="CY218">
            <v>0</v>
          </cell>
          <cell r="CZ218">
            <v>0</v>
          </cell>
          <cell r="DA218">
            <v>0</v>
          </cell>
          <cell r="DB218">
            <v>0</v>
          </cell>
          <cell r="DC218" t="str">
            <v>C13</v>
          </cell>
          <cell r="DD218">
            <v>0</v>
          </cell>
          <cell r="DE218">
            <v>0</v>
          </cell>
          <cell r="DF218">
            <v>0</v>
          </cell>
          <cell r="DG218">
            <v>0</v>
          </cell>
          <cell r="DH218">
            <v>0</v>
          </cell>
          <cell r="DI218" t="str">
            <v>C21</v>
          </cell>
          <cell r="DJ218">
            <v>0</v>
          </cell>
          <cell r="DK218">
            <v>0</v>
          </cell>
          <cell r="DL218">
            <v>0</v>
          </cell>
          <cell r="DM218">
            <v>0</v>
          </cell>
          <cell r="DN218">
            <v>0</v>
          </cell>
          <cell r="DO218" t="str">
            <v>C22</v>
          </cell>
          <cell r="DP218">
            <v>0</v>
          </cell>
          <cell r="DQ218">
            <v>0</v>
          </cell>
          <cell r="DR218">
            <v>0</v>
          </cell>
          <cell r="DS218">
            <v>0</v>
          </cell>
          <cell r="DT218">
            <v>0</v>
          </cell>
          <cell r="DU218" t="str">
            <v>C23</v>
          </cell>
          <cell r="DV218">
            <v>0</v>
          </cell>
          <cell r="DW218">
            <v>0</v>
          </cell>
          <cell r="DX218">
            <v>0</v>
          </cell>
          <cell r="DY218">
            <v>0</v>
          </cell>
          <cell r="DZ218">
            <v>0</v>
          </cell>
          <cell r="EA218" t="str">
            <v>C24</v>
          </cell>
          <cell r="EB218">
            <v>0</v>
          </cell>
          <cell r="EC218">
            <v>0</v>
          </cell>
          <cell r="ED218">
            <v>0</v>
          </cell>
          <cell r="EE218">
            <v>0</v>
          </cell>
          <cell r="EF218">
            <v>0</v>
          </cell>
          <cell r="EG218" t="str">
            <v>C25</v>
          </cell>
          <cell r="EH218">
            <v>0</v>
          </cell>
          <cell r="EI218">
            <v>0</v>
          </cell>
          <cell r="EJ218">
            <v>0</v>
          </cell>
          <cell r="EK218">
            <v>0</v>
          </cell>
          <cell r="EL218">
            <v>0</v>
          </cell>
          <cell r="EM218" t="str">
            <v>C26</v>
          </cell>
          <cell r="EN218">
            <v>0</v>
          </cell>
          <cell r="EO218">
            <v>0</v>
          </cell>
          <cell r="EP218">
            <v>0</v>
          </cell>
          <cell r="EQ218">
            <v>0</v>
          </cell>
          <cell r="ER218">
            <v>0</v>
          </cell>
          <cell r="ES218" t="str">
            <v>C27</v>
          </cell>
          <cell r="ET218">
            <v>0</v>
          </cell>
          <cell r="EU218">
            <v>0</v>
          </cell>
          <cell r="EV218">
            <v>0</v>
          </cell>
          <cell r="EW218">
            <v>0</v>
          </cell>
          <cell r="EX218">
            <v>0</v>
          </cell>
          <cell r="EY218" t="str">
            <v>C31</v>
          </cell>
          <cell r="EZ218">
            <v>0</v>
          </cell>
          <cell r="FA218">
            <v>0</v>
          </cell>
          <cell r="FB218">
            <v>0</v>
          </cell>
          <cell r="FC218">
            <v>0</v>
          </cell>
          <cell r="FD218">
            <v>0</v>
          </cell>
          <cell r="FE218" t="str">
            <v>C32</v>
          </cell>
          <cell r="FF218">
            <v>0</v>
          </cell>
          <cell r="FG218">
            <v>0</v>
          </cell>
          <cell r="FH218">
            <v>0</v>
          </cell>
          <cell r="FI218">
            <v>0</v>
          </cell>
          <cell r="FJ218">
            <v>0</v>
          </cell>
          <cell r="FK218" t="str">
            <v>C33</v>
          </cell>
          <cell r="FL218">
            <v>0</v>
          </cell>
          <cell r="FM218">
            <v>0</v>
          </cell>
          <cell r="FN218">
            <v>0</v>
          </cell>
          <cell r="FO218">
            <v>0</v>
          </cell>
          <cell r="FP218">
            <v>0</v>
          </cell>
          <cell r="FQ218" t="str">
            <v>C34</v>
          </cell>
          <cell r="FR218">
            <v>0</v>
          </cell>
          <cell r="FS218">
            <v>0</v>
          </cell>
          <cell r="FT218">
            <v>0</v>
          </cell>
          <cell r="FU218">
            <v>0</v>
          </cell>
          <cell r="FV218">
            <v>0</v>
          </cell>
          <cell r="FW218" t="str">
            <v>C35</v>
          </cell>
          <cell r="FX218">
            <v>0</v>
          </cell>
          <cell r="FY218">
            <v>0</v>
          </cell>
          <cell r="FZ218">
            <v>0</v>
          </cell>
          <cell r="GA218">
            <v>0</v>
          </cell>
          <cell r="GB218">
            <v>0</v>
          </cell>
          <cell r="GC218" t="str">
            <v>C36</v>
          </cell>
          <cell r="GD218">
            <v>0</v>
          </cell>
          <cell r="GE218">
            <v>0</v>
          </cell>
          <cell r="GF218">
            <v>0</v>
          </cell>
          <cell r="GG218">
            <v>0</v>
          </cell>
          <cell r="GH218">
            <v>0</v>
          </cell>
          <cell r="GI218" t="str">
            <v>C37</v>
          </cell>
          <cell r="GJ218">
            <v>0</v>
          </cell>
          <cell r="GK218">
            <v>0</v>
          </cell>
          <cell r="GL218">
            <v>0</v>
          </cell>
          <cell r="GM218">
            <v>0</v>
          </cell>
          <cell r="GN218">
            <v>0</v>
          </cell>
          <cell r="GO218" t="str">
            <v>C38</v>
          </cell>
          <cell r="GP218">
            <v>0</v>
          </cell>
          <cell r="GQ218">
            <v>0</v>
          </cell>
          <cell r="GR218">
            <v>0</v>
          </cell>
          <cell r="GS218">
            <v>0</v>
          </cell>
          <cell r="GT218">
            <v>0</v>
          </cell>
          <cell r="GU218" t="str">
            <v>C39</v>
          </cell>
          <cell r="GV218">
            <v>0</v>
          </cell>
          <cell r="GW218">
            <v>0</v>
          </cell>
          <cell r="GX218">
            <v>0</v>
          </cell>
          <cell r="GY218">
            <v>0</v>
          </cell>
          <cell r="GZ218">
            <v>0</v>
          </cell>
          <cell r="HA218" t="str">
            <v>C310</v>
          </cell>
          <cell r="HB218">
            <v>0</v>
          </cell>
          <cell r="HG218" t="str">
            <v>C310</v>
          </cell>
          <cell r="HH218">
            <v>0</v>
          </cell>
          <cell r="HM218" t="str">
            <v/>
          </cell>
          <cell r="HN218" t="str">
            <v/>
          </cell>
          <cell r="HS218">
            <v>3259</v>
          </cell>
          <cell r="HT218" t="str">
            <v>PKN</v>
          </cell>
          <cell r="HU218">
            <v>0</v>
          </cell>
          <cell r="HV218" t="str">
            <v>IND</v>
          </cell>
          <cell r="HW218">
            <v>0</v>
          </cell>
          <cell r="HX218" t="str">
            <v>MAT-W</v>
          </cell>
          <cell r="HY218">
            <v>0</v>
          </cell>
          <cell r="HZ218" t="str">
            <v>SEJ-W</v>
          </cell>
          <cell r="IA218">
            <v>0</v>
          </cell>
          <cell r="IB218" t="str">
            <v>IGR-W</v>
          </cell>
          <cell r="IC218">
            <v>0</v>
          </cell>
          <cell r="ID218" t="str">
            <v>SBO</v>
          </cell>
          <cell r="IE218">
            <v>0</v>
          </cell>
          <cell r="IF218" t="str">
            <v>PJO</v>
          </cell>
          <cell r="IG218">
            <v>0</v>
          </cell>
          <cell r="IH218" t="str">
            <v>PRA</v>
          </cell>
          <cell r="II218">
            <v>0</v>
          </cell>
          <cell r="IJ218" t="str">
            <v>JAW</v>
          </cell>
          <cell r="IK218">
            <v>0</v>
          </cell>
          <cell r="IL218" t="str">
            <v>ARB</v>
          </cell>
          <cell r="IM218">
            <v>0</v>
          </cell>
          <cell r="IN218" t="str">
            <v>PKM</v>
          </cell>
          <cell r="IO218">
            <v>0</v>
          </cell>
          <cell r="IP218" t="str">
            <v>MAT-P</v>
          </cell>
          <cell r="IQ218">
            <v>0</v>
          </cell>
          <cell r="IR218" t="str">
            <v>BIO-P</v>
          </cell>
          <cell r="IS218">
            <v>0</v>
          </cell>
          <cell r="IT218" t="str">
            <v>FIS-P</v>
          </cell>
          <cell r="IU218">
            <v>0</v>
          </cell>
          <cell r="IV218" t="str">
            <v>KIM-P</v>
          </cell>
          <cell r="IW218">
            <v>0</v>
          </cell>
          <cell r="IX218" t="str">
            <v>GEO-L</v>
          </cell>
          <cell r="IY218">
            <v>0</v>
          </cell>
          <cell r="IZ218" t="str">
            <v>JEP-L</v>
          </cell>
          <cell r="JA218">
            <v>0</v>
          </cell>
        </row>
        <row r="219">
          <cell r="Q219" t="str">
            <v/>
          </cell>
          <cell r="AB219">
            <v>216</v>
          </cell>
          <cell r="AC219">
            <v>25</v>
          </cell>
          <cell r="AD219">
            <v>3260</v>
          </cell>
          <cell r="AE219" t="str">
            <v>0005337151</v>
          </cell>
          <cell r="AF219" t="str">
            <v>LUTFI WAHYU MUSTAKIM</v>
          </cell>
          <cell r="AG219" t="str">
            <v>L</v>
          </cell>
          <cell r="AH219" t="str">
            <v>10-AK.2</v>
          </cell>
          <cell r="AI219" t="str">
            <v>AGM</v>
          </cell>
          <cell r="AJ219">
            <v>0</v>
          </cell>
          <cell r="AK219">
            <v>0</v>
          </cell>
          <cell r="AL219">
            <v>0</v>
          </cell>
          <cell r="AM219">
            <v>0</v>
          </cell>
          <cell r="AN219">
            <v>0</v>
          </cell>
          <cell r="AO219" t="str">
            <v>PKN</v>
          </cell>
          <cell r="AP219">
            <v>0</v>
          </cell>
          <cell r="AQ219">
            <v>0</v>
          </cell>
          <cell r="AR219">
            <v>0</v>
          </cell>
          <cell r="AS219">
            <v>0</v>
          </cell>
          <cell r="AT219">
            <v>0</v>
          </cell>
          <cell r="AU219" t="str">
            <v>IND</v>
          </cell>
          <cell r="AV219">
            <v>0</v>
          </cell>
          <cell r="AW219">
            <v>0</v>
          </cell>
          <cell r="AX219">
            <v>0</v>
          </cell>
          <cell r="AY219">
            <v>0</v>
          </cell>
          <cell r="AZ219">
            <v>0</v>
          </cell>
          <cell r="BA219" t="str">
            <v>MAT</v>
          </cell>
          <cell r="BB219">
            <v>0</v>
          </cell>
          <cell r="BC219">
            <v>0</v>
          </cell>
          <cell r="BD219">
            <v>0</v>
          </cell>
          <cell r="BE219">
            <v>0</v>
          </cell>
          <cell r="BF219">
            <v>0</v>
          </cell>
          <cell r="BG219" t="str">
            <v>SEJ</v>
          </cell>
          <cell r="BH219">
            <v>0</v>
          </cell>
          <cell r="BI219">
            <v>0</v>
          </cell>
          <cell r="BJ219">
            <v>0</v>
          </cell>
          <cell r="BK219">
            <v>0</v>
          </cell>
          <cell r="BL219">
            <v>0</v>
          </cell>
          <cell r="BM219" t="str">
            <v>ING</v>
          </cell>
          <cell r="BN219">
            <v>0</v>
          </cell>
          <cell r="BO219">
            <v>0</v>
          </cell>
          <cell r="BP219">
            <v>0</v>
          </cell>
          <cell r="BQ219">
            <v>0</v>
          </cell>
          <cell r="BR219">
            <v>0</v>
          </cell>
          <cell r="BS219" t="str">
            <v>SBU</v>
          </cell>
          <cell r="BT219">
            <v>0</v>
          </cell>
          <cell r="BU219">
            <v>0</v>
          </cell>
          <cell r="BV219">
            <v>0</v>
          </cell>
          <cell r="BW219">
            <v>0</v>
          </cell>
          <cell r="BX219">
            <v>0</v>
          </cell>
          <cell r="BY219" t="str">
            <v>KWU</v>
          </cell>
          <cell r="BZ219">
            <v>0</v>
          </cell>
          <cell r="CA219">
            <v>0</v>
          </cell>
          <cell r="CB219">
            <v>0</v>
          </cell>
          <cell r="CC219">
            <v>0</v>
          </cell>
          <cell r="CD219">
            <v>0</v>
          </cell>
          <cell r="CE219" t="str">
            <v>POR</v>
          </cell>
          <cell r="CF219">
            <v>0</v>
          </cell>
          <cell r="CG219">
            <v>0</v>
          </cell>
          <cell r="CH219">
            <v>0</v>
          </cell>
          <cell r="CI219">
            <v>0</v>
          </cell>
          <cell r="CJ219">
            <v>0</v>
          </cell>
          <cell r="CK219" t="str">
            <v>JAW</v>
          </cell>
          <cell r="CL219">
            <v>0</v>
          </cell>
          <cell r="CM219">
            <v>0</v>
          </cell>
          <cell r="CN219">
            <v>0</v>
          </cell>
          <cell r="CO219">
            <v>0</v>
          </cell>
          <cell r="CP219">
            <v>0</v>
          </cell>
          <cell r="CQ219" t="str">
            <v>C11</v>
          </cell>
          <cell r="CR219">
            <v>0</v>
          </cell>
          <cell r="CS219">
            <v>0</v>
          </cell>
          <cell r="CT219">
            <v>0</v>
          </cell>
          <cell r="CU219">
            <v>0</v>
          </cell>
          <cell r="CV219">
            <v>0</v>
          </cell>
          <cell r="CW219" t="str">
            <v>C12</v>
          </cell>
          <cell r="CX219">
            <v>0</v>
          </cell>
          <cell r="CY219">
            <v>0</v>
          </cell>
          <cell r="CZ219">
            <v>0</v>
          </cell>
          <cell r="DA219">
            <v>0</v>
          </cell>
          <cell r="DB219">
            <v>0</v>
          </cell>
          <cell r="DC219" t="str">
            <v>C13</v>
          </cell>
          <cell r="DD219">
            <v>0</v>
          </cell>
          <cell r="DE219">
            <v>0</v>
          </cell>
          <cell r="DF219">
            <v>0</v>
          </cell>
          <cell r="DG219">
            <v>0</v>
          </cell>
          <cell r="DH219">
            <v>0</v>
          </cell>
          <cell r="DI219" t="str">
            <v>C21</v>
          </cell>
          <cell r="DJ219">
            <v>0</v>
          </cell>
          <cell r="DK219">
            <v>0</v>
          </cell>
          <cell r="DL219">
            <v>0</v>
          </cell>
          <cell r="DM219">
            <v>0</v>
          </cell>
          <cell r="DN219">
            <v>0</v>
          </cell>
          <cell r="DO219" t="str">
            <v>C22</v>
          </cell>
          <cell r="DP219">
            <v>0</v>
          </cell>
          <cell r="DQ219">
            <v>0</v>
          </cell>
          <cell r="DR219">
            <v>0</v>
          </cell>
          <cell r="DS219">
            <v>0</v>
          </cell>
          <cell r="DT219">
            <v>0</v>
          </cell>
          <cell r="DU219" t="str">
            <v>C23</v>
          </cell>
          <cell r="DV219">
            <v>0</v>
          </cell>
          <cell r="DW219">
            <v>0</v>
          </cell>
          <cell r="DX219">
            <v>0</v>
          </cell>
          <cell r="DY219">
            <v>0</v>
          </cell>
          <cell r="DZ219">
            <v>0</v>
          </cell>
          <cell r="EA219" t="str">
            <v>C24</v>
          </cell>
          <cell r="EB219">
            <v>0</v>
          </cell>
          <cell r="EC219">
            <v>0</v>
          </cell>
          <cell r="ED219">
            <v>0</v>
          </cell>
          <cell r="EE219">
            <v>0</v>
          </cell>
          <cell r="EF219">
            <v>0</v>
          </cell>
          <cell r="EG219" t="str">
            <v>C25</v>
          </cell>
          <cell r="EH219">
            <v>0</v>
          </cell>
          <cell r="EI219">
            <v>0</v>
          </cell>
          <cell r="EJ219">
            <v>0</v>
          </cell>
          <cell r="EK219">
            <v>0</v>
          </cell>
          <cell r="EL219">
            <v>0</v>
          </cell>
          <cell r="EM219" t="str">
            <v>C26</v>
          </cell>
          <cell r="EN219">
            <v>0</v>
          </cell>
          <cell r="EO219">
            <v>0</v>
          </cell>
          <cell r="EP219">
            <v>0</v>
          </cell>
          <cell r="EQ219">
            <v>0</v>
          </cell>
          <cell r="ER219">
            <v>0</v>
          </cell>
          <cell r="ES219" t="str">
            <v>C27</v>
          </cell>
          <cell r="ET219">
            <v>0</v>
          </cell>
          <cell r="EU219">
            <v>0</v>
          </cell>
          <cell r="EV219">
            <v>0</v>
          </cell>
          <cell r="EW219">
            <v>0</v>
          </cell>
          <cell r="EX219">
            <v>0</v>
          </cell>
          <cell r="EY219" t="str">
            <v>C31</v>
          </cell>
          <cell r="EZ219">
            <v>0</v>
          </cell>
          <cell r="FA219">
            <v>0</v>
          </cell>
          <cell r="FB219">
            <v>0</v>
          </cell>
          <cell r="FC219">
            <v>0</v>
          </cell>
          <cell r="FD219">
            <v>0</v>
          </cell>
          <cell r="FE219" t="str">
            <v>C32</v>
          </cell>
          <cell r="FF219">
            <v>0</v>
          </cell>
          <cell r="FG219">
            <v>0</v>
          </cell>
          <cell r="FH219">
            <v>0</v>
          </cell>
          <cell r="FI219">
            <v>0</v>
          </cell>
          <cell r="FJ219">
            <v>0</v>
          </cell>
          <cell r="FK219" t="str">
            <v>C33</v>
          </cell>
          <cell r="FL219">
            <v>0</v>
          </cell>
          <cell r="FM219">
            <v>0</v>
          </cell>
          <cell r="FN219">
            <v>0</v>
          </cell>
          <cell r="FO219">
            <v>0</v>
          </cell>
          <cell r="FP219">
            <v>0</v>
          </cell>
          <cell r="FQ219" t="str">
            <v>C34</v>
          </cell>
          <cell r="FR219">
            <v>0</v>
          </cell>
          <cell r="FS219">
            <v>0</v>
          </cell>
          <cell r="FT219">
            <v>0</v>
          </cell>
          <cell r="FU219">
            <v>0</v>
          </cell>
          <cell r="FV219">
            <v>0</v>
          </cell>
          <cell r="FW219" t="str">
            <v>C35</v>
          </cell>
          <cell r="FX219">
            <v>0</v>
          </cell>
          <cell r="FY219">
            <v>0</v>
          </cell>
          <cell r="FZ219">
            <v>0</v>
          </cell>
          <cell r="GA219">
            <v>0</v>
          </cell>
          <cell r="GB219">
            <v>0</v>
          </cell>
          <cell r="GC219" t="str">
            <v>C36</v>
          </cell>
          <cell r="GD219">
            <v>0</v>
          </cell>
          <cell r="GE219">
            <v>0</v>
          </cell>
          <cell r="GF219">
            <v>0</v>
          </cell>
          <cell r="GG219">
            <v>0</v>
          </cell>
          <cell r="GH219">
            <v>0</v>
          </cell>
          <cell r="GI219" t="str">
            <v>C37</v>
          </cell>
          <cell r="GJ219">
            <v>0</v>
          </cell>
          <cell r="GK219">
            <v>0</v>
          </cell>
          <cell r="GL219">
            <v>0</v>
          </cell>
          <cell r="GM219">
            <v>0</v>
          </cell>
          <cell r="GN219">
            <v>0</v>
          </cell>
          <cell r="GO219" t="str">
            <v>C38</v>
          </cell>
          <cell r="GP219">
            <v>0</v>
          </cell>
          <cell r="GQ219">
            <v>0</v>
          </cell>
          <cell r="GR219">
            <v>0</v>
          </cell>
          <cell r="GS219">
            <v>0</v>
          </cell>
          <cell r="GT219">
            <v>0</v>
          </cell>
          <cell r="GU219" t="str">
            <v>C39</v>
          </cell>
          <cell r="GV219">
            <v>0</v>
          </cell>
          <cell r="GW219">
            <v>0</v>
          </cell>
          <cell r="GX219">
            <v>0</v>
          </cell>
          <cell r="GY219">
            <v>0</v>
          </cell>
          <cell r="GZ219">
            <v>0</v>
          </cell>
          <cell r="HA219" t="str">
            <v>C310</v>
          </cell>
          <cell r="HB219">
            <v>0</v>
          </cell>
          <cell r="HG219" t="str">
            <v>C310</v>
          </cell>
          <cell r="HH219">
            <v>0</v>
          </cell>
          <cell r="HM219" t="str">
            <v/>
          </cell>
          <cell r="HN219" t="str">
            <v/>
          </cell>
          <cell r="HS219">
            <v>3260</v>
          </cell>
          <cell r="HT219" t="str">
            <v>PKN</v>
          </cell>
          <cell r="HU219">
            <v>0</v>
          </cell>
          <cell r="HV219" t="str">
            <v>IND</v>
          </cell>
          <cell r="HW219">
            <v>0</v>
          </cell>
          <cell r="HX219" t="str">
            <v>MAT-W</v>
          </cell>
          <cell r="HY219">
            <v>0</v>
          </cell>
          <cell r="HZ219" t="str">
            <v>SEJ-W</v>
          </cell>
          <cell r="IA219">
            <v>0</v>
          </cell>
          <cell r="IB219" t="str">
            <v>IGR-W</v>
          </cell>
          <cell r="IC219">
            <v>0</v>
          </cell>
          <cell r="ID219" t="str">
            <v>SBO</v>
          </cell>
          <cell r="IE219">
            <v>0</v>
          </cell>
          <cell r="IF219" t="str">
            <v>PJO</v>
          </cell>
          <cell r="IG219">
            <v>0</v>
          </cell>
          <cell r="IH219" t="str">
            <v>PRA</v>
          </cell>
          <cell r="II219">
            <v>0</v>
          </cell>
          <cell r="IJ219" t="str">
            <v>JAW</v>
          </cell>
          <cell r="IK219">
            <v>0</v>
          </cell>
          <cell r="IL219" t="str">
            <v>ARB</v>
          </cell>
          <cell r="IM219">
            <v>0</v>
          </cell>
          <cell r="IN219" t="str">
            <v>PKM</v>
          </cell>
          <cell r="IO219">
            <v>0</v>
          </cell>
          <cell r="IP219" t="str">
            <v>MAT-P</v>
          </cell>
          <cell r="IQ219">
            <v>0</v>
          </cell>
          <cell r="IR219" t="str">
            <v>BIO-P</v>
          </cell>
          <cell r="IS219">
            <v>0</v>
          </cell>
          <cell r="IT219" t="str">
            <v>FIS-P</v>
          </cell>
          <cell r="IU219">
            <v>0</v>
          </cell>
          <cell r="IV219" t="str">
            <v>KIM-P</v>
          </cell>
          <cell r="IW219">
            <v>0</v>
          </cell>
          <cell r="IX219" t="str">
            <v>GEO-L</v>
          </cell>
          <cell r="IY219">
            <v>0</v>
          </cell>
          <cell r="IZ219" t="str">
            <v>JEP-L</v>
          </cell>
          <cell r="JA219">
            <v>0</v>
          </cell>
        </row>
        <row r="220">
          <cell r="Q220" t="str">
            <v/>
          </cell>
          <cell r="AB220">
            <v>217</v>
          </cell>
          <cell r="AC220">
            <v>26</v>
          </cell>
          <cell r="AD220">
            <v>3261</v>
          </cell>
          <cell r="AE220" t="str">
            <v>0012152546</v>
          </cell>
          <cell r="AF220" t="str">
            <v>MERISA ERMA SAFITRI</v>
          </cell>
          <cell r="AG220" t="str">
            <v>P</v>
          </cell>
          <cell r="AH220" t="str">
            <v>10-AK.2</v>
          </cell>
          <cell r="AI220" t="str">
            <v>AGM</v>
          </cell>
          <cell r="AJ220">
            <v>0</v>
          </cell>
          <cell r="AK220">
            <v>0</v>
          </cell>
          <cell r="AL220">
            <v>0</v>
          </cell>
          <cell r="AM220">
            <v>0</v>
          </cell>
          <cell r="AN220">
            <v>0</v>
          </cell>
          <cell r="AO220" t="str">
            <v>PKN</v>
          </cell>
          <cell r="AP220">
            <v>0</v>
          </cell>
          <cell r="AQ220">
            <v>0</v>
          </cell>
          <cell r="AR220">
            <v>0</v>
          </cell>
          <cell r="AS220">
            <v>0</v>
          </cell>
          <cell r="AT220">
            <v>0</v>
          </cell>
          <cell r="AU220" t="str">
            <v>IND</v>
          </cell>
          <cell r="AV220">
            <v>0</v>
          </cell>
          <cell r="AW220">
            <v>0</v>
          </cell>
          <cell r="AX220">
            <v>0</v>
          </cell>
          <cell r="AY220">
            <v>0</v>
          </cell>
          <cell r="AZ220">
            <v>0</v>
          </cell>
          <cell r="BA220" t="str">
            <v>MAT</v>
          </cell>
          <cell r="BB220">
            <v>0</v>
          </cell>
          <cell r="BC220">
            <v>0</v>
          </cell>
          <cell r="BD220">
            <v>0</v>
          </cell>
          <cell r="BE220">
            <v>0</v>
          </cell>
          <cell r="BF220">
            <v>0</v>
          </cell>
          <cell r="BG220" t="str">
            <v>SEJ</v>
          </cell>
          <cell r="BH220">
            <v>0</v>
          </cell>
          <cell r="BI220">
            <v>0</v>
          </cell>
          <cell r="BJ220">
            <v>0</v>
          </cell>
          <cell r="BK220">
            <v>0</v>
          </cell>
          <cell r="BL220">
            <v>0</v>
          </cell>
          <cell r="BM220" t="str">
            <v>ING</v>
          </cell>
          <cell r="BN220">
            <v>0</v>
          </cell>
          <cell r="BO220">
            <v>0</v>
          </cell>
          <cell r="BP220">
            <v>0</v>
          </cell>
          <cell r="BQ220">
            <v>0</v>
          </cell>
          <cell r="BR220">
            <v>0</v>
          </cell>
          <cell r="BS220" t="str">
            <v>SBU</v>
          </cell>
          <cell r="BT220">
            <v>0</v>
          </cell>
          <cell r="BU220">
            <v>0</v>
          </cell>
          <cell r="BV220">
            <v>0</v>
          </cell>
          <cell r="BW220">
            <v>0</v>
          </cell>
          <cell r="BX220">
            <v>0</v>
          </cell>
          <cell r="BY220" t="str">
            <v>KWU</v>
          </cell>
          <cell r="BZ220">
            <v>0</v>
          </cell>
          <cell r="CA220">
            <v>0</v>
          </cell>
          <cell r="CB220">
            <v>0</v>
          </cell>
          <cell r="CC220">
            <v>0</v>
          </cell>
          <cell r="CD220">
            <v>0</v>
          </cell>
          <cell r="CE220" t="str">
            <v>POR</v>
          </cell>
          <cell r="CF220">
            <v>0</v>
          </cell>
          <cell r="CG220">
            <v>0</v>
          </cell>
          <cell r="CH220">
            <v>0</v>
          </cell>
          <cell r="CI220">
            <v>0</v>
          </cell>
          <cell r="CJ220">
            <v>0</v>
          </cell>
          <cell r="CK220" t="str">
            <v>JAW</v>
          </cell>
          <cell r="CL220">
            <v>0</v>
          </cell>
          <cell r="CM220">
            <v>0</v>
          </cell>
          <cell r="CN220">
            <v>0</v>
          </cell>
          <cell r="CO220">
            <v>0</v>
          </cell>
          <cell r="CP220">
            <v>0</v>
          </cell>
          <cell r="CQ220" t="str">
            <v>C11</v>
          </cell>
          <cell r="CR220">
            <v>0</v>
          </cell>
          <cell r="CS220">
            <v>0</v>
          </cell>
          <cell r="CT220">
            <v>0</v>
          </cell>
          <cell r="CU220">
            <v>0</v>
          </cell>
          <cell r="CV220">
            <v>0</v>
          </cell>
          <cell r="CW220" t="str">
            <v>C12</v>
          </cell>
          <cell r="CX220">
            <v>0</v>
          </cell>
          <cell r="CY220">
            <v>0</v>
          </cell>
          <cell r="CZ220">
            <v>0</v>
          </cell>
          <cell r="DA220">
            <v>0</v>
          </cell>
          <cell r="DB220">
            <v>0</v>
          </cell>
          <cell r="DC220" t="str">
            <v>C13</v>
          </cell>
          <cell r="DD220">
            <v>0</v>
          </cell>
          <cell r="DE220">
            <v>0</v>
          </cell>
          <cell r="DF220">
            <v>0</v>
          </cell>
          <cell r="DG220">
            <v>0</v>
          </cell>
          <cell r="DH220">
            <v>0</v>
          </cell>
          <cell r="DI220" t="str">
            <v>C21</v>
          </cell>
          <cell r="DJ220">
            <v>0</v>
          </cell>
          <cell r="DK220">
            <v>0</v>
          </cell>
          <cell r="DL220">
            <v>0</v>
          </cell>
          <cell r="DM220">
            <v>0</v>
          </cell>
          <cell r="DN220">
            <v>0</v>
          </cell>
          <cell r="DO220" t="str">
            <v>C22</v>
          </cell>
          <cell r="DP220">
            <v>0</v>
          </cell>
          <cell r="DQ220">
            <v>0</v>
          </cell>
          <cell r="DR220">
            <v>0</v>
          </cell>
          <cell r="DS220">
            <v>0</v>
          </cell>
          <cell r="DT220">
            <v>0</v>
          </cell>
          <cell r="DU220" t="str">
            <v>C23</v>
          </cell>
          <cell r="DV220">
            <v>0</v>
          </cell>
          <cell r="DW220">
            <v>0</v>
          </cell>
          <cell r="DX220">
            <v>0</v>
          </cell>
          <cell r="DY220">
            <v>0</v>
          </cell>
          <cell r="DZ220">
            <v>0</v>
          </cell>
          <cell r="EA220" t="str">
            <v>C24</v>
          </cell>
          <cell r="EB220">
            <v>0</v>
          </cell>
          <cell r="EC220">
            <v>0</v>
          </cell>
          <cell r="ED220">
            <v>0</v>
          </cell>
          <cell r="EE220">
            <v>0</v>
          </cell>
          <cell r="EF220">
            <v>0</v>
          </cell>
          <cell r="EG220" t="str">
            <v>C25</v>
          </cell>
          <cell r="EH220">
            <v>0</v>
          </cell>
          <cell r="EI220">
            <v>0</v>
          </cell>
          <cell r="EJ220">
            <v>0</v>
          </cell>
          <cell r="EK220">
            <v>0</v>
          </cell>
          <cell r="EL220">
            <v>0</v>
          </cell>
          <cell r="EM220" t="str">
            <v>C26</v>
          </cell>
          <cell r="EN220">
            <v>0</v>
          </cell>
          <cell r="EO220">
            <v>0</v>
          </cell>
          <cell r="EP220">
            <v>0</v>
          </cell>
          <cell r="EQ220">
            <v>0</v>
          </cell>
          <cell r="ER220">
            <v>0</v>
          </cell>
          <cell r="ES220" t="str">
            <v>C27</v>
          </cell>
          <cell r="ET220">
            <v>0</v>
          </cell>
          <cell r="EU220">
            <v>0</v>
          </cell>
          <cell r="EV220">
            <v>0</v>
          </cell>
          <cell r="EW220">
            <v>0</v>
          </cell>
          <cell r="EX220">
            <v>0</v>
          </cell>
          <cell r="EY220" t="str">
            <v>C31</v>
          </cell>
          <cell r="EZ220">
            <v>0</v>
          </cell>
          <cell r="FA220">
            <v>0</v>
          </cell>
          <cell r="FB220">
            <v>0</v>
          </cell>
          <cell r="FC220">
            <v>0</v>
          </cell>
          <cell r="FD220">
            <v>0</v>
          </cell>
          <cell r="FE220" t="str">
            <v>C32</v>
          </cell>
          <cell r="FF220">
            <v>0</v>
          </cell>
          <cell r="FG220">
            <v>0</v>
          </cell>
          <cell r="FH220">
            <v>0</v>
          </cell>
          <cell r="FI220">
            <v>0</v>
          </cell>
          <cell r="FJ220">
            <v>0</v>
          </cell>
          <cell r="FK220" t="str">
            <v>C33</v>
          </cell>
          <cell r="FL220">
            <v>0</v>
          </cell>
          <cell r="FM220">
            <v>0</v>
          </cell>
          <cell r="FN220">
            <v>0</v>
          </cell>
          <cell r="FO220">
            <v>0</v>
          </cell>
          <cell r="FP220">
            <v>0</v>
          </cell>
          <cell r="FQ220" t="str">
            <v>C34</v>
          </cell>
          <cell r="FR220">
            <v>0</v>
          </cell>
          <cell r="FS220">
            <v>0</v>
          </cell>
          <cell r="FT220">
            <v>0</v>
          </cell>
          <cell r="FU220">
            <v>0</v>
          </cell>
          <cell r="FV220">
            <v>0</v>
          </cell>
          <cell r="FW220" t="str">
            <v>C35</v>
          </cell>
          <cell r="FX220">
            <v>0</v>
          </cell>
          <cell r="FY220">
            <v>0</v>
          </cell>
          <cell r="FZ220">
            <v>0</v>
          </cell>
          <cell r="GA220">
            <v>0</v>
          </cell>
          <cell r="GB220">
            <v>0</v>
          </cell>
          <cell r="GC220" t="str">
            <v>C36</v>
          </cell>
          <cell r="GD220">
            <v>0</v>
          </cell>
          <cell r="GE220">
            <v>0</v>
          </cell>
          <cell r="GF220">
            <v>0</v>
          </cell>
          <cell r="GG220">
            <v>0</v>
          </cell>
          <cell r="GH220">
            <v>0</v>
          </cell>
          <cell r="GI220" t="str">
            <v>C37</v>
          </cell>
          <cell r="GJ220">
            <v>0</v>
          </cell>
          <cell r="GK220">
            <v>0</v>
          </cell>
          <cell r="GL220">
            <v>0</v>
          </cell>
          <cell r="GM220">
            <v>0</v>
          </cell>
          <cell r="GN220">
            <v>0</v>
          </cell>
          <cell r="GO220" t="str">
            <v>C38</v>
          </cell>
          <cell r="GP220">
            <v>0</v>
          </cell>
          <cell r="GQ220">
            <v>0</v>
          </cell>
          <cell r="GR220">
            <v>0</v>
          </cell>
          <cell r="GS220">
            <v>0</v>
          </cell>
          <cell r="GT220">
            <v>0</v>
          </cell>
          <cell r="GU220" t="str">
            <v>C39</v>
          </cell>
          <cell r="GV220">
            <v>0</v>
          </cell>
          <cell r="GW220">
            <v>0</v>
          </cell>
          <cell r="GX220">
            <v>0</v>
          </cell>
          <cell r="GY220">
            <v>0</v>
          </cell>
          <cell r="GZ220">
            <v>0</v>
          </cell>
          <cell r="HA220" t="str">
            <v>C310</v>
          </cell>
          <cell r="HB220">
            <v>0</v>
          </cell>
          <cell r="HG220" t="str">
            <v>C310</v>
          </cell>
          <cell r="HH220">
            <v>0</v>
          </cell>
          <cell r="HM220" t="str">
            <v/>
          </cell>
          <cell r="HN220" t="str">
            <v/>
          </cell>
          <cell r="HS220">
            <v>3261</v>
          </cell>
          <cell r="HT220" t="str">
            <v>PKN</v>
          </cell>
          <cell r="HU220">
            <v>0</v>
          </cell>
          <cell r="HV220" t="str">
            <v>IND</v>
          </cell>
          <cell r="HW220">
            <v>0</v>
          </cell>
          <cell r="HX220" t="str">
            <v>MAT-W</v>
          </cell>
          <cell r="HY220">
            <v>0</v>
          </cell>
          <cell r="HZ220" t="str">
            <v>SEJ-W</v>
          </cell>
          <cell r="IA220">
            <v>0</v>
          </cell>
          <cell r="IB220" t="str">
            <v>IGR-W</v>
          </cell>
          <cell r="IC220">
            <v>0</v>
          </cell>
          <cell r="ID220" t="str">
            <v>SBO</v>
          </cell>
          <cell r="IE220">
            <v>0</v>
          </cell>
          <cell r="IF220" t="str">
            <v>PJO</v>
          </cell>
          <cell r="IG220">
            <v>0</v>
          </cell>
          <cell r="IH220" t="str">
            <v>PRA</v>
          </cell>
          <cell r="II220">
            <v>0</v>
          </cell>
          <cell r="IJ220" t="str">
            <v>JAW</v>
          </cell>
          <cell r="IK220">
            <v>0</v>
          </cell>
          <cell r="IL220" t="str">
            <v>ARB</v>
          </cell>
          <cell r="IM220">
            <v>0</v>
          </cell>
          <cell r="IN220" t="str">
            <v>PKM</v>
          </cell>
          <cell r="IO220">
            <v>0</v>
          </cell>
          <cell r="IP220" t="str">
            <v>MAT-P</v>
          </cell>
          <cell r="IQ220">
            <v>0</v>
          </cell>
          <cell r="IR220" t="str">
            <v>BIO-P</v>
          </cell>
          <cell r="IS220">
            <v>0</v>
          </cell>
          <cell r="IT220" t="str">
            <v>FIS-P</v>
          </cell>
          <cell r="IU220">
            <v>0</v>
          </cell>
          <cell r="IV220" t="str">
            <v>KIM-P</v>
          </cell>
          <cell r="IW220">
            <v>0</v>
          </cell>
          <cell r="IX220" t="str">
            <v>GEO-L</v>
          </cell>
          <cell r="IY220">
            <v>0</v>
          </cell>
          <cell r="IZ220" t="str">
            <v>JEP-L</v>
          </cell>
          <cell r="JA220">
            <v>0</v>
          </cell>
        </row>
        <row r="221">
          <cell r="Q221" t="str">
            <v/>
          </cell>
          <cell r="AB221">
            <v>218</v>
          </cell>
          <cell r="AC221">
            <v>27</v>
          </cell>
          <cell r="AD221">
            <v>3262</v>
          </cell>
          <cell r="AE221" t="str">
            <v>0006239601</v>
          </cell>
          <cell r="AF221" t="str">
            <v>MIFTAKHUL RIZKI</v>
          </cell>
          <cell r="AG221" t="str">
            <v>L</v>
          </cell>
          <cell r="AH221" t="str">
            <v>10-AK.2</v>
          </cell>
          <cell r="AI221" t="str">
            <v>AGM</v>
          </cell>
          <cell r="AJ221">
            <v>0</v>
          </cell>
          <cell r="AK221">
            <v>0</v>
          </cell>
          <cell r="AL221">
            <v>0</v>
          </cell>
          <cell r="AM221">
            <v>0</v>
          </cell>
          <cell r="AN221">
            <v>0</v>
          </cell>
          <cell r="AO221" t="str">
            <v>PKN</v>
          </cell>
          <cell r="AP221">
            <v>0</v>
          </cell>
          <cell r="AQ221">
            <v>0</v>
          </cell>
          <cell r="AR221">
            <v>0</v>
          </cell>
          <cell r="AS221">
            <v>0</v>
          </cell>
          <cell r="AT221">
            <v>0</v>
          </cell>
          <cell r="AU221" t="str">
            <v>IND</v>
          </cell>
          <cell r="AV221">
            <v>0</v>
          </cell>
          <cell r="AW221">
            <v>0</v>
          </cell>
          <cell r="AX221">
            <v>0</v>
          </cell>
          <cell r="AY221">
            <v>0</v>
          </cell>
          <cell r="AZ221">
            <v>0</v>
          </cell>
          <cell r="BA221" t="str">
            <v>MAT</v>
          </cell>
          <cell r="BB221">
            <v>0</v>
          </cell>
          <cell r="BC221">
            <v>0</v>
          </cell>
          <cell r="BD221">
            <v>0</v>
          </cell>
          <cell r="BE221">
            <v>0</v>
          </cell>
          <cell r="BF221">
            <v>0</v>
          </cell>
          <cell r="BG221" t="str">
            <v>SEJ</v>
          </cell>
          <cell r="BH221">
            <v>0</v>
          </cell>
          <cell r="BI221">
            <v>0</v>
          </cell>
          <cell r="BJ221">
            <v>0</v>
          </cell>
          <cell r="BK221">
            <v>0</v>
          </cell>
          <cell r="BL221">
            <v>0</v>
          </cell>
          <cell r="BM221" t="str">
            <v>ING</v>
          </cell>
          <cell r="BN221">
            <v>0</v>
          </cell>
          <cell r="BO221">
            <v>0</v>
          </cell>
          <cell r="BP221">
            <v>0</v>
          </cell>
          <cell r="BQ221">
            <v>0</v>
          </cell>
          <cell r="BR221">
            <v>0</v>
          </cell>
          <cell r="BS221" t="str">
            <v>SBU</v>
          </cell>
          <cell r="BT221">
            <v>0</v>
          </cell>
          <cell r="BU221">
            <v>0</v>
          </cell>
          <cell r="BV221">
            <v>0</v>
          </cell>
          <cell r="BW221">
            <v>0</v>
          </cell>
          <cell r="BX221">
            <v>0</v>
          </cell>
          <cell r="BY221" t="str">
            <v>KWU</v>
          </cell>
          <cell r="BZ221">
            <v>0</v>
          </cell>
          <cell r="CA221">
            <v>0</v>
          </cell>
          <cell r="CB221">
            <v>0</v>
          </cell>
          <cell r="CC221">
            <v>0</v>
          </cell>
          <cell r="CD221">
            <v>0</v>
          </cell>
          <cell r="CE221" t="str">
            <v>POR</v>
          </cell>
          <cell r="CF221">
            <v>0</v>
          </cell>
          <cell r="CG221">
            <v>0</v>
          </cell>
          <cell r="CH221">
            <v>0</v>
          </cell>
          <cell r="CI221">
            <v>0</v>
          </cell>
          <cell r="CJ221">
            <v>0</v>
          </cell>
          <cell r="CK221" t="str">
            <v>JAW</v>
          </cell>
          <cell r="CL221">
            <v>0</v>
          </cell>
          <cell r="CM221">
            <v>0</v>
          </cell>
          <cell r="CN221">
            <v>0</v>
          </cell>
          <cell r="CO221">
            <v>0</v>
          </cell>
          <cell r="CP221">
            <v>0</v>
          </cell>
          <cell r="CQ221" t="str">
            <v>C11</v>
          </cell>
          <cell r="CR221">
            <v>0</v>
          </cell>
          <cell r="CS221">
            <v>0</v>
          </cell>
          <cell r="CT221">
            <v>0</v>
          </cell>
          <cell r="CU221">
            <v>0</v>
          </cell>
          <cell r="CV221">
            <v>0</v>
          </cell>
          <cell r="CW221" t="str">
            <v>C12</v>
          </cell>
          <cell r="CX221">
            <v>0</v>
          </cell>
          <cell r="CY221">
            <v>0</v>
          </cell>
          <cell r="CZ221">
            <v>0</v>
          </cell>
          <cell r="DA221">
            <v>0</v>
          </cell>
          <cell r="DB221">
            <v>0</v>
          </cell>
          <cell r="DC221" t="str">
            <v>C13</v>
          </cell>
          <cell r="DD221">
            <v>0</v>
          </cell>
          <cell r="DE221">
            <v>0</v>
          </cell>
          <cell r="DF221">
            <v>0</v>
          </cell>
          <cell r="DG221">
            <v>0</v>
          </cell>
          <cell r="DH221">
            <v>0</v>
          </cell>
          <cell r="DI221" t="str">
            <v>C21</v>
          </cell>
          <cell r="DJ221">
            <v>0</v>
          </cell>
          <cell r="DK221">
            <v>0</v>
          </cell>
          <cell r="DL221">
            <v>0</v>
          </cell>
          <cell r="DM221">
            <v>0</v>
          </cell>
          <cell r="DN221">
            <v>0</v>
          </cell>
          <cell r="DO221" t="str">
            <v>C22</v>
          </cell>
          <cell r="DP221">
            <v>0</v>
          </cell>
          <cell r="DQ221">
            <v>0</v>
          </cell>
          <cell r="DR221">
            <v>0</v>
          </cell>
          <cell r="DS221">
            <v>0</v>
          </cell>
          <cell r="DT221">
            <v>0</v>
          </cell>
          <cell r="DU221" t="str">
            <v>C23</v>
          </cell>
          <cell r="DV221">
            <v>0</v>
          </cell>
          <cell r="DW221">
            <v>0</v>
          </cell>
          <cell r="DX221">
            <v>0</v>
          </cell>
          <cell r="DY221">
            <v>0</v>
          </cell>
          <cell r="DZ221">
            <v>0</v>
          </cell>
          <cell r="EA221" t="str">
            <v>C24</v>
          </cell>
          <cell r="EB221">
            <v>0</v>
          </cell>
          <cell r="EC221">
            <v>0</v>
          </cell>
          <cell r="ED221">
            <v>0</v>
          </cell>
          <cell r="EE221">
            <v>0</v>
          </cell>
          <cell r="EF221">
            <v>0</v>
          </cell>
          <cell r="EG221" t="str">
            <v>C25</v>
          </cell>
          <cell r="EH221">
            <v>0</v>
          </cell>
          <cell r="EI221">
            <v>0</v>
          </cell>
          <cell r="EJ221">
            <v>0</v>
          </cell>
          <cell r="EK221">
            <v>0</v>
          </cell>
          <cell r="EL221">
            <v>0</v>
          </cell>
          <cell r="EM221" t="str">
            <v>C26</v>
          </cell>
          <cell r="EN221">
            <v>0</v>
          </cell>
          <cell r="EO221">
            <v>0</v>
          </cell>
          <cell r="EP221">
            <v>0</v>
          </cell>
          <cell r="EQ221">
            <v>0</v>
          </cell>
          <cell r="ER221">
            <v>0</v>
          </cell>
          <cell r="ES221" t="str">
            <v>C27</v>
          </cell>
          <cell r="ET221">
            <v>0</v>
          </cell>
          <cell r="EU221">
            <v>0</v>
          </cell>
          <cell r="EV221">
            <v>0</v>
          </cell>
          <cell r="EW221">
            <v>0</v>
          </cell>
          <cell r="EX221">
            <v>0</v>
          </cell>
          <cell r="EY221" t="str">
            <v>C31</v>
          </cell>
          <cell r="EZ221">
            <v>0</v>
          </cell>
          <cell r="FA221">
            <v>0</v>
          </cell>
          <cell r="FB221">
            <v>0</v>
          </cell>
          <cell r="FC221">
            <v>0</v>
          </cell>
          <cell r="FD221">
            <v>0</v>
          </cell>
          <cell r="FE221" t="str">
            <v>C32</v>
          </cell>
          <cell r="FF221">
            <v>0</v>
          </cell>
          <cell r="FG221">
            <v>0</v>
          </cell>
          <cell r="FH221">
            <v>0</v>
          </cell>
          <cell r="FI221">
            <v>0</v>
          </cell>
          <cell r="FJ221">
            <v>0</v>
          </cell>
          <cell r="FK221" t="str">
            <v>C33</v>
          </cell>
          <cell r="FL221">
            <v>0</v>
          </cell>
          <cell r="FM221">
            <v>0</v>
          </cell>
          <cell r="FN221">
            <v>0</v>
          </cell>
          <cell r="FO221">
            <v>0</v>
          </cell>
          <cell r="FP221">
            <v>0</v>
          </cell>
          <cell r="FQ221" t="str">
            <v>C34</v>
          </cell>
          <cell r="FR221">
            <v>0</v>
          </cell>
          <cell r="FS221">
            <v>0</v>
          </cell>
          <cell r="FT221">
            <v>0</v>
          </cell>
          <cell r="FU221">
            <v>0</v>
          </cell>
          <cell r="FV221">
            <v>0</v>
          </cell>
          <cell r="FW221" t="str">
            <v>C35</v>
          </cell>
          <cell r="FX221">
            <v>0</v>
          </cell>
          <cell r="FY221">
            <v>0</v>
          </cell>
          <cell r="FZ221">
            <v>0</v>
          </cell>
          <cell r="GA221">
            <v>0</v>
          </cell>
          <cell r="GB221">
            <v>0</v>
          </cell>
          <cell r="GC221" t="str">
            <v>C36</v>
          </cell>
          <cell r="GD221">
            <v>0</v>
          </cell>
          <cell r="GE221">
            <v>0</v>
          </cell>
          <cell r="GF221">
            <v>0</v>
          </cell>
          <cell r="GG221">
            <v>0</v>
          </cell>
          <cell r="GH221">
            <v>0</v>
          </cell>
          <cell r="GI221" t="str">
            <v>C37</v>
          </cell>
          <cell r="GJ221">
            <v>0</v>
          </cell>
          <cell r="GK221">
            <v>0</v>
          </cell>
          <cell r="GL221">
            <v>0</v>
          </cell>
          <cell r="GM221">
            <v>0</v>
          </cell>
          <cell r="GN221">
            <v>0</v>
          </cell>
          <cell r="GO221" t="str">
            <v>C38</v>
          </cell>
          <cell r="GP221">
            <v>0</v>
          </cell>
          <cell r="GQ221">
            <v>0</v>
          </cell>
          <cell r="GR221">
            <v>0</v>
          </cell>
          <cell r="GS221">
            <v>0</v>
          </cell>
          <cell r="GT221">
            <v>0</v>
          </cell>
          <cell r="GU221" t="str">
            <v>C39</v>
          </cell>
          <cell r="GV221">
            <v>0</v>
          </cell>
          <cell r="GW221">
            <v>0</v>
          </cell>
          <cell r="GX221">
            <v>0</v>
          </cell>
          <cell r="GY221">
            <v>0</v>
          </cell>
          <cell r="GZ221">
            <v>0</v>
          </cell>
          <cell r="HA221" t="str">
            <v>C310</v>
          </cell>
          <cell r="HB221">
            <v>0</v>
          </cell>
          <cell r="HG221" t="str">
            <v>C310</v>
          </cell>
          <cell r="HH221">
            <v>0</v>
          </cell>
          <cell r="HM221" t="str">
            <v/>
          </cell>
          <cell r="HN221" t="str">
            <v/>
          </cell>
          <cell r="HS221">
            <v>3262</v>
          </cell>
          <cell r="HT221" t="str">
            <v>PKN</v>
          </cell>
          <cell r="HU221">
            <v>0</v>
          </cell>
          <cell r="HV221" t="str">
            <v>IND</v>
          </cell>
          <cell r="HW221">
            <v>0</v>
          </cell>
          <cell r="HX221" t="str">
            <v>MAT-W</v>
          </cell>
          <cell r="HY221">
            <v>0</v>
          </cell>
          <cell r="HZ221" t="str">
            <v>SEJ-W</v>
          </cell>
          <cell r="IA221">
            <v>0</v>
          </cell>
          <cell r="IB221" t="str">
            <v>IGR-W</v>
          </cell>
          <cell r="IC221">
            <v>0</v>
          </cell>
          <cell r="ID221" t="str">
            <v>SBO</v>
          </cell>
          <cell r="IE221">
            <v>0</v>
          </cell>
          <cell r="IF221" t="str">
            <v>PJO</v>
          </cell>
          <cell r="IG221">
            <v>0</v>
          </cell>
          <cell r="IH221" t="str">
            <v>PRA</v>
          </cell>
          <cell r="II221">
            <v>0</v>
          </cell>
          <cell r="IJ221" t="str">
            <v>JAW</v>
          </cell>
          <cell r="IK221">
            <v>0</v>
          </cell>
          <cell r="IL221" t="str">
            <v>ARB</v>
          </cell>
          <cell r="IM221">
            <v>0</v>
          </cell>
          <cell r="IN221" t="str">
            <v>PKM</v>
          </cell>
          <cell r="IO221">
            <v>0</v>
          </cell>
          <cell r="IP221" t="str">
            <v>MAT-P</v>
          </cell>
          <cell r="IQ221">
            <v>0</v>
          </cell>
          <cell r="IR221" t="str">
            <v>BIO-P</v>
          </cell>
          <cell r="IS221">
            <v>0</v>
          </cell>
          <cell r="IT221" t="str">
            <v>FIS-P</v>
          </cell>
          <cell r="IU221">
            <v>0</v>
          </cell>
          <cell r="IV221" t="str">
            <v>KIM-P</v>
          </cell>
          <cell r="IW221">
            <v>0</v>
          </cell>
          <cell r="IX221" t="str">
            <v>GEO-L</v>
          </cell>
          <cell r="IY221">
            <v>0</v>
          </cell>
          <cell r="IZ221" t="str">
            <v>JEP-L</v>
          </cell>
          <cell r="JA221">
            <v>0</v>
          </cell>
        </row>
        <row r="222">
          <cell r="Q222" t="str">
            <v/>
          </cell>
          <cell r="AB222">
            <v>219</v>
          </cell>
          <cell r="AC222">
            <v>28</v>
          </cell>
          <cell r="AD222">
            <v>3263</v>
          </cell>
          <cell r="AE222" t="str">
            <v>0012176280</v>
          </cell>
          <cell r="AF222" t="str">
            <v>NALA VIKRIYA SOFIANA</v>
          </cell>
          <cell r="AG222" t="str">
            <v>P</v>
          </cell>
          <cell r="AH222" t="str">
            <v>10-AK.2</v>
          </cell>
          <cell r="AI222" t="str">
            <v>AGM</v>
          </cell>
          <cell r="AJ222">
            <v>0</v>
          </cell>
          <cell r="AK222">
            <v>0</v>
          </cell>
          <cell r="AL222">
            <v>0</v>
          </cell>
          <cell r="AM222">
            <v>0</v>
          </cell>
          <cell r="AN222">
            <v>0</v>
          </cell>
          <cell r="AO222" t="str">
            <v>PKN</v>
          </cell>
          <cell r="AP222">
            <v>0</v>
          </cell>
          <cell r="AQ222">
            <v>0</v>
          </cell>
          <cell r="AR222">
            <v>0</v>
          </cell>
          <cell r="AS222">
            <v>0</v>
          </cell>
          <cell r="AT222">
            <v>0</v>
          </cell>
          <cell r="AU222" t="str">
            <v>IND</v>
          </cell>
          <cell r="AV222">
            <v>0</v>
          </cell>
          <cell r="AW222">
            <v>0</v>
          </cell>
          <cell r="AX222">
            <v>0</v>
          </cell>
          <cell r="AY222">
            <v>0</v>
          </cell>
          <cell r="AZ222">
            <v>0</v>
          </cell>
          <cell r="BA222" t="str">
            <v>MAT</v>
          </cell>
          <cell r="BB222">
            <v>0</v>
          </cell>
          <cell r="BC222">
            <v>0</v>
          </cell>
          <cell r="BD222">
            <v>0</v>
          </cell>
          <cell r="BE222">
            <v>0</v>
          </cell>
          <cell r="BF222">
            <v>0</v>
          </cell>
          <cell r="BG222" t="str">
            <v>SEJ</v>
          </cell>
          <cell r="BH222">
            <v>0</v>
          </cell>
          <cell r="BI222">
            <v>0</v>
          </cell>
          <cell r="BJ222">
            <v>0</v>
          </cell>
          <cell r="BK222">
            <v>0</v>
          </cell>
          <cell r="BL222">
            <v>0</v>
          </cell>
          <cell r="BM222" t="str">
            <v>ING</v>
          </cell>
          <cell r="BN222">
            <v>0</v>
          </cell>
          <cell r="BO222">
            <v>0</v>
          </cell>
          <cell r="BP222">
            <v>0</v>
          </cell>
          <cell r="BQ222">
            <v>0</v>
          </cell>
          <cell r="BR222">
            <v>0</v>
          </cell>
          <cell r="BS222" t="str">
            <v>SBU</v>
          </cell>
          <cell r="BT222">
            <v>0</v>
          </cell>
          <cell r="BU222">
            <v>0</v>
          </cell>
          <cell r="BV222">
            <v>0</v>
          </cell>
          <cell r="BW222">
            <v>0</v>
          </cell>
          <cell r="BX222">
            <v>0</v>
          </cell>
          <cell r="BY222" t="str">
            <v>KWU</v>
          </cell>
          <cell r="BZ222">
            <v>0</v>
          </cell>
          <cell r="CA222">
            <v>0</v>
          </cell>
          <cell r="CB222">
            <v>0</v>
          </cell>
          <cell r="CC222">
            <v>0</v>
          </cell>
          <cell r="CD222">
            <v>0</v>
          </cell>
          <cell r="CE222" t="str">
            <v>POR</v>
          </cell>
          <cell r="CF222">
            <v>0</v>
          </cell>
          <cell r="CG222">
            <v>0</v>
          </cell>
          <cell r="CH222">
            <v>0</v>
          </cell>
          <cell r="CI222">
            <v>0</v>
          </cell>
          <cell r="CJ222">
            <v>0</v>
          </cell>
          <cell r="CK222" t="str">
            <v>JAW</v>
          </cell>
          <cell r="CL222">
            <v>0</v>
          </cell>
          <cell r="CM222">
            <v>0</v>
          </cell>
          <cell r="CN222">
            <v>0</v>
          </cell>
          <cell r="CO222">
            <v>0</v>
          </cell>
          <cell r="CP222">
            <v>0</v>
          </cell>
          <cell r="CQ222" t="str">
            <v>C11</v>
          </cell>
          <cell r="CR222">
            <v>0</v>
          </cell>
          <cell r="CS222">
            <v>0</v>
          </cell>
          <cell r="CT222">
            <v>0</v>
          </cell>
          <cell r="CU222">
            <v>0</v>
          </cell>
          <cell r="CV222">
            <v>0</v>
          </cell>
          <cell r="CW222" t="str">
            <v>C12</v>
          </cell>
          <cell r="CX222">
            <v>0</v>
          </cell>
          <cell r="CY222">
            <v>0</v>
          </cell>
          <cell r="CZ222">
            <v>0</v>
          </cell>
          <cell r="DA222">
            <v>0</v>
          </cell>
          <cell r="DB222">
            <v>0</v>
          </cell>
          <cell r="DC222" t="str">
            <v>C13</v>
          </cell>
          <cell r="DD222">
            <v>0</v>
          </cell>
          <cell r="DE222">
            <v>0</v>
          </cell>
          <cell r="DF222">
            <v>0</v>
          </cell>
          <cell r="DG222">
            <v>0</v>
          </cell>
          <cell r="DH222">
            <v>0</v>
          </cell>
          <cell r="DI222" t="str">
            <v>C21</v>
          </cell>
          <cell r="DJ222">
            <v>0</v>
          </cell>
          <cell r="DK222">
            <v>0</v>
          </cell>
          <cell r="DL222">
            <v>0</v>
          </cell>
          <cell r="DM222">
            <v>0</v>
          </cell>
          <cell r="DN222">
            <v>0</v>
          </cell>
          <cell r="DO222" t="str">
            <v>C22</v>
          </cell>
          <cell r="DP222">
            <v>0</v>
          </cell>
          <cell r="DQ222">
            <v>0</v>
          </cell>
          <cell r="DR222">
            <v>0</v>
          </cell>
          <cell r="DS222">
            <v>0</v>
          </cell>
          <cell r="DT222">
            <v>0</v>
          </cell>
          <cell r="DU222" t="str">
            <v>C23</v>
          </cell>
          <cell r="DV222">
            <v>0</v>
          </cell>
          <cell r="DW222">
            <v>0</v>
          </cell>
          <cell r="DX222">
            <v>0</v>
          </cell>
          <cell r="DY222">
            <v>0</v>
          </cell>
          <cell r="DZ222">
            <v>0</v>
          </cell>
          <cell r="EA222" t="str">
            <v>C24</v>
          </cell>
          <cell r="EB222">
            <v>0</v>
          </cell>
          <cell r="EC222">
            <v>0</v>
          </cell>
          <cell r="ED222">
            <v>0</v>
          </cell>
          <cell r="EE222">
            <v>0</v>
          </cell>
          <cell r="EF222">
            <v>0</v>
          </cell>
          <cell r="EG222" t="str">
            <v>C25</v>
          </cell>
          <cell r="EH222">
            <v>0</v>
          </cell>
          <cell r="EI222">
            <v>0</v>
          </cell>
          <cell r="EJ222">
            <v>0</v>
          </cell>
          <cell r="EK222">
            <v>0</v>
          </cell>
          <cell r="EL222">
            <v>0</v>
          </cell>
          <cell r="EM222" t="str">
            <v>C26</v>
          </cell>
          <cell r="EN222">
            <v>0</v>
          </cell>
          <cell r="EO222">
            <v>0</v>
          </cell>
          <cell r="EP222">
            <v>0</v>
          </cell>
          <cell r="EQ222">
            <v>0</v>
          </cell>
          <cell r="ER222">
            <v>0</v>
          </cell>
          <cell r="ES222" t="str">
            <v>C27</v>
          </cell>
          <cell r="ET222">
            <v>0</v>
          </cell>
          <cell r="EU222">
            <v>0</v>
          </cell>
          <cell r="EV222">
            <v>0</v>
          </cell>
          <cell r="EW222">
            <v>0</v>
          </cell>
          <cell r="EX222">
            <v>0</v>
          </cell>
          <cell r="EY222" t="str">
            <v>C31</v>
          </cell>
          <cell r="EZ222">
            <v>0</v>
          </cell>
          <cell r="FA222">
            <v>0</v>
          </cell>
          <cell r="FB222">
            <v>0</v>
          </cell>
          <cell r="FC222">
            <v>0</v>
          </cell>
          <cell r="FD222">
            <v>0</v>
          </cell>
          <cell r="FE222" t="str">
            <v>C32</v>
          </cell>
          <cell r="FF222">
            <v>0</v>
          </cell>
          <cell r="FG222">
            <v>0</v>
          </cell>
          <cell r="FH222">
            <v>0</v>
          </cell>
          <cell r="FI222">
            <v>0</v>
          </cell>
          <cell r="FJ222">
            <v>0</v>
          </cell>
          <cell r="FK222" t="str">
            <v>C33</v>
          </cell>
          <cell r="FL222">
            <v>0</v>
          </cell>
          <cell r="FM222">
            <v>0</v>
          </cell>
          <cell r="FN222">
            <v>0</v>
          </cell>
          <cell r="FO222">
            <v>0</v>
          </cell>
          <cell r="FP222">
            <v>0</v>
          </cell>
          <cell r="FQ222" t="str">
            <v>C34</v>
          </cell>
          <cell r="FR222">
            <v>0</v>
          </cell>
          <cell r="FS222">
            <v>0</v>
          </cell>
          <cell r="FT222">
            <v>0</v>
          </cell>
          <cell r="FU222">
            <v>0</v>
          </cell>
          <cell r="FV222">
            <v>0</v>
          </cell>
          <cell r="FW222" t="str">
            <v>C35</v>
          </cell>
          <cell r="FX222">
            <v>0</v>
          </cell>
          <cell r="FY222">
            <v>0</v>
          </cell>
          <cell r="FZ222">
            <v>0</v>
          </cell>
          <cell r="GA222">
            <v>0</v>
          </cell>
          <cell r="GB222">
            <v>0</v>
          </cell>
          <cell r="GC222" t="str">
            <v>C36</v>
          </cell>
          <cell r="GD222">
            <v>0</v>
          </cell>
          <cell r="GE222">
            <v>0</v>
          </cell>
          <cell r="GF222">
            <v>0</v>
          </cell>
          <cell r="GG222">
            <v>0</v>
          </cell>
          <cell r="GH222">
            <v>0</v>
          </cell>
          <cell r="GI222" t="str">
            <v>C37</v>
          </cell>
          <cell r="GJ222">
            <v>0</v>
          </cell>
          <cell r="GK222">
            <v>0</v>
          </cell>
          <cell r="GL222">
            <v>0</v>
          </cell>
          <cell r="GM222">
            <v>0</v>
          </cell>
          <cell r="GN222">
            <v>0</v>
          </cell>
          <cell r="GO222" t="str">
            <v>C38</v>
          </cell>
          <cell r="GP222">
            <v>0</v>
          </cell>
          <cell r="GQ222">
            <v>0</v>
          </cell>
          <cell r="GR222">
            <v>0</v>
          </cell>
          <cell r="GS222">
            <v>0</v>
          </cell>
          <cell r="GT222">
            <v>0</v>
          </cell>
          <cell r="GU222" t="str">
            <v>C39</v>
          </cell>
          <cell r="GV222">
            <v>0</v>
          </cell>
          <cell r="GW222">
            <v>0</v>
          </cell>
          <cell r="GX222">
            <v>0</v>
          </cell>
          <cell r="GY222">
            <v>0</v>
          </cell>
          <cell r="GZ222">
            <v>0</v>
          </cell>
          <cell r="HA222" t="str">
            <v>C310</v>
          </cell>
          <cell r="HB222">
            <v>0</v>
          </cell>
          <cell r="HG222" t="str">
            <v>C310</v>
          </cell>
          <cell r="HH222">
            <v>0</v>
          </cell>
          <cell r="HM222" t="str">
            <v/>
          </cell>
          <cell r="HN222" t="str">
            <v/>
          </cell>
          <cell r="HS222">
            <v>3263</v>
          </cell>
          <cell r="HT222" t="str">
            <v>PKN</v>
          </cell>
          <cell r="HU222">
            <v>0</v>
          </cell>
          <cell r="HV222" t="str">
            <v>IND</v>
          </cell>
          <cell r="HW222">
            <v>0</v>
          </cell>
          <cell r="HX222" t="str">
            <v>MAT-W</v>
          </cell>
          <cell r="HY222">
            <v>0</v>
          </cell>
          <cell r="HZ222" t="str">
            <v>SEJ-W</v>
          </cell>
          <cell r="IA222">
            <v>0</v>
          </cell>
          <cell r="IB222" t="str">
            <v>IGR-W</v>
          </cell>
          <cell r="IC222">
            <v>0</v>
          </cell>
          <cell r="ID222" t="str">
            <v>SBO</v>
          </cell>
          <cell r="IE222">
            <v>0</v>
          </cell>
          <cell r="IF222" t="str">
            <v>PJO</v>
          </cell>
          <cell r="IG222">
            <v>0</v>
          </cell>
          <cell r="IH222" t="str">
            <v>PRA</v>
          </cell>
          <cell r="II222">
            <v>0</v>
          </cell>
          <cell r="IJ222" t="str">
            <v>JAW</v>
          </cell>
          <cell r="IK222">
            <v>0</v>
          </cell>
          <cell r="IL222" t="str">
            <v>ARB</v>
          </cell>
          <cell r="IM222">
            <v>0</v>
          </cell>
          <cell r="IN222" t="str">
            <v>PKM</v>
          </cell>
          <cell r="IO222">
            <v>0</v>
          </cell>
          <cell r="IP222" t="str">
            <v>MAT-P</v>
          </cell>
          <cell r="IQ222">
            <v>0</v>
          </cell>
          <cell r="IR222" t="str">
            <v>BIO-P</v>
          </cell>
          <cell r="IS222">
            <v>0</v>
          </cell>
          <cell r="IT222" t="str">
            <v>FIS-P</v>
          </cell>
          <cell r="IU222">
            <v>0</v>
          </cell>
          <cell r="IV222" t="str">
            <v>KIM-P</v>
          </cell>
          <cell r="IW222">
            <v>0</v>
          </cell>
          <cell r="IX222" t="str">
            <v>GEO-L</v>
          </cell>
          <cell r="IY222">
            <v>0</v>
          </cell>
          <cell r="IZ222" t="str">
            <v>JEP-L</v>
          </cell>
          <cell r="JA222">
            <v>0</v>
          </cell>
        </row>
        <row r="223">
          <cell r="Q223" t="str">
            <v/>
          </cell>
          <cell r="AB223">
            <v>220</v>
          </cell>
          <cell r="AC223">
            <v>29</v>
          </cell>
          <cell r="AD223">
            <v>3264</v>
          </cell>
          <cell r="AE223" t="str">
            <v>0002802320</v>
          </cell>
          <cell r="AF223" t="str">
            <v>NANIA TRIPALUPI</v>
          </cell>
          <cell r="AG223" t="str">
            <v>P</v>
          </cell>
          <cell r="AH223" t="str">
            <v>10-AK.2</v>
          </cell>
          <cell r="AI223" t="str">
            <v>AGM</v>
          </cell>
          <cell r="AJ223">
            <v>0</v>
          </cell>
          <cell r="AK223">
            <v>0</v>
          </cell>
          <cell r="AL223">
            <v>0</v>
          </cell>
          <cell r="AM223">
            <v>0</v>
          </cell>
          <cell r="AN223">
            <v>0</v>
          </cell>
          <cell r="AO223" t="str">
            <v>PKN</v>
          </cell>
          <cell r="AP223">
            <v>0</v>
          </cell>
          <cell r="AQ223">
            <v>0</v>
          </cell>
          <cell r="AR223">
            <v>0</v>
          </cell>
          <cell r="AS223">
            <v>0</v>
          </cell>
          <cell r="AT223">
            <v>0</v>
          </cell>
          <cell r="AU223" t="str">
            <v>IND</v>
          </cell>
          <cell r="AV223">
            <v>0</v>
          </cell>
          <cell r="AW223">
            <v>0</v>
          </cell>
          <cell r="AX223">
            <v>0</v>
          </cell>
          <cell r="AY223">
            <v>0</v>
          </cell>
          <cell r="AZ223">
            <v>0</v>
          </cell>
          <cell r="BA223" t="str">
            <v>MAT</v>
          </cell>
          <cell r="BB223">
            <v>0</v>
          </cell>
          <cell r="BC223">
            <v>0</v>
          </cell>
          <cell r="BD223">
            <v>0</v>
          </cell>
          <cell r="BE223">
            <v>0</v>
          </cell>
          <cell r="BF223">
            <v>0</v>
          </cell>
          <cell r="BG223" t="str">
            <v>SEJ</v>
          </cell>
          <cell r="BH223">
            <v>0</v>
          </cell>
          <cell r="BI223">
            <v>0</v>
          </cell>
          <cell r="BJ223">
            <v>0</v>
          </cell>
          <cell r="BK223">
            <v>0</v>
          </cell>
          <cell r="BL223">
            <v>0</v>
          </cell>
          <cell r="BM223" t="str">
            <v>ING</v>
          </cell>
          <cell r="BN223">
            <v>0</v>
          </cell>
          <cell r="BO223">
            <v>0</v>
          </cell>
          <cell r="BP223">
            <v>0</v>
          </cell>
          <cell r="BQ223">
            <v>0</v>
          </cell>
          <cell r="BR223">
            <v>0</v>
          </cell>
          <cell r="BS223" t="str">
            <v>SBU</v>
          </cell>
          <cell r="BT223">
            <v>0</v>
          </cell>
          <cell r="BU223">
            <v>0</v>
          </cell>
          <cell r="BV223">
            <v>0</v>
          </cell>
          <cell r="BW223">
            <v>0</v>
          </cell>
          <cell r="BX223">
            <v>0</v>
          </cell>
          <cell r="BY223" t="str">
            <v>KWU</v>
          </cell>
          <cell r="BZ223">
            <v>0</v>
          </cell>
          <cell r="CA223">
            <v>0</v>
          </cell>
          <cell r="CB223">
            <v>0</v>
          </cell>
          <cell r="CC223">
            <v>0</v>
          </cell>
          <cell r="CD223">
            <v>0</v>
          </cell>
          <cell r="CE223" t="str">
            <v>POR</v>
          </cell>
          <cell r="CF223">
            <v>0</v>
          </cell>
          <cell r="CG223">
            <v>0</v>
          </cell>
          <cell r="CH223">
            <v>0</v>
          </cell>
          <cell r="CI223">
            <v>0</v>
          </cell>
          <cell r="CJ223">
            <v>0</v>
          </cell>
          <cell r="CK223" t="str">
            <v>JAW</v>
          </cell>
          <cell r="CL223">
            <v>0</v>
          </cell>
          <cell r="CM223">
            <v>0</v>
          </cell>
          <cell r="CN223">
            <v>0</v>
          </cell>
          <cell r="CO223">
            <v>0</v>
          </cell>
          <cell r="CP223">
            <v>0</v>
          </cell>
          <cell r="CQ223" t="str">
            <v>C11</v>
          </cell>
          <cell r="CR223">
            <v>0</v>
          </cell>
          <cell r="CS223">
            <v>0</v>
          </cell>
          <cell r="CT223">
            <v>0</v>
          </cell>
          <cell r="CU223">
            <v>0</v>
          </cell>
          <cell r="CV223">
            <v>0</v>
          </cell>
          <cell r="CW223" t="str">
            <v>C12</v>
          </cell>
          <cell r="CX223">
            <v>0</v>
          </cell>
          <cell r="CY223">
            <v>0</v>
          </cell>
          <cell r="CZ223">
            <v>0</v>
          </cell>
          <cell r="DA223">
            <v>0</v>
          </cell>
          <cell r="DB223">
            <v>0</v>
          </cell>
          <cell r="DC223" t="str">
            <v>C13</v>
          </cell>
          <cell r="DD223">
            <v>0</v>
          </cell>
          <cell r="DE223">
            <v>0</v>
          </cell>
          <cell r="DF223">
            <v>0</v>
          </cell>
          <cell r="DG223">
            <v>0</v>
          </cell>
          <cell r="DH223">
            <v>0</v>
          </cell>
          <cell r="DI223" t="str">
            <v>C21</v>
          </cell>
          <cell r="DJ223">
            <v>0</v>
          </cell>
          <cell r="DK223">
            <v>0</v>
          </cell>
          <cell r="DL223">
            <v>0</v>
          </cell>
          <cell r="DM223">
            <v>0</v>
          </cell>
          <cell r="DN223">
            <v>0</v>
          </cell>
          <cell r="DO223" t="str">
            <v>C22</v>
          </cell>
          <cell r="DP223">
            <v>0</v>
          </cell>
          <cell r="DQ223">
            <v>0</v>
          </cell>
          <cell r="DR223">
            <v>0</v>
          </cell>
          <cell r="DS223">
            <v>0</v>
          </cell>
          <cell r="DT223">
            <v>0</v>
          </cell>
          <cell r="DU223" t="str">
            <v>C23</v>
          </cell>
          <cell r="DV223">
            <v>0</v>
          </cell>
          <cell r="DW223">
            <v>0</v>
          </cell>
          <cell r="DX223">
            <v>0</v>
          </cell>
          <cell r="DY223">
            <v>0</v>
          </cell>
          <cell r="DZ223">
            <v>0</v>
          </cell>
          <cell r="EA223" t="str">
            <v>C24</v>
          </cell>
          <cell r="EB223">
            <v>0</v>
          </cell>
          <cell r="EC223">
            <v>0</v>
          </cell>
          <cell r="ED223">
            <v>0</v>
          </cell>
          <cell r="EE223">
            <v>0</v>
          </cell>
          <cell r="EF223">
            <v>0</v>
          </cell>
          <cell r="EG223" t="str">
            <v>C25</v>
          </cell>
          <cell r="EH223">
            <v>0</v>
          </cell>
          <cell r="EI223">
            <v>0</v>
          </cell>
          <cell r="EJ223">
            <v>0</v>
          </cell>
          <cell r="EK223">
            <v>0</v>
          </cell>
          <cell r="EL223">
            <v>0</v>
          </cell>
          <cell r="EM223" t="str">
            <v>C26</v>
          </cell>
          <cell r="EN223">
            <v>0</v>
          </cell>
          <cell r="EO223">
            <v>0</v>
          </cell>
          <cell r="EP223">
            <v>0</v>
          </cell>
          <cell r="EQ223">
            <v>0</v>
          </cell>
          <cell r="ER223">
            <v>0</v>
          </cell>
          <cell r="ES223" t="str">
            <v>C27</v>
          </cell>
          <cell r="ET223">
            <v>0</v>
          </cell>
          <cell r="EU223">
            <v>0</v>
          </cell>
          <cell r="EV223">
            <v>0</v>
          </cell>
          <cell r="EW223">
            <v>0</v>
          </cell>
          <cell r="EX223">
            <v>0</v>
          </cell>
          <cell r="EY223" t="str">
            <v>C31</v>
          </cell>
          <cell r="EZ223">
            <v>0</v>
          </cell>
          <cell r="FA223">
            <v>0</v>
          </cell>
          <cell r="FB223">
            <v>0</v>
          </cell>
          <cell r="FC223">
            <v>0</v>
          </cell>
          <cell r="FD223">
            <v>0</v>
          </cell>
          <cell r="FE223" t="str">
            <v>C32</v>
          </cell>
          <cell r="FF223">
            <v>0</v>
          </cell>
          <cell r="FG223">
            <v>0</v>
          </cell>
          <cell r="FH223">
            <v>0</v>
          </cell>
          <cell r="FI223">
            <v>0</v>
          </cell>
          <cell r="FJ223">
            <v>0</v>
          </cell>
          <cell r="FK223" t="str">
            <v>C33</v>
          </cell>
          <cell r="FL223">
            <v>0</v>
          </cell>
          <cell r="FM223">
            <v>0</v>
          </cell>
          <cell r="FN223">
            <v>0</v>
          </cell>
          <cell r="FO223">
            <v>0</v>
          </cell>
          <cell r="FP223">
            <v>0</v>
          </cell>
          <cell r="FQ223" t="str">
            <v>C34</v>
          </cell>
          <cell r="FR223">
            <v>0</v>
          </cell>
          <cell r="FS223">
            <v>0</v>
          </cell>
          <cell r="FT223">
            <v>0</v>
          </cell>
          <cell r="FU223">
            <v>0</v>
          </cell>
          <cell r="FV223">
            <v>0</v>
          </cell>
          <cell r="FW223" t="str">
            <v>C35</v>
          </cell>
          <cell r="FX223">
            <v>0</v>
          </cell>
          <cell r="FY223">
            <v>0</v>
          </cell>
          <cell r="FZ223">
            <v>0</v>
          </cell>
          <cell r="GA223">
            <v>0</v>
          </cell>
          <cell r="GB223">
            <v>0</v>
          </cell>
          <cell r="GC223" t="str">
            <v>C36</v>
          </cell>
          <cell r="GD223">
            <v>0</v>
          </cell>
          <cell r="GE223">
            <v>0</v>
          </cell>
          <cell r="GF223">
            <v>0</v>
          </cell>
          <cell r="GG223">
            <v>0</v>
          </cell>
          <cell r="GH223">
            <v>0</v>
          </cell>
          <cell r="GI223" t="str">
            <v>C37</v>
          </cell>
          <cell r="GJ223">
            <v>0</v>
          </cell>
          <cell r="GK223">
            <v>0</v>
          </cell>
          <cell r="GL223">
            <v>0</v>
          </cell>
          <cell r="GM223">
            <v>0</v>
          </cell>
          <cell r="GN223">
            <v>0</v>
          </cell>
          <cell r="GO223" t="str">
            <v>C38</v>
          </cell>
          <cell r="GP223">
            <v>0</v>
          </cell>
          <cell r="GQ223">
            <v>0</v>
          </cell>
          <cell r="GR223">
            <v>0</v>
          </cell>
          <cell r="GS223">
            <v>0</v>
          </cell>
          <cell r="GT223">
            <v>0</v>
          </cell>
          <cell r="GU223" t="str">
            <v>C39</v>
          </cell>
          <cell r="GV223">
            <v>0</v>
          </cell>
          <cell r="GW223">
            <v>0</v>
          </cell>
          <cell r="GX223">
            <v>0</v>
          </cell>
          <cell r="GY223">
            <v>0</v>
          </cell>
          <cell r="GZ223">
            <v>0</v>
          </cell>
          <cell r="HA223" t="str">
            <v>C310</v>
          </cell>
          <cell r="HB223">
            <v>0</v>
          </cell>
          <cell r="HG223" t="str">
            <v>C310</v>
          </cell>
          <cell r="HH223">
            <v>0</v>
          </cell>
          <cell r="HM223" t="str">
            <v/>
          </cell>
          <cell r="HN223" t="str">
            <v/>
          </cell>
          <cell r="HS223">
            <v>3264</v>
          </cell>
          <cell r="HT223" t="str">
            <v>PKN</v>
          </cell>
          <cell r="HU223">
            <v>0</v>
          </cell>
          <cell r="HV223" t="str">
            <v>IND</v>
          </cell>
          <cell r="HW223">
            <v>0</v>
          </cell>
          <cell r="HX223" t="str">
            <v>MAT-W</v>
          </cell>
          <cell r="HY223">
            <v>0</v>
          </cell>
          <cell r="HZ223" t="str">
            <v>SEJ-W</v>
          </cell>
          <cell r="IA223">
            <v>0</v>
          </cell>
          <cell r="IB223" t="str">
            <v>IGR-W</v>
          </cell>
          <cell r="IC223">
            <v>0</v>
          </cell>
          <cell r="ID223" t="str">
            <v>SBO</v>
          </cell>
          <cell r="IE223">
            <v>0</v>
          </cell>
          <cell r="IF223" t="str">
            <v>PJO</v>
          </cell>
          <cell r="IG223">
            <v>0</v>
          </cell>
          <cell r="IH223" t="str">
            <v>PRA</v>
          </cell>
          <cell r="II223">
            <v>0</v>
          </cell>
          <cell r="IJ223" t="str">
            <v>JAW</v>
          </cell>
          <cell r="IK223">
            <v>0</v>
          </cell>
          <cell r="IL223" t="str">
            <v>ARB</v>
          </cell>
          <cell r="IM223">
            <v>0</v>
          </cell>
          <cell r="IN223" t="str">
            <v>PKM</v>
          </cell>
          <cell r="IO223">
            <v>0</v>
          </cell>
          <cell r="IP223" t="str">
            <v>MAT-P</v>
          </cell>
          <cell r="IQ223">
            <v>0</v>
          </cell>
          <cell r="IR223" t="str">
            <v>BIO-P</v>
          </cell>
          <cell r="IS223">
            <v>0</v>
          </cell>
          <cell r="IT223" t="str">
            <v>FIS-P</v>
          </cell>
          <cell r="IU223">
            <v>0</v>
          </cell>
          <cell r="IV223" t="str">
            <v>KIM-P</v>
          </cell>
          <cell r="IW223">
            <v>0</v>
          </cell>
          <cell r="IX223" t="str">
            <v>GEO-L</v>
          </cell>
          <cell r="IY223">
            <v>0</v>
          </cell>
          <cell r="IZ223" t="str">
            <v>JEP-L</v>
          </cell>
          <cell r="JA223">
            <v>0</v>
          </cell>
        </row>
        <row r="224">
          <cell r="Q224" t="str">
            <v/>
          </cell>
          <cell r="AB224">
            <v>221</v>
          </cell>
          <cell r="AC224">
            <v>30</v>
          </cell>
          <cell r="AD224">
            <v>3265</v>
          </cell>
          <cell r="AE224" t="str">
            <v>0012193062</v>
          </cell>
          <cell r="AF224" t="str">
            <v>NUKMA LUKYANA KHOIRUDINA</v>
          </cell>
          <cell r="AG224" t="str">
            <v>P</v>
          </cell>
          <cell r="AH224" t="str">
            <v>10-AK.2</v>
          </cell>
          <cell r="AI224" t="str">
            <v>AGM</v>
          </cell>
          <cell r="AJ224">
            <v>0</v>
          </cell>
          <cell r="AK224">
            <v>0</v>
          </cell>
          <cell r="AL224">
            <v>0</v>
          </cell>
          <cell r="AM224">
            <v>0</v>
          </cell>
          <cell r="AN224">
            <v>0</v>
          </cell>
          <cell r="AO224" t="str">
            <v>PKN</v>
          </cell>
          <cell r="AP224">
            <v>0</v>
          </cell>
          <cell r="AQ224">
            <v>0</v>
          </cell>
          <cell r="AR224">
            <v>0</v>
          </cell>
          <cell r="AS224">
            <v>0</v>
          </cell>
          <cell r="AT224">
            <v>0</v>
          </cell>
          <cell r="AU224" t="str">
            <v>IND</v>
          </cell>
          <cell r="AV224">
            <v>0</v>
          </cell>
          <cell r="AW224">
            <v>0</v>
          </cell>
          <cell r="AX224">
            <v>0</v>
          </cell>
          <cell r="AY224">
            <v>0</v>
          </cell>
          <cell r="AZ224">
            <v>0</v>
          </cell>
          <cell r="BA224" t="str">
            <v>MAT</v>
          </cell>
          <cell r="BB224">
            <v>0</v>
          </cell>
          <cell r="BC224">
            <v>0</v>
          </cell>
          <cell r="BD224">
            <v>0</v>
          </cell>
          <cell r="BE224">
            <v>0</v>
          </cell>
          <cell r="BF224">
            <v>0</v>
          </cell>
          <cell r="BG224" t="str">
            <v>SEJ</v>
          </cell>
          <cell r="BH224">
            <v>0</v>
          </cell>
          <cell r="BI224">
            <v>0</v>
          </cell>
          <cell r="BJ224">
            <v>0</v>
          </cell>
          <cell r="BK224">
            <v>0</v>
          </cell>
          <cell r="BL224">
            <v>0</v>
          </cell>
          <cell r="BM224" t="str">
            <v>ING</v>
          </cell>
          <cell r="BN224">
            <v>0</v>
          </cell>
          <cell r="BO224">
            <v>0</v>
          </cell>
          <cell r="BP224">
            <v>0</v>
          </cell>
          <cell r="BQ224">
            <v>0</v>
          </cell>
          <cell r="BR224">
            <v>0</v>
          </cell>
          <cell r="BS224" t="str">
            <v>SBU</v>
          </cell>
          <cell r="BT224">
            <v>0</v>
          </cell>
          <cell r="BU224">
            <v>0</v>
          </cell>
          <cell r="BV224">
            <v>0</v>
          </cell>
          <cell r="BW224">
            <v>0</v>
          </cell>
          <cell r="BX224">
            <v>0</v>
          </cell>
          <cell r="BY224" t="str">
            <v>KWU</v>
          </cell>
          <cell r="BZ224">
            <v>0</v>
          </cell>
          <cell r="CA224">
            <v>0</v>
          </cell>
          <cell r="CB224">
            <v>0</v>
          </cell>
          <cell r="CC224">
            <v>0</v>
          </cell>
          <cell r="CD224">
            <v>0</v>
          </cell>
          <cell r="CE224" t="str">
            <v>POR</v>
          </cell>
          <cell r="CF224">
            <v>0</v>
          </cell>
          <cell r="CG224">
            <v>0</v>
          </cell>
          <cell r="CH224">
            <v>0</v>
          </cell>
          <cell r="CI224">
            <v>0</v>
          </cell>
          <cell r="CJ224">
            <v>0</v>
          </cell>
          <cell r="CK224" t="str">
            <v>JAW</v>
          </cell>
          <cell r="CL224">
            <v>0</v>
          </cell>
          <cell r="CM224">
            <v>0</v>
          </cell>
          <cell r="CN224">
            <v>0</v>
          </cell>
          <cell r="CO224">
            <v>0</v>
          </cell>
          <cell r="CP224">
            <v>0</v>
          </cell>
          <cell r="CQ224" t="str">
            <v>C11</v>
          </cell>
          <cell r="CR224">
            <v>0</v>
          </cell>
          <cell r="CS224">
            <v>0</v>
          </cell>
          <cell r="CT224">
            <v>0</v>
          </cell>
          <cell r="CU224">
            <v>0</v>
          </cell>
          <cell r="CV224">
            <v>0</v>
          </cell>
          <cell r="CW224" t="str">
            <v>C12</v>
          </cell>
          <cell r="CX224">
            <v>0</v>
          </cell>
          <cell r="CY224">
            <v>0</v>
          </cell>
          <cell r="CZ224">
            <v>0</v>
          </cell>
          <cell r="DA224">
            <v>0</v>
          </cell>
          <cell r="DB224">
            <v>0</v>
          </cell>
          <cell r="DC224" t="str">
            <v>C13</v>
          </cell>
          <cell r="DD224">
            <v>0</v>
          </cell>
          <cell r="DE224">
            <v>0</v>
          </cell>
          <cell r="DF224">
            <v>0</v>
          </cell>
          <cell r="DG224">
            <v>0</v>
          </cell>
          <cell r="DH224">
            <v>0</v>
          </cell>
          <cell r="DI224" t="str">
            <v>C21</v>
          </cell>
          <cell r="DJ224">
            <v>0</v>
          </cell>
          <cell r="DK224">
            <v>0</v>
          </cell>
          <cell r="DL224">
            <v>0</v>
          </cell>
          <cell r="DM224">
            <v>0</v>
          </cell>
          <cell r="DN224">
            <v>0</v>
          </cell>
          <cell r="DO224" t="str">
            <v>C22</v>
          </cell>
          <cell r="DP224">
            <v>0</v>
          </cell>
          <cell r="DQ224">
            <v>0</v>
          </cell>
          <cell r="DR224">
            <v>0</v>
          </cell>
          <cell r="DS224">
            <v>0</v>
          </cell>
          <cell r="DT224">
            <v>0</v>
          </cell>
          <cell r="DU224" t="str">
            <v>C23</v>
          </cell>
          <cell r="DV224">
            <v>0</v>
          </cell>
          <cell r="DW224">
            <v>0</v>
          </cell>
          <cell r="DX224">
            <v>0</v>
          </cell>
          <cell r="DY224">
            <v>0</v>
          </cell>
          <cell r="DZ224">
            <v>0</v>
          </cell>
          <cell r="EA224" t="str">
            <v>C24</v>
          </cell>
          <cell r="EB224">
            <v>0</v>
          </cell>
          <cell r="EC224">
            <v>0</v>
          </cell>
          <cell r="ED224">
            <v>0</v>
          </cell>
          <cell r="EE224">
            <v>0</v>
          </cell>
          <cell r="EF224">
            <v>0</v>
          </cell>
          <cell r="EG224" t="str">
            <v>C25</v>
          </cell>
          <cell r="EH224">
            <v>0</v>
          </cell>
          <cell r="EI224">
            <v>0</v>
          </cell>
          <cell r="EJ224">
            <v>0</v>
          </cell>
          <cell r="EK224">
            <v>0</v>
          </cell>
          <cell r="EL224">
            <v>0</v>
          </cell>
          <cell r="EM224" t="str">
            <v>C26</v>
          </cell>
          <cell r="EN224">
            <v>0</v>
          </cell>
          <cell r="EO224">
            <v>0</v>
          </cell>
          <cell r="EP224">
            <v>0</v>
          </cell>
          <cell r="EQ224">
            <v>0</v>
          </cell>
          <cell r="ER224">
            <v>0</v>
          </cell>
          <cell r="ES224" t="str">
            <v>C27</v>
          </cell>
          <cell r="ET224">
            <v>0</v>
          </cell>
          <cell r="EU224">
            <v>0</v>
          </cell>
          <cell r="EV224">
            <v>0</v>
          </cell>
          <cell r="EW224">
            <v>0</v>
          </cell>
          <cell r="EX224">
            <v>0</v>
          </cell>
          <cell r="EY224" t="str">
            <v>C31</v>
          </cell>
          <cell r="EZ224">
            <v>0</v>
          </cell>
          <cell r="FA224">
            <v>0</v>
          </cell>
          <cell r="FB224">
            <v>0</v>
          </cell>
          <cell r="FC224">
            <v>0</v>
          </cell>
          <cell r="FD224">
            <v>0</v>
          </cell>
          <cell r="FE224" t="str">
            <v>C32</v>
          </cell>
          <cell r="FF224">
            <v>0</v>
          </cell>
          <cell r="FG224">
            <v>0</v>
          </cell>
          <cell r="FH224">
            <v>0</v>
          </cell>
          <cell r="FI224">
            <v>0</v>
          </cell>
          <cell r="FJ224">
            <v>0</v>
          </cell>
          <cell r="FK224" t="str">
            <v>C33</v>
          </cell>
          <cell r="FL224">
            <v>0</v>
          </cell>
          <cell r="FM224">
            <v>0</v>
          </cell>
          <cell r="FN224">
            <v>0</v>
          </cell>
          <cell r="FO224">
            <v>0</v>
          </cell>
          <cell r="FP224">
            <v>0</v>
          </cell>
          <cell r="FQ224" t="str">
            <v>C34</v>
          </cell>
          <cell r="FR224">
            <v>0</v>
          </cell>
          <cell r="FS224">
            <v>0</v>
          </cell>
          <cell r="FT224">
            <v>0</v>
          </cell>
          <cell r="FU224">
            <v>0</v>
          </cell>
          <cell r="FV224">
            <v>0</v>
          </cell>
          <cell r="FW224" t="str">
            <v>C35</v>
          </cell>
          <cell r="FX224">
            <v>0</v>
          </cell>
          <cell r="FY224">
            <v>0</v>
          </cell>
          <cell r="FZ224">
            <v>0</v>
          </cell>
          <cell r="GA224">
            <v>0</v>
          </cell>
          <cell r="GB224">
            <v>0</v>
          </cell>
          <cell r="GC224" t="str">
            <v>C36</v>
          </cell>
          <cell r="GD224">
            <v>0</v>
          </cell>
          <cell r="GE224">
            <v>0</v>
          </cell>
          <cell r="GF224">
            <v>0</v>
          </cell>
          <cell r="GG224">
            <v>0</v>
          </cell>
          <cell r="GH224">
            <v>0</v>
          </cell>
          <cell r="GI224" t="str">
            <v>C37</v>
          </cell>
          <cell r="GJ224">
            <v>0</v>
          </cell>
          <cell r="GK224">
            <v>0</v>
          </cell>
          <cell r="GL224">
            <v>0</v>
          </cell>
          <cell r="GM224">
            <v>0</v>
          </cell>
          <cell r="GN224">
            <v>0</v>
          </cell>
          <cell r="GO224" t="str">
            <v>C38</v>
          </cell>
          <cell r="GP224">
            <v>0</v>
          </cell>
          <cell r="GQ224">
            <v>0</v>
          </cell>
          <cell r="GR224">
            <v>0</v>
          </cell>
          <cell r="GS224">
            <v>0</v>
          </cell>
          <cell r="GT224">
            <v>0</v>
          </cell>
          <cell r="GU224" t="str">
            <v>C39</v>
          </cell>
          <cell r="GV224">
            <v>0</v>
          </cell>
          <cell r="GW224">
            <v>0</v>
          </cell>
          <cell r="GX224">
            <v>0</v>
          </cell>
          <cell r="GY224">
            <v>0</v>
          </cell>
          <cell r="GZ224">
            <v>0</v>
          </cell>
          <cell r="HA224" t="str">
            <v>C310</v>
          </cell>
          <cell r="HB224">
            <v>0</v>
          </cell>
          <cell r="HG224" t="str">
            <v>C310</v>
          </cell>
          <cell r="HH224">
            <v>0</v>
          </cell>
          <cell r="HM224" t="str">
            <v/>
          </cell>
          <cell r="HN224" t="str">
            <v/>
          </cell>
          <cell r="HS224">
            <v>3265</v>
          </cell>
          <cell r="HT224" t="str">
            <v>PKN</v>
          </cell>
          <cell r="HU224">
            <v>0</v>
          </cell>
          <cell r="HV224" t="str">
            <v>IND</v>
          </cell>
          <cell r="HW224">
            <v>0</v>
          </cell>
          <cell r="HX224" t="str">
            <v>MAT-W</v>
          </cell>
          <cell r="HY224">
            <v>0</v>
          </cell>
          <cell r="HZ224" t="str">
            <v>SEJ-W</v>
          </cell>
          <cell r="IA224">
            <v>0</v>
          </cell>
          <cell r="IB224" t="str">
            <v>IGR-W</v>
          </cell>
          <cell r="IC224">
            <v>0</v>
          </cell>
          <cell r="ID224" t="str">
            <v>SBO</v>
          </cell>
          <cell r="IE224">
            <v>0</v>
          </cell>
          <cell r="IF224" t="str">
            <v>PJO</v>
          </cell>
          <cell r="IG224">
            <v>0</v>
          </cell>
          <cell r="IH224" t="str">
            <v>PRA</v>
          </cell>
          <cell r="II224">
            <v>0</v>
          </cell>
          <cell r="IJ224" t="str">
            <v>JAW</v>
          </cell>
          <cell r="IK224">
            <v>0</v>
          </cell>
          <cell r="IL224" t="str">
            <v>ARB</v>
          </cell>
          <cell r="IM224">
            <v>0</v>
          </cell>
          <cell r="IN224" t="str">
            <v>PKM</v>
          </cell>
          <cell r="IO224">
            <v>0</v>
          </cell>
          <cell r="IP224" t="str">
            <v>MAT-P</v>
          </cell>
          <cell r="IQ224">
            <v>0</v>
          </cell>
          <cell r="IR224" t="str">
            <v>BIO-P</v>
          </cell>
          <cell r="IS224">
            <v>0</v>
          </cell>
          <cell r="IT224" t="str">
            <v>FIS-P</v>
          </cell>
          <cell r="IU224">
            <v>0</v>
          </cell>
          <cell r="IV224" t="str">
            <v>KIM-P</v>
          </cell>
          <cell r="IW224">
            <v>0</v>
          </cell>
          <cell r="IX224" t="str">
            <v>EKO-L</v>
          </cell>
          <cell r="IY224">
            <v>0</v>
          </cell>
          <cell r="IZ224" t="str">
            <v>IGR-L</v>
          </cell>
          <cell r="JA224">
            <v>0</v>
          </cell>
        </row>
        <row r="225">
          <cell r="Q225" t="str">
            <v/>
          </cell>
          <cell r="AB225">
            <v>222</v>
          </cell>
          <cell r="AC225">
            <v>31</v>
          </cell>
          <cell r="AD225">
            <v>3266</v>
          </cell>
          <cell r="AE225" t="str">
            <v>0012196347</v>
          </cell>
          <cell r="AF225" t="str">
            <v>RANI AYU SETYANINGRUM</v>
          </cell>
          <cell r="AG225" t="str">
            <v>P</v>
          </cell>
          <cell r="AH225" t="str">
            <v>10-AK.2</v>
          </cell>
          <cell r="AI225" t="str">
            <v>AGM</v>
          </cell>
          <cell r="AJ225">
            <v>0</v>
          </cell>
          <cell r="AK225">
            <v>0</v>
          </cell>
          <cell r="AL225">
            <v>0</v>
          </cell>
          <cell r="AM225">
            <v>0</v>
          </cell>
          <cell r="AN225">
            <v>0</v>
          </cell>
          <cell r="AO225" t="str">
            <v>PKN</v>
          </cell>
          <cell r="AP225">
            <v>0</v>
          </cell>
          <cell r="AQ225">
            <v>0</v>
          </cell>
          <cell r="AR225">
            <v>0</v>
          </cell>
          <cell r="AS225">
            <v>0</v>
          </cell>
          <cell r="AT225">
            <v>0</v>
          </cell>
          <cell r="AU225" t="str">
            <v>IND</v>
          </cell>
          <cell r="AV225">
            <v>0</v>
          </cell>
          <cell r="AW225">
            <v>0</v>
          </cell>
          <cell r="AX225">
            <v>0</v>
          </cell>
          <cell r="AY225">
            <v>0</v>
          </cell>
          <cell r="AZ225">
            <v>0</v>
          </cell>
          <cell r="BA225" t="str">
            <v>MAT</v>
          </cell>
          <cell r="BB225">
            <v>0</v>
          </cell>
          <cell r="BC225">
            <v>0</v>
          </cell>
          <cell r="BD225">
            <v>0</v>
          </cell>
          <cell r="BE225">
            <v>0</v>
          </cell>
          <cell r="BF225">
            <v>0</v>
          </cell>
          <cell r="BG225" t="str">
            <v>SEJ</v>
          </cell>
          <cell r="BH225">
            <v>0</v>
          </cell>
          <cell r="BI225">
            <v>0</v>
          </cell>
          <cell r="BJ225">
            <v>0</v>
          </cell>
          <cell r="BK225">
            <v>0</v>
          </cell>
          <cell r="BL225">
            <v>0</v>
          </cell>
          <cell r="BM225" t="str">
            <v>ING</v>
          </cell>
          <cell r="BN225">
            <v>0</v>
          </cell>
          <cell r="BO225">
            <v>0</v>
          </cell>
          <cell r="BP225">
            <v>0</v>
          </cell>
          <cell r="BQ225">
            <v>0</v>
          </cell>
          <cell r="BR225">
            <v>0</v>
          </cell>
          <cell r="BS225" t="str">
            <v>SBU</v>
          </cell>
          <cell r="BT225">
            <v>0</v>
          </cell>
          <cell r="BU225">
            <v>0</v>
          </cell>
          <cell r="BV225">
            <v>0</v>
          </cell>
          <cell r="BW225">
            <v>0</v>
          </cell>
          <cell r="BX225">
            <v>0</v>
          </cell>
          <cell r="BY225" t="str">
            <v>KWU</v>
          </cell>
          <cell r="BZ225">
            <v>0</v>
          </cell>
          <cell r="CA225">
            <v>0</v>
          </cell>
          <cell r="CB225">
            <v>0</v>
          </cell>
          <cell r="CC225">
            <v>0</v>
          </cell>
          <cell r="CD225">
            <v>0</v>
          </cell>
          <cell r="CE225" t="str">
            <v>POR</v>
          </cell>
          <cell r="CF225">
            <v>0</v>
          </cell>
          <cell r="CG225">
            <v>0</v>
          </cell>
          <cell r="CH225">
            <v>0</v>
          </cell>
          <cell r="CI225">
            <v>0</v>
          </cell>
          <cell r="CJ225">
            <v>0</v>
          </cell>
          <cell r="CK225" t="str">
            <v>JAW</v>
          </cell>
          <cell r="CL225">
            <v>0</v>
          </cell>
          <cell r="CM225">
            <v>0</v>
          </cell>
          <cell r="CN225">
            <v>0</v>
          </cell>
          <cell r="CO225">
            <v>0</v>
          </cell>
          <cell r="CP225">
            <v>0</v>
          </cell>
          <cell r="CQ225" t="str">
            <v>C11</v>
          </cell>
          <cell r="CR225">
            <v>0</v>
          </cell>
          <cell r="CS225">
            <v>0</v>
          </cell>
          <cell r="CT225">
            <v>0</v>
          </cell>
          <cell r="CU225">
            <v>0</v>
          </cell>
          <cell r="CV225">
            <v>0</v>
          </cell>
          <cell r="CW225" t="str">
            <v>C12</v>
          </cell>
          <cell r="CX225">
            <v>0</v>
          </cell>
          <cell r="CY225">
            <v>0</v>
          </cell>
          <cell r="CZ225">
            <v>0</v>
          </cell>
          <cell r="DA225">
            <v>0</v>
          </cell>
          <cell r="DB225">
            <v>0</v>
          </cell>
          <cell r="DC225" t="str">
            <v>C13</v>
          </cell>
          <cell r="DD225">
            <v>0</v>
          </cell>
          <cell r="DE225">
            <v>0</v>
          </cell>
          <cell r="DF225">
            <v>0</v>
          </cell>
          <cell r="DG225">
            <v>0</v>
          </cell>
          <cell r="DH225">
            <v>0</v>
          </cell>
          <cell r="DI225" t="str">
            <v>C21</v>
          </cell>
          <cell r="DJ225">
            <v>0</v>
          </cell>
          <cell r="DK225">
            <v>0</v>
          </cell>
          <cell r="DL225">
            <v>0</v>
          </cell>
          <cell r="DM225">
            <v>0</v>
          </cell>
          <cell r="DN225">
            <v>0</v>
          </cell>
          <cell r="DO225" t="str">
            <v>C22</v>
          </cell>
          <cell r="DP225">
            <v>0</v>
          </cell>
          <cell r="DQ225">
            <v>0</v>
          </cell>
          <cell r="DR225">
            <v>0</v>
          </cell>
          <cell r="DS225">
            <v>0</v>
          </cell>
          <cell r="DT225">
            <v>0</v>
          </cell>
          <cell r="DU225" t="str">
            <v>C23</v>
          </cell>
          <cell r="DV225">
            <v>0</v>
          </cell>
          <cell r="DW225">
            <v>0</v>
          </cell>
          <cell r="DX225">
            <v>0</v>
          </cell>
          <cell r="DY225">
            <v>0</v>
          </cell>
          <cell r="DZ225">
            <v>0</v>
          </cell>
          <cell r="EA225" t="str">
            <v>C24</v>
          </cell>
          <cell r="EB225">
            <v>0</v>
          </cell>
          <cell r="EC225">
            <v>0</v>
          </cell>
          <cell r="ED225">
            <v>0</v>
          </cell>
          <cell r="EE225">
            <v>0</v>
          </cell>
          <cell r="EF225">
            <v>0</v>
          </cell>
          <cell r="EG225" t="str">
            <v>C25</v>
          </cell>
          <cell r="EH225">
            <v>0</v>
          </cell>
          <cell r="EI225">
            <v>0</v>
          </cell>
          <cell r="EJ225">
            <v>0</v>
          </cell>
          <cell r="EK225">
            <v>0</v>
          </cell>
          <cell r="EL225">
            <v>0</v>
          </cell>
          <cell r="EM225" t="str">
            <v>C26</v>
          </cell>
          <cell r="EN225">
            <v>0</v>
          </cell>
          <cell r="EO225">
            <v>0</v>
          </cell>
          <cell r="EP225">
            <v>0</v>
          </cell>
          <cell r="EQ225">
            <v>0</v>
          </cell>
          <cell r="ER225">
            <v>0</v>
          </cell>
          <cell r="ES225" t="str">
            <v>C27</v>
          </cell>
          <cell r="ET225">
            <v>0</v>
          </cell>
          <cell r="EU225">
            <v>0</v>
          </cell>
          <cell r="EV225">
            <v>0</v>
          </cell>
          <cell r="EW225">
            <v>0</v>
          </cell>
          <cell r="EX225">
            <v>0</v>
          </cell>
          <cell r="EY225" t="str">
            <v>C31</v>
          </cell>
          <cell r="EZ225">
            <v>0</v>
          </cell>
          <cell r="FA225">
            <v>0</v>
          </cell>
          <cell r="FB225">
            <v>0</v>
          </cell>
          <cell r="FC225">
            <v>0</v>
          </cell>
          <cell r="FD225">
            <v>0</v>
          </cell>
          <cell r="FE225" t="str">
            <v>C32</v>
          </cell>
          <cell r="FF225">
            <v>0</v>
          </cell>
          <cell r="FG225">
            <v>0</v>
          </cell>
          <cell r="FH225">
            <v>0</v>
          </cell>
          <cell r="FI225">
            <v>0</v>
          </cell>
          <cell r="FJ225">
            <v>0</v>
          </cell>
          <cell r="FK225" t="str">
            <v>C33</v>
          </cell>
          <cell r="FL225">
            <v>0</v>
          </cell>
          <cell r="FM225">
            <v>0</v>
          </cell>
          <cell r="FN225">
            <v>0</v>
          </cell>
          <cell r="FO225">
            <v>0</v>
          </cell>
          <cell r="FP225">
            <v>0</v>
          </cell>
          <cell r="FQ225" t="str">
            <v>C34</v>
          </cell>
          <cell r="FR225">
            <v>0</v>
          </cell>
          <cell r="FS225">
            <v>0</v>
          </cell>
          <cell r="FT225">
            <v>0</v>
          </cell>
          <cell r="FU225">
            <v>0</v>
          </cell>
          <cell r="FV225">
            <v>0</v>
          </cell>
          <cell r="FW225" t="str">
            <v>C35</v>
          </cell>
          <cell r="FX225">
            <v>0</v>
          </cell>
          <cell r="FY225">
            <v>0</v>
          </cell>
          <cell r="FZ225">
            <v>0</v>
          </cell>
          <cell r="GA225">
            <v>0</v>
          </cell>
          <cell r="GB225">
            <v>0</v>
          </cell>
          <cell r="GC225" t="str">
            <v>C36</v>
          </cell>
          <cell r="GD225">
            <v>0</v>
          </cell>
          <cell r="GE225">
            <v>0</v>
          </cell>
          <cell r="GF225">
            <v>0</v>
          </cell>
          <cell r="GG225">
            <v>0</v>
          </cell>
          <cell r="GH225">
            <v>0</v>
          </cell>
          <cell r="GI225" t="str">
            <v>C37</v>
          </cell>
          <cell r="GJ225">
            <v>0</v>
          </cell>
          <cell r="GK225">
            <v>0</v>
          </cell>
          <cell r="GL225">
            <v>0</v>
          </cell>
          <cell r="GM225">
            <v>0</v>
          </cell>
          <cell r="GN225">
            <v>0</v>
          </cell>
          <cell r="GO225" t="str">
            <v>C38</v>
          </cell>
          <cell r="GP225">
            <v>0</v>
          </cell>
          <cell r="GQ225">
            <v>0</v>
          </cell>
          <cell r="GR225">
            <v>0</v>
          </cell>
          <cell r="GS225">
            <v>0</v>
          </cell>
          <cell r="GT225">
            <v>0</v>
          </cell>
          <cell r="GU225" t="str">
            <v>C39</v>
          </cell>
          <cell r="GV225">
            <v>0</v>
          </cell>
          <cell r="GW225">
            <v>0</v>
          </cell>
          <cell r="GX225">
            <v>0</v>
          </cell>
          <cell r="GY225">
            <v>0</v>
          </cell>
          <cell r="GZ225">
            <v>0</v>
          </cell>
          <cell r="HA225" t="str">
            <v>C310</v>
          </cell>
          <cell r="HB225">
            <v>0</v>
          </cell>
          <cell r="HG225" t="str">
            <v>C310</v>
          </cell>
          <cell r="HH225">
            <v>0</v>
          </cell>
          <cell r="HM225" t="str">
            <v/>
          </cell>
          <cell r="HN225" t="str">
            <v/>
          </cell>
          <cell r="HS225">
            <v>3266</v>
          </cell>
          <cell r="HT225" t="str">
            <v>PKN</v>
          </cell>
          <cell r="HU225">
            <v>0</v>
          </cell>
          <cell r="HV225" t="str">
            <v>IND</v>
          </cell>
          <cell r="HW225">
            <v>0</v>
          </cell>
          <cell r="HX225" t="str">
            <v>MAT-W</v>
          </cell>
          <cell r="HY225">
            <v>0</v>
          </cell>
          <cell r="HZ225" t="str">
            <v>SEJ-W</v>
          </cell>
          <cell r="IA225">
            <v>0</v>
          </cell>
          <cell r="IB225" t="str">
            <v>IGR-W</v>
          </cell>
          <cell r="IC225">
            <v>0</v>
          </cell>
          <cell r="ID225" t="str">
            <v>SBO</v>
          </cell>
          <cell r="IE225">
            <v>0</v>
          </cell>
          <cell r="IF225" t="str">
            <v>PJO</v>
          </cell>
          <cell r="IG225">
            <v>0</v>
          </cell>
          <cell r="IH225" t="str">
            <v>PRA</v>
          </cell>
          <cell r="II225">
            <v>0</v>
          </cell>
          <cell r="IJ225" t="str">
            <v>JAW</v>
          </cell>
          <cell r="IK225">
            <v>0</v>
          </cell>
          <cell r="IL225" t="str">
            <v>ARB</v>
          </cell>
          <cell r="IM225">
            <v>0</v>
          </cell>
          <cell r="IN225" t="str">
            <v>PKM</v>
          </cell>
          <cell r="IO225">
            <v>0</v>
          </cell>
          <cell r="IP225" t="str">
            <v>MAT-P</v>
          </cell>
          <cell r="IQ225">
            <v>0</v>
          </cell>
          <cell r="IR225" t="str">
            <v>BIO-P</v>
          </cell>
          <cell r="IS225">
            <v>0</v>
          </cell>
          <cell r="IT225" t="str">
            <v>FIS-P</v>
          </cell>
          <cell r="IU225">
            <v>0</v>
          </cell>
          <cell r="IV225" t="str">
            <v>KIM-P</v>
          </cell>
          <cell r="IW225">
            <v>0</v>
          </cell>
          <cell r="IX225" t="str">
            <v>EKO-L</v>
          </cell>
          <cell r="IY225">
            <v>0</v>
          </cell>
          <cell r="IZ225" t="str">
            <v>IGR-L</v>
          </cell>
          <cell r="JA225">
            <v>0</v>
          </cell>
        </row>
        <row r="226">
          <cell r="Q226" t="str">
            <v/>
          </cell>
          <cell r="AB226">
            <v>223</v>
          </cell>
          <cell r="AC226">
            <v>32</v>
          </cell>
          <cell r="AD226">
            <v>3267</v>
          </cell>
          <cell r="AE226" t="str">
            <v>0010991176</v>
          </cell>
          <cell r="AF226" t="str">
            <v>RETNO PRAMUDITA</v>
          </cell>
          <cell r="AG226" t="str">
            <v>P</v>
          </cell>
          <cell r="AH226" t="str">
            <v>10-AK.2</v>
          </cell>
          <cell r="AI226" t="str">
            <v>AGM</v>
          </cell>
          <cell r="AJ226">
            <v>0</v>
          </cell>
          <cell r="AK226">
            <v>0</v>
          </cell>
          <cell r="AL226">
            <v>0</v>
          </cell>
          <cell r="AM226">
            <v>0</v>
          </cell>
          <cell r="AN226">
            <v>0</v>
          </cell>
          <cell r="AO226" t="str">
            <v>PKN</v>
          </cell>
          <cell r="AP226">
            <v>0</v>
          </cell>
          <cell r="AQ226">
            <v>0</v>
          </cell>
          <cell r="AR226">
            <v>0</v>
          </cell>
          <cell r="AS226">
            <v>0</v>
          </cell>
          <cell r="AT226">
            <v>0</v>
          </cell>
          <cell r="AU226" t="str">
            <v>IND</v>
          </cell>
          <cell r="AV226">
            <v>0</v>
          </cell>
          <cell r="AW226">
            <v>0</v>
          </cell>
          <cell r="AX226">
            <v>0</v>
          </cell>
          <cell r="AY226">
            <v>0</v>
          </cell>
          <cell r="AZ226">
            <v>0</v>
          </cell>
          <cell r="BA226" t="str">
            <v>MAT</v>
          </cell>
          <cell r="BB226">
            <v>0</v>
          </cell>
          <cell r="BC226">
            <v>0</v>
          </cell>
          <cell r="BD226">
            <v>0</v>
          </cell>
          <cell r="BE226">
            <v>0</v>
          </cell>
          <cell r="BF226">
            <v>0</v>
          </cell>
          <cell r="BG226" t="str">
            <v>SEJ</v>
          </cell>
          <cell r="BH226">
            <v>0</v>
          </cell>
          <cell r="BI226">
            <v>0</v>
          </cell>
          <cell r="BJ226">
            <v>0</v>
          </cell>
          <cell r="BK226">
            <v>0</v>
          </cell>
          <cell r="BL226">
            <v>0</v>
          </cell>
          <cell r="BM226" t="str">
            <v>ING</v>
          </cell>
          <cell r="BN226">
            <v>0</v>
          </cell>
          <cell r="BO226">
            <v>0</v>
          </cell>
          <cell r="BP226">
            <v>0</v>
          </cell>
          <cell r="BQ226">
            <v>0</v>
          </cell>
          <cell r="BR226">
            <v>0</v>
          </cell>
          <cell r="BS226" t="str">
            <v>SBU</v>
          </cell>
          <cell r="BT226">
            <v>0</v>
          </cell>
          <cell r="BU226">
            <v>0</v>
          </cell>
          <cell r="BV226">
            <v>0</v>
          </cell>
          <cell r="BW226">
            <v>0</v>
          </cell>
          <cell r="BX226">
            <v>0</v>
          </cell>
          <cell r="BY226" t="str">
            <v>KWU</v>
          </cell>
          <cell r="BZ226">
            <v>0</v>
          </cell>
          <cell r="CA226">
            <v>0</v>
          </cell>
          <cell r="CB226">
            <v>0</v>
          </cell>
          <cell r="CC226">
            <v>0</v>
          </cell>
          <cell r="CD226">
            <v>0</v>
          </cell>
          <cell r="CE226" t="str">
            <v>POR</v>
          </cell>
          <cell r="CF226">
            <v>0</v>
          </cell>
          <cell r="CG226">
            <v>0</v>
          </cell>
          <cell r="CH226">
            <v>0</v>
          </cell>
          <cell r="CI226">
            <v>0</v>
          </cell>
          <cell r="CJ226">
            <v>0</v>
          </cell>
          <cell r="CK226" t="str">
            <v>JAW</v>
          </cell>
          <cell r="CL226">
            <v>0</v>
          </cell>
          <cell r="CM226">
            <v>0</v>
          </cell>
          <cell r="CN226">
            <v>0</v>
          </cell>
          <cell r="CO226">
            <v>0</v>
          </cell>
          <cell r="CP226">
            <v>0</v>
          </cell>
          <cell r="CQ226" t="str">
            <v>C11</v>
          </cell>
          <cell r="CR226">
            <v>0</v>
          </cell>
          <cell r="CS226">
            <v>0</v>
          </cell>
          <cell r="CT226">
            <v>0</v>
          </cell>
          <cell r="CU226">
            <v>0</v>
          </cell>
          <cell r="CV226">
            <v>0</v>
          </cell>
          <cell r="CW226" t="str">
            <v>C12</v>
          </cell>
          <cell r="CX226">
            <v>0</v>
          </cell>
          <cell r="CY226">
            <v>0</v>
          </cell>
          <cell r="CZ226">
            <v>0</v>
          </cell>
          <cell r="DA226">
            <v>0</v>
          </cell>
          <cell r="DB226">
            <v>0</v>
          </cell>
          <cell r="DC226" t="str">
            <v>C13</v>
          </cell>
          <cell r="DD226">
            <v>0</v>
          </cell>
          <cell r="DE226">
            <v>0</v>
          </cell>
          <cell r="DF226">
            <v>0</v>
          </cell>
          <cell r="DG226">
            <v>0</v>
          </cell>
          <cell r="DH226">
            <v>0</v>
          </cell>
          <cell r="DI226" t="str">
            <v>C21</v>
          </cell>
          <cell r="DJ226">
            <v>0</v>
          </cell>
          <cell r="DK226">
            <v>0</v>
          </cell>
          <cell r="DL226">
            <v>0</v>
          </cell>
          <cell r="DM226">
            <v>0</v>
          </cell>
          <cell r="DN226">
            <v>0</v>
          </cell>
          <cell r="DO226" t="str">
            <v>C22</v>
          </cell>
          <cell r="DP226">
            <v>0</v>
          </cell>
          <cell r="DQ226">
            <v>0</v>
          </cell>
          <cell r="DR226">
            <v>0</v>
          </cell>
          <cell r="DS226">
            <v>0</v>
          </cell>
          <cell r="DT226">
            <v>0</v>
          </cell>
          <cell r="DU226" t="str">
            <v>C23</v>
          </cell>
          <cell r="DV226">
            <v>0</v>
          </cell>
          <cell r="DW226">
            <v>0</v>
          </cell>
          <cell r="DX226">
            <v>0</v>
          </cell>
          <cell r="DY226">
            <v>0</v>
          </cell>
          <cell r="DZ226">
            <v>0</v>
          </cell>
          <cell r="EA226" t="str">
            <v>C24</v>
          </cell>
          <cell r="EB226">
            <v>0</v>
          </cell>
          <cell r="EC226">
            <v>0</v>
          </cell>
          <cell r="ED226">
            <v>0</v>
          </cell>
          <cell r="EE226">
            <v>0</v>
          </cell>
          <cell r="EF226">
            <v>0</v>
          </cell>
          <cell r="EG226" t="str">
            <v>C25</v>
          </cell>
          <cell r="EH226">
            <v>0</v>
          </cell>
          <cell r="EI226">
            <v>0</v>
          </cell>
          <cell r="EJ226">
            <v>0</v>
          </cell>
          <cell r="EK226">
            <v>0</v>
          </cell>
          <cell r="EL226">
            <v>0</v>
          </cell>
          <cell r="EM226" t="str">
            <v>C26</v>
          </cell>
          <cell r="EN226">
            <v>0</v>
          </cell>
          <cell r="EO226">
            <v>0</v>
          </cell>
          <cell r="EP226">
            <v>0</v>
          </cell>
          <cell r="EQ226">
            <v>0</v>
          </cell>
          <cell r="ER226">
            <v>0</v>
          </cell>
          <cell r="ES226" t="str">
            <v>C27</v>
          </cell>
          <cell r="ET226">
            <v>0</v>
          </cell>
          <cell r="EU226">
            <v>0</v>
          </cell>
          <cell r="EV226">
            <v>0</v>
          </cell>
          <cell r="EW226">
            <v>0</v>
          </cell>
          <cell r="EX226">
            <v>0</v>
          </cell>
          <cell r="EY226" t="str">
            <v>C31</v>
          </cell>
          <cell r="EZ226">
            <v>0</v>
          </cell>
          <cell r="FA226">
            <v>0</v>
          </cell>
          <cell r="FB226">
            <v>0</v>
          </cell>
          <cell r="FC226">
            <v>0</v>
          </cell>
          <cell r="FD226">
            <v>0</v>
          </cell>
          <cell r="FE226" t="str">
            <v>C32</v>
          </cell>
          <cell r="FF226">
            <v>0</v>
          </cell>
          <cell r="FG226">
            <v>0</v>
          </cell>
          <cell r="FH226">
            <v>0</v>
          </cell>
          <cell r="FI226">
            <v>0</v>
          </cell>
          <cell r="FJ226">
            <v>0</v>
          </cell>
          <cell r="FK226" t="str">
            <v>C33</v>
          </cell>
          <cell r="FL226">
            <v>0</v>
          </cell>
          <cell r="FM226">
            <v>0</v>
          </cell>
          <cell r="FN226">
            <v>0</v>
          </cell>
          <cell r="FO226">
            <v>0</v>
          </cell>
          <cell r="FP226">
            <v>0</v>
          </cell>
          <cell r="FQ226" t="str">
            <v>C34</v>
          </cell>
          <cell r="FR226">
            <v>0</v>
          </cell>
          <cell r="FS226">
            <v>0</v>
          </cell>
          <cell r="FT226">
            <v>0</v>
          </cell>
          <cell r="FU226">
            <v>0</v>
          </cell>
          <cell r="FV226">
            <v>0</v>
          </cell>
          <cell r="FW226" t="str">
            <v>C35</v>
          </cell>
          <cell r="FX226">
            <v>0</v>
          </cell>
          <cell r="FY226">
            <v>0</v>
          </cell>
          <cell r="FZ226">
            <v>0</v>
          </cell>
          <cell r="GA226">
            <v>0</v>
          </cell>
          <cell r="GB226">
            <v>0</v>
          </cell>
          <cell r="GC226" t="str">
            <v>C36</v>
          </cell>
          <cell r="GD226">
            <v>0</v>
          </cell>
          <cell r="GE226">
            <v>0</v>
          </cell>
          <cell r="GF226">
            <v>0</v>
          </cell>
          <cell r="GG226">
            <v>0</v>
          </cell>
          <cell r="GH226">
            <v>0</v>
          </cell>
          <cell r="GI226" t="str">
            <v>C37</v>
          </cell>
          <cell r="GJ226">
            <v>0</v>
          </cell>
          <cell r="GK226">
            <v>0</v>
          </cell>
          <cell r="GL226">
            <v>0</v>
          </cell>
          <cell r="GM226">
            <v>0</v>
          </cell>
          <cell r="GN226">
            <v>0</v>
          </cell>
          <cell r="GO226" t="str">
            <v>C38</v>
          </cell>
          <cell r="GP226">
            <v>0</v>
          </cell>
          <cell r="GQ226">
            <v>0</v>
          </cell>
          <cell r="GR226">
            <v>0</v>
          </cell>
          <cell r="GS226">
            <v>0</v>
          </cell>
          <cell r="GT226">
            <v>0</v>
          </cell>
          <cell r="GU226" t="str">
            <v>C39</v>
          </cell>
          <cell r="GV226">
            <v>0</v>
          </cell>
          <cell r="GW226">
            <v>0</v>
          </cell>
          <cell r="GX226">
            <v>0</v>
          </cell>
          <cell r="GY226">
            <v>0</v>
          </cell>
          <cell r="GZ226">
            <v>0</v>
          </cell>
          <cell r="HA226" t="str">
            <v>C310</v>
          </cell>
          <cell r="HB226">
            <v>0</v>
          </cell>
          <cell r="HG226" t="str">
            <v>C310</v>
          </cell>
          <cell r="HH226">
            <v>0</v>
          </cell>
          <cell r="HM226" t="str">
            <v/>
          </cell>
          <cell r="HN226" t="str">
            <v/>
          </cell>
          <cell r="HS226">
            <v>3267</v>
          </cell>
          <cell r="HT226" t="str">
            <v>PKN</v>
          </cell>
          <cell r="HU226">
            <v>0</v>
          </cell>
          <cell r="HV226" t="str">
            <v>IND</v>
          </cell>
          <cell r="HW226">
            <v>0</v>
          </cell>
          <cell r="HX226" t="str">
            <v>MAT-W</v>
          </cell>
          <cell r="HY226">
            <v>0</v>
          </cell>
          <cell r="HZ226" t="str">
            <v>SEJ-W</v>
          </cell>
          <cell r="IA226">
            <v>0</v>
          </cell>
          <cell r="IB226" t="str">
            <v>IGR-W</v>
          </cell>
          <cell r="IC226">
            <v>0</v>
          </cell>
          <cell r="ID226" t="str">
            <v>SBO</v>
          </cell>
          <cell r="IE226">
            <v>0</v>
          </cell>
          <cell r="IF226" t="str">
            <v>PJO</v>
          </cell>
          <cell r="IG226">
            <v>0</v>
          </cell>
          <cell r="IH226" t="str">
            <v>PRA</v>
          </cell>
          <cell r="II226">
            <v>0</v>
          </cell>
          <cell r="IJ226" t="str">
            <v>JAW</v>
          </cell>
          <cell r="IK226">
            <v>0</v>
          </cell>
          <cell r="IL226" t="str">
            <v>ARB</v>
          </cell>
          <cell r="IM226">
            <v>0</v>
          </cell>
          <cell r="IN226" t="str">
            <v>PKM</v>
          </cell>
          <cell r="IO226">
            <v>0</v>
          </cell>
          <cell r="IP226" t="str">
            <v>MAT-P</v>
          </cell>
          <cell r="IQ226">
            <v>0</v>
          </cell>
          <cell r="IR226" t="str">
            <v>BIO-P</v>
          </cell>
          <cell r="IS226">
            <v>0</v>
          </cell>
          <cell r="IT226" t="str">
            <v>FIS-P</v>
          </cell>
          <cell r="IU226">
            <v>0</v>
          </cell>
          <cell r="IV226" t="str">
            <v>KIM-P</v>
          </cell>
          <cell r="IW226">
            <v>0</v>
          </cell>
          <cell r="IX226" t="str">
            <v>EKO-L</v>
          </cell>
          <cell r="IY226">
            <v>0</v>
          </cell>
          <cell r="IZ226" t="str">
            <v>IGR-L</v>
          </cell>
          <cell r="JA226">
            <v>0</v>
          </cell>
        </row>
        <row r="227">
          <cell r="Q227" t="str">
            <v/>
          </cell>
          <cell r="AB227">
            <v>224</v>
          </cell>
          <cell r="AC227">
            <v>33</v>
          </cell>
          <cell r="AD227">
            <v>3268</v>
          </cell>
          <cell r="AE227" t="str">
            <v>0011276596</v>
          </cell>
          <cell r="AF227" t="str">
            <v>RIA PUSPITA NINGSIH</v>
          </cell>
          <cell r="AG227" t="str">
            <v>P</v>
          </cell>
          <cell r="AH227" t="str">
            <v>10-AK.2</v>
          </cell>
          <cell r="AI227" t="str">
            <v>AGM</v>
          </cell>
          <cell r="AJ227">
            <v>0</v>
          </cell>
          <cell r="AK227">
            <v>0</v>
          </cell>
          <cell r="AL227">
            <v>0</v>
          </cell>
          <cell r="AM227">
            <v>0</v>
          </cell>
          <cell r="AN227">
            <v>0</v>
          </cell>
          <cell r="AO227" t="str">
            <v>PKN</v>
          </cell>
          <cell r="AP227">
            <v>0</v>
          </cell>
          <cell r="AQ227">
            <v>0</v>
          </cell>
          <cell r="AR227">
            <v>0</v>
          </cell>
          <cell r="AS227">
            <v>0</v>
          </cell>
          <cell r="AT227">
            <v>0</v>
          </cell>
          <cell r="AU227" t="str">
            <v>IND</v>
          </cell>
          <cell r="AV227">
            <v>0</v>
          </cell>
          <cell r="AW227">
            <v>0</v>
          </cell>
          <cell r="AX227">
            <v>0</v>
          </cell>
          <cell r="AY227">
            <v>0</v>
          </cell>
          <cell r="AZ227">
            <v>0</v>
          </cell>
          <cell r="BA227" t="str">
            <v>MAT</v>
          </cell>
          <cell r="BB227">
            <v>0</v>
          </cell>
          <cell r="BC227">
            <v>0</v>
          </cell>
          <cell r="BD227">
            <v>0</v>
          </cell>
          <cell r="BE227">
            <v>0</v>
          </cell>
          <cell r="BF227">
            <v>0</v>
          </cell>
          <cell r="BG227" t="str">
            <v>SEJ</v>
          </cell>
          <cell r="BH227">
            <v>0</v>
          </cell>
          <cell r="BI227">
            <v>0</v>
          </cell>
          <cell r="BJ227">
            <v>0</v>
          </cell>
          <cell r="BK227">
            <v>0</v>
          </cell>
          <cell r="BL227">
            <v>0</v>
          </cell>
          <cell r="BM227" t="str">
            <v>ING</v>
          </cell>
          <cell r="BN227">
            <v>0</v>
          </cell>
          <cell r="BO227">
            <v>0</v>
          </cell>
          <cell r="BP227">
            <v>0</v>
          </cell>
          <cell r="BQ227">
            <v>0</v>
          </cell>
          <cell r="BR227">
            <v>0</v>
          </cell>
          <cell r="BS227" t="str">
            <v>SBU</v>
          </cell>
          <cell r="BT227">
            <v>0</v>
          </cell>
          <cell r="BU227">
            <v>0</v>
          </cell>
          <cell r="BV227">
            <v>0</v>
          </cell>
          <cell r="BW227">
            <v>0</v>
          </cell>
          <cell r="BX227">
            <v>0</v>
          </cell>
          <cell r="BY227" t="str">
            <v>KWU</v>
          </cell>
          <cell r="BZ227">
            <v>0</v>
          </cell>
          <cell r="CA227">
            <v>0</v>
          </cell>
          <cell r="CB227">
            <v>0</v>
          </cell>
          <cell r="CC227">
            <v>0</v>
          </cell>
          <cell r="CD227">
            <v>0</v>
          </cell>
          <cell r="CE227" t="str">
            <v>POR</v>
          </cell>
          <cell r="CF227">
            <v>0</v>
          </cell>
          <cell r="CG227">
            <v>0</v>
          </cell>
          <cell r="CH227">
            <v>0</v>
          </cell>
          <cell r="CI227">
            <v>0</v>
          </cell>
          <cell r="CJ227">
            <v>0</v>
          </cell>
          <cell r="CK227" t="str">
            <v>JAW</v>
          </cell>
          <cell r="CL227">
            <v>0</v>
          </cell>
          <cell r="CM227">
            <v>0</v>
          </cell>
          <cell r="CN227">
            <v>0</v>
          </cell>
          <cell r="CO227">
            <v>0</v>
          </cell>
          <cell r="CP227">
            <v>0</v>
          </cell>
          <cell r="CQ227" t="str">
            <v>C11</v>
          </cell>
          <cell r="CR227">
            <v>0</v>
          </cell>
          <cell r="CS227">
            <v>0</v>
          </cell>
          <cell r="CT227">
            <v>0</v>
          </cell>
          <cell r="CU227">
            <v>0</v>
          </cell>
          <cell r="CV227">
            <v>0</v>
          </cell>
          <cell r="CW227" t="str">
            <v>C12</v>
          </cell>
          <cell r="CX227">
            <v>0</v>
          </cell>
          <cell r="CY227">
            <v>0</v>
          </cell>
          <cell r="CZ227">
            <v>0</v>
          </cell>
          <cell r="DA227">
            <v>0</v>
          </cell>
          <cell r="DB227">
            <v>0</v>
          </cell>
          <cell r="DC227" t="str">
            <v>C13</v>
          </cell>
          <cell r="DD227">
            <v>0</v>
          </cell>
          <cell r="DE227">
            <v>0</v>
          </cell>
          <cell r="DF227">
            <v>0</v>
          </cell>
          <cell r="DG227">
            <v>0</v>
          </cell>
          <cell r="DH227">
            <v>0</v>
          </cell>
          <cell r="DI227" t="str">
            <v>C21</v>
          </cell>
          <cell r="DJ227">
            <v>0</v>
          </cell>
          <cell r="DK227">
            <v>0</v>
          </cell>
          <cell r="DL227">
            <v>0</v>
          </cell>
          <cell r="DM227">
            <v>0</v>
          </cell>
          <cell r="DN227">
            <v>0</v>
          </cell>
          <cell r="DO227" t="str">
            <v>C22</v>
          </cell>
          <cell r="DP227">
            <v>0</v>
          </cell>
          <cell r="DQ227">
            <v>0</v>
          </cell>
          <cell r="DR227">
            <v>0</v>
          </cell>
          <cell r="DS227">
            <v>0</v>
          </cell>
          <cell r="DT227">
            <v>0</v>
          </cell>
          <cell r="DU227" t="str">
            <v>C23</v>
          </cell>
          <cell r="DV227">
            <v>0</v>
          </cell>
          <cell r="DW227">
            <v>0</v>
          </cell>
          <cell r="DX227">
            <v>0</v>
          </cell>
          <cell r="DY227">
            <v>0</v>
          </cell>
          <cell r="DZ227">
            <v>0</v>
          </cell>
          <cell r="EA227" t="str">
            <v>C24</v>
          </cell>
          <cell r="EB227">
            <v>0</v>
          </cell>
          <cell r="EC227">
            <v>0</v>
          </cell>
          <cell r="ED227">
            <v>0</v>
          </cell>
          <cell r="EE227">
            <v>0</v>
          </cell>
          <cell r="EF227">
            <v>0</v>
          </cell>
          <cell r="EG227" t="str">
            <v>C25</v>
          </cell>
          <cell r="EH227">
            <v>0</v>
          </cell>
          <cell r="EI227">
            <v>0</v>
          </cell>
          <cell r="EJ227">
            <v>0</v>
          </cell>
          <cell r="EK227">
            <v>0</v>
          </cell>
          <cell r="EL227">
            <v>0</v>
          </cell>
          <cell r="EM227" t="str">
            <v>C26</v>
          </cell>
          <cell r="EN227">
            <v>0</v>
          </cell>
          <cell r="EO227">
            <v>0</v>
          </cell>
          <cell r="EP227">
            <v>0</v>
          </cell>
          <cell r="EQ227">
            <v>0</v>
          </cell>
          <cell r="ER227">
            <v>0</v>
          </cell>
          <cell r="ES227" t="str">
            <v>C27</v>
          </cell>
          <cell r="ET227">
            <v>0</v>
          </cell>
          <cell r="EU227">
            <v>0</v>
          </cell>
          <cell r="EV227">
            <v>0</v>
          </cell>
          <cell r="EW227">
            <v>0</v>
          </cell>
          <cell r="EX227">
            <v>0</v>
          </cell>
          <cell r="EY227" t="str">
            <v>C31</v>
          </cell>
          <cell r="EZ227">
            <v>0</v>
          </cell>
          <cell r="FA227">
            <v>0</v>
          </cell>
          <cell r="FB227">
            <v>0</v>
          </cell>
          <cell r="FC227">
            <v>0</v>
          </cell>
          <cell r="FD227">
            <v>0</v>
          </cell>
          <cell r="FE227" t="str">
            <v>C32</v>
          </cell>
          <cell r="FF227">
            <v>0</v>
          </cell>
          <cell r="FG227">
            <v>0</v>
          </cell>
          <cell r="FH227">
            <v>0</v>
          </cell>
          <cell r="FI227">
            <v>0</v>
          </cell>
          <cell r="FJ227">
            <v>0</v>
          </cell>
          <cell r="FK227" t="str">
            <v>C33</v>
          </cell>
          <cell r="FL227">
            <v>0</v>
          </cell>
          <cell r="FM227">
            <v>0</v>
          </cell>
          <cell r="FN227">
            <v>0</v>
          </cell>
          <cell r="FO227">
            <v>0</v>
          </cell>
          <cell r="FP227">
            <v>0</v>
          </cell>
          <cell r="FQ227" t="str">
            <v>C34</v>
          </cell>
          <cell r="FR227">
            <v>0</v>
          </cell>
          <cell r="FS227">
            <v>0</v>
          </cell>
          <cell r="FT227">
            <v>0</v>
          </cell>
          <cell r="FU227">
            <v>0</v>
          </cell>
          <cell r="FV227">
            <v>0</v>
          </cell>
          <cell r="FW227" t="str">
            <v>C35</v>
          </cell>
          <cell r="FX227">
            <v>0</v>
          </cell>
          <cell r="FY227">
            <v>0</v>
          </cell>
          <cell r="FZ227">
            <v>0</v>
          </cell>
          <cell r="GA227">
            <v>0</v>
          </cell>
          <cell r="GB227">
            <v>0</v>
          </cell>
          <cell r="GC227" t="str">
            <v>C36</v>
          </cell>
          <cell r="GD227">
            <v>0</v>
          </cell>
          <cell r="GE227">
            <v>0</v>
          </cell>
          <cell r="GF227">
            <v>0</v>
          </cell>
          <cell r="GG227">
            <v>0</v>
          </cell>
          <cell r="GH227">
            <v>0</v>
          </cell>
          <cell r="GI227" t="str">
            <v>C37</v>
          </cell>
          <cell r="GJ227">
            <v>0</v>
          </cell>
          <cell r="GK227">
            <v>0</v>
          </cell>
          <cell r="GL227">
            <v>0</v>
          </cell>
          <cell r="GM227">
            <v>0</v>
          </cell>
          <cell r="GN227">
            <v>0</v>
          </cell>
          <cell r="GO227" t="str">
            <v>C38</v>
          </cell>
          <cell r="GP227">
            <v>0</v>
          </cell>
          <cell r="GQ227">
            <v>0</v>
          </cell>
          <cell r="GR227">
            <v>0</v>
          </cell>
          <cell r="GS227">
            <v>0</v>
          </cell>
          <cell r="GT227">
            <v>0</v>
          </cell>
          <cell r="GU227" t="str">
            <v>C39</v>
          </cell>
          <cell r="GV227">
            <v>0</v>
          </cell>
          <cell r="GW227">
            <v>0</v>
          </cell>
          <cell r="GX227">
            <v>0</v>
          </cell>
          <cell r="GY227">
            <v>0</v>
          </cell>
          <cell r="GZ227">
            <v>0</v>
          </cell>
          <cell r="HA227" t="str">
            <v>C310</v>
          </cell>
          <cell r="HB227">
            <v>0</v>
          </cell>
          <cell r="HG227" t="str">
            <v>C310</v>
          </cell>
          <cell r="HH227">
            <v>0</v>
          </cell>
          <cell r="HM227" t="str">
            <v/>
          </cell>
          <cell r="HN227" t="str">
            <v/>
          </cell>
          <cell r="HS227">
            <v>3268</v>
          </cell>
          <cell r="HT227" t="str">
            <v>PKN</v>
          </cell>
          <cell r="HU227">
            <v>0</v>
          </cell>
          <cell r="HV227" t="str">
            <v>IND</v>
          </cell>
          <cell r="HW227">
            <v>0</v>
          </cell>
          <cell r="HX227" t="str">
            <v>MAT-W</v>
          </cell>
          <cell r="HY227">
            <v>0</v>
          </cell>
          <cell r="HZ227" t="str">
            <v>SEJ-W</v>
          </cell>
          <cell r="IA227">
            <v>0</v>
          </cell>
          <cell r="IB227" t="str">
            <v>IGR-W</v>
          </cell>
          <cell r="IC227">
            <v>0</v>
          </cell>
          <cell r="ID227" t="str">
            <v>SBO</v>
          </cell>
          <cell r="IE227">
            <v>0</v>
          </cell>
          <cell r="IF227" t="str">
            <v>PJO</v>
          </cell>
          <cell r="IG227">
            <v>0</v>
          </cell>
          <cell r="IH227" t="str">
            <v>PRA</v>
          </cell>
          <cell r="II227">
            <v>0</v>
          </cell>
          <cell r="IJ227" t="str">
            <v>JAW</v>
          </cell>
          <cell r="IK227">
            <v>0</v>
          </cell>
          <cell r="IL227" t="str">
            <v>ARB</v>
          </cell>
          <cell r="IM227">
            <v>0</v>
          </cell>
          <cell r="IN227" t="str">
            <v>PKM</v>
          </cell>
          <cell r="IO227">
            <v>0</v>
          </cell>
          <cell r="IP227" t="str">
            <v>MAT-P</v>
          </cell>
          <cell r="IQ227">
            <v>0</v>
          </cell>
          <cell r="IR227" t="str">
            <v>BIO-P</v>
          </cell>
          <cell r="IS227">
            <v>0</v>
          </cell>
          <cell r="IT227" t="str">
            <v>FIS-P</v>
          </cell>
          <cell r="IU227">
            <v>0</v>
          </cell>
          <cell r="IV227" t="str">
            <v>KIM-P</v>
          </cell>
          <cell r="IW227">
            <v>0</v>
          </cell>
          <cell r="IX227" t="str">
            <v>EKO-L</v>
          </cell>
          <cell r="IY227">
            <v>0</v>
          </cell>
          <cell r="IZ227" t="str">
            <v>IGR-L</v>
          </cell>
          <cell r="JA227">
            <v>0</v>
          </cell>
        </row>
        <row r="228">
          <cell r="Q228" t="str">
            <v/>
          </cell>
          <cell r="AB228">
            <v>225</v>
          </cell>
          <cell r="AC228">
            <v>34</v>
          </cell>
          <cell r="AD228">
            <v>3269</v>
          </cell>
          <cell r="AE228" t="str">
            <v>0020175293</v>
          </cell>
          <cell r="AF228" t="str">
            <v>RIRIN KURNIA</v>
          </cell>
          <cell r="AG228" t="str">
            <v>P</v>
          </cell>
          <cell r="AH228" t="str">
            <v>10-AK.2</v>
          </cell>
          <cell r="AI228" t="str">
            <v>AGM</v>
          </cell>
          <cell r="AJ228">
            <v>0</v>
          </cell>
          <cell r="AK228">
            <v>0</v>
          </cell>
          <cell r="AL228">
            <v>0</v>
          </cell>
          <cell r="AM228">
            <v>0</v>
          </cell>
          <cell r="AN228">
            <v>0</v>
          </cell>
          <cell r="AO228" t="str">
            <v>PKN</v>
          </cell>
          <cell r="AP228">
            <v>0</v>
          </cell>
          <cell r="AQ228">
            <v>0</v>
          </cell>
          <cell r="AR228">
            <v>0</v>
          </cell>
          <cell r="AS228">
            <v>0</v>
          </cell>
          <cell r="AT228">
            <v>0</v>
          </cell>
          <cell r="AU228" t="str">
            <v>IND</v>
          </cell>
          <cell r="AV228">
            <v>0</v>
          </cell>
          <cell r="AW228">
            <v>0</v>
          </cell>
          <cell r="AX228">
            <v>0</v>
          </cell>
          <cell r="AY228">
            <v>0</v>
          </cell>
          <cell r="AZ228">
            <v>0</v>
          </cell>
          <cell r="BA228" t="str">
            <v>MAT</v>
          </cell>
          <cell r="BB228">
            <v>0</v>
          </cell>
          <cell r="BC228">
            <v>0</v>
          </cell>
          <cell r="BD228">
            <v>0</v>
          </cell>
          <cell r="BE228">
            <v>0</v>
          </cell>
          <cell r="BF228">
            <v>0</v>
          </cell>
          <cell r="BG228" t="str">
            <v>SEJ</v>
          </cell>
          <cell r="BH228">
            <v>0</v>
          </cell>
          <cell r="BI228">
            <v>0</v>
          </cell>
          <cell r="BJ228">
            <v>0</v>
          </cell>
          <cell r="BK228">
            <v>0</v>
          </cell>
          <cell r="BL228">
            <v>0</v>
          </cell>
          <cell r="BM228" t="str">
            <v>ING</v>
          </cell>
          <cell r="BN228">
            <v>0</v>
          </cell>
          <cell r="BO228">
            <v>0</v>
          </cell>
          <cell r="BP228">
            <v>0</v>
          </cell>
          <cell r="BQ228">
            <v>0</v>
          </cell>
          <cell r="BR228">
            <v>0</v>
          </cell>
          <cell r="BS228" t="str">
            <v>SBU</v>
          </cell>
          <cell r="BT228">
            <v>0</v>
          </cell>
          <cell r="BU228">
            <v>0</v>
          </cell>
          <cell r="BV228">
            <v>0</v>
          </cell>
          <cell r="BW228">
            <v>0</v>
          </cell>
          <cell r="BX228">
            <v>0</v>
          </cell>
          <cell r="BY228" t="str">
            <v>KWU</v>
          </cell>
          <cell r="BZ228">
            <v>0</v>
          </cell>
          <cell r="CA228">
            <v>0</v>
          </cell>
          <cell r="CB228">
            <v>0</v>
          </cell>
          <cell r="CC228">
            <v>0</v>
          </cell>
          <cell r="CD228">
            <v>0</v>
          </cell>
          <cell r="CE228" t="str">
            <v>POR</v>
          </cell>
          <cell r="CF228">
            <v>0</v>
          </cell>
          <cell r="CG228">
            <v>0</v>
          </cell>
          <cell r="CH228">
            <v>0</v>
          </cell>
          <cell r="CI228">
            <v>0</v>
          </cell>
          <cell r="CJ228">
            <v>0</v>
          </cell>
          <cell r="CK228" t="str">
            <v>JAW</v>
          </cell>
          <cell r="CL228">
            <v>0</v>
          </cell>
          <cell r="CM228">
            <v>0</v>
          </cell>
          <cell r="CN228">
            <v>0</v>
          </cell>
          <cell r="CO228">
            <v>0</v>
          </cell>
          <cell r="CP228">
            <v>0</v>
          </cell>
          <cell r="CQ228" t="str">
            <v>C11</v>
          </cell>
          <cell r="CR228">
            <v>0</v>
          </cell>
          <cell r="CS228">
            <v>0</v>
          </cell>
          <cell r="CT228">
            <v>0</v>
          </cell>
          <cell r="CU228">
            <v>0</v>
          </cell>
          <cell r="CV228">
            <v>0</v>
          </cell>
          <cell r="CW228" t="str">
            <v>C12</v>
          </cell>
          <cell r="CX228">
            <v>0</v>
          </cell>
          <cell r="CY228">
            <v>0</v>
          </cell>
          <cell r="CZ228">
            <v>0</v>
          </cell>
          <cell r="DA228">
            <v>0</v>
          </cell>
          <cell r="DB228">
            <v>0</v>
          </cell>
          <cell r="DC228" t="str">
            <v>C13</v>
          </cell>
          <cell r="DD228">
            <v>0</v>
          </cell>
          <cell r="DE228">
            <v>0</v>
          </cell>
          <cell r="DF228">
            <v>0</v>
          </cell>
          <cell r="DG228">
            <v>0</v>
          </cell>
          <cell r="DH228">
            <v>0</v>
          </cell>
          <cell r="DI228" t="str">
            <v>C21</v>
          </cell>
          <cell r="DJ228">
            <v>0</v>
          </cell>
          <cell r="DK228">
            <v>0</v>
          </cell>
          <cell r="DL228">
            <v>0</v>
          </cell>
          <cell r="DM228">
            <v>0</v>
          </cell>
          <cell r="DN228">
            <v>0</v>
          </cell>
          <cell r="DO228" t="str">
            <v>C22</v>
          </cell>
          <cell r="DP228">
            <v>0</v>
          </cell>
          <cell r="DQ228">
            <v>0</v>
          </cell>
          <cell r="DR228">
            <v>0</v>
          </cell>
          <cell r="DS228">
            <v>0</v>
          </cell>
          <cell r="DT228">
            <v>0</v>
          </cell>
          <cell r="DU228" t="str">
            <v>C23</v>
          </cell>
          <cell r="DV228">
            <v>0</v>
          </cell>
          <cell r="DW228">
            <v>0</v>
          </cell>
          <cell r="DX228">
            <v>0</v>
          </cell>
          <cell r="DY228">
            <v>0</v>
          </cell>
          <cell r="DZ228">
            <v>0</v>
          </cell>
          <cell r="EA228" t="str">
            <v>C24</v>
          </cell>
          <cell r="EB228">
            <v>0</v>
          </cell>
          <cell r="EC228">
            <v>0</v>
          </cell>
          <cell r="ED228">
            <v>0</v>
          </cell>
          <cell r="EE228">
            <v>0</v>
          </cell>
          <cell r="EF228">
            <v>0</v>
          </cell>
          <cell r="EG228" t="str">
            <v>C25</v>
          </cell>
          <cell r="EH228">
            <v>0</v>
          </cell>
          <cell r="EI228">
            <v>0</v>
          </cell>
          <cell r="EJ228">
            <v>0</v>
          </cell>
          <cell r="EK228">
            <v>0</v>
          </cell>
          <cell r="EL228">
            <v>0</v>
          </cell>
          <cell r="EM228" t="str">
            <v>C26</v>
          </cell>
          <cell r="EN228">
            <v>0</v>
          </cell>
          <cell r="EO228">
            <v>0</v>
          </cell>
          <cell r="EP228">
            <v>0</v>
          </cell>
          <cell r="EQ228">
            <v>0</v>
          </cell>
          <cell r="ER228">
            <v>0</v>
          </cell>
          <cell r="ES228" t="str">
            <v>C27</v>
          </cell>
          <cell r="ET228">
            <v>0</v>
          </cell>
          <cell r="EU228">
            <v>0</v>
          </cell>
          <cell r="EV228">
            <v>0</v>
          </cell>
          <cell r="EW228">
            <v>0</v>
          </cell>
          <cell r="EX228">
            <v>0</v>
          </cell>
          <cell r="EY228" t="str">
            <v>C31</v>
          </cell>
          <cell r="EZ228">
            <v>0</v>
          </cell>
          <cell r="FA228">
            <v>0</v>
          </cell>
          <cell r="FB228">
            <v>0</v>
          </cell>
          <cell r="FC228">
            <v>0</v>
          </cell>
          <cell r="FD228">
            <v>0</v>
          </cell>
          <cell r="FE228" t="str">
            <v>C32</v>
          </cell>
          <cell r="FF228">
            <v>0</v>
          </cell>
          <cell r="FG228">
            <v>0</v>
          </cell>
          <cell r="FH228">
            <v>0</v>
          </cell>
          <cell r="FI228">
            <v>0</v>
          </cell>
          <cell r="FJ228">
            <v>0</v>
          </cell>
          <cell r="FK228" t="str">
            <v>C33</v>
          </cell>
          <cell r="FL228">
            <v>0</v>
          </cell>
          <cell r="FM228">
            <v>0</v>
          </cell>
          <cell r="FN228">
            <v>0</v>
          </cell>
          <cell r="FO228">
            <v>0</v>
          </cell>
          <cell r="FP228">
            <v>0</v>
          </cell>
          <cell r="FQ228" t="str">
            <v>C34</v>
          </cell>
          <cell r="FR228">
            <v>0</v>
          </cell>
          <cell r="FS228">
            <v>0</v>
          </cell>
          <cell r="FT228">
            <v>0</v>
          </cell>
          <cell r="FU228">
            <v>0</v>
          </cell>
          <cell r="FV228">
            <v>0</v>
          </cell>
          <cell r="FW228" t="str">
            <v>C35</v>
          </cell>
          <cell r="FX228">
            <v>0</v>
          </cell>
          <cell r="FY228">
            <v>0</v>
          </cell>
          <cell r="FZ228">
            <v>0</v>
          </cell>
          <cell r="GA228">
            <v>0</v>
          </cell>
          <cell r="GB228">
            <v>0</v>
          </cell>
          <cell r="GC228" t="str">
            <v>C36</v>
          </cell>
          <cell r="GD228">
            <v>0</v>
          </cell>
          <cell r="GE228">
            <v>0</v>
          </cell>
          <cell r="GF228">
            <v>0</v>
          </cell>
          <cell r="GG228">
            <v>0</v>
          </cell>
          <cell r="GH228">
            <v>0</v>
          </cell>
          <cell r="GI228" t="str">
            <v>C37</v>
          </cell>
          <cell r="GJ228">
            <v>0</v>
          </cell>
          <cell r="GK228">
            <v>0</v>
          </cell>
          <cell r="GL228">
            <v>0</v>
          </cell>
          <cell r="GM228">
            <v>0</v>
          </cell>
          <cell r="GN228">
            <v>0</v>
          </cell>
          <cell r="GO228" t="str">
            <v>C38</v>
          </cell>
          <cell r="GP228">
            <v>0</v>
          </cell>
          <cell r="GQ228">
            <v>0</v>
          </cell>
          <cell r="GR228">
            <v>0</v>
          </cell>
          <cell r="GS228">
            <v>0</v>
          </cell>
          <cell r="GT228">
            <v>0</v>
          </cell>
          <cell r="GU228" t="str">
            <v>C39</v>
          </cell>
          <cell r="GV228">
            <v>0</v>
          </cell>
          <cell r="GW228">
            <v>0</v>
          </cell>
          <cell r="GX228">
            <v>0</v>
          </cell>
          <cell r="GY228">
            <v>0</v>
          </cell>
          <cell r="GZ228">
            <v>0</v>
          </cell>
          <cell r="HA228" t="str">
            <v>C310</v>
          </cell>
          <cell r="HB228">
            <v>0</v>
          </cell>
          <cell r="HG228" t="str">
            <v>C310</v>
          </cell>
          <cell r="HH228">
            <v>0</v>
          </cell>
          <cell r="HM228" t="str">
            <v/>
          </cell>
          <cell r="HN228" t="str">
            <v/>
          </cell>
          <cell r="HS228">
            <v>3269</v>
          </cell>
          <cell r="HT228" t="str">
            <v>PKN</v>
          </cell>
          <cell r="HU228">
            <v>0</v>
          </cell>
          <cell r="HV228" t="str">
            <v>IND</v>
          </cell>
          <cell r="HW228">
            <v>0</v>
          </cell>
          <cell r="HX228" t="str">
            <v>MAT-W</v>
          </cell>
          <cell r="HY228">
            <v>0</v>
          </cell>
          <cell r="HZ228" t="str">
            <v>SEJ-W</v>
          </cell>
          <cell r="IA228">
            <v>0</v>
          </cell>
          <cell r="IB228" t="str">
            <v>IGR-W</v>
          </cell>
          <cell r="IC228">
            <v>0</v>
          </cell>
          <cell r="ID228" t="str">
            <v>SBO</v>
          </cell>
          <cell r="IE228">
            <v>0</v>
          </cell>
          <cell r="IF228" t="str">
            <v>PJO</v>
          </cell>
          <cell r="IG228">
            <v>0</v>
          </cell>
          <cell r="IH228" t="str">
            <v>PRA</v>
          </cell>
          <cell r="II228">
            <v>0</v>
          </cell>
          <cell r="IJ228" t="str">
            <v>JAW</v>
          </cell>
          <cell r="IK228">
            <v>0</v>
          </cell>
          <cell r="IL228" t="str">
            <v>ARB</v>
          </cell>
          <cell r="IM228">
            <v>0</v>
          </cell>
          <cell r="IN228" t="str">
            <v>PKM</v>
          </cell>
          <cell r="IO228">
            <v>0</v>
          </cell>
          <cell r="IP228" t="str">
            <v>MAT-P</v>
          </cell>
          <cell r="IQ228">
            <v>0</v>
          </cell>
          <cell r="IR228" t="str">
            <v>BIO-P</v>
          </cell>
          <cell r="IS228">
            <v>0</v>
          </cell>
          <cell r="IT228" t="str">
            <v>FIS-P</v>
          </cell>
          <cell r="IU228">
            <v>0</v>
          </cell>
          <cell r="IV228" t="str">
            <v>KIM-P</v>
          </cell>
          <cell r="IW228">
            <v>0</v>
          </cell>
          <cell r="IX228" t="str">
            <v>EKO-L</v>
          </cell>
          <cell r="IY228">
            <v>0</v>
          </cell>
          <cell r="IZ228" t="str">
            <v>IGR-L</v>
          </cell>
          <cell r="JA228">
            <v>0</v>
          </cell>
        </row>
        <row r="229">
          <cell r="Q229" t="str">
            <v/>
          </cell>
          <cell r="AB229">
            <v>226</v>
          </cell>
          <cell r="AC229">
            <v>35</v>
          </cell>
          <cell r="AD229">
            <v>3270</v>
          </cell>
          <cell r="AE229" t="str">
            <v>0011370737</v>
          </cell>
          <cell r="AF229" t="str">
            <v>RITNOSARI</v>
          </cell>
          <cell r="AG229" t="str">
            <v>P</v>
          </cell>
          <cell r="AH229" t="str">
            <v>10-AK.2</v>
          </cell>
          <cell r="AI229" t="str">
            <v>AGM</v>
          </cell>
          <cell r="AJ229">
            <v>0</v>
          </cell>
          <cell r="AK229">
            <v>0</v>
          </cell>
          <cell r="AL229">
            <v>0</v>
          </cell>
          <cell r="AM229">
            <v>0</v>
          </cell>
          <cell r="AN229">
            <v>0</v>
          </cell>
          <cell r="AO229" t="str">
            <v>PKN</v>
          </cell>
          <cell r="AP229">
            <v>0</v>
          </cell>
          <cell r="AQ229">
            <v>0</v>
          </cell>
          <cell r="AR229">
            <v>0</v>
          </cell>
          <cell r="AS229">
            <v>0</v>
          </cell>
          <cell r="AT229">
            <v>0</v>
          </cell>
          <cell r="AU229" t="str">
            <v>IND</v>
          </cell>
          <cell r="AV229">
            <v>0</v>
          </cell>
          <cell r="AW229">
            <v>0</v>
          </cell>
          <cell r="AX229">
            <v>0</v>
          </cell>
          <cell r="AY229">
            <v>0</v>
          </cell>
          <cell r="AZ229">
            <v>0</v>
          </cell>
          <cell r="BA229" t="str">
            <v>MAT</v>
          </cell>
          <cell r="BB229">
            <v>0</v>
          </cell>
          <cell r="BC229">
            <v>0</v>
          </cell>
          <cell r="BD229">
            <v>0</v>
          </cell>
          <cell r="BE229">
            <v>0</v>
          </cell>
          <cell r="BF229">
            <v>0</v>
          </cell>
          <cell r="BG229" t="str">
            <v>SEJ</v>
          </cell>
          <cell r="BH229">
            <v>0</v>
          </cell>
          <cell r="BI229">
            <v>0</v>
          </cell>
          <cell r="BJ229">
            <v>0</v>
          </cell>
          <cell r="BK229">
            <v>0</v>
          </cell>
          <cell r="BL229">
            <v>0</v>
          </cell>
          <cell r="BM229" t="str">
            <v>ING</v>
          </cell>
          <cell r="BN229">
            <v>0</v>
          </cell>
          <cell r="BO229">
            <v>0</v>
          </cell>
          <cell r="BP229">
            <v>0</v>
          </cell>
          <cell r="BQ229">
            <v>0</v>
          </cell>
          <cell r="BR229">
            <v>0</v>
          </cell>
          <cell r="BS229" t="str">
            <v>SBU</v>
          </cell>
          <cell r="BT229">
            <v>0</v>
          </cell>
          <cell r="BU229">
            <v>0</v>
          </cell>
          <cell r="BV229">
            <v>0</v>
          </cell>
          <cell r="BW229">
            <v>0</v>
          </cell>
          <cell r="BX229">
            <v>0</v>
          </cell>
          <cell r="BY229" t="str">
            <v>KWU</v>
          </cell>
          <cell r="BZ229">
            <v>0</v>
          </cell>
          <cell r="CA229">
            <v>0</v>
          </cell>
          <cell r="CB229">
            <v>0</v>
          </cell>
          <cell r="CC229">
            <v>0</v>
          </cell>
          <cell r="CD229">
            <v>0</v>
          </cell>
          <cell r="CE229" t="str">
            <v>POR</v>
          </cell>
          <cell r="CF229">
            <v>0</v>
          </cell>
          <cell r="CG229">
            <v>0</v>
          </cell>
          <cell r="CH229">
            <v>0</v>
          </cell>
          <cell r="CI229">
            <v>0</v>
          </cell>
          <cell r="CJ229">
            <v>0</v>
          </cell>
          <cell r="CK229" t="str">
            <v>JAW</v>
          </cell>
          <cell r="CL229">
            <v>0</v>
          </cell>
          <cell r="CM229">
            <v>0</v>
          </cell>
          <cell r="CN229">
            <v>0</v>
          </cell>
          <cell r="CO229">
            <v>0</v>
          </cell>
          <cell r="CP229">
            <v>0</v>
          </cell>
          <cell r="CQ229" t="str">
            <v>C11</v>
          </cell>
          <cell r="CR229">
            <v>0</v>
          </cell>
          <cell r="CS229">
            <v>0</v>
          </cell>
          <cell r="CT229">
            <v>0</v>
          </cell>
          <cell r="CU229">
            <v>0</v>
          </cell>
          <cell r="CV229">
            <v>0</v>
          </cell>
          <cell r="CW229" t="str">
            <v>C12</v>
          </cell>
          <cell r="CX229">
            <v>0</v>
          </cell>
          <cell r="CY229">
            <v>0</v>
          </cell>
          <cell r="CZ229">
            <v>0</v>
          </cell>
          <cell r="DA229">
            <v>0</v>
          </cell>
          <cell r="DB229">
            <v>0</v>
          </cell>
          <cell r="DC229" t="str">
            <v>C13</v>
          </cell>
          <cell r="DD229">
            <v>0</v>
          </cell>
          <cell r="DE229">
            <v>0</v>
          </cell>
          <cell r="DF229">
            <v>0</v>
          </cell>
          <cell r="DG229">
            <v>0</v>
          </cell>
          <cell r="DH229">
            <v>0</v>
          </cell>
          <cell r="DI229" t="str">
            <v>C21</v>
          </cell>
          <cell r="DJ229">
            <v>0</v>
          </cell>
          <cell r="DK229">
            <v>0</v>
          </cell>
          <cell r="DL229">
            <v>0</v>
          </cell>
          <cell r="DM229">
            <v>0</v>
          </cell>
          <cell r="DN229">
            <v>0</v>
          </cell>
          <cell r="DO229" t="str">
            <v>C22</v>
          </cell>
          <cell r="DP229">
            <v>0</v>
          </cell>
          <cell r="DQ229">
            <v>0</v>
          </cell>
          <cell r="DR229">
            <v>0</v>
          </cell>
          <cell r="DS229">
            <v>0</v>
          </cell>
          <cell r="DT229">
            <v>0</v>
          </cell>
          <cell r="DU229" t="str">
            <v>C23</v>
          </cell>
          <cell r="DV229">
            <v>0</v>
          </cell>
          <cell r="DW229">
            <v>0</v>
          </cell>
          <cell r="DX229">
            <v>0</v>
          </cell>
          <cell r="DY229">
            <v>0</v>
          </cell>
          <cell r="DZ229">
            <v>0</v>
          </cell>
          <cell r="EA229" t="str">
            <v>C24</v>
          </cell>
          <cell r="EB229">
            <v>0</v>
          </cell>
          <cell r="EC229">
            <v>0</v>
          </cell>
          <cell r="ED229">
            <v>0</v>
          </cell>
          <cell r="EE229">
            <v>0</v>
          </cell>
          <cell r="EF229">
            <v>0</v>
          </cell>
          <cell r="EG229" t="str">
            <v>C25</v>
          </cell>
          <cell r="EH229">
            <v>0</v>
          </cell>
          <cell r="EI229">
            <v>0</v>
          </cell>
          <cell r="EJ229">
            <v>0</v>
          </cell>
          <cell r="EK229">
            <v>0</v>
          </cell>
          <cell r="EL229">
            <v>0</v>
          </cell>
          <cell r="EM229" t="str">
            <v>C26</v>
          </cell>
          <cell r="EN229">
            <v>0</v>
          </cell>
          <cell r="EO229">
            <v>0</v>
          </cell>
          <cell r="EP229">
            <v>0</v>
          </cell>
          <cell r="EQ229">
            <v>0</v>
          </cell>
          <cell r="ER229">
            <v>0</v>
          </cell>
          <cell r="ES229" t="str">
            <v>C27</v>
          </cell>
          <cell r="ET229">
            <v>0</v>
          </cell>
          <cell r="EU229">
            <v>0</v>
          </cell>
          <cell r="EV229">
            <v>0</v>
          </cell>
          <cell r="EW229">
            <v>0</v>
          </cell>
          <cell r="EX229">
            <v>0</v>
          </cell>
          <cell r="EY229" t="str">
            <v>C31</v>
          </cell>
          <cell r="EZ229">
            <v>0</v>
          </cell>
          <cell r="FA229">
            <v>0</v>
          </cell>
          <cell r="FB229">
            <v>0</v>
          </cell>
          <cell r="FC229">
            <v>0</v>
          </cell>
          <cell r="FD229">
            <v>0</v>
          </cell>
          <cell r="FE229" t="str">
            <v>C32</v>
          </cell>
          <cell r="FF229">
            <v>0</v>
          </cell>
          <cell r="FG229">
            <v>0</v>
          </cell>
          <cell r="FH229">
            <v>0</v>
          </cell>
          <cell r="FI229">
            <v>0</v>
          </cell>
          <cell r="FJ229">
            <v>0</v>
          </cell>
          <cell r="FK229" t="str">
            <v>C33</v>
          </cell>
          <cell r="FL229">
            <v>0</v>
          </cell>
          <cell r="FM229">
            <v>0</v>
          </cell>
          <cell r="FN229">
            <v>0</v>
          </cell>
          <cell r="FO229">
            <v>0</v>
          </cell>
          <cell r="FP229">
            <v>0</v>
          </cell>
          <cell r="FQ229" t="str">
            <v>C34</v>
          </cell>
          <cell r="FR229">
            <v>0</v>
          </cell>
          <cell r="FS229">
            <v>0</v>
          </cell>
          <cell r="FT229">
            <v>0</v>
          </cell>
          <cell r="FU229">
            <v>0</v>
          </cell>
          <cell r="FV229">
            <v>0</v>
          </cell>
          <cell r="FW229" t="str">
            <v>C35</v>
          </cell>
          <cell r="FX229">
            <v>0</v>
          </cell>
          <cell r="FY229">
            <v>0</v>
          </cell>
          <cell r="FZ229">
            <v>0</v>
          </cell>
          <cell r="GA229">
            <v>0</v>
          </cell>
          <cell r="GB229">
            <v>0</v>
          </cell>
          <cell r="GC229" t="str">
            <v>C36</v>
          </cell>
          <cell r="GD229">
            <v>0</v>
          </cell>
          <cell r="GE229">
            <v>0</v>
          </cell>
          <cell r="GF229">
            <v>0</v>
          </cell>
          <cell r="GG229">
            <v>0</v>
          </cell>
          <cell r="GH229">
            <v>0</v>
          </cell>
          <cell r="GI229" t="str">
            <v>C37</v>
          </cell>
          <cell r="GJ229">
            <v>0</v>
          </cell>
          <cell r="GK229">
            <v>0</v>
          </cell>
          <cell r="GL229">
            <v>0</v>
          </cell>
          <cell r="GM229">
            <v>0</v>
          </cell>
          <cell r="GN229">
            <v>0</v>
          </cell>
          <cell r="GO229" t="str">
            <v>C38</v>
          </cell>
          <cell r="GP229">
            <v>0</v>
          </cell>
          <cell r="GQ229">
            <v>0</v>
          </cell>
          <cell r="GR229">
            <v>0</v>
          </cell>
          <cell r="GS229">
            <v>0</v>
          </cell>
          <cell r="GT229">
            <v>0</v>
          </cell>
          <cell r="GU229" t="str">
            <v>C39</v>
          </cell>
          <cell r="GV229">
            <v>0</v>
          </cell>
          <cell r="GW229">
            <v>0</v>
          </cell>
          <cell r="GX229">
            <v>0</v>
          </cell>
          <cell r="GY229">
            <v>0</v>
          </cell>
          <cell r="GZ229">
            <v>0</v>
          </cell>
          <cell r="HA229" t="str">
            <v>C310</v>
          </cell>
          <cell r="HB229">
            <v>0</v>
          </cell>
          <cell r="HG229" t="str">
            <v>C310</v>
          </cell>
          <cell r="HH229">
            <v>0</v>
          </cell>
          <cell r="HM229" t="str">
            <v/>
          </cell>
          <cell r="HN229" t="str">
            <v/>
          </cell>
          <cell r="HS229">
            <v>3270</v>
          </cell>
          <cell r="HT229" t="str">
            <v>PKN</v>
          </cell>
          <cell r="HU229">
            <v>0</v>
          </cell>
          <cell r="HV229" t="str">
            <v>IND</v>
          </cell>
          <cell r="HW229">
            <v>0</v>
          </cell>
          <cell r="HX229" t="str">
            <v>MAT-W</v>
          </cell>
          <cell r="HY229">
            <v>0</v>
          </cell>
          <cell r="HZ229" t="str">
            <v>SEJ-W</v>
          </cell>
          <cell r="IA229">
            <v>0</v>
          </cell>
          <cell r="IB229" t="str">
            <v>IGR-W</v>
          </cell>
          <cell r="IC229">
            <v>0</v>
          </cell>
          <cell r="ID229" t="str">
            <v>SBO</v>
          </cell>
          <cell r="IE229">
            <v>0</v>
          </cell>
          <cell r="IF229" t="str">
            <v>PJO</v>
          </cell>
          <cell r="IG229">
            <v>0</v>
          </cell>
          <cell r="IH229" t="str">
            <v>PRA</v>
          </cell>
          <cell r="II229">
            <v>0</v>
          </cell>
          <cell r="IJ229" t="str">
            <v>JAW</v>
          </cell>
          <cell r="IK229">
            <v>0</v>
          </cell>
          <cell r="IL229" t="str">
            <v>ARB</v>
          </cell>
          <cell r="IM229">
            <v>0</v>
          </cell>
          <cell r="IN229" t="str">
            <v>PKM</v>
          </cell>
          <cell r="IO229">
            <v>0</v>
          </cell>
          <cell r="IP229" t="str">
            <v>MAT-P</v>
          </cell>
          <cell r="IQ229">
            <v>0</v>
          </cell>
          <cell r="IR229" t="str">
            <v>BIO-P</v>
          </cell>
          <cell r="IS229">
            <v>0</v>
          </cell>
          <cell r="IT229" t="str">
            <v>FIS-P</v>
          </cell>
          <cell r="IU229">
            <v>0</v>
          </cell>
          <cell r="IV229" t="str">
            <v>KIM-P</v>
          </cell>
          <cell r="IW229">
            <v>0</v>
          </cell>
          <cell r="IX229" t="str">
            <v>EKO-L</v>
          </cell>
          <cell r="IY229">
            <v>0</v>
          </cell>
          <cell r="IZ229" t="str">
            <v>IGR-L</v>
          </cell>
          <cell r="JA229">
            <v>0</v>
          </cell>
        </row>
        <row r="230">
          <cell r="Q230" t="str">
            <v/>
          </cell>
          <cell r="AB230">
            <v>227</v>
          </cell>
          <cell r="AC230">
            <v>36</v>
          </cell>
          <cell r="AD230">
            <v>3271</v>
          </cell>
          <cell r="AE230" t="str">
            <v>9991479376</v>
          </cell>
          <cell r="AF230" t="str">
            <v>ROKHIMAN</v>
          </cell>
          <cell r="AG230" t="str">
            <v>L</v>
          </cell>
          <cell r="AH230" t="str">
            <v>10-AK.2</v>
          </cell>
          <cell r="AI230" t="str">
            <v>AGM</v>
          </cell>
          <cell r="AJ230">
            <v>0</v>
          </cell>
          <cell r="AK230">
            <v>0</v>
          </cell>
          <cell r="AL230">
            <v>0</v>
          </cell>
          <cell r="AM230">
            <v>0</v>
          </cell>
          <cell r="AN230">
            <v>0</v>
          </cell>
          <cell r="AO230" t="str">
            <v>PKN</v>
          </cell>
          <cell r="AP230">
            <v>0</v>
          </cell>
          <cell r="AQ230">
            <v>0</v>
          </cell>
          <cell r="AR230">
            <v>0</v>
          </cell>
          <cell r="AS230">
            <v>0</v>
          </cell>
          <cell r="AT230">
            <v>0</v>
          </cell>
          <cell r="AU230" t="str">
            <v>IND</v>
          </cell>
          <cell r="AV230">
            <v>0</v>
          </cell>
          <cell r="AW230">
            <v>0</v>
          </cell>
          <cell r="AX230">
            <v>0</v>
          </cell>
          <cell r="AY230">
            <v>0</v>
          </cell>
          <cell r="AZ230">
            <v>0</v>
          </cell>
          <cell r="BA230" t="str">
            <v>MAT</v>
          </cell>
          <cell r="BB230">
            <v>0</v>
          </cell>
          <cell r="BC230">
            <v>0</v>
          </cell>
          <cell r="BD230">
            <v>0</v>
          </cell>
          <cell r="BE230">
            <v>0</v>
          </cell>
          <cell r="BF230">
            <v>0</v>
          </cell>
          <cell r="BG230" t="str">
            <v>SEJ</v>
          </cell>
          <cell r="BH230">
            <v>0</v>
          </cell>
          <cell r="BI230">
            <v>0</v>
          </cell>
          <cell r="BJ230">
            <v>0</v>
          </cell>
          <cell r="BK230">
            <v>0</v>
          </cell>
          <cell r="BL230">
            <v>0</v>
          </cell>
          <cell r="BM230" t="str">
            <v>ING</v>
          </cell>
          <cell r="BN230">
            <v>0</v>
          </cell>
          <cell r="BO230">
            <v>0</v>
          </cell>
          <cell r="BP230">
            <v>0</v>
          </cell>
          <cell r="BQ230">
            <v>0</v>
          </cell>
          <cell r="BR230">
            <v>0</v>
          </cell>
          <cell r="BS230" t="str">
            <v>SBU</v>
          </cell>
          <cell r="BT230">
            <v>0</v>
          </cell>
          <cell r="BU230">
            <v>0</v>
          </cell>
          <cell r="BV230">
            <v>0</v>
          </cell>
          <cell r="BW230">
            <v>0</v>
          </cell>
          <cell r="BX230">
            <v>0</v>
          </cell>
          <cell r="BY230" t="str">
            <v>KWU</v>
          </cell>
          <cell r="BZ230">
            <v>0</v>
          </cell>
          <cell r="CA230">
            <v>0</v>
          </cell>
          <cell r="CB230">
            <v>0</v>
          </cell>
          <cell r="CC230">
            <v>0</v>
          </cell>
          <cell r="CD230">
            <v>0</v>
          </cell>
          <cell r="CE230" t="str">
            <v>POR</v>
          </cell>
          <cell r="CF230">
            <v>0</v>
          </cell>
          <cell r="CG230">
            <v>0</v>
          </cell>
          <cell r="CH230">
            <v>0</v>
          </cell>
          <cell r="CI230">
            <v>0</v>
          </cell>
          <cell r="CJ230">
            <v>0</v>
          </cell>
          <cell r="CK230" t="str">
            <v>JAW</v>
          </cell>
          <cell r="CL230">
            <v>0</v>
          </cell>
          <cell r="CM230">
            <v>0</v>
          </cell>
          <cell r="CN230">
            <v>0</v>
          </cell>
          <cell r="CO230">
            <v>0</v>
          </cell>
          <cell r="CP230">
            <v>0</v>
          </cell>
          <cell r="CQ230" t="str">
            <v>C11</v>
          </cell>
          <cell r="CR230">
            <v>0</v>
          </cell>
          <cell r="CS230">
            <v>0</v>
          </cell>
          <cell r="CT230">
            <v>0</v>
          </cell>
          <cell r="CU230">
            <v>0</v>
          </cell>
          <cell r="CV230">
            <v>0</v>
          </cell>
          <cell r="CW230" t="str">
            <v>C12</v>
          </cell>
          <cell r="CX230">
            <v>0</v>
          </cell>
          <cell r="CY230">
            <v>0</v>
          </cell>
          <cell r="CZ230">
            <v>0</v>
          </cell>
          <cell r="DA230">
            <v>0</v>
          </cell>
          <cell r="DB230">
            <v>0</v>
          </cell>
          <cell r="DC230" t="str">
            <v>C13</v>
          </cell>
          <cell r="DD230">
            <v>0</v>
          </cell>
          <cell r="DE230">
            <v>0</v>
          </cell>
          <cell r="DF230">
            <v>0</v>
          </cell>
          <cell r="DG230">
            <v>0</v>
          </cell>
          <cell r="DH230">
            <v>0</v>
          </cell>
          <cell r="DI230" t="str">
            <v>C21</v>
          </cell>
          <cell r="DJ230">
            <v>0</v>
          </cell>
          <cell r="DK230">
            <v>0</v>
          </cell>
          <cell r="DL230">
            <v>0</v>
          </cell>
          <cell r="DM230">
            <v>0</v>
          </cell>
          <cell r="DN230">
            <v>0</v>
          </cell>
          <cell r="DO230" t="str">
            <v>C22</v>
          </cell>
          <cell r="DP230">
            <v>0</v>
          </cell>
          <cell r="DQ230">
            <v>0</v>
          </cell>
          <cell r="DR230">
            <v>0</v>
          </cell>
          <cell r="DS230">
            <v>0</v>
          </cell>
          <cell r="DT230">
            <v>0</v>
          </cell>
          <cell r="DU230" t="str">
            <v>C23</v>
          </cell>
          <cell r="DV230">
            <v>0</v>
          </cell>
          <cell r="DW230">
            <v>0</v>
          </cell>
          <cell r="DX230">
            <v>0</v>
          </cell>
          <cell r="DY230">
            <v>0</v>
          </cell>
          <cell r="DZ230">
            <v>0</v>
          </cell>
          <cell r="EA230" t="str">
            <v>C24</v>
          </cell>
          <cell r="EB230">
            <v>0</v>
          </cell>
          <cell r="EC230">
            <v>0</v>
          </cell>
          <cell r="ED230">
            <v>0</v>
          </cell>
          <cell r="EE230">
            <v>0</v>
          </cell>
          <cell r="EF230">
            <v>0</v>
          </cell>
          <cell r="EG230" t="str">
            <v>C25</v>
          </cell>
          <cell r="EH230">
            <v>0</v>
          </cell>
          <cell r="EI230">
            <v>0</v>
          </cell>
          <cell r="EJ230">
            <v>0</v>
          </cell>
          <cell r="EK230">
            <v>0</v>
          </cell>
          <cell r="EL230">
            <v>0</v>
          </cell>
          <cell r="EM230" t="str">
            <v>C26</v>
          </cell>
          <cell r="EN230">
            <v>0</v>
          </cell>
          <cell r="EO230">
            <v>0</v>
          </cell>
          <cell r="EP230">
            <v>0</v>
          </cell>
          <cell r="EQ230">
            <v>0</v>
          </cell>
          <cell r="ER230">
            <v>0</v>
          </cell>
          <cell r="ES230" t="str">
            <v>C27</v>
          </cell>
          <cell r="ET230">
            <v>0</v>
          </cell>
          <cell r="EU230">
            <v>0</v>
          </cell>
          <cell r="EV230">
            <v>0</v>
          </cell>
          <cell r="EW230">
            <v>0</v>
          </cell>
          <cell r="EX230">
            <v>0</v>
          </cell>
          <cell r="EY230" t="str">
            <v>C31</v>
          </cell>
          <cell r="EZ230">
            <v>0</v>
          </cell>
          <cell r="FA230">
            <v>0</v>
          </cell>
          <cell r="FB230">
            <v>0</v>
          </cell>
          <cell r="FC230">
            <v>0</v>
          </cell>
          <cell r="FD230">
            <v>0</v>
          </cell>
          <cell r="FE230" t="str">
            <v>C32</v>
          </cell>
          <cell r="FF230">
            <v>0</v>
          </cell>
          <cell r="FG230">
            <v>0</v>
          </cell>
          <cell r="FH230">
            <v>0</v>
          </cell>
          <cell r="FI230">
            <v>0</v>
          </cell>
          <cell r="FJ230">
            <v>0</v>
          </cell>
          <cell r="FK230" t="str">
            <v>C33</v>
          </cell>
          <cell r="FL230">
            <v>0</v>
          </cell>
          <cell r="FM230">
            <v>0</v>
          </cell>
          <cell r="FN230">
            <v>0</v>
          </cell>
          <cell r="FO230">
            <v>0</v>
          </cell>
          <cell r="FP230">
            <v>0</v>
          </cell>
          <cell r="FQ230" t="str">
            <v>C34</v>
          </cell>
          <cell r="FR230">
            <v>0</v>
          </cell>
          <cell r="FS230">
            <v>0</v>
          </cell>
          <cell r="FT230">
            <v>0</v>
          </cell>
          <cell r="FU230">
            <v>0</v>
          </cell>
          <cell r="FV230">
            <v>0</v>
          </cell>
          <cell r="FW230" t="str">
            <v>C35</v>
          </cell>
          <cell r="FX230">
            <v>0</v>
          </cell>
          <cell r="FY230">
            <v>0</v>
          </cell>
          <cell r="FZ230">
            <v>0</v>
          </cell>
          <cell r="GA230">
            <v>0</v>
          </cell>
          <cell r="GB230">
            <v>0</v>
          </cell>
          <cell r="GC230" t="str">
            <v>C36</v>
          </cell>
          <cell r="GD230">
            <v>0</v>
          </cell>
          <cell r="GE230">
            <v>0</v>
          </cell>
          <cell r="GF230">
            <v>0</v>
          </cell>
          <cell r="GG230">
            <v>0</v>
          </cell>
          <cell r="GH230">
            <v>0</v>
          </cell>
          <cell r="GI230" t="str">
            <v>C37</v>
          </cell>
          <cell r="GJ230">
            <v>0</v>
          </cell>
          <cell r="GK230">
            <v>0</v>
          </cell>
          <cell r="GL230">
            <v>0</v>
          </cell>
          <cell r="GM230">
            <v>0</v>
          </cell>
          <cell r="GN230">
            <v>0</v>
          </cell>
          <cell r="GO230" t="str">
            <v>C38</v>
          </cell>
          <cell r="GP230">
            <v>0</v>
          </cell>
          <cell r="GQ230">
            <v>0</v>
          </cell>
          <cell r="GR230">
            <v>0</v>
          </cell>
          <cell r="GS230">
            <v>0</v>
          </cell>
          <cell r="GT230">
            <v>0</v>
          </cell>
          <cell r="GU230" t="str">
            <v>C39</v>
          </cell>
          <cell r="GV230">
            <v>0</v>
          </cell>
          <cell r="GW230">
            <v>0</v>
          </cell>
          <cell r="GX230">
            <v>0</v>
          </cell>
          <cell r="GY230">
            <v>0</v>
          </cell>
          <cell r="GZ230">
            <v>0</v>
          </cell>
          <cell r="HA230" t="str">
            <v>C310</v>
          </cell>
          <cell r="HB230">
            <v>0</v>
          </cell>
          <cell r="HG230" t="str">
            <v>C310</v>
          </cell>
          <cell r="HH230">
            <v>0</v>
          </cell>
          <cell r="HM230" t="str">
            <v/>
          </cell>
          <cell r="HN230" t="str">
            <v/>
          </cell>
          <cell r="HS230">
            <v>3271</v>
          </cell>
          <cell r="HT230" t="str">
            <v>PKN</v>
          </cell>
          <cell r="HU230">
            <v>0</v>
          </cell>
          <cell r="HV230" t="str">
            <v>IND</v>
          </cell>
          <cell r="HW230">
            <v>0</v>
          </cell>
          <cell r="HX230" t="str">
            <v>MAT-W</v>
          </cell>
          <cell r="HY230">
            <v>0</v>
          </cell>
          <cell r="HZ230" t="str">
            <v>SEJ-W</v>
          </cell>
          <cell r="IA230">
            <v>0</v>
          </cell>
          <cell r="IB230" t="str">
            <v>IGR-W</v>
          </cell>
          <cell r="IC230">
            <v>0</v>
          </cell>
          <cell r="ID230" t="str">
            <v>SBO</v>
          </cell>
          <cell r="IE230">
            <v>0</v>
          </cell>
          <cell r="IF230" t="str">
            <v>PJO</v>
          </cell>
          <cell r="IG230">
            <v>0</v>
          </cell>
          <cell r="IH230" t="str">
            <v>PRA</v>
          </cell>
          <cell r="II230">
            <v>0</v>
          </cell>
          <cell r="IJ230" t="str">
            <v>JAW</v>
          </cell>
          <cell r="IK230">
            <v>0</v>
          </cell>
          <cell r="IL230" t="str">
            <v>ARB</v>
          </cell>
          <cell r="IM230">
            <v>0</v>
          </cell>
          <cell r="IN230" t="str">
            <v>PKM</v>
          </cell>
          <cell r="IO230">
            <v>0</v>
          </cell>
          <cell r="IP230" t="str">
            <v>MAT-P</v>
          </cell>
          <cell r="IQ230">
            <v>0</v>
          </cell>
          <cell r="IR230" t="str">
            <v>BIO-P</v>
          </cell>
          <cell r="IS230">
            <v>0</v>
          </cell>
          <cell r="IT230" t="str">
            <v>FIS-P</v>
          </cell>
          <cell r="IU230">
            <v>0</v>
          </cell>
          <cell r="IV230" t="str">
            <v>KIM-P</v>
          </cell>
          <cell r="IW230">
            <v>0</v>
          </cell>
          <cell r="IX230" t="str">
            <v>EKO-L</v>
          </cell>
          <cell r="IY230">
            <v>0</v>
          </cell>
          <cell r="IZ230" t="str">
            <v>IGR-L</v>
          </cell>
          <cell r="JA230">
            <v>0</v>
          </cell>
        </row>
        <row r="231">
          <cell r="Q231" t="str">
            <v/>
          </cell>
          <cell r="AB231">
            <v>228</v>
          </cell>
          <cell r="AC231">
            <v>37</v>
          </cell>
          <cell r="AD231">
            <v>3272</v>
          </cell>
          <cell r="AE231" t="str">
            <v>0002800772</v>
          </cell>
          <cell r="AF231" t="str">
            <v>ROSNANI</v>
          </cell>
          <cell r="AG231" t="str">
            <v>P</v>
          </cell>
          <cell r="AH231" t="str">
            <v>10-AK.2</v>
          </cell>
          <cell r="AI231" t="str">
            <v>AGM</v>
          </cell>
          <cell r="AJ231">
            <v>0</v>
          </cell>
          <cell r="AK231">
            <v>0</v>
          </cell>
          <cell r="AL231">
            <v>0</v>
          </cell>
          <cell r="AM231">
            <v>0</v>
          </cell>
          <cell r="AN231">
            <v>0</v>
          </cell>
          <cell r="AO231" t="str">
            <v>PKN</v>
          </cell>
          <cell r="AP231">
            <v>0</v>
          </cell>
          <cell r="AQ231">
            <v>0</v>
          </cell>
          <cell r="AR231">
            <v>0</v>
          </cell>
          <cell r="AS231">
            <v>0</v>
          </cell>
          <cell r="AT231">
            <v>0</v>
          </cell>
          <cell r="AU231" t="str">
            <v>IND</v>
          </cell>
          <cell r="AV231">
            <v>0</v>
          </cell>
          <cell r="AW231">
            <v>0</v>
          </cell>
          <cell r="AX231">
            <v>0</v>
          </cell>
          <cell r="AY231">
            <v>0</v>
          </cell>
          <cell r="AZ231">
            <v>0</v>
          </cell>
          <cell r="BA231" t="str">
            <v>MAT</v>
          </cell>
          <cell r="BB231">
            <v>0</v>
          </cell>
          <cell r="BC231">
            <v>0</v>
          </cell>
          <cell r="BD231">
            <v>0</v>
          </cell>
          <cell r="BE231">
            <v>0</v>
          </cell>
          <cell r="BF231">
            <v>0</v>
          </cell>
          <cell r="BG231" t="str">
            <v>SEJ</v>
          </cell>
          <cell r="BH231">
            <v>0</v>
          </cell>
          <cell r="BI231">
            <v>0</v>
          </cell>
          <cell r="BJ231">
            <v>0</v>
          </cell>
          <cell r="BK231">
            <v>0</v>
          </cell>
          <cell r="BL231">
            <v>0</v>
          </cell>
          <cell r="BM231" t="str">
            <v>ING</v>
          </cell>
          <cell r="BN231">
            <v>0</v>
          </cell>
          <cell r="BO231">
            <v>0</v>
          </cell>
          <cell r="BP231">
            <v>0</v>
          </cell>
          <cell r="BQ231">
            <v>0</v>
          </cell>
          <cell r="BR231">
            <v>0</v>
          </cell>
          <cell r="BS231" t="str">
            <v>SBU</v>
          </cell>
          <cell r="BT231">
            <v>0</v>
          </cell>
          <cell r="BU231">
            <v>0</v>
          </cell>
          <cell r="BV231">
            <v>0</v>
          </cell>
          <cell r="BW231">
            <v>0</v>
          </cell>
          <cell r="BX231">
            <v>0</v>
          </cell>
          <cell r="BY231" t="str">
            <v>KWU</v>
          </cell>
          <cell r="BZ231">
            <v>0</v>
          </cell>
          <cell r="CA231">
            <v>0</v>
          </cell>
          <cell r="CB231">
            <v>0</v>
          </cell>
          <cell r="CC231">
            <v>0</v>
          </cell>
          <cell r="CD231">
            <v>0</v>
          </cell>
          <cell r="CE231" t="str">
            <v>POR</v>
          </cell>
          <cell r="CF231">
            <v>0</v>
          </cell>
          <cell r="CG231">
            <v>0</v>
          </cell>
          <cell r="CH231">
            <v>0</v>
          </cell>
          <cell r="CI231">
            <v>0</v>
          </cell>
          <cell r="CJ231">
            <v>0</v>
          </cell>
          <cell r="CK231" t="str">
            <v>JAW</v>
          </cell>
          <cell r="CL231">
            <v>0</v>
          </cell>
          <cell r="CM231">
            <v>0</v>
          </cell>
          <cell r="CN231">
            <v>0</v>
          </cell>
          <cell r="CO231">
            <v>0</v>
          </cell>
          <cell r="CP231">
            <v>0</v>
          </cell>
          <cell r="CQ231" t="str">
            <v>C11</v>
          </cell>
          <cell r="CR231">
            <v>0</v>
          </cell>
          <cell r="CS231">
            <v>0</v>
          </cell>
          <cell r="CT231">
            <v>0</v>
          </cell>
          <cell r="CU231">
            <v>0</v>
          </cell>
          <cell r="CV231">
            <v>0</v>
          </cell>
          <cell r="CW231" t="str">
            <v>C12</v>
          </cell>
          <cell r="CX231">
            <v>0</v>
          </cell>
          <cell r="CY231">
            <v>0</v>
          </cell>
          <cell r="CZ231">
            <v>0</v>
          </cell>
          <cell r="DA231">
            <v>0</v>
          </cell>
          <cell r="DB231">
            <v>0</v>
          </cell>
          <cell r="DC231" t="str">
            <v>C13</v>
          </cell>
          <cell r="DD231">
            <v>0</v>
          </cell>
          <cell r="DE231">
            <v>0</v>
          </cell>
          <cell r="DF231">
            <v>0</v>
          </cell>
          <cell r="DG231">
            <v>0</v>
          </cell>
          <cell r="DH231">
            <v>0</v>
          </cell>
          <cell r="DI231" t="str">
            <v>C21</v>
          </cell>
          <cell r="DJ231">
            <v>0</v>
          </cell>
          <cell r="DK231">
            <v>0</v>
          </cell>
          <cell r="DL231">
            <v>0</v>
          </cell>
          <cell r="DM231">
            <v>0</v>
          </cell>
          <cell r="DN231">
            <v>0</v>
          </cell>
          <cell r="DO231" t="str">
            <v>C22</v>
          </cell>
          <cell r="DP231">
            <v>0</v>
          </cell>
          <cell r="DQ231">
            <v>0</v>
          </cell>
          <cell r="DR231">
            <v>0</v>
          </cell>
          <cell r="DS231">
            <v>0</v>
          </cell>
          <cell r="DT231">
            <v>0</v>
          </cell>
          <cell r="DU231" t="str">
            <v>C23</v>
          </cell>
          <cell r="DV231">
            <v>0</v>
          </cell>
          <cell r="DW231">
            <v>0</v>
          </cell>
          <cell r="DX231">
            <v>0</v>
          </cell>
          <cell r="DY231">
            <v>0</v>
          </cell>
          <cell r="DZ231">
            <v>0</v>
          </cell>
          <cell r="EA231" t="str">
            <v>C24</v>
          </cell>
          <cell r="EB231">
            <v>0</v>
          </cell>
          <cell r="EC231">
            <v>0</v>
          </cell>
          <cell r="ED231">
            <v>0</v>
          </cell>
          <cell r="EE231">
            <v>0</v>
          </cell>
          <cell r="EF231">
            <v>0</v>
          </cell>
          <cell r="EG231" t="str">
            <v>C25</v>
          </cell>
          <cell r="EH231">
            <v>0</v>
          </cell>
          <cell r="EI231">
            <v>0</v>
          </cell>
          <cell r="EJ231">
            <v>0</v>
          </cell>
          <cell r="EK231">
            <v>0</v>
          </cell>
          <cell r="EL231">
            <v>0</v>
          </cell>
          <cell r="EM231" t="str">
            <v>C26</v>
          </cell>
          <cell r="EN231">
            <v>0</v>
          </cell>
          <cell r="EO231">
            <v>0</v>
          </cell>
          <cell r="EP231">
            <v>0</v>
          </cell>
          <cell r="EQ231">
            <v>0</v>
          </cell>
          <cell r="ER231">
            <v>0</v>
          </cell>
          <cell r="ES231" t="str">
            <v>C27</v>
          </cell>
          <cell r="ET231">
            <v>0</v>
          </cell>
          <cell r="EU231">
            <v>0</v>
          </cell>
          <cell r="EV231">
            <v>0</v>
          </cell>
          <cell r="EW231">
            <v>0</v>
          </cell>
          <cell r="EX231">
            <v>0</v>
          </cell>
          <cell r="EY231" t="str">
            <v>C31</v>
          </cell>
          <cell r="EZ231">
            <v>0</v>
          </cell>
          <cell r="FA231">
            <v>0</v>
          </cell>
          <cell r="FB231">
            <v>0</v>
          </cell>
          <cell r="FC231">
            <v>0</v>
          </cell>
          <cell r="FD231">
            <v>0</v>
          </cell>
          <cell r="FE231" t="str">
            <v>C32</v>
          </cell>
          <cell r="FF231">
            <v>0</v>
          </cell>
          <cell r="FG231">
            <v>0</v>
          </cell>
          <cell r="FH231">
            <v>0</v>
          </cell>
          <cell r="FI231">
            <v>0</v>
          </cell>
          <cell r="FJ231">
            <v>0</v>
          </cell>
          <cell r="FK231" t="str">
            <v>C33</v>
          </cell>
          <cell r="FL231">
            <v>0</v>
          </cell>
          <cell r="FM231">
            <v>0</v>
          </cell>
          <cell r="FN231">
            <v>0</v>
          </cell>
          <cell r="FO231">
            <v>0</v>
          </cell>
          <cell r="FP231">
            <v>0</v>
          </cell>
          <cell r="FQ231" t="str">
            <v>C34</v>
          </cell>
          <cell r="FR231">
            <v>0</v>
          </cell>
          <cell r="FS231">
            <v>0</v>
          </cell>
          <cell r="FT231">
            <v>0</v>
          </cell>
          <cell r="FU231">
            <v>0</v>
          </cell>
          <cell r="FV231">
            <v>0</v>
          </cell>
          <cell r="FW231" t="str">
            <v>C35</v>
          </cell>
          <cell r="FX231">
            <v>0</v>
          </cell>
          <cell r="FY231">
            <v>0</v>
          </cell>
          <cell r="FZ231">
            <v>0</v>
          </cell>
          <cell r="GA231">
            <v>0</v>
          </cell>
          <cell r="GB231">
            <v>0</v>
          </cell>
          <cell r="GC231" t="str">
            <v>C36</v>
          </cell>
          <cell r="GD231">
            <v>0</v>
          </cell>
          <cell r="GE231">
            <v>0</v>
          </cell>
          <cell r="GF231">
            <v>0</v>
          </cell>
          <cell r="GG231">
            <v>0</v>
          </cell>
          <cell r="GH231">
            <v>0</v>
          </cell>
          <cell r="GI231" t="str">
            <v>C37</v>
          </cell>
          <cell r="GJ231">
            <v>0</v>
          </cell>
          <cell r="GK231">
            <v>0</v>
          </cell>
          <cell r="GL231">
            <v>0</v>
          </cell>
          <cell r="GM231">
            <v>0</v>
          </cell>
          <cell r="GN231">
            <v>0</v>
          </cell>
          <cell r="GO231" t="str">
            <v>C38</v>
          </cell>
          <cell r="GP231">
            <v>0</v>
          </cell>
          <cell r="GQ231">
            <v>0</v>
          </cell>
          <cell r="GR231">
            <v>0</v>
          </cell>
          <cell r="GS231">
            <v>0</v>
          </cell>
          <cell r="GT231">
            <v>0</v>
          </cell>
          <cell r="GU231" t="str">
            <v>C39</v>
          </cell>
          <cell r="GV231">
            <v>0</v>
          </cell>
          <cell r="GW231">
            <v>0</v>
          </cell>
          <cell r="GX231">
            <v>0</v>
          </cell>
          <cell r="GY231">
            <v>0</v>
          </cell>
          <cell r="GZ231">
            <v>0</v>
          </cell>
          <cell r="HA231" t="str">
            <v>C310</v>
          </cell>
          <cell r="HB231">
            <v>0</v>
          </cell>
          <cell r="HG231" t="str">
            <v>C310</v>
          </cell>
          <cell r="HH231">
            <v>0</v>
          </cell>
          <cell r="HM231" t="str">
            <v/>
          </cell>
          <cell r="HN231" t="str">
            <v/>
          </cell>
          <cell r="HS231">
            <v>3272</v>
          </cell>
          <cell r="HT231" t="str">
            <v>PKN</v>
          </cell>
          <cell r="HU231">
            <v>0</v>
          </cell>
          <cell r="HV231" t="str">
            <v>IND</v>
          </cell>
          <cell r="HW231">
            <v>0</v>
          </cell>
          <cell r="HX231" t="str">
            <v>MAT-W</v>
          </cell>
          <cell r="HY231">
            <v>0</v>
          </cell>
          <cell r="HZ231" t="str">
            <v>SEJ-W</v>
          </cell>
          <cell r="IA231">
            <v>0</v>
          </cell>
          <cell r="IB231" t="str">
            <v>IGR-W</v>
          </cell>
          <cell r="IC231">
            <v>0</v>
          </cell>
          <cell r="ID231" t="str">
            <v>SBO</v>
          </cell>
          <cell r="IE231">
            <v>0</v>
          </cell>
          <cell r="IF231" t="str">
            <v>PJO</v>
          </cell>
          <cell r="IG231">
            <v>0</v>
          </cell>
          <cell r="IH231" t="str">
            <v>PRA</v>
          </cell>
          <cell r="II231">
            <v>0</v>
          </cell>
          <cell r="IJ231" t="str">
            <v>JAW</v>
          </cell>
          <cell r="IK231">
            <v>0</v>
          </cell>
          <cell r="IL231" t="str">
            <v>ARB</v>
          </cell>
          <cell r="IM231">
            <v>0</v>
          </cell>
          <cell r="IN231" t="str">
            <v>PKM</v>
          </cell>
          <cell r="IO231">
            <v>0</v>
          </cell>
          <cell r="IP231" t="str">
            <v>MAT-P</v>
          </cell>
          <cell r="IQ231">
            <v>0</v>
          </cell>
          <cell r="IR231" t="str">
            <v>BIO-P</v>
          </cell>
          <cell r="IS231">
            <v>0</v>
          </cell>
          <cell r="IT231" t="str">
            <v>FIS-P</v>
          </cell>
          <cell r="IU231">
            <v>0</v>
          </cell>
          <cell r="IV231" t="str">
            <v>KIM-P</v>
          </cell>
          <cell r="IW231">
            <v>0</v>
          </cell>
          <cell r="IX231" t="str">
            <v>EKO-L</v>
          </cell>
          <cell r="IY231">
            <v>0</v>
          </cell>
          <cell r="IZ231" t="str">
            <v>IGR-L</v>
          </cell>
          <cell r="JA231">
            <v>0</v>
          </cell>
        </row>
        <row r="232">
          <cell r="Q232" t="str">
            <v/>
          </cell>
          <cell r="AB232">
            <v>229</v>
          </cell>
          <cell r="AC232">
            <v>38</v>
          </cell>
          <cell r="AD232">
            <v>3273</v>
          </cell>
          <cell r="AE232" t="str">
            <v>0012176281</v>
          </cell>
          <cell r="AF232" t="str">
            <v>SIDIQ HIKMAWAN</v>
          </cell>
          <cell r="AG232" t="str">
            <v>L</v>
          </cell>
          <cell r="AH232" t="str">
            <v>10-AK.2</v>
          </cell>
          <cell r="AI232" t="str">
            <v>AGM</v>
          </cell>
          <cell r="AJ232">
            <v>0</v>
          </cell>
          <cell r="AK232">
            <v>0</v>
          </cell>
          <cell r="AL232">
            <v>0</v>
          </cell>
          <cell r="AM232">
            <v>0</v>
          </cell>
          <cell r="AN232">
            <v>0</v>
          </cell>
          <cell r="AO232" t="str">
            <v>PKN</v>
          </cell>
          <cell r="AP232">
            <v>0</v>
          </cell>
          <cell r="AQ232">
            <v>0</v>
          </cell>
          <cell r="AR232">
            <v>0</v>
          </cell>
          <cell r="AS232">
            <v>0</v>
          </cell>
          <cell r="AT232">
            <v>0</v>
          </cell>
          <cell r="AU232" t="str">
            <v>IND</v>
          </cell>
          <cell r="AV232">
            <v>0</v>
          </cell>
          <cell r="AW232">
            <v>0</v>
          </cell>
          <cell r="AX232">
            <v>0</v>
          </cell>
          <cell r="AY232">
            <v>0</v>
          </cell>
          <cell r="AZ232">
            <v>0</v>
          </cell>
          <cell r="BA232" t="str">
            <v>MAT</v>
          </cell>
          <cell r="BB232">
            <v>0</v>
          </cell>
          <cell r="BC232">
            <v>0</v>
          </cell>
          <cell r="BD232">
            <v>0</v>
          </cell>
          <cell r="BE232">
            <v>0</v>
          </cell>
          <cell r="BF232">
            <v>0</v>
          </cell>
          <cell r="BG232" t="str">
            <v>SEJ</v>
          </cell>
          <cell r="BH232">
            <v>0</v>
          </cell>
          <cell r="BI232">
            <v>0</v>
          </cell>
          <cell r="BJ232">
            <v>0</v>
          </cell>
          <cell r="BK232">
            <v>0</v>
          </cell>
          <cell r="BL232">
            <v>0</v>
          </cell>
          <cell r="BM232" t="str">
            <v>ING</v>
          </cell>
          <cell r="BN232">
            <v>0</v>
          </cell>
          <cell r="BO232">
            <v>0</v>
          </cell>
          <cell r="BP232">
            <v>0</v>
          </cell>
          <cell r="BQ232">
            <v>0</v>
          </cell>
          <cell r="BR232">
            <v>0</v>
          </cell>
          <cell r="BS232" t="str">
            <v>SBU</v>
          </cell>
          <cell r="BT232">
            <v>0</v>
          </cell>
          <cell r="BU232">
            <v>0</v>
          </cell>
          <cell r="BV232">
            <v>0</v>
          </cell>
          <cell r="BW232">
            <v>0</v>
          </cell>
          <cell r="BX232">
            <v>0</v>
          </cell>
          <cell r="BY232" t="str">
            <v>KWU</v>
          </cell>
          <cell r="BZ232">
            <v>0</v>
          </cell>
          <cell r="CA232">
            <v>0</v>
          </cell>
          <cell r="CB232">
            <v>0</v>
          </cell>
          <cell r="CC232">
            <v>0</v>
          </cell>
          <cell r="CD232">
            <v>0</v>
          </cell>
          <cell r="CE232" t="str">
            <v>POR</v>
          </cell>
          <cell r="CF232">
            <v>0</v>
          </cell>
          <cell r="CG232">
            <v>0</v>
          </cell>
          <cell r="CH232">
            <v>0</v>
          </cell>
          <cell r="CI232">
            <v>0</v>
          </cell>
          <cell r="CJ232">
            <v>0</v>
          </cell>
          <cell r="CK232" t="str">
            <v>JAW</v>
          </cell>
          <cell r="CL232">
            <v>0</v>
          </cell>
          <cell r="CM232">
            <v>0</v>
          </cell>
          <cell r="CN232">
            <v>0</v>
          </cell>
          <cell r="CO232">
            <v>0</v>
          </cell>
          <cell r="CP232">
            <v>0</v>
          </cell>
          <cell r="CQ232" t="str">
            <v>C11</v>
          </cell>
          <cell r="CR232">
            <v>0</v>
          </cell>
          <cell r="CS232">
            <v>0</v>
          </cell>
          <cell r="CT232">
            <v>0</v>
          </cell>
          <cell r="CU232">
            <v>0</v>
          </cell>
          <cell r="CV232">
            <v>0</v>
          </cell>
          <cell r="CW232" t="str">
            <v>C12</v>
          </cell>
          <cell r="CX232">
            <v>0</v>
          </cell>
          <cell r="CY232">
            <v>0</v>
          </cell>
          <cell r="CZ232">
            <v>0</v>
          </cell>
          <cell r="DA232">
            <v>0</v>
          </cell>
          <cell r="DB232">
            <v>0</v>
          </cell>
          <cell r="DC232" t="str">
            <v>C13</v>
          </cell>
          <cell r="DD232">
            <v>0</v>
          </cell>
          <cell r="DE232">
            <v>0</v>
          </cell>
          <cell r="DF232">
            <v>0</v>
          </cell>
          <cell r="DG232">
            <v>0</v>
          </cell>
          <cell r="DH232">
            <v>0</v>
          </cell>
          <cell r="DI232" t="str">
            <v>C21</v>
          </cell>
          <cell r="DJ232">
            <v>0</v>
          </cell>
          <cell r="DK232">
            <v>0</v>
          </cell>
          <cell r="DL232">
            <v>0</v>
          </cell>
          <cell r="DM232">
            <v>0</v>
          </cell>
          <cell r="DN232">
            <v>0</v>
          </cell>
          <cell r="DO232" t="str">
            <v>C22</v>
          </cell>
          <cell r="DP232">
            <v>0</v>
          </cell>
          <cell r="DQ232">
            <v>0</v>
          </cell>
          <cell r="DR232">
            <v>0</v>
          </cell>
          <cell r="DS232">
            <v>0</v>
          </cell>
          <cell r="DT232">
            <v>0</v>
          </cell>
          <cell r="DU232" t="str">
            <v>C23</v>
          </cell>
          <cell r="DV232">
            <v>0</v>
          </cell>
          <cell r="DW232">
            <v>0</v>
          </cell>
          <cell r="DX232">
            <v>0</v>
          </cell>
          <cell r="DY232">
            <v>0</v>
          </cell>
          <cell r="DZ232">
            <v>0</v>
          </cell>
          <cell r="EA232" t="str">
            <v>C24</v>
          </cell>
          <cell r="EB232">
            <v>0</v>
          </cell>
          <cell r="EC232">
            <v>0</v>
          </cell>
          <cell r="ED232">
            <v>0</v>
          </cell>
          <cell r="EE232">
            <v>0</v>
          </cell>
          <cell r="EF232">
            <v>0</v>
          </cell>
          <cell r="EG232" t="str">
            <v>C25</v>
          </cell>
          <cell r="EH232">
            <v>0</v>
          </cell>
          <cell r="EI232">
            <v>0</v>
          </cell>
          <cell r="EJ232">
            <v>0</v>
          </cell>
          <cell r="EK232">
            <v>0</v>
          </cell>
          <cell r="EL232">
            <v>0</v>
          </cell>
          <cell r="EM232" t="str">
            <v>C26</v>
          </cell>
          <cell r="EN232">
            <v>0</v>
          </cell>
          <cell r="EO232">
            <v>0</v>
          </cell>
          <cell r="EP232">
            <v>0</v>
          </cell>
          <cell r="EQ232">
            <v>0</v>
          </cell>
          <cell r="ER232">
            <v>0</v>
          </cell>
          <cell r="ES232" t="str">
            <v>C27</v>
          </cell>
          <cell r="ET232">
            <v>0</v>
          </cell>
          <cell r="EU232">
            <v>0</v>
          </cell>
          <cell r="EV232">
            <v>0</v>
          </cell>
          <cell r="EW232">
            <v>0</v>
          </cell>
          <cell r="EX232">
            <v>0</v>
          </cell>
          <cell r="EY232" t="str">
            <v>C31</v>
          </cell>
          <cell r="EZ232">
            <v>0</v>
          </cell>
          <cell r="FA232">
            <v>0</v>
          </cell>
          <cell r="FB232">
            <v>0</v>
          </cell>
          <cell r="FC232">
            <v>0</v>
          </cell>
          <cell r="FD232">
            <v>0</v>
          </cell>
          <cell r="FE232" t="str">
            <v>C32</v>
          </cell>
          <cell r="FF232">
            <v>0</v>
          </cell>
          <cell r="FG232">
            <v>0</v>
          </cell>
          <cell r="FH232">
            <v>0</v>
          </cell>
          <cell r="FI232">
            <v>0</v>
          </cell>
          <cell r="FJ232">
            <v>0</v>
          </cell>
          <cell r="FK232" t="str">
            <v>C33</v>
          </cell>
          <cell r="FL232">
            <v>0</v>
          </cell>
          <cell r="FM232">
            <v>0</v>
          </cell>
          <cell r="FN232">
            <v>0</v>
          </cell>
          <cell r="FO232">
            <v>0</v>
          </cell>
          <cell r="FP232">
            <v>0</v>
          </cell>
          <cell r="FQ232" t="str">
            <v>C34</v>
          </cell>
          <cell r="FR232">
            <v>0</v>
          </cell>
          <cell r="FS232">
            <v>0</v>
          </cell>
          <cell r="FT232">
            <v>0</v>
          </cell>
          <cell r="FU232">
            <v>0</v>
          </cell>
          <cell r="FV232">
            <v>0</v>
          </cell>
          <cell r="FW232" t="str">
            <v>C35</v>
          </cell>
          <cell r="FX232">
            <v>0</v>
          </cell>
          <cell r="FY232">
            <v>0</v>
          </cell>
          <cell r="FZ232">
            <v>0</v>
          </cell>
          <cell r="GA232">
            <v>0</v>
          </cell>
          <cell r="GB232">
            <v>0</v>
          </cell>
          <cell r="GC232" t="str">
            <v>C36</v>
          </cell>
          <cell r="GD232">
            <v>0</v>
          </cell>
          <cell r="GE232">
            <v>0</v>
          </cell>
          <cell r="GF232">
            <v>0</v>
          </cell>
          <cell r="GG232">
            <v>0</v>
          </cell>
          <cell r="GH232">
            <v>0</v>
          </cell>
          <cell r="GI232" t="str">
            <v>C37</v>
          </cell>
          <cell r="GJ232">
            <v>0</v>
          </cell>
          <cell r="GK232">
            <v>0</v>
          </cell>
          <cell r="GL232">
            <v>0</v>
          </cell>
          <cell r="GM232">
            <v>0</v>
          </cell>
          <cell r="GN232">
            <v>0</v>
          </cell>
          <cell r="GO232" t="str">
            <v>C38</v>
          </cell>
          <cell r="GP232">
            <v>0</v>
          </cell>
          <cell r="GQ232">
            <v>0</v>
          </cell>
          <cell r="GR232">
            <v>0</v>
          </cell>
          <cell r="GS232">
            <v>0</v>
          </cell>
          <cell r="GT232">
            <v>0</v>
          </cell>
          <cell r="GU232" t="str">
            <v>C39</v>
          </cell>
          <cell r="GV232">
            <v>0</v>
          </cell>
          <cell r="GW232">
            <v>0</v>
          </cell>
          <cell r="GX232">
            <v>0</v>
          </cell>
          <cell r="GY232">
            <v>0</v>
          </cell>
          <cell r="GZ232">
            <v>0</v>
          </cell>
          <cell r="HA232" t="str">
            <v>C310</v>
          </cell>
          <cell r="HB232">
            <v>0</v>
          </cell>
          <cell r="HG232" t="str">
            <v>C310</v>
          </cell>
          <cell r="HH232">
            <v>0</v>
          </cell>
          <cell r="HM232" t="str">
            <v/>
          </cell>
          <cell r="HN232" t="str">
            <v/>
          </cell>
          <cell r="HS232">
            <v>3273</v>
          </cell>
          <cell r="HT232" t="str">
            <v>PKN</v>
          </cell>
          <cell r="HU232">
            <v>0</v>
          </cell>
          <cell r="HV232" t="str">
            <v>IND</v>
          </cell>
          <cell r="HW232">
            <v>0</v>
          </cell>
          <cell r="HX232" t="str">
            <v>MAT-W</v>
          </cell>
          <cell r="HY232">
            <v>0</v>
          </cell>
          <cell r="HZ232" t="str">
            <v>SEJ-W</v>
          </cell>
          <cell r="IA232">
            <v>0</v>
          </cell>
          <cell r="IB232" t="str">
            <v>IGR-W</v>
          </cell>
          <cell r="IC232">
            <v>0</v>
          </cell>
          <cell r="ID232" t="str">
            <v>SBO</v>
          </cell>
          <cell r="IE232">
            <v>0</v>
          </cell>
          <cell r="IF232" t="str">
            <v>PJO</v>
          </cell>
          <cell r="IG232">
            <v>0</v>
          </cell>
          <cell r="IH232" t="str">
            <v>PRA</v>
          </cell>
          <cell r="II232">
            <v>0</v>
          </cell>
          <cell r="IJ232" t="str">
            <v>JAW</v>
          </cell>
          <cell r="IK232">
            <v>0</v>
          </cell>
          <cell r="IL232" t="str">
            <v>ARB</v>
          </cell>
          <cell r="IM232">
            <v>0</v>
          </cell>
          <cell r="IN232" t="str">
            <v>PKM</v>
          </cell>
          <cell r="IO232">
            <v>0</v>
          </cell>
          <cell r="IP232" t="str">
            <v>MAT-P</v>
          </cell>
          <cell r="IQ232">
            <v>0</v>
          </cell>
          <cell r="IR232" t="str">
            <v>BIO-P</v>
          </cell>
          <cell r="IS232">
            <v>0</v>
          </cell>
          <cell r="IT232" t="str">
            <v>FIS-P</v>
          </cell>
          <cell r="IU232">
            <v>0</v>
          </cell>
          <cell r="IV232" t="str">
            <v>KIM-P</v>
          </cell>
          <cell r="IW232">
            <v>0</v>
          </cell>
          <cell r="IX232" t="str">
            <v>EKO-L</v>
          </cell>
          <cell r="IY232">
            <v>0</v>
          </cell>
          <cell r="IZ232" t="str">
            <v>IGR-L</v>
          </cell>
          <cell r="JA232">
            <v>0</v>
          </cell>
        </row>
        <row r="233">
          <cell r="Q233" t="str">
            <v/>
          </cell>
          <cell r="AB233">
            <v>230</v>
          </cell>
          <cell r="AC233">
            <v>39</v>
          </cell>
          <cell r="AD233">
            <v>3274</v>
          </cell>
          <cell r="AE233" t="str">
            <v>0008447179</v>
          </cell>
          <cell r="AF233" t="str">
            <v>ULFAN SANTOSO</v>
          </cell>
          <cell r="AG233" t="str">
            <v>L</v>
          </cell>
          <cell r="AH233" t="str">
            <v>10-AK.2</v>
          </cell>
          <cell r="AI233" t="str">
            <v>AGM</v>
          </cell>
          <cell r="AJ233">
            <v>0</v>
          </cell>
          <cell r="AK233">
            <v>0</v>
          </cell>
          <cell r="AL233">
            <v>0</v>
          </cell>
          <cell r="AM233">
            <v>0</v>
          </cell>
          <cell r="AN233">
            <v>0</v>
          </cell>
          <cell r="AO233" t="str">
            <v>PKN</v>
          </cell>
          <cell r="AP233">
            <v>0</v>
          </cell>
          <cell r="AQ233">
            <v>0</v>
          </cell>
          <cell r="AR233">
            <v>0</v>
          </cell>
          <cell r="AS233">
            <v>0</v>
          </cell>
          <cell r="AT233">
            <v>0</v>
          </cell>
          <cell r="AU233" t="str">
            <v>IND</v>
          </cell>
          <cell r="AV233">
            <v>0</v>
          </cell>
          <cell r="AW233">
            <v>0</v>
          </cell>
          <cell r="AX233">
            <v>0</v>
          </cell>
          <cell r="AY233">
            <v>0</v>
          </cell>
          <cell r="AZ233">
            <v>0</v>
          </cell>
          <cell r="BA233" t="str">
            <v>MAT</v>
          </cell>
          <cell r="BB233">
            <v>0</v>
          </cell>
          <cell r="BC233">
            <v>0</v>
          </cell>
          <cell r="BD233">
            <v>0</v>
          </cell>
          <cell r="BE233">
            <v>0</v>
          </cell>
          <cell r="BF233">
            <v>0</v>
          </cell>
          <cell r="BG233" t="str">
            <v>SEJ</v>
          </cell>
          <cell r="BH233">
            <v>0</v>
          </cell>
          <cell r="BI233">
            <v>0</v>
          </cell>
          <cell r="BJ233">
            <v>0</v>
          </cell>
          <cell r="BK233">
            <v>0</v>
          </cell>
          <cell r="BL233">
            <v>0</v>
          </cell>
          <cell r="BM233" t="str">
            <v>ING</v>
          </cell>
          <cell r="BN233">
            <v>0</v>
          </cell>
          <cell r="BO233">
            <v>0</v>
          </cell>
          <cell r="BP233">
            <v>0</v>
          </cell>
          <cell r="BQ233">
            <v>0</v>
          </cell>
          <cell r="BR233">
            <v>0</v>
          </cell>
          <cell r="BS233" t="str">
            <v>SBU</v>
          </cell>
          <cell r="BT233">
            <v>0</v>
          </cell>
          <cell r="BU233">
            <v>0</v>
          </cell>
          <cell r="BV233">
            <v>0</v>
          </cell>
          <cell r="BW233">
            <v>0</v>
          </cell>
          <cell r="BX233">
            <v>0</v>
          </cell>
          <cell r="BY233" t="str">
            <v>KWU</v>
          </cell>
          <cell r="BZ233">
            <v>0</v>
          </cell>
          <cell r="CA233">
            <v>0</v>
          </cell>
          <cell r="CB233">
            <v>0</v>
          </cell>
          <cell r="CC233">
            <v>0</v>
          </cell>
          <cell r="CD233">
            <v>0</v>
          </cell>
          <cell r="CE233" t="str">
            <v>POR</v>
          </cell>
          <cell r="CF233">
            <v>0</v>
          </cell>
          <cell r="CG233">
            <v>0</v>
          </cell>
          <cell r="CH233">
            <v>0</v>
          </cell>
          <cell r="CI233">
            <v>0</v>
          </cell>
          <cell r="CJ233">
            <v>0</v>
          </cell>
          <cell r="CK233" t="str">
            <v>JAW</v>
          </cell>
          <cell r="CL233">
            <v>0</v>
          </cell>
          <cell r="CM233">
            <v>0</v>
          </cell>
          <cell r="CN233">
            <v>0</v>
          </cell>
          <cell r="CO233">
            <v>0</v>
          </cell>
          <cell r="CP233">
            <v>0</v>
          </cell>
          <cell r="CQ233" t="str">
            <v>C11</v>
          </cell>
          <cell r="CR233">
            <v>0</v>
          </cell>
          <cell r="CS233">
            <v>0</v>
          </cell>
          <cell r="CT233">
            <v>0</v>
          </cell>
          <cell r="CU233">
            <v>0</v>
          </cell>
          <cell r="CV233">
            <v>0</v>
          </cell>
          <cell r="CW233" t="str">
            <v>C12</v>
          </cell>
          <cell r="CX233">
            <v>0</v>
          </cell>
          <cell r="CY233">
            <v>0</v>
          </cell>
          <cell r="CZ233">
            <v>0</v>
          </cell>
          <cell r="DA233">
            <v>0</v>
          </cell>
          <cell r="DB233">
            <v>0</v>
          </cell>
          <cell r="DC233" t="str">
            <v>C13</v>
          </cell>
          <cell r="DD233">
            <v>0</v>
          </cell>
          <cell r="DE233">
            <v>0</v>
          </cell>
          <cell r="DF233">
            <v>0</v>
          </cell>
          <cell r="DG233">
            <v>0</v>
          </cell>
          <cell r="DH233">
            <v>0</v>
          </cell>
          <cell r="DI233" t="str">
            <v>C21</v>
          </cell>
          <cell r="DJ233">
            <v>0</v>
          </cell>
          <cell r="DK233">
            <v>0</v>
          </cell>
          <cell r="DL233">
            <v>0</v>
          </cell>
          <cell r="DM233">
            <v>0</v>
          </cell>
          <cell r="DN233">
            <v>0</v>
          </cell>
          <cell r="DO233" t="str">
            <v>C22</v>
          </cell>
          <cell r="DP233">
            <v>0</v>
          </cell>
          <cell r="DQ233">
            <v>0</v>
          </cell>
          <cell r="DR233">
            <v>0</v>
          </cell>
          <cell r="DS233">
            <v>0</v>
          </cell>
          <cell r="DT233">
            <v>0</v>
          </cell>
          <cell r="DU233" t="str">
            <v>C23</v>
          </cell>
          <cell r="DV233">
            <v>0</v>
          </cell>
          <cell r="DW233">
            <v>0</v>
          </cell>
          <cell r="DX233">
            <v>0</v>
          </cell>
          <cell r="DY233">
            <v>0</v>
          </cell>
          <cell r="DZ233">
            <v>0</v>
          </cell>
          <cell r="EA233" t="str">
            <v>C24</v>
          </cell>
          <cell r="EB233">
            <v>0</v>
          </cell>
          <cell r="EC233">
            <v>0</v>
          </cell>
          <cell r="ED233">
            <v>0</v>
          </cell>
          <cell r="EE233">
            <v>0</v>
          </cell>
          <cell r="EF233">
            <v>0</v>
          </cell>
          <cell r="EG233" t="str">
            <v>C25</v>
          </cell>
          <cell r="EH233">
            <v>0</v>
          </cell>
          <cell r="EI233">
            <v>0</v>
          </cell>
          <cell r="EJ233">
            <v>0</v>
          </cell>
          <cell r="EK233">
            <v>0</v>
          </cell>
          <cell r="EL233">
            <v>0</v>
          </cell>
          <cell r="EM233" t="str">
            <v>C26</v>
          </cell>
          <cell r="EN233">
            <v>0</v>
          </cell>
          <cell r="EO233">
            <v>0</v>
          </cell>
          <cell r="EP233">
            <v>0</v>
          </cell>
          <cell r="EQ233">
            <v>0</v>
          </cell>
          <cell r="ER233">
            <v>0</v>
          </cell>
          <cell r="ES233" t="str">
            <v>C27</v>
          </cell>
          <cell r="ET233">
            <v>0</v>
          </cell>
          <cell r="EU233">
            <v>0</v>
          </cell>
          <cell r="EV233">
            <v>0</v>
          </cell>
          <cell r="EW233">
            <v>0</v>
          </cell>
          <cell r="EX233">
            <v>0</v>
          </cell>
          <cell r="EY233" t="str">
            <v>C31</v>
          </cell>
          <cell r="EZ233">
            <v>0</v>
          </cell>
          <cell r="FA233">
            <v>0</v>
          </cell>
          <cell r="FB233">
            <v>0</v>
          </cell>
          <cell r="FC233">
            <v>0</v>
          </cell>
          <cell r="FD233">
            <v>0</v>
          </cell>
          <cell r="FE233" t="str">
            <v>C32</v>
          </cell>
          <cell r="FF233">
            <v>0</v>
          </cell>
          <cell r="FG233">
            <v>0</v>
          </cell>
          <cell r="FH233">
            <v>0</v>
          </cell>
          <cell r="FI233">
            <v>0</v>
          </cell>
          <cell r="FJ233">
            <v>0</v>
          </cell>
          <cell r="FK233" t="str">
            <v>C33</v>
          </cell>
          <cell r="FL233">
            <v>0</v>
          </cell>
          <cell r="FM233">
            <v>0</v>
          </cell>
          <cell r="FN233">
            <v>0</v>
          </cell>
          <cell r="FO233">
            <v>0</v>
          </cell>
          <cell r="FP233">
            <v>0</v>
          </cell>
          <cell r="FQ233" t="str">
            <v>C34</v>
          </cell>
          <cell r="FR233">
            <v>0</v>
          </cell>
          <cell r="FS233">
            <v>0</v>
          </cell>
          <cell r="FT233">
            <v>0</v>
          </cell>
          <cell r="FU233">
            <v>0</v>
          </cell>
          <cell r="FV233">
            <v>0</v>
          </cell>
          <cell r="FW233" t="str">
            <v>C35</v>
          </cell>
          <cell r="FX233">
            <v>0</v>
          </cell>
          <cell r="FY233">
            <v>0</v>
          </cell>
          <cell r="FZ233">
            <v>0</v>
          </cell>
          <cell r="GA233">
            <v>0</v>
          </cell>
          <cell r="GB233">
            <v>0</v>
          </cell>
          <cell r="GC233" t="str">
            <v>C36</v>
          </cell>
          <cell r="GD233">
            <v>0</v>
          </cell>
          <cell r="GE233">
            <v>0</v>
          </cell>
          <cell r="GF233">
            <v>0</v>
          </cell>
          <cell r="GG233">
            <v>0</v>
          </cell>
          <cell r="GH233">
            <v>0</v>
          </cell>
          <cell r="GI233" t="str">
            <v>C37</v>
          </cell>
          <cell r="GJ233">
            <v>0</v>
          </cell>
          <cell r="GK233">
            <v>0</v>
          </cell>
          <cell r="GL233">
            <v>0</v>
          </cell>
          <cell r="GM233">
            <v>0</v>
          </cell>
          <cell r="GN233">
            <v>0</v>
          </cell>
          <cell r="GO233" t="str">
            <v>C38</v>
          </cell>
          <cell r="GP233">
            <v>0</v>
          </cell>
          <cell r="GQ233">
            <v>0</v>
          </cell>
          <cell r="GR233">
            <v>0</v>
          </cell>
          <cell r="GS233">
            <v>0</v>
          </cell>
          <cell r="GT233">
            <v>0</v>
          </cell>
          <cell r="GU233" t="str">
            <v>C39</v>
          </cell>
          <cell r="GV233">
            <v>0</v>
          </cell>
          <cell r="GW233">
            <v>0</v>
          </cell>
          <cell r="GX233">
            <v>0</v>
          </cell>
          <cell r="GY233">
            <v>0</v>
          </cell>
          <cell r="GZ233">
            <v>0</v>
          </cell>
          <cell r="HA233" t="str">
            <v>C310</v>
          </cell>
          <cell r="HB233">
            <v>0</v>
          </cell>
          <cell r="HG233" t="str">
            <v>C310</v>
          </cell>
          <cell r="HH233">
            <v>0</v>
          </cell>
          <cell r="HM233" t="str">
            <v/>
          </cell>
          <cell r="HN233" t="str">
            <v/>
          </cell>
          <cell r="HS233">
            <v>3274</v>
          </cell>
          <cell r="HT233" t="str">
            <v>PKN</v>
          </cell>
          <cell r="HU233">
            <v>0</v>
          </cell>
          <cell r="HV233" t="str">
            <v>IND</v>
          </cell>
          <cell r="HW233">
            <v>0</v>
          </cell>
          <cell r="HX233" t="str">
            <v>MAT-W</v>
          </cell>
          <cell r="HY233">
            <v>0</v>
          </cell>
          <cell r="HZ233" t="str">
            <v>SEJ-W</v>
          </cell>
          <cell r="IA233">
            <v>0</v>
          </cell>
          <cell r="IB233" t="str">
            <v>IGR-W</v>
          </cell>
          <cell r="IC233">
            <v>0</v>
          </cell>
          <cell r="ID233" t="str">
            <v>SBO</v>
          </cell>
          <cell r="IE233">
            <v>0</v>
          </cell>
          <cell r="IF233" t="str">
            <v>PJO</v>
          </cell>
          <cell r="IG233">
            <v>0</v>
          </cell>
          <cell r="IH233" t="str">
            <v>PRA</v>
          </cell>
          <cell r="II233">
            <v>0</v>
          </cell>
          <cell r="IJ233" t="str">
            <v>JAW</v>
          </cell>
          <cell r="IK233">
            <v>0</v>
          </cell>
          <cell r="IL233" t="str">
            <v>ARB</v>
          </cell>
          <cell r="IM233">
            <v>0</v>
          </cell>
          <cell r="IN233" t="str">
            <v>PKM</v>
          </cell>
          <cell r="IO233">
            <v>0</v>
          </cell>
          <cell r="IP233" t="str">
            <v>MAT-P</v>
          </cell>
          <cell r="IQ233">
            <v>0</v>
          </cell>
          <cell r="IR233" t="str">
            <v>BIO-P</v>
          </cell>
          <cell r="IS233">
            <v>0</v>
          </cell>
          <cell r="IT233" t="str">
            <v>FIS-P</v>
          </cell>
          <cell r="IU233">
            <v>0</v>
          </cell>
          <cell r="IV233" t="str">
            <v>KIM-P</v>
          </cell>
          <cell r="IW233">
            <v>0</v>
          </cell>
          <cell r="IX233" t="str">
            <v>EKO-L</v>
          </cell>
          <cell r="IY233">
            <v>0</v>
          </cell>
          <cell r="IZ233" t="str">
            <v>IGR-L</v>
          </cell>
          <cell r="JA233">
            <v>0</v>
          </cell>
        </row>
        <row r="234">
          <cell r="Q234" t="str">
            <v/>
          </cell>
          <cell r="AB234">
            <v>231</v>
          </cell>
          <cell r="AC234">
            <v>40</v>
          </cell>
          <cell r="AD234">
            <v>3275</v>
          </cell>
          <cell r="AE234" t="str">
            <v>0016563628</v>
          </cell>
          <cell r="AF234" t="str">
            <v>ZAINUN MASNUN</v>
          </cell>
          <cell r="AG234" t="str">
            <v>L</v>
          </cell>
          <cell r="AH234" t="str">
            <v>10-AK.2</v>
          </cell>
          <cell r="AI234" t="str">
            <v>AGM</v>
          </cell>
          <cell r="AJ234">
            <v>0</v>
          </cell>
          <cell r="AK234">
            <v>0</v>
          </cell>
          <cell r="AL234">
            <v>0</v>
          </cell>
          <cell r="AM234">
            <v>0</v>
          </cell>
          <cell r="AN234">
            <v>0</v>
          </cell>
          <cell r="AO234" t="str">
            <v>PKN</v>
          </cell>
          <cell r="AP234">
            <v>0</v>
          </cell>
          <cell r="AQ234">
            <v>0</v>
          </cell>
          <cell r="AR234">
            <v>0</v>
          </cell>
          <cell r="AS234">
            <v>0</v>
          </cell>
          <cell r="AT234">
            <v>0</v>
          </cell>
          <cell r="AU234" t="str">
            <v>IND</v>
          </cell>
          <cell r="AV234">
            <v>0</v>
          </cell>
          <cell r="AW234">
            <v>0</v>
          </cell>
          <cell r="AX234">
            <v>0</v>
          </cell>
          <cell r="AY234">
            <v>0</v>
          </cell>
          <cell r="AZ234">
            <v>0</v>
          </cell>
          <cell r="BA234" t="str">
            <v>MAT</v>
          </cell>
          <cell r="BB234">
            <v>0</v>
          </cell>
          <cell r="BC234">
            <v>0</v>
          </cell>
          <cell r="BD234">
            <v>0</v>
          </cell>
          <cell r="BE234">
            <v>0</v>
          </cell>
          <cell r="BF234">
            <v>0</v>
          </cell>
          <cell r="BG234" t="str">
            <v>SEJ</v>
          </cell>
          <cell r="BH234">
            <v>0</v>
          </cell>
          <cell r="BI234">
            <v>0</v>
          </cell>
          <cell r="BJ234">
            <v>0</v>
          </cell>
          <cell r="BK234">
            <v>0</v>
          </cell>
          <cell r="BL234">
            <v>0</v>
          </cell>
          <cell r="BM234" t="str">
            <v>ING</v>
          </cell>
          <cell r="BN234">
            <v>0</v>
          </cell>
          <cell r="BO234">
            <v>0</v>
          </cell>
          <cell r="BP234">
            <v>0</v>
          </cell>
          <cell r="BQ234">
            <v>0</v>
          </cell>
          <cell r="BR234">
            <v>0</v>
          </cell>
          <cell r="BS234" t="str">
            <v>SBU</v>
          </cell>
          <cell r="BT234">
            <v>0</v>
          </cell>
          <cell r="BU234">
            <v>0</v>
          </cell>
          <cell r="BV234">
            <v>0</v>
          </cell>
          <cell r="BW234">
            <v>0</v>
          </cell>
          <cell r="BX234">
            <v>0</v>
          </cell>
          <cell r="BY234" t="str">
            <v>KWU</v>
          </cell>
          <cell r="BZ234">
            <v>0</v>
          </cell>
          <cell r="CA234">
            <v>0</v>
          </cell>
          <cell r="CB234">
            <v>0</v>
          </cell>
          <cell r="CC234">
            <v>0</v>
          </cell>
          <cell r="CD234">
            <v>0</v>
          </cell>
          <cell r="CE234" t="str">
            <v>POR</v>
          </cell>
          <cell r="CF234">
            <v>0</v>
          </cell>
          <cell r="CG234">
            <v>0</v>
          </cell>
          <cell r="CH234">
            <v>0</v>
          </cell>
          <cell r="CI234">
            <v>0</v>
          </cell>
          <cell r="CJ234">
            <v>0</v>
          </cell>
          <cell r="CK234" t="str">
            <v>JAW</v>
          </cell>
          <cell r="CL234">
            <v>0</v>
          </cell>
          <cell r="CM234">
            <v>0</v>
          </cell>
          <cell r="CN234">
            <v>0</v>
          </cell>
          <cell r="CO234">
            <v>0</v>
          </cell>
          <cell r="CP234">
            <v>0</v>
          </cell>
          <cell r="CQ234" t="str">
            <v>C11</v>
          </cell>
          <cell r="CR234">
            <v>0</v>
          </cell>
          <cell r="CS234">
            <v>0</v>
          </cell>
          <cell r="CT234">
            <v>0</v>
          </cell>
          <cell r="CU234">
            <v>0</v>
          </cell>
          <cell r="CV234">
            <v>0</v>
          </cell>
          <cell r="CW234" t="str">
            <v>C12</v>
          </cell>
          <cell r="CX234">
            <v>0</v>
          </cell>
          <cell r="CY234">
            <v>0</v>
          </cell>
          <cell r="CZ234">
            <v>0</v>
          </cell>
          <cell r="DA234">
            <v>0</v>
          </cell>
          <cell r="DB234">
            <v>0</v>
          </cell>
          <cell r="DC234" t="str">
            <v>C13</v>
          </cell>
          <cell r="DD234">
            <v>0</v>
          </cell>
          <cell r="DE234">
            <v>0</v>
          </cell>
          <cell r="DF234">
            <v>0</v>
          </cell>
          <cell r="DG234">
            <v>0</v>
          </cell>
          <cell r="DH234">
            <v>0</v>
          </cell>
          <cell r="DI234" t="str">
            <v>C21</v>
          </cell>
          <cell r="DJ234">
            <v>0</v>
          </cell>
          <cell r="DK234">
            <v>0</v>
          </cell>
          <cell r="DL234">
            <v>0</v>
          </cell>
          <cell r="DM234">
            <v>0</v>
          </cell>
          <cell r="DN234">
            <v>0</v>
          </cell>
          <cell r="DO234" t="str">
            <v>C22</v>
          </cell>
          <cell r="DP234">
            <v>0</v>
          </cell>
          <cell r="DQ234">
            <v>0</v>
          </cell>
          <cell r="DR234">
            <v>0</v>
          </cell>
          <cell r="DS234">
            <v>0</v>
          </cell>
          <cell r="DT234">
            <v>0</v>
          </cell>
          <cell r="DU234" t="str">
            <v>C23</v>
          </cell>
          <cell r="DV234">
            <v>0</v>
          </cell>
          <cell r="DW234">
            <v>0</v>
          </cell>
          <cell r="DX234">
            <v>0</v>
          </cell>
          <cell r="DY234">
            <v>0</v>
          </cell>
          <cell r="DZ234">
            <v>0</v>
          </cell>
          <cell r="EA234" t="str">
            <v>C24</v>
          </cell>
          <cell r="EB234">
            <v>0</v>
          </cell>
          <cell r="EC234">
            <v>0</v>
          </cell>
          <cell r="ED234">
            <v>0</v>
          </cell>
          <cell r="EE234">
            <v>0</v>
          </cell>
          <cell r="EF234">
            <v>0</v>
          </cell>
          <cell r="EG234" t="str">
            <v>C25</v>
          </cell>
          <cell r="EH234">
            <v>0</v>
          </cell>
          <cell r="EI234">
            <v>0</v>
          </cell>
          <cell r="EJ234">
            <v>0</v>
          </cell>
          <cell r="EK234">
            <v>0</v>
          </cell>
          <cell r="EL234">
            <v>0</v>
          </cell>
          <cell r="EM234" t="str">
            <v>C26</v>
          </cell>
          <cell r="EN234">
            <v>0</v>
          </cell>
          <cell r="EO234">
            <v>0</v>
          </cell>
          <cell r="EP234">
            <v>0</v>
          </cell>
          <cell r="EQ234">
            <v>0</v>
          </cell>
          <cell r="ER234">
            <v>0</v>
          </cell>
          <cell r="ES234" t="str">
            <v>C27</v>
          </cell>
          <cell r="ET234">
            <v>0</v>
          </cell>
          <cell r="EU234">
            <v>0</v>
          </cell>
          <cell r="EV234">
            <v>0</v>
          </cell>
          <cell r="EW234">
            <v>0</v>
          </cell>
          <cell r="EX234">
            <v>0</v>
          </cell>
          <cell r="EY234" t="str">
            <v>C31</v>
          </cell>
          <cell r="EZ234">
            <v>0</v>
          </cell>
          <cell r="FA234">
            <v>0</v>
          </cell>
          <cell r="FB234">
            <v>0</v>
          </cell>
          <cell r="FC234">
            <v>0</v>
          </cell>
          <cell r="FD234">
            <v>0</v>
          </cell>
          <cell r="FE234" t="str">
            <v>C32</v>
          </cell>
          <cell r="FF234">
            <v>0</v>
          </cell>
          <cell r="FG234">
            <v>0</v>
          </cell>
          <cell r="FH234">
            <v>0</v>
          </cell>
          <cell r="FI234">
            <v>0</v>
          </cell>
          <cell r="FJ234">
            <v>0</v>
          </cell>
          <cell r="FK234" t="str">
            <v>C33</v>
          </cell>
          <cell r="FL234">
            <v>0</v>
          </cell>
          <cell r="FM234">
            <v>0</v>
          </cell>
          <cell r="FN234">
            <v>0</v>
          </cell>
          <cell r="FO234">
            <v>0</v>
          </cell>
          <cell r="FP234">
            <v>0</v>
          </cell>
          <cell r="FQ234" t="str">
            <v>C34</v>
          </cell>
          <cell r="FR234">
            <v>0</v>
          </cell>
          <cell r="FS234">
            <v>0</v>
          </cell>
          <cell r="FT234">
            <v>0</v>
          </cell>
          <cell r="FU234">
            <v>0</v>
          </cell>
          <cell r="FV234">
            <v>0</v>
          </cell>
          <cell r="FW234" t="str">
            <v>C35</v>
          </cell>
          <cell r="FX234">
            <v>0</v>
          </cell>
          <cell r="FY234">
            <v>0</v>
          </cell>
          <cell r="FZ234">
            <v>0</v>
          </cell>
          <cell r="GA234">
            <v>0</v>
          </cell>
          <cell r="GB234">
            <v>0</v>
          </cell>
          <cell r="GC234" t="str">
            <v>C36</v>
          </cell>
          <cell r="GD234">
            <v>0</v>
          </cell>
          <cell r="GE234">
            <v>0</v>
          </cell>
          <cell r="GF234">
            <v>0</v>
          </cell>
          <cell r="GG234">
            <v>0</v>
          </cell>
          <cell r="GH234">
            <v>0</v>
          </cell>
          <cell r="GI234" t="str">
            <v>C37</v>
          </cell>
          <cell r="GJ234">
            <v>0</v>
          </cell>
          <cell r="GK234">
            <v>0</v>
          </cell>
          <cell r="GL234">
            <v>0</v>
          </cell>
          <cell r="GM234">
            <v>0</v>
          </cell>
          <cell r="GN234">
            <v>0</v>
          </cell>
          <cell r="GO234" t="str">
            <v>C38</v>
          </cell>
          <cell r="GP234">
            <v>0</v>
          </cell>
          <cell r="GQ234">
            <v>0</v>
          </cell>
          <cell r="GR234">
            <v>0</v>
          </cell>
          <cell r="GS234">
            <v>0</v>
          </cell>
          <cell r="GT234">
            <v>0</v>
          </cell>
          <cell r="GU234" t="str">
            <v>C39</v>
          </cell>
          <cell r="GV234">
            <v>0</v>
          </cell>
          <cell r="GW234">
            <v>0</v>
          </cell>
          <cell r="GX234">
            <v>0</v>
          </cell>
          <cell r="GY234">
            <v>0</v>
          </cell>
          <cell r="GZ234">
            <v>0</v>
          </cell>
          <cell r="HA234" t="str">
            <v>C310</v>
          </cell>
          <cell r="HB234">
            <v>0</v>
          </cell>
          <cell r="HG234" t="str">
            <v>C310</v>
          </cell>
          <cell r="HH234">
            <v>0</v>
          </cell>
          <cell r="HM234" t="str">
            <v/>
          </cell>
          <cell r="HN234" t="str">
            <v/>
          </cell>
          <cell r="HS234">
            <v>3275</v>
          </cell>
          <cell r="HT234" t="str">
            <v>PKN</v>
          </cell>
          <cell r="HU234">
            <v>0</v>
          </cell>
          <cell r="HV234" t="str">
            <v>IND</v>
          </cell>
          <cell r="HW234">
            <v>0</v>
          </cell>
          <cell r="HX234" t="str">
            <v>MAT-W</v>
          </cell>
          <cell r="HY234">
            <v>0</v>
          </cell>
          <cell r="HZ234" t="str">
            <v>SEJ-W</v>
          </cell>
          <cell r="IA234">
            <v>0</v>
          </cell>
          <cell r="IB234" t="str">
            <v>IGR-W</v>
          </cell>
          <cell r="IC234">
            <v>0</v>
          </cell>
          <cell r="ID234" t="str">
            <v>SBO</v>
          </cell>
          <cell r="IE234">
            <v>0</v>
          </cell>
          <cell r="IF234" t="str">
            <v>PJO</v>
          </cell>
          <cell r="IG234">
            <v>0</v>
          </cell>
          <cell r="IH234" t="str">
            <v>PRA</v>
          </cell>
          <cell r="II234">
            <v>0</v>
          </cell>
          <cell r="IJ234" t="str">
            <v>JAW</v>
          </cell>
          <cell r="IK234">
            <v>0</v>
          </cell>
          <cell r="IL234" t="str">
            <v>ARB</v>
          </cell>
          <cell r="IM234">
            <v>0</v>
          </cell>
          <cell r="IN234" t="str">
            <v>PKM</v>
          </cell>
          <cell r="IO234">
            <v>0</v>
          </cell>
          <cell r="IP234" t="str">
            <v>MAT-P</v>
          </cell>
          <cell r="IQ234">
            <v>0</v>
          </cell>
          <cell r="IR234" t="str">
            <v>BIO-P</v>
          </cell>
          <cell r="IS234">
            <v>0</v>
          </cell>
          <cell r="IT234" t="str">
            <v>FIS-P</v>
          </cell>
          <cell r="IU234">
            <v>0</v>
          </cell>
          <cell r="IV234" t="str">
            <v>KIM-P</v>
          </cell>
          <cell r="IW234">
            <v>0</v>
          </cell>
          <cell r="IX234" t="str">
            <v>EKO-L</v>
          </cell>
          <cell r="IY234">
            <v>0</v>
          </cell>
          <cell r="IZ234" t="str">
            <v>IGR-L</v>
          </cell>
          <cell r="JA234">
            <v>0</v>
          </cell>
        </row>
        <row r="235">
          <cell r="Q235">
            <v>232</v>
          </cell>
          <cell r="AB235">
            <v>232</v>
          </cell>
          <cell r="AC235">
            <v>1</v>
          </cell>
          <cell r="AD235">
            <v>3276</v>
          </cell>
          <cell r="AE235" t="str">
            <v>0011371953</v>
          </cell>
          <cell r="AF235" t="str">
            <v>ADISTA ERLANGGA</v>
          </cell>
          <cell r="AG235" t="str">
            <v>L</v>
          </cell>
          <cell r="AH235" t="str">
            <v>10-AK.3</v>
          </cell>
          <cell r="AI235" t="str">
            <v>AGM</v>
          </cell>
          <cell r="AJ235">
            <v>0</v>
          </cell>
          <cell r="AK235">
            <v>0</v>
          </cell>
          <cell r="AL235">
            <v>0</v>
          </cell>
          <cell r="AM235">
            <v>0</v>
          </cell>
          <cell r="AN235">
            <v>0</v>
          </cell>
          <cell r="AO235" t="str">
            <v>PKN</v>
          </cell>
          <cell r="AP235">
            <v>0</v>
          </cell>
          <cell r="AQ235">
            <v>0</v>
          </cell>
          <cell r="AR235">
            <v>0</v>
          </cell>
          <cell r="AS235">
            <v>0</v>
          </cell>
          <cell r="AT235">
            <v>0</v>
          </cell>
          <cell r="AU235" t="str">
            <v>IND</v>
          </cell>
          <cell r="AV235">
            <v>0</v>
          </cell>
          <cell r="AW235">
            <v>0</v>
          </cell>
          <cell r="AX235">
            <v>0</v>
          </cell>
          <cell r="AY235">
            <v>0</v>
          </cell>
          <cell r="AZ235">
            <v>0</v>
          </cell>
          <cell r="BA235" t="str">
            <v>MAT</v>
          </cell>
          <cell r="BB235">
            <v>0</v>
          </cell>
          <cell r="BC235">
            <v>0</v>
          </cell>
          <cell r="BD235">
            <v>0</v>
          </cell>
          <cell r="BE235">
            <v>0</v>
          </cell>
          <cell r="BF235">
            <v>0</v>
          </cell>
          <cell r="BG235" t="str">
            <v>SEJ</v>
          </cell>
          <cell r="BH235">
            <v>0</v>
          </cell>
          <cell r="BI235">
            <v>0</v>
          </cell>
          <cell r="BJ235">
            <v>0</v>
          </cell>
          <cell r="BK235">
            <v>0</v>
          </cell>
          <cell r="BL235">
            <v>0</v>
          </cell>
          <cell r="BM235" t="str">
            <v>ING</v>
          </cell>
          <cell r="BN235">
            <v>0</v>
          </cell>
          <cell r="BO235">
            <v>0</v>
          </cell>
          <cell r="BP235">
            <v>0</v>
          </cell>
          <cell r="BQ235">
            <v>0</v>
          </cell>
          <cell r="BR235">
            <v>0</v>
          </cell>
          <cell r="BS235" t="str">
            <v>SBU</v>
          </cell>
          <cell r="BT235">
            <v>0</v>
          </cell>
          <cell r="BU235">
            <v>0</v>
          </cell>
          <cell r="BV235">
            <v>0</v>
          </cell>
          <cell r="BW235">
            <v>0</v>
          </cell>
          <cell r="BX235">
            <v>0</v>
          </cell>
          <cell r="BY235" t="str">
            <v>KWU</v>
          </cell>
          <cell r="BZ235">
            <v>0</v>
          </cell>
          <cell r="CA235">
            <v>0</v>
          </cell>
          <cell r="CB235">
            <v>0</v>
          </cell>
          <cell r="CC235">
            <v>0</v>
          </cell>
          <cell r="CD235">
            <v>0</v>
          </cell>
          <cell r="CE235" t="str">
            <v>POR</v>
          </cell>
          <cell r="CF235">
            <v>0</v>
          </cell>
          <cell r="CG235">
            <v>0</v>
          </cell>
          <cell r="CH235">
            <v>0</v>
          </cell>
          <cell r="CI235">
            <v>0</v>
          </cell>
          <cell r="CJ235">
            <v>0</v>
          </cell>
          <cell r="CK235" t="str">
            <v>JAW</v>
          </cell>
          <cell r="CL235">
            <v>0</v>
          </cell>
          <cell r="CM235">
            <v>0</v>
          </cell>
          <cell r="CN235">
            <v>0</v>
          </cell>
          <cell r="CO235">
            <v>0</v>
          </cell>
          <cell r="CP235">
            <v>0</v>
          </cell>
          <cell r="CQ235" t="str">
            <v>C11</v>
          </cell>
          <cell r="CR235">
            <v>0</v>
          </cell>
          <cell r="CS235">
            <v>0</v>
          </cell>
          <cell r="CT235">
            <v>0</v>
          </cell>
          <cell r="CU235">
            <v>0</v>
          </cell>
          <cell r="CV235">
            <v>0</v>
          </cell>
          <cell r="CW235" t="str">
            <v>C12</v>
          </cell>
          <cell r="CX235">
            <v>0</v>
          </cell>
          <cell r="CY235">
            <v>0</v>
          </cell>
          <cell r="CZ235">
            <v>0</v>
          </cell>
          <cell r="DA235">
            <v>0</v>
          </cell>
          <cell r="DB235">
            <v>0</v>
          </cell>
          <cell r="DC235" t="str">
            <v>C13</v>
          </cell>
          <cell r="DD235">
            <v>0</v>
          </cell>
          <cell r="DE235">
            <v>0</v>
          </cell>
          <cell r="DF235">
            <v>0</v>
          </cell>
          <cell r="DG235">
            <v>0</v>
          </cell>
          <cell r="DH235">
            <v>0</v>
          </cell>
          <cell r="DI235" t="str">
            <v>C21</v>
          </cell>
          <cell r="DJ235">
            <v>0</v>
          </cell>
          <cell r="DK235">
            <v>0</v>
          </cell>
          <cell r="DL235">
            <v>0</v>
          </cell>
          <cell r="DM235">
            <v>0</v>
          </cell>
          <cell r="DN235">
            <v>0</v>
          </cell>
          <cell r="DO235" t="str">
            <v>C22</v>
          </cell>
          <cell r="DP235">
            <v>0</v>
          </cell>
          <cell r="DQ235">
            <v>0</v>
          </cell>
          <cell r="DR235">
            <v>0</v>
          </cell>
          <cell r="DS235">
            <v>0</v>
          </cell>
          <cell r="DT235">
            <v>0</v>
          </cell>
          <cell r="DU235" t="str">
            <v>C23</v>
          </cell>
          <cell r="DV235">
            <v>0</v>
          </cell>
          <cell r="DW235">
            <v>0</v>
          </cell>
          <cell r="DX235">
            <v>0</v>
          </cell>
          <cell r="DY235">
            <v>0</v>
          </cell>
          <cell r="DZ235">
            <v>0</v>
          </cell>
          <cell r="EA235" t="str">
            <v>C24</v>
          </cell>
          <cell r="EB235">
            <v>0</v>
          </cell>
          <cell r="EC235">
            <v>0</v>
          </cell>
          <cell r="ED235">
            <v>0</v>
          </cell>
          <cell r="EE235">
            <v>0</v>
          </cell>
          <cell r="EF235">
            <v>0</v>
          </cell>
          <cell r="EG235" t="str">
            <v>C25</v>
          </cell>
          <cell r="EH235">
            <v>0</v>
          </cell>
          <cell r="EI235">
            <v>0</v>
          </cell>
          <cell r="EJ235">
            <v>0</v>
          </cell>
          <cell r="EK235">
            <v>0</v>
          </cell>
          <cell r="EL235">
            <v>0</v>
          </cell>
          <cell r="EM235" t="str">
            <v>C26</v>
          </cell>
          <cell r="EN235">
            <v>0</v>
          </cell>
          <cell r="EO235">
            <v>0</v>
          </cell>
          <cell r="EP235">
            <v>0</v>
          </cell>
          <cell r="EQ235">
            <v>0</v>
          </cell>
          <cell r="ER235">
            <v>0</v>
          </cell>
          <cell r="ES235" t="str">
            <v>C27</v>
          </cell>
          <cell r="ET235">
            <v>0</v>
          </cell>
          <cell r="EU235">
            <v>0</v>
          </cell>
          <cell r="EV235">
            <v>0</v>
          </cell>
          <cell r="EW235">
            <v>0</v>
          </cell>
          <cell r="EX235">
            <v>0</v>
          </cell>
          <cell r="EY235" t="str">
            <v>C31</v>
          </cell>
          <cell r="EZ235">
            <v>0</v>
          </cell>
          <cell r="FA235">
            <v>0</v>
          </cell>
          <cell r="FB235">
            <v>0</v>
          </cell>
          <cell r="FC235">
            <v>0</v>
          </cell>
          <cell r="FD235">
            <v>0</v>
          </cell>
          <cell r="FE235" t="str">
            <v>C32</v>
          </cell>
          <cell r="FF235">
            <v>0</v>
          </cell>
          <cell r="FG235">
            <v>0</v>
          </cell>
          <cell r="FH235">
            <v>0</v>
          </cell>
          <cell r="FI235">
            <v>0</v>
          </cell>
          <cell r="FJ235">
            <v>0</v>
          </cell>
          <cell r="FK235" t="str">
            <v>C33</v>
          </cell>
          <cell r="FL235">
            <v>0</v>
          </cell>
          <cell r="FM235">
            <v>0</v>
          </cell>
          <cell r="FN235">
            <v>0</v>
          </cell>
          <cell r="FO235">
            <v>0</v>
          </cell>
          <cell r="FP235">
            <v>0</v>
          </cell>
          <cell r="FQ235" t="str">
            <v>C34</v>
          </cell>
          <cell r="FR235">
            <v>0</v>
          </cell>
          <cell r="FS235">
            <v>0</v>
          </cell>
          <cell r="FT235">
            <v>0</v>
          </cell>
          <cell r="FU235">
            <v>0</v>
          </cell>
          <cell r="FV235">
            <v>0</v>
          </cell>
          <cell r="FW235" t="str">
            <v>C35</v>
          </cell>
          <cell r="FX235">
            <v>0</v>
          </cell>
          <cell r="FY235">
            <v>0</v>
          </cell>
          <cell r="FZ235">
            <v>0</v>
          </cell>
          <cell r="GA235">
            <v>0</v>
          </cell>
          <cell r="GB235">
            <v>0</v>
          </cell>
          <cell r="GC235" t="str">
            <v>C36</v>
          </cell>
          <cell r="GD235">
            <v>0</v>
          </cell>
          <cell r="GE235">
            <v>0</v>
          </cell>
          <cell r="GF235">
            <v>0</v>
          </cell>
          <cell r="GG235">
            <v>0</v>
          </cell>
          <cell r="GH235">
            <v>0</v>
          </cell>
          <cell r="GI235" t="str">
            <v>C37</v>
          </cell>
          <cell r="GJ235">
            <v>0</v>
          </cell>
          <cell r="GK235">
            <v>0</v>
          </cell>
          <cell r="GL235">
            <v>0</v>
          </cell>
          <cell r="GM235">
            <v>0</v>
          </cell>
          <cell r="GN235">
            <v>0</v>
          </cell>
          <cell r="GO235" t="str">
            <v>C38</v>
          </cell>
          <cell r="GP235">
            <v>0</v>
          </cell>
          <cell r="GQ235">
            <v>0</v>
          </cell>
          <cell r="GR235">
            <v>0</v>
          </cell>
          <cell r="GS235">
            <v>0</v>
          </cell>
          <cell r="GT235">
            <v>0</v>
          </cell>
          <cell r="GU235" t="str">
            <v>C39</v>
          </cell>
          <cell r="GV235">
            <v>0</v>
          </cell>
          <cell r="GW235">
            <v>0</v>
          </cell>
          <cell r="GX235">
            <v>0</v>
          </cell>
          <cell r="GY235">
            <v>0</v>
          </cell>
          <cell r="GZ235">
            <v>0</v>
          </cell>
          <cell r="HA235" t="str">
            <v>C310</v>
          </cell>
          <cell r="HB235">
            <v>0</v>
          </cell>
          <cell r="HG235" t="str">
            <v>C310</v>
          </cell>
          <cell r="HH235">
            <v>0</v>
          </cell>
          <cell r="HM235" t="str">
            <v/>
          </cell>
          <cell r="HN235" t="str">
            <v/>
          </cell>
          <cell r="HS235">
            <v>3276</v>
          </cell>
          <cell r="HT235" t="str">
            <v>PKN</v>
          </cell>
          <cell r="HU235">
            <v>0</v>
          </cell>
          <cell r="HV235" t="str">
            <v>IND</v>
          </cell>
          <cell r="HW235">
            <v>0</v>
          </cell>
          <cell r="HX235" t="str">
            <v>MAT-W</v>
          </cell>
          <cell r="HY235">
            <v>0</v>
          </cell>
          <cell r="HZ235" t="str">
            <v>SEJ-W</v>
          </cell>
          <cell r="IA235">
            <v>0</v>
          </cell>
          <cell r="IB235" t="str">
            <v>IGR-W</v>
          </cell>
          <cell r="IC235">
            <v>0</v>
          </cell>
          <cell r="ID235" t="str">
            <v>SBO</v>
          </cell>
          <cell r="IE235">
            <v>0</v>
          </cell>
          <cell r="IF235" t="str">
            <v>PJO</v>
          </cell>
          <cell r="IG235">
            <v>0</v>
          </cell>
          <cell r="IH235" t="str">
            <v>PRA</v>
          </cell>
          <cell r="II235">
            <v>0</v>
          </cell>
          <cell r="IJ235" t="str">
            <v>JAW</v>
          </cell>
          <cell r="IK235">
            <v>0</v>
          </cell>
          <cell r="IL235" t="str">
            <v>ARB</v>
          </cell>
          <cell r="IM235">
            <v>0</v>
          </cell>
          <cell r="IN235" t="str">
            <v>PKM</v>
          </cell>
          <cell r="IO235">
            <v>0</v>
          </cell>
          <cell r="IP235" t="str">
            <v>MAT-P</v>
          </cell>
          <cell r="IQ235">
            <v>0</v>
          </cell>
          <cell r="IR235" t="str">
            <v>BIO-P</v>
          </cell>
          <cell r="IS235">
            <v>0</v>
          </cell>
          <cell r="IT235" t="str">
            <v>FIS-P</v>
          </cell>
          <cell r="IU235">
            <v>0</v>
          </cell>
          <cell r="IV235" t="str">
            <v>KIM-P</v>
          </cell>
          <cell r="IW235">
            <v>0</v>
          </cell>
          <cell r="IX235" t="str">
            <v>EKO-L</v>
          </cell>
          <cell r="IY235">
            <v>0</v>
          </cell>
          <cell r="IZ235" t="str">
            <v>IGR-L</v>
          </cell>
          <cell r="JA235">
            <v>0</v>
          </cell>
        </row>
        <row r="236">
          <cell r="Q236">
            <v>233</v>
          </cell>
          <cell r="AB236">
            <v>233</v>
          </cell>
          <cell r="AC236">
            <v>2</v>
          </cell>
          <cell r="AD236">
            <v>3277</v>
          </cell>
          <cell r="AE236" t="str">
            <v>0001016965</v>
          </cell>
          <cell r="AF236" t="str">
            <v>AHMAD IFANI</v>
          </cell>
          <cell r="AG236" t="str">
            <v>L</v>
          </cell>
          <cell r="AH236" t="str">
            <v>10-AK.3</v>
          </cell>
          <cell r="AI236" t="str">
            <v>AGM</v>
          </cell>
          <cell r="AJ236">
            <v>0</v>
          </cell>
          <cell r="AK236">
            <v>0</v>
          </cell>
          <cell r="AL236">
            <v>0</v>
          </cell>
          <cell r="AM236">
            <v>0</v>
          </cell>
          <cell r="AN236">
            <v>0</v>
          </cell>
          <cell r="AO236" t="str">
            <v>PKN</v>
          </cell>
          <cell r="AP236">
            <v>0</v>
          </cell>
          <cell r="AQ236">
            <v>0</v>
          </cell>
          <cell r="AR236">
            <v>0</v>
          </cell>
          <cell r="AS236">
            <v>0</v>
          </cell>
          <cell r="AT236">
            <v>0</v>
          </cell>
          <cell r="AU236" t="str">
            <v>IND</v>
          </cell>
          <cell r="AV236">
            <v>0</v>
          </cell>
          <cell r="AW236">
            <v>0</v>
          </cell>
          <cell r="AX236">
            <v>0</v>
          </cell>
          <cell r="AY236">
            <v>0</v>
          </cell>
          <cell r="AZ236">
            <v>0</v>
          </cell>
          <cell r="BA236" t="str">
            <v>MAT</v>
          </cell>
          <cell r="BB236">
            <v>0</v>
          </cell>
          <cell r="BC236">
            <v>0</v>
          </cell>
          <cell r="BD236">
            <v>0</v>
          </cell>
          <cell r="BE236">
            <v>0</v>
          </cell>
          <cell r="BF236">
            <v>0</v>
          </cell>
          <cell r="BG236" t="str">
            <v>SEJ</v>
          </cell>
          <cell r="BH236">
            <v>0</v>
          </cell>
          <cell r="BI236">
            <v>0</v>
          </cell>
          <cell r="BJ236">
            <v>0</v>
          </cell>
          <cell r="BK236">
            <v>0</v>
          </cell>
          <cell r="BL236">
            <v>0</v>
          </cell>
          <cell r="BM236" t="str">
            <v>ING</v>
          </cell>
          <cell r="BN236">
            <v>0</v>
          </cell>
          <cell r="BO236">
            <v>0</v>
          </cell>
          <cell r="BP236">
            <v>0</v>
          </cell>
          <cell r="BQ236">
            <v>0</v>
          </cell>
          <cell r="BR236">
            <v>0</v>
          </cell>
          <cell r="BS236" t="str">
            <v>SBU</v>
          </cell>
          <cell r="BT236">
            <v>0</v>
          </cell>
          <cell r="BU236">
            <v>0</v>
          </cell>
          <cell r="BV236">
            <v>0</v>
          </cell>
          <cell r="BW236">
            <v>0</v>
          </cell>
          <cell r="BX236">
            <v>0</v>
          </cell>
          <cell r="BY236" t="str">
            <v>KWU</v>
          </cell>
          <cell r="BZ236">
            <v>0</v>
          </cell>
          <cell r="CA236">
            <v>0</v>
          </cell>
          <cell r="CB236">
            <v>0</v>
          </cell>
          <cell r="CC236">
            <v>0</v>
          </cell>
          <cell r="CD236">
            <v>0</v>
          </cell>
          <cell r="CE236" t="str">
            <v>POR</v>
          </cell>
          <cell r="CF236">
            <v>0</v>
          </cell>
          <cell r="CG236">
            <v>0</v>
          </cell>
          <cell r="CH236">
            <v>0</v>
          </cell>
          <cell r="CI236">
            <v>0</v>
          </cell>
          <cell r="CJ236">
            <v>0</v>
          </cell>
          <cell r="CK236" t="str">
            <v>JAW</v>
          </cell>
          <cell r="CL236">
            <v>0</v>
          </cell>
          <cell r="CM236">
            <v>0</v>
          </cell>
          <cell r="CN236">
            <v>0</v>
          </cell>
          <cell r="CO236">
            <v>0</v>
          </cell>
          <cell r="CP236">
            <v>0</v>
          </cell>
          <cell r="CQ236" t="str">
            <v>C11</v>
          </cell>
          <cell r="CR236">
            <v>0</v>
          </cell>
          <cell r="CS236">
            <v>0</v>
          </cell>
          <cell r="CT236">
            <v>0</v>
          </cell>
          <cell r="CU236">
            <v>0</v>
          </cell>
          <cell r="CV236">
            <v>0</v>
          </cell>
          <cell r="CW236" t="str">
            <v>C12</v>
          </cell>
          <cell r="CX236">
            <v>0</v>
          </cell>
          <cell r="CY236">
            <v>0</v>
          </cell>
          <cell r="CZ236">
            <v>0</v>
          </cell>
          <cell r="DA236">
            <v>0</v>
          </cell>
          <cell r="DB236">
            <v>0</v>
          </cell>
          <cell r="DC236" t="str">
            <v>C13</v>
          </cell>
          <cell r="DD236">
            <v>0</v>
          </cell>
          <cell r="DE236">
            <v>0</v>
          </cell>
          <cell r="DF236">
            <v>0</v>
          </cell>
          <cell r="DG236">
            <v>0</v>
          </cell>
          <cell r="DH236">
            <v>0</v>
          </cell>
          <cell r="DI236" t="str">
            <v>C21</v>
          </cell>
          <cell r="DJ236">
            <v>0</v>
          </cell>
          <cell r="DK236">
            <v>0</v>
          </cell>
          <cell r="DL236">
            <v>0</v>
          </cell>
          <cell r="DM236">
            <v>0</v>
          </cell>
          <cell r="DN236">
            <v>0</v>
          </cell>
          <cell r="DO236" t="str">
            <v>C22</v>
          </cell>
          <cell r="DP236">
            <v>0</v>
          </cell>
          <cell r="DQ236">
            <v>0</v>
          </cell>
          <cell r="DR236">
            <v>0</v>
          </cell>
          <cell r="DS236">
            <v>0</v>
          </cell>
          <cell r="DT236">
            <v>0</v>
          </cell>
          <cell r="DU236" t="str">
            <v>C23</v>
          </cell>
          <cell r="DV236">
            <v>0</v>
          </cell>
          <cell r="DW236">
            <v>0</v>
          </cell>
          <cell r="DX236">
            <v>0</v>
          </cell>
          <cell r="DY236">
            <v>0</v>
          </cell>
          <cell r="DZ236">
            <v>0</v>
          </cell>
          <cell r="EA236" t="str">
            <v>C24</v>
          </cell>
          <cell r="EB236">
            <v>0</v>
          </cell>
          <cell r="EC236">
            <v>0</v>
          </cell>
          <cell r="ED236">
            <v>0</v>
          </cell>
          <cell r="EE236">
            <v>0</v>
          </cell>
          <cell r="EF236">
            <v>0</v>
          </cell>
          <cell r="EG236" t="str">
            <v>C25</v>
          </cell>
          <cell r="EH236">
            <v>0</v>
          </cell>
          <cell r="EI236">
            <v>0</v>
          </cell>
          <cell r="EJ236">
            <v>0</v>
          </cell>
          <cell r="EK236">
            <v>0</v>
          </cell>
          <cell r="EL236">
            <v>0</v>
          </cell>
          <cell r="EM236" t="str">
            <v>C26</v>
          </cell>
          <cell r="EN236">
            <v>0</v>
          </cell>
          <cell r="EO236">
            <v>0</v>
          </cell>
          <cell r="EP236">
            <v>0</v>
          </cell>
          <cell r="EQ236">
            <v>0</v>
          </cell>
          <cell r="ER236">
            <v>0</v>
          </cell>
          <cell r="ES236" t="str">
            <v>C27</v>
          </cell>
          <cell r="ET236">
            <v>0</v>
          </cell>
          <cell r="EU236">
            <v>0</v>
          </cell>
          <cell r="EV236">
            <v>0</v>
          </cell>
          <cell r="EW236">
            <v>0</v>
          </cell>
          <cell r="EX236">
            <v>0</v>
          </cell>
          <cell r="EY236" t="str">
            <v>C31</v>
          </cell>
          <cell r="EZ236">
            <v>0</v>
          </cell>
          <cell r="FA236">
            <v>0</v>
          </cell>
          <cell r="FB236">
            <v>0</v>
          </cell>
          <cell r="FC236">
            <v>0</v>
          </cell>
          <cell r="FD236">
            <v>0</v>
          </cell>
          <cell r="FE236" t="str">
            <v>C32</v>
          </cell>
          <cell r="FF236">
            <v>0</v>
          </cell>
          <cell r="FG236">
            <v>0</v>
          </cell>
          <cell r="FH236">
            <v>0</v>
          </cell>
          <cell r="FI236">
            <v>0</v>
          </cell>
          <cell r="FJ236">
            <v>0</v>
          </cell>
          <cell r="FK236" t="str">
            <v>C33</v>
          </cell>
          <cell r="FL236">
            <v>0</v>
          </cell>
          <cell r="FM236">
            <v>0</v>
          </cell>
          <cell r="FN236">
            <v>0</v>
          </cell>
          <cell r="FO236">
            <v>0</v>
          </cell>
          <cell r="FP236">
            <v>0</v>
          </cell>
          <cell r="FQ236" t="str">
            <v>C34</v>
          </cell>
          <cell r="FR236">
            <v>0</v>
          </cell>
          <cell r="FS236">
            <v>0</v>
          </cell>
          <cell r="FT236">
            <v>0</v>
          </cell>
          <cell r="FU236">
            <v>0</v>
          </cell>
          <cell r="FV236">
            <v>0</v>
          </cell>
          <cell r="FW236" t="str">
            <v>C35</v>
          </cell>
          <cell r="FX236">
            <v>0</v>
          </cell>
          <cell r="FY236">
            <v>0</v>
          </cell>
          <cell r="FZ236">
            <v>0</v>
          </cell>
          <cell r="GA236">
            <v>0</v>
          </cell>
          <cell r="GB236">
            <v>0</v>
          </cell>
          <cell r="GC236" t="str">
            <v>C36</v>
          </cell>
          <cell r="GD236">
            <v>0</v>
          </cell>
          <cell r="GE236">
            <v>0</v>
          </cell>
          <cell r="GF236">
            <v>0</v>
          </cell>
          <cell r="GG236">
            <v>0</v>
          </cell>
          <cell r="GH236">
            <v>0</v>
          </cell>
          <cell r="GI236" t="str">
            <v>C37</v>
          </cell>
          <cell r="GJ236">
            <v>0</v>
          </cell>
          <cell r="GK236">
            <v>0</v>
          </cell>
          <cell r="GL236">
            <v>0</v>
          </cell>
          <cell r="GM236">
            <v>0</v>
          </cell>
          <cell r="GN236">
            <v>0</v>
          </cell>
          <cell r="GO236" t="str">
            <v>C38</v>
          </cell>
          <cell r="GP236">
            <v>0</v>
          </cell>
          <cell r="GQ236">
            <v>0</v>
          </cell>
          <cell r="GR236">
            <v>0</v>
          </cell>
          <cell r="GS236">
            <v>0</v>
          </cell>
          <cell r="GT236">
            <v>0</v>
          </cell>
          <cell r="GU236" t="str">
            <v>C39</v>
          </cell>
          <cell r="GV236">
            <v>0</v>
          </cell>
          <cell r="GW236">
            <v>0</v>
          </cell>
          <cell r="GX236">
            <v>0</v>
          </cell>
          <cell r="GY236">
            <v>0</v>
          </cell>
          <cell r="GZ236">
            <v>0</v>
          </cell>
          <cell r="HA236" t="str">
            <v>C310</v>
          </cell>
          <cell r="HB236">
            <v>0</v>
          </cell>
          <cell r="HG236" t="str">
            <v>C310</v>
          </cell>
          <cell r="HH236">
            <v>0</v>
          </cell>
          <cell r="HM236" t="str">
            <v/>
          </cell>
          <cell r="HN236" t="str">
            <v/>
          </cell>
          <cell r="HS236">
            <v>3277</v>
          </cell>
          <cell r="HT236" t="str">
            <v>PKN</v>
          </cell>
          <cell r="HU236">
            <v>0</v>
          </cell>
          <cell r="HV236" t="str">
            <v>IND</v>
          </cell>
          <cell r="HW236">
            <v>0</v>
          </cell>
          <cell r="HX236" t="str">
            <v>MAT-W</v>
          </cell>
          <cell r="HY236">
            <v>0</v>
          </cell>
          <cell r="HZ236" t="str">
            <v>SEJ-W</v>
          </cell>
          <cell r="IA236">
            <v>0</v>
          </cell>
          <cell r="IB236" t="str">
            <v>IGR-W</v>
          </cell>
          <cell r="IC236">
            <v>0</v>
          </cell>
          <cell r="ID236" t="str">
            <v>SBO</v>
          </cell>
          <cell r="IE236">
            <v>0</v>
          </cell>
          <cell r="IF236" t="str">
            <v>PJO</v>
          </cell>
          <cell r="IG236">
            <v>0</v>
          </cell>
          <cell r="IH236" t="str">
            <v>PRA</v>
          </cell>
          <cell r="II236">
            <v>0</v>
          </cell>
          <cell r="IJ236" t="str">
            <v>JAW</v>
          </cell>
          <cell r="IK236">
            <v>0</v>
          </cell>
          <cell r="IL236" t="str">
            <v>ARB</v>
          </cell>
          <cell r="IM236">
            <v>0</v>
          </cell>
          <cell r="IN236" t="str">
            <v>PKM</v>
          </cell>
          <cell r="IO236">
            <v>0</v>
          </cell>
          <cell r="IP236" t="str">
            <v>MAT-P</v>
          </cell>
          <cell r="IQ236">
            <v>0</v>
          </cell>
          <cell r="IR236" t="str">
            <v>BIO-P</v>
          </cell>
          <cell r="IS236">
            <v>0</v>
          </cell>
          <cell r="IT236" t="str">
            <v>FIS-P</v>
          </cell>
          <cell r="IU236">
            <v>0</v>
          </cell>
          <cell r="IV236" t="str">
            <v>KIM-P</v>
          </cell>
          <cell r="IW236">
            <v>0</v>
          </cell>
          <cell r="IX236" t="str">
            <v>EKO-L</v>
          </cell>
          <cell r="IY236">
            <v>0</v>
          </cell>
          <cell r="IZ236" t="str">
            <v>IGR-L</v>
          </cell>
          <cell r="JA236">
            <v>0</v>
          </cell>
        </row>
        <row r="237">
          <cell r="Q237">
            <v>234</v>
          </cell>
          <cell r="AB237">
            <v>234</v>
          </cell>
          <cell r="AC237">
            <v>3</v>
          </cell>
          <cell r="AD237">
            <v>3278</v>
          </cell>
          <cell r="AE237" t="str">
            <v>9997451494</v>
          </cell>
          <cell r="AF237" t="str">
            <v>AHMAD MA'MUN</v>
          </cell>
          <cell r="AG237" t="str">
            <v>L</v>
          </cell>
          <cell r="AH237" t="str">
            <v>10-AK.3</v>
          </cell>
          <cell r="AI237" t="str">
            <v>AGM</v>
          </cell>
          <cell r="AJ237">
            <v>0</v>
          </cell>
          <cell r="AK237">
            <v>0</v>
          </cell>
          <cell r="AL237">
            <v>0</v>
          </cell>
          <cell r="AM237">
            <v>0</v>
          </cell>
          <cell r="AN237">
            <v>0</v>
          </cell>
          <cell r="AO237" t="str">
            <v>PKN</v>
          </cell>
          <cell r="AP237">
            <v>0</v>
          </cell>
          <cell r="AQ237">
            <v>0</v>
          </cell>
          <cell r="AR237">
            <v>0</v>
          </cell>
          <cell r="AS237">
            <v>0</v>
          </cell>
          <cell r="AT237">
            <v>0</v>
          </cell>
          <cell r="AU237" t="str">
            <v>IND</v>
          </cell>
          <cell r="AV237">
            <v>0</v>
          </cell>
          <cell r="AW237">
            <v>0</v>
          </cell>
          <cell r="AX237">
            <v>0</v>
          </cell>
          <cell r="AY237">
            <v>0</v>
          </cell>
          <cell r="AZ237">
            <v>0</v>
          </cell>
          <cell r="BA237" t="str">
            <v>MAT</v>
          </cell>
          <cell r="BB237">
            <v>0</v>
          </cell>
          <cell r="BC237">
            <v>0</v>
          </cell>
          <cell r="BD237">
            <v>0</v>
          </cell>
          <cell r="BE237">
            <v>0</v>
          </cell>
          <cell r="BF237">
            <v>0</v>
          </cell>
          <cell r="BG237" t="str">
            <v>SEJ</v>
          </cell>
          <cell r="BH237">
            <v>0</v>
          </cell>
          <cell r="BI237">
            <v>0</v>
          </cell>
          <cell r="BJ237">
            <v>0</v>
          </cell>
          <cell r="BK237">
            <v>0</v>
          </cell>
          <cell r="BL237">
            <v>0</v>
          </cell>
          <cell r="BM237" t="str">
            <v>ING</v>
          </cell>
          <cell r="BN237">
            <v>0</v>
          </cell>
          <cell r="BO237">
            <v>0</v>
          </cell>
          <cell r="BP237">
            <v>0</v>
          </cell>
          <cell r="BQ237">
            <v>0</v>
          </cell>
          <cell r="BR237">
            <v>0</v>
          </cell>
          <cell r="BS237" t="str">
            <v>SBU</v>
          </cell>
          <cell r="BT237">
            <v>0</v>
          </cell>
          <cell r="BU237">
            <v>0</v>
          </cell>
          <cell r="BV237">
            <v>0</v>
          </cell>
          <cell r="BW237">
            <v>0</v>
          </cell>
          <cell r="BX237">
            <v>0</v>
          </cell>
          <cell r="BY237" t="str">
            <v>KWU</v>
          </cell>
          <cell r="BZ237">
            <v>0</v>
          </cell>
          <cell r="CA237">
            <v>0</v>
          </cell>
          <cell r="CB237">
            <v>0</v>
          </cell>
          <cell r="CC237">
            <v>0</v>
          </cell>
          <cell r="CD237">
            <v>0</v>
          </cell>
          <cell r="CE237" t="str">
            <v>POR</v>
          </cell>
          <cell r="CF237">
            <v>0</v>
          </cell>
          <cell r="CG237">
            <v>0</v>
          </cell>
          <cell r="CH237">
            <v>0</v>
          </cell>
          <cell r="CI237">
            <v>0</v>
          </cell>
          <cell r="CJ237">
            <v>0</v>
          </cell>
          <cell r="CK237" t="str">
            <v>JAW</v>
          </cell>
          <cell r="CL237">
            <v>0</v>
          </cell>
          <cell r="CM237">
            <v>0</v>
          </cell>
          <cell r="CN237">
            <v>0</v>
          </cell>
          <cell r="CO237">
            <v>0</v>
          </cell>
          <cell r="CP237">
            <v>0</v>
          </cell>
          <cell r="CQ237" t="str">
            <v>C11</v>
          </cell>
          <cell r="CR237">
            <v>0</v>
          </cell>
          <cell r="CS237">
            <v>0</v>
          </cell>
          <cell r="CT237">
            <v>0</v>
          </cell>
          <cell r="CU237">
            <v>0</v>
          </cell>
          <cell r="CV237">
            <v>0</v>
          </cell>
          <cell r="CW237" t="str">
            <v>C12</v>
          </cell>
          <cell r="CX237">
            <v>0</v>
          </cell>
          <cell r="CY237">
            <v>0</v>
          </cell>
          <cell r="CZ237">
            <v>0</v>
          </cell>
          <cell r="DA237">
            <v>0</v>
          </cell>
          <cell r="DB237">
            <v>0</v>
          </cell>
          <cell r="DC237" t="str">
            <v>C13</v>
          </cell>
          <cell r="DD237">
            <v>0</v>
          </cell>
          <cell r="DE237">
            <v>0</v>
          </cell>
          <cell r="DF237">
            <v>0</v>
          </cell>
          <cell r="DG237">
            <v>0</v>
          </cell>
          <cell r="DH237">
            <v>0</v>
          </cell>
          <cell r="DI237" t="str">
            <v>C21</v>
          </cell>
          <cell r="DJ237">
            <v>0</v>
          </cell>
          <cell r="DK237">
            <v>0</v>
          </cell>
          <cell r="DL237">
            <v>0</v>
          </cell>
          <cell r="DM237">
            <v>0</v>
          </cell>
          <cell r="DN237">
            <v>0</v>
          </cell>
          <cell r="DO237" t="str">
            <v>C22</v>
          </cell>
          <cell r="DP237">
            <v>0</v>
          </cell>
          <cell r="DQ237">
            <v>0</v>
          </cell>
          <cell r="DR237">
            <v>0</v>
          </cell>
          <cell r="DS237">
            <v>0</v>
          </cell>
          <cell r="DT237">
            <v>0</v>
          </cell>
          <cell r="DU237" t="str">
            <v>C23</v>
          </cell>
          <cell r="DV237">
            <v>0</v>
          </cell>
          <cell r="DW237">
            <v>0</v>
          </cell>
          <cell r="DX237">
            <v>0</v>
          </cell>
          <cell r="DY237">
            <v>0</v>
          </cell>
          <cell r="DZ237">
            <v>0</v>
          </cell>
          <cell r="EA237" t="str">
            <v>C24</v>
          </cell>
          <cell r="EB237">
            <v>0</v>
          </cell>
          <cell r="EC237">
            <v>0</v>
          </cell>
          <cell r="ED237">
            <v>0</v>
          </cell>
          <cell r="EE237">
            <v>0</v>
          </cell>
          <cell r="EF237">
            <v>0</v>
          </cell>
          <cell r="EG237" t="str">
            <v>C25</v>
          </cell>
          <cell r="EH237">
            <v>0</v>
          </cell>
          <cell r="EI237">
            <v>0</v>
          </cell>
          <cell r="EJ237">
            <v>0</v>
          </cell>
          <cell r="EK237">
            <v>0</v>
          </cell>
          <cell r="EL237">
            <v>0</v>
          </cell>
          <cell r="EM237" t="str">
            <v>C26</v>
          </cell>
          <cell r="EN237">
            <v>0</v>
          </cell>
          <cell r="EO237">
            <v>0</v>
          </cell>
          <cell r="EP237">
            <v>0</v>
          </cell>
          <cell r="EQ237">
            <v>0</v>
          </cell>
          <cell r="ER237">
            <v>0</v>
          </cell>
          <cell r="ES237" t="str">
            <v>C27</v>
          </cell>
          <cell r="ET237">
            <v>0</v>
          </cell>
          <cell r="EU237">
            <v>0</v>
          </cell>
          <cell r="EV237">
            <v>0</v>
          </cell>
          <cell r="EW237">
            <v>0</v>
          </cell>
          <cell r="EX237">
            <v>0</v>
          </cell>
          <cell r="EY237" t="str">
            <v>C31</v>
          </cell>
          <cell r="EZ237">
            <v>0</v>
          </cell>
          <cell r="FA237">
            <v>0</v>
          </cell>
          <cell r="FB237">
            <v>0</v>
          </cell>
          <cell r="FC237">
            <v>0</v>
          </cell>
          <cell r="FD237">
            <v>0</v>
          </cell>
          <cell r="FE237" t="str">
            <v>C32</v>
          </cell>
          <cell r="FF237">
            <v>0</v>
          </cell>
          <cell r="FG237">
            <v>0</v>
          </cell>
          <cell r="FH237">
            <v>0</v>
          </cell>
          <cell r="FI237">
            <v>0</v>
          </cell>
          <cell r="FJ237">
            <v>0</v>
          </cell>
          <cell r="FK237" t="str">
            <v>C33</v>
          </cell>
          <cell r="FL237">
            <v>0</v>
          </cell>
          <cell r="FM237">
            <v>0</v>
          </cell>
          <cell r="FN237">
            <v>0</v>
          </cell>
          <cell r="FO237">
            <v>0</v>
          </cell>
          <cell r="FP237">
            <v>0</v>
          </cell>
          <cell r="FQ237" t="str">
            <v>C34</v>
          </cell>
          <cell r="FR237">
            <v>0</v>
          </cell>
          <cell r="FS237">
            <v>0</v>
          </cell>
          <cell r="FT237">
            <v>0</v>
          </cell>
          <cell r="FU237">
            <v>0</v>
          </cell>
          <cell r="FV237">
            <v>0</v>
          </cell>
          <cell r="FW237" t="str">
            <v>C35</v>
          </cell>
          <cell r="FX237">
            <v>0</v>
          </cell>
          <cell r="FY237">
            <v>0</v>
          </cell>
          <cell r="FZ237">
            <v>0</v>
          </cell>
          <cell r="GA237">
            <v>0</v>
          </cell>
          <cell r="GB237">
            <v>0</v>
          </cell>
          <cell r="GC237" t="str">
            <v>C36</v>
          </cell>
          <cell r="GD237">
            <v>0</v>
          </cell>
          <cell r="GE237">
            <v>0</v>
          </cell>
          <cell r="GF237">
            <v>0</v>
          </cell>
          <cell r="GG237">
            <v>0</v>
          </cell>
          <cell r="GH237">
            <v>0</v>
          </cell>
          <cell r="GI237" t="str">
            <v>C37</v>
          </cell>
          <cell r="GJ237">
            <v>0</v>
          </cell>
          <cell r="GK237">
            <v>0</v>
          </cell>
          <cell r="GL237">
            <v>0</v>
          </cell>
          <cell r="GM237">
            <v>0</v>
          </cell>
          <cell r="GN237">
            <v>0</v>
          </cell>
          <cell r="GO237" t="str">
            <v>C38</v>
          </cell>
          <cell r="GP237">
            <v>0</v>
          </cell>
          <cell r="GQ237">
            <v>0</v>
          </cell>
          <cell r="GR237">
            <v>0</v>
          </cell>
          <cell r="GS237">
            <v>0</v>
          </cell>
          <cell r="GT237">
            <v>0</v>
          </cell>
          <cell r="GU237" t="str">
            <v>C39</v>
          </cell>
          <cell r="GV237">
            <v>0</v>
          </cell>
          <cell r="GW237">
            <v>0</v>
          </cell>
          <cell r="GX237">
            <v>0</v>
          </cell>
          <cell r="GY237">
            <v>0</v>
          </cell>
          <cell r="GZ237">
            <v>0</v>
          </cell>
          <cell r="HA237" t="str">
            <v>C310</v>
          </cell>
          <cell r="HB237">
            <v>0</v>
          </cell>
          <cell r="HG237" t="str">
            <v>C310</v>
          </cell>
          <cell r="HH237">
            <v>0</v>
          </cell>
          <cell r="HM237" t="str">
            <v/>
          </cell>
          <cell r="HN237" t="str">
            <v/>
          </cell>
          <cell r="HS237">
            <v>3278</v>
          </cell>
          <cell r="HT237" t="str">
            <v>PKN</v>
          </cell>
          <cell r="HU237">
            <v>0</v>
          </cell>
          <cell r="HV237" t="str">
            <v>IND</v>
          </cell>
          <cell r="HW237">
            <v>0</v>
          </cell>
          <cell r="HX237" t="str">
            <v>MAT-W</v>
          </cell>
          <cell r="HY237">
            <v>0</v>
          </cell>
          <cell r="HZ237" t="str">
            <v>SEJ-W</v>
          </cell>
          <cell r="IA237">
            <v>0</v>
          </cell>
          <cell r="IB237" t="str">
            <v>IGR-W</v>
          </cell>
          <cell r="IC237">
            <v>0</v>
          </cell>
          <cell r="ID237" t="str">
            <v>SBO</v>
          </cell>
          <cell r="IE237">
            <v>0</v>
          </cell>
          <cell r="IF237" t="str">
            <v>PJO</v>
          </cell>
          <cell r="IG237">
            <v>0</v>
          </cell>
          <cell r="IH237" t="str">
            <v>PRA</v>
          </cell>
          <cell r="II237">
            <v>0</v>
          </cell>
          <cell r="IJ237" t="str">
            <v>JAW</v>
          </cell>
          <cell r="IK237">
            <v>0</v>
          </cell>
          <cell r="IL237" t="str">
            <v>ARB</v>
          </cell>
          <cell r="IM237">
            <v>0</v>
          </cell>
          <cell r="IN237" t="str">
            <v>PKM</v>
          </cell>
          <cell r="IO237">
            <v>0</v>
          </cell>
          <cell r="IP237" t="str">
            <v>MAT-P</v>
          </cell>
          <cell r="IQ237">
            <v>0</v>
          </cell>
          <cell r="IR237" t="str">
            <v>BIO-P</v>
          </cell>
          <cell r="IS237">
            <v>0</v>
          </cell>
          <cell r="IT237" t="str">
            <v>FIS-P</v>
          </cell>
          <cell r="IU237">
            <v>0</v>
          </cell>
          <cell r="IV237" t="str">
            <v>KIM-P</v>
          </cell>
          <cell r="IW237">
            <v>0</v>
          </cell>
          <cell r="IX237" t="str">
            <v>EKO-L</v>
          </cell>
          <cell r="IY237">
            <v>0</v>
          </cell>
          <cell r="IZ237" t="str">
            <v>IGR-L</v>
          </cell>
          <cell r="JA237">
            <v>0</v>
          </cell>
        </row>
        <row r="238">
          <cell r="Q238">
            <v>235</v>
          </cell>
          <cell r="AB238">
            <v>235</v>
          </cell>
          <cell r="AC238">
            <v>4</v>
          </cell>
          <cell r="AD238">
            <v>3280</v>
          </cell>
          <cell r="AE238" t="str">
            <v>0006064200</v>
          </cell>
          <cell r="AF238" t="str">
            <v>AKMALIATUS YUNIAR</v>
          </cell>
          <cell r="AG238" t="str">
            <v>P</v>
          </cell>
          <cell r="AH238" t="str">
            <v>10-AK.3</v>
          </cell>
          <cell r="AI238" t="str">
            <v>AGM</v>
          </cell>
          <cell r="AJ238">
            <v>0</v>
          </cell>
          <cell r="AK238">
            <v>0</v>
          </cell>
          <cell r="AL238">
            <v>0</v>
          </cell>
          <cell r="AM238">
            <v>0</v>
          </cell>
          <cell r="AN238">
            <v>0</v>
          </cell>
          <cell r="AO238" t="str">
            <v>PKN</v>
          </cell>
          <cell r="AP238">
            <v>0</v>
          </cell>
          <cell r="AQ238">
            <v>0</v>
          </cell>
          <cell r="AR238">
            <v>0</v>
          </cell>
          <cell r="AS238">
            <v>0</v>
          </cell>
          <cell r="AT238">
            <v>0</v>
          </cell>
          <cell r="AU238" t="str">
            <v>IND</v>
          </cell>
          <cell r="AV238">
            <v>0</v>
          </cell>
          <cell r="AW238">
            <v>0</v>
          </cell>
          <cell r="AX238">
            <v>0</v>
          </cell>
          <cell r="AY238">
            <v>0</v>
          </cell>
          <cell r="AZ238">
            <v>0</v>
          </cell>
          <cell r="BA238" t="str">
            <v>MAT</v>
          </cell>
          <cell r="BB238">
            <v>0</v>
          </cell>
          <cell r="BC238">
            <v>0</v>
          </cell>
          <cell r="BD238">
            <v>0</v>
          </cell>
          <cell r="BE238">
            <v>0</v>
          </cell>
          <cell r="BF238">
            <v>0</v>
          </cell>
          <cell r="BG238" t="str">
            <v>SEJ</v>
          </cell>
          <cell r="BH238">
            <v>0</v>
          </cell>
          <cell r="BI238">
            <v>0</v>
          </cell>
          <cell r="BJ238">
            <v>0</v>
          </cell>
          <cell r="BK238">
            <v>0</v>
          </cell>
          <cell r="BL238">
            <v>0</v>
          </cell>
          <cell r="BM238" t="str">
            <v>ING</v>
          </cell>
          <cell r="BN238">
            <v>0</v>
          </cell>
          <cell r="BO238">
            <v>0</v>
          </cell>
          <cell r="BP238">
            <v>0</v>
          </cell>
          <cell r="BQ238">
            <v>0</v>
          </cell>
          <cell r="BR238">
            <v>0</v>
          </cell>
          <cell r="BS238" t="str">
            <v>SBU</v>
          </cell>
          <cell r="BT238">
            <v>0</v>
          </cell>
          <cell r="BU238">
            <v>0</v>
          </cell>
          <cell r="BV238">
            <v>0</v>
          </cell>
          <cell r="BW238">
            <v>0</v>
          </cell>
          <cell r="BX238">
            <v>0</v>
          </cell>
          <cell r="BY238" t="str">
            <v>KWU</v>
          </cell>
          <cell r="BZ238">
            <v>0</v>
          </cell>
          <cell r="CA238">
            <v>0</v>
          </cell>
          <cell r="CB238">
            <v>0</v>
          </cell>
          <cell r="CC238">
            <v>0</v>
          </cell>
          <cell r="CD238">
            <v>0</v>
          </cell>
          <cell r="CE238" t="str">
            <v>POR</v>
          </cell>
          <cell r="CF238">
            <v>0</v>
          </cell>
          <cell r="CG238">
            <v>0</v>
          </cell>
          <cell r="CH238">
            <v>0</v>
          </cell>
          <cell r="CI238">
            <v>0</v>
          </cell>
          <cell r="CJ238">
            <v>0</v>
          </cell>
          <cell r="CK238" t="str">
            <v>JAW</v>
          </cell>
          <cell r="CL238">
            <v>0</v>
          </cell>
          <cell r="CM238">
            <v>0</v>
          </cell>
          <cell r="CN238">
            <v>0</v>
          </cell>
          <cell r="CO238">
            <v>0</v>
          </cell>
          <cell r="CP238">
            <v>0</v>
          </cell>
          <cell r="CQ238" t="str">
            <v>C11</v>
          </cell>
          <cell r="CR238">
            <v>0</v>
          </cell>
          <cell r="CS238">
            <v>0</v>
          </cell>
          <cell r="CT238">
            <v>0</v>
          </cell>
          <cell r="CU238">
            <v>0</v>
          </cell>
          <cell r="CV238">
            <v>0</v>
          </cell>
          <cell r="CW238" t="str">
            <v>C12</v>
          </cell>
          <cell r="CX238">
            <v>0</v>
          </cell>
          <cell r="CY238">
            <v>0</v>
          </cell>
          <cell r="CZ238">
            <v>0</v>
          </cell>
          <cell r="DA238">
            <v>0</v>
          </cell>
          <cell r="DB238">
            <v>0</v>
          </cell>
          <cell r="DC238" t="str">
            <v>C13</v>
          </cell>
          <cell r="DD238">
            <v>0</v>
          </cell>
          <cell r="DE238">
            <v>0</v>
          </cell>
          <cell r="DF238">
            <v>0</v>
          </cell>
          <cell r="DG238">
            <v>0</v>
          </cell>
          <cell r="DH238">
            <v>0</v>
          </cell>
          <cell r="DI238" t="str">
            <v>C21</v>
          </cell>
          <cell r="DJ238">
            <v>0</v>
          </cell>
          <cell r="DK238">
            <v>0</v>
          </cell>
          <cell r="DL238">
            <v>0</v>
          </cell>
          <cell r="DM238">
            <v>0</v>
          </cell>
          <cell r="DN238">
            <v>0</v>
          </cell>
          <cell r="DO238" t="str">
            <v>C22</v>
          </cell>
          <cell r="DP238">
            <v>0</v>
          </cell>
          <cell r="DQ238">
            <v>0</v>
          </cell>
          <cell r="DR238">
            <v>0</v>
          </cell>
          <cell r="DS238">
            <v>0</v>
          </cell>
          <cell r="DT238">
            <v>0</v>
          </cell>
          <cell r="DU238" t="str">
            <v>C23</v>
          </cell>
          <cell r="DV238">
            <v>0</v>
          </cell>
          <cell r="DW238">
            <v>0</v>
          </cell>
          <cell r="DX238">
            <v>0</v>
          </cell>
          <cell r="DY238">
            <v>0</v>
          </cell>
          <cell r="DZ238">
            <v>0</v>
          </cell>
          <cell r="EA238" t="str">
            <v>C24</v>
          </cell>
          <cell r="EB238">
            <v>0</v>
          </cell>
          <cell r="EC238">
            <v>0</v>
          </cell>
          <cell r="ED238">
            <v>0</v>
          </cell>
          <cell r="EE238">
            <v>0</v>
          </cell>
          <cell r="EF238">
            <v>0</v>
          </cell>
          <cell r="EG238" t="str">
            <v>C25</v>
          </cell>
          <cell r="EH238">
            <v>0</v>
          </cell>
          <cell r="EI238">
            <v>0</v>
          </cell>
          <cell r="EJ238">
            <v>0</v>
          </cell>
          <cell r="EK238">
            <v>0</v>
          </cell>
          <cell r="EL238">
            <v>0</v>
          </cell>
          <cell r="EM238" t="str">
            <v>C26</v>
          </cell>
          <cell r="EN238">
            <v>0</v>
          </cell>
          <cell r="EO238">
            <v>0</v>
          </cell>
          <cell r="EP238">
            <v>0</v>
          </cell>
          <cell r="EQ238">
            <v>0</v>
          </cell>
          <cell r="ER238">
            <v>0</v>
          </cell>
          <cell r="ES238" t="str">
            <v>C27</v>
          </cell>
          <cell r="ET238">
            <v>0</v>
          </cell>
          <cell r="EU238">
            <v>0</v>
          </cell>
          <cell r="EV238">
            <v>0</v>
          </cell>
          <cell r="EW238">
            <v>0</v>
          </cell>
          <cell r="EX238">
            <v>0</v>
          </cell>
          <cell r="EY238" t="str">
            <v>C31</v>
          </cell>
          <cell r="EZ238">
            <v>0</v>
          </cell>
          <cell r="FA238">
            <v>0</v>
          </cell>
          <cell r="FB238">
            <v>0</v>
          </cell>
          <cell r="FC238">
            <v>0</v>
          </cell>
          <cell r="FD238">
            <v>0</v>
          </cell>
          <cell r="FE238" t="str">
            <v>C32</v>
          </cell>
          <cell r="FF238">
            <v>0</v>
          </cell>
          <cell r="FG238">
            <v>0</v>
          </cell>
          <cell r="FH238">
            <v>0</v>
          </cell>
          <cell r="FI238">
            <v>0</v>
          </cell>
          <cell r="FJ238">
            <v>0</v>
          </cell>
          <cell r="FK238" t="str">
            <v>C33</v>
          </cell>
          <cell r="FL238">
            <v>0</v>
          </cell>
          <cell r="FM238">
            <v>0</v>
          </cell>
          <cell r="FN238">
            <v>0</v>
          </cell>
          <cell r="FO238">
            <v>0</v>
          </cell>
          <cell r="FP238">
            <v>0</v>
          </cell>
          <cell r="FQ238" t="str">
            <v>C34</v>
          </cell>
          <cell r="FR238">
            <v>0</v>
          </cell>
          <cell r="FS238">
            <v>0</v>
          </cell>
          <cell r="FT238">
            <v>0</v>
          </cell>
          <cell r="FU238">
            <v>0</v>
          </cell>
          <cell r="FV238">
            <v>0</v>
          </cell>
          <cell r="FW238" t="str">
            <v>C35</v>
          </cell>
          <cell r="FX238">
            <v>0</v>
          </cell>
          <cell r="FY238">
            <v>0</v>
          </cell>
          <cell r="FZ238">
            <v>0</v>
          </cell>
          <cell r="GA238">
            <v>0</v>
          </cell>
          <cell r="GB238">
            <v>0</v>
          </cell>
          <cell r="GC238" t="str">
            <v>C36</v>
          </cell>
          <cell r="GD238">
            <v>0</v>
          </cell>
          <cell r="GE238">
            <v>0</v>
          </cell>
          <cell r="GF238">
            <v>0</v>
          </cell>
          <cell r="GG238">
            <v>0</v>
          </cell>
          <cell r="GH238">
            <v>0</v>
          </cell>
          <cell r="GI238" t="str">
            <v>C37</v>
          </cell>
          <cell r="GJ238">
            <v>0</v>
          </cell>
          <cell r="GK238">
            <v>0</v>
          </cell>
          <cell r="GL238">
            <v>0</v>
          </cell>
          <cell r="GM238">
            <v>0</v>
          </cell>
          <cell r="GN238">
            <v>0</v>
          </cell>
          <cell r="GO238" t="str">
            <v>C38</v>
          </cell>
          <cell r="GP238">
            <v>0</v>
          </cell>
          <cell r="GQ238">
            <v>0</v>
          </cell>
          <cell r="GR238">
            <v>0</v>
          </cell>
          <cell r="GS238">
            <v>0</v>
          </cell>
          <cell r="GT238">
            <v>0</v>
          </cell>
          <cell r="GU238" t="str">
            <v>C39</v>
          </cell>
          <cell r="GV238">
            <v>0</v>
          </cell>
          <cell r="GW238">
            <v>0</v>
          </cell>
          <cell r="GX238">
            <v>0</v>
          </cell>
          <cell r="GY238">
            <v>0</v>
          </cell>
          <cell r="GZ238">
            <v>0</v>
          </cell>
          <cell r="HA238" t="str">
            <v>C310</v>
          </cell>
          <cell r="HB238">
            <v>0</v>
          </cell>
          <cell r="HG238" t="str">
            <v>C310</v>
          </cell>
          <cell r="HH238">
            <v>0</v>
          </cell>
          <cell r="HM238" t="str">
            <v/>
          </cell>
          <cell r="HN238" t="str">
            <v/>
          </cell>
          <cell r="HS238">
            <v>3280</v>
          </cell>
          <cell r="HT238" t="str">
            <v>PKN</v>
          </cell>
          <cell r="HU238">
            <v>0</v>
          </cell>
          <cell r="HV238" t="str">
            <v>IND</v>
          </cell>
          <cell r="HW238">
            <v>0</v>
          </cell>
          <cell r="HX238" t="str">
            <v>MAT-W</v>
          </cell>
          <cell r="HY238">
            <v>0</v>
          </cell>
          <cell r="HZ238" t="str">
            <v>SEJ-W</v>
          </cell>
          <cell r="IA238">
            <v>0</v>
          </cell>
          <cell r="IB238" t="str">
            <v>IGR-W</v>
          </cell>
          <cell r="IC238">
            <v>0</v>
          </cell>
          <cell r="ID238" t="str">
            <v>SBO</v>
          </cell>
          <cell r="IE238">
            <v>0</v>
          </cell>
          <cell r="IF238" t="str">
            <v>PJO</v>
          </cell>
          <cell r="IG238">
            <v>0</v>
          </cell>
          <cell r="IH238" t="str">
            <v>PRA</v>
          </cell>
          <cell r="II238">
            <v>0</v>
          </cell>
          <cell r="IJ238" t="str">
            <v>JAW</v>
          </cell>
          <cell r="IK238">
            <v>0</v>
          </cell>
          <cell r="IL238" t="str">
            <v>ARB</v>
          </cell>
          <cell r="IM238">
            <v>0</v>
          </cell>
          <cell r="IN238" t="str">
            <v>PKM</v>
          </cell>
          <cell r="IO238">
            <v>0</v>
          </cell>
          <cell r="IP238" t="str">
            <v>MAT-P</v>
          </cell>
          <cell r="IQ238">
            <v>0</v>
          </cell>
          <cell r="IR238" t="str">
            <v>BIO-P</v>
          </cell>
          <cell r="IS238">
            <v>0</v>
          </cell>
          <cell r="IT238" t="str">
            <v>FIS-P</v>
          </cell>
          <cell r="IU238">
            <v>0</v>
          </cell>
          <cell r="IV238" t="str">
            <v>KIM-P</v>
          </cell>
          <cell r="IW238">
            <v>0</v>
          </cell>
          <cell r="IX238" t="str">
            <v>EKO-L</v>
          </cell>
          <cell r="IY238">
            <v>0</v>
          </cell>
          <cell r="IZ238" t="str">
            <v>IGR-L</v>
          </cell>
          <cell r="JA238">
            <v>0</v>
          </cell>
        </row>
        <row r="239">
          <cell r="Q239">
            <v>236</v>
          </cell>
          <cell r="AB239">
            <v>236</v>
          </cell>
          <cell r="AC239">
            <v>5</v>
          </cell>
          <cell r="AD239">
            <v>3281</v>
          </cell>
          <cell r="AE239" t="str">
            <v>0002802319</v>
          </cell>
          <cell r="AF239" t="str">
            <v>ALFIAH FEBRIYANTI</v>
          </cell>
          <cell r="AG239" t="str">
            <v>P</v>
          </cell>
          <cell r="AH239" t="str">
            <v>10-AK.3</v>
          </cell>
          <cell r="AI239" t="str">
            <v>AGM</v>
          </cell>
          <cell r="AJ239">
            <v>0</v>
          </cell>
          <cell r="AK239">
            <v>0</v>
          </cell>
          <cell r="AL239">
            <v>0</v>
          </cell>
          <cell r="AM239">
            <v>0</v>
          </cell>
          <cell r="AN239">
            <v>0</v>
          </cell>
          <cell r="AO239" t="str">
            <v>PKN</v>
          </cell>
          <cell r="AP239">
            <v>0</v>
          </cell>
          <cell r="AQ239">
            <v>0</v>
          </cell>
          <cell r="AR239">
            <v>0</v>
          </cell>
          <cell r="AS239">
            <v>0</v>
          </cell>
          <cell r="AT239">
            <v>0</v>
          </cell>
          <cell r="AU239" t="str">
            <v>IND</v>
          </cell>
          <cell r="AV239">
            <v>0</v>
          </cell>
          <cell r="AW239">
            <v>0</v>
          </cell>
          <cell r="AX239">
            <v>0</v>
          </cell>
          <cell r="AY239">
            <v>0</v>
          </cell>
          <cell r="AZ239">
            <v>0</v>
          </cell>
          <cell r="BA239" t="str">
            <v>MAT</v>
          </cell>
          <cell r="BB239">
            <v>0</v>
          </cell>
          <cell r="BC239">
            <v>0</v>
          </cell>
          <cell r="BD239">
            <v>0</v>
          </cell>
          <cell r="BE239">
            <v>0</v>
          </cell>
          <cell r="BF239">
            <v>0</v>
          </cell>
          <cell r="BG239" t="str">
            <v>SEJ</v>
          </cell>
          <cell r="BH239">
            <v>0</v>
          </cell>
          <cell r="BI239">
            <v>0</v>
          </cell>
          <cell r="BJ239">
            <v>0</v>
          </cell>
          <cell r="BK239">
            <v>0</v>
          </cell>
          <cell r="BL239">
            <v>0</v>
          </cell>
          <cell r="BM239" t="str">
            <v>ING</v>
          </cell>
          <cell r="BN239">
            <v>0</v>
          </cell>
          <cell r="BO239">
            <v>0</v>
          </cell>
          <cell r="BP239">
            <v>0</v>
          </cell>
          <cell r="BQ239">
            <v>0</v>
          </cell>
          <cell r="BR239">
            <v>0</v>
          </cell>
          <cell r="BS239" t="str">
            <v>SBU</v>
          </cell>
          <cell r="BT239">
            <v>0</v>
          </cell>
          <cell r="BU239">
            <v>0</v>
          </cell>
          <cell r="BV239">
            <v>0</v>
          </cell>
          <cell r="BW239">
            <v>0</v>
          </cell>
          <cell r="BX239">
            <v>0</v>
          </cell>
          <cell r="BY239" t="str">
            <v>KWU</v>
          </cell>
          <cell r="BZ239">
            <v>0</v>
          </cell>
          <cell r="CA239">
            <v>0</v>
          </cell>
          <cell r="CB239">
            <v>0</v>
          </cell>
          <cell r="CC239">
            <v>0</v>
          </cell>
          <cell r="CD239">
            <v>0</v>
          </cell>
          <cell r="CE239" t="str">
            <v>POR</v>
          </cell>
          <cell r="CF239">
            <v>0</v>
          </cell>
          <cell r="CG239">
            <v>0</v>
          </cell>
          <cell r="CH239">
            <v>0</v>
          </cell>
          <cell r="CI239">
            <v>0</v>
          </cell>
          <cell r="CJ239">
            <v>0</v>
          </cell>
          <cell r="CK239" t="str">
            <v>JAW</v>
          </cell>
          <cell r="CL239">
            <v>0</v>
          </cell>
          <cell r="CM239">
            <v>0</v>
          </cell>
          <cell r="CN239">
            <v>0</v>
          </cell>
          <cell r="CO239">
            <v>0</v>
          </cell>
          <cell r="CP239">
            <v>0</v>
          </cell>
          <cell r="CQ239" t="str">
            <v>C11</v>
          </cell>
          <cell r="CR239">
            <v>0</v>
          </cell>
          <cell r="CS239">
            <v>0</v>
          </cell>
          <cell r="CT239">
            <v>0</v>
          </cell>
          <cell r="CU239">
            <v>0</v>
          </cell>
          <cell r="CV239">
            <v>0</v>
          </cell>
          <cell r="CW239" t="str">
            <v>C12</v>
          </cell>
          <cell r="CX239">
            <v>0</v>
          </cell>
          <cell r="CY239">
            <v>0</v>
          </cell>
          <cell r="CZ239">
            <v>0</v>
          </cell>
          <cell r="DA239">
            <v>0</v>
          </cell>
          <cell r="DB239">
            <v>0</v>
          </cell>
          <cell r="DC239" t="str">
            <v>C13</v>
          </cell>
          <cell r="DD239">
            <v>0</v>
          </cell>
          <cell r="DE239">
            <v>0</v>
          </cell>
          <cell r="DF239">
            <v>0</v>
          </cell>
          <cell r="DG239">
            <v>0</v>
          </cell>
          <cell r="DH239">
            <v>0</v>
          </cell>
          <cell r="DI239" t="str">
            <v>C21</v>
          </cell>
          <cell r="DJ239">
            <v>0</v>
          </cell>
          <cell r="DK239">
            <v>0</v>
          </cell>
          <cell r="DL239">
            <v>0</v>
          </cell>
          <cell r="DM239">
            <v>0</v>
          </cell>
          <cell r="DN239">
            <v>0</v>
          </cell>
          <cell r="DO239" t="str">
            <v>C22</v>
          </cell>
          <cell r="DP239">
            <v>0</v>
          </cell>
          <cell r="DQ239">
            <v>0</v>
          </cell>
          <cell r="DR239">
            <v>0</v>
          </cell>
          <cell r="DS239">
            <v>0</v>
          </cell>
          <cell r="DT239">
            <v>0</v>
          </cell>
          <cell r="DU239" t="str">
            <v>C23</v>
          </cell>
          <cell r="DV239">
            <v>0</v>
          </cell>
          <cell r="DW239">
            <v>0</v>
          </cell>
          <cell r="DX239">
            <v>0</v>
          </cell>
          <cell r="DY239">
            <v>0</v>
          </cell>
          <cell r="DZ239">
            <v>0</v>
          </cell>
          <cell r="EA239" t="str">
            <v>C24</v>
          </cell>
          <cell r="EB239">
            <v>0</v>
          </cell>
          <cell r="EC239">
            <v>0</v>
          </cell>
          <cell r="ED239">
            <v>0</v>
          </cell>
          <cell r="EE239">
            <v>0</v>
          </cell>
          <cell r="EF239">
            <v>0</v>
          </cell>
          <cell r="EG239" t="str">
            <v>C25</v>
          </cell>
          <cell r="EH239">
            <v>0</v>
          </cell>
          <cell r="EI239">
            <v>0</v>
          </cell>
          <cell r="EJ239">
            <v>0</v>
          </cell>
          <cell r="EK239">
            <v>0</v>
          </cell>
          <cell r="EL239">
            <v>0</v>
          </cell>
          <cell r="EM239" t="str">
            <v>C26</v>
          </cell>
          <cell r="EN239">
            <v>0</v>
          </cell>
          <cell r="EO239">
            <v>0</v>
          </cell>
          <cell r="EP239">
            <v>0</v>
          </cell>
          <cell r="EQ239">
            <v>0</v>
          </cell>
          <cell r="ER239">
            <v>0</v>
          </cell>
          <cell r="ES239" t="str">
            <v>C27</v>
          </cell>
          <cell r="ET239">
            <v>0</v>
          </cell>
          <cell r="EU239">
            <v>0</v>
          </cell>
          <cell r="EV239">
            <v>0</v>
          </cell>
          <cell r="EW239">
            <v>0</v>
          </cell>
          <cell r="EX239">
            <v>0</v>
          </cell>
          <cell r="EY239" t="str">
            <v>C31</v>
          </cell>
          <cell r="EZ239">
            <v>0</v>
          </cell>
          <cell r="FA239">
            <v>0</v>
          </cell>
          <cell r="FB239">
            <v>0</v>
          </cell>
          <cell r="FC239">
            <v>0</v>
          </cell>
          <cell r="FD239">
            <v>0</v>
          </cell>
          <cell r="FE239" t="str">
            <v>C32</v>
          </cell>
          <cell r="FF239">
            <v>0</v>
          </cell>
          <cell r="FG239">
            <v>0</v>
          </cell>
          <cell r="FH239">
            <v>0</v>
          </cell>
          <cell r="FI239">
            <v>0</v>
          </cell>
          <cell r="FJ239">
            <v>0</v>
          </cell>
          <cell r="FK239" t="str">
            <v>C33</v>
          </cell>
          <cell r="FL239">
            <v>0</v>
          </cell>
          <cell r="FM239">
            <v>0</v>
          </cell>
          <cell r="FN239">
            <v>0</v>
          </cell>
          <cell r="FO239">
            <v>0</v>
          </cell>
          <cell r="FP239">
            <v>0</v>
          </cell>
          <cell r="FQ239" t="str">
            <v>C34</v>
          </cell>
          <cell r="FR239">
            <v>0</v>
          </cell>
          <cell r="FS239">
            <v>0</v>
          </cell>
          <cell r="FT239">
            <v>0</v>
          </cell>
          <cell r="FU239">
            <v>0</v>
          </cell>
          <cell r="FV239">
            <v>0</v>
          </cell>
          <cell r="FW239" t="str">
            <v>C35</v>
          </cell>
          <cell r="FX239">
            <v>0</v>
          </cell>
          <cell r="FY239">
            <v>0</v>
          </cell>
          <cell r="FZ239">
            <v>0</v>
          </cell>
          <cell r="GA239">
            <v>0</v>
          </cell>
          <cell r="GB239">
            <v>0</v>
          </cell>
          <cell r="GC239" t="str">
            <v>C36</v>
          </cell>
          <cell r="GD239">
            <v>0</v>
          </cell>
          <cell r="GE239">
            <v>0</v>
          </cell>
          <cell r="GF239">
            <v>0</v>
          </cell>
          <cell r="GG239">
            <v>0</v>
          </cell>
          <cell r="GH239">
            <v>0</v>
          </cell>
          <cell r="GI239" t="str">
            <v>C37</v>
          </cell>
          <cell r="GJ239">
            <v>0</v>
          </cell>
          <cell r="GK239">
            <v>0</v>
          </cell>
          <cell r="GL239">
            <v>0</v>
          </cell>
          <cell r="GM239">
            <v>0</v>
          </cell>
          <cell r="GN239">
            <v>0</v>
          </cell>
          <cell r="GO239" t="str">
            <v>C38</v>
          </cell>
          <cell r="GP239">
            <v>0</v>
          </cell>
          <cell r="GQ239">
            <v>0</v>
          </cell>
          <cell r="GR239">
            <v>0</v>
          </cell>
          <cell r="GS239">
            <v>0</v>
          </cell>
          <cell r="GT239">
            <v>0</v>
          </cell>
          <cell r="GU239" t="str">
            <v>C39</v>
          </cell>
          <cell r="GV239">
            <v>0</v>
          </cell>
          <cell r="GW239">
            <v>0</v>
          </cell>
          <cell r="GX239">
            <v>0</v>
          </cell>
          <cell r="GY239">
            <v>0</v>
          </cell>
          <cell r="GZ239">
            <v>0</v>
          </cell>
          <cell r="HA239" t="str">
            <v>C310</v>
          </cell>
          <cell r="HB239">
            <v>0</v>
          </cell>
          <cell r="HG239" t="str">
            <v>C310</v>
          </cell>
          <cell r="HH239">
            <v>0</v>
          </cell>
          <cell r="HM239" t="str">
            <v/>
          </cell>
          <cell r="HN239" t="str">
            <v/>
          </cell>
          <cell r="HS239">
            <v>3281</v>
          </cell>
          <cell r="HT239" t="str">
            <v>PKN</v>
          </cell>
          <cell r="HU239">
            <v>0</v>
          </cell>
          <cell r="HV239" t="str">
            <v>IND</v>
          </cell>
          <cell r="HW239">
            <v>0</v>
          </cell>
          <cell r="HX239" t="str">
            <v>MAT-W</v>
          </cell>
          <cell r="HY239">
            <v>0</v>
          </cell>
          <cell r="HZ239" t="str">
            <v>SEJ-W</v>
          </cell>
          <cell r="IA239">
            <v>0</v>
          </cell>
          <cell r="IB239" t="str">
            <v>IGR-W</v>
          </cell>
          <cell r="IC239">
            <v>0</v>
          </cell>
          <cell r="ID239" t="str">
            <v>SBO</v>
          </cell>
          <cell r="IE239">
            <v>0</v>
          </cell>
          <cell r="IF239" t="str">
            <v>PJO</v>
          </cell>
          <cell r="IG239">
            <v>0</v>
          </cell>
          <cell r="IH239" t="str">
            <v>PRA</v>
          </cell>
          <cell r="II239">
            <v>0</v>
          </cell>
          <cell r="IJ239" t="str">
            <v>JAW</v>
          </cell>
          <cell r="IK239">
            <v>0</v>
          </cell>
          <cell r="IL239" t="str">
            <v>ARB</v>
          </cell>
          <cell r="IM239">
            <v>0</v>
          </cell>
          <cell r="IN239" t="str">
            <v>PKM</v>
          </cell>
          <cell r="IO239">
            <v>0</v>
          </cell>
          <cell r="IP239" t="str">
            <v>MAT-P</v>
          </cell>
          <cell r="IQ239">
            <v>0</v>
          </cell>
          <cell r="IR239" t="str">
            <v>BIO-P</v>
          </cell>
          <cell r="IS239">
            <v>0</v>
          </cell>
          <cell r="IT239" t="str">
            <v>FIS-P</v>
          </cell>
          <cell r="IU239">
            <v>0</v>
          </cell>
          <cell r="IV239" t="str">
            <v>KIM-P</v>
          </cell>
          <cell r="IW239">
            <v>0</v>
          </cell>
          <cell r="IX239" t="str">
            <v>EKO-L</v>
          </cell>
          <cell r="IY239">
            <v>0</v>
          </cell>
          <cell r="IZ239" t="str">
            <v>IGR-L</v>
          </cell>
          <cell r="JA239">
            <v>0</v>
          </cell>
        </row>
        <row r="240">
          <cell r="Q240">
            <v>237</v>
          </cell>
          <cell r="AB240">
            <v>237</v>
          </cell>
          <cell r="AC240">
            <v>6</v>
          </cell>
          <cell r="AD240">
            <v>3282</v>
          </cell>
          <cell r="AF240" t="str">
            <v>ALIEFFAZHA DHIEFA SALSABILA</v>
          </cell>
          <cell r="AG240" t="str">
            <v>P</v>
          </cell>
          <cell r="AH240" t="str">
            <v>10-AK.3</v>
          </cell>
          <cell r="AI240" t="str">
            <v>AGM</v>
          </cell>
          <cell r="AJ240">
            <v>0</v>
          </cell>
          <cell r="AK240">
            <v>0</v>
          </cell>
          <cell r="AL240">
            <v>0</v>
          </cell>
          <cell r="AM240">
            <v>0</v>
          </cell>
          <cell r="AN240">
            <v>0</v>
          </cell>
          <cell r="AO240" t="str">
            <v>PKN</v>
          </cell>
          <cell r="AP240">
            <v>0</v>
          </cell>
          <cell r="AQ240">
            <v>0</v>
          </cell>
          <cell r="AR240">
            <v>0</v>
          </cell>
          <cell r="AS240">
            <v>0</v>
          </cell>
          <cell r="AT240">
            <v>0</v>
          </cell>
          <cell r="AU240" t="str">
            <v>IND</v>
          </cell>
          <cell r="AV240">
            <v>0</v>
          </cell>
          <cell r="AW240">
            <v>0</v>
          </cell>
          <cell r="AX240">
            <v>0</v>
          </cell>
          <cell r="AY240">
            <v>0</v>
          </cell>
          <cell r="AZ240">
            <v>0</v>
          </cell>
          <cell r="BA240" t="str">
            <v>MAT</v>
          </cell>
          <cell r="BB240">
            <v>0</v>
          </cell>
          <cell r="BC240">
            <v>0</v>
          </cell>
          <cell r="BD240">
            <v>0</v>
          </cell>
          <cell r="BE240">
            <v>0</v>
          </cell>
          <cell r="BF240">
            <v>0</v>
          </cell>
          <cell r="BG240" t="str">
            <v>SEJ</v>
          </cell>
          <cell r="BH240">
            <v>0</v>
          </cell>
          <cell r="BI240">
            <v>0</v>
          </cell>
          <cell r="BJ240">
            <v>0</v>
          </cell>
          <cell r="BK240">
            <v>0</v>
          </cell>
          <cell r="BL240">
            <v>0</v>
          </cell>
          <cell r="BM240" t="str">
            <v>ING</v>
          </cell>
          <cell r="BN240">
            <v>0</v>
          </cell>
          <cell r="BO240">
            <v>0</v>
          </cell>
          <cell r="BP240">
            <v>0</v>
          </cell>
          <cell r="BQ240">
            <v>0</v>
          </cell>
          <cell r="BR240">
            <v>0</v>
          </cell>
          <cell r="BS240" t="str">
            <v>SBU</v>
          </cell>
          <cell r="BT240">
            <v>0</v>
          </cell>
          <cell r="BU240">
            <v>0</v>
          </cell>
          <cell r="BV240">
            <v>0</v>
          </cell>
          <cell r="BW240">
            <v>0</v>
          </cell>
          <cell r="BX240">
            <v>0</v>
          </cell>
          <cell r="BY240" t="str">
            <v>KWU</v>
          </cell>
          <cell r="BZ240">
            <v>0</v>
          </cell>
          <cell r="CA240">
            <v>0</v>
          </cell>
          <cell r="CB240">
            <v>0</v>
          </cell>
          <cell r="CC240">
            <v>0</v>
          </cell>
          <cell r="CD240">
            <v>0</v>
          </cell>
          <cell r="CE240" t="str">
            <v>POR</v>
          </cell>
          <cell r="CF240">
            <v>0</v>
          </cell>
          <cell r="CG240">
            <v>0</v>
          </cell>
          <cell r="CH240">
            <v>0</v>
          </cell>
          <cell r="CI240">
            <v>0</v>
          </cell>
          <cell r="CJ240">
            <v>0</v>
          </cell>
          <cell r="CK240" t="str">
            <v>JAW</v>
          </cell>
          <cell r="CL240">
            <v>0</v>
          </cell>
          <cell r="CM240">
            <v>0</v>
          </cell>
          <cell r="CN240">
            <v>0</v>
          </cell>
          <cell r="CO240">
            <v>0</v>
          </cell>
          <cell r="CP240">
            <v>0</v>
          </cell>
          <cell r="CQ240" t="str">
            <v>C11</v>
          </cell>
          <cell r="CR240">
            <v>0</v>
          </cell>
          <cell r="CS240">
            <v>0</v>
          </cell>
          <cell r="CT240">
            <v>0</v>
          </cell>
          <cell r="CU240">
            <v>0</v>
          </cell>
          <cell r="CV240">
            <v>0</v>
          </cell>
          <cell r="CW240" t="str">
            <v>C12</v>
          </cell>
          <cell r="CX240">
            <v>0</v>
          </cell>
          <cell r="CY240">
            <v>0</v>
          </cell>
          <cell r="CZ240">
            <v>0</v>
          </cell>
          <cell r="DA240">
            <v>0</v>
          </cell>
          <cell r="DB240">
            <v>0</v>
          </cell>
          <cell r="DC240" t="str">
            <v>C13</v>
          </cell>
          <cell r="DD240">
            <v>0</v>
          </cell>
          <cell r="DE240">
            <v>0</v>
          </cell>
          <cell r="DF240">
            <v>0</v>
          </cell>
          <cell r="DG240">
            <v>0</v>
          </cell>
          <cell r="DH240">
            <v>0</v>
          </cell>
          <cell r="DI240" t="str">
            <v>C21</v>
          </cell>
          <cell r="DJ240">
            <v>0</v>
          </cell>
          <cell r="DK240">
            <v>0</v>
          </cell>
          <cell r="DL240">
            <v>0</v>
          </cell>
          <cell r="DM240">
            <v>0</v>
          </cell>
          <cell r="DN240">
            <v>0</v>
          </cell>
          <cell r="DO240" t="str">
            <v>C22</v>
          </cell>
          <cell r="DP240">
            <v>0</v>
          </cell>
          <cell r="DQ240">
            <v>0</v>
          </cell>
          <cell r="DR240">
            <v>0</v>
          </cell>
          <cell r="DS240">
            <v>0</v>
          </cell>
          <cell r="DT240">
            <v>0</v>
          </cell>
          <cell r="DU240" t="str">
            <v>C23</v>
          </cell>
          <cell r="DV240">
            <v>0</v>
          </cell>
          <cell r="DW240">
            <v>0</v>
          </cell>
          <cell r="DX240">
            <v>0</v>
          </cell>
          <cell r="DY240">
            <v>0</v>
          </cell>
          <cell r="DZ240">
            <v>0</v>
          </cell>
          <cell r="EA240" t="str">
            <v>C24</v>
          </cell>
          <cell r="EB240">
            <v>0</v>
          </cell>
          <cell r="EC240">
            <v>0</v>
          </cell>
          <cell r="ED240">
            <v>0</v>
          </cell>
          <cell r="EE240">
            <v>0</v>
          </cell>
          <cell r="EF240">
            <v>0</v>
          </cell>
          <cell r="EG240" t="str">
            <v>C25</v>
          </cell>
          <cell r="EH240">
            <v>0</v>
          </cell>
          <cell r="EI240">
            <v>0</v>
          </cell>
          <cell r="EJ240">
            <v>0</v>
          </cell>
          <cell r="EK240">
            <v>0</v>
          </cell>
          <cell r="EL240">
            <v>0</v>
          </cell>
          <cell r="EM240" t="str">
            <v>C26</v>
          </cell>
          <cell r="EN240">
            <v>0</v>
          </cell>
          <cell r="EO240">
            <v>0</v>
          </cell>
          <cell r="EP240">
            <v>0</v>
          </cell>
          <cell r="EQ240">
            <v>0</v>
          </cell>
          <cell r="ER240">
            <v>0</v>
          </cell>
          <cell r="ES240" t="str">
            <v>C27</v>
          </cell>
          <cell r="ET240">
            <v>0</v>
          </cell>
          <cell r="EU240">
            <v>0</v>
          </cell>
          <cell r="EV240">
            <v>0</v>
          </cell>
          <cell r="EW240">
            <v>0</v>
          </cell>
          <cell r="EX240">
            <v>0</v>
          </cell>
          <cell r="EY240" t="str">
            <v>C31</v>
          </cell>
          <cell r="EZ240">
            <v>0</v>
          </cell>
          <cell r="FA240">
            <v>0</v>
          </cell>
          <cell r="FB240">
            <v>0</v>
          </cell>
          <cell r="FC240">
            <v>0</v>
          </cell>
          <cell r="FD240">
            <v>0</v>
          </cell>
          <cell r="FE240" t="str">
            <v>C32</v>
          </cell>
          <cell r="FF240">
            <v>0</v>
          </cell>
          <cell r="FG240">
            <v>0</v>
          </cell>
          <cell r="FH240">
            <v>0</v>
          </cell>
          <cell r="FI240">
            <v>0</v>
          </cell>
          <cell r="FJ240">
            <v>0</v>
          </cell>
          <cell r="FK240" t="str">
            <v>C33</v>
          </cell>
          <cell r="FL240">
            <v>0</v>
          </cell>
          <cell r="FM240">
            <v>0</v>
          </cell>
          <cell r="FN240">
            <v>0</v>
          </cell>
          <cell r="FO240">
            <v>0</v>
          </cell>
          <cell r="FP240">
            <v>0</v>
          </cell>
          <cell r="FQ240" t="str">
            <v>C34</v>
          </cell>
          <cell r="FR240">
            <v>0</v>
          </cell>
          <cell r="FS240">
            <v>0</v>
          </cell>
          <cell r="FT240">
            <v>0</v>
          </cell>
          <cell r="FU240">
            <v>0</v>
          </cell>
          <cell r="FV240">
            <v>0</v>
          </cell>
          <cell r="FW240" t="str">
            <v>C35</v>
          </cell>
          <cell r="FX240">
            <v>0</v>
          </cell>
          <cell r="FY240">
            <v>0</v>
          </cell>
          <cell r="FZ240">
            <v>0</v>
          </cell>
          <cell r="GA240">
            <v>0</v>
          </cell>
          <cell r="GB240">
            <v>0</v>
          </cell>
          <cell r="GC240" t="str">
            <v>C36</v>
          </cell>
          <cell r="GD240">
            <v>0</v>
          </cell>
          <cell r="GE240">
            <v>0</v>
          </cell>
          <cell r="GF240">
            <v>0</v>
          </cell>
          <cell r="GG240">
            <v>0</v>
          </cell>
          <cell r="GH240">
            <v>0</v>
          </cell>
          <cell r="GI240" t="str">
            <v>C37</v>
          </cell>
          <cell r="GJ240">
            <v>0</v>
          </cell>
          <cell r="GK240">
            <v>0</v>
          </cell>
          <cell r="GL240">
            <v>0</v>
          </cell>
          <cell r="GM240">
            <v>0</v>
          </cell>
          <cell r="GN240">
            <v>0</v>
          </cell>
          <cell r="GO240" t="str">
            <v>C38</v>
          </cell>
          <cell r="GP240">
            <v>0</v>
          </cell>
          <cell r="GQ240">
            <v>0</v>
          </cell>
          <cell r="GR240">
            <v>0</v>
          </cell>
          <cell r="GS240">
            <v>0</v>
          </cell>
          <cell r="GT240">
            <v>0</v>
          </cell>
          <cell r="GU240" t="str">
            <v>C39</v>
          </cell>
          <cell r="GV240">
            <v>0</v>
          </cell>
          <cell r="GW240">
            <v>0</v>
          </cell>
          <cell r="GX240">
            <v>0</v>
          </cell>
          <cell r="GY240">
            <v>0</v>
          </cell>
          <cell r="GZ240">
            <v>0</v>
          </cell>
          <cell r="HA240" t="str">
            <v>C310</v>
          </cell>
          <cell r="HB240">
            <v>0</v>
          </cell>
          <cell r="HG240" t="str">
            <v>C310</v>
          </cell>
          <cell r="HH240">
            <v>0</v>
          </cell>
          <cell r="HM240" t="str">
            <v/>
          </cell>
          <cell r="HN240" t="str">
            <v/>
          </cell>
          <cell r="HS240">
            <v>3282</v>
          </cell>
          <cell r="HT240" t="str">
            <v>PKN</v>
          </cell>
          <cell r="HU240">
            <v>0</v>
          </cell>
          <cell r="HV240" t="str">
            <v>IND</v>
          </cell>
          <cell r="HW240">
            <v>0</v>
          </cell>
          <cell r="HX240" t="str">
            <v>MAT-W</v>
          </cell>
          <cell r="HY240">
            <v>0</v>
          </cell>
          <cell r="HZ240" t="str">
            <v>SEJ-W</v>
          </cell>
          <cell r="IA240">
            <v>0</v>
          </cell>
          <cell r="IB240" t="str">
            <v>IGR-W</v>
          </cell>
          <cell r="IC240">
            <v>0</v>
          </cell>
          <cell r="ID240" t="str">
            <v>SBO</v>
          </cell>
          <cell r="IE240">
            <v>0</v>
          </cell>
          <cell r="IF240" t="str">
            <v>PJO</v>
          </cell>
          <cell r="IG240">
            <v>0</v>
          </cell>
          <cell r="IH240" t="str">
            <v>PRA</v>
          </cell>
          <cell r="II240">
            <v>0</v>
          </cell>
          <cell r="IJ240" t="str">
            <v>JAW</v>
          </cell>
          <cell r="IK240">
            <v>0</v>
          </cell>
          <cell r="IL240" t="str">
            <v>ARB</v>
          </cell>
          <cell r="IM240">
            <v>0</v>
          </cell>
          <cell r="IN240" t="str">
            <v>PKM</v>
          </cell>
          <cell r="IO240">
            <v>0</v>
          </cell>
          <cell r="IP240" t="str">
            <v>MAT-P</v>
          </cell>
          <cell r="IQ240">
            <v>0</v>
          </cell>
          <cell r="IR240" t="str">
            <v>BIO-P</v>
          </cell>
          <cell r="IS240">
            <v>0</v>
          </cell>
          <cell r="IT240" t="str">
            <v>FIS-P</v>
          </cell>
          <cell r="IU240">
            <v>0</v>
          </cell>
          <cell r="IV240" t="str">
            <v>KIM-P</v>
          </cell>
          <cell r="IW240">
            <v>0</v>
          </cell>
          <cell r="IX240" t="str">
            <v>EKO-L</v>
          </cell>
          <cell r="IY240">
            <v>0</v>
          </cell>
          <cell r="IZ240" t="str">
            <v>IGR-L</v>
          </cell>
          <cell r="JA240">
            <v>0</v>
          </cell>
        </row>
        <row r="241">
          <cell r="Q241">
            <v>238</v>
          </cell>
          <cell r="AB241">
            <v>238</v>
          </cell>
          <cell r="AC241">
            <v>7</v>
          </cell>
          <cell r="AD241">
            <v>3283</v>
          </cell>
          <cell r="AF241" t="str">
            <v>ANGGA YUDHA</v>
          </cell>
          <cell r="AG241" t="str">
            <v>L</v>
          </cell>
          <cell r="AH241" t="str">
            <v>10-AK.3</v>
          </cell>
          <cell r="AI241" t="str">
            <v>AGM</v>
          </cell>
          <cell r="AJ241">
            <v>0</v>
          </cell>
          <cell r="AK241">
            <v>0</v>
          </cell>
          <cell r="AL241">
            <v>0</v>
          </cell>
          <cell r="AM241">
            <v>0</v>
          </cell>
          <cell r="AN241">
            <v>0</v>
          </cell>
          <cell r="AO241" t="str">
            <v>PKN</v>
          </cell>
          <cell r="AP241">
            <v>0</v>
          </cell>
          <cell r="AQ241">
            <v>0</v>
          </cell>
          <cell r="AR241">
            <v>0</v>
          </cell>
          <cell r="AS241">
            <v>0</v>
          </cell>
          <cell r="AT241">
            <v>0</v>
          </cell>
          <cell r="AU241" t="str">
            <v>IND</v>
          </cell>
          <cell r="AV241">
            <v>0</v>
          </cell>
          <cell r="AW241">
            <v>0</v>
          </cell>
          <cell r="AX241">
            <v>0</v>
          </cell>
          <cell r="AY241">
            <v>0</v>
          </cell>
          <cell r="AZ241">
            <v>0</v>
          </cell>
          <cell r="BA241" t="str">
            <v>MAT</v>
          </cell>
          <cell r="BB241">
            <v>0</v>
          </cell>
          <cell r="BC241">
            <v>0</v>
          </cell>
          <cell r="BD241">
            <v>0</v>
          </cell>
          <cell r="BE241">
            <v>0</v>
          </cell>
          <cell r="BF241">
            <v>0</v>
          </cell>
          <cell r="BG241" t="str">
            <v>SEJ</v>
          </cell>
          <cell r="BH241">
            <v>0</v>
          </cell>
          <cell r="BI241">
            <v>0</v>
          </cell>
          <cell r="BJ241">
            <v>0</v>
          </cell>
          <cell r="BK241">
            <v>0</v>
          </cell>
          <cell r="BL241">
            <v>0</v>
          </cell>
          <cell r="BM241" t="str">
            <v>ING</v>
          </cell>
          <cell r="BN241">
            <v>0</v>
          </cell>
          <cell r="BO241">
            <v>0</v>
          </cell>
          <cell r="BP241">
            <v>0</v>
          </cell>
          <cell r="BQ241">
            <v>0</v>
          </cell>
          <cell r="BR241">
            <v>0</v>
          </cell>
          <cell r="BS241" t="str">
            <v>SBU</v>
          </cell>
          <cell r="BT241">
            <v>0</v>
          </cell>
          <cell r="BU241">
            <v>0</v>
          </cell>
          <cell r="BV241">
            <v>0</v>
          </cell>
          <cell r="BW241">
            <v>0</v>
          </cell>
          <cell r="BX241">
            <v>0</v>
          </cell>
          <cell r="BY241" t="str">
            <v>KWU</v>
          </cell>
          <cell r="BZ241">
            <v>0</v>
          </cell>
          <cell r="CA241">
            <v>0</v>
          </cell>
          <cell r="CB241">
            <v>0</v>
          </cell>
          <cell r="CC241">
            <v>0</v>
          </cell>
          <cell r="CD241">
            <v>0</v>
          </cell>
          <cell r="CE241" t="str">
            <v>POR</v>
          </cell>
          <cell r="CF241">
            <v>0</v>
          </cell>
          <cell r="CG241">
            <v>0</v>
          </cell>
          <cell r="CH241">
            <v>0</v>
          </cell>
          <cell r="CI241">
            <v>0</v>
          </cell>
          <cell r="CJ241">
            <v>0</v>
          </cell>
          <cell r="CK241" t="str">
            <v>JAW</v>
          </cell>
          <cell r="CL241">
            <v>0</v>
          </cell>
          <cell r="CM241">
            <v>0</v>
          </cell>
          <cell r="CN241">
            <v>0</v>
          </cell>
          <cell r="CO241">
            <v>0</v>
          </cell>
          <cell r="CP241">
            <v>0</v>
          </cell>
          <cell r="CQ241" t="str">
            <v>C11</v>
          </cell>
          <cell r="CR241">
            <v>0</v>
          </cell>
          <cell r="CS241">
            <v>0</v>
          </cell>
          <cell r="CT241">
            <v>0</v>
          </cell>
          <cell r="CU241">
            <v>0</v>
          </cell>
          <cell r="CV241">
            <v>0</v>
          </cell>
          <cell r="CW241" t="str">
            <v>C12</v>
          </cell>
          <cell r="CX241">
            <v>0</v>
          </cell>
          <cell r="CY241">
            <v>0</v>
          </cell>
          <cell r="CZ241">
            <v>0</v>
          </cell>
          <cell r="DA241">
            <v>0</v>
          </cell>
          <cell r="DB241">
            <v>0</v>
          </cell>
          <cell r="DC241" t="str">
            <v>C13</v>
          </cell>
          <cell r="DD241">
            <v>0</v>
          </cell>
          <cell r="DE241">
            <v>0</v>
          </cell>
          <cell r="DF241">
            <v>0</v>
          </cell>
          <cell r="DG241">
            <v>0</v>
          </cell>
          <cell r="DH241">
            <v>0</v>
          </cell>
          <cell r="DI241" t="str">
            <v>C21</v>
          </cell>
          <cell r="DJ241">
            <v>0</v>
          </cell>
          <cell r="DK241">
            <v>0</v>
          </cell>
          <cell r="DL241">
            <v>0</v>
          </cell>
          <cell r="DM241">
            <v>0</v>
          </cell>
          <cell r="DN241">
            <v>0</v>
          </cell>
          <cell r="DO241" t="str">
            <v>C22</v>
          </cell>
          <cell r="DP241">
            <v>0</v>
          </cell>
          <cell r="DQ241">
            <v>0</v>
          </cell>
          <cell r="DR241">
            <v>0</v>
          </cell>
          <cell r="DS241">
            <v>0</v>
          </cell>
          <cell r="DT241">
            <v>0</v>
          </cell>
          <cell r="DU241" t="str">
            <v>C23</v>
          </cell>
          <cell r="DV241">
            <v>0</v>
          </cell>
          <cell r="DW241">
            <v>0</v>
          </cell>
          <cell r="DX241">
            <v>0</v>
          </cell>
          <cell r="DY241">
            <v>0</v>
          </cell>
          <cell r="DZ241">
            <v>0</v>
          </cell>
          <cell r="EA241" t="str">
            <v>C24</v>
          </cell>
          <cell r="EB241">
            <v>0</v>
          </cell>
          <cell r="EC241">
            <v>0</v>
          </cell>
          <cell r="ED241">
            <v>0</v>
          </cell>
          <cell r="EE241">
            <v>0</v>
          </cell>
          <cell r="EF241">
            <v>0</v>
          </cell>
          <cell r="EG241" t="str">
            <v>C25</v>
          </cell>
          <cell r="EH241">
            <v>0</v>
          </cell>
          <cell r="EI241">
            <v>0</v>
          </cell>
          <cell r="EJ241">
            <v>0</v>
          </cell>
          <cell r="EK241">
            <v>0</v>
          </cell>
          <cell r="EL241">
            <v>0</v>
          </cell>
          <cell r="EM241" t="str">
            <v>C26</v>
          </cell>
          <cell r="EN241">
            <v>0</v>
          </cell>
          <cell r="EO241">
            <v>0</v>
          </cell>
          <cell r="EP241">
            <v>0</v>
          </cell>
          <cell r="EQ241">
            <v>0</v>
          </cell>
          <cell r="ER241">
            <v>0</v>
          </cell>
          <cell r="ES241" t="str">
            <v>C27</v>
          </cell>
          <cell r="ET241">
            <v>0</v>
          </cell>
          <cell r="EU241">
            <v>0</v>
          </cell>
          <cell r="EV241">
            <v>0</v>
          </cell>
          <cell r="EW241">
            <v>0</v>
          </cell>
          <cell r="EX241">
            <v>0</v>
          </cell>
          <cell r="EY241" t="str">
            <v>C31</v>
          </cell>
          <cell r="EZ241">
            <v>0</v>
          </cell>
          <cell r="FA241">
            <v>0</v>
          </cell>
          <cell r="FB241">
            <v>0</v>
          </cell>
          <cell r="FC241">
            <v>0</v>
          </cell>
          <cell r="FD241">
            <v>0</v>
          </cell>
          <cell r="FE241" t="str">
            <v>C32</v>
          </cell>
          <cell r="FF241">
            <v>0</v>
          </cell>
          <cell r="FG241">
            <v>0</v>
          </cell>
          <cell r="FH241">
            <v>0</v>
          </cell>
          <cell r="FI241">
            <v>0</v>
          </cell>
          <cell r="FJ241">
            <v>0</v>
          </cell>
          <cell r="FK241" t="str">
            <v>C33</v>
          </cell>
          <cell r="FL241">
            <v>0</v>
          </cell>
          <cell r="FM241">
            <v>0</v>
          </cell>
          <cell r="FN241">
            <v>0</v>
          </cell>
          <cell r="FO241">
            <v>0</v>
          </cell>
          <cell r="FP241">
            <v>0</v>
          </cell>
          <cell r="FQ241" t="str">
            <v>C34</v>
          </cell>
          <cell r="FR241">
            <v>0</v>
          </cell>
          <cell r="FS241">
            <v>0</v>
          </cell>
          <cell r="FT241">
            <v>0</v>
          </cell>
          <cell r="FU241">
            <v>0</v>
          </cell>
          <cell r="FV241">
            <v>0</v>
          </cell>
          <cell r="FW241" t="str">
            <v>C35</v>
          </cell>
          <cell r="FX241">
            <v>0</v>
          </cell>
          <cell r="FY241">
            <v>0</v>
          </cell>
          <cell r="FZ241">
            <v>0</v>
          </cell>
          <cell r="GA241">
            <v>0</v>
          </cell>
          <cell r="GB241">
            <v>0</v>
          </cell>
          <cell r="GC241" t="str">
            <v>C36</v>
          </cell>
          <cell r="GD241">
            <v>0</v>
          </cell>
          <cell r="GE241">
            <v>0</v>
          </cell>
          <cell r="GF241">
            <v>0</v>
          </cell>
          <cell r="GG241">
            <v>0</v>
          </cell>
          <cell r="GH241">
            <v>0</v>
          </cell>
          <cell r="GI241" t="str">
            <v>C37</v>
          </cell>
          <cell r="GJ241">
            <v>0</v>
          </cell>
          <cell r="GK241">
            <v>0</v>
          </cell>
          <cell r="GL241">
            <v>0</v>
          </cell>
          <cell r="GM241">
            <v>0</v>
          </cell>
          <cell r="GN241">
            <v>0</v>
          </cell>
          <cell r="GO241" t="str">
            <v>C38</v>
          </cell>
          <cell r="GP241">
            <v>0</v>
          </cell>
          <cell r="GQ241">
            <v>0</v>
          </cell>
          <cell r="GR241">
            <v>0</v>
          </cell>
          <cell r="GS241">
            <v>0</v>
          </cell>
          <cell r="GT241">
            <v>0</v>
          </cell>
          <cell r="GU241" t="str">
            <v>C39</v>
          </cell>
          <cell r="GV241">
            <v>0</v>
          </cell>
          <cell r="GW241">
            <v>0</v>
          </cell>
          <cell r="GX241">
            <v>0</v>
          </cell>
          <cell r="GY241">
            <v>0</v>
          </cell>
          <cell r="GZ241">
            <v>0</v>
          </cell>
          <cell r="HA241" t="str">
            <v>C310</v>
          </cell>
          <cell r="HB241">
            <v>0</v>
          </cell>
          <cell r="HG241" t="str">
            <v>C310</v>
          </cell>
          <cell r="HH241">
            <v>0</v>
          </cell>
          <cell r="HM241" t="str">
            <v/>
          </cell>
          <cell r="HN241" t="str">
            <v/>
          </cell>
          <cell r="HS241">
            <v>3283</v>
          </cell>
          <cell r="HT241" t="str">
            <v>PKN</v>
          </cell>
          <cell r="HU241">
            <v>0</v>
          </cell>
          <cell r="HV241" t="str">
            <v>IND</v>
          </cell>
          <cell r="HW241">
            <v>0</v>
          </cell>
          <cell r="HX241" t="str">
            <v>MAT-W</v>
          </cell>
          <cell r="HY241">
            <v>0</v>
          </cell>
          <cell r="HZ241" t="str">
            <v>SEJ-W</v>
          </cell>
          <cell r="IA241">
            <v>0</v>
          </cell>
          <cell r="IB241" t="str">
            <v>IGR-W</v>
          </cell>
          <cell r="IC241">
            <v>0</v>
          </cell>
          <cell r="ID241" t="str">
            <v>SBO</v>
          </cell>
          <cell r="IE241">
            <v>0</v>
          </cell>
          <cell r="IF241" t="str">
            <v>PJO</v>
          </cell>
          <cell r="IG241">
            <v>0</v>
          </cell>
          <cell r="IH241" t="str">
            <v>PRA</v>
          </cell>
          <cell r="II241">
            <v>0</v>
          </cell>
          <cell r="IJ241" t="str">
            <v>JAW</v>
          </cell>
          <cell r="IK241">
            <v>0</v>
          </cell>
          <cell r="IL241" t="str">
            <v>ARB</v>
          </cell>
          <cell r="IM241">
            <v>0</v>
          </cell>
          <cell r="IN241" t="str">
            <v>PKM</v>
          </cell>
          <cell r="IO241">
            <v>0</v>
          </cell>
          <cell r="IP241" t="str">
            <v>MAT-P</v>
          </cell>
          <cell r="IQ241">
            <v>0</v>
          </cell>
          <cell r="IR241" t="str">
            <v>BIO-P</v>
          </cell>
          <cell r="IS241">
            <v>0</v>
          </cell>
          <cell r="IT241" t="str">
            <v>FIS-P</v>
          </cell>
          <cell r="IU241">
            <v>0</v>
          </cell>
          <cell r="IV241" t="str">
            <v>KIM-P</v>
          </cell>
          <cell r="IW241">
            <v>0</v>
          </cell>
          <cell r="IX241" t="str">
            <v>EKO-L</v>
          </cell>
          <cell r="IY241">
            <v>0</v>
          </cell>
          <cell r="IZ241" t="str">
            <v>IGR-L</v>
          </cell>
          <cell r="JA241">
            <v>0</v>
          </cell>
        </row>
        <row r="242">
          <cell r="Q242">
            <v>239</v>
          </cell>
          <cell r="AB242">
            <v>239</v>
          </cell>
          <cell r="AC242">
            <v>8</v>
          </cell>
          <cell r="AD242">
            <v>3284</v>
          </cell>
          <cell r="AE242" t="str">
            <v>9992966841</v>
          </cell>
          <cell r="AF242" t="str">
            <v>ANNAS FAUZI</v>
          </cell>
          <cell r="AG242" t="str">
            <v>L</v>
          </cell>
          <cell r="AH242" t="str">
            <v>10-AK.3</v>
          </cell>
          <cell r="AI242" t="str">
            <v>AGM</v>
          </cell>
          <cell r="AJ242">
            <v>0</v>
          </cell>
          <cell r="AK242">
            <v>0</v>
          </cell>
          <cell r="AL242">
            <v>0</v>
          </cell>
          <cell r="AM242">
            <v>0</v>
          </cell>
          <cell r="AN242">
            <v>0</v>
          </cell>
          <cell r="AO242" t="str">
            <v>PKN</v>
          </cell>
          <cell r="AP242">
            <v>0</v>
          </cell>
          <cell r="AQ242">
            <v>0</v>
          </cell>
          <cell r="AR242">
            <v>0</v>
          </cell>
          <cell r="AS242">
            <v>0</v>
          </cell>
          <cell r="AT242">
            <v>0</v>
          </cell>
          <cell r="AU242" t="str">
            <v>IND</v>
          </cell>
          <cell r="AV242">
            <v>0</v>
          </cell>
          <cell r="AW242">
            <v>0</v>
          </cell>
          <cell r="AX242">
            <v>0</v>
          </cell>
          <cell r="AY242">
            <v>0</v>
          </cell>
          <cell r="AZ242">
            <v>0</v>
          </cell>
          <cell r="BA242" t="str">
            <v>MAT</v>
          </cell>
          <cell r="BB242">
            <v>0</v>
          </cell>
          <cell r="BC242">
            <v>0</v>
          </cell>
          <cell r="BD242">
            <v>0</v>
          </cell>
          <cell r="BE242">
            <v>0</v>
          </cell>
          <cell r="BF242">
            <v>0</v>
          </cell>
          <cell r="BG242" t="str">
            <v>SEJ</v>
          </cell>
          <cell r="BH242">
            <v>0</v>
          </cell>
          <cell r="BI242">
            <v>0</v>
          </cell>
          <cell r="BJ242">
            <v>0</v>
          </cell>
          <cell r="BK242">
            <v>0</v>
          </cell>
          <cell r="BL242">
            <v>0</v>
          </cell>
          <cell r="BM242" t="str">
            <v>ING</v>
          </cell>
          <cell r="BN242">
            <v>0</v>
          </cell>
          <cell r="BO242">
            <v>0</v>
          </cell>
          <cell r="BP242">
            <v>0</v>
          </cell>
          <cell r="BQ242">
            <v>0</v>
          </cell>
          <cell r="BR242">
            <v>0</v>
          </cell>
          <cell r="BS242" t="str">
            <v>SBU</v>
          </cell>
          <cell r="BT242">
            <v>0</v>
          </cell>
          <cell r="BU242">
            <v>0</v>
          </cell>
          <cell r="BV242">
            <v>0</v>
          </cell>
          <cell r="BW242">
            <v>0</v>
          </cell>
          <cell r="BX242">
            <v>0</v>
          </cell>
          <cell r="BY242" t="str">
            <v>KWU</v>
          </cell>
          <cell r="BZ242">
            <v>0</v>
          </cell>
          <cell r="CA242">
            <v>0</v>
          </cell>
          <cell r="CB242">
            <v>0</v>
          </cell>
          <cell r="CC242">
            <v>0</v>
          </cell>
          <cell r="CD242">
            <v>0</v>
          </cell>
          <cell r="CE242" t="str">
            <v>POR</v>
          </cell>
          <cell r="CF242">
            <v>0</v>
          </cell>
          <cell r="CG242">
            <v>0</v>
          </cell>
          <cell r="CH242">
            <v>0</v>
          </cell>
          <cell r="CI242">
            <v>0</v>
          </cell>
          <cell r="CJ242">
            <v>0</v>
          </cell>
          <cell r="CK242" t="str">
            <v>JAW</v>
          </cell>
          <cell r="CL242">
            <v>0</v>
          </cell>
          <cell r="CM242">
            <v>0</v>
          </cell>
          <cell r="CN242">
            <v>0</v>
          </cell>
          <cell r="CO242">
            <v>0</v>
          </cell>
          <cell r="CP242">
            <v>0</v>
          </cell>
          <cell r="CQ242" t="str">
            <v>C11</v>
          </cell>
          <cell r="CR242">
            <v>0</v>
          </cell>
          <cell r="CS242">
            <v>0</v>
          </cell>
          <cell r="CT242">
            <v>0</v>
          </cell>
          <cell r="CU242">
            <v>0</v>
          </cell>
          <cell r="CV242">
            <v>0</v>
          </cell>
          <cell r="CW242" t="str">
            <v>C12</v>
          </cell>
          <cell r="CX242">
            <v>0</v>
          </cell>
          <cell r="CY242">
            <v>0</v>
          </cell>
          <cell r="CZ242">
            <v>0</v>
          </cell>
          <cell r="DA242">
            <v>0</v>
          </cell>
          <cell r="DB242">
            <v>0</v>
          </cell>
          <cell r="DC242" t="str">
            <v>C13</v>
          </cell>
          <cell r="DD242">
            <v>0</v>
          </cell>
          <cell r="DE242">
            <v>0</v>
          </cell>
          <cell r="DF242">
            <v>0</v>
          </cell>
          <cell r="DG242">
            <v>0</v>
          </cell>
          <cell r="DH242">
            <v>0</v>
          </cell>
          <cell r="DI242" t="str">
            <v>C21</v>
          </cell>
          <cell r="DJ242">
            <v>0</v>
          </cell>
          <cell r="DK242">
            <v>0</v>
          </cell>
          <cell r="DL242">
            <v>0</v>
          </cell>
          <cell r="DM242">
            <v>0</v>
          </cell>
          <cell r="DN242">
            <v>0</v>
          </cell>
          <cell r="DO242" t="str">
            <v>C22</v>
          </cell>
          <cell r="DP242">
            <v>0</v>
          </cell>
          <cell r="DQ242">
            <v>0</v>
          </cell>
          <cell r="DR242">
            <v>0</v>
          </cell>
          <cell r="DS242">
            <v>0</v>
          </cell>
          <cell r="DT242">
            <v>0</v>
          </cell>
          <cell r="DU242" t="str">
            <v>C23</v>
          </cell>
          <cell r="DV242">
            <v>0</v>
          </cell>
          <cell r="DW242">
            <v>0</v>
          </cell>
          <cell r="DX242">
            <v>0</v>
          </cell>
          <cell r="DY242">
            <v>0</v>
          </cell>
          <cell r="DZ242">
            <v>0</v>
          </cell>
          <cell r="EA242" t="str">
            <v>C24</v>
          </cell>
          <cell r="EB242">
            <v>0</v>
          </cell>
          <cell r="EC242">
            <v>0</v>
          </cell>
          <cell r="ED242">
            <v>0</v>
          </cell>
          <cell r="EE242">
            <v>0</v>
          </cell>
          <cell r="EF242">
            <v>0</v>
          </cell>
          <cell r="EG242" t="str">
            <v>C25</v>
          </cell>
          <cell r="EH242">
            <v>0</v>
          </cell>
          <cell r="EI242">
            <v>0</v>
          </cell>
          <cell r="EJ242">
            <v>0</v>
          </cell>
          <cell r="EK242">
            <v>0</v>
          </cell>
          <cell r="EL242">
            <v>0</v>
          </cell>
          <cell r="EM242" t="str">
            <v>C26</v>
          </cell>
          <cell r="EN242">
            <v>0</v>
          </cell>
          <cell r="EO242">
            <v>0</v>
          </cell>
          <cell r="EP242">
            <v>0</v>
          </cell>
          <cell r="EQ242">
            <v>0</v>
          </cell>
          <cell r="ER242">
            <v>0</v>
          </cell>
          <cell r="ES242" t="str">
            <v>C27</v>
          </cell>
          <cell r="ET242">
            <v>0</v>
          </cell>
          <cell r="EU242">
            <v>0</v>
          </cell>
          <cell r="EV242">
            <v>0</v>
          </cell>
          <cell r="EW242">
            <v>0</v>
          </cell>
          <cell r="EX242">
            <v>0</v>
          </cell>
          <cell r="EY242" t="str">
            <v>C31</v>
          </cell>
          <cell r="EZ242">
            <v>0</v>
          </cell>
          <cell r="FA242">
            <v>0</v>
          </cell>
          <cell r="FB242">
            <v>0</v>
          </cell>
          <cell r="FC242">
            <v>0</v>
          </cell>
          <cell r="FD242">
            <v>0</v>
          </cell>
          <cell r="FE242" t="str">
            <v>C32</v>
          </cell>
          <cell r="FF242">
            <v>0</v>
          </cell>
          <cell r="FG242">
            <v>0</v>
          </cell>
          <cell r="FH242">
            <v>0</v>
          </cell>
          <cell r="FI242">
            <v>0</v>
          </cell>
          <cell r="FJ242">
            <v>0</v>
          </cell>
          <cell r="FK242" t="str">
            <v>C33</v>
          </cell>
          <cell r="FL242">
            <v>0</v>
          </cell>
          <cell r="FM242">
            <v>0</v>
          </cell>
          <cell r="FN242">
            <v>0</v>
          </cell>
          <cell r="FO242">
            <v>0</v>
          </cell>
          <cell r="FP242">
            <v>0</v>
          </cell>
          <cell r="FQ242" t="str">
            <v>C34</v>
          </cell>
          <cell r="FR242">
            <v>0</v>
          </cell>
          <cell r="FS242">
            <v>0</v>
          </cell>
          <cell r="FT242">
            <v>0</v>
          </cell>
          <cell r="FU242">
            <v>0</v>
          </cell>
          <cell r="FV242">
            <v>0</v>
          </cell>
          <cell r="FW242" t="str">
            <v>C35</v>
          </cell>
          <cell r="FX242">
            <v>0</v>
          </cell>
          <cell r="FY242">
            <v>0</v>
          </cell>
          <cell r="FZ242">
            <v>0</v>
          </cell>
          <cell r="GA242">
            <v>0</v>
          </cell>
          <cell r="GB242">
            <v>0</v>
          </cell>
          <cell r="GC242" t="str">
            <v>C36</v>
          </cell>
          <cell r="GD242">
            <v>0</v>
          </cell>
          <cell r="GE242">
            <v>0</v>
          </cell>
          <cell r="GF242">
            <v>0</v>
          </cell>
          <cell r="GG242">
            <v>0</v>
          </cell>
          <cell r="GH242">
            <v>0</v>
          </cell>
          <cell r="GI242" t="str">
            <v>C37</v>
          </cell>
          <cell r="GJ242">
            <v>0</v>
          </cell>
          <cell r="GK242">
            <v>0</v>
          </cell>
          <cell r="GL242">
            <v>0</v>
          </cell>
          <cell r="GM242">
            <v>0</v>
          </cell>
          <cell r="GN242">
            <v>0</v>
          </cell>
          <cell r="GO242" t="str">
            <v>C38</v>
          </cell>
          <cell r="GP242">
            <v>0</v>
          </cell>
          <cell r="GQ242">
            <v>0</v>
          </cell>
          <cell r="GR242">
            <v>0</v>
          </cell>
          <cell r="GS242">
            <v>0</v>
          </cell>
          <cell r="GT242">
            <v>0</v>
          </cell>
          <cell r="GU242" t="str">
            <v>C39</v>
          </cell>
          <cell r="GV242">
            <v>0</v>
          </cell>
          <cell r="GW242">
            <v>0</v>
          </cell>
          <cell r="GX242">
            <v>0</v>
          </cell>
          <cell r="GY242">
            <v>0</v>
          </cell>
          <cell r="GZ242">
            <v>0</v>
          </cell>
          <cell r="HA242" t="str">
            <v>C310</v>
          </cell>
          <cell r="HB242">
            <v>0</v>
          </cell>
          <cell r="HG242" t="str">
            <v>C310</v>
          </cell>
          <cell r="HH242">
            <v>0</v>
          </cell>
          <cell r="HM242" t="str">
            <v/>
          </cell>
          <cell r="HN242" t="str">
            <v/>
          </cell>
          <cell r="HS242">
            <v>3284</v>
          </cell>
          <cell r="HT242" t="str">
            <v>PKN</v>
          </cell>
          <cell r="HU242">
            <v>0</v>
          </cell>
          <cell r="HV242" t="str">
            <v>IND</v>
          </cell>
          <cell r="HW242">
            <v>0</v>
          </cell>
          <cell r="HX242" t="str">
            <v>MAT-W</v>
          </cell>
          <cell r="HY242">
            <v>0</v>
          </cell>
          <cell r="HZ242" t="str">
            <v>SEJ-W</v>
          </cell>
          <cell r="IA242">
            <v>0</v>
          </cell>
          <cell r="IB242" t="str">
            <v>IGR-W</v>
          </cell>
          <cell r="IC242">
            <v>0</v>
          </cell>
          <cell r="ID242" t="str">
            <v>SBO</v>
          </cell>
          <cell r="IE242">
            <v>0</v>
          </cell>
          <cell r="IF242" t="str">
            <v>PJO</v>
          </cell>
          <cell r="IG242">
            <v>0</v>
          </cell>
          <cell r="IH242" t="str">
            <v>PRA</v>
          </cell>
          <cell r="II242">
            <v>0</v>
          </cell>
          <cell r="IJ242" t="str">
            <v>JAW</v>
          </cell>
          <cell r="IK242">
            <v>0</v>
          </cell>
          <cell r="IL242" t="str">
            <v>ARB</v>
          </cell>
          <cell r="IM242">
            <v>0</v>
          </cell>
          <cell r="IN242" t="str">
            <v>PKM</v>
          </cell>
          <cell r="IO242">
            <v>0</v>
          </cell>
          <cell r="IP242" t="str">
            <v>MAT-P</v>
          </cell>
          <cell r="IQ242">
            <v>0</v>
          </cell>
          <cell r="IR242" t="str">
            <v>BIO-P</v>
          </cell>
          <cell r="IS242">
            <v>0</v>
          </cell>
          <cell r="IT242" t="str">
            <v>FIS-P</v>
          </cell>
          <cell r="IU242">
            <v>0</v>
          </cell>
          <cell r="IV242" t="str">
            <v>KIM-P</v>
          </cell>
          <cell r="IW242">
            <v>0</v>
          </cell>
          <cell r="IX242" t="str">
            <v>EKO-L</v>
          </cell>
          <cell r="IY242">
            <v>0</v>
          </cell>
          <cell r="IZ242" t="str">
            <v>IGR-L</v>
          </cell>
          <cell r="JA242">
            <v>0</v>
          </cell>
        </row>
        <row r="243">
          <cell r="Q243">
            <v>240</v>
          </cell>
          <cell r="AB243">
            <v>240</v>
          </cell>
          <cell r="AC243">
            <v>9</v>
          </cell>
          <cell r="AD243">
            <v>3285</v>
          </cell>
          <cell r="AF243" t="str">
            <v>AWIE FERDIYANTO</v>
          </cell>
          <cell r="AG243" t="str">
            <v>L</v>
          </cell>
          <cell r="AH243" t="str">
            <v>10-AK.3</v>
          </cell>
          <cell r="AI243" t="str">
            <v>AGM</v>
          </cell>
          <cell r="AJ243">
            <v>0</v>
          </cell>
          <cell r="AK243">
            <v>0</v>
          </cell>
          <cell r="AL243">
            <v>0</v>
          </cell>
          <cell r="AM243">
            <v>0</v>
          </cell>
          <cell r="AN243">
            <v>0</v>
          </cell>
          <cell r="AO243" t="str">
            <v>PKN</v>
          </cell>
          <cell r="AP243">
            <v>0</v>
          </cell>
          <cell r="AQ243">
            <v>0</v>
          </cell>
          <cell r="AR243">
            <v>0</v>
          </cell>
          <cell r="AS243">
            <v>0</v>
          </cell>
          <cell r="AT243">
            <v>0</v>
          </cell>
          <cell r="AU243" t="str">
            <v>IND</v>
          </cell>
          <cell r="AV243">
            <v>0</v>
          </cell>
          <cell r="AW243">
            <v>0</v>
          </cell>
          <cell r="AX243">
            <v>0</v>
          </cell>
          <cell r="AY243">
            <v>0</v>
          </cell>
          <cell r="AZ243">
            <v>0</v>
          </cell>
          <cell r="BA243" t="str">
            <v>MAT</v>
          </cell>
          <cell r="BB243">
            <v>0</v>
          </cell>
          <cell r="BC243">
            <v>0</v>
          </cell>
          <cell r="BD243">
            <v>0</v>
          </cell>
          <cell r="BE243">
            <v>0</v>
          </cell>
          <cell r="BF243">
            <v>0</v>
          </cell>
          <cell r="BG243" t="str">
            <v>SEJ</v>
          </cell>
          <cell r="BH243">
            <v>0</v>
          </cell>
          <cell r="BI243">
            <v>0</v>
          </cell>
          <cell r="BJ243">
            <v>0</v>
          </cell>
          <cell r="BK243">
            <v>0</v>
          </cell>
          <cell r="BL243">
            <v>0</v>
          </cell>
          <cell r="BM243" t="str">
            <v>ING</v>
          </cell>
          <cell r="BN243">
            <v>0</v>
          </cell>
          <cell r="BO243">
            <v>0</v>
          </cell>
          <cell r="BP243">
            <v>0</v>
          </cell>
          <cell r="BQ243">
            <v>0</v>
          </cell>
          <cell r="BR243">
            <v>0</v>
          </cell>
          <cell r="BS243" t="str">
            <v>SBU</v>
          </cell>
          <cell r="BT243">
            <v>0</v>
          </cell>
          <cell r="BU243">
            <v>0</v>
          </cell>
          <cell r="BV243">
            <v>0</v>
          </cell>
          <cell r="BW243">
            <v>0</v>
          </cell>
          <cell r="BX243">
            <v>0</v>
          </cell>
          <cell r="BY243" t="str">
            <v>KWU</v>
          </cell>
          <cell r="BZ243">
            <v>0</v>
          </cell>
          <cell r="CA243">
            <v>0</v>
          </cell>
          <cell r="CB243">
            <v>0</v>
          </cell>
          <cell r="CC243">
            <v>0</v>
          </cell>
          <cell r="CD243">
            <v>0</v>
          </cell>
          <cell r="CE243" t="str">
            <v>POR</v>
          </cell>
          <cell r="CF243">
            <v>0</v>
          </cell>
          <cell r="CG243">
            <v>0</v>
          </cell>
          <cell r="CH243">
            <v>0</v>
          </cell>
          <cell r="CI243">
            <v>0</v>
          </cell>
          <cell r="CJ243">
            <v>0</v>
          </cell>
          <cell r="CK243" t="str">
            <v>JAW</v>
          </cell>
          <cell r="CL243">
            <v>0</v>
          </cell>
          <cell r="CM243">
            <v>0</v>
          </cell>
          <cell r="CN243">
            <v>0</v>
          </cell>
          <cell r="CO243">
            <v>0</v>
          </cell>
          <cell r="CP243">
            <v>0</v>
          </cell>
          <cell r="CQ243" t="str">
            <v>C11</v>
          </cell>
          <cell r="CR243">
            <v>0</v>
          </cell>
          <cell r="CS243">
            <v>0</v>
          </cell>
          <cell r="CT243">
            <v>0</v>
          </cell>
          <cell r="CU243">
            <v>0</v>
          </cell>
          <cell r="CV243">
            <v>0</v>
          </cell>
          <cell r="CW243" t="str">
            <v>C12</v>
          </cell>
          <cell r="CX243">
            <v>0</v>
          </cell>
          <cell r="CY243">
            <v>0</v>
          </cell>
          <cell r="CZ243">
            <v>0</v>
          </cell>
          <cell r="DA243">
            <v>0</v>
          </cell>
          <cell r="DB243">
            <v>0</v>
          </cell>
          <cell r="DC243" t="str">
            <v>C13</v>
          </cell>
          <cell r="DD243">
            <v>0</v>
          </cell>
          <cell r="DE243">
            <v>0</v>
          </cell>
          <cell r="DF243">
            <v>0</v>
          </cell>
          <cell r="DG243">
            <v>0</v>
          </cell>
          <cell r="DH243">
            <v>0</v>
          </cell>
          <cell r="DI243" t="str">
            <v>C21</v>
          </cell>
          <cell r="DJ243">
            <v>0</v>
          </cell>
          <cell r="DK243">
            <v>0</v>
          </cell>
          <cell r="DL243">
            <v>0</v>
          </cell>
          <cell r="DM243">
            <v>0</v>
          </cell>
          <cell r="DN243">
            <v>0</v>
          </cell>
          <cell r="DO243" t="str">
            <v>C22</v>
          </cell>
          <cell r="DP243">
            <v>0</v>
          </cell>
          <cell r="DQ243">
            <v>0</v>
          </cell>
          <cell r="DR243">
            <v>0</v>
          </cell>
          <cell r="DS243">
            <v>0</v>
          </cell>
          <cell r="DT243">
            <v>0</v>
          </cell>
          <cell r="DU243" t="str">
            <v>C23</v>
          </cell>
          <cell r="DV243">
            <v>0</v>
          </cell>
          <cell r="DW243">
            <v>0</v>
          </cell>
          <cell r="DX243">
            <v>0</v>
          </cell>
          <cell r="DY243">
            <v>0</v>
          </cell>
          <cell r="DZ243">
            <v>0</v>
          </cell>
          <cell r="EA243" t="str">
            <v>C24</v>
          </cell>
          <cell r="EB243">
            <v>0</v>
          </cell>
          <cell r="EC243">
            <v>0</v>
          </cell>
          <cell r="ED243">
            <v>0</v>
          </cell>
          <cell r="EE243">
            <v>0</v>
          </cell>
          <cell r="EF243">
            <v>0</v>
          </cell>
          <cell r="EG243" t="str">
            <v>C25</v>
          </cell>
          <cell r="EH243">
            <v>0</v>
          </cell>
          <cell r="EI243">
            <v>0</v>
          </cell>
          <cell r="EJ243">
            <v>0</v>
          </cell>
          <cell r="EK243">
            <v>0</v>
          </cell>
          <cell r="EL243">
            <v>0</v>
          </cell>
          <cell r="EM243" t="str">
            <v>C26</v>
          </cell>
          <cell r="EN243">
            <v>0</v>
          </cell>
          <cell r="EO243">
            <v>0</v>
          </cell>
          <cell r="EP243">
            <v>0</v>
          </cell>
          <cell r="EQ243">
            <v>0</v>
          </cell>
          <cell r="ER243">
            <v>0</v>
          </cell>
          <cell r="ES243" t="str">
            <v>C27</v>
          </cell>
          <cell r="ET243">
            <v>0</v>
          </cell>
          <cell r="EU243">
            <v>0</v>
          </cell>
          <cell r="EV243">
            <v>0</v>
          </cell>
          <cell r="EW243">
            <v>0</v>
          </cell>
          <cell r="EX243">
            <v>0</v>
          </cell>
          <cell r="EY243" t="str">
            <v>C31</v>
          </cell>
          <cell r="EZ243">
            <v>0</v>
          </cell>
          <cell r="FA243">
            <v>0</v>
          </cell>
          <cell r="FB243">
            <v>0</v>
          </cell>
          <cell r="FC243">
            <v>0</v>
          </cell>
          <cell r="FD243">
            <v>0</v>
          </cell>
          <cell r="FE243" t="str">
            <v>C32</v>
          </cell>
          <cell r="FF243">
            <v>0</v>
          </cell>
          <cell r="FG243">
            <v>0</v>
          </cell>
          <cell r="FH243">
            <v>0</v>
          </cell>
          <cell r="FI243">
            <v>0</v>
          </cell>
          <cell r="FJ243">
            <v>0</v>
          </cell>
          <cell r="FK243" t="str">
            <v>C33</v>
          </cell>
          <cell r="FL243">
            <v>0</v>
          </cell>
          <cell r="FM243">
            <v>0</v>
          </cell>
          <cell r="FN243">
            <v>0</v>
          </cell>
          <cell r="FO243">
            <v>0</v>
          </cell>
          <cell r="FP243">
            <v>0</v>
          </cell>
          <cell r="FQ243" t="str">
            <v>C34</v>
          </cell>
          <cell r="FR243">
            <v>0</v>
          </cell>
          <cell r="FS243">
            <v>0</v>
          </cell>
          <cell r="FT243">
            <v>0</v>
          </cell>
          <cell r="FU243">
            <v>0</v>
          </cell>
          <cell r="FV243">
            <v>0</v>
          </cell>
          <cell r="FW243" t="str">
            <v>C35</v>
          </cell>
          <cell r="FX243">
            <v>0</v>
          </cell>
          <cell r="FY243">
            <v>0</v>
          </cell>
          <cell r="FZ243">
            <v>0</v>
          </cell>
          <cell r="GA243">
            <v>0</v>
          </cell>
          <cell r="GB243">
            <v>0</v>
          </cell>
          <cell r="GC243" t="str">
            <v>C36</v>
          </cell>
          <cell r="GD243">
            <v>0</v>
          </cell>
          <cell r="GE243">
            <v>0</v>
          </cell>
          <cell r="GF243">
            <v>0</v>
          </cell>
          <cell r="GG243">
            <v>0</v>
          </cell>
          <cell r="GH243">
            <v>0</v>
          </cell>
          <cell r="GI243" t="str">
            <v>C37</v>
          </cell>
          <cell r="GJ243">
            <v>0</v>
          </cell>
          <cell r="GK243">
            <v>0</v>
          </cell>
          <cell r="GL243">
            <v>0</v>
          </cell>
          <cell r="GM243">
            <v>0</v>
          </cell>
          <cell r="GN243">
            <v>0</v>
          </cell>
          <cell r="GO243" t="str">
            <v>C38</v>
          </cell>
          <cell r="GP243">
            <v>0</v>
          </cell>
          <cell r="GQ243">
            <v>0</v>
          </cell>
          <cell r="GR243">
            <v>0</v>
          </cell>
          <cell r="GS243">
            <v>0</v>
          </cell>
          <cell r="GT243">
            <v>0</v>
          </cell>
          <cell r="GU243" t="str">
            <v>C39</v>
          </cell>
          <cell r="GV243">
            <v>0</v>
          </cell>
          <cell r="GW243">
            <v>0</v>
          </cell>
          <cell r="GX243">
            <v>0</v>
          </cell>
          <cell r="GY243">
            <v>0</v>
          </cell>
          <cell r="GZ243">
            <v>0</v>
          </cell>
          <cell r="HA243" t="str">
            <v>C310</v>
          </cell>
          <cell r="HB243">
            <v>0</v>
          </cell>
          <cell r="HG243" t="str">
            <v>C310</v>
          </cell>
          <cell r="HH243">
            <v>0</v>
          </cell>
          <cell r="HM243" t="str">
            <v/>
          </cell>
          <cell r="HN243" t="str">
            <v/>
          </cell>
          <cell r="HS243">
            <v>3285</v>
          </cell>
          <cell r="HT243" t="str">
            <v>PKN</v>
          </cell>
          <cell r="HU243">
            <v>0</v>
          </cell>
          <cell r="HV243" t="str">
            <v>IND</v>
          </cell>
          <cell r="HW243">
            <v>0</v>
          </cell>
          <cell r="HX243" t="str">
            <v>MAT-W</v>
          </cell>
          <cell r="HY243">
            <v>0</v>
          </cell>
          <cell r="HZ243" t="str">
            <v>SEJ-W</v>
          </cell>
          <cell r="IA243">
            <v>0</v>
          </cell>
          <cell r="IB243" t="str">
            <v>IGR-W</v>
          </cell>
          <cell r="IC243">
            <v>0</v>
          </cell>
          <cell r="ID243" t="str">
            <v>SBO</v>
          </cell>
          <cell r="IE243">
            <v>0</v>
          </cell>
          <cell r="IF243" t="str">
            <v>PJO</v>
          </cell>
          <cell r="IG243">
            <v>0</v>
          </cell>
          <cell r="IH243" t="str">
            <v>PRA</v>
          </cell>
          <cell r="II243">
            <v>0</v>
          </cell>
          <cell r="IJ243" t="str">
            <v>JAW</v>
          </cell>
          <cell r="IK243">
            <v>0</v>
          </cell>
          <cell r="IL243" t="str">
            <v>ARB</v>
          </cell>
          <cell r="IM243">
            <v>0</v>
          </cell>
          <cell r="IN243" t="str">
            <v>PKM</v>
          </cell>
          <cell r="IO243">
            <v>0</v>
          </cell>
          <cell r="IP243" t="str">
            <v>MAT-P</v>
          </cell>
          <cell r="IQ243">
            <v>0</v>
          </cell>
          <cell r="IR243" t="str">
            <v>BIO-P</v>
          </cell>
          <cell r="IS243">
            <v>0</v>
          </cell>
          <cell r="IT243" t="str">
            <v>FIS-P</v>
          </cell>
          <cell r="IU243">
            <v>0</v>
          </cell>
          <cell r="IV243" t="str">
            <v>KIM-P</v>
          </cell>
          <cell r="IW243">
            <v>0</v>
          </cell>
          <cell r="IX243" t="str">
            <v>EKO-L</v>
          </cell>
          <cell r="IY243">
            <v>0</v>
          </cell>
          <cell r="IZ243" t="str">
            <v>IGR-L</v>
          </cell>
          <cell r="JA243">
            <v>0</v>
          </cell>
        </row>
        <row r="244">
          <cell r="Q244">
            <v>241</v>
          </cell>
          <cell r="AB244">
            <v>241</v>
          </cell>
          <cell r="AC244">
            <v>10</v>
          </cell>
          <cell r="AD244">
            <v>3286</v>
          </cell>
          <cell r="AE244" t="str">
            <v>0018455943</v>
          </cell>
          <cell r="AF244" t="str">
            <v>DEWI KURNIAWATI</v>
          </cell>
          <cell r="AG244" t="str">
            <v>P</v>
          </cell>
          <cell r="AH244" t="str">
            <v>10-AK.3</v>
          </cell>
          <cell r="AI244" t="str">
            <v>AGM</v>
          </cell>
          <cell r="AJ244">
            <v>0</v>
          </cell>
          <cell r="AK244">
            <v>0</v>
          </cell>
          <cell r="AL244">
            <v>0</v>
          </cell>
          <cell r="AM244">
            <v>0</v>
          </cell>
          <cell r="AN244">
            <v>0</v>
          </cell>
          <cell r="AO244" t="str">
            <v>PKN</v>
          </cell>
          <cell r="AP244">
            <v>0</v>
          </cell>
          <cell r="AQ244">
            <v>0</v>
          </cell>
          <cell r="AR244">
            <v>0</v>
          </cell>
          <cell r="AS244">
            <v>0</v>
          </cell>
          <cell r="AT244">
            <v>0</v>
          </cell>
          <cell r="AU244" t="str">
            <v>IND</v>
          </cell>
          <cell r="AV244">
            <v>0</v>
          </cell>
          <cell r="AW244">
            <v>0</v>
          </cell>
          <cell r="AX244">
            <v>0</v>
          </cell>
          <cell r="AY244">
            <v>0</v>
          </cell>
          <cell r="AZ244">
            <v>0</v>
          </cell>
          <cell r="BA244" t="str">
            <v>MAT</v>
          </cell>
          <cell r="BB244">
            <v>0</v>
          </cell>
          <cell r="BC244">
            <v>0</v>
          </cell>
          <cell r="BD244">
            <v>0</v>
          </cell>
          <cell r="BE244">
            <v>0</v>
          </cell>
          <cell r="BF244">
            <v>0</v>
          </cell>
          <cell r="BG244" t="str">
            <v>SEJ</v>
          </cell>
          <cell r="BH244">
            <v>0</v>
          </cell>
          <cell r="BI244">
            <v>0</v>
          </cell>
          <cell r="BJ244">
            <v>0</v>
          </cell>
          <cell r="BK244">
            <v>0</v>
          </cell>
          <cell r="BL244">
            <v>0</v>
          </cell>
          <cell r="BM244" t="str">
            <v>ING</v>
          </cell>
          <cell r="BN244">
            <v>0</v>
          </cell>
          <cell r="BO244">
            <v>0</v>
          </cell>
          <cell r="BP244">
            <v>0</v>
          </cell>
          <cell r="BQ244">
            <v>0</v>
          </cell>
          <cell r="BR244">
            <v>0</v>
          </cell>
          <cell r="BS244" t="str">
            <v>SBU</v>
          </cell>
          <cell r="BT244">
            <v>0</v>
          </cell>
          <cell r="BU244">
            <v>0</v>
          </cell>
          <cell r="BV244">
            <v>0</v>
          </cell>
          <cell r="BW244">
            <v>0</v>
          </cell>
          <cell r="BX244">
            <v>0</v>
          </cell>
          <cell r="BY244" t="str">
            <v>KWU</v>
          </cell>
          <cell r="BZ244">
            <v>0</v>
          </cell>
          <cell r="CA244">
            <v>0</v>
          </cell>
          <cell r="CB244">
            <v>0</v>
          </cell>
          <cell r="CC244">
            <v>0</v>
          </cell>
          <cell r="CD244">
            <v>0</v>
          </cell>
          <cell r="CE244" t="str">
            <v>POR</v>
          </cell>
          <cell r="CF244">
            <v>0</v>
          </cell>
          <cell r="CG244">
            <v>0</v>
          </cell>
          <cell r="CH244">
            <v>0</v>
          </cell>
          <cell r="CI244">
            <v>0</v>
          </cell>
          <cell r="CJ244">
            <v>0</v>
          </cell>
          <cell r="CK244" t="str">
            <v>JAW</v>
          </cell>
          <cell r="CL244">
            <v>0</v>
          </cell>
          <cell r="CM244">
            <v>0</v>
          </cell>
          <cell r="CN244">
            <v>0</v>
          </cell>
          <cell r="CO244">
            <v>0</v>
          </cell>
          <cell r="CP244">
            <v>0</v>
          </cell>
          <cell r="CQ244" t="str">
            <v>C11</v>
          </cell>
          <cell r="CR244">
            <v>0</v>
          </cell>
          <cell r="CS244">
            <v>0</v>
          </cell>
          <cell r="CT244">
            <v>0</v>
          </cell>
          <cell r="CU244">
            <v>0</v>
          </cell>
          <cell r="CV244">
            <v>0</v>
          </cell>
          <cell r="CW244" t="str">
            <v>C12</v>
          </cell>
          <cell r="CX244">
            <v>0</v>
          </cell>
          <cell r="CY244">
            <v>0</v>
          </cell>
          <cell r="CZ244">
            <v>0</v>
          </cell>
          <cell r="DA244">
            <v>0</v>
          </cell>
          <cell r="DB244">
            <v>0</v>
          </cell>
          <cell r="DC244" t="str">
            <v>C13</v>
          </cell>
          <cell r="DD244">
            <v>0</v>
          </cell>
          <cell r="DE244">
            <v>0</v>
          </cell>
          <cell r="DF244">
            <v>0</v>
          </cell>
          <cell r="DG244">
            <v>0</v>
          </cell>
          <cell r="DH244">
            <v>0</v>
          </cell>
          <cell r="DI244" t="str">
            <v>C21</v>
          </cell>
          <cell r="DJ244">
            <v>0</v>
          </cell>
          <cell r="DK244">
            <v>0</v>
          </cell>
          <cell r="DL244">
            <v>0</v>
          </cell>
          <cell r="DM244">
            <v>0</v>
          </cell>
          <cell r="DN244">
            <v>0</v>
          </cell>
          <cell r="DO244" t="str">
            <v>C22</v>
          </cell>
          <cell r="DP244">
            <v>0</v>
          </cell>
          <cell r="DQ244">
            <v>0</v>
          </cell>
          <cell r="DR244">
            <v>0</v>
          </cell>
          <cell r="DS244">
            <v>0</v>
          </cell>
          <cell r="DT244">
            <v>0</v>
          </cell>
          <cell r="DU244" t="str">
            <v>C23</v>
          </cell>
          <cell r="DV244">
            <v>0</v>
          </cell>
          <cell r="DW244">
            <v>0</v>
          </cell>
          <cell r="DX244">
            <v>0</v>
          </cell>
          <cell r="DY244">
            <v>0</v>
          </cell>
          <cell r="DZ244">
            <v>0</v>
          </cell>
          <cell r="EA244" t="str">
            <v>C24</v>
          </cell>
          <cell r="EB244">
            <v>0</v>
          </cell>
          <cell r="EC244">
            <v>0</v>
          </cell>
          <cell r="ED244">
            <v>0</v>
          </cell>
          <cell r="EE244">
            <v>0</v>
          </cell>
          <cell r="EF244">
            <v>0</v>
          </cell>
          <cell r="EG244" t="str">
            <v>C25</v>
          </cell>
          <cell r="EH244">
            <v>0</v>
          </cell>
          <cell r="EI244">
            <v>0</v>
          </cell>
          <cell r="EJ244">
            <v>0</v>
          </cell>
          <cell r="EK244">
            <v>0</v>
          </cell>
          <cell r="EL244">
            <v>0</v>
          </cell>
          <cell r="EM244" t="str">
            <v>C26</v>
          </cell>
          <cell r="EN244">
            <v>0</v>
          </cell>
          <cell r="EO244">
            <v>0</v>
          </cell>
          <cell r="EP244">
            <v>0</v>
          </cell>
          <cell r="EQ244">
            <v>0</v>
          </cell>
          <cell r="ER244">
            <v>0</v>
          </cell>
          <cell r="ES244" t="str">
            <v>C27</v>
          </cell>
          <cell r="ET244">
            <v>0</v>
          </cell>
          <cell r="EU244">
            <v>0</v>
          </cell>
          <cell r="EV244">
            <v>0</v>
          </cell>
          <cell r="EW244">
            <v>0</v>
          </cell>
          <cell r="EX244">
            <v>0</v>
          </cell>
          <cell r="EY244" t="str">
            <v>C31</v>
          </cell>
          <cell r="EZ244">
            <v>0</v>
          </cell>
          <cell r="FA244">
            <v>0</v>
          </cell>
          <cell r="FB244">
            <v>0</v>
          </cell>
          <cell r="FC244">
            <v>0</v>
          </cell>
          <cell r="FD244">
            <v>0</v>
          </cell>
          <cell r="FE244" t="str">
            <v>C32</v>
          </cell>
          <cell r="FF244">
            <v>0</v>
          </cell>
          <cell r="FG244">
            <v>0</v>
          </cell>
          <cell r="FH244">
            <v>0</v>
          </cell>
          <cell r="FI244">
            <v>0</v>
          </cell>
          <cell r="FJ244">
            <v>0</v>
          </cell>
          <cell r="FK244" t="str">
            <v>C33</v>
          </cell>
          <cell r="FL244">
            <v>0</v>
          </cell>
          <cell r="FM244">
            <v>0</v>
          </cell>
          <cell r="FN244">
            <v>0</v>
          </cell>
          <cell r="FO244">
            <v>0</v>
          </cell>
          <cell r="FP244">
            <v>0</v>
          </cell>
          <cell r="FQ244" t="str">
            <v>C34</v>
          </cell>
          <cell r="FR244">
            <v>0</v>
          </cell>
          <cell r="FS244">
            <v>0</v>
          </cell>
          <cell r="FT244">
            <v>0</v>
          </cell>
          <cell r="FU244">
            <v>0</v>
          </cell>
          <cell r="FV244">
            <v>0</v>
          </cell>
          <cell r="FW244" t="str">
            <v>C35</v>
          </cell>
          <cell r="FX244">
            <v>0</v>
          </cell>
          <cell r="FY244">
            <v>0</v>
          </cell>
          <cell r="FZ244">
            <v>0</v>
          </cell>
          <cell r="GA244">
            <v>0</v>
          </cell>
          <cell r="GB244">
            <v>0</v>
          </cell>
          <cell r="GC244" t="str">
            <v>C36</v>
          </cell>
          <cell r="GD244">
            <v>0</v>
          </cell>
          <cell r="GE244">
            <v>0</v>
          </cell>
          <cell r="GF244">
            <v>0</v>
          </cell>
          <cell r="GG244">
            <v>0</v>
          </cell>
          <cell r="GH244">
            <v>0</v>
          </cell>
          <cell r="GI244" t="str">
            <v>C37</v>
          </cell>
          <cell r="GJ244">
            <v>0</v>
          </cell>
          <cell r="GK244">
            <v>0</v>
          </cell>
          <cell r="GL244">
            <v>0</v>
          </cell>
          <cell r="GM244">
            <v>0</v>
          </cell>
          <cell r="GN244">
            <v>0</v>
          </cell>
          <cell r="GO244" t="str">
            <v>C38</v>
          </cell>
          <cell r="GP244">
            <v>0</v>
          </cell>
          <cell r="GQ244">
            <v>0</v>
          </cell>
          <cell r="GR244">
            <v>0</v>
          </cell>
          <cell r="GS244">
            <v>0</v>
          </cell>
          <cell r="GT244">
            <v>0</v>
          </cell>
          <cell r="GU244" t="str">
            <v>C39</v>
          </cell>
          <cell r="GV244">
            <v>0</v>
          </cell>
          <cell r="GW244">
            <v>0</v>
          </cell>
          <cell r="GX244">
            <v>0</v>
          </cell>
          <cell r="GY244">
            <v>0</v>
          </cell>
          <cell r="GZ244">
            <v>0</v>
          </cell>
          <cell r="HA244" t="str">
            <v>C310</v>
          </cell>
          <cell r="HB244">
            <v>0</v>
          </cell>
          <cell r="HG244" t="str">
            <v>C310</v>
          </cell>
          <cell r="HH244">
            <v>0</v>
          </cell>
          <cell r="HM244" t="str">
            <v/>
          </cell>
          <cell r="HN244" t="str">
            <v/>
          </cell>
          <cell r="HS244">
            <v>3286</v>
          </cell>
          <cell r="HT244" t="str">
            <v>PKN</v>
          </cell>
          <cell r="HU244">
            <v>0</v>
          </cell>
          <cell r="HV244" t="str">
            <v>IND</v>
          </cell>
          <cell r="HW244">
            <v>0</v>
          </cell>
          <cell r="HX244" t="str">
            <v>MAT-W</v>
          </cell>
          <cell r="HY244">
            <v>0</v>
          </cell>
          <cell r="HZ244" t="str">
            <v>SEJ-W</v>
          </cell>
          <cell r="IA244">
            <v>0</v>
          </cell>
          <cell r="IB244" t="str">
            <v>IGR-W</v>
          </cell>
          <cell r="IC244">
            <v>0</v>
          </cell>
          <cell r="ID244" t="str">
            <v>SBO</v>
          </cell>
          <cell r="IE244">
            <v>0</v>
          </cell>
          <cell r="IF244" t="str">
            <v>PJO</v>
          </cell>
          <cell r="IG244">
            <v>0</v>
          </cell>
          <cell r="IH244" t="str">
            <v>PRA</v>
          </cell>
          <cell r="II244">
            <v>0</v>
          </cell>
          <cell r="IJ244" t="str">
            <v>JAW</v>
          </cell>
          <cell r="IK244">
            <v>0</v>
          </cell>
          <cell r="IL244" t="str">
            <v>ARB</v>
          </cell>
          <cell r="IM244">
            <v>0</v>
          </cell>
          <cell r="IN244" t="str">
            <v>PKM</v>
          </cell>
          <cell r="IO244">
            <v>0</v>
          </cell>
          <cell r="IP244" t="str">
            <v>MAT-P</v>
          </cell>
          <cell r="IQ244">
            <v>0</v>
          </cell>
          <cell r="IR244" t="str">
            <v>BIO-P</v>
          </cell>
          <cell r="IS244">
            <v>0</v>
          </cell>
          <cell r="IT244" t="str">
            <v>FIS-P</v>
          </cell>
          <cell r="IU244">
            <v>0</v>
          </cell>
          <cell r="IV244" t="str">
            <v>KIM-P</v>
          </cell>
          <cell r="IW244">
            <v>0</v>
          </cell>
          <cell r="IX244" t="str">
            <v>EKO-L</v>
          </cell>
          <cell r="IY244">
            <v>0</v>
          </cell>
          <cell r="IZ244" t="str">
            <v>IGR-L</v>
          </cell>
          <cell r="JA244">
            <v>0</v>
          </cell>
        </row>
        <row r="245">
          <cell r="Q245">
            <v>242</v>
          </cell>
          <cell r="AB245">
            <v>242</v>
          </cell>
          <cell r="AC245">
            <v>11</v>
          </cell>
          <cell r="AD245">
            <v>3287</v>
          </cell>
          <cell r="AF245" t="str">
            <v>FATIMATU ZUHRO</v>
          </cell>
          <cell r="AG245" t="str">
            <v>P</v>
          </cell>
          <cell r="AH245" t="str">
            <v>10-AK.3</v>
          </cell>
          <cell r="AI245" t="str">
            <v>AGM</v>
          </cell>
          <cell r="AJ245">
            <v>0</v>
          </cell>
          <cell r="AK245">
            <v>0</v>
          </cell>
          <cell r="AL245">
            <v>0</v>
          </cell>
          <cell r="AM245">
            <v>0</v>
          </cell>
          <cell r="AN245">
            <v>0</v>
          </cell>
          <cell r="AO245" t="str">
            <v>PKN</v>
          </cell>
          <cell r="AP245">
            <v>0</v>
          </cell>
          <cell r="AQ245">
            <v>0</v>
          </cell>
          <cell r="AR245">
            <v>0</v>
          </cell>
          <cell r="AS245">
            <v>0</v>
          </cell>
          <cell r="AT245">
            <v>0</v>
          </cell>
          <cell r="AU245" t="str">
            <v>IND</v>
          </cell>
          <cell r="AV245">
            <v>0</v>
          </cell>
          <cell r="AW245">
            <v>0</v>
          </cell>
          <cell r="AX245">
            <v>0</v>
          </cell>
          <cell r="AY245">
            <v>0</v>
          </cell>
          <cell r="AZ245">
            <v>0</v>
          </cell>
          <cell r="BA245" t="str">
            <v>MAT</v>
          </cell>
          <cell r="BB245">
            <v>0</v>
          </cell>
          <cell r="BC245">
            <v>0</v>
          </cell>
          <cell r="BD245">
            <v>0</v>
          </cell>
          <cell r="BE245">
            <v>0</v>
          </cell>
          <cell r="BF245">
            <v>0</v>
          </cell>
          <cell r="BG245" t="str">
            <v>SEJ</v>
          </cell>
          <cell r="BH245">
            <v>0</v>
          </cell>
          <cell r="BI245">
            <v>0</v>
          </cell>
          <cell r="BJ245">
            <v>0</v>
          </cell>
          <cell r="BK245">
            <v>0</v>
          </cell>
          <cell r="BL245">
            <v>0</v>
          </cell>
          <cell r="BM245" t="str">
            <v>ING</v>
          </cell>
          <cell r="BN245">
            <v>0</v>
          </cell>
          <cell r="BO245">
            <v>0</v>
          </cell>
          <cell r="BP245">
            <v>0</v>
          </cell>
          <cell r="BQ245">
            <v>0</v>
          </cell>
          <cell r="BR245">
            <v>0</v>
          </cell>
          <cell r="BS245" t="str">
            <v>SBU</v>
          </cell>
          <cell r="BT245">
            <v>0</v>
          </cell>
          <cell r="BU245">
            <v>0</v>
          </cell>
          <cell r="BV245">
            <v>0</v>
          </cell>
          <cell r="BW245">
            <v>0</v>
          </cell>
          <cell r="BX245">
            <v>0</v>
          </cell>
          <cell r="BY245" t="str">
            <v>KWU</v>
          </cell>
          <cell r="BZ245">
            <v>0</v>
          </cell>
          <cell r="CA245">
            <v>0</v>
          </cell>
          <cell r="CB245">
            <v>0</v>
          </cell>
          <cell r="CC245">
            <v>0</v>
          </cell>
          <cell r="CD245">
            <v>0</v>
          </cell>
          <cell r="CE245" t="str">
            <v>POR</v>
          </cell>
          <cell r="CF245">
            <v>0</v>
          </cell>
          <cell r="CG245">
            <v>0</v>
          </cell>
          <cell r="CH245">
            <v>0</v>
          </cell>
          <cell r="CI245">
            <v>0</v>
          </cell>
          <cell r="CJ245">
            <v>0</v>
          </cell>
          <cell r="CK245" t="str">
            <v>JAW</v>
          </cell>
          <cell r="CL245">
            <v>0</v>
          </cell>
          <cell r="CM245">
            <v>0</v>
          </cell>
          <cell r="CN245">
            <v>0</v>
          </cell>
          <cell r="CO245">
            <v>0</v>
          </cell>
          <cell r="CP245">
            <v>0</v>
          </cell>
          <cell r="CQ245" t="str">
            <v>C11</v>
          </cell>
          <cell r="CR245">
            <v>0</v>
          </cell>
          <cell r="CS245">
            <v>0</v>
          </cell>
          <cell r="CT245">
            <v>0</v>
          </cell>
          <cell r="CU245">
            <v>0</v>
          </cell>
          <cell r="CV245">
            <v>0</v>
          </cell>
          <cell r="CW245" t="str">
            <v>C12</v>
          </cell>
          <cell r="CX245">
            <v>0</v>
          </cell>
          <cell r="CY245">
            <v>0</v>
          </cell>
          <cell r="CZ245">
            <v>0</v>
          </cell>
          <cell r="DA245">
            <v>0</v>
          </cell>
          <cell r="DB245">
            <v>0</v>
          </cell>
          <cell r="DC245" t="str">
            <v>C13</v>
          </cell>
          <cell r="DD245">
            <v>0</v>
          </cell>
          <cell r="DE245">
            <v>0</v>
          </cell>
          <cell r="DF245">
            <v>0</v>
          </cell>
          <cell r="DG245">
            <v>0</v>
          </cell>
          <cell r="DH245">
            <v>0</v>
          </cell>
          <cell r="DI245" t="str">
            <v>C21</v>
          </cell>
          <cell r="DJ245">
            <v>0</v>
          </cell>
          <cell r="DK245">
            <v>0</v>
          </cell>
          <cell r="DL245">
            <v>0</v>
          </cell>
          <cell r="DM245">
            <v>0</v>
          </cell>
          <cell r="DN245">
            <v>0</v>
          </cell>
          <cell r="DO245" t="str">
            <v>C22</v>
          </cell>
          <cell r="DP245">
            <v>0</v>
          </cell>
          <cell r="DQ245">
            <v>0</v>
          </cell>
          <cell r="DR245">
            <v>0</v>
          </cell>
          <cell r="DS245">
            <v>0</v>
          </cell>
          <cell r="DT245">
            <v>0</v>
          </cell>
          <cell r="DU245" t="str">
            <v>C23</v>
          </cell>
          <cell r="DV245">
            <v>0</v>
          </cell>
          <cell r="DW245">
            <v>0</v>
          </cell>
          <cell r="DX245">
            <v>0</v>
          </cell>
          <cell r="DY245">
            <v>0</v>
          </cell>
          <cell r="DZ245">
            <v>0</v>
          </cell>
          <cell r="EA245" t="str">
            <v>C24</v>
          </cell>
          <cell r="EB245">
            <v>0</v>
          </cell>
          <cell r="EC245">
            <v>0</v>
          </cell>
          <cell r="ED245">
            <v>0</v>
          </cell>
          <cell r="EE245">
            <v>0</v>
          </cell>
          <cell r="EF245">
            <v>0</v>
          </cell>
          <cell r="EG245" t="str">
            <v>C25</v>
          </cell>
          <cell r="EH245">
            <v>0</v>
          </cell>
          <cell r="EI245">
            <v>0</v>
          </cell>
          <cell r="EJ245">
            <v>0</v>
          </cell>
          <cell r="EK245">
            <v>0</v>
          </cell>
          <cell r="EL245">
            <v>0</v>
          </cell>
          <cell r="EM245" t="str">
            <v>C26</v>
          </cell>
          <cell r="EN245">
            <v>0</v>
          </cell>
          <cell r="EO245">
            <v>0</v>
          </cell>
          <cell r="EP245">
            <v>0</v>
          </cell>
          <cell r="EQ245">
            <v>0</v>
          </cell>
          <cell r="ER245">
            <v>0</v>
          </cell>
          <cell r="ES245" t="str">
            <v>C27</v>
          </cell>
          <cell r="ET245">
            <v>0</v>
          </cell>
          <cell r="EU245">
            <v>0</v>
          </cell>
          <cell r="EV245">
            <v>0</v>
          </cell>
          <cell r="EW245">
            <v>0</v>
          </cell>
          <cell r="EX245">
            <v>0</v>
          </cell>
          <cell r="EY245" t="str">
            <v>C31</v>
          </cell>
          <cell r="EZ245">
            <v>0</v>
          </cell>
          <cell r="FA245">
            <v>0</v>
          </cell>
          <cell r="FB245">
            <v>0</v>
          </cell>
          <cell r="FC245">
            <v>0</v>
          </cell>
          <cell r="FD245">
            <v>0</v>
          </cell>
          <cell r="FE245" t="str">
            <v>C32</v>
          </cell>
          <cell r="FF245">
            <v>0</v>
          </cell>
          <cell r="FG245">
            <v>0</v>
          </cell>
          <cell r="FH245">
            <v>0</v>
          </cell>
          <cell r="FI245">
            <v>0</v>
          </cell>
          <cell r="FJ245">
            <v>0</v>
          </cell>
          <cell r="FK245" t="str">
            <v>C33</v>
          </cell>
          <cell r="FL245">
            <v>0</v>
          </cell>
          <cell r="FM245">
            <v>0</v>
          </cell>
          <cell r="FN245">
            <v>0</v>
          </cell>
          <cell r="FO245">
            <v>0</v>
          </cell>
          <cell r="FP245">
            <v>0</v>
          </cell>
          <cell r="FQ245" t="str">
            <v>C34</v>
          </cell>
          <cell r="FR245">
            <v>0</v>
          </cell>
          <cell r="FS245">
            <v>0</v>
          </cell>
          <cell r="FT245">
            <v>0</v>
          </cell>
          <cell r="FU245">
            <v>0</v>
          </cell>
          <cell r="FV245">
            <v>0</v>
          </cell>
          <cell r="FW245" t="str">
            <v>C35</v>
          </cell>
          <cell r="FX245">
            <v>0</v>
          </cell>
          <cell r="FY245">
            <v>0</v>
          </cell>
          <cell r="FZ245">
            <v>0</v>
          </cell>
          <cell r="GA245">
            <v>0</v>
          </cell>
          <cell r="GB245">
            <v>0</v>
          </cell>
          <cell r="GC245" t="str">
            <v>C36</v>
          </cell>
          <cell r="GD245">
            <v>0</v>
          </cell>
          <cell r="GE245">
            <v>0</v>
          </cell>
          <cell r="GF245">
            <v>0</v>
          </cell>
          <cell r="GG245">
            <v>0</v>
          </cell>
          <cell r="GH245">
            <v>0</v>
          </cell>
          <cell r="GI245" t="str">
            <v>C37</v>
          </cell>
          <cell r="GJ245">
            <v>0</v>
          </cell>
          <cell r="GK245">
            <v>0</v>
          </cell>
          <cell r="GL245">
            <v>0</v>
          </cell>
          <cell r="GM245">
            <v>0</v>
          </cell>
          <cell r="GN245">
            <v>0</v>
          </cell>
          <cell r="GO245" t="str">
            <v>C38</v>
          </cell>
          <cell r="GP245">
            <v>0</v>
          </cell>
          <cell r="GQ245">
            <v>0</v>
          </cell>
          <cell r="GR245">
            <v>0</v>
          </cell>
          <cell r="GS245">
            <v>0</v>
          </cell>
          <cell r="GT245">
            <v>0</v>
          </cell>
          <cell r="GU245" t="str">
            <v>C39</v>
          </cell>
          <cell r="GV245">
            <v>0</v>
          </cell>
          <cell r="GW245">
            <v>0</v>
          </cell>
          <cell r="GX245">
            <v>0</v>
          </cell>
          <cell r="GY245">
            <v>0</v>
          </cell>
          <cell r="GZ245">
            <v>0</v>
          </cell>
          <cell r="HA245" t="str">
            <v>C310</v>
          </cell>
          <cell r="HB245">
            <v>0</v>
          </cell>
          <cell r="HG245" t="str">
            <v>C310</v>
          </cell>
          <cell r="HH245">
            <v>0</v>
          </cell>
          <cell r="HM245" t="str">
            <v/>
          </cell>
          <cell r="HN245" t="str">
            <v/>
          </cell>
          <cell r="HS245">
            <v>3287</v>
          </cell>
          <cell r="HT245" t="str">
            <v>PKN</v>
          </cell>
          <cell r="HU245">
            <v>0</v>
          </cell>
          <cell r="HV245" t="str">
            <v>IND</v>
          </cell>
          <cell r="HW245">
            <v>0</v>
          </cell>
          <cell r="HX245" t="str">
            <v>MAT-W</v>
          </cell>
          <cell r="HY245">
            <v>0</v>
          </cell>
          <cell r="HZ245" t="str">
            <v>SEJ-W</v>
          </cell>
          <cell r="IA245">
            <v>0</v>
          </cell>
          <cell r="IB245" t="str">
            <v>IGR-W</v>
          </cell>
          <cell r="IC245">
            <v>0</v>
          </cell>
          <cell r="ID245" t="str">
            <v>SBO</v>
          </cell>
          <cell r="IE245">
            <v>0</v>
          </cell>
          <cell r="IF245" t="str">
            <v>PJO</v>
          </cell>
          <cell r="IG245">
            <v>0</v>
          </cell>
          <cell r="IH245" t="str">
            <v>PRA</v>
          </cell>
          <cell r="II245">
            <v>0</v>
          </cell>
          <cell r="IJ245" t="str">
            <v>JAW</v>
          </cell>
          <cell r="IK245">
            <v>0</v>
          </cell>
          <cell r="IL245" t="str">
            <v>ARB</v>
          </cell>
          <cell r="IM245">
            <v>0</v>
          </cell>
          <cell r="IN245" t="str">
            <v>PKM</v>
          </cell>
          <cell r="IO245">
            <v>0</v>
          </cell>
          <cell r="IP245" t="str">
            <v>MAT-P</v>
          </cell>
          <cell r="IQ245">
            <v>0</v>
          </cell>
          <cell r="IR245" t="str">
            <v>BIO-P</v>
          </cell>
          <cell r="IS245">
            <v>0</v>
          </cell>
          <cell r="IT245" t="str">
            <v>FIS-P</v>
          </cell>
          <cell r="IU245">
            <v>0</v>
          </cell>
          <cell r="IV245" t="str">
            <v>KIM-P</v>
          </cell>
          <cell r="IW245">
            <v>0</v>
          </cell>
          <cell r="IX245" t="str">
            <v>EKO-L</v>
          </cell>
          <cell r="IY245">
            <v>0</v>
          </cell>
          <cell r="IZ245" t="str">
            <v>IGR-L</v>
          </cell>
          <cell r="JA245">
            <v>0</v>
          </cell>
        </row>
        <row r="246">
          <cell r="Q246">
            <v>243</v>
          </cell>
          <cell r="AB246">
            <v>243</v>
          </cell>
          <cell r="AC246">
            <v>12</v>
          </cell>
          <cell r="AD246">
            <v>3288</v>
          </cell>
          <cell r="AE246" t="str">
            <v>0011887513</v>
          </cell>
          <cell r="AF246" t="str">
            <v>FATWA SURATRI LESTARI</v>
          </cell>
          <cell r="AG246" t="str">
            <v>P</v>
          </cell>
          <cell r="AH246" t="str">
            <v>10-AK.3</v>
          </cell>
          <cell r="AI246" t="str">
            <v>AGM</v>
          </cell>
          <cell r="AJ246">
            <v>0</v>
          </cell>
          <cell r="AK246">
            <v>0</v>
          </cell>
          <cell r="AL246">
            <v>0</v>
          </cell>
          <cell r="AM246">
            <v>0</v>
          </cell>
          <cell r="AN246">
            <v>0</v>
          </cell>
          <cell r="AO246" t="str">
            <v>PKN</v>
          </cell>
          <cell r="AP246">
            <v>0</v>
          </cell>
          <cell r="AQ246">
            <v>0</v>
          </cell>
          <cell r="AR246">
            <v>0</v>
          </cell>
          <cell r="AS246">
            <v>0</v>
          </cell>
          <cell r="AT246">
            <v>0</v>
          </cell>
          <cell r="AU246" t="str">
            <v>IND</v>
          </cell>
          <cell r="AV246">
            <v>0</v>
          </cell>
          <cell r="AW246">
            <v>0</v>
          </cell>
          <cell r="AX246">
            <v>0</v>
          </cell>
          <cell r="AY246">
            <v>0</v>
          </cell>
          <cell r="AZ246">
            <v>0</v>
          </cell>
          <cell r="BA246" t="str">
            <v>MAT</v>
          </cell>
          <cell r="BB246">
            <v>0</v>
          </cell>
          <cell r="BC246">
            <v>0</v>
          </cell>
          <cell r="BD246">
            <v>0</v>
          </cell>
          <cell r="BE246">
            <v>0</v>
          </cell>
          <cell r="BF246">
            <v>0</v>
          </cell>
          <cell r="BG246" t="str">
            <v>SEJ</v>
          </cell>
          <cell r="BH246">
            <v>0</v>
          </cell>
          <cell r="BI246">
            <v>0</v>
          </cell>
          <cell r="BJ246">
            <v>0</v>
          </cell>
          <cell r="BK246">
            <v>0</v>
          </cell>
          <cell r="BL246">
            <v>0</v>
          </cell>
          <cell r="BM246" t="str">
            <v>ING</v>
          </cell>
          <cell r="BN246">
            <v>0</v>
          </cell>
          <cell r="BO246">
            <v>0</v>
          </cell>
          <cell r="BP246">
            <v>0</v>
          </cell>
          <cell r="BQ246">
            <v>0</v>
          </cell>
          <cell r="BR246">
            <v>0</v>
          </cell>
          <cell r="BS246" t="str">
            <v>SBU</v>
          </cell>
          <cell r="BT246">
            <v>0</v>
          </cell>
          <cell r="BU246">
            <v>0</v>
          </cell>
          <cell r="BV246">
            <v>0</v>
          </cell>
          <cell r="BW246">
            <v>0</v>
          </cell>
          <cell r="BX246">
            <v>0</v>
          </cell>
          <cell r="BY246" t="str">
            <v>KWU</v>
          </cell>
          <cell r="BZ246">
            <v>0</v>
          </cell>
          <cell r="CA246">
            <v>0</v>
          </cell>
          <cell r="CB246">
            <v>0</v>
          </cell>
          <cell r="CC246">
            <v>0</v>
          </cell>
          <cell r="CD246">
            <v>0</v>
          </cell>
          <cell r="CE246" t="str">
            <v>POR</v>
          </cell>
          <cell r="CF246">
            <v>0</v>
          </cell>
          <cell r="CG246">
            <v>0</v>
          </cell>
          <cell r="CH246">
            <v>0</v>
          </cell>
          <cell r="CI246">
            <v>0</v>
          </cell>
          <cell r="CJ246">
            <v>0</v>
          </cell>
          <cell r="CK246" t="str">
            <v>JAW</v>
          </cell>
          <cell r="CL246">
            <v>0</v>
          </cell>
          <cell r="CM246">
            <v>0</v>
          </cell>
          <cell r="CN246">
            <v>0</v>
          </cell>
          <cell r="CO246">
            <v>0</v>
          </cell>
          <cell r="CP246">
            <v>0</v>
          </cell>
          <cell r="CQ246" t="str">
            <v>C11</v>
          </cell>
          <cell r="CR246">
            <v>0</v>
          </cell>
          <cell r="CS246">
            <v>0</v>
          </cell>
          <cell r="CT246">
            <v>0</v>
          </cell>
          <cell r="CU246">
            <v>0</v>
          </cell>
          <cell r="CV246">
            <v>0</v>
          </cell>
          <cell r="CW246" t="str">
            <v>C12</v>
          </cell>
          <cell r="CX246">
            <v>0</v>
          </cell>
          <cell r="CY246">
            <v>0</v>
          </cell>
          <cell r="CZ246">
            <v>0</v>
          </cell>
          <cell r="DA246">
            <v>0</v>
          </cell>
          <cell r="DB246">
            <v>0</v>
          </cell>
          <cell r="DC246" t="str">
            <v>C13</v>
          </cell>
          <cell r="DD246">
            <v>0</v>
          </cell>
          <cell r="DE246">
            <v>0</v>
          </cell>
          <cell r="DF246">
            <v>0</v>
          </cell>
          <cell r="DG246">
            <v>0</v>
          </cell>
          <cell r="DH246">
            <v>0</v>
          </cell>
          <cell r="DI246" t="str">
            <v>C21</v>
          </cell>
          <cell r="DJ246">
            <v>0</v>
          </cell>
          <cell r="DK246">
            <v>0</v>
          </cell>
          <cell r="DL246">
            <v>0</v>
          </cell>
          <cell r="DM246">
            <v>0</v>
          </cell>
          <cell r="DN246">
            <v>0</v>
          </cell>
          <cell r="DO246" t="str">
            <v>C22</v>
          </cell>
          <cell r="DP246">
            <v>0</v>
          </cell>
          <cell r="DQ246">
            <v>0</v>
          </cell>
          <cell r="DR246">
            <v>0</v>
          </cell>
          <cell r="DS246">
            <v>0</v>
          </cell>
          <cell r="DT246">
            <v>0</v>
          </cell>
          <cell r="DU246" t="str">
            <v>C23</v>
          </cell>
          <cell r="DV246">
            <v>0</v>
          </cell>
          <cell r="DW246">
            <v>0</v>
          </cell>
          <cell r="DX246">
            <v>0</v>
          </cell>
          <cell r="DY246">
            <v>0</v>
          </cell>
          <cell r="DZ246">
            <v>0</v>
          </cell>
          <cell r="EA246" t="str">
            <v>C24</v>
          </cell>
          <cell r="EB246">
            <v>0</v>
          </cell>
          <cell r="EC246">
            <v>0</v>
          </cell>
          <cell r="ED246">
            <v>0</v>
          </cell>
          <cell r="EE246">
            <v>0</v>
          </cell>
          <cell r="EF246">
            <v>0</v>
          </cell>
          <cell r="EG246" t="str">
            <v>C25</v>
          </cell>
          <cell r="EH246">
            <v>0</v>
          </cell>
          <cell r="EI246">
            <v>0</v>
          </cell>
          <cell r="EJ246">
            <v>0</v>
          </cell>
          <cell r="EK246">
            <v>0</v>
          </cell>
          <cell r="EL246">
            <v>0</v>
          </cell>
          <cell r="EM246" t="str">
            <v>C26</v>
          </cell>
          <cell r="EN246">
            <v>0</v>
          </cell>
          <cell r="EO246">
            <v>0</v>
          </cell>
          <cell r="EP246">
            <v>0</v>
          </cell>
          <cell r="EQ246">
            <v>0</v>
          </cell>
          <cell r="ER246">
            <v>0</v>
          </cell>
          <cell r="ES246" t="str">
            <v>C27</v>
          </cell>
          <cell r="ET246">
            <v>0</v>
          </cell>
          <cell r="EU246">
            <v>0</v>
          </cell>
          <cell r="EV246">
            <v>0</v>
          </cell>
          <cell r="EW246">
            <v>0</v>
          </cell>
          <cell r="EX246">
            <v>0</v>
          </cell>
          <cell r="EY246" t="str">
            <v>C31</v>
          </cell>
          <cell r="EZ246">
            <v>0</v>
          </cell>
          <cell r="FA246">
            <v>0</v>
          </cell>
          <cell r="FB246">
            <v>0</v>
          </cell>
          <cell r="FC246">
            <v>0</v>
          </cell>
          <cell r="FD246">
            <v>0</v>
          </cell>
          <cell r="FE246" t="str">
            <v>C32</v>
          </cell>
          <cell r="FF246">
            <v>0</v>
          </cell>
          <cell r="FG246">
            <v>0</v>
          </cell>
          <cell r="FH246">
            <v>0</v>
          </cell>
          <cell r="FI246">
            <v>0</v>
          </cell>
          <cell r="FJ246">
            <v>0</v>
          </cell>
          <cell r="FK246" t="str">
            <v>C33</v>
          </cell>
          <cell r="FL246">
            <v>0</v>
          </cell>
          <cell r="FM246">
            <v>0</v>
          </cell>
          <cell r="FN246">
            <v>0</v>
          </cell>
          <cell r="FO246">
            <v>0</v>
          </cell>
          <cell r="FP246">
            <v>0</v>
          </cell>
          <cell r="FQ246" t="str">
            <v>C34</v>
          </cell>
          <cell r="FR246">
            <v>0</v>
          </cell>
          <cell r="FS246">
            <v>0</v>
          </cell>
          <cell r="FT246">
            <v>0</v>
          </cell>
          <cell r="FU246">
            <v>0</v>
          </cell>
          <cell r="FV246">
            <v>0</v>
          </cell>
          <cell r="FW246" t="str">
            <v>C35</v>
          </cell>
          <cell r="FX246">
            <v>0</v>
          </cell>
          <cell r="FY246">
            <v>0</v>
          </cell>
          <cell r="FZ246">
            <v>0</v>
          </cell>
          <cell r="GA246">
            <v>0</v>
          </cell>
          <cell r="GB246">
            <v>0</v>
          </cell>
          <cell r="GC246" t="str">
            <v>C36</v>
          </cell>
          <cell r="GD246">
            <v>0</v>
          </cell>
          <cell r="GE246">
            <v>0</v>
          </cell>
          <cell r="GF246">
            <v>0</v>
          </cell>
          <cell r="GG246">
            <v>0</v>
          </cell>
          <cell r="GH246">
            <v>0</v>
          </cell>
          <cell r="GI246" t="str">
            <v>C37</v>
          </cell>
          <cell r="GJ246">
            <v>0</v>
          </cell>
          <cell r="GK246">
            <v>0</v>
          </cell>
          <cell r="GL246">
            <v>0</v>
          </cell>
          <cell r="GM246">
            <v>0</v>
          </cell>
          <cell r="GN246">
            <v>0</v>
          </cell>
          <cell r="GO246" t="str">
            <v>C38</v>
          </cell>
          <cell r="GP246">
            <v>0</v>
          </cell>
          <cell r="GQ246">
            <v>0</v>
          </cell>
          <cell r="GR246">
            <v>0</v>
          </cell>
          <cell r="GS246">
            <v>0</v>
          </cell>
          <cell r="GT246">
            <v>0</v>
          </cell>
          <cell r="GU246" t="str">
            <v>C39</v>
          </cell>
          <cell r="GV246">
            <v>0</v>
          </cell>
          <cell r="GW246">
            <v>0</v>
          </cell>
          <cell r="GX246">
            <v>0</v>
          </cell>
          <cell r="GY246">
            <v>0</v>
          </cell>
          <cell r="GZ246">
            <v>0</v>
          </cell>
          <cell r="HA246" t="str">
            <v>C310</v>
          </cell>
          <cell r="HB246">
            <v>0</v>
          </cell>
          <cell r="HG246" t="str">
            <v>C310</v>
          </cell>
          <cell r="HH246">
            <v>0</v>
          </cell>
          <cell r="HM246" t="str">
            <v/>
          </cell>
          <cell r="HN246" t="str">
            <v/>
          </cell>
          <cell r="HS246">
            <v>3288</v>
          </cell>
          <cell r="HT246" t="str">
            <v>PKN</v>
          </cell>
          <cell r="HU246">
            <v>0</v>
          </cell>
          <cell r="HV246" t="str">
            <v>IND</v>
          </cell>
          <cell r="HW246">
            <v>0</v>
          </cell>
          <cell r="HX246" t="str">
            <v>MAT-W</v>
          </cell>
          <cell r="HY246">
            <v>0</v>
          </cell>
          <cell r="HZ246" t="str">
            <v>SEJ-W</v>
          </cell>
          <cell r="IA246">
            <v>0</v>
          </cell>
          <cell r="IB246" t="str">
            <v>IGR-W</v>
          </cell>
          <cell r="IC246">
            <v>0</v>
          </cell>
          <cell r="ID246" t="str">
            <v>SBO</v>
          </cell>
          <cell r="IE246">
            <v>0</v>
          </cell>
          <cell r="IF246" t="str">
            <v>PJO</v>
          </cell>
          <cell r="IG246">
            <v>0</v>
          </cell>
          <cell r="IH246" t="str">
            <v>PRA</v>
          </cell>
          <cell r="II246">
            <v>0</v>
          </cell>
          <cell r="IJ246" t="str">
            <v>JAW</v>
          </cell>
          <cell r="IK246">
            <v>0</v>
          </cell>
          <cell r="IL246" t="str">
            <v>ARB</v>
          </cell>
          <cell r="IM246">
            <v>0</v>
          </cell>
          <cell r="IN246" t="str">
            <v>PKM</v>
          </cell>
          <cell r="IO246">
            <v>0</v>
          </cell>
          <cell r="IP246" t="str">
            <v>MAT-P</v>
          </cell>
          <cell r="IQ246">
            <v>0</v>
          </cell>
          <cell r="IR246" t="str">
            <v>BIO-P</v>
          </cell>
          <cell r="IS246">
            <v>0</v>
          </cell>
          <cell r="IT246" t="str">
            <v>FIS-P</v>
          </cell>
          <cell r="IU246">
            <v>0</v>
          </cell>
          <cell r="IV246" t="str">
            <v>KIM-P</v>
          </cell>
          <cell r="IW246">
            <v>0</v>
          </cell>
          <cell r="IX246" t="str">
            <v>EKO-L</v>
          </cell>
          <cell r="IY246">
            <v>0</v>
          </cell>
          <cell r="IZ246" t="str">
            <v>IGR-L</v>
          </cell>
          <cell r="JA246">
            <v>0</v>
          </cell>
        </row>
        <row r="247">
          <cell r="Q247">
            <v>244</v>
          </cell>
          <cell r="AB247">
            <v>244</v>
          </cell>
          <cell r="AC247">
            <v>13</v>
          </cell>
          <cell r="AD247">
            <v>3289</v>
          </cell>
          <cell r="AE247" t="str">
            <v>0000955903</v>
          </cell>
          <cell r="AF247" t="str">
            <v>FEBRI CATUR NUGROHO</v>
          </cell>
          <cell r="AG247" t="str">
            <v>L</v>
          </cell>
          <cell r="AH247" t="str">
            <v>10-AK.3</v>
          </cell>
          <cell r="AI247" t="str">
            <v>AGM</v>
          </cell>
          <cell r="AJ247">
            <v>0</v>
          </cell>
          <cell r="AK247">
            <v>0</v>
          </cell>
          <cell r="AL247">
            <v>0</v>
          </cell>
          <cell r="AM247">
            <v>0</v>
          </cell>
          <cell r="AN247">
            <v>0</v>
          </cell>
          <cell r="AO247" t="str">
            <v>PKN</v>
          </cell>
          <cell r="AP247">
            <v>0</v>
          </cell>
          <cell r="AQ247">
            <v>0</v>
          </cell>
          <cell r="AR247">
            <v>0</v>
          </cell>
          <cell r="AS247">
            <v>0</v>
          </cell>
          <cell r="AT247">
            <v>0</v>
          </cell>
          <cell r="AU247" t="str">
            <v>IND</v>
          </cell>
          <cell r="AV247">
            <v>0</v>
          </cell>
          <cell r="AW247">
            <v>0</v>
          </cell>
          <cell r="AX247">
            <v>0</v>
          </cell>
          <cell r="AY247">
            <v>0</v>
          </cell>
          <cell r="AZ247">
            <v>0</v>
          </cell>
          <cell r="BA247" t="str">
            <v>MAT</v>
          </cell>
          <cell r="BB247">
            <v>0</v>
          </cell>
          <cell r="BC247">
            <v>0</v>
          </cell>
          <cell r="BD247">
            <v>0</v>
          </cell>
          <cell r="BE247">
            <v>0</v>
          </cell>
          <cell r="BF247">
            <v>0</v>
          </cell>
          <cell r="BG247" t="str">
            <v>SEJ</v>
          </cell>
          <cell r="BH247">
            <v>0</v>
          </cell>
          <cell r="BI247">
            <v>0</v>
          </cell>
          <cell r="BJ247">
            <v>0</v>
          </cell>
          <cell r="BK247">
            <v>0</v>
          </cell>
          <cell r="BL247">
            <v>0</v>
          </cell>
          <cell r="BM247" t="str">
            <v>ING</v>
          </cell>
          <cell r="BN247">
            <v>0</v>
          </cell>
          <cell r="BO247">
            <v>0</v>
          </cell>
          <cell r="BP247">
            <v>0</v>
          </cell>
          <cell r="BQ247">
            <v>0</v>
          </cell>
          <cell r="BR247">
            <v>0</v>
          </cell>
          <cell r="BS247" t="str">
            <v>SBU</v>
          </cell>
          <cell r="BT247">
            <v>0</v>
          </cell>
          <cell r="BU247">
            <v>0</v>
          </cell>
          <cell r="BV247">
            <v>0</v>
          </cell>
          <cell r="BW247">
            <v>0</v>
          </cell>
          <cell r="BX247">
            <v>0</v>
          </cell>
          <cell r="BY247" t="str">
            <v>KWU</v>
          </cell>
          <cell r="BZ247">
            <v>0</v>
          </cell>
          <cell r="CA247">
            <v>0</v>
          </cell>
          <cell r="CB247">
            <v>0</v>
          </cell>
          <cell r="CC247">
            <v>0</v>
          </cell>
          <cell r="CD247">
            <v>0</v>
          </cell>
          <cell r="CE247" t="str">
            <v>POR</v>
          </cell>
          <cell r="CF247">
            <v>0</v>
          </cell>
          <cell r="CG247">
            <v>0</v>
          </cell>
          <cell r="CH247">
            <v>0</v>
          </cell>
          <cell r="CI247">
            <v>0</v>
          </cell>
          <cell r="CJ247">
            <v>0</v>
          </cell>
          <cell r="CK247" t="str">
            <v>JAW</v>
          </cell>
          <cell r="CL247">
            <v>0</v>
          </cell>
          <cell r="CM247">
            <v>0</v>
          </cell>
          <cell r="CN247">
            <v>0</v>
          </cell>
          <cell r="CO247">
            <v>0</v>
          </cell>
          <cell r="CP247">
            <v>0</v>
          </cell>
          <cell r="CQ247" t="str">
            <v>C11</v>
          </cell>
          <cell r="CR247">
            <v>0</v>
          </cell>
          <cell r="CS247">
            <v>0</v>
          </cell>
          <cell r="CT247">
            <v>0</v>
          </cell>
          <cell r="CU247">
            <v>0</v>
          </cell>
          <cell r="CV247">
            <v>0</v>
          </cell>
          <cell r="CW247" t="str">
            <v>C12</v>
          </cell>
          <cell r="CX247">
            <v>0</v>
          </cell>
          <cell r="CY247">
            <v>0</v>
          </cell>
          <cell r="CZ247">
            <v>0</v>
          </cell>
          <cell r="DA247">
            <v>0</v>
          </cell>
          <cell r="DB247">
            <v>0</v>
          </cell>
          <cell r="DC247" t="str">
            <v>C13</v>
          </cell>
          <cell r="DD247">
            <v>0</v>
          </cell>
          <cell r="DE247">
            <v>0</v>
          </cell>
          <cell r="DF247">
            <v>0</v>
          </cell>
          <cell r="DG247">
            <v>0</v>
          </cell>
          <cell r="DH247">
            <v>0</v>
          </cell>
          <cell r="DI247" t="str">
            <v>C21</v>
          </cell>
          <cell r="DJ247">
            <v>0</v>
          </cell>
          <cell r="DK247">
            <v>0</v>
          </cell>
          <cell r="DL247">
            <v>0</v>
          </cell>
          <cell r="DM247">
            <v>0</v>
          </cell>
          <cell r="DN247">
            <v>0</v>
          </cell>
          <cell r="DO247" t="str">
            <v>C22</v>
          </cell>
          <cell r="DP247">
            <v>0</v>
          </cell>
          <cell r="DQ247">
            <v>0</v>
          </cell>
          <cell r="DR247">
            <v>0</v>
          </cell>
          <cell r="DS247">
            <v>0</v>
          </cell>
          <cell r="DT247">
            <v>0</v>
          </cell>
          <cell r="DU247" t="str">
            <v>C23</v>
          </cell>
          <cell r="DV247">
            <v>0</v>
          </cell>
          <cell r="DW247">
            <v>0</v>
          </cell>
          <cell r="DX247">
            <v>0</v>
          </cell>
          <cell r="DY247">
            <v>0</v>
          </cell>
          <cell r="DZ247">
            <v>0</v>
          </cell>
          <cell r="EA247" t="str">
            <v>C24</v>
          </cell>
          <cell r="EB247">
            <v>0</v>
          </cell>
          <cell r="EC247">
            <v>0</v>
          </cell>
          <cell r="ED247">
            <v>0</v>
          </cell>
          <cell r="EE247">
            <v>0</v>
          </cell>
          <cell r="EF247">
            <v>0</v>
          </cell>
          <cell r="EG247" t="str">
            <v>C25</v>
          </cell>
          <cell r="EH247">
            <v>0</v>
          </cell>
          <cell r="EI247">
            <v>0</v>
          </cell>
          <cell r="EJ247">
            <v>0</v>
          </cell>
          <cell r="EK247">
            <v>0</v>
          </cell>
          <cell r="EL247">
            <v>0</v>
          </cell>
          <cell r="EM247" t="str">
            <v>C26</v>
          </cell>
          <cell r="EN247">
            <v>0</v>
          </cell>
          <cell r="EO247">
            <v>0</v>
          </cell>
          <cell r="EP247">
            <v>0</v>
          </cell>
          <cell r="EQ247">
            <v>0</v>
          </cell>
          <cell r="ER247">
            <v>0</v>
          </cell>
          <cell r="ES247" t="str">
            <v>C27</v>
          </cell>
          <cell r="ET247">
            <v>0</v>
          </cell>
          <cell r="EU247">
            <v>0</v>
          </cell>
          <cell r="EV247">
            <v>0</v>
          </cell>
          <cell r="EW247">
            <v>0</v>
          </cell>
          <cell r="EX247">
            <v>0</v>
          </cell>
          <cell r="EY247" t="str">
            <v>C31</v>
          </cell>
          <cell r="EZ247">
            <v>0</v>
          </cell>
          <cell r="FA247">
            <v>0</v>
          </cell>
          <cell r="FB247">
            <v>0</v>
          </cell>
          <cell r="FC247">
            <v>0</v>
          </cell>
          <cell r="FD247">
            <v>0</v>
          </cell>
          <cell r="FE247" t="str">
            <v>C32</v>
          </cell>
          <cell r="FF247">
            <v>0</v>
          </cell>
          <cell r="FG247">
            <v>0</v>
          </cell>
          <cell r="FH247">
            <v>0</v>
          </cell>
          <cell r="FI247">
            <v>0</v>
          </cell>
          <cell r="FJ247">
            <v>0</v>
          </cell>
          <cell r="FK247" t="str">
            <v>C33</v>
          </cell>
          <cell r="FL247">
            <v>0</v>
          </cell>
          <cell r="FM247">
            <v>0</v>
          </cell>
          <cell r="FN247">
            <v>0</v>
          </cell>
          <cell r="FO247">
            <v>0</v>
          </cell>
          <cell r="FP247">
            <v>0</v>
          </cell>
          <cell r="FQ247" t="str">
            <v>C34</v>
          </cell>
          <cell r="FR247">
            <v>0</v>
          </cell>
          <cell r="FS247">
            <v>0</v>
          </cell>
          <cell r="FT247">
            <v>0</v>
          </cell>
          <cell r="FU247">
            <v>0</v>
          </cell>
          <cell r="FV247">
            <v>0</v>
          </cell>
          <cell r="FW247" t="str">
            <v>C35</v>
          </cell>
          <cell r="FX247">
            <v>0</v>
          </cell>
          <cell r="FY247">
            <v>0</v>
          </cell>
          <cell r="FZ247">
            <v>0</v>
          </cell>
          <cell r="GA247">
            <v>0</v>
          </cell>
          <cell r="GB247">
            <v>0</v>
          </cell>
          <cell r="GC247" t="str">
            <v>C36</v>
          </cell>
          <cell r="GD247">
            <v>0</v>
          </cell>
          <cell r="GE247">
            <v>0</v>
          </cell>
          <cell r="GF247">
            <v>0</v>
          </cell>
          <cell r="GG247">
            <v>0</v>
          </cell>
          <cell r="GH247">
            <v>0</v>
          </cell>
          <cell r="GI247" t="str">
            <v>C37</v>
          </cell>
          <cell r="GJ247">
            <v>0</v>
          </cell>
          <cell r="GK247">
            <v>0</v>
          </cell>
          <cell r="GL247">
            <v>0</v>
          </cell>
          <cell r="GM247">
            <v>0</v>
          </cell>
          <cell r="GN247">
            <v>0</v>
          </cell>
          <cell r="GO247" t="str">
            <v>C38</v>
          </cell>
          <cell r="GP247">
            <v>0</v>
          </cell>
          <cell r="GQ247">
            <v>0</v>
          </cell>
          <cell r="GR247">
            <v>0</v>
          </cell>
          <cell r="GS247">
            <v>0</v>
          </cell>
          <cell r="GT247">
            <v>0</v>
          </cell>
          <cell r="GU247" t="str">
            <v>C39</v>
          </cell>
          <cell r="GV247">
            <v>0</v>
          </cell>
          <cell r="GW247">
            <v>0</v>
          </cell>
          <cell r="GX247">
            <v>0</v>
          </cell>
          <cell r="GY247">
            <v>0</v>
          </cell>
          <cell r="GZ247">
            <v>0</v>
          </cell>
          <cell r="HA247" t="str">
            <v>C310</v>
          </cell>
          <cell r="HB247">
            <v>0</v>
          </cell>
          <cell r="HG247" t="str">
            <v>C310</v>
          </cell>
          <cell r="HH247">
            <v>0</v>
          </cell>
          <cell r="HM247" t="str">
            <v/>
          </cell>
          <cell r="HN247" t="str">
            <v/>
          </cell>
          <cell r="HS247">
            <v>3289</v>
          </cell>
          <cell r="HT247" t="str">
            <v>PKN</v>
          </cell>
          <cell r="HU247">
            <v>0</v>
          </cell>
          <cell r="HV247" t="str">
            <v>IND</v>
          </cell>
          <cell r="HW247">
            <v>0</v>
          </cell>
          <cell r="HX247" t="str">
            <v>MAT-W</v>
          </cell>
          <cell r="HY247">
            <v>0</v>
          </cell>
          <cell r="HZ247" t="str">
            <v>SEJ-W</v>
          </cell>
          <cell r="IA247">
            <v>0</v>
          </cell>
          <cell r="IB247" t="str">
            <v>IGR-W</v>
          </cell>
          <cell r="IC247">
            <v>0</v>
          </cell>
          <cell r="ID247" t="str">
            <v>SBO</v>
          </cell>
          <cell r="IE247">
            <v>0</v>
          </cell>
          <cell r="IF247" t="str">
            <v>PJO</v>
          </cell>
          <cell r="IG247">
            <v>0</v>
          </cell>
          <cell r="IH247" t="str">
            <v>PRA</v>
          </cell>
          <cell r="II247">
            <v>0</v>
          </cell>
          <cell r="IJ247" t="str">
            <v>JAW</v>
          </cell>
          <cell r="IK247">
            <v>0</v>
          </cell>
          <cell r="IL247" t="str">
            <v>ARB</v>
          </cell>
          <cell r="IM247">
            <v>0</v>
          </cell>
          <cell r="IN247" t="str">
            <v>PKM</v>
          </cell>
          <cell r="IO247">
            <v>0</v>
          </cell>
          <cell r="IP247" t="str">
            <v>MAT-P</v>
          </cell>
          <cell r="IQ247">
            <v>0</v>
          </cell>
          <cell r="IR247" t="str">
            <v>BIO-P</v>
          </cell>
          <cell r="IS247">
            <v>0</v>
          </cell>
          <cell r="IT247" t="str">
            <v>FIS-P</v>
          </cell>
          <cell r="IU247">
            <v>0</v>
          </cell>
          <cell r="IV247" t="str">
            <v>KIM-P</v>
          </cell>
          <cell r="IW247">
            <v>0</v>
          </cell>
          <cell r="IX247" t="str">
            <v>EKO-L</v>
          </cell>
          <cell r="IY247">
            <v>0</v>
          </cell>
          <cell r="IZ247" t="str">
            <v>IGR-L</v>
          </cell>
          <cell r="JA247">
            <v>0</v>
          </cell>
        </row>
        <row r="248">
          <cell r="Q248">
            <v>245</v>
          </cell>
          <cell r="AB248">
            <v>245</v>
          </cell>
          <cell r="AC248">
            <v>14</v>
          </cell>
          <cell r="AD248">
            <v>3290</v>
          </cell>
          <cell r="AE248" t="str">
            <v>0017620990</v>
          </cell>
          <cell r="AF248" t="str">
            <v>FIKA GUSFIANI</v>
          </cell>
          <cell r="AG248" t="str">
            <v>P</v>
          </cell>
          <cell r="AH248" t="str">
            <v>10-AK.3</v>
          </cell>
          <cell r="AI248" t="str">
            <v>AGM</v>
          </cell>
          <cell r="AJ248">
            <v>0</v>
          </cell>
          <cell r="AK248">
            <v>0</v>
          </cell>
          <cell r="AL248">
            <v>0</v>
          </cell>
          <cell r="AM248">
            <v>0</v>
          </cell>
          <cell r="AN248">
            <v>0</v>
          </cell>
          <cell r="AO248" t="str">
            <v>PKN</v>
          </cell>
          <cell r="AP248">
            <v>0</v>
          </cell>
          <cell r="AQ248">
            <v>0</v>
          </cell>
          <cell r="AR248">
            <v>0</v>
          </cell>
          <cell r="AS248">
            <v>0</v>
          </cell>
          <cell r="AT248">
            <v>0</v>
          </cell>
          <cell r="AU248" t="str">
            <v>IND</v>
          </cell>
          <cell r="AV248">
            <v>0</v>
          </cell>
          <cell r="AW248">
            <v>0</v>
          </cell>
          <cell r="AX248">
            <v>0</v>
          </cell>
          <cell r="AY248">
            <v>0</v>
          </cell>
          <cell r="AZ248">
            <v>0</v>
          </cell>
          <cell r="BA248" t="str">
            <v>MAT</v>
          </cell>
          <cell r="BB248">
            <v>0</v>
          </cell>
          <cell r="BC248">
            <v>0</v>
          </cell>
          <cell r="BD248">
            <v>0</v>
          </cell>
          <cell r="BE248">
            <v>0</v>
          </cell>
          <cell r="BF248">
            <v>0</v>
          </cell>
          <cell r="BG248" t="str">
            <v>SEJ</v>
          </cell>
          <cell r="BH248">
            <v>0</v>
          </cell>
          <cell r="BI248">
            <v>0</v>
          </cell>
          <cell r="BJ248">
            <v>0</v>
          </cell>
          <cell r="BK248">
            <v>0</v>
          </cell>
          <cell r="BL248">
            <v>0</v>
          </cell>
          <cell r="BM248" t="str">
            <v>ING</v>
          </cell>
          <cell r="BN248">
            <v>0</v>
          </cell>
          <cell r="BO248">
            <v>0</v>
          </cell>
          <cell r="BP248">
            <v>0</v>
          </cell>
          <cell r="BQ248">
            <v>0</v>
          </cell>
          <cell r="BR248">
            <v>0</v>
          </cell>
          <cell r="BS248" t="str">
            <v>SBU</v>
          </cell>
          <cell r="BT248">
            <v>0</v>
          </cell>
          <cell r="BU248">
            <v>0</v>
          </cell>
          <cell r="BV248">
            <v>0</v>
          </cell>
          <cell r="BW248">
            <v>0</v>
          </cell>
          <cell r="BX248">
            <v>0</v>
          </cell>
          <cell r="BY248" t="str">
            <v>KWU</v>
          </cell>
          <cell r="BZ248">
            <v>0</v>
          </cell>
          <cell r="CA248">
            <v>0</v>
          </cell>
          <cell r="CB248">
            <v>0</v>
          </cell>
          <cell r="CC248">
            <v>0</v>
          </cell>
          <cell r="CD248">
            <v>0</v>
          </cell>
          <cell r="CE248" t="str">
            <v>POR</v>
          </cell>
          <cell r="CF248">
            <v>0</v>
          </cell>
          <cell r="CG248">
            <v>0</v>
          </cell>
          <cell r="CH248">
            <v>0</v>
          </cell>
          <cell r="CI248">
            <v>0</v>
          </cell>
          <cell r="CJ248">
            <v>0</v>
          </cell>
          <cell r="CK248" t="str">
            <v>JAW</v>
          </cell>
          <cell r="CL248">
            <v>0</v>
          </cell>
          <cell r="CM248">
            <v>0</v>
          </cell>
          <cell r="CN248">
            <v>0</v>
          </cell>
          <cell r="CO248">
            <v>0</v>
          </cell>
          <cell r="CP248">
            <v>0</v>
          </cell>
          <cell r="CQ248" t="str">
            <v>C11</v>
          </cell>
          <cell r="CR248">
            <v>0</v>
          </cell>
          <cell r="CS248">
            <v>0</v>
          </cell>
          <cell r="CT248">
            <v>0</v>
          </cell>
          <cell r="CU248">
            <v>0</v>
          </cell>
          <cell r="CV248">
            <v>0</v>
          </cell>
          <cell r="CW248" t="str">
            <v>C12</v>
          </cell>
          <cell r="CX248">
            <v>0</v>
          </cell>
          <cell r="CY248">
            <v>0</v>
          </cell>
          <cell r="CZ248">
            <v>0</v>
          </cell>
          <cell r="DA248">
            <v>0</v>
          </cell>
          <cell r="DB248">
            <v>0</v>
          </cell>
          <cell r="DC248" t="str">
            <v>C13</v>
          </cell>
          <cell r="DD248">
            <v>0</v>
          </cell>
          <cell r="DE248">
            <v>0</v>
          </cell>
          <cell r="DF248">
            <v>0</v>
          </cell>
          <cell r="DG248">
            <v>0</v>
          </cell>
          <cell r="DH248">
            <v>0</v>
          </cell>
          <cell r="DI248" t="str">
            <v>C21</v>
          </cell>
          <cell r="DJ248">
            <v>0</v>
          </cell>
          <cell r="DK248">
            <v>0</v>
          </cell>
          <cell r="DL248">
            <v>0</v>
          </cell>
          <cell r="DM248">
            <v>0</v>
          </cell>
          <cell r="DN248">
            <v>0</v>
          </cell>
          <cell r="DO248" t="str">
            <v>C22</v>
          </cell>
          <cell r="DP248">
            <v>0</v>
          </cell>
          <cell r="DQ248">
            <v>0</v>
          </cell>
          <cell r="DR248">
            <v>0</v>
          </cell>
          <cell r="DS248">
            <v>0</v>
          </cell>
          <cell r="DT248">
            <v>0</v>
          </cell>
          <cell r="DU248" t="str">
            <v>C23</v>
          </cell>
          <cell r="DV248">
            <v>0</v>
          </cell>
          <cell r="DW248">
            <v>0</v>
          </cell>
          <cell r="DX248">
            <v>0</v>
          </cell>
          <cell r="DY248">
            <v>0</v>
          </cell>
          <cell r="DZ248">
            <v>0</v>
          </cell>
          <cell r="EA248" t="str">
            <v>C24</v>
          </cell>
          <cell r="EB248">
            <v>0</v>
          </cell>
          <cell r="EC248">
            <v>0</v>
          </cell>
          <cell r="ED248">
            <v>0</v>
          </cell>
          <cell r="EE248">
            <v>0</v>
          </cell>
          <cell r="EF248">
            <v>0</v>
          </cell>
          <cell r="EG248" t="str">
            <v>C25</v>
          </cell>
          <cell r="EH248">
            <v>0</v>
          </cell>
          <cell r="EI248">
            <v>0</v>
          </cell>
          <cell r="EJ248">
            <v>0</v>
          </cell>
          <cell r="EK248">
            <v>0</v>
          </cell>
          <cell r="EL248">
            <v>0</v>
          </cell>
          <cell r="EM248" t="str">
            <v>C26</v>
          </cell>
          <cell r="EN248">
            <v>0</v>
          </cell>
          <cell r="EO248">
            <v>0</v>
          </cell>
          <cell r="EP248">
            <v>0</v>
          </cell>
          <cell r="EQ248">
            <v>0</v>
          </cell>
          <cell r="ER248">
            <v>0</v>
          </cell>
          <cell r="ES248" t="str">
            <v>C27</v>
          </cell>
          <cell r="ET248">
            <v>0</v>
          </cell>
          <cell r="EU248">
            <v>0</v>
          </cell>
          <cell r="EV248">
            <v>0</v>
          </cell>
          <cell r="EW248">
            <v>0</v>
          </cell>
          <cell r="EX248">
            <v>0</v>
          </cell>
          <cell r="EY248" t="str">
            <v>C31</v>
          </cell>
          <cell r="EZ248">
            <v>0</v>
          </cell>
          <cell r="FA248">
            <v>0</v>
          </cell>
          <cell r="FB248">
            <v>0</v>
          </cell>
          <cell r="FC248">
            <v>0</v>
          </cell>
          <cell r="FD248">
            <v>0</v>
          </cell>
          <cell r="FE248" t="str">
            <v>C32</v>
          </cell>
          <cell r="FF248">
            <v>0</v>
          </cell>
          <cell r="FG248">
            <v>0</v>
          </cell>
          <cell r="FH248">
            <v>0</v>
          </cell>
          <cell r="FI248">
            <v>0</v>
          </cell>
          <cell r="FJ248">
            <v>0</v>
          </cell>
          <cell r="FK248" t="str">
            <v>C33</v>
          </cell>
          <cell r="FL248">
            <v>0</v>
          </cell>
          <cell r="FM248">
            <v>0</v>
          </cell>
          <cell r="FN248">
            <v>0</v>
          </cell>
          <cell r="FO248">
            <v>0</v>
          </cell>
          <cell r="FP248">
            <v>0</v>
          </cell>
          <cell r="FQ248" t="str">
            <v>C34</v>
          </cell>
          <cell r="FR248">
            <v>0</v>
          </cell>
          <cell r="FS248">
            <v>0</v>
          </cell>
          <cell r="FT248">
            <v>0</v>
          </cell>
          <cell r="FU248">
            <v>0</v>
          </cell>
          <cell r="FV248">
            <v>0</v>
          </cell>
          <cell r="FW248" t="str">
            <v>C35</v>
          </cell>
          <cell r="FX248">
            <v>0</v>
          </cell>
          <cell r="FY248">
            <v>0</v>
          </cell>
          <cell r="FZ248">
            <v>0</v>
          </cell>
          <cell r="GA248">
            <v>0</v>
          </cell>
          <cell r="GB248">
            <v>0</v>
          </cell>
          <cell r="GC248" t="str">
            <v>C36</v>
          </cell>
          <cell r="GD248">
            <v>0</v>
          </cell>
          <cell r="GE248">
            <v>0</v>
          </cell>
          <cell r="GF248">
            <v>0</v>
          </cell>
          <cell r="GG248">
            <v>0</v>
          </cell>
          <cell r="GH248">
            <v>0</v>
          </cell>
          <cell r="GI248" t="str">
            <v>C37</v>
          </cell>
          <cell r="GJ248">
            <v>0</v>
          </cell>
          <cell r="GK248">
            <v>0</v>
          </cell>
          <cell r="GL248">
            <v>0</v>
          </cell>
          <cell r="GM248">
            <v>0</v>
          </cell>
          <cell r="GN248">
            <v>0</v>
          </cell>
          <cell r="GO248" t="str">
            <v>C38</v>
          </cell>
          <cell r="GP248">
            <v>0</v>
          </cell>
          <cell r="GQ248">
            <v>0</v>
          </cell>
          <cell r="GR248">
            <v>0</v>
          </cell>
          <cell r="GS248">
            <v>0</v>
          </cell>
          <cell r="GT248">
            <v>0</v>
          </cell>
          <cell r="GU248" t="str">
            <v>C39</v>
          </cell>
          <cell r="GV248">
            <v>0</v>
          </cell>
          <cell r="GW248">
            <v>0</v>
          </cell>
          <cell r="GX248">
            <v>0</v>
          </cell>
          <cell r="GY248">
            <v>0</v>
          </cell>
          <cell r="GZ248">
            <v>0</v>
          </cell>
          <cell r="HA248" t="str">
            <v>C310</v>
          </cell>
          <cell r="HB248">
            <v>0</v>
          </cell>
          <cell r="HG248" t="str">
            <v>C310</v>
          </cell>
          <cell r="HH248">
            <v>0</v>
          </cell>
          <cell r="HM248" t="str">
            <v/>
          </cell>
          <cell r="HN248" t="str">
            <v/>
          </cell>
          <cell r="HS248">
            <v>3290</v>
          </cell>
          <cell r="HT248" t="str">
            <v>PKN</v>
          </cell>
          <cell r="HU248">
            <v>0</v>
          </cell>
          <cell r="HV248" t="str">
            <v>IND</v>
          </cell>
          <cell r="HW248">
            <v>0</v>
          </cell>
          <cell r="HX248" t="str">
            <v>MAT-W</v>
          </cell>
          <cell r="HY248">
            <v>0</v>
          </cell>
          <cell r="HZ248" t="str">
            <v>SEJ-W</v>
          </cell>
          <cell r="IA248">
            <v>0</v>
          </cell>
          <cell r="IB248" t="str">
            <v>IGR-W</v>
          </cell>
          <cell r="IC248">
            <v>0</v>
          </cell>
          <cell r="ID248" t="str">
            <v>SBO</v>
          </cell>
          <cell r="IE248">
            <v>0</v>
          </cell>
          <cell r="IF248" t="str">
            <v>PJO</v>
          </cell>
          <cell r="IG248">
            <v>0</v>
          </cell>
          <cell r="IH248" t="str">
            <v>PRA</v>
          </cell>
          <cell r="II248">
            <v>0</v>
          </cell>
          <cell r="IJ248" t="str">
            <v>JAW</v>
          </cell>
          <cell r="IK248">
            <v>0</v>
          </cell>
          <cell r="IL248" t="str">
            <v>ARB</v>
          </cell>
          <cell r="IM248">
            <v>0</v>
          </cell>
          <cell r="IN248" t="str">
            <v>PKM</v>
          </cell>
          <cell r="IO248">
            <v>0</v>
          </cell>
          <cell r="IP248" t="str">
            <v>MAT-P</v>
          </cell>
          <cell r="IQ248">
            <v>0</v>
          </cell>
          <cell r="IR248" t="str">
            <v>BIO-P</v>
          </cell>
          <cell r="IS248">
            <v>0</v>
          </cell>
          <cell r="IT248" t="str">
            <v>FIS-P</v>
          </cell>
          <cell r="IU248">
            <v>0</v>
          </cell>
          <cell r="IV248" t="str">
            <v>KIM-P</v>
          </cell>
          <cell r="IW248">
            <v>0</v>
          </cell>
          <cell r="IX248" t="str">
            <v>EKO-L</v>
          </cell>
          <cell r="IY248">
            <v>0</v>
          </cell>
          <cell r="IZ248" t="str">
            <v>IGR-L</v>
          </cell>
          <cell r="JA248">
            <v>0</v>
          </cell>
        </row>
        <row r="249">
          <cell r="Q249">
            <v>246</v>
          </cell>
          <cell r="AB249">
            <v>246</v>
          </cell>
          <cell r="AC249">
            <v>15</v>
          </cell>
          <cell r="AD249">
            <v>3147</v>
          </cell>
          <cell r="AE249" t="str">
            <v>9999420696</v>
          </cell>
          <cell r="AF249" t="str">
            <v>GILANG ROMADHON</v>
          </cell>
          <cell r="AG249" t="str">
            <v>L</v>
          </cell>
          <cell r="AH249" t="str">
            <v>10-AK.3</v>
          </cell>
          <cell r="AI249" t="str">
            <v>AGM</v>
          </cell>
          <cell r="AJ249">
            <v>0</v>
          </cell>
          <cell r="AK249">
            <v>0</v>
          </cell>
          <cell r="AL249">
            <v>0</v>
          </cell>
          <cell r="AM249">
            <v>0</v>
          </cell>
          <cell r="AN249">
            <v>0</v>
          </cell>
          <cell r="AO249" t="str">
            <v>PKN</v>
          </cell>
          <cell r="AP249">
            <v>0</v>
          </cell>
          <cell r="AQ249">
            <v>0</v>
          </cell>
          <cell r="AR249">
            <v>0</v>
          </cell>
          <cell r="AS249">
            <v>0</v>
          </cell>
          <cell r="AT249">
            <v>0</v>
          </cell>
          <cell r="AU249" t="str">
            <v>IND</v>
          </cell>
          <cell r="AV249">
            <v>0</v>
          </cell>
          <cell r="AW249">
            <v>0</v>
          </cell>
          <cell r="AX249">
            <v>0</v>
          </cell>
          <cell r="AY249">
            <v>0</v>
          </cell>
          <cell r="AZ249">
            <v>0</v>
          </cell>
          <cell r="BA249" t="str">
            <v>MAT</v>
          </cell>
          <cell r="BB249">
            <v>0</v>
          </cell>
          <cell r="BC249">
            <v>0</v>
          </cell>
          <cell r="BD249">
            <v>0</v>
          </cell>
          <cell r="BE249">
            <v>0</v>
          </cell>
          <cell r="BF249">
            <v>0</v>
          </cell>
          <cell r="BG249" t="str">
            <v>SEJ</v>
          </cell>
          <cell r="BH249">
            <v>0</v>
          </cell>
          <cell r="BI249">
            <v>0</v>
          </cell>
          <cell r="BJ249">
            <v>0</v>
          </cell>
          <cell r="BK249">
            <v>0</v>
          </cell>
          <cell r="BL249">
            <v>0</v>
          </cell>
          <cell r="BM249" t="str">
            <v>ING</v>
          </cell>
          <cell r="BN249">
            <v>0</v>
          </cell>
          <cell r="BO249">
            <v>0</v>
          </cell>
          <cell r="BP249">
            <v>0</v>
          </cell>
          <cell r="BQ249">
            <v>0</v>
          </cell>
          <cell r="BR249">
            <v>0</v>
          </cell>
          <cell r="BS249" t="str">
            <v>SBU</v>
          </cell>
          <cell r="BT249">
            <v>0</v>
          </cell>
          <cell r="BU249">
            <v>0</v>
          </cell>
          <cell r="BV249">
            <v>0</v>
          </cell>
          <cell r="BW249">
            <v>0</v>
          </cell>
          <cell r="BX249">
            <v>0</v>
          </cell>
          <cell r="BY249" t="str">
            <v>KWU</v>
          </cell>
          <cell r="BZ249">
            <v>0</v>
          </cell>
          <cell r="CA249">
            <v>0</v>
          </cell>
          <cell r="CB249">
            <v>0</v>
          </cell>
          <cell r="CC249">
            <v>0</v>
          </cell>
          <cell r="CD249">
            <v>0</v>
          </cell>
          <cell r="CE249" t="str">
            <v>POR</v>
          </cell>
          <cell r="CF249">
            <v>0</v>
          </cell>
          <cell r="CG249">
            <v>0</v>
          </cell>
          <cell r="CH249">
            <v>0</v>
          </cell>
          <cell r="CI249">
            <v>0</v>
          </cell>
          <cell r="CJ249">
            <v>0</v>
          </cell>
          <cell r="CK249" t="str">
            <v>JAW</v>
          </cell>
          <cell r="CL249">
            <v>0</v>
          </cell>
          <cell r="CM249">
            <v>0</v>
          </cell>
          <cell r="CN249">
            <v>0</v>
          </cell>
          <cell r="CO249">
            <v>0</v>
          </cell>
          <cell r="CP249">
            <v>0</v>
          </cell>
          <cell r="CQ249" t="str">
            <v>C11</v>
          </cell>
          <cell r="CR249">
            <v>0</v>
          </cell>
          <cell r="CS249">
            <v>0</v>
          </cell>
          <cell r="CT249">
            <v>0</v>
          </cell>
          <cell r="CU249">
            <v>0</v>
          </cell>
          <cell r="CV249">
            <v>0</v>
          </cell>
          <cell r="CW249" t="str">
            <v>C12</v>
          </cell>
          <cell r="CX249">
            <v>0</v>
          </cell>
          <cell r="CY249">
            <v>0</v>
          </cell>
          <cell r="CZ249">
            <v>0</v>
          </cell>
          <cell r="DA249">
            <v>0</v>
          </cell>
          <cell r="DB249">
            <v>0</v>
          </cell>
          <cell r="DC249" t="str">
            <v>C13</v>
          </cell>
          <cell r="DD249">
            <v>0</v>
          </cell>
          <cell r="DE249">
            <v>0</v>
          </cell>
          <cell r="DF249">
            <v>0</v>
          </cell>
          <cell r="DG249">
            <v>0</v>
          </cell>
          <cell r="DH249">
            <v>0</v>
          </cell>
          <cell r="DI249" t="str">
            <v>C21</v>
          </cell>
          <cell r="DJ249">
            <v>0</v>
          </cell>
          <cell r="DK249">
            <v>0</v>
          </cell>
          <cell r="DL249">
            <v>0</v>
          </cell>
          <cell r="DM249">
            <v>0</v>
          </cell>
          <cell r="DN249">
            <v>0</v>
          </cell>
          <cell r="DO249" t="str">
            <v>C22</v>
          </cell>
          <cell r="DP249">
            <v>0</v>
          </cell>
          <cell r="DQ249">
            <v>0</v>
          </cell>
          <cell r="DR249">
            <v>0</v>
          </cell>
          <cell r="DS249">
            <v>0</v>
          </cell>
          <cell r="DT249">
            <v>0</v>
          </cell>
          <cell r="DU249" t="str">
            <v>C23</v>
          </cell>
          <cell r="DV249">
            <v>0</v>
          </cell>
          <cell r="DW249">
            <v>0</v>
          </cell>
          <cell r="DX249">
            <v>0</v>
          </cell>
          <cell r="DY249">
            <v>0</v>
          </cell>
          <cell r="DZ249">
            <v>0</v>
          </cell>
          <cell r="EA249" t="str">
            <v>C24</v>
          </cell>
          <cell r="EB249">
            <v>0</v>
          </cell>
          <cell r="EC249">
            <v>0</v>
          </cell>
          <cell r="ED249">
            <v>0</v>
          </cell>
          <cell r="EE249">
            <v>0</v>
          </cell>
          <cell r="EF249">
            <v>0</v>
          </cell>
          <cell r="EG249" t="str">
            <v>C25</v>
          </cell>
          <cell r="EH249">
            <v>0</v>
          </cell>
          <cell r="EI249">
            <v>0</v>
          </cell>
          <cell r="EJ249">
            <v>0</v>
          </cell>
          <cell r="EK249">
            <v>0</v>
          </cell>
          <cell r="EL249">
            <v>0</v>
          </cell>
          <cell r="EM249" t="str">
            <v>C26</v>
          </cell>
          <cell r="EN249">
            <v>0</v>
          </cell>
          <cell r="EO249">
            <v>0</v>
          </cell>
          <cell r="EP249">
            <v>0</v>
          </cell>
          <cell r="EQ249">
            <v>0</v>
          </cell>
          <cell r="ER249">
            <v>0</v>
          </cell>
          <cell r="ES249" t="str">
            <v>C27</v>
          </cell>
          <cell r="ET249">
            <v>0</v>
          </cell>
          <cell r="EU249">
            <v>0</v>
          </cell>
          <cell r="EV249">
            <v>0</v>
          </cell>
          <cell r="EW249">
            <v>0</v>
          </cell>
          <cell r="EX249">
            <v>0</v>
          </cell>
          <cell r="EY249" t="str">
            <v>C31</v>
          </cell>
          <cell r="EZ249">
            <v>0</v>
          </cell>
          <cell r="FA249">
            <v>0</v>
          </cell>
          <cell r="FB249">
            <v>0</v>
          </cell>
          <cell r="FC249">
            <v>0</v>
          </cell>
          <cell r="FD249">
            <v>0</v>
          </cell>
          <cell r="FE249" t="str">
            <v>C32</v>
          </cell>
          <cell r="FF249">
            <v>0</v>
          </cell>
          <cell r="FG249">
            <v>0</v>
          </cell>
          <cell r="FH249">
            <v>0</v>
          </cell>
          <cell r="FI249">
            <v>0</v>
          </cell>
          <cell r="FJ249">
            <v>0</v>
          </cell>
          <cell r="FK249" t="str">
            <v>C33</v>
          </cell>
          <cell r="FL249">
            <v>0</v>
          </cell>
          <cell r="FM249">
            <v>0</v>
          </cell>
          <cell r="FN249">
            <v>0</v>
          </cell>
          <cell r="FO249">
            <v>0</v>
          </cell>
          <cell r="FP249">
            <v>0</v>
          </cell>
          <cell r="FQ249" t="str">
            <v>C34</v>
          </cell>
          <cell r="FR249">
            <v>0</v>
          </cell>
          <cell r="FS249">
            <v>0</v>
          </cell>
          <cell r="FT249">
            <v>0</v>
          </cell>
          <cell r="FU249">
            <v>0</v>
          </cell>
          <cell r="FV249">
            <v>0</v>
          </cell>
          <cell r="FW249" t="str">
            <v>C35</v>
          </cell>
          <cell r="FX249">
            <v>0</v>
          </cell>
          <cell r="FY249">
            <v>0</v>
          </cell>
          <cell r="FZ249">
            <v>0</v>
          </cell>
          <cell r="GA249">
            <v>0</v>
          </cell>
          <cell r="GB249">
            <v>0</v>
          </cell>
          <cell r="GC249" t="str">
            <v>C36</v>
          </cell>
          <cell r="GD249">
            <v>0</v>
          </cell>
          <cell r="GE249">
            <v>0</v>
          </cell>
          <cell r="GF249">
            <v>0</v>
          </cell>
          <cell r="GG249">
            <v>0</v>
          </cell>
          <cell r="GH249">
            <v>0</v>
          </cell>
          <cell r="GI249" t="str">
            <v>C37</v>
          </cell>
          <cell r="GJ249">
            <v>0</v>
          </cell>
          <cell r="GK249">
            <v>0</v>
          </cell>
          <cell r="GL249">
            <v>0</v>
          </cell>
          <cell r="GM249">
            <v>0</v>
          </cell>
          <cell r="GN249">
            <v>0</v>
          </cell>
          <cell r="GO249" t="str">
            <v>C38</v>
          </cell>
          <cell r="GP249">
            <v>0</v>
          </cell>
          <cell r="GQ249">
            <v>0</v>
          </cell>
          <cell r="GR249">
            <v>0</v>
          </cell>
          <cell r="GS249">
            <v>0</v>
          </cell>
          <cell r="GT249">
            <v>0</v>
          </cell>
          <cell r="GU249" t="str">
            <v>C39</v>
          </cell>
          <cell r="GV249">
            <v>0</v>
          </cell>
          <cell r="GW249">
            <v>0</v>
          </cell>
          <cell r="GX249">
            <v>0</v>
          </cell>
          <cell r="GY249">
            <v>0</v>
          </cell>
          <cell r="GZ249">
            <v>0</v>
          </cell>
          <cell r="HA249" t="str">
            <v>C310</v>
          </cell>
          <cell r="HB249">
            <v>0</v>
          </cell>
          <cell r="HG249" t="str">
            <v>C310</v>
          </cell>
          <cell r="HH249">
            <v>0</v>
          </cell>
          <cell r="HM249" t="str">
            <v/>
          </cell>
          <cell r="HN249" t="str">
            <v/>
          </cell>
          <cell r="HS249">
            <v>3147</v>
          </cell>
          <cell r="HT249" t="str">
            <v>PKN</v>
          </cell>
          <cell r="HU249">
            <v>0</v>
          </cell>
          <cell r="HV249" t="str">
            <v>IND</v>
          </cell>
          <cell r="HW249">
            <v>0</v>
          </cell>
          <cell r="HX249" t="str">
            <v>MAT-W</v>
          </cell>
          <cell r="HY249">
            <v>0</v>
          </cell>
          <cell r="HZ249" t="str">
            <v>SEJ-W</v>
          </cell>
          <cell r="IA249">
            <v>0</v>
          </cell>
          <cell r="IB249" t="str">
            <v>IGR-W</v>
          </cell>
          <cell r="IC249">
            <v>0</v>
          </cell>
          <cell r="ID249" t="str">
            <v>SBO</v>
          </cell>
          <cell r="IE249">
            <v>0</v>
          </cell>
          <cell r="IF249" t="str">
            <v>PJO</v>
          </cell>
          <cell r="IG249">
            <v>0</v>
          </cell>
          <cell r="IH249" t="str">
            <v>PRA</v>
          </cell>
          <cell r="II249">
            <v>0</v>
          </cell>
          <cell r="IJ249" t="str">
            <v>JAW</v>
          </cell>
          <cell r="IK249">
            <v>0</v>
          </cell>
          <cell r="IL249" t="str">
            <v>ARB</v>
          </cell>
          <cell r="IM249">
            <v>0</v>
          </cell>
          <cell r="IN249" t="str">
            <v>PKM</v>
          </cell>
          <cell r="IO249">
            <v>0</v>
          </cell>
          <cell r="IP249" t="str">
            <v>MAT-P</v>
          </cell>
          <cell r="IQ249">
            <v>0</v>
          </cell>
          <cell r="IR249" t="str">
            <v>BIO-P</v>
          </cell>
          <cell r="IS249">
            <v>0</v>
          </cell>
          <cell r="IT249" t="str">
            <v>FIS-P</v>
          </cell>
          <cell r="IU249">
            <v>0</v>
          </cell>
          <cell r="IV249" t="str">
            <v>KIM-P</v>
          </cell>
          <cell r="IW249">
            <v>0</v>
          </cell>
          <cell r="IX249" t="str">
            <v>EKO-L</v>
          </cell>
          <cell r="IY249">
            <v>0</v>
          </cell>
          <cell r="IZ249" t="str">
            <v>IGR-L</v>
          </cell>
          <cell r="JA249">
            <v>0</v>
          </cell>
        </row>
        <row r="250">
          <cell r="Q250">
            <v>247</v>
          </cell>
          <cell r="AB250">
            <v>247</v>
          </cell>
          <cell r="AC250">
            <v>16</v>
          </cell>
          <cell r="AD250">
            <v>3291</v>
          </cell>
          <cell r="AE250" t="str">
            <v>0005275355</v>
          </cell>
          <cell r="AF250" t="str">
            <v>GUNARDI</v>
          </cell>
          <cell r="AG250" t="str">
            <v>L</v>
          </cell>
          <cell r="AH250" t="str">
            <v>10-AK.3</v>
          </cell>
          <cell r="AI250" t="str">
            <v>AGM</v>
          </cell>
          <cell r="AJ250">
            <v>0</v>
          </cell>
          <cell r="AK250">
            <v>0</v>
          </cell>
          <cell r="AL250">
            <v>0</v>
          </cell>
          <cell r="AM250">
            <v>0</v>
          </cell>
          <cell r="AN250">
            <v>0</v>
          </cell>
          <cell r="AO250" t="str">
            <v>PKN</v>
          </cell>
          <cell r="AP250">
            <v>0</v>
          </cell>
          <cell r="AQ250">
            <v>0</v>
          </cell>
          <cell r="AR250">
            <v>0</v>
          </cell>
          <cell r="AS250">
            <v>0</v>
          </cell>
          <cell r="AT250">
            <v>0</v>
          </cell>
          <cell r="AU250" t="str">
            <v>IND</v>
          </cell>
          <cell r="AV250">
            <v>0</v>
          </cell>
          <cell r="AW250">
            <v>0</v>
          </cell>
          <cell r="AX250">
            <v>0</v>
          </cell>
          <cell r="AY250">
            <v>0</v>
          </cell>
          <cell r="AZ250">
            <v>0</v>
          </cell>
          <cell r="BA250" t="str">
            <v>MAT</v>
          </cell>
          <cell r="BB250">
            <v>0</v>
          </cell>
          <cell r="BC250">
            <v>0</v>
          </cell>
          <cell r="BD250">
            <v>0</v>
          </cell>
          <cell r="BE250">
            <v>0</v>
          </cell>
          <cell r="BF250">
            <v>0</v>
          </cell>
          <cell r="BG250" t="str">
            <v>SEJ</v>
          </cell>
          <cell r="BH250">
            <v>0</v>
          </cell>
          <cell r="BI250">
            <v>0</v>
          </cell>
          <cell r="BJ250">
            <v>0</v>
          </cell>
          <cell r="BK250">
            <v>0</v>
          </cell>
          <cell r="BL250">
            <v>0</v>
          </cell>
          <cell r="BM250" t="str">
            <v>ING</v>
          </cell>
          <cell r="BN250">
            <v>0</v>
          </cell>
          <cell r="BO250">
            <v>0</v>
          </cell>
          <cell r="BP250">
            <v>0</v>
          </cell>
          <cell r="BQ250">
            <v>0</v>
          </cell>
          <cell r="BR250">
            <v>0</v>
          </cell>
          <cell r="BS250" t="str">
            <v>SBU</v>
          </cell>
          <cell r="BT250">
            <v>0</v>
          </cell>
          <cell r="BU250">
            <v>0</v>
          </cell>
          <cell r="BV250">
            <v>0</v>
          </cell>
          <cell r="BW250">
            <v>0</v>
          </cell>
          <cell r="BX250">
            <v>0</v>
          </cell>
          <cell r="BY250" t="str">
            <v>KWU</v>
          </cell>
          <cell r="BZ250">
            <v>0</v>
          </cell>
          <cell r="CA250">
            <v>0</v>
          </cell>
          <cell r="CB250">
            <v>0</v>
          </cell>
          <cell r="CC250">
            <v>0</v>
          </cell>
          <cell r="CD250">
            <v>0</v>
          </cell>
          <cell r="CE250" t="str">
            <v>POR</v>
          </cell>
          <cell r="CF250">
            <v>0</v>
          </cell>
          <cell r="CG250">
            <v>0</v>
          </cell>
          <cell r="CH250">
            <v>0</v>
          </cell>
          <cell r="CI250">
            <v>0</v>
          </cell>
          <cell r="CJ250">
            <v>0</v>
          </cell>
          <cell r="CK250" t="str">
            <v>JAW</v>
          </cell>
          <cell r="CL250">
            <v>0</v>
          </cell>
          <cell r="CM250">
            <v>0</v>
          </cell>
          <cell r="CN250">
            <v>0</v>
          </cell>
          <cell r="CO250">
            <v>0</v>
          </cell>
          <cell r="CP250">
            <v>0</v>
          </cell>
          <cell r="CQ250" t="str">
            <v>C11</v>
          </cell>
          <cell r="CR250">
            <v>0</v>
          </cell>
          <cell r="CS250">
            <v>0</v>
          </cell>
          <cell r="CT250">
            <v>0</v>
          </cell>
          <cell r="CU250">
            <v>0</v>
          </cell>
          <cell r="CV250">
            <v>0</v>
          </cell>
          <cell r="CW250" t="str">
            <v>C12</v>
          </cell>
          <cell r="CX250">
            <v>0</v>
          </cell>
          <cell r="CY250">
            <v>0</v>
          </cell>
          <cell r="CZ250">
            <v>0</v>
          </cell>
          <cell r="DA250">
            <v>0</v>
          </cell>
          <cell r="DB250">
            <v>0</v>
          </cell>
          <cell r="DC250" t="str">
            <v>C13</v>
          </cell>
          <cell r="DD250">
            <v>0</v>
          </cell>
          <cell r="DE250">
            <v>0</v>
          </cell>
          <cell r="DF250">
            <v>0</v>
          </cell>
          <cell r="DG250">
            <v>0</v>
          </cell>
          <cell r="DH250">
            <v>0</v>
          </cell>
          <cell r="DI250" t="str">
            <v>C21</v>
          </cell>
          <cell r="DJ250">
            <v>0</v>
          </cell>
          <cell r="DK250">
            <v>0</v>
          </cell>
          <cell r="DL250">
            <v>0</v>
          </cell>
          <cell r="DM250">
            <v>0</v>
          </cell>
          <cell r="DN250">
            <v>0</v>
          </cell>
          <cell r="DO250" t="str">
            <v>C22</v>
          </cell>
          <cell r="DP250">
            <v>0</v>
          </cell>
          <cell r="DQ250">
            <v>0</v>
          </cell>
          <cell r="DR250">
            <v>0</v>
          </cell>
          <cell r="DS250">
            <v>0</v>
          </cell>
          <cell r="DT250">
            <v>0</v>
          </cell>
          <cell r="DU250" t="str">
            <v>C23</v>
          </cell>
          <cell r="DV250">
            <v>0</v>
          </cell>
          <cell r="DW250">
            <v>0</v>
          </cell>
          <cell r="DX250">
            <v>0</v>
          </cell>
          <cell r="DY250">
            <v>0</v>
          </cell>
          <cell r="DZ250">
            <v>0</v>
          </cell>
          <cell r="EA250" t="str">
            <v>C24</v>
          </cell>
          <cell r="EB250">
            <v>0</v>
          </cell>
          <cell r="EC250">
            <v>0</v>
          </cell>
          <cell r="ED250">
            <v>0</v>
          </cell>
          <cell r="EE250">
            <v>0</v>
          </cell>
          <cell r="EF250">
            <v>0</v>
          </cell>
          <cell r="EG250" t="str">
            <v>C25</v>
          </cell>
          <cell r="EH250">
            <v>0</v>
          </cell>
          <cell r="EI250">
            <v>0</v>
          </cell>
          <cell r="EJ250">
            <v>0</v>
          </cell>
          <cell r="EK250">
            <v>0</v>
          </cell>
          <cell r="EL250">
            <v>0</v>
          </cell>
          <cell r="EM250" t="str">
            <v>C26</v>
          </cell>
          <cell r="EN250">
            <v>0</v>
          </cell>
          <cell r="EO250">
            <v>0</v>
          </cell>
          <cell r="EP250">
            <v>0</v>
          </cell>
          <cell r="EQ250">
            <v>0</v>
          </cell>
          <cell r="ER250">
            <v>0</v>
          </cell>
          <cell r="ES250" t="str">
            <v>C27</v>
          </cell>
          <cell r="ET250">
            <v>0</v>
          </cell>
          <cell r="EU250">
            <v>0</v>
          </cell>
          <cell r="EV250">
            <v>0</v>
          </cell>
          <cell r="EW250">
            <v>0</v>
          </cell>
          <cell r="EX250">
            <v>0</v>
          </cell>
          <cell r="EY250" t="str">
            <v>C31</v>
          </cell>
          <cell r="EZ250">
            <v>0</v>
          </cell>
          <cell r="FA250">
            <v>0</v>
          </cell>
          <cell r="FB250">
            <v>0</v>
          </cell>
          <cell r="FC250">
            <v>0</v>
          </cell>
          <cell r="FD250">
            <v>0</v>
          </cell>
          <cell r="FE250" t="str">
            <v>C32</v>
          </cell>
          <cell r="FF250">
            <v>0</v>
          </cell>
          <cell r="FG250">
            <v>0</v>
          </cell>
          <cell r="FH250">
            <v>0</v>
          </cell>
          <cell r="FI250">
            <v>0</v>
          </cell>
          <cell r="FJ250">
            <v>0</v>
          </cell>
          <cell r="FK250" t="str">
            <v>C33</v>
          </cell>
          <cell r="FL250">
            <v>0</v>
          </cell>
          <cell r="FM250">
            <v>0</v>
          </cell>
          <cell r="FN250">
            <v>0</v>
          </cell>
          <cell r="FO250">
            <v>0</v>
          </cell>
          <cell r="FP250">
            <v>0</v>
          </cell>
          <cell r="FQ250" t="str">
            <v>C34</v>
          </cell>
          <cell r="FR250">
            <v>0</v>
          </cell>
          <cell r="FS250">
            <v>0</v>
          </cell>
          <cell r="FT250">
            <v>0</v>
          </cell>
          <cell r="FU250">
            <v>0</v>
          </cell>
          <cell r="FV250">
            <v>0</v>
          </cell>
          <cell r="FW250" t="str">
            <v>C35</v>
          </cell>
          <cell r="FX250">
            <v>0</v>
          </cell>
          <cell r="FY250">
            <v>0</v>
          </cell>
          <cell r="FZ250">
            <v>0</v>
          </cell>
          <cell r="GA250">
            <v>0</v>
          </cell>
          <cell r="GB250">
            <v>0</v>
          </cell>
          <cell r="GC250" t="str">
            <v>C36</v>
          </cell>
          <cell r="GD250">
            <v>0</v>
          </cell>
          <cell r="GE250">
            <v>0</v>
          </cell>
          <cell r="GF250">
            <v>0</v>
          </cell>
          <cell r="GG250">
            <v>0</v>
          </cell>
          <cell r="GH250">
            <v>0</v>
          </cell>
          <cell r="GI250" t="str">
            <v>C37</v>
          </cell>
          <cell r="GJ250">
            <v>0</v>
          </cell>
          <cell r="GK250">
            <v>0</v>
          </cell>
          <cell r="GL250">
            <v>0</v>
          </cell>
          <cell r="GM250">
            <v>0</v>
          </cell>
          <cell r="GN250">
            <v>0</v>
          </cell>
          <cell r="GO250" t="str">
            <v>C38</v>
          </cell>
          <cell r="GP250">
            <v>0</v>
          </cell>
          <cell r="GQ250">
            <v>0</v>
          </cell>
          <cell r="GR250">
            <v>0</v>
          </cell>
          <cell r="GS250">
            <v>0</v>
          </cell>
          <cell r="GT250">
            <v>0</v>
          </cell>
          <cell r="GU250" t="str">
            <v>C39</v>
          </cell>
          <cell r="GV250">
            <v>0</v>
          </cell>
          <cell r="GW250">
            <v>0</v>
          </cell>
          <cell r="GX250">
            <v>0</v>
          </cell>
          <cell r="GY250">
            <v>0</v>
          </cell>
          <cell r="GZ250">
            <v>0</v>
          </cell>
          <cell r="HA250" t="str">
            <v>C310</v>
          </cell>
          <cell r="HB250">
            <v>0</v>
          </cell>
          <cell r="HG250" t="str">
            <v>C310</v>
          </cell>
          <cell r="HH250">
            <v>0</v>
          </cell>
          <cell r="HM250" t="str">
            <v/>
          </cell>
          <cell r="HN250" t="str">
            <v/>
          </cell>
          <cell r="HS250">
            <v>3291</v>
          </cell>
          <cell r="HT250" t="str">
            <v>PKN</v>
          </cell>
          <cell r="HU250">
            <v>0</v>
          </cell>
          <cell r="HV250" t="str">
            <v>IND</v>
          </cell>
          <cell r="HW250">
            <v>0</v>
          </cell>
          <cell r="HX250" t="str">
            <v>MAT-W</v>
          </cell>
          <cell r="HY250">
            <v>0</v>
          </cell>
          <cell r="HZ250" t="str">
            <v>SEJ-W</v>
          </cell>
          <cell r="IA250">
            <v>0</v>
          </cell>
          <cell r="IB250" t="str">
            <v>IGR-W</v>
          </cell>
          <cell r="IC250">
            <v>0</v>
          </cell>
          <cell r="ID250" t="str">
            <v>SBO</v>
          </cell>
          <cell r="IE250">
            <v>0</v>
          </cell>
          <cell r="IF250" t="str">
            <v>PJO</v>
          </cell>
          <cell r="IG250">
            <v>0</v>
          </cell>
          <cell r="IH250" t="str">
            <v>PRA</v>
          </cell>
          <cell r="II250">
            <v>0</v>
          </cell>
          <cell r="IJ250" t="str">
            <v>JAW</v>
          </cell>
          <cell r="IK250">
            <v>0</v>
          </cell>
          <cell r="IL250" t="str">
            <v>ARB</v>
          </cell>
          <cell r="IM250">
            <v>0</v>
          </cell>
          <cell r="IN250" t="str">
            <v>PKM</v>
          </cell>
          <cell r="IO250">
            <v>0</v>
          </cell>
          <cell r="IP250" t="str">
            <v>MAT-P</v>
          </cell>
          <cell r="IQ250">
            <v>0</v>
          </cell>
          <cell r="IR250" t="str">
            <v>BIO-P</v>
          </cell>
          <cell r="IS250">
            <v>0</v>
          </cell>
          <cell r="IT250" t="str">
            <v>FIS-P</v>
          </cell>
          <cell r="IU250">
            <v>0</v>
          </cell>
          <cell r="IV250" t="str">
            <v>KIM-P</v>
          </cell>
          <cell r="IW250">
            <v>0</v>
          </cell>
          <cell r="IX250" t="str">
            <v>EKO-L</v>
          </cell>
          <cell r="IY250">
            <v>0</v>
          </cell>
          <cell r="IZ250" t="str">
            <v>IGR-L</v>
          </cell>
          <cell r="JA250">
            <v>0</v>
          </cell>
        </row>
        <row r="251">
          <cell r="Q251">
            <v>248</v>
          </cell>
          <cell r="AB251">
            <v>248</v>
          </cell>
          <cell r="AC251">
            <v>17</v>
          </cell>
          <cell r="AD251">
            <v>3292</v>
          </cell>
          <cell r="AE251" t="str">
            <v>0011658120</v>
          </cell>
          <cell r="AF251" t="str">
            <v>HASSRI PUTRI UTAMI</v>
          </cell>
          <cell r="AG251" t="str">
            <v>P</v>
          </cell>
          <cell r="AH251" t="str">
            <v>10-AK.3</v>
          </cell>
          <cell r="AI251" t="str">
            <v>AGM</v>
          </cell>
          <cell r="AJ251">
            <v>0</v>
          </cell>
          <cell r="AK251">
            <v>0</v>
          </cell>
          <cell r="AL251">
            <v>0</v>
          </cell>
          <cell r="AM251">
            <v>0</v>
          </cell>
          <cell r="AN251">
            <v>0</v>
          </cell>
          <cell r="AO251" t="str">
            <v>PKN</v>
          </cell>
          <cell r="AP251">
            <v>0</v>
          </cell>
          <cell r="AQ251">
            <v>0</v>
          </cell>
          <cell r="AR251">
            <v>0</v>
          </cell>
          <cell r="AS251">
            <v>0</v>
          </cell>
          <cell r="AT251">
            <v>0</v>
          </cell>
          <cell r="AU251" t="str">
            <v>IND</v>
          </cell>
          <cell r="AV251">
            <v>0</v>
          </cell>
          <cell r="AW251">
            <v>0</v>
          </cell>
          <cell r="AX251">
            <v>0</v>
          </cell>
          <cell r="AY251">
            <v>0</v>
          </cell>
          <cell r="AZ251">
            <v>0</v>
          </cell>
          <cell r="BA251" t="str">
            <v>MAT</v>
          </cell>
          <cell r="BB251">
            <v>0</v>
          </cell>
          <cell r="BC251">
            <v>0</v>
          </cell>
          <cell r="BD251">
            <v>0</v>
          </cell>
          <cell r="BE251">
            <v>0</v>
          </cell>
          <cell r="BF251">
            <v>0</v>
          </cell>
          <cell r="BG251" t="str">
            <v>SEJ</v>
          </cell>
          <cell r="BH251">
            <v>0</v>
          </cell>
          <cell r="BI251">
            <v>0</v>
          </cell>
          <cell r="BJ251">
            <v>0</v>
          </cell>
          <cell r="BK251">
            <v>0</v>
          </cell>
          <cell r="BL251">
            <v>0</v>
          </cell>
          <cell r="BM251" t="str">
            <v>ING</v>
          </cell>
          <cell r="BN251">
            <v>0</v>
          </cell>
          <cell r="BO251">
            <v>0</v>
          </cell>
          <cell r="BP251">
            <v>0</v>
          </cell>
          <cell r="BQ251">
            <v>0</v>
          </cell>
          <cell r="BR251">
            <v>0</v>
          </cell>
          <cell r="BS251" t="str">
            <v>SBU</v>
          </cell>
          <cell r="BT251">
            <v>0</v>
          </cell>
          <cell r="BU251">
            <v>0</v>
          </cell>
          <cell r="BV251">
            <v>0</v>
          </cell>
          <cell r="BW251">
            <v>0</v>
          </cell>
          <cell r="BX251">
            <v>0</v>
          </cell>
          <cell r="BY251" t="str">
            <v>KWU</v>
          </cell>
          <cell r="BZ251">
            <v>0</v>
          </cell>
          <cell r="CA251">
            <v>0</v>
          </cell>
          <cell r="CB251">
            <v>0</v>
          </cell>
          <cell r="CC251">
            <v>0</v>
          </cell>
          <cell r="CD251">
            <v>0</v>
          </cell>
          <cell r="CE251" t="str">
            <v>POR</v>
          </cell>
          <cell r="CF251">
            <v>0</v>
          </cell>
          <cell r="CG251">
            <v>0</v>
          </cell>
          <cell r="CH251">
            <v>0</v>
          </cell>
          <cell r="CI251">
            <v>0</v>
          </cell>
          <cell r="CJ251">
            <v>0</v>
          </cell>
          <cell r="CK251" t="str">
            <v>JAW</v>
          </cell>
          <cell r="CL251">
            <v>0</v>
          </cell>
          <cell r="CM251">
            <v>0</v>
          </cell>
          <cell r="CN251">
            <v>0</v>
          </cell>
          <cell r="CO251">
            <v>0</v>
          </cell>
          <cell r="CP251">
            <v>0</v>
          </cell>
          <cell r="CQ251" t="str">
            <v>C11</v>
          </cell>
          <cell r="CR251">
            <v>0</v>
          </cell>
          <cell r="CS251">
            <v>0</v>
          </cell>
          <cell r="CT251">
            <v>0</v>
          </cell>
          <cell r="CU251">
            <v>0</v>
          </cell>
          <cell r="CV251">
            <v>0</v>
          </cell>
          <cell r="CW251" t="str">
            <v>C12</v>
          </cell>
          <cell r="CX251">
            <v>0</v>
          </cell>
          <cell r="CY251">
            <v>0</v>
          </cell>
          <cell r="CZ251">
            <v>0</v>
          </cell>
          <cell r="DA251">
            <v>0</v>
          </cell>
          <cell r="DB251">
            <v>0</v>
          </cell>
          <cell r="DC251" t="str">
            <v>C13</v>
          </cell>
          <cell r="DD251">
            <v>0</v>
          </cell>
          <cell r="DE251">
            <v>0</v>
          </cell>
          <cell r="DF251">
            <v>0</v>
          </cell>
          <cell r="DG251">
            <v>0</v>
          </cell>
          <cell r="DH251">
            <v>0</v>
          </cell>
          <cell r="DI251" t="str">
            <v>C21</v>
          </cell>
          <cell r="DJ251">
            <v>0</v>
          </cell>
          <cell r="DK251">
            <v>0</v>
          </cell>
          <cell r="DL251">
            <v>0</v>
          </cell>
          <cell r="DM251">
            <v>0</v>
          </cell>
          <cell r="DN251">
            <v>0</v>
          </cell>
          <cell r="DO251" t="str">
            <v>C22</v>
          </cell>
          <cell r="DP251">
            <v>0</v>
          </cell>
          <cell r="DQ251">
            <v>0</v>
          </cell>
          <cell r="DR251">
            <v>0</v>
          </cell>
          <cell r="DS251">
            <v>0</v>
          </cell>
          <cell r="DT251">
            <v>0</v>
          </cell>
          <cell r="DU251" t="str">
            <v>C23</v>
          </cell>
          <cell r="DV251">
            <v>0</v>
          </cell>
          <cell r="DW251">
            <v>0</v>
          </cell>
          <cell r="DX251">
            <v>0</v>
          </cell>
          <cell r="DY251">
            <v>0</v>
          </cell>
          <cell r="DZ251">
            <v>0</v>
          </cell>
          <cell r="EA251" t="str">
            <v>C24</v>
          </cell>
          <cell r="EB251">
            <v>0</v>
          </cell>
          <cell r="EC251">
            <v>0</v>
          </cell>
          <cell r="ED251">
            <v>0</v>
          </cell>
          <cell r="EE251">
            <v>0</v>
          </cell>
          <cell r="EF251">
            <v>0</v>
          </cell>
          <cell r="EG251" t="str">
            <v>C25</v>
          </cell>
          <cell r="EH251">
            <v>0</v>
          </cell>
          <cell r="EI251">
            <v>0</v>
          </cell>
          <cell r="EJ251">
            <v>0</v>
          </cell>
          <cell r="EK251">
            <v>0</v>
          </cell>
          <cell r="EL251">
            <v>0</v>
          </cell>
          <cell r="EM251" t="str">
            <v>C26</v>
          </cell>
          <cell r="EN251">
            <v>0</v>
          </cell>
          <cell r="EO251">
            <v>0</v>
          </cell>
          <cell r="EP251">
            <v>0</v>
          </cell>
          <cell r="EQ251">
            <v>0</v>
          </cell>
          <cell r="ER251">
            <v>0</v>
          </cell>
          <cell r="ES251" t="str">
            <v>C27</v>
          </cell>
          <cell r="ET251">
            <v>0</v>
          </cell>
          <cell r="EU251">
            <v>0</v>
          </cell>
          <cell r="EV251">
            <v>0</v>
          </cell>
          <cell r="EW251">
            <v>0</v>
          </cell>
          <cell r="EX251">
            <v>0</v>
          </cell>
          <cell r="EY251" t="str">
            <v>C31</v>
          </cell>
          <cell r="EZ251">
            <v>0</v>
          </cell>
          <cell r="FA251">
            <v>0</v>
          </cell>
          <cell r="FB251">
            <v>0</v>
          </cell>
          <cell r="FC251">
            <v>0</v>
          </cell>
          <cell r="FD251">
            <v>0</v>
          </cell>
          <cell r="FE251" t="str">
            <v>C32</v>
          </cell>
          <cell r="FF251">
            <v>0</v>
          </cell>
          <cell r="FG251">
            <v>0</v>
          </cell>
          <cell r="FH251">
            <v>0</v>
          </cell>
          <cell r="FI251">
            <v>0</v>
          </cell>
          <cell r="FJ251">
            <v>0</v>
          </cell>
          <cell r="FK251" t="str">
            <v>C33</v>
          </cell>
          <cell r="FL251">
            <v>0</v>
          </cell>
          <cell r="FM251">
            <v>0</v>
          </cell>
          <cell r="FN251">
            <v>0</v>
          </cell>
          <cell r="FO251">
            <v>0</v>
          </cell>
          <cell r="FP251">
            <v>0</v>
          </cell>
          <cell r="FQ251" t="str">
            <v>C34</v>
          </cell>
          <cell r="FR251">
            <v>0</v>
          </cell>
          <cell r="FS251">
            <v>0</v>
          </cell>
          <cell r="FT251">
            <v>0</v>
          </cell>
          <cell r="FU251">
            <v>0</v>
          </cell>
          <cell r="FV251">
            <v>0</v>
          </cell>
          <cell r="FW251" t="str">
            <v>C35</v>
          </cell>
          <cell r="FX251">
            <v>0</v>
          </cell>
          <cell r="FY251">
            <v>0</v>
          </cell>
          <cell r="FZ251">
            <v>0</v>
          </cell>
          <cell r="GA251">
            <v>0</v>
          </cell>
          <cell r="GB251">
            <v>0</v>
          </cell>
          <cell r="GC251" t="str">
            <v>C36</v>
          </cell>
          <cell r="GD251">
            <v>0</v>
          </cell>
          <cell r="GE251">
            <v>0</v>
          </cell>
          <cell r="GF251">
            <v>0</v>
          </cell>
          <cell r="GG251">
            <v>0</v>
          </cell>
          <cell r="GH251">
            <v>0</v>
          </cell>
          <cell r="GI251" t="str">
            <v>C37</v>
          </cell>
          <cell r="GJ251">
            <v>0</v>
          </cell>
          <cell r="GK251">
            <v>0</v>
          </cell>
          <cell r="GL251">
            <v>0</v>
          </cell>
          <cell r="GM251">
            <v>0</v>
          </cell>
          <cell r="GN251">
            <v>0</v>
          </cell>
          <cell r="GO251" t="str">
            <v>C38</v>
          </cell>
          <cell r="GP251">
            <v>0</v>
          </cell>
          <cell r="GQ251">
            <v>0</v>
          </cell>
          <cell r="GR251">
            <v>0</v>
          </cell>
          <cell r="GS251">
            <v>0</v>
          </cell>
          <cell r="GT251">
            <v>0</v>
          </cell>
          <cell r="GU251" t="str">
            <v>C39</v>
          </cell>
          <cell r="GV251">
            <v>0</v>
          </cell>
          <cell r="GW251">
            <v>0</v>
          </cell>
          <cell r="GX251">
            <v>0</v>
          </cell>
          <cell r="GY251">
            <v>0</v>
          </cell>
          <cell r="GZ251">
            <v>0</v>
          </cell>
          <cell r="HA251" t="str">
            <v>C310</v>
          </cell>
          <cell r="HB251">
            <v>0</v>
          </cell>
          <cell r="HG251" t="str">
            <v>C310</v>
          </cell>
          <cell r="HH251">
            <v>0</v>
          </cell>
          <cell r="HM251" t="str">
            <v/>
          </cell>
          <cell r="HN251" t="str">
            <v/>
          </cell>
          <cell r="HS251">
            <v>3292</v>
          </cell>
          <cell r="HT251" t="str">
            <v>PKN</v>
          </cell>
          <cell r="HU251">
            <v>0</v>
          </cell>
          <cell r="HV251" t="str">
            <v>IND</v>
          </cell>
          <cell r="HW251">
            <v>0</v>
          </cell>
          <cell r="HX251" t="str">
            <v>MAT-W</v>
          </cell>
          <cell r="HY251">
            <v>0</v>
          </cell>
          <cell r="HZ251" t="str">
            <v>SEJ-W</v>
          </cell>
          <cell r="IA251">
            <v>0</v>
          </cell>
          <cell r="IB251" t="str">
            <v>IGR-W</v>
          </cell>
          <cell r="IC251">
            <v>0</v>
          </cell>
          <cell r="ID251" t="str">
            <v>SBO</v>
          </cell>
          <cell r="IE251">
            <v>0</v>
          </cell>
          <cell r="IF251" t="str">
            <v>PJO</v>
          </cell>
          <cell r="IG251">
            <v>0</v>
          </cell>
          <cell r="IH251" t="str">
            <v>PRA</v>
          </cell>
          <cell r="II251">
            <v>0</v>
          </cell>
          <cell r="IJ251" t="str">
            <v>JAW</v>
          </cell>
          <cell r="IK251">
            <v>0</v>
          </cell>
          <cell r="IL251" t="str">
            <v>ARB</v>
          </cell>
          <cell r="IM251">
            <v>0</v>
          </cell>
          <cell r="IN251" t="str">
            <v>PKM</v>
          </cell>
          <cell r="IO251">
            <v>0</v>
          </cell>
          <cell r="IP251" t="str">
            <v>MAT-P</v>
          </cell>
          <cell r="IQ251">
            <v>0</v>
          </cell>
          <cell r="IR251" t="str">
            <v>BIO-P</v>
          </cell>
          <cell r="IS251">
            <v>0</v>
          </cell>
          <cell r="IT251" t="str">
            <v>FIS-P</v>
          </cell>
          <cell r="IU251">
            <v>0</v>
          </cell>
          <cell r="IV251" t="str">
            <v>KIM-P</v>
          </cell>
          <cell r="IW251">
            <v>0</v>
          </cell>
          <cell r="IX251" t="str">
            <v>EKO-L</v>
          </cell>
          <cell r="IY251">
            <v>0</v>
          </cell>
          <cell r="IZ251" t="str">
            <v>IGR-L</v>
          </cell>
          <cell r="JA251">
            <v>0</v>
          </cell>
        </row>
        <row r="252">
          <cell r="Q252">
            <v>249</v>
          </cell>
          <cell r="AB252">
            <v>249</v>
          </cell>
          <cell r="AC252">
            <v>18</v>
          </cell>
          <cell r="AD252">
            <v>3293</v>
          </cell>
          <cell r="AE252" t="str">
            <v>9992966838</v>
          </cell>
          <cell r="AF252" t="str">
            <v>MUHAMAD NASRUL FUAD</v>
          </cell>
          <cell r="AG252" t="str">
            <v>L</v>
          </cell>
          <cell r="AH252" t="str">
            <v>10-AK.3</v>
          </cell>
          <cell r="AI252" t="str">
            <v>AGM</v>
          </cell>
          <cell r="AJ252">
            <v>0</v>
          </cell>
          <cell r="AK252">
            <v>0</v>
          </cell>
          <cell r="AL252">
            <v>0</v>
          </cell>
          <cell r="AM252">
            <v>0</v>
          </cell>
          <cell r="AN252">
            <v>0</v>
          </cell>
          <cell r="AO252" t="str">
            <v>PKN</v>
          </cell>
          <cell r="AP252">
            <v>0</v>
          </cell>
          <cell r="AQ252">
            <v>0</v>
          </cell>
          <cell r="AR252">
            <v>0</v>
          </cell>
          <cell r="AS252">
            <v>0</v>
          </cell>
          <cell r="AT252">
            <v>0</v>
          </cell>
          <cell r="AU252" t="str">
            <v>IND</v>
          </cell>
          <cell r="AV252">
            <v>0</v>
          </cell>
          <cell r="AW252">
            <v>0</v>
          </cell>
          <cell r="AX252">
            <v>0</v>
          </cell>
          <cell r="AY252">
            <v>0</v>
          </cell>
          <cell r="AZ252">
            <v>0</v>
          </cell>
          <cell r="BA252" t="str">
            <v>MAT</v>
          </cell>
          <cell r="BB252">
            <v>0</v>
          </cell>
          <cell r="BC252">
            <v>0</v>
          </cell>
          <cell r="BD252">
            <v>0</v>
          </cell>
          <cell r="BE252">
            <v>0</v>
          </cell>
          <cell r="BF252">
            <v>0</v>
          </cell>
          <cell r="BG252" t="str">
            <v>SEJ</v>
          </cell>
          <cell r="BH252">
            <v>0</v>
          </cell>
          <cell r="BI252">
            <v>0</v>
          </cell>
          <cell r="BJ252">
            <v>0</v>
          </cell>
          <cell r="BK252">
            <v>0</v>
          </cell>
          <cell r="BL252">
            <v>0</v>
          </cell>
          <cell r="BM252" t="str">
            <v>ING</v>
          </cell>
          <cell r="BN252">
            <v>0</v>
          </cell>
          <cell r="BO252">
            <v>0</v>
          </cell>
          <cell r="BP252">
            <v>0</v>
          </cell>
          <cell r="BQ252">
            <v>0</v>
          </cell>
          <cell r="BR252">
            <v>0</v>
          </cell>
          <cell r="BS252" t="str">
            <v>SBU</v>
          </cell>
          <cell r="BT252">
            <v>0</v>
          </cell>
          <cell r="BU252">
            <v>0</v>
          </cell>
          <cell r="BV252">
            <v>0</v>
          </cell>
          <cell r="BW252">
            <v>0</v>
          </cell>
          <cell r="BX252">
            <v>0</v>
          </cell>
          <cell r="BY252" t="str">
            <v>KWU</v>
          </cell>
          <cell r="BZ252">
            <v>0</v>
          </cell>
          <cell r="CA252">
            <v>0</v>
          </cell>
          <cell r="CB252">
            <v>0</v>
          </cell>
          <cell r="CC252">
            <v>0</v>
          </cell>
          <cell r="CD252">
            <v>0</v>
          </cell>
          <cell r="CE252" t="str">
            <v>POR</v>
          </cell>
          <cell r="CF252">
            <v>0</v>
          </cell>
          <cell r="CG252">
            <v>0</v>
          </cell>
          <cell r="CH252">
            <v>0</v>
          </cell>
          <cell r="CI252">
            <v>0</v>
          </cell>
          <cell r="CJ252">
            <v>0</v>
          </cell>
          <cell r="CK252" t="str">
            <v>JAW</v>
          </cell>
          <cell r="CL252">
            <v>0</v>
          </cell>
          <cell r="CM252">
            <v>0</v>
          </cell>
          <cell r="CN252">
            <v>0</v>
          </cell>
          <cell r="CO252">
            <v>0</v>
          </cell>
          <cell r="CP252">
            <v>0</v>
          </cell>
          <cell r="CQ252" t="str">
            <v>C11</v>
          </cell>
          <cell r="CR252">
            <v>0</v>
          </cell>
          <cell r="CS252">
            <v>0</v>
          </cell>
          <cell r="CT252">
            <v>0</v>
          </cell>
          <cell r="CU252">
            <v>0</v>
          </cell>
          <cell r="CV252">
            <v>0</v>
          </cell>
          <cell r="CW252" t="str">
            <v>C12</v>
          </cell>
          <cell r="CX252">
            <v>0</v>
          </cell>
          <cell r="CY252">
            <v>0</v>
          </cell>
          <cell r="CZ252">
            <v>0</v>
          </cell>
          <cell r="DA252">
            <v>0</v>
          </cell>
          <cell r="DB252">
            <v>0</v>
          </cell>
          <cell r="DC252" t="str">
            <v>C13</v>
          </cell>
          <cell r="DD252">
            <v>0</v>
          </cell>
          <cell r="DE252">
            <v>0</v>
          </cell>
          <cell r="DF252">
            <v>0</v>
          </cell>
          <cell r="DG252">
            <v>0</v>
          </cell>
          <cell r="DH252">
            <v>0</v>
          </cell>
          <cell r="DI252" t="str">
            <v>C21</v>
          </cell>
          <cell r="DJ252">
            <v>0</v>
          </cell>
          <cell r="DK252">
            <v>0</v>
          </cell>
          <cell r="DL252">
            <v>0</v>
          </cell>
          <cell r="DM252">
            <v>0</v>
          </cell>
          <cell r="DN252">
            <v>0</v>
          </cell>
          <cell r="DO252" t="str">
            <v>C22</v>
          </cell>
          <cell r="DP252">
            <v>0</v>
          </cell>
          <cell r="DQ252">
            <v>0</v>
          </cell>
          <cell r="DR252">
            <v>0</v>
          </cell>
          <cell r="DS252">
            <v>0</v>
          </cell>
          <cell r="DT252">
            <v>0</v>
          </cell>
          <cell r="DU252" t="str">
            <v>C23</v>
          </cell>
          <cell r="DV252">
            <v>0</v>
          </cell>
          <cell r="DW252">
            <v>0</v>
          </cell>
          <cell r="DX252">
            <v>0</v>
          </cell>
          <cell r="DY252">
            <v>0</v>
          </cell>
          <cell r="DZ252">
            <v>0</v>
          </cell>
          <cell r="EA252" t="str">
            <v>C24</v>
          </cell>
          <cell r="EB252">
            <v>0</v>
          </cell>
          <cell r="EC252">
            <v>0</v>
          </cell>
          <cell r="ED252">
            <v>0</v>
          </cell>
          <cell r="EE252">
            <v>0</v>
          </cell>
          <cell r="EF252">
            <v>0</v>
          </cell>
          <cell r="EG252" t="str">
            <v>C25</v>
          </cell>
          <cell r="EH252">
            <v>0</v>
          </cell>
          <cell r="EI252">
            <v>0</v>
          </cell>
          <cell r="EJ252">
            <v>0</v>
          </cell>
          <cell r="EK252">
            <v>0</v>
          </cell>
          <cell r="EL252">
            <v>0</v>
          </cell>
          <cell r="EM252" t="str">
            <v>C26</v>
          </cell>
          <cell r="EN252">
            <v>0</v>
          </cell>
          <cell r="EO252">
            <v>0</v>
          </cell>
          <cell r="EP252">
            <v>0</v>
          </cell>
          <cell r="EQ252">
            <v>0</v>
          </cell>
          <cell r="ER252">
            <v>0</v>
          </cell>
          <cell r="ES252" t="str">
            <v>C27</v>
          </cell>
          <cell r="ET252">
            <v>0</v>
          </cell>
          <cell r="EU252">
            <v>0</v>
          </cell>
          <cell r="EV252">
            <v>0</v>
          </cell>
          <cell r="EW252">
            <v>0</v>
          </cell>
          <cell r="EX252">
            <v>0</v>
          </cell>
          <cell r="EY252" t="str">
            <v>C31</v>
          </cell>
          <cell r="EZ252">
            <v>0</v>
          </cell>
          <cell r="FA252">
            <v>0</v>
          </cell>
          <cell r="FB252">
            <v>0</v>
          </cell>
          <cell r="FC252">
            <v>0</v>
          </cell>
          <cell r="FD252">
            <v>0</v>
          </cell>
          <cell r="FE252" t="str">
            <v>C32</v>
          </cell>
          <cell r="FF252">
            <v>0</v>
          </cell>
          <cell r="FG252">
            <v>0</v>
          </cell>
          <cell r="FH252">
            <v>0</v>
          </cell>
          <cell r="FI252">
            <v>0</v>
          </cell>
          <cell r="FJ252">
            <v>0</v>
          </cell>
          <cell r="FK252" t="str">
            <v>C33</v>
          </cell>
          <cell r="FL252">
            <v>0</v>
          </cell>
          <cell r="FM252">
            <v>0</v>
          </cell>
          <cell r="FN252">
            <v>0</v>
          </cell>
          <cell r="FO252">
            <v>0</v>
          </cell>
          <cell r="FP252">
            <v>0</v>
          </cell>
          <cell r="FQ252" t="str">
            <v>C34</v>
          </cell>
          <cell r="FR252">
            <v>0</v>
          </cell>
          <cell r="FS252">
            <v>0</v>
          </cell>
          <cell r="FT252">
            <v>0</v>
          </cell>
          <cell r="FU252">
            <v>0</v>
          </cell>
          <cell r="FV252">
            <v>0</v>
          </cell>
          <cell r="FW252" t="str">
            <v>C35</v>
          </cell>
          <cell r="FX252">
            <v>0</v>
          </cell>
          <cell r="FY252">
            <v>0</v>
          </cell>
          <cell r="FZ252">
            <v>0</v>
          </cell>
          <cell r="GA252">
            <v>0</v>
          </cell>
          <cell r="GB252">
            <v>0</v>
          </cell>
          <cell r="GC252" t="str">
            <v>C36</v>
          </cell>
          <cell r="GD252">
            <v>0</v>
          </cell>
          <cell r="GE252">
            <v>0</v>
          </cell>
          <cell r="GF252">
            <v>0</v>
          </cell>
          <cell r="GG252">
            <v>0</v>
          </cell>
          <cell r="GH252">
            <v>0</v>
          </cell>
          <cell r="GI252" t="str">
            <v>C37</v>
          </cell>
          <cell r="GJ252">
            <v>0</v>
          </cell>
          <cell r="GK252">
            <v>0</v>
          </cell>
          <cell r="GL252">
            <v>0</v>
          </cell>
          <cell r="GM252">
            <v>0</v>
          </cell>
          <cell r="GN252">
            <v>0</v>
          </cell>
          <cell r="GO252" t="str">
            <v>C38</v>
          </cell>
          <cell r="GP252">
            <v>0</v>
          </cell>
          <cell r="GQ252">
            <v>0</v>
          </cell>
          <cell r="GR252">
            <v>0</v>
          </cell>
          <cell r="GS252">
            <v>0</v>
          </cell>
          <cell r="GT252">
            <v>0</v>
          </cell>
          <cell r="GU252" t="str">
            <v>C39</v>
          </cell>
          <cell r="GV252">
            <v>0</v>
          </cell>
          <cell r="GW252">
            <v>0</v>
          </cell>
          <cell r="GX252">
            <v>0</v>
          </cell>
          <cell r="GY252">
            <v>0</v>
          </cell>
          <cell r="GZ252">
            <v>0</v>
          </cell>
          <cell r="HA252" t="str">
            <v>C310</v>
          </cell>
          <cell r="HB252">
            <v>0</v>
          </cell>
          <cell r="HG252" t="str">
            <v>C310</v>
          </cell>
          <cell r="HH252">
            <v>0</v>
          </cell>
          <cell r="HM252" t="str">
            <v/>
          </cell>
          <cell r="HN252" t="str">
            <v/>
          </cell>
          <cell r="HS252">
            <v>3293</v>
          </cell>
          <cell r="HT252" t="str">
            <v>PKN</v>
          </cell>
          <cell r="HU252">
            <v>0</v>
          </cell>
          <cell r="HV252" t="str">
            <v>IND</v>
          </cell>
          <cell r="HW252">
            <v>0</v>
          </cell>
          <cell r="HX252" t="str">
            <v>MAT-W</v>
          </cell>
          <cell r="HY252">
            <v>0</v>
          </cell>
          <cell r="HZ252" t="str">
            <v>SEJ-W</v>
          </cell>
          <cell r="IA252">
            <v>0</v>
          </cell>
          <cell r="IB252" t="str">
            <v>IGR-W</v>
          </cell>
          <cell r="IC252">
            <v>0</v>
          </cell>
          <cell r="ID252" t="str">
            <v>SBO</v>
          </cell>
          <cell r="IE252">
            <v>0</v>
          </cell>
          <cell r="IF252" t="str">
            <v>PJO</v>
          </cell>
          <cell r="IG252">
            <v>0</v>
          </cell>
          <cell r="IH252" t="str">
            <v>PRA</v>
          </cell>
          <cell r="II252">
            <v>0</v>
          </cell>
          <cell r="IJ252" t="str">
            <v>JAW</v>
          </cell>
          <cell r="IK252">
            <v>0</v>
          </cell>
          <cell r="IL252" t="str">
            <v>ARB</v>
          </cell>
          <cell r="IM252">
            <v>0</v>
          </cell>
          <cell r="IN252" t="str">
            <v>PKM</v>
          </cell>
          <cell r="IO252">
            <v>0</v>
          </cell>
          <cell r="IP252" t="str">
            <v>MAT-P</v>
          </cell>
          <cell r="IQ252">
            <v>0</v>
          </cell>
          <cell r="IR252" t="str">
            <v>BIO-P</v>
          </cell>
          <cell r="IS252">
            <v>0</v>
          </cell>
          <cell r="IT252" t="str">
            <v>FIS-P</v>
          </cell>
          <cell r="IU252">
            <v>0</v>
          </cell>
          <cell r="IV252" t="str">
            <v>KIM-P</v>
          </cell>
          <cell r="IW252">
            <v>0</v>
          </cell>
          <cell r="IX252" t="str">
            <v>EKO-L</v>
          </cell>
          <cell r="IY252">
            <v>0</v>
          </cell>
          <cell r="IZ252" t="str">
            <v>IGR-L</v>
          </cell>
          <cell r="JA252">
            <v>0</v>
          </cell>
        </row>
        <row r="253">
          <cell r="Q253">
            <v>250</v>
          </cell>
          <cell r="AB253">
            <v>250</v>
          </cell>
          <cell r="AC253">
            <v>19</v>
          </cell>
          <cell r="AD253">
            <v>3294</v>
          </cell>
          <cell r="AE253" t="str">
            <v>0012177193</v>
          </cell>
          <cell r="AF253" t="str">
            <v>NURUL AKMALINA</v>
          </cell>
          <cell r="AG253" t="str">
            <v>P</v>
          </cell>
          <cell r="AH253" t="str">
            <v>10-AK.3</v>
          </cell>
          <cell r="AI253" t="str">
            <v>AGM</v>
          </cell>
          <cell r="AJ253">
            <v>0</v>
          </cell>
          <cell r="AK253">
            <v>0</v>
          </cell>
          <cell r="AL253">
            <v>0</v>
          </cell>
          <cell r="AM253">
            <v>0</v>
          </cell>
          <cell r="AN253">
            <v>0</v>
          </cell>
          <cell r="AO253" t="str">
            <v>PKN</v>
          </cell>
          <cell r="AP253">
            <v>0</v>
          </cell>
          <cell r="AQ253">
            <v>0</v>
          </cell>
          <cell r="AR253">
            <v>0</v>
          </cell>
          <cell r="AS253">
            <v>0</v>
          </cell>
          <cell r="AT253">
            <v>0</v>
          </cell>
          <cell r="AU253" t="str">
            <v>IND</v>
          </cell>
          <cell r="AV253">
            <v>0</v>
          </cell>
          <cell r="AW253">
            <v>0</v>
          </cell>
          <cell r="AX253">
            <v>0</v>
          </cell>
          <cell r="AY253">
            <v>0</v>
          </cell>
          <cell r="AZ253">
            <v>0</v>
          </cell>
          <cell r="BA253" t="str">
            <v>MAT</v>
          </cell>
          <cell r="BB253">
            <v>0</v>
          </cell>
          <cell r="BC253">
            <v>0</v>
          </cell>
          <cell r="BD253">
            <v>0</v>
          </cell>
          <cell r="BE253">
            <v>0</v>
          </cell>
          <cell r="BF253">
            <v>0</v>
          </cell>
          <cell r="BG253" t="str">
            <v>SEJ</v>
          </cell>
          <cell r="BH253">
            <v>0</v>
          </cell>
          <cell r="BI253">
            <v>0</v>
          </cell>
          <cell r="BJ253">
            <v>0</v>
          </cell>
          <cell r="BK253">
            <v>0</v>
          </cell>
          <cell r="BL253">
            <v>0</v>
          </cell>
          <cell r="BM253" t="str">
            <v>ING</v>
          </cell>
          <cell r="BN253">
            <v>0</v>
          </cell>
          <cell r="BO253">
            <v>0</v>
          </cell>
          <cell r="BP253">
            <v>0</v>
          </cell>
          <cell r="BQ253">
            <v>0</v>
          </cell>
          <cell r="BR253">
            <v>0</v>
          </cell>
          <cell r="BS253" t="str">
            <v>SBU</v>
          </cell>
          <cell r="BT253">
            <v>0</v>
          </cell>
          <cell r="BU253">
            <v>0</v>
          </cell>
          <cell r="BV253">
            <v>0</v>
          </cell>
          <cell r="BW253">
            <v>0</v>
          </cell>
          <cell r="BX253">
            <v>0</v>
          </cell>
          <cell r="BY253" t="str">
            <v>KWU</v>
          </cell>
          <cell r="BZ253">
            <v>0</v>
          </cell>
          <cell r="CA253">
            <v>0</v>
          </cell>
          <cell r="CB253">
            <v>0</v>
          </cell>
          <cell r="CC253">
            <v>0</v>
          </cell>
          <cell r="CD253">
            <v>0</v>
          </cell>
          <cell r="CE253" t="str">
            <v>POR</v>
          </cell>
          <cell r="CF253">
            <v>0</v>
          </cell>
          <cell r="CG253">
            <v>0</v>
          </cell>
          <cell r="CH253">
            <v>0</v>
          </cell>
          <cell r="CI253">
            <v>0</v>
          </cell>
          <cell r="CJ253">
            <v>0</v>
          </cell>
          <cell r="CK253" t="str">
            <v>JAW</v>
          </cell>
          <cell r="CL253">
            <v>0</v>
          </cell>
          <cell r="CM253">
            <v>0</v>
          </cell>
          <cell r="CN253">
            <v>0</v>
          </cell>
          <cell r="CO253">
            <v>0</v>
          </cell>
          <cell r="CP253">
            <v>0</v>
          </cell>
          <cell r="CQ253" t="str">
            <v>C11</v>
          </cell>
          <cell r="CR253">
            <v>0</v>
          </cell>
          <cell r="CS253">
            <v>0</v>
          </cell>
          <cell r="CT253">
            <v>0</v>
          </cell>
          <cell r="CU253">
            <v>0</v>
          </cell>
          <cell r="CV253">
            <v>0</v>
          </cell>
          <cell r="CW253" t="str">
            <v>C12</v>
          </cell>
          <cell r="CX253">
            <v>0</v>
          </cell>
          <cell r="CY253">
            <v>0</v>
          </cell>
          <cell r="CZ253">
            <v>0</v>
          </cell>
          <cell r="DA253">
            <v>0</v>
          </cell>
          <cell r="DB253">
            <v>0</v>
          </cell>
          <cell r="DC253" t="str">
            <v>C13</v>
          </cell>
          <cell r="DD253">
            <v>0</v>
          </cell>
          <cell r="DE253">
            <v>0</v>
          </cell>
          <cell r="DF253">
            <v>0</v>
          </cell>
          <cell r="DG253">
            <v>0</v>
          </cell>
          <cell r="DH253">
            <v>0</v>
          </cell>
          <cell r="DI253" t="str">
            <v>C21</v>
          </cell>
          <cell r="DJ253">
            <v>0</v>
          </cell>
          <cell r="DK253">
            <v>0</v>
          </cell>
          <cell r="DL253">
            <v>0</v>
          </cell>
          <cell r="DM253">
            <v>0</v>
          </cell>
          <cell r="DN253">
            <v>0</v>
          </cell>
          <cell r="DO253" t="str">
            <v>C22</v>
          </cell>
          <cell r="DP253">
            <v>0</v>
          </cell>
          <cell r="DQ253">
            <v>0</v>
          </cell>
          <cell r="DR253">
            <v>0</v>
          </cell>
          <cell r="DS253">
            <v>0</v>
          </cell>
          <cell r="DT253">
            <v>0</v>
          </cell>
          <cell r="DU253" t="str">
            <v>C23</v>
          </cell>
          <cell r="DV253">
            <v>0</v>
          </cell>
          <cell r="DW253">
            <v>0</v>
          </cell>
          <cell r="DX253">
            <v>0</v>
          </cell>
          <cell r="DY253">
            <v>0</v>
          </cell>
          <cell r="DZ253">
            <v>0</v>
          </cell>
          <cell r="EA253" t="str">
            <v>C24</v>
          </cell>
          <cell r="EB253">
            <v>0</v>
          </cell>
          <cell r="EC253">
            <v>0</v>
          </cell>
          <cell r="ED253">
            <v>0</v>
          </cell>
          <cell r="EE253">
            <v>0</v>
          </cell>
          <cell r="EF253">
            <v>0</v>
          </cell>
          <cell r="EG253" t="str">
            <v>C25</v>
          </cell>
          <cell r="EH253">
            <v>0</v>
          </cell>
          <cell r="EI253">
            <v>0</v>
          </cell>
          <cell r="EJ253">
            <v>0</v>
          </cell>
          <cell r="EK253">
            <v>0</v>
          </cell>
          <cell r="EL253">
            <v>0</v>
          </cell>
          <cell r="EM253" t="str">
            <v>C26</v>
          </cell>
          <cell r="EN253">
            <v>0</v>
          </cell>
          <cell r="EO253">
            <v>0</v>
          </cell>
          <cell r="EP253">
            <v>0</v>
          </cell>
          <cell r="EQ253">
            <v>0</v>
          </cell>
          <cell r="ER253">
            <v>0</v>
          </cell>
          <cell r="ES253" t="str">
            <v>C27</v>
          </cell>
          <cell r="ET253">
            <v>0</v>
          </cell>
          <cell r="EU253">
            <v>0</v>
          </cell>
          <cell r="EV253">
            <v>0</v>
          </cell>
          <cell r="EW253">
            <v>0</v>
          </cell>
          <cell r="EX253">
            <v>0</v>
          </cell>
          <cell r="EY253" t="str">
            <v>C31</v>
          </cell>
          <cell r="EZ253">
            <v>0</v>
          </cell>
          <cell r="FA253">
            <v>0</v>
          </cell>
          <cell r="FB253">
            <v>0</v>
          </cell>
          <cell r="FC253">
            <v>0</v>
          </cell>
          <cell r="FD253">
            <v>0</v>
          </cell>
          <cell r="FE253" t="str">
            <v>C32</v>
          </cell>
          <cell r="FF253">
            <v>0</v>
          </cell>
          <cell r="FG253">
            <v>0</v>
          </cell>
          <cell r="FH253">
            <v>0</v>
          </cell>
          <cell r="FI253">
            <v>0</v>
          </cell>
          <cell r="FJ253">
            <v>0</v>
          </cell>
          <cell r="FK253" t="str">
            <v>C33</v>
          </cell>
          <cell r="FL253">
            <v>0</v>
          </cell>
          <cell r="FM253">
            <v>0</v>
          </cell>
          <cell r="FN253">
            <v>0</v>
          </cell>
          <cell r="FO253">
            <v>0</v>
          </cell>
          <cell r="FP253">
            <v>0</v>
          </cell>
          <cell r="FQ253" t="str">
            <v>C34</v>
          </cell>
          <cell r="FR253">
            <v>0</v>
          </cell>
          <cell r="FS253">
            <v>0</v>
          </cell>
          <cell r="FT253">
            <v>0</v>
          </cell>
          <cell r="FU253">
            <v>0</v>
          </cell>
          <cell r="FV253">
            <v>0</v>
          </cell>
          <cell r="FW253" t="str">
            <v>C35</v>
          </cell>
          <cell r="FX253">
            <v>0</v>
          </cell>
          <cell r="FY253">
            <v>0</v>
          </cell>
          <cell r="FZ253">
            <v>0</v>
          </cell>
          <cell r="GA253">
            <v>0</v>
          </cell>
          <cell r="GB253">
            <v>0</v>
          </cell>
          <cell r="GC253" t="str">
            <v>C36</v>
          </cell>
          <cell r="GD253">
            <v>0</v>
          </cell>
          <cell r="GE253">
            <v>0</v>
          </cell>
          <cell r="GF253">
            <v>0</v>
          </cell>
          <cell r="GG253">
            <v>0</v>
          </cell>
          <cell r="GH253">
            <v>0</v>
          </cell>
          <cell r="GI253" t="str">
            <v>C37</v>
          </cell>
          <cell r="GJ253">
            <v>0</v>
          </cell>
          <cell r="GK253">
            <v>0</v>
          </cell>
          <cell r="GL253">
            <v>0</v>
          </cell>
          <cell r="GM253">
            <v>0</v>
          </cell>
          <cell r="GN253">
            <v>0</v>
          </cell>
          <cell r="GO253" t="str">
            <v>C38</v>
          </cell>
          <cell r="GP253">
            <v>0</v>
          </cell>
          <cell r="GQ253">
            <v>0</v>
          </cell>
          <cell r="GR253">
            <v>0</v>
          </cell>
          <cell r="GS253">
            <v>0</v>
          </cell>
          <cell r="GT253">
            <v>0</v>
          </cell>
          <cell r="GU253" t="str">
            <v>C39</v>
          </cell>
          <cell r="GV253">
            <v>0</v>
          </cell>
          <cell r="GW253">
            <v>0</v>
          </cell>
          <cell r="GX253">
            <v>0</v>
          </cell>
          <cell r="GY253">
            <v>0</v>
          </cell>
          <cell r="GZ253">
            <v>0</v>
          </cell>
          <cell r="HA253" t="str">
            <v>C310</v>
          </cell>
          <cell r="HB253">
            <v>0</v>
          </cell>
          <cell r="HG253" t="str">
            <v>C310</v>
          </cell>
          <cell r="HH253">
            <v>0</v>
          </cell>
          <cell r="HM253" t="str">
            <v/>
          </cell>
          <cell r="HN253" t="str">
            <v/>
          </cell>
          <cell r="HS253">
            <v>3294</v>
          </cell>
          <cell r="HT253" t="str">
            <v>PKN</v>
          </cell>
          <cell r="HU253">
            <v>0</v>
          </cell>
          <cell r="HV253" t="str">
            <v>IND</v>
          </cell>
          <cell r="HW253">
            <v>0</v>
          </cell>
          <cell r="HX253" t="str">
            <v>MAT-W</v>
          </cell>
          <cell r="HY253">
            <v>0</v>
          </cell>
          <cell r="HZ253" t="str">
            <v>SEJ-W</v>
          </cell>
          <cell r="IA253">
            <v>0</v>
          </cell>
          <cell r="IB253" t="str">
            <v>IGR-W</v>
          </cell>
          <cell r="IC253">
            <v>0</v>
          </cell>
          <cell r="ID253" t="str">
            <v>SBO</v>
          </cell>
          <cell r="IE253">
            <v>0</v>
          </cell>
          <cell r="IF253" t="str">
            <v>PJO</v>
          </cell>
          <cell r="IG253">
            <v>0</v>
          </cell>
          <cell r="IH253" t="str">
            <v>PRA</v>
          </cell>
          <cell r="II253">
            <v>0</v>
          </cell>
          <cell r="IJ253" t="str">
            <v>JAW</v>
          </cell>
          <cell r="IK253">
            <v>0</v>
          </cell>
          <cell r="IL253" t="str">
            <v>ARB</v>
          </cell>
          <cell r="IM253">
            <v>0</v>
          </cell>
          <cell r="IN253" t="str">
            <v>PKM</v>
          </cell>
          <cell r="IO253">
            <v>0</v>
          </cell>
          <cell r="IP253" t="str">
            <v>MAT-P</v>
          </cell>
          <cell r="IQ253">
            <v>0</v>
          </cell>
          <cell r="IR253" t="str">
            <v>BIO-P</v>
          </cell>
          <cell r="IS253">
            <v>0</v>
          </cell>
          <cell r="IT253" t="str">
            <v>FIS-P</v>
          </cell>
          <cell r="IU253">
            <v>0</v>
          </cell>
          <cell r="IV253" t="str">
            <v>KIM-P</v>
          </cell>
          <cell r="IW253">
            <v>0</v>
          </cell>
          <cell r="IX253" t="str">
            <v>EKO-L</v>
          </cell>
          <cell r="IY253">
            <v>0</v>
          </cell>
          <cell r="IZ253" t="str">
            <v>IGR-L</v>
          </cell>
          <cell r="JA253">
            <v>0</v>
          </cell>
        </row>
        <row r="254">
          <cell r="Q254">
            <v>251</v>
          </cell>
          <cell r="AB254">
            <v>251</v>
          </cell>
          <cell r="AC254">
            <v>20</v>
          </cell>
          <cell r="AD254">
            <v>3295</v>
          </cell>
          <cell r="AF254" t="str">
            <v>OCTAVIA CAHYANINGTIYAS</v>
          </cell>
          <cell r="AG254" t="str">
            <v>P</v>
          </cell>
          <cell r="AH254" t="str">
            <v>10-AK.3</v>
          </cell>
          <cell r="AI254" t="str">
            <v>AGM</v>
          </cell>
          <cell r="AJ254">
            <v>0</v>
          </cell>
          <cell r="AK254">
            <v>0</v>
          </cell>
          <cell r="AL254">
            <v>0</v>
          </cell>
          <cell r="AM254">
            <v>0</v>
          </cell>
          <cell r="AN254">
            <v>0</v>
          </cell>
          <cell r="AO254" t="str">
            <v>PKN</v>
          </cell>
          <cell r="AP254">
            <v>0</v>
          </cell>
          <cell r="AQ254">
            <v>0</v>
          </cell>
          <cell r="AR254">
            <v>0</v>
          </cell>
          <cell r="AS254">
            <v>0</v>
          </cell>
          <cell r="AT254">
            <v>0</v>
          </cell>
          <cell r="AU254" t="str">
            <v>IND</v>
          </cell>
          <cell r="AV254">
            <v>0</v>
          </cell>
          <cell r="AW254">
            <v>0</v>
          </cell>
          <cell r="AX254">
            <v>0</v>
          </cell>
          <cell r="AY254">
            <v>0</v>
          </cell>
          <cell r="AZ254">
            <v>0</v>
          </cell>
          <cell r="BA254" t="str">
            <v>MAT</v>
          </cell>
          <cell r="BB254">
            <v>0</v>
          </cell>
          <cell r="BC254">
            <v>0</v>
          </cell>
          <cell r="BD254">
            <v>0</v>
          </cell>
          <cell r="BE254">
            <v>0</v>
          </cell>
          <cell r="BF254">
            <v>0</v>
          </cell>
          <cell r="BG254" t="str">
            <v>SEJ</v>
          </cell>
          <cell r="BH254">
            <v>0</v>
          </cell>
          <cell r="BI254">
            <v>0</v>
          </cell>
          <cell r="BJ254">
            <v>0</v>
          </cell>
          <cell r="BK254">
            <v>0</v>
          </cell>
          <cell r="BL254">
            <v>0</v>
          </cell>
          <cell r="BM254" t="str">
            <v>ING</v>
          </cell>
          <cell r="BN254">
            <v>0</v>
          </cell>
          <cell r="BO254">
            <v>0</v>
          </cell>
          <cell r="BP254">
            <v>0</v>
          </cell>
          <cell r="BQ254">
            <v>0</v>
          </cell>
          <cell r="BR254">
            <v>0</v>
          </cell>
          <cell r="BS254" t="str">
            <v>SBU</v>
          </cell>
          <cell r="BT254">
            <v>0</v>
          </cell>
          <cell r="BU254">
            <v>0</v>
          </cell>
          <cell r="BV254">
            <v>0</v>
          </cell>
          <cell r="BW254">
            <v>0</v>
          </cell>
          <cell r="BX254">
            <v>0</v>
          </cell>
          <cell r="BY254" t="str">
            <v>KWU</v>
          </cell>
          <cell r="BZ254">
            <v>0</v>
          </cell>
          <cell r="CA254">
            <v>0</v>
          </cell>
          <cell r="CB254">
            <v>0</v>
          </cell>
          <cell r="CC254">
            <v>0</v>
          </cell>
          <cell r="CD254">
            <v>0</v>
          </cell>
          <cell r="CE254" t="str">
            <v>POR</v>
          </cell>
          <cell r="CF254">
            <v>0</v>
          </cell>
          <cell r="CG254">
            <v>0</v>
          </cell>
          <cell r="CH254">
            <v>0</v>
          </cell>
          <cell r="CI254">
            <v>0</v>
          </cell>
          <cell r="CJ254">
            <v>0</v>
          </cell>
          <cell r="CK254" t="str">
            <v>JAW</v>
          </cell>
          <cell r="CL254">
            <v>0</v>
          </cell>
          <cell r="CM254">
            <v>0</v>
          </cell>
          <cell r="CN254">
            <v>0</v>
          </cell>
          <cell r="CO254">
            <v>0</v>
          </cell>
          <cell r="CP254">
            <v>0</v>
          </cell>
          <cell r="CQ254" t="str">
            <v>C11</v>
          </cell>
          <cell r="CR254">
            <v>0</v>
          </cell>
          <cell r="CS254">
            <v>0</v>
          </cell>
          <cell r="CT254">
            <v>0</v>
          </cell>
          <cell r="CU254">
            <v>0</v>
          </cell>
          <cell r="CV254">
            <v>0</v>
          </cell>
          <cell r="CW254" t="str">
            <v>C12</v>
          </cell>
          <cell r="CX254">
            <v>0</v>
          </cell>
          <cell r="CY254">
            <v>0</v>
          </cell>
          <cell r="CZ254">
            <v>0</v>
          </cell>
          <cell r="DA254">
            <v>0</v>
          </cell>
          <cell r="DB254">
            <v>0</v>
          </cell>
          <cell r="DC254" t="str">
            <v>C13</v>
          </cell>
          <cell r="DD254">
            <v>0</v>
          </cell>
          <cell r="DE254">
            <v>0</v>
          </cell>
          <cell r="DF254">
            <v>0</v>
          </cell>
          <cell r="DG254">
            <v>0</v>
          </cell>
          <cell r="DH254">
            <v>0</v>
          </cell>
          <cell r="DI254" t="str">
            <v>C21</v>
          </cell>
          <cell r="DJ254">
            <v>0</v>
          </cell>
          <cell r="DK254">
            <v>0</v>
          </cell>
          <cell r="DL254">
            <v>0</v>
          </cell>
          <cell r="DM254">
            <v>0</v>
          </cell>
          <cell r="DN254">
            <v>0</v>
          </cell>
          <cell r="DO254" t="str">
            <v>C22</v>
          </cell>
          <cell r="DP254">
            <v>0</v>
          </cell>
          <cell r="DQ254">
            <v>0</v>
          </cell>
          <cell r="DR254">
            <v>0</v>
          </cell>
          <cell r="DS254">
            <v>0</v>
          </cell>
          <cell r="DT254">
            <v>0</v>
          </cell>
          <cell r="DU254" t="str">
            <v>C23</v>
          </cell>
          <cell r="DV254">
            <v>0</v>
          </cell>
          <cell r="DW254">
            <v>0</v>
          </cell>
          <cell r="DX254">
            <v>0</v>
          </cell>
          <cell r="DY254">
            <v>0</v>
          </cell>
          <cell r="DZ254">
            <v>0</v>
          </cell>
          <cell r="EA254" t="str">
            <v>C24</v>
          </cell>
          <cell r="EB254">
            <v>0</v>
          </cell>
          <cell r="EC254">
            <v>0</v>
          </cell>
          <cell r="ED254">
            <v>0</v>
          </cell>
          <cell r="EE254">
            <v>0</v>
          </cell>
          <cell r="EF254">
            <v>0</v>
          </cell>
          <cell r="EG254" t="str">
            <v>C25</v>
          </cell>
          <cell r="EH254">
            <v>0</v>
          </cell>
          <cell r="EI254">
            <v>0</v>
          </cell>
          <cell r="EJ254">
            <v>0</v>
          </cell>
          <cell r="EK254">
            <v>0</v>
          </cell>
          <cell r="EL254">
            <v>0</v>
          </cell>
          <cell r="EM254" t="str">
            <v>C26</v>
          </cell>
          <cell r="EN254">
            <v>0</v>
          </cell>
          <cell r="EO254">
            <v>0</v>
          </cell>
          <cell r="EP254">
            <v>0</v>
          </cell>
          <cell r="EQ254">
            <v>0</v>
          </cell>
          <cell r="ER254">
            <v>0</v>
          </cell>
          <cell r="ES254" t="str">
            <v>C27</v>
          </cell>
          <cell r="ET254">
            <v>0</v>
          </cell>
          <cell r="EU254">
            <v>0</v>
          </cell>
          <cell r="EV254">
            <v>0</v>
          </cell>
          <cell r="EW254">
            <v>0</v>
          </cell>
          <cell r="EX254">
            <v>0</v>
          </cell>
          <cell r="EY254" t="str">
            <v>C31</v>
          </cell>
          <cell r="EZ254">
            <v>0</v>
          </cell>
          <cell r="FA254">
            <v>0</v>
          </cell>
          <cell r="FB254">
            <v>0</v>
          </cell>
          <cell r="FC254">
            <v>0</v>
          </cell>
          <cell r="FD254">
            <v>0</v>
          </cell>
          <cell r="FE254" t="str">
            <v>C32</v>
          </cell>
          <cell r="FF254">
            <v>0</v>
          </cell>
          <cell r="FG254">
            <v>0</v>
          </cell>
          <cell r="FH254">
            <v>0</v>
          </cell>
          <cell r="FI254">
            <v>0</v>
          </cell>
          <cell r="FJ254">
            <v>0</v>
          </cell>
          <cell r="FK254" t="str">
            <v>C33</v>
          </cell>
          <cell r="FL254">
            <v>0</v>
          </cell>
          <cell r="FM254">
            <v>0</v>
          </cell>
          <cell r="FN254">
            <v>0</v>
          </cell>
          <cell r="FO254">
            <v>0</v>
          </cell>
          <cell r="FP254">
            <v>0</v>
          </cell>
          <cell r="FQ254" t="str">
            <v>C34</v>
          </cell>
          <cell r="FR254">
            <v>0</v>
          </cell>
          <cell r="FS254">
            <v>0</v>
          </cell>
          <cell r="FT254">
            <v>0</v>
          </cell>
          <cell r="FU254">
            <v>0</v>
          </cell>
          <cell r="FV254">
            <v>0</v>
          </cell>
          <cell r="FW254" t="str">
            <v>C35</v>
          </cell>
          <cell r="FX254">
            <v>0</v>
          </cell>
          <cell r="FY254">
            <v>0</v>
          </cell>
          <cell r="FZ254">
            <v>0</v>
          </cell>
          <cell r="GA254">
            <v>0</v>
          </cell>
          <cell r="GB254">
            <v>0</v>
          </cell>
          <cell r="GC254" t="str">
            <v>C36</v>
          </cell>
          <cell r="GD254">
            <v>0</v>
          </cell>
          <cell r="GE254">
            <v>0</v>
          </cell>
          <cell r="GF254">
            <v>0</v>
          </cell>
          <cell r="GG254">
            <v>0</v>
          </cell>
          <cell r="GH254">
            <v>0</v>
          </cell>
          <cell r="GI254" t="str">
            <v>C37</v>
          </cell>
          <cell r="GJ254">
            <v>0</v>
          </cell>
          <cell r="GK254">
            <v>0</v>
          </cell>
          <cell r="GL254">
            <v>0</v>
          </cell>
          <cell r="GM254">
            <v>0</v>
          </cell>
          <cell r="GN254">
            <v>0</v>
          </cell>
          <cell r="GO254" t="str">
            <v>C38</v>
          </cell>
          <cell r="GP254">
            <v>0</v>
          </cell>
          <cell r="GQ254">
            <v>0</v>
          </cell>
          <cell r="GR254">
            <v>0</v>
          </cell>
          <cell r="GS254">
            <v>0</v>
          </cell>
          <cell r="GT254">
            <v>0</v>
          </cell>
          <cell r="GU254" t="str">
            <v>C39</v>
          </cell>
          <cell r="GV254">
            <v>0</v>
          </cell>
          <cell r="GW254">
            <v>0</v>
          </cell>
          <cell r="GX254">
            <v>0</v>
          </cell>
          <cell r="GY254">
            <v>0</v>
          </cell>
          <cell r="GZ254">
            <v>0</v>
          </cell>
          <cell r="HA254" t="str">
            <v>C310</v>
          </cell>
          <cell r="HB254">
            <v>0</v>
          </cell>
          <cell r="HG254" t="str">
            <v>C310</v>
          </cell>
          <cell r="HH254">
            <v>0</v>
          </cell>
          <cell r="HM254" t="str">
            <v/>
          </cell>
          <cell r="HN254" t="str">
            <v/>
          </cell>
          <cell r="HS254">
            <v>3295</v>
          </cell>
          <cell r="HT254" t="str">
            <v>PKN</v>
          </cell>
          <cell r="HU254">
            <v>0</v>
          </cell>
          <cell r="HV254" t="str">
            <v>IND</v>
          </cell>
          <cell r="HW254">
            <v>0</v>
          </cell>
          <cell r="HX254" t="str">
            <v>MAT-W</v>
          </cell>
          <cell r="HY254">
            <v>0</v>
          </cell>
          <cell r="HZ254" t="str">
            <v>SEJ-W</v>
          </cell>
          <cell r="IA254">
            <v>0</v>
          </cell>
          <cell r="IB254" t="str">
            <v>IGR-W</v>
          </cell>
          <cell r="IC254">
            <v>0</v>
          </cell>
          <cell r="ID254" t="str">
            <v>SBO</v>
          </cell>
          <cell r="IE254">
            <v>0</v>
          </cell>
          <cell r="IF254" t="str">
            <v>PJO</v>
          </cell>
          <cell r="IG254">
            <v>0</v>
          </cell>
          <cell r="IH254" t="str">
            <v>PRA</v>
          </cell>
          <cell r="II254">
            <v>0</v>
          </cell>
          <cell r="IJ254" t="str">
            <v>JAW</v>
          </cell>
          <cell r="IK254">
            <v>0</v>
          </cell>
          <cell r="IL254" t="str">
            <v>ARB</v>
          </cell>
          <cell r="IM254">
            <v>0</v>
          </cell>
          <cell r="IN254" t="str">
            <v>PKM</v>
          </cell>
          <cell r="IO254">
            <v>0</v>
          </cell>
          <cell r="IP254" t="str">
            <v>MAT-P</v>
          </cell>
          <cell r="IQ254">
            <v>0</v>
          </cell>
          <cell r="IR254" t="str">
            <v>BIO-P</v>
          </cell>
          <cell r="IS254">
            <v>0</v>
          </cell>
          <cell r="IT254" t="str">
            <v>FIS-P</v>
          </cell>
          <cell r="IU254">
            <v>0</v>
          </cell>
          <cell r="IV254" t="str">
            <v>KIM-P</v>
          </cell>
          <cell r="IW254">
            <v>0</v>
          </cell>
          <cell r="IX254" t="str">
            <v>EKO-L</v>
          </cell>
          <cell r="IY254">
            <v>0</v>
          </cell>
          <cell r="IZ254" t="str">
            <v>IGR-L</v>
          </cell>
          <cell r="JA254">
            <v>0</v>
          </cell>
        </row>
        <row r="255">
          <cell r="Q255">
            <v>252</v>
          </cell>
          <cell r="AB255">
            <v>252</v>
          </cell>
          <cell r="AC255">
            <v>21</v>
          </cell>
          <cell r="AD255">
            <v>3296</v>
          </cell>
          <cell r="AE255" t="str">
            <v>0000957476</v>
          </cell>
          <cell r="AF255" t="str">
            <v>PRASTIYONO</v>
          </cell>
          <cell r="AG255" t="str">
            <v>L</v>
          </cell>
          <cell r="AH255" t="str">
            <v>10-AK.3</v>
          </cell>
          <cell r="AI255" t="str">
            <v>AGM</v>
          </cell>
          <cell r="AJ255">
            <v>0</v>
          </cell>
          <cell r="AK255">
            <v>0</v>
          </cell>
          <cell r="AL255">
            <v>0</v>
          </cell>
          <cell r="AM255">
            <v>0</v>
          </cell>
          <cell r="AN255">
            <v>0</v>
          </cell>
          <cell r="AO255" t="str">
            <v>PKN</v>
          </cell>
          <cell r="AP255">
            <v>0</v>
          </cell>
          <cell r="AQ255">
            <v>0</v>
          </cell>
          <cell r="AR255">
            <v>0</v>
          </cell>
          <cell r="AS255">
            <v>0</v>
          </cell>
          <cell r="AT255">
            <v>0</v>
          </cell>
          <cell r="AU255" t="str">
            <v>IND</v>
          </cell>
          <cell r="AV255">
            <v>0</v>
          </cell>
          <cell r="AW255">
            <v>0</v>
          </cell>
          <cell r="AX255">
            <v>0</v>
          </cell>
          <cell r="AY255">
            <v>0</v>
          </cell>
          <cell r="AZ255">
            <v>0</v>
          </cell>
          <cell r="BA255" t="str">
            <v>MAT</v>
          </cell>
          <cell r="BB255">
            <v>0</v>
          </cell>
          <cell r="BC255">
            <v>0</v>
          </cell>
          <cell r="BD255">
            <v>0</v>
          </cell>
          <cell r="BE255">
            <v>0</v>
          </cell>
          <cell r="BF255">
            <v>0</v>
          </cell>
          <cell r="BG255" t="str">
            <v>SEJ</v>
          </cell>
          <cell r="BH255">
            <v>0</v>
          </cell>
          <cell r="BI255">
            <v>0</v>
          </cell>
          <cell r="BJ255">
            <v>0</v>
          </cell>
          <cell r="BK255">
            <v>0</v>
          </cell>
          <cell r="BL255">
            <v>0</v>
          </cell>
          <cell r="BM255" t="str">
            <v>ING</v>
          </cell>
          <cell r="BN255">
            <v>0</v>
          </cell>
          <cell r="BO255">
            <v>0</v>
          </cell>
          <cell r="BP255">
            <v>0</v>
          </cell>
          <cell r="BQ255">
            <v>0</v>
          </cell>
          <cell r="BR255">
            <v>0</v>
          </cell>
          <cell r="BS255" t="str">
            <v>SBU</v>
          </cell>
          <cell r="BT255">
            <v>0</v>
          </cell>
          <cell r="BU255">
            <v>0</v>
          </cell>
          <cell r="BV255">
            <v>0</v>
          </cell>
          <cell r="BW255">
            <v>0</v>
          </cell>
          <cell r="BX255">
            <v>0</v>
          </cell>
          <cell r="BY255" t="str">
            <v>KWU</v>
          </cell>
          <cell r="BZ255">
            <v>0</v>
          </cell>
          <cell r="CA255">
            <v>0</v>
          </cell>
          <cell r="CB255">
            <v>0</v>
          </cell>
          <cell r="CC255">
            <v>0</v>
          </cell>
          <cell r="CD255">
            <v>0</v>
          </cell>
          <cell r="CE255" t="str">
            <v>POR</v>
          </cell>
          <cell r="CF255">
            <v>0</v>
          </cell>
          <cell r="CG255">
            <v>0</v>
          </cell>
          <cell r="CH255">
            <v>0</v>
          </cell>
          <cell r="CI255">
            <v>0</v>
          </cell>
          <cell r="CJ255">
            <v>0</v>
          </cell>
          <cell r="CK255" t="str">
            <v>JAW</v>
          </cell>
          <cell r="CL255">
            <v>0</v>
          </cell>
          <cell r="CM255">
            <v>0</v>
          </cell>
          <cell r="CN255">
            <v>0</v>
          </cell>
          <cell r="CO255">
            <v>0</v>
          </cell>
          <cell r="CP255">
            <v>0</v>
          </cell>
          <cell r="CQ255" t="str">
            <v>C11</v>
          </cell>
          <cell r="CR255">
            <v>0</v>
          </cell>
          <cell r="CS255">
            <v>0</v>
          </cell>
          <cell r="CT255">
            <v>0</v>
          </cell>
          <cell r="CU255">
            <v>0</v>
          </cell>
          <cell r="CV255">
            <v>0</v>
          </cell>
          <cell r="CW255" t="str">
            <v>C12</v>
          </cell>
          <cell r="CX255">
            <v>0</v>
          </cell>
          <cell r="CY255">
            <v>0</v>
          </cell>
          <cell r="CZ255">
            <v>0</v>
          </cell>
          <cell r="DA255">
            <v>0</v>
          </cell>
          <cell r="DB255">
            <v>0</v>
          </cell>
          <cell r="DC255" t="str">
            <v>C13</v>
          </cell>
          <cell r="DD255">
            <v>0</v>
          </cell>
          <cell r="DE255">
            <v>0</v>
          </cell>
          <cell r="DF255">
            <v>0</v>
          </cell>
          <cell r="DG255">
            <v>0</v>
          </cell>
          <cell r="DH255">
            <v>0</v>
          </cell>
          <cell r="DI255" t="str">
            <v>C21</v>
          </cell>
          <cell r="DJ255">
            <v>0</v>
          </cell>
          <cell r="DK255">
            <v>0</v>
          </cell>
          <cell r="DL255">
            <v>0</v>
          </cell>
          <cell r="DM255">
            <v>0</v>
          </cell>
          <cell r="DN255">
            <v>0</v>
          </cell>
          <cell r="DO255" t="str">
            <v>C22</v>
          </cell>
          <cell r="DP255">
            <v>0</v>
          </cell>
          <cell r="DQ255">
            <v>0</v>
          </cell>
          <cell r="DR255">
            <v>0</v>
          </cell>
          <cell r="DS255">
            <v>0</v>
          </cell>
          <cell r="DT255">
            <v>0</v>
          </cell>
          <cell r="DU255" t="str">
            <v>C23</v>
          </cell>
          <cell r="DV255">
            <v>0</v>
          </cell>
          <cell r="DW255">
            <v>0</v>
          </cell>
          <cell r="DX255">
            <v>0</v>
          </cell>
          <cell r="DY255">
            <v>0</v>
          </cell>
          <cell r="DZ255">
            <v>0</v>
          </cell>
          <cell r="EA255" t="str">
            <v>C24</v>
          </cell>
          <cell r="EB255">
            <v>0</v>
          </cell>
          <cell r="EC255">
            <v>0</v>
          </cell>
          <cell r="ED255">
            <v>0</v>
          </cell>
          <cell r="EE255">
            <v>0</v>
          </cell>
          <cell r="EF255">
            <v>0</v>
          </cell>
          <cell r="EG255" t="str">
            <v>C25</v>
          </cell>
          <cell r="EH255">
            <v>0</v>
          </cell>
          <cell r="EI255">
            <v>0</v>
          </cell>
          <cell r="EJ255">
            <v>0</v>
          </cell>
          <cell r="EK255">
            <v>0</v>
          </cell>
          <cell r="EL255">
            <v>0</v>
          </cell>
          <cell r="EM255" t="str">
            <v>C26</v>
          </cell>
          <cell r="EN255">
            <v>0</v>
          </cell>
          <cell r="EO255">
            <v>0</v>
          </cell>
          <cell r="EP255">
            <v>0</v>
          </cell>
          <cell r="EQ255">
            <v>0</v>
          </cell>
          <cell r="ER255">
            <v>0</v>
          </cell>
          <cell r="ES255" t="str">
            <v>C27</v>
          </cell>
          <cell r="ET255">
            <v>0</v>
          </cell>
          <cell r="EU255">
            <v>0</v>
          </cell>
          <cell r="EV255">
            <v>0</v>
          </cell>
          <cell r="EW255">
            <v>0</v>
          </cell>
          <cell r="EX255">
            <v>0</v>
          </cell>
          <cell r="EY255" t="str">
            <v>C31</v>
          </cell>
          <cell r="EZ255">
            <v>0</v>
          </cell>
          <cell r="FA255">
            <v>0</v>
          </cell>
          <cell r="FB255">
            <v>0</v>
          </cell>
          <cell r="FC255">
            <v>0</v>
          </cell>
          <cell r="FD255">
            <v>0</v>
          </cell>
          <cell r="FE255" t="str">
            <v>C32</v>
          </cell>
          <cell r="FF255">
            <v>0</v>
          </cell>
          <cell r="FG255">
            <v>0</v>
          </cell>
          <cell r="FH255">
            <v>0</v>
          </cell>
          <cell r="FI255">
            <v>0</v>
          </cell>
          <cell r="FJ255">
            <v>0</v>
          </cell>
          <cell r="FK255" t="str">
            <v>C33</v>
          </cell>
          <cell r="FL255">
            <v>0</v>
          </cell>
          <cell r="FM255">
            <v>0</v>
          </cell>
          <cell r="FN255">
            <v>0</v>
          </cell>
          <cell r="FO255">
            <v>0</v>
          </cell>
          <cell r="FP255">
            <v>0</v>
          </cell>
          <cell r="FQ255" t="str">
            <v>C34</v>
          </cell>
          <cell r="FR255">
            <v>0</v>
          </cell>
          <cell r="FS255">
            <v>0</v>
          </cell>
          <cell r="FT255">
            <v>0</v>
          </cell>
          <cell r="FU255">
            <v>0</v>
          </cell>
          <cell r="FV255">
            <v>0</v>
          </cell>
          <cell r="FW255" t="str">
            <v>C35</v>
          </cell>
          <cell r="FX255">
            <v>0</v>
          </cell>
          <cell r="FY255">
            <v>0</v>
          </cell>
          <cell r="FZ255">
            <v>0</v>
          </cell>
          <cell r="GA255">
            <v>0</v>
          </cell>
          <cell r="GB255">
            <v>0</v>
          </cell>
          <cell r="GC255" t="str">
            <v>C36</v>
          </cell>
          <cell r="GD255">
            <v>0</v>
          </cell>
          <cell r="GE255">
            <v>0</v>
          </cell>
          <cell r="GF255">
            <v>0</v>
          </cell>
          <cell r="GG255">
            <v>0</v>
          </cell>
          <cell r="GH255">
            <v>0</v>
          </cell>
          <cell r="GI255" t="str">
            <v>C37</v>
          </cell>
          <cell r="GJ255">
            <v>0</v>
          </cell>
          <cell r="GK255">
            <v>0</v>
          </cell>
          <cell r="GL255">
            <v>0</v>
          </cell>
          <cell r="GM255">
            <v>0</v>
          </cell>
          <cell r="GN255">
            <v>0</v>
          </cell>
          <cell r="GO255" t="str">
            <v>C38</v>
          </cell>
          <cell r="GP255">
            <v>0</v>
          </cell>
          <cell r="GQ255">
            <v>0</v>
          </cell>
          <cell r="GR255">
            <v>0</v>
          </cell>
          <cell r="GS255">
            <v>0</v>
          </cell>
          <cell r="GT255">
            <v>0</v>
          </cell>
          <cell r="GU255" t="str">
            <v>C39</v>
          </cell>
          <cell r="GV255">
            <v>0</v>
          </cell>
          <cell r="GW255">
            <v>0</v>
          </cell>
          <cell r="GX255">
            <v>0</v>
          </cell>
          <cell r="GY255">
            <v>0</v>
          </cell>
          <cell r="GZ255">
            <v>0</v>
          </cell>
          <cell r="HA255" t="str">
            <v>C310</v>
          </cell>
          <cell r="HB255">
            <v>0</v>
          </cell>
          <cell r="HG255" t="str">
            <v>C310</v>
          </cell>
          <cell r="HH255">
            <v>0</v>
          </cell>
          <cell r="HM255" t="str">
            <v/>
          </cell>
          <cell r="HN255" t="str">
            <v/>
          </cell>
          <cell r="HS255">
            <v>3296</v>
          </cell>
          <cell r="HT255" t="str">
            <v>PKN</v>
          </cell>
          <cell r="HU255">
            <v>0</v>
          </cell>
          <cell r="HV255" t="str">
            <v>IND</v>
          </cell>
          <cell r="HW255">
            <v>0</v>
          </cell>
          <cell r="HX255" t="str">
            <v>MAT-W</v>
          </cell>
          <cell r="HY255">
            <v>0</v>
          </cell>
          <cell r="HZ255" t="str">
            <v>SEJ-W</v>
          </cell>
          <cell r="IA255">
            <v>0</v>
          </cell>
          <cell r="IB255" t="str">
            <v>IGR-W</v>
          </cell>
          <cell r="IC255">
            <v>0</v>
          </cell>
          <cell r="ID255" t="str">
            <v>SBO</v>
          </cell>
          <cell r="IE255">
            <v>0</v>
          </cell>
          <cell r="IF255" t="str">
            <v>PJO</v>
          </cell>
          <cell r="IG255">
            <v>0</v>
          </cell>
          <cell r="IH255" t="str">
            <v>PRA</v>
          </cell>
          <cell r="II255">
            <v>0</v>
          </cell>
          <cell r="IJ255" t="str">
            <v>JAW</v>
          </cell>
          <cell r="IK255">
            <v>0</v>
          </cell>
          <cell r="IL255" t="str">
            <v>ARB</v>
          </cell>
          <cell r="IM255">
            <v>0</v>
          </cell>
          <cell r="IN255" t="str">
            <v>PKM</v>
          </cell>
          <cell r="IO255">
            <v>0</v>
          </cell>
          <cell r="IP255" t="str">
            <v>MAT-P</v>
          </cell>
          <cell r="IQ255">
            <v>0</v>
          </cell>
          <cell r="IR255" t="str">
            <v>BIO-P</v>
          </cell>
          <cell r="IS255">
            <v>0</v>
          </cell>
          <cell r="IT255" t="str">
            <v>FIS-P</v>
          </cell>
          <cell r="IU255">
            <v>0</v>
          </cell>
          <cell r="IV255" t="str">
            <v>KIM-P</v>
          </cell>
          <cell r="IW255">
            <v>0</v>
          </cell>
          <cell r="IX255" t="str">
            <v>EKO-L</v>
          </cell>
          <cell r="IY255">
            <v>0</v>
          </cell>
          <cell r="IZ255" t="str">
            <v>IGR-L</v>
          </cell>
          <cell r="JA255">
            <v>0</v>
          </cell>
        </row>
        <row r="256">
          <cell r="Q256">
            <v>253</v>
          </cell>
          <cell r="AB256">
            <v>253</v>
          </cell>
          <cell r="AC256">
            <v>22</v>
          </cell>
          <cell r="AD256">
            <v>3297</v>
          </cell>
          <cell r="AE256" t="str">
            <v>0005492450</v>
          </cell>
          <cell r="AF256" t="str">
            <v>PUJI ALAN HAMID</v>
          </cell>
          <cell r="AG256" t="str">
            <v>L</v>
          </cell>
          <cell r="AH256" t="str">
            <v>10-AK.3</v>
          </cell>
          <cell r="AI256" t="str">
            <v>AGM</v>
          </cell>
          <cell r="AJ256">
            <v>0</v>
          </cell>
          <cell r="AK256">
            <v>0</v>
          </cell>
          <cell r="AL256">
            <v>0</v>
          </cell>
          <cell r="AM256">
            <v>0</v>
          </cell>
          <cell r="AN256">
            <v>0</v>
          </cell>
          <cell r="AO256" t="str">
            <v>PKN</v>
          </cell>
          <cell r="AP256">
            <v>0</v>
          </cell>
          <cell r="AQ256">
            <v>0</v>
          </cell>
          <cell r="AR256">
            <v>0</v>
          </cell>
          <cell r="AS256">
            <v>0</v>
          </cell>
          <cell r="AT256">
            <v>0</v>
          </cell>
          <cell r="AU256" t="str">
            <v>IND</v>
          </cell>
          <cell r="AV256">
            <v>0</v>
          </cell>
          <cell r="AW256">
            <v>0</v>
          </cell>
          <cell r="AX256">
            <v>0</v>
          </cell>
          <cell r="AY256">
            <v>0</v>
          </cell>
          <cell r="AZ256">
            <v>0</v>
          </cell>
          <cell r="BA256" t="str">
            <v>MAT</v>
          </cell>
          <cell r="BB256">
            <v>0</v>
          </cell>
          <cell r="BC256">
            <v>0</v>
          </cell>
          <cell r="BD256">
            <v>0</v>
          </cell>
          <cell r="BE256">
            <v>0</v>
          </cell>
          <cell r="BF256">
            <v>0</v>
          </cell>
          <cell r="BG256" t="str">
            <v>SEJ</v>
          </cell>
          <cell r="BH256">
            <v>0</v>
          </cell>
          <cell r="BI256">
            <v>0</v>
          </cell>
          <cell r="BJ256">
            <v>0</v>
          </cell>
          <cell r="BK256">
            <v>0</v>
          </cell>
          <cell r="BL256">
            <v>0</v>
          </cell>
          <cell r="BM256" t="str">
            <v>ING</v>
          </cell>
          <cell r="BN256">
            <v>0</v>
          </cell>
          <cell r="BO256">
            <v>0</v>
          </cell>
          <cell r="BP256">
            <v>0</v>
          </cell>
          <cell r="BQ256">
            <v>0</v>
          </cell>
          <cell r="BR256">
            <v>0</v>
          </cell>
          <cell r="BS256" t="str">
            <v>SBU</v>
          </cell>
          <cell r="BT256">
            <v>0</v>
          </cell>
          <cell r="BU256">
            <v>0</v>
          </cell>
          <cell r="BV256">
            <v>0</v>
          </cell>
          <cell r="BW256">
            <v>0</v>
          </cell>
          <cell r="BX256">
            <v>0</v>
          </cell>
          <cell r="BY256" t="str">
            <v>KWU</v>
          </cell>
          <cell r="BZ256">
            <v>0</v>
          </cell>
          <cell r="CA256">
            <v>0</v>
          </cell>
          <cell r="CB256">
            <v>0</v>
          </cell>
          <cell r="CC256">
            <v>0</v>
          </cell>
          <cell r="CD256">
            <v>0</v>
          </cell>
          <cell r="CE256" t="str">
            <v>POR</v>
          </cell>
          <cell r="CF256">
            <v>0</v>
          </cell>
          <cell r="CG256">
            <v>0</v>
          </cell>
          <cell r="CH256">
            <v>0</v>
          </cell>
          <cell r="CI256">
            <v>0</v>
          </cell>
          <cell r="CJ256">
            <v>0</v>
          </cell>
          <cell r="CK256" t="str">
            <v>JAW</v>
          </cell>
          <cell r="CL256">
            <v>0</v>
          </cell>
          <cell r="CM256">
            <v>0</v>
          </cell>
          <cell r="CN256">
            <v>0</v>
          </cell>
          <cell r="CO256">
            <v>0</v>
          </cell>
          <cell r="CP256">
            <v>0</v>
          </cell>
          <cell r="CQ256" t="str">
            <v>C11</v>
          </cell>
          <cell r="CR256">
            <v>0</v>
          </cell>
          <cell r="CS256">
            <v>0</v>
          </cell>
          <cell r="CT256">
            <v>0</v>
          </cell>
          <cell r="CU256">
            <v>0</v>
          </cell>
          <cell r="CV256">
            <v>0</v>
          </cell>
          <cell r="CW256" t="str">
            <v>C12</v>
          </cell>
          <cell r="CX256">
            <v>0</v>
          </cell>
          <cell r="CY256">
            <v>0</v>
          </cell>
          <cell r="CZ256">
            <v>0</v>
          </cell>
          <cell r="DA256">
            <v>0</v>
          </cell>
          <cell r="DB256">
            <v>0</v>
          </cell>
          <cell r="DC256" t="str">
            <v>C13</v>
          </cell>
          <cell r="DD256">
            <v>0</v>
          </cell>
          <cell r="DE256">
            <v>0</v>
          </cell>
          <cell r="DF256">
            <v>0</v>
          </cell>
          <cell r="DG256">
            <v>0</v>
          </cell>
          <cell r="DH256">
            <v>0</v>
          </cell>
          <cell r="DI256" t="str">
            <v>C21</v>
          </cell>
          <cell r="DJ256">
            <v>0</v>
          </cell>
          <cell r="DK256">
            <v>0</v>
          </cell>
          <cell r="DL256">
            <v>0</v>
          </cell>
          <cell r="DM256">
            <v>0</v>
          </cell>
          <cell r="DN256">
            <v>0</v>
          </cell>
          <cell r="DO256" t="str">
            <v>C22</v>
          </cell>
          <cell r="DP256">
            <v>0</v>
          </cell>
          <cell r="DQ256">
            <v>0</v>
          </cell>
          <cell r="DR256">
            <v>0</v>
          </cell>
          <cell r="DS256">
            <v>0</v>
          </cell>
          <cell r="DT256">
            <v>0</v>
          </cell>
          <cell r="DU256" t="str">
            <v>C23</v>
          </cell>
          <cell r="DV256">
            <v>0</v>
          </cell>
          <cell r="DW256">
            <v>0</v>
          </cell>
          <cell r="DX256">
            <v>0</v>
          </cell>
          <cell r="DY256">
            <v>0</v>
          </cell>
          <cell r="DZ256">
            <v>0</v>
          </cell>
          <cell r="EA256" t="str">
            <v>C24</v>
          </cell>
          <cell r="EB256">
            <v>0</v>
          </cell>
          <cell r="EC256">
            <v>0</v>
          </cell>
          <cell r="ED256">
            <v>0</v>
          </cell>
          <cell r="EE256">
            <v>0</v>
          </cell>
          <cell r="EF256">
            <v>0</v>
          </cell>
          <cell r="EG256" t="str">
            <v>C25</v>
          </cell>
          <cell r="EH256">
            <v>0</v>
          </cell>
          <cell r="EI256">
            <v>0</v>
          </cell>
          <cell r="EJ256">
            <v>0</v>
          </cell>
          <cell r="EK256">
            <v>0</v>
          </cell>
          <cell r="EL256">
            <v>0</v>
          </cell>
          <cell r="EM256" t="str">
            <v>C26</v>
          </cell>
          <cell r="EN256">
            <v>0</v>
          </cell>
          <cell r="EO256">
            <v>0</v>
          </cell>
          <cell r="EP256">
            <v>0</v>
          </cell>
          <cell r="EQ256">
            <v>0</v>
          </cell>
          <cell r="ER256">
            <v>0</v>
          </cell>
          <cell r="ES256" t="str">
            <v>C27</v>
          </cell>
          <cell r="ET256">
            <v>0</v>
          </cell>
          <cell r="EU256">
            <v>0</v>
          </cell>
          <cell r="EV256">
            <v>0</v>
          </cell>
          <cell r="EW256">
            <v>0</v>
          </cell>
          <cell r="EX256">
            <v>0</v>
          </cell>
          <cell r="EY256" t="str">
            <v>C31</v>
          </cell>
          <cell r="EZ256">
            <v>0</v>
          </cell>
          <cell r="FA256">
            <v>0</v>
          </cell>
          <cell r="FB256">
            <v>0</v>
          </cell>
          <cell r="FC256">
            <v>0</v>
          </cell>
          <cell r="FD256">
            <v>0</v>
          </cell>
          <cell r="FE256" t="str">
            <v>C32</v>
          </cell>
          <cell r="FF256">
            <v>0</v>
          </cell>
          <cell r="FG256">
            <v>0</v>
          </cell>
          <cell r="FH256">
            <v>0</v>
          </cell>
          <cell r="FI256">
            <v>0</v>
          </cell>
          <cell r="FJ256">
            <v>0</v>
          </cell>
          <cell r="FK256" t="str">
            <v>C33</v>
          </cell>
          <cell r="FL256">
            <v>0</v>
          </cell>
          <cell r="FM256">
            <v>0</v>
          </cell>
          <cell r="FN256">
            <v>0</v>
          </cell>
          <cell r="FO256">
            <v>0</v>
          </cell>
          <cell r="FP256">
            <v>0</v>
          </cell>
          <cell r="FQ256" t="str">
            <v>C34</v>
          </cell>
          <cell r="FR256">
            <v>0</v>
          </cell>
          <cell r="FS256">
            <v>0</v>
          </cell>
          <cell r="FT256">
            <v>0</v>
          </cell>
          <cell r="FU256">
            <v>0</v>
          </cell>
          <cell r="FV256">
            <v>0</v>
          </cell>
          <cell r="FW256" t="str">
            <v>C35</v>
          </cell>
          <cell r="FX256">
            <v>0</v>
          </cell>
          <cell r="FY256">
            <v>0</v>
          </cell>
          <cell r="FZ256">
            <v>0</v>
          </cell>
          <cell r="GA256">
            <v>0</v>
          </cell>
          <cell r="GB256">
            <v>0</v>
          </cell>
          <cell r="GC256" t="str">
            <v>C36</v>
          </cell>
          <cell r="GD256">
            <v>0</v>
          </cell>
          <cell r="GE256">
            <v>0</v>
          </cell>
          <cell r="GF256">
            <v>0</v>
          </cell>
          <cell r="GG256">
            <v>0</v>
          </cell>
          <cell r="GH256">
            <v>0</v>
          </cell>
          <cell r="GI256" t="str">
            <v>C37</v>
          </cell>
          <cell r="GJ256">
            <v>0</v>
          </cell>
          <cell r="GK256">
            <v>0</v>
          </cell>
          <cell r="GL256">
            <v>0</v>
          </cell>
          <cell r="GM256">
            <v>0</v>
          </cell>
          <cell r="GN256">
            <v>0</v>
          </cell>
          <cell r="GO256" t="str">
            <v>C38</v>
          </cell>
          <cell r="GP256">
            <v>0</v>
          </cell>
          <cell r="GQ256">
            <v>0</v>
          </cell>
          <cell r="GR256">
            <v>0</v>
          </cell>
          <cell r="GS256">
            <v>0</v>
          </cell>
          <cell r="GT256">
            <v>0</v>
          </cell>
          <cell r="GU256" t="str">
            <v>C39</v>
          </cell>
          <cell r="GV256">
            <v>0</v>
          </cell>
          <cell r="GW256">
            <v>0</v>
          </cell>
          <cell r="GX256">
            <v>0</v>
          </cell>
          <cell r="GY256">
            <v>0</v>
          </cell>
          <cell r="GZ256">
            <v>0</v>
          </cell>
          <cell r="HA256" t="str">
            <v>C310</v>
          </cell>
          <cell r="HB256">
            <v>0</v>
          </cell>
          <cell r="HG256" t="str">
            <v>C310</v>
          </cell>
          <cell r="HH256">
            <v>0</v>
          </cell>
          <cell r="HM256" t="str">
            <v/>
          </cell>
          <cell r="HN256" t="str">
            <v/>
          </cell>
          <cell r="HS256">
            <v>3297</v>
          </cell>
          <cell r="HT256" t="str">
            <v>PKN</v>
          </cell>
          <cell r="HU256">
            <v>0</v>
          </cell>
          <cell r="HV256" t="str">
            <v>IND</v>
          </cell>
          <cell r="HW256">
            <v>0</v>
          </cell>
          <cell r="HX256" t="str">
            <v>MAT-W</v>
          </cell>
          <cell r="HY256">
            <v>0</v>
          </cell>
          <cell r="HZ256" t="str">
            <v>SEJ-W</v>
          </cell>
          <cell r="IA256">
            <v>0</v>
          </cell>
          <cell r="IB256" t="str">
            <v>IGR-W</v>
          </cell>
          <cell r="IC256">
            <v>0</v>
          </cell>
          <cell r="ID256" t="str">
            <v>SBO</v>
          </cell>
          <cell r="IE256">
            <v>0</v>
          </cell>
          <cell r="IF256" t="str">
            <v>PJO</v>
          </cell>
          <cell r="IG256">
            <v>0</v>
          </cell>
          <cell r="IH256" t="str">
            <v>PRA</v>
          </cell>
          <cell r="II256">
            <v>0</v>
          </cell>
          <cell r="IJ256" t="str">
            <v>JAW</v>
          </cell>
          <cell r="IK256">
            <v>0</v>
          </cell>
          <cell r="IL256" t="str">
            <v>ARB</v>
          </cell>
          <cell r="IM256">
            <v>0</v>
          </cell>
          <cell r="IN256" t="str">
            <v>PKM</v>
          </cell>
          <cell r="IO256">
            <v>0</v>
          </cell>
          <cell r="IP256" t="str">
            <v>MAT-P</v>
          </cell>
          <cell r="IQ256">
            <v>0</v>
          </cell>
          <cell r="IR256" t="str">
            <v>BIO-P</v>
          </cell>
          <cell r="IS256">
            <v>0</v>
          </cell>
          <cell r="IT256" t="str">
            <v>FIS-P</v>
          </cell>
          <cell r="IU256">
            <v>0</v>
          </cell>
          <cell r="IV256" t="str">
            <v>KIM-P</v>
          </cell>
          <cell r="IW256">
            <v>0</v>
          </cell>
          <cell r="IX256" t="str">
            <v>EKO-L</v>
          </cell>
          <cell r="IY256">
            <v>0</v>
          </cell>
          <cell r="IZ256" t="str">
            <v>IGR-L</v>
          </cell>
          <cell r="JA256">
            <v>0</v>
          </cell>
        </row>
        <row r="257">
          <cell r="Q257">
            <v>254</v>
          </cell>
          <cell r="AB257">
            <v>254</v>
          </cell>
          <cell r="AC257">
            <v>23</v>
          </cell>
          <cell r="AD257">
            <v>3298</v>
          </cell>
          <cell r="AE257" t="str">
            <v>0004830302</v>
          </cell>
          <cell r="AF257" t="str">
            <v>PUTRI HIDAYATUL LUTFI</v>
          </cell>
          <cell r="AG257" t="str">
            <v>P</v>
          </cell>
          <cell r="AH257" t="str">
            <v>10-AK.3</v>
          </cell>
          <cell r="AI257" t="str">
            <v>AGM</v>
          </cell>
          <cell r="AJ257">
            <v>0</v>
          </cell>
          <cell r="AK257">
            <v>0</v>
          </cell>
          <cell r="AL257">
            <v>0</v>
          </cell>
          <cell r="AM257">
            <v>0</v>
          </cell>
          <cell r="AN257">
            <v>0</v>
          </cell>
          <cell r="AO257" t="str">
            <v>PKN</v>
          </cell>
          <cell r="AP257">
            <v>0</v>
          </cell>
          <cell r="AQ257">
            <v>0</v>
          </cell>
          <cell r="AR257">
            <v>0</v>
          </cell>
          <cell r="AS257">
            <v>0</v>
          </cell>
          <cell r="AT257">
            <v>0</v>
          </cell>
          <cell r="AU257" t="str">
            <v>IND</v>
          </cell>
          <cell r="AV257">
            <v>0</v>
          </cell>
          <cell r="AW257">
            <v>0</v>
          </cell>
          <cell r="AX257">
            <v>0</v>
          </cell>
          <cell r="AY257">
            <v>0</v>
          </cell>
          <cell r="AZ257">
            <v>0</v>
          </cell>
          <cell r="BA257" t="str">
            <v>MAT</v>
          </cell>
          <cell r="BB257">
            <v>0</v>
          </cell>
          <cell r="BC257">
            <v>0</v>
          </cell>
          <cell r="BD257">
            <v>0</v>
          </cell>
          <cell r="BE257">
            <v>0</v>
          </cell>
          <cell r="BF257">
            <v>0</v>
          </cell>
          <cell r="BG257" t="str">
            <v>SEJ</v>
          </cell>
          <cell r="BH257">
            <v>0</v>
          </cell>
          <cell r="BI257">
            <v>0</v>
          </cell>
          <cell r="BJ257">
            <v>0</v>
          </cell>
          <cell r="BK257">
            <v>0</v>
          </cell>
          <cell r="BL257">
            <v>0</v>
          </cell>
          <cell r="BM257" t="str">
            <v>ING</v>
          </cell>
          <cell r="BN257">
            <v>0</v>
          </cell>
          <cell r="BO257">
            <v>0</v>
          </cell>
          <cell r="BP257">
            <v>0</v>
          </cell>
          <cell r="BQ257">
            <v>0</v>
          </cell>
          <cell r="BR257">
            <v>0</v>
          </cell>
          <cell r="BS257" t="str">
            <v>SBU</v>
          </cell>
          <cell r="BT257">
            <v>0</v>
          </cell>
          <cell r="BU257">
            <v>0</v>
          </cell>
          <cell r="BV257">
            <v>0</v>
          </cell>
          <cell r="BW257">
            <v>0</v>
          </cell>
          <cell r="BX257">
            <v>0</v>
          </cell>
          <cell r="BY257" t="str">
            <v>KWU</v>
          </cell>
          <cell r="BZ257">
            <v>0</v>
          </cell>
          <cell r="CA257">
            <v>0</v>
          </cell>
          <cell r="CB257">
            <v>0</v>
          </cell>
          <cell r="CC257">
            <v>0</v>
          </cell>
          <cell r="CD257">
            <v>0</v>
          </cell>
          <cell r="CE257" t="str">
            <v>POR</v>
          </cell>
          <cell r="CF257">
            <v>0</v>
          </cell>
          <cell r="CG257">
            <v>0</v>
          </cell>
          <cell r="CH257">
            <v>0</v>
          </cell>
          <cell r="CI257">
            <v>0</v>
          </cell>
          <cell r="CJ257">
            <v>0</v>
          </cell>
          <cell r="CK257" t="str">
            <v>JAW</v>
          </cell>
          <cell r="CL257">
            <v>0</v>
          </cell>
          <cell r="CM257">
            <v>0</v>
          </cell>
          <cell r="CN257">
            <v>0</v>
          </cell>
          <cell r="CO257">
            <v>0</v>
          </cell>
          <cell r="CP257">
            <v>0</v>
          </cell>
          <cell r="CQ257" t="str">
            <v>C11</v>
          </cell>
          <cell r="CR257">
            <v>0</v>
          </cell>
          <cell r="CS257">
            <v>0</v>
          </cell>
          <cell r="CT257">
            <v>0</v>
          </cell>
          <cell r="CU257">
            <v>0</v>
          </cell>
          <cell r="CV257">
            <v>0</v>
          </cell>
          <cell r="CW257" t="str">
            <v>C12</v>
          </cell>
          <cell r="CX257">
            <v>0</v>
          </cell>
          <cell r="CY257">
            <v>0</v>
          </cell>
          <cell r="CZ257">
            <v>0</v>
          </cell>
          <cell r="DA257">
            <v>0</v>
          </cell>
          <cell r="DB257">
            <v>0</v>
          </cell>
          <cell r="DC257" t="str">
            <v>C13</v>
          </cell>
          <cell r="DD257">
            <v>0</v>
          </cell>
          <cell r="DE257">
            <v>0</v>
          </cell>
          <cell r="DF257">
            <v>0</v>
          </cell>
          <cell r="DG257">
            <v>0</v>
          </cell>
          <cell r="DH257">
            <v>0</v>
          </cell>
          <cell r="DI257" t="str">
            <v>C21</v>
          </cell>
          <cell r="DJ257">
            <v>0</v>
          </cell>
          <cell r="DK257">
            <v>0</v>
          </cell>
          <cell r="DL257">
            <v>0</v>
          </cell>
          <cell r="DM257">
            <v>0</v>
          </cell>
          <cell r="DN257">
            <v>0</v>
          </cell>
          <cell r="DO257" t="str">
            <v>C22</v>
          </cell>
          <cell r="DP257">
            <v>0</v>
          </cell>
          <cell r="DQ257">
            <v>0</v>
          </cell>
          <cell r="DR257">
            <v>0</v>
          </cell>
          <cell r="DS257">
            <v>0</v>
          </cell>
          <cell r="DT257">
            <v>0</v>
          </cell>
          <cell r="DU257" t="str">
            <v>C23</v>
          </cell>
          <cell r="DV257">
            <v>0</v>
          </cell>
          <cell r="DW257">
            <v>0</v>
          </cell>
          <cell r="DX257">
            <v>0</v>
          </cell>
          <cell r="DY257">
            <v>0</v>
          </cell>
          <cell r="DZ257">
            <v>0</v>
          </cell>
          <cell r="EA257" t="str">
            <v>C24</v>
          </cell>
          <cell r="EB257">
            <v>0</v>
          </cell>
          <cell r="EC257">
            <v>0</v>
          </cell>
          <cell r="ED257">
            <v>0</v>
          </cell>
          <cell r="EE257">
            <v>0</v>
          </cell>
          <cell r="EF257">
            <v>0</v>
          </cell>
          <cell r="EG257" t="str">
            <v>C25</v>
          </cell>
          <cell r="EH257">
            <v>0</v>
          </cell>
          <cell r="EI257">
            <v>0</v>
          </cell>
          <cell r="EJ257">
            <v>0</v>
          </cell>
          <cell r="EK257">
            <v>0</v>
          </cell>
          <cell r="EL257">
            <v>0</v>
          </cell>
          <cell r="EM257" t="str">
            <v>C26</v>
          </cell>
          <cell r="EN257">
            <v>0</v>
          </cell>
          <cell r="EO257">
            <v>0</v>
          </cell>
          <cell r="EP257">
            <v>0</v>
          </cell>
          <cell r="EQ257">
            <v>0</v>
          </cell>
          <cell r="ER257">
            <v>0</v>
          </cell>
          <cell r="ES257" t="str">
            <v>C27</v>
          </cell>
          <cell r="ET257">
            <v>0</v>
          </cell>
          <cell r="EU257">
            <v>0</v>
          </cell>
          <cell r="EV257">
            <v>0</v>
          </cell>
          <cell r="EW257">
            <v>0</v>
          </cell>
          <cell r="EX257">
            <v>0</v>
          </cell>
          <cell r="EY257" t="str">
            <v>C31</v>
          </cell>
          <cell r="EZ257">
            <v>0</v>
          </cell>
          <cell r="FA257">
            <v>0</v>
          </cell>
          <cell r="FB257">
            <v>0</v>
          </cell>
          <cell r="FC257">
            <v>0</v>
          </cell>
          <cell r="FD257">
            <v>0</v>
          </cell>
          <cell r="FE257" t="str">
            <v>C32</v>
          </cell>
          <cell r="FF257">
            <v>0</v>
          </cell>
          <cell r="FG257">
            <v>0</v>
          </cell>
          <cell r="FH257">
            <v>0</v>
          </cell>
          <cell r="FI257">
            <v>0</v>
          </cell>
          <cell r="FJ257">
            <v>0</v>
          </cell>
          <cell r="FK257" t="str">
            <v>C33</v>
          </cell>
          <cell r="FL257">
            <v>0</v>
          </cell>
          <cell r="FM257">
            <v>0</v>
          </cell>
          <cell r="FN257">
            <v>0</v>
          </cell>
          <cell r="FO257">
            <v>0</v>
          </cell>
          <cell r="FP257">
            <v>0</v>
          </cell>
          <cell r="FQ257" t="str">
            <v>C34</v>
          </cell>
          <cell r="FR257">
            <v>0</v>
          </cell>
          <cell r="FS257">
            <v>0</v>
          </cell>
          <cell r="FT257">
            <v>0</v>
          </cell>
          <cell r="FU257">
            <v>0</v>
          </cell>
          <cell r="FV257">
            <v>0</v>
          </cell>
          <cell r="FW257" t="str">
            <v>C35</v>
          </cell>
          <cell r="FX257">
            <v>0</v>
          </cell>
          <cell r="FY257">
            <v>0</v>
          </cell>
          <cell r="FZ257">
            <v>0</v>
          </cell>
          <cell r="GA257">
            <v>0</v>
          </cell>
          <cell r="GB257">
            <v>0</v>
          </cell>
          <cell r="GC257" t="str">
            <v>C36</v>
          </cell>
          <cell r="GD257">
            <v>0</v>
          </cell>
          <cell r="GE257">
            <v>0</v>
          </cell>
          <cell r="GF257">
            <v>0</v>
          </cell>
          <cell r="GG257">
            <v>0</v>
          </cell>
          <cell r="GH257">
            <v>0</v>
          </cell>
          <cell r="GI257" t="str">
            <v>C37</v>
          </cell>
          <cell r="GJ257">
            <v>0</v>
          </cell>
          <cell r="GK257">
            <v>0</v>
          </cell>
          <cell r="GL257">
            <v>0</v>
          </cell>
          <cell r="GM257">
            <v>0</v>
          </cell>
          <cell r="GN257">
            <v>0</v>
          </cell>
          <cell r="GO257" t="str">
            <v>C38</v>
          </cell>
          <cell r="GP257">
            <v>0</v>
          </cell>
          <cell r="GQ257">
            <v>0</v>
          </cell>
          <cell r="GR257">
            <v>0</v>
          </cell>
          <cell r="GS257">
            <v>0</v>
          </cell>
          <cell r="GT257">
            <v>0</v>
          </cell>
          <cell r="GU257" t="str">
            <v>C39</v>
          </cell>
          <cell r="GV257">
            <v>0</v>
          </cell>
          <cell r="GW257">
            <v>0</v>
          </cell>
          <cell r="GX257">
            <v>0</v>
          </cell>
          <cell r="GY257">
            <v>0</v>
          </cell>
          <cell r="GZ257">
            <v>0</v>
          </cell>
          <cell r="HA257" t="str">
            <v>C310</v>
          </cell>
          <cell r="HB257">
            <v>0</v>
          </cell>
          <cell r="HG257" t="str">
            <v>C310</v>
          </cell>
          <cell r="HH257">
            <v>0</v>
          </cell>
          <cell r="HM257" t="str">
            <v/>
          </cell>
          <cell r="HN257" t="str">
            <v/>
          </cell>
          <cell r="HS257">
            <v>3298</v>
          </cell>
          <cell r="HT257" t="str">
            <v>PKN</v>
          </cell>
          <cell r="HU257">
            <v>0</v>
          </cell>
          <cell r="HV257" t="str">
            <v>IND</v>
          </cell>
          <cell r="HW257">
            <v>0</v>
          </cell>
          <cell r="HX257" t="str">
            <v>MAT-W</v>
          </cell>
          <cell r="HY257">
            <v>0</v>
          </cell>
          <cell r="HZ257" t="str">
            <v>SEJ-W</v>
          </cell>
          <cell r="IA257">
            <v>0</v>
          </cell>
          <cell r="IB257" t="str">
            <v>IGR-W</v>
          </cell>
          <cell r="IC257">
            <v>0</v>
          </cell>
          <cell r="ID257" t="str">
            <v>SBO</v>
          </cell>
          <cell r="IE257">
            <v>0</v>
          </cell>
          <cell r="IF257" t="str">
            <v>PJO</v>
          </cell>
          <cell r="IG257">
            <v>0</v>
          </cell>
          <cell r="IH257" t="str">
            <v>PRA</v>
          </cell>
          <cell r="II257">
            <v>0</v>
          </cell>
          <cell r="IJ257" t="str">
            <v>JAW</v>
          </cell>
          <cell r="IK257">
            <v>0</v>
          </cell>
          <cell r="IL257" t="str">
            <v>ARB</v>
          </cell>
          <cell r="IM257">
            <v>0</v>
          </cell>
          <cell r="IN257" t="str">
            <v>PKM</v>
          </cell>
          <cell r="IO257">
            <v>0</v>
          </cell>
          <cell r="IP257" t="str">
            <v>MAT-P</v>
          </cell>
          <cell r="IQ257">
            <v>0</v>
          </cell>
          <cell r="IR257" t="str">
            <v>BIO-P</v>
          </cell>
          <cell r="IS257">
            <v>0</v>
          </cell>
          <cell r="IT257" t="str">
            <v>FIS-P</v>
          </cell>
          <cell r="IU257">
            <v>0</v>
          </cell>
          <cell r="IV257" t="str">
            <v>KIM-P</v>
          </cell>
          <cell r="IW257">
            <v>0</v>
          </cell>
          <cell r="IX257" t="str">
            <v>EKO-L</v>
          </cell>
          <cell r="IY257">
            <v>0</v>
          </cell>
          <cell r="IZ257" t="str">
            <v>IGR-L</v>
          </cell>
          <cell r="JA257">
            <v>0</v>
          </cell>
        </row>
        <row r="258">
          <cell r="Q258">
            <v>255</v>
          </cell>
          <cell r="AB258">
            <v>255</v>
          </cell>
          <cell r="AC258">
            <v>24</v>
          </cell>
          <cell r="AD258">
            <v>3299</v>
          </cell>
          <cell r="AE258" t="str">
            <v>0011616556</v>
          </cell>
          <cell r="AF258" t="str">
            <v>RANGGA RESTU NUR AJI</v>
          </cell>
          <cell r="AG258" t="str">
            <v>L</v>
          </cell>
          <cell r="AH258" t="str">
            <v>10-AK.3</v>
          </cell>
          <cell r="AI258" t="str">
            <v>AGM</v>
          </cell>
          <cell r="AJ258">
            <v>0</v>
          </cell>
          <cell r="AK258">
            <v>0</v>
          </cell>
          <cell r="AL258">
            <v>0</v>
          </cell>
          <cell r="AM258">
            <v>0</v>
          </cell>
          <cell r="AN258">
            <v>0</v>
          </cell>
          <cell r="AO258" t="str">
            <v>PKN</v>
          </cell>
          <cell r="AP258">
            <v>0</v>
          </cell>
          <cell r="AQ258">
            <v>0</v>
          </cell>
          <cell r="AR258">
            <v>0</v>
          </cell>
          <cell r="AS258">
            <v>0</v>
          </cell>
          <cell r="AT258">
            <v>0</v>
          </cell>
          <cell r="AU258" t="str">
            <v>IND</v>
          </cell>
          <cell r="AV258">
            <v>0</v>
          </cell>
          <cell r="AW258">
            <v>0</v>
          </cell>
          <cell r="AX258">
            <v>0</v>
          </cell>
          <cell r="AY258">
            <v>0</v>
          </cell>
          <cell r="AZ258">
            <v>0</v>
          </cell>
          <cell r="BA258" t="str">
            <v>MAT</v>
          </cell>
          <cell r="BB258">
            <v>0</v>
          </cell>
          <cell r="BC258">
            <v>0</v>
          </cell>
          <cell r="BD258">
            <v>0</v>
          </cell>
          <cell r="BE258">
            <v>0</v>
          </cell>
          <cell r="BF258">
            <v>0</v>
          </cell>
          <cell r="BG258" t="str">
            <v>SEJ</v>
          </cell>
          <cell r="BH258">
            <v>0</v>
          </cell>
          <cell r="BI258">
            <v>0</v>
          </cell>
          <cell r="BJ258">
            <v>0</v>
          </cell>
          <cell r="BK258">
            <v>0</v>
          </cell>
          <cell r="BL258">
            <v>0</v>
          </cell>
          <cell r="BM258" t="str">
            <v>ING</v>
          </cell>
          <cell r="BN258">
            <v>0</v>
          </cell>
          <cell r="BO258">
            <v>0</v>
          </cell>
          <cell r="BP258">
            <v>0</v>
          </cell>
          <cell r="BQ258">
            <v>0</v>
          </cell>
          <cell r="BR258">
            <v>0</v>
          </cell>
          <cell r="BS258" t="str">
            <v>SBU</v>
          </cell>
          <cell r="BT258">
            <v>0</v>
          </cell>
          <cell r="BU258">
            <v>0</v>
          </cell>
          <cell r="BV258">
            <v>0</v>
          </cell>
          <cell r="BW258">
            <v>0</v>
          </cell>
          <cell r="BX258">
            <v>0</v>
          </cell>
          <cell r="BY258" t="str">
            <v>KWU</v>
          </cell>
          <cell r="BZ258">
            <v>0</v>
          </cell>
          <cell r="CA258">
            <v>0</v>
          </cell>
          <cell r="CB258">
            <v>0</v>
          </cell>
          <cell r="CC258">
            <v>0</v>
          </cell>
          <cell r="CD258">
            <v>0</v>
          </cell>
          <cell r="CE258" t="str">
            <v>POR</v>
          </cell>
          <cell r="CF258">
            <v>0</v>
          </cell>
          <cell r="CG258">
            <v>0</v>
          </cell>
          <cell r="CH258">
            <v>0</v>
          </cell>
          <cell r="CI258">
            <v>0</v>
          </cell>
          <cell r="CJ258">
            <v>0</v>
          </cell>
          <cell r="CK258" t="str">
            <v>JAW</v>
          </cell>
          <cell r="CL258">
            <v>0</v>
          </cell>
          <cell r="CM258">
            <v>0</v>
          </cell>
          <cell r="CN258">
            <v>0</v>
          </cell>
          <cell r="CO258">
            <v>0</v>
          </cell>
          <cell r="CP258">
            <v>0</v>
          </cell>
          <cell r="CQ258" t="str">
            <v>C11</v>
          </cell>
          <cell r="CR258">
            <v>0</v>
          </cell>
          <cell r="CS258">
            <v>0</v>
          </cell>
          <cell r="CT258">
            <v>0</v>
          </cell>
          <cell r="CU258">
            <v>0</v>
          </cell>
          <cell r="CV258">
            <v>0</v>
          </cell>
          <cell r="CW258" t="str">
            <v>C12</v>
          </cell>
          <cell r="CX258">
            <v>0</v>
          </cell>
          <cell r="CY258">
            <v>0</v>
          </cell>
          <cell r="CZ258">
            <v>0</v>
          </cell>
          <cell r="DA258">
            <v>0</v>
          </cell>
          <cell r="DB258">
            <v>0</v>
          </cell>
          <cell r="DC258" t="str">
            <v>C13</v>
          </cell>
          <cell r="DD258">
            <v>0</v>
          </cell>
          <cell r="DE258">
            <v>0</v>
          </cell>
          <cell r="DF258">
            <v>0</v>
          </cell>
          <cell r="DG258">
            <v>0</v>
          </cell>
          <cell r="DH258">
            <v>0</v>
          </cell>
          <cell r="DI258" t="str">
            <v>C21</v>
          </cell>
          <cell r="DJ258">
            <v>0</v>
          </cell>
          <cell r="DK258">
            <v>0</v>
          </cell>
          <cell r="DL258">
            <v>0</v>
          </cell>
          <cell r="DM258">
            <v>0</v>
          </cell>
          <cell r="DN258">
            <v>0</v>
          </cell>
          <cell r="DO258" t="str">
            <v>C22</v>
          </cell>
          <cell r="DP258">
            <v>0</v>
          </cell>
          <cell r="DQ258">
            <v>0</v>
          </cell>
          <cell r="DR258">
            <v>0</v>
          </cell>
          <cell r="DS258">
            <v>0</v>
          </cell>
          <cell r="DT258">
            <v>0</v>
          </cell>
          <cell r="DU258" t="str">
            <v>C23</v>
          </cell>
          <cell r="DV258">
            <v>0</v>
          </cell>
          <cell r="DW258">
            <v>0</v>
          </cell>
          <cell r="DX258">
            <v>0</v>
          </cell>
          <cell r="DY258">
            <v>0</v>
          </cell>
          <cell r="DZ258">
            <v>0</v>
          </cell>
          <cell r="EA258" t="str">
            <v>C24</v>
          </cell>
          <cell r="EB258">
            <v>0</v>
          </cell>
          <cell r="EC258">
            <v>0</v>
          </cell>
          <cell r="ED258">
            <v>0</v>
          </cell>
          <cell r="EE258">
            <v>0</v>
          </cell>
          <cell r="EF258">
            <v>0</v>
          </cell>
          <cell r="EG258" t="str">
            <v>C25</v>
          </cell>
          <cell r="EH258">
            <v>0</v>
          </cell>
          <cell r="EI258">
            <v>0</v>
          </cell>
          <cell r="EJ258">
            <v>0</v>
          </cell>
          <cell r="EK258">
            <v>0</v>
          </cell>
          <cell r="EL258">
            <v>0</v>
          </cell>
          <cell r="EM258" t="str">
            <v>C26</v>
          </cell>
          <cell r="EN258">
            <v>0</v>
          </cell>
          <cell r="EO258">
            <v>0</v>
          </cell>
          <cell r="EP258">
            <v>0</v>
          </cell>
          <cell r="EQ258">
            <v>0</v>
          </cell>
          <cell r="ER258">
            <v>0</v>
          </cell>
          <cell r="ES258" t="str">
            <v>C27</v>
          </cell>
          <cell r="ET258">
            <v>0</v>
          </cell>
          <cell r="EU258">
            <v>0</v>
          </cell>
          <cell r="EV258">
            <v>0</v>
          </cell>
          <cell r="EW258">
            <v>0</v>
          </cell>
          <cell r="EX258">
            <v>0</v>
          </cell>
          <cell r="EY258" t="str">
            <v>C31</v>
          </cell>
          <cell r="EZ258">
            <v>0</v>
          </cell>
          <cell r="FA258">
            <v>0</v>
          </cell>
          <cell r="FB258">
            <v>0</v>
          </cell>
          <cell r="FC258">
            <v>0</v>
          </cell>
          <cell r="FD258">
            <v>0</v>
          </cell>
          <cell r="FE258" t="str">
            <v>C32</v>
          </cell>
          <cell r="FF258">
            <v>0</v>
          </cell>
          <cell r="FG258">
            <v>0</v>
          </cell>
          <cell r="FH258">
            <v>0</v>
          </cell>
          <cell r="FI258">
            <v>0</v>
          </cell>
          <cell r="FJ258">
            <v>0</v>
          </cell>
          <cell r="FK258" t="str">
            <v>C33</v>
          </cell>
          <cell r="FL258">
            <v>0</v>
          </cell>
          <cell r="FM258">
            <v>0</v>
          </cell>
          <cell r="FN258">
            <v>0</v>
          </cell>
          <cell r="FO258">
            <v>0</v>
          </cell>
          <cell r="FP258">
            <v>0</v>
          </cell>
          <cell r="FQ258" t="str">
            <v>C34</v>
          </cell>
          <cell r="FR258">
            <v>0</v>
          </cell>
          <cell r="FS258">
            <v>0</v>
          </cell>
          <cell r="FT258">
            <v>0</v>
          </cell>
          <cell r="FU258">
            <v>0</v>
          </cell>
          <cell r="FV258">
            <v>0</v>
          </cell>
          <cell r="FW258" t="str">
            <v>C35</v>
          </cell>
          <cell r="FX258">
            <v>0</v>
          </cell>
          <cell r="FY258">
            <v>0</v>
          </cell>
          <cell r="FZ258">
            <v>0</v>
          </cell>
          <cell r="GA258">
            <v>0</v>
          </cell>
          <cell r="GB258">
            <v>0</v>
          </cell>
          <cell r="GC258" t="str">
            <v>C36</v>
          </cell>
          <cell r="GD258">
            <v>0</v>
          </cell>
          <cell r="GE258">
            <v>0</v>
          </cell>
          <cell r="GF258">
            <v>0</v>
          </cell>
          <cell r="GG258">
            <v>0</v>
          </cell>
          <cell r="GH258">
            <v>0</v>
          </cell>
          <cell r="GI258" t="str">
            <v>C37</v>
          </cell>
          <cell r="GJ258">
            <v>0</v>
          </cell>
          <cell r="GK258">
            <v>0</v>
          </cell>
          <cell r="GL258">
            <v>0</v>
          </cell>
          <cell r="GM258">
            <v>0</v>
          </cell>
          <cell r="GN258">
            <v>0</v>
          </cell>
          <cell r="GO258" t="str">
            <v>C38</v>
          </cell>
          <cell r="GP258">
            <v>0</v>
          </cell>
          <cell r="GQ258">
            <v>0</v>
          </cell>
          <cell r="GR258">
            <v>0</v>
          </cell>
          <cell r="GS258">
            <v>0</v>
          </cell>
          <cell r="GT258">
            <v>0</v>
          </cell>
          <cell r="GU258" t="str">
            <v>C39</v>
          </cell>
          <cell r="GV258">
            <v>0</v>
          </cell>
          <cell r="GW258">
            <v>0</v>
          </cell>
          <cell r="GX258">
            <v>0</v>
          </cell>
          <cell r="GY258">
            <v>0</v>
          </cell>
          <cell r="GZ258">
            <v>0</v>
          </cell>
          <cell r="HA258" t="str">
            <v>C310</v>
          </cell>
          <cell r="HB258">
            <v>0</v>
          </cell>
          <cell r="HG258" t="str">
            <v>C310</v>
          </cell>
          <cell r="HH258">
            <v>0</v>
          </cell>
          <cell r="HM258" t="str">
            <v/>
          </cell>
          <cell r="HN258" t="str">
            <v/>
          </cell>
          <cell r="HS258">
            <v>3299</v>
          </cell>
          <cell r="HT258" t="str">
            <v>PKN</v>
          </cell>
          <cell r="HU258">
            <v>0</v>
          </cell>
          <cell r="HV258" t="str">
            <v>IND</v>
          </cell>
          <cell r="HW258">
            <v>0</v>
          </cell>
          <cell r="HX258" t="str">
            <v>MAT-W</v>
          </cell>
          <cell r="HY258">
            <v>0</v>
          </cell>
          <cell r="HZ258" t="str">
            <v>SEJ-W</v>
          </cell>
          <cell r="IA258">
            <v>0</v>
          </cell>
          <cell r="IB258" t="str">
            <v>IGR-W</v>
          </cell>
          <cell r="IC258">
            <v>0</v>
          </cell>
          <cell r="ID258" t="str">
            <v>SBO</v>
          </cell>
          <cell r="IE258">
            <v>0</v>
          </cell>
          <cell r="IF258" t="str">
            <v>PJO</v>
          </cell>
          <cell r="IG258">
            <v>0</v>
          </cell>
          <cell r="IH258" t="str">
            <v>PRA</v>
          </cell>
          <cell r="II258">
            <v>0</v>
          </cell>
          <cell r="IJ258" t="str">
            <v>JAW</v>
          </cell>
          <cell r="IK258">
            <v>0</v>
          </cell>
          <cell r="IL258" t="str">
            <v>ARB</v>
          </cell>
          <cell r="IM258">
            <v>0</v>
          </cell>
          <cell r="IN258" t="str">
            <v>PKM</v>
          </cell>
          <cell r="IO258">
            <v>0</v>
          </cell>
          <cell r="IP258" t="str">
            <v>MAT-P</v>
          </cell>
          <cell r="IQ258">
            <v>0</v>
          </cell>
          <cell r="IR258" t="str">
            <v>BIO-P</v>
          </cell>
          <cell r="IS258">
            <v>0</v>
          </cell>
          <cell r="IT258" t="str">
            <v>FIS-P</v>
          </cell>
          <cell r="IU258">
            <v>0</v>
          </cell>
          <cell r="IV258" t="str">
            <v>KIM-P</v>
          </cell>
          <cell r="IW258">
            <v>0</v>
          </cell>
          <cell r="IX258" t="str">
            <v>EKO-L</v>
          </cell>
          <cell r="IY258">
            <v>0</v>
          </cell>
          <cell r="IZ258" t="str">
            <v>IGR-L</v>
          </cell>
          <cell r="JA258">
            <v>0</v>
          </cell>
        </row>
        <row r="259">
          <cell r="Q259">
            <v>256</v>
          </cell>
          <cell r="AB259">
            <v>256</v>
          </cell>
          <cell r="AC259">
            <v>25</v>
          </cell>
          <cell r="AD259">
            <v>3300</v>
          </cell>
          <cell r="AE259" t="str">
            <v>0002800830</v>
          </cell>
          <cell r="AF259" t="str">
            <v>RANI TRI LESTARI</v>
          </cell>
          <cell r="AG259" t="str">
            <v>P</v>
          </cell>
          <cell r="AH259" t="str">
            <v>10-AK.3</v>
          </cell>
          <cell r="AI259" t="str">
            <v>AGM</v>
          </cell>
          <cell r="AJ259">
            <v>0</v>
          </cell>
          <cell r="AK259">
            <v>0</v>
          </cell>
          <cell r="AL259">
            <v>0</v>
          </cell>
          <cell r="AM259">
            <v>0</v>
          </cell>
          <cell r="AN259">
            <v>0</v>
          </cell>
          <cell r="AO259" t="str">
            <v>PKN</v>
          </cell>
          <cell r="AP259">
            <v>0</v>
          </cell>
          <cell r="AQ259">
            <v>0</v>
          </cell>
          <cell r="AR259">
            <v>0</v>
          </cell>
          <cell r="AS259">
            <v>0</v>
          </cell>
          <cell r="AT259">
            <v>0</v>
          </cell>
          <cell r="AU259" t="str">
            <v>IND</v>
          </cell>
          <cell r="AV259">
            <v>0</v>
          </cell>
          <cell r="AW259">
            <v>0</v>
          </cell>
          <cell r="AX259">
            <v>0</v>
          </cell>
          <cell r="AY259">
            <v>0</v>
          </cell>
          <cell r="AZ259">
            <v>0</v>
          </cell>
          <cell r="BA259" t="str">
            <v>MAT</v>
          </cell>
          <cell r="BB259">
            <v>0</v>
          </cell>
          <cell r="BC259">
            <v>0</v>
          </cell>
          <cell r="BD259">
            <v>0</v>
          </cell>
          <cell r="BE259">
            <v>0</v>
          </cell>
          <cell r="BF259">
            <v>0</v>
          </cell>
          <cell r="BG259" t="str">
            <v>SEJ</v>
          </cell>
          <cell r="BH259">
            <v>0</v>
          </cell>
          <cell r="BI259">
            <v>0</v>
          </cell>
          <cell r="BJ259">
            <v>0</v>
          </cell>
          <cell r="BK259">
            <v>0</v>
          </cell>
          <cell r="BL259">
            <v>0</v>
          </cell>
          <cell r="BM259" t="str">
            <v>ING</v>
          </cell>
          <cell r="BN259">
            <v>0</v>
          </cell>
          <cell r="BO259">
            <v>0</v>
          </cell>
          <cell r="BP259">
            <v>0</v>
          </cell>
          <cell r="BQ259">
            <v>0</v>
          </cell>
          <cell r="BR259">
            <v>0</v>
          </cell>
          <cell r="BS259" t="str">
            <v>SBU</v>
          </cell>
          <cell r="BT259">
            <v>0</v>
          </cell>
          <cell r="BU259">
            <v>0</v>
          </cell>
          <cell r="BV259">
            <v>0</v>
          </cell>
          <cell r="BW259">
            <v>0</v>
          </cell>
          <cell r="BX259">
            <v>0</v>
          </cell>
          <cell r="BY259" t="str">
            <v>KWU</v>
          </cell>
          <cell r="BZ259">
            <v>0</v>
          </cell>
          <cell r="CA259">
            <v>0</v>
          </cell>
          <cell r="CB259">
            <v>0</v>
          </cell>
          <cell r="CC259">
            <v>0</v>
          </cell>
          <cell r="CD259">
            <v>0</v>
          </cell>
          <cell r="CE259" t="str">
            <v>POR</v>
          </cell>
          <cell r="CF259">
            <v>0</v>
          </cell>
          <cell r="CG259">
            <v>0</v>
          </cell>
          <cell r="CH259">
            <v>0</v>
          </cell>
          <cell r="CI259">
            <v>0</v>
          </cell>
          <cell r="CJ259">
            <v>0</v>
          </cell>
          <cell r="CK259" t="str">
            <v>JAW</v>
          </cell>
          <cell r="CL259">
            <v>0</v>
          </cell>
          <cell r="CM259">
            <v>0</v>
          </cell>
          <cell r="CN259">
            <v>0</v>
          </cell>
          <cell r="CO259">
            <v>0</v>
          </cell>
          <cell r="CP259">
            <v>0</v>
          </cell>
          <cell r="CQ259" t="str">
            <v>C11</v>
          </cell>
          <cell r="CR259">
            <v>0</v>
          </cell>
          <cell r="CS259">
            <v>0</v>
          </cell>
          <cell r="CT259">
            <v>0</v>
          </cell>
          <cell r="CU259">
            <v>0</v>
          </cell>
          <cell r="CV259">
            <v>0</v>
          </cell>
          <cell r="CW259" t="str">
            <v>C12</v>
          </cell>
          <cell r="CX259">
            <v>0</v>
          </cell>
          <cell r="CY259">
            <v>0</v>
          </cell>
          <cell r="CZ259">
            <v>0</v>
          </cell>
          <cell r="DA259">
            <v>0</v>
          </cell>
          <cell r="DB259">
            <v>0</v>
          </cell>
          <cell r="DC259" t="str">
            <v>C13</v>
          </cell>
          <cell r="DD259">
            <v>0</v>
          </cell>
          <cell r="DE259">
            <v>0</v>
          </cell>
          <cell r="DF259">
            <v>0</v>
          </cell>
          <cell r="DG259">
            <v>0</v>
          </cell>
          <cell r="DH259">
            <v>0</v>
          </cell>
          <cell r="DI259" t="str">
            <v>C21</v>
          </cell>
          <cell r="DJ259">
            <v>0</v>
          </cell>
          <cell r="DK259">
            <v>0</v>
          </cell>
          <cell r="DL259">
            <v>0</v>
          </cell>
          <cell r="DM259">
            <v>0</v>
          </cell>
          <cell r="DN259">
            <v>0</v>
          </cell>
          <cell r="DO259" t="str">
            <v>C22</v>
          </cell>
          <cell r="DP259">
            <v>0</v>
          </cell>
          <cell r="DQ259">
            <v>0</v>
          </cell>
          <cell r="DR259">
            <v>0</v>
          </cell>
          <cell r="DS259">
            <v>0</v>
          </cell>
          <cell r="DT259">
            <v>0</v>
          </cell>
          <cell r="DU259" t="str">
            <v>C23</v>
          </cell>
          <cell r="DV259">
            <v>0</v>
          </cell>
          <cell r="DW259">
            <v>0</v>
          </cell>
          <cell r="DX259">
            <v>0</v>
          </cell>
          <cell r="DY259">
            <v>0</v>
          </cell>
          <cell r="DZ259">
            <v>0</v>
          </cell>
          <cell r="EA259" t="str">
            <v>C24</v>
          </cell>
          <cell r="EB259">
            <v>0</v>
          </cell>
          <cell r="EC259">
            <v>0</v>
          </cell>
          <cell r="ED259">
            <v>0</v>
          </cell>
          <cell r="EE259">
            <v>0</v>
          </cell>
          <cell r="EF259">
            <v>0</v>
          </cell>
          <cell r="EG259" t="str">
            <v>C25</v>
          </cell>
          <cell r="EH259">
            <v>0</v>
          </cell>
          <cell r="EI259">
            <v>0</v>
          </cell>
          <cell r="EJ259">
            <v>0</v>
          </cell>
          <cell r="EK259">
            <v>0</v>
          </cell>
          <cell r="EL259">
            <v>0</v>
          </cell>
          <cell r="EM259" t="str">
            <v>C26</v>
          </cell>
          <cell r="EN259">
            <v>0</v>
          </cell>
          <cell r="EO259">
            <v>0</v>
          </cell>
          <cell r="EP259">
            <v>0</v>
          </cell>
          <cell r="EQ259">
            <v>0</v>
          </cell>
          <cell r="ER259">
            <v>0</v>
          </cell>
          <cell r="ES259" t="str">
            <v>C27</v>
          </cell>
          <cell r="ET259">
            <v>0</v>
          </cell>
          <cell r="EU259">
            <v>0</v>
          </cell>
          <cell r="EV259">
            <v>0</v>
          </cell>
          <cell r="EW259">
            <v>0</v>
          </cell>
          <cell r="EX259">
            <v>0</v>
          </cell>
          <cell r="EY259" t="str">
            <v>C31</v>
          </cell>
          <cell r="EZ259">
            <v>0</v>
          </cell>
          <cell r="FA259">
            <v>0</v>
          </cell>
          <cell r="FB259">
            <v>0</v>
          </cell>
          <cell r="FC259">
            <v>0</v>
          </cell>
          <cell r="FD259">
            <v>0</v>
          </cell>
          <cell r="FE259" t="str">
            <v>C32</v>
          </cell>
          <cell r="FF259">
            <v>0</v>
          </cell>
          <cell r="FG259">
            <v>0</v>
          </cell>
          <cell r="FH259">
            <v>0</v>
          </cell>
          <cell r="FI259">
            <v>0</v>
          </cell>
          <cell r="FJ259">
            <v>0</v>
          </cell>
          <cell r="FK259" t="str">
            <v>C33</v>
          </cell>
          <cell r="FL259">
            <v>0</v>
          </cell>
          <cell r="FM259">
            <v>0</v>
          </cell>
          <cell r="FN259">
            <v>0</v>
          </cell>
          <cell r="FO259">
            <v>0</v>
          </cell>
          <cell r="FP259">
            <v>0</v>
          </cell>
          <cell r="FQ259" t="str">
            <v>C34</v>
          </cell>
          <cell r="FR259">
            <v>0</v>
          </cell>
          <cell r="FS259">
            <v>0</v>
          </cell>
          <cell r="FT259">
            <v>0</v>
          </cell>
          <cell r="FU259">
            <v>0</v>
          </cell>
          <cell r="FV259">
            <v>0</v>
          </cell>
          <cell r="FW259" t="str">
            <v>C35</v>
          </cell>
          <cell r="FX259">
            <v>0</v>
          </cell>
          <cell r="FY259">
            <v>0</v>
          </cell>
          <cell r="FZ259">
            <v>0</v>
          </cell>
          <cell r="GA259">
            <v>0</v>
          </cell>
          <cell r="GB259">
            <v>0</v>
          </cell>
          <cell r="GC259" t="str">
            <v>C36</v>
          </cell>
          <cell r="GD259">
            <v>0</v>
          </cell>
          <cell r="GE259">
            <v>0</v>
          </cell>
          <cell r="GF259">
            <v>0</v>
          </cell>
          <cell r="GG259">
            <v>0</v>
          </cell>
          <cell r="GH259">
            <v>0</v>
          </cell>
          <cell r="GI259" t="str">
            <v>C37</v>
          </cell>
          <cell r="GJ259">
            <v>0</v>
          </cell>
          <cell r="GK259">
            <v>0</v>
          </cell>
          <cell r="GL259">
            <v>0</v>
          </cell>
          <cell r="GM259">
            <v>0</v>
          </cell>
          <cell r="GN259">
            <v>0</v>
          </cell>
          <cell r="GO259" t="str">
            <v>C38</v>
          </cell>
          <cell r="GP259">
            <v>0</v>
          </cell>
          <cell r="GQ259">
            <v>0</v>
          </cell>
          <cell r="GR259">
            <v>0</v>
          </cell>
          <cell r="GS259">
            <v>0</v>
          </cell>
          <cell r="GT259">
            <v>0</v>
          </cell>
          <cell r="GU259" t="str">
            <v>C39</v>
          </cell>
          <cell r="GV259">
            <v>0</v>
          </cell>
          <cell r="GW259">
            <v>0</v>
          </cell>
          <cell r="GX259">
            <v>0</v>
          </cell>
          <cell r="GY259">
            <v>0</v>
          </cell>
          <cell r="GZ259">
            <v>0</v>
          </cell>
          <cell r="HA259" t="str">
            <v>C310</v>
          </cell>
          <cell r="HB259">
            <v>0</v>
          </cell>
          <cell r="HG259" t="str">
            <v>C310</v>
          </cell>
          <cell r="HH259">
            <v>0</v>
          </cell>
          <cell r="HM259" t="str">
            <v/>
          </cell>
          <cell r="HN259" t="str">
            <v/>
          </cell>
          <cell r="HS259">
            <v>3300</v>
          </cell>
          <cell r="HT259" t="str">
            <v>PKN</v>
          </cell>
          <cell r="HU259">
            <v>0</v>
          </cell>
          <cell r="HV259" t="str">
            <v>IND</v>
          </cell>
          <cell r="HW259">
            <v>0</v>
          </cell>
          <cell r="HX259" t="str">
            <v>MAT-W</v>
          </cell>
          <cell r="HY259">
            <v>0</v>
          </cell>
          <cell r="HZ259" t="str">
            <v>SEJ-W</v>
          </cell>
          <cell r="IA259">
            <v>0</v>
          </cell>
          <cell r="IB259" t="str">
            <v>IGR-W</v>
          </cell>
          <cell r="IC259">
            <v>0</v>
          </cell>
          <cell r="ID259" t="str">
            <v>SBO</v>
          </cell>
          <cell r="IE259">
            <v>0</v>
          </cell>
          <cell r="IF259" t="str">
            <v>PJO</v>
          </cell>
          <cell r="IG259">
            <v>0</v>
          </cell>
          <cell r="IH259" t="str">
            <v>PRA</v>
          </cell>
          <cell r="II259">
            <v>0</v>
          </cell>
          <cell r="IJ259" t="str">
            <v>JAW</v>
          </cell>
          <cell r="IK259">
            <v>0</v>
          </cell>
          <cell r="IL259" t="str">
            <v>ARB</v>
          </cell>
          <cell r="IM259">
            <v>0</v>
          </cell>
          <cell r="IN259" t="str">
            <v>PKM</v>
          </cell>
          <cell r="IO259">
            <v>0</v>
          </cell>
          <cell r="IP259" t="str">
            <v>MAT-P</v>
          </cell>
          <cell r="IQ259">
            <v>0</v>
          </cell>
          <cell r="IR259" t="str">
            <v>BIO-P</v>
          </cell>
          <cell r="IS259">
            <v>0</v>
          </cell>
          <cell r="IT259" t="str">
            <v>FIS-P</v>
          </cell>
          <cell r="IU259">
            <v>0</v>
          </cell>
          <cell r="IV259" t="str">
            <v>KIM-P</v>
          </cell>
          <cell r="IW259">
            <v>0</v>
          </cell>
          <cell r="IX259" t="str">
            <v>EKO-L</v>
          </cell>
          <cell r="IY259">
            <v>0</v>
          </cell>
          <cell r="IZ259" t="str">
            <v>IGR-L</v>
          </cell>
          <cell r="JA259">
            <v>0</v>
          </cell>
        </row>
        <row r="260">
          <cell r="Q260">
            <v>257</v>
          </cell>
          <cell r="AB260">
            <v>257</v>
          </cell>
          <cell r="AC260">
            <v>26</v>
          </cell>
          <cell r="AD260">
            <v>3301</v>
          </cell>
          <cell r="AE260" t="str">
            <v>0011616788</v>
          </cell>
          <cell r="AF260" t="str">
            <v>RENITA</v>
          </cell>
          <cell r="AG260" t="str">
            <v>P</v>
          </cell>
          <cell r="AH260" t="str">
            <v>10-AK.3</v>
          </cell>
          <cell r="AI260" t="str">
            <v>AGM</v>
          </cell>
          <cell r="AJ260">
            <v>0</v>
          </cell>
          <cell r="AK260">
            <v>0</v>
          </cell>
          <cell r="AL260">
            <v>0</v>
          </cell>
          <cell r="AM260">
            <v>0</v>
          </cell>
          <cell r="AN260">
            <v>0</v>
          </cell>
          <cell r="AO260" t="str">
            <v>PKN</v>
          </cell>
          <cell r="AP260">
            <v>0</v>
          </cell>
          <cell r="AQ260">
            <v>0</v>
          </cell>
          <cell r="AR260">
            <v>0</v>
          </cell>
          <cell r="AS260">
            <v>0</v>
          </cell>
          <cell r="AT260">
            <v>0</v>
          </cell>
          <cell r="AU260" t="str">
            <v>IND</v>
          </cell>
          <cell r="AV260">
            <v>0</v>
          </cell>
          <cell r="AW260">
            <v>0</v>
          </cell>
          <cell r="AX260">
            <v>0</v>
          </cell>
          <cell r="AY260">
            <v>0</v>
          </cell>
          <cell r="AZ260">
            <v>0</v>
          </cell>
          <cell r="BA260" t="str">
            <v>MAT</v>
          </cell>
          <cell r="BB260">
            <v>0</v>
          </cell>
          <cell r="BC260">
            <v>0</v>
          </cell>
          <cell r="BD260">
            <v>0</v>
          </cell>
          <cell r="BE260">
            <v>0</v>
          </cell>
          <cell r="BF260">
            <v>0</v>
          </cell>
          <cell r="BG260" t="str">
            <v>SEJ</v>
          </cell>
          <cell r="BH260">
            <v>0</v>
          </cell>
          <cell r="BI260">
            <v>0</v>
          </cell>
          <cell r="BJ260">
            <v>0</v>
          </cell>
          <cell r="BK260">
            <v>0</v>
          </cell>
          <cell r="BL260">
            <v>0</v>
          </cell>
          <cell r="BM260" t="str">
            <v>ING</v>
          </cell>
          <cell r="BN260">
            <v>0</v>
          </cell>
          <cell r="BO260">
            <v>0</v>
          </cell>
          <cell r="BP260">
            <v>0</v>
          </cell>
          <cell r="BQ260">
            <v>0</v>
          </cell>
          <cell r="BR260">
            <v>0</v>
          </cell>
          <cell r="BS260" t="str">
            <v>SBU</v>
          </cell>
          <cell r="BT260">
            <v>0</v>
          </cell>
          <cell r="BU260">
            <v>0</v>
          </cell>
          <cell r="BV260">
            <v>0</v>
          </cell>
          <cell r="BW260">
            <v>0</v>
          </cell>
          <cell r="BX260">
            <v>0</v>
          </cell>
          <cell r="BY260" t="str">
            <v>KWU</v>
          </cell>
          <cell r="BZ260">
            <v>0</v>
          </cell>
          <cell r="CA260">
            <v>0</v>
          </cell>
          <cell r="CB260">
            <v>0</v>
          </cell>
          <cell r="CC260">
            <v>0</v>
          </cell>
          <cell r="CD260">
            <v>0</v>
          </cell>
          <cell r="CE260" t="str">
            <v>POR</v>
          </cell>
          <cell r="CF260">
            <v>0</v>
          </cell>
          <cell r="CG260">
            <v>0</v>
          </cell>
          <cell r="CH260">
            <v>0</v>
          </cell>
          <cell r="CI260">
            <v>0</v>
          </cell>
          <cell r="CJ260">
            <v>0</v>
          </cell>
          <cell r="CK260" t="str">
            <v>JAW</v>
          </cell>
          <cell r="CL260">
            <v>0</v>
          </cell>
          <cell r="CM260">
            <v>0</v>
          </cell>
          <cell r="CN260">
            <v>0</v>
          </cell>
          <cell r="CO260">
            <v>0</v>
          </cell>
          <cell r="CP260">
            <v>0</v>
          </cell>
          <cell r="CQ260" t="str">
            <v>C11</v>
          </cell>
          <cell r="CR260">
            <v>0</v>
          </cell>
          <cell r="CS260">
            <v>0</v>
          </cell>
          <cell r="CT260">
            <v>0</v>
          </cell>
          <cell r="CU260">
            <v>0</v>
          </cell>
          <cell r="CV260">
            <v>0</v>
          </cell>
          <cell r="CW260" t="str">
            <v>C12</v>
          </cell>
          <cell r="CX260">
            <v>0</v>
          </cell>
          <cell r="CY260">
            <v>0</v>
          </cell>
          <cell r="CZ260">
            <v>0</v>
          </cell>
          <cell r="DA260">
            <v>0</v>
          </cell>
          <cell r="DB260">
            <v>0</v>
          </cell>
          <cell r="DC260" t="str">
            <v>C13</v>
          </cell>
          <cell r="DD260">
            <v>0</v>
          </cell>
          <cell r="DE260">
            <v>0</v>
          </cell>
          <cell r="DF260">
            <v>0</v>
          </cell>
          <cell r="DG260">
            <v>0</v>
          </cell>
          <cell r="DH260">
            <v>0</v>
          </cell>
          <cell r="DI260" t="str">
            <v>C21</v>
          </cell>
          <cell r="DJ260">
            <v>0</v>
          </cell>
          <cell r="DK260">
            <v>0</v>
          </cell>
          <cell r="DL260">
            <v>0</v>
          </cell>
          <cell r="DM260">
            <v>0</v>
          </cell>
          <cell r="DN260">
            <v>0</v>
          </cell>
          <cell r="DO260" t="str">
            <v>C22</v>
          </cell>
          <cell r="DP260">
            <v>0</v>
          </cell>
          <cell r="DQ260">
            <v>0</v>
          </cell>
          <cell r="DR260">
            <v>0</v>
          </cell>
          <cell r="DS260">
            <v>0</v>
          </cell>
          <cell r="DT260">
            <v>0</v>
          </cell>
          <cell r="DU260" t="str">
            <v>C23</v>
          </cell>
          <cell r="DV260">
            <v>0</v>
          </cell>
          <cell r="DW260">
            <v>0</v>
          </cell>
          <cell r="DX260">
            <v>0</v>
          </cell>
          <cell r="DY260">
            <v>0</v>
          </cell>
          <cell r="DZ260">
            <v>0</v>
          </cell>
          <cell r="EA260" t="str">
            <v>C24</v>
          </cell>
          <cell r="EB260">
            <v>0</v>
          </cell>
          <cell r="EC260">
            <v>0</v>
          </cell>
          <cell r="ED260">
            <v>0</v>
          </cell>
          <cell r="EE260">
            <v>0</v>
          </cell>
          <cell r="EF260">
            <v>0</v>
          </cell>
          <cell r="EG260" t="str">
            <v>C25</v>
          </cell>
          <cell r="EH260">
            <v>0</v>
          </cell>
          <cell r="EI260">
            <v>0</v>
          </cell>
          <cell r="EJ260">
            <v>0</v>
          </cell>
          <cell r="EK260">
            <v>0</v>
          </cell>
          <cell r="EL260">
            <v>0</v>
          </cell>
          <cell r="EM260" t="str">
            <v>C26</v>
          </cell>
          <cell r="EN260">
            <v>0</v>
          </cell>
          <cell r="EO260">
            <v>0</v>
          </cell>
          <cell r="EP260">
            <v>0</v>
          </cell>
          <cell r="EQ260">
            <v>0</v>
          </cell>
          <cell r="ER260">
            <v>0</v>
          </cell>
          <cell r="ES260" t="str">
            <v>C27</v>
          </cell>
          <cell r="ET260">
            <v>0</v>
          </cell>
          <cell r="EU260">
            <v>0</v>
          </cell>
          <cell r="EV260">
            <v>0</v>
          </cell>
          <cell r="EW260">
            <v>0</v>
          </cell>
          <cell r="EX260">
            <v>0</v>
          </cell>
          <cell r="EY260" t="str">
            <v>C31</v>
          </cell>
          <cell r="EZ260">
            <v>0</v>
          </cell>
          <cell r="FA260">
            <v>0</v>
          </cell>
          <cell r="FB260">
            <v>0</v>
          </cell>
          <cell r="FC260">
            <v>0</v>
          </cell>
          <cell r="FD260">
            <v>0</v>
          </cell>
          <cell r="FE260" t="str">
            <v>C32</v>
          </cell>
          <cell r="FF260">
            <v>0</v>
          </cell>
          <cell r="FG260">
            <v>0</v>
          </cell>
          <cell r="FH260">
            <v>0</v>
          </cell>
          <cell r="FI260">
            <v>0</v>
          </cell>
          <cell r="FJ260">
            <v>0</v>
          </cell>
          <cell r="FK260" t="str">
            <v>C33</v>
          </cell>
          <cell r="FL260">
            <v>0</v>
          </cell>
          <cell r="FM260">
            <v>0</v>
          </cell>
          <cell r="FN260">
            <v>0</v>
          </cell>
          <cell r="FO260">
            <v>0</v>
          </cell>
          <cell r="FP260">
            <v>0</v>
          </cell>
          <cell r="FQ260" t="str">
            <v>C34</v>
          </cell>
          <cell r="FR260">
            <v>0</v>
          </cell>
          <cell r="FS260">
            <v>0</v>
          </cell>
          <cell r="FT260">
            <v>0</v>
          </cell>
          <cell r="FU260">
            <v>0</v>
          </cell>
          <cell r="FV260">
            <v>0</v>
          </cell>
          <cell r="FW260" t="str">
            <v>C35</v>
          </cell>
          <cell r="FX260">
            <v>0</v>
          </cell>
          <cell r="FY260">
            <v>0</v>
          </cell>
          <cell r="FZ260">
            <v>0</v>
          </cell>
          <cell r="GA260">
            <v>0</v>
          </cell>
          <cell r="GB260">
            <v>0</v>
          </cell>
          <cell r="GC260" t="str">
            <v>C36</v>
          </cell>
          <cell r="GD260">
            <v>0</v>
          </cell>
          <cell r="GE260">
            <v>0</v>
          </cell>
          <cell r="GF260">
            <v>0</v>
          </cell>
          <cell r="GG260">
            <v>0</v>
          </cell>
          <cell r="GH260">
            <v>0</v>
          </cell>
          <cell r="GI260" t="str">
            <v>C37</v>
          </cell>
          <cell r="GJ260">
            <v>0</v>
          </cell>
          <cell r="GK260">
            <v>0</v>
          </cell>
          <cell r="GL260">
            <v>0</v>
          </cell>
          <cell r="GM260">
            <v>0</v>
          </cell>
          <cell r="GN260">
            <v>0</v>
          </cell>
          <cell r="GO260" t="str">
            <v>C38</v>
          </cell>
          <cell r="GP260">
            <v>0</v>
          </cell>
          <cell r="GQ260">
            <v>0</v>
          </cell>
          <cell r="GR260">
            <v>0</v>
          </cell>
          <cell r="GS260">
            <v>0</v>
          </cell>
          <cell r="GT260">
            <v>0</v>
          </cell>
          <cell r="GU260" t="str">
            <v>C39</v>
          </cell>
          <cell r="GV260">
            <v>0</v>
          </cell>
          <cell r="GW260">
            <v>0</v>
          </cell>
          <cell r="GX260">
            <v>0</v>
          </cell>
          <cell r="GY260">
            <v>0</v>
          </cell>
          <cell r="GZ260">
            <v>0</v>
          </cell>
          <cell r="HA260" t="str">
            <v>C310</v>
          </cell>
          <cell r="HB260">
            <v>0</v>
          </cell>
          <cell r="HG260" t="str">
            <v>C310</v>
          </cell>
          <cell r="HH260">
            <v>0</v>
          </cell>
          <cell r="HM260" t="str">
            <v/>
          </cell>
          <cell r="HN260" t="str">
            <v/>
          </cell>
          <cell r="HS260">
            <v>3301</v>
          </cell>
          <cell r="HT260" t="str">
            <v>PKN</v>
          </cell>
          <cell r="HU260">
            <v>0</v>
          </cell>
          <cell r="HV260" t="str">
            <v>IND</v>
          </cell>
          <cell r="HW260">
            <v>0</v>
          </cell>
          <cell r="HX260" t="str">
            <v>MAT-W</v>
          </cell>
          <cell r="HY260">
            <v>0</v>
          </cell>
          <cell r="HZ260" t="str">
            <v>SEJ-W</v>
          </cell>
          <cell r="IA260">
            <v>0</v>
          </cell>
          <cell r="IB260" t="str">
            <v>IGR-W</v>
          </cell>
          <cell r="IC260">
            <v>0</v>
          </cell>
          <cell r="ID260" t="str">
            <v>SBO</v>
          </cell>
          <cell r="IE260">
            <v>0</v>
          </cell>
          <cell r="IF260" t="str">
            <v>PJO</v>
          </cell>
          <cell r="IG260">
            <v>0</v>
          </cell>
          <cell r="IH260" t="str">
            <v>PRA</v>
          </cell>
          <cell r="II260">
            <v>0</v>
          </cell>
          <cell r="IJ260" t="str">
            <v>JAW</v>
          </cell>
          <cell r="IK260">
            <v>0</v>
          </cell>
          <cell r="IL260" t="str">
            <v>ARB</v>
          </cell>
          <cell r="IM260">
            <v>0</v>
          </cell>
          <cell r="IN260" t="str">
            <v>PKM</v>
          </cell>
          <cell r="IO260">
            <v>0</v>
          </cell>
          <cell r="IP260" t="str">
            <v>MAT-P</v>
          </cell>
          <cell r="IQ260">
            <v>0</v>
          </cell>
          <cell r="IR260" t="str">
            <v>BIO-P</v>
          </cell>
          <cell r="IS260">
            <v>0</v>
          </cell>
          <cell r="IT260" t="str">
            <v>FIS-P</v>
          </cell>
          <cell r="IU260">
            <v>0</v>
          </cell>
          <cell r="IV260" t="str">
            <v>KIM-P</v>
          </cell>
          <cell r="IW260">
            <v>0</v>
          </cell>
          <cell r="IX260" t="str">
            <v>EKO-L</v>
          </cell>
          <cell r="IY260">
            <v>0</v>
          </cell>
          <cell r="IZ260" t="str">
            <v>IGR-L</v>
          </cell>
          <cell r="JA260">
            <v>0</v>
          </cell>
        </row>
        <row r="261">
          <cell r="Q261">
            <v>258</v>
          </cell>
          <cell r="AB261">
            <v>258</v>
          </cell>
          <cell r="AC261">
            <v>27</v>
          </cell>
          <cell r="AD261">
            <v>3302</v>
          </cell>
          <cell r="AF261" t="str">
            <v>RIKI WAHYU MAHMUDIN</v>
          </cell>
          <cell r="AG261" t="str">
            <v>L</v>
          </cell>
          <cell r="AH261" t="str">
            <v>10-AK.3</v>
          </cell>
          <cell r="AI261" t="str">
            <v>AGM</v>
          </cell>
          <cell r="AJ261">
            <v>0</v>
          </cell>
          <cell r="AK261">
            <v>0</v>
          </cell>
          <cell r="AL261">
            <v>0</v>
          </cell>
          <cell r="AM261">
            <v>0</v>
          </cell>
          <cell r="AN261">
            <v>0</v>
          </cell>
          <cell r="AO261" t="str">
            <v>PKN</v>
          </cell>
          <cell r="AP261">
            <v>0</v>
          </cell>
          <cell r="AQ261">
            <v>0</v>
          </cell>
          <cell r="AR261">
            <v>0</v>
          </cell>
          <cell r="AS261">
            <v>0</v>
          </cell>
          <cell r="AT261">
            <v>0</v>
          </cell>
          <cell r="AU261" t="str">
            <v>IND</v>
          </cell>
          <cell r="AV261">
            <v>0</v>
          </cell>
          <cell r="AW261">
            <v>0</v>
          </cell>
          <cell r="AX261">
            <v>0</v>
          </cell>
          <cell r="AY261">
            <v>0</v>
          </cell>
          <cell r="AZ261">
            <v>0</v>
          </cell>
          <cell r="BA261" t="str">
            <v>MAT</v>
          </cell>
          <cell r="BB261">
            <v>0</v>
          </cell>
          <cell r="BC261">
            <v>0</v>
          </cell>
          <cell r="BD261">
            <v>0</v>
          </cell>
          <cell r="BE261">
            <v>0</v>
          </cell>
          <cell r="BF261">
            <v>0</v>
          </cell>
          <cell r="BG261" t="str">
            <v>SEJ</v>
          </cell>
          <cell r="BH261">
            <v>0</v>
          </cell>
          <cell r="BI261">
            <v>0</v>
          </cell>
          <cell r="BJ261">
            <v>0</v>
          </cell>
          <cell r="BK261">
            <v>0</v>
          </cell>
          <cell r="BL261">
            <v>0</v>
          </cell>
          <cell r="BM261" t="str">
            <v>ING</v>
          </cell>
          <cell r="BN261">
            <v>0</v>
          </cell>
          <cell r="BO261">
            <v>0</v>
          </cell>
          <cell r="BP261">
            <v>0</v>
          </cell>
          <cell r="BQ261">
            <v>0</v>
          </cell>
          <cell r="BR261">
            <v>0</v>
          </cell>
          <cell r="BS261" t="str">
            <v>SBU</v>
          </cell>
          <cell r="BT261">
            <v>0</v>
          </cell>
          <cell r="BU261">
            <v>0</v>
          </cell>
          <cell r="BV261">
            <v>0</v>
          </cell>
          <cell r="BW261">
            <v>0</v>
          </cell>
          <cell r="BX261">
            <v>0</v>
          </cell>
          <cell r="BY261" t="str">
            <v>KWU</v>
          </cell>
          <cell r="BZ261">
            <v>0</v>
          </cell>
          <cell r="CA261">
            <v>0</v>
          </cell>
          <cell r="CB261">
            <v>0</v>
          </cell>
          <cell r="CC261">
            <v>0</v>
          </cell>
          <cell r="CD261">
            <v>0</v>
          </cell>
          <cell r="CE261" t="str">
            <v>POR</v>
          </cell>
          <cell r="CF261">
            <v>0</v>
          </cell>
          <cell r="CG261">
            <v>0</v>
          </cell>
          <cell r="CH261">
            <v>0</v>
          </cell>
          <cell r="CI261">
            <v>0</v>
          </cell>
          <cell r="CJ261">
            <v>0</v>
          </cell>
          <cell r="CK261" t="str">
            <v>JAW</v>
          </cell>
          <cell r="CL261">
            <v>0</v>
          </cell>
          <cell r="CM261">
            <v>0</v>
          </cell>
          <cell r="CN261">
            <v>0</v>
          </cell>
          <cell r="CO261">
            <v>0</v>
          </cell>
          <cell r="CP261">
            <v>0</v>
          </cell>
          <cell r="CQ261" t="str">
            <v>C11</v>
          </cell>
          <cell r="CR261">
            <v>0</v>
          </cell>
          <cell r="CS261">
            <v>0</v>
          </cell>
          <cell r="CT261">
            <v>0</v>
          </cell>
          <cell r="CU261">
            <v>0</v>
          </cell>
          <cell r="CV261">
            <v>0</v>
          </cell>
          <cell r="CW261" t="str">
            <v>C12</v>
          </cell>
          <cell r="CX261">
            <v>0</v>
          </cell>
          <cell r="CY261">
            <v>0</v>
          </cell>
          <cell r="CZ261">
            <v>0</v>
          </cell>
          <cell r="DA261">
            <v>0</v>
          </cell>
          <cell r="DB261">
            <v>0</v>
          </cell>
          <cell r="DC261" t="str">
            <v>C13</v>
          </cell>
          <cell r="DD261">
            <v>0</v>
          </cell>
          <cell r="DE261">
            <v>0</v>
          </cell>
          <cell r="DF261">
            <v>0</v>
          </cell>
          <cell r="DG261">
            <v>0</v>
          </cell>
          <cell r="DH261">
            <v>0</v>
          </cell>
          <cell r="DI261" t="str">
            <v>C21</v>
          </cell>
          <cell r="DJ261">
            <v>0</v>
          </cell>
          <cell r="DK261">
            <v>0</v>
          </cell>
          <cell r="DL261">
            <v>0</v>
          </cell>
          <cell r="DM261">
            <v>0</v>
          </cell>
          <cell r="DN261">
            <v>0</v>
          </cell>
          <cell r="DO261" t="str">
            <v>C22</v>
          </cell>
          <cell r="DP261">
            <v>0</v>
          </cell>
          <cell r="DQ261">
            <v>0</v>
          </cell>
          <cell r="DR261">
            <v>0</v>
          </cell>
          <cell r="DS261">
            <v>0</v>
          </cell>
          <cell r="DT261">
            <v>0</v>
          </cell>
          <cell r="DU261" t="str">
            <v>C23</v>
          </cell>
          <cell r="DV261">
            <v>0</v>
          </cell>
          <cell r="DW261">
            <v>0</v>
          </cell>
          <cell r="DX261">
            <v>0</v>
          </cell>
          <cell r="DY261">
            <v>0</v>
          </cell>
          <cell r="DZ261">
            <v>0</v>
          </cell>
          <cell r="EA261" t="str">
            <v>C24</v>
          </cell>
          <cell r="EB261">
            <v>0</v>
          </cell>
          <cell r="EC261">
            <v>0</v>
          </cell>
          <cell r="ED261">
            <v>0</v>
          </cell>
          <cell r="EE261">
            <v>0</v>
          </cell>
          <cell r="EF261">
            <v>0</v>
          </cell>
          <cell r="EG261" t="str">
            <v>C25</v>
          </cell>
          <cell r="EH261">
            <v>0</v>
          </cell>
          <cell r="EI261">
            <v>0</v>
          </cell>
          <cell r="EJ261">
            <v>0</v>
          </cell>
          <cell r="EK261">
            <v>0</v>
          </cell>
          <cell r="EL261">
            <v>0</v>
          </cell>
          <cell r="EM261" t="str">
            <v>C26</v>
          </cell>
          <cell r="EN261">
            <v>0</v>
          </cell>
          <cell r="EO261">
            <v>0</v>
          </cell>
          <cell r="EP261">
            <v>0</v>
          </cell>
          <cell r="EQ261">
            <v>0</v>
          </cell>
          <cell r="ER261">
            <v>0</v>
          </cell>
          <cell r="ES261" t="str">
            <v>C27</v>
          </cell>
          <cell r="ET261">
            <v>0</v>
          </cell>
          <cell r="EU261">
            <v>0</v>
          </cell>
          <cell r="EV261">
            <v>0</v>
          </cell>
          <cell r="EW261">
            <v>0</v>
          </cell>
          <cell r="EX261">
            <v>0</v>
          </cell>
          <cell r="EY261" t="str">
            <v>C31</v>
          </cell>
          <cell r="EZ261">
            <v>0</v>
          </cell>
          <cell r="FA261">
            <v>0</v>
          </cell>
          <cell r="FB261">
            <v>0</v>
          </cell>
          <cell r="FC261">
            <v>0</v>
          </cell>
          <cell r="FD261">
            <v>0</v>
          </cell>
          <cell r="FE261" t="str">
            <v>C32</v>
          </cell>
          <cell r="FF261">
            <v>0</v>
          </cell>
          <cell r="FG261">
            <v>0</v>
          </cell>
          <cell r="FH261">
            <v>0</v>
          </cell>
          <cell r="FI261">
            <v>0</v>
          </cell>
          <cell r="FJ261">
            <v>0</v>
          </cell>
          <cell r="FK261" t="str">
            <v>C33</v>
          </cell>
          <cell r="FL261">
            <v>0</v>
          </cell>
          <cell r="FM261">
            <v>0</v>
          </cell>
          <cell r="FN261">
            <v>0</v>
          </cell>
          <cell r="FO261">
            <v>0</v>
          </cell>
          <cell r="FP261">
            <v>0</v>
          </cell>
          <cell r="FQ261" t="str">
            <v>C34</v>
          </cell>
          <cell r="FR261">
            <v>0</v>
          </cell>
          <cell r="FS261">
            <v>0</v>
          </cell>
          <cell r="FT261">
            <v>0</v>
          </cell>
          <cell r="FU261">
            <v>0</v>
          </cell>
          <cell r="FV261">
            <v>0</v>
          </cell>
          <cell r="FW261" t="str">
            <v>C35</v>
          </cell>
          <cell r="FX261">
            <v>0</v>
          </cell>
          <cell r="FY261">
            <v>0</v>
          </cell>
          <cell r="FZ261">
            <v>0</v>
          </cell>
          <cell r="GA261">
            <v>0</v>
          </cell>
          <cell r="GB261">
            <v>0</v>
          </cell>
          <cell r="GC261" t="str">
            <v>C36</v>
          </cell>
          <cell r="GD261">
            <v>0</v>
          </cell>
          <cell r="GE261">
            <v>0</v>
          </cell>
          <cell r="GF261">
            <v>0</v>
          </cell>
          <cell r="GG261">
            <v>0</v>
          </cell>
          <cell r="GH261">
            <v>0</v>
          </cell>
          <cell r="GI261" t="str">
            <v>C37</v>
          </cell>
          <cell r="GJ261">
            <v>0</v>
          </cell>
          <cell r="GK261">
            <v>0</v>
          </cell>
          <cell r="GL261">
            <v>0</v>
          </cell>
          <cell r="GM261">
            <v>0</v>
          </cell>
          <cell r="GN261">
            <v>0</v>
          </cell>
          <cell r="GO261" t="str">
            <v>C38</v>
          </cell>
          <cell r="GP261">
            <v>0</v>
          </cell>
          <cell r="GQ261">
            <v>0</v>
          </cell>
          <cell r="GR261">
            <v>0</v>
          </cell>
          <cell r="GS261">
            <v>0</v>
          </cell>
          <cell r="GT261">
            <v>0</v>
          </cell>
          <cell r="GU261" t="str">
            <v>C39</v>
          </cell>
          <cell r="GV261">
            <v>0</v>
          </cell>
          <cell r="GW261">
            <v>0</v>
          </cell>
          <cell r="GX261">
            <v>0</v>
          </cell>
          <cell r="GY261">
            <v>0</v>
          </cell>
          <cell r="GZ261">
            <v>0</v>
          </cell>
          <cell r="HA261" t="str">
            <v>C310</v>
          </cell>
          <cell r="HB261">
            <v>0</v>
          </cell>
          <cell r="HG261" t="str">
            <v>C310</v>
          </cell>
          <cell r="HH261">
            <v>0</v>
          </cell>
          <cell r="HM261" t="str">
            <v/>
          </cell>
          <cell r="HN261" t="str">
            <v/>
          </cell>
          <cell r="HS261">
            <v>3302</v>
          </cell>
          <cell r="HT261" t="str">
            <v>PKN</v>
          </cell>
          <cell r="HU261">
            <v>0</v>
          </cell>
          <cell r="HV261" t="str">
            <v>IND</v>
          </cell>
          <cell r="HW261">
            <v>0</v>
          </cell>
          <cell r="HX261" t="str">
            <v>MAT-W</v>
          </cell>
          <cell r="HY261">
            <v>0</v>
          </cell>
          <cell r="HZ261" t="str">
            <v>SEJ-W</v>
          </cell>
          <cell r="IA261">
            <v>0</v>
          </cell>
          <cell r="IB261" t="str">
            <v>IGR-W</v>
          </cell>
          <cell r="IC261">
            <v>0</v>
          </cell>
          <cell r="ID261" t="str">
            <v>SBO</v>
          </cell>
          <cell r="IE261">
            <v>0</v>
          </cell>
          <cell r="IF261" t="str">
            <v>PJO</v>
          </cell>
          <cell r="IG261">
            <v>0</v>
          </cell>
          <cell r="IH261" t="str">
            <v>PRA</v>
          </cell>
          <cell r="II261">
            <v>0</v>
          </cell>
          <cell r="IJ261" t="str">
            <v>JAW</v>
          </cell>
          <cell r="IK261">
            <v>0</v>
          </cell>
          <cell r="IL261" t="str">
            <v>ARB</v>
          </cell>
          <cell r="IM261">
            <v>0</v>
          </cell>
          <cell r="IN261" t="str">
            <v>PKM</v>
          </cell>
          <cell r="IO261">
            <v>0</v>
          </cell>
          <cell r="IP261" t="str">
            <v>MAT-P</v>
          </cell>
          <cell r="IQ261">
            <v>0</v>
          </cell>
          <cell r="IR261" t="str">
            <v>BIO-P</v>
          </cell>
          <cell r="IS261">
            <v>0</v>
          </cell>
          <cell r="IT261" t="str">
            <v>FIS-P</v>
          </cell>
          <cell r="IU261">
            <v>0</v>
          </cell>
          <cell r="IV261" t="str">
            <v>KIM-P</v>
          </cell>
          <cell r="IW261">
            <v>0</v>
          </cell>
          <cell r="IX261" t="str">
            <v>EKO-L</v>
          </cell>
          <cell r="IY261">
            <v>0</v>
          </cell>
          <cell r="IZ261" t="str">
            <v>JEP-L</v>
          </cell>
          <cell r="JA261">
            <v>0</v>
          </cell>
        </row>
        <row r="262">
          <cell r="Q262">
            <v>259</v>
          </cell>
          <cell r="AB262">
            <v>259</v>
          </cell>
          <cell r="AC262">
            <v>28</v>
          </cell>
          <cell r="AD262">
            <v>3303</v>
          </cell>
          <cell r="AE262" t="str">
            <v>0002635223</v>
          </cell>
          <cell r="AF262" t="str">
            <v>RIVALDI DWI RAHMANTO</v>
          </cell>
          <cell r="AG262" t="str">
            <v>L</v>
          </cell>
          <cell r="AH262" t="str">
            <v>10-AK.3</v>
          </cell>
          <cell r="AI262" t="str">
            <v>AGM</v>
          </cell>
          <cell r="AJ262">
            <v>0</v>
          </cell>
          <cell r="AK262">
            <v>0</v>
          </cell>
          <cell r="AL262">
            <v>0</v>
          </cell>
          <cell r="AM262">
            <v>0</v>
          </cell>
          <cell r="AN262">
            <v>0</v>
          </cell>
          <cell r="AO262" t="str">
            <v>PKN</v>
          </cell>
          <cell r="AP262">
            <v>0</v>
          </cell>
          <cell r="AQ262">
            <v>0</v>
          </cell>
          <cell r="AR262">
            <v>0</v>
          </cell>
          <cell r="AS262">
            <v>0</v>
          </cell>
          <cell r="AT262">
            <v>0</v>
          </cell>
          <cell r="AU262" t="str">
            <v>IND</v>
          </cell>
          <cell r="AV262">
            <v>0</v>
          </cell>
          <cell r="AW262">
            <v>0</v>
          </cell>
          <cell r="AX262">
            <v>0</v>
          </cell>
          <cell r="AY262">
            <v>0</v>
          </cell>
          <cell r="AZ262">
            <v>0</v>
          </cell>
          <cell r="BA262" t="str">
            <v>MAT</v>
          </cell>
          <cell r="BB262">
            <v>0</v>
          </cell>
          <cell r="BC262">
            <v>0</v>
          </cell>
          <cell r="BD262">
            <v>0</v>
          </cell>
          <cell r="BE262">
            <v>0</v>
          </cell>
          <cell r="BF262">
            <v>0</v>
          </cell>
          <cell r="BG262" t="str">
            <v>SEJ</v>
          </cell>
          <cell r="BH262">
            <v>0</v>
          </cell>
          <cell r="BI262">
            <v>0</v>
          </cell>
          <cell r="BJ262">
            <v>0</v>
          </cell>
          <cell r="BK262">
            <v>0</v>
          </cell>
          <cell r="BL262">
            <v>0</v>
          </cell>
          <cell r="BM262" t="str">
            <v>ING</v>
          </cell>
          <cell r="BN262">
            <v>0</v>
          </cell>
          <cell r="BO262">
            <v>0</v>
          </cell>
          <cell r="BP262">
            <v>0</v>
          </cell>
          <cell r="BQ262">
            <v>0</v>
          </cell>
          <cell r="BR262">
            <v>0</v>
          </cell>
          <cell r="BS262" t="str">
            <v>SBU</v>
          </cell>
          <cell r="BT262">
            <v>0</v>
          </cell>
          <cell r="BU262">
            <v>0</v>
          </cell>
          <cell r="BV262">
            <v>0</v>
          </cell>
          <cell r="BW262">
            <v>0</v>
          </cell>
          <cell r="BX262">
            <v>0</v>
          </cell>
          <cell r="BY262" t="str">
            <v>KWU</v>
          </cell>
          <cell r="BZ262">
            <v>0</v>
          </cell>
          <cell r="CA262">
            <v>0</v>
          </cell>
          <cell r="CB262">
            <v>0</v>
          </cell>
          <cell r="CC262">
            <v>0</v>
          </cell>
          <cell r="CD262">
            <v>0</v>
          </cell>
          <cell r="CE262" t="str">
            <v>POR</v>
          </cell>
          <cell r="CF262">
            <v>0</v>
          </cell>
          <cell r="CG262">
            <v>0</v>
          </cell>
          <cell r="CH262">
            <v>0</v>
          </cell>
          <cell r="CI262">
            <v>0</v>
          </cell>
          <cell r="CJ262">
            <v>0</v>
          </cell>
          <cell r="CK262" t="str">
            <v>JAW</v>
          </cell>
          <cell r="CL262">
            <v>0</v>
          </cell>
          <cell r="CM262">
            <v>0</v>
          </cell>
          <cell r="CN262">
            <v>0</v>
          </cell>
          <cell r="CO262">
            <v>0</v>
          </cell>
          <cell r="CP262">
            <v>0</v>
          </cell>
          <cell r="CQ262" t="str">
            <v>C11</v>
          </cell>
          <cell r="CR262">
            <v>0</v>
          </cell>
          <cell r="CS262">
            <v>0</v>
          </cell>
          <cell r="CT262">
            <v>0</v>
          </cell>
          <cell r="CU262">
            <v>0</v>
          </cell>
          <cell r="CV262">
            <v>0</v>
          </cell>
          <cell r="CW262" t="str">
            <v>C12</v>
          </cell>
          <cell r="CX262">
            <v>0</v>
          </cell>
          <cell r="CY262">
            <v>0</v>
          </cell>
          <cell r="CZ262">
            <v>0</v>
          </cell>
          <cell r="DA262">
            <v>0</v>
          </cell>
          <cell r="DB262">
            <v>0</v>
          </cell>
          <cell r="DC262" t="str">
            <v>C13</v>
          </cell>
          <cell r="DD262">
            <v>0</v>
          </cell>
          <cell r="DE262">
            <v>0</v>
          </cell>
          <cell r="DF262">
            <v>0</v>
          </cell>
          <cell r="DG262">
            <v>0</v>
          </cell>
          <cell r="DH262">
            <v>0</v>
          </cell>
          <cell r="DI262" t="str">
            <v>C21</v>
          </cell>
          <cell r="DJ262">
            <v>0</v>
          </cell>
          <cell r="DK262">
            <v>0</v>
          </cell>
          <cell r="DL262">
            <v>0</v>
          </cell>
          <cell r="DM262">
            <v>0</v>
          </cell>
          <cell r="DN262">
            <v>0</v>
          </cell>
          <cell r="DO262" t="str">
            <v>C22</v>
          </cell>
          <cell r="DP262">
            <v>0</v>
          </cell>
          <cell r="DQ262">
            <v>0</v>
          </cell>
          <cell r="DR262">
            <v>0</v>
          </cell>
          <cell r="DS262">
            <v>0</v>
          </cell>
          <cell r="DT262">
            <v>0</v>
          </cell>
          <cell r="DU262" t="str">
            <v>C23</v>
          </cell>
          <cell r="DV262">
            <v>0</v>
          </cell>
          <cell r="DW262">
            <v>0</v>
          </cell>
          <cell r="DX262">
            <v>0</v>
          </cell>
          <cell r="DY262">
            <v>0</v>
          </cell>
          <cell r="DZ262">
            <v>0</v>
          </cell>
          <cell r="EA262" t="str">
            <v>C24</v>
          </cell>
          <cell r="EB262">
            <v>0</v>
          </cell>
          <cell r="EC262">
            <v>0</v>
          </cell>
          <cell r="ED262">
            <v>0</v>
          </cell>
          <cell r="EE262">
            <v>0</v>
          </cell>
          <cell r="EF262">
            <v>0</v>
          </cell>
          <cell r="EG262" t="str">
            <v>C25</v>
          </cell>
          <cell r="EH262">
            <v>0</v>
          </cell>
          <cell r="EI262">
            <v>0</v>
          </cell>
          <cell r="EJ262">
            <v>0</v>
          </cell>
          <cell r="EK262">
            <v>0</v>
          </cell>
          <cell r="EL262">
            <v>0</v>
          </cell>
          <cell r="EM262" t="str">
            <v>C26</v>
          </cell>
          <cell r="EN262">
            <v>0</v>
          </cell>
          <cell r="EO262">
            <v>0</v>
          </cell>
          <cell r="EP262">
            <v>0</v>
          </cell>
          <cell r="EQ262">
            <v>0</v>
          </cell>
          <cell r="ER262">
            <v>0</v>
          </cell>
          <cell r="ES262" t="str">
            <v>C27</v>
          </cell>
          <cell r="ET262">
            <v>0</v>
          </cell>
          <cell r="EU262">
            <v>0</v>
          </cell>
          <cell r="EV262">
            <v>0</v>
          </cell>
          <cell r="EW262">
            <v>0</v>
          </cell>
          <cell r="EX262">
            <v>0</v>
          </cell>
          <cell r="EY262" t="str">
            <v>C31</v>
          </cell>
          <cell r="EZ262">
            <v>0</v>
          </cell>
          <cell r="FA262">
            <v>0</v>
          </cell>
          <cell r="FB262">
            <v>0</v>
          </cell>
          <cell r="FC262">
            <v>0</v>
          </cell>
          <cell r="FD262">
            <v>0</v>
          </cell>
          <cell r="FE262" t="str">
            <v>C32</v>
          </cell>
          <cell r="FF262">
            <v>0</v>
          </cell>
          <cell r="FG262">
            <v>0</v>
          </cell>
          <cell r="FH262">
            <v>0</v>
          </cell>
          <cell r="FI262">
            <v>0</v>
          </cell>
          <cell r="FJ262">
            <v>0</v>
          </cell>
          <cell r="FK262" t="str">
            <v>C33</v>
          </cell>
          <cell r="FL262">
            <v>0</v>
          </cell>
          <cell r="FM262">
            <v>0</v>
          </cell>
          <cell r="FN262">
            <v>0</v>
          </cell>
          <cell r="FO262">
            <v>0</v>
          </cell>
          <cell r="FP262">
            <v>0</v>
          </cell>
          <cell r="FQ262" t="str">
            <v>C34</v>
          </cell>
          <cell r="FR262">
            <v>0</v>
          </cell>
          <cell r="FS262">
            <v>0</v>
          </cell>
          <cell r="FT262">
            <v>0</v>
          </cell>
          <cell r="FU262">
            <v>0</v>
          </cell>
          <cell r="FV262">
            <v>0</v>
          </cell>
          <cell r="FW262" t="str">
            <v>C35</v>
          </cell>
          <cell r="FX262">
            <v>0</v>
          </cell>
          <cell r="FY262">
            <v>0</v>
          </cell>
          <cell r="FZ262">
            <v>0</v>
          </cell>
          <cell r="GA262">
            <v>0</v>
          </cell>
          <cell r="GB262">
            <v>0</v>
          </cell>
          <cell r="GC262" t="str">
            <v>C36</v>
          </cell>
          <cell r="GD262">
            <v>0</v>
          </cell>
          <cell r="GE262">
            <v>0</v>
          </cell>
          <cell r="GF262">
            <v>0</v>
          </cell>
          <cell r="GG262">
            <v>0</v>
          </cell>
          <cell r="GH262">
            <v>0</v>
          </cell>
          <cell r="GI262" t="str">
            <v>C37</v>
          </cell>
          <cell r="GJ262">
            <v>0</v>
          </cell>
          <cell r="GK262">
            <v>0</v>
          </cell>
          <cell r="GL262">
            <v>0</v>
          </cell>
          <cell r="GM262">
            <v>0</v>
          </cell>
          <cell r="GN262">
            <v>0</v>
          </cell>
          <cell r="GO262" t="str">
            <v>C38</v>
          </cell>
          <cell r="GP262">
            <v>0</v>
          </cell>
          <cell r="GQ262">
            <v>0</v>
          </cell>
          <cell r="GR262">
            <v>0</v>
          </cell>
          <cell r="GS262">
            <v>0</v>
          </cell>
          <cell r="GT262">
            <v>0</v>
          </cell>
          <cell r="GU262" t="str">
            <v>C39</v>
          </cell>
          <cell r="GV262">
            <v>0</v>
          </cell>
          <cell r="GW262">
            <v>0</v>
          </cell>
          <cell r="GX262">
            <v>0</v>
          </cell>
          <cell r="GY262">
            <v>0</v>
          </cell>
          <cell r="GZ262">
            <v>0</v>
          </cell>
          <cell r="HA262" t="str">
            <v>C310</v>
          </cell>
          <cell r="HB262">
            <v>0</v>
          </cell>
          <cell r="HG262" t="str">
            <v>C310</v>
          </cell>
          <cell r="HH262">
            <v>0</v>
          </cell>
          <cell r="HM262" t="str">
            <v/>
          </cell>
          <cell r="HN262" t="str">
            <v/>
          </cell>
          <cell r="HS262">
            <v>3303</v>
          </cell>
          <cell r="HT262" t="str">
            <v>PKN</v>
          </cell>
          <cell r="HU262">
            <v>0</v>
          </cell>
          <cell r="HV262" t="str">
            <v>IND</v>
          </cell>
          <cell r="HW262">
            <v>0</v>
          </cell>
          <cell r="HX262" t="str">
            <v>MAT-W</v>
          </cell>
          <cell r="HY262">
            <v>0</v>
          </cell>
          <cell r="HZ262" t="str">
            <v>SEJ-W</v>
          </cell>
          <cell r="IA262">
            <v>0</v>
          </cell>
          <cell r="IB262" t="str">
            <v>IGR-W</v>
          </cell>
          <cell r="IC262">
            <v>0</v>
          </cell>
          <cell r="ID262" t="str">
            <v>SBO</v>
          </cell>
          <cell r="IE262">
            <v>0</v>
          </cell>
          <cell r="IF262" t="str">
            <v>PJO</v>
          </cell>
          <cell r="IG262">
            <v>0</v>
          </cell>
          <cell r="IH262" t="str">
            <v>PRA</v>
          </cell>
          <cell r="II262">
            <v>0</v>
          </cell>
          <cell r="IJ262" t="str">
            <v>JAW</v>
          </cell>
          <cell r="IK262">
            <v>0</v>
          </cell>
          <cell r="IL262" t="str">
            <v>ARB</v>
          </cell>
          <cell r="IM262">
            <v>0</v>
          </cell>
          <cell r="IN262" t="str">
            <v>PKM</v>
          </cell>
          <cell r="IO262">
            <v>0</v>
          </cell>
          <cell r="IP262" t="str">
            <v>MAT-P</v>
          </cell>
          <cell r="IQ262">
            <v>0</v>
          </cell>
          <cell r="IR262" t="str">
            <v>BIO-P</v>
          </cell>
          <cell r="IS262">
            <v>0</v>
          </cell>
          <cell r="IT262" t="str">
            <v>FIS-P</v>
          </cell>
          <cell r="IU262">
            <v>0</v>
          </cell>
          <cell r="IV262" t="str">
            <v>KIM-P</v>
          </cell>
          <cell r="IW262">
            <v>0</v>
          </cell>
          <cell r="IX262" t="str">
            <v>EKO-L</v>
          </cell>
          <cell r="IY262">
            <v>0</v>
          </cell>
          <cell r="IZ262" t="str">
            <v>JEP-L</v>
          </cell>
          <cell r="JA262">
            <v>0</v>
          </cell>
        </row>
        <row r="263">
          <cell r="Q263">
            <v>260</v>
          </cell>
          <cell r="AB263">
            <v>260</v>
          </cell>
          <cell r="AC263">
            <v>29</v>
          </cell>
          <cell r="AD263">
            <v>3304</v>
          </cell>
          <cell r="AE263" t="str">
            <v>0001017244</v>
          </cell>
          <cell r="AF263" t="str">
            <v>ROVI YANA</v>
          </cell>
          <cell r="AG263" t="str">
            <v>P</v>
          </cell>
          <cell r="AH263" t="str">
            <v>10-AK.3</v>
          </cell>
          <cell r="AI263" t="str">
            <v>AGM</v>
          </cell>
          <cell r="AJ263">
            <v>0</v>
          </cell>
          <cell r="AK263">
            <v>0</v>
          </cell>
          <cell r="AL263">
            <v>0</v>
          </cell>
          <cell r="AM263">
            <v>0</v>
          </cell>
          <cell r="AN263">
            <v>0</v>
          </cell>
          <cell r="AO263" t="str">
            <v>PKN</v>
          </cell>
          <cell r="AP263">
            <v>0</v>
          </cell>
          <cell r="AQ263">
            <v>0</v>
          </cell>
          <cell r="AR263">
            <v>0</v>
          </cell>
          <cell r="AS263">
            <v>0</v>
          </cell>
          <cell r="AT263">
            <v>0</v>
          </cell>
          <cell r="AU263" t="str">
            <v>IND</v>
          </cell>
          <cell r="AV263">
            <v>0</v>
          </cell>
          <cell r="AW263">
            <v>0</v>
          </cell>
          <cell r="AX263">
            <v>0</v>
          </cell>
          <cell r="AY263">
            <v>0</v>
          </cell>
          <cell r="AZ263">
            <v>0</v>
          </cell>
          <cell r="BA263" t="str">
            <v>MAT</v>
          </cell>
          <cell r="BB263">
            <v>0</v>
          </cell>
          <cell r="BC263">
            <v>0</v>
          </cell>
          <cell r="BD263">
            <v>0</v>
          </cell>
          <cell r="BE263">
            <v>0</v>
          </cell>
          <cell r="BF263">
            <v>0</v>
          </cell>
          <cell r="BG263" t="str">
            <v>SEJ</v>
          </cell>
          <cell r="BH263">
            <v>0</v>
          </cell>
          <cell r="BI263">
            <v>0</v>
          </cell>
          <cell r="BJ263">
            <v>0</v>
          </cell>
          <cell r="BK263">
            <v>0</v>
          </cell>
          <cell r="BL263">
            <v>0</v>
          </cell>
          <cell r="BM263" t="str">
            <v>ING</v>
          </cell>
          <cell r="BN263">
            <v>0</v>
          </cell>
          <cell r="BO263">
            <v>0</v>
          </cell>
          <cell r="BP263">
            <v>0</v>
          </cell>
          <cell r="BQ263">
            <v>0</v>
          </cell>
          <cell r="BR263">
            <v>0</v>
          </cell>
          <cell r="BS263" t="str">
            <v>SBU</v>
          </cell>
          <cell r="BT263">
            <v>0</v>
          </cell>
          <cell r="BU263">
            <v>0</v>
          </cell>
          <cell r="BV263">
            <v>0</v>
          </cell>
          <cell r="BW263">
            <v>0</v>
          </cell>
          <cell r="BX263">
            <v>0</v>
          </cell>
          <cell r="BY263" t="str">
            <v>KWU</v>
          </cell>
          <cell r="BZ263">
            <v>0</v>
          </cell>
          <cell r="CA263">
            <v>0</v>
          </cell>
          <cell r="CB263">
            <v>0</v>
          </cell>
          <cell r="CC263">
            <v>0</v>
          </cell>
          <cell r="CD263">
            <v>0</v>
          </cell>
          <cell r="CE263" t="str">
            <v>POR</v>
          </cell>
          <cell r="CF263">
            <v>0</v>
          </cell>
          <cell r="CG263">
            <v>0</v>
          </cell>
          <cell r="CH263">
            <v>0</v>
          </cell>
          <cell r="CI263">
            <v>0</v>
          </cell>
          <cell r="CJ263">
            <v>0</v>
          </cell>
          <cell r="CK263" t="str">
            <v>JAW</v>
          </cell>
          <cell r="CL263">
            <v>0</v>
          </cell>
          <cell r="CM263">
            <v>0</v>
          </cell>
          <cell r="CN263">
            <v>0</v>
          </cell>
          <cell r="CO263">
            <v>0</v>
          </cell>
          <cell r="CP263">
            <v>0</v>
          </cell>
          <cell r="CQ263" t="str">
            <v>C11</v>
          </cell>
          <cell r="CR263">
            <v>0</v>
          </cell>
          <cell r="CS263">
            <v>0</v>
          </cell>
          <cell r="CT263">
            <v>0</v>
          </cell>
          <cell r="CU263">
            <v>0</v>
          </cell>
          <cell r="CV263">
            <v>0</v>
          </cell>
          <cell r="CW263" t="str">
            <v>C12</v>
          </cell>
          <cell r="CX263">
            <v>0</v>
          </cell>
          <cell r="CY263">
            <v>0</v>
          </cell>
          <cell r="CZ263">
            <v>0</v>
          </cell>
          <cell r="DA263">
            <v>0</v>
          </cell>
          <cell r="DB263">
            <v>0</v>
          </cell>
          <cell r="DC263" t="str">
            <v>C13</v>
          </cell>
          <cell r="DD263">
            <v>0</v>
          </cell>
          <cell r="DE263">
            <v>0</v>
          </cell>
          <cell r="DF263">
            <v>0</v>
          </cell>
          <cell r="DG263">
            <v>0</v>
          </cell>
          <cell r="DH263">
            <v>0</v>
          </cell>
          <cell r="DI263" t="str">
            <v>C21</v>
          </cell>
          <cell r="DJ263">
            <v>0</v>
          </cell>
          <cell r="DK263">
            <v>0</v>
          </cell>
          <cell r="DL263">
            <v>0</v>
          </cell>
          <cell r="DM263">
            <v>0</v>
          </cell>
          <cell r="DN263">
            <v>0</v>
          </cell>
          <cell r="DO263" t="str">
            <v>C22</v>
          </cell>
          <cell r="DP263">
            <v>0</v>
          </cell>
          <cell r="DQ263">
            <v>0</v>
          </cell>
          <cell r="DR263">
            <v>0</v>
          </cell>
          <cell r="DS263">
            <v>0</v>
          </cell>
          <cell r="DT263">
            <v>0</v>
          </cell>
          <cell r="DU263" t="str">
            <v>C23</v>
          </cell>
          <cell r="DV263">
            <v>0</v>
          </cell>
          <cell r="DW263">
            <v>0</v>
          </cell>
          <cell r="DX263">
            <v>0</v>
          </cell>
          <cell r="DY263">
            <v>0</v>
          </cell>
          <cell r="DZ263">
            <v>0</v>
          </cell>
          <cell r="EA263" t="str">
            <v>C24</v>
          </cell>
          <cell r="EB263">
            <v>0</v>
          </cell>
          <cell r="EC263">
            <v>0</v>
          </cell>
          <cell r="ED263">
            <v>0</v>
          </cell>
          <cell r="EE263">
            <v>0</v>
          </cell>
          <cell r="EF263">
            <v>0</v>
          </cell>
          <cell r="EG263" t="str">
            <v>C25</v>
          </cell>
          <cell r="EH263">
            <v>0</v>
          </cell>
          <cell r="EI263">
            <v>0</v>
          </cell>
          <cell r="EJ263">
            <v>0</v>
          </cell>
          <cell r="EK263">
            <v>0</v>
          </cell>
          <cell r="EL263">
            <v>0</v>
          </cell>
          <cell r="EM263" t="str">
            <v>C26</v>
          </cell>
          <cell r="EN263">
            <v>0</v>
          </cell>
          <cell r="EO263">
            <v>0</v>
          </cell>
          <cell r="EP263">
            <v>0</v>
          </cell>
          <cell r="EQ263">
            <v>0</v>
          </cell>
          <cell r="ER263">
            <v>0</v>
          </cell>
          <cell r="ES263" t="str">
            <v>C27</v>
          </cell>
          <cell r="ET263">
            <v>0</v>
          </cell>
          <cell r="EU263">
            <v>0</v>
          </cell>
          <cell r="EV263">
            <v>0</v>
          </cell>
          <cell r="EW263">
            <v>0</v>
          </cell>
          <cell r="EX263">
            <v>0</v>
          </cell>
          <cell r="EY263" t="str">
            <v>C31</v>
          </cell>
          <cell r="EZ263">
            <v>0</v>
          </cell>
          <cell r="FA263">
            <v>0</v>
          </cell>
          <cell r="FB263">
            <v>0</v>
          </cell>
          <cell r="FC263">
            <v>0</v>
          </cell>
          <cell r="FD263">
            <v>0</v>
          </cell>
          <cell r="FE263" t="str">
            <v>C32</v>
          </cell>
          <cell r="FF263">
            <v>0</v>
          </cell>
          <cell r="FG263">
            <v>0</v>
          </cell>
          <cell r="FH263">
            <v>0</v>
          </cell>
          <cell r="FI263">
            <v>0</v>
          </cell>
          <cell r="FJ263">
            <v>0</v>
          </cell>
          <cell r="FK263" t="str">
            <v>C33</v>
          </cell>
          <cell r="FL263">
            <v>0</v>
          </cell>
          <cell r="FM263">
            <v>0</v>
          </cell>
          <cell r="FN263">
            <v>0</v>
          </cell>
          <cell r="FO263">
            <v>0</v>
          </cell>
          <cell r="FP263">
            <v>0</v>
          </cell>
          <cell r="FQ263" t="str">
            <v>C34</v>
          </cell>
          <cell r="FR263">
            <v>0</v>
          </cell>
          <cell r="FS263">
            <v>0</v>
          </cell>
          <cell r="FT263">
            <v>0</v>
          </cell>
          <cell r="FU263">
            <v>0</v>
          </cell>
          <cell r="FV263">
            <v>0</v>
          </cell>
          <cell r="FW263" t="str">
            <v>C35</v>
          </cell>
          <cell r="FX263">
            <v>0</v>
          </cell>
          <cell r="FY263">
            <v>0</v>
          </cell>
          <cell r="FZ263">
            <v>0</v>
          </cell>
          <cell r="GA263">
            <v>0</v>
          </cell>
          <cell r="GB263">
            <v>0</v>
          </cell>
          <cell r="GC263" t="str">
            <v>C36</v>
          </cell>
          <cell r="GD263">
            <v>0</v>
          </cell>
          <cell r="GE263">
            <v>0</v>
          </cell>
          <cell r="GF263">
            <v>0</v>
          </cell>
          <cell r="GG263">
            <v>0</v>
          </cell>
          <cell r="GH263">
            <v>0</v>
          </cell>
          <cell r="GI263" t="str">
            <v>C37</v>
          </cell>
          <cell r="GJ263">
            <v>0</v>
          </cell>
          <cell r="GK263">
            <v>0</v>
          </cell>
          <cell r="GL263">
            <v>0</v>
          </cell>
          <cell r="GM263">
            <v>0</v>
          </cell>
          <cell r="GN263">
            <v>0</v>
          </cell>
          <cell r="GO263" t="str">
            <v>C38</v>
          </cell>
          <cell r="GP263">
            <v>0</v>
          </cell>
          <cell r="GQ263">
            <v>0</v>
          </cell>
          <cell r="GR263">
            <v>0</v>
          </cell>
          <cell r="GS263">
            <v>0</v>
          </cell>
          <cell r="GT263">
            <v>0</v>
          </cell>
          <cell r="GU263" t="str">
            <v>C39</v>
          </cell>
          <cell r="GV263">
            <v>0</v>
          </cell>
          <cell r="GW263">
            <v>0</v>
          </cell>
          <cell r="GX263">
            <v>0</v>
          </cell>
          <cell r="GY263">
            <v>0</v>
          </cell>
          <cell r="GZ263">
            <v>0</v>
          </cell>
          <cell r="HA263" t="str">
            <v>C310</v>
          </cell>
          <cell r="HB263">
            <v>0</v>
          </cell>
          <cell r="HG263" t="str">
            <v>C310</v>
          </cell>
          <cell r="HH263">
            <v>0</v>
          </cell>
          <cell r="HM263" t="str">
            <v/>
          </cell>
          <cell r="HN263" t="str">
            <v/>
          </cell>
          <cell r="HS263">
            <v>3304</v>
          </cell>
          <cell r="HT263" t="str">
            <v>PKN</v>
          </cell>
          <cell r="HU263">
            <v>0</v>
          </cell>
          <cell r="HV263" t="str">
            <v>IND</v>
          </cell>
          <cell r="HW263">
            <v>0</v>
          </cell>
          <cell r="HX263" t="str">
            <v>MAT-W</v>
          </cell>
          <cell r="HY263">
            <v>0</v>
          </cell>
          <cell r="HZ263" t="str">
            <v>SEJ-W</v>
          </cell>
          <cell r="IA263">
            <v>0</v>
          </cell>
          <cell r="IB263" t="str">
            <v>IGR-W</v>
          </cell>
          <cell r="IC263">
            <v>0</v>
          </cell>
          <cell r="ID263" t="str">
            <v>SBO</v>
          </cell>
          <cell r="IE263">
            <v>0</v>
          </cell>
          <cell r="IF263" t="str">
            <v>PJO</v>
          </cell>
          <cell r="IG263">
            <v>0</v>
          </cell>
          <cell r="IH263" t="str">
            <v>PRA</v>
          </cell>
          <cell r="II263">
            <v>0</v>
          </cell>
          <cell r="IJ263" t="str">
            <v>JAW</v>
          </cell>
          <cell r="IK263">
            <v>0</v>
          </cell>
          <cell r="IL263" t="str">
            <v>ARB</v>
          </cell>
          <cell r="IM263">
            <v>0</v>
          </cell>
          <cell r="IN263" t="str">
            <v>PKM</v>
          </cell>
          <cell r="IO263">
            <v>0</v>
          </cell>
          <cell r="IP263" t="str">
            <v>MAT-P</v>
          </cell>
          <cell r="IQ263">
            <v>0</v>
          </cell>
          <cell r="IR263" t="str">
            <v>BIO-P</v>
          </cell>
          <cell r="IS263">
            <v>0</v>
          </cell>
          <cell r="IT263" t="str">
            <v>FIS-P</v>
          </cell>
          <cell r="IU263">
            <v>0</v>
          </cell>
          <cell r="IV263" t="str">
            <v>KIM-P</v>
          </cell>
          <cell r="IW263">
            <v>0</v>
          </cell>
          <cell r="IX263" t="str">
            <v>EKO-L</v>
          </cell>
          <cell r="IY263">
            <v>0</v>
          </cell>
          <cell r="IZ263" t="str">
            <v>JEP-L</v>
          </cell>
          <cell r="JA263">
            <v>0</v>
          </cell>
        </row>
        <row r="264">
          <cell r="Q264">
            <v>261</v>
          </cell>
          <cell r="AB264">
            <v>261</v>
          </cell>
          <cell r="AC264">
            <v>30</v>
          </cell>
          <cell r="AD264">
            <v>3305</v>
          </cell>
          <cell r="AE264" t="str">
            <v>0008687313</v>
          </cell>
          <cell r="AF264" t="str">
            <v>SAFALA SAFITRI NAURI</v>
          </cell>
          <cell r="AG264" t="str">
            <v>P</v>
          </cell>
          <cell r="AH264" t="str">
            <v>10-AK.3</v>
          </cell>
          <cell r="AI264" t="str">
            <v>AGM</v>
          </cell>
          <cell r="AJ264">
            <v>0</v>
          </cell>
          <cell r="AK264">
            <v>0</v>
          </cell>
          <cell r="AL264">
            <v>0</v>
          </cell>
          <cell r="AM264">
            <v>0</v>
          </cell>
          <cell r="AN264">
            <v>0</v>
          </cell>
          <cell r="AO264" t="str">
            <v>PKN</v>
          </cell>
          <cell r="AP264">
            <v>0</v>
          </cell>
          <cell r="AQ264">
            <v>0</v>
          </cell>
          <cell r="AR264">
            <v>0</v>
          </cell>
          <cell r="AS264">
            <v>0</v>
          </cell>
          <cell r="AT264">
            <v>0</v>
          </cell>
          <cell r="AU264" t="str">
            <v>IND</v>
          </cell>
          <cell r="AV264">
            <v>0</v>
          </cell>
          <cell r="AW264">
            <v>0</v>
          </cell>
          <cell r="AX264">
            <v>0</v>
          </cell>
          <cell r="AY264">
            <v>0</v>
          </cell>
          <cell r="AZ264">
            <v>0</v>
          </cell>
          <cell r="BA264" t="str">
            <v>MAT</v>
          </cell>
          <cell r="BB264">
            <v>0</v>
          </cell>
          <cell r="BC264">
            <v>0</v>
          </cell>
          <cell r="BD264">
            <v>0</v>
          </cell>
          <cell r="BE264">
            <v>0</v>
          </cell>
          <cell r="BF264">
            <v>0</v>
          </cell>
          <cell r="BG264" t="str">
            <v>SEJ</v>
          </cell>
          <cell r="BH264">
            <v>0</v>
          </cell>
          <cell r="BI264">
            <v>0</v>
          </cell>
          <cell r="BJ264">
            <v>0</v>
          </cell>
          <cell r="BK264">
            <v>0</v>
          </cell>
          <cell r="BL264">
            <v>0</v>
          </cell>
          <cell r="BM264" t="str">
            <v>ING</v>
          </cell>
          <cell r="BN264">
            <v>0</v>
          </cell>
          <cell r="BO264">
            <v>0</v>
          </cell>
          <cell r="BP264">
            <v>0</v>
          </cell>
          <cell r="BQ264">
            <v>0</v>
          </cell>
          <cell r="BR264">
            <v>0</v>
          </cell>
          <cell r="BS264" t="str">
            <v>SBU</v>
          </cell>
          <cell r="BT264">
            <v>0</v>
          </cell>
          <cell r="BU264">
            <v>0</v>
          </cell>
          <cell r="BV264">
            <v>0</v>
          </cell>
          <cell r="BW264">
            <v>0</v>
          </cell>
          <cell r="BX264">
            <v>0</v>
          </cell>
          <cell r="BY264" t="str">
            <v>KWU</v>
          </cell>
          <cell r="BZ264">
            <v>0</v>
          </cell>
          <cell r="CA264">
            <v>0</v>
          </cell>
          <cell r="CB264">
            <v>0</v>
          </cell>
          <cell r="CC264">
            <v>0</v>
          </cell>
          <cell r="CD264">
            <v>0</v>
          </cell>
          <cell r="CE264" t="str">
            <v>POR</v>
          </cell>
          <cell r="CF264">
            <v>0</v>
          </cell>
          <cell r="CG264">
            <v>0</v>
          </cell>
          <cell r="CH264">
            <v>0</v>
          </cell>
          <cell r="CI264">
            <v>0</v>
          </cell>
          <cell r="CJ264">
            <v>0</v>
          </cell>
          <cell r="CK264" t="str">
            <v>JAW</v>
          </cell>
          <cell r="CL264">
            <v>0</v>
          </cell>
          <cell r="CM264">
            <v>0</v>
          </cell>
          <cell r="CN264">
            <v>0</v>
          </cell>
          <cell r="CO264">
            <v>0</v>
          </cell>
          <cell r="CP264">
            <v>0</v>
          </cell>
          <cell r="CQ264" t="str">
            <v>C11</v>
          </cell>
          <cell r="CR264">
            <v>0</v>
          </cell>
          <cell r="CS264">
            <v>0</v>
          </cell>
          <cell r="CT264">
            <v>0</v>
          </cell>
          <cell r="CU264">
            <v>0</v>
          </cell>
          <cell r="CV264">
            <v>0</v>
          </cell>
          <cell r="CW264" t="str">
            <v>C12</v>
          </cell>
          <cell r="CX264">
            <v>0</v>
          </cell>
          <cell r="CY264">
            <v>0</v>
          </cell>
          <cell r="CZ264">
            <v>0</v>
          </cell>
          <cell r="DA264">
            <v>0</v>
          </cell>
          <cell r="DB264">
            <v>0</v>
          </cell>
          <cell r="DC264" t="str">
            <v>C13</v>
          </cell>
          <cell r="DD264">
            <v>0</v>
          </cell>
          <cell r="DE264">
            <v>0</v>
          </cell>
          <cell r="DF264">
            <v>0</v>
          </cell>
          <cell r="DG264">
            <v>0</v>
          </cell>
          <cell r="DH264">
            <v>0</v>
          </cell>
          <cell r="DI264" t="str">
            <v>C21</v>
          </cell>
          <cell r="DJ264">
            <v>0</v>
          </cell>
          <cell r="DK264">
            <v>0</v>
          </cell>
          <cell r="DL264">
            <v>0</v>
          </cell>
          <cell r="DM264">
            <v>0</v>
          </cell>
          <cell r="DN264">
            <v>0</v>
          </cell>
          <cell r="DO264" t="str">
            <v>C22</v>
          </cell>
          <cell r="DP264">
            <v>0</v>
          </cell>
          <cell r="DQ264">
            <v>0</v>
          </cell>
          <cell r="DR264">
            <v>0</v>
          </cell>
          <cell r="DS264">
            <v>0</v>
          </cell>
          <cell r="DT264">
            <v>0</v>
          </cell>
          <cell r="DU264" t="str">
            <v>C23</v>
          </cell>
          <cell r="DV264">
            <v>0</v>
          </cell>
          <cell r="DW264">
            <v>0</v>
          </cell>
          <cell r="DX264">
            <v>0</v>
          </cell>
          <cell r="DY264">
            <v>0</v>
          </cell>
          <cell r="DZ264">
            <v>0</v>
          </cell>
          <cell r="EA264" t="str">
            <v>C24</v>
          </cell>
          <cell r="EB264">
            <v>0</v>
          </cell>
          <cell r="EC264">
            <v>0</v>
          </cell>
          <cell r="ED264">
            <v>0</v>
          </cell>
          <cell r="EE264">
            <v>0</v>
          </cell>
          <cell r="EF264">
            <v>0</v>
          </cell>
          <cell r="EG264" t="str">
            <v>C25</v>
          </cell>
          <cell r="EH264">
            <v>0</v>
          </cell>
          <cell r="EI264">
            <v>0</v>
          </cell>
          <cell r="EJ264">
            <v>0</v>
          </cell>
          <cell r="EK264">
            <v>0</v>
          </cell>
          <cell r="EL264">
            <v>0</v>
          </cell>
          <cell r="EM264" t="str">
            <v>C26</v>
          </cell>
          <cell r="EN264">
            <v>0</v>
          </cell>
          <cell r="EO264">
            <v>0</v>
          </cell>
          <cell r="EP264">
            <v>0</v>
          </cell>
          <cell r="EQ264">
            <v>0</v>
          </cell>
          <cell r="ER264">
            <v>0</v>
          </cell>
          <cell r="ES264" t="str">
            <v>C27</v>
          </cell>
          <cell r="ET264">
            <v>0</v>
          </cell>
          <cell r="EU264">
            <v>0</v>
          </cell>
          <cell r="EV264">
            <v>0</v>
          </cell>
          <cell r="EW264">
            <v>0</v>
          </cell>
          <cell r="EX264">
            <v>0</v>
          </cell>
          <cell r="EY264" t="str">
            <v>C31</v>
          </cell>
          <cell r="EZ264">
            <v>0</v>
          </cell>
          <cell r="FA264">
            <v>0</v>
          </cell>
          <cell r="FB264">
            <v>0</v>
          </cell>
          <cell r="FC264">
            <v>0</v>
          </cell>
          <cell r="FD264">
            <v>0</v>
          </cell>
          <cell r="FE264" t="str">
            <v>C32</v>
          </cell>
          <cell r="FF264">
            <v>0</v>
          </cell>
          <cell r="FG264">
            <v>0</v>
          </cell>
          <cell r="FH264">
            <v>0</v>
          </cell>
          <cell r="FI264">
            <v>0</v>
          </cell>
          <cell r="FJ264">
            <v>0</v>
          </cell>
          <cell r="FK264" t="str">
            <v>C33</v>
          </cell>
          <cell r="FL264">
            <v>0</v>
          </cell>
          <cell r="FM264">
            <v>0</v>
          </cell>
          <cell r="FN264">
            <v>0</v>
          </cell>
          <cell r="FO264">
            <v>0</v>
          </cell>
          <cell r="FP264">
            <v>0</v>
          </cell>
          <cell r="FQ264" t="str">
            <v>C34</v>
          </cell>
          <cell r="FR264">
            <v>0</v>
          </cell>
          <cell r="FS264">
            <v>0</v>
          </cell>
          <cell r="FT264">
            <v>0</v>
          </cell>
          <cell r="FU264">
            <v>0</v>
          </cell>
          <cell r="FV264">
            <v>0</v>
          </cell>
          <cell r="FW264" t="str">
            <v>C35</v>
          </cell>
          <cell r="FX264">
            <v>0</v>
          </cell>
          <cell r="FY264">
            <v>0</v>
          </cell>
          <cell r="FZ264">
            <v>0</v>
          </cell>
          <cell r="GA264">
            <v>0</v>
          </cell>
          <cell r="GB264">
            <v>0</v>
          </cell>
          <cell r="GC264" t="str">
            <v>C36</v>
          </cell>
          <cell r="GD264">
            <v>0</v>
          </cell>
          <cell r="GE264">
            <v>0</v>
          </cell>
          <cell r="GF264">
            <v>0</v>
          </cell>
          <cell r="GG264">
            <v>0</v>
          </cell>
          <cell r="GH264">
            <v>0</v>
          </cell>
          <cell r="GI264" t="str">
            <v>C37</v>
          </cell>
          <cell r="GJ264">
            <v>0</v>
          </cell>
          <cell r="GK264">
            <v>0</v>
          </cell>
          <cell r="GL264">
            <v>0</v>
          </cell>
          <cell r="GM264">
            <v>0</v>
          </cell>
          <cell r="GN264">
            <v>0</v>
          </cell>
          <cell r="GO264" t="str">
            <v>C38</v>
          </cell>
          <cell r="GP264">
            <v>0</v>
          </cell>
          <cell r="GQ264">
            <v>0</v>
          </cell>
          <cell r="GR264">
            <v>0</v>
          </cell>
          <cell r="GS264">
            <v>0</v>
          </cell>
          <cell r="GT264">
            <v>0</v>
          </cell>
          <cell r="GU264" t="str">
            <v>C39</v>
          </cell>
          <cell r="GV264">
            <v>0</v>
          </cell>
          <cell r="GW264">
            <v>0</v>
          </cell>
          <cell r="GX264">
            <v>0</v>
          </cell>
          <cell r="GY264">
            <v>0</v>
          </cell>
          <cell r="GZ264">
            <v>0</v>
          </cell>
          <cell r="HA264" t="str">
            <v>C310</v>
          </cell>
          <cell r="HB264">
            <v>0</v>
          </cell>
          <cell r="HG264" t="str">
            <v>C310</v>
          </cell>
          <cell r="HH264">
            <v>0</v>
          </cell>
          <cell r="HM264" t="str">
            <v/>
          </cell>
          <cell r="HN264" t="str">
            <v/>
          </cell>
          <cell r="HS264">
            <v>3305</v>
          </cell>
          <cell r="HT264" t="str">
            <v>PKN</v>
          </cell>
          <cell r="HU264">
            <v>0</v>
          </cell>
          <cell r="HV264" t="str">
            <v>IND</v>
          </cell>
          <cell r="HW264">
            <v>0</v>
          </cell>
          <cell r="HX264" t="str">
            <v>MAT-W</v>
          </cell>
          <cell r="HY264">
            <v>0</v>
          </cell>
          <cell r="HZ264" t="str">
            <v>SEJ-W</v>
          </cell>
          <cell r="IA264">
            <v>0</v>
          </cell>
          <cell r="IB264" t="str">
            <v>IGR-W</v>
          </cell>
          <cell r="IC264">
            <v>0</v>
          </cell>
          <cell r="ID264" t="str">
            <v>SBO</v>
          </cell>
          <cell r="IE264">
            <v>0</v>
          </cell>
          <cell r="IF264" t="str">
            <v>PJO</v>
          </cell>
          <cell r="IG264">
            <v>0</v>
          </cell>
          <cell r="IH264" t="str">
            <v>PRA</v>
          </cell>
          <cell r="II264">
            <v>0</v>
          </cell>
          <cell r="IJ264" t="str">
            <v>JAW</v>
          </cell>
          <cell r="IK264">
            <v>0</v>
          </cell>
          <cell r="IL264" t="str">
            <v>ARB</v>
          </cell>
          <cell r="IM264">
            <v>0</v>
          </cell>
          <cell r="IN264" t="str">
            <v>PKM</v>
          </cell>
          <cell r="IO264">
            <v>0</v>
          </cell>
          <cell r="IP264" t="str">
            <v>MAT-P</v>
          </cell>
          <cell r="IQ264">
            <v>0</v>
          </cell>
          <cell r="IR264" t="str">
            <v>BIO-P</v>
          </cell>
          <cell r="IS264">
            <v>0</v>
          </cell>
          <cell r="IT264" t="str">
            <v>FIS-P</v>
          </cell>
          <cell r="IU264">
            <v>0</v>
          </cell>
          <cell r="IV264" t="str">
            <v>KIM-P</v>
          </cell>
          <cell r="IW264">
            <v>0</v>
          </cell>
          <cell r="IX264" t="str">
            <v>EKO-L</v>
          </cell>
          <cell r="IY264">
            <v>0</v>
          </cell>
          <cell r="IZ264" t="str">
            <v>JEP-L</v>
          </cell>
          <cell r="JA264">
            <v>0</v>
          </cell>
        </row>
        <row r="265">
          <cell r="Q265">
            <v>262</v>
          </cell>
          <cell r="AB265">
            <v>262</v>
          </cell>
          <cell r="AC265">
            <v>31</v>
          </cell>
          <cell r="AD265">
            <v>3306</v>
          </cell>
          <cell r="AE265" t="str">
            <v>0000958650</v>
          </cell>
          <cell r="AF265" t="str">
            <v>SAFIK ALWANI</v>
          </cell>
          <cell r="AG265" t="str">
            <v>L</v>
          </cell>
          <cell r="AH265" t="str">
            <v>10-AK.3</v>
          </cell>
          <cell r="AI265" t="str">
            <v>AGM</v>
          </cell>
          <cell r="AJ265">
            <v>0</v>
          </cell>
          <cell r="AK265">
            <v>0</v>
          </cell>
          <cell r="AL265">
            <v>0</v>
          </cell>
          <cell r="AM265">
            <v>0</v>
          </cell>
          <cell r="AN265">
            <v>0</v>
          </cell>
          <cell r="AO265" t="str">
            <v>PKN</v>
          </cell>
          <cell r="AP265">
            <v>0</v>
          </cell>
          <cell r="AQ265">
            <v>0</v>
          </cell>
          <cell r="AR265">
            <v>0</v>
          </cell>
          <cell r="AS265">
            <v>0</v>
          </cell>
          <cell r="AT265">
            <v>0</v>
          </cell>
          <cell r="AU265" t="str">
            <v>IND</v>
          </cell>
          <cell r="AV265">
            <v>0</v>
          </cell>
          <cell r="AW265">
            <v>0</v>
          </cell>
          <cell r="AX265">
            <v>0</v>
          </cell>
          <cell r="AY265">
            <v>0</v>
          </cell>
          <cell r="AZ265">
            <v>0</v>
          </cell>
          <cell r="BA265" t="str">
            <v>MAT</v>
          </cell>
          <cell r="BB265">
            <v>0</v>
          </cell>
          <cell r="BC265">
            <v>0</v>
          </cell>
          <cell r="BD265">
            <v>0</v>
          </cell>
          <cell r="BE265">
            <v>0</v>
          </cell>
          <cell r="BF265">
            <v>0</v>
          </cell>
          <cell r="BG265" t="str">
            <v>SEJ</v>
          </cell>
          <cell r="BH265">
            <v>0</v>
          </cell>
          <cell r="BI265">
            <v>0</v>
          </cell>
          <cell r="BJ265">
            <v>0</v>
          </cell>
          <cell r="BK265">
            <v>0</v>
          </cell>
          <cell r="BL265">
            <v>0</v>
          </cell>
          <cell r="BM265" t="str">
            <v>ING</v>
          </cell>
          <cell r="BN265">
            <v>0</v>
          </cell>
          <cell r="BO265">
            <v>0</v>
          </cell>
          <cell r="BP265">
            <v>0</v>
          </cell>
          <cell r="BQ265">
            <v>0</v>
          </cell>
          <cell r="BR265">
            <v>0</v>
          </cell>
          <cell r="BS265" t="str">
            <v>SBU</v>
          </cell>
          <cell r="BT265">
            <v>0</v>
          </cell>
          <cell r="BU265">
            <v>0</v>
          </cell>
          <cell r="BV265">
            <v>0</v>
          </cell>
          <cell r="BW265">
            <v>0</v>
          </cell>
          <cell r="BX265">
            <v>0</v>
          </cell>
          <cell r="BY265" t="str">
            <v>KWU</v>
          </cell>
          <cell r="BZ265">
            <v>0</v>
          </cell>
          <cell r="CA265">
            <v>0</v>
          </cell>
          <cell r="CB265">
            <v>0</v>
          </cell>
          <cell r="CC265">
            <v>0</v>
          </cell>
          <cell r="CD265">
            <v>0</v>
          </cell>
          <cell r="CE265" t="str">
            <v>POR</v>
          </cell>
          <cell r="CF265">
            <v>0</v>
          </cell>
          <cell r="CG265">
            <v>0</v>
          </cell>
          <cell r="CH265">
            <v>0</v>
          </cell>
          <cell r="CI265">
            <v>0</v>
          </cell>
          <cell r="CJ265">
            <v>0</v>
          </cell>
          <cell r="CK265" t="str">
            <v>JAW</v>
          </cell>
          <cell r="CL265">
            <v>0</v>
          </cell>
          <cell r="CM265">
            <v>0</v>
          </cell>
          <cell r="CN265">
            <v>0</v>
          </cell>
          <cell r="CO265">
            <v>0</v>
          </cell>
          <cell r="CP265">
            <v>0</v>
          </cell>
          <cell r="CQ265" t="str">
            <v>C11</v>
          </cell>
          <cell r="CR265">
            <v>0</v>
          </cell>
          <cell r="CS265">
            <v>0</v>
          </cell>
          <cell r="CT265">
            <v>0</v>
          </cell>
          <cell r="CU265">
            <v>0</v>
          </cell>
          <cell r="CV265">
            <v>0</v>
          </cell>
          <cell r="CW265" t="str">
            <v>C12</v>
          </cell>
          <cell r="CX265">
            <v>0</v>
          </cell>
          <cell r="CY265">
            <v>0</v>
          </cell>
          <cell r="CZ265">
            <v>0</v>
          </cell>
          <cell r="DA265">
            <v>0</v>
          </cell>
          <cell r="DB265">
            <v>0</v>
          </cell>
          <cell r="DC265" t="str">
            <v>C13</v>
          </cell>
          <cell r="DD265">
            <v>0</v>
          </cell>
          <cell r="DE265">
            <v>0</v>
          </cell>
          <cell r="DF265">
            <v>0</v>
          </cell>
          <cell r="DG265">
            <v>0</v>
          </cell>
          <cell r="DH265">
            <v>0</v>
          </cell>
          <cell r="DI265" t="str">
            <v>C21</v>
          </cell>
          <cell r="DJ265">
            <v>0</v>
          </cell>
          <cell r="DK265">
            <v>0</v>
          </cell>
          <cell r="DL265">
            <v>0</v>
          </cell>
          <cell r="DM265">
            <v>0</v>
          </cell>
          <cell r="DN265">
            <v>0</v>
          </cell>
          <cell r="DO265" t="str">
            <v>C22</v>
          </cell>
          <cell r="DP265">
            <v>0</v>
          </cell>
          <cell r="DQ265">
            <v>0</v>
          </cell>
          <cell r="DR265">
            <v>0</v>
          </cell>
          <cell r="DS265">
            <v>0</v>
          </cell>
          <cell r="DT265">
            <v>0</v>
          </cell>
          <cell r="DU265" t="str">
            <v>C23</v>
          </cell>
          <cell r="DV265">
            <v>0</v>
          </cell>
          <cell r="DW265">
            <v>0</v>
          </cell>
          <cell r="DX265">
            <v>0</v>
          </cell>
          <cell r="DY265">
            <v>0</v>
          </cell>
          <cell r="DZ265">
            <v>0</v>
          </cell>
          <cell r="EA265" t="str">
            <v>C24</v>
          </cell>
          <cell r="EB265">
            <v>0</v>
          </cell>
          <cell r="EC265">
            <v>0</v>
          </cell>
          <cell r="ED265">
            <v>0</v>
          </cell>
          <cell r="EE265">
            <v>0</v>
          </cell>
          <cell r="EF265">
            <v>0</v>
          </cell>
          <cell r="EG265" t="str">
            <v>C25</v>
          </cell>
          <cell r="EH265">
            <v>0</v>
          </cell>
          <cell r="EI265">
            <v>0</v>
          </cell>
          <cell r="EJ265">
            <v>0</v>
          </cell>
          <cell r="EK265">
            <v>0</v>
          </cell>
          <cell r="EL265">
            <v>0</v>
          </cell>
          <cell r="EM265" t="str">
            <v>C26</v>
          </cell>
          <cell r="EN265">
            <v>0</v>
          </cell>
          <cell r="EO265">
            <v>0</v>
          </cell>
          <cell r="EP265">
            <v>0</v>
          </cell>
          <cell r="EQ265">
            <v>0</v>
          </cell>
          <cell r="ER265">
            <v>0</v>
          </cell>
          <cell r="ES265" t="str">
            <v>C27</v>
          </cell>
          <cell r="ET265">
            <v>0</v>
          </cell>
          <cell r="EU265">
            <v>0</v>
          </cell>
          <cell r="EV265">
            <v>0</v>
          </cell>
          <cell r="EW265">
            <v>0</v>
          </cell>
          <cell r="EX265">
            <v>0</v>
          </cell>
          <cell r="EY265" t="str">
            <v>C31</v>
          </cell>
          <cell r="EZ265">
            <v>0</v>
          </cell>
          <cell r="FA265">
            <v>0</v>
          </cell>
          <cell r="FB265">
            <v>0</v>
          </cell>
          <cell r="FC265">
            <v>0</v>
          </cell>
          <cell r="FD265">
            <v>0</v>
          </cell>
          <cell r="FE265" t="str">
            <v>C32</v>
          </cell>
          <cell r="FF265">
            <v>0</v>
          </cell>
          <cell r="FG265">
            <v>0</v>
          </cell>
          <cell r="FH265">
            <v>0</v>
          </cell>
          <cell r="FI265">
            <v>0</v>
          </cell>
          <cell r="FJ265">
            <v>0</v>
          </cell>
          <cell r="FK265" t="str">
            <v>C33</v>
          </cell>
          <cell r="FL265">
            <v>0</v>
          </cell>
          <cell r="FM265">
            <v>0</v>
          </cell>
          <cell r="FN265">
            <v>0</v>
          </cell>
          <cell r="FO265">
            <v>0</v>
          </cell>
          <cell r="FP265">
            <v>0</v>
          </cell>
          <cell r="FQ265" t="str">
            <v>C34</v>
          </cell>
          <cell r="FR265">
            <v>0</v>
          </cell>
          <cell r="FS265">
            <v>0</v>
          </cell>
          <cell r="FT265">
            <v>0</v>
          </cell>
          <cell r="FU265">
            <v>0</v>
          </cell>
          <cell r="FV265">
            <v>0</v>
          </cell>
          <cell r="FW265" t="str">
            <v>C35</v>
          </cell>
          <cell r="FX265">
            <v>0</v>
          </cell>
          <cell r="FY265">
            <v>0</v>
          </cell>
          <cell r="FZ265">
            <v>0</v>
          </cell>
          <cell r="GA265">
            <v>0</v>
          </cell>
          <cell r="GB265">
            <v>0</v>
          </cell>
          <cell r="GC265" t="str">
            <v>C36</v>
          </cell>
          <cell r="GD265">
            <v>0</v>
          </cell>
          <cell r="GE265">
            <v>0</v>
          </cell>
          <cell r="GF265">
            <v>0</v>
          </cell>
          <cell r="GG265">
            <v>0</v>
          </cell>
          <cell r="GH265">
            <v>0</v>
          </cell>
          <cell r="GI265" t="str">
            <v>C37</v>
          </cell>
          <cell r="GJ265">
            <v>0</v>
          </cell>
          <cell r="GK265">
            <v>0</v>
          </cell>
          <cell r="GL265">
            <v>0</v>
          </cell>
          <cell r="GM265">
            <v>0</v>
          </cell>
          <cell r="GN265">
            <v>0</v>
          </cell>
          <cell r="GO265" t="str">
            <v>C38</v>
          </cell>
          <cell r="GP265">
            <v>0</v>
          </cell>
          <cell r="GQ265">
            <v>0</v>
          </cell>
          <cell r="GR265">
            <v>0</v>
          </cell>
          <cell r="GS265">
            <v>0</v>
          </cell>
          <cell r="GT265">
            <v>0</v>
          </cell>
          <cell r="GU265" t="str">
            <v>C39</v>
          </cell>
          <cell r="GV265">
            <v>0</v>
          </cell>
          <cell r="GW265">
            <v>0</v>
          </cell>
          <cell r="GX265">
            <v>0</v>
          </cell>
          <cell r="GY265">
            <v>0</v>
          </cell>
          <cell r="GZ265">
            <v>0</v>
          </cell>
          <cell r="HA265" t="str">
            <v>C310</v>
          </cell>
          <cell r="HB265">
            <v>0</v>
          </cell>
          <cell r="HG265" t="str">
            <v>C310</v>
          </cell>
          <cell r="HH265">
            <v>0</v>
          </cell>
          <cell r="HM265" t="str">
            <v/>
          </cell>
          <cell r="HN265" t="str">
            <v/>
          </cell>
          <cell r="HS265">
            <v>3306</v>
          </cell>
          <cell r="HT265" t="str">
            <v>PKN</v>
          </cell>
          <cell r="HU265">
            <v>0</v>
          </cell>
          <cell r="HV265" t="str">
            <v>IND</v>
          </cell>
          <cell r="HW265">
            <v>0</v>
          </cell>
          <cell r="HX265" t="str">
            <v>MAT-W</v>
          </cell>
          <cell r="HY265">
            <v>0</v>
          </cell>
          <cell r="HZ265" t="str">
            <v>SEJ-W</v>
          </cell>
          <cell r="IA265">
            <v>0</v>
          </cell>
          <cell r="IB265" t="str">
            <v>IGR-W</v>
          </cell>
          <cell r="IC265">
            <v>0</v>
          </cell>
          <cell r="ID265" t="str">
            <v>SBO</v>
          </cell>
          <cell r="IE265">
            <v>0</v>
          </cell>
          <cell r="IF265" t="str">
            <v>PJO</v>
          </cell>
          <cell r="IG265">
            <v>0</v>
          </cell>
          <cell r="IH265" t="str">
            <v>PRA</v>
          </cell>
          <cell r="II265">
            <v>0</v>
          </cell>
          <cell r="IJ265" t="str">
            <v>JAW</v>
          </cell>
          <cell r="IK265">
            <v>0</v>
          </cell>
          <cell r="IL265" t="str">
            <v>ARB</v>
          </cell>
          <cell r="IM265">
            <v>0</v>
          </cell>
          <cell r="IN265" t="str">
            <v>PKM</v>
          </cell>
          <cell r="IO265">
            <v>0</v>
          </cell>
          <cell r="IP265" t="str">
            <v>MAT-P</v>
          </cell>
          <cell r="IQ265">
            <v>0</v>
          </cell>
          <cell r="IR265" t="str">
            <v>BIO-P</v>
          </cell>
          <cell r="IS265">
            <v>0</v>
          </cell>
          <cell r="IT265" t="str">
            <v>FIS-P</v>
          </cell>
          <cell r="IU265">
            <v>0</v>
          </cell>
          <cell r="IV265" t="str">
            <v>KIM-P</v>
          </cell>
          <cell r="IW265">
            <v>0</v>
          </cell>
          <cell r="IX265" t="str">
            <v>EKO-L</v>
          </cell>
          <cell r="IY265">
            <v>0</v>
          </cell>
          <cell r="IZ265" t="str">
            <v>JEP-L</v>
          </cell>
          <cell r="JA265">
            <v>0</v>
          </cell>
        </row>
        <row r="266">
          <cell r="Q266">
            <v>263</v>
          </cell>
          <cell r="AB266">
            <v>263</v>
          </cell>
          <cell r="AC266">
            <v>32</v>
          </cell>
          <cell r="AD266">
            <v>3307</v>
          </cell>
          <cell r="AF266" t="str">
            <v>SAMSUL ANWAR</v>
          </cell>
          <cell r="AG266" t="str">
            <v>L</v>
          </cell>
          <cell r="AH266" t="str">
            <v>10-AK.3</v>
          </cell>
          <cell r="AI266" t="str">
            <v>AGM</v>
          </cell>
          <cell r="AJ266">
            <v>0</v>
          </cell>
          <cell r="AK266">
            <v>0</v>
          </cell>
          <cell r="AL266">
            <v>0</v>
          </cell>
          <cell r="AM266">
            <v>0</v>
          </cell>
          <cell r="AN266">
            <v>0</v>
          </cell>
          <cell r="AO266" t="str">
            <v>PKN</v>
          </cell>
          <cell r="AP266">
            <v>0</v>
          </cell>
          <cell r="AQ266">
            <v>0</v>
          </cell>
          <cell r="AR266">
            <v>0</v>
          </cell>
          <cell r="AS266">
            <v>0</v>
          </cell>
          <cell r="AT266">
            <v>0</v>
          </cell>
          <cell r="AU266" t="str">
            <v>IND</v>
          </cell>
          <cell r="AV266">
            <v>0</v>
          </cell>
          <cell r="AW266">
            <v>0</v>
          </cell>
          <cell r="AX266">
            <v>0</v>
          </cell>
          <cell r="AY266">
            <v>0</v>
          </cell>
          <cell r="AZ266">
            <v>0</v>
          </cell>
          <cell r="BA266" t="str">
            <v>MAT</v>
          </cell>
          <cell r="BB266">
            <v>0</v>
          </cell>
          <cell r="BC266">
            <v>0</v>
          </cell>
          <cell r="BD266">
            <v>0</v>
          </cell>
          <cell r="BE266">
            <v>0</v>
          </cell>
          <cell r="BF266">
            <v>0</v>
          </cell>
          <cell r="BG266" t="str">
            <v>SEJ</v>
          </cell>
          <cell r="BH266">
            <v>0</v>
          </cell>
          <cell r="BI266">
            <v>0</v>
          </cell>
          <cell r="BJ266">
            <v>0</v>
          </cell>
          <cell r="BK266">
            <v>0</v>
          </cell>
          <cell r="BL266">
            <v>0</v>
          </cell>
          <cell r="BM266" t="str">
            <v>ING</v>
          </cell>
          <cell r="BN266">
            <v>0</v>
          </cell>
          <cell r="BO266">
            <v>0</v>
          </cell>
          <cell r="BP266">
            <v>0</v>
          </cell>
          <cell r="BQ266">
            <v>0</v>
          </cell>
          <cell r="BR266">
            <v>0</v>
          </cell>
          <cell r="BS266" t="str">
            <v>SBU</v>
          </cell>
          <cell r="BT266">
            <v>0</v>
          </cell>
          <cell r="BU266">
            <v>0</v>
          </cell>
          <cell r="BV266">
            <v>0</v>
          </cell>
          <cell r="BW266">
            <v>0</v>
          </cell>
          <cell r="BX266">
            <v>0</v>
          </cell>
          <cell r="BY266" t="str">
            <v>KWU</v>
          </cell>
          <cell r="BZ266">
            <v>0</v>
          </cell>
          <cell r="CA266">
            <v>0</v>
          </cell>
          <cell r="CB266">
            <v>0</v>
          </cell>
          <cell r="CC266">
            <v>0</v>
          </cell>
          <cell r="CD266">
            <v>0</v>
          </cell>
          <cell r="CE266" t="str">
            <v>POR</v>
          </cell>
          <cell r="CF266">
            <v>0</v>
          </cell>
          <cell r="CG266">
            <v>0</v>
          </cell>
          <cell r="CH266">
            <v>0</v>
          </cell>
          <cell r="CI266">
            <v>0</v>
          </cell>
          <cell r="CJ266">
            <v>0</v>
          </cell>
          <cell r="CK266" t="str">
            <v>JAW</v>
          </cell>
          <cell r="CL266">
            <v>0</v>
          </cell>
          <cell r="CM266">
            <v>0</v>
          </cell>
          <cell r="CN266">
            <v>0</v>
          </cell>
          <cell r="CO266">
            <v>0</v>
          </cell>
          <cell r="CP266">
            <v>0</v>
          </cell>
          <cell r="CQ266" t="str">
            <v>C11</v>
          </cell>
          <cell r="CR266">
            <v>0</v>
          </cell>
          <cell r="CS266">
            <v>0</v>
          </cell>
          <cell r="CT266">
            <v>0</v>
          </cell>
          <cell r="CU266">
            <v>0</v>
          </cell>
          <cell r="CV266">
            <v>0</v>
          </cell>
          <cell r="CW266" t="str">
            <v>C12</v>
          </cell>
          <cell r="CX266">
            <v>0</v>
          </cell>
          <cell r="CY266">
            <v>0</v>
          </cell>
          <cell r="CZ266">
            <v>0</v>
          </cell>
          <cell r="DA266">
            <v>0</v>
          </cell>
          <cell r="DB266">
            <v>0</v>
          </cell>
          <cell r="DC266" t="str">
            <v>C13</v>
          </cell>
          <cell r="DD266">
            <v>0</v>
          </cell>
          <cell r="DE266">
            <v>0</v>
          </cell>
          <cell r="DF266">
            <v>0</v>
          </cell>
          <cell r="DG266">
            <v>0</v>
          </cell>
          <cell r="DH266">
            <v>0</v>
          </cell>
          <cell r="DI266" t="str">
            <v>C21</v>
          </cell>
          <cell r="DJ266">
            <v>0</v>
          </cell>
          <cell r="DK266">
            <v>0</v>
          </cell>
          <cell r="DL266">
            <v>0</v>
          </cell>
          <cell r="DM266">
            <v>0</v>
          </cell>
          <cell r="DN266">
            <v>0</v>
          </cell>
          <cell r="DO266" t="str">
            <v>C22</v>
          </cell>
          <cell r="DP266">
            <v>0</v>
          </cell>
          <cell r="DQ266">
            <v>0</v>
          </cell>
          <cell r="DR266">
            <v>0</v>
          </cell>
          <cell r="DS266">
            <v>0</v>
          </cell>
          <cell r="DT266">
            <v>0</v>
          </cell>
          <cell r="DU266" t="str">
            <v>C23</v>
          </cell>
          <cell r="DV266">
            <v>0</v>
          </cell>
          <cell r="DW266">
            <v>0</v>
          </cell>
          <cell r="DX266">
            <v>0</v>
          </cell>
          <cell r="DY266">
            <v>0</v>
          </cell>
          <cell r="DZ266">
            <v>0</v>
          </cell>
          <cell r="EA266" t="str">
            <v>C24</v>
          </cell>
          <cell r="EB266">
            <v>0</v>
          </cell>
          <cell r="EC266">
            <v>0</v>
          </cell>
          <cell r="ED266">
            <v>0</v>
          </cell>
          <cell r="EE266">
            <v>0</v>
          </cell>
          <cell r="EF266">
            <v>0</v>
          </cell>
          <cell r="EG266" t="str">
            <v>C25</v>
          </cell>
          <cell r="EH266">
            <v>0</v>
          </cell>
          <cell r="EI266">
            <v>0</v>
          </cell>
          <cell r="EJ266">
            <v>0</v>
          </cell>
          <cell r="EK266">
            <v>0</v>
          </cell>
          <cell r="EL266">
            <v>0</v>
          </cell>
          <cell r="EM266" t="str">
            <v>C26</v>
          </cell>
          <cell r="EN266">
            <v>0</v>
          </cell>
          <cell r="EO266">
            <v>0</v>
          </cell>
          <cell r="EP266">
            <v>0</v>
          </cell>
          <cell r="EQ266">
            <v>0</v>
          </cell>
          <cell r="ER266">
            <v>0</v>
          </cell>
          <cell r="ES266" t="str">
            <v>C27</v>
          </cell>
          <cell r="ET266">
            <v>0</v>
          </cell>
          <cell r="EU266">
            <v>0</v>
          </cell>
          <cell r="EV266">
            <v>0</v>
          </cell>
          <cell r="EW266">
            <v>0</v>
          </cell>
          <cell r="EX266">
            <v>0</v>
          </cell>
          <cell r="EY266" t="str">
            <v>C31</v>
          </cell>
          <cell r="EZ266">
            <v>0</v>
          </cell>
          <cell r="FA266">
            <v>0</v>
          </cell>
          <cell r="FB266">
            <v>0</v>
          </cell>
          <cell r="FC266">
            <v>0</v>
          </cell>
          <cell r="FD266">
            <v>0</v>
          </cell>
          <cell r="FE266" t="str">
            <v>C32</v>
          </cell>
          <cell r="FF266">
            <v>0</v>
          </cell>
          <cell r="FG266">
            <v>0</v>
          </cell>
          <cell r="FH266">
            <v>0</v>
          </cell>
          <cell r="FI266">
            <v>0</v>
          </cell>
          <cell r="FJ266">
            <v>0</v>
          </cell>
          <cell r="FK266" t="str">
            <v>C33</v>
          </cell>
          <cell r="FL266">
            <v>0</v>
          </cell>
          <cell r="FM266">
            <v>0</v>
          </cell>
          <cell r="FN266">
            <v>0</v>
          </cell>
          <cell r="FO266">
            <v>0</v>
          </cell>
          <cell r="FP266">
            <v>0</v>
          </cell>
          <cell r="FQ266" t="str">
            <v>C34</v>
          </cell>
          <cell r="FR266">
            <v>0</v>
          </cell>
          <cell r="FS266">
            <v>0</v>
          </cell>
          <cell r="FT266">
            <v>0</v>
          </cell>
          <cell r="FU266">
            <v>0</v>
          </cell>
          <cell r="FV266">
            <v>0</v>
          </cell>
          <cell r="FW266" t="str">
            <v>C35</v>
          </cell>
          <cell r="FX266">
            <v>0</v>
          </cell>
          <cell r="FY266">
            <v>0</v>
          </cell>
          <cell r="FZ266">
            <v>0</v>
          </cell>
          <cell r="GA266">
            <v>0</v>
          </cell>
          <cell r="GB266">
            <v>0</v>
          </cell>
          <cell r="GC266" t="str">
            <v>C36</v>
          </cell>
          <cell r="GD266">
            <v>0</v>
          </cell>
          <cell r="GE266">
            <v>0</v>
          </cell>
          <cell r="GF266">
            <v>0</v>
          </cell>
          <cell r="GG266">
            <v>0</v>
          </cell>
          <cell r="GH266">
            <v>0</v>
          </cell>
          <cell r="GI266" t="str">
            <v>C37</v>
          </cell>
          <cell r="GJ266">
            <v>0</v>
          </cell>
          <cell r="GK266">
            <v>0</v>
          </cell>
          <cell r="GL266">
            <v>0</v>
          </cell>
          <cell r="GM266">
            <v>0</v>
          </cell>
          <cell r="GN266">
            <v>0</v>
          </cell>
          <cell r="GO266" t="str">
            <v>C38</v>
          </cell>
          <cell r="GP266">
            <v>0</v>
          </cell>
          <cell r="GQ266">
            <v>0</v>
          </cell>
          <cell r="GR266">
            <v>0</v>
          </cell>
          <cell r="GS266">
            <v>0</v>
          </cell>
          <cell r="GT266">
            <v>0</v>
          </cell>
          <cell r="GU266" t="str">
            <v>C39</v>
          </cell>
          <cell r="GV266">
            <v>0</v>
          </cell>
          <cell r="GW266">
            <v>0</v>
          </cell>
          <cell r="GX266">
            <v>0</v>
          </cell>
          <cell r="GY266">
            <v>0</v>
          </cell>
          <cell r="GZ266">
            <v>0</v>
          </cell>
          <cell r="HA266" t="str">
            <v>C310</v>
          </cell>
          <cell r="HB266">
            <v>0</v>
          </cell>
          <cell r="HG266" t="str">
            <v>C310</v>
          </cell>
          <cell r="HH266">
            <v>0</v>
          </cell>
          <cell r="HM266" t="str">
            <v/>
          </cell>
          <cell r="HN266" t="str">
            <v/>
          </cell>
          <cell r="HS266">
            <v>3307</v>
          </cell>
          <cell r="HT266" t="str">
            <v>PKN</v>
          </cell>
          <cell r="HU266">
            <v>0</v>
          </cell>
          <cell r="HV266" t="str">
            <v>IND</v>
          </cell>
          <cell r="HW266">
            <v>0</v>
          </cell>
          <cell r="HX266" t="str">
            <v>MAT-W</v>
          </cell>
          <cell r="HY266">
            <v>0</v>
          </cell>
          <cell r="HZ266" t="str">
            <v>SEJ-W</v>
          </cell>
          <cell r="IA266">
            <v>0</v>
          </cell>
          <cell r="IB266" t="str">
            <v>IGR-W</v>
          </cell>
          <cell r="IC266">
            <v>0</v>
          </cell>
          <cell r="ID266" t="str">
            <v>SBO</v>
          </cell>
          <cell r="IE266">
            <v>0</v>
          </cell>
          <cell r="IF266" t="str">
            <v>PJO</v>
          </cell>
          <cell r="IG266">
            <v>0</v>
          </cell>
          <cell r="IH266" t="str">
            <v>PRA</v>
          </cell>
          <cell r="II266">
            <v>0</v>
          </cell>
          <cell r="IJ266" t="str">
            <v>JAW</v>
          </cell>
          <cell r="IK266">
            <v>0</v>
          </cell>
          <cell r="IL266" t="str">
            <v>ARB</v>
          </cell>
          <cell r="IM266">
            <v>0</v>
          </cell>
          <cell r="IN266" t="str">
            <v>PKM</v>
          </cell>
          <cell r="IO266">
            <v>0</v>
          </cell>
          <cell r="IP266" t="str">
            <v>MAT-P</v>
          </cell>
          <cell r="IQ266">
            <v>0</v>
          </cell>
          <cell r="IR266" t="str">
            <v>BIO-P</v>
          </cell>
          <cell r="IS266">
            <v>0</v>
          </cell>
          <cell r="IT266" t="str">
            <v>FIS-P</v>
          </cell>
          <cell r="IU266">
            <v>0</v>
          </cell>
          <cell r="IV266" t="str">
            <v>KIM-P</v>
          </cell>
          <cell r="IW266">
            <v>0</v>
          </cell>
          <cell r="IX266" t="str">
            <v>EKO-L</v>
          </cell>
          <cell r="IY266">
            <v>0</v>
          </cell>
          <cell r="IZ266" t="str">
            <v>JEP-L</v>
          </cell>
          <cell r="JA266">
            <v>0</v>
          </cell>
        </row>
        <row r="267">
          <cell r="Q267">
            <v>264</v>
          </cell>
          <cell r="AB267">
            <v>264</v>
          </cell>
          <cell r="AC267">
            <v>33</v>
          </cell>
          <cell r="AD267">
            <v>3308</v>
          </cell>
          <cell r="AE267" t="str">
            <v>0011592982</v>
          </cell>
          <cell r="AF267" t="str">
            <v>SRI AYIYAH</v>
          </cell>
          <cell r="AG267" t="str">
            <v>P</v>
          </cell>
          <cell r="AH267" t="str">
            <v>10-AK.3</v>
          </cell>
          <cell r="AI267" t="str">
            <v>AGM</v>
          </cell>
          <cell r="AJ267">
            <v>0</v>
          </cell>
          <cell r="AK267">
            <v>0</v>
          </cell>
          <cell r="AL267">
            <v>0</v>
          </cell>
          <cell r="AM267">
            <v>0</v>
          </cell>
          <cell r="AN267">
            <v>0</v>
          </cell>
          <cell r="AO267" t="str">
            <v>PKN</v>
          </cell>
          <cell r="AP267">
            <v>0</v>
          </cell>
          <cell r="AQ267">
            <v>0</v>
          </cell>
          <cell r="AR267">
            <v>0</v>
          </cell>
          <cell r="AS267">
            <v>0</v>
          </cell>
          <cell r="AT267">
            <v>0</v>
          </cell>
          <cell r="AU267" t="str">
            <v>IND</v>
          </cell>
          <cell r="AV267">
            <v>0</v>
          </cell>
          <cell r="AW267">
            <v>0</v>
          </cell>
          <cell r="AX267">
            <v>0</v>
          </cell>
          <cell r="AY267">
            <v>0</v>
          </cell>
          <cell r="AZ267">
            <v>0</v>
          </cell>
          <cell r="BA267" t="str">
            <v>MAT</v>
          </cell>
          <cell r="BB267">
            <v>0</v>
          </cell>
          <cell r="BC267">
            <v>0</v>
          </cell>
          <cell r="BD267">
            <v>0</v>
          </cell>
          <cell r="BE267">
            <v>0</v>
          </cell>
          <cell r="BF267">
            <v>0</v>
          </cell>
          <cell r="BG267" t="str">
            <v>SEJ</v>
          </cell>
          <cell r="BH267">
            <v>0</v>
          </cell>
          <cell r="BI267">
            <v>0</v>
          </cell>
          <cell r="BJ267">
            <v>0</v>
          </cell>
          <cell r="BK267">
            <v>0</v>
          </cell>
          <cell r="BL267">
            <v>0</v>
          </cell>
          <cell r="BM267" t="str">
            <v>ING</v>
          </cell>
          <cell r="BN267">
            <v>0</v>
          </cell>
          <cell r="BO267">
            <v>0</v>
          </cell>
          <cell r="BP267">
            <v>0</v>
          </cell>
          <cell r="BQ267">
            <v>0</v>
          </cell>
          <cell r="BR267">
            <v>0</v>
          </cell>
          <cell r="BS267" t="str">
            <v>SBU</v>
          </cell>
          <cell r="BT267">
            <v>0</v>
          </cell>
          <cell r="BU267">
            <v>0</v>
          </cell>
          <cell r="BV267">
            <v>0</v>
          </cell>
          <cell r="BW267">
            <v>0</v>
          </cell>
          <cell r="BX267">
            <v>0</v>
          </cell>
          <cell r="BY267" t="str">
            <v>KWU</v>
          </cell>
          <cell r="BZ267">
            <v>0</v>
          </cell>
          <cell r="CA267">
            <v>0</v>
          </cell>
          <cell r="CB267">
            <v>0</v>
          </cell>
          <cell r="CC267">
            <v>0</v>
          </cell>
          <cell r="CD267">
            <v>0</v>
          </cell>
          <cell r="CE267" t="str">
            <v>POR</v>
          </cell>
          <cell r="CF267">
            <v>0</v>
          </cell>
          <cell r="CG267">
            <v>0</v>
          </cell>
          <cell r="CH267">
            <v>0</v>
          </cell>
          <cell r="CI267">
            <v>0</v>
          </cell>
          <cell r="CJ267">
            <v>0</v>
          </cell>
          <cell r="CK267" t="str">
            <v>JAW</v>
          </cell>
          <cell r="CL267">
            <v>0</v>
          </cell>
          <cell r="CM267">
            <v>0</v>
          </cell>
          <cell r="CN267">
            <v>0</v>
          </cell>
          <cell r="CO267">
            <v>0</v>
          </cell>
          <cell r="CP267">
            <v>0</v>
          </cell>
          <cell r="CQ267" t="str">
            <v>C11</v>
          </cell>
          <cell r="CR267">
            <v>0</v>
          </cell>
          <cell r="CS267">
            <v>0</v>
          </cell>
          <cell r="CT267">
            <v>0</v>
          </cell>
          <cell r="CU267">
            <v>0</v>
          </cell>
          <cell r="CV267">
            <v>0</v>
          </cell>
          <cell r="CW267" t="str">
            <v>C12</v>
          </cell>
          <cell r="CX267">
            <v>0</v>
          </cell>
          <cell r="CY267">
            <v>0</v>
          </cell>
          <cell r="CZ267">
            <v>0</v>
          </cell>
          <cell r="DA267">
            <v>0</v>
          </cell>
          <cell r="DB267">
            <v>0</v>
          </cell>
          <cell r="DC267" t="str">
            <v>C13</v>
          </cell>
          <cell r="DD267">
            <v>0</v>
          </cell>
          <cell r="DE267">
            <v>0</v>
          </cell>
          <cell r="DF267">
            <v>0</v>
          </cell>
          <cell r="DG267">
            <v>0</v>
          </cell>
          <cell r="DH267">
            <v>0</v>
          </cell>
          <cell r="DI267" t="str">
            <v>C21</v>
          </cell>
          <cell r="DJ267">
            <v>0</v>
          </cell>
          <cell r="DK267">
            <v>0</v>
          </cell>
          <cell r="DL267">
            <v>0</v>
          </cell>
          <cell r="DM267">
            <v>0</v>
          </cell>
          <cell r="DN267">
            <v>0</v>
          </cell>
          <cell r="DO267" t="str">
            <v>C22</v>
          </cell>
          <cell r="DP267">
            <v>0</v>
          </cell>
          <cell r="DQ267">
            <v>0</v>
          </cell>
          <cell r="DR267">
            <v>0</v>
          </cell>
          <cell r="DS267">
            <v>0</v>
          </cell>
          <cell r="DT267">
            <v>0</v>
          </cell>
          <cell r="DU267" t="str">
            <v>C23</v>
          </cell>
          <cell r="DV267">
            <v>0</v>
          </cell>
          <cell r="DW267">
            <v>0</v>
          </cell>
          <cell r="DX267">
            <v>0</v>
          </cell>
          <cell r="DY267">
            <v>0</v>
          </cell>
          <cell r="DZ267">
            <v>0</v>
          </cell>
          <cell r="EA267" t="str">
            <v>C24</v>
          </cell>
          <cell r="EB267">
            <v>0</v>
          </cell>
          <cell r="EC267">
            <v>0</v>
          </cell>
          <cell r="ED267">
            <v>0</v>
          </cell>
          <cell r="EE267">
            <v>0</v>
          </cell>
          <cell r="EF267">
            <v>0</v>
          </cell>
          <cell r="EG267" t="str">
            <v>C25</v>
          </cell>
          <cell r="EH267">
            <v>0</v>
          </cell>
          <cell r="EI267">
            <v>0</v>
          </cell>
          <cell r="EJ267">
            <v>0</v>
          </cell>
          <cell r="EK267">
            <v>0</v>
          </cell>
          <cell r="EL267">
            <v>0</v>
          </cell>
          <cell r="EM267" t="str">
            <v>C26</v>
          </cell>
          <cell r="EN267">
            <v>0</v>
          </cell>
          <cell r="EO267">
            <v>0</v>
          </cell>
          <cell r="EP267">
            <v>0</v>
          </cell>
          <cell r="EQ267">
            <v>0</v>
          </cell>
          <cell r="ER267">
            <v>0</v>
          </cell>
          <cell r="ES267" t="str">
            <v>C27</v>
          </cell>
          <cell r="ET267">
            <v>0</v>
          </cell>
          <cell r="EU267">
            <v>0</v>
          </cell>
          <cell r="EV267">
            <v>0</v>
          </cell>
          <cell r="EW267">
            <v>0</v>
          </cell>
          <cell r="EX267">
            <v>0</v>
          </cell>
          <cell r="EY267" t="str">
            <v>C31</v>
          </cell>
          <cell r="EZ267">
            <v>0</v>
          </cell>
          <cell r="FA267">
            <v>0</v>
          </cell>
          <cell r="FB267">
            <v>0</v>
          </cell>
          <cell r="FC267">
            <v>0</v>
          </cell>
          <cell r="FD267">
            <v>0</v>
          </cell>
          <cell r="FE267" t="str">
            <v>C32</v>
          </cell>
          <cell r="FF267">
            <v>0</v>
          </cell>
          <cell r="FG267">
            <v>0</v>
          </cell>
          <cell r="FH267">
            <v>0</v>
          </cell>
          <cell r="FI267">
            <v>0</v>
          </cell>
          <cell r="FJ267">
            <v>0</v>
          </cell>
          <cell r="FK267" t="str">
            <v>C33</v>
          </cell>
          <cell r="FL267">
            <v>0</v>
          </cell>
          <cell r="FM267">
            <v>0</v>
          </cell>
          <cell r="FN267">
            <v>0</v>
          </cell>
          <cell r="FO267">
            <v>0</v>
          </cell>
          <cell r="FP267">
            <v>0</v>
          </cell>
          <cell r="FQ267" t="str">
            <v>C34</v>
          </cell>
          <cell r="FR267">
            <v>0</v>
          </cell>
          <cell r="FS267">
            <v>0</v>
          </cell>
          <cell r="FT267">
            <v>0</v>
          </cell>
          <cell r="FU267">
            <v>0</v>
          </cell>
          <cell r="FV267">
            <v>0</v>
          </cell>
          <cell r="FW267" t="str">
            <v>C35</v>
          </cell>
          <cell r="FX267">
            <v>0</v>
          </cell>
          <cell r="FY267">
            <v>0</v>
          </cell>
          <cell r="FZ267">
            <v>0</v>
          </cell>
          <cell r="GA267">
            <v>0</v>
          </cell>
          <cell r="GB267">
            <v>0</v>
          </cell>
          <cell r="GC267" t="str">
            <v>C36</v>
          </cell>
          <cell r="GD267">
            <v>0</v>
          </cell>
          <cell r="GE267">
            <v>0</v>
          </cell>
          <cell r="GF267">
            <v>0</v>
          </cell>
          <cell r="GG267">
            <v>0</v>
          </cell>
          <cell r="GH267">
            <v>0</v>
          </cell>
          <cell r="GI267" t="str">
            <v>C37</v>
          </cell>
          <cell r="GJ267">
            <v>0</v>
          </cell>
          <cell r="GK267">
            <v>0</v>
          </cell>
          <cell r="GL267">
            <v>0</v>
          </cell>
          <cell r="GM267">
            <v>0</v>
          </cell>
          <cell r="GN267">
            <v>0</v>
          </cell>
          <cell r="GO267" t="str">
            <v>C38</v>
          </cell>
          <cell r="GP267">
            <v>0</v>
          </cell>
          <cell r="GQ267">
            <v>0</v>
          </cell>
          <cell r="GR267">
            <v>0</v>
          </cell>
          <cell r="GS267">
            <v>0</v>
          </cell>
          <cell r="GT267">
            <v>0</v>
          </cell>
          <cell r="GU267" t="str">
            <v>C39</v>
          </cell>
          <cell r="GV267">
            <v>0</v>
          </cell>
          <cell r="GW267">
            <v>0</v>
          </cell>
          <cell r="GX267">
            <v>0</v>
          </cell>
          <cell r="GY267">
            <v>0</v>
          </cell>
          <cell r="GZ267">
            <v>0</v>
          </cell>
          <cell r="HA267" t="str">
            <v>C310</v>
          </cell>
          <cell r="HB267">
            <v>0</v>
          </cell>
          <cell r="HG267" t="str">
            <v>C310</v>
          </cell>
          <cell r="HH267">
            <v>0</v>
          </cell>
          <cell r="HM267" t="str">
            <v/>
          </cell>
          <cell r="HN267" t="str">
            <v/>
          </cell>
          <cell r="HS267">
            <v>3308</v>
          </cell>
          <cell r="HT267" t="str">
            <v>PKN</v>
          </cell>
          <cell r="HU267">
            <v>0</v>
          </cell>
          <cell r="HV267" t="str">
            <v>IND</v>
          </cell>
          <cell r="HW267">
            <v>0</v>
          </cell>
          <cell r="HX267" t="str">
            <v>MAT-W</v>
          </cell>
          <cell r="HY267">
            <v>0</v>
          </cell>
          <cell r="HZ267" t="str">
            <v>SEJ-W</v>
          </cell>
          <cell r="IA267">
            <v>0</v>
          </cell>
          <cell r="IB267" t="str">
            <v>IGR-W</v>
          </cell>
          <cell r="IC267">
            <v>0</v>
          </cell>
          <cell r="ID267" t="str">
            <v>SBO</v>
          </cell>
          <cell r="IE267">
            <v>0</v>
          </cell>
          <cell r="IF267" t="str">
            <v>PJO</v>
          </cell>
          <cell r="IG267">
            <v>0</v>
          </cell>
          <cell r="IH267" t="str">
            <v>PRA</v>
          </cell>
          <cell r="II267">
            <v>0</v>
          </cell>
          <cell r="IJ267" t="str">
            <v>JAW</v>
          </cell>
          <cell r="IK267">
            <v>0</v>
          </cell>
          <cell r="IL267" t="str">
            <v>ARB</v>
          </cell>
          <cell r="IM267">
            <v>0</v>
          </cell>
          <cell r="IN267" t="str">
            <v>PKM</v>
          </cell>
          <cell r="IO267">
            <v>0</v>
          </cell>
          <cell r="IP267" t="str">
            <v>MAT-P</v>
          </cell>
          <cell r="IQ267">
            <v>0</v>
          </cell>
          <cell r="IR267" t="str">
            <v>BIO-P</v>
          </cell>
          <cell r="IS267">
            <v>0</v>
          </cell>
          <cell r="IT267" t="str">
            <v>FIS-P</v>
          </cell>
          <cell r="IU267">
            <v>0</v>
          </cell>
          <cell r="IV267" t="str">
            <v>KIM-P</v>
          </cell>
          <cell r="IW267">
            <v>0</v>
          </cell>
          <cell r="IX267" t="str">
            <v>EKO-L</v>
          </cell>
          <cell r="IY267">
            <v>0</v>
          </cell>
          <cell r="IZ267" t="str">
            <v>JEP-L</v>
          </cell>
          <cell r="JA267">
            <v>0</v>
          </cell>
        </row>
        <row r="268">
          <cell r="Q268">
            <v>265</v>
          </cell>
          <cell r="AB268">
            <v>265</v>
          </cell>
          <cell r="AC268">
            <v>34</v>
          </cell>
          <cell r="AD268">
            <v>3309</v>
          </cell>
          <cell r="AE268" t="str">
            <v>9991575919</v>
          </cell>
          <cell r="AF268" t="str">
            <v>SRI WAHYUNINGSIH</v>
          </cell>
          <cell r="AG268" t="str">
            <v>P</v>
          </cell>
          <cell r="AH268" t="str">
            <v>10-AK.3</v>
          </cell>
          <cell r="AI268" t="str">
            <v>AGM</v>
          </cell>
          <cell r="AJ268">
            <v>0</v>
          </cell>
          <cell r="AK268">
            <v>0</v>
          </cell>
          <cell r="AL268">
            <v>0</v>
          </cell>
          <cell r="AM268">
            <v>0</v>
          </cell>
          <cell r="AN268">
            <v>0</v>
          </cell>
          <cell r="AO268" t="str">
            <v>PKN</v>
          </cell>
          <cell r="AP268">
            <v>0</v>
          </cell>
          <cell r="AQ268">
            <v>0</v>
          </cell>
          <cell r="AR268">
            <v>0</v>
          </cell>
          <cell r="AS268">
            <v>0</v>
          </cell>
          <cell r="AT268">
            <v>0</v>
          </cell>
          <cell r="AU268" t="str">
            <v>IND</v>
          </cell>
          <cell r="AV268">
            <v>0</v>
          </cell>
          <cell r="AW268">
            <v>0</v>
          </cell>
          <cell r="AX268">
            <v>0</v>
          </cell>
          <cell r="AY268">
            <v>0</v>
          </cell>
          <cell r="AZ268">
            <v>0</v>
          </cell>
          <cell r="BA268" t="str">
            <v>MAT</v>
          </cell>
          <cell r="BB268">
            <v>0</v>
          </cell>
          <cell r="BC268">
            <v>0</v>
          </cell>
          <cell r="BD268">
            <v>0</v>
          </cell>
          <cell r="BE268">
            <v>0</v>
          </cell>
          <cell r="BF268">
            <v>0</v>
          </cell>
          <cell r="BG268" t="str">
            <v>SEJ</v>
          </cell>
          <cell r="BH268">
            <v>0</v>
          </cell>
          <cell r="BI268">
            <v>0</v>
          </cell>
          <cell r="BJ268">
            <v>0</v>
          </cell>
          <cell r="BK268">
            <v>0</v>
          </cell>
          <cell r="BL268">
            <v>0</v>
          </cell>
          <cell r="BM268" t="str">
            <v>ING</v>
          </cell>
          <cell r="BN268">
            <v>0</v>
          </cell>
          <cell r="BO268">
            <v>0</v>
          </cell>
          <cell r="BP268">
            <v>0</v>
          </cell>
          <cell r="BQ268">
            <v>0</v>
          </cell>
          <cell r="BR268">
            <v>0</v>
          </cell>
          <cell r="BS268" t="str">
            <v>SBU</v>
          </cell>
          <cell r="BT268">
            <v>0</v>
          </cell>
          <cell r="BU268">
            <v>0</v>
          </cell>
          <cell r="BV268">
            <v>0</v>
          </cell>
          <cell r="BW268">
            <v>0</v>
          </cell>
          <cell r="BX268">
            <v>0</v>
          </cell>
          <cell r="BY268" t="str">
            <v>KWU</v>
          </cell>
          <cell r="BZ268">
            <v>0</v>
          </cell>
          <cell r="CA268">
            <v>0</v>
          </cell>
          <cell r="CB268">
            <v>0</v>
          </cell>
          <cell r="CC268">
            <v>0</v>
          </cell>
          <cell r="CD268">
            <v>0</v>
          </cell>
          <cell r="CE268" t="str">
            <v>POR</v>
          </cell>
          <cell r="CF268">
            <v>0</v>
          </cell>
          <cell r="CG268">
            <v>0</v>
          </cell>
          <cell r="CH268">
            <v>0</v>
          </cell>
          <cell r="CI268">
            <v>0</v>
          </cell>
          <cell r="CJ268">
            <v>0</v>
          </cell>
          <cell r="CK268" t="str">
            <v>JAW</v>
          </cell>
          <cell r="CL268">
            <v>0</v>
          </cell>
          <cell r="CM268">
            <v>0</v>
          </cell>
          <cell r="CN268">
            <v>0</v>
          </cell>
          <cell r="CO268">
            <v>0</v>
          </cell>
          <cell r="CP268">
            <v>0</v>
          </cell>
          <cell r="CQ268" t="str">
            <v>C11</v>
          </cell>
          <cell r="CR268">
            <v>0</v>
          </cell>
          <cell r="CS268">
            <v>0</v>
          </cell>
          <cell r="CT268">
            <v>0</v>
          </cell>
          <cell r="CU268">
            <v>0</v>
          </cell>
          <cell r="CV268">
            <v>0</v>
          </cell>
          <cell r="CW268" t="str">
            <v>C12</v>
          </cell>
          <cell r="CX268">
            <v>0</v>
          </cell>
          <cell r="CY268">
            <v>0</v>
          </cell>
          <cell r="CZ268">
            <v>0</v>
          </cell>
          <cell r="DA268">
            <v>0</v>
          </cell>
          <cell r="DB268">
            <v>0</v>
          </cell>
          <cell r="DC268" t="str">
            <v>C13</v>
          </cell>
          <cell r="DD268">
            <v>0</v>
          </cell>
          <cell r="DE268">
            <v>0</v>
          </cell>
          <cell r="DF268">
            <v>0</v>
          </cell>
          <cell r="DG268">
            <v>0</v>
          </cell>
          <cell r="DH268">
            <v>0</v>
          </cell>
          <cell r="DI268" t="str">
            <v>C21</v>
          </cell>
          <cell r="DJ268">
            <v>0</v>
          </cell>
          <cell r="DK268">
            <v>0</v>
          </cell>
          <cell r="DL268">
            <v>0</v>
          </cell>
          <cell r="DM268">
            <v>0</v>
          </cell>
          <cell r="DN268">
            <v>0</v>
          </cell>
          <cell r="DO268" t="str">
            <v>C22</v>
          </cell>
          <cell r="DP268">
            <v>0</v>
          </cell>
          <cell r="DQ268">
            <v>0</v>
          </cell>
          <cell r="DR268">
            <v>0</v>
          </cell>
          <cell r="DS268">
            <v>0</v>
          </cell>
          <cell r="DT268">
            <v>0</v>
          </cell>
          <cell r="DU268" t="str">
            <v>C23</v>
          </cell>
          <cell r="DV268">
            <v>0</v>
          </cell>
          <cell r="DW268">
            <v>0</v>
          </cell>
          <cell r="DX268">
            <v>0</v>
          </cell>
          <cell r="DY268">
            <v>0</v>
          </cell>
          <cell r="DZ268">
            <v>0</v>
          </cell>
          <cell r="EA268" t="str">
            <v>C24</v>
          </cell>
          <cell r="EB268">
            <v>0</v>
          </cell>
          <cell r="EC268">
            <v>0</v>
          </cell>
          <cell r="ED268">
            <v>0</v>
          </cell>
          <cell r="EE268">
            <v>0</v>
          </cell>
          <cell r="EF268">
            <v>0</v>
          </cell>
          <cell r="EG268" t="str">
            <v>C25</v>
          </cell>
          <cell r="EH268">
            <v>0</v>
          </cell>
          <cell r="EI268">
            <v>0</v>
          </cell>
          <cell r="EJ268">
            <v>0</v>
          </cell>
          <cell r="EK268">
            <v>0</v>
          </cell>
          <cell r="EL268">
            <v>0</v>
          </cell>
          <cell r="EM268" t="str">
            <v>C26</v>
          </cell>
          <cell r="EN268">
            <v>0</v>
          </cell>
          <cell r="EO268">
            <v>0</v>
          </cell>
          <cell r="EP268">
            <v>0</v>
          </cell>
          <cell r="EQ268">
            <v>0</v>
          </cell>
          <cell r="ER268">
            <v>0</v>
          </cell>
          <cell r="ES268" t="str">
            <v>C27</v>
          </cell>
          <cell r="ET268">
            <v>0</v>
          </cell>
          <cell r="EU268">
            <v>0</v>
          </cell>
          <cell r="EV268">
            <v>0</v>
          </cell>
          <cell r="EW268">
            <v>0</v>
          </cell>
          <cell r="EX268">
            <v>0</v>
          </cell>
          <cell r="EY268" t="str">
            <v>C31</v>
          </cell>
          <cell r="EZ268">
            <v>0</v>
          </cell>
          <cell r="FA268">
            <v>0</v>
          </cell>
          <cell r="FB268">
            <v>0</v>
          </cell>
          <cell r="FC268">
            <v>0</v>
          </cell>
          <cell r="FD268">
            <v>0</v>
          </cell>
          <cell r="FE268" t="str">
            <v>C32</v>
          </cell>
          <cell r="FF268">
            <v>0</v>
          </cell>
          <cell r="FG268">
            <v>0</v>
          </cell>
          <cell r="FH268">
            <v>0</v>
          </cell>
          <cell r="FI268">
            <v>0</v>
          </cell>
          <cell r="FJ268">
            <v>0</v>
          </cell>
          <cell r="FK268" t="str">
            <v>C33</v>
          </cell>
          <cell r="FL268">
            <v>0</v>
          </cell>
          <cell r="FM268">
            <v>0</v>
          </cell>
          <cell r="FN268">
            <v>0</v>
          </cell>
          <cell r="FO268">
            <v>0</v>
          </cell>
          <cell r="FP268">
            <v>0</v>
          </cell>
          <cell r="FQ268" t="str">
            <v>C34</v>
          </cell>
          <cell r="FR268">
            <v>0</v>
          </cell>
          <cell r="FS268">
            <v>0</v>
          </cell>
          <cell r="FT268">
            <v>0</v>
          </cell>
          <cell r="FU268">
            <v>0</v>
          </cell>
          <cell r="FV268">
            <v>0</v>
          </cell>
          <cell r="FW268" t="str">
            <v>C35</v>
          </cell>
          <cell r="FX268">
            <v>0</v>
          </cell>
          <cell r="FY268">
            <v>0</v>
          </cell>
          <cell r="FZ268">
            <v>0</v>
          </cell>
          <cell r="GA268">
            <v>0</v>
          </cell>
          <cell r="GB268">
            <v>0</v>
          </cell>
          <cell r="GC268" t="str">
            <v>C36</v>
          </cell>
          <cell r="GD268">
            <v>0</v>
          </cell>
          <cell r="GE268">
            <v>0</v>
          </cell>
          <cell r="GF268">
            <v>0</v>
          </cell>
          <cell r="GG268">
            <v>0</v>
          </cell>
          <cell r="GH268">
            <v>0</v>
          </cell>
          <cell r="GI268" t="str">
            <v>C37</v>
          </cell>
          <cell r="GJ268">
            <v>0</v>
          </cell>
          <cell r="GK268">
            <v>0</v>
          </cell>
          <cell r="GL268">
            <v>0</v>
          </cell>
          <cell r="GM268">
            <v>0</v>
          </cell>
          <cell r="GN268">
            <v>0</v>
          </cell>
          <cell r="GO268" t="str">
            <v>C38</v>
          </cell>
          <cell r="GP268">
            <v>0</v>
          </cell>
          <cell r="GQ268">
            <v>0</v>
          </cell>
          <cell r="GR268">
            <v>0</v>
          </cell>
          <cell r="GS268">
            <v>0</v>
          </cell>
          <cell r="GT268">
            <v>0</v>
          </cell>
          <cell r="GU268" t="str">
            <v>C39</v>
          </cell>
          <cell r="GV268">
            <v>0</v>
          </cell>
          <cell r="GW268">
            <v>0</v>
          </cell>
          <cell r="GX268">
            <v>0</v>
          </cell>
          <cell r="GY268">
            <v>0</v>
          </cell>
          <cell r="GZ268">
            <v>0</v>
          </cell>
          <cell r="HA268" t="str">
            <v>C310</v>
          </cell>
          <cell r="HB268">
            <v>0</v>
          </cell>
          <cell r="HG268" t="str">
            <v>C310</v>
          </cell>
          <cell r="HH268">
            <v>0</v>
          </cell>
          <cell r="HM268" t="str">
            <v/>
          </cell>
          <cell r="HN268" t="str">
            <v/>
          </cell>
          <cell r="HS268">
            <v>3309</v>
          </cell>
          <cell r="HT268" t="str">
            <v>PKN</v>
          </cell>
          <cell r="HU268">
            <v>0</v>
          </cell>
          <cell r="HV268" t="str">
            <v>IND</v>
          </cell>
          <cell r="HW268">
            <v>0</v>
          </cell>
          <cell r="HX268" t="str">
            <v>MAT-W</v>
          </cell>
          <cell r="HY268">
            <v>0</v>
          </cell>
          <cell r="HZ268" t="str">
            <v>SEJ-W</v>
          </cell>
          <cell r="IA268">
            <v>0</v>
          </cell>
          <cell r="IB268" t="str">
            <v>IGR-W</v>
          </cell>
          <cell r="IC268">
            <v>0</v>
          </cell>
          <cell r="ID268" t="str">
            <v>SBO</v>
          </cell>
          <cell r="IE268">
            <v>0</v>
          </cell>
          <cell r="IF268" t="str">
            <v>PJO</v>
          </cell>
          <cell r="IG268">
            <v>0</v>
          </cell>
          <cell r="IH268" t="str">
            <v>PRA</v>
          </cell>
          <cell r="II268">
            <v>0</v>
          </cell>
          <cell r="IJ268" t="str">
            <v>JAW</v>
          </cell>
          <cell r="IK268">
            <v>0</v>
          </cell>
          <cell r="IL268" t="str">
            <v>ARB</v>
          </cell>
          <cell r="IM268">
            <v>0</v>
          </cell>
          <cell r="IN268" t="str">
            <v>PKM</v>
          </cell>
          <cell r="IO268">
            <v>0</v>
          </cell>
          <cell r="IP268" t="str">
            <v>MAT-P</v>
          </cell>
          <cell r="IQ268">
            <v>0</v>
          </cell>
          <cell r="IR268" t="str">
            <v>BIO-P</v>
          </cell>
          <cell r="IS268">
            <v>0</v>
          </cell>
          <cell r="IT268" t="str">
            <v>FIS-P</v>
          </cell>
          <cell r="IU268">
            <v>0</v>
          </cell>
          <cell r="IV268" t="str">
            <v>KIM-P</v>
          </cell>
          <cell r="IW268">
            <v>0</v>
          </cell>
          <cell r="IX268" t="str">
            <v>EKO-L</v>
          </cell>
          <cell r="IY268">
            <v>0</v>
          </cell>
          <cell r="IZ268" t="str">
            <v>JEP-L</v>
          </cell>
          <cell r="JA268">
            <v>0</v>
          </cell>
        </row>
        <row r="269">
          <cell r="Q269">
            <v>266</v>
          </cell>
          <cell r="AB269">
            <v>266</v>
          </cell>
          <cell r="AC269">
            <v>35</v>
          </cell>
          <cell r="AD269">
            <v>3310</v>
          </cell>
          <cell r="AE269" t="str">
            <v>0011616636</v>
          </cell>
          <cell r="AF269" t="str">
            <v>UMUL KHASANAH</v>
          </cell>
          <cell r="AG269" t="str">
            <v>P</v>
          </cell>
          <cell r="AH269" t="str">
            <v>10-AK.3</v>
          </cell>
          <cell r="AI269" t="str">
            <v>AGM</v>
          </cell>
          <cell r="AJ269">
            <v>0</v>
          </cell>
          <cell r="AK269">
            <v>0</v>
          </cell>
          <cell r="AL269">
            <v>0</v>
          </cell>
          <cell r="AM269">
            <v>0</v>
          </cell>
          <cell r="AN269">
            <v>0</v>
          </cell>
          <cell r="AO269" t="str">
            <v>PKN</v>
          </cell>
          <cell r="AP269">
            <v>0</v>
          </cell>
          <cell r="AQ269">
            <v>0</v>
          </cell>
          <cell r="AR269">
            <v>0</v>
          </cell>
          <cell r="AS269">
            <v>0</v>
          </cell>
          <cell r="AT269">
            <v>0</v>
          </cell>
          <cell r="AU269" t="str">
            <v>IND</v>
          </cell>
          <cell r="AV269">
            <v>0</v>
          </cell>
          <cell r="AW269">
            <v>0</v>
          </cell>
          <cell r="AX269">
            <v>0</v>
          </cell>
          <cell r="AY269">
            <v>0</v>
          </cell>
          <cell r="AZ269">
            <v>0</v>
          </cell>
          <cell r="BA269" t="str">
            <v>MAT</v>
          </cell>
          <cell r="BB269">
            <v>0</v>
          </cell>
          <cell r="BC269">
            <v>0</v>
          </cell>
          <cell r="BD269">
            <v>0</v>
          </cell>
          <cell r="BE269">
            <v>0</v>
          </cell>
          <cell r="BF269">
            <v>0</v>
          </cell>
          <cell r="BG269" t="str">
            <v>SEJ</v>
          </cell>
          <cell r="BH269">
            <v>0</v>
          </cell>
          <cell r="BI269">
            <v>0</v>
          </cell>
          <cell r="BJ269">
            <v>0</v>
          </cell>
          <cell r="BK269">
            <v>0</v>
          </cell>
          <cell r="BL269">
            <v>0</v>
          </cell>
          <cell r="BM269" t="str">
            <v>ING</v>
          </cell>
          <cell r="BN269">
            <v>0</v>
          </cell>
          <cell r="BO269">
            <v>0</v>
          </cell>
          <cell r="BP269">
            <v>0</v>
          </cell>
          <cell r="BQ269">
            <v>0</v>
          </cell>
          <cell r="BR269">
            <v>0</v>
          </cell>
          <cell r="BS269" t="str">
            <v>SBU</v>
          </cell>
          <cell r="BT269">
            <v>0</v>
          </cell>
          <cell r="BU269">
            <v>0</v>
          </cell>
          <cell r="BV269">
            <v>0</v>
          </cell>
          <cell r="BW269">
            <v>0</v>
          </cell>
          <cell r="BX269">
            <v>0</v>
          </cell>
          <cell r="BY269" t="str">
            <v>KWU</v>
          </cell>
          <cell r="BZ269">
            <v>0</v>
          </cell>
          <cell r="CA269">
            <v>0</v>
          </cell>
          <cell r="CB269">
            <v>0</v>
          </cell>
          <cell r="CC269">
            <v>0</v>
          </cell>
          <cell r="CD269">
            <v>0</v>
          </cell>
          <cell r="CE269" t="str">
            <v>POR</v>
          </cell>
          <cell r="CF269">
            <v>0</v>
          </cell>
          <cell r="CG269">
            <v>0</v>
          </cell>
          <cell r="CH269">
            <v>0</v>
          </cell>
          <cell r="CI269">
            <v>0</v>
          </cell>
          <cell r="CJ269">
            <v>0</v>
          </cell>
          <cell r="CK269" t="str">
            <v>JAW</v>
          </cell>
          <cell r="CL269">
            <v>0</v>
          </cell>
          <cell r="CM269">
            <v>0</v>
          </cell>
          <cell r="CN269">
            <v>0</v>
          </cell>
          <cell r="CO269">
            <v>0</v>
          </cell>
          <cell r="CP269">
            <v>0</v>
          </cell>
          <cell r="CQ269" t="str">
            <v>C11</v>
          </cell>
          <cell r="CR269">
            <v>0</v>
          </cell>
          <cell r="CS269">
            <v>0</v>
          </cell>
          <cell r="CT269">
            <v>0</v>
          </cell>
          <cell r="CU269">
            <v>0</v>
          </cell>
          <cell r="CV269">
            <v>0</v>
          </cell>
          <cell r="CW269" t="str">
            <v>C12</v>
          </cell>
          <cell r="CX269">
            <v>0</v>
          </cell>
          <cell r="CY269">
            <v>0</v>
          </cell>
          <cell r="CZ269">
            <v>0</v>
          </cell>
          <cell r="DA269">
            <v>0</v>
          </cell>
          <cell r="DB269">
            <v>0</v>
          </cell>
          <cell r="DC269" t="str">
            <v>C13</v>
          </cell>
          <cell r="DD269">
            <v>0</v>
          </cell>
          <cell r="DE269">
            <v>0</v>
          </cell>
          <cell r="DF269">
            <v>0</v>
          </cell>
          <cell r="DG269">
            <v>0</v>
          </cell>
          <cell r="DH269">
            <v>0</v>
          </cell>
          <cell r="DI269" t="str">
            <v>C21</v>
          </cell>
          <cell r="DJ269">
            <v>0</v>
          </cell>
          <cell r="DK269">
            <v>0</v>
          </cell>
          <cell r="DL269">
            <v>0</v>
          </cell>
          <cell r="DM269">
            <v>0</v>
          </cell>
          <cell r="DN269">
            <v>0</v>
          </cell>
          <cell r="DO269" t="str">
            <v>C22</v>
          </cell>
          <cell r="DP269">
            <v>0</v>
          </cell>
          <cell r="DQ269">
            <v>0</v>
          </cell>
          <cell r="DR269">
            <v>0</v>
          </cell>
          <cell r="DS269">
            <v>0</v>
          </cell>
          <cell r="DT269">
            <v>0</v>
          </cell>
          <cell r="DU269" t="str">
            <v>C23</v>
          </cell>
          <cell r="DV269">
            <v>0</v>
          </cell>
          <cell r="DW269">
            <v>0</v>
          </cell>
          <cell r="DX269">
            <v>0</v>
          </cell>
          <cell r="DY269">
            <v>0</v>
          </cell>
          <cell r="DZ269">
            <v>0</v>
          </cell>
          <cell r="EA269" t="str">
            <v>C24</v>
          </cell>
          <cell r="EB269">
            <v>0</v>
          </cell>
          <cell r="EC269">
            <v>0</v>
          </cell>
          <cell r="ED269">
            <v>0</v>
          </cell>
          <cell r="EE269">
            <v>0</v>
          </cell>
          <cell r="EF269">
            <v>0</v>
          </cell>
          <cell r="EG269" t="str">
            <v>C25</v>
          </cell>
          <cell r="EH269">
            <v>0</v>
          </cell>
          <cell r="EI269">
            <v>0</v>
          </cell>
          <cell r="EJ269">
            <v>0</v>
          </cell>
          <cell r="EK269">
            <v>0</v>
          </cell>
          <cell r="EL269">
            <v>0</v>
          </cell>
          <cell r="EM269" t="str">
            <v>C26</v>
          </cell>
          <cell r="EN269">
            <v>0</v>
          </cell>
          <cell r="EO269">
            <v>0</v>
          </cell>
          <cell r="EP269">
            <v>0</v>
          </cell>
          <cell r="EQ269">
            <v>0</v>
          </cell>
          <cell r="ER269">
            <v>0</v>
          </cell>
          <cell r="ES269" t="str">
            <v>C27</v>
          </cell>
          <cell r="ET269">
            <v>0</v>
          </cell>
          <cell r="EU269">
            <v>0</v>
          </cell>
          <cell r="EV269">
            <v>0</v>
          </cell>
          <cell r="EW269">
            <v>0</v>
          </cell>
          <cell r="EX269">
            <v>0</v>
          </cell>
          <cell r="EY269" t="str">
            <v>C31</v>
          </cell>
          <cell r="EZ269">
            <v>0</v>
          </cell>
          <cell r="FA269">
            <v>0</v>
          </cell>
          <cell r="FB269">
            <v>0</v>
          </cell>
          <cell r="FC269">
            <v>0</v>
          </cell>
          <cell r="FD269">
            <v>0</v>
          </cell>
          <cell r="FE269" t="str">
            <v>C32</v>
          </cell>
          <cell r="FF269">
            <v>0</v>
          </cell>
          <cell r="FG269">
            <v>0</v>
          </cell>
          <cell r="FH269">
            <v>0</v>
          </cell>
          <cell r="FI269">
            <v>0</v>
          </cell>
          <cell r="FJ269">
            <v>0</v>
          </cell>
          <cell r="FK269" t="str">
            <v>C33</v>
          </cell>
          <cell r="FL269">
            <v>0</v>
          </cell>
          <cell r="FM269">
            <v>0</v>
          </cell>
          <cell r="FN269">
            <v>0</v>
          </cell>
          <cell r="FO269">
            <v>0</v>
          </cell>
          <cell r="FP269">
            <v>0</v>
          </cell>
          <cell r="FQ269" t="str">
            <v>C34</v>
          </cell>
          <cell r="FR269">
            <v>0</v>
          </cell>
          <cell r="FS269">
            <v>0</v>
          </cell>
          <cell r="FT269">
            <v>0</v>
          </cell>
          <cell r="FU269">
            <v>0</v>
          </cell>
          <cell r="FV269">
            <v>0</v>
          </cell>
          <cell r="FW269" t="str">
            <v>C35</v>
          </cell>
          <cell r="FX269">
            <v>0</v>
          </cell>
          <cell r="FY269">
            <v>0</v>
          </cell>
          <cell r="FZ269">
            <v>0</v>
          </cell>
          <cell r="GA269">
            <v>0</v>
          </cell>
          <cell r="GB269">
            <v>0</v>
          </cell>
          <cell r="GC269" t="str">
            <v>C36</v>
          </cell>
          <cell r="GD269">
            <v>0</v>
          </cell>
          <cell r="GE269">
            <v>0</v>
          </cell>
          <cell r="GF269">
            <v>0</v>
          </cell>
          <cell r="GG269">
            <v>0</v>
          </cell>
          <cell r="GH269">
            <v>0</v>
          </cell>
          <cell r="GI269" t="str">
            <v>C37</v>
          </cell>
          <cell r="GJ269">
            <v>0</v>
          </cell>
          <cell r="GK269">
            <v>0</v>
          </cell>
          <cell r="GL269">
            <v>0</v>
          </cell>
          <cell r="GM269">
            <v>0</v>
          </cell>
          <cell r="GN269">
            <v>0</v>
          </cell>
          <cell r="GO269" t="str">
            <v>C38</v>
          </cell>
          <cell r="GP269">
            <v>0</v>
          </cell>
          <cell r="GQ269">
            <v>0</v>
          </cell>
          <cell r="GR269">
            <v>0</v>
          </cell>
          <cell r="GS269">
            <v>0</v>
          </cell>
          <cell r="GT269">
            <v>0</v>
          </cell>
          <cell r="GU269" t="str">
            <v>C39</v>
          </cell>
          <cell r="GV269">
            <v>0</v>
          </cell>
          <cell r="GW269">
            <v>0</v>
          </cell>
          <cell r="GX269">
            <v>0</v>
          </cell>
          <cell r="GY269">
            <v>0</v>
          </cell>
          <cell r="GZ269">
            <v>0</v>
          </cell>
          <cell r="HA269" t="str">
            <v>C310</v>
          </cell>
          <cell r="HB269">
            <v>0</v>
          </cell>
          <cell r="HG269" t="str">
            <v>C310</v>
          </cell>
          <cell r="HH269">
            <v>0</v>
          </cell>
          <cell r="HM269" t="str">
            <v/>
          </cell>
          <cell r="HN269" t="str">
            <v/>
          </cell>
          <cell r="HS269">
            <v>3310</v>
          </cell>
          <cell r="HT269" t="str">
            <v>PKN</v>
          </cell>
          <cell r="HU269">
            <v>0</v>
          </cell>
          <cell r="HV269" t="str">
            <v>IND</v>
          </cell>
          <cell r="HW269">
            <v>0</v>
          </cell>
          <cell r="HX269" t="str">
            <v>MAT-W</v>
          </cell>
          <cell r="HY269">
            <v>0</v>
          </cell>
          <cell r="HZ269" t="str">
            <v>SEJ-W</v>
          </cell>
          <cell r="IA269">
            <v>0</v>
          </cell>
          <cell r="IB269" t="str">
            <v>IGR-W</v>
          </cell>
          <cell r="IC269">
            <v>0</v>
          </cell>
          <cell r="ID269" t="str">
            <v>SBO</v>
          </cell>
          <cell r="IE269">
            <v>0</v>
          </cell>
          <cell r="IF269" t="str">
            <v>PJO</v>
          </cell>
          <cell r="IG269">
            <v>0</v>
          </cell>
          <cell r="IH269" t="str">
            <v>PRA</v>
          </cell>
          <cell r="II269">
            <v>0</v>
          </cell>
          <cell r="IJ269" t="str">
            <v>JAW</v>
          </cell>
          <cell r="IK269">
            <v>0</v>
          </cell>
          <cell r="IL269" t="str">
            <v>ARB</v>
          </cell>
          <cell r="IM269">
            <v>0</v>
          </cell>
          <cell r="IN269" t="str">
            <v>PKM</v>
          </cell>
          <cell r="IO269">
            <v>0</v>
          </cell>
          <cell r="IP269" t="str">
            <v>MAT-P</v>
          </cell>
          <cell r="IQ269">
            <v>0</v>
          </cell>
          <cell r="IR269" t="str">
            <v>BIO-P</v>
          </cell>
          <cell r="IS269">
            <v>0</v>
          </cell>
          <cell r="IT269" t="str">
            <v>FIS-P</v>
          </cell>
          <cell r="IU269">
            <v>0</v>
          </cell>
          <cell r="IV269" t="str">
            <v>KIM-P</v>
          </cell>
          <cell r="IW269">
            <v>0</v>
          </cell>
          <cell r="IX269" t="str">
            <v>EKO-L</v>
          </cell>
          <cell r="IY269">
            <v>0</v>
          </cell>
          <cell r="IZ269" t="str">
            <v>JEP-L</v>
          </cell>
          <cell r="JA269">
            <v>0</v>
          </cell>
        </row>
        <row r="270">
          <cell r="Q270">
            <v>267</v>
          </cell>
          <cell r="AB270">
            <v>267</v>
          </cell>
          <cell r="AC270">
            <v>36</v>
          </cell>
          <cell r="AD270">
            <v>3311</v>
          </cell>
          <cell r="AE270" t="str">
            <v>0010423970</v>
          </cell>
          <cell r="AF270" t="str">
            <v>WINTANG LARAS WATI</v>
          </cell>
          <cell r="AG270" t="str">
            <v>P</v>
          </cell>
          <cell r="AH270" t="str">
            <v>10-AK.3</v>
          </cell>
          <cell r="AI270" t="str">
            <v>AGM</v>
          </cell>
          <cell r="AJ270">
            <v>0</v>
          </cell>
          <cell r="AK270">
            <v>0</v>
          </cell>
          <cell r="AL270">
            <v>0</v>
          </cell>
          <cell r="AM270">
            <v>0</v>
          </cell>
          <cell r="AN270">
            <v>0</v>
          </cell>
          <cell r="AO270" t="str">
            <v>PKN</v>
          </cell>
          <cell r="AP270">
            <v>0</v>
          </cell>
          <cell r="AQ270">
            <v>0</v>
          </cell>
          <cell r="AR270">
            <v>0</v>
          </cell>
          <cell r="AS270">
            <v>0</v>
          </cell>
          <cell r="AT270">
            <v>0</v>
          </cell>
          <cell r="AU270" t="str">
            <v>IND</v>
          </cell>
          <cell r="AV270">
            <v>0</v>
          </cell>
          <cell r="AW270">
            <v>0</v>
          </cell>
          <cell r="AX270">
            <v>0</v>
          </cell>
          <cell r="AY270">
            <v>0</v>
          </cell>
          <cell r="AZ270">
            <v>0</v>
          </cell>
          <cell r="BA270" t="str">
            <v>MAT</v>
          </cell>
          <cell r="BB270">
            <v>0</v>
          </cell>
          <cell r="BC270">
            <v>0</v>
          </cell>
          <cell r="BD270">
            <v>0</v>
          </cell>
          <cell r="BE270">
            <v>0</v>
          </cell>
          <cell r="BF270">
            <v>0</v>
          </cell>
          <cell r="BG270" t="str">
            <v>SEJ</v>
          </cell>
          <cell r="BH270">
            <v>0</v>
          </cell>
          <cell r="BI270">
            <v>0</v>
          </cell>
          <cell r="BJ270">
            <v>0</v>
          </cell>
          <cell r="BK270">
            <v>0</v>
          </cell>
          <cell r="BL270">
            <v>0</v>
          </cell>
          <cell r="BM270" t="str">
            <v>ING</v>
          </cell>
          <cell r="BN270">
            <v>0</v>
          </cell>
          <cell r="BO270">
            <v>0</v>
          </cell>
          <cell r="BP270">
            <v>0</v>
          </cell>
          <cell r="BQ270">
            <v>0</v>
          </cell>
          <cell r="BR270">
            <v>0</v>
          </cell>
          <cell r="BS270" t="str">
            <v>SBU</v>
          </cell>
          <cell r="BT270">
            <v>0</v>
          </cell>
          <cell r="BU270">
            <v>0</v>
          </cell>
          <cell r="BV270">
            <v>0</v>
          </cell>
          <cell r="BW270">
            <v>0</v>
          </cell>
          <cell r="BX270">
            <v>0</v>
          </cell>
          <cell r="BY270" t="str">
            <v>KWU</v>
          </cell>
          <cell r="BZ270">
            <v>0</v>
          </cell>
          <cell r="CA270">
            <v>0</v>
          </cell>
          <cell r="CB270">
            <v>0</v>
          </cell>
          <cell r="CC270">
            <v>0</v>
          </cell>
          <cell r="CD270">
            <v>0</v>
          </cell>
          <cell r="CE270" t="str">
            <v>POR</v>
          </cell>
          <cell r="CF270">
            <v>0</v>
          </cell>
          <cell r="CG270">
            <v>0</v>
          </cell>
          <cell r="CH270">
            <v>0</v>
          </cell>
          <cell r="CI270">
            <v>0</v>
          </cell>
          <cell r="CJ270">
            <v>0</v>
          </cell>
          <cell r="CK270" t="str">
            <v>JAW</v>
          </cell>
          <cell r="CL270">
            <v>0</v>
          </cell>
          <cell r="CM270">
            <v>0</v>
          </cell>
          <cell r="CN270">
            <v>0</v>
          </cell>
          <cell r="CO270">
            <v>0</v>
          </cell>
          <cell r="CP270">
            <v>0</v>
          </cell>
          <cell r="CQ270" t="str">
            <v>C11</v>
          </cell>
          <cell r="CR270">
            <v>0</v>
          </cell>
          <cell r="CS270">
            <v>0</v>
          </cell>
          <cell r="CT270">
            <v>0</v>
          </cell>
          <cell r="CU270">
            <v>0</v>
          </cell>
          <cell r="CV270">
            <v>0</v>
          </cell>
          <cell r="CW270" t="str">
            <v>C12</v>
          </cell>
          <cell r="CX270">
            <v>0</v>
          </cell>
          <cell r="CY270">
            <v>0</v>
          </cell>
          <cell r="CZ270">
            <v>0</v>
          </cell>
          <cell r="DA270">
            <v>0</v>
          </cell>
          <cell r="DB270">
            <v>0</v>
          </cell>
          <cell r="DC270" t="str">
            <v>C13</v>
          </cell>
          <cell r="DD270">
            <v>0</v>
          </cell>
          <cell r="DE270">
            <v>0</v>
          </cell>
          <cell r="DF270">
            <v>0</v>
          </cell>
          <cell r="DG270">
            <v>0</v>
          </cell>
          <cell r="DH270">
            <v>0</v>
          </cell>
          <cell r="DI270" t="str">
            <v>C21</v>
          </cell>
          <cell r="DJ270">
            <v>0</v>
          </cell>
          <cell r="DK270">
            <v>0</v>
          </cell>
          <cell r="DL270">
            <v>0</v>
          </cell>
          <cell r="DM270">
            <v>0</v>
          </cell>
          <cell r="DN270">
            <v>0</v>
          </cell>
          <cell r="DO270" t="str">
            <v>C22</v>
          </cell>
          <cell r="DP270">
            <v>0</v>
          </cell>
          <cell r="DQ270">
            <v>0</v>
          </cell>
          <cell r="DR270">
            <v>0</v>
          </cell>
          <cell r="DS270">
            <v>0</v>
          </cell>
          <cell r="DT270">
            <v>0</v>
          </cell>
          <cell r="DU270" t="str">
            <v>C23</v>
          </cell>
          <cell r="DV270">
            <v>0</v>
          </cell>
          <cell r="DW270">
            <v>0</v>
          </cell>
          <cell r="DX270">
            <v>0</v>
          </cell>
          <cell r="DY270">
            <v>0</v>
          </cell>
          <cell r="DZ270">
            <v>0</v>
          </cell>
          <cell r="EA270" t="str">
            <v>C24</v>
          </cell>
          <cell r="EB270">
            <v>0</v>
          </cell>
          <cell r="EC270">
            <v>0</v>
          </cell>
          <cell r="ED270">
            <v>0</v>
          </cell>
          <cell r="EE270">
            <v>0</v>
          </cell>
          <cell r="EF270">
            <v>0</v>
          </cell>
          <cell r="EG270" t="str">
            <v>C25</v>
          </cell>
          <cell r="EH270">
            <v>0</v>
          </cell>
          <cell r="EI270">
            <v>0</v>
          </cell>
          <cell r="EJ270">
            <v>0</v>
          </cell>
          <cell r="EK270">
            <v>0</v>
          </cell>
          <cell r="EL270">
            <v>0</v>
          </cell>
          <cell r="EM270" t="str">
            <v>C26</v>
          </cell>
          <cell r="EN270">
            <v>0</v>
          </cell>
          <cell r="EO270">
            <v>0</v>
          </cell>
          <cell r="EP270">
            <v>0</v>
          </cell>
          <cell r="EQ270">
            <v>0</v>
          </cell>
          <cell r="ER270">
            <v>0</v>
          </cell>
          <cell r="ES270" t="str">
            <v>C27</v>
          </cell>
          <cell r="ET270">
            <v>0</v>
          </cell>
          <cell r="EU270">
            <v>0</v>
          </cell>
          <cell r="EV270">
            <v>0</v>
          </cell>
          <cell r="EW270">
            <v>0</v>
          </cell>
          <cell r="EX270">
            <v>0</v>
          </cell>
          <cell r="EY270" t="str">
            <v>C31</v>
          </cell>
          <cell r="EZ270">
            <v>0</v>
          </cell>
          <cell r="FA270">
            <v>0</v>
          </cell>
          <cell r="FB270">
            <v>0</v>
          </cell>
          <cell r="FC270">
            <v>0</v>
          </cell>
          <cell r="FD270">
            <v>0</v>
          </cell>
          <cell r="FE270" t="str">
            <v>C32</v>
          </cell>
          <cell r="FF270">
            <v>0</v>
          </cell>
          <cell r="FG270">
            <v>0</v>
          </cell>
          <cell r="FH270">
            <v>0</v>
          </cell>
          <cell r="FI270">
            <v>0</v>
          </cell>
          <cell r="FJ270">
            <v>0</v>
          </cell>
          <cell r="FK270" t="str">
            <v>C33</v>
          </cell>
          <cell r="FL270">
            <v>0</v>
          </cell>
          <cell r="FM270">
            <v>0</v>
          </cell>
          <cell r="FN270">
            <v>0</v>
          </cell>
          <cell r="FO270">
            <v>0</v>
          </cell>
          <cell r="FP270">
            <v>0</v>
          </cell>
          <cell r="FQ270" t="str">
            <v>C34</v>
          </cell>
          <cell r="FR270">
            <v>0</v>
          </cell>
          <cell r="FS270">
            <v>0</v>
          </cell>
          <cell r="FT270">
            <v>0</v>
          </cell>
          <cell r="FU270">
            <v>0</v>
          </cell>
          <cell r="FV270">
            <v>0</v>
          </cell>
          <cell r="FW270" t="str">
            <v>C35</v>
          </cell>
          <cell r="FX270">
            <v>0</v>
          </cell>
          <cell r="FY270">
            <v>0</v>
          </cell>
          <cell r="FZ270">
            <v>0</v>
          </cell>
          <cell r="GA270">
            <v>0</v>
          </cell>
          <cell r="GB270">
            <v>0</v>
          </cell>
          <cell r="GC270" t="str">
            <v>C36</v>
          </cell>
          <cell r="GD270">
            <v>0</v>
          </cell>
          <cell r="GE270">
            <v>0</v>
          </cell>
          <cell r="GF270">
            <v>0</v>
          </cell>
          <cell r="GG270">
            <v>0</v>
          </cell>
          <cell r="GH270">
            <v>0</v>
          </cell>
          <cell r="GI270" t="str">
            <v>C37</v>
          </cell>
          <cell r="GJ270">
            <v>0</v>
          </cell>
          <cell r="GK270">
            <v>0</v>
          </cell>
          <cell r="GL270">
            <v>0</v>
          </cell>
          <cell r="GM270">
            <v>0</v>
          </cell>
          <cell r="GN270">
            <v>0</v>
          </cell>
          <cell r="GO270" t="str">
            <v>C38</v>
          </cell>
          <cell r="GP270">
            <v>0</v>
          </cell>
          <cell r="GQ270">
            <v>0</v>
          </cell>
          <cell r="GR270">
            <v>0</v>
          </cell>
          <cell r="GS270">
            <v>0</v>
          </cell>
          <cell r="GT270">
            <v>0</v>
          </cell>
          <cell r="GU270" t="str">
            <v>C39</v>
          </cell>
          <cell r="GV270">
            <v>0</v>
          </cell>
          <cell r="GW270">
            <v>0</v>
          </cell>
          <cell r="GX270">
            <v>0</v>
          </cell>
          <cell r="GY270">
            <v>0</v>
          </cell>
          <cell r="GZ270">
            <v>0</v>
          </cell>
          <cell r="HA270" t="str">
            <v>C310</v>
          </cell>
          <cell r="HB270">
            <v>0</v>
          </cell>
          <cell r="HG270" t="str">
            <v>C310</v>
          </cell>
          <cell r="HH270">
            <v>0</v>
          </cell>
          <cell r="HM270" t="str">
            <v/>
          </cell>
          <cell r="HN270" t="str">
            <v/>
          </cell>
          <cell r="HS270">
            <v>3311</v>
          </cell>
          <cell r="HT270" t="str">
            <v>PKN</v>
          </cell>
          <cell r="HU270">
            <v>0</v>
          </cell>
          <cell r="HV270" t="str">
            <v>IND</v>
          </cell>
          <cell r="HW270">
            <v>0</v>
          </cell>
          <cell r="HX270" t="str">
            <v>MAT-W</v>
          </cell>
          <cell r="HY270">
            <v>0</v>
          </cell>
          <cell r="HZ270" t="str">
            <v>SEJ-W</v>
          </cell>
          <cell r="IA270">
            <v>0</v>
          </cell>
          <cell r="IB270" t="str">
            <v>IGR-W</v>
          </cell>
          <cell r="IC270">
            <v>0</v>
          </cell>
          <cell r="ID270" t="str">
            <v>SBO</v>
          </cell>
          <cell r="IE270">
            <v>0</v>
          </cell>
          <cell r="IF270" t="str">
            <v>PJO</v>
          </cell>
          <cell r="IG270">
            <v>0</v>
          </cell>
          <cell r="IH270" t="str">
            <v>PRA</v>
          </cell>
          <cell r="II270">
            <v>0</v>
          </cell>
          <cell r="IJ270" t="str">
            <v>JAW</v>
          </cell>
          <cell r="IK270">
            <v>0</v>
          </cell>
          <cell r="IL270" t="str">
            <v>ARB</v>
          </cell>
          <cell r="IM270">
            <v>0</v>
          </cell>
          <cell r="IN270" t="str">
            <v>PKM</v>
          </cell>
          <cell r="IO270">
            <v>0</v>
          </cell>
          <cell r="IP270" t="str">
            <v>MAT-P</v>
          </cell>
          <cell r="IQ270">
            <v>0</v>
          </cell>
          <cell r="IR270" t="str">
            <v>BIO-P</v>
          </cell>
          <cell r="IS270">
            <v>0</v>
          </cell>
          <cell r="IT270" t="str">
            <v>FIS-P</v>
          </cell>
          <cell r="IU270">
            <v>0</v>
          </cell>
          <cell r="IV270" t="str">
            <v>KIM-P</v>
          </cell>
          <cell r="IW270">
            <v>0</v>
          </cell>
          <cell r="IX270" t="str">
            <v>EKO-L</v>
          </cell>
          <cell r="IY270">
            <v>0</v>
          </cell>
          <cell r="IZ270" t="str">
            <v>JEP-L</v>
          </cell>
          <cell r="JA270">
            <v>0</v>
          </cell>
        </row>
        <row r="271">
          <cell r="Q271">
            <v>268</v>
          </cell>
          <cell r="AB271">
            <v>268</v>
          </cell>
          <cell r="AC271">
            <v>37</v>
          </cell>
          <cell r="AD271">
            <v>3312</v>
          </cell>
          <cell r="AE271" t="str">
            <v>0011616791</v>
          </cell>
          <cell r="AF271" t="str">
            <v>YAYUK SETIANI</v>
          </cell>
          <cell r="AG271" t="str">
            <v>P</v>
          </cell>
          <cell r="AH271" t="str">
            <v>10-AK.3</v>
          </cell>
          <cell r="AI271" t="str">
            <v>AGM</v>
          </cell>
          <cell r="AJ271">
            <v>0</v>
          </cell>
          <cell r="AK271">
            <v>0</v>
          </cell>
          <cell r="AL271">
            <v>0</v>
          </cell>
          <cell r="AM271">
            <v>0</v>
          </cell>
          <cell r="AN271">
            <v>0</v>
          </cell>
          <cell r="AO271" t="str">
            <v>PKN</v>
          </cell>
          <cell r="AP271">
            <v>0</v>
          </cell>
          <cell r="AQ271">
            <v>0</v>
          </cell>
          <cell r="AR271">
            <v>0</v>
          </cell>
          <cell r="AS271">
            <v>0</v>
          </cell>
          <cell r="AT271">
            <v>0</v>
          </cell>
          <cell r="AU271" t="str">
            <v>IND</v>
          </cell>
          <cell r="AV271">
            <v>0</v>
          </cell>
          <cell r="AW271">
            <v>0</v>
          </cell>
          <cell r="AX271">
            <v>0</v>
          </cell>
          <cell r="AY271">
            <v>0</v>
          </cell>
          <cell r="AZ271">
            <v>0</v>
          </cell>
          <cell r="BA271" t="str">
            <v>MAT</v>
          </cell>
          <cell r="BB271">
            <v>0</v>
          </cell>
          <cell r="BC271">
            <v>0</v>
          </cell>
          <cell r="BD271">
            <v>0</v>
          </cell>
          <cell r="BE271">
            <v>0</v>
          </cell>
          <cell r="BF271">
            <v>0</v>
          </cell>
          <cell r="BG271" t="str">
            <v>SEJ</v>
          </cell>
          <cell r="BH271">
            <v>0</v>
          </cell>
          <cell r="BI271">
            <v>0</v>
          </cell>
          <cell r="BJ271">
            <v>0</v>
          </cell>
          <cell r="BK271">
            <v>0</v>
          </cell>
          <cell r="BL271">
            <v>0</v>
          </cell>
          <cell r="BM271" t="str">
            <v>ING</v>
          </cell>
          <cell r="BN271">
            <v>0</v>
          </cell>
          <cell r="BO271">
            <v>0</v>
          </cell>
          <cell r="BP271">
            <v>0</v>
          </cell>
          <cell r="BQ271">
            <v>0</v>
          </cell>
          <cell r="BR271">
            <v>0</v>
          </cell>
          <cell r="BS271" t="str">
            <v>SBU</v>
          </cell>
          <cell r="BT271">
            <v>0</v>
          </cell>
          <cell r="BU271">
            <v>0</v>
          </cell>
          <cell r="BV271">
            <v>0</v>
          </cell>
          <cell r="BW271">
            <v>0</v>
          </cell>
          <cell r="BX271">
            <v>0</v>
          </cell>
          <cell r="BY271" t="str">
            <v>KWU</v>
          </cell>
          <cell r="BZ271">
            <v>0</v>
          </cell>
          <cell r="CA271">
            <v>0</v>
          </cell>
          <cell r="CB271">
            <v>0</v>
          </cell>
          <cell r="CC271">
            <v>0</v>
          </cell>
          <cell r="CD271">
            <v>0</v>
          </cell>
          <cell r="CE271" t="str">
            <v>POR</v>
          </cell>
          <cell r="CF271">
            <v>0</v>
          </cell>
          <cell r="CG271">
            <v>0</v>
          </cell>
          <cell r="CH271">
            <v>0</v>
          </cell>
          <cell r="CI271">
            <v>0</v>
          </cell>
          <cell r="CJ271">
            <v>0</v>
          </cell>
          <cell r="CK271" t="str">
            <v>JAW</v>
          </cell>
          <cell r="CL271">
            <v>0</v>
          </cell>
          <cell r="CM271">
            <v>0</v>
          </cell>
          <cell r="CN271">
            <v>0</v>
          </cell>
          <cell r="CO271">
            <v>0</v>
          </cell>
          <cell r="CP271">
            <v>0</v>
          </cell>
          <cell r="CQ271" t="str">
            <v>C11</v>
          </cell>
          <cell r="CR271">
            <v>0</v>
          </cell>
          <cell r="CS271">
            <v>0</v>
          </cell>
          <cell r="CT271">
            <v>0</v>
          </cell>
          <cell r="CU271">
            <v>0</v>
          </cell>
          <cell r="CV271">
            <v>0</v>
          </cell>
          <cell r="CW271" t="str">
            <v>C12</v>
          </cell>
          <cell r="CX271">
            <v>0</v>
          </cell>
          <cell r="CY271">
            <v>0</v>
          </cell>
          <cell r="CZ271">
            <v>0</v>
          </cell>
          <cell r="DA271">
            <v>0</v>
          </cell>
          <cell r="DB271">
            <v>0</v>
          </cell>
          <cell r="DC271" t="str">
            <v>C13</v>
          </cell>
          <cell r="DD271">
            <v>0</v>
          </cell>
          <cell r="DE271">
            <v>0</v>
          </cell>
          <cell r="DF271">
            <v>0</v>
          </cell>
          <cell r="DG271">
            <v>0</v>
          </cell>
          <cell r="DH271">
            <v>0</v>
          </cell>
          <cell r="DI271" t="str">
            <v>C21</v>
          </cell>
          <cell r="DJ271">
            <v>0</v>
          </cell>
          <cell r="DK271">
            <v>0</v>
          </cell>
          <cell r="DL271">
            <v>0</v>
          </cell>
          <cell r="DM271">
            <v>0</v>
          </cell>
          <cell r="DN271">
            <v>0</v>
          </cell>
          <cell r="DO271" t="str">
            <v>C22</v>
          </cell>
          <cell r="DP271">
            <v>0</v>
          </cell>
          <cell r="DQ271">
            <v>0</v>
          </cell>
          <cell r="DR271">
            <v>0</v>
          </cell>
          <cell r="DS271">
            <v>0</v>
          </cell>
          <cell r="DT271">
            <v>0</v>
          </cell>
          <cell r="DU271" t="str">
            <v>C23</v>
          </cell>
          <cell r="DV271">
            <v>0</v>
          </cell>
          <cell r="DW271">
            <v>0</v>
          </cell>
          <cell r="DX271">
            <v>0</v>
          </cell>
          <cell r="DY271">
            <v>0</v>
          </cell>
          <cell r="DZ271">
            <v>0</v>
          </cell>
          <cell r="EA271" t="str">
            <v>C24</v>
          </cell>
          <cell r="EB271">
            <v>0</v>
          </cell>
          <cell r="EC271">
            <v>0</v>
          </cell>
          <cell r="ED271">
            <v>0</v>
          </cell>
          <cell r="EE271">
            <v>0</v>
          </cell>
          <cell r="EF271">
            <v>0</v>
          </cell>
          <cell r="EG271" t="str">
            <v>C25</v>
          </cell>
          <cell r="EH271">
            <v>0</v>
          </cell>
          <cell r="EI271">
            <v>0</v>
          </cell>
          <cell r="EJ271">
            <v>0</v>
          </cell>
          <cell r="EK271">
            <v>0</v>
          </cell>
          <cell r="EL271">
            <v>0</v>
          </cell>
          <cell r="EM271" t="str">
            <v>C26</v>
          </cell>
          <cell r="EN271">
            <v>0</v>
          </cell>
          <cell r="EO271">
            <v>0</v>
          </cell>
          <cell r="EP271">
            <v>0</v>
          </cell>
          <cell r="EQ271">
            <v>0</v>
          </cell>
          <cell r="ER271">
            <v>0</v>
          </cell>
          <cell r="ES271" t="str">
            <v>C27</v>
          </cell>
          <cell r="ET271">
            <v>0</v>
          </cell>
          <cell r="EU271">
            <v>0</v>
          </cell>
          <cell r="EV271">
            <v>0</v>
          </cell>
          <cell r="EW271">
            <v>0</v>
          </cell>
          <cell r="EX271">
            <v>0</v>
          </cell>
          <cell r="EY271" t="str">
            <v>C31</v>
          </cell>
          <cell r="EZ271">
            <v>0</v>
          </cell>
          <cell r="FA271">
            <v>0</v>
          </cell>
          <cell r="FB271">
            <v>0</v>
          </cell>
          <cell r="FC271">
            <v>0</v>
          </cell>
          <cell r="FD271">
            <v>0</v>
          </cell>
          <cell r="FE271" t="str">
            <v>C32</v>
          </cell>
          <cell r="FF271">
            <v>0</v>
          </cell>
          <cell r="FG271">
            <v>0</v>
          </cell>
          <cell r="FH271">
            <v>0</v>
          </cell>
          <cell r="FI271">
            <v>0</v>
          </cell>
          <cell r="FJ271">
            <v>0</v>
          </cell>
          <cell r="FK271" t="str">
            <v>C33</v>
          </cell>
          <cell r="FL271">
            <v>0</v>
          </cell>
          <cell r="FM271">
            <v>0</v>
          </cell>
          <cell r="FN271">
            <v>0</v>
          </cell>
          <cell r="FO271">
            <v>0</v>
          </cell>
          <cell r="FP271">
            <v>0</v>
          </cell>
          <cell r="FQ271" t="str">
            <v>C34</v>
          </cell>
          <cell r="FR271">
            <v>0</v>
          </cell>
          <cell r="FS271">
            <v>0</v>
          </cell>
          <cell r="FT271">
            <v>0</v>
          </cell>
          <cell r="FU271">
            <v>0</v>
          </cell>
          <cell r="FV271">
            <v>0</v>
          </cell>
          <cell r="FW271" t="str">
            <v>C35</v>
          </cell>
          <cell r="FX271">
            <v>0</v>
          </cell>
          <cell r="FY271">
            <v>0</v>
          </cell>
          <cell r="FZ271">
            <v>0</v>
          </cell>
          <cell r="GA271">
            <v>0</v>
          </cell>
          <cell r="GB271">
            <v>0</v>
          </cell>
          <cell r="GC271" t="str">
            <v>C36</v>
          </cell>
          <cell r="GD271">
            <v>0</v>
          </cell>
          <cell r="GE271">
            <v>0</v>
          </cell>
          <cell r="GF271">
            <v>0</v>
          </cell>
          <cell r="GG271">
            <v>0</v>
          </cell>
          <cell r="GH271">
            <v>0</v>
          </cell>
          <cell r="GI271" t="str">
            <v>C37</v>
          </cell>
          <cell r="GJ271">
            <v>0</v>
          </cell>
          <cell r="GK271">
            <v>0</v>
          </cell>
          <cell r="GL271">
            <v>0</v>
          </cell>
          <cell r="GM271">
            <v>0</v>
          </cell>
          <cell r="GN271">
            <v>0</v>
          </cell>
          <cell r="GO271" t="str">
            <v>C38</v>
          </cell>
          <cell r="GP271">
            <v>0</v>
          </cell>
          <cell r="GQ271">
            <v>0</v>
          </cell>
          <cell r="GR271">
            <v>0</v>
          </cell>
          <cell r="GS271">
            <v>0</v>
          </cell>
          <cell r="GT271">
            <v>0</v>
          </cell>
          <cell r="GU271" t="str">
            <v>C39</v>
          </cell>
          <cell r="GV271">
            <v>0</v>
          </cell>
          <cell r="GW271">
            <v>0</v>
          </cell>
          <cell r="GX271">
            <v>0</v>
          </cell>
          <cell r="GY271">
            <v>0</v>
          </cell>
          <cell r="GZ271">
            <v>0</v>
          </cell>
          <cell r="HA271" t="str">
            <v>C310</v>
          </cell>
          <cell r="HB271">
            <v>0</v>
          </cell>
          <cell r="HG271" t="str">
            <v>C310</v>
          </cell>
          <cell r="HH271">
            <v>0</v>
          </cell>
          <cell r="HM271" t="str">
            <v/>
          </cell>
          <cell r="HN271" t="str">
            <v/>
          </cell>
          <cell r="HS271">
            <v>3312</v>
          </cell>
          <cell r="HT271" t="str">
            <v>PKN</v>
          </cell>
          <cell r="HU271">
            <v>0</v>
          </cell>
          <cell r="HV271" t="str">
            <v>IND</v>
          </cell>
          <cell r="HW271">
            <v>0</v>
          </cell>
          <cell r="HX271" t="str">
            <v>MAT-W</v>
          </cell>
          <cell r="HY271">
            <v>0</v>
          </cell>
          <cell r="HZ271" t="str">
            <v>SEJ-W</v>
          </cell>
          <cell r="IA271">
            <v>0</v>
          </cell>
          <cell r="IB271" t="str">
            <v>IGR-W</v>
          </cell>
          <cell r="IC271">
            <v>0</v>
          </cell>
          <cell r="ID271" t="str">
            <v>SBO</v>
          </cell>
          <cell r="IE271">
            <v>0</v>
          </cell>
          <cell r="IF271" t="str">
            <v>PJO</v>
          </cell>
          <cell r="IG271">
            <v>0</v>
          </cell>
          <cell r="IH271" t="str">
            <v>PRA</v>
          </cell>
          <cell r="II271">
            <v>0</v>
          </cell>
          <cell r="IJ271" t="str">
            <v>JAW</v>
          </cell>
          <cell r="IK271">
            <v>0</v>
          </cell>
          <cell r="IL271" t="str">
            <v>ARB</v>
          </cell>
          <cell r="IM271">
            <v>0</v>
          </cell>
          <cell r="IN271" t="str">
            <v>PKM</v>
          </cell>
          <cell r="IO271">
            <v>0</v>
          </cell>
          <cell r="IP271" t="str">
            <v>MAT-P</v>
          </cell>
          <cell r="IQ271">
            <v>0</v>
          </cell>
          <cell r="IR271" t="str">
            <v>BIO-P</v>
          </cell>
          <cell r="IS271">
            <v>0</v>
          </cell>
          <cell r="IT271" t="str">
            <v>FIS-P</v>
          </cell>
          <cell r="IU271">
            <v>0</v>
          </cell>
          <cell r="IV271" t="str">
            <v>KIM-P</v>
          </cell>
          <cell r="IW271">
            <v>0</v>
          </cell>
          <cell r="IX271" t="str">
            <v>EKO-L</v>
          </cell>
          <cell r="IY271">
            <v>0</v>
          </cell>
          <cell r="IZ271" t="str">
            <v>JEP-L</v>
          </cell>
          <cell r="JA271">
            <v>0</v>
          </cell>
        </row>
        <row r="272">
          <cell r="Q272">
            <v>269</v>
          </cell>
          <cell r="AB272">
            <v>269</v>
          </cell>
          <cell r="AC272">
            <v>38</v>
          </cell>
          <cell r="AD272">
            <v>3313</v>
          </cell>
          <cell r="AE272" t="str">
            <v>0011372915</v>
          </cell>
          <cell r="AF272" t="str">
            <v>YULIAH</v>
          </cell>
          <cell r="AG272" t="str">
            <v>P</v>
          </cell>
          <cell r="AH272" t="str">
            <v>10-AK.3</v>
          </cell>
          <cell r="AI272" t="str">
            <v>AGM</v>
          </cell>
          <cell r="AJ272">
            <v>0</v>
          </cell>
          <cell r="AK272">
            <v>0</v>
          </cell>
          <cell r="AL272">
            <v>0</v>
          </cell>
          <cell r="AM272">
            <v>0</v>
          </cell>
          <cell r="AN272">
            <v>0</v>
          </cell>
          <cell r="AO272" t="str">
            <v>PKN</v>
          </cell>
          <cell r="AP272">
            <v>0</v>
          </cell>
          <cell r="AQ272">
            <v>0</v>
          </cell>
          <cell r="AR272">
            <v>0</v>
          </cell>
          <cell r="AS272">
            <v>0</v>
          </cell>
          <cell r="AT272">
            <v>0</v>
          </cell>
          <cell r="AU272" t="str">
            <v>IND</v>
          </cell>
          <cell r="AV272">
            <v>0</v>
          </cell>
          <cell r="AW272">
            <v>0</v>
          </cell>
          <cell r="AX272">
            <v>0</v>
          </cell>
          <cell r="AY272">
            <v>0</v>
          </cell>
          <cell r="AZ272">
            <v>0</v>
          </cell>
          <cell r="BA272" t="str">
            <v>MAT</v>
          </cell>
          <cell r="BB272">
            <v>0</v>
          </cell>
          <cell r="BC272">
            <v>0</v>
          </cell>
          <cell r="BD272">
            <v>0</v>
          </cell>
          <cell r="BE272">
            <v>0</v>
          </cell>
          <cell r="BF272">
            <v>0</v>
          </cell>
          <cell r="BG272" t="str">
            <v>SEJ</v>
          </cell>
          <cell r="BH272">
            <v>0</v>
          </cell>
          <cell r="BI272">
            <v>0</v>
          </cell>
          <cell r="BJ272">
            <v>0</v>
          </cell>
          <cell r="BK272">
            <v>0</v>
          </cell>
          <cell r="BL272">
            <v>0</v>
          </cell>
          <cell r="BM272" t="str">
            <v>ING</v>
          </cell>
          <cell r="BN272">
            <v>0</v>
          </cell>
          <cell r="BO272">
            <v>0</v>
          </cell>
          <cell r="BP272">
            <v>0</v>
          </cell>
          <cell r="BQ272">
            <v>0</v>
          </cell>
          <cell r="BR272">
            <v>0</v>
          </cell>
          <cell r="BS272" t="str">
            <v>SBU</v>
          </cell>
          <cell r="BT272">
            <v>0</v>
          </cell>
          <cell r="BU272">
            <v>0</v>
          </cell>
          <cell r="BV272">
            <v>0</v>
          </cell>
          <cell r="BW272">
            <v>0</v>
          </cell>
          <cell r="BX272">
            <v>0</v>
          </cell>
          <cell r="BY272" t="str">
            <v>KWU</v>
          </cell>
          <cell r="BZ272">
            <v>0</v>
          </cell>
          <cell r="CA272">
            <v>0</v>
          </cell>
          <cell r="CB272">
            <v>0</v>
          </cell>
          <cell r="CC272">
            <v>0</v>
          </cell>
          <cell r="CD272">
            <v>0</v>
          </cell>
          <cell r="CE272" t="str">
            <v>POR</v>
          </cell>
          <cell r="CF272">
            <v>0</v>
          </cell>
          <cell r="CG272">
            <v>0</v>
          </cell>
          <cell r="CH272">
            <v>0</v>
          </cell>
          <cell r="CI272">
            <v>0</v>
          </cell>
          <cell r="CJ272">
            <v>0</v>
          </cell>
          <cell r="CK272" t="str">
            <v>JAW</v>
          </cell>
          <cell r="CL272">
            <v>0</v>
          </cell>
          <cell r="CM272">
            <v>0</v>
          </cell>
          <cell r="CN272">
            <v>0</v>
          </cell>
          <cell r="CO272">
            <v>0</v>
          </cell>
          <cell r="CP272">
            <v>0</v>
          </cell>
          <cell r="CQ272" t="str">
            <v>C11</v>
          </cell>
          <cell r="CR272">
            <v>0</v>
          </cell>
          <cell r="CS272">
            <v>0</v>
          </cell>
          <cell r="CT272">
            <v>0</v>
          </cell>
          <cell r="CU272">
            <v>0</v>
          </cell>
          <cell r="CV272">
            <v>0</v>
          </cell>
          <cell r="CW272" t="str">
            <v>C12</v>
          </cell>
          <cell r="CX272">
            <v>0</v>
          </cell>
          <cell r="CY272">
            <v>0</v>
          </cell>
          <cell r="CZ272">
            <v>0</v>
          </cell>
          <cell r="DA272">
            <v>0</v>
          </cell>
          <cell r="DB272">
            <v>0</v>
          </cell>
          <cell r="DC272" t="str">
            <v>C13</v>
          </cell>
          <cell r="DD272">
            <v>0</v>
          </cell>
          <cell r="DE272">
            <v>0</v>
          </cell>
          <cell r="DF272">
            <v>0</v>
          </cell>
          <cell r="DG272">
            <v>0</v>
          </cell>
          <cell r="DH272">
            <v>0</v>
          </cell>
          <cell r="DI272" t="str">
            <v>C21</v>
          </cell>
          <cell r="DJ272">
            <v>0</v>
          </cell>
          <cell r="DK272">
            <v>0</v>
          </cell>
          <cell r="DL272">
            <v>0</v>
          </cell>
          <cell r="DM272">
            <v>0</v>
          </cell>
          <cell r="DN272">
            <v>0</v>
          </cell>
          <cell r="DO272" t="str">
            <v>C22</v>
          </cell>
          <cell r="DP272">
            <v>0</v>
          </cell>
          <cell r="DQ272">
            <v>0</v>
          </cell>
          <cell r="DR272">
            <v>0</v>
          </cell>
          <cell r="DS272">
            <v>0</v>
          </cell>
          <cell r="DT272">
            <v>0</v>
          </cell>
          <cell r="DU272" t="str">
            <v>C23</v>
          </cell>
          <cell r="DV272">
            <v>0</v>
          </cell>
          <cell r="DW272">
            <v>0</v>
          </cell>
          <cell r="DX272">
            <v>0</v>
          </cell>
          <cell r="DY272">
            <v>0</v>
          </cell>
          <cell r="DZ272">
            <v>0</v>
          </cell>
          <cell r="EA272" t="str">
            <v>C24</v>
          </cell>
          <cell r="EB272">
            <v>0</v>
          </cell>
          <cell r="EC272">
            <v>0</v>
          </cell>
          <cell r="ED272">
            <v>0</v>
          </cell>
          <cell r="EE272">
            <v>0</v>
          </cell>
          <cell r="EF272">
            <v>0</v>
          </cell>
          <cell r="EG272" t="str">
            <v>C25</v>
          </cell>
          <cell r="EH272">
            <v>0</v>
          </cell>
          <cell r="EI272">
            <v>0</v>
          </cell>
          <cell r="EJ272">
            <v>0</v>
          </cell>
          <cell r="EK272">
            <v>0</v>
          </cell>
          <cell r="EL272">
            <v>0</v>
          </cell>
          <cell r="EM272" t="str">
            <v>C26</v>
          </cell>
          <cell r="EN272">
            <v>0</v>
          </cell>
          <cell r="EO272">
            <v>0</v>
          </cell>
          <cell r="EP272">
            <v>0</v>
          </cell>
          <cell r="EQ272">
            <v>0</v>
          </cell>
          <cell r="ER272">
            <v>0</v>
          </cell>
          <cell r="ES272" t="str">
            <v>C27</v>
          </cell>
          <cell r="ET272">
            <v>0</v>
          </cell>
          <cell r="EU272">
            <v>0</v>
          </cell>
          <cell r="EV272">
            <v>0</v>
          </cell>
          <cell r="EW272">
            <v>0</v>
          </cell>
          <cell r="EX272">
            <v>0</v>
          </cell>
          <cell r="EY272" t="str">
            <v>C31</v>
          </cell>
          <cell r="EZ272">
            <v>0</v>
          </cell>
          <cell r="FA272">
            <v>0</v>
          </cell>
          <cell r="FB272">
            <v>0</v>
          </cell>
          <cell r="FC272">
            <v>0</v>
          </cell>
          <cell r="FD272">
            <v>0</v>
          </cell>
          <cell r="FE272" t="str">
            <v>C32</v>
          </cell>
          <cell r="FF272">
            <v>0</v>
          </cell>
          <cell r="FG272">
            <v>0</v>
          </cell>
          <cell r="FH272">
            <v>0</v>
          </cell>
          <cell r="FI272">
            <v>0</v>
          </cell>
          <cell r="FJ272">
            <v>0</v>
          </cell>
          <cell r="FK272" t="str">
            <v>C33</v>
          </cell>
          <cell r="FL272">
            <v>0</v>
          </cell>
          <cell r="FM272">
            <v>0</v>
          </cell>
          <cell r="FN272">
            <v>0</v>
          </cell>
          <cell r="FO272">
            <v>0</v>
          </cell>
          <cell r="FP272">
            <v>0</v>
          </cell>
          <cell r="FQ272" t="str">
            <v>C34</v>
          </cell>
          <cell r="FR272">
            <v>0</v>
          </cell>
          <cell r="FS272">
            <v>0</v>
          </cell>
          <cell r="FT272">
            <v>0</v>
          </cell>
          <cell r="FU272">
            <v>0</v>
          </cell>
          <cell r="FV272">
            <v>0</v>
          </cell>
          <cell r="FW272" t="str">
            <v>C35</v>
          </cell>
          <cell r="FX272">
            <v>0</v>
          </cell>
          <cell r="FY272">
            <v>0</v>
          </cell>
          <cell r="FZ272">
            <v>0</v>
          </cell>
          <cell r="GA272">
            <v>0</v>
          </cell>
          <cell r="GB272">
            <v>0</v>
          </cell>
          <cell r="GC272" t="str">
            <v>C36</v>
          </cell>
          <cell r="GD272">
            <v>0</v>
          </cell>
          <cell r="GE272">
            <v>0</v>
          </cell>
          <cell r="GF272">
            <v>0</v>
          </cell>
          <cell r="GG272">
            <v>0</v>
          </cell>
          <cell r="GH272">
            <v>0</v>
          </cell>
          <cell r="GI272" t="str">
            <v>C37</v>
          </cell>
          <cell r="GJ272">
            <v>0</v>
          </cell>
          <cell r="GK272">
            <v>0</v>
          </cell>
          <cell r="GL272">
            <v>0</v>
          </cell>
          <cell r="GM272">
            <v>0</v>
          </cell>
          <cell r="GN272">
            <v>0</v>
          </cell>
          <cell r="GO272" t="str">
            <v>C38</v>
          </cell>
          <cell r="GP272">
            <v>0</v>
          </cell>
          <cell r="GQ272">
            <v>0</v>
          </cell>
          <cell r="GR272">
            <v>0</v>
          </cell>
          <cell r="GS272">
            <v>0</v>
          </cell>
          <cell r="GT272">
            <v>0</v>
          </cell>
          <cell r="GU272" t="str">
            <v>C39</v>
          </cell>
          <cell r="GV272">
            <v>0</v>
          </cell>
          <cell r="GW272">
            <v>0</v>
          </cell>
          <cell r="GX272">
            <v>0</v>
          </cell>
          <cell r="GY272">
            <v>0</v>
          </cell>
          <cell r="GZ272">
            <v>0</v>
          </cell>
          <cell r="HA272" t="str">
            <v>C310</v>
          </cell>
          <cell r="HB272">
            <v>0</v>
          </cell>
          <cell r="HG272" t="str">
            <v>C310</v>
          </cell>
          <cell r="HH272">
            <v>0</v>
          </cell>
          <cell r="HM272" t="str">
            <v/>
          </cell>
          <cell r="HN272" t="str">
            <v/>
          </cell>
          <cell r="HS272">
            <v>3313</v>
          </cell>
          <cell r="HT272" t="str">
            <v>PKN</v>
          </cell>
          <cell r="HU272">
            <v>0</v>
          </cell>
          <cell r="HV272" t="str">
            <v>IND</v>
          </cell>
          <cell r="HW272">
            <v>0</v>
          </cell>
          <cell r="HX272" t="str">
            <v>MAT-W</v>
          </cell>
          <cell r="HY272">
            <v>0</v>
          </cell>
          <cell r="HZ272" t="str">
            <v>SEJ-W</v>
          </cell>
          <cell r="IA272">
            <v>0</v>
          </cell>
          <cell r="IB272" t="str">
            <v>IGR-W</v>
          </cell>
          <cell r="IC272">
            <v>0</v>
          </cell>
          <cell r="ID272" t="str">
            <v>SBO</v>
          </cell>
          <cell r="IE272">
            <v>0</v>
          </cell>
          <cell r="IF272" t="str">
            <v>PJO</v>
          </cell>
          <cell r="IG272">
            <v>0</v>
          </cell>
          <cell r="IH272" t="str">
            <v>PRA</v>
          </cell>
          <cell r="II272">
            <v>0</v>
          </cell>
          <cell r="IJ272" t="str">
            <v>JAW</v>
          </cell>
          <cell r="IK272">
            <v>0</v>
          </cell>
          <cell r="IL272" t="str">
            <v>ARB</v>
          </cell>
          <cell r="IM272">
            <v>0</v>
          </cell>
          <cell r="IN272" t="str">
            <v>PKM</v>
          </cell>
          <cell r="IO272">
            <v>0</v>
          </cell>
          <cell r="IP272" t="str">
            <v>MAT-P</v>
          </cell>
          <cell r="IQ272">
            <v>0</v>
          </cell>
          <cell r="IR272" t="str">
            <v>BIO-P</v>
          </cell>
          <cell r="IS272">
            <v>0</v>
          </cell>
          <cell r="IT272" t="str">
            <v>FIS-P</v>
          </cell>
          <cell r="IU272">
            <v>0</v>
          </cell>
          <cell r="IV272" t="str">
            <v>KIM-P</v>
          </cell>
          <cell r="IW272">
            <v>0</v>
          </cell>
          <cell r="IX272" t="str">
            <v>EKO-L</v>
          </cell>
          <cell r="IY272">
            <v>0</v>
          </cell>
          <cell r="IZ272" t="str">
            <v>JEP-L</v>
          </cell>
          <cell r="JA272">
            <v>0</v>
          </cell>
        </row>
        <row r="273">
          <cell r="Q273">
            <v>270</v>
          </cell>
          <cell r="AB273">
            <v>270</v>
          </cell>
          <cell r="AC273">
            <v>39</v>
          </cell>
          <cell r="AD273">
            <v>3314</v>
          </cell>
          <cell r="AE273" t="str">
            <v>0018195451</v>
          </cell>
          <cell r="AF273" t="str">
            <v>ZUL ARIFAH</v>
          </cell>
          <cell r="AG273" t="str">
            <v>P</v>
          </cell>
          <cell r="AH273" t="str">
            <v>10-AK.3</v>
          </cell>
          <cell r="AI273" t="str">
            <v>AGM</v>
          </cell>
          <cell r="AJ273">
            <v>0</v>
          </cell>
          <cell r="AK273">
            <v>0</v>
          </cell>
          <cell r="AL273">
            <v>0</v>
          </cell>
          <cell r="AM273">
            <v>0</v>
          </cell>
          <cell r="AN273">
            <v>0</v>
          </cell>
          <cell r="AO273" t="str">
            <v>PKN</v>
          </cell>
          <cell r="AP273">
            <v>0</v>
          </cell>
          <cell r="AQ273">
            <v>0</v>
          </cell>
          <cell r="AR273">
            <v>0</v>
          </cell>
          <cell r="AS273">
            <v>0</v>
          </cell>
          <cell r="AT273">
            <v>0</v>
          </cell>
          <cell r="AU273" t="str">
            <v>IND</v>
          </cell>
          <cell r="AV273">
            <v>0</v>
          </cell>
          <cell r="AW273">
            <v>0</v>
          </cell>
          <cell r="AX273">
            <v>0</v>
          </cell>
          <cell r="AY273">
            <v>0</v>
          </cell>
          <cell r="AZ273">
            <v>0</v>
          </cell>
          <cell r="BA273" t="str">
            <v>MAT</v>
          </cell>
          <cell r="BB273">
            <v>0</v>
          </cell>
          <cell r="BC273">
            <v>0</v>
          </cell>
          <cell r="BD273">
            <v>0</v>
          </cell>
          <cell r="BE273">
            <v>0</v>
          </cell>
          <cell r="BF273">
            <v>0</v>
          </cell>
          <cell r="BG273" t="str">
            <v>SEJ</v>
          </cell>
          <cell r="BH273">
            <v>0</v>
          </cell>
          <cell r="BI273">
            <v>0</v>
          </cell>
          <cell r="BJ273">
            <v>0</v>
          </cell>
          <cell r="BK273">
            <v>0</v>
          </cell>
          <cell r="BL273">
            <v>0</v>
          </cell>
          <cell r="BM273" t="str">
            <v>ING</v>
          </cell>
          <cell r="BN273">
            <v>0</v>
          </cell>
          <cell r="BO273">
            <v>0</v>
          </cell>
          <cell r="BP273">
            <v>0</v>
          </cell>
          <cell r="BQ273">
            <v>0</v>
          </cell>
          <cell r="BR273">
            <v>0</v>
          </cell>
          <cell r="BS273" t="str">
            <v>SBU</v>
          </cell>
          <cell r="BT273">
            <v>0</v>
          </cell>
          <cell r="BU273">
            <v>0</v>
          </cell>
          <cell r="BV273">
            <v>0</v>
          </cell>
          <cell r="BW273">
            <v>0</v>
          </cell>
          <cell r="BX273">
            <v>0</v>
          </cell>
          <cell r="BY273" t="str">
            <v>KWU</v>
          </cell>
          <cell r="BZ273">
            <v>0</v>
          </cell>
          <cell r="CA273">
            <v>0</v>
          </cell>
          <cell r="CB273">
            <v>0</v>
          </cell>
          <cell r="CC273">
            <v>0</v>
          </cell>
          <cell r="CD273">
            <v>0</v>
          </cell>
          <cell r="CE273" t="str">
            <v>POR</v>
          </cell>
          <cell r="CF273">
            <v>0</v>
          </cell>
          <cell r="CG273">
            <v>0</v>
          </cell>
          <cell r="CH273">
            <v>0</v>
          </cell>
          <cell r="CI273">
            <v>0</v>
          </cell>
          <cell r="CJ273">
            <v>0</v>
          </cell>
          <cell r="CK273" t="str">
            <v>JAW</v>
          </cell>
          <cell r="CL273">
            <v>0</v>
          </cell>
          <cell r="CM273">
            <v>0</v>
          </cell>
          <cell r="CN273">
            <v>0</v>
          </cell>
          <cell r="CO273">
            <v>0</v>
          </cell>
          <cell r="CP273">
            <v>0</v>
          </cell>
          <cell r="CQ273" t="str">
            <v>C11</v>
          </cell>
          <cell r="CR273">
            <v>0</v>
          </cell>
          <cell r="CS273">
            <v>0</v>
          </cell>
          <cell r="CT273">
            <v>0</v>
          </cell>
          <cell r="CU273">
            <v>0</v>
          </cell>
          <cell r="CV273">
            <v>0</v>
          </cell>
          <cell r="CW273" t="str">
            <v>C12</v>
          </cell>
          <cell r="CX273">
            <v>0</v>
          </cell>
          <cell r="CY273">
            <v>0</v>
          </cell>
          <cell r="CZ273">
            <v>0</v>
          </cell>
          <cell r="DA273">
            <v>0</v>
          </cell>
          <cell r="DB273">
            <v>0</v>
          </cell>
          <cell r="DC273" t="str">
            <v>C13</v>
          </cell>
          <cell r="DD273">
            <v>0</v>
          </cell>
          <cell r="DE273">
            <v>0</v>
          </cell>
          <cell r="DF273">
            <v>0</v>
          </cell>
          <cell r="DG273">
            <v>0</v>
          </cell>
          <cell r="DH273">
            <v>0</v>
          </cell>
          <cell r="DI273" t="str">
            <v>C21</v>
          </cell>
          <cell r="DJ273">
            <v>0</v>
          </cell>
          <cell r="DK273">
            <v>0</v>
          </cell>
          <cell r="DL273">
            <v>0</v>
          </cell>
          <cell r="DM273">
            <v>0</v>
          </cell>
          <cell r="DN273">
            <v>0</v>
          </cell>
          <cell r="DO273" t="str">
            <v>C22</v>
          </cell>
          <cell r="DP273">
            <v>0</v>
          </cell>
          <cell r="DQ273">
            <v>0</v>
          </cell>
          <cell r="DR273">
            <v>0</v>
          </cell>
          <cell r="DS273">
            <v>0</v>
          </cell>
          <cell r="DT273">
            <v>0</v>
          </cell>
          <cell r="DU273" t="str">
            <v>C23</v>
          </cell>
          <cell r="DV273">
            <v>0</v>
          </cell>
          <cell r="DW273">
            <v>0</v>
          </cell>
          <cell r="DX273">
            <v>0</v>
          </cell>
          <cell r="DY273">
            <v>0</v>
          </cell>
          <cell r="DZ273">
            <v>0</v>
          </cell>
          <cell r="EA273" t="str">
            <v>C24</v>
          </cell>
          <cell r="EB273">
            <v>0</v>
          </cell>
          <cell r="EC273">
            <v>0</v>
          </cell>
          <cell r="ED273">
            <v>0</v>
          </cell>
          <cell r="EE273">
            <v>0</v>
          </cell>
          <cell r="EF273">
            <v>0</v>
          </cell>
          <cell r="EG273" t="str">
            <v>C25</v>
          </cell>
          <cell r="EH273">
            <v>0</v>
          </cell>
          <cell r="EI273">
            <v>0</v>
          </cell>
          <cell r="EJ273">
            <v>0</v>
          </cell>
          <cell r="EK273">
            <v>0</v>
          </cell>
          <cell r="EL273">
            <v>0</v>
          </cell>
          <cell r="EM273" t="str">
            <v>C26</v>
          </cell>
          <cell r="EN273">
            <v>0</v>
          </cell>
          <cell r="EO273">
            <v>0</v>
          </cell>
          <cell r="EP273">
            <v>0</v>
          </cell>
          <cell r="EQ273">
            <v>0</v>
          </cell>
          <cell r="ER273">
            <v>0</v>
          </cell>
          <cell r="ES273" t="str">
            <v>C27</v>
          </cell>
          <cell r="ET273">
            <v>0</v>
          </cell>
          <cell r="EU273">
            <v>0</v>
          </cell>
          <cell r="EV273">
            <v>0</v>
          </cell>
          <cell r="EW273">
            <v>0</v>
          </cell>
          <cell r="EX273">
            <v>0</v>
          </cell>
          <cell r="EY273" t="str">
            <v>C31</v>
          </cell>
          <cell r="EZ273">
            <v>0</v>
          </cell>
          <cell r="FA273">
            <v>0</v>
          </cell>
          <cell r="FB273">
            <v>0</v>
          </cell>
          <cell r="FC273">
            <v>0</v>
          </cell>
          <cell r="FD273">
            <v>0</v>
          </cell>
          <cell r="FE273" t="str">
            <v>C32</v>
          </cell>
          <cell r="FF273">
            <v>0</v>
          </cell>
          <cell r="FG273">
            <v>0</v>
          </cell>
          <cell r="FH273">
            <v>0</v>
          </cell>
          <cell r="FI273">
            <v>0</v>
          </cell>
          <cell r="FJ273">
            <v>0</v>
          </cell>
          <cell r="FK273" t="str">
            <v>C33</v>
          </cell>
          <cell r="FL273">
            <v>0</v>
          </cell>
          <cell r="FM273">
            <v>0</v>
          </cell>
          <cell r="FN273">
            <v>0</v>
          </cell>
          <cell r="FO273">
            <v>0</v>
          </cell>
          <cell r="FP273">
            <v>0</v>
          </cell>
          <cell r="FQ273" t="str">
            <v>C34</v>
          </cell>
          <cell r="FR273">
            <v>0</v>
          </cell>
          <cell r="FS273">
            <v>0</v>
          </cell>
          <cell r="FT273">
            <v>0</v>
          </cell>
          <cell r="FU273">
            <v>0</v>
          </cell>
          <cell r="FV273">
            <v>0</v>
          </cell>
          <cell r="FW273" t="str">
            <v>C35</v>
          </cell>
          <cell r="FX273">
            <v>0</v>
          </cell>
          <cell r="FY273">
            <v>0</v>
          </cell>
          <cell r="FZ273">
            <v>0</v>
          </cell>
          <cell r="GA273">
            <v>0</v>
          </cell>
          <cell r="GB273">
            <v>0</v>
          </cell>
          <cell r="GC273" t="str">
            <v>C36</v>
          </cell>
          <cell r="GD273">
            <v>0</v>
          </cell>
          <cell r="GE273">
            <v>0</v>
          </cell>
          <cell r="GF273">
            <v>0</v>
          </cell>
          <cell r="GG273">
            <v>0</v>
          </cell>
          <cell r="GH273">
            <v>0</v>
          </cell>
          <cell r="GI273" t="str">
            <v>C37</v>
          </cell>
          <cell r="GJ273">
            <v>0</v>
          </cell>
          <cell r="GK273">
            <v>0</v>
          </cell>
          <cell r="GL273">
            <v>0</v>
          </cell>
          <cell r="GM273">
            <v>0</v>
          </cell>
          <cell r="GN273">
            <v>0</v>
          </cell>
          <cell r="GO273" t="str">
            <v>C38</v>
          </cell>
          <cell r="GP273">
            <v>0</v>
          </cell>
          <cell r="GQ273">
            <v>0</v>
          </cell>
          <cell r="GR273">
            <v>0</v>
          </cell>
          <cell r="GS273">
            <v>0</v>
          </cell>
          <cell r="GT273">
            <v>0</v>
          </cell>
          <cell r="GU273" t="str">
            <v>C39</v>
          </cell>
          <cell r="GV273">
            <v>0</v>
          </cell>
          <cell r="GW273">
            <v>0</v>
          </cell>
          <cell r="GX273">
            <v>0</v>
          </cell>
          <cell r="GY273">
            <v>0</v>
          </cell>
          <cell r="GZ273">
            <v>0</v>
          </cell>
          <cell r="HA273" t="str">
            <v>C310</v>
          </cell>
          <cell r="HB273">
            <v>0</v>
          </cell>
          <cell r="HG273" t="str">
            <v>C310</v>
          </cell>
          <cell r="HH273">
            <v>0</v>
          </cell>
          <cell r="HM273" t="str">
            <v/>
          </cell>
          <cell r="HN273" t="str">
            <v/>
          </cell>
          <cell r="HS273">
            <v>3314</v>
          </cell>
          <cell r="HT273" t="str">
            <v>PKN</v>
          </cell>
          <cell r="HU273">
            <v>0</v>
          </cell>
          <cell r="HV273" t="str">
            <v>IND</v>
          </cell>
          <cell r="HW273">
            <v>0</v>
          </cell>
          <cell r="HX273" t="str">
            <v>MAT-W</v>
          </cell>
          <cell r="HY273">
            <v>0</v>
          </cell>
          <cell r="HZ273" t="str">
            <v>SEJ-W</v>
          </cell>
          <cell r="IA273">
            <v>0</v>
          </cell>
          <cell r="IB273" t="str">
            <v>IGR-W</v>
          </cell>
          <cell r="IC273">
            <v>0</v>
          </cell>
          <cell r="ID273" t="str">
            <v>SBO</v>
          </cell>
          <cell r="IE273">
            <v>0</v>
          </cell>
          <cell r="IF273" t="str">
            <v>PJO</v>
          </cell>
          <cell r="IG273">
            <v>0</v>
          </cell>
          <cell r="IH273" t="str">
            <v>PRA</v>
          </cell>
          <cell r="II273">
            <v>0</v>
          </cell>
          <cell r="IJ273" t="str">
            <v>JAW</v>
          </cell>
          <cell r="IK273">
            <v>0</v>
          </cell>
          <cell r="IL273" t="str">
            <v>ARB</v>
          </cell>
          <cell r="IM273">
            <v>0</v>
          </cell>
          <cell r="IN273" t="str">
            <v>PKM</v>
          </cell>
          <cell r="IO273">
            <v>0</v>
          </cell>
          <cell r="IP273" t="str">
            <v>MAT-P</v>
          </cell>
          <cell r="IQ273">
            <v>0</v>
          </cell>
          <cell r="IR273" t="str">
            <v>BIO-P</v>
          </cell>
          <cell r="IS273">
            <v>0</v>
          </cell>
          <cell r="IT273" t="str">
            <v>FIS-P</v>
          </cell>
          <cell r="IU273">
            <v>0</v>
          </cell>
          <cell r="IV273" t="str">
            <v>KIM-P</v>
          </cell>
          <cell r="IW273">
            <v>0</v>
          </cell>
          <cell r="IX273" t="str">
            <v>EKO-L</v>
          </cell>
          <cell r="IY273">
            <v>0</v>
          </cell>
          <cell r="IZ273" t="str">
            <v>JEP-L</v>
          </cell>
          <cell r="JA273">
            <v>0</v>
          </cell>
        </row>
        <row r="274">
          <cell r="Q274" t="str">
            <v/>
          </cell>
          <cell r="AB274">
            <v>271</v>
          </cell>
          <cell r="AC274">
            <v>1</v>
          </cell>
          <cell r="AD274">
            <v>3167</v>
          </cell>
          <cell r="AE274" t="str">
            <v>0002319198</v>
          </cell>
          <cell r="AF274" t="str">
            <v>DEWI LARASAKTI</v>
          </cell>
          <cell r="AG274" t="str">
            <v>P</v>
          </cell>
          <cell r="AH274" t="str">
            <v>10-TB.1</v>
          </cell>
          <cell r="AI274" t="str">
            <v>AGM</v>
          </cell>
          <cell r="AJ274">
            <v>0</v>
          </cell>
          <cell r="AK274">
            <v>0</v>
          </cell>
          <cell r="AL274">
            <v>0</v>
          </cell>
          <cell r="AM274">
            <v>0</v>
          </cell>
          <cell r="AN274">
            <v>0</v>
          </cell>
          <cell r="AO274" t="str">
            <v>PKN</v>
          </cell>
          <cell r="AP274">
            <v>0</v>
          </cell>
          <cell r="AQ274">
            <v>0</v>
          </cell>
          <cell r="AR274">
            <v>0</v>
          </cell>
          <cell r="AS274">
            <v>0</v>
          </cell>
          <cell r="AT274">
            <v>0</v>
          </cell>
          <cell r="AU274" t="str">
            <v>IND</v>
          </cell>
          <cell r="AV274">
            <v>0</v>
          </cell>
          <cell r="AW274">
            <v>0</v>
          </cell>
          <cell r="AX274">
            <v>0</v>
          </cell>
          <cell r="AY274">
            <v>0</v>
          </cell>
          <cell r="AZ274">
            <v>0</v>
          </cell>
          <cell r="BA274" t="str">
            <v>MAT</v>
          </cell>
          <cell r="BB274">
            <v>0</v>
          </cell>
          <cell r="BC274">
            <v>0</v>
          </cell>
          <cell r="BD274">
            <v>0</v>
          </cell>
          <cell r="BE274">
            <v>0</v>
          </cell>
          <cell r="BF274">
            <v>0</v>
          </cell>
          <cell r="BG274" t="str">
            <v>SEJ</v>
          </cell>
          <cell r="BH274">
            <v>0</v>
          </cell>
          <cell r="BI274">
            <v>0</v>
          </cell>
          <cell r="BJ274">
            <v>0</v>
          </cell>
          <cell r="BK274">
            <v>0</v>
          </cell>
          <cell r="BL274">
            <v>0</v>
          </cell>
          <cell r="BM274" t="str">
            <v>ING</v>
          </cell>
          <cell r="BN274">
            <v>0</v>
          </cell>
          <cell r="BO274">
            <v>0</v>
          </cell>
          <cell r="BP274">
            <v>0</v>
          </cell>
          <cell r="BQ274">
            <v>0</v>
          </cell>
          <cell r="BR274">
            <v>0</v>
          </cell>
          <cell r="BS274" t="str">
            <v>SBU</v>
          </cell>
          <cell r="BT274">
            <v>0</v>
          </cell>
          <cell r="BU274">
            <v>0</v>
          </cell>
          <cell r="BV274">
            <v>0</v>
          </cell>
          <cell r="BW274">
            <v>0</v>
          </cell>
          <cell r="BX274">
            <v>0</v>
          </cell>
          <cell r="BY274" t="str">
            <v>KWU</v>
          </cell>
          <cell r="BZ274">
            <v>0</v>
          </cell>
          <cell r="CA274">
            <v>0</v>
          </cell>
          <cell r="CB274">
            <v>0</v>
          </cell>
          <cell r="CC274">
            <v>0</v>
          </cell>
          <cell r="CD274">
            <v>0</v>
          </cell>
          <cell r="CE274" t="str">
            <v>POR</v>
          </cell>
          <cell r="CF274">
            <v>0</v>
          </cell>
          <cell r="CG274">
            <v>0</v>
          </cell>
          <cell r="CH274">
            <v>0</v>
          </cell>
          <cell r="CI274">
            <v>0</v>
          </cell>
          <cell r="CJ274">
            <v>0</v>
          </cell>
          <cell r="CK274" t="str">
            <v>JAW</v>
          </cell>
          <cell r="CL274">
            <v>0</v>
          </cell>
          <cell r="CM274">
            <v>0</v>
          </cell>
          <cell r="CN274">
            <v>0</v>
          </cell>
          <cell r="CO274">
            <v>0</v>
          </cell>
          <cell r="CP274">
            <v>0</v>
          </cell>
          <cell r="CQ274" t="str">
            <v>C11</v>
          </cell>
          <cell r="CR274">
            <v>0</v>
          </cell>
          <cell r="CS274">
            <v>0</v>
          </cell>
          <cell r="CT274">
            <v>0</v>
          </cell>
          <cell r="CU274">
            <v>0</v>
          </cell>
          <cell r="CV274">
            <v>0</v>
          </cell>
          <cell r="CW274" t="str">
            <v>C12</v>
          </cell>
          <cell r="CX274">
            <v>0</v>
          </cell>
          <cell r="CY274">
            <v>0</v>
          </cell>
          <cell r="CZ274">
            <v>0</v>
          </cell>
          <cell r="DA274">
            <v>0</v>
          </cell>
          <cell r="DB274">
            <v>0</v>
          </cell>
          <cell r="DC274" t="str">
            <v>C13</v>
          </cell>
          <cell r="DD274">
            <v>0</v>
          </cell>
          <cell r="DE274">
            <v>0</v>
          </cell>
          <cell r="DF274">
            <v>0</v>
          </cell>
          <cell r="DG274">
            <v>0</v>
          </cell>
          <cell r="DH274">
            <v>0</v>
          </cell>
          <cell r="DI274" t="str">
            <v>C21</v>
          </cell>
          <cell r="DJ274">
            <v>0</v>
          </cell>
          <cell r="DK274">
            <v>0</v>
          </cell>
          <cell r="DL274">
            <v>0</v>
          </cell>
          <cell r="DM274">
            <v>0</v>
          </cell>
          <cell r="DN274">
            <v>0</v>
          </cell>
          <cell r="DO274" t="str">
            <v>C22</v>
          </cell>
          <cell r="DP274">
            <v>0</v>
          </cell>
          <cell r="DQ274">
            <v>0</v>
          </cell>
          <cell r="DR274">
            <v>0</v>
          </cell>
          <cell r="DS274">
            <v>0</v>
          </cell>
          <cell r="DT274">
            <v>0</v>
          </cell>
          <cell r="DU274" t="str">
            <v>C23</v>
          </cell>
          <cell r="DV274">
            <v>0</v>
          </cell>
          <cell r="DW274">
            <v>0</v>
          </cell>
          <cell r="DX274">
            <v>0</v>
          </cell>
          <cell r="DY274">
            <v>0</v>
          </cell>
          <cell r="DZ274">
            <v>0</v>
          </cell>
          <cell r="EA274" t="str">
            <v>C24</v>
          </cell>
          <cell r="EB274">
            <v>0</v>
          </cell>
          <cell r="EC274">
            <v>0</v>
          </cell>
          <cell r="ED274">
            <v>0</v>
          </cell>
          <cell r="EE274">
            <v>0</v>
          </cell>
          <cell r="EF274">
            <v>0</v>
          </cell>
          <cell r="EG274" t="str">
            <v>C25</v>
          </cell>
          <cell r="EH274">
            <v>0</v>
          </cell>
          <cell r="EI274">
            <v>0</v>
          </cell>
          <cell r="EJ274">
            <v>0</v>
          </cell>
          <cell r="EK274">
            <v>0</v>
          </cell>
          <cell r="EL274">
            <v>0</v>
          </cell>
          <cell r="EM274" t="str">
            <v>C26</v>
          </cell>
          <cell r="EN274">
            <v>0</v>
          </cell>
          <cell r="EO274">
            <v>0</v>
          </cell>
          <cell r="EP274">
            <v>0</v>
          </cell>
          <cell r="EQ274">
            <v>0</v>
          </cell>
          <cell r="ER274">
            <v>0</v>
          </cell>
          <cell r="ES274" t="str">
            <v>C27</v>
          </cell>
          <cell r="ET274">
            <v>0</v>
          </cell>
          <cell r="EU274">
            <v>0</v>
          </cell>
          <cell r="EV274">
            <v>0</v>
          </cell>
          <cell r="EW274">
            <v>0</v>
          </cell>
          <cell r="EX274">
            <v>0</v>
          </cell>
          <cell r="EY274" t="str">
            <v>C31</v>
          </cell>
          <cell r="EZ274">
            <v>0</v>
          </cell>
          <cell r="FA274">
            <v>0</v>
          </cell>
          <cell r="FB274">
            <v>0</v>
          </cell>
          <cell r="FC274">
            <v>0</v>
          </cell>
          <cell r="FD274">
            <v>0</v>
          </cell>
          <cell r="FE274" t="str">
            <v>C32</v>
          </cell>
          <cell r="FF274">
            <v>0</v>
          </cell>
          <cell r="FG274">
            <v>0</v>
          </cell>
          <cell r="FH274">
            <v>0</v>
          </cell>
          <cell r="FI274">
            <v>0</v>
          </cell>
          <cell r="FJ274">
            <v>0</v>
          </cell>
          <cell r="FK274" t="str">
            <v>C33</v>
          </cell>
          <cell r="FL274">
            <v>0</v>
          </cell>
          <cell r="FM274">
            <v>0</v>
          </cell>
          <cell r="FN274">
            <v>0</v>
          </cell>
          <cell r="FO274">
            <v>0</v>
          </cell>
          <cell r="FP274">
            <v>0</v>
          </cell>
          <cell r="FQ274" t="str">
            <v>C34</v>
          </cell>
          <cell r="FR274">
            <v>0</v>
          </cell>
          <cell r="FS274">
            <v>0</v>
          </cell>
          <cell r="FT274">
            <v>0</v>
          </cell>
          <cell r="FU274">
            <v>0</v>
          </cell>
          <cell r="FV274">
            <v>0</v>
          </cell>
          <cell r="FW274" t="str">
            <v>C35</v>
          </cell>
          <cell r="FX274">
            <v>0</v>
          </cell>
          <cell r="FY274">
            <v>0</v>
          </cell>
          <cell r="FZ274">
            <v>0</v>
          </cell>
          <cell r="GA274">
            <v>0</v>
          </cell>
          <cell r="GB274">
            <v>0</v>
          </cell>
          <cell r="GC274" t="str">
            <v>C36</v>
          </cell>
          <cell r="GD274">
            <v>0</v>
          </cell>
          <cell r="GE274">
            <v>0</v>
          </cell>
          <cell r="GF274">
            <v>0</v>
          </cell>
          <cell r="GG274">
            <v>0</v>
          </cell>
          <cell r="GH274">
            <v>0</v>
          </cell>
          <cell r="GI274" t="str">
            <v>C37</v>
          </cell>
          <cell r="GJ274">
            <v>0</v>
          </cell>
          <cell r="GK274">
            <v>0</v>
          </cell>
          <cell r="GL274">
            <v>0</v>
          </cell>
          <cell r="GM274">
            <v>0</v>
          </cell>
          <cell r="GN274">
            <v>0</v>
          </cell>
          <cell r="GO274" t="str">
            <v>C38</v>
          </cell>
          <cell r="GP274">
            <v>0</v>
          </cell>
          <cell r="GQ274">
            <v>0</v>
          </cell>
          <cell r="GR274">
            <v>0</v>
          </cell>
          <cell r="GS274">
            <v>0</v>
          </cell>
          <cell r="GT274">
            <v>0</v>
          </cell>
          <cell r="GU274" t="str">
            <v>C39</v>
          </cell>
          <cell r="GV274">
            <v>0</v>
          </cell>
          <cell r="GW274">
            <v>0</v>
          </cell>
          <cell r="GX274">
            <v>0</v>
          </cell>
          <cell r="GY274">
            <v>0</v>
          </cell>
          <cell r="GZ274">
            <v>0</v>
          </cell>
          <cell r="HA274" t="str">
            <v>C310</v>
          </cell>
          <cell r="HB274">
            <v>0</v>
          </cell>
          <cell r="HG274" t="str">
            <v>C310</v>
          </cell>
          <cell r="HH274">
            <v>0</v>
          </cell>
          <cell r="HM274" t="str">
            <v/>
          </cell>
          <cell r="HN274" t="str">
            <v/>
          </cell>
          <cell r="HS274">
            <v>3167</v>
          </cell>
          <cell r="HT274" t="str">
            <v>PKN</v>
          </cell>
          <cell r="HU274">
            <v>0</v>
          </cell>
          <cell r="HV274" t="str">
            <v>IND</v>
          </cell>
          <cell r="HW274">
            <v>0</v>
          </cell>
          <cell r="HX274" t="str">
            <v>MAT-W</v>
          </cell>
          <cell r="HY274">
            <v>0</v>
          </cell>
          <cell r="HZ274" t="str">
            <v>SEJ-W</v>
          </cell>
          <cell r="IA274">
            <v>0</v>
          </cell>
          <cell r="IB274" t="str">
            <v>IGR-W</v>
          </cell>
          <cell r="IC274">
            <v>0</v>
          </cell>
          <cell r="ID274" t="str">
            <v>SBO</v>
          </cell>
          <cell r="IE274">
            <v>0</v>
          </cell>
          <cell r="IF274" t="str">
            <v>PJO</v>
          </cell>
          <cell r="IG274">
            <v>0</v>
          </cell>
          <cell r="IH274" t="str">
            <v>PRA</v>
          </cell>
          <cell r="II274">
            <v>0</v>
          </cell>
          <cell r="IJ274" t="str">
            <v>JAW</v>
          </cell>
          <cell r="IK274">
            <v>0</v>
          </cell>
          <cell r="IL274" t="str">
            <v>ARB</v>
          </cell>
          <cell r="IM274">
            <v>0</v>
          </cell>
          <cell r="IN274" t="str">
            <v>PKM</v>
          </cell>
          <cell r="IO274">
            <v>0</v>
          </cell>
          <cell r="IP274" t="str">
            <v>MAT-P</v>
          </cell>
          <cell r="IQ274">
            <v>0</v>
          </cell>
          <cell r="IR274" t="str">
            <v>BIO-P</v>
          </cell>
          <cell r="IS274">
            <v>0</v>
          </cell>
          <cell r="IT274" t="str">
            <v>FIS-P</v>
          </cell>
          <cell r="IU274">
            <v>0</v>
          </cell>
          <cell r="IV274" t="str">
            <v>KIM-P</v>
          </cell>
          <cell r="IW274">
            <v>0</v>
          </cell>
          <cell r="IX274" t="str">
            <v>EKO-L</v>
          </cell>
          <cell r="IY274">
            <v>0</v>
          </cell>
          <cell r="IZ274" t="str">
            <v>JEP-L</v>
          </cell>
          <cell r="JA274">
            <v>0</v>
          </cell>
        </row>
        <row r="275">
          <cell r="Q275" t="str">
            <v/>
          </cell>
          <cell r="AB275">
            <v>272</v>
          </cell>
          <cell r="AC275">
            <v>2</v>
          </cell>
          <cell r="AD275">
            <v>3168</v>
          </cell>
          <cell r="AF275" t="str">
            <v>DWIVA MIFTAH WIKYO ARTONO</v>
          </cell>
          <cell r="AG275" t="str">
            <v>L</v>
          </cell>
          <cell r="AH275" t="str">
            <v>10-TB.1</v>
          </cell>
          <cell r="AI275" t="str">
            <v>AGM</v>
          </cell>
          <cell r="AJ275">
            <v>0</v>
          </cell>
          <cell r="AK275">
            <v>0</v>
          </cell>
          <cell r="AL275">
            <v>0</v>
          </cell>
          <cell r="AM275">
            <v>0</v>
          </cell>
          <cell r="AN275">
            <v>0</v>
          </cell>
          <cell r="AO275" t="str">
            <v>PKN</v>
          </cell>
          <cell r="AP275">
            <v>0</v>
          </cell>
          <cell r="AQ275">
            <v>0</v>
          </cell>
          <cell r="AR275">
            <v>0</v>
          </cell>
          <cell r="AS275">
            <v>0</v>
          </cell>
          <cell r="AT275">
            <v>0</v>
          </cell>
          <cell r="AU275" t="str">
            <v>IND</v>
          </cell>
          <cell r="AV275">
            <v>0</v>
          </cell>
          <cell r="AW275">
            <v>0</v>
          </cell>
          <cell r="AX275">
            <v>0</v>
          </cell>
          <cell r="AY275">
            <v>0</v>
          </cell>
          <cell r="AZ275">
            <v>0</v>
          </cell>
          <cell r="BA275" t="str">
            <v>MAT</v>
          </cell>
          <cell r="BB275">
            <v>0</v>
          </cell>
          <cell r="BC275">
            <v>0</v>
          </cell>
          <cell r="BD275">
            <v>0</v>
          </cell>
          <cell r="BE275">
            <v>0</v>
          </cell>
          <cell r="BF275">
            <v>0</v>
          </cell>
          <cell r="BG275" t="str">
            <v>SEJ</v>
          </cell>
          <cell r="BH275">
            <v>0</v>
          </cell>
          <cell r="BI275">
            <v>0</v>
          </cell>
          <cell r="BJ275">
            <v>0</v>
          </cell>
          <cell r="BK275">
            <v>0</v>
          </cell>
          <cell r="BL275">
            <v>0</v>
          </cell>
          <cell r="BM275" t="str">
            <v>ING</v>
          </cell>
          <cell r="BN275">
            <v>0</v>
          </cell>
          <cell r="BO275">
            <v>0</v>
          </cell>
          <cell r="BP275">
            <v>0</v>
          </cell>
          <cell r="BQ275">
            <v>0</v>
          </cell>
          <cell r="BR275">
            <v>0</v>
          </cell>
          <cell r="BS275" t="str">
            <v>SBU</v>
          </cell>
          <cell r="BT275">
            <v>0</v>
          </cell>
          <cell r="BU275">
            <v>0</v>
          </cell>
          <cell r="BV275">
            <v>0</v>
          </cell>
          <cell r="BW275">
            <v>0</v>
          </cell>
          <cell r="BX275">
            <v>0</v>
          </cell>
          <cell r="BY275" t="str">
            <v>KWU</v>
          </cell>
          <cell r="BZ275">
            <v>0</v>
          </cell>
          <cell r="CA275">
            <v>0</v>
          </cell>
          <cell r="CB275">
            <v>0</v>
          </cell>
          <cell r="CC275">
            <v>0</v>
          </cell>
          <cell r="CD275">
            <v>0</v>
          </cell>
          <cell r="CE275" t="str">
            <v>POR</v>
          </cell>
          <cell r="CF275">
            <v>0</v>
          </cell>
          <cell r="CG275">
            <v>0</v>
          </cell>
          <cell r="CH275">
            <v>0</v>
          </cell>
          <cell r="CI275">
            <v>0</v>
          </cell>
          <cell r="CJ275">
            <v>0</v>
          </cell>
          <cell r="CK275" t="str">
            <v>JAW</v>
          </cell>
          <cell r="CL275">
            <v>0</v>
          </cell>
          <cell r="CM275">
            <v>0</v>
          </cell>
          <cell r="CN275">
            <v>0</v>
          </cell>
          <cell r="CO275">
            <v>0</v>
          </cell>
          <cell r="CP275">
            <v>0</v>
          </cell>
          <cell r="CQ275" t="str">
            <v>C11</v>
          </cell>
          <cell r="CR275">
            <v>0</v>
          </cell>
          <cell r="CS275">
            <v>0</v>
          </cell>
          <cell r="CT275">
            <v>0</v>
          </cell>
          <cell r="CU275">
            <v>0</v>
          </cell>
          <cell r="CV275">
            <v>0</v>
          </cell>
          <cell r="CW275" t="str">
            <v>C12</v>
          </cell>
          <cell r="CX275">
            <v>0</v>
          </cell>
          <cell r="CY275">
            <v>0</v>
          </cell>
          <cell r="CZ275">
            <v>0</v>
          </cell>
          <cell r="DA275">
            <v>0</v>
          </cell>
          <cell r="DB275">
            <v>0</v>
          </cell>
          <cell r="DC275" t="str">
            <v>C13</v>
          </cell>
          <cell r="DD275">
            <v>0</v>
          </cell>
          <cell r="DE275">
            <v>0</v>
          </cell>
          <cell r="DF275">
            <v>0</v>
          </cell>
          <cell r="DG275">
            <v>0</v>
          </cell>
          <cell r="DH275">
            <v>0</v>
          </cell>
          <cell r="DI275" t="str">
            <v>C21</v>
          </cell>
          <cell r="DJ275">
            <v>0</v>
          </cell>
          <cell r="DK275">
            <v>0</v>
          </cell>
          <cell r="DL275">
            <v>0</v>
          </cell>
          <cell r="DM275">
            <v>0</v>
          </cell>
          <cell r="DN275">
            <v>0</v>
          </cell>
          <cell r="DO275" t="str">
            <v>C22</v>
          </cell>
          <cell r="DP275">
            <v>0</v>
          </cell>
          <cell r="DQ275">
            <v>0</v>
          </cell>
          <cell r="DR275">
            <v>0</v>
          </cell>
          <cell r="DS275">
            <v>0</v>
          </cell>
          <cell r="DT275">
            <v>0</v>
          </cell>
          <cell r="DU275" t="str">
            <v>C23</v>
          </cell>
          <cell r="DV275">
            <v>0</v>
          </cell>
          <cell r="DW275">
            <v>0</v>
          </cell>
          <cell r="DX275">
            <v>0</v>
          </cell>
          <cell r="DY275">
            <v>0</v>
          </cell>
          <cell r="DZ275">
            <v>0</v>
          </cell>
          <cell r="EA275" t="str">
            <v>C24</v>
          </cell>
          <cell r="EB275">
            <v>0</v>
          </cell>
          <cell r="EC275">
            <v>0</v>
          </cell>
          <cell r="ED275">
            <v>0</v>
          </cell>
          <cell r="EE275">
            <v>0</v>
          </cell>
          <cell r="EF275">
            <v>0</v>
          </cell>
          <cell r="EG275" t="str">
            <v>C25</v>
          </cell>
          <cell r="EH275">
            <v>0</v>
          </cell>
          <cell r="EI275">
            <v>0</v>
          </cell>
          <cell r="EJ275">
            <v>0</v>
          </cell>
          <cell r="EK275">
            <v>0</v>
          </cell>
          <cell r="EL275">
            <v>0</v>
          </cell>
          <cell r="EM275" t="str">
            <v>C26</v>
          </cell>
          <cell r="EN275">
            <v>0</v>
          </cell>
          <cell r="EO275">
            <v>0</v>
          </cell>
          <cell r="EP275">
            <v>0</v>
          </cell>
          <cell r="EQ275">
            <v>0</v>
          </cell>
          <cell r="ER275">
            <v>0</v>
          </cell>
          <cell r="ES275" t="str">
            <v>C27</v>
          </cell>
          <cell r="ET275">
            <v>0</v>
          </cell>
          <cell r="EU275">
            <v>0</v>
          </cell>
          <cell r="EV275">
            <v>0</v>
          </cell>
          <cell r="EW275">
            <v>0</v>
          </cell>
          <cell r="EX275">
            <v>0</v>
          </cell>
          <cell r="EY275" t="str">
            <v>C31</v>
          </cell>
          <cell r="EZ275">
            <v>0</v>
          </cell>
          <cell r="FA275">
            <v>0</v>
          </cell>
          <cell r="FB275">
            <v>0</v>
          </cell>
          <cell r="FC275">
            <v>0</v>
          </cell>
          <cell r="FD275">
            <v>0</v>
          </cell>
          <cell r="FE275" t="str">
            <v>C32</v>
          </cell>
          <cell r="FF275">
            <v>0</v>
          </cell>
          <cell r="FG275">
            <v>0</v>
          </cell>
          <cell r="FH275">
            <v>0</v>
          </cell>
          <cell r="FI275">
            <v>0</v>
          </cell>
          <cell r="FJ275">
            <v>0</v>
          </cell>
          <cell r="FK275" t="str">
            <v>C33</v>
          </cell>
          <cell r="FL275">
            <v>0</v>
          </cell>
          <cell r="FM275">
            <v>0</v>
          </cell>
          <cell r="FN275">
            <v>0</v>
          </cell>
          <cell r="FO275">
            <v>0</v>
          </cell>
          <cell r="FP275">
            <v>0</v>
          </cell>
          <cell r="FQ275" t="str">
            <v>C34</v>
          </cell>
          <cell r="FR275">
            <v>0</v>
          </cell>
          <cell r="FS275">
            <v>0</v>
          </cell>
          <cell r="FT275">
            <v>0</v>
          </cell>
          <cell r="FU275">
            <v>0</v>
          </cell>
          <cell r="FV275">
            <v>0</v>
          </cell>
          <cell r="FW275" t="str">
            <v>C35</v>
          </cell>
          <cell r="FX275">
            <v>0</v>
          </cell>
          <cell r="FY275">
            <v>0</v>
          </cell>
          <cell r="FZ275">
            <v>0</v>
          </cell>
          <cell r="GA275">
            <v>0</v>
          </cell>
          <cell r="GB275">
            <v>0</v>
          </cell>
          <cell r="GC275" t="str">
            <v>C36</v>
          </cell>
          <cell r="GD275">
            <v>0</v>
          </cell>
          <cell r="GE275">
            <v>0</v>
          </cell>
          <cell r="GF275">
            <v>0</v>
          </cell>
          <cell r="GG275">
            <v>0</v>
          </cell>
          <cell r="GH275">
            <v>0</v>
          </cell>
          <cell r="GI275" t="str">
            <v>C37</v>
          </cell>
          <cell r="GJ275">
            <v>0</v>
          </cell>
          <cell r="GK275">
            <v>0</v>
          </cell>
          <cell r="GL275">
            <v>0</v>
          </cell>
          <cell r="GM275">
            <v>0</v>
          </cell>
          <cell r="GN275">
            <v>0</v>
          </cell>
          <cell r="GO275" t="str">
            <v>C38</v>
          </cell>
          <cell r="GP275">
            <v>0</v>
          </cell>
          <cell r="GQ275">
            <v>0</v>
          </cell>
          <cell r="GR275">
            <v>0</v>
          </cell>
          <cell r="GS275">
            <v>0</v>
          </cell>
          <cell r="GT275">
            <v>0</v>
          </cell>
          <cell r="GU275" t="str">
            <v>C39</v>
          </cell>
          <cell r="GV275">
            <v>0</v>
          </cell>
          <cell r="GW275">
            <v>0</v>
          </cell>
          <cell r="GX275">
            <v>0</v>
          </cell>
          <cell r="GY275">
            <v>0</v>
          </cell>
          <cell r="GZ275">
            <v>0</v>
          </cell>
          <cell r="HA275" t="str">
            <v>C310</v>
          </cell>
          <cell r="HB275">
            <v>0</v>
          </cell>
          <cell r="HG275" t="str">
            <v>C310</v>
          </cell>
          <cell r="HH275">
            <v>0</v>
          </cell>
          <cell r="HM275" t="str">
            <v/>
          </cell>
          <cell r="HN275" t="str">
            <v/>
          </cell>
          <cell r="HS275">
            <v>3168</v>
          </cell>
          <cell r="HT275" t="str">
            <v>PKN</v>
          </cell>
          <cell r="HU275">
            <v>0</v>
          </cell>
          <cell r="HV275" t="str">
            <v>IND</v>
          </cell>
          <cell r="HW275">
            <v>0</v>
          </cell>
          <cell r="HX275" t="str">
            <v>MAT-W</v>
          </cell>
          <cell r="HY275">
            <v>0</v>
          </cell>
          <cell r="HZ275" t="str">
            <v>SEJ-W</v>
          </cell>
          <cell r="IA275">
            <v>0</v>
          </cell>
          <cell r="IB275" t="str">
            <v>IGR-W</v>
          </cell>
          <cell r="IC275">
            <v>0</v>
          </cell>
          <cell r="ID275" t="str">
            <v>SBO</v>
          </cell>
          <cell r="IE275">
            <v>0</v>
          </cell>
          <cell r="IF275" t="str">
            <v>PJO</v>
          </cell>
          <cell r="IG275">
            <v>0</v>
          </cell>
          <cell r="IH275" t="str">
            <v>PRA</v>
          </cell>
          <cell r="II275">
            <v>0</v>
          </cell>
          <cell r="IJ275" t="str">
            <v>JAW</v>
          </cell>
          <cell r="IK275">
            <v>0</v>
          </cell>
          <cell r="IL275" t="str">
            <v>ARB</v>
          </cell>
          <cell r="IM275">
            <v>0</v>
          </cell>
          <cell r="IN275" t="str">
            <v>PKM</v>
          </cell>
          <cell r="IO275">
            <v>0</v>
          </cell>
          <cell r="IP275" t="str">
            <v>MAT-P</v>
          </cell>
          <cell r="IQ275">
            <v>0</v>
          </cell>
          <cell r="IR275" t="str">
            <v>BIO-P</v>
          </cell>
          <cell r="IS275">
            <v>0</v>
          </cell>
          <cell r="IT275" t="str">
            <v>FIS-P</v>
          </cell>
          <cell r="IU275">
            <v>0</v>
          </cell>
          <cell r="IV275" t="str">
            <v>KIM-P</v>
          </cell>
          <cell r="IW275">
            <v>0</v>
          </cell>
          <cell r="IX275" t="str">
            <v>EKO-L</v>
          </cell>
          <cell r="IY275">
            <v>0</v>
          </cell>
          <cell r="IZ275" t="str">
            <v>JEP-L</v>
          </cell>
          <cell r="JA275">
            <v>0</v>
          </cell>
        </row>
        <row r="276">
          <cell r="Q276" t="str">
            <v/>
          </cell>
          <cell r="AB276">
            <v>273</v>
          </cell>
          <cell r="AC276">
            <v>3</v>
          </cell>
          <cell r="AD276">
            <v>3169</v>
          </cell>
          <cell r="AE276" t="str">
            <v>0012212997</v>
          </cell>
          <cell r="AF276" t="str">
            <v>EKA NURHAYATI</v>
          </cell>
          <cell r="AG276" t="str">
            <v>P</v>
          </cell>
          <cell r="AH276" t="str">
            <v>10-TB.1</v>
          </cell>
          <cell r="AI276" t="str">
            <v>AGM</v>
          </cell>
          <cell r="AJ276">
            <v>0</v>
          </cell>
          <cell r="AK276">
            <v>0</v>
          </cell>
          <cell r="AL276">
            <v>0</v>
          </cell>
          <cell r="AM276">
            <v>0</v>
          </cell>
          <cell r="AN276">
            <v>0</v>
          </cell>
          <cell r="AO276" t="str">
            <v>PKN</v>
          </cell>
          <cell r="AP276">
            <v>0</v>
          </cell>
          <cell r="AQ276">
            <v>0</v>
          </cell>
          <cell r="AR276">
            <v>0</v>
          </cell>
          <cell r="AS276">
            <v>0</v>
          </cell>
          <cell r="AT276">
            <v>0</v>
          </cell>
          <cell r="AU276" t="str">
            <v>IND</v>
          </cell>
          <cell r="AV276">
            <v>0</v>
          </cell>
          <cell r="AW276">
            <v>0</v>
          </cell>
          <cell r="AX276">
            <v>0</v>
          </cell>
          <cell r="AY276">
            <v>0</v>
          </cell>
          <cell r="AZ276">
            <v>0</v>
          </cell>
          <cell r="BA276" t="str">
            <v>MAT</v>
          </cell>
          <cell r="BB276">
            <v>0</v>
          </cell>
          <cell r="BC276">
            <v>0</v>
          </cell>
          <cell r="BD276">
            <v>0</v>
          </cell>
          <cell r="BE276">
            <v>0</v>
          </cell>
          <cell r="BF276">
            <v>0</v>
          </cell>
          <cell r="BG276" t="str">
            <v>SEJ</v>
          </cell>
          <cell r="BH276">
            <v>0</v>
          </cell>
          <cell r="BI276">
            <v>0</v>
          </cell>
          <cell r="BJ276">
            <v>0</v>
          </cell>
          <cell r="BK276">
            <v>0</v>
          </cell>
          <cell r="BL276">
            <v>0</v>
          </cell>
          <cell r="BM276" t="str">
            <v>ING</v>
          </cell>
          <cell r="BN276">
            <v>0</v>
          </cell>
          <cell r="BO276">
            <v>0</v>
          </cell>
          <cell r="BP276">
            <v>0</v>
          </cell>
          <cell r="BQ276">
            <v>0</v>
          </cell>
          <cell r="BR276">
            <v>0</v>
          </cell>
          <cell r="BS276" t="str">
            <v>SBU</v>
          </cell>
          <cell r="BT276">
            <v>0</v>
          </cell>
          <cell r="BU276">
            <v>0</v>
          </cell>
          <cell r="BV276">
            <v>0</v>
          </cell>
          <cell r="BW276">
            <v>0</v>
          </cell>
          <cell r="BX276">
            <v>0</v>
          </cell>
          <cell r="BY276" t="str">
            <v>KWU</v>
          </cell>
          <cell r="BZ276">
            <v>0</v>
          </cell>
          <cell r="CA276">
            <v>0</v>
          </cell>
          <cell r="CB276">
            <v>0</v>
          </cell>
          <cell r="CC276">
            <v>0</v>
          </cell>
          <cell r="CD276">
            <v>0</v>
          </cell>
          <cell r="CE276" t="str">
            <v>POR</v>
          </cell>
          <cell r="CF276">
            <v>0</v>
          </cell>
          <cell r="CG276">
            <v>0</v>
          </cell>
          <cell r="CH276">
            <v>0</v>
          </cell>
          <cell r="CI276">
            <v>0</v>
          </cell>
          <cell r="CJ276">
            <v>0</v>
          </cell>
          <cell r="CK276" t="str">
            <v>JAW</v>
          </cell>
          <cell r="CL276">
            <v>0</v>
          </cell>
          <cell r="CM276">
            <v>0</v>
          </cell>
          <cell r="CN276">
            <v>0</v>
          </cell>
          <cell r="CO276">
            <v>0</v>
          </cell>
          <cell r="CP276">
            <v>0</v>
          </cell>
          <cell r="CQ276" t="str">
            <v>C11</v>
          </cell>
          <cell r="CR276">
            <v>0</v>
          </cell>
          <cell r="CS276">
            <v>0</v>
          </cell>
          <cell r="CT276">
            <v>0</v>
          </cell>
          <cell r="CU276">
            <v>0</v>
          </cell>
          <cell r="CV276">
            <v>0</v>
          </cell>
          <cell r="CW276" t="str">
            <v>C12</v>
          </cell>
          <cell r="CX276">
            <v>0</v>
          </cell>
          <cell r="CY276">
            <v>0</v>
          </cell>
          <cell r="CZ276">
            <v>0</v>
          </cell>
          <cell r="DA276">
            <v>0</v>
          </cell>
          <cell r="DB276">
            <v>0</v>
          </cell>
          <cell r="DC276" t="str">
            <v>C13</v>
          </cell>
          <cell r="DD276">
            <v>0</v>
          </cell>
          <cell r="DE276">
            <v>0</v>
          </cell>
          <cell r="DF276">
            <v>0</v>
          </cell>
          <cell r="DG276">
            <v>0</v>
          </cell>
          <cell r="DH276">
            <v>0</v>
          </cell>
          <cell r="DI276" t="str">
            <v>C21</v>
          </cell>
          <cell r="DJ276">
            <v>0</v>
          </cell>
          <cell r="DK276">
            <v>0</v>
          </cell>
          <cell r="DL276">
            <v>0</v>
          </cell>
          <cell r="DM276">
            <v>0</v>
          </cell>
          <cell r="DN276">
            <v>0</v>
          </cell>
          <cell r="DO276" t="str">
            <v>C22</v>
          </cell>
          <cell r="DP276">
            <v>0</v>
          </cell>
          <cell r="DQ276">
            <v>0</v>
          </cell>
          <cell r="DR276">
            <v>0</v>
          </cell>
          <cell r="DS276">
            <v>0</v>
          </cell>
          <cell r="DT276">
            <v>0</v>
          </cell>
          <cell r="DU276" t="str">
            <v>C23</v>
          </cell>
          <cell r="DV276">
            <v>0</v>
          </cell>
          <cell r="DW276">
            <v>0</v>
          </cell>
          <cell r="DX276">
            <v>0</v>
          </cell>
          <cell r="DY276">
            <v>0</v>
          </cell>
          <cell r="DZ276">
            <v>0</v>
          </cell>
          <cell r="EA276" t="str">
            <v>C24</v>
          </cell>
          <cell r="EB276">
            <v>0</v>
          </cell>
          <cell r="EC276">
            <v>0</v>
          </cell>
          <cell r="ED276">
            <v>0</v>
          </cell>
          <cell r="EE276">
            <v>0</v>
          </cell>
          <cell r="EF276">
            <v>0</v>
          </cell>
          <cell r="EG276" t="str">
            <v>C25</v>
          </cell>
          <cell r="EH276">
            <v>0</v>
          </cell>
          <cell r="EI276">
            <v>0</v>
          </cell>
          <cell r="EJ276">
            <v>0</v>
          </cell>
          <cell r="EK276">
            <v>0</v>
          </cell>
          <cell r="EL276">
            <v>0</v>
          </cell>
          <cell r="EM276" t="str">
            <v>C26</v>
          </cell>
          <cell r="EN276">
            <v>0</v>
          </cell>
          <cell r="EO276">
            <v>0</v>
          </cell>
          <cell r="EP276">
            <v>0</v>
          </cell>
          <cell r="EQ276">
            <v>0</v>
          </cell>
          <cell r="ER276">
            <v>0</v>
          </cell>
          <cell r="ES276" t="str">
            <v>C27</v>
          </cell>
          <cell r="ET276">
            <v>0</v>
          </cell>
          <cell r="EU276">
            <v>0</v>
          </cell>
          <cell r="EV276">
            <v>0</v>
          </cell>
          <cell r="EW276">
            <v>0</v>
          </cell>
          <cell r="EX276">
            <v>0</v>
          </cell>
          <cell r="EY276" t="str">
            <v>C31</v>
          </cell>
          <cell r="EZ276">
            <v>0</v>
          </cell>
          <cell r="FA276">
            <v>0</v>
          </cell>
          <cell r="FB276">
            <v>0</v>
          </cell>
          <cell r="FC276">
            <v>0</v>
          </cell>
          <cell r="FD276">
            <v>0</v>
          </cell>
          <cell r="FE276" t="str">
            <v>C32</v>
          </cell>
          <cell r="FF276">
            <v>0</v>
          </cell>
          <cell r="FG276">
            <v>0</v>
          </cell>
          <cell r="FH276">
            <v>0</v>
          </cell>
          <cell r="FI276">
            <v>0</v>
          </cell>
          <cell r="FJ276">
            <v>0</v>
          </cell>
          <cell r="FK276" t="str">
            <v>C33</v>
          </cell>
          <cell r="FL276">
            <v>0</v>
          </cell>
          <cell r="FM276">
            <v>0</v>
          </cell>
          <cell r="FN276">
            <v>0</v>
          </cell>
          <cell r="FO276">
            <v>0</v>
          </cell>
          <cell r="FP276">
            <v>0</v>
          </cell>
          <cell r="FQ276" t="str">
            <v>C34</v>
          </cell>
          <cell r="FR276">
            <v>0</v>
          </cell>
          <cell r="FS276">
            <v>0</v>
          </cell>
          <cell r="FT276">
            <v>0</v>
          </cell>
          <cell r="FU276">
            <v>0</v>
          </cell>
          <cell r="FV276">
            <v>0</v>
          </cell>
          <cell r="FW276" t="str">
            <v>C35</v>
          </cell>
          <cell r="FX276">
            <v>0</v>
          </cell>
          <cell r="FY276">
            <v>0</v>
          </cell>
          <cell r="FZ276">
            <v>0</v>
          </cell>
          <cell r="GA276">
            <v>0</v>
          </cell>
          <cell r="GB276">
            <v>0</v>
          </cell>
          <cell r="GC276" t="str">
            <v>C36</v>
          </cell>
          <cell r="GD276">
            <v>0</v>
          </cell>
          <cell r="GE276">
            <v>0</v>
          </cell>
          <cell r="GF276">
            <v>0</v>
          </cell>
          <cell r="GG276">
            <v>0</v>
          </cell>
          <cell r="GH276">
            <v>0</v>
          </cell>
          <cell r="GI276" t="str">
            <v>C37</v>
          </cell>
          <cell r="GJ276">
            <v>0</v>
          </cell>
          <cell r="GK276">
            <v>0</v>
          </cell>
          <cell r="GL276">
            <v>0</v>
          </cell>
          <cell r="GM276">
            <v>0</v>
          </cell>
          <cell r="GN276">
            <v>0</v>
          </cell>
          <cell r="GO276" t="str">
            <v>C38</v>
          </cell>
          <cell r="GP276">
            <v>0</v>
          </cell>
          <cell r="GQ276">
            <v>0</v>
          </cell>
          <cell r="GR276">
            <v>0</v>
          </cell>
          <cell r="GS276">
            <v>0</v>
          </cell>
          <cell r="GT276">
            <v>0</v>
          </cell>
          <cell r="GU276" t="str">
            <v>C39</v>
          </cell>
          <cell r="GV276">
            <v>0</v>
          </cell>
          <cell r="GW276">
            <v>0</v>
          </cell>
          <cell r="GX276">
            <v>0</v>
          </cell>
          <cell r="GY276">
            <v>0</v>
          </cell>
          <cell r="GZ276">
            <v>0</v>
          </cell>
          <cell r="HA276" t="str">
            <v>C310</v>
          </cell>
          <cell r="HB276">
            <v>0</v>
          </cell>
          <cell r="HG276" t="str">
            <v>C310</v>
          </cell>
          <cell r="HH276">
            <v>0</v>
          </cell>
          <cell r="HM276" t="str">
            <v/>
          </cell>
          <cell r="HN276" t="str">
            <v/>
          </cell>
          <cell r="HS276">
            <v>3169</v>
          </cell>
          <cell r="HT276" t="str">
            <v>PKN</v>
          </cell>
          <cell r="HU276">
            <v>0</v>
          </cell>
          <cell r="HV276" t="str">
            <v>IND</v>
          </cell>
          <cell r="HW276">
            <v>0</v>
          </cell>
          <cell r="HX276" t="str">
            <v>MAT-W</v>
          </cell>
          <cell r="HY276">
            <v>0</v>
          </cell>
          <cell r="HZ276" t="str">
            <v>SEJ-W</v>
          </cell>
          <cell r="IA276">
            <v>0</v>
          </cell>
          <cell r="IB276" t="str">
            <v>IGR-W</v>
          </cell>
          <cell r="IC276">
            <v>0</v>
          </cell>
          <cell r="ID276" t="str">
            <v>SBO</v>
          </cell>
          <cell r="IE276">
            <v>0</v>
          </cell>
          <cell r="IF276" t="str">
            <v>PJO</v>
          </cell>
          <cell r="IG276">
            <v>0</v>
          </cell>
          <cell r="IH276" t="str">
            <v>PRA</v>
          </cell>
          <cell r="II276">
            <v>0</v>
          </cell>
          <cell r="IJ276" t="str">
            <v>JAW</v>
          </cell>
          <cell r="IK276">
            <v>0</v>
          </cell>
          <cell r="IL276" t="str">
            <v>ARB</v>
          </cell>
          <cell r="IM276">
            <v>0</v>
          </cell>
          <cell r="IN276" t="str">
            <v>PKM</v>
          </cell>
          <cell r="IO276">
            <v>0</v>
          </cell>
          <cell r="IP276" t="str">
            <v>MAT-P</v>
          </cell>
          <cell r="IQ276">
            <v>0</v>
          </cell>
          <cell r="IR276" t="str">
            <v>BIO-P</v>
          </cell>
          <cell r="IS276">
            <v>0</v>
          </cell>
          <cell r="IT276" t="str">
            <v>FIS-P</v>
          </cell>
          <cell r="IU276">
            <v>0</v>
          </cell>
          <cell r="IV276" t="str">
            <v>KIM-P</v>
          </cell>
          <cell r="IW276">
            <v>0</v>
          </cell>
          <cell r="IX276" t="str">
            <v>EKO-L</v>
          </cell>
          <cell r="IY276">
            <v>0</v>
          </cell>
          <cell r="IZ276" t="str">
            <v>JEP-L</v>
          </cell>
          <cell r="JA276">
            <v>0</v>
          </cell>
        </row>
        <row r="277">
          <cell r="Q277" t="str">
            <v/>
          </cell>
          <cell r="AB277">
            <v>274</v>
          </cell>
          <cell r="AC277">
            <v>4</v>
          </cell>
          <cell r="AD277">
            <v>3170</v>
          </cell>
          <cell r="AE277" t="str">
            <v>0011671791</v>
          </cell>
          <cell r="AF277" t="str">
            <v>ESTIE AZRILIA PUSPITANINGTIAS</v>
          </cell>
          <cell r="AG277" t="str">
            <v>P</v>
          </cell>
          <cell r="AH277" t="str">
            <v>10-TB.1</v>
          </cell>
          <cell r="AI277" t="str">
            <v>AGM</v>
          </cell>
          <cell r="AJ277">
            <v>0</v>
          </cell>
          <cell r="AK277">
            <v>0</v>
          </cell>
          <cell r="AL277">
            <v>0</v>
          </cell>
          <cell r="AM277">
            <v>0</v>
          </cell>
          <cell r="AN277">
            <v>0</v>
          </cell>
          <cell r="AO277" t="str">
            <v>PKN</v>
          </cell>
          <cell r="AP277">
            <v>0</v>
          </cell>
          <cell r="AQ277">
            <v>0</v>
          </cell>
          <cell r="AR277">
            <v>0</v>
          </cell>
          <cell r="AS277">
            <v>0</v>
          </cell>
          <cell r="AT277">
            <v>0</v>
          </cell>
          <cell r="AU277" t="str">
            <v>IND</v>
          </cell>
          <cell r="AV277">
            <v>0</v>
          </cell>
          <cell r="AW277">
            <v>0</v>
          </cell>
          <cell r="AX277">
            <v>0</v>
          </cell>
          <cell r="AY277">
            <v>0</v>
          </cell>
          <cell r="AZ277">
            <v>0</v>
          </cell>
          <cell r="BA277" t="str">
            <v>MAT</v>
          </cell>
          <cell r="BB277">
            <v>0</v>
          </cell>
          <cell r="BC277">
            <v>0</v>
          </cell>
          <cell r="BD277">
            <v>0</v>
          </cell>
          <cell r="BE277">
            <v>0</v>
          </cell>
          <cell r="BF277">
            <v>0</v>
          </cell>
          <cell r="BG277" t="str">
            <v>SEJ</v>
          </cell>
          <cell r="BH277">
            <v>0</v>
          </cell>
          <cell r="BI277">
            <v>0</v>
          </cell>
          <cell r="BJ277">
            <v>0</v>
          </cell>
          <cell r="BK277">
            <v>0</v>
          </cell>
          <cell r="BL277">
            <v>0</v>
          </cell>
          <cell r="BM277" t="str">
            <v>ING</v>
          </cell>
          <cell r="BN277">
            <v>0</v>
          </cell>
          <cell r="BO277">
            <v>0</v>
          </cell>
          <cell r="BP277">
            <v>0</v>
          </cell>
          <cell r="BQ277">
            <v>0</v>
          </cell>
          <cell r="BR277">
            <v>0</v>
          </cell>
          <cell r="BS277" t="str">
            <v>SBU</v>
          </cell>
          <cell r="BT277">
            <v>0</v>
          </cell>
          <cell r="BU277">
            <v>0</v>
          </cell>
          <cell r="BV277">
            <v>0</v>
          </cell>
          <cell r="BW277">
            <v>0</v>
          </cell>
          <cell r="BX277">
            <v>0</v>
          </cell>
          <cell r="BY277" t="str">
            <v>KWU</v>
          </cell>
          <cell r="BZ277">
            <v>0</v>
          </cell>
          <cell r="CA277">
            <v>0</v>
          </cell>
          <cell r="CB277">
            <v>0</v>
          </cell>
          <cell r="CC277">
            <v>0</v>
          </cell>
          <cell r="CD277">
            <v>0</v>
          </cell>
          <cell r="CE277" t="str">
            <v>POR</v>
          </cell>
          <cell r="CF277">
            <v>0</v>
          </cell>
          <cell r="CG277">
            <v>0</v>
          </cell>
          <cell r="CH277">
            <v>0</v>
          </cell>
          <cell r="CI277">
            <v>0</v>
          </cell>
          <cell r="CJ277">
            <v>0</v>
          </cell>
          <cell r="CK277" t="str">
            <v>JAW</v>
          </cell>
          <cell r="CL277">
            <v>0</v>
          </cell>
          <cell r="CM277">
            <v>0</v>
          </cell>
          <cell r="CN277">
            <v>0</v>
          </cell>
          <cell r="CO277">
            <v>0</v>
          </cell>
          <cell r="CP277">
            <v>0</v>
          </cell>
          <cell r="CQ277" t="str">
            <v>C11</v>
          </cell>
          <cell r="CR277">
            <v>0</v>
          </cell>
          <cell r="CS277">
            <v>0</v>
          </cell>
          <cell r="CT277">
            <v>0</v>
          </cell>
          <cell r="CU277">
            <v>0</v>
          </cell>
          <cell r="CV277">
            <v>0</v>
          </cell>
          <cell r="CW277" t="str">
            <v>C12</v>
          </cell>
          <cell r="CX277">
            <v>0</v>
          </cell>
          <cell r="CY277">
            <v>0</v>
          </cell>
          <cell r="CZ277">
            <v>0</v>
          </cell>
          <cell r="DA277">
            <v>0</v>
          </cell>
          <cell r="DB277">
            <v>0</v>
          </cell>
          <cell r="DC277" t="str">
            <v>C13</v>
          </cell>
          <cell r="DD277">
            <v>0</v>
          </cell>
          <cell r="DE277">
            <v>0</v>
          </cell>
          <cell r="DF277">
            <v>0</v>
          </cell>
          <cell r="DG277">
            <v>0</v>
          </cell>
          <cell r="DH277">
            <v>0</v>
          </cell>
          <cell r="DI277" t="str">
            <v>C21</v>
          </cell>
          <cell r="DJ277">
            <v>0</v>
          </cell>
          <cell r="DK277">
            <v>0</v>
          </cell>
          <cell r="DL277">
            <v>0</v>
          </cell>
          <cell r="DM277">
            <v>0</v>
          </cell>
          <cell r="DN277">
            <v>0</v>
          </cell>
          <cell r="DO277" t="str">
            <v>C22</v>
          </cell>
          <cell r="DP277">
            <v>0</v>
          </cell>
          <cell r="DQ277">
            <v>0</v>
          </cell>
          <cell r="DR277">
            <v>0</v>
          </cell>
          <cell r="DS277">
            <v>0</v>
          </cell>
          <cell r="DT277">
            <v>0</v>
          </cell>
          <cell r="DU277" t="str">
            <v>C23</v>
          </cell>
          <cell r="DV277">
            <v>0</v>
          </cell>
          <cell r="DW277">
            <v>0</v>
          </cell>
          <cell r="DX277">
            <v>0</v>
          </cell>
          <cell r="DY277">
            <v>0</v>
          </cell>
          <cell r="DZ277">
            <v>0</v>
          </cell>
          <cell r="EA277" t="str">
            <v>C24</v>
          </cell>
          <cell r="EB277">
            <v>0</v>
          </cell>
          <cell r="EC277">
            <v>0</v>
          </cell>
          <cell r="ED277">
            <v>0</v>
          </cell>
          <cell r="EE277">
            <v>0</v>
          </cell>
          <cell r="EF277">
            <v>0</v>
          </cell>
          <cell r="EG277" t="str">
            <v>C25</v>
          </cell>
          <cell r="EH277">
            <v>0</v>
          </cell>
          <cell r="EI277">
            <v>0</v>
          </cell>
          <cell r="EJ277">
            <v>0</v>
          </cell>
          <cell r="EK277">
            <v>0</v>
          </cell>
          <cell r="EL277">
            <v>0</v>
          </cell>
          <cell r="EM277" t="str">
            <v>C26</v>
          </cell>
          <cell r="EN277">
            <v>0</v>
          </cell>
          <cell r="EO277">
            <v>0</v>
          </cell>
          <cell r="EP277">
            <v>0</v>
          </cell>
          <cell r="EQ277">
            <v>0</v>
          </cell>
          <cell r="ER277">
            <v>0</v>
          </cell>
          <cell r="ES277" t="str">
            <v>C27</v>
          </cell>
          <cell r="ET277">
            <v>0</v>
          </cell>
          <cell r="EU277">
            <v>0</v>
          </cell>
          <cell r="EV277">
            <v>0</v>
          </cell>
          <cell r="EW277">
            <v>0</v>
          </cell>
          <cell r="EX277">
            <v>0</v>
          </cell>
          <cell r="EY277" t="str">
            <v>C31</v>
          </cell>
          <cell r="EZ277">
            <v>0</v>
          </cell>
          <cell r="FA277">
            <v>0</v>
          </cell>
          <cell r="FB277">
            <v>0</v>
          </cell>
          <cell r="FC277">
            <v>0</v>
          </cell>
          <cell r="FD277">
            <v>0</v>
          </cell>
          <cell r="FE277" t="str">
            <v>C32</v>
          </cell>
          <cell r="FF277">
            <v>0</v>
          </cell>
          <cell r="FG277">
            <v>0</v>
          </cell>
          <cell r="FH277">
            <v>0</v>
          </cell>
          <cell r="FI277">
            <v>0</v>
          </cell>
          <cell r="FJ277">
            <v>0</v>
          </cell>
          <cell r="FK277" t="str">
            <v>C33</v>
          </cell>
          <cell r="FL277">
            <v>0</v>
          </cell>
          <cell r="FM277">
            <v>0</v>
          </cell>
          <cell r="FN277">
            <v>0</v>
          </cell>
          <cell r="FO277">
            <v>0</v>
          </cell>
          <cell r="FP277">
            <v>0</v>
          </cell>
          <cell r="FQ277" t="str">
            <v>C34</v>
          </cell>
          <cell r="FR277">
            <v>0</v>
          </cell>
          <cell r="FS277">
            <v>0</v>
          </cell>
          <cell r="FT277">
            <v>0</v>
          </cell>
          <cell r="FU277">
            <v>0</v>
          </cell>
          <cell r="FV277">
            <v>0</v>
          </cell>
          <cell r="FW277" t="str">
            <v>C35</v>
          </cell>
          <cell r="FX277">
            <v>0</v>
          </cell>
          <cell r="FY277">
            <v>0</v>
          </cell>
          <cell r="FZ277">
            <v>0</v>
          </cell>
          <cell r="GA277">
            <v>0</v>
          </cell>
          <cell r="GB277">
            <v>0</v>
          </cell>
          <cell r="GC277" t="str">
            <v>C36</v>
          </cell>
          <cell r="GD277">
            <v>0</v>
          </cell>
          <cell r="GE277">
            <v>0</v>
          </cell>
          <cell r="GF277">
            <v>0</v>
          </cell>
          <cell r="GG277">
            <v>0</v>
          </cell>
          <cell r="GH277">
            <v>0</v>
          </cell>
          <cell r="GI277" t="str">
            <v>C37</v>
          </cell>
          <cell r="GJ277">
            <v>0</v>
          </cell>
          <cell r="GK277">
            <v>0</v>
          </cell>
          <cell r="GL277">
            <v>0</v>
          </cell>
          <cell r="GM277">
            <v>0</v>
          </cell>
          <cell r="GN277">
            <v>0</v>
          </cell>
          <cell r="GO277" t="str">
            <v>C38</v>
          </cell>
          <cell r="GP277">
            <v>0</v>
          </cell>
          <cell r="GQ277">
            <v>0</v>
          </cell>
          <cell r="GR277">
            <v>0</v>
          </cell>
          <cell r="GS277">
            <v>0</v>
          </cell>
          <cell r="GT277">
            <v>0</v>
          </cell>
          <cell r="GU277" t="str">
            <v>C39</v>
          </cell>
          <cell r="GV277">
            <v>0</v>
          </cell>
          <cell r="GW277">
            <v>0</v>
          </cell>
          <cell r="GX277">
            <v>0</v>
          </cell>
          <cell r="GY277">
            <v>0</v>
          </cell>
          <cell r="GZ277">
            <v>0</v>
          </cell>
          <cell r="HA277" t="str">
            <v>C310</v>
          </cell>
          <cell r="HB277">
            <v>0</v>
          </cell>
          <cell r="HG277" t="str">
            <v>C310</v>
          </cell>
          <cell r="HH277">
            <v>0</v>
          </cell>
          <cell r="HM277" t="str">
            <v/>
          </cell>
          <cell r="HN277" t="str">
            <v/>
          </cell>
          <cell r="HS277">
            <v>3170</v>
          </cell>
          <cell r="HT277" t="str">
            <v>PKN</v>
          </cell>
          <cell r="HU277">
            <v>0</v>
          </cell>
          <cell r="HV277" t="str">
            <v>IND</v>
          </cell>
          <cell r="HW277">
            <v>0</v>
          </cell>
          <cell r="HX277" t="str">
            <v>MAT-W</v>
          </cell>
          <cell r="HY277">
            <v>0</v>
          </cell>
          <cell r="HZ277" t="str">
            <v>SEJ-W</v>
          </cell>
          <cell r="IA277">
            <v>0</v>
          </cell>
          <cell r="IB277" t="str">
            <v>IGR-W</v>
          </cell>
          <cell r="IC277">
            <v>0</v>
          </cell>
          <cell r="ID277" t="str">
            <v>SBO</v>
          </cell>
          <cell r="IE277">
            <v>0</v>
          </cell>
          <cell r="IF277" t="str">
            <v>PJO</v>
          </cell>
          <cell r="IG277">
            <v>0</v>
          </cell>
          <cell r="IH277" t="str">
            <v>PRA</v>
          </cell>
          <cell r="II277">
            <v>0</v>
          </cell>
          <cell r="IJ277" t="str">
            <v>JAW</v>
          </cell>
          <cell r="IK277">
            <v>0</v>
          </cell>
          <cell r="IL277" t="str">
            <v>ARB</v>
          </cell>
          <cell r="IM277">
            <v>0</v>
          </cell>
          <cell r="IN277" t="str">
            <v>PKM</v>
          </cell>
          <cell r="IO277">
            <v>0</v>
          </cell>
          <cell r="IP277" t="str">
            <v>MAT-P</v>
          </cell>
          <cell r="IQ277">
            <v>0</v>
          </cell>
          <cell r="IR277" t="str">
            <v>BIO-P</v>
          </cell>
          <cell r="IS277">
            <v>0</v>
          </cell>
          <cell r="IT277" t="str">
            <v>FIS-P</v>
          </cell>
          <cell r="IU277">
            <v>0</v>
          </cell>
          <cell r="IV277" t="str">
            <v>KIM-P</v>
          </cell>
          <cell r="IW277">
            <v>0</v>
          </cell>
          <cell r="IX277" t="str">
            <v>EKO-L</v>
          </cell>
          <cell r="IY277">
            <v>0</v>
          </cell>
          <cell r="IZ277" t="str">
            <v>JEP-L</v>
          </cell>
          <cell r="JA277">
            <v>0</v>
          </cell>
        </row>
        <row r="278">
          <cell r="Q278" t="str">
            <v/>
          </cell>
          <cell r="AB278">
            <v>275</v>
          </cell>
          <cell r="AC278">
            <v>5</v>
          </cell>
          <cell r="AD278">
            <v>3171</v>
          </cell>
          <cell r="AE278" t="str">
            <v>0005057827</v>
          </cell>
          <cell r="AF278" t="str">
            <v>ISTIQOMAH</v>
          </cell>
          <cell r="AG278" t="str">
            <v>P</v>
          </cell>
          <cell r="AH278" t="str">
            <v>10-TB.1</v>
          </cell>
          <cell r="AI278" t="str">
            <v>AGM</v>
          </cell>
          <cell r="AJ278">
            <v>0</v>
          </cell>
          <cell r="AK278">
            <v>0</v>
          </cell>
          <cell r="AL278">
            <v>0</v>
          </cell>
          <cell r="AM278">
            <v>0</v>
          </cell>
          <cell r="AN278">
            <v>0</v>
          </cell>
          <cell r="AO278" t="str">
            <v>PKN</v>
          </cell>
          <cell r="AP278">
            <v>0</v>
          </cell>
          <cell r="AQ278">
            <v>0</v>
          </cell>
          <cell r="AR278">
            <v>0</v>
          </cell>
          <cell r="AS278">
            <v>0</v>
          </cell>
          <cell r="AT278">
            <v>0</v>
          </cell>
          <cell r="AU278" t="str">
            <v>IND</v>
          </cell>
          <cell r="AV278">
            <v>0</v>
          </cell>
          <cell r="AW278">
            <v>0</v>
          </cell>
          <cell r="AX278">
            <v>0</v>
          </cell>
          <cell r="AY278">
            <v>0</v>
          </cell>
          <cell r="AZ278">
            <v>0</v>
          </cell>
          <cell r="BA278" t="str">
            <v>MAT</v>
          </cell>
          <cell r="BB278">
            <v>0</v>
          </cell>
          <cell r="BC278">
            <v>0</v>
          </cell>
          <cell r="BD278">
            <v>0</v>
          </cell>
          <cell r="BE278">
            <v>0</v>
          </cell>
          <cell r="BF278">
            <v>0</v>
          </cell>
          <cell r="BG278" t="str">
            <v>SEJ</v>
          </cell>
          <cell r="BH278">
            <v>0</v>
          </cell>
          <cell r="BI278">
            <v>0</v>
          </cell>
          <cell r="BJ278">
            <v>0</v>
          </cell>
          <cell r="BK278">
            <v>0</v>
          </cell>
          <cell r="BL278">
            <v>0</v>
          </cell>
          <cell r="BM278" t="str">
            <v>ING</v>
          </cell>
          <cell r="BN278">
            <v>0</v>
          </cell>
          <cell r="BO278">
            <v>0</v>
          </cell>
          <cell r="BP278">
            <v>0</v>
          </cell>
          <cell r="BQ278">
            <v>0</v>
          </cell>
          <cell r="BR278">
            <v>0</v>
          </cell>
          <cell r="BS278" t="str">
            <v>SBU</v>
          </cell>
          <cell r="BT278">
            <v>0</v>
          </cell>
          <cell r="BU278">
            <v>0</v>
          </cell>
          <cell r="BV278">
            <v>0</v>
          </cell>
          <cell r="BW278">
            <v>0</v>
          </cell>
          <cell r="BX278">
            <v>0</v>
          </cell>
          <cell r="BY278" t="str">
            <v>KWU</v>
          </cell>
          <cell r="BZ278">
            <v>0</v>
          </cell>
          <cell r="CA278">
            <v>0</v>
          </cell>
          <cell r="CB278">
            <v>0</v>
          </cell>
          <cell r="CC278">
            <v>0</v>
          </cell>
          <cell r="CD278">
            <v>0</v>
          </cell>
          <cell r="CE278" t="str">
            <v>POR</v>
          </cell>
          <cell r="CF278">
            <v>0</v>
          </cell>
          <cell r="CG278">
            <v>0</v>
          </cell>
          <cell r="CH278">
            <v>0</v>
          </cell>
          <cell r="CI278">
            <v>0</v>
          </cell>
          <cell r="CJ278">
            <v>0</v>
          </cell>
          <cell r="CK278" t="str">
            <v>JAW</v>
          </cell>
          <cell r="CL278">
            <v>0</v>
          </cell>
          <cell r="CM278">
            <v>0</v>
          </cell>
          <cell r="CN278">
            <v>0</v>
          </cell>
          <cell r="CO278">
            <v>0</v>
          </cell>
          <cell r="CP278">
            <v>0</v>
          </cell>
          <cell r="CQ278" t="str">
            <v>C11</v>
          </cell>
          <cell r="CR278">
            <v>0</v>
          </cell>
          <cell r="CS278">
            <v>0</v>
          </cell>
          <cell r="CT278">
            <v>0</v>
          </cell>
          <cell r="CU278">
            <v>0</v>
          </cell>
          <cell r="CV278">
            <v>0</v>
          </cell>
          <cell r="CW278" t="str">
            <v>C12</v>
          </cell>
          <cell r="CX278">
            <v>0</v>
          </cell>
          <cell r="CY278">
            <v>0</v>
          </cell>
          <cell r="CZ278">
            <v>0</v>
          </cell>
          <cell r="DA278">
            <v>0</v>
          </cell>
          <cell r="DB278">
            <v>0</v>
          </cell>
          <cell r="DC278" t="str">
            <v>C13</v>
          </cell>
          <cell r="DD278">
            <v>0</v>
          </cell>
          <cell r="DE278">
            <v>0</v>
          </cell>
          <cell r="DF278">
            <v>0</v>
          </cell>
          <cell r="DG278">
            <v>0</v>
          </cell>
          <cell r="DH278">
            <v>0</v>
          </cell>
          <cell r="DI278" t="str">
            <v>C21</v>
          </cell>
          <cell r="DJ278">
            <v>0</v>
          </cell>
          <cell r="DK278">
            <v>0</v>
          </cell>
          <cell r="DL278">
            <v>0</v>
          </cell>
          <cell r="DM278">
            <v>0</v>
          </cell>
          <cell r="DN278">
            <v>0</v>
          </cell>
          <cell r="DO278" t="str">
            <v>C22</v>
          </cell>
          <cell r="DP278">
            <v>0</v>
          </cell>
          <cell r="DQ278">
            <v>0</v>
          </cell>
          <cell r="DR278">
            <v>0</v>
          </cell>
          <cell r="DS278">
            <v>0</v>
          </cell>
          <cell r="DT278">
            <v>0</v>
          </cell>
          <cell r="DU278" t="str">
            <v>C23</v>
          </cell>
          <cell r="DV278">
            <v>0</v>
          </cell>
          <cell r="DW278">
            <v>0</v>
          </cell>
          <cell r="DX278">
            <v>0</v>
          </cell>
          <cell r="DY278">
            <v>0</v>
          </cell>
          <cell r="DZ278">
            <v>0</v>
          </cell>
          <cell r="EA278" t="str">
            <v>C24</v>
          </cell>
          <cell r="EB278">
            <v>0</v>
          </cell>
          <cell r="EC278">
            <v>0</v>
          </cell>
          <cell r="ED278">
            <v>0</v>
          </cell>
          <cell r="EE278">
            <v>0</v>
          </cell>
          <cell r="EF278">
            <v>0</v>
          </cell>
          <cell r="EG278" t="str">
            <v>C25</v>
          </cell>
          <cell r="EH278">
            <v>0</v>
          </cell>
          <cell r="EI278">
            <v>0</v>
          </cell>
          <cell r="EJ278">
            <v>0</v>
          </cell>
          <cell r="EK278">
            <v>0</v>
          </cell>
          <cell r="EL278">
            <v>0</v>
          </cell>
          <cell r="EM278" t="str">
            <v>C26</v>
          </cell>
          <cell r="EN278">
            <v>0</v>
          </cell>
          <cell r="EO278">
            <v>0</v>
          </cell>
          <cell r="EP278">
            <v>0</v>
          </cell>
          <cell r="EQ278">
            <v>0</v>
          </cell>
          <cell r="ER278">
            <v>0</v>
          </cell>
          <cell r="ES278" t="str">
            <v>C27</v>
          </cell>
          <cell r="ET278">
            <v>0</v>
          </cell>
          <cell r="EU278">
            <v>0</v>
          </cell>
          <cell r="EV278">
            <v>0</v>
          </cell>
          <cell r="EW278">
            <v>0</v>
          </cell>
          <cell r="EX278">
            <v>0</v>
          </cell>
          <cell r="EY278" t="str">
            <v>C31</v>
          </cell>
          <cell r="EZ278">
            <v>0</v>
          </cell>
          <cell r="FA278">
            <v>0</v>
          </cell>
          <cell r="FB278">
            <v>0</v>
          </cell>
          <cell r="FC278">
            <v>0</v>
          </cell>
          <cell r="FD278">
            <v>0</v>
          </cell>
          <cell r="FE278" t="str">
            <v>C32</v>
          </cell>
          <cell r="FF278">
            <v>0</v>
          </cell>
          <cell r="FG278">
            <v>0</v>
          </cell>
          <cell r="FH278">
            <v>0</v>
          </cell>
          <cell r="FI278">
            <v>0</v>
          </cell>
          <cell r="FJ278">
            <v>0</v>
          </cell>
          <cell r="FK278" t="str">
            <v>C33</v>
          </cell>
          <cell r="FL278">
            <v>0</v>
          </cell>
          <cell r="FM278">
            <v>0</v>
          </cell>
          <cell r="FN278">
            <v>0</v>
          </cell>
          <cell r="FO278">
            <v>0</v>
          </cell>
          <cell r="FP278">
            <v>0</v>
          </cell>
          <cell r="FQ278" t="str">
            <v>C34</v>
          </cell>
          <cell r="FR278">
            <v>0</v>
          </cell>
          <cell r="FS278">
            <v>0</v>
          </cell>
          <cell r="FT278">
            <v>0</v>
          </cell>
          <cell r="FU278">
            <v>0</v>
          </cell>
          <cell r="FV278">
            <v>0</v>
          </cell>
          <cell r="FW278" t="str">
            <v>C35</v>
          </cell>
          <cell r="FX278">
            <v>0</v>
          </cell>
          <cell r="FY278">
            <v>0</v>
          </cell>
          <cell r="FZ278">
            <v>0</v>
          </cell>
          <cell r="GA278">
            <v>0</v>
          </cell>
          <cell r="GB278">
            <v>0</v>
          </cell>
          <cell r="GC278" t="str">
            <v>C36</v>
          </cell>
          <cell r="GD278">
            <v>0</v>
          </cell>
          <cell r="GE278">
            <v>0</v>
          </cell>
          <cell r="GF278">
            <v>0</v>
          </cell>
          <cell r="GG278">
            <v>0</v>
          </cell>
          <cell r="GH278">
            <v>0</v>
          </cell>
          <cell r="GI278" t="str">
            <v>C37</v>
          </cell>
          <cell r="GJ278">
            <v>0</v>
          </cell>
          <cell r="GK278">
            <v>0</v>
          </cell>
          <cell r="GL278">
            <v>0</v>
          </cell>
          <cell r="GM278">
            <v>0</v>
          </cell>
          <cell r="GN278">
            <v>0</v>
          </cell>
          <cell r="GO278" t="str">
            <v>C38</v>
          </cell>
          <cell r="GP278">
            <v>0</v>
          </cell>
          <cell r="GQ278">
            <v>0</v>
          </cell>
          <cell r="GR278">
            <v>0</v>
          </cell>
          <cell r="GS278">
            <v>0</v>
          </cell>
          <cell r="GT278">
            <v>0</v>
          </cell>
          <cell r="GU278" t="str">
            <v>C39</v>
          </cell>
          <cell r="GV278">
            <v>0</v>
          </cell>
          <cell r="GW278">
            <v>0</v>
          </cell>
          <cell r="GX278">
            <v>0</v>
          </cell>
          <cell r="GY278">
            <v>0</v>
          </cell>
          <cell r="GZ278">
            <v>0</v>
          </cell>
          <cell r="HA278" t="str">
            <v>C310</v>
          </cell>
          <cell r="HB278">
            <v>0</v>
          </cell>
          <cell r="HG278" t="str">
            <v>C310</v>
          </cell>
          <cell r="HH278">
            <v>0</v>
          </cell>
          <cell r="HM278" t="str">
            <v/>
          </cell>
          <cell r="HN278" t="str">
            <v/>
          </cell>
          <cell r="HS278">
            <v>3171</v>
          </cell>
          <cell r="HT278" t="str">
            <v>PKN</v>
          </cell>
          <cell r="HU278">
            <v>0</v>
          </cell>
          <cell r="HV278" t="str">
            <v>IND</v>
          </cell>
          <cell r="HW278">
            <v>0</v>
          </cell>
          <cell r="HX278" t="str">
            <v>MAT-W</v>
          </cell>
          <cell r="HY278">
            <v>0</v>
          </cell>
          <cell r="HZ278" t="str">
            <v>SEJ-W</v>
          </cell>
          <cell r="IA278">
            <v>0</v>
          </cell>
          <cell r="IB278" t="str">
            <v>IGR-W</v>
          </cell>
          <cell r="IC278">
            <v>0</v>
          </cell>
          <cell r="ID278" t="str">
            <v>SBO</v>
          </cell>
          <cell r="IE278">
            <v>0</v>
          </cell>
          <cell r="IF278" t="str">
            <v>PJO</v>
          </cell>
          <cell r="IG278">
            <v>0</v>
          </cell>
          <cell r="IH278" t="str">
            <v>PRA</v>
          </cell>
          <cell r="II278">
            <v>0</v>
          </cell>
          <cell r="IJ278" t="str">
            <v>JAW</v>
          </cell>
          <cell r="IK278">
            <v>0</v>
          </cell>
          <cell r="IL278" t="str">
            <v>ARB</v>
          </cell>
          <cell r="IM278">
            <v>0</v>
          </cell>
          <cell r="IN278" t="str">
            <v>PKM</v>
          </cell>
          <cell r="IO278">
            <v>0</v>
          </cell>
          <cell r="IP278" t="str">
            <v>MAT-P</v>
          </cell>
          <cell r="IQ278">
            <v>0</v>
          </cell>
          <cell r="IR278" t="str">
            <v>BIO-P</v>
          </cell>
          <cell r="IS278">
            <v>0</v>
          </cell>
          <cell r="IT278" t="str">
            <v>FIS-P</v>
          </cell>
          <cell r="IU278">
            <v>0</v>
          </cell>
          <cell r="IV278" t="str">
            <v>KIM-P</v>
          </cell>
          <cell r="IW278">
            <v>0</v>
          </cell>
          <cell r="IX278" t="str">
            <v>EKO-L</v>
          </cell>
          <cell r="IY278">
            <v>0</v>
          </cell>
          <cell r="IZ278" t="str">
            <v>JEP-L</v>
          </cell>
          <cell r="JA278">
            <v>0</v>
          </cell>
        </row>
        <row r="279">
          <cell r="Q279" t="str">
            <v/>
          </cell>
          <cell r="AB279">
            <v>276</v>
          </cell>
          <cell r="AC279">
            <v>6</v>
          </cell>
          <cell r="AD279">
            <v>3315</v>
          </cell>
          <cell r="AF279" t="str">
            <v>JAJANG ZAENUDIN</v>
          </cell>
          <cell r="AG279" t="str">
            <v>L</v>
          </cell>
          <cell r="AH279" t="str">
            <v>10-TB.1</v>
          </cell>
          <cell r="AI279" t="str">
            <v>AGM</v>
          </cell>
          <cell r="AJ279">
            <v>0</v>
          </cell>
          <cell r="AK279">
            <v>0</v>
          </cell>
          <cell r="AL279">
            <v>0</v>
          </cell>
          <cell r="AM279">
            <v>0</v>
          </cell>
          <cell r="AN279">
            <v>0</v>
          </cell>
          <cell r="AO279" t="str">
            <v>PKN</v>
          </cell>
          <cell r="AP279">
            <v>0</v>
          </cell>
          <cell r="AQ279">
            <v>0</v>
          </cell>
          <cell r="AR279">
            <v>0</v>
          </cell>
          <cell r="AS279">
            <v>0</v>
          </cell>
          <cell r="AT279">
            <v>0</v>
          </cell>
          <cell r="AU279" t="str">
            <v>IND</v>
          </cell>
          <cell r="AV279">
            <v>0</v>
          </cell>
          <cell r="AW279">
            <v>0</v>
          </cell>
          <cell r="AX279">
            <v>0</v>
          </cell>
          <cell r="AY279">
            <v>0</v>
          </cell>
          <cell r="AZ279">
            <v>0</v>
          </cell>
          <cell r="BA279" t="str">
            <v>MAT</v>
          </cell>
          <cell r="BB279">
            <v>0</v>
          </cell>
          <cell r="BC279">
            <v>0</v>
          </cell>
          <cell r="BD279">
            <v>0</v>
          </cell>
          <cell r="BE279">
            <v>0</v>
          </cell>
          <cell r="BF279">
            <v>0</v>
          </cell>
          <cell r="BG279" t="str">
            <v>SEJ</v>
          </cell>
          <cell r="BH279">
            <v>0</v>
          </cell>
          <cell r="BI279">
            <v>0</v>
          </cell>
          <cell r="BJ279">
            <v>0</v>
          </cell>
          <cell r="BK279">
            <v>0</v>
          </cell>
          <cell r="BL279">
            <v>0</v>
          </cell>
          <cell r="BM279" t="str">
            <v>ING</v>
          </cell>
          <cell r="BN279">
            <v>0</v>
          </cell>
          <cell r="BO279">
            <v>0</v>
          </cell>
          <cell r="BP279">
            <v>0</v>
          </cell>
          <cell r="BQ279">
            <v>0</v>
          </cell>
          <cell r="BR279">
            <v>0</v>
          </cell>
          <cell r="BS279" t="str">
            <v>SBU</v>
          </cell>
          <cell r="BT279">
            <v>0</v>
          </cell>
          <cell r="BU279">
            <v>0</v>
          </cell>
          <cell r="BV279">
            <v>0</v>
          </cell>
          <cell r="BW279">
            <v>0</v>
          </cell>
          <cell r="BX279">
            <v>0</v>
          </cell>
          <cell r="BY279" t="str">
            <v>KWU</v>
          </cell>
          <cell r="BZ279">
            <v>0</v>
          </cell>
          <cell r="CA279">
            <v>0</v>
          </cell>
          <cell r="CB279">
            <v>0</v>
          </cell>
          <cell r="CC279">
            <v>0</v>
          </cell>
          <cell r="CD279">
            <v>0</v>
          </cell>
          <cell r="CE279" t="str">
            <v>POR</v>
          </cell>
          <cell r="CF279">
            <v>0</v>
          </cell>
          <cell r="CG279">
            <v>0</v>
          </cell>
          <cell r="CH279">
            <v>0</v>
          </cell>
          <cell r="CI279">
            <v>0</v>
          </cell>
          <cell r="CJ279">
            <v>0</v>
          </cell>
          <cell r="CK279" t="str">
            <v>JAW</v>
          </cell>
          <cell r="CL279">
            <v>0</v>
          </cell>
          <cell r="CM279">
            <v>0</v>
          </cell>
          <cell r="CN279">
            <v>0</v>
          </cell>
          <cell r="CO279">
            <v>0</v>
          </cell>
          <cell r="CP279">
            <v>0</v>
          </cell>
          <cell r="CQ279" t="str">
            <v>C11</v>
          </cell>
          <cell r="CR279">
            <v>0</v>
          </cell>
          <cell r="CS279">
            <v>0</v>
          </cell>
          <cell r="CT279">
            <v>0</v>
          </cell>
          <cell r="CU279">
            <v>0</v>
          </cell>
          <cell r="CV279">
            <v>0</v>
          </cell>
          <cell r="CW279" t="str">
            <v>C12</v>
          </cell>
          <cell r="CX279">
            <v>0</v>
          </cell>
          <cell r="CY279">
            <v>0</v>
          </cell>
          <cell r="CZ279">
            <v>0</v>
          </cell>
          <cell r="DA279">
            <v>0</v>
          </cell>
          <cell r="DB279">
            <v>0</v>
          </cell>
          <cell r="DC279" t="str">
            <v>C13</v>
          </cell>
          <cell r="DD279">
            <v>0</v>
          </cell>
          <cell r="DE279">
            <v>0</v>
          </cell>
          <cell r="DF279">
            <v>0</v>
          </cell>
          <cell r="DG279">
            <v>0</v>
          </cell>
          <cell r="DH279">
            <v>0</v>
          </cell>
          <cell r="DI279" t="str">
            <v>C21</v>
          </cell>
          <cell r="DJ279">
            <v>0</v>
          </cell>
          <cell r="DK279">
            <v>0</v>
          </cell>
          <cell r="DL279">
            <v>0</v>
          </cell>
          <cell r="DM279">
            <v>0</v>
          </cell>
          <cell r="DN279">
            <v>0</v>
          </cell>
          <cell r="DO279" t="str">
            <v>C22</v>
          </cell>
          <cell r="DP279">
            <v>0</v>
          </cell>
          <cell r="DQ279">
            <v>0</v>
          </cell>
          <cell r="DR279">
            <v>0</v>
          </cell>
          <cell r="DS279">
            <v>0</v>
          </cell>
          <cell r="DT279">
            <v>0</v>
          </cell>
          <cell r="DU279" t="str">
            <v>C23</v>
          </cell>
          <cell r="DV279">
            <v>0</v>
          </cell>
          <cell r="DW279">
            <v>0</v>
          </cell>
          <cell r="DX279">
            <v>0</v>
          </cell>
          <cell r="DY279">
            <v>0</v>
          </cell>
          <cell r="DZ279">
            <v>0</v>
          </cell>
          <cell r="EA279" t="str">
            <v>C24</v>
          </cell>
          <cell r="EB279">
            <v>0</v>
          </cell>
          <cell r="EC279">
            <v>0</v>
          </cell>
          <cell r="ED279">
            <v>0</v>
          </cell>
          <cell r="EE279">
            <v>0</v>
          </cell>
          <cell r="EF279">
            <v>0</v>
          </cell>
          <cell r="EG279" t="str">
            <v>C25</v>
          </cell>
          <cell r="EH279">
            <v>0</v>
          </cell>
          <cell r="EI279">
            <v>0</v>
          </cell>
          <cell r="EJ279">
            <v>0</v>
          </cell>
          <cell r="EK279">
            <v>0</v>
          </cell>
          <cell r="EL279">
            <v>0</v>
          </cell>
          <cell r="EM279" t="str">
            <v>C26</v>
          </cell>
          <cell r="EN279">
            <v>0</v>
          </cell>
          <cell r="EO279">
            <v>0</v>
          </cell>
          <cell r="EP279">
            <v>0</v>
          </cell>
          <cell r="EQ279">
            <v>0</v>
          </cell>
          <cell r="ER279">
            <v>0</v>
          </cell>
          <cell r="ES279" t="str">
            <v>C27</v>
          </cell>
          <cell r="ET279">
            <v>0</v>
          </cell>
          <cell r="EU279">
            <v>0</v>
          </cell>
          <cell r="EV279">
            <v>0</v>
          </cell>
          <cell r="EW279">
            <v>0</v>
          </cell>
          <cell r="EX279">
            <v>0</v>
          </cell>
          <cell r="EY279" t="str">
            <v>C31</v>
          </cell>
          <cell r="EZ279">
            <v>0</v>
          </cell>
          <cell r="FA279">
            <v>0</v>
          </cell>
          <cell r="FB279">
            <v>0</v>
          </cell>
          <cell r="FC279">
            <v>0</v>
          </cell>
          <cell r="FD279">
            <v>0</v>
          </cell>
          <cell r="FE279" t="str">
            <v>C32</v>
          </cell>
          <cell r="FF279">
            <v>0</v>
          </cell>
          <cell r="FG279">
            <v>0</v>
          </cell>
          <cell r="FH279">
            <v>0</v>
          </cell>
          <cell r="FI279">
            <v>0</v>
          </cell>
          <cell r="FJ279">
            <v>0</v>
          </cell>
          <cell r="FK279" t="str">
            <v>C33</v>
          </cell>
          <cell r="FL279">
            <v>0</v>
          </cell>
          <cell r="FM279">
            <v>0</v>
          </cell>
          <cell r="FN279">
            <v>0</v>
          </cell>
          <cell r="FO279">
            <v>0</v>
          </cell>
          <cell r="FP279">
            <v>0</v>
          </cell>
          <cell r="FQ279" t="str">
            <v>C34</v>
          </cell>
          <cell r="FR279">
            <v>0</v>
          </cell>
          <cell r="FS279">
            <v>0</v>
          </cell>
          <cell r="FT279">
            <v>0</v>
          </cell>
          <cell r="FU279">
            <v>0</v>
          </cell>
          <cell r="FV279">
            <v>0</v>
          </cell>
          <cell r="FW279" t="str">
            <v>C35</v>
          </cell>
          <cell r="FX279">
            <v>0</v>
          </cell>
          <cell r="FY279">
            <v>0</v>
          </cell>
          <cell r="FZ279">
            <v>0</v>
          </cell>
          <cell r="GA279">
            <v>0</v>
          </cell>
          <cell r="GB279">
            <v>0</v>
          </cell>
          <cell r="GC279" t="str">
            <v>C36</v>
          </cell>
          <cell r="GD279">
            <v>0</v>
          </cell>
          <cell r="GE279">
            <v>0</v>
          </cell>
          <cell r="GF279">
            <v>0</v>
          </cell>
          <cell r="GG279">
            <v>0</v>
          </cell>
          <cell r="GH279">
            <v>0</v>
          </cell>
          <cell r="GI279" t="str">
            <v>C37</v>
          </cell>
          <cell r="GJ279">
            <v>0</v>
          </cell>
          <cell r="GK279">
            <v>0</v>
          </cell>
          <cell r="GL279">
            <v>0</v>
          </cell>
          <cell r="GM279">
            <v>0</v>
          </cell>
          <cell r="GN279">
            <v>0</v>
          </cell>
          <cell r="GO279" t="str">
            <v>C38</v>
          </cell>
          <cell r="GP279">
            <v>0</v>
          </cell>
          <cell r="GQ279">
            <v>0</v>
          </cell>
          <cell r="GR279">
            <v>0</v>
          </cell>
          <cell r="GS279">
            <v>0</v>
          </cell>
          <cell r="GT279">
            <v>0</v>
          </cell>
          <cell r="GU279" t="str">
            <v>C39</v>
          </cell>
          <cell r="GV279">
            <v>0</v>
          </cell>
          <cell r="GW279">
            <v>0</v>
          </cell>
          <cell r="GX279">
            <v>0</v>
          </cell>
          <cell r="GY279">
            <v>0</v>
          </cell>
          <cell r="GZ279">
            <v>0</v>
          </cell>
          <cell r="HA279" t="str">
            <v>C310</v>
          </cell>
          <cell r="HB279">
            <v>0</v>
          </cell>
          <cell r="HG279" t="str">
            <v>C310</v>
          </cell>
          <cell r="HH279">
            <v>0</v>
          </cell>
          <cell r="HM279" t="str">
            <v/>
          </cell>
          <cell r="HN279" t="str">
            <v/>
          </cell>
          <cell r="HS279">
            <v>3315</v>
          </cell>
          <cell r="HT279" t="str">
            <v>PKN</v>
          </cell>
          <cell r="HU279">
            <v>0</v>
          </cell>
          <cell r="HV279" t="str">
            <v>IND</v>
          </cell>
          <cell r="HW279">
            <v>0</v>
          </cell>
          <cell r="HX279" t="str">
            <v>MAT-W</v>
          </cell>
          <cell r="HY279">
            <v>0</v>
          </cell>
          <cell r="HZ279" t="str">
            <v>SEJ-W</v>
          </cell>
          <cell r="IA279">
            <v>0</v>
          </cell>
          <cell r="IB279" t="str">
            <v>IGR-W</v>
          </cell>
          <cell r="IC279">
            <v>0</v>
          </cell>
          <cell r="ID279" t="str">
            <v>SBO</v>
          </cell>
          <cell r="IE279">
            <v>0</v>
          </cell>
          <cell r="IF279" t="str">
            <v>PJO</v>
          </cell>
          <cell r="IG279">
            <v>0</v>
          </cell>
          <cell r="IH279" t="str">
            <v>PRA</v>
          </cell>
          <cell r="II279">
            <v>0</v>
          </cell>
          <cell r="IJ279" t="str">
            <v>JAW</v>
          </cell>
          <cell r="IK279">
            <v>0</v>
          </cell>
          <cell r="IL279" t="str">
            <v>ARB</v>
          </cell>
          <cell r="IM279">
            <v>0</v>
          </cell>
          <cell r="IN279" t="str">
            <v>PKM</v>
          </cell>
          <cell r="IO279">
            <v>0</v>
          </cell>
          <cell r="IP279" t="str">
            <v>MAT-P</v>
          </cell>
          <cell r="IQ279">
            <v>0</v>
          </cell>
          <cell r="IR279" t="str">
            <v>BIO-P</v>
          </cell>
          <cell r="IS279">
            <v>0</v>
          </cell>
          <cell r="IT279" t="str">
            <v>FIS-P</v>
          </cell>
          <cell r="IU279">
            <v>0</v>
          </cell>
          <cell r="IV279" t="str">
            <v>KIM-P</v>
          </cell>
          <cell r="IW279">
            <v>0</v>
          </cell>
          <cell r="IX279" t="str">
            <v>EKO-L</v>
          </cell>
          <cell r="IY279">
            <v>0</v>
          </cell>
          <cell r="IZ279" t="str">
            <v>JEP-L</v>
          </cell>
          <cell r="JA279">
            <v>0</v>
          </cell>
        </row>
        <row r="280">
          <cell r="Q280" t="str">
            <v/>
          </cell>
          <cell r="AB280">
            <v>277</v>
          </cell>
          <cell r="AC280">
            <v>7</v>
          </cell>
          <cell r="AD280">
            <v>3172</v>
          </cell>
          <cell r="AE280" t="str">
            <v>0011770750</v>
          </cell>
          <cell r="AF280" t="str">
            <v>KHOIRUR RIZQIYAH</v>
          </cell>
          <cell r="AG280" t="str">
            <v>P</v>
          </cell>
          <cell r="AH280" t="str">
            <v>10-TB.1</v>
          </cell>
          <cell r="AI280" t="str">
            <v>AGM</v>
          </cell>
          <cell r="AJ280">
            <v>0</v>
          </cell>
          <cell r="AK280">
            <v>0</v>
          </cell>
          <cell r="AL280">
            <v>0</v>
          </cell>
          <cell r="AM280">
            <v>0</v>
          </cell>
          <cell r="AN280">
            <v>0</v>
          </cell>
          <cell r="AO280" t="str">
            <v>PKN</v>
          </cell>
          <cell r="AP280">
            <v>0</v>
          </cell>
          <cell r="AQ280">
            <v>0</v>
          </cell>
          <cell r="AR280">
            <v>0</v>
          </cell>
          <cell r="AS280">
            <v>0</v>
          </cell>
          <cell r="AT280">
            <v>0</v>
          </cell>
          <cell r="AU280" t="str">
            <v>IND</v>
          </cell>
          <cell r="AV280">
            <v>0</v>
          </cell>
          <cell r="AW280">
            <v>0</v>
          </cell>
          <cell r="AX280">
            <v>0</v>
          </cell>
          <cell r="AY280">
            <v>0</v>
          </cell>
          <cell r="AZ280">
            <v>0</v>
          </cell>
          <cell r="BA280" t="str">
            <v>MAT</v>
          </cell>
          <cell r="BB280">
            <v>0</v>
          </cell>
          <cell r="BC280">
            <v>0</v>
          </cell>
          <cell r="BD280">
            <v>0</v>
          </cell>
          <cell r="BE280">
            <v>0</v>
          </cell>
          <cell r="BF280">
            <v>0</v>
          </cell>
          <cell r="BG280" t="str">
            <v>SEJ</v>
          </cell>
          <cell r="BH280">
            <v>0</v>
          </cell>
          <cell r="BI280">
            <v>0</v>
          </cell>
          <cell r="BJ280">
            <v>0</v>
          </cell>
          <cell r="BK280">
            <v>0</v>
          </cell>
          <cell r="BL280">
            <v>0</v>
          </cell>
          <cell r="BM280" t="str">
            <v>ING</v>
          </cell>
          <cell r="BN280">
            <v>0</v>
          </cell>
          <cell r="BO280">
            <v>0</v>
          </cell>
          <cell r="BP280">
            <v>0</v>
          </cell>
          <cell r="BQ280">
            <v>0</v>
          </cell>
          <cell r="BR280">
            <v>0</v>
          </cell>
          <cell r="BS280" t="str">
            <v>SBU</v>
          </cell>
          <cell r="BT280">
            <v>0</v>
          </cell>
          <cell r="BU280">
            <v>0</v>
          </cell>
          <cell r="BV280">
            <v>0</v>
          </cell>
          <cell r="BW280">
            <v>0</v>
          </cell>
          <cell r="BX280">
            <v>0</v>
          </cell>
          <cell r="BY280" t="str">
            <v>KWU</v>
          </cell>
          <cell r="BZ280">
            <v>0</v>
          </cell>
          <cell r="CA280">
            <v>0</v>
          </cell>
          <cell r="CB280">
            <v>0</v>
          </cell>
          <cell r="CC280">
            <v>0</v>
          </cell>
          <cell r="CD280">
            <v>0</v>
          </cell>
          <cell r="CE280" t="str">
            <v>POR</v>
          </cell>
          <cell r="CF280">
            <v>0</v>
          </cell>
          <cell r="CG280">
            <v>0</v>
          </cell>
          <cell r="CH280">
            <v>0</v>
          </cell>
          <cell r="CI280">
            <v>0</v>
          </cell>
          <cell r="CJ280">
            <v>0</v>
          </cell>
          <cell r="CK280" t="str">
            <v>JAW</v>
          </cell>
          <cell r="CL280">
            <v>0</v>
          </cell>
          <cell r="CM280">
            <v>0</v>
          </cell>
          <cell r="CN280">
            <v>0</v>
          </cell>
          <cell r="CO280">
            <v>0</v>
          </cell>
          <cell r="CP280">
            <v>0</v>
          </cell>
          <cell r="CQ280" t="str">
            <v>C11</v>
          </cell>
          <cell r="CR280">
            <v>0</v>
          </cell>
          <cell r="CS280">
            <v>0</v>
          </cell>
          <cell r="CT280">
            <v>0</v>
          </cell>
          <cell r="CU280">
            <v>0</v>
          </cell>
          <cell r="CV280">
            <v>0</v>
          </cell>
          <cell r="CW280" t="str">
            <v>C12</v>
          </cell>
          <cell r="CX280">
            <v>0</v>
          </cell>
          <cell r="CY280">
            <v>0</v>
          </cell>
          <cell r="CZ280">
            <v>0</v>
          </cell>
          <cell r="DA280">
            <v>0</v>
          </cell>
          <cell r="DB280">
            <v>0</v>
          </cell>
          <cell r="DC280" t="str">
            <v>C13</v>
          </cell>
          <cell r="DD280">
            <v>0</v>
          </cell>
          <cell r="DE280">
            <v>0</v>
          </cell>
          <cell r="DF280">
            <v>0</v>
          </cell>
          <cell r="DG280">
            <v>0</v>
          </cell>
          <cell r="DH280">
            <v>0</v>
          </cell>
          <cell r="DI280" t="str">
            <v>C21</v>
          </cell>
          <cell r="DJ280">
            <v>0</v>
          </cell>
          <cell r="DK280">
            <v>0</v>
          </cell>
          <cell r="DL280">
            <v>0</v>
          </cell>
          <cell r="DM280">
            <v>0</v>
          </cell>
          <cell r="DN280">
            <v>0</v>
          </cell>
          <cell r="DO280" t="str">
            <v>C22</v>
          </cell>
          <cell r="DP280">
            <v>0</v>
          </cell>
          <cell r="DQ280">
            <v>0</v>
          </cell>
          <cell r="DR280">
            <v>0</v>
          </cell>
          <cell r="DS280">
            <v>0</v>
          </cell>
          <cell r="DT280">
            <v>0</v>
          </cell>
          <cell r="DU280" t="str">
            <v>C23</v>
          </cell>
          <cell r="DV280">
            <v>0</v>
          </cell>
          <cell r="DW280">
            <v>0</v>
          </cell>
          <cell r="DX280">
            <v>0</v>
          </cell>
          <cell r="DY280">
            <v>0</v>
          </cell>
          <cell r="DZ280">
            <v>0</v>
          </cell>
          <cell r="EA280" t="str">
            <v>C24</v>
          </cell>
          <cell r="EB280">
            <v>0</v>
          </cell>
          <cell r="EC280">
            <v>0</v>
          </cell>
          <cell r="ED280">
            <v>0</v>
          </cell>
          <cell r="EE280">
            <v>0</v>
          </cell>
          <cell r="EF280">
            <v>0</v>
          </cell>
          <cell r="EG280" t="str">
            <v>C25</v>
          </cell>
          <cell r="EH280">
            <v>0</v>
          </cell>
          <cell r="EI280">
            <v>0</v>
          </cell>
          <cell r="EJ280">
            <v>0</v>
          </cell>
          <cell r="EK280">
            <v>0</v>
          </cell>
          <cell r="EL280">
            <v>0</v>
          </cell>
          <cell r="EM280" t="str">
            <v>C26</v>
          </cell>
          <cell r="EN280">
            <v>0</v>
          </cell>
          <cell r="EO280">
            <v>0</v>
          </cell>
          <cell r="EP280">
            <v>0</v>
          </cell>
          <cell r="EQ280">
            <v>0</v>
          </cell>
          <cell r="ER280">
            <v>0</v>
          </cell>
          <cell r="ES280" t="str">
            <v>C27</v>
          </cell>
          <cell r="ET280">
            <v>0</v>
          </cell>
          <cell r="EU280">
            <v>0</v>
          </cell>
          <cell r="EV280">
            <v>0</v>
          </cell>
          <cell r="EW280">
            <v>0</v>
          </cell>
          <cell r="EX280">
            <v>0</v>
          </cell>
          <cell r="EY280" t="str">
            <v>C31</v>
          </cell>
          <cell r="EZ280">
            <v>0</v>
          </cell>
          <cell r="FA280">
            <v>0</v>
          </cell>
          <cell r="FB280">
            <v>0</v>
          </cell>
          <cell r="FC280">
            <v>0</v>
          </cell>
          <cell r="FD280">
            <v>0</v>
          </cell>
          <cell r="FE280" t="str">
            <v>C32</v>
          </cell>
          <cell r="FF280">
            <v>0</v>
          </cell>
          <cell r="FG280">
            <v>0</v>
          </cell>
          <cell r="FH280">
            <v>0</v>
          </cell>
          <cell r="FI280">
            <v>0</v>
          </cell>
          <cell r="FJ280">
            <v>0</v>
          </cell>
          <cell r="FK280" t="str">
            <v>C33</v>
          </cell>
          <cell r="FL280">
            <v>0</v>
          </cell>
          <cell r="FM280">
            <v>0</v>
          </cell>
          <cell r="FN280">
            <v>0</v>
          </cell>
          <cell r="FO280">
            <v>0</v>
          </cell>
          <cell r="FP280">
            <v>0</v>
          </cell>
          <cell r="FQ280" t="str">
            <v>C34</v>
          </cell>
          <cell r="FR280">
            <v>0</v>
          </cell>
          <cell r="FS280">
            <v>0</v>
          </cell>
          <cell r="FT280">
            <v>0</v>
          </cell>
          <cell r="FU280">
            <v>0</v>
          </cell>
          <cell r="FV280">
            <v>0</v>
          </cell>
          <cell r="FW280" t="str">
            <v>C35</v>
          </cell>
          <cell r="FX280">
            <v>0</v>
          </cell>
          <cell r="FY280">
            <v>0</v>
          </cell>
          <cell r="FZ280">
            <v>0</v>
          </cell>
          <cell r="GA280">
            <v>0</v>
          </cell>
          <cell r="GB280">
            <v>0</v>
          </cell>
          <cell r="GC280" t="str">
            <v>C36</v>
          </cell>
          <cell r="GD280">
            <v>0</v>
          </cell>
          <cell r="GE280">
            <v>0</v>
          </cell>
          <cell r="GF280">
            <v>0</v>
          </cell>
          <cell r="GG280">
            <v>0</v>
          </cell>
          <cell r="GH280">
            <v>0</v>
          </cell>
          <cell r="GI280" t="str">
            <v>C37</v>
          </cell>
          <cell r="GJ280">
            <v>0</v>
          </cell>
          <cell r="GK280">
            <v>0</v>
          </cell>
          <cell r="GL280">
            <v>0</v>
          </cell>
          <cell r="GM280">
            <v>0</v>
          </cell>
          <cell r="GN280">
            <v>0</v>
          </cell>
          <cell r="GO280" t="str">
            <v>C38</v>
          </cell>
          <cell r="GP280">
            <v>0</v>
          </cell>
          <cell r="GQ280">
            <v>0</v>
          </cell>
          <cell r="GR280">
            <v>0</v>
          </cell>
          <cell r="GS280">
            <v>0</v>
          </cell>
          <cell r="GT280">
            <v>0</v>
          </cell>
          <cell r="GU280" t="str">
            <v>C39</v>
          </cell>
          <cell r="GV280">
            <v>0</v>
          </cell>
          <cell r="GW280">
            <v>0</v>
          </cell>
          <cell r="GX280">
            <v>0</v>
          </cell>
          <cell r="GY280">
            <v>0</v>
          </cell>
          <cell r="GZ280">
            <v>0</v>
          </cell>
          <cell r="HA280" t="str">
            <v>C310</v>
          </cell>
          <cell r="HB280">
            <v>0</v>
          </cell>
          <cell r="HG280" t="str">
            <v>C310</v>
          </cell>
          <cell r="HH280">
            <v>0</v>
          </cell>
          <cell r="HM280" t="str">
            <v/>
          </cell>
          <cell r="HN280" t="str">
            <v/>
          </cell>
          <cell r="HS280">
            <v>3172</v>
          </cell>
          <cell r="HT280" t="str">
            <v>PKN</v>
          </cell>
          <cell r="HU280">
            <v>0</v>
          </cell>
          <cell r="HV280" t="str">
            <v>IND</v>
          </cell>
          <cell r="HW280">
            <v>0</v>
          </cell>
          <cell r="HX280" t="str">
            <v>MAT-W</v>
          </cell>
          <cell r="HY280">
            <v>0</v>
          </cell>
          <cell r="HZ280" t="str">
            <v>SEJ-W</v>
          </cell>
          <cell r="IA280">
            <v>0</v>
          </cell>
          <cell r="IB280" t="str">
            <v>IGR-W</v>
          </cell>
          <cell r="IC280">
            <v>0</v>
          </cell>
          <cell r="ID280" t="str">
            <v>SBO</v>
          </cell>
          <cell r="IE280">
            <v>0</v>
          </cell>
          <cell r="IF280" t="str">
            <v>PJO</v>
          </cell>
          <cell r="IG280">
            <v>0</v>
          </cell>
          <cell r="IH280" t="str">
            <v>PRA</v>
          </cell>
          <cell r="II280">
            <v>0</v>
          </cell>
          <cell r="IJ280" t="str">
            <v>JAW</v>
          </cell>
          <cell r="IK280">
            <v>0</v>
          </cell>
          <cell r="IL280" t="str">
            <v>ARB</v>
          </cell>
          <cell r="IM280">
            <v>0</v>
          </cell>
          <cell r="IN280" t="str">
            <v>PKM</v>
          </cell>
          <cell r="IO280">
            <v>0</v>
          </cell>
          <cell r="IP280" t="str">
            <v>MAT-P</v>
          </cell>
          <cell r="IQ280">
            <v>0</v>
          </cell>
          <cell r="IR280" t="str">
            <v>BIO-P</v>
          </cell>
          <cell r="IS280">
            <v>0</v>
          </cell>
          <cell r="IT280" t="str">
            <v>FIS-P</v>
          </cell>
          <cell r="IU280">
            <v>0</v>
          </cell>
          <cell r="IV280" t="str">
            <v>KIM-P</v>
          </cell>
          <cell r="IW280">
            <v>0</v>
          </cell>
          <cell r="IX280" t="str">
            <v>EKO-L</v>
          </cell>
          <cell r="IY280">
            <v>0</v>
          </cell>
          <cell r="IZ280" t="str">
            <v>JEP-L</v>
          </cell>
          <cell r="JA280">
            <v>0</v>
          </cell>
        </row>
        <row r="281">
          <cell r="Q281" t="str">
            <v/>
          </cell>
          <cell r="AB281">
            <v>278</v>
          </cell>
          <cell r="AC281">
            <v>8</v>
          </cell>
          <cell r="AD281">
            <v>3173</v>
          </cell>
          <cell r="AE281" t="str">
            <v>0017322035</v>
          </cell>
          <cell r="AF281" t="str">
            <v>KHOLIFAH</v>
          </cell>
          <cell r="AG281" t="str">
            <v>P</v>
          </cell>
          <cell r="AH281" t="str">
            <v>10-TB.1</v>
          </cell>
          <cell r="AI281" t="str">
            <v>AGM</v>
          </cell>
          <cell r="AJ281">
            <v>0</v>
          </cell>
          <cell r="AK281">
            <v>0</v>
          </cell>
          <cell r="AL281">
            <v>0</v>
          </cell>
          <cell r="AM281">
            <v>0</v>
          </cell>
          <cell r="AN281">
            <v>0</v>
          </cell>
          <cell r="AO281" t="str">
            <v>PKN</v>
          </cell>
          <cell r="AP281">
            <v>0</v>
          </cell>
          <cell r="AQ281">
            <v>0</v>
          </cell>
          <cell r="AR281">
            <v>0</v>
          </cell>
          <cell r="AS281">
            <v>0</v>
          </cell>
          <cell r="AT281">
            <v>0</v>
          </cell>
          <cell r="AU281" t="str">
            <v>IND</v>
          </cell>
          <cell r="AV281">
            <v>0</v>
          </cell>
          <cell r="AW281">
            <v>0</v>
          </cell>
          <cell r="AX281">
            <v>0</v>
          </cell>
          <cell r="AY281">
            <v>0</v>
          </cell>
          <cell r="AZ281">
            <v>0</v>
          </cell>
          <cell r="BA281" t="str">
            <v>MAT</v>
          </cell>
          <cell r="BB281">
            <v>0</v>
          </cell>
          <cell r="BC281">
            <v>0</v>
          </cell>
          <cell r="BD281">
            <v>0</v>
          </cell>
          <cell r="BE281">
            <v>0</v>
          </cell>
          <cell r="BF281">
            <v>0</v>
          </cell>
          <cell r="BG281" t="str">
            <v>SEJ</v>
          </cell>
          <cell r="BH281">
            <v>0</v>
          </cell>
          <cell r="BI281">
            <v>0</v>
          </cell>
          <cell r="BJ281">
            <v>0</v>
          </cell>
          <cell r="BK281">
            <v>0</v>
          </cell>
          <cell r="BL281">
            <v>0</v>
          </cell>
          <cell r="BM281" t="str">
            <v>ING</v>
          </cell>
          <cell r="BN281">
            <v>0</v>
          </cell>
          <cell r="BO281">
            <v>0</v>
          </cell>
          <cell r="BP281">
            <v>0</v>
          </cell>
          <cell r="BQ281">
            <v>0</v>
          </cell>
          <cell r="BR281">
            <v>0</v>
          </cell>
          <cell r="BS281" t="str">
            <v>SBU</v>
          </cell>
          <cell r="BT281">
            <v>0</v>
          </cell>
          <cell r="BU281">
            <v>0</v>
          </cell>
          <cell r="BV281">
            <v>0</v>
          </cell>
          <cell r="BW281">
            <v>0</v>
          </cell>
          <cell r="BX281">
            <v>0</v>
          </cell>
          <cell r="BY281" t="str">
            <v>KWU</v>
          </cell>
          <cell r="BZ281">
            <v>0</v>
          </cell>
          <cell r="CA281">
            <v>0</v>
          </cell>
          <cell r="CB281">
            <v>0</v>
          </cell>
          <cell r="CC281">
            <v>0</v>
          </cell>
          <cell r="CD281">
            <v>0</v>
          </cell>
          <cell r="CE281" t="str">
            <v>POR</v>
          </cell>
          <cell r="CF281">
            <v>0</v>
          </cell>
          <cell r="CG281">
            <v>0</v>
          </cell>
          <cell r="CH281">
            <v>0</v>
          </cell>
          <cell r="CI281">
            <v>0</v>
          </cell>
          <cell r="CJ281">
            <v>0</v>
          </cell>
          <cell r="CK281" t="str">
            <v>JAW</v>
          </cell>
          <cell r="CL281">
            <v>0</v>
          </cell>
          <cell r="CM281">
            <v>0</v>
          </cell>
          <cell r="CN281">
            <v>0</v>
          </cell>
          <cell r="CO281">
            <v>0</v>
          </cell>
          <cell r="CP281">
            <v>0</v>
          </cell>
          <cell r="CQ281" t="str">
            <v>C11</v>
          </cell>
          <cell r="CR281">
            <v>0</v>
          </cell>
          <cell r="CS281">
            <v>0</v>
          </cell>
          <cell r="CT281">
            <v>0</v>
          </cell>
          <cell r="CU281">
            <v>0</v>
          </cell>
          <cell r="CV281">
            <v>0</v>
          </cell>
          <cell r="CW281" t="str">
            <v>C12</v>
          </cell>
          <cell r="CX281">
            <v>0</v>
          </cell>
          <cell r="CY281">
            <v>0</v>
          </cell>
          <cell r="CZ281">
            <v>0</v>
          </cell>
          <cell r="DA281">
            <v>0</v>
          </cell>
          <cell r="DB281">
            <v>0</v>
          </cell>
          <cell r="DC281" t="str">
            <v>C13</v>
          </cell>
          <cell r="DD281">
            <v>0</v>
          </cell>
          <cell r="DE281">
            <v>0</v>
          </cell>
          <cell r="DF281">
            <v>0</v>
          </cell>
          <cell r="DG281">
            <v>0</v>
          </cell>
          <cell r="DH281">
            <v>0</v>
          </cell>
          <cell r="DI281" t="str">
            <v>C21</v>
          </cell>
          <cell r="DJ281">
            <v>0</v>
          </cell>
          <cell r="DK281">
            <v>0</v>
          </cell>
          <cell r="DL281">
            <v>0</v>
          </cell>
          <cell r="DM281">
            <v>0</v>
          </cell>
          <cell r="DN281">
            <v>0</v>
          </cell>
          <cell r="DO281" t="str">
            <v>C22</v>
          </cell>
          <cell r="DP281">
            <v>0</v>
          </cell>
          <cell r="DQ281">
            <v>0</v>
          </cell>
          <cell r="DR281">
            <v>0</v>
          </cell>
          <cell r="DS281">
            <v>0</v>
          </cell>
          <cell r="DT281">
            <v>0</v>
          </cell>
          <cell r="DU281" t="str">
            <v>C23</v>
          </cell>
          <cell r="DV281">
            <v>0</v>
          </cell>
          <cell r="DW281">
            <v>0</v>
          </cell>
          <cell r="DX281">
            <v>0</v>
          </cell>
          <cell r="DY281">
            <v>0</v>
          </cell>
          <cell r="DZ281">
            <v>0</v>
          </cell>
          <cell r="EA281" t="str">
            <v>C24</v>
          </cell>
          <cell r="EB281">
            <v>0</v>
          </cell>
          <cell r="EC281">
            <v>0</v>
          </cell>
          <cell r="ED281">
            <v>0</v>
          </cell>
          <cell r="EE281">
            <v>0</v>
          </cell>
          <cell r="EF281">
            <v>0</v>
          </cell>
          <cell r="EG281" t="str">
            <v>C25</v>
          </cell>
          <cell r="EH281">
            <v>0</v>
          </cell>
          <cell r="EI281">
            <v>0</v>
          </cell>
          <cell r="EJ281">
            <v>0</v>
          </cell>
          <cell r="EK281">
            <v>0</v>
          </cell>
          <cell r="EL281">
            <v>0</v>
          </cell>
          <cell r="EM281" t="str">
            <v>C26</v>
          </cell>
          <cell r="EN281">
            <v>0</v>
          </cell>
          <cell r="EO281">
            <v>0</v>
          </cell>
          <cell r="EP281">
            <v>0</v>
          </cell>
          <cell r="EQ281">
            <v>0</v>
          </cell>
          <cell r="ER281">
            <v>0</v>
          </cell>
          <cell r="ES281" t="str">
            <v>C27</v>
          </cell>
          <cell r="ET281">
            <v>0</v>
          </cell>
          <cell r="EU281">
            <v>0</v>
          </cell>
          <cell r="EV281">
            <v>0</v>
          </cell>
          <cell r="EW281">
            <v>0</v>
          </cell>
          <cell r="EX281">
            <v>0</v>
          </cell>
          <cell r="EY281" t="str">
            <v>C31</v>
          </cell>
          <cell r="EZ281">
            <v>0</v>
          </cell>
          <cell r="FA281">
            <v>0</v>
          </cell>
          <cell r="FB281">
            <v>0</v>
          </cell>
          <cell r="FC281">
            <v>0</v>
          </cell>
          <cell r="FD281">
            <v>0</v>
          </cell>
          <cell r="FE281" t="str">
            <v>C32</v>
          </cell>
          <cell r="FF281">
            <v>0</v>
          </cell>
          <cell r="FG281">
            <v>0</v>
          </cell>
          <cell r="FH281">
            <v>0</v>
          </cell>
          <cell r="FI281">
            <v>0</v>
          </cell>
          <cell r="FJ281">
            <v>0</v>
          </cell>
          <cell r="FK281" t="str">
            <v>C33</v>
          </cell>
          <cell r="FL281">
            <v>0</v>
          </cell>
          <cell r="FM281">
            <v>0</v>
          </cell>
          <cell r="FN281">
            <v>0</v>
          </cell>
          <cell r="FO281">
            <v>0</v>
          </cell>
          <cell r="FP281">
            <v>0</v>
          </cell>
          <cell r="FQ281" t="str">
            <v>C34</v>
          </cell>
          <cell r="FR281">
            <v>0</v>
          </cell>
          <cell r="FS281">
            <v>0</v>
          </cell>
          <cell r="FT281">
            <v>0</v>
          </cell>
          <cell r="FU281">
            <v>0</v>
          </cell>
          <cell r="FV281">
            <v>0</v>
          </cell>
          <cell r="FW281" t="str">
            <v>C35</v>
          </cell>
          <cell r="FX281">
            <v>0</v>
          </cell>
          <cell r="FY281">
            <v>0</v>
          </cell>
          <cell r="FZ281">
            <v>0</v>
          </cell>
          <cell r="GA281">
            <v>0</v>
          </cell>
          <cell r="GB281">
            <v>0</v>
          </cell>
          <cell r="GC281" t="str">
            <v>C36</v>
          </cell>
          <cell r="GD281">
            <v>0</v>
          </cell>
          <cell r="GE281">
            <v>0</v>
          </cell>
          <cell r="GF281">
            <v>0</v>
          </cell>
          <cell r="GG281">
            <v>0</v>
          </cell>
          <cell r="GH281">
            <v>0</v>
          </cell>
          <cell r="GI281" t="str">
            <v>C37</v>
          </cell>
          <cell r="GJ281">
            <v>0</v>
          </cell>
          <cell r="GK281">
            <v>0</v>
          </cell>
          <cell r="GL281">
            <v>0</v>
          </cell>
          <cell r="GM281">
            <v>0</v>
          </cell>
          <cell r="GN281">
            <v>0</v>
          </cell>
          <cell r="GO281" t="str">
            <v>C38</v>
          </cell>
          <cell r="GP281">
            <v>0</v>
          </cell>
          <cell r="GQ281">
            <v>0</v>
          </cell>
          <cell r="GR281">
            <v>0</v>
          </cell>
          <cell r="GS281">
            <v>0</v>
          </cell>
          <cell r="GT281">
            <v>0</v>
          </cell>
          <cell r="GU281" t="str">
            <v>C39</v>
          </cell>
          <cell r="GV281">
            <v>0</v>
          </cell>
          <cell r="GW281">
            <v>0</v>
          </cell>
          <cell r="GX281">
            <v>0</v>
          </cell>
          <cell r="GY281">
            <v>0</v>
          </cell>
          <cell r="GZ281">
            <v>0</v>
          </cell>
          <cell r="HA281" t="str">
            <v>C310</v>
          </cell>
          <cell r="HB281">
            <v>0</v>
          </cell>
          <cell r="HG281" t="str">
            <v>C310</v>
          </cell>
          <cell r="HH281">
            <v>0</v>
          </cell>
          <cell r="HM281" t="str">
            <v/>
          </cell>
          <cell r="HN281" t="str">
            <v/>
          </cell>
          <cell r="HS281">
            <v>3173</v>
          </cell>
          <cell r="HT281" t="str">
            <v>PKN</v>
          </cell>
          <cell r="HU281">
            <v>0</v>
          </cell>
          <cell r="HV281" t="str">
            <v>IND</v>
          </cell>
          <cell r="HW281">
            <v>0</v>
          </cell>
          <cell r="HX281" t="str">
            <v>MAT-W</v>
          </cell>
          <cell r="HY281">
            <v>0</v>
          </cell>
          <cell r="HZ281" t="str">
            <v>SEJ-W</v>
          </cell>
          <cell r="IA281">
            <v>0</v>
          </cell>
          <cell r="IB281" t="str">
            <v>IGR-W</v>
          </cell>
          <cell r="IC281">
            <v>0</v>
          </cell>
          <cell r="ID281" t="str">
            <v>SBO</v>
          </cell>
          <cell r="IE281">
            <v>0</v>
          </cell>
          <cell r="IF281" t="str">
            <v>PJO</v>
          </cell>
          <cell r="IG281">
            <v>0</v>
          </cell>
          <cell r="IH281" t="str">
            <v>PRA</v>
          </cell>
          <cell r="II281">
            <v>0</v>
          </cell>
          <cell r="IJ281" t="str">
            <v>JAW</v>
          </cell>
          <cell r="IK281">
            <v>0</v>
          </cell>
          <cell r="IL281" t="str">
            <v>ARB</v>
          </cell>
          <cell r="IM281">
            <v>0</v>
          </cell>
          <cell r="IN281" t="str">
            <v>PKM</v>
          </cell>
          <cell r="IO281">
            <v>0</v>
          </cell>
          <cell r="IP281" t="str">
            <v>MAT-P</v>
          </cell>
          <cell r="IQ281">
            <v>0</v>
          </cell>
          <cell r="IR281" t="str">
            <v>BIO-P</v>
          </cell>
          <cell r="IS281">
            <v>0</v>
          </cell>
          <cell r="IT281" t="str">
            <v>FIS-P</v>
          </cell>
          <cell r="IU281">
            <v>0</v>
          </cell>
          <cell r="IV281" t="str">
            <v>KIM-P</v>
          </cell>
          <cell r="IW281">
            <v>0</v>
          </cell>
          <cell r="IX281" t="str">
            <v>EKO-L</v>
          </cell>
          <cell r="IY281">
            <v>0</v>
          </cell>
          <cell r="IZ281" t="str">
            <v>JEP-L</v>
          </cell>
          <cell r="JA281">
            <v>0</v>
          </cell>
        </row>
        <row r="282">
          <cell r="Q282" t="str">
            <v/>
          </cell>
          <cell r="AB282">
            <v>279</v>
          </cell>
          <cell r="AC282">
            <v>9</v>
          </cell>
          <cell r="AD282">
            <v>3174</v>
          </cell>
          <cell r="AE282" t="str">
            <v>0018196598</v>
          </cell>
          <cell r="AF282" t="str">
            <v>KHOLISNA</v>
          </cell>
          <cell r="AG282" t="str">
            <v>P</v>
          </cell>
          <cell r="AH282" t="str">
            <v>10-TB.1</v>
          </cell>
          <cell r="AI282" t="str">
            <v>AGM</v>
          </cell>
          <cell r="AJ282">
            <v>0</v>
          </cell>
          <cell r="AK282">
            <v>0</v>
          </cell>
          <cell r="AL282">
            <v>0</v>
          </cell>
          <cell r="AM282">
            <v>0</v>
          </cell>
          <cell r="AN282">
            <v>0</v>
          </cell>
          <cell r="AO282" t="str">
            <v>PKN</v>
          </cell>
          <cell r="AP282">
            <v>0</v>
          </cell>
          <cell r="AQ282">
            <v>0</v>
          </cell>
          <cell r="AR282">
            <v>0</v>
          </cell>
          <cell r="AS282">
            <v>0</v>
          </cell>
          <cell r="AT282">
            <v>0</v>
          </cell>
          <cell r="AU282" t="str">
            <v>IND</v>
          </cell>
          <cell r="AV282">
            <v>0</v>
          </cell>
          <cell r="AW282">
            <v>0</v>
          </cell>
          <cell r="AX282">
            <v>0</v>
          </cell>
          <cell r="AY282">
            <v>0</v>
          </cell>
          <cell r="AZ282">
            <v>0</v>
          </cell>
          <cell r="BA282" t="str">
            <v>MAT</v>
          </cell>
          <cell r="BB282">
            <v>0</v>
          </cell>
          <cell r="BC282">
            <v>0</v>
          </cell>
          <cell r="BD282">
            <v>0</v>
          </cell>
          <cell r="BE282">
            <v>0</v>
          </cell>
          <cell r="BF282">
            <v>0</v>
          </cell>
          <cell r="BG282" t="str">
            <v>SEJ</v>
          </cell>
          <cell r="BH282">
            <v>0</v>
          </cell>
          <cell r="BI282">
            <v>0</v>
          </cell>
          <cell r="BJ282">
            <v>0</v>
          </cell>
          <cell r="BK282">
            <v>0</v>
          </cell>
          <cell r="BL282">
            <v>0</v>
          </cell>
          <cell r="BM282" t="str">
            <v>ING</v>
          </cell>
          <cell r="BN282">
            <v>0</v>
          </cell>
          <cell r="BO282">
            <v>0</v>
          </cell>
          <cell r="BP282">
            <v>0</v>
          </cell>
          <cell r="BQ282">
            <v>0</v>
          </cell>
          <cell r="BR282">
            <v>0</v>
          </cell>
          <cell r="BS282" t="str">
            <v>SBU</v>
          </cell>
          <cell r="BT282">
            <v>0</v>
          </cell>
          <cell r="BU282">
            <v>0</v>
          </cell>
          <cell r="BV282">
            <v>0</v>
          </cell>
          <cell r="BW282">
            <v>0</v>
          </cell>
          <cell r="BX282">
            <v>0</v>
          </cell>
          <cell r="BY282" t="str">
            <v>KWU</v>
          </cell>
          <cell r="BZ282">
            <v>0</v>
          </cell>
          <cell r="CA282">
            <v>0</v>
          </cell>
          <cell r="CB282">
            <v>0</v>
          </cell>
          <cell r="CC282">
            <v>0</v>
          </cell>
          <cell r="CD282">
            <v>0</v>
          </cell>
          <cell r="CE282" t="str">
            <v>POR</v>
          </cell>
          <cell r="CF282">
            <v>0</v>
          </cell>
          <cell r="CG282">
            <v>0</v>
          </cell>
          <cell r="CH282">
            <v>0</v>
          </cell>
          <cell r="CI282">
            <v>0</v>
          </cell>
          <cell r="CJ282">
            <v>0</v>
          </cell>
          <cell r="CK282" t="str">
            <v>JAW</v>
          </cell>
          <cell r="CL282">
            <v>0</v>
          </cell>
          <cell r="CM282">
            <v>0</v>
          </cell>
          <cell r="CN282">
            <v>0</v>
          </cell>
          <cell r="CO282">
            <v>0</v>
          </cell>
          <cell r="CP282">
            <v>0</v>
          </cell>
          <cell r="CQ282" t="str">
            <v>C11</v>
          </cell>
          <cell r="CR282">
            <v>0</v>
          </cell>
          <cell r="CS282">
            <v>0</v>
          </cell>
          <cell r="CT282">
            <v>0</v>
          </cell>
          <cell r="CU282">
            <v>0</v>
          </cell>
          <cell r="CV282">
            <v>0</v>
          </cell>
          <cell r="CW282" t="str">
            <v>C12</v>
          </cell>
          <cell r="CX282">
            <v>0</v>
          </cell>
          <cell r="CY282">
            <v>0</v>
          </cell>
          <cell r="CZ282">
            <v>0</v>
          </cell>
          <cell r="DA282">
            <v>0</v>
          </cell>
          <cell r="DB282">
            <v>0</v>
          </cell>
          <cell r="DC282" t="str">
            <v>C13</v>
          </cell>
          <cell r="DD282">
            <v>0</v>
          </cell>
          <cell r="DE282">
            <v>0</v>
          </cell>
          <cell r="DF282">
            <v>0</v>
          </cell>
          <cell r="DG282">
            <v>0</v>
          </cell>
          <cell r="DH282">
            <v>0</v>
          </cell>
          <cell r="DI282" t="str">
            <v>C21</v>
          </cell>
          <cell r="DJ282">
            <v>0</v>
          </cell>
          <cell r="DK282">
            <v>0</v>
          </cell>
          <cell r="DL282">
            <v>0</v>
          </cell>
          <cell r="DM282">
            <v>0</v>
          </cell>
          <cell r="DN282">
            <v>0</v>
          </cell>
          <cell r="DO282" t="str">
            <v>C22</v>
          </cell>
          <cell r="DP282">
            <v>0</v>
          </cell>
          <cell r="DQ282">
            <v>0</v>
          </cell>
          <cell r="DR282">
            <v>0</v>
          </cell>
          <cell r="DS282">
            <v>0</v>
          </cell>
          <cell r="DT282">
            <v>0</v>
          </cell>
          <cell r="DU282" t="str">
            <v>C23</v>
          </cell>
          <cell r="DV282">
            <v>0</v>
          </cell>
          <cell r="DW282">
            <v>0</v>
          </cell>
          <cell r="DX282">
            <v>0</v>
          </cell>
          <cell r="DY282">
            <v>0</v>
          </cell>
          <cell r="DZ282">
            <v>0</v>
          </cell>
          <cell r="EA282" t="str">
            <v>C24</v>
          </cell>
          <cell r="EB282">
            <v>0</v>
          </cell>
          <cell r="EC282">
            <v>0</v>
          </cell>
          <cell r="ED282">
            <v>0</v>
          </cell>
          <cell r="EE282">
            <v>0</v>
          </cell>
          <cell r="EF282">
            <v>0</v>
          </cell>
          <cell r="EG282" t="str">
            <v>C25</v>
          </cell>
          <cell r="EH282">
            <v>0</v>
          </cell>
          <cell r="EI282">
            <v>0</v>
          </cell>
          <cell r="EJ282">
            <v>0</v>
          </cell>
          <cell r="EK282">
            <v>0</v>
          </cell>
          <cell r="EL282">
            <v>0</v>
          </cell>
          <cell r="EM282" t="str">
            <v>C26</v>
          </cell>
          <cell r="EN282">
            <v>0</v>
          </cell>
          <cell r="EO282">
            <v>0</v>
          </cell>
          <cell r="EP282">
            <v>0</v>
          </cell>
          <cell r="EQ282">
            <v>0</v>
          </cell>
          <cell r="ER282">
            <v>0</v>
          </cell>
          <cell r="ES282" t="str">
            <v>C27</v>
          </cell>
          <cell r="ET282">
            <v>0</v>
          </cell>
          <cell r="EU282">
            <v>0</v>
          </cell>
          <cell r="EV282">
            <v>0</v>
          </cell>
          <cell r="EW282">
            <v>0</v>
          </cell>
          <cell r="EX282">
            <v>0</v>
          </cell>
          <cell r="EY282" t="str">
            <v>C31</v>
          </cell>
          <cell r="EZ282">
            <v>0</v>
          </cell>
          <cell r="FA282">
            <v>0</v>
          </cell>
          <cell r="FB282">
            <v>0</v>
          </cell>
          <cell r="FC282">
            <v>0</v>
          </cell>
          <cell r="FD282">
            <v>0</v>
          </cell>
          <cell r="FE282" t="str">
            <v>C32</v>
          </cell>
          <cell r="FF282">
            <v>0</v>
          </cell>
          <cell r="FG282">
            <v>0</v>
          </cell>
          <cell r="FH282">
            <v>0</v>
          </cell>
          <cell r="FI282">
            <v>0</v>
          </cell>
          <cell r="FJ282">
            <v>0</v>
          </cell>
          <cell r="FK282" t="str">
            <v>C33</v>
          </cell>
          <cell r="FL282">
            <v>0</v>
          </cell>
          <cell r="FM282">
            <v>0</v>
          </cell>
          <cell r="FN282">
            <v>0</v>
          </cell>
          <cell r="FO282">
            <v>0</v>
          </cell>
          <cell r="FP282">
            <v>0</v>
          </cell>
          <cell r="FQ282" t="str">
            <v>C34</v>
          </cell>
          <cell r="FR282">
            <v>0</v>
          </cell>
          <cell r="FS282">
            <v>0</v>
          </cell>
          <cell r="FT282">
            <v>0</v>
          </cell>
          <cell r="FU282">
            <v>0</v>
          </cell>
          <cell r="FV282">
            <v>0</v>
          </cell>
          <cell r="FW282" t="str">
            <v>C35</v>
          </cell>
          <cell r="FX282">
            <v>0</v>
          </cell>
          <cell r="FY282">
            <v>0</v>
          </cell>
          <cell r="FZ282">
            <v>0</v>
          </cell>
          <cell r="GA282">
            <v>0</v>
          </cell>
          <cell r="GB282">
            <v>0</v>
          </cell>
          <cell r="GC282" t="str">
            <v>C36</v>
          </cell>
          <cell r="GD282">
            <v>0</v>
          </cell>
          <cell r="GE282">
            <v>0</v>
          </cell>
          <cell r="GF282">
            <v>0</v>
          </cell>
          <cell r="GG282">
            <v>0</v>
          </cell>
          <cell r="GH282">
            <v>0</v>
          </cell>
          <cell r="GI282" t="str">
            <v>C37</v>
          </cell>
          <cell r="GJ282">
            <v>0</v>
          </cell>
          <cell r="GK282">
            <v>0</v>
          </cell>
          <cell r="GL282">
            <v>0</v>
          </cell>
          <cell r="GM282">
            <v>0</v>
          </cell>
          <cell r="GN282">
            <v>0</v>
          </cell>
          <cell r="GO282" t="str">
            <v>C38</v>
          </cell>
          <cell r="GP282">
            <v>0</v>
          </cell>
          <cell r="GQ282">
            <v>0</v>
          </cell>
          <cell r="GR282">
            <v>0</v>
          </cell>
          <cell r="GS282">
            <v>0</v>
          </cell>
          <cell r="GT282">
            <v>0</v>
          </cell>
          <cell r="GU282" t="str">
            <v>C39</v>
          </cell>
          <cell r="GV282">
            <v>0</v>
          </cell>
          <cell r="GW282">
            <v>0</v>
          </cell>
          <cell r="GX282">
            <v>0</v>
          </cell>
          <cell r="GY282">
            <v>0</v>
          </cell>
          <cell r="GZ282">
            <v>0</v>
          </cell>
          <cell r="HA282" t="str">
            <v>C310</v>
          </cell>
          <cell r="HB282">
            <v>0</v>
          </cell>
          <cell r="HG282" t="str">
            <v>C310</v>
          </cell>
          <cell r="HH282">
            <v>0</v>
          </cell>
          <cell r="HM282" t="str">
            <v/>
          </cell>
          <cell r="HN282" t="str">
            <v/>
          </cell>
          <cell r="HS282">
            <v>3174</v>
          </cell>
          <cell r="HT282" t="str">
            <v>PKN</v>
          </cell>
          <cell r="HU282">
            <v>0</v>
          </cell>
          <cell r="HV282" t="str">
            <v>IND</v>
          </cell>
          <cell r="HW282">
            <v>0</v>
          </cell>
          <cell r="HX282" t="str">
            <v>MAT-W</v>
          </cell>
          <cell r="HY282">
            <v>0</v>
          </cell>
          <cell r="HZ282" t="str">
            <v>SEJ-W</v>
          </cell>
          <cell r="IA282">
            <v>0</v>
          </cell>
          <cell r="IB282" t="str">
            <v>IGR-W</v>
          </cell>
          <cell r="IC282">
            <v>0</v>
          </cell>
          <cell r="ID282" t="str">
            <v>SBO</v>
          </cell>
          <cell r="IE282">
            <v>0</v>
          </cell>
          <cell r="IF282" t="str">
            <v>PJO</v>
          </cell>
          <cell r="IG282">
            <v>0</v>
          </cell>
          <cell r="IH282" t="str">
            <v>PRA</v>
          </cell>
          <cell r="II282">
            <v>0</v>
          </cell>
          <cell r="IJ282" t="str">
            <v>JAW</v>
          </cell>
          <cell r="IK282">
            <v>0</v>
          </cell>
          <cell r="IL282" t="str">
            <v>ARB</v>
          </cell>
          <cell r="IM282">
            <v>0</v>
          </cell>
          <cell r="IN282" t="str">
            <v>PKM</v>
          </cell>
          <cell r="IO282">
            <v>0</v>
          </cell>
          <cell r="IP282" t="str">
            <v>MAT-P</v>
          </cell>
          <cell r="IQ282">
            <v>0</v>
          </cell>
          <cell r="IR282" t="str">
            <v>BIO-P</v>
          </cell>
          <cell r="IS282">
            <v>0</v>
          </cell>
          <cell r="IT282" t="str">
            <v>FIS-P</v>
          </cell>
          <cell r="IU282">
            <v>0</v>
          </cell>
          <cell r="IV282" t="str">
            <v>KIM-P</v>
          </cell>
          <cell r="IW282">
            <v>0</v>
          </cell>
          <cell r="IX282" t="str">
            <v>EKO-L</v>
          </cell>
          <cell r="IY282">
            <v>0</v>
          </cell>
          <cell r="IZ282" t="str">
            <v>JEP-L</v>
          </cell>
          <cell r="JA282">
            <v>0</v>
          </cell>
        </row>
        <row r="283">
          <cell r="Q283" t="str">
            <v/>
          </cell>
          <cell r="AB283">
            <v>280</v>
          </cell>
          <cell r="AC283">
            <v>10</v>
          </cell>
          <cell r="AD283">
            <v>3175</v>
          </cell>
          <cell r="AE283" t="str">
            <v>0011396220</v>
          </cell>
          <cell r="AF283" t="str">
            <v>KIKI NOVITASARI</v>
          </cell>
          <cell r="AG283" t="str">
            <v>P</v>
          </cell>
          <cell r="AH283" t="str">
            <v>10-TB.1</v>
          </cell>
          <cell r="AI283" t="str">
            <v>AGM</v>
          </cell>
          <cell r="AJ283">
            <v>0</v>
          </cell>
          <cell r="AK283">
            <v>0</v>
          </cell>
          <cell r="AL283">
            <v>0</v>
          </cell>
          <cell r="AM283">
            <v>0</v>
          </cell>
          <cell r="AN283">
            <v>0</v>
          </cell>
          <cell r="AO283" t="str">
            <v>PKN</v>
          </cell>
          <cell r="AP283">
            <v>0</v>
          </cell>
          <cell r="AQ283">
            <v>0</v>
          </cell>
          <cell r="AR283">
            <v>0</v>
          </cell>
          <cell r="AS283">
            <v>0</v>
          </cell>
          <cell r="AT283">
            <v>0</v>
          </cell>
          <cell r="AU283" t="str">
            <v>IND</v>
          </cell>
          <cell r="AV283">
            <v>0</v>
          </cell>
          <cell r="AW283">
            <v>0</v>
          </cell>
          <cell r="AX283">
            <v>0</v>
          </cell>
          <cell r="AY283">
            <v>0</v>
          </cell>
          <cell r="AZ283">
            <v>0</v>
          </cell>
          <cell r="BA283" t="str">
            <v>MAT</v>
          </cell>
          <cell r="BB283">
            <v>0</v>
          </cell>
          <cell r="BC283">
            <v>0</v>
          </cell>
          <cell r="BD283">
            <v>0</v>
          </cell>
          <cell r="BE283">
            <v>0</v>
          </cell>
          <cell r="BF283">
            <v>0</v>
          </cell>
          <cell r="BG283" t="str">
            <v>SEJ</v>
          </cell>
          <cell r="BH283">
            <v>0</v>
          </cell>
          <cell r="BI283">
            <v>0</v>
          </cell>
          <cell r="BJ283">
            <v>0</v>
          </cell>
          <cell r="BK283">
            <v>0</v>
          </cell>
          <cell r="BL283">
            <v>0</v>
          </cell>
          <cell r="BM283" t="str">
            <v>ING</v>
          </cell>
          <cell r="BN283">
            <v>0</v>
          </cell>
          <cell r="BO283">
            <v>0</v>
          </cell>
          <cell r="BP283">
            <v>0</v>
          </cell>
          <cell r="BQ283">
            <v>0</v>
          </cell>
          <cell r="BR283">
            <v>0</v>
          </cell>
          <cell r="BS283" t="str">
            <v>SBU</v>
          </cell>
          <cell r="BT283">
            <v>0</v>
          </cell>
          <cell r="BU283">
            <v>0</v>
          </cell>
          <cell r="BV283">
            <v>0</v>
          </cell>
          <cell r="BW283">
            <v>0</v>
          </cell>
          <cell r="BX283">
            <v>0</v>
          </cell>
          <cell r="BY283" t="str">
            <v>KWU</v>
          </cell>
          <cell r="BZ283">
            <v>0</v>
          </cell>
          <cell r="CA283">
            <v>0</v>
          </cell>
          <cell r="CB283">
            <v>0</v>
          </cell>
          <cell r="CC283">
            <v>0</v>
          </cell>
          <cell r="CD283">
            <v>0</v>
          </cell>
          <cell r="CE283" t="str">
            <v>POR</v>
          </cell>
          <cell r="CF283">
            <v>0</v>
          </cell>
          <cell r="CG283">
            <v>0</v>
          </cell>
          <cell r="CH283">
            <v>0</v>
          </cell>
          <cell r="CI283">
            <v>0</v>
          </cell>
          <cell r="CJ283">
            <v>0</v>
          </cell>
          <cell r="CK283" t="str">
            <v>JAW</v>
          </cell>
          <cell r="CL283">
            <v>0</v>
          </cell>
          <cell r="CM283">
            <v>0</v>
          </cell>
          <cell r="CN283">
            <v>0</v>
          </cell>
          <cell r="CO283">
            <v>0</v>
          </cell>
          <cell r="CP283">
            <v>0</v>
          </cell>
          <cell r="CQ283" t="str">
            <v>C11</v>
          </cell>
          <cell r="CR283">
            <v>0</v>
          </cell>
          <cell r="CS283">
            <v>0</v>
          </cell>
          <cell r="CT283">
            <v>0</v>
          </cell>
          <cell r="CU283">
            <v>0</v>
          </cell>
          <cell r="CV283">
            <v>0</v>
          </cell>
          <cell r="CW283" t="str">
            <v>C12</v>
          </cell>
          <cell r="CX283">
            <v>0</v>
          </cell>
          <cell r="CY283">
            <v>0</v>
          </cell>
          <cell r="CZ283">
            <v>0</v>
          </cell>
          <cell r="DA283">
            <v>0</v>
          </cell>
          <cell r="DB283">
            <v>0</v>
          </cell>
          <cell r="DC283" t="str">
            <v>C13</v>
          </cell>
          <cell r="DD283">
            <v>0</v>
          </cell>
          <cell r="DE283">
            <v>0</v>
          </cell>
          <cell r="DF283">
            <v>0</v>
          </cell>
          <cell r="DG283">
            <v>0</v>
          </cell>
          <cell r="DH283">
            <v>0</v>
          </cell>
          <cell r="DI283" t="str">
            <v>C21</v>
          </cell>
          <cell r="DJ283">
            <v>0</v>
          </cell>
          <cell r="DK283">
            <v>0</v>
          </cell>
          <cell r="DL283">
            <v>0</v>
          </cell>
          <cell r="DM283">
            <v>0</v>
          </cell>
          <cell r="DN283">
            <v>0</v>
          </cell>
          <cell r="DO283" t="str">
            <v>C22</v>
          </cell>
          <cell r="DP283">
            <v>0</v>
          </cell>
          <cell r="DQ283">
            <v>0</v>
          </cell>
          <cell r="DR283">
            <v>0</v>
          </cell>
          <cell r="DS283">
            <v>0</v>
          </cell>
          <cell r="DT283">
            <v>0</v>
          </cell>
          <cell r="DU283" t="str">
            <v>C23</v>
          </cell>
          <cell r="DV283">
            <v>0</v>
          </cell>
          <cell r="DW283">
            <v>0</v>
          </cell>
          <cell r="DX283">
            <v>0</v>
          </cell>
          <cell r="DY283">
            <v>0</v>
          </cell>
          <cell r="DZ283">
            <v>0</v>
          </cell>
          <cell r="EA283" t="str">
            <v>C24</v>
          </cell>
          <cell r="EB283">
            <v>0</v>
          </cell>
          <cell r="EC283">
            <v>0</v>
          </cell>
          <cell r="ED283">
            <v>0</v>
          </cell>
          <cell r="EE283">
            <v>0</v>
          </cell>
          <cell r="EF283">
            <v>0</v>
          </cell>
          <cell r="EG283" t="str">
            <v>C25</v>
          </cell>
          <cell r="EH283">
            <v>0</v>
          </cell>
          <cell r="EI283">
            <v>0</v>
          </cell>
          <cell r="EJ283">
            <v>0</v>
          </cell>
          <cell r="EK283">
            <v>0</v>
          </cell>
          <cell r="EL283">
            <v>0</v>
          </cell>
          <cell r="EM283" t="str">
            <v>C26</v>
          </cell>
          <cell r="EN283">
            <v>0</v>
          </cell>
          <cell r="EO283">
            <v>0</v>
          </cell>
          <cell r="EP283">
            <v>0</v>
          </cell>
          <cell r="EQ283">
            <v>0</v>
          </cell>
          <cell r="ER283">
            <v>0</v>
          </cell>
          <cell r="ES283" t="str">
            <v>C27</v>
          </cell>
          <cell r="ET283">
            <v>0</v>
          </cell>
          <cell r="EU283">
            <v>0</v>
          </cell>
          <cell r="EV283">
            <v>0</v>
          </cell>
          <cell r="EW283">
            <v>0</v>
          </cell>
          <cell r="EX283">
            <v>0</v>
          </cell>
          <cell r="EY283" t="str">
            <v>C31</v>
          </cell>
          <cell r="EZ283">
            <v>0</v>
          </cell>
          <cell r="FA283">
            <v>0</v>
          </cell>
          <cell r="FB283">
            <v>0</v>
          </cell>
          <cell r="FC283">
            <v>0</v>
          </cell>
          <cell r="FD283">
            <v>0</v>
          </cell>
          <cell r="FE283" t="str">
            <v>C32</v>
          </cell>
          <cell r="FF283">
            <v>0</v>
          </cell>
          <cell r="FG283">
            <v>0</v>
          </cell>
          <cell r="FH283">
            <v>0</v>
          </cell>
          <cell r="FI283">
            <v>0</v>
          </cell>
          <cell r="FJ283">
            <v>0</v>
          </cell>
          <cell r="FK283" t="str">
            <v>C33</v>
          </cell>
          <cell r="FL283">
            <v>0</v>
          </cell>
          <cell r="FM283">
            <v>0</v>
          </cell>
          <cell r="FN283">
            <v>0</v>
          </cell>
          <cell r="FO283">
            <v>0</v>
          </cell>
          <cell r="FP283">
            <v>0</v>
          </cell>
          <cell r="FQ283" t="str">
            <v>C34</v>
          </cell>
          <cell r="FR283">
            <v>0</v>
          </cell>
          <cell r="FS283">
            <v>0</v>
          </cell>
          <cell r="FT283">
            <v>0</v>
          </cell>
          <cell r="FU283">
            <v>0</v>
          </cell>
          <cell r="FV283">
            <v>0</v>
          </cell>
          <cell r="FW283" t="str">
            <v>C35</v>
          </cell>
          <cell r="FX283">
            <v>0</v>
          </cell>
          <cell r="FY283">
            <v>0</v>
          </cell>
          <cell r="FZ283">
            <v>0</v>
          </cell>
          <cell r="GA283">
            <v>0</v>
          </cell>
          <cell r="GB283">
            <v>0</v>
          </cell>
          <cell r="GC283" t="str">
            <v>C36</v>
          </cell>
          <cell r="GD283">
            <v>0</v>
          </cell>
          <cell r="GE283">
            <v>0</v>
          </cell>
          <cell r="GF283">
            <v>0</v>
          </cell>
          <cell r="GG283">
            <v>0</v>
          </cell>
          <cell r="GH283">
            <v>0</v>
          </cell>
          <cell r="GI283" t="str">
            <v>C37</v>
          </cell>
          <cell r="GJ283">
            <v>0</v>
          </cell>
          <cell r="GK283">
            <v>0</v>
          </cell>
          <cell r="GL283">
            <v>0</v>
          </cell>
          <cell r="GM283">
            <v>0</v>
          </cell>
          <cell r="GN283">
            <v>0</v>
          </cell>
          <cell r="GO283" t="str">
            <v>C38</v>
          </cell>
          <cell r="GP283">
            <v>0</v>
          </cell>
          <cell r="GQ283">
            <v>0</v>
          </cell>
          <cell r="GR283">
            <v>0</v>
          </cell>
          <cell r="GS283">
            <v>0</v>
          </cell>
          <cell r="GT283">
            <v>0</v>
          </cell>
          <cell r="GU283" t="str">
            <v>C39</v>
          </cell>
          <cell r="GV283">
            <v>0</v>
          </cell>
          <cell r="GW283">
            <v>0</v>
          </cell>
          <cell r="GX283">
            <v>0</v>
          </cell>
          <cell r="GY283">
            <v>0</v>
          </cell>
          <cell r="GZ283">
            <v>0</v>
          </cell>
          <cell r="HA283" t="str">
            <v>C310</v>
          </cell>
          <cell r="HB283">
            <v>0</v>
          </cell>
          <cell r="HG283" t="str">
            <v>C310</v>
          </cell>
          <cell r="HH283">
            <v>0</v>
          </cell>
          <cell r="HM283" t="str">
            <v/>
          </cell>
          <cell r="HN283" t="str">
            <v/>
          </cell>
          <cell r="HS283">
            <v>3175</v>
          </cell>
          <cell r="HT283" t="str">
            <v>PKN</v>
          </cell>
          <cell r="HU283">
            <v>0</v>
          </cell>
          <cell r="HV283" t="str">
            <v>IND</v>
          </cell>
          <cell r="HW283">
            <v>0</v>
          </cell>
          <cell r="HX283" t="str">
            <v>MAT-W</v>
          </cell>
          <cell r="HY283">
            <v>0</v>
          </cell>
          <cell r="HZ283" t="str">
            <v>SEJ-W</v>
          </cell>
          <cell r="IA283">
            <v>0</v>
          </cell>
          <cell r="IB283" t="str">
            <v>IGR-W</v>
          </cell>
          <cell r="IC283">
            <v>0</v>
          </cell>
          <cell r="ID283" t="str">
            <v>SBO</v>
          </cell>
          <cell r="IE283">
            <v>0</v>
          </cell>
          <cell r="IF283" t="str">
            <v>PJO</v>
          </cell>
          <cell r="IG283">
            <v>0</v>
          </cell>
          <cell r="IH283" t="str">
            <v>PRA</v>
          </cell>
          <cell r="II283">
            <v>0</v>
          </cell>
          <cell r="IJ283" t="str">
            <v>JAW</v>
          </cell>
          <cell r="IK283">
            <v>0</v>
          </cell>
          <cell r="IL283" t="str">
            <v>ARB</v>
          </cell>
          <cell r="IM283">
            <v>0</v>
          </cell>
          <cell r="IN283" t="str">
            <v>PKM</v>
          </cell>
          <cell r="IO283">
            <v>0</v>
          </cell>
          <cell r="IP283" t="str">
            <v>MAT-P</v>
          </cell>
          <cell r="IQ283">
            <v>0</v>
          </cell>
          <cell r="IR283" t="str">
            <v>BIO-P</v>
          </cell>
          <cell r="IS283">
            <v>0</v>
          </cell>
          <cell r="IT283" t="str">
            <v>FIS-P</v>
          </cell>
          <cell r="IU283">
            <v>0</v>
          </cell>
          <cell r="IV283" t="str">
            <v>KIM-P</v>
          </cell>
          <cell r="IW283">
            <v>0</v>
          </cell>
          <cell r="IX283" t="str">
            <v>EKO-L</v>
          </cell>
          <cell r="IY283">
            <v>0</v>
          </cell>
          <cell r="IZ283" t="str">
            <v>JEP-L</v>
          </cell>
          <cell r="JA283">
            <v>0</v>
          </cell>
        </row>
        <row r="284">
          <cell r="Q284" t="str">
            <v/>
          </cell>
          <cell r="AB284">
            <v>281</v>
          </cell>
          <cell r="AC284">
            <v>11</v>
          </cell>
          <cell r="AD284">
            <v>3176</v>
          </cell>
          <cell r="AF284" t="str">
            <v>LAILA ULFI</v>
          </cell>
          <cell r="AG284" t="str">
            <v>P</v>
          </cell>
          <cell r="AH284" t="str">
            <v>10-TB.1</v>
          </cell>
          <cell r="AI284" t="str">
            <v>AGM</v>
          </cell>
          <cell r="AJ284">
            <v>0</v>
          </cell>
          <cell r="AK284">
            <v>0</v>
          </cell>
          <cell r="AL284">
            <v>0</v>
          </cell>
          <cell r="AM284">
            <v>0</v>
          </cell>
          <cell r="AN284">
            <v>0</v>
          </cell>
          <cell r="AO284" t="str">
            <v>PKN</v>
          </cell>
          <cell r="AP284">
            <v>0</v>
          </cell>
          <cell r="AQ284">
            <v>0</v>
          </cell>
          <cell r="AR284">
            <v>0</v>
          </cell>
          <cell r="AS284">
            <v>0</v>
          </cell>
          <cell r="AT284">
            <v>0</v>
          </cell>
          <cell r="AU284" t="str">
            <v>IND</v>
          </cell>
          <cell r="AV284">
            <v>0</v>
          </cell>
          <cell r="AW284">
            <v>0</v>
          </cell>
          <cell r="AX284">
            <v>0</v>
          </cell>
          <cell r="AY284">
            <v>0</v>
          </cell>
          <cell r="AZ284">
            <v>0</v>
          </cell>
          <cell r="BA284" t="str">
            <v>MAT</v>
          </cell>
          <cell r="BB284">
            <v>0</v>
          </cell>
          <cell r="BC284">
            <v>0</v>
          </cell>
          <cell r="BD284">
            <v>0</v>
          </cell>
          <cell r="BE284">
            <v>0</v>
          </cell>
          <cell r="BF284">
            <v>0</v>
          </cell>
          <cell r="BG284" t="str">
            <v>SEJ</v>
          </cell>
          <cell r="BH284">
            <v>0</v>
          </cell>
          <cell r="BI284">
            <v>0</v>
          </cell>
          <cell r="BJ284">
            <v>0</v>
          </cell>
          <cell r="BK284">
            <v>0</v>
          </cell>
          <cell r="BL284">
            <v>0</v>
          </cell>
          <cell r="BM284" t="str">
            <v>ING</v>
          </cell>
          <cell r="BN284">
            <v>0</v>
          </cell>
          <cell r="BO284">
            <v>0</v>
          </cell>
          <cell r="BP284">
            <v>0</v>
          </cell>
          <cell r="BQ284">
            <v>0</v>
          </cell>
          <cell r="BR284">
            <v>0</v>
          </cell>
          <cell r="BS284" t="str">
            <v>SBU</v>
          </cell>
          <cell r="BT284">
            <v>0</v>
          </cell>
          <cell r="BU284">
            <v>0</v>
          </cell>
          <cell r="BV284">
            <v>0</v>
          </cell>
          <cell r="BW284">
            <v>0</v>
          </cell>
          <cell r="BX284">
            <v>0</v>
          </cell>
          <cell r="BY284" t="str">
            <v>KWU</v>
          </cell>
          <cell r="BZ284">
            <v>0</v>
          </cell>
          <cell r="CA284">
            <v>0</v>
          </cell>
          <cell r="CB284">
            <v>0</v>
          </cell>
          <cell r="CC284">
            <v>0</v>
          </cell>
          <cell r="CD284">
            <v>0</v>
          </cell>
          <cell r="CE284" t="str">
            <v>POR</v>
          </cell>
          <cell r="CF284">
            <v>0</v>
          </cell>
          <cell r="CG284">
            <v>0</v>
          </cell>
          <cell r="CH284">
            <v>0</v>
          </cell>
          <cell r="CI284">
            <v>0</v>
          </cell>
          <cell r="CJ284">
            <v>0</v>
          </cell>
          <cell r="CK284" t="str">
            <v>JAW</v>
          </cell>
          <cell r="CL284">
            <v>0</v>
          </cell>
          <cell r="CM284">
            <v>0</v>
          </cell>
          <cell r="CN284">
            <v>0</v>
          </cell>
          <cell r="CO284">
            <v>0</v>
          </cell>
          <cell r="CP284">
            <v>0</v>
          </cell>
          <cell r="CQ284" t="str">
            <v>C11</v>
          </cell>
          <cell r="CR284">
            <v>0</v>
          </cell>
          <cell r="CS284">
            <v>0</v>
          </cell>
          <cell r="CT284">
            <v>0</v>
          </cell>
          <cell r="CU284">
            <v>0</v>
          </cell>
          <cell r="CV284">
            <v>0</v>
          </cell>
          <cell r="CW284" t="str">
            <v>C12</v>
          </cell>
          <cell r="CX284">
            <v>0</v>
          </cell>
          <cell r="CY284">
            <v>0</v>
          </cell>
          <cell r="CZ284">
            <v>0</v>
          </cell>
          <cell r="DA284">
            <v>0</v>
          </cell>
          <cell r="DB284">
            <v>0</v>
          </cell>
          <cell r="DC284" t="str">
            <v>C13</v>
          </cell>
          <cell r="DD284">
            <v>0</v>
          </cell>
          <cell r="DE284">
            <v>0</v>
          </cell>
          <cell r="DF284">
            <v>0</v>
          </cell>
          <cell r="DG284">
            <v>0</v>
          </cell>
          <cell r="DH284">
            <v>0</v>
          </cell>
          <cell r="DI284" t="str">
            <v>C21</v>
          </cell>
          <cell r="DJ284">
            <v>0</v>
          </cell>
          <cell r="DK284">
            <v>0</v>
          </cell>
          <cell r="DL284">
            <v>0</v>
          </cell>
          <cell r="DM284">
            <v>0</v>
          </cell>
          <cell r="DN284">
            <v>0</v>
          </cell>
          <cell r="DO284" t="str">
            <v>C22</v>
          </cell>
          <cell r="DP284">
            <v>0</v>
          </cell>
          <cell r="DQ284">
            <v>0</v>
          </cell>
          <cell r="DR284">
            <v>0</v>
          </cell>
          <cell r="DS284">
            <v>0</v>
          </cell>
          <cell r="DT284">
            <v>0</v>
          </cell>
          <cell r="DU284" t="str">
            <v>C23</v>
          </cell>
          <cell r="DV284">
            <v>0</v>
          </cell>
          <cell r="DW284">
            <v>0</v>
          </cell>
          <cell r="DX284">
            <v>0</v>
          </cell>
          <cell r="DY284">
            <v>0</v>
          </cell>
          <cell r="DZ284">
            <v>0</v>
          </cell>
          <cell r="EA284" t="str">
            <v>C24</v>
          </cell>
          <cell r="EB284">
            <v>0</v>
          </cell>
          <cell r="EC284">
            <v>0</v>
          </cell>
          <cell r="ED284">
            <v>0</v>
          </cell>
          <cell r="EE284">
            <v>0</v>
          </cell>
          <cell r="EF284">
            <v>0</v>
          </cell>
          <cell r="EG284" t="str">
            <v>C25</v>
          </cell>
          <cell r="EH284">
            <v>0</v>
          </cell>
          <cell r="EI284">
            <v>0</v>
          </cell>
          <cell r="EJ284">
            <v>0</v>
          </cell>
          <cell r="EK284">
            <v>0</v>
          </cell>
          <cell r="EL284">
            <v>0</v>
          </cell>
          <cell r="EM284" t="str">
            <v>C26</v>
          </cell>
          <cell r="EN284">
            <v>0</v>
          </cell>
          <cell r="EO284">
            <v>0</v>
          </cell>
          <cell r="EP284">
            <v>0</v>
          </cell>
          <cell r="EQ284">
            <v>0</v>
          </cell>
          <cell r="ER284">
            <v>0</v>
          </cell>
          <cell r="ES284" t="str">
            <v>C27</v>
          </cell>
          <cell r="ET284">
            <v>0</v>
          </cell>
          <cell r="EU284">
            <v>0</v>
          </cell>
          <cell r="EV284">
            <v>0</v>
          </cell>
          <cell r="EW284">
            <v>0</v>
          </cell>
          <cell r="EX284">
            <v>0</v>
          </cell>
          <cell r="EY284" t="str">
            <v>C31</v>
          </cell>
          <cell r="EZ284">
            <v>0</v>
          </cell>
          <cell r="FA284">
            <v>0</v>
          </cell>
          <cell r="FB284">
            <v>0</v>
          </cell>
          <cell r="FC284">
            <v>0</v>
          </cell>
          <cell r="FD284">
            <v>0</v>
          </cell>
          <cell r="FE284" t="str">
            <v>C32</v>
          </cell>
          <cell r="FF284">
            <v>0</v>
          </cell>
          <cell r="FG284">
            <v>0</v>
          </cell>
          <cell r="FH284">
            <v>0</v>
          </cell>
          <cell r="FI284">
            <v>0</v>
          </cell>
          <cell r="FJ284">
            <v>0</v>
          </cell>
          <cell r="FK284" t="str">
            <v>C33</v>
          </cell>
          <cell r="FL284">
            <v>0</v>
          </cell>
          <cell r="FM284">
            <v>0</v>
          </cell>
          <cell r="FN284">
            <v>0</v>
          </cell>
          <cell r="FO284">
            <v>0</v>
          </cell>
          <cell r="FP284">
            <v>0</v>
          </cell>
          <cell r="FQ284" t="str">
            <v>C34</v>
          </cell>
          <cell r="FR284">
            <v>0</v>
          </cell>
          <cell r="FS284">
            <v>0</v>
          </cell>
          <cell r="FT284">
            <v>0</v>
          </cell>
          <cell r="FU284">
            <v>0</v>
          </cell>
          <cell r="FV284">
            <v>0</v>
          </cell>
          <cell r="FW284" t="str">
            <v>C35</v>
          </cell>
          <cell r="FX284">
            <v>0</v>
          </cell>
          <cell r="FY284">
            <v>0</v>
          </cell>
          <cell r="FZ284">
            <v>0</v>
          </cell>
          <cell r="GA284">
            <v>0</v>
          </cell>
          <cell r="GB284">
            <v>0</v>
          </cell>
          <cell r="GC284" t="str">
            <v>C36</v>
          </cell>
          <cell r="GD284">
            <v>0</v>
          </cell>
          <cell r="GE284">
            <v>0</v>
          </cell>
          <cell r="GF284">
            <v>0</v>
          </cell>
          <cell r="GG284">
            <v>0</v>
          </cell>
          <cell r="GH284">
            <v>0</v>
          </cell>
          <cell r="GI284" t="str">
            <v>C37</v>
          </cell>
          <cell r="GJ284">
            <v>0</v>
          </cell>
          <cell r="GK284">
            <v>0</v>
          </cell>
          <cell r="GL284">
            <v>0</v>
          </cell>
          <cell r="GM284">
            <v>0</v>
          </cell>
          <cell r="GN284">
            <v>0</v>
          </cell>
          <cell r="GO284" t="str">
            <v>C38</v>
          </cell>
          <cell r="GP284">
            <v>0</v>
          </cell>
          <cell r="GQ284">
            <v>0</v>
          </cell>
          <cell r="GR284">
            <v>0</v>
          </cell>
          <cell r="GS284">
            <v>0</v>
          </cell>
          <cell r="GT284">
            <v>0</v>
          </cell>
          <cell r="GU284" t="str">
            <v>C39</v>
          </cell>
          <cell r="GV284">
            <v>0</v>
          </cell>
          <cell r="GW284">
            <v>0</v>
          </cell>
          <cell r="GX284">
            <v>0</v>
          </cell>
          <cell r="GY284">
            <v>0</v>
          </cell>
          <cell r="GZ284">
            <v>0</v>
          </cell>
          <cell r="HA284" t="str">
            <v>C310</v>
          </cell>
          <cell r="HB284">
            <v>0</v>
          </cell>
          <cell r="HG284" t="str">
            <v>C310</v>
          </cell>
          <cell r="HH284">
            <v>0</v>
          </cell>
          <cell r="HM284" t="str">
            <v/>
          </cell>
          <cell r="HN284" t="str">
            <v/>
          </cell>
          <cell r="HS284">
            <v>3176</v>
          </cell>
          <cell r="HT284" t="str">
            <v>PKN</v>
          </cell>
          <cell r="HU284">
            <v>0</v>
          </cell>
          <cell r="HV284" t="str">
            <v>IND</v>
          </cell>
          <cell r="HW284">
            <v>0</v>
          </cell>
          <cell r="HX284" t="str">
            <v>MAT-W</v>
          </cell>
          <cell r="HY284">
            <v>0</v>
          </cell>
          <cell r="HZ284" t="str">
            <v>SEJ-W</v>
          </cell>
          <cell r="IA284">
            <v>0</v>
          </cell>
          <cell r="IB284" t="str">
            <v>IGR-W</v>
          </cell>
          <cell r="IC284">
            <v>0</v>
          </cell>
          <cell r="ID284" t="str">
            <v>SBO</v>
          </cell>
          <cell r="IE284">
            <v>0</v>
          </cell>
          <cell r="IF284" t="str">
            <v>PJO</v>
          </cell>
          <cell r="IG284">
            <v>0</v>
          </cell>
          <cell r="IH284" t="str">
            <v>PRA</v>
          </cell>
          <cell r="II284">
            <v>0</v>
          </cell>
          <cell r="IJ284" t="str">
            <v>JAW</v>
          </cell>
          <cell r="IK284">
            <v>0</v>
          </cell>
          <cell r="IL284" t="str">
            <v>ARB</v>
          </cell>
          <cell r="IM284">
            <v>0</v>
          </cell>
          <cell r="IN284" t="str">
            <v>PKM</v>
          </cell>
          <cell r="IO284">
            <v>0</v>
          </cell>
          <cell r="IP284" t="str">
            <v>MAT-P</v>
          </cell>
          <cell r="IQ284">
            <v>0</v>
          </cell>
          <cell r="IR284" t="str">
            <v>BIO-P</v>
          </cell>
          <cell r="IS284">
            <v>0</v>
          </cell>
          <cell r="IT284" t="str">
            <v>FIS-P</v>
          </cell>
          <cell r="IU284">
            <v>0</v>
          </cell>
          <cell r="IV284" t="str">
            <v>KIM-P</v>
          </cell>
          <cell r="IW284">
            <v>0</v>
          </cell>
          <cell r="IX284" t="str">
            <v>EKO-L</v>
          </cell>
          <cell r="IY284">
            <v>0</v>
          </cell>
          <cell r="IZ284" t="str">
            <v>JEP-L</v>
          </cell>
          <cell r="JA284">
            <v>0</v>
          </cell>
        </row>
        <row r="285">
          <cell r="Q285" t="str">
            <v/>
          </cell>
          <cell r="AB285">
            <v>282</v>
          </cell>
          <cell r="AC285">
            <v>12</v>
          </cell>
          <cell r="AD285">
            <v>3177</v>
          </cell>
          <cell r="AE285" t="str">
            <v>0012466954</v>
          </cell>
          <cell r="AF285" t="str">
            <v>NOFTI IRMA SELFIA</v>
          </cell>
          <cell r="AG285" t="str">
            <v>P</v>
          </cell>
          <cell r="AH285" t="str">
            <v>10-TB.1</v>
          </cell>
          <cell r="AI285" t="str">
            <v>AGM</v>
          </cell>
          <cell r="AJ285">
            <v>0</v>
          </cell>
          <cell r="AK285">
            <v>0</v>
          </cell>
          <cell r="AL285">
            <v>0</v>
          </cell>
          <cell r="AM285">
            <v>0</v>
          </cell>
          <cell r="AN285">
            <v>0</v>
          </cell>
          <cell r="AO285" t="str">
            <v>PKN</v>
          </cell>
          <cell r="AP285">
            <v>0</v>
          </cell>
          <cell r="AQ285">
            <v>0</v>
          </cell>
          <cell r="AR285">
            <v>0</v>
          </cell>
          <cell r="AS285">
            <v>0</v>
          </cell>
          <cell r="AT285">
            <v>0</v>
          </cell>
          <cell r="AU285" t="str">
            <v>IND</v>
          </cell>
          <cell r="AV285">
            <v>0</v>
          </cell>
          <cell r="AW285">
            <v>0</v>
          </cell>
          <cell r="AX285">
            <v>0</v>
          </cell>
          <cell r="AY285">
            <v>0</v>
          </cell>
          <cell r="AZ285">
            <v>0</v>
          </cell>
          <cell r="BA285" t="str">
            <v>MAT</v>
          </cell>
          <cell r="BB285">
            <v>0</v>
          </cell>
          <cell r="BC285">
            <v>0</v>
          </cell>
          <cell r="BD285">
            <v>0</v>
          </cell>
          <cell r="BE285">
            <v>0</v>
          </cell>
          <cell r="BF285">
            <v>0</v>
          </cell>
          <cell r="BG285" t="str">
            <v>SEJ</v>
          </cell>
          <cell r="BH285">
            <v>0</v>
          </cell>
          <cell r="BI285">
            <v>0</v>
          </cell>
          <cell r="BJ285">
            <v>0</v>
          </cell>
          <cell r="BK285">
            <v>0</v>
          </cell>
          <cell r="BL285">
            <v>0</v>
          </cell>
          <cell r="BM285" t="str">
            <v>ING</v>
          </cell>
          <cell r="BN285">
            <v>0</v>
          </cell>
          <cell r="BO285">
            <v>0</v>
          </cell>
          <cell r="BP285">
            <v>0</v>
          </cell>
          <cell r="BQ285">
            <v>0</v>
          </cell>
          <cell r="BR285">
            <v>0</v>
          </cell>
          <cell r="BS285" t="str">
            <v>SBU</v>
          </cell>
          <cell r="BT285">
            <v>0</v>
          </cell>
          <cell r="BU285">
            <v>0</v>
          </cell>
          <cell r="BV285">
            <v>0</v>
          </cell>
          <cell r="BW285">
            <v>0</v>
          </cell>
          <cell r="BX285">
            <v>0</v>
          </cell>
          <cell r="BY285" t="str">
            <v>KWU</v>
          </cell>
          <cell r="BZ285">
            <v>0</v>
          </cell>
          <cell r="CA285">
            <v>0</v>
          </cell>
          <cell r="CB285">
            <v>0</v>
          </cell>
          <cell r="CC285">
            <v>0</v>
          </cell>
          <cell r="CD285">
            <v>0</v>
          </cell>
          <cell r="CE285" t="str">
            <v>POR</v>
          </cell>
          <cell r="CF285">
            <v>0</v>
          </cell>
          <cell r="CG285">
            <v>0</v>
          </cell>
          <cell r="CH285">
            <v>0</v>
          </cell>
          <cell r="CI285">
            <v>0</v>
          </cell>
          <cell r="CJ285">
            <v>0</v>
          </cell>
          <cell r="CK285" t="str">
            <v>JAW</v>
          </cell>
          <cell r="CL285">
            <v>0</v>
          </cell>
          <cell r="CM285">
            <v>0</v>
          </cell>
          <cell r="CN285">
            <v>0</v>
          </cell>
          <cell r="CO285">
            <v>0</v>
          </cell>
          <cell r="CP285">
            <v>0</v>
          </cell>
          <cell r="CQ285" t="str">
            <v>C11</v>
          </cell>
          <cell r="CR285">
            <v>0</v>
          </cell>
          <cell r="CS285">
            <v>0</v>
          </cell>
          <cell r="CT285">
            <v>0</v>
          </cell>
          <cell r="CU285">
            <v>0</v>
          </cell>
          <cell r="CV285">
            <v>0</v>
          </cell>
          <cell r="CW285" t="str">
            <v>C12</v>
          </cell>
          <cell r="CX285">
            <v>0</v>
          </cell>
          <cell r="CY285">
            <v>0</v>
          </cell>
          <cell r="CZ285">
            <v>0</v>
          </cell>
          <cell r="DA285">
            <v>0</v>
          </cell>
          <cell r="DB285">
            <v>0</v>
          </cell>
          <cell r="DC285" t="str">
            <v>C13</v>
          </cell>
          <cell r="DD285">
            <v>0</v>
          </cell>
          <cell r="DE285">
            <v>0</v>
          </cell>
          <cell r="DF285">
            <v>0</v>
          </cell>
          <cell r="DG285">
            <v>0</v>
          </cell>
          <cell r="DH285">
            <v>0</v>
          </cell>
          <cell r="DI285" t="str">
            <v>C21</v>
          </cell>
          <cell r="DJ285">
            <v>0</v>
          </cell>
          <cell r="DK285">
            <v>0</v>
          </cell>
          <cell r="DL285">
            <v>0</v>
          </cell>
          <cell r="DM285">
            <v>0</v>
          </cell>
          <cell r="DN285">
            <v>0</v>
          </cell>
          <cell r="DO285" t="str">
            <v>C22</v>
          </cell>
          <cell r="DP285">
            <v>0</v>
          </cell>
          <cell r="DQ285">
            <v>0</v>
          </cell>
          <cell r="DR285">
            <v>0</v>
          </cell>
          <cell r="DS285">
            <v>0</v>
          </cell>
          <cell r="DT285">
            <v>0</v>
          </cell>
          <cell r="DU285" t="str">
            <v>C23</v>
          </cell>
          <cell r="DV285">
            <v>0</v>
          </cell>
          <cell r="DW285">
            <v>0</v>
          </cell>
          <cell r="DX285">
            <v>0</v>
          </cell>
          <cell r="DY285">
            <v>0</v>
          </cell>
          <cell r="DZ285">
            <v>0</v>
          </cell>
          <cell r="EA285" t="str">
            <v>C24</v>
          </cell>
          <cell r="EB285">
            <v>0</v>
          </cell>
          <cell r="EC285">
            <v>0</v>
          </cell>
          <cell r="ED285">
            <v>0</v>
          </cell>
          <cell r="EE285">
            <v>0</v>
          </cell>
          <cell r="EF285">
            <v>0</v>
          </cell>
          <cell r="EG285" t="str">
            <v>C25</v>
          </cell>
          <cell r="EH285">
            <v>0</v>
          </cell>
          <cell r="EI285">
            <v>0</v>
          </cell>
          <cell r="EJ285">
            <v>0</v>
          </cell>
          <cell r="EK285">
            <v>0</v>
          </cell>
          <cell r="EL285">
            <v>0</v>
          </cell>
          <cell r="EM285" t="str">
            <v>C26</v>
          </cell>
          <cell r="EN285">
            <v>0</v>
          </cell>
          <cell r="EO285">
            <v>0</v>
          </cell>
          <cell r="EP285">
            <v>0</v>
          </cell>
          <cell r="EQ285">
            <v>0</v>
          </cell>
          <cell r="ER285">
            <v>0</v>
          </cell>
          <cell r="ES285" t="str">
            <v>C27</v>
          </cell>
          <cell r="ET285">
            <v>0</v>
          </cell>
          <cell r="EU285">
            <v>0</v>
          </cell>
          <cell r="EV285">
            <v>0</v>
          </cell>
          <cell r="EW285">
            <v>0</v>
          </cell>
          <cell r="EX285">
            <v>0</v>
          </cell>
          <cell r="EY285" t="str">
            <v>C31</v>
          </cell>
          <cell r="EZ285">
            <v>0</v>
          </cell>
          <cell r="FA285">
            <v>0</v>
          </cell>
          <cell r="FB285">
            <v>0</v>
          </cell>
          <cell r="FC285">
            <v>0</v>
          </cell>
          <cell r="FD285">
            <v>0</v>
          </cell>
          <cell r="FE285" t="str">
            <v>C32</v>
          </cell>
          <cell r="FF285">
            <v>0</v>
          </cell>
          <cell r="FG285">
            <v>0</v>
          </cell>
          <cell r="FH285">
            <v>0</v>
          </cell>
          <cell r="FI285">
            <v>0</v>
          </cell>
          <cell r="FJ285">
            <v>0</v>
          </cell>
          <cell r="FK285" t="str">
            <v>C33</v>
          </cell>
          <cell r="FL285">
            <v>0</v>
          </cell>
          <cell r="FM285">
            <v>0</v>
          </cell>
          <cell r="FN285">
            <v>0</v>
          </cell>
          <cell r="FO285">
            <v>0</v>
          </cell>
          <cell r="FP285">
            <v>0</v>
          </cell>
          <cell r="FQ285" t="str">
            <v>C34</v>
          </cell>
          <cell r="FR285">
            <v>0</v>
          </cell>
          <cell r="FS285">
            <v>0</v>
          </cell>
          <cell r="FT285">
            <v>0</v>
          </cell>
          <cell r="FU285">
            <v>0</v>
          </cell>
          <cell r="FV285">
            <v>0</v>
          </cell>
          <cell r="FW285" t="str">
            <v>C35</v>
          </cell>
          <cell r="FX285">
            <v>0</v>
          </cell>
          <cell r="FY285">
            <v>0</v>
          </cell>
          <cell r="FZ285">
            <v>0</v>
          </cell>
          <cell r="GA285">
            <v>0</v>
          </cell>
          <cell r="GB285">
            <v>0</v>
          </cell>
          <cell r="GC285" t="str">
            <v>C36</v>
          </cell>
          <cell r="GD285">
            <v>0</v>
          </cell>
          <cell r="GE285">
            <v>0</v>
          </cell>
          <cell r="GF285">
            <v>0</v>
          </cell>
          <cell r="GG285">
            <v>0</v>
          </cell>
          <cell r="GH285">
            <v>0</v>
          </cell>
          <cell r="GI285" t="str">
            <v>C37</v>
          </cell>
          <cell r="GJ285">
            <v>0</v>
          </cell>
          <cell r="GK285">
            <v>0</v>
          </cell>
          <cell r="GL285">
            <v>0</v>
          </cell>
          <cell r="GM285">
            <v>0</v>
          </cell>
          <cell r="GN285">
            <v>0</v>
          </cell>
          <cell r="GO285" t="str">
            <v>C38</v>
          </cell>
          <cell r="GP285">
            <v>0</v>
          </cell>
          <cell r="GQ285">
            <v>0</v>
          </cell>
          <cell r="GR285">
            <v>0</v>
          </cell>
          <cell r="GS285">
            <v>0</v>
          </cell>
          <cell r="GT285">
            <v>0</v>
          </cell>
          <cell r="GU285" t="str">
            <v>C39</v>
          </cell>
          <cell r="GV285">
            <v>0</v>
          </cell>
          <cell r="GW285">
            <v>0</v>
          </cell>
          <cell r="GX285">
            <v>0</v>
          </cell>
          <cell r="GY285">
            <v>0</v>
          </cell>
          <cell r="GZ285">
            <v>0</v>
          </cell>
          <cell r="HA285" t="str">
            <v>C310</v>
          </cell>
          <cell r="HB285">
            <v>0</v>
          </cell>
          <cell r="HG285" t="str">
            <v>C310</v>
          </cell>
          <cell r="HH285">
            <v>0</v>
          </cell>
          <cell r="HM285" t="str">
            <v/>
          </cell>
          <cell r="HN285" t="str">
            <v/>
          </cell>
          <cell r="HS285">
            <v>3177</v>
          </cell>
          <cell r="HT285" t="str">
            <v>PKN</v>
          </cell>
          <cell r="HU285">
            <v>0</v>
          </cell>
          <cell r="HV285" t="str">
            <v>IND</v>
          </cell>
          <cell r="HW285">
            <v>0</v>
          </cell>
          <cell r="HX285" t="str">
            <v>MAT-W</v>
          </cell>
          <cell r="HY285">
            <v>0</v>
          </cell>
          <cell r="HZ285" t="str">
            <v>SEJ-W</v>
          </cell>
          <cell r="IA285">
            <v>0</v>
          </cell>
          <cell r="IB285" t="str">
            <v>IGR-W</v>
          </cell>
          <cell r="IC285">
            <v>0</v>
          </cell>
          <cell r="ID285" t="str">
            <v>SBO</v>
          </cell>
          <cell r="IE285">
            <v>0</v>
          </cell>
          <cell r="IF285" t="str">
            <v>PJO</v>
          </cell>
          <cell r="IG285">
            <v>0</v>
          </cell>
          <cell r="IH285" t="str">
            <v>PRA</v>
          </cell>
          <cell r="II285">
            <v>0</v>
          </cell>
          <cell r="IJ285" t="str">
            <v>JAW</v>
          </cell>
          <cell r="IK285">
            <v>0</v>
          </cell>
          <cell r="IL285" t="str">
            <v>ARB</v>
          </cell>
          <cell r="IM285">
            <v>0</v>
          </cell>
          <cell r="IN285" t="str">
            <v>PKM</v>
          </cell>
          <cell r="IO285">
            <v>0</v>
          </cell>
          <cell r="IP285" t="str">
            <v>MAT-P</v>
          </cell>
          <cell r="IQ285">
            <v>0</v>
          </cell>
          <cell r="IR285" t="str">
            <v>BIO-P</v>
          </cell>
          <cell r="IS285">
            <v>0</v>
          </cell>
          <cell r="IT285" t="str">
            <v>FIS-P</v>
          </cell>
          <cell r="IU285">
            <v>0</v>
          </cell>
          <cell r="IV285" t="str">
            <v>KIM-P</v>
          </cell>
          <cell r="IW285">
            <v>0</v>
          </cell>
          <cell r="IX285" t="str">
            <v>EKO-L</v>
          </cell>
          <cell r="IY285">
            <v>0</v>
          </cell>
          <cell r="IZ285" t="str">
            <v>JEP-L</v>
          </cell>
          <cell r="JA285">
            <v>0</v>
          </cell>
        </row>
        <row r="286">
          <cell r="Q286" t="str">
            <v/>
          </cell>
          <cell r="AB286">
            <v>283</v>
          </cell>
          <cell r="AC286">
            <v>13</v>
          </cell>
          <cell r="AD286">
            <v>3178</v>
          </cell>
          <cell r="AE286" t="str">
            <v>0019138812</v>
          </cell>
          <cell r="AF286" t="str">
            <v>NOVA SETIANI</v>
          </cell>
          <cell r="AG286" t="str">
            <v>P</v>
          </cell>
          <cell r="AH286" t="str">
            <v>10-TB.1</v>
          </cell>
          <cell r="AI286" t="str">
            <v>AGM</v>
          </cell>
          <cell r="AJ286">
            <v>0</v>
          </cell>
          <cell r="AK286">
            <v>0</v>
          </cell>
          <cell r="AL286">
            <v>0</v>
          </cell>
          <cell r="AM286">
            <v>0</v>
          </cell>
          <cell r="AN286">
            <v>0</v>
          </cell>
          <cell r="AO286" t="str">
            <v>PKN</v>
          </cell>
          <cell r="AP286">
            <v>0</v>
          </cell>
          <cell r="AQ286">
            <v>0</v>
          </cell>
          <cell r="AR286">
            <v>0</v>
          </cell>
          <cell r="AS286">
            <v>0</v>
          </cell>
          <cell r="AT286">
            <v>0</v>
          </cell>
          <cell r="AU286" t="str">
            <v>IND</v>
          </cell>
          <cell r="AV286">
            <v>0</v>
          </cell>
          <cell r="AW286">
            <v>0</v>
          </cell>
          <cell r="AX286">
            <v>0</v>
          </cell>
          <cell r="AY286">
            <v>0</v>
          </cell>
          <cell r="AZ286">
            <v>0</v>
          </cell>
          <cell r="BA286" t="str">
            <v>MAT</v>
          </cell>
          <cell r="BB286">
            <v>0</v>
          </cell>
          <cell r="BC286">
            <v>0</v>
          </cell>
          <cell r="BD286">
            <v>0</v>
          </cell>
          <cell r="BE286">
            <v>0</v>
          </cell>
          <cell r="BF286">
            <v>0</v>
          </cell>
          <cell r="BG286" t="str">
            <v>SEJ</v>
          </cell>
          <cell r="BH286">
            <v>0</v>
          </cell>
          <cell r="BI286">
            <v>0</v>
          </cell>
          <cell r="BJ286">
            <v>0</v>
          </cell>
          <cell r="BK286">
            <v>0</v>
          </cell>
          <cell r="BL286">
            <v>0</v>
          </cell>
          <cell r="BM286" t="str">
            <v>ING</v>
          </cell>
          <cell r="BN286">
            <v>0</v>
          </cell>
          <cell r="BO286">
            <v>0</v>
          </cell>
          <cell r="BP286">
            <v>0</v>
          </cell>
          <cell r="BQ286">
            <v>0</v>
          </cell>
          <cell r="BR286">
            <v>0</v>
          </cell>
          <cell r="BS286" t="str">
            <v>SBU</v>
          </cell>
          <cell r="BT286">
            <v>0</v>
          </cell>
          <cell r="BU286">
            <v>0</v>
          </cell>
          <cell r="BV286">
            <v>0</v>
          </cell>
          <cell r="BW286">
            <v>0</v>
          </cell>
          <cell r="BX286">
            <v>0</v>
          </cell>
          <cell r="BY286" t="str">
            <v>KWU</v>
          </cell>
          <cell r="BZ286">
            <v>0</v>
          </cell>
          <cell r="CA286">
            <v>0</v>
          </cell>
          <cell r="CB286">
            <v>0</v>
          </cell>
          <cell r="CC286">
            <v>0</v>
          </cell>
          <cell r="CD286">
            <v>0</v>
          </cell>
          <cell r="CE286" t="str">
            <v>POR</v>
          </cell>
          <cell r="CF286">
            <v>0</v>
          </cell>
          <cell r="CG286">
            <v>0</v>
          </cell>
          <cell r="CH286">
            <v>0</v>
          </cell>
          <cell r="CI286">
            <v>0</v>
          </cell>
          <cell r="CJ286">
            <v>0</v>
          </cell>
          <cell r="CK286" t="str">
            <v>JAW</v>
          </cell>
          <cell r="CL286">
            <v>0</v>
          </cell>
          <cell r="CM286">
            <v>0</v>
          </cell>
          <cell r="CN286">
            <v>0</v>
          </cell>
          <cell r="CO286">
            <v>0</v>
          </cell>
          <cell r="CP286">
            <v>0</v>
          </cell>
          <cell r="CQ286" t="str">
            <v>C11</v>
          </cell>
          <cell r="CR286">
            <v>0</v>
          </cell>
          <cell r="CS286">
            <v>0</v>
          </cell>
          <cell r="CT286">
            <v>0</v>
          </cell>
          <cell r="CU286">
            <v>0</v>
          </cell>
          <cell r="CV286">
            <v>0</v>
          </cell>
          <cell r="CW286" t="str">
            <v>C12</v>
          </cell>
          <cell r="CX286">
            <v>0</v>
          </cell>
          <cell r="CY286">
            <v>0</v>
          </cell>
          <cell r="CZ286">
            <v>0</v>
          </cell>
          <cell r="DA286">
            <v>0</v>
          </cell>
          <cell r="DB286">
            <v>0</v>
          </cell>
          <cell r="DC286" t="str">
            <v>C13</v>
          </cell>
          <cell r="DD286">
            <v>0</v>
          </cell>
          <cell r="DE286">
            <v>0</v>
          </cell>
          <cell r="DF286">
            <v>0</v>
          </cell>
          <cell r="DG286">
            <v>0</v>
          </cell>
          <cell r="DH286">
            <v>0</v>
          </cell>
          <cell r="DI286" t="str">
            <v>C21</v>
          </cell>
          <cell r="DJ286">
            <v>0</v>
          </cell>
          <cell r="DK286">
            <v>0</v>
          </cell>
          <cell r="DL286">
            <v>0</v>
          </cell>
          <cell r="DM286">
            <v>0</v>
          </cell>
          <cell r="DN286">
            <v>0</v>
          </cell>
          <cell r="DO286" t="str">
            <v>C22</v>
          </cell>
          <cell r="DP286">
            <v>0</v>
          </cell>
          <cell r="DQ286">
            <v>0</v>
          </cell>
          <cell r="DR286">
            <v>0</v>
          </cell>
          <cell r="DS286">
            <v>0</v>
          </cell>
          <cell r="DT286">
            <v>0</v>
          </cell>
          <cell r="DU286" t="str">
            <v>C23</v>
          </cell>
          <cell r="DV286">
            <v>0</v>
          </cell>
          <cell r="DW286">
            <v>0</v>
          </cell>
          <cell r="DX286">
            <v>0</v>
          </cell>
          <cell r="DY286">
            <v>0</v>
          </cell>
          <cell r="DZ286">
            <v>0</v>
          </cell>
          <cell r="EA286" t="str">
            <v>C24</v>
          </cell>
          <cell r="EB286">
            <v>0</v>
          </cell>
          <cell r="EC286">
            <v>0</v>
          </cell>
          <cell r="ED286">
            <v>0</v>
          </cell>
          <cell r="EE286">
            <v>0</v>
          </cell>
          <cell r="EF286">
            <v>0</v>
          </cell>
          <cell r="EG286" t="str">
            <v>C25</v>
          </cell>
          <cell r="EH286">
            <v>0</v>
          </cell>
          <cell r="EI286">
            <v>0</v>
          </cell>
          <cell r="EJ286">
            <v>0</v>
          </cell>
          <cell r="EK286">
            <v>0</v>
          </cell>
          <cell r="EL286">
            <v>0</v>
          </cell>
          <cell r="EM286" t="str">
            <v>C26</v>
          </cell>
          <cell r="EN286">
            <v>0</v>
          </cell>
          <cell r="EO286">
            <v>0</v>
          </cell>
          <cell r="EP286">
            <v>0</v>
          </cell>
          <cell r="EQ286">
            <v>0</v>
          </cell>
          <cell r="ER286">
            <v>0</v>
          </cell>
          <cell r="ES286" t="str">
            <v>C27</v>
          </cell>
          <cell r="ET286">
            <v>0</v>
          </cell>
          <cell r="EU286">
            <v>0</v>
          </cell>
          <cell r="EV286">
            <v>0</v>
          </cell>
          <cell r="EW286">
            <v>0</v>
          </cell>
          <cell r="EX286">
            <v>0</v>
          </cell>
          <cell r="EY286" t="str">
            <v>C31</v>
          </cell>
          <cell r="EZ286">
            <v>0</v>
          </cell>
          <cell r="FA286">
            <v>0</v>
          </cell>
          <cell r="FB286">
            <v>0</v>
          </cell>
          <cell r="FC286">
            <v>0</v>
          </cell>
          <cell r="FD286">
            <v>0</v>
          </cell>
          <cell r="FE286" t="str">
            <v>C32</v>
          </cell>
          <cell r="FF286">
            <v>0</v>
          </cell>
          <cell r="FG286">
            <v>0</v>
          </cell>
          <cell r="FH286">
            <v>0</v>
          </cell>
          <cell r="FI286">
            <v>0</v>
          </cell>
          <cell r="FJ286">
            <v>0</v>
          </cell>
          <cell r="FK286" t="str">
            <v>C33</v>
          </cell>
          <cell r="FL286">
            <v>0</v>
          </cell>
          <cell r="FM286">
            <v>0</v>
          </cell>
          <cell r="FN286">
            <v>0</v>
          </cell>
          <cell r="FO286">
            <v>0</v>
          </cell>
          <cell r="FP286">
            <v>0</v>
          </cell>
          <cell r="FQ286" t="str">
            <v>C34</v>
          </cell>
          <cell r="FR286">
            <v>0</v>
          </cell>
          <cell r="FS286">
            <v>0</v>
          </cell>
          <cell r="FT286">
            <v>0</v>
          </cell>
          <cell r="FU286">
            <v>0</v>
          </cell>
          <cell r="FV286">
            <v>0</v>
          </cell>
          <cell r="FW286" t="str">
            <v>C35</v>
          </cell>
          <cell r="FX286">
            <v>0</v>
          </cell>
          <cell r="FY286">
            <v>0</v>
          </cell>
          <cell r="FZ286">
            <v>0</v>
          </cell>
          <cell r="GA286">
            <v>0</v>
          </cell>
          <cell r="GB286">
            <v>0</v>
          </cell>
          <cell r="GC286" t="str">
            <v>C36</v>
          </cell>
          <cell r="GD286">
            <v>0</v>
          </cell>
          <cell r="GE286">
            <v>0</v>
          </cell>
          <cell r="GF286">
            <v>0</v>
          </cell>
          <cell r="GG286">
            <v>0</v>
          </cell>
          <cell r="GH286">
            <v>0</v>
          </cell>
          <cell r="GI286" t="str">
            <v>C37</v>
          </cell>
          <cell r="GJ286">
            <v>0</v>
          </cell>
          <cell r="GK286">
            <v>0</v>
          </cell>
          <cell r="GL286">
            <v>0</v>
          </cell>
          <cell r="GM286">
            <v>0</v>
          </cell>
          <cell r="GN286">
            <v>0</v>
          </cell>
          <cell r="GO286" t="str">
            <v>C38</v>
          </cell>
          <cell r="GP286">
            <v>0</v>
          </cell>
          <cell r="GQ286">
            <v>0</v>
          </cell>
          <cell r="GR286">
            <v>0</v>
          </cell>
          <cell r="GS286">
            <v>0</v>
          </cell>
          <cell r="GT286">
            <v>0</v>
          </cell>
          <cell r="GU286" t="str">
            <v>C39</v>
          </cell>
          <cell r="GV286">
            <v>0</v>
          </cell>
          <cell r="GW286">
            <v>0</v>
          </cell>
          <cell r="GX286">
            <v>0</v>
          </cell>
          <cell r="GY286">
            <v>0</v>
          </cell>
          <cell r="GZ286">
            <v>0</v>
          </cell>
          <cell r="HA286" t="str">
            <v>C310</v>
          </cell>
          <cell r="HB286">
            <v>0</v>
          </cell>
          <cell r="HG286" t="str">
            <v>C310</v>
          </cell>
          <cell r="HH286">
            <v>0</v>
          </cell>
          <cell r="HM286" t="str">
            <v/>
          </cell>
          <cell r="HN286" t="str">
            <v/>
          </cell>
          <cell r="HS286">
            <v>3178</v>
          </cell>
          <cell r="HT286" t="str">
            <v>PKN</v>
          </cell>
          <cell r="HU286">
            <v>0</v>
          </cell>
          <cell r="HV286" t="str">
            <v>IND</v>
          </cell>
          <cell r="HW286">
            <v>0</v>
          </cell>
          <cell r="HX286" t="str">
            <v>MAT-W</v>
          </cell>
          <cell r="HY286">
            <v>0</v>
          </cell>
          <cell r="HZ286" t="str">
            <v>SEJ-W</v>
          </cell>
          <cell r="IA286">
            <v>0</v>
          </cell>
          <cell r="IB286" t="str">
            <v>IGR-W</v>
          </cell>
          <cell r="IC286">
            <v>0</v>
          </cell>
          <cell r="ID286" t="str">
            <v>SBO</v>
          </cell>
          <cell r="IE286">
            <v>0</v>
          </cell>
          <cell r="IF286" t="str">
            <v>PJO</v>
          </cell>
          <cell r="IG286">
            <v>0</v>
          </cell>
          <cell r="IH286" t="str">
            <v>PRA</v>
          </cell>
          <cell r="II286">
            <v>0</v>
          </cell>
          <cell r="IJ286" t="str">
            <v>JAW</v>
          </cell>
          <cell r="IK286">
            <v>0</v>
          </cell>
          <cell r="IL286" t="str">
            <v>ARB</v>
          </cell>
          <cell r="IM286">
            <v>0</v>
          </cell>
          <cell r="IN286" t="str">
            <v>PKM</v>
          </cell>
          <cell r="IO286">
            <v>0</v>
          </cell>
          <cell r="IP286" t="str">
            <v>MAT-P</v>
          </cell>
          <cell r="IQ286">
            <v>0</v>
          </cell>
          <cell r="IR286" t="str">
            <v>BIO-P</v>
          </cell>
          <cell r="IS286">
            <v>0</v>
          </cell>
          <cell r="IT286" t="str">
            <v>FIS-P</v>
          </cell>
          <cell r="IU286">
            <v>0</v>
          </cell>
          <cell r="IV286" t="str">
            <v>KIM-P</v>
          </cell>
          <cell r="IW286">
            <v>0</v>
          </cell>
          <cell r="IX286" t="str">
            <v>EKO-L</v>
          </cell>
          <cell r="IY286">
            <v>0</v>
          </cell>
          <cell r="IZ286" t="str">
            <v>JEP-L</v>
          </cell>
          <cell r="JA286">
            <v>0</v>
          </cell>
        </row>
        <row r="287">
          <cell r="Q287" t="str">
            <v/>
          </cell>
          <cell r="AB287">
            <v>284</v>
          </cell>
          <cell r="AC287">
            <v>14</v>
          </cell>
          <cell r="AD287">
            <v>3179</v>
          </cell>
          <cell r="AF287" t="str">
            <v>OKVITA PUTRI ANDRIYANI</v>
          </cell>
          <cell r="AG287" t="str">
            <v>P</v>
          </cell>
          <cell r="AH287" t="str">
            <v>10-TB.1</v>
          </cell>
          <cell r="AI287" t="str">
            <v>AGM</v>
          </cell>
          <cell r="AJ287">
            <v>0</v>
          </cell>
          <cell r="AK287">
            <v>0</v>
          </cell>
          <cell r="AL287">
            <v>0</v>
          </cell>
          <cell r="AM287">
            <v>0</v>
          </cell>
          <cell r="AN287">
            <v>0</v>
          </cell>
          <cell r="AO287" t="str">
            <v>PKN</v>
          </cell>
          <cell r="AP287">
            <v>0</v>
          </cell>
          <cell r="AQ287">
            <v>0</v>
          </cell>
          <cell r="AR287">
            <v>0</v>
          </cell>
          <cell r="AS287">
            <v>0</v>
          </cell>
          <cell r="AT287">
            <v>0</v>
          </cell>
          <cell r="AU287" t="str">
            <v>IND</v>
          </cell>
          <cell r="AV287">
            <v>0</v>
          </cell>
          <cell r="AW287">
            <v>0</v>
          </cell>
          <cell r="AX287">
            <v>0</v>
          </cell>
          <cell r="AY287">
            <v>0</v>
          </cell>
          <cell r="AZ287">
            <v>0</v>
          </cell>
          <cell r="BA287" t="str">
            <v>MAT</v>
          </cell>
          <cell r="BB287">
            <v>0</v>
          </cell>
          <cell r="BC287">
            <v>0</v>
          </cell>
          <cell r="BD287">
            <v>0</v>
          </cell>
          <cell r="BE287">
            <v>0</v>
          </cell>
          <cell r="BF287">
            <v>0</v>
          </cell>
          <cell r="BG287" t="str">
            <v>SEJ</v>
          </cell>
          <cell r="BH287">
            <v>0</v>
          </cell>
          <cell r="BI287">
            <v>0</v>
          </cell>
          <cell r="BJ287">
            <v>0</v>
          </cell>
          <cell r="BK287">
            <v>0</v>
          </cell>
          <cell r="BL287">
            <v>0</v>
          </cell>
          <cell r="BM287" t="str">
            <v>ING</v>
          </cell>
          <cell r="BN287">
            <v>0</v>
          </cell>
          <cell r="BO287">
            <v>0</v>
          </cell>
          <cell r="BP287">
            <v>0</v>
          </cell>
          <cell r="BQ287">
            <v>0</v>
          </cell>
          <cell r="BR287">
            <v>0</v>
          </cell>
          <cell r="BS287" t="str">
            <v>SBU</v>
          </cell>
          <cell r="BT287">
            <v>0</v>
          </cell>
          <cell r="BU287">
            <v>0</v>
          </cell>
          <cell r="BV287">
            <v>0</v>
          </cell>
          <cell r="BW287">
            <v>0</v>
          </cell>
          <cell r="BX287">
            <v>0</v>
          </cell>
          <cell r="BY287" t="str">
            <v>KWU</v>
          </cell>
          <cell r="BZ287">
            <v>0</v>
          </cell>
          <cell r="CA287">
            <v>0</v>
          </cell>
          <cell r="CB287">
            <v>0</v>
          </cell>
          <cell r="CC287">
            <v>0</v>
          </cell>
          <cell r="CD287">
            <v>0</v>
          </cell>
          <cell r="CE287" t="str">
            <v>POR</v>
          </cell>
          <cell r="CF287">
            <v>0</v>
          </cell>
          <cell r="CG287">
            <v>0</v>
          </cell>
          <cell r="CH287">
            <v>0</v>
          </cell>
          <cell r="CI287">
            <v>0</v>
          </cell>
          <cell r="CJ287">
            <v>0</v>
          </cell>
          <cell r="CK287" t="str">
            <v>JAW</v>
          </cell>
          <cell r="CL287">
            <v>0</v>
          </cell>
          <cell r="CM287">
            <v>0</v>
          </cell>
          <cell r="CN287">
            <v>0</v>
          </cell>
          <cell r="CO287">
            <v>0</v>
          </cell>
          <cell r="CP287">
            <v>0</v>
          </cell>
          <cell r="CQ287" t="str">
            <v>C11</v>
          </cell>
          <cell r="CR287">
            <v>0</v>
          </cell>
          <cell r="CS287">
            <v>0</v>
          </cell>
          <cell r="CT287">
            <v>0</v>
          </cell>
          <cell r="CU287">
            <v>0</v>
          </cell>
          <cell r="CV287">
            <v>0</v>
          </cell>
          <cell r="CW287" t="str">
            <v>C12</v>
          </cell>
          <cell r="CX287">
            <v>0</v>
          </cell>
          <cell r="CY287">
            <v>0</v>
          </cell>
          <cell r="CZ287">
            <v>0</v>
          </cell>
          <cell r="DA287">
            <v>0</v>
          </cell>
          <cell r="DB287">
            <v>0</v>
          </cell>
          <cell r="DC287" t="str">
            <v>C13</v>
          </cell>
          <cell r="DD287">
            <v>0</v>
          </cell>
          <cell r="DE287">
            <v>0</v>
          </cell>
          <cell r="DF287">
            <v>0</v>
          </cell>
          <cell r="DG287">
            <v>0</v>
          </cell>
          <cell r="DH287">
            <v>0</v>
          </cell>
          <cell r="DI287" t="str">
            <v>C21</v>
          </cell>
          <cell r="DJ287">
            <v>0</v>
          </cell>
          <cell r="DK287">
            <v>0</v>
          </cell>
          <cell r="DL287">
            <v>0</v>
          </cell>
          <cell r="DM287">
            <v>0</v>
          </cell>
          <cell r="DN287">
            <v>0</v>
          </cell>
          <cell r="DO287" t="str">
            <v>C22</v>
          </cell>
          <cell r="DP287">
            <v>0</v>
          </cell>
          <cell r="DQ287">
            <v>0</v>
          </cell>
          <cell r="DR287">
            <v>0</v>
          </cell>
          <cell r="DS287">
            <v>0</v>
          </cell>
          <cell r="DT287">
            <v>0</v>
          </cell>
          <cell r="DU287" t="str">
            <v>C23</v>
          </cell>
          <cell r="DV287">
            <v>0</v>
          </cell>
          <cell r="DW287">
            <v>0</v>
          </cell>
          <cell r="DX287">
            <v>0</v>
          </cell>
          <cell r="DY287">
            <v>0</v>
          </cell>
          <cell r="DZ287">
            <v>0</v>
          </cell>
          <cell r="EA287" t="str">
            <v>C24</v>
          </cell>
          <cell r="EB287">
            <v>0</v>
          </cell>
          <cell r="EC287">
            <v>0</v>
          </cell>
          <cell r="ED287">
            <v>0</v>
          </cell>
          <cell r="EE287">
            <v>0</v>
          </cell>
          <cell r="EF287">
            <v>0</v>
          </cell>
          <cell r="EG287" t="str">
            <v>C25</v>
          </cell>
          <cell r="EH287">
            <v>0</v>
          </cell>
          <cell r="EI287">
            <v>0</v>
          </cell>
          <cell r="EJ287">
            <v>0</v>
          </cell>
          <cell r="EK287">
            <v>0</v>
          </cell>
          <cell r="EL287">
            <v>0</v>
          </cell>
          <cell r="EM287" t="str">
            <v>C26</v>
          </cell>
          <cell r="EN287">
            <v>0</v>
          </cell>
          <cell r="EO287">
            <v>0</v>
          </cell>
          <cell r="EP287">
            <v>0</v>
          </cell>
          <cell r="EQ287">
            <v>0</v>
          </cell>
          <cell r="ER287">
            <v>0</v>
          </cell>
          <cell r="ES287" t="str">
            <v>C27</v>
          </cell>
          <cell r="ET287">
            <v>0</v>
          </cell>
          <cell r="EU287">
            <v>0</v>
          </cell>
          <cell r="EV287">
            <v>0</v>
          </cell>
          <cell r="EW287">
            <v>0</v>
          </cell>
          <cell r="EX287">
            <v>0</v>
          </cell>
          <cell r="EY287" t="str">
            <v>C31</v>
          </cell>
          <cell r="EZ287">
            <v>0</v>
          </cell>
          <cell r="FA287">
            <v>0</v>
          </cell>
          <cell r="FB287">
            <v>0</v>
          </cell>
          <cell r="FC287">
            <v>0</v>
          </cell>
          <cell r="FD287">
            <v>0</v>
          </cell>
          <cell r="FE287" t="str">
            <v>C32</v>
          </cell>
          <cell r="FF287">
            <v>0</v>
          </cell>
          <cell r="FG287">
            <v>0</v>
          </cell>
          <cell r="FH287">
            <v>0</v>
          </cell>
          <cell r="FI287">
            <v>0</v>
          </cell>
          <cell r="FJ287">
            <v>0</v>
          </cell>
          <cell r="FK287" t="str">
            <v>C33</v>
          </cell>
          <cell r="FL287">
            <v>0</v>
          </cell>
          <cell r="FM287">
            <v>0</v>
          </cell>
          <cell r="FN287">
            <v>0</v>
          </cell>
          <cell r="FO287">
            <v>0</v>
          </cell>
          <cell r="FP287">
            <v>0</v>
          </cell>
          <cell r="FQ287" t="str">
            <v>C34</v>
          </cell>
          <cell r="FR287">
            <v>0</v>
          </cell>
          <cell r="FS287">
            <v>0</v>
          </cell>
          <cell r="FT287">
            <v>0</v>
          </cell>
          <cell r="FU287">
            <v>0</v>
          </cell>
          <cell r="FV287">
            <v>0</v>
          </cell>
          <cell r="FW287" t="str">
            <v>C35</v>
          </cell>
          <cell r="FX287">
            <v>0</v>
          </cell>
          <cell r="FY287">
            <v>0</v>
          </cell>
          <cell r="FZ287">
            <v>0</v>
          </cell>
          <cell r="GA287">
            <v>0</v>
          </cell>
          <cell r="GB287">
            <v>0</v>
          </cell>
          <cell r="GC287" t="str">
            <v>C36</v>
          </cell>
          <cell r="GD287">
            <v>0</v>
          </cell>
          <cell r="GE287">
            <v>0</v>
          </cell>
          <cell r="GF287">
            <v>0</v>
          </cell>
          <cell r="GG287">
            <v>0</v>
          </cell>
          <cell r="GH287">
            <v>0</v>
          </cell>
          <cell r="GI287" t="str">
            <v>C37</v>
          </cell>
          <cell r="GJ287">
            <v>0</v>
          </cell>
          <cell r="GK287">
            <v>0</v>
          </cell>
          <cell r="GL287">
            <v>0</v>
          </cell>
          <cell r="GM287">
            <v>0</v>
          </cell>
          <cell r="GN287">
            <v>0</v>
          </cell>
          <cell r="GO287" t="str">
            <v>C38</v>
          </cell>
          <cell r="GP287">
            <v>0</v>
          </cell>
          <cell r="GQ287">
            <v>0</v>
          </cell>
          <cell r="GR287">
            <v>0</v>
          </cell>
          <cell r="GS287">
            <v>0</v>
          </cell>
          <cell r="GT287">
            <v>0</v>
          </cell>
          <cell r="GU287" t="str">
            <v>C39</v>
          </cell>
          <cell r="GV287">
            <v>0</v>
          </cell>
          <cell r="GW287">
            <v>0</v>
          </cell>
          <cell r="GX287">
            <v>0</v>
          </cell>
          <cell r="GY287">
            <v>0</v>
          </cell>
          <cell r="GZ287">
            <v>0</v>
          </cell>
          <cell r="HA287" t="str">
            <v>C310</v>
          </cell>
          <cell r="HB287">
            <v>0</v>
          </cell>
          <cell r="HG287" t="str">
            <v>C310</v>
          </cell>
          <cell r="HH287">
            <v>0</v>
          </cell>
          <cell r="HM287" t="str">
            <v/>
          </cell>
          <cell r="HN287" t="str">
            <v/>
          </cell>
          <cell r="HS287">
            <v>3179</v>
          </cell>
          <cell r="HT287" t="str">
            <v>PKN</v>
          </cell>
          <cell r="HU287">
            <v>0</v>
          </cell>
          <cell r="HV287" t="str">
            <v>IND</v>
          </cell>
          <cell r="HW287">
            <v>0</v>
          </cell>
          <cell r="HX287" t="str">
            <v>MAT-W</v>
          </cell>
          <cell r="HY287">
            <v>0</v>
          </cell>
          <cell r="HZ287" t="str">
            <v>SEJ-W</v>
          </cell>
          <cell r="IA287">
            <v>0</v>
          </cell>
          <cell r="IB287" t="str">
            <v>IGR-W</v>
          </cell>
          <cell r="IC287">
            <v>0</v>
          </cell>
          <cell r="ID287" t="str">
            <v>SBO</v>
          </cell>
          <cell r="IE287">
            <v>0</v>
          </cell>
          <cell r="IF287" t="str">
            <v>PJO</v>
          </cell>
          <cell r="IG287">
            <v>0</v>
          </cell>
          <cell r="IH287" t="str">
            <v>PRA</v>
          </cell>
          <cell r="II287">
            <v>0</v>
          </cell>
          <cell r="IJ287" t="str">
            <v>JAW</v>
          </cell>
          <cell r="IK287">
            <v>0</v>
          </cell>
          <cell r="IL287" t="str">
            <v>ARB</v>
          </cell>
          <cell r="IM287">
            <v>0</v>
          </cell>
          <cell r="IN287" t="str">
            <v>PKM</v>
          </cell>
          <cell r="IO287">
            <v>0</v>
          </cell>
          <cell r="IP287" t="str">
            <v>MAT-P</v>
          </cell>
          <cell r="IQ287">
            <v>0</v>
          </cell>
          <cell r="IR287" t="str">
            <v>BIO-P</v>
          </cell>
          <cell r="IS287">
            <v>0</v>
          </cell>
          <cell r="IT287" t="str">
            <v>FIS-P</v>
          </cell>
          <cell r="IU287">
            <v>0</v>
          </cell>
          <cell r="IV287" t="str">
            <v>KIM-P</v>
          </cell>
          <cell r="IW287">
            <v>0</v>
          </cell>
          <cell r="IX287" t="str">
            <v>EKO-L</v>
          </cell>
          <cell r="IY287">
            <v>0</v>
          </cell>
          <cell r="IZ287" t="str">
            <v>JEP-L</v>
          </cell>
          <cell r="JA287">
            <v>0</v>
          </cell>
        </row>
        <row r="288">
          <cell r="Q288" t="str">
            <v/>
          </cell>
          <cell r="AB288">
            <v>285</v>
          </cell>
          <cell r="AC288">
            <v>15</v>
          </cell>
          <cell r="AD288">
            <v>3180</v>
          </cell>
          <cell r="AF288" t="str">
            <v>PAMI ISTIQOMAH</v>
          </cell>
          <cell r="AG288" t="str">
            <v>P</v>
          </cell>
          <cell r="AH288" t="str">
            <v>10-TB.1</v>
          </cell>
          <cell r="AI288" t="str">
            <v>AGM</v>
          </cell>
          <cell r="AJ288">
            <v>0</v>
          </cell>
          <cell r="AK288">
            <v>0</v>
          </cell>
          <cell r="AL288">
            <v>0</v>
          </cell>
          <cell r="AM288">
            <v>0</v>
          </cell>
          <cell r="AN288">
            <v>0</v>
          </cell>
          <cell r="AO288" t="str">
            <v>PKN</v>
          </cell>
          <cell r="AP288">
            <v>0</v>
          </cell>
          <cell r="AQ288">
            <v>0</v>
          </cell>
          <cell r="AR288">
            <v>0</v>
          </cell>
          <cell r="AS288">
            <v>0</v>
          </cell>
          <cell r="AT288">
            <v>0</v>
          </cell>
          <cell r="AU288" t="str">
            <v>IND</v>
          </cell>
          <cell r="AV288">
            <v>0</v>
          </cell>
          <cell r="AW288">
            <v>0</v>
          </cell>
          <cell r="AX288">
            <v>0</v>
          </cell>
          <cell r="AY288">
            <v>0</v>
          </cell>
          <cell r="AZ288">
            <v>0</v>
          </cell>
          <cell r="BA288" t="str">
            <v>MAT</v>
          </cell>
          <cell r="BB288">
            <v>0</v>
          </cell>
          <cell r="BC288">
            <v>0</v>
          </cell>
          <cell r="BD288">
            <v>0</v>
          </cell>
          <cell r="BE288">
            <v>0</v>
          </cell>
          <cell r="BF288">
            <v>0</v>
          </cell>
          <cell r="BG288" t="str">
            <v>SEJ</v>
          </cell>
          <cell r="BH288">
            <v>0</v>
          </cell>
          <cell r="BI288">
            <v>0</v>
          </cell>
          <cell r="BJ288">
            <v>0</v>
          </cell>
          <cell r="BK288">
            <v>0</v>
          </cell>
          <cell r="BL288">
            <v>0</v>
          </cell>
          <cell r="BM288" t="str">
            <v>ING</v>
          </cell>
          <cell r="BN288">
            <v>0</v>
          </cell>
          <cell r="BO288">
            <v>0</v>
          </cell>
          <cell r="BP288">
            <v>0</v>
          </cell>
          <cell r="BQ288">
            <v>0</v>
          </cell>
          <cell r="BR288">
            <v>0</v>
          </cell>
          <cell r="BS288" t="str">
            <v>SBU</v>
          </cell>
          <cell r="BT288">
            <v>0</v>
          </cell>
          <cell r="BU288">
            <v>0</v>
          </cell>
          <cell r="BV288">
            <v>0</v>
          </cell>
          <cell r="BW288">
            <v>0</v>
          </cell>
          <cell r="BX288">
            <v>0</v>
          </cell>
          <cell r="BY288" t="str">
            <v>KWU</v>
          </cell>
          <cell r="BZ288">
            <v>0</v>
          </cell>
          <cell r="CA288">
            <v>0</v>
          </cell>
          <cell r="CB288">
            <v>0</v>
          </cell>
          <cell r="CC288">
            <v>0</v>
          </cell>
          <cell r="CD288">
            <v>0</v>
          </cell>
          <cell r="CE288" t="str">
            <v>POR</v>
          </cell>
          <cell r="CF288">
            <v>0</v>
          </cell>
          <cell r="CG288">
            <v>0</v>
          </cell>
          <cell r="CH288">
            <v>0</v>
          </cell>
          <cell r="CI288">
            <v>0</v>
          </cell>
          <cell r="CJ288">
            <v>0</v>
          </cell>
          <cell r="CK288" t="str">
            <v>JAW</v>
          </cell>
          <cell r="CL288">
            <v>0</v>
          </cell>
          <cell r="CM288">
            <v>0</v>
          </cell>
          <cell r="CN288">
            <v>0</v>
          </cell>
          <cell r="CO288">
            <v>0</v>
          </cell>
          <cell r="CP288">
            <v>0</v>
          </cell>
          <cell r="CQ288" t="str">
            <v>C11</v>
          </cell>
          <cell r="CR288">
            <v>0</v>
          </cell>
          <cell r="CS288">
            <v>0</v>
          </cell>
          <cell r="CT288">
            <v>0</v>
          </cell>
          <cell r="CU288">
            <v>0</v>
          </cell>
          <cell r="CV288">
            <v>0</v>
          </cell>
          <cell r="CW288" t="str">
            <v>C12</v>
          </cell>
          <cell r="CX288">
            <v>0</v>
          </cell>
          <cell r="CY288">
            <v>0</v>
          </cell>
          <cell r="CZ288">
            <v>0</v>
          </cell>
          <cell r="DA288">
            <v>0</v>
          </cell>
          <cell r="DB288">
            <v>0</v>
          </cell>
          <cell r="DC288" t="str">
            <v>C13</v>
          </cell>
          <cell r="DD288">
            <v>0</v>
          </cell>
          <cell r="DE288">
            <v>0</v>
          </cell>
          <cell r="DF288">
            <v>0</v>
          </cell>
          <cell r="DG288">
            <v>0</v>
          </cell>
          <cell r="DH288">
            <v>0</v>
          </cell>
          <cell r="DI288" t="str">
            <v>C21</v>
          </cell>
          <cell r="DJ288">
            <v>0</v>
          </cell>
          <cell r="DK288">
            <v>0</v>
          </cell>
          <cell r="DL288">
            <v>0</v>
          </cell>
          <cell r="DM288">
            <v>0</v>
          </cell>
          <cell r="DN288">
            <v>0</v>
          </cell>
          <cell r="DO288" t="str">
            <v>C22</v>
          </cell>
          <cell r="DP288">
            <v>0</v>
          </cell>
          <cell r="DQ288">
            <v>0</v>
          </cell>
          <cell r="DR288">
            <v>0</v>
          </cell>
          <cell r="DS288">
            <v>0</v>
          </cell>
          <cell r="DT288">
            <v>0</v>
          </cell>
          <cell r="DU288" t="str">
            <v>C23</v>
          </cell>
          <cell r="DV288">
            <v>0</v>
          </cell>
          <cell r="DW288">
            <v>0</v>
          </cell>
          <cell r="DX288">
            <v>0</v>
          </cell>
          <cell r="DY288">
            <v>0</v>
          </cell>
          <cell r="DZ288">
            <v>0</v>
          </cell>
          <cell r="EA288" t="str">
            <v>C24</v>
          </cell>
          <cell r="EB288">
            <v>0</v>
          </cell>
          <cell r="EC288">
            <v>0</v>
          </cell>
          <cell r="ED288">
            <v>0</v>
          </cell>
          <cell r="EE288">
            <v>0</v>
          </cell>
          <cell r="EF288">
            <v>0</v>
          </cell>
          <cell r="EG288" t="str">
            <v>C25</v>
          </cell>
          <cell r="EH288">
            <v>0</v>
          </cell>
          <cell r="EI288">
            <v>0</v>
          </cell>
          <cell r="EJ288">
            <v>0</v>
          </cell>
          <cell r="EK288">
            <v>0</v>
          </cell>
          <cell r="EL288">
            <v>0</v>
          </cell>
          <cell r="EM288" t="str">
            <v>C26</v>
          </cell>
          <cell r="EN288">
            <v>0</v>
          </cell>
          <cell r="EO288">
            <v>0</v>
          </cell>
          <cell r="EP288">
            <v>0</v>
          </cell>
          <cell r="EQ288">
            <v>0</v>
          </cell>
          <cell r="ER288">
            <v>0</v>
          </cell>
          <cell r="ES288" t="str">
            <v>C27</v>
          </cell>
          <cell r="ET288">
            <v>0</v>
          </cell>
          <cell r="EU288">
            <v>0</v>
          </cell>
          <cell r="EV288">
            <v>0</v>
          </cell>
          <cell r="EW288">
            <v>0</v>
          </cell>
          <cell r="EX288">
            <v>0</v>
          </cell>
          <cell r="EY288" t="str">
            <v>C31</v>
          </cell>
          <cell r="EZ288">
            <v>0</v>
          </cell>
          <cell r="FA288">
            <v>0</v>
          </cell>
          <cell r="FB288">
            <v>0</v>
          </cell>
          <cell r="FC288">
            <v>0</v>
          </cell>
          <cell r="FD288">
            <v>0</v>
          </cell>
          <cell r="FE288" t="str">
            <v>C32</v>
          </cell>
          <cell r="FF288">
            <v>0</v>
          </cell>
          <cell r="FG288">
            <v>0</v>
          </cell>
          <cell r="FH288">
            <v>0</v>
          </cell>
          <cell r="FI288">
            <v>0</v>
          </cell>
          <cell r="FJ288">
            <v>0</v>
          </cell>
          <cell r="FK288" t="str">
            <v>C33</v>
          </cell>
          <cell r="FL288">
            <v>0</v>
          </cell>
          <cell r="FM288">
            <v>0</v>
          </cell>
          <cell r="FN288">
            <v>0</v>
          </cell>
          <cell r="FO288">
            <v>0</v>
          </cell>
          <cell r="FP288">
            <v>0</v>
          </cell>
          <cell r="FQ288" t="str">
            <v>C34</v>
          </cell>
          <cell r="FR288">
            <v>0</v>
          </cell>
          <cell r="FS288">
            <v>0</v>
          </cell>
          <cell r="FT288">
            <v>0</v>
          </cell>
          <cell r="FU288">
            <v>0</v>
          </cell>
          <cell r="FV288">
            <v>0</v>
          </cell>
          <cell r="FW288" t="str">
            <v>C35</v>
          </cell>
          <cell r="FX288">
            <v>0</v>
          </cell>
          <cell r="FY288">
            <v>0</v>
          </cell>
          <cell r="FZ288">
            <v>0</v>
          </cell>
          <cell r="GA288">
            <v>0</v>
          </cell>
          <cell r="GB288">
            <v>0</v>
          </cell>
          <cell r="GC288" t="str">
            <v>C36</v>
          </cell>
          <cell r="GD288">
            <v>0</v>
          </cell>
          <cell r="GE288">
            <v>0</v>
          </cell>
          <cell r="GF288">
            <v>0</v>
          </cell>
          <cell r="GG288">
            <v>0</v>
          </cell>
          <cell r="GH288">
            <v>0</v>
          </cell>
          <cell r="GI288" t="str">
            <v>C37</v>
          </cell>
          <cell r="GJ288">
            <v>0</v>
          </cell>
          <cell r="GK288">
            <v>0</v>
          </cell>
          <cell r="GL288">
            <v>0</v>
          </cell>
          <cell r="GM288">
            <v>0</v>
          </cell>
          <cell r="GN288">
            <v>0</v>
          </cell>
          <cell r="GO288" t="str">
            <v>C38</v>
          </cell>
          <cell r="GP288">
            <v>0</v>
          </cell>
          <cell r="GQ288">
            <v>0</v>
          </cell>
          <cell r="GR288">
            <v>0</v>
          </cell>
          <cell r="GS288">
            <v>0</v>
          </cell>
          <cell r="GT288">
            <v>0</v>
          </cell>
          <cell r="GU288" t="str">
            <v>C39</v>
          </cell>
          <cell r="GV288">
            <v>0</v>
          </cell>
          <cell r="GW288">
            <v>0</v>
          </cell>
          <cell r="GX288">
            <v>0</v>
          </cell>
          <cell r="GY288">
            <v>0</v>
          </cell>
          <cell r="GZ288">
            <v>0</v>
          </cell>
          <cell r="HA288" t="str">
            <v>C310</v>
          </cell>
          <cell r="HB288">
            <v>0</v>
          </cell>
          <cell r="HG288" t="str">
            <v>C310</v>
          </cell>
          <cell r="HH288">
            <v>0</v>
          </cell>
          <cell r="HM288" t="str">
            <v/>
          </cell>
          <cell r="HN288" t="str">
            <v/>
          </cell>
          <cell r="HS288">
            <v>3180</v>
          </cell>
          <cell r="HT288" t="str">
            <v>PKN</v>
          </cell>
          <cell r="HU288">
            <v>0</v>
          </cell>
          <cell r="HV288" t="str">
            <v>IND</v>
          </cell>
          <cell r="HW288">
            <v>0</v>
          </cell>
          <cell r="HX288" t="str">
            <v>MAT-W</v>
          </cell>
          <cell r="HY288">
            <v>0</v>
          </cell>
          <cell r="HZ288" t="str">
            <v>SEJ-W</v>
          </cell>
          <cell r="IA288">
            <v>0</v>
          </cell>
          <cell r="IB288" t="str">
            <v>IGR-W</v>
          </cell>
          <cell r="IC288">
            <v>0</v>
          </cell>
          <cell r="ID288" t="str">
            <v>SBO</v>
          </cell>
          <cell r="IE288">
            <v>0</v>
          </cell>
          <cell r="IF288" t="str">
            <v>PJO</v>
          </cell>
          <cell r="IG288">
            <v>0</v>
          </cell>
          <cell r="IH288" t="str">
            <v>PRA</v>
          </cell>
          <cell r="II288">
            <v>0</v>
          </cell>
          <cell r="IJ288" t="str">
            <v>JAW</v>
          </cell>
          <cell r="IK288">
            <v>0</v>
          </cell>
          <cell r="IL288" t="str">
            <v>ARB</v>
          </cell>
          <cell r="IM288">
            <v>0</v>
          </cell>
          <cell r="IN288" t="str">
            <v>PKM</v>
          </cell>
          <cell r="IO288">
            <v>0</v>
          </cell>
          <cell r="IP288" t="str">
            <v>MAT-P</v>
          </cell>
          <cell r="IQ288">
            <v>0</v>
          </cell>
          <cell r="IR288" t="str">
            <v>BIO-P</v>
          </cell>
          <cell r="IS288">
            <v>0</v>
          </cell>
          <cell r="IT288" t="str">
            <v>FIS-P</v>
          </cell>
          <cell r="IU288">
            <v>0</v>
          </cell>
          <cell r="IV288" t="str">
            <v>KIM-P</v>
          </cell>
          <cell r="IW288">
            <v>0</v>
          </cell>
          <cell r="IX288" t="str">
            <v>EKO-L</v>
          </cell>
          <cell r="IY288">
            <v>0</v>
          </cell>
          <cell r="IZ288" t="str">
            <v>JEP-L</v>
          </cell>
          <cell r="JA288">
            <v>0</v>
          </cell>
        </row>
        <row r="289">
          <cell r="Q289" t="str">
            <v/>
          </cell>
          <cell r="AB289">
            <v>286</v>
          </cell>
          <cell r="AC289">
            <v>16</v>
          </cell>
          <cell r="AD289">
            <v>3181</v>
          </cell>
          <cell r="AE289" t="str">
            <v>0005492536</v>
          </cell>
          <cell r="AF289" t="str">
            <v>PANGESTU PUJI RAHAYU</v>
          </cell>
          <cell r="AG289" t="str">
            <v>P</v>
          </cell>
          <cell r="AH289" t="str">
            <v>10-TB.1</v>
          </cell>
          <cell r="AI289" t="str">
            <v>AGM</v>
          </cell>
          <cell r="AJ289">
            <v>0</v>
          </cell>
          <cell r="AK289">
            <v>0</v>
          </cell>
          <cell r="AL289">
            <v>0</v>
          </cell>
          <cell r="AM289">
            <v>0</v>
          </cell>
          <cell r="AN289">
            <v>0</v>
          </cell>
          <cell r="AO289" t="str">
            <v>PKN</v>
          </cell>
          <cell r="AP289">
            <v>0</v>
          </cell>
          <cell r="AQ289">
            <v>0</v>
          </cell>
          <cell r="AR289">
            <v>0</v>
          </cell>
          <cell r="AS289">
            <v>0</v>
          </cell>
          <cell r="AT289">
            <v>0</v>
          </cell>
          <cell r="AU289" t="str">
            <v>IND</v>
          </cell>
          <cell r="AV289">
            <v>0</v>
          </cell>
          <cell r="AW289">
            <v>0</v>
          </cell>
          <cell r="AX289">
            <v>0</v>
          </cell>
          <cell r="AY289">
            <v>0</v>
          </cell>
          <cell r="AZ289">
            <v>0</v>
          </cell>
          <cell r="BA289" t="str">
            <v>MAT</v>
          </cell>
          <cell r="BB289">
            <v>0</v>
          </cell>
          <cell r="BC289">
            <v>0</v>
          </cell>
          <cell r="BD289">
            <v>0</v>
          </cell>
          <cell r="BE289">
            <v>0</v>
          </cell>
          <cell r="BF289">
            <v>0</v>
          </cell>
          <cell r="BG289" t="str">
            <v>SEJ</v>
          </cell>
          <cell r="BH289">
            <v>0</v>
          </cell>
          <cell r="BI289">
            <v>0</v>
          </cell>
          <cell r="BJ289">
            <v>0</v>
          </cell>
          <cell r="BK289">
            <v>0</v>
          </cell>
          <cell r="BL289">
            <v>0</v>
          </cell>
          <cell r="BM289" t="str">
            <v>ING</v>
          </cell>
          <cell r="BN289">
            <v>0</v>
          </cell>
          <cell r="BO289">
            <v>0</v>
          </cell>
          <cell r="BP289">
            <v>0</v>
          </cell>
          <cell r="BQ289">
            <v>0</v>
          </cell>
          <cell r="BR289">
            <v>0</v>
          </cell>
          <cell r="BS289" t="str">
            <v>SBU</v>
          </cell>
          <cell r="BT289">
            <v>0</v>
          </cell>
          <cell r="BU289">
            <v>0</v>
          </cell>
          <cell r="BV289">
            <v>0</v>
          </cell>
          <cell r="BW289">
            <v>0</v>
          </cell>
          <cell r="BX289">
            <v>0</v>
          </cell>
          <cell r="BY289" t="str">
            <v>KWU</v>
          </cell>
          <cell r="BZ289">
            <v>0</v>
          </cell>
          <cell r="CA289">
            <v>0</v>
          </cell>
          <cell r="CB289">
            <v>0</v>
          </cell>
          <cell r="CC289">
            <v>0</v>
          </cell>
          <cell r="CD289">
            <v>0</v>
          </cell>
          <cell r="CE289" t="str">
            <v>POR</v>
          </cell>
          <cell r="CF289">
            <v>0</v>
          </cell>
          <cell r="CG289">
            <v>0</v>
          </cell>
          <cell r="CH289">
            <v>0</v>
          </cell>
          <cell r="CI289">
            <v>0</v>
          </cell>
          <cell r="CJ289">
            <v>0</v>
          </cell>
          <cell r="CK289" t="str">
            <v>JAW</v>
          </cell>
          <cell r="CL289">
            <v>0</v>
          </cell>
          <cell r="CM289">
            <v>0</v>
          </cell>
          <cell r="CN289">
            <v>0</v>
          </cell>
          <cell r="CO289">
            <v>0</v>
          </cell>
          <cell r="CP289">
            <v>0</v>
          </cell>
          <cell r="CQ289" t="str">
            <v>C11</v>
          </cell>
          <cell r="CR289">
            <v>0</v>
          </cell>
          <cell r="CS289">
            <v>0</v>
          </cell>
          <cell r="CT289">
            <v>0</v>
          </cell>
          <cell r="CU289">
            <v>0</v>
          </cell>
          <cell r="CV289">
            <v>0</v>
          </cell>
          <cell r="CW289" t="str">
            <v>C12</v>
          </cell>
          <cell r="CX289">
            <v>0</v>
          </cell>
          <cell r="CY289">
            <v>0</v>
          </cell>
          <cell r="CZ289">
            <v>0</v>
          </cell>
          <cell r="DA289">
            <v>0</v>
          </cell>
          <cell r="DB289">
            <v>0</v>
          </cell>
          <cell r="DC289" t="str">
            <v>C13</v>
          </cell>
          <cell r="DD289">
            <v>0</v>
          </cell>
          <cell r="DE289">
            <v>0</v>
          </cell>
          <cell r="DF289">
            <v>0</v>
          </cell>
          <cell r="DG289">
            <v>0</v>
          </cell>
          <cell r="DH289">
            <v>0</v>
          </cell>
          <cell r="DI289" t="str">
            <v>C21</v>
          </cell>
          <cell r="DJ289">
            <v>0</v>
          </cell>
          <cell r="DK289">
            <v>0</v>
          </cell>
          <cell r="DL289">
            <v>0</v>
          </cell>
          <cell r="DM289">
            <v>0</v>
          </cell>
          <cell r="DN289">
            <v>0</v>
          </cell>
          <cell r="DO289" t="str">
            <v>C22</v>
          </cell>
          <cell r="DP289">
            <v>0</v>
          </cell>
          <cell r="DQ289">
            <v>0</v>
          </cell>
          <cell r="DR289">
            <v>0</v>
          </cell>
          <cell r="DS289">
            <v>0</v>
          </cell>
          <cell r="DT289">
            <v>0</v>
          </cell>
          <cell r="DU289" t="str">
            <v>C23</v>
          </cell>
          <cell r="DV289">
            <v>0</v>
          </cell>
          <cell r="DW289">
            <v>0</v>
          </cell>
          <cell r="DX289">
            <v>0</v>
          </cell>
          <cell r="DY289">
            <v>0</v>
          </cell>
          <cell r="DZ289">
            <v>0</v>
          </cell>
          <cell r="EA289" t="str">
            <v>C24</v>
          </cell>
          <cell r="EB289">
            <v>0</v>
          </cell>
          <cell r="EC289">
            <v>0</v>
          </cell>
          <cell r="ED289">
            <v>0</v>
          </cell>
          <cell r="EE289">
            <v>0</v>
          </cell>
          <cell r="EF289">
            <v>0</v>
          </cell>
          <cell r="EG289" t="str">
            <v>C25</v>
          </cell>
          <cell r="EH289">
            <v>0</v>
          </cell>
          <cell r="EI289">
            <v>0</v>
          </cell>
          <cell r="EJ289">
            <v>0</v>
          </cell>
          <cell r="EK289">
            <v>0</v>
          </cell>
          <cell r="EL289">
            <v>0</v>
          </cell>
          <cell r="EM289" t="str">
            <v>C26</v>
          </cell>
          <cell r="EN289">
            <v>0</v>
          </cell>
          <cell r="EO289">
            <v>0</v>
          </cell>
          <cell r="EP289">
            <v>0</v>
          </cell>
          <cell r="EQ289">
            <v>0</v>
          </cell>
          <cell r="ER289">
            <v>0</v>
          </cell>
          <cell r="ES289" t="str">
            <v>C27</v>
          </cell>
          <cell r="ET289">
            <v>0</v>
          </cell>
          <cell r="EU289">
            <v>0</v>
          </cell>
          <cell r="EV289">
            <v>0</v>
          </cell>
          <cell r="EW289">
            <v>0</v>
          </cell>
          <cell r="EX289">
            <v>0</v>
          </cell>
          <cell r="EY289" t="str">
            <v>C31</v>
          </cell>
          <cell r="EZ289">
            <v>0</v>
          </cell>
          <cell r="FA289">
            <v>0</v>
          </cell>
          <cell r="FB289">
            <v>0</v>
          </cell>
          <cell r="FC289">
            <v>0</v>
          </cell>
          <cell r="FD289">
            <v>0</v>
          </cell>
          <cell r="FE289" t="str">
            <v>C32</v>
          </cell>
          <cell r="FF289">
            <v>0</v>
          </cell>
          <cell r="FG289">
            <v>0</v>
          </cell>
          <cell r="FH289">
            <v>0</v>
          </cell>
          <cell r="FI289">
            <v>0</v>
          </cell>
          <cell r="FJ289">
            <v>0</v>
          </cell>
          <cell r="FK289" t="str">
            <v>C33</v>
          </cell>
          <cell r="FL289">
            <v>0</v>
          </cell>
          <cell r="FM289">
            <v>0</v>
          </cell>
          <cell r="FN289">
            <v>0</v>
          </cell>
          <cell r="FO289">
            <v>0</v>
          </cell>
          <cell r="FP289">
            <v>0</v>
          </cell>
          <cell r="FQ289" t="str">
            <v>C34</v>
          </cell>
          <cell r="FR289">
            <v>0</v>
          </cell>
          <cell r="FS289">
            <v>0</v>
          </cell>
          <cell r="FT289">
            <v>0</v>
          </cell>
          <cell r="FU289">
            <v>0</v>
          </cell>
          <cell r="FV289">
            <v>0</v>
          </cell>
          <cell r="FW289" t="str">
            <v>C35</v>
          </cell>
          <cell r="FX289">
            <v>0</v>
          </cell>
          <cell r="FY289">
            <v>0</v>
          </cell>
          <cell r="FZ289">
            <v>0</v>
          </cell>
          <cell r="GA289">
            <v>0</v>
          </cell>
          <cell r="GB289">
            <v>0</v>
          </cell>
          <cell r="GC289" t="str">
            <v>C36</v>
          </cell>
          <cell r="GD289">
            <v>0</v>
          </cell>
          <cell r="GE289">
            <v>0</v>
          </cell>
          <cell r="GF289">
            <v>0</v>
          </cell>
          <cell r="GG289">
            <v>0</v>
          </cell>
          <cell r="GH289">
            <v>0</v>
          </cell>
          <cell r="GI289" t="str">
            <v>C37</v>
          </cell>
          <cell r="GJ289">
            <v>0</v>
          </cell>
          <cell r="GK289">
            <v>0</v>
          </cell>
          <cell r="GL289">
            <v>0</v>
          </cell>
          <cell r="GM289">
            <v>0</v>
          </cell>
          <cell r="GN289">
            <v>0</v>
          </cell>
          <cell r="GO289" t="str">
            <v>C38</v>
          </cell>
          <cell r="GP289">
            <v>0</v>
          </cell>
          <cell r="GQ289">
            <v>0</v>
          </cell>
          <cell r="GR289">
            <v>0</v>
          </cell>
          <cell r="GS289">
            <v>0</v>
          </cell>
          <cell r="GT289">
            <v>0</v>
          </cell>
          <cell r="GU289" t="str">
            <v>C39</v>
          </cell>
          <cell r="GV289">
            <v>0</v>
          </cell>
          <cell r="GW289">
            <v>0</v>
          </cell>
          <cell r="GX289">
            <v>0</v>
          </cell>
          <cell r="GY289">
            <v>0</v>
          </cell>
          <cell r="GZ289">
            <v>0</v>
          </cell>
          <cell r="HA289" t="str">
            <v>C310</v>
          </cell>
          <cell r="HB289">
            <v>0</v>
          </cell>
          <cell r="HG289" t="str">
            <v>C310</v>
          </cell>
          <cell r="HH289">
            <v>0</v>
          </cell>
          <cell r="HM289" t="str">
            <v/>
          </cell>
          <cell r="HN289" t="str">
            <v/>
          </cell>
          <cell r="HS289">
            <v>3181</v>
          </cell>
          <cell r="HT289" t="str">
            <v>PKN</v>
          </cell>
          <cell r="HU289">
            <v>0</v>
          </cell>
          <cell r="HV289" t="str">
            <v>IND</v>
          </cell>
          <cell r="HW289">
            <v>0</v>
          </cell>
          <cell r="HX289" t="str">
            <v>MAT-W</v>
          </cell>
          <cell r="HY289">
            <v>0</v>
          </cell>
          <cell r="HZ289" t="str">
            <v>SEJ-W</v>
          </cell>
          <cell r="IA289">
            <v>0</v>
          </cell>
          <cell r="IB289" t="str">
            <v>IGR-W</v>
          </cell>
          <cell r="IC289">
            <v>0</v>
          </cell>
          <cell r="ID289" t="str">
            <v>SBO</v>
          </cell>
          <cell r="IE289">
            <v>0</v>
          </cell>
          <cell r="IF289" t="str">
            <v>PJO</v>
          </cell>
          <cell r="IG289">
            <v>0</v>
          </cell>
          <cell r="IH289" t="str">
            <v>PRA</v>
          </cell>
          <cell r="II289">
            <v>0</v>
          </cell>
          <cell r="IJ289" t="str">
            <v>JAW</v>
          </cell>
          <cell r="IK289">
            <v>0</v>
          </cell>
          <cell r="IL289" t="str">
            <v>ARB</v>
          </cell>
          <cell r="IM289">
            <v>0</v>
          </cell>
          <cell r="IN289" t="str">
            <v>PKM</v>
          </cell>
          <cell r="IO289">
            <v>0</v>
          </cell>
          <cell r="IP289" t="str">
            <v>MAT-P</v>
          </cell>
          <cell r="IQ289">
            <v>0</v>
          </cell>
          <cell r="IR289" t="str">
            <v>BIO-P</v>
          </cell>
          <cell r="IS289">
            <v>0</v>
          </cell>
          <cell r="IT289" t="str">
            <v>FIS-P</v>
          </cell>
          <cell r="IU289">
            <v>0</v>
          </cell>
          <cell r="IV289" t="str">
            <v>KIM-P</v>
          </cell>
          <cell r="IW289">
            <v>0</v>
          </cell>
          <cell r="IX289" t="str">
            <v>EKO-L</v>
          </cell>
          <cell r="IY289">
            <v>0</v>
          </cell>
          <cell r="IZ289" t="str">
            <v>JEP-L</v>
          </cell>
          <cell r="JA289">
            <v>0</v>
          </cell>
        </row>
        <row r="290">
          <cell r="Q290" t="str">
            <v/>
          </cell>
          <cell r="AB290">
            <v>287</v>
          </cell>
          <cell r="AC290">
            <v>17</v>
          </cell>
          <cell r="AD290">
            <v>3182</v>
          </cell>
          <cell r="AE290" t="str">
            <v>0005336337</v>
          </cell>
          <cell r="AF290" t="str">
            <v>PINGKY HIKMAWATI</v>
          </cell>
          <cell r="AG290" t="str">
            <v>P</v>
          </cell>
          <cell r="AH290" t="str">
            <v>10-TB.1</v>
          </cell>
          <cell r="AI290" t="str">
            <v>AGM</v>
          </cell>
          <cell r="AJ290">
            <v>0</v>
          </cell>
          <cell r="AK290">
            <v>0</v>
          </cell>
          <cell r="AL290">
            <v>0</v>
          </cell>
          <cell r="AM290">
            <v>0</v>
          </cell>
          <cell r="AN290">
            <v>0</v>
          </cell>
          <cell r="AO290" t="str">
            <v>PKN</v>
          </cell>
          <cell r="AP290">
            <v>0</v>
          </cell>
          <cell r="AQ290">
            <v>0</v>
          </cell>
          <cell r="AR290">
            <v>0</v>
          </cell>
          <cell r="AS290">
            <v>0</v>
          </cell>
          <cell r="AT290">
            <v>0</v>
          </cell>
          <cell r="AU290" t="str">
            <v>IND</v>
          </cell>
          <cell r="AV290">
            <v>0</v>
          </cell>
          <cell r="AW290">
            <v>0</v>
          </cell>
          <cell r="AX290">
            <v>0</v>
          </cell>
          <cell r="AY290">
            <v>0</v>
          </cell>
          <cell r="AZ290">
            <v>0</v>
          </cell>
          <cell r="BA290" t="str">
            <v>MAT</v>
          </cell>
          <cell r="BB290">
            <v>0</v>
          </cell>
          <cell r="BC290">
            <v>0</v>
          </cell>
          <cell r="BD290">
            <v>0</v>
          </cell>
          <cell r="BE290">
            <v>0</v>
          </cell>
          <cell r="BF290">
            <v>0</v>
          </cell>
          <cell r="BG290" t="str">
            <v>SEJ</v>
          </cell>
          <cell r="BH290">
            <v>0</v>
          </cell>
          <cell r="BI290">
            <v>0</v>
          </cell>
          <cell r="BJ290">
            <v>0</v>
          </cell>
          <cell r="BK290">
            <v>0</v>
          </cell>
          <cell r="BL290">
            <v>0</v>
          </cell>
          <cell r="BM290" t="str">
            <v>ING</v>
          </cell>
          <cell r="BN290">
            <v>0</v>
          </cell>
          <cell r="BO290">
            <v>0</v>
          </cell>
          <cell r="BP290">
            <v>0</v>
          </cell>
          <cell r="BQ290">
            <v>0</v>
          </cell>
          <cell r="BR290">
            <v>0</v>
          </cell>
          <cell r="BS290" t="str">
            <v>SBU</v>
          </cell>
          <cell r="BT290">
            <v>0</v>
          </cell>
          <cell r="BU290">
            <v>0</v>
          </cell>
          <cell r="BV290">
            <v>0</v>
          </cell>
          <cell r="BW290">
            <v>0</v>
          </cell>
          <cell r="BX290">
            <v>0</v>
          </cell>
          <cell r="BY290" t="str">
            <v>KWU</v>
          </cell>
          <cell r="BZ290">
            <v>0</v>
          </cell>
          <cell r="CA290">
            <v>0</v>
          </cell>
          <cell r="CB290">
            <v>0</v>
          </cell>
          <cell r="CC290">
            <v>0</v>
          </cell>
          <cell r="CD290">
            <v>0</v>
          </cell>
          <cell r="CE290" t="str">
            <v>POR</v>
          </cell>
          <cell r="CF290">
            <v>0</v>
          </cell>
          <cell r="CG290">
            <v>0</v>
          </cell>
          <cell r="CH290">
            <v>0</v>
          </cell>
          <cell r="CI290">
            <v>0</v>
          </cell>
          <cell r="CJ290">
            <v>0</v>
          </cell>
          <cell r="CK290" t="str">
            <v>JAW</v>
          </cell>
          <cell r="CL290">
            <v>0</v>
          </cell>
          <cell r="CM290">
            <v>0</v>
          </cell>
          <cell r="CN290">
            <v>0</v>
          </cell>
          <cell r="CO290">
            <v>0</v>
          </cell>
          <cell r="CP290">
            <v>0</v>
          </cell>
          <cell r="CQ290" t="str">
            <v>C11</v>
          </cell>
          <cell r="CR290">
            <v>0</v>
          </cell>
          <cell r="CS290">
            <v>0</v>
          </cell>
          <cell r="CT290">
            <v>0</v>
          </cell>
          <cell r="CU290">
            <v>0</v>
          </cell>
          <cell r="CV290">
            <v>0</v>
          </cell>
          <cell r="CW290" t="str">
            <v>C12</v>
          </cell>
          <cell r="CX290">
            <v>0</v>
          </cell>
          <cell r="CY290">
            <v>0</v>
          </cell>
          <cell r="CZ290">
            <v>0</v>
          </cell>
          <cell r="DA290">
            <v>0</v>
          </cell>
          <cell r="DB290">
            <v>0</v>
          </cell>
          <cell r="DC290" t="str">
            <v>C13</v>
          </cell>
          <cell r="DD290">
            <v>0</v>
          </cell>
          <cell r="DE290">
            <v>0</v>
          </cell>
          <cell r="DF290">
            <v>0</v>
          </cell>
          <cell r="DG290">
            <v>0</v>
          </cell>
          <cell r="DH290">
            <v>0</v>
          </cell>
          <cell r="DI290" t="str">
            <v>C21</v>
          </cell>
          <cell r="DJ290">
            <v>0</v>
          </cell>
          <cell r="DK290">
            <v>0</v>
          </cell>
          <cell r="DL290">
            <v>0</v>
          </cell>
          <cell r="DM290">
            <v>0</v>
          </cell>
          <cell r="DN290">
            <v>0</v>
          </cell>
          <cell r="DO290" t="str">
            <v>C22</v>
          </cell>
          <cell r="DP290">
            <v>0</v>
          </cell>
          <cell r="DQ290">
            <v>0</v>
          </cell>
          <cell r="DR290">
            <v>0</v>
          </cell>
          <cell r="DS290">
            <v>0</v>
          </cell>
          <cell r="DT290">
            <v>0</v>
          </cell>
          <cell r="DU290" t="str">
            <v>C23</v>
          </cell>
          <cell r="DV290">
            <v>0</v>
          </cell>
          <cell r="DW290">
            <v>0</v>
          </cell>
          <cell r="DX290">
            <v>0</v>
          </cell>
          <cell r="DY290">
            <v>0</v>
          </cell>
          <cell r="DZ290">
            <v>0</v>
          </cell>
          <cell r="EA290" t="str">
            <v>C24</v>
          </cell>
          <cell r="EB290">
            <v>0</v>
          </cell>
          <cell r="EC290">
            <v>0</v>
          </cell>
          <cell r="ED290">
            <v>0</v>
          </cell>
          <cell r="EE290">
            <v>0</v>
          </cell>
          <cell r="EF290">
            <v>0</v>
          </cell>
          <cell r="EG290" t="str">
            <v>C25</v>
          </cell>
          <cell r="EH290">
            <v>0</v>
          </cell>
          <cell r="EI290">
            <v>0</v>
          </cell>
          <cell r="EJ290">
            <v>0</v>
          </cell>
          <cell r="EK290">
            <v>0</v>
          </cell>
          <cell r="EL290">
            <v>0</v>
          </cell>
          <cell r="EM290" t="str">
            <v>C26</v>
          </cell>
          <cell r="EN290">
            <v>0</v>
          </cell>
          <cell r="EO290">
            <v>0</v>
          </cell>
          <cell r="EP290">
            <v>0</v>
          </cell>
          <cell r="EQ290">
            <v>0</v>
          </cell>
          <cell r="ER290">
            <v>0</v>
          </cell>
          <cell r="ES290" t="str">
            <v>C27</v>
          </cell>
          <cell r="ET290">
            <v>0</v>
          </cell>
          <cell r="EU290">
            <v>0</v>
          </cell>
          <cell r="EV290">
            <v>0</v>
          </cell>
          <cell r="EW290">
            <v>0</v>
          </cell>
          <cell r="EX290">
            <v>0</v>
          </cell>
          <cell r="EY290" t="str">
            <v>C31</v>
          </cell>
          <cell r="EZ290">
            <v>0</v>
          </cell>
          <cell r="FA290">
            <v>0</v>
          </cell>
          <cell r="FB290">
            <v>0</v>
          </cell>
          <cell r="FC290">
            <v>0</v>
          </cell>
          <cell r="FD290">
            <v>0</v>
          </cell>
          <cell r="FE290" t="str">
            <v>C32</v>
          </cell>
          <cell r="FF290">
            <v>0</v>
          </cell>
          <cell r="FG290">
            <v>0</v>
          </cell>
          <cell r="FH290">
            <v>0</v>
          </cell>
          <cell r="FI290">
            <v>0</v>
          </cell>
          <cell r="FJ290">
            <v>0</v>
          </cell>
          <cell r="FK290" t="str">
            <v>C33</v>
          </cell>
          <cell r="FL290">
            <v>0</v>
          </cell>
          <cell r="FM290">
            <v>0</v>
          </cell>
          <cell r="FN290">
            <v>0</v>
          </cell>
          <cell r="FO290">
            <v>0</v>
          </cell>
          <cell r="FP290">
            <v>0</v>
          </cell>
          <cell r="FQ290" t="str">
            <v>C34</v>
          </cell>
          <cell r="FR290">
            <v>0</v>
          </cell>
          <cell r="FS290">
            <v>0</v>
          </cell>
          <cell r="FT290">
            <v>0</v>
          </cell>
          <cell r="FU290">
            <v>0</v>
          </cell>
          <cell r="FV290">
            <v>0</v>
          </cell>
          <cell r="FW290" t="str">
            <v>C35</v>
          </cell>
          <cell r="FX290">
            <v>0</v>
          </cell>
          <cell r="FY290">
            <v>0</v>
          </cell>
          <cell r="FZ290">
            <v>0</v>
          </cell>
          <cell r="GA290">
            <v>0</v>
          </cell>
          <cell r="GB290">
            <v>0</v>
          </cell>
          <cell r="GC290" t="str">
            <v>C36</v>
          </cell>
          <cell r="GD290">
            <v>0</v>
          </cell>
          <cell r="GE290">
            <v>0</v>
          </cell>
          <cell r="GF290">
            <v>0</v>
          </cell>
          <cell r="GG290">
            <v>0</v>
          </cell>
          <cell r="GH290">
            <v>0</v>
          </cell>
          <cell r="GI290" t="str">
            <v>C37</v>
          </cell>
          <cell r="GJ290">
            <v>0</v>
          </cell>
          <cell r="GK290">
            <v>0</v>
          </cell>
          <cell r="GL290">
            <v>0</v>
          </cell>
          <cell r="GM290">
            <v>0</v>
          </cell>
          <cell r="GN290">
            <v>0</v>
          </cell>
          <cell r="GO290" t="str">
            <v>C38</v>
          </cell>
          <cell r="GP290">
            <v>0</v>
          </cell>
          <cell r="GQ290">
            <v>0</v>
          </cell>
          <cell r="GR290">
            <v>0</v>
          </cell>
          <cell r="GS290">
            <v>0</v>
          </cell>
          <cell r="GT290">
            <v>0</v>
          </cell>
          <cell r="GU290" t="str">
            <v>C39</v>
          </cell>
          <cell r="GV290">
            <v>0</v>
          </cell>
          <cell r="GW290">
            <v>0</v>
          </cell>
          <cell r="GX290">
            <v>0</v>
          </cell>
          <cell r="GY290">
            <v>0</v>
          </cell>
          <cell r="GZ290">
            <v>0</v>
          </cell>
          <cell r="HA290" t="str">
            <v>C310</v>
          </cell>
          <cell r="HB290">
            <v>0</v>
          </cell>
          <cell r="HG290" t="str">
            <v>C310</v>
          </cell>
          <cell r="HH290">
            <v>0</v>
          </cell>
          <cell r="HM290" t="str">
            <v/>
          </cell>
          <cell r="HN290" t="str">
            <v/>
          </cell>
          <cell r="HS290">
            <v>3182</v>
          </cell>
          <cell r="HT290" t="str">
            <v>PKN</v>
          </cell>
          <cell r="HU290">
            <v>0</v>
          </cell>
          <cell r="HV290" t="str">
            <v>IND</v>
          </cell>
          <cell r="HW290">
            <v>0</v>
          </cell>
          <cell r="HX290" t="str">
            <v>MAT-W</v>
          </cell>
          <cell r="HY290">
            <v>0</v>
          </cell>
          <cell r="HZ290" t="str">
            <v>SEJ-W</v>
          </cell>
          <cell r="IA290">
            <v>0</v>
          </cell>
          <cell r="IB290" t="str">
            <v>IGR-W</v>
          </cell>
          <cell r="IC290">
            <v>0</v>
          </cell>
          <cell r="ID290" t="str">
            <v>SBO</v>
          </cell>
          <cell r="IE290">
            <v>0</v>
          </cell>
          <cell r="IF290" t="str">
            <v>PJO</v>
          </cell>
          <cell r="IG290">
            <v>0</v>
          </cell>
          <cell r="IH290" t="str">
            <v>PRA</v>
          </cell>
          <cell r="II290">
            <v>0</v>
          </cell>
          <cell r="IJ290" t="str">
            <v>JAW</v>
          </cell>
          <cell r="IK290">
            <v>0</v>
          </cell>
          <cell r="IL290" t="str">
            <v>ARB</v>
          </cell>
          <cell r="IM290">
            <v>0</v>
          </cell>
          <cell r="IN290" t="str">
            <v>PKM</v>
          </cell>
          <cell r="IO290">
            <v>0</v>
          </cell>
          <cell r="IP290" t="str">
            <v>MAT-P</v>
          </cell>
          <cell r="IQ290">
            <v>0</v>
          </cell>
          <cell r="IR290" t="str">
            <v>BIO-P</v>
          </cell>
          <cell r="IS290">
            <v>0</v>
          </cell>
          <cell r="IT290" t="str">
            <v>FIS-P</v>
          </cell>
          <cell r="IU290">
            <v>0</v>
          </cell>
          <cell r="IV290" t="str">
            <v>KIM-P</v>
          </cell>
          <cell r="IW290">
            <v>0</v>
          </cell>
          <cell r="IX290" t="str">
            <v>EKO-L</v>
          </cell>
          <cell r="IY290">
            <v>0</v>
          </cell>
          <cell r="IZ290" t="str">
            <v>JEP-L</v>
          </cell>
          <cell r="JA290">
            <v>0</v>
          </cell>
        </row>
        <row r="291">
          <cell r="Q291" t="str">
            <v/>
          </cell>
          <cell r="AB291">
            <v>288</v>
          </cell>
          <cell r="AC291">
            <v>18</v>
          </cell>
          <cell r="AD291">
            <v>3183</v>
          </cell>
          <cell r="AF291" t="str">
            <v>QORI QONAAH</v>
          </cell>
          <cell r="AG291" t="str">
            <v>P</v>
          </cell>
          <cell r="AH291" t="str">
            <v>10-TB.1</v>
          </cell>
          <cell r="AI291" t="str">
            <v>AGM</v>
          </cell>
          <cell r="AJ291">
            <v>0</v>
          </cell>
          <cell r="AK291">
            <v>0</v>
          </cell>
          <cell r="AL291">
            <v>0</v>
          </cell>
          <cell r="AM291">
            <v>0</v>
          </cell>
          <cell r="AN291">
            <v>0</v>
          </cell>
          <cell r="AO291" t="str">
            <v>PKN</v>
          </cell>
          <cell r="AP291">
            <v>0</v>
          </cell>
          <cell r="AQ291">
            <v>0</v>
          </cell>
          <cell r="AR291">
            <v>0</v>
          </cell>
          <cell r="AS291">
            <v>0</v>
          </cell>
          <cell r="AT291">
            <v>0</v>
          </cell>
          <cell r="AU291" t="str">
            <v>IND</v>
          </cell>
          <cell r="AV291">
            <v>0</v>
          </cell>
          <cell r="AW291">
            <v>0</v>
          </cell>
          <cell r="AX291">
            <v>0</v>
          </cell>
          <cell r="AY291">
            <v>0</v>
          </cell>
          <cell r="AZ291">
            <v>0</v>
          </cell>
          <cell r="BA291" t="str">
            <v>MAT</v>
          </cell>
          <cell r="BB291">
            <v>0</v>
          </cell>
          <cell r="BC291">
            <v>0</v>
          </cell>
          <cell r="BD291">
            <v>0</v>
          </cell>
          <cell r="BE291">
            <v>0</v>
          </cell>
          <cell r="BF291">
            <v>0</v>
          </cell>
          <cell r="BG291" t="str">
            <v>SEJ</v>
          </cell>
          <cell r="BH291">
            <v>0</v>
          </cell>
          <cell r="BI291">
            <v>0</v>
          </cell>
          <cell r="BJ291">
            <v>0</v>
          </cell>
          <cell r="BK291">
            <v>0</v>
          </cell>
          <cell r="BL291">
            <v>0</v>
          </cell>
          <cell r="BM291" t="str">
            <v>ING</v>
          </cell>
          <cell r="BN291">
            <v>0</v>
          </cell>
          <cell r="BO291">
            <v>0</v>
          </cell>
          <cell r="BP291">
            <v>0</v>
          </cell>
          <cell r="BQ291">
            <v>0</v>
          </cell>
          <cell r="BR291">
            <v>0</v>
          </cell>
          <cell r="BS291" t="str">
            <v>SBU</v>
          </cell>
          <cell r="BT291">
            <v>0</v>
          </cell>
          <cell r="BU291">
            <v>0</v>
          </cell>
          <cell r="BV291">
            <v>0</v>
          </cell>
          <cell r="BW291">
            <v>0</v>
          </cell>
          <cell r="BX291">
            <v>0</v>
          </cell>
          <cell r="BY291" t="str">
            <v>KWU</v>
          </cell>
          <cell r="BZ291">
            <v>0</v>
          </cell>
          <cell r="CA291">
            <v>0</v>
          </cell>
          <cell r="CB291">
            <v>0</v>
          </cell>
          <cell r="CC291">
            <v>0</v>
          </cell>
          <cell r="CD291">
            <v>0</v>
          </cell>
          <cell r="CE291" t="str">
            <v>POR</v>
          </cell>
          <cell r="CF291">
            <v>0</v>
          </cell>
          <cell r="CG291">
            <v>0</v>
          </cell>
          <cell r="CH291">
            <v>0</v>
          </cell>
          <cell r="CI291">
            <v>0</v>
          </cell>
          <cell r="CJ291">
            <v>0</v>
          </cell>
          <cell r="CK291" t="str">
            <v>JAW</v>
          </cell>
          <cell r="CL291">
            <v>0</v>
          </cell>
          <cell r="CM291">
            <v>0</v>
          </cell>
          <cell r="CN291">
            <v>0</v>
          </cell>
          <cell r="CO291">
            <v>0</v>
          </cell>
          <cell r="CP291">
            <v>0</v>
          </cell>
          <cell r="CQ291" t="str">
            <v>C11</v>
          </cell>
          <cell r="CR291">
            <v>0</v>
          </cell>
          <cell r="CS291">
            <v>0</v>
          </cell>
          <cell r="CT291">
            <v>0</v>
          </cell>
          <cell r="CU291">
            <v>0</v>
          </cell>
          <cell r="CV291">
            <v>0</v>
          </cell>
          <cell r="CW291" t="str">
            <v>C12</v>
          </cell>
          <cell r="CX291">
            <v>0</v>
          </cell>
          <cell r="CY291">
            <v>0</v>
          </cell>
          <cell r="CZ291">
            <v>0</v>
          </cell>
          <cell r="DA291">
            <v>0</v>
          </cell>
          <cell r="DB291">
            <v>0</v>
          </cell>
          <cell r="DC291" t="str">
            <v>C13</v>
          </cell>
          <cell r="DD291">
            <v>0</v>
          </cell>
          <cell r="DE291">
            <v>0</v>
          </cell>
          <cell r="DF291">
            <v>0</v>
          </cell>
          <cell r="DG291">
            <v>0</v>
          </cell>
          <cell r="DH291">
            <v>0</v>
          </cell>
          <cell r="DI291" t="str">
            <v>C21</v>
          </cell>
          <cell r="DJ291">
            <v>0</v>
          </cell>
          <cell r="DK291">
            <v>0</v>
          </cell>
          <cell r="DL291">
            <v>0</v>
          </cell>
          <cell r="DM291">
            <v>0</v>
          </cell>
          <cell r="DN291">
            <v>0</v>
          </cell>
          <cell r="DO291" t="str">
            <v>C22</v>
          </cell>
          <cell r="DP291">
            <v>0</v>
          </cell>
          <cell r="DQ291">
            <v>0</v>
          </cell>
          <cell r="DR291">
            <v>0</v>
          </cell>
          <cell r="DS291">
            <v>0</v>
          </cell>
          <cell r="DT291">
            <v>0</v>
          </cell>
          <cell r="DU291" t="str">
            <v>C23</v>
          </cell>
          <cell r="DV291">
            <v>0</v>
          </cell>
          <cell r="DW291">
            <v>0</v>
          </cell>
          <cell r="DX291">
            <v>0</v>
          </cell>
          <cell r="DY291">
            <v>0</v>
          </cell>
          <cell r="DZ291">
            <v>0</v>
          </cell>
          <cell r="EA291" t="str">
            <v>C24</v>
          </cell>
          <cell r="EB291">
            <v>0</v>
          </cell>
          <cell r="EC291">
            <v>0</v>
          </cell>
          <cell r="ED291">
            <v>0</v>
          </cell>
          <cell r="EE291">
            <v>0</v>
          </cell>
          <cell r="EF291">
            <v>0</v>
          </cell>
          <cell r="EG291" t="str">
            <v>C25</v>
          </cell>
          <cell r="EH291">
            <v>0</v>
          </cell>
          <cell r="EI291">
            <v>0</v>
          </cell>
          <cell r="EJ291">
            <v>0</v>
          </cell>
          <cell r="EK291">
            <v>0</v>
          </cell>
          <cell r="EL291">
            <v>0</v>
          </cell>
          <cell r="EM291" t="str">
            <v>C26</v>
          </cell>
          <cell r="EN291">
            <v>0</v>
          </cell>
          <cell r="EO291">
            <v>0</v>
          </cell>
          <cell r="EP291">
            <v>0</v>
          </cell>
          <cell r="EQ291">
            <v>0</v>
          </cell>
          <cell r="ER291">
            <v>0</v>
          </cell>
          <cell r="ES291" t="str">
            <v>C27</v>
          </cell>
          <cell r="ET291">
            <v>0</v>
          </cell>
          <cell r="EU291">
            <v>0</v>
          </cell>
          <cell r="EV291">
            <v>0</v>
          </cell>
          <cell r="EW291">
            <v>0</v>
          </cell>
          <cell r="EX291">
            <v>0</v>
          </cell>
          <cell r="EY291" t="str">
            <v>C31</v>
          </cell>
          <cell r="EZ291">
            <v>0</v>
          </cell>
          <cell r="FA291">
            <v>0</v>
          </cell>
          <cell r="FB291">
            <v>0</v>
          </cell>
          <cell r="FC291">
            <v>0</v>
          </cell>
          <cell r="FD291">
            <v>0</v>
          </cell>
          <cell r="FE291" t="str">
            <v>C32</v>
          </cell>
          <cell r="FF291">
            <v>0</v>
          </cell>
          <cell r="FG291">
            <v>0</v>
          </cell>
          <cell r="FH291">
            <v>0</v>
          </cell>
          <cell r="FI291">
            <v>0</v>
          </cell>
          <cell r="FJ291">
            <v>0</v>
          </cell>
          <cell r="FK291" t="str">
            <v>C33</v>
          </cell>
          <cell r="FL291">
            <v>0</v>
          </cell>
          <cell r="FM291">
            <v>0</v>
          </cell>
          <cell r="FN291">
            <v>0</v>
          </cell>
          <cell r="FO291">
            <v>0</v>
          </cell>
          <cell r="FP291">
            <v>0</v>
          </cell>
          <cell r="FQ291" t="str">
            <v>C34</v>
          </cell>
          <cell r="FR291">
            <v>0</v>
          </cell>
          <cell r="FS291">
            <v>0</v>
          </cell>
          <cell r="FT291">
            <v>0</v>
          </cell>
          <cell r="FU291">
            <v>0</v>
          </cell>
          <cell r="FV291">
            <v>0</v>
          </cell>
          <cell r="FW291" t="str">
            <v>C35</v>
          </cell>
          <cell r="FX291">
            <v>0</v>
          </cell>
          <cell r="FY291">
            <v>0</v>
          </cell>
          <cell r="FZ291">
            <v>0</v>
          </cell>
          <cell r="GA291">
            <v>0</v>
          </cell>
          <cell r="GB291">
            <v>0</v>
          </cell>
          <cell r="GC291" t="str">
            <v>C36</v>
          </cell>
          <cell r="GD291">
            <v>0</v>
          </cell>
          <cell r="GE291">
            <v>0</v>
          </cell>
          <cell r="GF291">
            <v>0</v>
          </cell>
          <cell r="GG291">
            <v>0</v>
          </cell>
          <cell r="GH291">
            <v>0</v>
          </cell>
          <cell r="GI291" t="str">
            <v>C37</v>
          </cell>
          <cell r="GJ291">
            <v>0</v>
          </cell>
          <cell r="GK291">
            <v>0</v>
          </cell>
          <cell r="GL291">
            <v>0</v>
          </cell>
          <cell r="GM291">
            <v>0</v>
          </cell>
          <cell r="GN291">
            <v>0</v>
          </cell>
          <cell r="GO291" t="str">
            <v>C38</v>
          </cell>
          <cell r="GP291">
            <v>0</v>
          </cell>
          <cell r="GQ291">
            <v>0</v>
          </cell>
          <cell r="GR291">
            <v>0</v>
          </cell>
          <cell r="GS291">
            <v>0</v>
          </cell>
          <cell r="GT291">
            <v>0</v>
          </cell>
          <cell r="GU291" t="str">
            <v>C39</v>
          </cell>
          <cell r="GV291">
            <v>0</v>
          </cell>
          <cell r="GW291">
            <v>0</v>
          </cell>
          <cell r="GX291">
            <v>0</v>
          </cell>
          <cell r="GY291">
            <v>0</v>
          </cell>
          <cell r="GZ291">
            <v>0</v>
          </cell>
          <cell r="HA291" t="str">
            <v>C310</v>
          </cell>
          <cell r="HB291">
            <v>0</v>
          </cell>
          <cell r="HG291" t="str">
            <v>C310</v>
          </cell>
          <cell r="HH291">
            <v>0</v>
          </cell>
          <cell r="HM291" t="str">
            <v/>
          </cell>
          <cell r="HN291" t="str">
            <v/>
          </cell>
          <cell r="HS291">
            <v>3183</v>
          </cell>
          <cell r="HT291" t="str">
            <v>PKN</v>
          </cell>
          <cell r="HU291">
            <v>0</v>
          </cell>
          <cell r="HV291" t="str">
            <v>IND</v>
          </cell>
          <cell r="HW291">
            <v>0</v>
          </cell>
          <cell r="HX291" t="str">
            <v>MAT-W</v>
          </cell>
          <cell r="HY291">
            <v>0</v>
          </cell>
          <cell r="HZ291" t="str">
            <v>SEJ-W</v>
          </cell>
          <cell r="IA291">
            <v>0</v>
          </cell>
          <cell r="IB291" t="str">
            <v>IGR-W</v>
          </cell>
          <cell r="IC291">
            <v>0</v>
          </cell>
          <cell r="ID291" t="str">
            <v>SBO</v>
          </cell>
          <cell r="IE291">
            <v>0</v>
          </cell>
          <cell r="IF291" t="str">
            <v>PJO</v>
          </cell>
          <cell r="IG291">
            <v>0</v>
          </cell>
          <cell r="IH291" t="str">
            <v>PRA</v>
          </cell>
          <cell r="II291">
            <v>0</v>
          </cell>
          <cell r="IJ291" t="str">
            <v>JAW</v>
          </cell>
          <cell r="IK291">
            <v>0</v>
          </cell>
          <cell r="IL291" t="str">
            <v>ARB</v>
          </cell>
          <cell r="IM291">
            <v>0</v>
          </cell>
          <cell r="IN291" t="str">
            <v>PKM</v>
          </cell>
          <cell r="IO291">
            <v>0</v>
          </cell>
          <cell r="IP291" t="str">
            <v>MAT-P</v>
          </cell>
          <cell r="IQ291">
            <v>0</v>
          </cell>
          <cell r="IR291" t="str">
            <v>BIO-P</v>
          </cell>
          <cell r="IS291">
            <v>0</v>
          </cell>
          <cell r="IT291" t="str">
            <v>FIS-P</v>
          </cell>
          <cell r="IU291">
            <v>0</v>
          </cell>
          <cell r="IV291" t="str">
            <v>KIM-P</v>
          </cell>
          <cell r="IW291">
            <v>0</v>
          </cell>
          <cell r="IX291" t="str">
            <v>EKO-L</v>
          </cell>
          <cell r="IY291">
            <v>0</v>
          </cell>
          <cell r="IZ291" t="str">
            <v>JEP-L</v>
          </cell>
          <cell r="JA291">
            <v>0</v>
          </cell>
        </row>
        <row r="292">
          <cell r="Q292" t="str">
            <v/>
          </cell>
          <cell r="AB292">
            <v>289</v>
          </cell>
          <cell r="AC292">
            <v>19</v>
          </cell>
          <cell r="AD292">
            <v>3184</v>
          </cell>
          <cell r="AE292" t="str">
            <v>0018196601</v>
          </cell>
          <cell r="AF292" t="str">
            <v>RIMA AZIZA</v>
          </cell>
          <cell r="AG292" t="str">
            <v>P</v>
          </cell>
          <cell r="AH292" t="str">
            <v>10-TB.1</v>
          </cell>
          <cell r="AI292" t="str">
            <v>AGM</v>
          </cell>
          <cell r="AJ292">
            <v>0</v>
          </cell>
          <cell r="AK292">
            <v>0</v>
          </cell>
          <cell r="AL292">
            <v>0</v>
          </cell>
          <cell r="AM292">
            <v>0</v>
          </cell>
          <cell r="AN292">
            <v>0</v>
          </cell>
          <cell r="AO292" t="str">
            <v>PKN</v>
          </cell>
          <cell r="AP292">
            <v>0</v>
          </cell>
          <cell r="AQ292">
            <v>0</v>
          </cell>
          <cell r="AR292">
            <v>0</v>
          </cell>
          <cell r="AS292">
            <v>0</v>
          </cell>
          <cell r="AT292">
            <v>0</v>
          </cell>
          <cell r="AU292" t="str">
            <v>IND</v>
          </cell>
          <cell r="AV292">
            <v>0</v>
          </cell>
          <cell r="AW292">
            <v>0</v>
          </cell>
          <cell r="AX292">
            <v>0</v>
          </cell>
          <cell r="AY292">
            <v>0</v>
          </cell>
          <cell r="AZ292">
            <v>0</v>
          </cell>
          <cell r="BA292" t="str">
            <v>MAT</v>
          </cell>
          <cell r="BB292">
            <v>0</v>
          </cell>
          <cell r="BC292">
            <v>0</v>
          </cell>
          <cell r="BD292">
            <v>0</v>
          </cell>
          <cell r="BE292">
            <v>0</v>
          </cell>
          <cell r="BF292">
            <v>0</v>
          </cell>
          <cell r="BG292" t="str">
            <v>SEJ</v>
          </cell>
          <cell r="BH292">
            <v>0</v>
          </cell>
          <cell r="BI292">
            <v>0</v>
          </cell>
          <cell r="BJ292">
            <v>0</v>
          </cell>
          <cell r="BK292">
            <v>0</v>
          </cell>
          <cell r="BL292">
            <v>0</v>
          </cell>
          <cell r="BM292" t="str">
            <v>ING</v>
          </cell>
          <cell r="BN292">
            <v>0</v>
          </cell>
          <cell r="BO292">
            <v>0</v>
          </cell>
          <cell r="BP292">
            <v>0</v>
          </cell>
          <cell r="BQ292">
            <v>0</v>
          </cell>
          <cell r="BR292">
            <v>0</v>
          </cell>
          <cell r="BS292" t="str">
            <v>SBU</v>
          </cell>
          <cell r="BT292">
            <v>0</v>
          </cell>
          <cell r="BU292">
            <v>0</v>
          </cell>
          <cell r="BV292">
            <v>0</v>
          </cell>
          <cell r="BW292">
            <v>0</v>
          </cell>
          <cell r="BX292">
            <v>0</v>
          </cell>
          <cell r="BY292" t="str">
            <v>KWU</v>
          </cell>
          <cell r="BZ292">
            <v>0</v>
          </cell>
          <cell r="CA292">
            <v>0</v>
          </cell>
          <cell r="CB292">
            <v>0</v>
          </cell>
          <cell r="CC292">
            <v>0</v>
          </cell>
          <cell r="CD292">
            <v>0</v>
          </cell>
          <cell r="CE292" t="str">
            <v>POR</v>
          </cell>
          <cell r="CF292">
            <v>0</v>
          </cell>
          <cell r="CG292">
            <v>0</v>
          </cell>
          <cell r="CH292">
            <v>0</v>
          </cell>
          <cell r="CI292">
            <v>0</v>
          </cell>
          <cell r="CJ292">
            <v>0</v>
          </cell>
          <cell r="CK292" t="str">
            <v>JAW</v>
          </cell>
          <cell r="CL292">
            <v>0</v>
          </cell>
          <cell r="CM292">
            <v>0</v>
          </cell>
          <cell r="CN292">
            <v>0</v>
          </cell>
          <cell r="CO292">
            <v>0</v>
          </cell>
          <cell r="CP292">
            <v>0</v>
          </cell>
          <cell r="CQ292" t="str">
            <v>C11</v>
          </cell>
          <cell r="CR292">
            <v>0</v>
          </cell>
          <cell r="CS292">
            <v>0</v>
          </cell>
          <cell r="CT292">
            <v>0</v>
          </cell>
          <cell r="CU292">
            <v>0</v>
          </cell>
          <cell r="CV292">
            <v>0</v>
          </cell>
          <cell r="CW292" t="str">
            <v>C12</v>
          </cell>
          <cell r="CX292">
            <v>0</v>
          </cell>
          <cell r="CY292">
            <v>0</v>
          </cell>
          <cell r="CZ292">
            <v>0</v>
          </cell>
          <cell r="DA292">
            <v>0</v>
          </cell>
          <cell r="DB292">
            <v>0</v>
          </cell>
          <cell r="DC292" t="str">
            <v>C13</v>
          </cell>
          <cell r="DD292">
            <v>0</v>
          </cell>
          <cell r="DE292">
            <v>0</v>
          </cell>
          <cell r="DF292">
            <v>0</v>
          </cell>
          <cell r="DG292">
            <v>0</v>
          </cell>
          <cell r="DH292">
            <v>0</v>
          </cell>
          <cell r="DI292" t="str">
            <v>C21</v>
          </cell>
          <cell r="DJ292">
            <v>0</v>
          </cell>
          <cell r="DK292">
            <v>0</v>
          </cell>
          <cell r="DL292">
            <v>0</v>
          </cell>
          <cell r="DM292">
            <v>0</v>
          </cell>
          <cell r="DN292">
            <v>0</v>
          </cell>
          <cell r="DO292" t="str">
            <v>C22</v>
          </cell>
          <cell r="DP292">
            <v>0</v>
          </cell>
          <cell r="DQ292">
            <v>0</v>
          </cell>
          <cell r="DR292">
            <v>0</v>
          </cell>
          <cell r="DS292">
            <v>0</v>
          </cell>
          <cell r="DT292">
            <v>0</v>
          </cell>
          <cell r="DU292" t="str">
            <v>C23</v>
          </cell>
          <cell r="DV292">
            <v>0</v>
          </cell>
          <cell r="DW292">
            <v>0</v>
          </cell>
          <cell r="DX292">
            <v>0</v>
          </cell>
          <cell r="DY292">
            <v>0</v>
          </cell>
          <cell r="DZ292">
            <v>0</v>
          </cell>
          <cell r="EA292" t="str">
            <v>C24</v>
          </cell>
          <cell r="EB292">
            <v>0</v>
          </cell>
          <cell r="EC292">
            <v>0</v>
          </cell>
          <cell r="ED292">
            <v>0</v>
          </cell>
          <cell r="EE292">
            <v>0</v>
          </cell>
          <cell r="EF292">
            <v>0</v>
          </cell>
          <cell r="EG292" t="str">
            <v>C25</v>
          </cell>
          <cell r="EH292">
            <v>0</v>
          </cell>
          <cell r="EI292">
            <v>0</v>
          </cell>
          <cell r="EJ292">
            <v>0</v>
          </cell>
          <cell r="EK292">
            <v>0</v>
          </cell>
          <cell r="EL292">
            <v>0</v>
          </cell>
          <cell r="EM292" t="str">
            <v>C26</v>
          </cell>
          <cell r="EN292">
            <v>0</v>
          </cell>
          <cell r="EO292">
            <v>0</v>
          </cell>
          <cell r="EP292">
            <v>0</v>
          </cell>
          <cell r="EQ292">
            <v>0</v>
          </cell>
          <cell r="ER292">
            <v>0</v>
          </cell>
          <cell r="ES292" t="str">
            <v>C27</v>
          </cell>
          <cell r="ET292">
            <v>0</v>
          </cell>
          <cell r="EU292">
            <v>0</v>
          </cell>
          <cell r="EV292">
            <v>0</v>
          </cell>
          <cell r="EW292">
            <v>0</v>
          </cell>
          <cell r="EX292">
            <v>0</v>
          </cell>
          <cell r="EY292" t="str">
            <v>C31</v>
          </cell>
          <cell r="EZ292">
            <v>0</v>
          </cell>
          <cell r="FA292">
            <v>0</v>
          </cell>
          <cell r="FB292">
            <v>0</v>
          </cell>
          <cell r="FC292">
            <v>0</v>
          </cell>
          <cell r="FD292">
            <v>0</v>
          </cell>
          <cell r="FE292" t="str">
            <v>C32</v>
          </cell>
          <cell r="FF292">
            <v>0</v>
          </cell>
          <cell r="FG292">
            <v>0</v>
          </cell>
          <cell r="FH292">
            <v>0</v>
          </cell>
          <cell r="FI292">
            <v>0</v>
          </cell>
          <cell r="FJ292">
            <v>0</v>
          </cell>
          <cell r="FK292" t="str">
            <v>C33</v>
          </cell>
          <cell r="FL292">
            <v>0</v>
          </cell>
          <cell r="FM292">
            <v>0</v>
          </cell>
          <cell r="FN292">
            <v>0</v>
          </cell>
          <cell r="FO292">
            <v>0</v>
          </cell>
          <cell r="FP292">
            <v>0</v>
          </cell>
          <cell r="FQ292" t="str">
            <v>C34</v>
          </cell>
          <cell r="FR292">
            <v>0</v>
          </cell>
          <cell r="FS292">
            <v>0</v>
          </cell>
          <cell r="FT292">
            <v>0</v>
          </cell>
          <cell r="FU292">
            <v>0</v>
          </cell>
          <cell r="FV292">
            <v>0</v>
          </cell>
          <cell r="FW292" t="str">
            <v>C35</v>
          </cell>
          <cell r="FX292">
            <v>0</v>
          </cell>
          <cell r="FY292">
            <v>0</v>
          </cell>
          <cell r="FZ292">
            <v>0</v>
          </cell>
          <cell r="GA292">
            <v>0</v>
          </cell>
          <cell r="GB292">
            <v>0</v>
          </cell>
          <cell r="GC292" t="str">
            <v>C36</v>
          </cell>
          <cell r="GD292">
            <v>0</v>
          </cell>
          <cell r="GE292">
            <v>0</v>
          </cell>
          <cell r="GF292">
            <v>0</v>
          </cell>
          <cell r="GG292">
            <v>0</v>
          </cell>
          <cell r="GH292">
            <v>0</v>
          </cell>
          <cell r="GI292" t="str">
            <v>C37</v>
          </cell>
          <cell r="GJ292">
            <v>0</v>
          </cell>
          <cell r="GK292">
            <v>0</v>
          </cell>
          <cell r="GL292">
            <v>0</v>
          </cell>
          <cell r="GM292">
            <v>0</v>
          </cell>
          <cell r="GN292">
            <v>0</v>
          </cell>
          <cell r="GO292" t="str">
            <v>C38</v>
          </cell>
          <cell r="GP292">
            <v>0</v>
          </cell>
          <cell r="GQ292">
            <v>0</v>
          </cell>
          <cell r="GR292">
            <v>0</v>
          </cell>
          <cell r="GS292">
            <v>0</v>
          </cell>
          <cell r="GT292">
            <v>0</v>
          </cell>
          <cell r="GU292" t="str">
            <v>C39</v>
          </cell>
          <cell r="GV292">
            <v>0</v>
          </cell>
          <cell r="GW292">
            <v>0</v>
          </cell>
          <cell r="GX292">
            <v>0</v>
          </cell>
          <cell r="GY292">
            <v>0</v>
          </cell>
          <cell r="GZ292">
            <v>0</v>
          </cell>
          <cell r="HA292" t="str">
            <v>C310</v>
          </cell>
          <cell r="HB292">
            <v>0</v>
          </cell>
          <cell r="HG292" t="str">
            <v>C310</v>
          </cell>
          <cell r="HH292">
            <v>0</v>
          </cell>
          <cell r="HM292" t="str">
            <v/>
          </cell>
          <cell r="HN292" t="str">
            <v/>
          </cell>
          <cell r="HS292">
            <v>3184</v>
          </cell>
          <cell r="HT292" t="str">
            <v>PKN</v>
          </cell>
          <cell r="HU292">
            <v>0</v>
          </cell>
          <cell r="HV292" t="str">
            <v>IND</v>
          </cell>
          <cell r="HW292">
            <v>0</v>
          </cell>
          <cell r="HX292" t="str">
            <v>MAT-W</v>
          </cell>
          <cell r="HY292">
            <v>0</v>
          </cell>
          <cell r="HZ292" t="str">
            <v>SEJ-W</v>
          </cell>
          <cell r="IA292">
            <v>0</v>
          </cell>
          <cell r="IB292" t="str">
            <v>IGR-W</v>
          </cell>
          <cell r="IC292">
            <v>0</v>
          </cell>
          <cell r="ID292" t="str">
            <v>SBO</v>
          </cell>
          <cell r="IE292">
            <v>0</v>
          </cell>
          <cell r="IF292" t="str">
            <v>PJO</v>
          </cell>
          <cell r="IG292">
            <v>0</v>
          </cell>
          <cell r="IH292" t="str">
            <v>PRA</v>
          </cell>
          <cell r="II292">
            <v>0</v>
          </cell>
          <cell r="IJ292" t="str">
            <v>JAW</v>
          </cell>
          <cell r="IK292">
            <v>0</v>
          </cell>
          <cell r="IL292" t="str">
            <v>ARB</v>
          </cell>
          <cell r="IM292">
            <v>0</v>
          </cell>
          <cell r="IN292" t="str">
            <v>PKM</v>
          </cell>
          <cell r="IO292">
            <v>0</v>
          </cell>
          <cell r="IP292" t="str">
            <v>MAT-P</v>
          </cell>
          <cell r="IQ292">
            <v>0</v>
          </cell>
          <cell r="IR292" t="str">
            <v>BIO-P</v>
          </cell>
          <cell r="IS292">
            <v>0</v>
          </cell>
          <cell r="IT292" t="str">
            <v>FIS-P</v>
          </cell>
          <cell r="IU292">
            <v>0</v>
          </cell>
          <cell r="IV292" t="str">
            <v>KIM-P</v>
          </cell>
          <cell r="IW292">
            <v>0</v>
          </cell>
          <cell r="IX292" t="str">
            <v>EKO-L</v>
          </cell>
          <cell r="IY292">
            <v>0</v>
          </cell>
          <cell r="IZ292" t="str">
            <v>JEP-L</v>
          </cell>
          <cell r="JA292">
            <v>0</v>
          </cell>
        </row>
        <row r="293">
          <cell r="Q293" t="str">
            <v/>
          </cell>
          <cell r="AB293">
            <v>290</v>
          </cell>
          <cell r="AC293">
            <v>20</v>
          </cell>
          <cell r="AD293">
            <v>3185</v>
          </cell>
          <cell r="AE293" t="str">
            <v>0002800631</v>
          </cell>
          <cell r="AF293" t="str">
            <v>RINA ARIYANI</v>
          </cell>
          <cell r="AG293" t="str">
            <v>P</v>
          </cell>
          <cell r="AH293" t="str">
            <v>10-TB.1</v>
          </cell>
          <cell r="AI293" t="str">
            <v>AGM</v>
          </cell>
          <cell r="AJ293">
            <v>0</v>
          </cell>
          <cell r="AK293">
            <v>0</v>
          </cell>
          <cell r="AL293">
            <v>0</v>
          </cell>
          <cell r="AM293">
            <v>0</v>
          </cell>
          <cell r="AN293">
            <v>0</v>
          </cell>
          <cell r="AO293" t="str">
            <v>PKN</v>
          </cell>
          <cell r="AP293">
            <v>0</v>
          </cell>
          <cell r="AQ293">
            <v>0</v>
          </cell>
          <cell r="AR293">
            <v>0</v>
          </cell>
          <cell r="AS293">
            <v>0</v>
          </cell>
          <cell r="AT293">
            <v>0</v>
          </cell>
          <cell r="AU293" t="str">
            <v>IND</v>
          </cell>
          <cell r="AV293">
            <v>0</v>
          </cell>
          <cell r="AW293">
            <v>0</v>
          </cell>
          <cell r="AX293">
            <v>0</v>
          </cell>
          <cell r="AY293">
            <v>0</v>
          </cell>
          <cell r="AZ293">
            <v>0</v>
          </cell>
          <cell r="BA293" t="str">
            <v>MAT</v>
          </cell>
          <cell r="BB293">
            <v>0</v>
          </cell>
          <cell r="BC293">
            <v>0</v>
          </cell>
          <cell r="BD293">
            <v>0</v>
          </cell>
          <cell r="BE293">
            <v>0</v>
          </cell>
          <cell r="BF293">
            <v>0</v>
          </cell>
          <cell r="BG293" t="str">
            <v>SEJ</v>
          </cell>
          <cell r="BH293">
            <v>0</v>
          </cell>
          <cell r="BI293">
            <v>0</v>
          </cell>
          <cell r="BJ293">
            <v>0</v>
          </cell>
          <cell r="BK293">
            <v>0</v>
          </cell>
          <cell r="BL293">
            <v>0</v>
          </cell>
          <cell r="BM293" t="str">
            <v>ING</v>
          </cell>
          <cell r="BN293">
            <v>0</v>
          </cell>
          <cell r="BO293">
            <v>0</v>
          </cell>
          <cell r="BP293">
            <v>0</v>
          </cell>
          <cell r="BQ293">
            <v>0</v>
          </cell>
          <cell r="BR293">
            <v>0</v>
          </cell>
          <cell r="BS293" t="str">
            <v>SBU</v>
          </cell>
          <cell r="BT293">
            <v>0</v>
          </cell>
          <cell r="BU293">
            <v>0</v>
          </cell>
          <cell r="BV293">
            <v>0</v>
          </cell>
          <cell r="BW293">
            <v>0</v>
          </cell>
          <cell r="BX293">
            <v>0</v>
          </cell>
          <cell r="BY293" t="str">
            <v>KWU</v>
          </cell>
          <cell r="BZ293">
            <v>0</v>
          </cell>
          <cell r="CA293">
            <v>0</v>
          </cell>
          <cell r="CB293">
            <v>0</v>
          </cell>
          <cell r="CC293">
            <v>0</v>
          </cell>
          <cell r="CD293">
            <v>0</v>
          </cell>
          <cell r="CE293" t="str">
            <v>POR</v>
          </cell>
          <cell r="CF293">
            <v>0</v>
          </cell>
          <cell r="CG293">
            <v>0</v>
          </cell>
          <cell r="CH293">
            <v>0</v>
          </cell>
          <cell r="CI293">
            <v>0</v>
          </cell>
          <cell r="CJ293">
            <v>0</v>
          </cell>
          <cell r="CK293" t="str">
            <v>JAW</v>
          </cell>
          <cell r="CL293">
            <v>0</v>
          </cell>
          <cell r="CM293">
            <v>0</v>
          </cell>
          <cell r="CN293">
            <v>0</v>
          </cell>
          <cell r="CO293">
            <v>0</v>
          </cell>
          <cell r="CP293">
            <v>0</v>
          </cell>
          <cell r="CQ293" t="str">
            <v>C11</v>
          </cell>
          <cell r="CR293">
            <v>0</v>
          </cell>
          <cell r="CS293">
            <v>0</v>
          </cell>
          <cell r="CT293">
            <v>0</v>
          </cell>
          <cell r="CU293">
            <v>0</v>
          </cell>
          <cell r="CV293">
            <v>0</v>
          </cell>
          <cell r="CW293" t="str">
            <v>C12</v>
          </cell>
          <cell r="CX293">
            <v>0</v>
          </cell>
          <cell r="CY293">
            <v>0</v>
          </cell>
          <cell r="CZ293">
            <v>0</v>
          </cell>
          <cell r="DA293">
            <v>0</v>
          </cell>
          <cell r="DB293">
            <v>0</v>
          </cell>
          <cell r="DC293" t="str">
            <v>C13</v>
          </cell>
          <cell r="DD293">
            <v>0</v>
          </cell>
          <cell r="DE293">
            <v>0</v>
          </cell>
          <cell r="DF293">
            <v>0</v>
          </cell>
          <cell r="DG293">
            <v>0</v>
          </cell>
          <cell r="DH293">
            <v>0</v>
          </cell>
          <cell r="DI293" t="str">
            <v>C21</v>
          </cell>
          <cell r="DJ293">
            <v>0</v>
          </cell>
          <cell r="DK293">
            <v>0</v>
          </cell>
          <cell r="DL293">
            <v>0</v>
          </cell>
          <cell r="DM293">
            <v>0</v>
          </cell>
          <cell r="DN293">
            <v>0</v>
          </cell>
          <cell r="DO293" t="str">
            <v>C22</v>
          </cell>
          <cell r="DP293">
            <v>0</v>
          </cell>
          <cell r="DQ293">
            <v>0</v>
          </cell>
          <cell r="DR293">
            <v>0</v>
          </cell>
          <cell r="DS293">
            <v>0</v>
          </cell>
          <cell r="DT293">
            <v>0</v>
          </cell>
          <cell r="DU293" t="str">
            <v>C23</v>
          </cell>
          <cell r="DV293">
            <v>0</v>
          </cell>
          <cell r="DW293">
            <v>0</v>
          </cell>
          <cell r="DX293">
            <v>0</v>
          </cell>
          <cell r="DY293">
            <v>0</v>
          </cell>
          <cell r="DZ293">
            <v>0</v>
          </cell>
          <cell r="EA293" t="str">
            <v>C24</v>
          </cell>
          <cell r="EB293">
            <v>0</v>
          </cell>
          <cell r="EC293">
            <v>0</v>
          </cell>
          <cell r="ED293">
            <v>0</v>
          </cell>
          <cell r="EE293">
            <v>0</v>
          </cell>
          <cell r="EF293">
            <v>0</v>
          </cell>
          <cell r="EG293" t="str">
            <v>C25</v>
          </cell>
          <cell r="EH293">
            <v>0</v>
          </cell>
          <cell r="EI293">
            <v>0</v>
          </cell>
          <cell r="EJ293">
            <v>0</v>
          </cell>
          <cell r="EK293">
            <v>0</v>
          </cell>
          <cell r="EL293">
            <v>0</v>
          </cell>
          <cell r="EM293" t="str">
            <v>C26</v>
          </cell>
          <cell r="EN293">
            <v>0</v>
          </cell>
          <cell r="EO293">
            <v>0</v>
          </cell>
          <cell r="EP293">
            <v>0</v>
          </cell>
          <cell r="EQ293">
            <v>0</v>
          </cell>
          <cell r="ER293">
            <v>0</v>
          </cell>
          <cell r="ES293" t="str">
            <v>C27</v>
          </cell>
          <cell r="ET293">
            <v>0</v>
          </cell>
          <cell r="EU293">
            <v>0</v>
          </cell>
          <cell r="EV293">
            <v>0</v>
          </cell>
          <cell r="EW293">
            <v>0</v>
          </cell>
          <cell r="EX293">
            <v>0</v>
          </cell>
          <cell r="EY293" t="str">
            <v>C31</v>
          </cell>
          <cell r="EZ293">
            <v>0</v>
          </cell>
          <cell r="FA293">
            <v>0</v>
          </cell>
          <cell r="FB293">
            <v>0</v>
          </cell>
          <cell r="FC293">
            <v>0</v>
          </cell>
          <cell r="FD293">
            <v>0</v>
          </cell>
          <cell r="FE293" t="str">
            <v>C32</v>
          </cell>
          <cell r="FF293">
            <v>0</v>
          </cell>
          <cell r="FG293">
            <v>0</v>
          </cell>
          <cell r="FH293">
            <v>0</v>
          </cell>
          <cell r="FI293">
            <v>0</v>
          </cell>
          <cell r="FJ293">
            <v>0</v>
          </cell>
          <cell r="FK293" t="str">
            <v>C33</v>
          </cell>
          <cell r="FL293">
            <v>0</v>
          </cell>
          <cell r="FM293">
            <v>0</v>
          </cell>
          <cell r="FN293">
            <v>0</v>
          </cell>
          <cell r="FO293">
            <v>0</v>
          </cell>
          <cell r="FP293">
            <v>0</v>
          </cell>
          <cell r="FQ293" t="str">
            <v>C34</v>
          </cell>
          <cell r="FR293">
            <v>0</v>
          </cell>
          <cell r="FS293">
            <v>0</v>
          </cell>
          <cell r="FT293">
            <v>0</v>
          </cell>
          <cell r="FU293">
            <v>0</v>
          </cell>
          <cell r="FV293">
            <v>0</v>
          </cell>
          <cell r="FW293" t="str">
            <v>C35</v>
          </cell>
          <cell r="FX293">
            <v>0</v>
          </cell>
          <cell r="FY293">
            <v>0</v>
          </cell>
          <cell r="FZ293">
            <v>0</v>
          </cell>
          <cell r="GA293">
            <v>0</v>
          </cell>
          <cell r="GB293">
            <v>0</v>
          </cell>
          <cell r="GC293" t="str">
            <v>C36</v>
          </cell>
          <cell r="GD293">
            <v>0</v>
          </cell>
          <cell r="GE293">
            <v>0</v>
          </cell>
          <cell r="GF293">
            <v>0</v>
          </cell>
          <cell r="GG293">
            <v>0</v>
          </cell>
          <cell r="GH293">
            <v>0</v>
          </cell>
          <cell r="GI293" t="str">
            <v>C37</v>
          </cell>
          <cell r="GJ293">
            <v>0</v>
          </cell>
          <cell r="GK293">
            <v>0</v>
          </cell>
          <cell r="GL293">
            <v>0</v>
          </cell>
          <cell r="GM293">
            <v>0</v>
          </cell>
          <cell r="GN293">
            <v>0</v>
          </cell>
          <cell r="GO293" t="str">
            <v>C38</v>
          </cell>
          <cell r="GP293">
            <v>0</v>
          </cell>
          <cell r="GQ293">
            <v>0</v>
          </cell>
          <cell r="GR293">
            <v>0</v>
          </cell>
          <cell r="GS293">
            <v>0</v>
          </cell>
          <cell r="GT293">
            <v>0</v>
          </cell>
          <cell r="GU293" t="str">
            <v>C39</v>
          </cell>
          <cell r="GV293">
            <v>0</v>
          </cell>
          <cell r="GW293">
            <v>0</v>
          </cell>
          <cell r="GX293">
            <v>0</v>
          </cell>
          <cell r="GY293">
            <v>0</v>
          </cell>
          <cell r="GZ293">
            <v>0</v>
          </cell>
          <cell r="HA293" t="str">
            <v>C310</v>
          </cell>
          <cell r="HB293">
            <v>0</v>
          </cell>
          <cell r="HG293" t="str">
            <v>C310</v>
          </cell>
          <cell r="HH293">
            <v>0</v>
          </cell>
          <cell r="HM293" t="str">
            <v/>
          </cell>
          <cell r="HN293" t="str">
            <v/>
          </cell>
          <cell r="HS293">
            <v>3185</v>
          </cell>
          <cell r="HT293" t="str">
            <v>PKN</v>
          </cell>
          <cell r="HU293">
            <v>0</v>
          </cell>
          <cell r="HV293" t="str">
            <v>IND</v>
          </cell>
          <cell r="HW293">
            <v>0</v>
          </cell>
          <cell r="HX293" t="str">
            <v>MAT-W</v>
          </cell>
          <cell r="HY293">
            <v>0</v>
          </cell>
          <cell r="HZ293" t="str">
            <v>SEJ-W</v>
          </cell>
          <cell r="IA293">
            <v>0</v>
          </cell>
          <cell r="IB293" t="str">
            <v>IGR-W</v>
          </cell>
          <cell r="IC293">
            <v>0</v>
          </cell>
          <cell r="ID293" t="str">
            <v>SBO</v>
          </cell>
          <cell r="IE293">
            <v>0</v>
          </cell>
          <cell r="IF293" t="str">
            <v>PJO</v>
          </cell>
          <cell r="IG293">
            <v>0</v>
          </cell>
          <cell r="IH293" t="str">
            <v>PRA</v>
          </cell>
          <cell r="II293">
            <v>0</v>
          </cell>
          <cell r="IJ293" t="str">
            <v>JAW</v>
          </cell>
          <cell r="IK293">
            <v>0</v>
          </cell>
          <cell r="IL293" t="str">
            <v>ARB</v>
          </cell>
          <cell r="IM293">
            <v>0</v>
          </cell>
          <cell r="IN293" t="str">
            <v>PKM</v>
          </cell>
          <cell r="IO293">
            <v>0</v>
          </cell>
          <cell r="IP293" t="str">
            <v>MAT-P</v>
          </cell>
          <cell r="IQ293">
            <v>0</v>
          </cell>
          <cell r="IR293" t="str">
            <v>BIO-P</v>
          </cell>
          <cell r="IS293">
            <v>0</v>
          </cell>
          <cell r="IT293" t="str">
            <v>FIS-P</v>
          </cell>
          <cell r="IU293">
            <v>0</v>
          </cell>
          <cell r="IV293" t="str">
            <v>KIM-P</v>
          </cell>
          <cell r="IW293">
            <v>0</v>
          </cell>
          <cell r="IX293" t="str">
            <v>EKO-L</v>
          </cell>
          <cell r="IY293">
            <v>0</v>
          </cell>
          <cell r="IZ293" t="str">
            <v>JEP-L</v>
          </cell>
          <cell r="JA293">
            <v>0</v>
          </cell>
        </row>
        <row r="294">
          <cell r="Q294" t="str">
            <v/>
          </cell>
          <cell r="AB294">
            <v>291</v>
          </cell>
          <cell r="AC294">
            <v>21</v>
          </cell>
          <cell r="AD294">
            <v>3187</v>
          </cell>
          <cell r="AE294" t="str">
            <v>0002800628</v>
          </cell>
          <cell r="AF294" t="str">
            <v>RISTA WAHYUNING LESTARI</v>
          </cell>
          <cell r="AG294" t="str">
            <v>P</v>
          </cell>
          <cell r="AH294" t="str">
            <v>10-TB.1</v>
          </cell>
          <cell r="AI294" t="str">
            <v>AGM</v>
          </cell>
          <cell r="AJ294">
            <v>0</v>
          </cell>
          <cell r="AK294">
            <v>0</v>
          </cell>
          <cell r="AL294">
            <v>0</v>
          </cell>
          <cell r="AM294">
            <v>0</v>
          </cell>
          <cell r="AN294">
            <v>0</v>
          </cell>
          <cell r="AO294" t="str">
            <v>PKN</v>
          </cell>
          <cell r="AP294">
            <v>0</v>
          </cell>
          <cell r="AQ294">
            <v>0</v>
          </cell>
          <cell r="AR294">
            <v>0</v>
          </cell>
          <cell r="AS294">
            <v>0</v>
          </cell>
          <cell r="AT294">
            <v>0</v>
          </cell>
          <cell r="AU294" t="str">
            <v>IND</v>
          </cell>
          <cell r="AV294">
            <v>0</v>
          </cell>
          <cell r="AW294">
            <v>0</v>
          </cell>
          <cell r="AX294">
            <v>0</v>
          </cell>
          <cell r="AY294">
            <v>0</v>
          </cell>
          <cell r="AZ294">
            <v>0</v>
          </cell>
          <cell r="BA294" t="str">
            <v>MAT</v>
          </cell>
          <cell r="BB294">
            <v>0</v>
          </cell>
          <cell r="BC294">
            <v>0</v>
          </cell>
          <cell r="BD294">
            <v>0</v>
          </cell>
          <cell r="BE294">
            <v>0</v>
          </cell>
          <cell r="BF294">
            <v>0</v>
          </cell>
          <cell r="BG294" t="str">
            <v>SEJ</v>
          </cell>
          <cell r="BH294">
            <v>0</v>
          </cell>
          <cell r="BI294">
            <v>0</v>
          </cell>
          <cell r="BJ294">
            <v>0</v>
          </cell>
          <cell r="BK294">
            <v>0</v>
          </cell>
          <cell r="BL294">
            <v>0</v>
          </cell>
          <cell r="BM294" t="str">
            <v>ING</v>
          </cell>
          <cell r="BN294">
            <v>0</v>
          </cell>
          <cell r="BO294">
            <v>0</v>
          </cell>
          <cell r="BP294">
            <v>0</v>
          </cell>
          <cell r="BQ294">
            <v>0</v>
          </cell>
          <cell r="BR294">
            <v>0</v>
          </cell>
          <cell r="BS294" t="str">
            <v>SBU</v>
          </cell>
          <cell r="BT294">
            <v>0</v>
          </cell>
          <cell r="BU294">
            <v>0</v>
          </cell>
          <cell r="BV294">
            <v>0</v>
          </cell>
          <cell r="BW294">
            <v>0</v>
          </cell>
          <cell r="BX294">
            <v>0</v>
          </cell>
          <cell r="BY294" t="str">
            <v>KWU</v>
          </cell>
          <cell r="BZ294">
            <v>0</v>
          </cell>
          <cell r="CA294">
            <v>0</v>
          </cell>
          <cell r="CB294">
            <v>0</v>
          </cell>
          <cell r="CC294">
            <v>0</v>
          </cell>
          <cell r="CD294">
            <v>0</v>
          </cell>
          <cell r="CE294" t="str">
            <v>POR</v>
          </cell>
          <cell r="CF294">
            <v>0</v>
          </cell>
          <cell r="CG294">
            <v>0</v>
          </cell>
          <cell r="CH294">
            <v>0</v>
          </cell>
          <cell r="CI294">
            <v>0</v>
          </cell>
          <cell r="CJ294">
            <v>0</v>
          </cell>
          <cell r="CK294" t="str">
            <v>JAW</v>
          </cell>
          <cell r="CL294">
            <v>0</v>
          </cell>
          <cell r="CM294">
            <v>0</v>
          </cell>
          <cell r="CN294">
            <v>0</v>
          </cell>
          <cell r="CO294">
            <v>0</v>
          </cell>
          <cell r="CP294">
            <v>0</v>
          </cell>
          <cell r="CQ294" t="str">
            <v>C11</v>
          </cell>
          <cell r="CR294">
            <v>0</v>
          </cell>
          <cell r="CS294">
            <v>0</v>
          </cell>
          <cell r="CT294">
            <v>0</v>
          </cell>
          <cell r="CU294">
            <v>0</v>
          </cell>
          <cell r="CV294">
            <v>0</v>
          </cell>
          <cell r="CW294" t="str">
            <v>C12</v>
          </cell>
          <cell r="CX294">
            <v>0</v>
          </cell>
          <cell r="CY294">
            <v>0</v>
          </cell>
          <cell r="CZ294">
            <v>0</v>
          </cell>
          <cell r="DA294">
            <v>0</v>
          </cell>
          <cell r="DB294">
            <v>0</v>
          </cell>
          <cell r="DC294" t="str">
            <v>C13</v>
          </cell>
          <cell r="DD294">
            <v>0</v>
          </cell>
          <cell r="DE294">
            <v>0</v>
          </cell>
          <cell r="DF294">
            <v>0</v>
          </cell>
          <cell r="DG294">
            <v>0</v>
          </cell>
          <cell r="DH294">
            <v>0</v>
          </cell>
          <cell r="DI294" t="str">
            <v>C21</v>
          </cell>
          <cell r="DJ294">
            <v>0</v>
          </cell>
          <cell r="DK294">
            <v>0</v>
          </cell>
          <cell r="DL294">
            <v>0</v>
          </cell>
          <cell r="DM294">
            <v>0</v>
          </cell>
          <cell r="DN294">
            <v>0</v>
          </cell>
          <cell r="DO294" t="str">
            <v>C22</v>
          </cell>
          <cell r="DP294">
            <v>0</v>
          </cell>
          <cell r="DQ294">
            <v>0</v>
          </cell>
          <cell r="DR294">
            <v>0</v>
          </cell>
          <cell r="DS294">
            <v>0</v>
          </cell>
          <cell r="DT294">
            <v>0</v>
          </cell>
          <cell r="DU294" t="str">
            <v>C23</v>
          </cell>
          <cell r="DV294">
            <v>0</v>
          </cell>
          <cell r="DW294">
            <v>0</v>
          </cell>
          <cell r="DX294">
            <v>0</v>
          </cell>
          <cell r="DY294">
            <v>0</v>
          </cell>
          <cell r="DZ294">
            <v>0</v>
          </cell>
          <cell r="EA294" t="str">
            <v>C24</v>
          </cell>
          <cell r="EB294">
            <v>0</v>
          </cell>
          <cell r="EC294">
            <v>0</v>
          </cell>
          <cell r="ED294">
            <v>0</v>
          </cell>
          <cell r="EE294">
            <v>0</v>
          </cell>
          <cell r="EF294">
            <v>0</v>
          </cell>
          <cell r="EG294" t="str">
            <v>C25</v>
          </cell>
          <cell r="EH294">
            <v>0</v>
          </cell>
          <cell r="EI294">
            <v>0</v>
          </cell>
          <cell r="EJ294">
            <v>0</v>
          </cell>
          <cell r="EK294">
            <v>0</v>
          </cell>
          <cell r="EL294">
            <v>0</v>
          </cell>
          <cell r="EM294" t="str">
            <v>C26</v>
          </cell>
          <cell r="EN294">
            <v>0</v>
          </cell>
          <cell r="EO294">
            <v>0</v>
          </cell>
          <cell r="EP294">
            <v>0</v>
          </cell>
          <cell r="EQ294">
            <v>0</v>
          </cell>
          <cell r="ER294">
            <v>0</v>
          </cell>
          <cell r="ES294" t="str">
            <v>C27</v>
          </cell>
          <cell r="ET294">
            <v>0</v>
          </cell>
          <cell r="EU294">
            <v>0</v>
          </cell>
          <cell r="EV294">
            <v>0</v>
          </cell>
          <cell r="EW294">
            <v>0</v>
          </cell>
          <cell r="EX294">
            <v>0</v>
          </cell>
          <cell r="EY294" t="str">
            <v>C31</v>
          </cell>
          <cell r="EZ294">
            <v>0</v>
          </cell>
          <cell r="FA294">
            <v>0</v>
          </cell>
          <cell r="FB294">
            <v>0</v>
          </cell>
          <cell r="FC294">
            <v>0</v>
          </cell>
          <cell r="FD294">
            <v>0</v>
          </cell>
          <cell r="FE294" t="str">
            <v>C32</v>
          </cell>
          <cell r="FF294">
            <v>0</v>
          </cell>
          <cell r="FG294">
            <v>0</v>
          </cell>
          <cell r="FH294">
            <v>0</v>
          </cell>
          <cell r="FI294">
            <v>0</v>
          </cell>
          <cell r="FJ294">
            <v>0</v>
          </cell>
          <cell r="FK294" t="str">
            <v>C33</v>
          </cell>
          <cell r="FL294">
            <v>0</v>
          </cell>
          <cell r="FM294">
            <v>0</v>
          </cell>
          <cell r="FN294">
            <v>0</v>
          </cell>
          <cell r="FO294">
            <v>0</v>
          </cell>
          <cell r="FP294">
            <v>0</v>
          </cell>
          <cell r="FQ294" t="str">
            <v>C34</v>
          </cell>
          <cell r="FR294">
            <v>0</v>
          </cell>
          <cell r="FS294">
            <v>0</v>
          </cell>
          <cell r="FT294">
            <v>0</v>
          </cell>
          <cell r="FU294">
            <v>0</v>
          </cell>
          <cell r="FV294">
            <v>0</v>
          </cell>
          <cell r="FW294" t="str">
            <v>C35</v>
          </cell>
          <cell r="FX294">
            <v>0</v>
          </cell>
          <cell r="FY294">
            <v>0</v>
          </cell>
          <cell r="FZ294">
            <v>0</v>
          </cell>
          <cell r="GA294">
            <v>0</v>
          </cell>
          <cell r="GB294">
            <v>0</v>
          </cell>
          <cell r="GC294" t="str">
            <v>C36</v>
          </cell>
          <cell r="GD294">
            <v>0</v>
          </cell>
          <cell r="GE294">
            <v>0</v>
          </cell>
          <cell r="GF294">
            <v>0</v>
          </cell>
          <cell r="GG294">
            <v>0</v>
          </cell>
          <cell r="GH294">
            <v>0</v>
          </cell>
          <cell r="GI294" t="str">
            <v>C37</v>
          </cell>
          <cell r="GJ294">
            <v>0</v>
          </cell>
          <cell r="GK294">
            <v>0</v>
          </cell>
          <cell r="GL294">
            <v>0</v>
          </cell>
          <cell r="GM294">
            <v>0</v>
          </cell>
          <cell r="GN294">
            <v>0</v>
          </cell>
          <cell r="GO294" t="str">
            <v>C38</v>
          </cell>
          <cell r="GP294">
            <v>0</v>
          </cell>
          <cell r="GQ294">
            <v>0</v>
          </cell>
          <cell r="GR294">
            <v>0</v>
          </cell>
          <cell r="GS294">
            <v>0</v>
          </cell>
          <cell r="GT294">
            <v>0</v>
          </cell>
          <cell r="GU294" t="str">
            <v>C39</v>
          </cell>
          <cell r="GV294">
            <v>0</v>
          </cell>
          <cell r="GW294">
            <v>0</v>
          </cell>
          <cell r="GX294">
            <v>0</v>
          </cell>
          <cell r="GY294">
            <v>0</v>
          </cell>
          <cell r="GZ294">
            <v>0</v>
          </cell>
          <cell r="HA294" t="str">
            <v>C310</v>
          </cell>
          <cell r="HB294">
            <v>0</v>
          </cell>
          <cell r="HG294" t="str">
            <v>C310</v>
          </cell>
          <cell r="HH294">
            <v>0</v>
          </cell>
          <cell r="HM294" t="str">
            <v/>
          </cell>
          <cell r="HN294" t="str">
            <v/>
          </cell>
          <cell r="HS294">
            <v>3187</v>
          </cell>
          <cell r="HT294" t="str">
            <v>PKN</v>
          </cell>
          <cell r="HU294">
            <v>0</v>
          </cell>
          <cell r="HV294" t="str">
            <v>IND</v>
          </cell>
          <cell r="HW294">
            <v>0</v>
          </cell>
          <cell r="HX294" t="str">
            <v>MAT-W</v>
          </cell>
          <cell r="HY294">
            <v>0</v>
          </cell>
          <cell r="HZ294" t="str">
            <v>SEJ-W</v>
          </cell>
          <cell r="IA294">
            <v>0</v>
          </cell>
          <cell r="IB294" t="str">
            <v>IGR-W</v>
          </cell>
          <cell r="IC294">
            <v>0</v>
          </cell>
          <cell r="ID294" t="str">
            <v>SBO</v>
          </cell>
          <cell r="IE294">
            <v>0</v>
          </cell>
          <cell r="IF294" t="str">
            <v>PJO</v>
          </cell>
          <cell r="IG294">
            <v>0</v>
          </cell>
          <cell r="IH294" t="str">
            <v>PRA</v>
          </cell>
          <cell r="II294">
            <v>0</v>
          </cell>
          <cell r="IJ294" t="str">
            <v>JAW</v>
          </cell>
          <cell r="IK294">
            <v>0</v>
          </cell>
          <cell r="IL294" t="str">
            <v>ARB</v>
          </cell>
          <cell r="IM294">
            <v>0</v>
          </cell>
          <cell r="IN294" t="str">
            <v>PKM</v>
          </cell>
          <cell r="IO294">
            <v>0</v>
          </cell>
          <cell r="IP294" t="str">
            <v>MAT-P</v>
          </cell>
          <cell r="IQ294">
            <v>0</v>
          </cell>
          <cell r="IR294" t="str">
            <v>BIO-P</v>
          </cell>
          <cell r="IS294">
            <v>0</v>
          </cell>
          <cell r="IT294" t="str">
            <v>FIS-P</v>
          </cell>
          <cell r="IU294">
            <v>0</v>
          </cell>
          <cell r="IV294" t="str">
            <v>KIM-P</v>
          </cell>
          <cell r="IW294">
            <v>0</v>
          </cell>
          <cell r="IX294" t="str">
            <v>EKO-L</v>
          </cell>
          <cell r="IY294">
            <v>0</v>
          </cell>
          <cell r="IZ294" t="str">
            <v>JEP-L</v>
          </cell>
          <cell r="JA294">
            <v>0</v>
          </cell>
        </row>
        <row r="295">
          <cell r="Q295" t="str">
            <v/>
          </cell>
          <cell r="AB295">
            <v>292</v>
          </cell>
          <cell r="AC295">
            <v>22</v>
          </cell>
          <cell r="AD295">
            <v>3188</v>
          </cell>
          <cell r="AF295" t="str">
            <v>RIZKY KHOIRUNISA</v>
          </cell>
          <cell r="AG295" t="str">
            <v>P</v>
          </cell>
          <cell r="AH295" t="str">
            <v>10-TB.1</v>
          </cell>
          <cell r="AI295" t="str">
            <v>AGM</v>
          </cell>
          <cell r="AJ295">
            <v>0</v>
          </cell>
          <cell r="AK295">
            <v>0</v>
          </cell>
          <cell r="AL295">
            <v>0</v>
          </cell>
          <cell r="AM295">
            <v>0</v>
          </cell>
          <cell r="AN295">
            <v>0</v>
          </cell>
          <cell r="AO295" t="str">
            <v>PKN</v>
          </cell>
          <cell r="AP295">
            <v>0</v>
          </cell>
          <cell r="AQ295">
            <v>0</v>
          </cell>
          <cell r="AR295">
            <v>0</v>
          </cell>
          <cell r="AS295">
            <v>0</v>
          </cell>
          <cell r="AT295">
            <v>0</v>
          </cell>
          <cell r="AU295" t="str">
            <v>IND</v>
          </cell>
          <cell r="AV295">
            <v>0</v>
          </cell>
          <cell r="AW295">
            <v>0</v>
          </cell>
          <cell r="AX295">
            <v>0</v>
          </cell>
          <cell r="AY295">
            <v>0</v>
          </cell>
          <cell r="AZ295">
            <v>0</v>
          </cell>
          <cell r="BA295" t="str">
            <v>MAT</v>
          </cell>
          <cell r="BB295">
            <v>0</v>
          </cell>
          <cell r="BC295">
            <v>0</v>
          </cell>
          <cell r="BD295">
            <v>0</v>
          </cell>
          <cell r="BE295">
            <v>0</v>
          </cell>
          <cell r="BF295">
            <v>0</v>
          </cell>
          <cell r="BG295" t="str">
            <v>SEJ</v>
          </cell>
          <cell r="BH295">
            <v>0</v>
          </cell>
          <cell r="BI295">
            <v>0</v>
          </cell>
          <cell r="BJ295">
            <v>0</v>
          </cell>
          <cell r="BK295">
            <v>0</v>
          </cell>
          <cell r="BL295">
            <v>0</v>
          </cell>
          <cell r="BM295" t="str">
            <v>ING</v>
          </cell>
          <cell r="BN295">
            <v>0</v>
          </cell>
          <cell r="BO295">
            <v>0</v>
          </cell>
          <cell r="BP295">
            <v>0</v>
          </cell>
          <cell r="BQ295">
            <v>0</v>
          </cell>
          <cell r="BR295">
            <v>0</v>
          </cell>
          <cell r="BS295" t="str">
            <v>SBU</v>
          </cell>
          <cell r="BT295">
            <v>0</v>
          </cell>
          <cell r="BU295">
            <v>0</v>
          </cell>
          <cell r="BV295">
            <v>0</v>
          </cell>
          <cell r="BW295">
            <v>0</v>
          </cell>
          <cell r="BX295">
            <v>0</v>
          </cell>
          <cell r="BY295" t="str">
            <v>KWU</v>
          </cell>
          <cell r="BZ295">
            <v>0</v>
          </cell>
          <cell r="CA295">
            <v>0</v>
          </cell>
          <cell r="CB295">
            <v>0</v>
          </cell>
          <cell r="CC295">
            <v>0</v>
          </cell>
          <cell r="CD295">
            <v>0</v>
          </cell>
          <cell r="CE295" t="str">
            <v>POR</v>
          </cell>
          <cell r="CF295">
            <v>0</v>
          </cell>
          <cell r="CG295">
            <v>0</v>
          </cell>
          <cell r="CH295">
            <v>0</v>
          </cell>
          <cell r="CI295">
            <v>0</v>
          </cell>
          <cell r="CJ295">
            <v>0</v>
          </cell>
          <cell r="CK295" t="str">
            <v>JAW</v>
          </cell>
          <cell r="CL295">
            <v>0</v>
          </cell>
          <cell r="CM295">
            <v>0</v>
          </cell>
          <cell r="CN295">
            <v>0</v>
          </cell>
          <cell r="CO295">
            <v>0</v>
          </cell>
          <cell r="CP295">
            <v>0</v>
          </cell>
          <cell r="CQ295" t="str">
            <v>C11</v>
          </cell>
          <cell r="CR295">
            <v>0</v>
          </cell>
          <cell r="CS295">
            <v>0</v>
          </cell>
          <cell r="CT295">
            <v>0</v>
          </cell>
          <cell r="CU295">
            <v>0</v>
          </cell>
          <cell r="CV295">
            <v>0</v>
          </cell>
          <cell r="CW295" t="str">
            <v>C12</v>
          </cell>
          <cell r="CX295">
            <v>0</v>
          </cell>
          <cell r="CY295">
            <v>0</v>
          </cell>
          <cell r="CZ295">
            <v>0</v>
          </cell>
          <cell r="DA295">
            <v>0</v>
          </cell>
          <cell r="DB295">
            <v>0</v>
          </cell>
          <cell r="DC295" t="str">
            <v>C13</v>
          </cell>
          <cell r="DD295">
            <v>0</v>
          </cell>
          <cell r="DE295">
            <v>0</v>
          </cell>
          <cell r="DF295">
            <v>0</v>
          </cell>
          <cell r="DG295">
            <v>0</v>
          </cell>
          <cell r="DH295">
            <v>0</v>
          </cell>
          <cell r="DI295" t="str">
            <v>C21</v>
          </cell>
          <cell r="DJ295">
            <v>0</v>
          </cell>
          <cell r="DK295">
            <v>0</v>
          </cell>
          <cell r="DL295">
            <v>0</v>
          </cell>
          <cell r="DM295">
            <v>0</v>
          </cell>
          <cell r="DN295">
            <v>0</v>
          </cell>
          <cell r="DO295" t="str">
            <v>C22</v>
          </cell>
          <cell r="DP295">
            <v>0</v>
          </cell>
          <cell r="DQ295">
            <v>0</v>
          </cell>
          <cell r="DR295">
            <v>0</v>
          </cell>
          <cell r="DS295">
            <v>0</v>
          </cell>
          <cell r="DT295">
            <v>0</v>
          </cell>
          <cell r="DU295" t="str">
            <v>C23</v>
          </cell>
          <cell r="DV295">
            <v>0</v>
          </cell>
          <cell r="DW295">
            <v>0</v>
          </cell>
          <cell r="DX295">
            <v>0</v>
          </cell>
          <cell r="DY295">
            <v>0</v>
          </cell>
          <cell r="DZ295">
            <v>0</v>
          </cell>
          <cell r="EA295" t="str">
            <v>C24</v>
          </cell>
          <cell r="EB295">
            <v>0</v>
          </cell>
          <cell r="EC295">
            <v>0</v>
          </cell>
          <cell r="ED295">
            <v>0</v>
          </cell>
          <cell r="EE295">
            <v>0</v>
          </cell>
          <cell r="EF295">
            <v>0</v>
          </cell>
          <cell r="EG295" t="str">
            <v>C25</v>
          </cell>
          <cell r="EH295">
            <v>0</v>
          </cell>
          <cell r="EI295">
            <v>0</v>
          </cell>
          <cell r="EJ295">
            <v>0</v>
          </cell>
          <cell r="EK295">
            <v>0</v>
          </cell>
          <cell r="EL295">
            <v>0</v>
          </cell>
          <cell r="EM295" t="str">
            <v>C26</v>
          </cell>
          <cell r="EN295">
            <v>0</v>
          </cell>
          <cell r="EO295">
            <v>0</v>
          </cell>
          <cell r="EP295">
            <v>0</v>
          </cell>
          <cell r="EQ295">
            <v>0</v>
          </cell>
          <cell r="ER295">
            <v>0</v>
          </cell>
          <cell r="ES295" t="str">
            <v>C27</v>
          </cell>
          <cell r="ET295">
            <v>0</v>
          </cell>
          <cell r="EU295">
            <v>0</v>
          </cell>
          <cell r="EV295">
            <v>0</v>
          </cell>
          <cell r="EW295">
            <v>0</v>
          </cell>
          <cell r="EX295">
            <v>0</v>
          </cell>
          <cell r="EY295" t="str">
            <v>C31</v>
          </cell>
          <cell r="EZ295">
            <v>0</v>
          </cell>
          <cell r="FA295">
            <v>0</v>
          </cell>
          <cell r="FB295">
            <v>0</v>
          </cell>
          <cell r="FC295">
            <v>0</v>
          </cell>
          <cell r="FD295">
            <v>0</v>
          </cell>
          <cell r="FE295" t="str">
            <v>C32</v>
          </cell>
          <cell r="FF295">
            <v>0</v>
          </cell>
          <cell r="FG295">
            <v>0</v>
          </cell>
          <cell r="FH295">
            <v>0</v>
          </cell>
          <cell r="FI295">
            <v>0</v>
          </cell>
          <cell r="FJ295">
            <v>0</v>
          </cell>
          <cell r="FK295" t="str">
            <v>C33</v>
          </cell>
          <cell r="FL295">
            <v>0</v>
          </cell>
          <cell r="FM295">
            <v>0</v>
          </cell>
          <cell r="FN295">
            <v>0</v>
          </cell>
          <cell r="FO295">
            <v>0</v>
          </cell>
          <cell r="FP295">
            <v>0</v>
          </cell>
          <cell r="FQ295" t="str">
            <v>C34</v>
          </cell>
          <cell r="FR295">
            <v>0</v>
          </cell>
          <cell r="FS295">
            <v>0</v>
          </cell>
          <cell r="FT295">
            <v>0</v>
          </cell>
          <cell r="FU295">
            <v>0</v>
          </cell>
          <cell r="FV295">
            <v>0</v>
          </cell>
          <cell r="FW295" t="str">
            <v>C35</v>
          </cell>
          <cell r="FX295">
            <v>0</v>
          </cell>
          <cell r="FY295">
            <v>0</v>
          </cell>
          <cell r="FZ295">
            <v>0</v>
          </cell>
          <cell r="GA295">
            <v>0</v>
          </cell>
          <cell r="GB295">
            <v>0</v>
          </cell>
          <cell r="GC295" t="str">
            <v>C36</v>
          </cell>
          <cell r="GD295">
            <v>0</v>
          </cell>
          <cell r="GE295">
            <v>0</v>
          </cell>
          <cell r="GF295">
            <v>0</v>
          </cell>
          <cell r="GG295">
            <v>0</v>
          </cell>
          <cell r="GH295">
            <v>0</v>
          </cell>
          <cell r="GI295" t="str">
            <v>C37</v>
          </cell>
          <cell r="GJ295">
            <v>0</v>
          </cell>
          <cell r="GK295">
            <v>0</v>
          </cell>
          <cell r="GL295">
            <v>0</v>
          </cell>
          <cell r="GM295">
            <v>0</v>
          </cell>
          <cell r="GN295">
            <v>0</v>
          </cell>
          <cell r="GO295" t="str">
            <v>C38</v>
          </cell>
          <cell r="GP295">
            <v>0</v>
          </cell>
          <cell r="GQ295">
            <v>0</v>
          </cell>
          <cell r="GR295">
            <v>0</v>
          </cell>
          <cell r="GS295">
            <v>0</v>
          </cell>
          <cell r="GT295">
            <v>0</v>
          </cell>
          <cell r="GU295" t="str">
            <v>C39</v>
          </cell>
          <cell r="GV295">
            <v>0</v>
          </cell>
          <cell r="GW295">
            <v>0</v>
          </cell>
          <cell r="GX295">
            <v>0</v>
          </cell>
          <cell r="GY295">
            <v>0</v>
          </cell>
          <cell r="GZ295">
            <v>0</v>
          </cell>
          <cell r="HA295" t="str">
            <v>C310</v>
          </cell>
          <cell r="HB295">
            <v>0</v>
          </cell>
          <cell r="HG295" t="str">
            <v>C310</v>
          </cell>
          <cell r="HH295">
            <v>0</v>
          </cell>
          <cell r="HM295" t="str">
            <v/>
          </cell>
          <cell r="HN295" t="str">
            <v/>
          </cell>
          <cell r="HS295">
            <v>3188</v>
          </cell>
          <cell r="HT295" t="str">
            <v>PKN</v>
          </cell>
          <cell r="HU295">
            <v>0</v>
          </cell>
          <cell r="HV295" t="str">
            <v>IND</v>
          </cell>
          <cell r="HW295">
            <v>0</v>
          </cell>
          <cell r="HX295" t="str">
            <v>MAT-W</v>
          </cell>
          <cell r="HY295">
            <v>0</v>
          </cell>
          <cell r="HZ295" t="str">
            <v>SEJ-W</v>
          </cell>
          <cell r="IA295">
            <v>0</v>
          </cell>
          <cell r="IB295" t="str">
            <v>IGR-W</v>
          </cell>
          <cell r="IC295">
            <v>0</v>
          </cell>
          <cell r="ID295" t="str">
            <v>SBO</v>
          </cell>
          <cell r="IE295">
            <v>0</v>
          </cell>
          <cell r="IF295" t="str">
            <v>PJO</v>
          </cell>
          <cell r="IG295">
            <v>0</v>
          </cell>
          <cell r="IH295" t="str">
            <v>PRA</v>
          </cell>
          <cell r="II295">
            <v>0</v>
          </cell>
          <cell r="IJ295" t="str">
            <v>JAW</v>
          </cell>
          <cell r="IK295">
            <v>0</v>
          </cell>
          <cell r="IL295" t="str">
            <v>ARB</v>
          </cell>
          <cell r="IM295">
            <v>0</v>
          </cell>
          <cell r="IN295" t="str">
            <v>PKM</v>
          </cell>
          <cell r="IO295">
            <v>0</v>
          </cell>
          <cell r="IP295" t="str">
            <v>MAT-P</v>
          </cell>
          <cell r="IQ295">
            <v>0</v>
          </cell>
          <cell r="IR295" t="str">
            <v>BIO-P</v>
          </cell>
          <cell r="IS295">
            <v>0</v>
          </cell>
          <cell r="IT295" t="str">
            <v>FIS-P</v>
          </cell>
          <cell r="IU295">
            <v>0</v>
          </cell>
          <cell r="IV295" t="str">
            <v>KIM-P</v>
          </cell>
          <cell r="IW295">
            <v>0</v>
          </cell>
          <cell r="IX295" t="str">
            <v>EKO-L</v>
          </cell>
          <cell r="IY295">
            <v>0</v>
          </cell>
          <cell r="IZ295" t="str">
            <v>JEP-L</v>
          </cell>
          <cell r="JA295">
            <v>0</v>
          </cell>
        </row>
        <row r="296">
          <cell r="Q296" t="str">
            <v/>
          </cell>
          <cell r="AB296">
            <v>293</v>
          </cell>
          <cell r="AC296">
            <v>23</v>
          </cell>
          <cell r="AD296">
            <v>3189</v>
          </cell>
          <cell r="AE296" t="str">
            <v>0002802185</v>
          </cell>
          <cell r="AF296" t="str">
            <v>RIZQI RAMANDANI</v>
          </cell>
          <cell r="AG296" t="str">
            <v>P</v>
          </cell>
          <cell r="AH296" t="str">
            <v>10-TB.1</v>
          </cell>
          <cell r="AI296" t="str">
            <v>AGM</v>
          </cell>
          <cell r="AJ296">
            <v>0</v>
          </cell>
          <cell r="AK296">
            <v>81.25</v>
          </cell>
          <cell r="AL296">
            <v>80</v>
          </cell>
          <cell r="AM296">
            <v>0</v>
          </cell>
          <cell r="AN296">
            <v>0</v>
          </cell>
          <cell r="AO296" t="str">
            <v>PKN</v>
          </cell>
          <cell r="AP296">
            <v>0</v>
          </cell>
          <cell r="AQ296">
            <v>81.75</v>
          </cell>
          <cell r="AR296">
            <v>85</v>
          </cell>
          <cell r="AS296">
            <v>0</v>
          </cell>
          <cell r="AT296">
            <v>0</v>
          </cell>
          <cell r="AU296" t="str">
            <v>IND</v>
          </cell>
          <cell r="AV296">
            <v>0</v>
          </cell>
          <cell r="AW296">
            <v>80</v>
          </cell>
          <cell r="AX296">
            <v>82</v>
          </cell>
          <cell r="AY296">
            <v>0</v>
          </cell>
          <cell r="AZ296">
            <v>0</v>
          </cell>
          <cell r="BA296" t="str">
            <v>MAT</v>
          </cell>
          <cell r="BB296">
            <v>0</v>
          </cell>
          <cell r="BC296">
            <v>79.5</v>
          </cell>
          <cell r="BD296">
            <v>84</v>
          </cell>
          <cell r="BE296">
            <v>0</v>
          </cell>
          <cell r="BF296">
            <v>0</v>
          </cell>
          <cell r="BG296" t="str">
            <v>SEJ</v>
          </cell>
          <cell r="BH296">
            <v>0</v>
          </cell>
          <cell r="BI296">
            <v>78.75</v>
          </cell>
          <cell r="BJ296">
            <v>86</v>
          </cell>
          <cell r="BK296">
            <v>0</v>
          </cell>
          <cell r="BL296">
            <v>0</v>
          </cell>
          <cell r="BM296" t="str">
            <v>ING</v>
          </cell>
          <cell r="BN296">
            <v>0</v>
          </cell>
          <cell r="BO296">
            <v>85.75</v>
          </cell>
          <cell r="BP296">
            <v>77</v>
          </cell>
          <cell r="BQ296">
            <v>0</v>
          </cell>
          <cell r="BR296">
            <v>0</v>
          </cell>
          <cell r="BS296" t="str">
            <v>SBU</v>
          </cell>
          <cell r="BT296">
            <v>0</v>
          </cell>
          <cell r="BU296">
            <v>84.5</v>
          </cell>
          <cell r="BV296">
            <v>87</v>
          </cell>
          <cell r="BW296">
            <v>0</v>
          </cell>
          <cell r="BX296">
            <v>0</v>
          </cell>
          <cell r="BY296" t="str">
            <v>KWU</v>
          </cell>
          <cell r="BZ296">
            <v>0</v>
          </cell>
          <cell r="CA296">
            <v>67.25</v>
          </cell>
          <cell r="CB296">
            <v>73</v>
          </cell>
          <cell r="CC296">
            <v>0</v>
          </cell>
          <cell r="CD296">
            <v>0</v>
          </cell>
          <cell r="CE296" t="str">
            <v>POR</v>
          </cell>
          <cell r="CF296">
            <v>0</v>
          </cell>
          <cell r="CG296">
            <v>86</v>
          </cell>
          <cell r="CH296">
            <v>87</v>
          </cell>
          <cell r="CI296">
            <v>0</v>
          </cell>
          <cell r="CJ296">
            <v>0</v>
          </cell>
          <cell r="CK296" t="str">
            <v>JAW</v>
          </cell>
          <cell r="CL296">
            <v>0</v>
          </cell>
          <cell r="CM296">
            <v>73.5</v>
          </cell>
          <cell r="CN296">
            <v>76</v>
          </cell>
          <cell r="CO296">
            <v>0</v>
          </cell>
          <cell r="CP296">
            <v>0</v>
          </cell>
          <cell r="CQ296" t="str">
            <v>C11</v>
          </cell>
          <cell r="CR296">
            <v>0</v>
          </cell>
          <cell r="CS296">
            <v>79</v>
          </cell>
          <cell r="CT296">
            <v>82</v>
          </cell>
          <cell r="CU296">
            <v>0</v>
          </cell>
          <cell r="CV296">
            <v>0</v>
          </cell>
          <cell r="CW296" t="str">
            <v>C12</v>
          </cell>
          <cell r="CX296">
            <v>0</v>
          </cell>
          <cell r="CY296">
            <v>69</v>
          </cell>
          <cell r="CZ296">
            <v>75</v>
          </cell>
          <cell r="DA296">
            <v>0</v>
          </cell>
          <cell r="DB296">
            <v>0</v>
          </cell>
          <cell r="DC296" t="str">
            <v>C13</v>
          </cell>
          <cell r="DD296">
            <v>0</v>
          </cell>
          <cell r="DE296">
            <v>77</v>
          </cell>
          <cell r="DF296">
            <v>86</v>
          </cell>
          <cell r="DG296">
            <v>0</v>
          </cell>
          <cell r="DH296">
            <v>0</v>
          </cell>
          <cell r="DI296" t="str">
            <v>C21</v>
          </cell>
          <cell r="DJ296">
            <v>0</v>
          </cell>
          <cell r="DK296">
            <v>0</v>
          </cell>
          <cell r="DL296">
            <v>89</v>
          </cell>
          <cell r="DM296">
            <v>0</v>
          </cell>
          <cell r="DN296">
            <v>0</v>
          </cell>
          <cell r="DO296" t="str">
            <v>C22</v>
          </cell>
          <cell r="DP296">
            <v>0</v>
          </cell>
          <cell r="DQ296">
            <v>79</v>
          </cell>
          <cell r="DR296">
            <v>81</v>
          </cell>
          <cell r="DS296">
            <v>0</v>
          </cell>
          <cell r="DT296">
            <v>0</v>
          </cell>
          <cell r="DU296" t="str">
            <v>C23</v>
          </cell>
          <cell r="DV296">
            <v>0</v>
          </cell>
          <cell r="DW296">
            <v>81.75</v>
          </cell>
          <cell r="DX296">
            <v>86</v>
          </cell>
          <cell r="DY296">
            <v>0</v>
          </cell>
          <cell r="DZ296">
            <v>0</v>
          </cell>
          <cell r="EA296" t="str">
            <v>C24</v>
          </cell>
          <cell r="EB296">
            <v>0</v>
          </cell>
          <cell r="EC296">
            <v>88</v>
          </cell>
          <cell r="ED296">
            <v>85</v>
          </cell>
          <cell r="EE296">
            <v>0</v>
          </cell>
          <cell r="EF296">
            <v>0</v>
          </cell>
          <cell r="EG296" t="str">
            <v>C25</v>
          </cell>
          <cell r="EH296">
            <v>0</v>
          </cell>
          <cell r="EI296">
            <v>74</v>
          </cell>
          <cell r="EJ296">
            <v>74</v>
          </cell>
          <cell r="EK296">
            <v>0</v>
          </cell>
          <cell r="EL296">
            <v>0</v>
          </cell>
          <cell r="EM296" t="str">
            <v>C26</v>
          </cell>
          <cell r="EN296">
            <v>0</v>
          </cell>
          <cell r="EO296">
            <v>74</v>
          </cell>
          <cell r="EP296">
            <v>74</v>
          </cell>
          <cell r="EQ296">
            <v>0</v>
          </cell>
          <cell r="ER296">
            <v>0</v>
          </cell>
          <cell r="ES296" t="str">
            <v>C27</v>
          </cell>
          <cell r="ET296">
            <v>0</v>
          </cell>
          <cell r="EU296">
            <v>74</v>
          </cell>
          <cell r="EV296">
            <v>74</v>
          </cell>
          <cell r="EW296">
            <v>0</v>
          </cell>
          <cell r="EX296">
            <v>0</v>
          </cell>
          <cell r="EY296" t="str">
            <v>C31</v>
          </cell>
          <cell r="EZ296">
            <v>0</v>
          </cell>
          <cell r="FA296">
            <v>82.25</v>
          </cell>
          <cell r="FB296">
            <v>84</v>
          </cell>
          <cell r="FC296">
            <v>0</v>
          </cell>
          <cell r="FD296">
            <v>0</v>
          </cell>
          <cell r="FE296" t="str">
            <v>C32</v>
          </cell>
          <cell r="FF296">
            <v>0</v>
          </cell>
          <cell r="FG296">
            <v>82.25</v>
          </cell>
          <cell r="FH296">
            <v>84</v>
          </cell>
          <cell r="FI296">
            <v>0</v>
          </cell>
          <cell r="FJ296">
            <v>0</v>
          </cell>
          <cell r="FK296" t="str">
            <v>C33</v>
          </cell>
          <cell r="FL296">
            <v>0</v>
          </cell>
          <cell r="FM296">
            <v>82.25</v>
          </cell>
          <cell r="FN296">
            <v>84</v>
          </cell>
          <cell r="FO296">
            <v>0</v>
          </cell>
          <cell r="FP296">
            <v>0</v>
          </cell>
          <cell r="FQ296" t="str">
            <v>C34</v>
          </cell>
          <cell r="FR296">
            <v>0</v>
          </cell>
          <cell r="FS296">
            <v>82.25</v>
          </cell>
          <cell r="FT296">
            <v>84</v>
          </cell>
          <cell r="FU296">
            <v>0</v>
          </cell>
          <cell r="FV296">
            <v>0</v>
          </cell>
          <cell r="FW296" t="str">
            <v>C35</v>
          </cell>
          <cell r="FX296">
            <v>0</v>
          </cell>
          <cell r="FY296">
            <v>82.25</v>
          </cell>
          <cell r="FZ296">
            <v>84</v>
          </cell>
          <cell r="GA296">
            <v>0</v>
          </cell>
          <cell r="GB296">
            <v>0</v>
          </cell>
          <cell r="GC296" t="str">
            <v>C36</v>
          </cell>
          <cell r="GD296">
            <v>0</v>
          </cell>
          <cell r="GE296">
            <v>82.25</v>
          </cell>
          <cell r="GF296">
            <v>84</v>
          </cell>
          <cell r="GG296">
            <v>0</v>
          </cell>
          <cell r="GH296">
            <v>0</v>
          </cell>
          <cell r="GI296" t="str">
            <v>C37</v>
          </cell>
          <cell r="GJ296">
            <v>0</v>
          </cell>
          <cell r="GK296">
            <v>82.25</v>
          </cell>
          <cell r="GL296">
            <v>84</v>
          </cell>
          <cell r="GM296">
            <v>0</v>
          </cell>
          <cell r="GN296">
            <v>0</v>
          </cell>
          <cell r="GO296" t="str">
            <v>C38</v>
          </cell>
          <cell r="GP296">
            <v>0</v>
          </cell>
          <cell r="GQ296">
            <v>82.25</v>
          </cell>
          <cell r="GR296">
            <v>84</v>
          </cell>
          <cell r="GS296">
            <v>0</v>
          </cell>
          <cell r="GT296">
            <v>0</v>
          </cell>
          <cell r="GU296" t="str">
            <v>C39</v>
          </cell>
          <cell r="GV296">
            <v>0</v>
          </cell>
          <cell r="GW296">
            <v>75.25</v>
          </cell>
          <cell r="GX296">
            <v>78</v>
          </cell>
          <cell r="GY296">
            <v>0</v>
          </cell>
          <cell r="GZ296">
            <v>0</v>
          </cell>
          <cell r="HA296" t="str">
            <v>C310</v>
          </cell>
          <cell r="HB296">
            <v>0</v>
          </cell>
          <cell r="HC296">
            <v>76.75</v>
          </cell>
          <cell r="HD296">
            <v>82</v>
          </cell>
          <cell r="HG296" t="str">
            <v>C310</v>
          </cell>
          <cell r="HH296">
            <v>0</v>
          </cell>
          <cell r="HM296" t="str">
            <v/>
          </cell>
          <cell r="HN296" t="str">
            <v/>
          </cell>
          <cell r="HS296">
            <v>3189</v>
          </cell>
          <cell r="HT296" t="str">
            <v>PKN</v>
          </cell>
          <cell r="HU296">
            <v>0</v>
          </cell>
          <cell r="HV296" t="str">
            <v>IND</v>
          </cell>
          <cell r="HW296">
            <v>0</v>
          </cell>
          <cell r="HX296" t="str">
            <v>MAT-W</v>
          </cell>
          <cell r="HY296">
            <v>0</v>
          </cell>
          <cell r="HZ296" t="str">
            <v>SEJ-W</v>
          </cell>
          <cell r="IA296">
            <v>0</v>
          </cell>
          <cell r="IB296" t="str">
            <v>IGR-W</v>
          </cell>
          <cell r="IC296">
            <v>0</v>
          </cell>
          <cell r="ID296" t="str">
            <v>SBO</v>
          </cell>
          <cell r="IE296">
            <v>0</v>
          </cell>
          <cell r="IF296" t="str">
            <v>PJO</v>
          </cell>
          <cell r="IG296">
            <v>0</v>
          </cell>
          <cell r="IH296" t="str">
            <v>PRA</v>
          </cell>
          <cell r="II296">
            <v>0</v>
          </cell>
          <cell r="IJ296" t="str">
            <v>JAW</v>
          </cell>
          <cell r="IK296">
            <v>0</v>
          </cell>
          <cell r="IL296" t="str">
            <v>ARB</v>
          </cell>
          <cell r="IM296">
            <v>0</v>
          </cell>
          <cell r="IN296" t="str">
            <v>PKM</v>
          </cell>
          <cell r="IO296">
            <v>0</v>
          </cell>
          <cell r="IP296" t="str">
            <v>IND-P</v>
          </cell>
          <cell r="IQ296">
            <v>0</v>
          </cell>
          <cell r="IR296" t="str">
            <v>IGR-P</v>
          </cell>
          <cell r="IS296">
            <v>0</v>
          </cell>
          <cell r="IT296" t="str">
            <v>JEP-P</v>
          </cell>
          <cell r="IU296">
            <v>0</v>
          </cell>
          <cell r="IV296" t="str">
            <v>ANT-P</v>
          </cell>
          <cell r="IW296">
            <v>0</v>
          </cell>
          <cell r="IX296" t="str">
            <v>GEO-L</v>
          </cell>
          <cell r="IY296">
            <v>0</v>
          </cell>
          <cell r="IZ296" t="str">
            <v/>
          </cell>
          <cell r="JA296">
            <v>0</v>
          </cell>
        </row>
        <row r="297">
          <cell r="Q297" t="str">
            <v/>
          </cell>
          <cell r="AB297">
            <v>294</v>
          </cell>
          <cell r="AC297">
            <v>24</v>
          </cell>
          <cell r="AD297">
            <v>3190</v>
          </cell>
          <cell r="AE297" t="str">
            <v>0017447392</v>
          </cell>
          <cell r="AF297" t="str">
            <v>SINTA NUR AZIZAH</v>
          </cell>
          <cell r="AG297" t="str">
            <v>P</v>
          </cell>
          <cell r="AH297" t="str">
            <v>10-TB.1</v>
          </cell>
          <cell r="AI297" t="str">
            <v>AGM</v>
          </cell>
          <cell r="AJ297">
            <v>0</v>
          </cell>
          <cell r="AK297">
            <v>69.75</v>
          </cell>
          <cell r="AL297">
            <v>83</v>
          </cell>
          <cell r="AM297">
            <v>0</v>
          </cell>
          <cell r="AN297">
            <v>0</v>
          </cell>
          <cell r="AO297" t="str">
            <v>PKN</v>
          </cell>
          <cell r="AP297">
            <v>0</v>
          </cell>
          <cell r="AQ297">
            <v>74.25</v>
          </cell>
          <cell r="AR297">
            <v>81</v>
          </cell>
          <cell r="AS297">
            <v>0</v>
          </cell>
          <cell r="AT297">
            <v>0</v>
          </cell>
          <cell r="AU297" t="str">
            <v>IND</v>
          </cell>
          <cell r="AV297">
            <v>0</v>
          </cell>
          <cell r="AW297">
            <v>72.25</v>
          </cell>
          <cell r="AX297">
            <v>77</v>
          </cell>
          <cell r="AY297">
            <v>0</v>
          </cell>
          <cell r="AZ297">
            <v>0</v>
          </cell>
          <cell r="BA297" t="str">
            <v>MAT</v>
          </cell>
          <cell r="BB297">
            <v>0</v>
          </cell>
          <cell r="BC297">
            <v>77.25</v>
          </cell>
          <cell r="BD297">
            <v>81</v>
          </cell>
          <cell r="BE297">
            <v>0</v>
          </cell>
          <cell r="BF297">
            <v>0</v>
          </cell>
          <cell r="BG297" t="str">
            <v>SEJ</v>
          </cell>
          <cell r="BH297">
            <v>0</v>
          </cell>
          <cell r="BI297">
            <v>71</v>
          </cell>
          <cell r="BJ297">
            <v>84</v>
          </cell>
          <cell r="BK297">
            <v>0</v>
          </cell>
          <cell r="BL297">
            <v>0</v>
          </cell>
          <cell r="BM297" t="str">
            <v>ING</v>
          </cell>
          <cell r="BN297">
            <v>0</v>
          </cell>
          <cell r="BO297">
            <v>78.5</v>
          </cell>
          <cell r="BP297">
            <v>77</v>
          </cell>
          <cell r="BQ297">
            <v>0</v>
          </cell>
          <cell r="BR297">
            <v>0</v>
          </cell>
          <cell r="BS297" t="str">
            <v>SBU</v>
          </cell>
          <cell r="BT297">
            <v>0</v>
          </cell>
          <cell r="BU297">
            <v>84</v>
          </cell>
          <cell r="BV297">
            <v>85</v>
          </cell>
          <cell r="BW297">
            <v>0</v>
          </cell>
          <cell r="BX297">
            <v>0</v>
          </cell>
          <cell r="BY297" t="str">
            <v>KWU</v>
          </cell>
          <cell r="BZ297">
            <v>0</v>
          </cell>
          <cell r="CA297">
            <v>67.25</v>
          </cell>
          <cell r="CB297">
            <v>72</v>
          </cell>
          <cell r="CC297">
            <v>0</v>
          </cell>
          <cell r="CD297">
            <v>0</v>
          </cell>
          <cell r="CE297" t="str">
            <v>POR</v>
          </cell>
          <cell r="CF297">
            <v>0</v>
          </cell>
          <cell r="CG297">
            <v>84.5</v>
          </cell>
          <cell r="CH297">
            <v>85</v>
          </cell>
          <cell r="CI297">
            <v>0</v>
          </cell>
          <cell r="CJ297">
            <v>0</v>
          </cell>
          <cell r="CK297" t="str">
            <v>JAW</v>
          </cell>
          <cell r="CL297">
            <v>0</v>
          </cell>
          <cell r="CM297">
            <v>71.5</v>
          </cell>
          <cell r="CN297">
            <v>75</v>
          </cell>
          <cell r="CO297">
            <v>0</v>
          </cell>
          <cell r="CP297">
            <v>0</v>
          </cell>
          <cell r="CQ297" t="str">
            <v>C11</v>
          </cell>
          <cell r="CR297">
            <v>0</v>
          </cell>
          <cell r="CS297">
            <v>68</v>
          </cell>
          <cell r="CT297">
            <v>79</v>
          </cell>
          <cell r="CU297">
            <v>0</v>
          </cell>
          <cell r="CV297">
            <v>0</v>
          </cell>
          <cell r="CW297" t="str">
            <v>C12</v>
          </cell>
          <cell r="CX297">
            <v>0</v>
          </cell>
          <cell r="CY297">
            <v>71</v>
          </cell>
          <cell r="CZ297">
            <v>75</v>
          </cell>
          <cell r="DA297">
            <v>0</v>
          </cell>
          <cell r="DB297">
            <v>0</v>
          </cell>
          <cell r="DC297" t="str">
            <v>C13</v>
          </cell>
          <cell r="DD297">
            <v>0</v>
          </cell>
          <cell r="DE297">
            <v>75</v>
          </cell>
          <cell r="DF297">
            <v>84</v>
          </cell>
          <cell r="DG297">
            <v>0</v>
          </cell>
          <cell r="DH297">
            <v>0</v>
          </cell>
          <cell r="DI297" t="str">
            <v>C21</v>
          </cell>
          <cell r="DJ297">
            <v>0</v>
          </cell>
          <cell r="DK297">
            <v>0</v>
          </cell>
          <cell r="DL297">
            <v>78</v>
          </cell>
          <cell r="DM297">
            <v>0</v>
          </cell>
          <cell r="DN297">
            <v>0</v>
          </cell>
          <cell r="DO297" t="str">
            <v>C22</v>
          </cell>
          <cell r="DP297">
            <v>0</v>
          </cell>
          <cell r="DQ297">
            <v>71.75</v>
          </cell>
          <cell r="DR297">
            <v>74</v>
          </cell>
          <cell r="DS297">
            <v>0</v>
          </cell>
          <cell r="DT297">
            <v>0</v>
          </cell>
          <cell r="DU297" t="str">
            <v>C23</v>
          </cell>
          <cell r="DV297">
            <v>0</v>
          </cell>
          <cell r="DW297">
            <v>83.25</v>
          </cell>
          <cell r="DX297">
            <v>78</v>
          </cell>
          <cell r="DY297">
            <v>0</v>
          </cell>
          <cell r="DZ297">
            <v>0</v>
          </cell>
          <cell r="EA297" t="str">
            <v>C24</v>
          </cell>
          <cell r="EB297">
            <v>0</v>
          </cell>
          <cell r="EC297">
            <v>80.25</v>
          </cell>
          <cell r="ED297">
            <v>82</v>
          </cell>
          <cell r="EE297">
            <v>0</v>
          </cell>
          <cell r="EF297">
            <v>0</v>
          </cell>
          <cell r="EG297" t="str">
            <v>C25</v>
          </cell>
          <cell r="EH297">
            <v>0</v>
          </cell>
          <cell r="EI297">
            <v>75.25</v>
          </cell>
          <cell r="EJ297">
            <v>74</v>
          </cell>
          <cell r="EK297">
            <v>0</v>
          </cell>
          <cell r="EL297">
            <v>0</v>
          </cell>
          <cell r="EM297" t="str">
            <v>C26</v>
          </cell>
          <cell r="EN297">
            <v>0</v>
          </cell>
          <cell r="EO297">
            <v>75.25</v>
          </cell>
          <cell r="EP297">
            <v>74</v>
          </cell>
          <cell r="EQ297">
            <v>0</v>
          </cell>
          <cell r="ER297">
            <v>0</v>
          </cell>
          <cell r="ES297" t="str">
            <v>C27</v>
          </cell>
          <cell r="ET297">
            <v>0</v>
          </cell>
          <cell r="EU297">
            <v>75.25</v>
          </cell>
          <cell r="EV297">
            <v>74</v>
          </cell>
          <cell r="EW297">
            <v>0</v>
          </cell>
          <cell r="EX297">
            <v>0</v>
          </cell>
          <cell r="EY297" t="str">
            <v>C31</v>
          </cell>
          <cell r="EZ297">
            <v>0</v>
          </cell>
          <cell r="FA297">
            <v>73.25</v>
          </cell>
          <cell r="FB297">
            <v>77</v>
          </cell>
          <cell r="FC297">
            <v>0</v>
          </cell>
          <cell r="FD297">
            <v>0</v>
          </cell>
          <cell r="FE297" t="str">
            <v>C32</v>
          </cell>
          <cell r="FF297">
            <v>0</v>
          </cell>
          <cell r="FG297">
            <v>73.25</v>
          </cell>
          <cell r="FH297">
            <v>77</v>
          </cell>
          <cell r="FI297">
            <v>0</v>
          </cell>
          <cell r="FJ297">
            <v>0</v>
          </cell>
          <cell r="FK297" t="str">
            <v>C33</v>
          </cell>
          <cell r="FL297">
            <v>0</v>
          </cell>
          <cell r="FM297">
            <v>73.25</v>
          </cell>
          <cell r="FN297">
            <v>77</v>
          </cell>
          <cell r="FO297">
            <v>0</v>
          </cell>
          <cell r="FP297">
            <v>0</v>
          </cell>
          <cell r="FQ297" t="str">
            <v>C34</v>
          </cell>
          <cell r="FR297">
            <v>0</v>
          </cell>
          <cell r="FS297">
            <v>73.25</v>
          </cell>
          <cell r="FT297">
            <v>77</v>
          </cell>
          <cell r="FU297">
            <v>0</v>
          </cell>
          <cell r="FV297">
            <v>0</v>
          </cell>
          <cell r="FW297" t="str">
            <v>C35</v>
          </cell>
          <cell r="FX297">
            <v>0</v>
          </cell>
          <cell r="FY297">
            <v>73.25</v>
          </cell>
          <cell r="FZ297">
            <v>77</v>
          </cell>
          <cell r="GA297">
            <v>0</v>
          </cell>
          <cell r="GB297">
            <v>0</v>
          </cell>
          <cell r="GC297" t="str">
            <v>C36</v>
          </cell>
          <cell r="GD297">
            <v>0</v>
          </cell>
          <cell r="GE297">
            <v>73.25</v>
          </cell>
          <cell r="GF297">
            <v>77</v>
          </cell>
          <cell r="GG297">
            <v>0</v>
          </cell>
          <cell r="GH297">
            <v>0</v>
          </cell>
          <cell r="GI297" t="str">
            <v>C37</v>
          </cell>
          <cell r="GJ297">
            <v>0</v>
          </cell>
          <cell r="GK297">
            <v>73.25</v>
          </cell>
          <cell r="GL297">
            <v>77</v>
          </cell>
          <cell r="GM297">
            <v>0</v>
          </cell>
          <cell r="GN297">
            <v>0</v>
          </cell>
          <cell r="GO297" t="str">
            <v>C38</v>
          </cell>
          <cell r="GP297">
            <v>0</v>
          </cell>
          <cell r="GQ297">
            <v>73.25</v>
          </cell>
          <cell r="GR297">
            <v>77</v>
          </cell>
          <cell r="GS297">
            <v>0</v>
          </cell>
          <cell r="GT297">
            <v>0</v>
          </cell>
          <cell r="GU297" t="str">
            <v>C39</v>
          </cell>
          <cell r="GV297">
            <v>0</v>
          </cell>
          <cell r="GW297">
            <v>75.25</v>
          </cell>
          <cell r="GX297">
            <v>78</v>
          </cell>
          <cell r="GY297">
            <v>0</v>
          </cell>
          <cell r="GZ297">
            <v>0</v>
          </cell>
          <cell r="HA297" t="str">
            <v>C310</v>
          </cell>
          <cell r="HB297">
            <v>0</v>
          </cell>
          <cell r="HC297">
            <v>74</v>
          </cell>
          <cell r="HD297">
            <v>81</v>
          </cell>
          <cell r="HG297" t="str">
            <v>C310</v>
          </cell>
          <cell r="HH297">
            <v>0</v>
          </cell>
          <cell r="HM297" t="str">
            <v/>
          </cell>
          <cell r="HN297" t="str">
            <v/>
          </cell>
          <cell r="HS297">
            <v>3190</v>
          </cell>
          <cell r="HT297" t="str">
            <v>PKN</v>
          </cell>
          <cell r="HU297">
            <v>0</v>
          </cell>
          <cell r="HV297" t="str">
            <v>IND</v>
          </cell>
          <cell r="HW297">
            <v>0</v>
          </cell>
          <cell r="HX297" t="str">
            <v>MAT-W</v>
          </cell>
          <cell r="HY297">
            <v>0</v>
          </cell>
          <cell r="HZ297" t="str">
            <v>SEJ-W</v>
          </cell>
          <cell r="IA297">
            <v>0</v>
          </cell>
          <cell r="IB297" t="str">
            <v>IGR-W</v>
          </cell>
          <cell r="IC297">
            <v>0</v>
          </cell>
          <cell r="ID297" t="str">
            <v>SBO</v>
          </cell>
          <cell r="IE297">
            <v>0</v>
          </cell>
          <cell r="IF297" t="str">
            <v>PJO</v>
          </cell>
          <cell r="IG297">
            <v>0</v>
          </cell>
          <cell r="IH297" t="str">
            <v>PRA</v>
          </cell>
          <cell r="II297">
            <v>0</v>
          </cell>
          <cell r="IJ297" t="str">
            <v>JAW</v>
          </cell>
          <cell r="IK297">
            <v>0</v>
          </cell>
          <cell r="IL297" t="str">
            <v>ARB</v>
          </cell>
          <cell r="IM297">
            <v>0</v>
          </cell>
          <cell r="IN297" t="str">
            <v>PKM</v>
          </cell>
          <cell r="IO297">
            <v>0</v>
          </cell>
          <cell r="IP297" t="str">
            <v>IND-P</v>
          </cell>
          <cell r="IQ297">
            <v>0</v>
          </cell>
          <cell r="IR297" t="str">
            <v>IGR-P</v>
          </cell>
          <cell r="IS297">
            <v>0</v>
          </cell>
          <cell r="IT297" t="str">
            <v>JEP-P</v>
          </cell>
          <cell r="IU297">
            <v>0</v>
          </cell>
          <cell r="IV297" t="str">
            <v>ANT-P</v>
          </cell>
          <cell r="IW297">
            <v>0</v>
          </cell>
          <cell r="IX297" t="str">
            <v>GEO-L</v>
          </cell>
          <cell r="IY297">
            <v>0</v>
          </cell>
          <cell r="IZ297" t="str">
            <v/>
          </cell>
          <cell r="JA297">
            <v>0</v>
          </cell>
        </row>
        <row r="298">
          <cell r="Q298" t="str">
            <v/>
          </cell>
          <cell r="AB298">
            <v>295</v>
          </cell>
          <cell r="AC298">
            <v>25</v>
          </cell>
          <cell r="AD298">
            <v>3191</v>
          </cell>
          <cell r="AF298" t="str">
            <v>SITI SARIYAH</v>
          </cell>
          <cell r="AG298" t="str">
            <v>P</v>
          </cell>
          <cell r="AH298" t="str">
            <v>10-TB.1</v>
          </cell>
          <cell r="AI298" t="str">
            <v>AGM</v>
          </cell>
          <cell r="AJ298">
            <v>0</v>
          </cell>
          <cell r="AK298">
            <v>74.75</v>
          </cell>
          <cell r="AL298">
            <v>77</v>
          </cell>
          <cell r="AM298">
            <v>0</v>
          </cell>
          <cell r="AN298">
            <v>0</v>
          </cell>
          <cell r="AO298" t="str">
            <v>PKN</v>
          </cell>
          <cell r="AP298">
            <v>0</v>
          </cell>
          <cell r="AQ298">
            <v>75</v>
          </cell>
          <cell r="AR298">
            <v>81</v>
          </cell>
          <cell r="AS298">
            <v>0</v>
          </cell>
          <cell r="AT298">
            <v>0</v>
          </cell>
          <cell r="AU298" t="str">
            <v>IND</v>
          </cell>
          <cell r="AV298">
            <v>0</v>
          </cell>
          <cell r="AW298">
            <v>69.75</v>
          </cell>
          <cell r="AX298">
            <v>77</v>
          </cell>
          <cell r="AY298">
            <v>0</v>
          </cell>
          <cell r="AZ298">
            <v>0</v>
          </cell>
          <cell r="BA298" t="str">
            <v>MAT</v>
          </cell>
          <cell r="BB298">
            <v>0</v>
          </cell>
          <cell r="BC298">
            <v>72.75</v>
          </cell>
          <cell r="BD298">
            <v>84</v>
          </cell>
          <cell r="BE298">
            <v>0</v>
          </cell>
          <cell r="BF298">
            <v>0</v>
          </cell>
          <cell r="BG298" t="str">
            <v>SEJ</v>
          </cell>
          <cell r="BH298">
            <v>0</v>
          </cell>
          <cell r="BI298">
            <v>71.75</v>
          </cell>
          <cell r="BJ298">
            <v>86</v>
          </cell>
          <cell r="BK298">
            <v>0</v>
          </cell>
          <cell r="BL298">
            <v>0</v>
          </cell>
          <cell r="BM298" t="str">
            <v>ING</v>
          </cell>
          <cell r="BN298">
            <v>0</v>
          </cell>
          <cell r="BO298">
            <v>77.25</v>
          </cell>
          <cell r="BP298">
            <v>75</v>
          </cell>
          <cell r="BQ298">
            <v>0</v>
          </cell>
          <cell r="BR298">
            <v>0</v>
          </cell>
          <cell r="BS298" t="str">
            <v>SBU</v>
          </cell>
          <cell r="BT298">
            <v>0</v>
          </cell>
          <cell r="BU298">
            <v>73.75</v>
          </cell>
          <cell r="BV298">
            <v>78</v>
          </cell>
          <cell r="BW298">
            <v>0</v>
          </cell>
          <cell r="BX298">
            <v>0</v>
          </cell>
          <cell r="BY298" t="str">
            <v>KWU</v>
          </cell>
          <cell r="BZ298">
            <v>0</v>
          </cell>
          <cell r="CA298">
            <v>66.75</v>
          </cell>
          <cell r="CB298">
            <v>65</v>
          </cell>
          <cell r="CC298">
            <v>0</v>
          </cell>
          <cell r="CD298">
            <v>0</v>
          </cell>
          <cell r="CE298" t="str">
            <v>POR</v>
          </cell>
          <cell r="CF298">
            <v>0</v>
          </cell>
          <cell r="CG298">
            <v>76.25</v>
          </cell>
          <cell r="CH298">
            <v>78</v>
          </cell>
          <cell r="CI298">
            <v>0</v>
          </cell>
          <cell r="CJ298">
            <v>0</v>
          </cell>
          <cell r="CK298" t="str">
            <v>JAW</v>
          </cell>
          <cell r="CL298">
            <v>0</v>
          </cell>
          <cell r="CM298">
            <v>71.5</v>
          </cell>
          <cell r="CN298">
            <v>72</v>
          </cell>
          <cell r="CO298">
            <v>0</v>
          </cell>
          <cell r="CP298">
            <v>0</v>
          </cell>
          <cell r="CQ298" t="str">
            <v>C11</v>
          </cell>
          <cell r="CR298">
            <v>0</v>
          </cell>
          <cell r="CS298">
            <v>69.25</v>
          </cell>
          <cell r="CT298">
            <v>82</v>
          </cell>
          <cell r="CU298">
            <v>0</v>
          </cell>
          <cell r="CV298">
            <v>0</v>
          </cell>
          <cell r="CW298" t="str">
            <v>C12</v>
          </cell>
          <cell r="CX298">
            <v>0</v>
          </cell>
          <cell r="CY298">
            <v>68.25</v>
          </cell>
          <cell r="CZ298">
            <v>75</v>
          </cell>
          <cell r="DA298">
            <v>0</v>
          </cell>
          <cell r="DB298">
            <v>0</v>
          </cell>
          <cell r="DC298" t="str">
            <v>C13</v>
          </cell>
          <cell r="DD298">
            <v>0</v>
          </cell>
          <cell r="DE298">
            <v>75</v>
          </cell>
          <cell r="DF298">
            <v>79</v>
          </cell>
          <cell r="DG298">
            <v>0</v>
          </cell>
          <cell r="DH298">
            <v>0</v>
          </cell>
          <cell r="DI298" t="str">
            <v>C21</v>
          </cell>
          <cell r="DJ298">
            <v>0</v>
          </cell>
          <cell r="DK298">
            <v>0</v>
          </cell>
          <cell r="DL298">
            <v>71</v>
          </cell>
          <cell r="DM298">
            <v>0</v>
          </cell>
          <cell r="DN298">
            <v>0</v>
          </cell>
          <cell r="DO298" t="str">
            <v>C22</v>
          </cell>
          <cell r="DP298">
            <v>0</v>
          </cell>
          <cell r="DQ298">
            <v>66.75</v>
          </cell>
          <cell r="DR298">
            <v>72</v>
          </cell>
          <cell r="DS298">
            <v>0</v>
          </cell>
          <cell r="DT298">
            <v>0</v>
          </cell>
          <cell r="DU298" t="str">
            <v>C23</v>
          </cell>
          <cell r="DV298">
            <v>0</v>
          </cell>
          <cell r="DW298">
            <v>75.25</v>
          </cell>
          <cell r="DX298">
            <v>73</v>
          </cell>
          <cell r="DY298">
            <v>0</v>
          </cell>
          <cell r="DZ298">
            <v>0</v>
          </cell>
          <cell r="EA298" t="str">
            <v>C24</v>
          </cell>
          <cell r="EB298">
            <v>0</v>
          </cell>
          <cell r="EC298">
            <v>73.25</v>
          </cell>
          <cell r="ED298">
            <v>78</v>
          </cell>
          <cell r="EE298">
            <v>0</v>
          </cell>
          <cell r="EF298">
            <v>0</v>
          </cell>
          <cell r="EG298" t="str">
            <v>C25</v>
          </cell>
          <cell r="EH298">
            <v>0</v>
          </cell>
          <cell r="EI298">
            <v>66.75</v>
          </cell>
          <cell r="EJ298">
            <v>71</v>
          </cell>
          <cell r="EK298">
            <v>0</v>
          </cell>
          <cell r="EL298">
            <v>0</v>
          </cell>
          <cell r="EM298" t="str">
            <v>C26</v>
          </cell>
          <cell r="EN298">
            <v>0</v>
          </cell>
          <cell r="EO298">
            <v>66.75</v>
          </cell>
          <cell r="EP298">
            <v>71</v>
          </cell>
          <cell r="EQ298">
            <v>0</v>
          </cell>
          <cell r="ER298">
            <v>0</v>
          </cell>
          <cell r="ES298" t="str">
            <v>C27</v>
          </cell>
          <cell r="ET298">
            <v>0</v>
          </cell>
          <cell r="EU298">
            <v>66.75</v>
          </cell>
          <cell r="EV298">
            <v>71</v>
          </cell>
          <cell r="EW298">
            <v>0</v>
          </cell>
          <cell r="EX298">
            <v>0</v>
          </cell>
          <cell r="EY298" t="str">
            <v>C31</v>
          </cell>
          <cell r="EZ298">
            <v>0</v>
          </cell>
          <cell r="FA298">
            <v>71.5</v>
          </cell>
          <cell r="FB298">
            <v>73</v>
          </cell>
          <cell r="FC298">
            <v>0</v>
          </cell>
          <cell r="FD298">
            <v>0</v>
          </cell>
          <cell r="FE298" t="str">
            <v>C32</v>
          </cell>
          <cell r="FF298">
            <v>0</v>
          </cell>
          <cell r="FG298">
            <v>71.5</v>
          </cell>
          <cell r="FH298">
            <v>73</v>
          </cell>
          <cell r="FI298">
            <v>0</v>
          </cell>
          <cell r="FJ298">
            <v>0</v>
          </cell>
          <cell r="FK298" t="str">
            <v>C33</v>
          </cell>
          <cell r="FL298">
            <v>0</v>
          </cell>
          <cell r="FM298">
            <v>71.5</v>
          </cell>
          <cell r="FN298">
            <v>73</v>
          </cell>
          <cell r="FO298">
            <v>0</v>
          </cell>
          <cell r="FP298">
            <v>0</v>
          </cell>
          <cell r="FQ298" t="str">
            <v>C34</v>
          </cell>
          <cell r="FR298">
            <v>0</v>
          </cell>
          <cell r="FS298">
            <v>71.5</v>
          </cell>
          <cell r="FT298">
            <v>73</v>
          </cell>
          <cell r="FU298">
            <v>0</v>
          </cell>
          <cell r="FV298">
            <v>0</v>
          </cell>
          <cell r="FW298" t="str">
            <v>C35</v>
          </cell>
          <cell r="FX298">
            <v>0</v>
          </cell>
          <cell r="FY298">
            <v>71.5</v>
          </cell>
          <cell r="FZ298">
            <v>73</v>
          </cell>
          <cell r="GA298">
            <v>0</v>
          </cell>
          <cell r="GB298">
            <v>0</v>
          </cell>
          <cell r="GC298" t="str">
            <v>C36</v>
          </cell>
          <cell r="GD298">
            <v>0</v>
          </cell>
          <cell r="GE298">
            <v>71.5</v>
          </cell>
          <cell r="GF298">
            <v>73</v>
          </cell>
          <cell r="GG298">
            <v>0</v>
          </cell>
          <cell r="GH298">
            <v>0</v>
          </cell>
          <cell r="GI298" t="str">
            <v>C37</v>
          </cell>
          <cell r="GJ298">
            <v>0</v>
          </cell>
          <cell r="GK298">
            <v>71.5</v>
          </cell>
          <cell r="GL298">
            <v>73</v>
          </cell>
          <cell r="GM298">
            <v>0</v>
          </cell>
          <cell r="GN298">
            <v>0</v>
          </cell>
          <cell r="GO298" t="str">
            <v>C38</v>
          </cell>
          <cell r="GP298">
            <v>0</v>
          </cell>
          <cell r="GQ298">
            <v>71.5</v>
          </cell>
          <cell r="GR298">
            <v>73</v>
          </cell>
          <cell r="GS298">
            <v>0</v>
          </cell>
          <cell r="GT298">
            <v>0</v>
          </cell>
          <cell r="GU298" t="str">
            <v>C39</v>
          </cell>
          <cell r="GV298">
            <v>0</v>
          </cell>
          <cell r="GW298">
            <v>74.25</v>
          </cell>
          <cell r="GX298">
            <v>73</v>
          </cell>
          <cell r="GY298">
            <v>0</v>
          </cell>
          <cell r="GZ298">
            <v>0</v>
          </cell>
          <cell r="HA298" t="str">
            <v>C310</v>
          </cell>
          <cell r="HB298">
            <v>0</v>
          </cell>
          <cell r="HC298">
            <v>67</v>
          </cell>
          <cell r="HD298">
            <v>73</v>
          </cell>
          <cell r="HG298" t="str">
            <v>C310</v>
          </cell>
          <cell r="HH298">
            <v>0</v>
          </cell>
          <cell r="HM298" t="str">
            <v/>
          </cell>
          <cell r="HN298" t="str">
            <v/>
          </cell>
          <cell r="HS298">
            <v>3191</v>
          </cell>
          <cell r="HT298" t="str">
            <v>PKN</v>
          </cell>
          <cell r="HU298">
            <v>0</v>
          </cell>
          <cell r="HV298" t="str">
            <v>IND</v>
          </cell>
          <cell r="HW298">
            <v>0</v>
          </cell>
          <cell r="HX298" t="str">
            <v>MAT-W</v>
          </cell>
          <cell r="HY298">
            <v>0</v>
          </cell>
          <cell r="HZ298" t="str">
            <v>SEJ-W</v>
          </cell>
          <cell r="IA298">
            <v>0</v>
          </cell>
          <cell r="IB298" t="str">
            <v>IGR-W</v>
          </cell>
          <cell r="IC298">
            <v>0</v>
          </cell>
          <cell r="ID298" t="str">
            <v>SBO</v>
          </cell>
          <cell r="IE298">
            <v>0</v>
          </cell>
          <cell r="IF298" t="str">
            <v>PJO</v>
          </cell>
          <cell r="IG298">
            <v>0</v>
          </cell>
          <cell r="IH298" t="str">
            <v>PRA</v>
          </cell>
          <cell r="II298">
            <v>0</v>
          </cell>
          <cell r="IJ298" t="str">
            <v>JAW</v>
          </cell>
          <cell r="IK298">
            <v>0</v>
          </cell>
          <cell r="IL298" t="str">
            <v>ARB</v>
          </cell>
          <cell r="IM298">
            <v>0</v>
          </cell>
          <cell r="IN298" t="str">
            <v>PKM</v>
          </cell>
          <cell r="IO298">
            <v>0</v>
          </cell>
          <cell r="IP298" t="str">
            <v>IND-P</v>
          </cell>
          <cell r="IQ298">
            <v>0</v>
          </cell>
          <cell r="IR298" t="str">
            <v>IGR-P</v>
          </cell>
          <cell r="IS298">
            <v>0</v>
          </cell>
          <cell r="IT298" t="str">
            <v>JEP-P</v>
          </cell>
          <cell r="IU298">
            <v>0</v>
          </cell>
          <cell r="IV298" t="str">
            <v>ANT-P</v>
          </cell>
          <cell r="IW298">
            <v>0</v>
          </cell>
          <cell r="IX298" t="str">
            <v>GEO-L</v>
          </cell>
          <cell r="IY298">
            <v>0</v>
          </cell>
          <cell r="IZ298" t="str">
            <v/>
          </cell>
          <cell r="JA298">
            <v>0</v>
          </cell>
        </row>
        <row r="299">
          <cell r="Q299" t="str">
            <v/>
          </cell>
          <cell r="AB299">
            <v>296</v>
          </cell>
          <cell r="AC299">
            <v>26</v>
          </cell>
          <cell r="AD299">
            <v>3192</v>
          </cell>
          <cell r="AE299" t="str">
            <v>0002800625</v>
          </cell>
          <cell r="AF299" t="str">
            <v>STEFANI KLARISTA</v>
          </cell>
          <cell r="AG299" t="str">
            <v>P</v>
          </cell>
          <cell r="AH299" t="str">
            <v>10-TB.1</v>
          </cell>
          <cell r="AI299" t="str">
            <v>AGM</v>
          </cell>
          <cell r="AJ299">
            <v>0</v>
          </cell>
          <cell r="AK299">
            <v>89.75</v>
          </cell>
          <cell r="AL299">
            <v>80</v>
          </cell>
          <cell r="AM299">
            <v>0</v>
          </cell>
          <cell r="AN299">
            <v>0</v>
          </cell>
          <cell r="AO299" t="str">
            <v>PKN</v>
          </cell>
          <cell r="AP299">
            <v>0</v>
          </cell>
          <cell r="AQ299">
            <v>84</v>
          </cell>
          <cell r="AR299">
            <v>91</v>
          </cell>
          <cell r="AS299">
            <v>0</v>
          </cell>
          <cell r="AT299">
            <v>0</v>
          </cell>
          <cell r="AU299" t="str">
            <v>IND</v>
          </cell>
          <cell r="AV299">
            <v>0</v>
          </cell>
          <cell r="AW299">
            <v>90.5</v>
          </cell>
          <cell r="AX299">
            <v>89</v>
          </cell>
          <cell r="AY299">
            <v>0</v>
          </cell>
          <cell r="AZ299">
            <v>0</v>
          </cell>
          <cell r="BA299" t="str">
            <v>MAT</v>
          </cell>
          <cell r="BB299">
            <v>0</v>
          </cell>
          <cell r="BC299">
            <v>79.5</v>
          </cell>
          <cell r="BD299">
            <v>87</v>
          </cell>
          <cell r="BE299">
            <v>0</v>
          </cell>
          <cell r="BF299">
            <v>0</v>
          </cell>
          <cell r="BG299" t="str">
            <v>SEJ</v>
          </cell>
          <cell r="BH299">
            <v>0</v>
          </cell>
          <cell r="BI299">
            <v>83.25</v>
          </cell>
          <cell r="BJ299">
            <v>86</v>
          </cell>
          <cell r="BK299">
            <v>0</v>
          </cell>
          <cell r="BL299">
            <v>0</v>
          </cell>
          <cell r="BM299" t="str">
            <v>ING</v>
          </cell>
          <cell r="BN299">
            <v>0</v>
          </cell>
          <cell r="BO299">
            <v>78.25</v>
          </cell>
          <cell r="BP299">
            <v>86</v>
          </cell>
          <cell r="BQ299">
            <v>0</v>
          </cell>
          <cell r="BR299">
            <v>0</v>
          </cell>
          <cell r="BS299" t="str">
            <v>SBU</v>
          </cell>
          <cell r="BT299">
            <v>0</v>
          </cell>
          <cell r="BU299">
            <v>83</v>
          </cell>
          <cell r="BV299">
            <v>85</v>
          </cell>
          <cell r="BW299">
            <v>0</v>
          </cell>
          <cell r="BX299">
            <v>0</v>
          </cell>
          <cell r="BY299" t="str">
            <v>KWU</v>
          </cell>
          <cell r="BZ299">
            <v>0</v>
          </cell>
          <cell r="CA299">
            <v>67.25</v>
          </cell>
          <cell r="CB299">
            <v>72</v>
          </cell>
          <cell r="CC299">
            <v>0</v>
          </cell>
          <cell r="CD299">
            <v>0</v>
          </cell>
          <cell r="CE299" t="str">
            <v>POR</v>
          </cell>
          <cell r="CF299">
            <v>0</v>
          </cell>
          <cell r="CG299">
            <v>88.5</v>
          </cell>
          <cell r="CH299">
            <v>89</v>
          </cell>
          <cell r="CI299">
            <v>0</v>
          </cell>
          <cell r="CJ299">
            <v>0</v>
          </cell>
          <cell r="CK299" t="str">
            <v>JAW</v>
          </cell>
          <cell r="CL299">
            <v>0</v>
          </cell>
          <cell r="CM299">
            <v>73.5</v>
          </cell>
          <cell r="CN299">
            <v>75</v>
          </cell>
          <cell r="CO299">
            <v>0</v>
          </cell>
          <cell r="CP299">
            <v>0</v>
          </cell>
          <cell r="CQ299" t="str">
            <v>C11</v>
          </cell>
          <cell r="CR299">
            <v>0</v>
          </cell>
          <cell r="CS299">
            <v>87</v>
          </cell>
          <cell r="CT299">
            <v>86</v>
          </cell>
          <cell r="CU299">
            <v>0</v>
          </cell>
          <cell r="CV299">
            <v>0</v>
          </cell>
          <cell r="CW299" t="str">
            <v>C12</v>
          </cell>
          <cell r="CX299">
            <v>0</v>
          </cell>
          <cell r="CY299">
            <v>71</v>
          </cell>
          <cell r="CZ299">
            <v>75</v>
          </cell>
          <cell r="DA299">
            <v>0</v>
          </cell>
          <cell r="DB299">
            <v>0</v>
          </cell>
          <cell r="DC299" t="str">
            <v>C13</v>
          </cell>
          <cell r="DD299">
            <v>0</v>
          </cell>
          <cell r="DE299">
            <v>77</v>
          </cell>
          <cell r="DF299">
            <v>85</v>
          </cell>
          <cell r="DG299">
            <v>0</v>
          </cell>
          <cell r="DH299">
            <v>0</v>
          </cell>
          <cell r="DI299" t="str">
            <v>C21</v>
          </cell>
          <cell r="DJ299">
            <v>0</v>
          </cell>
          <cell r="DK299">
            <v>0</v>
          </cell>
          <cell r="DL299">
            <v>83</v>
          </cell>
          <cell r="DM299">
            <v>0</v>
          </cell>
          <cell r="DN299">
            <v>0</v>
          </cell>
          <cell r="DO299" t="str">
            <v>C22</v>
          </cell>
          <cell r="DP299">
            <v>0</v>
          </cell>
          <cell r="DQ299">
            <v>90</v>
          </cell>
          <cell r="DR299">
            <v>84</v>
          </cell>
          <cell r="DS299">
            <v>0</v>
          </cell>
          <cell r="DT299">
            <v>0</v>
          </cell>
          <cell r="DU299" t="str">
            <v>C23</v>
          </cell>
          <cell r="DV299">
            <v>0</v>
          </cell>
          <cell r="DW299">
            <v>82</v>
          </cell>
          <cell r="DX299">
            <v>90</v>
          </cell>
          <cell r="DY299">
            <v>0</v>
          </cell>
          <cell r="DZ299">
            <v>0</v>
          </cell>
          <cell r="EA299" t="str">
            <v>C24</v>
          </cell>
          <cell r="EB299">
            <v>0</v>
          </cell>
          <cell r="EC299">
            <v>85.25</v>
          </cell>
          <cell r="ED299">
            <v>84</v>
          </cell>
          <cell r="EE299">
            <v>0</v>
          </cell>
          <cell r="EF299">
            <v>0</v>
          </cell>
          <cell r="EG299" t="str">
            <v>C25</v>
          </cell>
          <cell r="EH299">
            <v>0</v>
          </cell>
          <cell r="EI299">
            <v>75</v>
          </cell>
          <cell r="EJ299">
            <v>74</v>
          </cell>
          <cell r="EK299">
            <v>0</v>
          </cell>
          <cell r="EL299">
            <v>0</v>
          </cell>
          <cell r="EM299" t="str">
            <v>C26</v>
          </cell>
          <cell r="EN299">
            <v>0</v>
          </cell>
          <cell r="EO299">
            <v>75</v>
          </cell>
          <cell r="EP299">
            <v>74</v>
          </cell>
          <cell r="EQ299">
            <v>0</v>
          </cell>
          <cell r="ER299">
            <v>0</v>
          </cell>
          <cell r="ES299" t="str">
            <v>C27</v>
          </cell>
          <cell r="ET299">
            <v>0</v>
          </cell>
          <cell r="EU299">
            <v>75</v>
          </cell>
          <cell r="EV299">
            <v>74</v>
          </cell>
          <cell r="EW299">
            <v>0</v>
          </cell>
          <cell r="EX299">
            <v>0</v>
          </cell>
          <cell r="EY299" t="str">
            <v>C31</v>
          </cell>
          <cell r="EZ299">
            <v>0</v>
          </cell>
          <cell r="FA299">
            <v>88.25</v>
          </cell>
          <cell r="FB299">
            <v>89</v>
          </cell>
          <cell r="FC299">
            <v>0</v>
          </cell>
          <cell r="FD299">
            <v>0</v>
          </cell>
          <cell r="FE299" t="str">
            <v>C32</v>
          </cell>
          <cell r="FF299">
            <v>0</v>
          </cell>
          <cell r="FG299">
            <v>88.25</v>
          </cell>
          <cell r="FH299">
            <v>89</v>
          </cell>
          <cell r="FI299">
            <v>0</v>
          </cell>
          <cell r="FJ299">
            <v>0</v>
          </cell>
          <cell r="FK299" t="str">
            <v>C33</v>
          </cell>
          <cell r="FL299">
            <v>0</v>
          </cell>
          <cell r="FM299">
            <v>88.25</v>
          </cell>
          <cell r="FN299">
            <v>89</v>
          </cell>
          <cell r="FO299">
            <v>0</v>
          </cell>
          <cell r="FP299">
            <v>0</v>
          </cell>
          <cell r="FQ299" t="str">
            <v>C34</v>
          </cell>
          <cell r="FR299">
            <v>0</v>
          </cell>
          <cell r="FS299">
            <v>88.25</v>
          </cell>
          <cell r="FT299">
            <v>89</v>
          </cell>
          <cell r="FU299">
            <v>0</v>
          </cell>
          <cell r="FV299">
            <v>0</v>
          </cell>
          <cell r="FW299" t="str">
            <v>C35</v>
          </cell>
          <cell r="FX299">
            <v>0</v>
          </cell>
          <cell r="FY299">
            <v>88.25</v>
          </cell>
          <cell r="FZ299">
            <v>89</v>
          </cell>
          <cell r="GA299">
            <v>0</v>
          </cell>
          <cell r="GB299">
            <v>0</v>
          </cell>
          <cell r="GC299" t="str">
            <v>C36</v>
          </cell>
          <cell r="GD299">
            <v>0</v>
          </cell>
          <cell r="GE299">
            <v>88.25</v>
          </cell>
          <cell r="GF299">
            <v>89</v>
          </cell>
          <cell r="GG299">
            <v>0</v>
          </cell>
          <cell r="GH299">
            <v>0</v>
          </cell>
          <cell r="GI299" t="str">
            <v>C37</v>
          </cell>
          <cell r="GJ299">
            <v>0</v>
          </cell>
          <cell r="GK299">
            <v>88.25</v>
          </cell>
          <cell r="GL299">
            <v>89</v>
          </cell>
          <cell r="GM299">
            <v>0</v>
          </cell>
          <cell r="GN299">
            <v>0</v>
          </cell>
          <cell r="GO299" t="str">
            <v>C38</v>
          </cell>
          <cell r="GP299">
            <v>0</v>
          </cell>
          <cell r="GQ299">
            <v>88.25</v>
          </cell>
          <cell r="GR299">
            <v>89</v>
          </cell>
          <cell r="GS299">
            <v>0</v>
          </cell>
          <cell r="GT299">
            <v>0</v>
          </cell>
          <cell r="GU299" t="str">
            <v>C39</v>
          </cell>
          <cell r="GV299">
            <v>0</v>
          </cell>
          <cell r="GW299">
            <v>78.5</v>
          </cell>
          <cell r="GX299">
            <v>75</v>
          </cell>
          <cell r="GY299">
            <v>0</v>
          </cell>
          <cell r="GZ299">
            <v>0</v>
          </cell>
          <cell r="HA299" t="str">
            <v>C310</v>
          </cell>
          <cell r="HB299">
            <v>0</v>
          </cell>
          <cell r="HC299">
            <v>81</v>
          </cell>
          <cell r="HD299">
            <v>87</v>
          </cell>
          <cell r="HG299" t="str">
            <v>C310</v>
          </cell>
          <cell r="HH299">
            <v>0</v>
          </cell>
          <cell r="HM299" t="str">
            <v/>
          </cell>
          <cell r="HN299" t="str">
            <v/>
          </cell>
          <cell r="HS299">
            <v>3192</v>
          </cell>
          <cell r="HT299" t="str">
            <v>PKN</v>
          </cell>
          <cell r="HU299">
            <v>0</v>
          </cell>
          <cell r="HV299" t="str">
            <v>IND</v>
          </cell>
          <cell r="HW299">
            <v>0</v>
          </cell>
          <cell r="HX299" t="str">
            <v>MAT-W</v>
          </cell>
          <cell r="HY299">
            <v>0</v>
          </cell>
          <cell r="HZ299" t="str">
            <v>SEJ-W</v>
          </cell>
          <cell r="IA299">
            <v>0</v>
          </cell>
          <cell r="IB299" t="str">
            <v>IGR-W</v>
          </cell>
          <cell r="IC299">
            <v>0</v>
          </cell>
          <cell r="ID299" t="str">
            <v>SBO</v>
          </cell>
          <cell r="IE299">
            <v>0</v>
          </cell>
          <cell r="IF299" t="str">
            <v>PJO</v>
          </cell>
          <cell r="IG299">
            <v>0</v>
          </cell>
          <cell r="IH299" t="str">
            <v>PRA</v>
          </cell>
          <cell r="II299">
            <v>0</v>
          </cell>
          <cell r="IJ299" t="str">
            <v>JAW</v>
          </cell>
          <cell r="IK299">
            <v>0</v>
          </cell>
          <cell r="IL299" t="str">
            <v>ARB</v>
          </cell>
          <cell r="IM299">
            <v>0</v>
          </cell>
          <cell r="IN299" t="str">
            <v>PKM</v>
          </cell>
          <cell r="IO299">
            <v>0</v>
          </cell>
          <cell r="IP299" t="str">
            <v>IND-P</v>
          </cell>
          <cell r="IQ299">
            <v>0</v>
          </cell>
          <cell r="IR299" t="str">
            <v>IGR-P</v>
          </cell>
          <cell r="IS299">
            <v>0</v>
          </cell>
          <cell r="IT299" t="str">
            <v>JEP-P</v>
          </cell>
          <cell r="IU299">
            <v>0</v>
          </cell>
          <cell r="IV299" t="str">
            <v>ANT-P</v>
          </cell>
          <cell r="IW299">
            <v>0</v>
          </cell>
          <cell r="IX299" t="str">
            <v>GEO-L</v>
          </cell>
          <cell r="IY299">
            <v>0</v>
          </cell>
          <cell r="IZ299" t="str">
            <v/>
          </cell>
          <cell r="JA299">
            <v>0</v>
          </cell>
        </row>
        <row r="300">
          <cell r="Q300" t="str">
            <v/>
          </cell>
          <cell r="AB300">
            <v>297</v>
          </cell>
          <cell r="AC300">
            <v>27</v>
          </cell>
          <cell r="AD300">
            <v>3193</v>
          </cell>
          <cell r="AE300" t="str">
            <v>0006368567</v>
          </cell>
          <cell r="AF300" t="str">
            <v>SUKMA KURNIA SARI</v>
          </cell>
          <cell r="AG300" t="str">
            <v>P</v>
          </cell>
          <cell r="AH300" t="str">
            <v>10-TB.1</v>
          </cell>
          <cell r="AI300" t="str">
            <v>AGM</v>
          </cell>
          <cell r="AJ300">
            <v>0</v>
          </cell>
          <cell r="AK300">
            <v>69.75</v>
          </cell>
          <cell r="AL300">
            <v>79</v>
          </cell>
          <cell r="AM300">
            <v>0</v>
          </cell>
          <cell r="AN300">
            <v>0</v>
          </cell>
          <cell r="AO300" t="str">
            <v>PKN</v>
          </cell>
          <cell r="AP300">
            <v>0</v>
          </cell>
          <cell r="AQ300">
            <v>75.5</v>
          </cell>
          <cell r="AR300">
            <v>87</v>
          </cell>
          <cell r="AS300">
            <v>0</v>
          </cell>
          <cell r="AT300">
            <v>0</v>
          </cell>
          <cell r="AU300" t="str">
            <v>IND</v>
          </cell>
          <cell r="AV300">
            <v>0</v>
          </cell>
          <cell r="AW300">
            <v>70.75</v>
          </cell>
          <cell r="AX300">
            <v>76</v>
          </cell>
          <cell r="AY300">
            <v>0</v>
          </cell>
          <cell r="AZ300">
            <v>0</v>
          </cell>
          <cell r="BA300" t="str">
            <v>MAT</v>
          </cell>
          <cell r="BB300">
            <v>0</v>
          </cell>
          <cell r="BC300">
            <v>73</v>
          </cell>
          <cell r="BD300">
            <v>77</v>
          </cell>
          <cell r="BE300">
            <v>0</v>
          </cell>
          <cell r="BF300">
            <v>0</v>
          </cell>
          <cell r="BG300" t="str">
            <v>SEJ</v>
          </cell>
          <cell r="BH300">
            <v>0</v>
          </cell>
          <cell r="BI300">
            <v>80.25</v>
          </cell>
          <cell r="BJ300">
            <v>81</v>
          </cell>
          <cell r="BK300">
            <v>0</v>
          </cell>
          <cell r="BL300">
            <v>0</v>
          </cell>
          <cell r="BM300" t="str">
            <v>ING</v>
          </cell>
          <cell r="BN300">
            <v>0</v>
          </cell>
          <cell r="BO300">
            <v>77</v>
          </cell>
          <cell r="BP300">
            <v>78</v>
          </cell>
          <cell r="BQ300">
            <v>0</v>
          </cell>
          <cell r="BR300">
            <v>0</v>
          </cell>
          <cell r="BS300" t="str">
            <v>SBU</v>
          </cell>
          <cell r="BT300">
            <v>0</v>
          </cell>
          <cell r="BU300">
            <v>73.75</v>
          </cell>
          <cell r="BV300">
            <v>79</v>
          </cell>
          <cell r="BW300">
            <v>0</v>
          </cell>
          <cell r="BX300">
            <v>0</v>
          </cell>
          <cell r="BY300" t="str">
            <v>KWU</v>
          </cell>
          <cell r="BZ300">
            <v>0</v>
          </cell>
          <cell r="CA300">
            <v>66.75</v>
          </cell>
          <cell r="CB300">
            <v>66</v>
          </cell>
          <cell r="CC300">
            <v>0</v>
          </cell>
          <cell r="CD300">
            <v>0</v>
          </cell>
          <cell r="CE300" t="str">
            <v>POR</v>
          </cell>
          <cell r="CF300">
            <v>0</v>
          </cell>
          <cell r="CG300">
            <v>68.5</v>
          </cell>
          <cell r="CH300">
            <v>71</v>
          </cell>
          <cell r="CI300">
            <v>0</v>
          </cell>
          <cell r="CJ300">
            <v>0</v>
          </cell>
          <cell r="CK300" t="str">
            <v>JAW</v>
          </cell>
          <cell r="CL300">
            <v>0</v>
          </cell>
          <cell r="CM300">
            <v>71.5</v>
          </cell>
          <cell r="CN300">
            <v>72</v>
          </cell>
          <cell r="CO300">
            <v>0</v>
          </cell>
          <cell r="CP300">
            <v>0</v>
          </cell>
          <cell r="CQ300" t="str">
            <v>C11</v>
          </cell>
          <cell r="CR300">
            <v>0</v>
          </cell>
          <cell r="CS300">
            <v>70.25</v>
          </cell>
          <cell r="CT300">
            <v>77</v>
          </cell>
          <cell r="CU300">
            <v>0</v>
          </cell>
          <cell r="CV300">
            <v>0</v>
          </cell>
          <cell r="CW300" t="str">
            <v>C12</v>
          </cell>
          <cell r="CX300">
            <v>0</v>
          </cell>
          <cell r="CY300">
            <v>70</v>
          </cell>
          <cell r="CZ300">
            <v>75</v>
          </cell>
          <cell r="DA300">
            <v>0</v>
          </cell>
          <cell r="DB300">
            <v>0</v>
          </cell>
          <cell r="DC300" t="str">
            <v>C13</v>
          </cell>
          <cell r="DD300">
            <v>0</v>
          </cell>
          <cell r="DE300">
            <v>70.75</v>
          </cell>
          <cell r="DF300">
            <v>78</v>
          </cell>
          <cell r="DG300">
            <v>0</v>
          </cell>
          <cell r="DH300">
            <v>0</v>
          </cell>
          <cell r="DI300" t="str">
            <v>C21</v>
          </cell>
          <cell r="DJ300">
            <v>0</v>
          </cell>
          <cell r="DK300">
            <v>0</v>
          </cell>
          <cell r="DL300">
            <v>72</v>
          </cell>
          <cell r="DM300">
            <v>0</v>
          </cell>
          <cell r="DN300">
            <v>0</v>
          </cell>
          <cell r="DO300" t="str">
            <v>C22</v>
          </cell>
          <cell r="DP300">
            <v>0</v>
          </cell>
          <cell r="DQ300">
            <v>71.25</v>
          </cell>
          <cell r="DR300">
            <v>74</v>
          </cell>
          <cell r="DS300">
            <v>0</v>
          </cell>
          <cell r="DT300">
            <v>0</v>
          </cell>
          <cell r="DU300" t="str">
            <v>C23</v>
          </cell>
          <cell r="DV300">
            <v>0</v>
          </cell>
          <cell r="DW300">
            <v>75.25</v>
          </cell>
          <cell r="DX300">
            <v>82</v>
          </cell>
          <cell r="DY300">
            <v>0</v>
          </cell>
          <cell r="DZ300">
            <v>0</v>
          </cell>
          <cell r="EA300" t="str">
            <v>C24</v>
          </cell>
          <cell r="EB300">
            <v>0</v>
          </cell>
          <cell r="EC300">
            <v>72.5</v>
          </cell>
          <cell r="ED300">
            <v>81</v>
          </cell>
          <cell r="EE300">
            <v>0</v>
          </cell>
          <cell r="EF300">
            <v>0</v>
          </cell>
          <cell r="EG300" t="str">
            <v>C25</v>
          </cell>
          <cell r="EH300">
            <v>0</v>
          </cell>
          <cell r="EI300">
            <v>68</v>
          </cell>
          <cell r="EJ300">
            <v>71</v>
          </cell>
          <cell r="EK300">
            <v>0</v>
          </cell>
          <cell r="EL300">
            <v>0</v>
          </cell>
          <cell r="EM300" t="str">
            <v>C26</v>
          </cell>
          <cell r="EN300">
            <v>0</v>
          </cell>
          <cell r="EO300">
            <v>68</v>
          </cell>
          <cell r="EP300">
            <v>71</v>
          </cell>
          <cell r="EQ300">
            <v>0</v>
          </cell>
          <cell r="ER300">
            <v>0</v>
          </cell>
          <cell r="ES300" t="str">
            <v>C27</v>
          </cell>
          <cell r="ET300">
            <v>0</v>
          </cell>
          <cell r="EU300">
            <v>68</v>
          </cell>
          <cell r="EV300">
            <v>71</v>
          </cell>
          <cell r="EW300">
            <v>0</v>
          </cell>
          <cell r="EX300">
            <v>0</v>
          </cell>
          <cell r="EY300" t="str">
            <v>C31</v>
          </cell>
          <cell r="EZ300">
            <v>0</v>
          </cell>
          <cell r="FA300">
            <v>73.5</v>
          </cell>
          <cell r="FB300">
            <v>75</v>
          </cell>
          <cell r="FC300">
            <v>0</v>
          </cell>
          <cell r="FD300">
            <v>0</v>
          </cell>
          <cell r="FE300" t="str">
            <v>C32</v>
          </cell>
          <cell r="FF300">
            <v>0</v>
          </cell>
          <cell r="FG300">
            <v>73.5</v>
          </cell>
          <cell r="FH300">
            <v>75</v>
          </cell>
          <cell r="FI300">
            <v>0</v>
          </cell>
          <cell r="FJ300">
            <v>0</v>
          </cell>
          <cell r="FK300" t="str">
            <v>C33</v>
          </cell>
          <cell r="FL300">
            <v>0</v>
          </cell>
          <cell r="FM300">
            <v>73.5</v>
          </cell>
          <cell r="FN300">
            <v>75</v>
          </cell>
          <cell r="FO300">
            <v>0</v>
          </cell>
          <cell r="FP300">
            <v>0</v>
          </cell>
          <cell r="FQ300" t="str">
            <v>C34</v>
          </cell>
          <cell r="FR300">
            <v>0</v>
          </cell>
          <cell r="FS300">
            <v>73.5</v>
          </cell>
          <cell r="FT300">
            <v>75</v>
          </cell>
          <cell r="FU300">
            <v>0</v>
          </cell>
          <cell r="FV300">
            <v>0</v>
          </cell>
          <cell r="FW300" t="str">
            <v>C35</v>
          </cell>
          <cell r="FX300">
            <v>0</v>
          </cell>
          <cell r="FY300">
            <v>73.5</v>
          </cell>
          <cell r="FZ300">
            <v>75</v>
          </cell>
          <cell r="GA300">
            <v>0</v>
          </cell>
          <cell r="GB300">
            <v>0</v>
          </cell>
          <cell r="GC300" t="str">
            <v>C36</v>
          </cell>
          <cell r="GD300">
            <v>0</v>
          </cell>
          <cell r="GE300">
            <v>73.5</v>
          </cell>
          <cell r="GF300">
            <v>75</v>
          </cell>
          <cell r="GG300">
            <v>0</v>
          </cell>
          <cell r="GH300">
            <v>0</v>
          </cell>
          <cell r="GI300" t="str">
            <v>C37</v>
          </cell>
          <cell r="GJ300">
            <v>0</v>
          </cell>
          <cell r="GK300">
            <v>73.5</v>
          </cell>
          <cell r="GL300">
            <v>75</v>
          </cell>
          <cell r="GM300">
            <v>0</v>
          </cell>
          <cell r="GN300">
            <v>0</v>
          </cell>
          <cell r="GO300" t="str">
            <v>C38</v>
          </cell>
          <cell r="GP300">
            <v>0</v>
          </cell>
          <cell r="GQ300">
            <v>73.5</v>
          </cell>
          <cell r="GR300">
            <v>75</v>
          </cell>
          <cell r="GS300">
            <v>0</v>
          </cell>
          <cell r="GT300">
            <v>0</v>
          </cell>
          <cell r="GU300" t="str">
            <v>C39</v>
          </cell>
          <cell r="GV300">
            <v>0</v>
          </cell>
          <cell r="GW300">
            <v>74.25</v>
          </cell>
          <cell r="GX300">
            <v>73</v>
          </cell>
          <cell r="GY300">
            <v>0</v>
          </cell>
          <cell r="GZ300">
            <v>0</v>
          </cell>
          <cell r="HA300" t="str">
            <v>C310</v>
          </cell>
          <cell r="HB300">
            <v>0</v>
          </cell>
          <cell r="HC300">
            <v>68.25</v>
          </cell>
          <cell r="HD300">
            <v>71</v>
          </cell>
          <cell r="HG300" t="str">
            <v>C310</v>
          </cell>
          <cell r="HH300">
            <v>0</v>
          </cell>
          <cell r="HM300" t="str">
            <v/>
          </cell>
          <cell r="HN300" t="str">
            <v/>
          </cell>
          <cell r="HS300">
            <v>3193</v>
          </cell>
          <cell r="HT300" t="str">
            <v>PKN</v>
          </cell>
          <cell r="HU300">
            <v>0</v>
          </cell>
          <cell r="HV300" t="str">
            <v>IND</v>
          </cell>
          <cell r="HW300">
            <v>0</v>
          </cell>
          <cell r="HX300" t="str">
            <v>MAT-W</v>
          </cell>
          <cell r="HY300">
            <v>0</v>
          </cell>
          <cell r="HZ300" t="str">
            <v>SEJ-W</v>
          </cell>
          <cell r="IA300">
            <v>0</v>
          </cell>
          <cell r="IB300" t="str">
            <v>IGR-W</v>
          </cell>
          <cell r="IC300">
            <v>0</v>
          </cell>
          <cell r="ID300" t="str">
            <v>SBO</v>
          </cell>
          <cell r="IE300">
            <v>0</v>
          </cell>
          <cell r="IF300" t="str">
            <v>PJO</v>
          </cell>
          <cell r="IG300">
            <v>0</v>
          </cell>
          <cell r="IH300" t="str">
            <v>PRA</v>
          </cell>
          <cell r="II300">
            <v>0</v>
          </cell>
          <cell r="IJ300" t="str">
            <v>JAW</v>
          </cell>
          <cell r="IK300">
            <v>0</v>
          </cell>
          <cell r="IL300" t="str">
            <v>ARB</v>
          </cell>
          <cell r="IM300">
            <v>0</v>
          </cell>
          <cell r="IN300" t="str">
            <v>PKM</v>
          </cell>
          <cell r="IO300">
            <v>0</v>
          </cell>
          <cell r="IP300" t="str">
            <v>IND-P</v>
          </cell>
          <cell r="IQ300">
            <v>0</v>
          </cell>
          <cell r="IR300" t="str">
            <v>IGR-P</v>
          </cell>
          <cell r="IS300">
            <v>0</v>
          </cell>
          <cell r="IT300" t="str">
            <v>JEP-P</v>
          </cell>
          <cell r="IU300">
            <v>0</v>
          </cell>
          <cell r="IV300" t="str">
            <v>ANT-P</v>
          </cell>
          <cell r="IW300">
            <v>0</v>
          </cell>
          <cell r="IX300" t="str">
            <v>GEO-L</v>
          </cell>
          <cell r="IY300">
            <v>0</v>
          </cell>
          <cell r="IZ300" t="str">
            <v/>
          </cell>
          <cell r="JA300">
            <v>0</v>
          </cell>
        </row>
        <row r="301">
          <cell r="Q301" t="str">
            <v/>
          </cell>
          <cell r="AB301">
            <v>298</v>
          </cell>
          <cell r="AC301">
            <v>28</v>
          </cell>
          <cell r="AD301">
            <v>3194</v>
          </cell>
          <cell r="AE301" t="str">
            <v>0012176050</v>
          </cell>
          <cell r="AF301" t="str">
            <v>TITIS SETIYANINGSIH</v>
          </cell>
          <cell r="AG301" t="str">
            <v>P</v>
          </cell>
          <cell r="AH301" t="str">
            <v>10-TB.1</v>
          </cell>
          <cell r="AI301" t="str">
            <v>AGM</v>
          </cell>
          <cell r="AJ301">
            <v>0</v>
          </cell>
          <cell r="AK301">
            <v>73.25</v>
          </cell>
          <cell r="AL301">
            <v>77</v>
          </cell>
          <cell r="AM301">
            <v>0</v>
          </cell>
          <cell r="AN301">
            <v>0</v>
          </cell>
          <cell r="AO301" t="str">
            <v>PKN</v>
          </cell>
          <cell r="AP301">
            <v>0</v>
          </cell>
          <cell r="AQ301">
            <v>76.75</v>
          </cell>
          <cell r="AR301">
            <v>87</v>
          </cell>
          <cell r="AS301">
            <v>0</v>
          </cell>
          <cell r="AT301">
            <v>0</v>
          </cell>
          <cell r="AU301" t="str">
            <v>IND</v>
          </cell>
          <cell r="AV301">
            <v>0</v>
          </cell>
          <cell r="AW301">
            <v>80.25</v>
          </cell>
          <cell r="AX301">
            <v>77</v>
          </cell>
          <cell r="AY301">
            <v>0</v>
          </cell>
          <cell r="AZ301">
            <v>0</v>
          </cell>
          <cell r="BA301" t="str">
            <v>MAT</v>
          </cell>
          <cell r="BB301">
            <v>0</v>
          </cell>
          <cell r="BC301">
            <v>75.25</v>
          </cell>
          <cell r="BD301">
            <v>77</v>
          </cell>
          <cell r="BE301">
            <v>0</v>
          </cell>
          <cell r="BF301">
            <v>0</v>
          </cell>
          <cell r="BG301" t="str">
            <v>SEJ</v>
          </cell>
          <cell r="BH301">
            <v>0</v>
          </cell>
          <cell r="BI301">
            <v>75</v>
          </cell>
          <cell r="BJ301">
            <v>83</v>
          </cell>
          <cell r="BK301">
            <v>0</v>
          </cell>
          <cell r="BL301">
            <v>0</v>
          </cell>
          <cell r="BM301" t="str">
            <v>ING</v>
          </cell>
          <cell r="BN301">
            <v>0</v>
          </cell>
          <cell r="BO301">
            <v>78</v>
          </cell>
          <cell r="BP301">
            <v>78</v>
          </cell>
          <cell r="BQ301">
            <v>0</v>
          </cell>
          <cell r="BR301">
            <v>0</v>
          </cell>
          <cell r="BS301" t="str">
            <v>SBU</v>
          </cell>
          <cell r="BT301">
            <v>0</v>
          </cell>
          <cell r="BU301">
            <v>81.25</v>
          </cell>
          <cell r="BV301">
            <v>85</v>
          </cell>
          <cell r="BW301">
            <v>0</v>
          </cell>
          <cell r="BX301">
            <v>0</v>
          </cell>
          <cell r="BY301" t="str">
            <v>KWU</v>
          </cell>
          <cell r="BZ301">
            <v>0</v>
          </cell>
          <cell r="CA301">
            <v>66.75</v>
          </cell>
          <cell r="CB301">
            <v>72</v>
          </cell>
          <cell r="CC301">
            <v>0</v>
          </cell>
          <cell r="CD301">
            <v>0</v>
          </cell>
          <cell r="CE301" t="str">
            <v>POR</v>
          </cell>
          <cell r="CF301">
            <v>0</v>
          </cell>
          <cell r="CG301">
            <v>80.75</v>
          </cell>
          <cell r="CH301">
            <v>81</v>
          </cell>
          <cell r="CI301">
            <v>0</v>
          </cell>
          <cell r="CJ301">
            <v>0</v>
          </cell>
          <cell r="CK301" t="str">
            <v>JAW</v>
          </cell>
          <cell r="CL301">
            <v>0</v>
          </cell>
          <cell r="CM301">
            <v>88.5</v>
          </cell>
          <cell r="CN301">
            <v>77</v>
          </cell>
          <cell r="CO301">
            <v>0</v>
          </cell>
          <cell r="CP301">
            <v>0</v>
          </cell>
          <cell r="CQ301" t="str">
            <v>C11</v>
          </cell>
          <cell r="CR301">
            <v>0</v>
          </cell>
          <cell r="CS301">
            <v>72</v>
          </cell>
          <cell r="CT301">
            <v>84</v>
          </cell>
          <cell r="CU301">
            <v>0</v>
          </cell>
          <cell r="CV301">
            <v>0</v>
          </cell>
          <cell r="CW301" t="str">
            <v>C12</v>
          </cell>
          <cell r="CX301">
            <v>0</v>
          </cell>
          <cell r="CY301">
            <v>70.25</v>
          </cell>
          <cell r="CZ301">
            <v>75</v>
          </cell>
          <cell r="DA301">
            <v>0</v>
          </cell>
          <cell r="DB301">
            <v>0</v>
          </cell>
          <cell r="DC301" t="str">
            <v>C13</v>
          </cell>
          <cell r="DD301">
            <v>0</v>
          </cell>
          <cell r="DE301">
            <v>75</v>
          </cell>
          <cell r="DF301">
            <v>86</v>
          </cell>
          <cell r="DG301">
            <v>0</v>
          </cell>
          <cell r="DH301">
            <v>0</v>
          </cell>
          <cell r="DI301" t="str">
            <v>C21</v>
          </cell>
          <cell r="DJ301">
            <v>0</v>
          </cell>
          <cell r="DK301">
            <v>0</v>
          </cell>
          <cell r="DL301">
            <v>74</v>
          </cell>
          <cell r="DM301">
            <v>0</v>
          </cell>
          <cell r="DN301">
            <v>0</v>
          </cell>
          <cell r="DO301" t="str">
            <v>C22</v>
          </cell>
          <cell r="DP301">
            <v>0</v>
          </cell>
          <cell r="DQ301">
            <v>84.75</v>
          </cell>
          <cell r="DR301">
            <v>81</v>
          </cell>
          <cell r="DS301">
            <v>0</v>
          </cell>
          <cell r="DT301">
            <v>0</v>
          </cell>
          <cell r="DU301" t="str">
            <v>C23</v>
          </cell>
          <cell r="DV301">
            <v>0</v>
          </cell>
          <cell r="DW301">
            <v>82.25</v>
          </cell>
          <cell r="DX301">
            <v>78</v>
          </cell>
          <cell r="DY301">
            <v>0</v>
          </cell>
          <cell r="DZ301">
            <v>0</v>
          </cell>
          <cell r="EA301" t="str">
            <v>C24</v>
          </cell>
          <cell r="EB301">
            <v>0</v>
          </cell>
          <cell r="EC301">
            <v>80</v>
          </cell>
          <cell r="ED301">
            <v>82</v>
          </cell>
          <cell r="EE301">
            <v>0</v>
          </cell>
          <cell r="EF301">
            <v>0</v>
          </cell>
          <cell r="EG301" t="str">
            <v>C25</v>
          </cell>
          <cell r="EH301">
            <v>0</v>
          </cell>
          <cell r="EI301">
            <v>77.75</v>
          </cell>
          <cell r="EJ301">
            <v>79</v>
          </cell>
          <cell r="EK301">
            <v>0</v>
          </cell>
          <cell r="EL301">
            <v>0</v>
          </cell>
          <cell r="EM301" t="str">
            <v>C26</v>
          </cell>
          <cell r="EN301">
            <v>0</v>
          </cell>
          <cell r="EO301">
            <v>77.75</v>
          </cell>
          <cell r="EP301">
            <v>79</v>
          </cell>
          <cell r="EQ301">
            <v>0</v>
          </cell>
          <cell r="ER301">
            <v>0</v>
          </cell>
          <cell r="ES301" t="str">
            <v>C27</v>
          </cell>
          <cell r="ET301">
            <v>0</v>
          </cell>
          <cell r="EU301">
            <v>77.75</v>
          </cell>
          <cell r="EV301">
            <v>79</v>
          </cell>
          <cell r="EW301">
            <v>0</v>
          </cell>
          <cell r="EX301">
            <v>0</v>
          </cell>
          <cell r="EY301" t="str">
            <v>C31</v>
          </cell>
          <cell r="EZ301">
            <v>0</v>
          </cell>
          <cell r="FA301">
            <v>77</v>
          </cell>
          <cell r="FB301">
            <v>76</v>
          </cell>
          <cell r="FC301">
            <v>0</v>
          </cell>
          <cell r="FD301">
            <v>0</v>
          </cell>
          <cell r="FE301" t="str">
            <v>C32</v>
          </cell>
          <cell r="FF301">
            <v>0</v>
          </cell>
          <cell r="FG301">
            <v>77</v>
          </cell>
          <cell r="FH301">
            <v>76</v>
          </cell>
          <cell r="FI301">
            <v>0</v>
          </cell>
          <cell r="FJ301">
            <v>0</v>
          </cell>
          <cell r="FK301" t="str">
            <v>C33</v>
          </cell>
          <cell r="FL301">
            <v>0</v>
          </cell>
          <cell r="FM301">
            <v>77</v>
          </cell>
          <cell r="FN301">
            <v>76</v>
          </cell>
          <cell r="FO301">
            <v>0</v>
          </cell>
          <cell r="FP301">
            <v>0</v>
          </cell>
          <cell r="FQ301" t="str">
            <v>C34</v>
          </cell>
          <cell r="FR301">
            <v>0</v>
          </cell>
          <cell r="FS301">
            <v>77</v>
          </cell>
          <cell r="FT301">
            <v>76</v>
          </cell>
          <cell r="FU301">
            <v>0</v>
          </cell>
          <cell r="FV301">
            <v>0</v>
          </cell>
          <cell r="FW301" t="str">
            <v>C35</v>
          </cell>
          <cell r="FX301">
            <v>0</v>
          </cell>
          <cell r="FY301">
            <v>77</v>
          </cell>
          <cell r="FZ301">
            <v>76</v>
          </cell>
          <cell r="GA301">
            <v>0</v>
          </cell>
          <cell r="GB301">
            <v>0</v>
          </cell>
          <cell r="GC301" t="str">
            <v>C36</v>
          </cell>
          <cell r="GD301">
            <v>0</v>
          </cell>
          <cell r="GE301">
            <v>77</v>
          </cell>
          <cell r="GF301">
            <v>76</v>
          </cell>
          <cell r="GG301">
            <v>0</v>
          </cell>
          <cell r="GH301">
            <v>0</v>
          </cell>
          <cell r="GI301" t="str">
            <v>C37</v>
          </cell>
          <cell r="GJ301">
            <v>0</v>
          </cell>
          <cell r="GK301">
            <v>77</v>
          </cell>
          <cell r="GL301">
            <v>76</v>
          </cell>
          <cell r="GM301">
            <v>0</v>
          </cell>
          <cell r="GN301">
            <v>0</v>
          </cell>
          <cell r="GO301" t="str">
            <v>C38</v>
          </cell>
          <cell r="GP301">
            <v>0</v>
          </cell>
          <cell r="GQ301">
            <v>77</v>
          </cell>
          <cell r="GR301">
            <v>76</v>
          </cell>
          <cell r="GS301">
            <v>0</v>
          </cell>
          <cell r="GT301">
            <v>0</v>
          </cell>
          <cell r="GU301" t="str">
            <v>C39</v>
          </cell>
          <cell r="GV301">
            <v>0</v>
          </cell>
          <cell r="GW301">
            <v>72.25</v>
          </cell>
          <cell r="GX301">
            <v>76</v>
          </cell>
          <cell r="GY301">
            <v>0</v>
          </cell>
          <cell r="GZ301">
            <v>0</v>
          </cell>
          <cell r="HA301" t="str">
            <v>C310</v>
          </cell>
          <cell r="HB301">
            <v>0</v>
          </cell>
          <cell r="HC301">
            <v>72.25</v>
          </cell>
          <cell r="HD301">
            <v>78</v>
          </cell>
          <cell r="HG301" t="str">
            <v>C310</v>
          </cell>
          <cell r="HH301">
            <v>0</v>
          </cell>
          <cell r="HM301" t="str">
            <v/>
          </cell>
          <cell r="HN301" t="str">
            <v/>
          </cell>
          <cell r="HS301">
            <v>3194</v>
          </cell>
          <cell r="HT301" t="str">
            <v>PKN</v>
          </cell>
          <cell r="HU301">
            <v>0</v>
          </cell>
          <cell r="HV301" t="str">
            <v>IND</v>
          </cell>
          <cell r="HW301">
            <v>0</v>
          </cell>
          <cell r="HX301" t="str">
            <v>MAT-W</v>
          </cell>
          <cell r="HY301">
            <v>0</v>
          </cell>
          <cell r="HZ301" t="str">
            <v>SEJ-W</v>
          </cell>
          <cell r="IA301">
            <v>0</v>
          </cell>
          <cell r="IB301" t="str">
            <v>IGR-W</v>
          </cell>
          <cell r="IC301">
            <v>0</v>
          </cell>
          <cell r="ID301" t="str">
            <v>SBO</v>
          </cell>
          <cell r="IE301">
            <v>0</v>
          </cell>
          <cell r="IF301" t="str">
            <v>PJO</v>
          </cell>
          <cell r="IG301">
            <v>0</v>
          </cell>
          <cell r="IH301" t="str">
            <v>PRA</v>
          </cell>
          <cell r="II301">
            <v>0</v>
          </cell>
          <cell r="IJ301" t="str">
            <v>JAW</v>
          </cell>
          <cell r="IK301">
            <v>0</v>
          </cell>
          <cell r="IL301" t="str">
            <v>ARB</v>
          </cell>
          <cell r="IM301">
            <v>0</v>
          </cell>
          <cell r="IN301" t="str">
            <v>PKM</v>
          </cell>
          <cell r="IO301">
            <v>0</v>
          </cell>
          <cell r="IP301" t="str">
            <v>IND-P</v>
          </cell>
          <cell r="IQ301">
            <v>0</v>
          </cell>
          <cell r="IR301" t="str">
            <v>IGR-P</v>
          </cell>
          <cell r="IS301">
            <v>0</v>
          </cell>
          <cell r="IT301" t="str">
            <v>JEP-P</v>
          </cell>
          <cell r="IU301">
            <v>0</v>
          </cell>
          <cell r="IV301" t="str">
            <v>ANT-P</v>
          </cell>
          <cell r="IW301">
            <v>0</v>
          </cell>
          <cell r="IX301" t="str">
            <v>GEO-L</v>
          </cell>
          <cell r="IY301">
            <v>0</v>
          </cell>
          <cell r="IZ301" t="str">
            <v/>
          </cell>
          <cell r="JA301">
            <v>0</v>
          </cell>
        </row>
        <row r="302">
          <cell r="Q302" t="str">
            <v/>
          </cell>
          <cell r="AB302">
            <v>299</v>
          </cell>
          <cell r="AC302">
            <v>29</v>
          </cell>
          <cell r="AD302">
            <v>3165</v>
          </cell>
          <cell r="AE302" t="str">
            <v>9990631759</v>
          </cell>
          <cell r="AF302" t="str">
            <v>WAHIDUN</v>
          </cell>
          <cell r="AG302" t="str">
            <v>L</v>
          </cell>
          <cell r="AH302" t="str">
            <v>10-TB.1</v>
          </cell>
          <cell r="AI302" t="str">
            <v>AGM</v>
          </cell>
          <cell r="AJ302">
            <v>0</v>
          </cell>
          <cell r="AK302">
            <v>73.25</v>
          </cell>
          <cell r="AL302">
            <v>80</v>
          </cell>
          <cell r="AM302">
            <v>0</v>
          </cell>
          <cell r="AN302">
            <v>0</v>
          </cell>
          <cell r="AO302" t="str">
            <v>PKN</v>
          </cell>
          <cell r="AP302">
            <v>0</v>
          </cell>
          <cell r="AQ302">
            <v>76.5</v>
          </cell>
          <cell r="AR302">
            <v>80</v>
          </cell>
          <cell r="AS302">
            <v>0</v>
          </cell>
          <cell r="AT302">
            <v>0</v>
          </cell>
          <cell r="AU302" t="str">
            <v>IND</v>
          </cell>
          <cell r="AV302">
            <v>0</v>
          </cell>
          <cell r="AW302">
            <v>77</v>
          </cell>
          <cell r="AX302">
            <v>76</v>
          </cell>
          <cell r="AY302">
            <v>0</v>
          </cell>
          <cell r="AZ302">
            <v>0</v>
          </cell>
          <cell r="BA302" t="str">
            <v>MAT</v>
          </cell>
          <cell r="BB302">
            <v>0</v>
          </cell>
          <cell r="BC302">
            <v>79.5</v>
          </cell>
          <cell r="BD302">
            <v>78</v>
          </cell>
          <cell r="BE302">
            <v>0</v>
          </cell>
          <cell r="BF302">
            <v>0</v>
          </cell>
          <cell r="BG302" t="str">
            <v>SEJ</v>
          </cell>
          <cell r="BH302">
            <v>0</v>
          </cell>
          <cell r="BI302">
            <v>75.25</v>
          </cell>
          <cell r="BJ302">
            <v>81</v>
          </cell>
          <cell r="BK302">
            <v>0</v>
          </cell>
          <cell r="BL302">
            <v>0</v>
          </cell>
          <cell r="BM302" t="str">
            <v>ING</v>
          </cell>
          <cell r="BN302">
            <v>0</v>
          </cell>
          <cell r="BO302">
            <v>77.75</v>
          </cell>
          <cell r="BP302">
            <v>78</v>
          </cell>
          <cell r="BQ302">
            <v>0</v>
          </cell>
          <cell r="BR302">
            <v>0</v>
          </cell>
          <cell r="BS302" t="str">
            <v>SBU</v>
          </cell>
          <cell r="BT302">
            <v>0</v>
          </cell>
          <cell r="BU302">
            <v>87.25</v>
          </cell>
          <cell r="BV302">
            <v>86</v>
          </cell>
          <cell r="BW302">
            <v>0</v>
          </cell>
          <cell r="BX302">
            <v>0</v>
          </cell>
          <cell r="BY302" t="str">
            <v>KWU</v>
          </cell>
          <cell r="BZ302">
            <v>0</v>
          </cell>
          <cell r="CA302">
            <v>67.25</v>
          </cell>
          <cell r="CB302">
            <v>72</v>
          </cell>
          <cell r="CC302">
            <v>0</v>
          </cell>
          <cell r="CD302">
            <v>0</v>
          </cell>
          <cell r="CE302" t="str">
            <v>POR</v>
          </cell>
          <cell r="CF302">
            <v>0</v>
          </cell>
          <cell r="CG302">
            <v>86.5</v>
          </cell>
          <cell r="CH302">
            <v>74</v>
          </cell>
          <cell r="CI302">
            <v>0</v>
          </cell>
          <cell r="CJ302">
            <v>0</v>
          </cell>
          <cell r="CK302" t="str">
            <v>JAW</v>
          </cell>
          <cell r="CL302">
            <v>0</v>
          </cell>
          <cell r="CM302">
            <v>71.5</v>
          </cell>
          <cell r="CN302">
            <v>75</v>
          </cell>
          <cell r="CO302">
            <v>0</v>
          </cell>
          <cell r="CP302">
            <v>0</v>
          </cell>
          <cell r="CQ302" t="str">
            <v>C11</v>
          </cell>
          <cell r="CR302">
            <v>0</v>
          </cell>
          <cell r="CS302">
            <v>79</v>
          </cell>
          <cell r="CT302">
            <v>85</v>
          </cell>
          <cell r="CU302">
            <v>0</v>
          </cell>
          <cell r="CV302">
            <v>0</v>
          </cell>
          <cell r="CW302" t="str">
            <v>C12</v>
          </cell>
          <cell r="CX302">
            <v>0</v>
          </cell>
          <cell r="CY302">
            <v>71</v>
          </cell>
          <cell r="CZ302">
            <v>75</v>
          </cell>
          <cell r="DA302">
            <v>0</v>
          </cell>
          <cell r="DB302">
            <v>0</v>
          </cell>
          <cell r="DC302" t="str">
            <v>C13</v>
          </cell>
          <cell r="DD302">
            <v>0</v>
          </cell>
          <cell r="DE302">
            <v>74.75</v>
          </cell>
          <cell r="DF302">
            <v>85</v>
          </cell>
          <cell r="DG302">
            <v>0</v>
          </cell>
          <cell r="DH302">
            <v>0</v>
          </cell>
          <cell r="DI302" t="str">
            <v>C21</v>
          </cell>
          <cell r="DJ302">
            <v>0</v>
          </cell>
          <cell r="DK302">
            <v>0</v>
          </cell>
          <cell r="DL302">
            <v>84</v>
          </cell>
          <cell r="DM302">
            <v>0</v>
          </cell>
          <cell r="DN302">
            <v>0</v>
          </cell>
          <cell r="DO302" t="str">
            <v>C22</v>
          </cell>
          <cell r="DP302">
            <v>0</v>
          </cell>
          <cell r="DQ302">
            <v>75.25</v>
          </cell>
          <cell r="DR302">
            <v>78</v>
          </cell>
          <cell r="DS302">
            <v>0</v>
          </cell>
          <cell r="DT302">
            <v>0</v>
          </cell>
          <cell r="DU302" t="str">
            <v>C23</v>
          </cell>
          <cell r="DV302">
            <v>0</v>
          </cell>
          <cell r="DW302">
            <v>82</v>
          </cell>
          <cell r="DX302">
            <v>87</v>
          </cell>
          <cell r="DY302">
            <v>0</v>
          </cell>
          <cell r="DZ302">
            <v>0</v>
          </cell>
          <cell r="EA302" t="str">
            <v>C24</v>
          </cell>
          <cell r="EB302">
            <v>0</v>
          </cell>
          <cell r="EC302">
            <v>79.75</v>
          </cell>
          <cell r="ED302">
            <v>79</v>
          </cell>
          <cell r="EE302">
            <v>0</v>
          </cell>
          <cell r="EF302">
            <v>0</v>
          </cell>
          <cell r="EG302" t="str">
            <v>C25</v>
          </cell>
          <cell r="EH302">
            <v>0</v>
          </cell>
          <cell r="EI302">
            <v>71.25</v>
          </cell>
          <cell r="EJ302">
            <v>74</v>
          </cell>
          <cell r="EK302">
            <v>0</v>
          </cell>
          <cell r="EL302">
            <v>0</v>
          </cell>
          <cell r="EM302" t="str">
            <v>C26</v>
          </cell>
          <cell r="EN302">
            <v>0</v>
          </cell>
          <cell r="EO302">
            <v>71.25</v>
          </cell>
          <cell r="EP302">
            <v>74</v>
          </cell>
          <cell r="EQ302">
            <v>0</v>
          </cell>
          <cell r="ER302">
            <v>0</v>
          </cell>
          <cell r="ES302" t="str">
            <v>C27</v>
          </cell>
          <cell r="ET302">
            <v>0</v>
          </cell>
          <cell r="EU302">
            <v>71.25</v>
          </cell>
          <cell r="EV302">
            <v>74</v>
          </cell>
          <cell r="EW302">
            <v>0</v>
          </cell>
          <cell r="EX302">
            <v>0</v>
          </cell>
          <cell r="EY302" t="str">
            <v>C31</v>
          </cell>
          <cell r="EZ302">
            <v>0</v>
          </cell>
          <cell r="FA302">
            <v>77</v>
          </cell>
          <cell r="FB302">
            <v>78</v>
          </cell>
          <cell r="FC302">
            <v>0</v>
          </cell>
          <cell r="FD302">
            <v>0</v>
          </cell>
          <cell r="FE302" t="str">
            <v>C32</v>
          </cell>
          <cell r="FF302">
            <v>0</v>
          </cell>
          <cell r="FG302">
            <v>77</v>
          </cell>
          <cell r="FH302">
            <v>78</v>
          </cell>
          <cell r="FI302">
            <v>0</v>
          </cell>
          <cell r="FJ302">
            <v>0</v>
          </cell>
          <cell r="FK302" t="str">
            <v>C33</v>
          </cell>
          <cell r="FL302">
            <v>0</v>
          </cell>
          <cell r="FM302">
            <v>77</v>
          </cell>
          <cell r="FN302">
            <v>78</v>
          </cell>
          <cell r="FO302">
            <v>0</v>
          </cell>
          <cell r="FP302">
            <v>0</v>
          </cell>
          <cell r="FQ302" t="str">
            <v>C34</v>
          </cell>
          <cell r="FR302">
            <v>0</v>
          </cell>
          <cell r="FS302">
            <v>77</v>
          </cell>
          <cell r="FT302">
            <v>78</v>
          </cell>
          <cell r="FU302">
            <v>0</v>
          </cell>
          <cell r="FV302">
            <v>0</v>
          </cell>
          <cell r="FW302" t="str">
            <v>C35</v>
          </cell>
          <cell r="FX302">
            <v>0</v>
          </cell>
          <cell r="FY302">
            <v>77</v>
          </cell>
          <cell r="FZ302">
            <v>78</v>
          </cell>
          <cell r="GA302">
            <v>0</v>
          </cell>
          <cell r="GB302">
            <v>0</v>
          </cell>
          <cell r="GC302" t="str">
            <v>C36</v>
          </cell>
          <cell r="GD302">
            <v>0</v>
          </cell>
          <cell r="GE302">
            <v>77</v>
          </cell>
          <cell r="GF302">
            <v>78</v>
          </cell>
          <cell r="GG302">
            <v>0</v>
          </cell>
          <cell r="GH302">
            <v>0</v>
          </cell>
          <cell r="GI302" t="str">
            <v>C37</v>
          </cell>
          <cell r="GJ302">
            <v>0</v>
          </cell>
          <cell r="GK302">
            <v>77</v>
          </cell>
          <cell r="GL302">
            <v>78</v>
          </cell>
          <cell r="GM302">
            <v>0</v>
          </cell>
          <cell r="GN302">
            <v>0</v>
          </cell>
          <cell r="GO302" t="str">
            <v>C38</v>
          </cell>
          <cell r="GP302">
            <v>0</v>
          </cell>
          <cell r="GQ302">
            <v>77</v>
          </cell>
          <cell r="GR302">
            <v>78</v>
          </cell>
          <cell r="GS302">
            <v>0</v>
          </cell>
          <cell r="GT302">
            <v>0</v>
          </cell>
          <cell r="GU302" t="str">
            <v>C39</v>
          </cell>
          <cell r="GV302">
            <v>0</v>
          </cell>
          <cell r="GW302">
            <v>72.75</v>
          </cell>
          <cell r="GX302">
            <v>77</v>
          </cell>
          <cell r="GY302">
            <v>0</v>
          </cell>
          <cell r="GZ302">
            <v>0</v>
          </cell>
          <cell r="HA302" t="str">
            <v>C310</v>
          </cell>
          <cell r="HB302">
            <v>0</v>
          </cell>
          <cell r="HC302">
            <v>67</v>
          </cell>
          <cell r="HD302">
            <v>72</v>
          </cell>
          <cell r="HG302" t="str">
            <v>C310</v>
          </cell>
          <cell r="HH302">
            <v>0</v>
          </cell>
          <cell r="HM302" t="str">
            <v/>
          </cell>
          <cell r="HN302" t="str">
            <v/>
          </cell>
          <cell r="HS302">
            <v>3165</v>
          </cell>
          <cell r="HT302" t="str">
            <v>PKN</v>
          </cell>
          <cell r="HU302">
            <v>0</v>
          </cell>
          <cell r="HV302" t="str">
            <v>IND</v>
          </cell>
          <cell r="HW302">
            <v>0</v>
          </cell>
          <cell r="HX302" t="str">
            <v>MAT-W</v>
          </cell>
          <cell r="HY302">
            <v>0</v>
          </cell>
          <cell r="HZ302" t="str">
            <v>SEJ-W</v>
          </cell>
          <cell r="IA302">
            <v>0</v>
          </cell>
          <cell r="IB302" t="str">
            <v>IGR-W</v>
          </cell>
          <cell r="IC302">
            <v>0</v>
          </cell>
          <cell r="ID302" t="str">
            <v>SBO</v>
          </cell>
          <cell r="IE302">
            <v>0</v>
          </cell>
          <cell r="IF302" t="str">
            <v>PJO</v>
          </cell>
          <cell r="IG302">
            <v>0</v>
          </cell>
          <cell r="IH302" t="str">
            <v>PRA</v>
          </cell>
          <cell r="II302">
            <v>0</v>
          </cell>
          <cell r="IJ302" t="str">
            <v>JAW</v>
          </cell>
          <cell r="IK302">
            <v>0</v>
          </cell>
          <cell r="IL302" t="str">
            <v>ARB</v>
          </cell>
          <cell r="IM302">
            <v>0</v>
          </cell>
          <cell r="IN302" t="str">
            <v>PKM</v>
          </cell>
          <cell r="IO302">
            <v>0</v>
          </cell>
          <cell r="IP302" t="str">
            <v>IND-P</v>
          </cell>
          <cell r="IQ302">
            <v>0</v>
          </cell>
          <cell r="IR302" t="str">
            <v>IGR-P</v>
          </cell>
          <cell r="IS302">
            <v>0</v>
          </cell>
          <cell r="IT302" t="str">
            <v>JEP-P</v>
          </cell>
          <cell r="IU302">
            <v>0</v>
          </cell>
          <cell r="IV302" t="str">
            <v>ANT-P</v>
          </cell>
          <cell r="IW302">
            <v>0</v>
          </cell>
          <cell r="IX302" t="str">
            <v>GEO-L</v>
          </cell>
          <cell r="IY302">
            <v>0</v>
          </cell>
          <cell r="IZ302" t="str">
            <v/>
          </cell>
          <cell r="JA302">
            <v>0</v>
          </cell>
        </row>
        <row r="303">
          <cell r="Q303" t="str">
            <v/>
          </cell>
          <cell r="AB303">
            <v>300</v>
          </cell>
          <cell r="AC303">
            <v>30</v>
          </cell>
          <cell r="AD303">
            <v>3195</v>
          </cell>
          <cell r="AE303" t="str">
            <v>0001017951</v>
          </cell>
          <cell r="AF303" t="str">
            <v>WULAN FATMAWATINING TYAS</v>
          </cell>
          <cell r="AG303" t="str">
            <v>P</v>
          </cell>
          <cell r="AH303" t="str">
            <v>10-TB.1</v>
          </cell>
          <cell r="AI303" t="str">
            <v>AGM</v>
          </cell>
          <cell r="AJ303">
            <v>0</v>
          </cell>
          <cell r="AK303">
            <v>74.75</v>
          </cell>
          <cell r="AL303">
            <v>78</v>
          </cell>
          <cell r="AM303">
            <v>0</v>
          </cell>
          <cell r="AN303">
            <v>0</v>
          </cell>
          <cell r="AO303" t="str">
            <v>PKN</v>
          </cell>
          <cell r="AP303">
            <v>0</v>
          </cell>
          <cell r="AQ303">
            <v>74.75</v>
          </cell>
          <cell r="AR303">
            <v>72</v>
          </cell>
          <cell r="AS303">
            <v>0</v>
          </cell>
          <cell r="AT303">
            <v>0</v>
          </cell>
          <cell r="AU303" t="str">
            <v>IND</v>
          </cell>
          <cell r="AV303">
            <v>0</v>
          </cell>
          <cell r="AW303">
            <v>72.25</v>
          </cell>
          <cell r="AX303">
            <v>71</v>
          </cell>
          <cell r="AY303">
            <v>0</v>
          </cell>
          <cell r="AZ303">
            <v>0</v>
          </cell>
          <cell r="BA303" t="str">
            <v>MAT</v>
          </cell>
          <cell r="BB303">
            <v>0</v>
          </cell>
          <cell r="BC303">
            <v>81.75</v>
          </cell>
          <cell r="BD303">
            <v>77</v>
          </cell>
          <cell r="BE303">
            <v>0</v>
          </cell>
          <cell r="BF303">
            <v>0</v>
          </cell>
          <cell r="BG303" t="str">
            <v>SEJ</v>
          </cell>
          <cell r="BH303">
            <v>0</v>
          </cell>
          <cell r="BI303">
            <v>71</v>
          </cell>
          <cell r="BJ303">
            <v>80</v>
          </cell>
          <cell r="BK303">
            <v>0</v>
          </cell>
          <cell r="BL303">
            <v>0</v>
          </cell>
          <cell r="BM303" t="str">
            <v>ING</v>
          </cell>
          <cell r="BN303">
            <v>0</v>
          </cell>
          <cell r="BO303">
            <v>76.25</v>
          </cell>
          <cell r="BP303">
            <v>76</v>
          </cell>
          <cell r="BQ303">
            <v>0</v>
          </cell>
          <cell r="BR303">
            <v>0</v>
          </cell>
          <cell r="BS303" t="str">
            <v>SBU</v>
          </cell>
          <cell r="BT303">
            <v>0</v>
          </cell>
          <cell r="BU303">
            <v>73.75</v>
          </cell>
          <cell r="BV303">
            <v>81</v>
          </cell>
          <cell r="BW303">
            <v>0</v>
          </cell>
          <cell r="BX303">
            <v>0</v>
          </cell>
          <cell r="BY303" t="str">
            <v>KWU</v>
          </cell>
          <cell r="BZ303">
            <v>0</v>
          </cell>
          <cell r="CA303">
            <v>66.75</v>
          </cell>
          <cell r="CB303">
            <v>66</v>
          </cell>
          <cell r="CC303">
            <v>0</v>
          </cell>
          <cell r="CD303">
            <v>0</v>
          </cell>
          <cell r="CE303" t="str">
            <v>POR</v>
          </cell>
          <cell r="CF303">
            <v>0</v>
          </cell>
          <cell r="CG303">
            <v>71.25</v>
          </cell>
          <cell r="CH303">
            <v>71</v>
          </cell>
          <cell r="CI303">
            <v>0</v>
          </cell>
          <cell r="CJ303">
            <v>0</v>
          </cell>
          <cell r="CK303" t="str">
            <v>JAW</v>
          </cell>
          <cell r="CL303">
            <v>0</v>
          </cell>
          <cell r="CM303">
            <v>71.5</v>
          </cell>
          <cell r="CN303">
            <v>71</v>
          </cell>
          <cell r="CO303">
            <v>0</v>
          </cell>
          <cell r="CP303">
            <v>0</v>
          </cell>
          <cell r="CQ303" t="str">
            <v>C11</v>
          </cell>
          <cell r="CR303">
            <v>0</v>
          </cell>
          <cell r="CS303">
            <v>68.25</v>
          </cell>
          <cell r="CT303">
            <v>84</v>
          </cell>
          <cell r="CU303">
            <v>0</v>
          </cell>
          <cell r="CV303">
            <v>0</v>
          </cell>
          <cell r="CW303" t="str">
            <v>C12</v>
          </cell>
          <cell r="CX303">
            <v>0</v>
          </cell>
          <cell r="CY303">
            <v>73.5</v>
          </cell>
          <cell r="CZ303">
            <v>75</v>
          </cell>
          <cell r="DA303">
            <v>0</v>
          </cell>
          <cell r="DB303">
            <v>0</v>
          </cell>
          <cell r="DC303" t="str">
            <v>C13</v>
          </cell>
          <cell r="DD303">
            <v>0</v>
          </cell>
          <cell r="DE303">
            <v>73.25</v>
          </cell>
          <cell r="DF303">
            <v>75</v>
          </cell>
          <cell r="DG303">
            <v>0</v>
          </cell>
          <cell r="DH303">
            <v>0</v>
          </cell>
          <cell r="DI303" t="str">
            <v>C21</v>
          </cell>
          <cell r="DJ303">
            <v>0</v>
          </cell>
          <cell r="DK303">
            <v>0</v>
          </cell>
          <cell r="DL303">
            <v>80</v>
          </cell>
          <cell r="DM303">
            <v>0</v>
          </cell>
          <cell r="DN303">
            <v>0</v>
          </cell>
          <cell r="DO303" t="str">
            <v>C22</v>
          </cell>
          <cell r="DP303">
            <v>0</v>
          </cell>
          <cell r="DQ303">
            <v>68.5</v>
          </cell>
          <cell r="DR303">
            <v>71</v>
          </cell>
          <cell r="DS303">
            <v>0</v>
          </cell>
          <cell r="DT303">
            <v>0</v>
          </cell>
          <cell r="DU303" t="str">
            <v>C23</v>
          </cell>
          <cell r="DV303">
            <v>0</v>
          </cell>
          <cell r="DW303">
            <v>81.25</v>
          </cell>
          <cell r="DX303">
            <v>76</v>
          </cell>
          <cell r="DY303">
            <v>0</v>
          </cell>
          <cell r="DZ303">
            <v>0</v>
          </cell>
          <cell r="EA303" t="str">
            <v>C24</v>
          </cell>
          <cell r="EB303">
            <v>0</v>
          </cell>
          <cell r="EC303">
            <v>72.5</v>
          </cell>
          <cell r="ED303">
            <v>79</v>
          </cell>
          <cell r="EE303">
            <v>0</v>
          </cell>
          <cell r="EF303">
            <v>0</v>
          </cell>
          <cell r="EG303" t="str">
            <v>C25</v>
          </cell>
          <cell r="EH303">
            <v>0</v>
          </cell>
          <cell r="EI303">
            <v>67</v>
          </cell>
          <cell r="EJ303">
            <v>71</v>
          </cell>
          <cell r="EK303">
            <v>0</v>
          </cell>
          <cell r="EL303">
            <v>0</v>
          </cell>
          <cell r="EM303" t="str">
            <v>C26</v>
          </cell>
          <cell r="EN303">
            <v>0</v>
          </cell>
          <cell r="EO303">
            <v>67</v>
          </cell>
          <cell r="EP303">
            <v>71</v>
          </cell>
          <cell r="EQ303">
            <v>0</v>
          </cell>
          <cell r="ER303">
            <v>0</v>
          </cell>
          <cell r="ES303" t="str">
            <v>C27</v>
          </cell>
          <cell r="ET303">
            <v>0</v>
          </cell>
          <cell r="EU303">
            <v>67</v>
          </cell>
          <cell r="EV303">
            <v>71</v>
          </cell>
          <cell r="EW303">
            <v>0</v>
          </cell>
          <cell r="EX303">
            <v>0</v>
          </cell>
          <cell r="EY303" t="str">
            <v>C31</v>
          </cell>
          <cell r="EZ303">
            <v>0</v>
          </cell>
          <cell r="FA303">
            <v>71.5</v>
          </cell>
          <cell r="FB303">
            <v>72</v>
          </cell>
          <cell r="FC303">
            <v>0</v>
          </cell>
          <cell r="FD303">
            <v>0</v>
          </cell>
          <cell r="FE303" t="str">
            <v>C32</v>
          </cell>
          <cell r="FF303">
            <v>0</v>
          </cell>
          <cell r="FG303">
            <v>71.5</v>
          </cell>
          <cell r="FH303">
            <v>72</v>
          </cell>
          <cell r="FI303">
            <v>0</v>
          </cell>
          <cell r="FJ303">
            <v>0</v>
          </cell>
          <cell r="FK303" t="str">
            <v>C33</v>
          </cell>
          <cell r="FL303">
            <v>0</v>
          </cell>
          <cell r="FM303">
            <v>71.5</v>
          </cell>
          <cell r="FN303">
            <v>72</v>
          </cell>
          <cell r="FO303">
            <v>0</v>
          </cell>
          <cell r="FP303">
            <v>0</v>
          </cell>
          <cell r="FQ303" t="str">
            <v>C34</v>
          </cell>
          <cell r="FR303">
            <v>0</v>
          </cell>
          <cell r="FS303">
            <v>71.5</v>
          </cell>
          <cell r="FT303">
            <v>72</v>
          </cell>
          <cell r="FU303">
            <v>0</v>
          </cell>
          <cell r="FV303">
            <v>0</v>
          </cell>
          <cell r="FW303" t="str">
            <v>C35</v>
          </cell>
          <cell r="FX303">
            <v>0</v>
          </cell>
          <cell r="FY303">
            <v>71.5</v>
          </cell>
          <cell r="FZ303">
            <v>72</v>
          </cell>
          <cell r="GA303">
            <v>0</v>
          </cell>
          <cell r="GB303">
            <v>0</v>
          </cell>
          <cell r="GC303" t="str">
            <v>C36</v>
          </cell>
          <cell r="GD303">
            <v>0</v>
          </cell>
          <cell r="GE303">
            <v>71.5</v>
          </cell>
          <cell r="GF303">
            <v>72</v>
          </cell>
          <cell r="GG303">
            <v>0</v>
          </cell>
          <cell r="GH303">
            <v>0</v>
          </cell>
          <cell r="GI303" t="str">
            <v>C37</v>
          </cell>
          <cell r="GJ303">
            <v>0</v>
          </cell>
          <cell r="GK303">
            <v>71.5</v>
          </cell>
          <cell r="GL303">
            <v>72</v>
          </cell>
          <cell r="GM303">
            <v>0</v>
          </cell>
          <cell r="GN303">
            <v>0</v>
          </cell>
          <cell r="GO303" t="str">
            <v>C38</v>
          </cell>
          <cell r="GP303">
            <v>0</v>
          </cell>
          <cell r="GQ303">
            <v>71.5</v>
          </cell>
          <cell r="GR303">
            <v>72</v>
          </cell>
          <cell r="GS303">
            <v>0</v>
          </cell>
          <cell r="GT303">
            <v>0</v>
          </cell>
          <cell r="GU303" t="str">
            <v>C39</v>
          </cell>
          <cell r="GV303">
            <v>0</v>
          </cell>
          <cell r="GW303">
            <v>67.75</v>
          </cell>
          <cell r="GX303">
            <v>71</v>
          </cell>
          <cell r="GY303">
            <v>0</v>
          </cell>
          <cell r="GZ303">
            <v>0</v>
          </cell>
          <cell r="HA303" t="str">
            <v>C310</v>
          </cell>
          <cell r="HB303">
            <v>0</v>
          </cell>
          <cell r="HC303">
            <v>66.75</v>
          </cell>
          <cell r="HD303">
            <v>71</v>
          </cell>
          <cell r="HG303" t="str">
            <v>C310</v>
          </cell>
          <cell r="HH303">
            <v>0</v>
          </cell>
          <cell r="HM303" t="str">
            <v/>
          </cell>
          <cell r="HN303" t="str">
            <v/>
          </cell>
          <cell r="HS303">
            <v>3195</v>
          </cell>
          <cell r="HT303" t="str">
            <v>PKN</v>
          </cell>
          <cell r="HU303">
            <v>0</v>
          </cell>
          <cell r="HV303" t="str">
            <v>IND</v>
          </cell>
          <cell r="HW303">
            <v>0</v>
          </cell>
          <cell r="HX303" t="str">
            <v>MAT-W</v>
          </cell>
          <cell r="HY303">
            <v>0</v>
          </cell>
          <cell r="HZ303" t="str">
            <v>SEJ-W</v>
          </cell>
          <cell r="IA303">
            <v>0</v>
          </cell>
          <cell r="IB303" t="str">
            <v>IGR-W</v>
          </cell>
          <cell r="IC303">
            <v>0</v>
          </cell>
          <cell r="ID303" t="str">
            <v>SBO</v>
          </cell>
          <cell r="IE303">
            <v>0</v>
          </cell>
          <cell r="IF303" t="str">
            <v>PJO</v>
          </cell>
          <cell r="IG303">
            <v>0</v>
          </cell>
          <cell r="IH303" t="str">
            <v>PRA</v>
          </cell>
          <cell r="II303">
            <v>0</v>
          </cell>
          <cell r="IJ303" t="str">
            <v>JAW</v>
          </cell>
          <cell r="IK303">
            <v>0</v>
          </cell>
          <cell r="IL303" t="str">
            <v>ARB</v>
          </cell>
          <cell r="IM303">
            <v>0</v>
          </cell>
          <cell r="IN303" t="str">
            <v>PKM</v>
          </cell>
          <cell r="IO303">
            <v>0</v>
          </cell>
          <cell r="IP303" t="str">
            <v>IND-P</v>
          </cell>
          <cell r="IQ303">
            <v>0</v>
          </cell>
          <cell r="IR303" t="str">
            <v>IGR-P</v>
          </cell>
          <cell r="IS303">
            <v>0</v>
          </cell>
          <cell r="IT303" t="str">
            <v>JEP-P</v>
          </cell>
          <cell r="IU303">
            <v>0</v>
          </cell>
          <cell r="IV303" t="str">
            <v>ANT-P</v>
          </cell>
          <cell r="IW303">
            <v>0</v>
          </cell>
          <cell r="IX303" t="str">
            <v>GEO-L</v>
          </cell>
          <cell r="IY303">
            <v>0</v>
          </cell>
          <cell r="IZ303" t="str">
            <v/>
          </cell>
          <cell r="JA303">
            <v>0</v>
          </cell>
        </row>
        <row r="304">
          <cell r="Q304" t="str">
            <v/>
          </cell>
          <cell r="AB304">
            <v>301</v>
          </cell>
          <cell r="AC304">
            <v>31</v>
          </cell>
          <cell r="AD304">
            <v>3196</v>
          </cell>
          <cell r="AE304" t="str">
            <v>0006219457</v>
          </cell>
          <cell r="AF304" t="str">
            <v>YULI ARFIANA</v>
          </cell>
          <cell r="AG304" t="str">
            <v>P</v>
          </cell>
          <cell r="AH304" t="str">
            <v>10-TB.1</v>
          </cell>
          <cell r="AI304" t="str">
            <v>AGM</v>
          </cell>
          <cell r="AJ304">
            <v>0</v>
          </cell>
          <cell r="AK304">
            <v>73.25</v>
          </cell>
          <cell r="AL304">
            <v>81</v>
          </cell>
          <cell r="AM304">
            <v>0</v>
          </cell>
          <cell r="AN304">
            <v>0</v>
          </cell>
          <cell r="AO304" t="str">
            <v>PKN</v>
          </cell>
          <cell r="AP304">
            <v>0</v>
          </cell>
          <cell r="AQ304">
            <v>76.25</v>
          </cell>
          <cell r="AR304">
            <v>86</v>
          </cell>
          <cell r="AS304">
            <v>0</v>
          </cell>
          <cell r="AT304">
            <v>0</v>
          </cell>
          <cell r="AU304" t="str">
            <v>IND</v>
          </cell>
          <cell r="AV304">
            <v>0</v>
          </cell>
          <cell r="AW304">
            <v>69.75</v>
          </cell>
          <cell r="AX304">
            <v>83</v>
          </cell>
          <cell r="AY304">
            <v>0</v>
          </cell>
          <cell r="AZ304">
            <v>0</v>
          </cell>
          <cell r="BA304" t="str">
            <v>MAT</v>
          </cell>
          <cell r="BB304">
            <v>0</v>
          </cell>
          <cell r="BC304">
            <v>75.25</v>
          </cell>
          <cell r="BD304">
            <v>83</v>
          </cell>
          <cell r="BE304">
            <v>0</v>
          </cell>
          <cell r="BF304">
            <v>0</v>
          </cell>
          <cell r="BG304" t="str">
            <v>SEJ</v>
          </cell>
          <cell r="BH304">
            <v>0</v>
          </cell>
          <cell r="BI304">
            <v>72.25</v>
          </cell>
          <cell r="BJ304">
            <v>81</v>
          </cell>
          <cell r="BK304">
            <v>0</v>
          </cell>
          <cell r="BL304">
            <v>0</v>
          </cell>
          <cell r="BM304" t="str">
            <v>ING</v>
          </cell>
          <cell r="BN304">
            <v>0</v>
          </cell>
          <cell r="BO304">
            <v>76.75</v>
          </cell>
          <cell r="BP304">
            <v>76</v>
          </cell>
          <cell r="BQ304">
            <v>0</v>
          </cell>
          <cell r="BR304">
            <v>0</v>
          </cell>
          <cell r="BS304" t="str">
            <v>SBU</v>
          </cell>
          <cell r="BT304">
            <v>0</v>
          </cell>
          <cell r="BU304">
            <v>71.5</v>
          </cell>
          <cell r="BV304">
            <v>77</v>
          </cell>
          <cell r="BW304">
            <v>0</v>
          </cell>
          <cell r="BX304">
            <v>0</v>
          </cell>
          <cell r="BY304" t="str">
            <v>KWU</v>
          </cell>
          <cell r="BZ304">
            <v>0</v>
          </cell>
          <cell r="CA304">
            <v>66.75</v>
          </cell>
          <cell r="CB304">
            <v>66</v>
          </cell>
          <cell r="CC304">
            <v>0</v>
          </cell>
          <cell r="CD304">
            <v>0</v>
          </cell>
          <cell r="CE304" t="str">
            <v>POR</v>
          </cell>
          <cell r="CF304">
            <v>0</v>
          </cell>
          <cell r="CG304">
            <v>80.5</v>
          </cell>
          <cell r="CH304">
            <v>74</v>
          </cell>
          <cell r="CI304">
            <v>0</v>
          </cell>
          <cell r="CJ304">
            <v>0</v>
          </cell>
          <cell r="CK304" t="str">
            <v>JAW</v>
          </cell>
          <cell r="CL304">
            <v>0</v>
          </cell>
          <cell r="CM304">
            <v>71.5</v>
          </cell>
          <cell r="CN304">
            <v>71</v>
          </cell>
          <cell r="CO304">
            <v>0</v>
          </cell>
          <cell r="CP304">
            <v>0</v>
          </cell>
          <cell r="CQ304" t="str">
            <v>C11</v>
          </cell>
          <cell r="CR304">
            <v>0</v>
          </cell>
          <cell r="CS304">
            <v>67.25</v>
          </cell>
          <cell r="CT304">
            <v>81</v>
          </cell>
          <cell r="CU304">
            <v>0</v>
          </cell>
          <cell r="CV304">
            <v>0</v>
          </cell>
          <cell r="CW304" t="str">
            <v>C12</v>
          </cell>
          <cell r="CX304">
            <v>0</v>
          </cell>
          <cell r="CY304">
            <v>70.75</v>
          </cell>
          <cell r="CZ304">
            <v>75</v>
          </cell>
          <cell r="DA304">
            <v>0</v>
          </cell>
          <cell r="DB304">
            <v>0</v>
          </cell>
          <cell r="DC304" t="str">
            <v>C13</v>
          </cell>
          <cell r="DD304">
            <v>0</v>
          </cell>
          <cell r="DE304">
            <v>69.75</v>
          </cell>
          <cell r="DF304">
            <v>80</v>
          </cell>
          <cell r="DG304">
            <v>0</v>
          </cell>
          <cell r="DH304">
            <v>0</v>
          </cell>
          <cell r="DI304" t="str">
            <v>C21</v>
          </cell>
          <cell r="DJ304">
            <v>0</v>
          </cell>
          <cell r="DK304">
            <v>0</v>
          </cell>
          <cell r="DL304">
            <v>72</v>
          </cell>
          <cell r="DM304">
            <v>0</v>
          </cell>
          <cell r="DN304">
            <v>0</v>
          </cell>
          <cell r="DO304" t="str">
            <v>C22</v>
          </cell>
          <cell r="DP304">
            <v>0</v>
          </cell>
          <cell r="DQ304">
            <v>73</v>
          </cell>
          <cell r="DR304">
            <v>73</v>
          </cell>
          <cell r="DS304">
            <v>0</v>
          </cell>
          <cell r="DT304">
            <v>0</v>
          </cell>
          <cell r="DU304" t="str">
            <v>C23</v>
          </cell>
          <cell r="DV304">
            <v>0</v>
          </cell>
          <cell r="DW304">
            <v>78.5</v>
          </cell>
          <cell r="DX304">
            <v>78</v>
          </cell>
          <cell r="DY304">
            <v>0</v>
          </cell>
          <cell r="DZ304">
            <v>0</v>
          </cell>
          <cell r="EA304" t="str">
            <v>C24</v>
          </cell>
          <cell r="EB304">
            <v>0</v>
          </cell>
          <cell r="EC304">
            <v>73</v>
          </cell>
          <cell r="ED304">
            <v>74</v>
          </cell>
          <cell r="EE304">
            <v>0</v>
          </cell>
          <cell r="EF304">
            <v>0</v>
          </cell>
          <cell r="EG304" t="str">
            <v>C25</v>
          </cell>
          <cell r="EH304">
            <v>0</v>
          </cell>
          <cell r="EI304">
            <v>69.75</v>
          </cell>
          <cell r="EJ304">
            <v>72</v>
          </cell>
          <cell r="EK304">
            <v>0</v>
          </cell>
          <cell r="EL304">
            <v>0</v>
          </cell>
          <cell r="EM304" t="str">
            <v>C26</v>
          </cell>
          <cell r="EN304">
            <v>0</v>
          </cell>
          <cell r="EO304">
            <v>69.75</v>
          </cell>
          <cell r="EP304">
            <v>72</v>
          </cell>
          <cell r="EQ304">
            <v>0</v>
          </cell>
          <cell r="ER304">
            <v>0</v>
          </cell>
          <cell r="ES304" t="str">
            <v>C27</v>
          </cell>
          <cell r="ET304">
            <v>0</v>
          </cell>
          <cell r="EU304">
            <v>69.75</v>
          </cell>
          <cell r="EV304">
            <v>72</v>
          </cell>
          <cell r="EW304">
            <v>0</v>
          </cell>
          <cell r="EX304">
            <v>0</v>
          </cell>
          <cell r="EY304" t="str">
            <v>C31</v>
          </cell>
          <cell r="EZ304">
            <v>0</v>
          </cell>
          <cell r="FA304">
            <v>73.25</v>
          </cell>
          <cell r="FB304">
            <v>73</v>
          </cell>
          <cell r="FC304">
            <v>0</v>
          </cell>
          <cell r="FD304">
            <v>0</v>
          </cell>
          <cell r="FE304" t="str">
            <v>C32</v>
          </cell>
          <cell r="FF304">
            <v>0</v>
          </cell>
          <cell r="FG304">
            <v>73.25</v>
          </cell>
          <cell r="FH304">
            <v>73</v>
          </cell>
          <cell r="FI304">
            <v>0</v>
          </cell>
          <cell r="FJ304">
            <v>0</v>
          </cell>
          <cell r="FK304" t="str">
            <v>C33</v>
          </cell>
          <cell r="FL304">
            <v>0</v>
          </cell>
          <cell r="FM304">
            <v>73.25</v>
          </cell>
          <cell r="FN304">
            <v>73</v>
          </cell>
          <cell r="FO304">
            <v>0</v>
          </cell>
          <cell r="FP304">
            <v>0</v>
          </cell>
          <cell r="FQ304" t="str">
            <v>C34</v>
          </cell>
          <cell r="FR304">
            <v>0</v>
          </cell>
          <cell r="FS304">
            <v>73.25</v>
          </cell>
          <cell r="FT304">
            <v>73</v>
          </cell>
          <cell r="FU304">
            <v>0</v>
          </cell>
          <cell r="FV304">
            <v>0</v>
          </cell>
          <cell r="FW304" t="str">
            <v>C35</v>
          </cell>
          <cell r="FX304">
            <v>0</v>
          </cell>
          <cell r="FY304">
            <v>73.25</v>
          </cell>
          <cell r="FZ304">
            <v>73</v>
          </cell>
          <cell r="GA304">
            <v>0</v>
          </cell>
          <cell r="GB304">
            <v>0</v>
          </cell>
          <cell r="GC304" t="str">
            <v>C36</v>
          </cell>
          <cell r="GD304">
            <v>0</v>
          </cell>
          <cell r="GE304">
            <v>73.25</v>
          </cell>
          <cell r="GF304">
            <v>73</v>
          </cell>
          <cell r="GG304">
            <v>0</v>
          </cell>
          <cell r="GH304">
            <v>0</v>
          </cell>
          <cell r="GI304" t="str">
            <v>C37</v>
          </cell>
          <cell r="GJ304">
            <v>0</v>
          </cell>
          <cell r="GK304">
            <v>73.25</v>
          </cell>
          <cell r="GL304">
            <v>73</v>
          </cell>
          <cell r="GM304">
            <v>0</v>
          </cell>
          <cell r="GN304">
            <v>0</v>
          </cell>
          <cell r="GO304" t="str">
            <v>C38</v>
          </cell>
          <cell r="GP304">
            <v>0</v>
          </cell>
          <cell r="GQ304">
            <v>73.25</v>
          </cell>
          <cell r="GR304">
            <v>73</v>
          </cell>
          <cell r="GS304">
            <v>0</v>
          </cell>
          <cell r="GT304">
            <v>0</v>
          </cell>
          <cell r="GU304" t="str">
            <v>C39</v>
          </cell>
          <cell r="GV304">
            <v>0</v>
          </cell>
          <cell r="GW304">
            <v>71.75</v>
          </cell>
          <cell r="GX304">
            <v>71</v>
          </cell>
          <cell r="GY304">
            <v>0</v>
          </cell>
          <cell r="GZ304">
            <v>0</v>
          </cell>
          <cell r="HA304" t="str">
            <v>C310</v>
          </cell>
          <cell r="HB304">
            <v>0</v>
          </cell>
          <cell r="HC304">
            <v>67.75</v>
          </cell>
          <cell r="HD304">
            <v>72</v>
          </cell>
          <cell r="HG304" t="str">
            <v>C310</v>
          </cell>
          <cell r="HH304">
            <v>0</v>
          </cell>
          <cell r="HM304" t="str">
            <v/>
          </cell>
          <cell r="HN304" t="str">
            <v/>
          </cell>
          <cell r="HS304">
            <v>3196</v>
          </cell>
          <cell r="HT304" t="str">
            <v>PKN</v>
          </cell>
          <cell r="HU304">
            <v>0</v>
          </cell>
          <cell r="HV304" t="str">
            <v>IND</v>
          </cell>
          <cell r="HW304">
            <v>0</v>
          </cell>
          <cell r="HX304" t="str">
            <v>MAT-W</v>
          </cell>
          <cell r="HY304">
            <v>0</v>
          </cell>
          <cell r="HZ304" t="str">
            <v>SEJ-W</v>
          </cell>
          <cell r="IA304">
            <v>0</v>
          </cell>
          <cell r="IB304" t="str">
            <v>IGR-W</v>
          </cell>
          <cell r="IC304">
            <v>0</v>
          </cell>
          <cell r="ID304" t="str">
            <v>SBO</v>
          </cell>
          <cell r="IE304">
            <v>0</v>
          </cell>
          <cell r="IF304" t="str">
            <v>PJO</v>
          </cell>
          <cell r="IG304">
            <v>0</v>
          </cell>
          <cell r="IH304" t="str">
            <v>PRA</v>
          </cell>
          <cell r="II304">
            <v>0</v>
          </cell>
          <cell r="IJ304" t="str">
            <v>JAW</v>
          </cell>
          <cell r="IK304">
            <v>0</v>
          </cell>
          <cell r="IL304" t="str">
            <v>ARB</v>
          </cell>
          <cell r="IM304">
            <v>0</v>
          </cell>
          <cell r="IN304" t="str">
            <v>PKM</v>
          </cell>
          <cell r="IO304">
            <v>0</v>
          </cell>
          <cell r="IP304" t="str">
            <v>IND-P</v>
          </cell>
          <cell r="IQ304">
            <v>0</v>
          </cell>
          <cell r="IR304" t="str">
            <v>IGR-P</v>
          </cell>
          <cell r="IS304">
            <v>0</v>
          </cell>
          <cell r="IT304" t="str">
            <v>JEP-P</v>
          </cell>
          <cell r="IU304">
            <v>0</v>
          </cell>
          <cell r="IV304" t="str">
            <v>ANT-P</v>
          </cell>
          <cell r="IW304">
            <v>0</v>
          </cell>
          <cell r="IX304" t="str">
            <v>GEO-L</v>
          </cell>
          <cell r="IY304">
            <v>0</v>
          </cell>
          <cell r="IZ304" t="str">
            <v/>
          </cell>
          <cell r="JA304">
            <v>0</v>
          </cell>
        </row>
        <row r="305">
          <cell r="Q305" t="str">
            <v/>
          </cell>
          <cell r="AB305" t="str">
            <v/>
          </cell>
          <cell r="AC305">
            <v>1</v>
          </cell>
          <cell r="AI305" t="str">
            <v/>
          </cell>
          <cell r="AJ305">
            <v>0</v>
          </cell>
          <cell r="AK305">
            <v>83.5</v>
          </cell>
          <cell r="AL305">
            <v>86</v>
          </cell>
          <cell r="AM305">
            <v>0</v>
          </cell>
          <cell r="AN305">
            <v>0</v>
          </cell>
          <cell r="AO305" t="str">
            <v/>
          </cell>
          <cell r="AP305">
            <v>0</v>
          </cell>
          <cell r="AQ305">
            <v>80.5</v>
          </cell>
          <cell r="AR305">
            <v>91</v>
          </cell>
          <cell r="AS305">
            <v>0</v>
          </cell>
          <cell r="AT305">
            <v>0</v>
          </cell>
          <cell r="AU305" t="str">
            <v/>
          </cell>
          <cell r="AV305">
            <v>0</v>
          </cell>
          <cell r="AW305">
            <v>83.75</v>
          </cell>
          <cell r="AX305">
            <v>90</v>
          </cell>
          <cell r="AY305">
            <v>0</v>
          </cell>
          <cell r="AZ305">
            <v>0</v>
          </cell>
          <cell r="BA305" t="str">
            <v/>
          </cell>
          <cell r="BB305">
            <v>0</v>
          </cell>
          <cell r="BC305">
            <v>76.5</v>
          </cell>
          <cell r="BD305">
            <v>84</v>
          </cell>
          <cell r="BE305">
            <v>0</v>
          </cell>
          <cell r="BF305">
            <v>0</v>
          </cell>
          <cell r="BG305" t="str">
            <v/>
          </cell>
          <cell r="BH305">
            <v>0</v>
          </cell>
          <cell r="BI305">
            <v>76.75</v>
          </cell>
          <cell r="BJ305">
            <v>83</v>
          </cell>
          <cell r="BK305">
            <v>0</v>
          </cell>
          <cell r="BL305">
            <v>0</v>
          </cell>
          <cell r="BM305" t="str">
            <v/>
          </cell>
          <cell r="BN305">
            <v>0</v>
          </cell>
          <cell r="BO305">
            <v>76.25</v>
          </cell>
          <cell r="BP305">
            <v>77</v>
          </cell>
          <cell r="BQ305">
            <v>0</v>
          </cell>
          <cell r="BR305">
            <v>0</v>
          </cell>
          <cell r="BS305" t="str">
            <v/>
          </cell>
          <cell r="BT305">
            <v>0</v>
          </cell>
          <cell r="BU305">
            <v>83.75</v>
          </cell>
          <cell r="BV305">
            <v>87</v>
          </cell>
          <cell r="BW305">
            <v>0</v>
          </cell>
          <cell r="BX305">
            <v>0</v>
          </cell>
          <cell r="BY305" t="str">
            <v/>
          </cell>
          <cell r="BZ305">
            <v>0</v>
          </cell>
          <cell r="CA305">
            <v>67.25</v>
          </cell>
          <cell r="CB305">
            <v>73</v>
          </cell>
          <cell r="CC305">
            <v>0</v>
          </cell>
          <cell r="CD305">
            <v>0</v>
          </cell>
          <cell r="CE305" t="str">
            <v/>
          </cell>
          <cell r="CF305">
            <v>0</v>
          </cell>
          <cell r="CG305">
            <v>86.75</v>
          </cell>
          <cell r="CH305">
            <v>87</v>
          </cell>
          <cell r="CI305">
            <v>0</v>
          </cell>
          <cell r="CJ305">
            <v>0</v>
          </cell>
          <cell r="CK305" t="str">
            <v/>
          </cell>
          <cell r="CL305">
            <v>0</v>
          </cell>
          <cell r="CM305">
            <v>71.5</v>
          </cell>
          <cell r="CN305">
            <v>74</v>
          </cell>
          <cell r="CO305">
            <v>0</v>
          </cell>
          <cell r="CP305">
            <v>0</v>
          </cell>
          <cell r="CQ305" t="str">
            <v/>
          </cell>
          <cell r="CR305">
            <v>0</v>
          </cell>
          <cell r="CS305">
            <v>73.5</v>
          </cell>
          <cell r="CT305">
            <v>82</v>
          </cell>
          <cell r="CU305">
            <v>0</v>
          </cell>
          <cell r="CV305">
            <v>0</v>
          </cell>
          <cell r="CW305" t="str">
            <v/>
          </cell>
          <cell r="CX305">
            <v>0</v>
          </cell>
          <cell r="CY305">
            <v>70.75</v>
          </cell>
          <cell r="CZ305">
            <v>74</v>
          </cell>
          <cell r="DA305">
            <v>0</v>
          </cell>
          <cell r="DB305">
            <v>0</v>
          </cell>
          <cell r="DC305" t="str">
            <v/>
          </cell>
          <cell r="DD305">
            <v>0</v>
          </cell>
          <cell r="DE305">
            <v>74.75</v>
          </cell>
          <cell r="DF305">
            <v>87</v>
          </cell>
          <cell r="DG305">
            <v>0</v>
          </cell>
          <cell r="DH305">
            <v>0</v>
          </cell>
          <cell r="DI305" t="str">
            <v/>
          </cell>
          <cell r="DJ305">
            <v>0</v>
          </cell>
          <cell r="DK305">
            <v>0</v>
          </cell>
          <cell r="DL305">
            <v>82</v>
          </cell>
          <cell r="DM305">
            <v>0</v>
          </cell>
          <cell r="DN305">
            <v>0</v>
          </cell>
          <cell r="DO305" t="str">
            <v/>
          </cell>
          <cell r="DP305">
            <v>0</v>
          </cell>
          <cell r="DQ305">
            <v>84.5</v>
          </cell>
          <cell r="DR305">
            <v>86</v>
          </cell>
          <cell r="DS305">
            <v>0</v>
          </cell>
          <cell r="DT305">
            <v>0</v>
          </cell>
          <cell r="DU305" t="str">
            <v/>
          </cell>
          <cell r="DV305">
            <v>0</v>
          </cell>
          <cell r="DW305">
            <v>85</v>
          </cell>
          <cell r="DX305">
            <v>88</v>
          </cell>
          <cell r="DY305">
            <v>0</v>
          </cell>
          <cell r="DZ305">
            <v>0</v>
          </cell>
          <cell r="EA305" t="str">
            <v/>
          </cell>
          <cell r="EB305">
            <v>0</v>
          </cell>
          <cell r="EC305">
            <v>80</v>
          </cell>
          <cell r="ED305">
            <v>83</v>
          </cell>
          <cell r="EE305">
            <v>0</v>
          </cell>
          <cell r="EF305">
            <v>0</v>
          </cell>
          <cell r="EG305" t="str">
            <v/>
          </cell>
          <cell r="EH305">
            <v>0</v>
          </cell>
          <cell r="EI305">
            <v>71.5</v>
          </cell>
          <cell r="EJ305">
            <v>73</v>
          </cell>
          <cell r="EK305">
            <v>0</v>
          </cell>
          <cell r="EL305">
            <v>0</v>
          </cell>
          <cell r="EM305" t="str">
            <v/>
          </cell>
          <cell r="EN305">
            <v>0</v>
          </cell>
          <cell r="EO305">
            <v>71.5</v>
          </cell>
          <cell r="EP305">
            <v>73</v>
          </cell>
          <cell r="EQ305">
            <v>0</v>
          </cell>
          <cell r="ER305">
            <v>0</v>
          </cell>
          <cell r="ES305" t="str">
            <v/>
          </cell>
          <cell r="ET305">
            <v>0</v>
          </cell>
          <cell r="EU305">
            <v>71.5</v>
          </cell>
          <cell r="EV305">
            <v>73</v>
          </cell>
          <cell r="EW305">
            <v>0</v>
          </cell>
          <cell r="EX305">
            <v>0</v>
          </cell>
          <cell r="EY305" t="str">
            <v/>
          </cell>
          <cell r="EZ305">
            <v>0</v>
          </cell>
          <cell r="FA305">
            <v>81</v>
          </cell>
          <cell r="FB305">
            <v>83</v>
          </cell>
          <cell r="FC305">
            <v>0</v>
          </cell>
          <cell r="FD305">
            <v>0</v>
          </cell>
          <cell r="FE305" t="str">
            <v/>
          </cell>
          <cell r="FF305">
            <v>0</v>
          </cell>
          <cell r="FG305">
            <v>81</v>
          </cell>
          <cell r="FH305">
            <v>83</v>
          </cell>
          <cell r="FI305">
            <v>0</v>
          </cell>
          <cell r="FJ305">
            <v>0</v>
          </cell>
          <cell r="FK305" t="str">
            <v/>
          </cell>
          <cell r="FL305">
            <v>0</v>
          </cell>
          <cell r="FM305">
            <v>81</v>
          </cell>
          <cell r="FN305">
            <v>83</v>
          </cell>
          <cell r="FO305">
            <v>0</v>
          </cell>
          <cell r="FP305">
            <v>0</v>
          </cell>
          <cell r="FQ305" t="str">
            <v/>
          </cell>
          <cell r="FR305">
            <v>0</v>
          </cell>
          <cell r="FS305">
            <v>81</v>
          </cell>
          <cell r="FT305">
            <v>83</v>
          </cell>
          <cell r="FU305">
            <v>0</v>
          </cell>
          <cell r="FV305">
            <v>0</v>
          </cell>
          <cell r="FW305" t="str">
            <v/>
          </cell>
          <cell r="FX305">
            <v>0</v>
          </cell>
          <cell r="FY305">
            <v>81</v>
          </cell>
          <cell r="FZ305">
            <v>83</v>
          </cell>
          <cell r="GA305">
            <v>0</v>
          </cell>
          <cell r="GB305">
            <v>0</v>
          </cell>
          <cell r="GC305" t="str">
            <v/>
          </cell>
          <cell r="GD305">
            <v>0</v>
          </cell>
          <cell r="GE305">
            <v>81</v>
          </cell>
          <cell r="GF305">
            <v>83</v>
          </cell>
          <cell r="GG305">
            <v>0</v>
          </cell>
          <cell r="GH305">
            <v>0</v>
          </cell>
          <cell r="GI305" t="str">
            <v/>
          </cell>
          <cell r="GJ305">
            <v>0</v>
          </cell>
          <cell r="GK305">
            <v>81</v>
          </cell>
          <cell r="GL305">
            <v>83</v>
          </cell>
          <cell r="GM305">
            <v>0</v>
          </cell>
          <cell r="GN305">
            <v>0</v>
          </cell>
          <cell r="GO305" t="str">
            <v/>
          </cell>
          <cell r="GP305">
            <v>0</v>
          </cell>
          <cell r="GQ305">
            <v>81</v>
          </cell>
          <cell r="GR305">
            <v>83</v>
          </cell>
          <cell r="GS305">
            <v>0</v>
          </cell>
          <cell r="GT305">
            <v>0</v>
          </cell>
          <cell r="GU305" t="str">
            <v/>
          </cell>
          <cell r="GV305">
            <v>0</v>
          </cell>
          <cell r="GW305">
            <v>77.75</v>
          </cell>
          <cell r="GX305">
            <v>77</v>
          </cell>
          <cell r="GY305">
            <v>0</v>
          </cell>
          <cell r="GZ305">
            <v>0</v>
          </cell>
          <cell r="HA305" t="str">
            <v/>
          </cell>
          <cell r="HB305">
            <v>0</v>
          </cell>
          <cell r="HC305">
            <v>73.25</v>
          </cell>
          <cell r="HD305">
            <v>81</v>
          </cell>
          <cell r="HG305" t="str">
            <v/>
          </cell>
          <cell r="HH305">
            <v>0</v>
          </cell>
          <cell r="HM305" t="str">
            <v/>
          </cell>
          <cell r="HN305" t="str">
            <v/>
          </cell>
          <cell r="HS305">
            <v>0</v>
          </cell>
          <cell r="HT305" t="str">
            <v>PKN</v>
          </cell>
          <cell r="HU305">
            <v>0</v>
          </cell>
          <cell r="HV305" t="str">
            <v>IND</v>
          </cell>
          <cell r="HW305">
            <v>0</v>
          </cell>
          <cell r="HX305" t="str">
            <v>MAT-W</v>
          </cell>
          <cell r="HY305">
            <v>0</v>
          </cell>
          <cell r="HZ305" t="str">
            <v>SEJ-W</v>
          </cell>
          <cell r="IA305">
            <v>0</v>
          </cell>
          <cell r="IB305" t="str">
            <v>IGR-W</v>
          </cell>
          <cell r="IC305">
            <v>0</v>
          </cell>
          <cell r="ID305" t="str">
            <v>SBO</v>
          </cell>
          <cell r="IE305">
            <v>0</v>
          </cell>
          <cell r="IF305" t="str">
            <v>PJO</v>
          </cell>
          <cell r="IG305">
            <v>0</v>
          </cell>
          <cell r="IH305" t="str">
            <v>PRA</v>
          </cell>
          <cell r="II305">
            <v>0</v>
          </cell>
          <cell r="IJ305" t="str">
            <v>JAW</v>
          </cell>
          <cell r="IK305">
            <v>0</v>
          </cell>
          <cell r="IL305" t="str">
            <v>ARB</v>
          </cell>
          <cell r="IM305">
            <v>0</v>
          </cell>
          <cell r="IN305" t="str">
            <v>PKM</v>
          </cell>
          <cell r="IO305">
            <v>0</v>
          </cell>
          <cell r="IP305" t="str">
            <v>IND-P</v>
          </cell>
          <cell r="IQ305">
            <v>0</v>
          </cell>
          <cell r="IR305" t="str">
            <v>IGR-P</v>
          </cell>
          <cell r="IS305">
            <v>0</v>
          </cell>
          <cell r="IT305" t="str">
            <v>JEP-P</v>
          </cell>
          <cell r="IU305">
            <v>0</v>
          </cell>
          <cell r="IV305" t="str">
            <v>ANT-P</v>
          </cell>
          <cell r="IW305">
            <v>0</v>
          </cell>
          <cell r="IX305" t="str">
            <v>GEO-L</v>
          </cell>
          <cell r="IY305">
            <v>0</v>
          </cell>
          <cell r="IZ305" t="str">
            <v/>
          </cell>
          <cell r="JA305">
            <v>0</v>
          </cell>
        </row>
        <row r="306">
          <cell r="Q306" t="str">
            <v/>
          </cell>
          <cell r="AB306" t="str">
            <v/>
          </cell>
          <cell r="AC306">
            <v>2</v>
          </cell>
          <cell r="AI306" t="str">
            <v/>
          </cell>
          <cell r="AJ306">
            <v>0</v>
          </cell>
          <cell r="AK306" t="str">
            <v>PDH</v>
          </cell>
          <cell r="AL306">
            <v>82</v>
          </cell>
          <cell r="AM306">
            <v>0</v>
          </cell>
          <cell r="AN306">
            <v>0</v>
          </cell>
          <cell r="AO306" t="str">
            <v/>
          </cell>
          <cell r="AP306">
            <v>0</v>
          </cell>
          <cell r="AQ306" t="str">
            <v>PDH</v>
          </cell>
          <cell r="AR306">
            <v>91</v>
          </cell>
          <cell r="AS306">
            <v>0</v>
          </cell>
          <cell r="AT306">
            <v>0</v>
          </cell>
          <cell r="AU306" t="str">
            <v/>
          </cell>
          <cell r="AV306">
            <v>0</v>
          </cell>
          <cell r="AW306" t="str">
            <v>PDH</v>
          </cell>
          <cell r="AX306">
            <v>88</v>
          </cell>
          <cell r="AY306">
            <v>0</v>
          </cell>
          <cell r="AZ306">
            <v>0</v>
          </cell>
          <cell r="BA306" t="str">
            <v/>
          </cell>
          <cell r="BB306">
            <v>0</v>
          </cell>
          <cell r="BC306" t="str">
            <v>PDH</v>
          </cell>
          <cell r="BD306">
            <v>84</v>
          </cell>
          <cell r="BE306">
            <v>0</v>
          </cell>
          <cell r="BF306">
            <v>0</v>
          </cell>
          <cell r="BG306" t="str">
            <v/>
          </cell>
          <cell r="BH306">
            <v>0</v>
          </cell>
          <cell r="BI306" t="str">
            <v>PDH</v>
          </cell>
          <cell r="BJ306">
            <v>83</v>
          </cell>
          <cell r="BK306">
            <v>0</v>
          </cell>
          <cell r="BL306">
            <v>0</v>
          </cell>
          <cell r="BM306" t="str">
            <v/>
          </cell>
          <cell r="BN306">
            <v>0</v>
          </cell>
          <cell r="BO306">
            <v>89</v>
          </cell>
          <cell r="BP306">
            <v>76</v>
          </cell>
          <cell r="BQ306">
            <v>0</v>
          </cell>
          <cell r="BR306">
            <v>0</v>
          </cell>
          <cell r="BS306" t="str">
            <v/>
          </cell>
          <cell r="BT306">
            <v>0</v>
          </cell>
          <cell r="BU306">
            <v>85</v>
          </cell>
          <cell r="BV306">
            <v>84</v>
          </cell>
          <cell r="BW306">
            <v>0</v>
          </cell>
          <cell r="BX306">
            <v>0</v>
          </cell>
          <cell r="BY306" t="str">
            <v/>
          </cell>
          <cell r="BZ306">
            <v>0</v>
          </cell>
          <cell r="CA306">
            <v>80</v>
          </cell>
          <cell r="CB306">
            <v>67</v>
          </cell>
          <cell r="CC306">
            <v>0</v>
          </cell>
          <cell r="CD306">
            <v>0</v>
          </cell>
          <cell r="CE306" t="str">
            <v/>
          </cell>
          <cell r="CF306">
            <v>0</v>
          </cell>
          <cell r="CG306">
            <v>83</v>
          </cell>
          <cell r="CH306">
            <v>80</v>
          </cell>
          <cell r="CI306">
            <v>0</v>
          </cell>
          <cell r="CJ306">
            <v>0</v>
          </cell>
          <cell r="CK306" t="str">
            <v/>
          </cell>
          <cell r="CL306">
            <v>0</v>
          </cell>
          <cell r="CM306">
            <v>85</v>
          </cell>
          <cell r="CN306">
            <v>73</v>
          </cell>
          <cell r="CO306">
            <v>0</v>
          </cell>
          <cell r="CP306">
            <v>0</v>
          </cell>
          <cell r="CQ306" t="str">
            <v/>
          </cell>
          <cell r="CR306">
            <v>0</v>
          </cell>
          <cell r="CS306">
            <v>85</v>
          </cell>
          <cell r="CT306">
            <v>87</v>
          </cell>
          <cell r="CU306">
            <v>0</v>
          </cell>
          <cell r="CV306">
            <v>0</v>
          </cell>
          <cell r="CW306" t="str">
            <v/>
          </cell>
          <cell r="CX306">
            <v>0</v>
          </cell>
          <cell r="CY306">
            <v>76</v>
          </cell>
          <cell r="CZ306">
            <v>75</v>
          </cell>
          <cell r="DA306">
            <v>0</v>
          </cell>
          <cell r="DB306">
            <v>0</v>
          </cell>
          <cell r="DC306" t="str">
            <v/>
          </cell>
          <cell r="DD306">
            <v>0</v>
          </cell>
          <cell r="DE306" t="str">
            <v>PDH</v>
          </cell>
          <cell r="DF306">
            <v>87</v>
          </cell>
          <cell r="DG306">
            <v>0</v>
          </cell>
          <cell r="DH306">
            <v>0</v>
          </cell>
          <cell r="DI306" t="str">
            <v/>
          </cell>
          <cell r="DJ306">
            <v>0</v>
          </cell>
          <cell r="DK306">
            <v>86</v>
          </cell>
          <cell r="DL306">
            <v>85</v>
          </cell>
          <cell r="DM306">
            <v>0</v>
          </cell>
          <cell r="DN306">
            <v>0</v>
          </cell>
          <cell r="DO306" t="str">
            <v/>
          </cell>
          <cell r="DP306">
            <v>0</v>
          </cell>
          <cell r="DQ306">
            <v>85</v>
          </cell>
          <cell r="DR306">
            <v>78</v>
          </cell>
          <cell r="DS306">
            <v>0</v>
          </cell>
          <cell r="DT306">
            <v>0</v>
          </cell>
          <cell r="DU306" t="str">
            <v/>
          </cell>
          <cell r="DV306">
            <v>0</v>
          </cell>
          <cell r="DW306" t="str">
            <v>PDH</v>
          </cell>
          <cell r="DX306">
            <v>85</v>
          </cell>
          <cell r="DY306">
            <v>0</v>
          </cell>
          <cell r="DZ306">
            <v>0</v>
          </cell>
          <cell r="EA306" t="str">
            <v/>
          </cell>
          <cell r="EB306">
            <v>0</v>
          </cell>
          <cell r="EC306" t="str">
            <v>PDH</v>
          </cell>
          <cell r="ED306">
            <v>85</v>
          </cell>
          <cell r="EE306">
            <v>0</v>
          </cell>
          <cell r="EF306">
            <v>0</v>
          </cell>
          <cell r="EG306" t="str">
            <v/>
          </cell>
          <cell r="EH306">
            <v>0</v>
          </cell>
          <cell r="EI306" t="str">
            <v>PDH</v>
          </cell>
          <cell r="EJ306">
            <v>74</v>
          </cell>
          <cell r="EK306">
            <v>0</v>
          </cell>
          <cell r="EL306">
            <v>0</v>
          </cell>
          <cell r="EM306" t="str">
            <v/>
          </cell>
          <cell r="EN306">
            <v>0</v>
          </cell>
          <cell r="EO306" t="str">
            <v>PDH</v>
          </cell>
          <cell r="EP306">
            <v>74</v>
          </cell>
          <cell r="EQ306">
            <v>0</v>
          </cell>
          <cell r="ER306">
            <v>0</v>
          </cell>
          <cell r="ES306" t="str">
            <v/>
          </cell>
          <cell r="ET306">
            <v>0</v>
          </cell>
          <cell r="EU306" t="str">
            <v>PDH</v>
          </cell>
          <cell r="EV306">
            <v>74</v>
          </cell>
          <cell r="EW306">
            <v>0</v>
          </cell>
          <cell r="EX306">
            <v>0</v>
          </cell>
          <cell r="EY306" t="str">
            <v/>
          </cell>
          <cell r="EZ306">
            <v>0</v>
          </cell>
          <cell r="FA306" t="str">
            <v>PDH</v>
          </cell>
          <cell r="FB306">
            <v>77</v>
          </cell>
          <cell r="FC306">
            <v>0</v>
          </cell>
          <cell r="FD306">
            <v>0</v>
          </cell>
          <cell r="FE306" t="str">
            <v/>
          </cell>
          <cell r="FF306">
            <v>0</v>
          </cell>
          <cell r="FG306" t="str">
            <v>PDH</v>
          </cell>
          <cell r="FH306">
            <v>77</v>
          </cell>
          <cell r="FI306">
            <v>0</v>
          </cell>
          <cell r="FJ306">
            <v>0</v>
          </cell>
          <cell r="FK306" t="str">
            <v/>
          </cell>
          <cell r="FL306">
            <v>0</v>
          </cell>
          <cell r="FM306" t="str">
            <v>PDH</v>
          </cell>
          <cell r="FN306">
            <v>77</v>
          </cell>
          <cell r="FO306">
            <v>0</v>
          </cell>
          <cell r="FP306">
            <v>0</v>
          </cell>
          <cell r="FQ306" t="str">
            <v/>
          </cell>
          <cell r="FR306">
            <v>0</v>
          </cell>
          <cell r="FS306" t="str">
            <v>PDH</v>
          </cell>
          <cell r="FT306">
            <v>77</v>
          </cell>
          <cell r="FU306">
            <v>0</v>
          </cell>
          <cell r="FV306">
            <v>0</v>
          </cell>
          <cell r="FW306" t="str">
            <v/>
          </cell>
          <cell r="FX306">
            <v>0</v>
          </cell>
          <cell r="FY306" t="str">
            <v>PDH</v>
          </cell>
          <cell r="FZ306">
            <v>77</v>
          </cell>
          <cell r="GA306">
            <v>0</v>
          </cell>
          <cell r="GB306">
            <v>0</v>
          </cell>
          <cell r="GC306" t="str">
            <v/>
          </cell>
          <cell r="GD306">
            <v>0</v>
          </cell>
          <cell r="GE306" t="str">
            <v>PDH</v>
          </cell>
          <cell r="GF306">
            <v>77</v>
          </cell>
          <cell r="GG306">
            <v>0</v>
          </cell>
          <cell r="GH306">
            <v>0</v>
          </cell>
          <cell r="GI306" t="str">
            <v/>
          </cell>
          <cell r="GJ306">
            <v>0</v>
          </cell>
          <cell r="GK306" t="str">
            <v>PDH</v>
          </cell>
          <cell r="GL306">
            <v>77</v>
          </cell>
          <cell r="GM306">
            <v>0</v>
          </cell>
          <cell r="GN306">
            <v>0</v>
          </cell>
          <cell r="GO306" t="str">
            <v/>
          </cell>
          <cell r="GP306">
            <v>0</v>
          </cell>
          <cell r="GQ306" t="str">
            <v>PDH</v>
          </cell>
          <cell r="GR306">
            <v>77</v>
          </cell>
          <cell r="GS306">
            <v>0</v>
          </cell>
          <cell r="GT306">
            <v>0</v>
          </cell>
          <cell r="GU306" t="str">
            <v/>
          </cell>
          <cell r="GV306">
            <v>0</v>
          </cell>
          <cell r="GW306" t="str">
            <v>PDH</v>
          </cell>
          <cell r="GX306">
            <v>79</v>
          </cell>
          <cell r="GY306">
            <v>0</v>
          </cell>
          <cell r="GZ306">
            <v>0</v>
          </cell>
          <cell r="HA306" t="str">
            <v/>
          </cell>
          <cell r="HB306">
            <v>0</v>
          </cell>
          <cell r="HC306" t="str">
            <v>PDH</v>
          </cell>
          <cell r="HD306">
            <v>77</v>
          </cell>
          <cell r="HG306" t="str">
            <v/>
          </cell>
          <cell r="HH306">
            <v>0</v>
          </cell>
          <cell r="HM306" t="str">
            <v/>
          </cell>
          <cell r="HN306" t="str">
            <v/>
          </cell>
          <cell r="HS306">
            <v>0</v>
          </cell>
          <cell r="HT306" t="str">
            <v>PKN</v>
          </cell>
          <cell r="HU306">
            <v>0</v>
          </cell>
          <cell r="HV306" t="str">
            <v>IND</v>
          </cell>
          <cell r="HW306">
            <v>0</v>
          </cell>
          <cell r="HX306" t="str">
            <v>MAT-W</v>
          </cell>
          <cell r="HY306">
            <v>0</v>
          </cell>
          <cell r="HZ306" t="str">
            <v>SEJ-W</v>
          </cell>
          <cell r="IA306">
            <v>0</v>
          </cell>
          <cell r="IB306" t="str">
            <v>IGR-W</v>
          </cell>
          <cell r="IC306">
            <v>0</v>
          </cell>
          <cell r="ID306" t="str">
            <v>SBO</v>
          </cell>
          <cell r="IE306">
            <v>0</v>
          </cell>
          <cell r="IF306" t="str">
            <v>PJO</v>
          </cell>
          <cell r="IG306">
            <v>0</v>
          </cell>
          <cell r="IH306" t="str">
            <v>PRA</v>
          </cell>
          <cell r="II306">
            <v>0</v>
          </cell>
          <cell r="IJ306" t="str">
            <v>JAW</v>
          </cell>
          <cell r="IK306">
            <v>0</v>
          </cell>
          <cell r="IL306" t="str">
            <v>ARB</v>
          </cell>
          <cell r="IM306">
            <v>0</v>
          </cell>
          <cell r="IN306" t="str">
            <v>PKM</v>
          </cell>
          <cell r="IO306">
            <v>0</v>
          </cell>
          <cell r="IP306" t="str">
            <v>IND-P</v>
          </cell>
          <cell r="IQ306">
            <v>0</v>
          </cell>
          <cell r="IR306" t="str">
            <v>IGR-P</v>
          </cell>
          <cell r="IS306">
            <v>0</v>
          </cell>
          <cell r="IT306" t="str">
            <v>JEP-P</v>
          </cell>
          <cell r="IU306">
            <v>0</v>
          </cell>
          <cell r="IV306" t="str">
            <v>ANT-P</v>
          </cell>
          <cell r="IW306">
            <v>0</v>
          </cell>
          <cell r="IX306" t="str">
            <v>GEO-L</v>
          </cell>
          <cell r="IY306">
            <v>0</v>
          </cell>
          <cell r="IZ306" t="str">
            <v/>
          </cell>
          <cell r="JA306">
            <v>0</v>
          </cell>
        </row>
        <row r="307">
          <cell r="Q307" t="str">
            <v/>
          </cell>
          <cell r="AB307" t="str">
            <v/>
          </cell>
          <cell r="AC307">
            <v>3</v>
          </cell>
          <cell r="AI307" t="str">
            <v/>
          </cell>
          <cell r="AJ307">
            <v>0</v>
          </cell>
          <cell r="AK307">
            <v>77</v>
          </cell>
          <cell r="AL307">
            <v>78</v>
          </cell>
          <cell r="AM307">
            <v>0</v>
          </cell>
          <cell r="AN307">
            <v>0</v>
          </cell>
          <cell r="AO307" t="str">
            <v/>
          </cell>
          <cell r="AP307">
            <v>0</v>
          </cell>
          <cell r="AQ307">
            <v>82.5</v>
          </cell>
          <cell r="AR307">
            <v>89</v>
          </cell>
          <cell r="AS307">
            <v>0</v>
          </cell>
          <cell r="AT307">
            <v>0</v>
          </cell>
          <cell r="AU307" t="str">
            <v/>
          </cell>
          <cell r="AV307">
            <v>0</v>
          </cell>
          <cell r="AW307">
            <v>86</v>
          </cell>
          <cell r="AX307">
            <v>86</v>
          </cell>
          <cell r="AY307">
            <v>0</v>
          </cell>
          <cell r="AZ307">
            <v>0</v>
          </cell>
          <cell r="BA307" t="str">
            <v/>
          </cell>
          <cell r="BB307">
            <v>0</v>
          </cell>
          <cell r="BC307">
            <v>82.75</v>
          </cell>
          <cell r="BD307">
            <v>86</v>
          </cell>
          <cell r="BE307">
            <v>0</v>
          </cell>
          <cell r="BF307">
            <v>0</v>
          </cell>
          <cell r="BG307" t="str">
            <v/>
          </cell>
          <cell r="BH307">
            <v>0</v>
          </cell>
          <cell r="BI307">
            <v>80.75</v>
          </cell>
          <cell r="BJ307">
            <v>83</v>
          </cell>
          <cell r="BK307">
            <v>0</v>
          </cell>
          <cell r="BL307">
            <v>0</v>
          </cell>
          <cell r="BM307" t="str">
            <v/>
          </cell>
          <cell r="BN307">
            <v>0</v>
          </cell>
          <cell r="BO307">
            <v>79.25</v>
          </cell>
          <cell r="BP307">
            <v>82</v>
          </cell>
          <cell r="BQ307">
            <v>0</v>
          </cell>
          <cell r="BR307">
            <v>0</v>
          </cell>
          <cell r="BS307" t="str">
            <v/>
          </cell>
          <cell r="BT307">
            <v>0</v>
          </cell>
          <cell r="BU307">
            <v>93.25</v>
          </cell>
          <cell r="BV307">
            <v>90</v>
          </cell>
          <cell r="BW307">
            <v>0</v>
          </cell>
          <cell r="BX307">
            <v>0</v>
          </cell>
          <cell r="BY307" t="str">
            <v/>
          </cell>
          <cell r="BZ307">
            <v>0</v>
          </cell>
          <cell r="CA307">
            <v>82.5</v>
          </cell>
          <cell r="CB307">
            <v>85</v>
          </cell>
          <cell r="CC307">
            <v>0</v>
          </cell>
          <cell r="CD307">
            <v>0</v>
          </cell>
          <cell r="CE307" t="str">
            <v/>
          </cell>
          <cell r="CF307">
            <v>0</v>
          </cell>
          <cell r="CG307">
            <v>93.75</v>
          </cell>
          <cell r="CH307">
            <v>94</v>
          </cell>
          <cell r="CI307">
            <v>0</v>
          </cell>
          <cell r="CJ307">
            <v>0</v>
          </cell>
          <cell r="CK307" t="str">
            <v/>
          </cell>
          <cell r="CL307">
            <v>0</v>
          </cell>
          <cell r="CM307">
            <v>73.5</v>
          </cell>
          <cell r="CN307">
            <v>76</v>
          </cell>
          <cell r="CO307">
            <v>0</v>
          </cell>
          <cell r="CP307">
            <v>0</v>
          </cell>
          <cell r="CQ307" t="str">
            <v/>
          </cell>
          <cell r="CR307">
            <v>0</v>
          </cell>
          <cell r="CS307">
            <v>88.75</v>
          </cell>
          <cell r="CT307">
            <v>92</v>
          </cell>
          <cell r="CU307">
            <v>0</v>
          </cell>
          <cell r="CV307">
            <v>0</v>
          </cell>
          <cell r="CW307" t="str">
            <v/>
          </cell>
          <cell r="CX307">
            <v>0</v>
          </cell>
          <cell r="CY307">
            <v>67.5</v>
          </cell>
          <cell r="CZ307">
            <v>75</v>
          </cell>
          <cell r="DA307">
            <v>0</v>
          </cell>
          <cell r="DB307">
            <v>0</v>
          </cell>
          <cell r="DC307" t="str">
            <v/>
          </cell>
          <cell r="DD307">
            <v>0</v>
          </cell>
          <cell r="DE307">
            <v>81.5</v>
          </cell>
          <cell r="DF307">
            <v>89</v>
          </cell>
          <cell r="DG307">
            <v>0</v>
          </cell>
          <cell r="DH307">
            <v>0</v>
          </cell>
          <cell r="DI307" t="str">
            <v/>
          </cell>
          <cell r="DJ307">
            <v>0</v>
          </cell>
          <cell r="DK307">
            <v>0</v>
          </cell>
          <cell r="DL307">
            <v>85</v>
          </cell>
          <cell r="DM307">
            <v>0</v>
          </cell>
          <cell r="DN307">
            <v>0</v>
          </cell>
          <cell r="DO307" t="str">
            <v/>
          </cell>
          <cell r="DP307">
            <v>0</v>
          </cell>
          <cell r="DQ307">
            <v>88.5</v>
          </cell>
          <cell r="DR307">
            <v>87</v>
          </cell>
          <cell r="DS307">
            <v>0</v>
          </cell>
          <cell r="DT307">
            <v>0</v>
          </cell>
          <cell r="DU307" t="str">
            <v/>
          </cell>
          <cell r="DV307">
            <v>0</v>
          </cell>
          <cell r="DW307">
            <v>85</v>
          </cell>
          <cell r="DX307">
            <v>91</v>
          </cell>
          <cell r="DY307">
            <v>0</v>
          </cell>
          <cell r="DZ307">
            <v>0</v>
          </cell>
          <cell r="EA307" t="str">
            <v/>
          </cell>
          <cell r="EB307">
            <v>0</v>
          </cell>
          <cell r="EC307">
            <v>89.25</v>
          </cell>
          <cell r="ED307">
            <v>87</v>
          </cell>
          <cell r="EE307">
            <v>0</v>
          </cell>
          <cell r="EF307">
            <v>0</v>
          </cell>
          <cell r="EG307" t="str">
            <v/>
          </cell>
          <cell r="EH307">
            <v>0</v>
          </cell>
          <cell r="EI307">
            <v>77.25</v>
          </cell>
          <cell r="EJ307">
            <v>77</v>
          </cell>
          <cell r="EK307">
            <v>0</v>
          </cell>
          <cell r="EL307">
            <v>0</v>
          </cell>
          <cell r="EM307" t="str">
            <v/>
          </cell>
          <cell r="EN307">
            <v>0</v>
          </cell>
          <cell r="EO307">
            <v>77.25</v>
          </cell>
          <cell r="EP307">
            <v>77</v>
          </cell>
          <cell r="EQ307">
            <v>0</v>
          </cell>
          <cell r="ER307">
            <v>0</v>
          </cell>
          <cell r="ES307" t="str">
            <v/>
          </cell>
          <cell r="ET307">
            <v>0</v>
          </cell>
          <cell r="EU307">
            <v>77.25</v>
          </cell>
          <cell r="EV307">
            <v>77</v>
          </cell>
          <cell r="EW307">
            <v>0</v>
          </cell>
          <cell r="EX307">
            <v>0</v>
          </cell>
          <cell r="EY307" t="str">
            <v/>
          </cell>
          <cell r="EZ307">
            <v>0</v>
          </cell>
          <cell r="FA307">
            <v>93.5</v>
          </cell>
          <cell r="FB307">
            <v>94</v>
          </cell>
          <cell r="FC307">
            <v>0</v>
          </cell>
          <cell r="FD307">
            <v>0</v>
          </cell>
          <cell r="FE307" t="str">
            <v/>
          </cell>
          <cell r="FF307">
            <v>0</v>
          </cell>
          <cell r="FG307">
            <v>93.5</v>
          </cell>
          <cell r="FH307">
            <v>94</v>
          </cell>
          <cell r="FI307">
            <v>0</v>
          </cell>
          <cell r="FJ307">
            <v>0</v>
          </cell>
          <cell r="FK307" t="str">
            <v/>
          </cell>
          <cell r="FL307">
            <v>0</v>
          </cell>
          <cell r="FM307">
            <v>93.5</v>
          </cell>
          <cell r="FN307">
            <v>94</v>
          </cell>
          <cell r="FO307">
            <v>0</v>
          </cell>
          <cell r="FP307">
            <v>0</v>
          </cell>
          <cell r="FQ307" t="str">
            <v/>
          </cell>
          <cell r="FR307">
            <v>0</v>
          </cell>
          <cell r="FS307">
            <v>93.5</v>
          </cell>
          <cell r="FT307">
            <v>94</v>
          </cell>
          <cell r="FU307">
            <v>0</v>
          </cell>
          <cell r="FV307">
            <v>0</v>
          </cell>
          <cell r="FW307" t="str">
            <v/>
          </cell>
          <cell r="FX307">
            <v>0</v>
          </cell>
          <cell r="FY307">
            <v>93.5</v>
          </cell>
          <cell r="FZ307">
            <v>94</v>
          </cell>
          <cell r="GA307">
            <v>0</v>
          </cell>
          <cell r="GB307">
            <v>0</v>
          </cell>
          <cell r="GC307" t="str">
            <v/>
          </cell>
          <cell r="GD307">
            <v>0</v>
          </cell>
          <cell r="GE307">
            <v>93.5</v>
          </cell>
          <cell r="GF307">
            <v>94</v>
          </cell>
          <cell r="GG307">
            <v>0</v>
          </cell>
          <cell r="GH307">
            <v>0</v>
          </cell>
          <cell r="GI307" t="str">
            <v/>
          </cell>
          <cell r="GJ307">
            <v>0</v>
          </cell>
          <cell r="GK307">
            <v>93.5</v>
          </cell>
          <cell r="GL307">
            <v>94</v>
          </cell>
          <cell r="GM307">
            <v>0</v>
          </cell>
          <cell r="GN307">
            <v>0</v>
          </cell>
          <cell r="GO307" t="str">
            <v/>
          </cell>
          <cell r="GP307">
            <v>0</v>
          </cell>
          <cell r="GQ307">
            <v>93.5</v>
          </cell>
          <cell r="GR307">
            <v>94</v>
          </cell>
          <cell r="GS307">
            <v>0</v>
          </cell>
          <cell r="GT307">
            <v>0</v>
          </cell>
          <cell r="GU307" t="str">
            <v/>
          </cell>
          <cell r="GV307">
            <v>0</v>
          </cell>
          <cell r="GW307">
            <v>78.25</v>
          </cell>
          <cell r="GX307">
            <v>84</v>
          </cell>
          <cell r="GY307">
            <v>0</v>
          </cell>
          <cell r="GZ307">
            <v>0</v>
          </cell>
          <cell r="HA307" t="str">
            <v/>
          </cell>
          <cell r="HB307">
            <v>0</v>
          </cell>
          <cell r="HC307">
            <v>82</v>
          </cell>
          <cell r="HD307">
            <v>88</v>
          </cell>
          <cell r="HG307" t="str">
            <v/>
          </cell>
          <cell r="HH307">
            <v>0</v>
          </cell>
          <cell r="HM307" t="str">
            <v/>
          </cell>
          <cell r="HN307" t="str">
            <v/>
          </cell>
          <cell r="HS307">
            <v>0</v>
          </cell>
          <cell r="HT307" t="str">
            <v>PKN</v>
          </cell>
          <cell r="HU307">
            <v>0</v>
          </cell>
          <cell r="HV307" t="str">
            <v>IND</v>
          </cell>
          <cell r="HW307">
            <v>0</v>
          </cell>
          <cell r="HX307" t="str">
            <v>MAT-W</v>
          </cell>
          <cell r="HY307">
            <v>0</v>
          </cell>
          <cell r="HZ307" t="str">
            <v>SEJ-W</v>
          </cell>
          <cell r="IA307">
            <v>0</v>
          </cell>
          <cell r="IB307" t="str">
            <v>IGR-W</v>
          </cell>
          <cell r="IC307">
            <v>0</v>
          </cell>
          <cell r="ID307" t="str">
            <v>SBO</v>
          </cell>
          <cell r="IE307">
            <v>0</v>
          </cell>
          <cell r="IF307" t="str">
            <v>PJO</v>
          </cell>
          <cell r="IG307">
            <v>0</v>
          </cell>
          <cell r="IH307" t="str">
            <v>PRA</v>
          </cell>
          <cell r="II307">
            <v>0</v>
          </cell>
          <cell r="IJ307" t="str">
            <v>JAW</v>
          </cell>
          <cell r="IK307">
            <v>0</v>
          </cell>
          <cell r="IL307" t="str">
            <v>ARB</v>
          </cell>
          <cell r="IM307">
            <v>0</v>
          </cell>
          <cell r="IN307" t="str">
            <v>PKM</v>
          </cell>
          <cell r="IO307">
            <v>0</v>
          </cell>
          <cell r="IP307" t="str">
            <v>IND-P</v>
          </cell>
          <cell r="IQ307">
            <v>0</v>
          </cell>
          <cell r="IR307" t="str">
            <v>IGR-P</v>
          </cell>
          <cell r="IS307">
            <v>0</v>
          </cell>
          <cell r="IT307" t="str">
            <v>JEP-P</v>
          </cell>
          <cell r="IU307">
            <v>0</v>
          </cell>
          <cell r="IV307" t="str">
            <v>ANT-P</v>
          </cell>
          <cell r="IW307">
            <v>0</v>
          </cell>
          <cell r="IX307" t="str">
            <v>GEO-L</v>
          </cell>
          <cell r="IY307">
            <v>0</v>
          </cell>
          <cell r="IZ307" t="str">
            <v/>
          </cell>
          <cell r="JA307">
            <v>0</v>
          </cell>
        </row>
        <row r="308">
          <cell r="Q308" t="str">
            <v/>
          </cell>
          <cell r="AB308" t="str">
            <v/>
          </cell>
          <cell r="AC308">
            <v>4</v>
          </cell>
          <cell r="AI308" t="str">
            <v/>
          </cell>
          <cell r="AJ308">
            <v>0</v>
          </cell>
          <cell r="AK308">
            <v>75.5</v>
          </cell>
          <cell r="AL308">
            <v>79</v>
          </cell>
          <cell r="AM308">
            <v>0</v>
          </cell>
          <cell r="AN308">
            <v>0</v>
          </cell>
          <cell r="AO308" t="str">
            <v/>
          </cell>
          <cell r="AP308">
            <v>0</v>
          </cell>
          <cell r="AQ308">
            <v>76.5</v>
          </cell>
          <cell r="AR308">
            <v>84</v>
          </cell>
          <cell r="AS308">
            <v>0</v>
          </cell>
          <cell r="AT308">
            <v>0</v>
          </cell>
          <cell r="AU308" t="str">
            <v/>
          </cell>
          <cell r="AV308">
            <v>0</v>
          </cell>
          <cell r="AW308">
            <v>80</v>
          </cell>
          <cell r="AX308">
            <v>80</v>
          </cell>
          <cell r="AY308">
            <v>0</v>
          </cell>
          <cell r="AZ308">
            <v>0</v>
          </cell>
          <cell r="BA308" t="str">
            <v/>
          </cell>
          <cell r="BB308">
            <v>0</v>
          </cell>
          <cell r="BC308">
            <v>77.25</v>
          </cell>
          <cell r="BD308">
            <v>88</v>
          </cell>
          <cell r="BE308">
            <v>0</v>
          </cell>
          <cell r="BF308">
            <v>0</v>
          </cell>
          <cell r="BG308" t="str">
            <v/>
          </cell>
          <cell r="BH308">
            <v>0</v>
          </cell>
          <cell r="BI308">
            <v>82.75</v>
          </cell>
          <cell r="BJ308">
            <v>82</v>
          </cell>
          <cell r="BK308">
            <v>0</v>
          </cell>
          <cell r="BL308">
            <v>0</v>
          </cell>
          <cell r="BM308" t="str">
            <v/>
          </cell>
          <cell r="BN308">
            <v>0</v>
          </cell>
          <cell r="BO308">
            <v>79.75</v>
          </cell>
          <cell r="BP308">
            <v>76</v>
          </cell>
          <cell r="BQ308">
            <v>0</v>
          </cell>
          <cell r="BR308">
            <v>0</v>
          </cell>
          <cell r="BS308" t="str">
            <v/>
          </cell>
          <cell r="BT308">
            <v>0</v>
          </cell>
          <cell r="BU308">
            <v>82.25</v>
          </cell>
          <cell r="BV308">
            <v>87</v>
          </cell>
          <cell r="BW308">
            <v>0</v>
          </cell>
          <cell r="BX308">
            <v>0</v>
          </cell>
          <cell r="BY308" t="str">
            <v/>
          </cell>
          <cell r="BZ308">
            <v>0</v>
          </cell>
          <cell r="CA308">
            <v>67.5</v>
          </cell>
          <cell r="CB308">
            <v>75</v>
          </cell>
          <cell r="CC308">
            <v>0</v>
          </cell>
          <cell r="CD308">
            <v>0</v>
          </cell>
          <cell r="CE308" t="str">
            <v/>
          </cell>
          <cell r="CF308">
            <v>0</v>
          </cell>
          <cell r="CG308">
            <v>88.25</v>
          </cell>
          <cell r="CH308">
            <v>89</v>
          </cell>
          <cell r="CI308">
            <v>0</v>
          </cell>
          <cell r="CJ308">
            <v>0</v>
          </cell>
          <cell r="CK308" t="str">
            <v/>
          </cell>
          <cell r="CL308">
            <v>0</v>
          </cell>
          <cell r="CM308">
            <v>71.5</v>
          </cell>
          <cell r="CN308">
            <v>75</v>
          </cell>
          <cell r="CO308">
            <v>0</v>
          </cell>
          <cell r="CP308">
            <v>0</v>
          </cell>
          <cell r="CQ308" t="str">
            <v/>
          </cell>
          <cell r="CR308">
            <v>0</v>
          </cell>
          <cell r="CS308">
            <v>81.5</v>
          </cell>
          <cell r="CT308">
            <v>85</v>
          </cell>
          <cell r="CU308">
            <v>0</v>
          </cell>
          <cell r="CV308">
            <v>0</v>
          </cell>
          <cell r="CW308" t="str">
            <v/>
          </cell>
          <cell r="CX308">
            <v>0</v>
          </cell>
          <cell r="CY308">
            <v>70.75</v>
          </cell>
          <cell r="CZ308">
            <v>75</v>
          </cell>
          <cell r="DA308">
            <v>0</v>
          </cell>
          <cell r="DB308">
            <v>0</v>
          </cell>
          <cell r="DC308" t="str">
            <v/>
          </cell>
          <cell r="DD308">
            <v>0</v>
          </cell>
          <cell r="DE308">
            <v>80.5</v>
          </cell>
          <cell r="DF308">
            <v>85</v>
          </cell>
          <cell r="DG308">
            <v>0</v>
          </cell>
          <cell r="DH308">
            <v>0</v>
          </cell>
          <cell r="DI308" t="str">
            <v/>
          </cell>
          <cell r="DJ308">
            <v>0</v>
          </cell>
          <cell r="DK308">
            <v>0</v>
          </cell>
          <cell r="DL308">
            <v>79</v>
          </cell>
          <cell r="DM308">
            <v>0</v>
          </cell>
          <cell r="DN308">
            <v>0</v>
          </cell>
          <cell r="DO308" t="str">
            <v/>
          </cell>
          <cell r="DP308">
            <v>0</v>
          </cell>
          <cell r="DQ308">
            <v>88</v>
          </cell>
          <cell r="DR308">
            <v>85</v>
          </cell>
          <cell r="DS308">
            <v>0</v>
          </cell>
          <cell r="DT308">
            <v>0</v>
          </cell>
          <cell r="DU308" t="str">
            <v/>
          </cell>
          <cell r="DV308">
            <v>0</v>
          </cell>
          <cell r="DW308">
            <v>79.5</v>
          </cell>
          <cell r="DX308">
            <v>85</v>
          </cell>
          <cell r="DY308">
            <v>0</v>
          </cell>
          <cell r="DZ308">
            <v>0</v>
          </cell>
          <cell r="EA308" t="str">
            <v/>
          </cell>
          <cell r="EB308">
            <v>0</v>
          </cell>
          <cell r="EC308">
            <v>79.75</v>
          </cell>
          <cell r="ED308">
            <v>82</v>
          </cell>
          <cell r="EE308">
            <v>0</v>
          </cell>
          <cell r="EF308">
            <v>0</v>
          </cell>
          <cell r="EG308" t="str">
            <v/>
          </cell>
          <cell r="EH308">
            <v>0</v>
          </cell>
          <cell r="EI308">
            <v>74.25</v>
          </cell>
          <cell r="EJ308">
            <v>74</v>
          </cell>
          <cell r="EK308">
            <v>0</v>
          </cell>
          <cell r="EL308">
            <v>0</v>
          </cell>
          <cell r="EM308" t="str">
            <v/>
          </cell>
          <cell r="EN308">
            <v>0</v>
          </cell>
          <cell r="EO308">
            <v>74.25</v>
          </cell>
          <cell r="EP308">
            <v>74</v>
          </cell>
          <cell r="EQ308">
            <v>0</v>
          </cell>
          <cell r="ER308">
            <v>0</v>
          </cell>
          <cell r="ES308" t="str">
            <v/>
          </cell>
          <cell r="ET308">
            <v>0</v>
          </cell>
          <cell r="EU308">
            <v>74.25</v>
          </cell>
          <cell r="EV308">
            <v>74</v>
          </cell>
          <cell r="EW308">
            <v>0</v>
          </cell>
          <cell r="EX308">
            <v>0</v>
          </cell>
          <cell r="EY308" t="str">
            <v/>
          </cell>
          <cell r="EZ308">
            <v>0</v>
          </cell>
          <cell r="FA308">
            <v>83.5</v>
          </cell>
          <cell r="FB308">
            <v>86</v>
          </cell>
          <cell r="FC308">
            <v>0</v>
          </cell>
          <cell r="FD308">
            <v>0</v>
          </cell>
          <cell r="FE308" t="str">
            <v/>
          </cell>
          <cell r="FF308">
            <v>0</v>
          </cell>
          <cell r="FG308">
            <v>83.5</v>
          </cell>
          <cell r="FH308">
            <v>86</v>
          </cell>
          <cell r="FI308">
            <v>0</v>
          </cell>
          <cell r="FJ308">
            <v>0</v>
          </cell>
          <cell r="FK308" t="str">
            <v/>
          </cell>
          <cell r="FL308">
            <v>0</v>
          </cell>
          <cell r="FM308">
            <v>83.5</v>
          </cell>
          <cell r="FN308">
            <v>86</v>
          </cell>
          <cell r="FO308">
            <v>0</v>
          </cell>
          <cell r="FP308">
            <v>0</v>
          </cell>
          <cell r="FQ308" t="str">
            <v/>
          </cell>
          <cell r="FR308">
            <v>0</v>
          </cell>
          <cell r="FS308">
            <v>83.5</v>
          </cell>
          <cell r="FT308">
            <v>86</v>
          </cell>
          <cell r="FU308">
            <v>0</v>
          </cell>
          <cell r="FV308">
            <v>0</v>
          </cell>
          <cell r="FW308" t="str">
            <v/>
          </cell>
          <cell r="FX308">
            <v>0</v>
          </cell>
          <cell r="FY308">
            <v>83.5</v>
          </cell>
          <cell r="FZ308">
            <v>86</v>
          </cell>
          <cell r="GA308">
            <v>0</v>
          </cell>
          <cell r="GB308">
            <v>0</v>
          </cell>
          <cell r="GC308" t="str">
            <v/>
          </cell>
          <cell r="GD308">
            <v>0</v>
          </cell>
          <cell r="GE308">
            <v>83.5</v>
          </cell>
          <cell r="GF308">
            <v>86</v>
          </cell>
          <cell r="GG308">
            <v>0</v>
          </cell>
          <cell r="GH308">
            <v>0</v>
          </cell>
          <cell r="GI308" t="str">
            <v/>
          </cell>
          <cell r="GJ308">
            <v>0</v>
          </cell>
          <cell r="GK308">
            <v>83.5</v>
          </cell>
          <cell r="GL308">
            <v>86</v>
          </cell>
          <cell r="GM308">
            <v>0</v>
          </cell>
          <cell r="GN308">
            <v>0</v>
          </cell>
          <cell r="GO308" t="str">
            <v/>
          </cell>
          <cell r="GP308">
            <v>0</v>
          </cell>
          <cell r="GQ308">
            <v>83.5</v>
          </cell>
          <cell r="GR308">
            <v>86</v>
          </cell>
          <cell r="GS308">
            <v>0</v>
          </cell>
          <cell r="GT308">
            <v>0</v>
          </cell>
          <cell r="GU308" t="str">
            <v/>
          </cell>
          <cell r="GV308">
            <v>0</v>
          </cell>
          <cell r="GW308">
            <v>76.25</v>
          </cell>
          <cell r="GX308">
            <v>77</v>
          </cell>
          <cell r="GY308">
            <v>0</v>
          </cell>
          <cell r="GZ308">
            <v>0</v>
          </cell>
          <cell r="HA308" t="str">
            <v/>
          </cell>
          <cell r="HB308">
            <v>0</v>
          </cell>
          <cell r="HC308">
            <v>78.75</v>
          </cell>
          <cell r="HD308">
            <v>81</v>
          </cell>
          <cell r="HG308" t="str">
            <v/>
          </cell>
          <cell r="HH308">
            <v>0</v>
          </cell>
          <cell r="HM308" t="str">
            <v/>
          </cell>
          <cell r="HN308" t="str">
            <v/>
          </cell>
          <cell r="HS308">
            <v>0</v>
          </cell>
          <cell r="HT308" t="str">
            <v>PKN</v>
          </cell>
          <cell r="HU308">
            <v>0</v>
          </cell>
          <cell r="HV308" t="str">
            <v>IND</v>
          </cell>
          <cell r="HW308">
            <v>0</v>
          </cell>
          <cell r="HX308" t="str">
            <v>MAT-W</v>
          </cell>
          <cell r="HY308">
            <v>0</v>
          </cell>
          <cell r="HZ308" t="str">
            <v>SEJ-W</v>
          </cell>
          <cell r="IA308">
            <v>0</v>
          </cell>
          <cell r="IB308" t="str">
            <v>IGR-W</v>
          </cell>
          <cell r="IC308">
            <v>0</v>
          </cell>
          <cell r="ID308" t="str">
            <v>SBO</v>
          </cell>
          <cell r="IE308">
            <v>0</v>
          </cell>
          <cell r="IF308" t="str">
            <v>PJO</v>
          </cell>
          <cell r="IG308">
            <v>0</v>
          </cell>
          <cell r="IH308" t="str">
            <v>PRA</v>
          </cell>
          <cell r="II308">
            <v>0</v>
          </cell>
          <cell r="IJ308" t="str">
            <v>JAW</v>
          </cell>
          <cell r="IK308">
            <v>0</v>
          </cell>
          <cell r="IL308" t="str">
            <v>ARB</v>
          </cell>
          <cell r="IM308">
            <v>0</v>
          </cell>
          <cell r="IN308" t="str">
            <v>PKM</v>
          </cell>
          <cell r="IO308">
            <v>0</v>
          </cell>
          <cell r="IP308" t="str">
            <v>IND-P</v>
          </cell>
          <cell r="IQ308">
            <v>0</v>
          </cell>
          <cell r="IR308" t="str">
            <v>IGR-P</v>
          </cell>
          <cell r="IS308">
            <v>0</v>
          </cell>
          <cell r="IT308" t="str">
            <v>JEP-P</v>
          </cell>
          <cell r="IU308">
            <v>0</v>
          </cell>
          <cell r="IV308" t="str">
            <v>ANT-P</v>
          </cell>
          <cell r="IW308">
            <v>0</v>
          </cell>
          <cell r="IX308" t="str">
            <v>GEO-L</v>
          </cell>
          <cell r="IY308">
            <v>0</v>
          </cell>
          <cell r="IZ308" t="str">
            <v/>
          </cell>
          <cell r="JA308">
            <v>0</v>
          </cell>
        </row>
        <row r="309">
          <cell r="Q309" t="str">
            <v/>
          </cell>
          <cell r="AB309" t="str">
            <v/>
          </cell>
          <cell r="AC309">
            <v>5</v>
          </cell>
          <cell r="AI309" t="str">
            <v/>
          </cell>
          <cell r="AJ309">
            <v>0</v>
          </cell>
          <cell r="AK309">
            <v>76</v>
          </cell>
          <cell r="AL309">
            <v>78</v>
          </cell>
          <cell r="AM309">
            <v>0</v>
          </cell>
          <cell r="AN309">
            <v>0</v>
          </cell>
          <cell r="AO309" t="str">
            <v/>
          </cell>
          <cell r="AP309">
            <v>0</v>
          </cell>
          <cell r="AQ309">
            <v>81.5</v>
          </cell>
          <cell r="AR309">
            <v>80</v>
          </cell>
          <cell r="AS309">
            <v>0</v>
          </cell>
          <cell r="AT309">
            <v>0</v>
          </cell>
          <cell r="AU309" t="str">
            <v/>
          </cell>
          <cell r="AV309">
            <v>0</v>
          </cell>
          <cell r="AW309">
            <v>83.75</v>
          </cell>
          <cell r="AX309">
            <v>78</v>
          </cell>
          <cell r="AY309">
            <v>0</v>
          </cell>
          <cell r="AZ309">
            <v>0</v>
          </cell>
          <cell r="BA309" t="str">
            <v/>
          </cell>
          <cell r="BB309">
            <v>0</v>
          </cell>
          <cell r="BC309">
            <v>79.5</v>
          </cell>
          <cell r="BD309">
            <v>81</v>
          </cell>
          <cell r="BE309">
            <v>0</v>
          </cell>
          <cell r="BF309">
            <v>0</v>
          </cell>
          <cell r="BG309" t="str">
            <v/>
          </cell>
          <cell r="BH309">
            <v>0</v>
          </cell>
          <cell r="BI309">
            <v>75.75</v>
          </cell>
          <cell r="BJ309">
            <v>79</v>
          </cell>
          <cell r="BK309">
            <v>0</v>
          </cell>
          <cell r="BL309">
            <v>0</v>
          </cell>
          <cell r="BM309" t="str">
            <v/>
          </cell>
          <cell r="BN309">
            <v>0</v>
          </cell>
          <cell r="BO309">
            <v>75.75</v>
          </cell>
          <cell r="BP309">
            <v>76</v>
          </cell>
          <cell r="BQ309">
            <v>0</v>
          </cell>
          <cell r="BR309">
            <v>0</v>
          </cell>
          <cell r="BS309" t="str">
            <v/>
          </cell>
          <cell r="BT309">
            <v>0</v>
          </cell>
          <cell r="BU309">
            <v>88.25</v>
          </cell>
          <cell r="BV309">
            <v>83</v>
          </cell>
          <cell r="BW309">
            <v>0</v>
          </cell>
          <cell r="BX309">
            <v>0</v>
          </cell>
          <cell r="BY309" t="str">
            <v/>
          </cell>
          <cell r="BZ309">
            <v>0</v>
          </cell>
          <cell r="CA309">
            <v>69.75</v>
          </cell>
          <cell r="CB309">
            <v>76</v>
          </cell>
          <cell r="CC309">
            <v>0</v>
          </cell>
          <cell r="CD309">
            <v>0</v>
          </cell>
          <cell r="CE309" t="str">
            <v/>
          </cell>
          <cell r="CF309">
            <v>0</v>
          </cell>
          <cell r="CG309">
            <v>86.75</v>
          </cell>
          <cell r="CH309">
            <v>78</v>
          </cell>
          <cell r="CI309">
            <v>0</v>
          </cell>
          <cell r="CJ309">
            <v>0</v>
          </cell>
          <cell r="CK309" t="str">
            <v/>
          </cell>
          <cell r="CL309">
            <v>0</v>
          </cell>
          <cell r="CM309">
            <v>71.5</v>
          </cell>
          <cell r="CN309">
            <v>75</v>
          </cell>
          <cell r="CO309">
            <v>0</v>
          </cell>
          <cell r="CP309">
            <v>0</v>
          </cell>
          <cell r="CQ309" t="str">
            <v/>
          </cell>
          <cell r="CR309">
            <v>0</v>
          </cell>
          <cell r="CS309">
            <v>71.25</v>
          </cell>
          <cell r="CT309">
            <v>81</v>
          </cell>
          <cell r="CU309">
            <v>0</v>
          </cell>
          <cell r="CV309">
            <v>0</v>
          </cell>
          <cell r="CW309" t="str">
            <v/>
          </cell>
          <cell r="CX309">
            <v>0</v>
          </cell>
          <cell r="CY309">
            <v>70.75</v>
          </cell>
          <cell r="CZ309">
            <v>75</v>
          </cell>
          <cell r="DA309">
            <v>0</v>
          </cell>
          <cell r="DB309">
            <v>0</v>
          </cell>
          <cell r="DC309" t="str">
            <v/>
          </cell>
          <cell r="DD309">
            <v>0</v>
          </cell>
          <cell r="DE309">
            <v>78.75</v>
          </cell>
          <cell r="DF309">
            <v>84</v>
          </cell>
          <cell r="DG309">
            <v>0</v>
          </cell>
          <cell r="DH309">
            <v>0</v>
          </cell>
          <cell r="DI309" t="str">
            <v/>
          </cell>
          <cell r="DJ309">
            <v>0</v>
          </cell>
          <cell r="DK309">
            <v>0</v>
          </cell>
          <cell r="DL309">
            <v>74</v>
          </cell>
          <cell r="DM309">
            <v>0</v>
          </cell>
          <cell r="DN309">
            <v>0</v>
          </cell>
          <cell r="DO309" t="str">
            <v/>
          </cell>
          <cell r="DP309">
            <v>0</v>
          </cell>
          <cell r="DQ309">
            <v>87.25</v>
          </cell>
          <cell r="DR309">
            <v>81</v>
          </cell>
          <cell r="DS309">
            <v>0</v>
          </cell>
          <cell r="DT309">
            <v>0</v>
          </cell>
          <cell r="DU309" t="str">
            <v/>
          </cell>
          <cell r="DV309">
            <v>0</v>
          </cell>
          <cell r="DW309">
            <v>79.5</v>
          </cell>
          <cell r="DX309">
            <v>81</v>
          </cell>
          <cell r="DY309">
            <v>0</v>
          </cell>
          <cell r="DZ309">
            <v>0</v>
          </cell>
          <cell r="EA309" t="str">
            <v/>
          </cell>
          <cell r="EB309">
            <v>0</v>
          </cell>
          <cell r="EC309">
            <v>79.5</v>
          </cell>
          <cell r="ED309">
            <v>80</v>
          </cell>
          <cell r="EE309">
            <v>0</v>
          </cell>
          <cell r="EF309">
            <v>0</v>
          </cell>
          <cell r="EG309" t="str">
            <v/>
          </cell>
          <cell r="EH309">
            <v>0</v>
          </cell>
          <cell r="EI309">
            <v>74</v>
          </cell>
          <cell r="EJ309">
            <v>74</v>
          </cell>
          <cell r="EK309">
            <v>0</v>
          </cell>
          <cell r="EL309">
            <v>0</v>
          </cell>
          <cell r="EM309" t="str">
            <v/>
          </cell>
          <cell r="EN309">
            <v>0</v>
          </cell>
          <cell r="EO309">
            <v>74</v>
          </cell>
          <cell r="EP309">
            <v>74</v>
          </cell>
          <cell r="EQ309">
            <v>0</v>
          </cell>
          <cell r="ER309">
            <v>0</v>
          </cell>
          <cell r="ES309" t="str">
            <v/>
          </cell>
          <cell r="ET309">
            <v>0</v>
          </cell>
          <cell r="EU309">
            <v>74</v>
          </cell>
          <cell r="EV309">
            <v>74</v>
          </cell>
          <cell r="EW309">
            <v>0</v>
          </cell>
          <cell r="EX309">
            <v>0</v>
          </cell>
          <cell r="EY309" t="str">
            <v/>
          </cell>
          <cell r="EZ309">
            <v>0</v>
          </cell>
          <cell r="FA309">
            <v>84</v>
          </cell>
          <cell r="FB309">
            <v>85</v>
          </cell>
          <cell r="FC309">
            <v>0</v>
          </cell>
          <cell r="FD309">
            <v>0</v>
          </cell>
          <cell r="FE309" t="str">
            <v/>
          </cell>
          <cell r="FF309">
            <v>0</v>
          </cell>
          <cell r="FG309">
            <v>84</v>
          </cell>
          <cell r="FH309">
            <v>85</v>
          </cell>
          <cell r="FI309">
            <v>0</v>
          </cell>
          <cell r="FJ309">
            <v>0</v>
          </cell>
          <cell r="FK309" t="str">
            <v/>
          </cell>
          <cell r="FL309">
            <v>0</v>
          </cell>
          <cell r="FM309">
            <v>84</v>
          </cell>
          <cell r="FN309">
            <v>85</v>
          </cell>
          <cell r="FO309">
            <v>0</v>
          </cell>
          <cell r="FP309">
            <v>0</v>
          </cell>
          <cell r="FQ309" t="str">
            <v/>
          </cell>
          <cell r="FR309">
            <v>0</v>
          </cell>
          <cell r="FS309">
            <v>84</v>
          </cell>
          <cell r="FT309">
            <v>85</v>
          </cell>
          <cell r="FU309">
            <v>0</v>
          </cell>
          <cell r="FV309">
            <v>0</v>
          </cell>
          <cell r="FW309" t="str">
            <v/>
          </cell>
          <cell r="FX309">
            <v>0</v>
          </cell>
          <cell r="FY309">
            <v>84</v>
          </cell>
          <cell r="FZ309">
            <v>85</v>
          </cell>
          <cell r="GA309">
            <v>0</v>
          </cell>
          <cell r="GB309">
            <v>0</v>
          </cell>
          <cell r="GC309" t="str">
            <v/>
          </cell>
          <cell r="GD309">
            <v>0</v>
          </cell>
          <cell r="GE309">
            <v>84</v>
          </cell>
          <cell r="GF309">
            <v>85</v>
          </cell>
          <cell r="GG309">
            <v>0</v>
          </cell>
          <cell r="GH309">
            <v>0</v>
          </cell>
          <cell r="GI309" t="str">
            <v/>
          </cell>
          <cell r="GJ309">
            <v>0</v>
          </cell>
          <cell r="GK309">
            <v>84</v>
          </cell>
          <cell r="GL309">
            <v>85</v>
          </cell>
          <cell r="GM309">
            <v>0</v>
          </cell>
          <cell r="GN309">
            <v>0</v>
          </cell>
          <cell r="GO309" t="str">
            <v/>
          </cell>
          <cell r="GP309">
            <v>0</v>
          </cell>
          <cell r="GQ309">
            <v>84</v>
          </cell>
          <cell r="GR309">
            <v>85</v>
          </cell>
          <cell r="GS309">
            <v>0</v>
          </cell>
          <cell r="GT309">
            <v>0</v>
          </cell>
          <cell r="GU309" t="str">
            <v/>
          </cell>
          <cell r="GV309">
            <v>0</v>
          </cell>
          <cell r="GW309">
            <v>74.75</v>
          </cell>
          <cell r="GX309">
            <v>82</v>
          </cell>
          <cell r="GY309">
            <v>0</v>
          </cell>
          <cell r="GZ309">
            <v>0</v>
          </cell>
          <cell r="HA309" t="str">
            <v/>
          </cell>
          <cell r="HB309">
            <v>0</v>
          </cell>
          <cell r="HC309">
            <v>75.25</v>
          </cell>
          <cell r="HD309">
            <v>80</v>
          </cell>
          <cell r="HG309" t="str">
            <v/>
          </cell>
          <cell r="HH309">
            <v>0</v>
          </cell>
          <cell r="HM309" t="str">
            <v/>
          </cell>
          <cell r="HN309" t="str">
            <v/>
          </cell>
          <cell r="HS309">
            <v>0</v>
          </cell>
          <cell r="HT309" t="str">
            <v>PKN</v>
          </cell>
          <cell r="HU309">
            <v>0</v>
          </cell>
          <cell r="HV309" t="str">
            <v>IND</v>
          </cell>
          <cell r="HW309">
            <v>0</v>
          </cell>
          <cell r="HX309" t="str">
            <v>MAT-W</v>
          </cell>
          <cell r="HY309">
            <v>0</v>
          </cell>
          <cell r="HZ309" t="str">
            <v>SEJ-W</v>
          </cell>
          <cell r="IA309">
            <v>0</v>
          </cell>
          <cell r="IB309" t="str">
            <v>IGR-W</v>
          </cell>
          <cell r="IC309">
            <v>0</v>
          </cell>
          <cell r="ID309" t="str">
            <v>SBO</v>
          </cell>
          <cell r="IE309">
            <v>0</v>
          </cell>
          <cell r="IF309" t="str">
            <v>PJO</v>
          </cell>
          <cell r="IG309">
            <v>0</v>
          </cell>
          <cell r="IH309" t="str">
            <v>PRA</v>
          </cell>
          <cell r="II309">
            <v>0</v>
          </cell>
          <cell r="IJ309" t="str">
            <v>JAW</v>
          </cell>
          <cell r="IK309">
            <v>0</v>
          </cell>
          <cell r="IL309" t="str">
            <v>ARB</v>
          </cell>
          <cell r="IM309">
            <v>0</v>
          </cell>
          <cell r="IN309" t="str">
            <v>PKM</v>
          </cell>
          <cell r="IO309">
            <v>0</v>
          </cell>
          <cell r="IP309" t="str">
            <v>IND-P</v>
          </cell>
          <cell r="IQ309">
            <v>0</v>
          </cell>
          <cell r="IR309" t="str">
            <v>IGR-P</v>
          </cell>
          <cell r="IS309">
            <v>0</v>
          </cell>
          <cell r="IT309" t="str">
            <v>JEP-P</v>
          </cell>
          <cell r="IU309">
            <v>0</v>
          </cell>
          <cell r="IV309" t="str">
            <v>ANT-P</v>
          </cell>
          <cell r="IW309">
            <v>0</v>
          </cell>
          <cell r="IX309" t="str">
            <v>GEO-L</v>
          </cell>
          <cell r="IY309">
            <v>0</v>
          </cell>
          <cell r="IZ309" t="str">
            <v/>
          </cell>
          <cell r="JA309">
            <v>0</v>
          </cell>
        </row>
        <row r="310">
          <cell r="Q310" t="str">
            <v/>
          </cell>
          <cell r="AB310" t="str">
            <v/>
          </cell>
          <cell r="AC310">
            <v>6</v>
          </cell>
          <cell r="AI310" t="str">
            <v/>
          </cell>
          <cell r="AJ310">
            <v>0</v>
          </cell>
          <cell r="AK310">
            <v>82.25</v>
          </cell>
          <cell r="AL310">
            <v>90</v>
          </cell>
          <cell r="AM310">
            <v>0</v>
          </cell>
          <cell r="AN310">
            <v>0</v>
          </cell>
          <cell r="AO310" t="str">
            <v/>
          </cell>
          <cell r="AP310">
            <v>0</v>
          </cell>
          <cell r="AQ310">
            <v>80.75</v>
          </cell>
          <cell r="AR310">
            <v>89</v>
          </cell>
          <cell r="AS310">
            <v>0</v>
          </cell>
          <cell r="AT310">
            <v>0</v>
          </cell>
          <cell r="AU310" t="str">
            <v/>
          </cell>
          <cell r="AV310">
            <v>0</v>
          </cell>
          <cell r="AW310">
            <v>81</v>
          </cell>
          <cell r="AX310">
            <v>80</v>
          </cell>
          <cell r="AY310">
            <v>0</v>
          </cell>
          <cell r="AZ310">
            <v>0</v>
          </cell>
          <cell r="BA310" t="str">
            <v/>
          </cell>
          <cell r="BB310">
            <v>0</v>
          </cell>
          <cell r="BC310">
            <v>88</v>
          </cell>
          <cell r="BD310">
            <v>83</v>
          </cell>
          <cell r="BE310">
            <v>0</v>
          </cell>
          <cell r="BF310">
            <v>0</v>
          </cell>
          <cell r="BG310" t="str">
            <v/>
          </cell>
          <cell r="BH310">
            <v>0</v>
          </cell>
          <cell r="BI310">
            <v>80.75</v>
          </cell>
          <cell r="BJ310">
            <v>81</v>
          </cell>
          <cell r="BK310">
            <v>0</v>
          </cell>
          <cell r="BL310">
            <v>0</v>
          </cell>
          <cell r="BM310" t="str">
            <v/>
          </cell>
          <cell r="BN310">
            <v>0</v>
          </cell>
          <cell r="BO310">
            <v>81</v>
          </cell>
          <cell r="BP310">
            <v>78</v>
          </cell>
          <cell r="BQ310">
            <v>0</v>
          </cell>
          <cell r="BR310">
            <v>0</v>
          </cell>
          <cell r="BS310" t="str">
            <v/>
          </cell>
          <cell r="BT310">
            <v>0</v>
          </cell>
          <cell r="BU310">
            <v>93</v>
          </cell>
          <cell r="BV310">
            <v>89</v>
          </cell>
          <cell r="BW310">
            <v>0</v>
          </cell>
          <cell r="BX310">
            <v>0</v>
          </cell>
          <cell r="BY310" t="str">
            <v/>
          </cell>
          <cell r="BZ310">
            <v>0</v>
          </cell>
          <cell r="CA310">
            <v>67.25</v>
          </cell>
          <cell r="CB310">
            <v>73</v>
          </cell>
          <cell r="CC310">
            <v>0</v>
          </cell>
          <cell r="CD310">
            <v>0</v>
          </cell>
          <cell r="CE310" t="str">
            <v/>
          </cell>
          <cell r="CF310">
            <v>0</v>
          </cell>
          <cell r="CG310">
            <v>89</v>
          </cell>
          <cell r="CH310">
            <v>89</v>
          </cell>
          <cell r="CI310">
            <v>0</v>
          </cell>
          <cell r="CJ310">
            <v>0</v>
          </cell>
          <cell r="CK310" t="str">
            <v/>
          </cell>
          <cell r="CL310">
            <v>0</v>
          </cell>
          <cell r="CM310">
            <v>71.5</v>
          </cell>
          <cell r="CN310">
            <v>75</v>
          </cell>
          <cell r="CO310">
            <v>0</v>
          </cell>
          <cell r="CP310">
            <v>0</v>
          </cell>
          <cell r="CQ310" t="str">
            <v/>
          </cell>
          <cell r="CR310">
            <v>0</v>
          </cell>
          <cell r="CS310">
            <v>85</v>
          </cell>
          <cell r="CT310">
            <v>85</v>
          </cell>
          <cell r="CU310">
            <v>0</v>
          </cell>
          <cell r="CV310">
            <v>0</v>
          </cell>
          <cell r="CW310" t="str">
            <v/>
          </cell>
          <cell r="CX310">
            <v>0</v>
          </cell>
          <cell r="CY310">
            <v>71</v>
          </cell>
          <cell r="CZ310">
            <v>75</v>
          </cell>
          <cell r="DA310">
            <v>0</v>
          </cell>
          <cell r="DB310">
            <v>0</v>
          </cell>
          <cell r="DC310" t="str">
            <v/>
          </cell>
          <cell r="DD310">
            <v>0</v>
          </cell>
          <cell r="DE310">
            <v>78.5</v>
          </cell>
          <cell r="DF310">
            <v>89</v>
          </cell>
          <cell r="DG310">
            <v>0</v>
          </cell>
          <cell r="DH310">
            <v>0</v>
          </cell>
          <cell r="DI310" t="str">
            <v/>
          </cell>
          <cell r="DJ310">
            <v>0</v>
          </cell>
          <cell r="DK310">
            <v>0</v>
          </cell>
          <cell r="DL310">
            <v>76</v>
          </cell>
          <cell r="DM310">
            <v>0</v>
          </cell>
          <cell r="DN310">
            <v>0</v>
          </cell>
          <cell r="DO310" t="str">
            <v/>
          </cell>
          <cell r="DP310">
            <v>0</v>
          </cell>
          <cell r="DQ310">
            <v>87.25</v>
          </cell>
          <cell r="DR310">
            <v>84</v>
          </cell>
          <cell r="DS310">
            <v>0</v>
          </cell>
          <cell r="DT310">
            <v>0</v>
          </cell>
          <cell r="DU310" t="str">
            <v/>
          </cell>
          <cell r="DV310">
            <v>0</v>
          </cell>
          <cell r="DW310">
            <v>85.5</v>
          </cell>
          <cell r="DX310">
            <v>84</v>
          </cell>
          <cell r="DY310">
            <v>0</v>
          </cell>
          <cell r="DZ310">
            <v>0</v>
          </cell>
          <cell r="EA310" t="str">
            <v/>
          </cell>
          <cell r="EB310">
            <v>0</v>
          </cell>
          <cell r="EC310">
            <v>91</v>
          </cell>
          <cell r="ED310">
            <v>86</v>
          </cell>
          <cell r="EE310">
            <v>0</v>
          </cell>
          <cell r="EF310">
            <v>0</v>
          </cell>
          <cell r="EG310" t="str">
            <v/>
          </cell>
          <cell r="EH310">
            <v>0</v>
          </cell>
          <cell r="EI310">
            <v>73</v>
          </cell>
          <cell r="EJ310">
            <v>74</v>
          </cell>
          <cell r="EK310">
            <v>0</v>
          </cell>
          <cell r="EL310">
            <v>0</v>
          </cell>
          <cell r="EM310" t="str">
            <v/>
          </cell>
          <cell r="EN310">
            <v>0</v>
          </cell>
          <cell r="EO310">
            <v>73</v>
          </cell>
          <cell r="EP310">
            <v>74</v>
          </cell>
          <cell r="EQ310">
            <v>0</v>
          </cell>
          <cell r="ER310">
            <v>0</v>
          </cell>
          <cell r="ES310" t="str">
            <v/>
          </cell>
          <cell r="ET310">
            <v>0</v>
          </cell>
          <cell r="EU310">
            <v>73</v>
          </cell>
          <cell r="EV310">
            <v>74</v>
          </cell>
          <cell r="EW310">
            <v>0</v>
          </cell>
          <cell r="EX310">
            <v>0</v>
          </cell>
          <cell r="EY310" t="str">
            <v/>
          </cell>
          <cell r="EZ310">
            <v>0</v>
          </cell>
          <cell r="FA310">
            <v>85.5</v>
          </cell>
          <cell r="FB310">
            <v>86</v>
          </cell>
          <cell r="FC310">
            <v>0</v>
          </cell>
          <cell r="FD310">
            <v>0</v>
          </cell>
          <cell r="FE310" t="str">
            <v/>
          </cell>
          <cell r="FF310">
            <v>0</v>
          </cell>
          <cell r="FG310">
            <v>85.5</v>
          </cell>
          <cell r="FH310">
            <v>86</v>
          </cell>
          <cell r="FI310">
            <v>0</v>
          </cell>
          <cell r="FJ310">
            <v>0</v>
          </cell>
          <cell r="FK310" t="str">
            <v/>
          </cell>
          <cell r="FL310">
            <v>0</v>
          </cell>
          <cell r="FM310">
            <v>85.5</v>
          </cell>
          <cell r="FN310">
            <v>86</v>
          </cell>
          <cell r="FO310">
            <v>0</v>
          </cell>
          <cell r="FP310">
            <v>0</v>
          </cell>
          <cell r="FQ310" t="str">
            <v/>
          </cell>
          <cell r="FR310">
            <v>0</v>
          </cell>
          <cell r="FS310">
            <v>85.5</v>
          </cell>
          <cell r="FT310">
            <v>86</v>
          </cell>
          <cell r="FU310">
            <v>0</v>
          </cell>
          <cell r="FV310">
            <v>0</v>
          </cell>
          <cell r="FW310" t="str">
            <v/>
          </cell>
          <cell r="FX310">
            <v>0</v>
          </cell>
          <cell r="FY310">
            <v>85.5</v>
          </cell>
          <cell r="FZ310">
            <v>86</v>
          </cell>
          <cell r="GA310">
            <v>0</v>
          </cell>
          <cell r="GB310">
            <v>0</v>
          </cell>
          <cell r="GC310" t="str">
            <v/>
          </cell>
          <cell r="GD310">
            <v>0</v>
          </cell>
          <cell r="GE310">
            <v>85.5</v>
          </cell>
          <cell r="GF310">
            <v>86</v>
          </cell>
          <cell r="GG310">
            <v>0</v>
          </cell>
          <cell r="GH310">
            <v>0</v>
          </cell>
          <cell r="GI310" t="str">
            <v/>
          </cell>
          <cell r="GJ310">
            <v>0</v>
          </cell>
          <cell r="GK310">
            <v>85.5</v>
          </cell>
          <cell r="GL310">
            <v>86</v>
          </cell>
          <cell r="GM310">
            <v>0</v>
          </cell>
          <cell r="GN310">
            <v>0</v>
          </cell>
          <cell r="GO310" t="str">
            <v/>
          </cell>
          <cell r="GP310">
            <v>0</v>
          </cell>
          <cell r="GQ310">
            <v>85.5</v>
          </cell>
          <cell r="GR310">
            <v>86</v>
          </cell>
          <cell r="GS310">
            <v>0</v>
          </cell>
          <cell r="GT310">
            <v>0</v>
          </cell>
          <cell r="GU310" t="str">
            <v/>
          </cell>
          <cell r="GV310">
            <v>0</v>
          </cell>
          <cell r="GW310">
            <v>78</v>
          </cell>
          <cell r="GX310">
            <v>77</v>
          </cell>
          <cell r="GY310">
            <v>0</v>
          </cell>
          <cell r="GZ310">
            <v>0</v>
          </cell>
          <cell r="HA310" t="str">
            <v/>
          </cell>
          <cell r="HB310">
            <v>0</v>
          </cell>
          <cell r="HC310">
            <v>74.75</v>
          </cell>
          <cell r="HD310">
            <v>85</v>
          </cell>
          <cell r="HG310" t="str">
            <v/>
          </cell>
          <cell r="HH310">
            <v>0</v>
          </cell>
          <cell r="HM310" t="str">
            <v/>
          </cell>
          <cell r="HN310" t="str">
            <v/>
          </cell>
          <cell r="HS310">
            <v>0</v>
          </cell>
          <cell r="HT310" t="str">
            <v>PKN</v>
          </cell>
          <cell r="HU310">
            <v>0</v>
          </cell>
          <cell r="HV310" t="str">
            <v>IND</v>
          </cell>
          <cell r="HW310">
            <v>0</v>
          </cell>
          <cell r="HX310" t="str">
            <v>MAT-W</v>
          </cell>
          <cell r="HY310">
            <v>0</v>
          </cell>
          <cell r="HZ310" t="str">
            <v>SEJ-W</v>
          </cell>
          <cell r="IA310">
            <v>0</v>
          </cell>
          <cell r="IB310" t="str">
            <v>IGR-W</v>
          </cell>
          <cell r="IC310">
            <v>0</v>
          </cell>
          <cell r="ID310" t="str">
            <v>SBO</v>
          </cell>
          <cell r="IE310">
            <v>0</v>
          </cell>
          <cell r="IF310" t="str">
            <v>PJO</v>
          </cell>
          <cell r="IG310">
            <v>0</v>
          </cell>
          <cell r="IH310" t="str">
            <v>PRA</v>
          </cell>
          <cell r="II310">
            <v>0</v>
          </cell>
          <cell r="IJ310" t="str">
            <v>JAW</v>
          </cell>
          <cell r="IK310">
            <v>0</v>
          </cell>
          <cell r="IL310" t="str">
            <v>ARB</v>
          </cell>
          <cell r="IM310">
            <v>0</v>
          </cell>
          <cell r="IN310" t="str">
            <v>PKM</v>
          </cell>
          <cell r="IO310">
            <v>0</v>
          </cell>
          <cell r="IP310" t="str">
            <v>IND-P</v>
          </cell>
          <cell r="IQ310">
            <v>0</v>
          </cell>
          <cell r="IR310" t="str">
            <v>IGR-P</v>
          </cell>
          <cell r="IS310">
            <v>0</v>
          </cell>
          <cell r="IT310" t="str">
            <v>JEP-P</v>
          </cell>
          <cell r="IU310">
            <v>0</v>
          </cell>
          <cell r="IV310" t="str">
            <v>ANT-P</v>
          </cell>
          <cell r="IW310">
            <v>0</v>
          </cell>
          <cell r="IX310" t="str">
            <v>GEO-L</v>
          </cell>
          <cell r="IY310">
            <v>0</v>
          </cell>
          <cell r="IZ310" t="str">
            <v/>
          </cell>
          <cell r="JA310">
            <v>0</v>
          </cell>
        </row>
        <row r="311">
          <cell r="Q311" t="str">
            <v/>
          </cell>
          <cell r="AB311" t="str">
            <v/>
          </cell>
          <cell r="AC311">
            <v>7</v>
          </cell>
          <cell r="AI311" t="str">
            <v/>
          </cell>
          <cell r="AJ311">
            <v>0</v>
          </cell>
          <cell r="AK311">
            <v>85.75</v>
          </cell>
          <cell r="AL311">
            <v>95</v>
          </cell>
          <cell r="AM311">
            <v>0</v>
          </cell>
          <cell r="AN311">
            <v>0</v>
          </cell>
          <cell r="AO311" t="str">
            <v/>
          </cell>
          <cell r="AP311">
            <v>0</v>
          </cell>
          <cell r="AQ311">
            <v>80.75</v>
          </cell>
          <cell r="AR311">
            <v>87</v>
          </cell>
          <cell r="AS311">
            <v>0</v>
          </cell>
          <cell r="AT311">
            <v>0</v>
          </cell>
          <cell r="AU311" t="str">
            <v/>
          </cell>
          <cell r="AV311">
            <v>0</v>
          </cell>
          <cell r="AW311">
            <v>83.75</v>
          </cell>
          <cell r="AX311">
            <v>84</v>
          </cell>
          <cell r="AY311">
            <v>0</v>
          </cell>
          <cell r="AZ311">
            <v>0</v>
          </cell>
          <cell r="BA311" t="str">
            <v/>
          </cell>
          <cell r="BB311">
            <v>0</v>
          </cell>
          <cell r="BC311">
            <v>85.75</v>
          </cell>
          <cell r="BD311">
            <v>84</v>
          </cell>
          <cell r="BE311">
            <v>0</v>
          </cell>
          <cell r="BF311">
            <v>0</v>
          </cell>
          <cell r="BG311" t="str">
            <v/>
          </cell>
          <cell r="BH311">
            <v>0</v>
          </cell>
          <cell r="BI311">
            <v>76</v>
          </cell>
          <cell r="BJ311">
            <v>84</v>
          </cell>
          <cell r="BK311">
            <v>0</v>
          </cell>
          <cell r="BL311">
            <v>0</v>
          </cell>
          <cell r="BM311" t="str">
            <v/>
          </cell>
          <cell r="BN311">
            <v>0</v>
          </cell>
          <cell r="BO311">
            <v>80</v>
          </cell>
          <cell r="BP311">
            <v>89</v>
          </cell>
          <cell r="BQ311">
            <v>0</v>
          </cell>
          <cell r="BR311">
            <v>0</v>
          </cell>
          <cell r="BS311" t="str">
            <v/>
          </cell>
          <cell r="BT311">
            <v>0</v>
          </cell>
          <cell r="BU311">
            <v>86.75</v>
          </cell>
          <cell r="BV311">
            <v>91</v>
          </cell>
          <cell r="BW311">
            <v>0</v>
          </cell>
          <cell r="BX311">
            <v>0</v>
          </cell>
          <cell r="BY311" t="str">
            <v/>
          </cell>
          <cell r="BZ311">
            <v>0</v>
          </cell>
          <cell r="CA311">
            <v>71.75</v>
          </cell>
          <cell r="CB311">
            <v>80</v>
          </cell>
          <cell r="CC311">
            <v>0</v>
          </cell>
          <cell r="CD311">
            <v>0</v>
          </cell>
          <cell r="CE311" t="str">
            <v/>
          </cell>
          <cell r="CF311">
            <v>0</v>
          </cell>
          <cell r="CG311">
            <v>91</v>
          </cell>
          <cell r="CH311">
            <v>92</v>
          </cell>
          <cell r="CI311">
            <v>0</v>
          </cell>
          <cell r="CJ311">
            <v>0</v>
          </cell>
          <cell r="CK311" t="str">
            <v/>
          </cell>
          <cell r="CL311">
            <v>0</v>
          </cell>
          <cell r="CM311">
            <v>73.5</v>
          </cell>
          <cell r="CN311">
            <v>78</v>
          </cell>
          <cell r="CO311">
            <v>0</v>
          </cell>
          <cell r="CP311">
            <v>0</v>
          </cell>
          <cell r="CQ311" t="str">
            <v/>
          </cell>
          <cell r="CR311">
            <v>0</v>
          </cell>
          <cell r="CS311">
            <v>77.5</v>
          </cell>
          <cell r="CT311">
            <v>90</v>
          </cell>
          <cell r="CU311">
            <v>0</v>
          </cell>
          <cell r="CV311">
            <v>0</v>
          </cell>
          <cell r="CW311" t="str">
            <v/>
          </cell>
          <cell r="CX311">
            <v>0</v>
          </cell>
          <cell r="CY311">
            <v>69</v>
          </cell>
          <cell r="CZ311">
            <v>75</v>
          </cell>
          <cell r="DA311">
            <v>0</v>
          </cell>
          <cell r="DB311">
            <v>0</v>
          </cell>
          <cell r="DC311" t="str">
            <v/>
          </cell>
          <cell r="DD311">
            <v>0</v>
          </cell>
          <cell r="DE311">
            <v>79.75</v>
          </cell>
          <cell r="DF311">
            <v>88</v>
          </cell>
          <cell r="DG311">
            <v>0</v>
          </cell>
          <cell r="DH311">
            <v>0</v>
          </cell>
          <cell r="DI311" t="str">
            <v/>
          </cell>
          <cell r="DJ311">
            <v>0</v>
          </cell>
          <cell r="DK311">
            <v>0</v>
          </cell>
          <cell r="DL311">
            <v>88</v>
          </cell>
          <cell r="DM311">
            <v>0</v>
          </cell>
          <cell r="DN311">
            <v>0</v>
          </cell>
          <cell r="DO311" t="str">
            <v/>
          </cell>
          <cell r="DP311">
            <v>0</v>
          </cell>
          <cell r="DQ311">
            <v>90.75</v>
          </cell>
          <cell r="DR311">
            <v>86</v>
          </cell>
          <cell r="DS311">
            <v>0</v>
          </cell>
          <cell r="DT311">
            <v>0</v>
          </cell>
          <cell r="DU311" t="str">
            <v/>
          </cell>
          <cell r="DV311">
            <v>0</v>
          </cell>
          <cell r="DW311">
            <v>81.25</v>
          </cell>
          <cell r="DX311">
            <v>92</v>
          </cell>
          <cell r="DY311">
            <v>0</v>
          </cell>
          <cell r="DZ311">
            <v>0</v>
          </cell>
          <cell r="EA311" t="str">
            <v/>
          </cell>
          <cell r="EB311">
            <v>0</v>
          </cell>
          <cell r="EC311">
            <v>89.75</v>
          </cell>
          <cell r="ED311">
            <v>87</v>
          </cell>
          <cell r="EE311">
            <v>0</v>
          </cell>
          <cell r="EF311">
            <v>0</v>
          </cell>
          <cell r="EG311" t="str">
            <v/>
          </cell>
          <cell r="EH311">
            <v>0</v>
          </cell>
          <cell r="EI311">
            <v>79.5</v>
          </cell>
          <cell r="EJ311">
            <v>78</v>
          </cell>
          <cell r="EK311">
            <v>0</v>
          </cell>
          <cell r="EL311">
            <v>0</v>
          </cell>
          <cell r="EM311" t="str">
            <v/>
          </cell>
          <cell r="EN311">
            <v>0</v>
          </cell>
          <cell r="EO311">
            <v>79.5</v>
          </cell>
          <cell r="EP311">
            <v>78</v>
          </cell>
          <cell r="EQ311">
            <v>0</v>
          </cell>
          <cell r="ER311">
            <v>0</v>
          </cell>
          <cell r="ES311" t="str">
            <v/>
          </cell>
          <cell r="ET311">
            <v>0</v>
          </cell>
          <cell r="EU311">
            <v>79.5</v>
          </cell>
          <cell r="EV311">
            <v>78</v>
          </cell>
          <cell r="EW311">
            <v>0</v>
          </cell>
          <cell r="EX311">
            <v>0</v>
          </cell>
          <cell r="EY311" t="str">
            <v/>
          </cell>
          <cell r="EZ311">
            <v>0</v>
          </cell>
          <cell r="FA311">
            <v>89.5</v>
          </cell>
          <cell r="FB311">
            <v>92</v>
          </cell>
          <cell r="FC311">
            <v>0</v>
          </cell>
          <cell r="FD311">
            <v>0</v>
          </cell>
          <cell r="FE311" t="str">
            <v/>
          </cell>
          <cell r="FF311">
            <v>0</v>
          </cell>
          <cell r="FG311">
            <v>89.5</v>
          </cell>
          <cell r="FH311">
            <v>92</v>
          </cell>
          <cell r="FI311">
            <v>0</v>
          </cell>
          <cell r="FJ311">
            <v>0</v>
          </cell>
          <cell r="FK311" t="str">
            <v/>
          </cell>
          <cell r="FL311">
            <v>0</v>
          </cell>
          <cell r="FM311">
            <v>89.5</v>
          </cell>
          <cell r="FN311">
            <v>92</v>
          </cell>
          <cell r="FO311">
            <v>0</v>
          </cell>
          <cell r="FP311">
            <v>0</v>
          </cell>
          <cell r="FQ311" t="str">
            <v/>
          </cell>
          <cell r="FR311">
            <v>0</v>
          </cell>
          <cell r="FS311">
            <v>89.5</v>
          </cell>
          <cell r="FT311">
            <v>92</v>
          </cell>
          <cell r="FU311">
            <v>0</v>
          </cell>
          <cell r="FV311">
            <v>0</v>
          </cell>
          <cell r="FW311" t="str">
            <v/>
          </cell>
          <cell r="FX311">
            <v>0</v>
          </cell>
          <cell r="FY311">
            <v>89.5</v>
          </cell>
          <cell r="FZ311">
            <v>92</v>
          </cell>
          <cell r="GA311">
            <v>0</v>
          </cell>
          <cell r="GB311">
            <v>0</v>
          </cell>
          <cell r="GC311" t="str">
            <v/>
          </cell>
          <cell r="GD311">
            <v>0</v>
          </cell>
          <cell r="GE311">
            <v>89.5</v>
          </cell>
          <cell r="GF311">
            <v>92</v>
          </cell>
          <cell r="GG311">
            <v>0</v>
          </cell>
          <cell r="GH311">
            <v>0</v>
          </cell>
          <cell r="GI311" t="str">
            <v/>
          </cell>
          <cell r="GJ311">
            <v>0</v>
          </cell>
          <cell r="GK311">
            <v>89.5</v>
          </cell>
          <cell r="GL311">
            <v>92</v>
          </cell>
          <cell r="GM311">
            <v>0</v>
          </cell>
          <cell r="GN311">
            <v>0</v>
          </cell>
          <cell r="GO311" t="str">
            <v/>
          </cell>
          <cell r="GP311">
            <v>0</v>
          </cell>
          <cell r="GQ311">
            <v>89.5</v>
          </cell>
          <cell r="GR311">
            <v>92</v>
          </cell>
          <cell r="GS311">
            <v>0</v>
          </cell>
          <cell r="GT311">
            <v>0</v>
          </cell>
          <cell r="GU311" t="str">
            <v/>
          </cell>
          <cell r="GV311">
            <v>0</v>
          </cell>
          <cell r="GW311">
            <v>81.75</v>
          </cell>
          <cell r="GX311">
            <v>86</v>
          </cell>
          <cell r="GY311">
            <v>0</v>
          </cell>
          <cell r="GZ311">
            <v>0</v>
          </cell>
          <cell r="HA311" t="str">
            <v/>
          </cell>
          <cell r="HB311">
            <v>0</v>
          </cell>
          <cell r="HC311">
            <v>80.25</v>
          </cell>
          <cell r="HD311">
            <v>89</v>
          </cell>
          <cell r="HG311" t="str">
            <v/>
          </cell>
          <cell r="HH311">
            <v>0</v>
          </cell>
          <cell r="HM311" t="str">
            <v/>
          </cell>
          <cell r="HN311" t="str">
            <v/>
          </cell>
          <cell r="HS311">
            <v>0</v>
          </cell>
          <cell r="HT311" t="str">
            <v>PKN</v>
          </cell>
          <cell r="HU311">
            <v>0</v>
          </cell>
          <cell r="HV311" t="str">
            <v>IND</v>
          </cell>
          <cell r="HW311">
            <v>0</v>
          </cell>
          <cell r="HX311" t="str">
            <v>MAT-W</v>
          </cell>
          <cell r="HY311">
            <v>0</v>
          </cell>
          <cell r="HZ311" t="str">
            <v>SEJ-W</v>
          </cell>
          <cell r="IA311">
            <v>0</v>
          </cell>
          <cell r="IB311" t="str">
            <v>IGR-W</v>
          </cell>
          <cell r="IC311">
            <v>0</v>
          </cell>
          <cell r="ID311" t="str">
            <v>SBO</v>
          </cell>
          <cell r="IE311">
            <v>0</v>
          </cell>
          <cell r="IF311" t="str">
            <v>PJO</v>
          </cell>
          <cell r="IG311">
            <v>0</v>
          </cell>
          <cell r="IH311" t="str">
            <v>PRA</v>
          </cell>
          <cell r="II311">
            <v>0</v>
          </cell>
          <cell r="IJ311" t="str">
            <v>JAW</v>
          </cell>
          <cell r="IK311">
            <v>0</v>
          </cell>
          <cell r="IL311" t="str">
            <v>ARB</v>
          </cell>
          <cell r="IM311">
            <v>0</v>
          </cell>
          <cell r="IN311" t="str">
            <v>PKM</v>
          </cell>
          <cell r="IO311">
            <v>0</v>
          </cell>
          <cell r="IP311" t="str">
            <v>IND-P</v>
          </cell>
          <cell r="IQ311">
            <v>0</v>
          </cell>
          <cell r="IR311" t="str">
            <v>IGR-P</v>
          </cell>
          <cell r="IS311">
            <v>0</v>
          </cell>
          <cell r="IT311" t="str">
            <v>JEP-P</v>
          </cell>
          <cell r="IU311">
            <v>0</v>
          </cell>
          <cell r="IV311" t="str">
            <v>ANT-P</v>
          </cell>
          <cell r="IW311">
            <v>0</v>
          </cell>
          <cell r="IX311" t="str">
            <v>GEO-L</v>
          </cell>
          <cell r="IY311">
            <v>0</v>
          </cell>
          <cell r="IZ311" t="str">
            <v/>
          </cell>
          <cell r="JA311">
            <v>0</v>
          </cell>
        </row>
        <row r="312">
          <cell r="Q312" t="str">
            <v/>
          </cell>
          <cell r="AB312" t="str">
            <v/>
          </cell>
          <cell r="AC312">
            <v>8</v>
          </cell>
          <cell r="AI312" t="str">
            <v/>
          </cell>
          <cell r="AJ312">
            <v>0</v>
          </cell>
          <cell r="AK312">
            <v>76.5</v>
          </cell>
          <cell r="AL312">
            <v>87</v>
          </cell>
          <cell r="AM312">
            <v>0</v>
          </cell>
          <cell r="AN312">
            <v>0</v>
          </cell>
          <cell r="AO312" t="str">
            <v/>
          </cell>
          <cell r="AP312">
            <v>0</v>
          </cell>
          <cell r="AQ312">
            <v>81</v>
          </cell>
          <cell r="AR312">
            <v>84</v>
          </cell>
          <cell r="AS312">
            <v>0</v>
          </cell>
          <cell r="AT312">
            <v>0</v>
          </cell>
          <cell r="AU312" t="str">
            <v/>
          </cell>
          <cell r="AV312">
            <v>0</v>
          </cell>
          <cell r="AW312">
            <v>84.25</v>
          </cell>
          <cell r="AX312">
            <v>85</v>
          </cell>
          <cell r="AY312">
            <v>0</v>
          </cell>
          <cell r="AZ312">
            <v>0</v>
          </cell>
          <cell r="BA312" t="str">
            <v/>
          </cell>
          <cell r="BB312">
            <v>0</v>
          </cell>
          <cell r="BC312">
            <v>84</v>
          </cell>
          <cell r="BD312">
            <v>88</v>
          </cell>
          <cell r="BE312">
            <v>0</v>
          </cell>
          <cell r="BF312">
            <v>0</v>
          </cell>
          <cell r="BG312" t="str">
            <v/>
          </cell>
          <cell r="BH312">
            <v>0</v>
          </cell>
          <cell r="BI312">
            <v>78</v>
          </cell>
          <cell r="BJ312">
            <v>85</v>
          </cell>
          <cell r="BK312">
            <v>0</v>
          </cell>
          <cell r="BL312">
            <v>0</v>
          </cell>
          <cell r="BM312" t="str">
            <v/>
          </cell>
          <cell r="BN312">
            <v>0</v>
          </cell>
          <cell r="BO312">
            <v>77</v>
          </cell>
          <cell r="BP312">
            <v>78</v>
          </cell>
          <cell r="BQ312">
            <v>0</v>
          </cell>
          <cell r="BR312">
            <v>0</v>
          </cell>
          <cell r="BS312" t="str">
            <v/>
          </cell>
          <cell r="BT312">
            <v>0</v>
          </cell>
          <cell r="BU312">
            <v>83</v>
          </cell>
          <cell r="BV312">
            <v>90</v>
          </cell>
          <cell r="BW312">
            <v>0</v>
          </cell>
          <cell r="BX312">
            <v>0</v>
          </cell>
          <cell r="BY312" t="str">
            <v/>
          </cell>
          <cell r="BZ312">
            <v>0</v>
          </cell>
          <cell r="CA312">
            <v>67.25</v>
          </cell>
          <cell r="CB312">
            <v>72</v>
          </cell>
          <cell r="CC312">
            <v>0</v>
          </cell>
          <cell r="CD312">
            <v>0</v>
          </cell>
          <cell r="CE312" t="str">
            <v/>
          </cell>
          <cell r="CF312">
            <v>0</v>
          </cell>
          <cell r="CG312">
            <v>82.75</v>
          </cell>
          <cell r="CH312">
            <v>83</v>
          </cell>
          <cell r="CI312">
            <v>0</v>
          </cell>
          <cell r="CJ312">
            <v>0</v>
          </cell>
          <cell r="CK312" t="str">
            <v/>
          </cell>
          <cell r="CL312">
            <v>0</v>
          </cell>
          <cell r="CM312">
            <v>71.5</v>
          </cell>
          <cell r="CN312">
            <v>74</v>
          </cell>
          <cell r="CO312">
            <v>0</v>
          </cell>
          <cell r="CP312">
            <v>0</v>
          </cell>
          <cell r="CQ312" t="str">
            <v/>
          </cell>
          <cell r="CR312">
            <v>0</v>
          </cell>
          <cell r="CS312">
            <v>72.25</v>
          </cell>
          <cell r="CT312">
            <v>80</v>
          </cell>
          <cell r="CU312">
            <v>0</v>
          </cell>
          <cell r="CV312">
            <v>0</v>
          </cell>
          <cell r="CW312" t="str">
            <v/>
          </cell>
          <cell r="CX312">
            <v>0</v>
          </cell>
          <cell r="CY312">
            <v>69</v>
          </cell>
          <cell r="CZ312">
            <v>75</v>
          </cell>
          <cell r="DA312">
            <v>0</v>
          </cell>
          <cell r="DB312">
            <v>0</v>
          </cell>
          <cell r="DC312" t="str">
            <v/>
          </cell>
          <cell r="DD312">
            <v>0</v>
          </cell>
          <cell r="DE312">
            <v>73.25</v>
          </cell>
          <cell r="DF312">
            <v>85</v>
          </cell>
          <cell r="DG312">
            <v>0</v>
          </cell>
          <cell r="DH312">
            <v>0</v>
          </cell>
          <cell r="DI312" t="str">
            <v/>
          </cell>
          <cell r="DJ312">
            <v>0</v>
          </cell>
          <cell r="DK312">
            <v>0</v>
          </cell>
          <cell r="DL312">
            <v>82</v>
          </cell>
          <cell r="DM312">
            <v>0</v>
          </cell>
          <cell r="DN312">
            <v>0</v>
          </cell>
          <cell r="DO312" t="str">
            <v/>
          </cell>
          <cell r="DP312">
            <v>0</v>
          </cell>
          <cell r="DQ312">
            <v>90</v>
          </cell>
          <cell r="DR312">
            <v>85</v>
          </cell>
          <cell r="DS312">
            <v>0</v>
          </cell>
          <cell r="DT312">
            <v>0</v>
          </cell>
          <cell r="DU312" t="str">
            <v/>
          </cell>
          <cell r="DV312">
            <v>0</v>
          </cell>
          <cell r="DW312">
            <v>81.25</v>
          </cell>
          <cell r="DX312">
            <v>90</v>
          </cell>
          <cell r="DY312">
            <v>0</v>
          </cell>
          <cell r="DZ312">
            <v>0</v>
          </cell>
          <cell r="EA312" t="str">
            <v/>
          </cell>
          <cell r="EB312">
            <v>0</v>
          </cell>
          <cell r="EC312">
            <v>85</v>
          </cell>
          <cell r="ED312">
            <v>83</v>
          </cell>
          <cell r="EE312">
            <v>0</v>
          </cell>
          <cell r="EF312">
            <v>0</v>
          </cell>
          <cell r="EG312" t="str">
            <v/>
          </cell>
          <cell r="EH312">
            <v>0</v>
          </cell>
          <cell r="EI312">
            <v>71.75</v>
          </cell>
          <cell r="EJ312">
            <v>74</v>
          </cell>
          <cell r="EK312">
            <v>0</v>
          </cell>
          <cell r="EL312">
            <v>0</v>
          </cell>
          <cell r="EM312" t="str">
            <v/>
          </cell>
          <cell r="EN312">
            <v>0</v>
          </cell>
          <cell r="EO312">
            <v>71.75</v>
          </cell>
          <cell r="EP312">
            <v>74</v>
          </cell>
          <cell r="EQ312">
            <v>0</v>
          </cell>
          <cell r="ER312">
            <v>0</v>
          </cell>
          <cell r="ES312" t="str">
            <v/>
          </cell>
          <cell r="ET312">
            <v>0</v>
          </cell>
          <cell r="EU312">
            <v>71.75</v>
          </cell>
          <cell r="EV312">
            <v>74</v>
          </cell>
          <cell r="EW312">
            <v>0</v>
          </cell>
          <cell r="EX312">
            <v>0</v>
          </cell>
          <cell r="EY312" t="str">
            <v/>
          </cell>
          <cell r="EZ312">
            <v>0</v>
          </cell>
          <cell r="FA312">
            <v>84.75</v>
          </cell>
          <cell r="FB312">
            <v>86</v>
          </cell>
          <cell r="FC312">
            <v>0</v>
          </cell>
          <cell r="FD312">
            <v>0</v>
          </cell>
          <cell r="FE312" t="str">
            <v/>
          </cell>
          <cell r="FF312">
            <v>0</v>
          </cell>
          <cell r="FG312">
            <v>84.75</v>
          </cell>
          <cell r="FH312">
            <v>86</v>
          </cell>
          <cell r="FI312">
            <v>0</v>
          </cell>
          <cell r="FJ312">
            <v>0</v>
          </cell>
          <cell r="FK312" t="str">
            <v/>
          </cell>
          <cell r="FL312">
            <v>0</v>
          </cell>
          <cell r="FM312">
            <v>84.75</v>
          </cell>
          <cell r="FN312">
            <v>86</v>
          </cell>
          <cell r="FO312">
            <v>0</v>
          </cell>
          <cell r="FP312">
            <v>0</v>
          </cell>
          <cell r="FQ312" t="str">
            <v/>
          </cell>
          <cell r="FR312">
            <v>0</v>
          </cell>
          <cell r="FS312">
            <v>84.75</v>
          </cell>
          <cell r="FT312">
            <v>86</v>
          </cell>
          <cell r="FU312">
            <v>0</v>
          </cell>
          <cell r="FV312">
            <v>0</v>
          </cell>
          <cell r="FW312" t="str">
            <v/>
          </cell>
          <cell r="FX312">
            <v>0</v>
          </cell>
          <cell r="FY312">
            <v>84.75</v>
          </cell>
          <cell r="FZ312">
            <v>86</v>
          </cell>
          <cell r="GA312">
            <v>0</v>
          </cell>
          <cell r="GB312">
            <v>0</v>
          </cell>
          <cell r="GC312" t="str">
            <v/>
          </cell>
          <cell r="GD312">
            <v>0</v>
          </cell>
          <cell r="GE312">
            <v>84.75</v>
          </cell>
          <cell r="GF312">
            <v>86</v>
          </cell>
          <cell r="GG312">
            <v>0</v>
          </cell>
          <cell r="GH312">
            <v>0</v>
          </cell>
          <cell r="GI312" t="str">
            <v/>
          </cell>
          <cell r="GJ312">
            <v>0</v>
          </cell>
          <cell r="GK312">
            <v>84.75</v>
          </cell>
          <cell r="GL312">
            <v>86</v>
          </cell>
          <cell r="GM312">
            <v>0</v>
          </cell>
          <cell r="GN312">
            <v>0</v>
          </cell>
          <cell r="GO312" t="str">
            <v/>
          </cell>
          <cell r="GP312">
            <v>0</v>
          </cell>
          <cell r="GQ312">
            <v>84.75</v>
          </cell>
          <cell r="GR312">
            <v>86</v>
          </cell>
          <cell r="GS312">
            <v>0</v>
          </cell>
          <cell r="GT312">
            <v>0</v>
          </cell>
          <cell r="GU312" t="str">
            <v/>
          </cell>
          <cell r="GV312">
            <v>0</v>
          </cell>
          <cell r="GW312">
            <v>70</v>
          </cell>
          <cell r="GX312">
            <v>79</v>
          </cell>
          <cell r="GY312">
            <v>0</v>
          </cell>
          <cell r="GZ312">
            <v>0</v>
          </cell>
          <cell r="HA312" t="str">
            <v/>
          </cell>
          <cell r="HB312">
            <v>0</v>
          </cell>
          <cell r="HC312">
            <v>74.5</v>
          </cell>
          <cell r="HD312">
            <v>85</v>
          </cell>
          <cell r="HG312" t="str">
            <v/>
          </cell>
          <cell r="HH312">
            <v>0</v>
          </cell>
          <cell r="HM312" t="str">
            <v/>
          </cell>
          <cell r="HN312" t="str">
            <v/>
          </cell>
          <cell r="HS312">
            <v>0</v>
          </cell>
          <cell r="HT312" t="str">
            <v>PKN</v>
          </cell>
          <cell r="HU312">
            <v>0</v>
          </cell>
          <cell r="HV312" t="str">
            <v>IND</v>
          </cell>
          <cell r="HW312">
            <v>0</v>
          </cell>
          <cell r="HX312" t="str">
            <v>MAT-W</v>
          </cell>
          <cell r="HY312">
            <v>0</v>
          </cell>
          <cell r="HZ312" t="str">
            <v>SEJ-W</v>
          </cell>
          <cell r="IA312">
            <v>0</v>
          </cell>
          <cell r="IB312" t="str">
            <v>IGR-W</v>
          </cell>
          <cell r="IC312">
            <v>0</v>
          </cell>
          <cell r="ID312" t="str">
            <v>SBO</v>
          </cell>
          <cell r="IE312">
            <v>0</v>
          </cell>
          <cell r="IF312" t="str">
            <v>PJO</v>
          </cell>
          <cell r="IG312">
            <v>0</v>
          </cell>
          <cell r="IH312" t="str">
            <v>PRA</v>
          </cell>
          <cell r="II312">
            <v>0</v>
          </cell>
          <cell r="IJ312" t="str">
            <v>JAW</v>
          </cell>
          <cell r="IK312">
            <v>0</v>
          </cell>
          <cell r="IL312" t="str">
            <v>ARB</v>
          </cell>
          <cell r="IM312">
            <v>0</v>
          </cell>
          <cell r="IN312" t="str">
            <v>PKM</v>
          </cell>
          <cell r="IO312">
            <v>0</v>
          </cell>
          <cell r="IP312" t="str">
            <v>IND-P</v>
          </cell>
          <cell r="IQ312">
            <v>0</v>
          </cell>
          <cell r="IR312" t="str">
            <v>IGR-P</v>
          </cell>
          <cell r="IS312">
            <v>0</v>
          </cell>
          <cell r="IT312" t="str">
            <v>JEP-P</v>
          </cell>
          <cell r="IU312">
            <v>0</v>
          </cell>
          <cell r="IV312" t="str">
            <v>ANT-P</v>
          </cell>
          <cell r="IW312">
            <v>0</v>
          </cell>
          <cell r="IX312" t="str">
            <v>GEO-L</v>
          </cell>
          <cell r="IY312">
            <v>0</v>
          </cell>
          <cell r="IZ312" t="str">
            <v/>
          </cell>
          <cell r="JA312">
            <v>0</v>
          </cell>
        </row>
        <row r="313">
          <cell r="Q313" t="str">
            <v/>
          </cell>
          <cell r="AB313" t="str">
            <v/>
          </cell>
          <cell r="AC313">
            <v>9</v>
          </cell>
          <cell r="AI313" t="str">
            <v/>
          </cell>
          <cell r="AJ313">
            <v>0</v>
          </cell>
          <cell r="AK313">
            <v>75.5</v>
          </cell>
          <cell r="AL313">
            <v>79</v>
          </cell>
          <cell r="AM313">
            <v>0</v>
          </cell>
          <cell r="AN313">
            <v>0</v>
          </cell>
          <cell r="AO313" t="str">
            <v/>
          </cell>
          <cell r="AP313">
            <v>0</v>
          </cell>
          <cell r="AQ313">
            <v>73.5</v>
          </cell>
          <cell r="AR313">
            <v>80</v>
          </cell>
          <cell r="AS313">
            <v>0</v>
          </cell>
          <cell r="AT313">
            <v>0</v>
          </cell>
          <cell r="AU313" t="str">
            <v/>
          </cell>
          <cell r="AV313">
            <v>0</v>
          </cell>
          <cell r="AW313">
            <v>75</v>
          </cell>
          <cell r="AX313">
            <v>79</v>
          </cell>
          <cell r="AY313">
            <v>0</v>
          </cell>
          <cell r="AZ313">
            <v>0</v>
          </cell>
          <cell r="BA313" t="str">
            <v/>
          </cell>
          <cell r="BB313">
            <v>0</v>
          </cell>
          <cell r="BC313">
            <v>72</v>
          </cell>
          <cell r="BD313">
            <v>77</v>
          </cell>
          <cell r="BE313">
            <v>0</v>
          </cell>
          <cell r="BF313">
            <v>0</v>
          </cell>
          <cell r="BG313" t="str">
            <v/>
          </cell>
          <cell r="BH313">
            <v>0</v>
          </cell>
          <cell r="BI313">
            <v>69</v>
          </cell>
          <cell r="BJ313">
            <v>83</v>
          </cell>
          <cell r="BK313">
            <v>0</v>
          </cell>
          <cell r="BL313">
            <v>0</v>
          </cell>
          <cell r="BM313" t="str">
            <v/>
          </cell>
          <cell r="BN313">
            <v>0</v>
          </cell>
          <cell r="BO313">
            <v>77.75</v>
          </cell>
          <cell r="BP313">
            <v>74</v>
          </cell>
          <cell r="BQ313">
            <v>0</v>
          </cell>
          <cell r="BR313">
            <v>0</v>
          </cell>
          <cell r="BS313" t="str">
            <v/>
          </cell>
          <cell r="BT313">
            <v>0</v>
          </cell>
          <cell r="BU313">
            <v>75.25</v>
          </cell>
          <cell r="BV313">
            <v>78</v>
          </cell>
          <cell r="BW313">
            <v>0</v>
          </cell>
          <cell r="BX313">
            <v>0</v>
          </cell>
          <cell r="BY313" t="str">
            <v/>
          </cell>
          <cell r="BZ313">
            <v>0</v>
          </cell>
          <cell r="CA313">
            <v>57.75</v>
          </cell>
          <cell r="CB313">
            <v>71</v>
          </cell>
          <cell r="CC313">
            <v>0</v>
          </cell>
          <cell r="CD313">
            <v>0</v>
          </cell>
          <cell r="CE313" t="str">
            <v/>
          </cell>
          <cell r="CF313">
            <v>0</v>
          </cell>
          <cell r="CG313">
            <v>73.25</v>
          </cell>
          <cell r="CH313">
            <v>74</v>
          </cell>
          <cell r="CI313">
            <v>0</v>
          </cell>
          <cell r="CJ313">
            <v>0</v>
          </cell>
          <cell r="CK313" t="str">
            <v/>
          </cell>
          <cell r="CL313">
            <v>0</v>
          </cell>
          <cell r="CM313">
            <v>71.5</v>
          </cell>
          <cell r="CN313">
            <v>73</v>
          </cell>
          <cell r="CO313">
            <v>0</v>
          </cell>
          <cell r="CP313">
            <v>0</v>
          </cell>
          <cell r="CQ313" t="str">
            <v/>
          </cell>
          <cell r="CR313">
            <v>0</v>
          </cell>
          <cell r="CS313">
            <v>68</v>
          </cell>
          <cell r="CT313">
            <v>77</v>
          </cell>
          <cell r="CU313">
            <v>0</v>
          </cell>
          <cell r="CV313">
            <v>0</v>
          </cell>
          <cell r="CW313" t="str">
            <v/>
          </cell>
          <cell r="CX313">
            <v>0</v>
          </cell>
          <cell r="CY313">
            <v>67.5</v>
          </cell>
          <cell r="CZ313">
            <v>75</v>
          </cell>
          <cell r="DA313">
            <v>0</v>
          </cell>
          <cell r="DB313">
            <v>0</v>
          </cell>
          <cell r="DC313" t="str">
            <v/>
          </cell>
          <cell r="DD313">
            <v>0</v>
          </cell>
          <cell r="DE313">
            <v>72.75</v>
          </cell>
          <cell r="DF313">
            <v>79</v>
          </cell>
          <cell r="DG313">
            <v>0</v>
          </cell>
          <cell r="DH313">
            <v>0</v>
          </cell>
          <cell r="DI313" t="str">
            <v/>
          </cell>
          <cell r="DJ313">
            <v>0</v>
          </cell>
          <cell r="DK313">
            <v>0</v>
          </cell>
          <cell r="DL313">
            <v>72</v>
          </cell>
          <cell r="DM313">
            <v>0</v>
          </cell>
          <cell r="DN313">
            <v>0</v>
          </cell>
          <cell r="DO313" t="str">
            <v/>
          </cell>
          <cell r="DP313">
            <v>0</v>
          </cell>
          <cell r="DQ313">
            <v>71.5</v>
          </cell>
          <cell r="DR313">
            <v>72</v>
          </cell>
          <cell r="DS313">
            <v>0</v>
          </cell>
          <cell r="DT313">
            <v>0</v>
          </cell>
          <cell r="DU313" t="str">
            <v/>
          </cell>
          <cell r="DV313">
            <v>0</v>
          </cell>
          <cell r="DW313">
            <v>77</v>
          </cell>
          <cell r="DX313">
            <v>75</v>
          </cell>
          <cell r="DY313">
            <v>0</v>
          </cell>
          <cell r="DZ313">
            <v>0</v>
          </cell>
          <cell r="EA313" t="str">
            <v/>
          </cell>
          <cell r="EB313">
            <v>0</v>
          </cell>
          <cell r="EC313">
            <v>70.5</v>
          </cell>
          <cell r="ED313">
            <v>75</v>
          </cell>
          <cell r="EE313">
            <v>0</v>
          </cell>
          <cell r="EF313">
            <v>0</v>
          </cell>
          <cell r="EG313" t="str">
            <v/>
          </cell>
          <cell r="EH313">
            <v>0</v>
          </cell>
          <cell r="EI313">
            <v>66.75</v>
          </cell>
          <cell r="EJ313">
            <v>71</v>
          </cell>
          <cell r="EK313">
            <v>0</v>
          </cell>
          <cell r="EL313">
            <v>0</v>
          </cell>
          <cell r="EM313" t="str">
            <v/>
          </cell>
          <cell r="EN313">
            <v>0</v>
          </cell>
          <cell r="EO313">
            <v>66.75</v>
          </cell>
          <cell r="EP313">
            <v>71</v>
          </cell>
          <cell r="EQ313">
            <v>0</v>
          </cell>
          <cell r="ER313">
            <v>0</v>
          </cell>
          <cell r="ES313" t="str">
            <v/>
          </cell>
          <cell r="ET313">
            <v>0</v>
          </cell>
          <cell r="EU313">
            <v>66.75</v>
          </cell>
          <cell r="EV313">
            <v>71</v>
          </cell>
          <cell r="EW313">
            <v>0</v>
          </cell>
          <cell r="EX313">
            <v>0</v>
          </cell>
          <cell r="EY313" t="str">
            <v/>
          </cell>
          <cell r="EZ313">
            <v>0</v>
          </cell>
          <cell r="FA313">
            <v>71.25</v>
          </cell>
          <cell r="FB313">
            <v>74</v>
          </cell>
          <cell r="FC313">
            <v>0</v>
          </cell>
          <cell r="FD313">
            <v>0</v>
          </cell>
          <cell r="FE313" t="str">
            <v/>
          </cell>
          <cell r="FF313">
            <v>0</v>
          </cell>
          <cell r="FG313">
            <v>71.25</v>
          </cell>
          <cell r="FH313">
            <v>74</v>
          </cell>
          <cell r="FI313">
            <v>0</v>
          </cell>
          <cell r="FJ313">
            <v>0</v>
          </cell>
          <cell r="FK313" t="str">
            <v/>
          </cell>
          <cell r="FL313">
            <v>0</v>
          </cell>
          <cell r="FM313">
            <v>71.25</v>
          </cell>
          <cell r="FN313">
            <v>74</v>
          </cell>
          <cell r="FO313">
            <v>0</v>
          </cell>
          <cell r="FP313">
            <v>0</v>
          </cell>
          <cell r="FQ313" t="str">
            <v/>
          </cell>
          <cell r="FR313">
            <v>0</v>
          </cell>
          <cell r="FS313">
            <v>71.25</v>
          </cell>
          <cell r="FT313">
            <v>74</v>
          </cell>
          <cell r="FU313">
            <v>0</v>
          </cell>
          <cell r="FV313">
            <v>0</v>
          </cell>
          <cell r="FW313" t="str">
            <v/>
          </cell>
          <cell r="FX313">
            <v>0</v>
          </cell>
          <cell r="FY313">
            <v>71.25</v>
          </cell>
          <cell r="FZ313">
            <v>74</v>
          </cell>
          <cell r="GA313">
            <v>0</v>
          </cell>
          <cell r="GB313">
            <v>0</v>
          </cell>
          <cell r="GC313" t="str">
            <v/>
          </cell>
          <cell r="GD313">
            <v>0</v>
          </cell>
          <cell r="GE313">
            <v>71.25</v>
          </cell>
          <cell r="GF313">
            <v>74</v>
          </cell>
          <cell r="GG313">
            <v>0</v>
          </cell>
          <cell r="GH313">
            <v>0</v>
          </cell>
          <cell r="GI313" t="str">
            <v/>
          </cell>
          <cell r="GJ313">
            <v>0</v>
          </cell>
          <cell r="GK313">
            <v>71.25</v>
          </cell>
          <cell r="GL313">
            <v>74</v>
          </cell>
          <cell r="GM313">
            <v>0</v>
          </cell>
          <cell r="GN313">
            <v>0</v>
          </cell>
          <cell r="GO313" t="str">
            <v/>
          </cell>
          <cell r="GP313">
            <v>0</v>
          </cell>
          <cell r="GQ313">
            <v>71.25</v>
          </cell>
          <cell r="GR313">
            <v>74</v>
          </cell>
          <cell r="GS313">
            <v>0</v>
          </cell>
          <cell r="GT313">
            <v>0</v>
          </cell>
          <cell r="GU313" t="str">
            <v/>
          </cell>
          <cell r="GV313">
            <v>0</v>
          </cell>
          <cell r="GW313">
            <v>71.5</v>
          </cell>
          <cell r="GX313">
            <v>71</v>
          </cell>
          <cell r="GY313">
            <v>0</v>
          </cell>
          <cell r="GZ313">
            <v>0</v>
          </cell>
          <cell r="HA313" t="str">
            <v/>
          </cell>
          <cell r="HB313">
            <v>0</v>
          </cell>
          <cell r="HC313">
            <v>56</v>
          </cell>
          <cell r="HD313">
            <v>73</v>
          </cell>
          <cell r="HG313" t="str">
            <v/>
          </cell>
          <cell r="HH313">
            <v>0</v>
          </cell>
          <cell r="HM313" t="str">
            <v/>
          </cell>
          <cell r="HN313" t="str">
            <v/>
          </cell>
          <cell r="HS313">
            <v>0</v>
          </cell>
          <cell r="HT313" t="str">
            <v>PKN</v>
          </cell>
          <cell r="HU313">
            <v>0</v>
          </cell>
          <cell r="HV313" t="str">
            <v>IND</v>
          </cell>
          <cell r="HW313">
            <v>0</v>
          </cell>
          <cell r="HX313" t="str">
            <v>MAT-W</v>
          </cell>
          <cell r="HY313">
            <v>0</v>
          </cell>
          <cell r="HZ313" t="str">
            <v>SEJ-W</v>
          </cell>
          <cell r="IA313">
            <v>0</v>
          </cell>
          <cell r="IB313" t="str">
            <v>IGR-W</v>
          </cell>
          <cell r="IC313">
            <v>0</v>
          </cell>
          <cell r="ID313" t="str">
            <v>SBO</v>
          </cell>
          <cell r="IE313">
            <v>0</v>
          </cell>
          <cell r="IF313" t="str">
            <v>PJO</v>
          </cell>
          <cell r="IG313">
            <v>0</v>
          </cell>
          <cell r="IH313" t="str">
            <v>PRA</v>
          </cell>
          <cell r="II313">
            <v>0</v>
          </cell>
          <cell r="IJ313" t="str">
            <v>JAW</v>
          </cell>
          <cell r="IK313">
            <v>0</v>
          </cell>
          <cell r="IL313" t="str">
            <v>ARB</v>
          </cell>
          <cell r="IM313">
            <v>0</v>
          </cell>
          <cell r="IN313" t="str">
            <v>PKM</v>
          </cell>
          <cell r="IO313">
            <v>0</v>
          </cell>
          <cell r="IP313" t="str">
            <v>IND-P</v>
          </cell>
          <cell r="IQ313">
            <v>0</v>
          </cell>
          <cell r="IR313" t="str">
            <v>IGR-P</v>
          </cell>
          <cell r="IS313">
            <v>0</v>
          </cell>
          <cell r="IT313" t="str">
            <v>JEP-P</v>
          </cell>
          <cell r="IU313">
            <v>0</v>
          </cell>
          <cell r="IV313" t="str">
            <v>ANT-P</v>
          </cell>
          <cell r="IW313">
            <v>0</v>
          </cell>
          <cell r="IX313" t="str">
            <v>GEO-L</v>
          </cell>
          <cell r="IY313">
            <v>0</v>
          </cell>
          <cell r="IZ313" t="str">
            <v/>
          </cell>
          <cell r="JA313">
            <v>0</v>
          </cell>
        </row>
        <row r="314">
          <cell r="Q314" t="str">
            <v/>
          </cell>
          <cell r="AB314" t="str">
            <v/>
          </cell>
          <cell r="AC314">
            <v>10</v>
          </cell>
          <cell r="AI314" t="str">
            <v/>
          </cell>
          <cell r="AJ314">
            <v>0</v>
          </cell>
          <cell r="AK314">
            <v>83.5</v>
          </cell>
          <cell r="AL314">
            <v>83</v>
          </cell>
          <cell r="AM314">
            <v>0</v>
          </cell>
          <cell r="AN314">
            <v>0</v>
          </cell>
          <cell r="AO314" t="str">
            <v/>
          </cell>
          <cell r="AP314">
            <v>0</v>
          </cell>
          <cell r="AQ314">
            <v>78.5</v>
          </cell>
          <cell r="AR314">
            <v>92</v>
          </cell>
          <cell r="AS314">
            <v>0</v>
          </cell>
          <cell r="AT314">
            <v>0</v>
          </cell>
          <cell r="AU314" t="str">
            <v/>
          </cell>
          <cell r="AV314">
            <v>0</v>
          </cell>
          <cell r="AW314">
            <v>83.75</v>
          </cell>
          <cell r="AX314">
            <v>86</v>
          </cell>
          <cell r="AY314">
            <v>0</v>
          </cell>
          <cell r="AZ314">
            <v>0</v>
          </cell>
          <cell r="BA314" t="str">
            <v/>
          </cell>
          <cell r="BB314">
            <v>0</v>
          </cell>
          <cell r="BC314">
            <v>82.75</v>
          </cell>
          <cell r="BD314">
            <v>85</v>
          </cell>
          <cell r="BE314">
            <v>0</v>
          </cell>
          <cell r="BF314">
            <v>0</v>
          </cell>
          <cell r="BG314" t="str">
            <v/>
          </cell>
          <cell r="BH314">
            <v>0</v>
          </cell>
          <cell r="BI314">
            <v>80.75</v>
          </cell>
          <cell r="BJ314">
            <v>84</v>
          </cell>
          <cell r="BK314">
            <v>0</v>
          </cell>
          <cell r="BL314">
            <v>0</v>
          </cell>
          <cell r="BM314" t="str">
            <v/>
          </cell>
          <cell r="BN314">
            <v>0</v>
          </cell>
          <cell r="BO314">
            <v>78.25</v>
          </cell>
          <cell r="BP314">
            <v>79</v>
          </cell>
          <cell r="BQ314">
            <v>0</v>
          </cell>
          <cell r="BR314">
            <v>0</v>
          </cell>
          <cell r="BS314" t="str">
            <v/>
          </cell>
          <cell r="BT314">
            <v>0</v>
          </cell>
          <cell r="BU314">
            <v>85.75</v>
          </cell>
          <cell r="BV314">
            <v>87</v>
          </cell>
          <cell r="BW314">
            <v>0</v>
          </cell>
          <cell r="BX314">
            <v>0</v>
          </cell>
          <cell r="BY314" t="str">
            <v/>
          </cell>
          <cell r="BZ314">
            <v>0</v>
          </cell>
          <cell r="CA314">
            <v>68.75</v>
          </cell>
          <cell r="CB314">
            <v>73</v>
          </cell>
          <cell r="CC314">
            <v>0</v>
          </cell>
          <cell r="CD314">
            <v>0</v>
          </cell>
          <cell r="CE314" t="str">
            <v/>
          </cell>
          <cell r="CF314">
            <v>0</v>
          </cell>
          <cell r="CG314">
            <v>87.75</v>
          </cell>
          <cell r="CH314">
            <v>87</v>
          </cell>
          <cell r="CI314">
            <v>0</v>
          </cell>
          <cell r="CJ314">
            <v>0</v>
          </cell>
          <cell r="CK314" t="str">
            <v/>
          </cell>
          <cell r="CL314">
            <v>0</v>
          </cell>
          <cell r="CM314">
            <v>71.5</v>
          </cell>
          <cell r="CN314">
            <v>73</v>
          </cell>
          <cell r="CO314">
            <v>0</v>
          </cell>
          <cell r="CP314">
            <v>0</v>
          </cell>
          <cell r="CQ314" t="str">
            <v/>
          </cell>
          <cell r="CR314">
            <v>0</v>
          </cell>
          <cell r="CS314">
            <v>81.25</v>
          </cell>
          <cell r="CT314">
            <v>83</v>
          </cell>
          <cell r="CU314">
            <v>0</v>
          </cell>
          <cell r="CV314">
            <v>0</v>
          </cell>
          <cell r="CW314" t="str">
            <v/>
          </cell>
          <cell r="CX314">
            <v>0</v>
          </cell>
          <cell r="CY314">
            <v>68.25</v>
          </cell>
          <cell r="CZ314">
            <v>75</v>
          </cell>
          <cell r="DA314">
            <v>0</v>
          </cell>
          <cell r="DB314">
            <v>0</v>
          </cell>
          <cell r="DC314" t="str">
            <v/>
          </cell>
          <cell r="DD314">
            <v>0</v>
          </cell>
          <cell r="DE314">
            <v>77.75</v>
          </cell>
          <cell r="DF314">
            <v>86</v>
          </cell>
          <cell r="DG314">
            <v>0</v>
          </cell>
          <cell r="DH314">
            <v>0</v>
          </cell>
          <cell r="DI314" t="str">
            <v/>
          </cell>
          <cell r="DJ314">
            <v>0</v>
          </cell>
          <cell r="DK314">
            <v>0</v>
          </cell>
          <cell r="DL314">
            <v>85</v>
          </cell>
          <cell r="DM314">
            <v>0</v>
          </cell>
          <cell r="DN314">
            <v>0</v>
          </cell>
          <cell r="DO314" t="str">
            <v/>
          </cell>
          <cell r="DP314">
            <v>0</v>
          </cell>
          <cell r="DQ314">
            <v>84.75</v>
          </cell>
          <cell r="DR314">
            <v>79</v>
          </cell>
          <cell r="DS314">
            <v>0</v>
          </cell>
          <cell r="DT314">
            <v>0</v>
          </cell>
          <cell r="DU314" t="str">
            <v/>
          </cell>
          <cell r="DV314">
            <v>0</v>
          </cell>
          <cell r="DW314">
            <v>82.75</v>
          </cell>
          <cell r="DX314">
            <v>90</v>
          </cell>
          <cell r="DY314">
            <v>0</v>
          </cell>
          <cell r="DZ314">
            <v>0</v>
          </cell>
          <cell r="EA314" t="str">
            <v/>
          </cell>
          <cell r="EB314">
            <v>0</v>
          </cell>
          <cell r="EC314">
            <v>84.75</v>
          </cell>
          <cell r="ED314">
            <v>84</v>
          </cell>
          <cell r="EE314">
            <v>0</v>
          </cell>
          <cell r="EF314">
            <v>0</v>
          </cell>
          <cell r="EG314" t="str">
            <v/>
          </cell>
          <cell r="EH314">
            <v>0</v>
          </cell>
          <cell r="EI314">
            <v>77.5</v>
          </cell>
          <cell r="EJ314">
            <v>73</v>
          </cell>
          <cell r="EK314">
            <v>0</v>
          </cell>
          <cell r="EL314">
            <v>0</v>
          </cell>
          <cell r="EM314" t="str">
            <v/>
          </cell>
          <cell r="EN314">
            <v>0</v>
          </cell>
          <cell r="EO314">
            <v>77.5</v>
          </cell>
          <cell r="EP314">
            <v>73</v>
          </cell>
          <cell r="EQ314">
            <v>0</v>
          </cell>
          <cell r="ER314">
            <v>0</v>
          </cell>
          <cell r="ES314" t="str">
            <v/>
          </cell>
          <cell r="ET314">
            <v>0</v>
          </cell>
          <cell r="EU314">
            <v>77.5</v>
          </cell>
          <cell r="EV314">
            <v>73</v>
          </cell>
          <cell r="EW314">
            <v>0</v>
          </cell>
          <cell r="EX314">
            <v>0</v>
          </cell>
          <cell r="EY314" t="str">
            <v/>
          </cell>
          <cell r="EZ314">
            <v>0</v>
          </cell>
          <cell r="FA314">
            <v>78.5</v>
          </cell>
          <cell r="FB314">
            <v>79</v>
          </cell>
          <cell r="FC314">
            <v>0</v>
          </cell>
          <cell r="FD314">
            <v>0</v>
          </cell>
          <cell r="FE314" t="str">
            <v/>
          </cell>
          <cell r="FF314">
            <v>0</v>
          </cell>
          <cell r="FG314">
            <v>78.5</v>
          </cell>
          <cell r="FH314">
            <v>79</v>
          </cell>
          <cell r="FI314">
            <v>0</v>
          </cell>
          <cell r="FJ314">
            <v>0</v>
          </cell>
          <cell r="FK314" t="str">
            <v/>
          </cell>
          <cell r="FL314">
            <v>0</v>
          </cell>
          <cell r="FM314">
            <v>78.5</v>
          </cell>
          <cell r="FN314">
            <v>79</v>
          </cell>
          <cell r="FO314">
            <v>0</v>
          </cell>
          <cell r="FP314">
            <v>0</v>
          </cell>
          <cell r="FQ314" t="str">
            <v/>
          </cell>
          <cell r="FR314">
            <v>0</v>
          </cell>
          <cell r="FS314">
            <v>78.5</v>
          </cell>
          <cell r="FT314">
            <v>79</v>
          </cell>
          <cell r="FU314">
            <v>0</v>
          </cell>
          <cell r="FV314">
            <v>0</v>
          </cell>
          <cell r="FW314" t="str">
            <v/>
          </cell>
          <cell r="FX314">
            <v>0</v>
          </cell>
          <cell r="FY314">
            <v>78.5</v>
          </cell>
          <cell r="FZ314">
            <v>79</v>
          </cell>
          <cell r="GA314">
            <v>0</v>
          </cell>
          <cell r="GB314">
            <v>0</v>
          </cell>
          <cell r="GC314" t="str">
            <v/>
          </cell>
          <cell r="GD314">
            <v>0</v>
          </cell>
          <cell r="GE314">
            <v>78.5</v>
          </cell>
          <cell r="GF314">
            <v>79</v>
          </cell>
          <cell r="GG314">
            <v>0</v>
          </cell>
          <cell r="GH314">
            <v>0</v>
          </cell>
          <cell r="GI314" t="str">
            <v/>
          </cell>
          <cell r="GJ314">
            <v>0</v>
          </cell>
          <cell r="GK314">
            <v>78.5</v>
          </cell>
          <cell r="GL314">
            <v>79</v>
          </cell>
          <cell r="GM314">
            <v>0</v>
          </cell>
          <cell r="GN314">
            <v>0</v>
          </cell>
          <cell r="GO314" t="str">
            <v/>
          </cell>
          <cell r="GP314">
            <v>0</v>
          </cell>
          <cell r="GQ314">
            <v>78.5</v>
          </cell>
          <cell r="GR314">
            <v>79</v>
          </cell>
          <cell r="GS314">
            <v>0</v>
          </cell>
          <cell r="GT314">
            <v>0</v>
          </cell>
          <cell r="GU314" t="str">
            <v/>
          </cell>
          <cell r="GV314">
            <v>0</v>
          </cell>
          <cell r="GW314">
            <v>76</v>
          </cell>
          <cell r="GX314">
            <v>78</v>
          </cell>
          <cell r="GY314">
            <v>0</v>
          </cell>
          <cell r="GZ314">
            <v>0</v>
          </cell>
          <cell r="HA314" t="str">
            <v/>
          </cell>
          <cell r="HB314">
            <v>0</v>
          </cell>
          <cell r="HC314">
            <v>73.5</v>
          </cell>
          <cell r="HD314">
            <v>86</v>
          </cell>
          <cell r="HG314" t="str">
            <v/>
          </cell>
          <cell r="HH314">
            <v>0</v>
          </cell>
          <cell r="HM314" t="str">
            <v/>
          </cell>
          <cell r="HN314" t="str">
            <v/>
          </cell>
          <cell r="HS314">
            <v>0</v>
          </cell>
          <cell r="HT314" t="str">
            <v>PKN</v>
          </cell>
          <cell r="HU314">
            <v>0</v>
          </cell>
          <cell r="HV314" t="str">
            <v>IND</v>
          </cell>
          <cell r="HW314">
            <v>0</v>
          </cell>
          <cell r="HX314" t="str">
            <v>MAT-W</v>
          </cell>
          <cell r="HY314">
            <v>0</v>
          </cell>
          <cell r="HZ314" t="str">
            <v>SEJ-W</v>
          </cell>
          <cell r="IA314">
            <v>0</v>
          </cell>
          <cell r="IB314" t="str">
            <v>IGR-W</v>
          </cell>
          <cell r="IC314">
            <v>0</v>
          </cell>
          <cell r="ID314" t="str">
            <v>SBO</v>
          </cell>
          <cell r="IE314">
            <v>0</v>
          </cell>
          <cell r="IF314" t="str">
            <v>PJO</v>
          </cell>
          <cell r="IG314">
            <v>0</v>
          </cell>
          <cell r="IH314" t="str">
            <v>PRA</v>
          </cell>
          <cell r="II314">
            <v>0</v>
          </cell>
          <cell r="IJ314" t="str">
            <v>JAW</v>
          </cell>
          <cell r="IK314">
            <v>0</v>
          </cell>
          <cell r="IL314" t="str">
            <v>ARB</v>
          </cell>
          <cell r="IM314">
            <v>0</v>
          </cell>
          <cell r="IN314" t="str">
            <v>PKM</v>
          </cell>
          <cell r="IO314">
            <v>0</v>
          </cell>
          <cell r="IP314" t="str">
            <v>IND-P</v>
          </cell>
          <cell r="IQ314">
            <v>0</v>
          </cell>
          <cell r="IR314" t="str">
            <v>IGR-P</v>
          </cell>
          <cell r="IS314">
            <v>0</v>
          </cell>
          <cell r="IT314" t="str">
            <v>JEP-P</v>
          </cell>
          <cell r="IU314">
            <v>0</v>
          </cell>
          <cell r="IV314" t="str">
            <v>ANT-P</v>
          </cell>
          <cell r="IW314">
            <v>0</v>
          </cell>
          <cell r="IX314" t="str">
            <v>GEO-L</v>
          </cell>
          <cell r="IY314">
            <v>0</v>
          </cell>
          <cell r="IZ314" t="str">
            <v/>
          </cell>
          <cell r="JA314">
            <v>0</v>
          </cell>
        </row>
        <row r="315">
          <cell r="Q315" t="str">
            <v/>
          </cell>
          <cell r="AB315" t="str">
            <v/>
          </cell>
          <cell r="AC315">
            <v>11</v>
          </cell>
          <cell r="AI315" t="str">
            <v/>
          </cell>
          <cell r="AJ315">
            <v>0</v>
          </cell>
          <cell r="AK315">
            <v>79.5</v>
          </cell>
          <cell r="AL315">
            <v>85</v>
          </cell>
          <cell r="AM315">
            <v>0</v>
          </cell>
          <cell r="AN315">
            <v>0</v>
          </cell>
          <cell r="AO315" t="str">
            <v/>
          </cell>
          <cell r="AP315">
            <v>0</v>
          </cell>
          <cell r="AQ315">
            <v>79.75</v>
          </cell>
          <cell r="AR315">
            <v>94</v>
          </cell>
          <cell r="AS315">
            <v>0</v>
          </cell>
          <cell r="AT315">
            <v>0</v>
          </cell>
          <cell r="AU315" t="str">
            <v/>
          </cell>
          <cell r="AV315">
            <v>0</v>
          </cell>
          <cell r="AW315">
            <v>82.5</v>
          </cell>
          <cell r="AX315">
            <v>84</v>
          </cell>
          <cell r="AY315">
            <v>0</v>
          </cell>
          <cell r="AZ315">
            <v>0</v>
          </cell>
          <cell r="BA315" t="str">
            <v/>
          </cell>
          <cell r="BB315">
            <v>0</v>
          </cell>
          <cell r="BC315">
            <v>90.25</v>
          </cell>
          <cell r="BD315">
            <v>85</v>
          </cell>
          <cell r="BE315">
            <v>0</v>
          </cell>
          <cell r="BF315">
            <v>0</v>
          </cell>
          <cell r="BG315" t="str">
            <v/>
          </cell>
          <cell r="BH315">
            <v>0</v>
          </cell>
          <cell r="BI315">
            <v>84</v>
          </cell>
          <cell r="BJ315">
            <v>86</v>
          </cell>
          <cell r="BK315">
            <v>0</v>
          </cell>
          <cell r="BL315">
            <v>0</v>
          </cell>
          <cell r="BM315" t="str">
            <v/>
          </cell>
          <cell r="BN315">
            <v>0</v>
          </cell>
          <cell r="BO315">
            <v>77</v>
          </cell>
          <cell r="BP315">
            <v>78</v>
          </cell>
          <cell r="BQ315">
            <v>0</v>
          </cell>
          <cell r="BR315">
            <v>0</v>
          </cell>
          <cell r="BS315" t="str">
            <v/>
          </cell>
          <cell r="BT315">
            <v>0</v>
          </cell>
          <cell r="BU315">
            <v>86.75</v>
          </cell>
          <cell r="BV315">
            <v>92</v>
          </cell>
          <cell r="BW315">
            <v>0</v>
          </cell>
          <cell r="BX315">
            <v>0</v>
          </cell>
          <cell r="BY315" t="str">
            <v/>
          </cell>
          <cell r="BZ315">
            <v>0</v>
          </cell>
          <cell r="CA315">
            <v>72.25</v>
          </cell>
          <cell r="CB315">
            <v>78</v>
          </cell>
          <cell r="CC315">
            <v>0</v>
          </cell>
          <cell r="CD315">
            <v>0</v>
          </cell>
          <cell r="CE315" t="str">
            <v/>
          </cell>
          <cell r="CF315">
            <v>0</v>
          </cell>
          <cell r="CG315">
            <v>89.75</v>
          </cell>
          <cell r="CH315">
            <v>89</v>
          </cell>
          <cell r="CI315">
            <v>0</v>
          </cell>
          <cell r="CJ315">
            <v>0</v>
          </cell>
          <cell r="CK315" t="str">
            <v/>
          </cell>
          <cell r="CL315">
            <v>0</v>
          </cell>
          <cell r="CM315">
            <v>90.5</v>
          </cell>
          <cell r="CN315">
            <v>80</v>
          </cell>
          <cell r="CO315">
            <v>0</v>
          </cell>
          <cell r="CP315">
            <v>0</v>
          </cell>
          <cell r="CQ315" t="str">
            <v/>
          </cell>
          <cell r="CR315">
            <v>0</v>
          </cell>
          <cell r="CS315">
            <v>88.75</v>
          </cell>
          <cell r="CT315">
            <v>89</v>
          </cell>
          <cell r="CU315">
            <v>0</v>
          </cell>
          <cell r="CV315">
            <v>0</v>
          </cell>
          <cell r="CW315" t="str">
            <v/>
          </cell>
          <cell r="CX315">
            <v>0</v>
          </cell>
          <cell r="CY315">
            <v>70.25</v>
          </cell>
          <cell r="CZ315">
            <v>75</v>
          </cell>
          <cell r="DA315">
            <v>0</v>
          </cell>
          <cell r="DB315">
            <v>0</v>
          </cell>
          <cell r="DC315" t="str">
            <v/>
          </cell>
          <cell r="DD315">
            <v>0</v>
          </cell>
          <cell r="DE315">
            <v>82</v>
          </cell>
          <cell r="DF315">
            <v>86</v>
          </cell>
          <cell r="DG315">
            <v>0</v>
          </cell>
          <cell r="DH315">
            <v>0</v>
          </cell>
          <cell r="DI315" t="str">
            <v/>
          </cell>
          <cell r="DJ315">
            <v>0</v>
          </cell>
          <cell r="DK315">
            <v>0</v>
          </cell>
          <cell r="DL315">
            <v>88</v>
          </cell>
          <cell r="DM315">
            <v>0</v>
          </cell>
          <cell r="DN315">
            <v>0</v>
          </cell>
          <cell r="DO315" t="str">
            <v/>
          </cell>
          <cell r="DP315">
            <v>0</v>
          </cell>
          <cell r="DQ315">
            <v>85.5</v>
          </cell>
          <cell r="DR315">
            <v>85</v>
          </cell>
          <cell r="DS315">
            <v>0</v>
          </cell>
          <cell r="DT315">
            <v>0</v>
          </cell>
          <cell r="DU315" t="str">
            <v/>
          </cell>
          <cell r="DV315">
            <v>0</v>
          </cell>
          <cell r="DW315">
            <v>83.25</v>
          </cell>
          <cell r="DX315">
            <v>87</v>
          </cell>
          <cell r="DY315">
            <v>0</v>
          </cell>
          <cell r="DZ315">
            <v>0</v>
          </cell>
          <cell r="EA315" t="str">
            <v/>
          </cell>
          <cell r="EB315">
            <v>0</v>
          </cell>
          <cell r="EC315">
            <v>86.25</v>
          </cell>
          <cell r="ED315">
            <v>83</v>
          </cell>
          <cell r="EE315">
            <v>0</v>
          </cell>
          <cell r="EF315">
            <v>0</v>
          </cell>
          <cell r="EG315" t="str">
            <v/>
          </cell>
          <cell r="EH315">
            <v>0</v>
          </cell>
          <cell r="EI315">
            <v>86</v>
          </cell>
          <cell r="EJ315">
            <v>76</v>
          </cell>
          <cell r="EK315">
            <v>0</v>
          </cell>
          <cell r="EL315">
            <v>0</v>
          </cell>
          <cell r="EM315" t="str">
            <v/>
          </cell>
          <cell r="EN315">
            <v>0</v>
          </cell>
          <cell r="EO315">
            <v>86</v>
          </cell>
          <cell r="EP315">
            <v>76</v>
          </cell>
          <cell r="EQ315">
            <v>0</v>
          </cell>
          <cell r="ER315">
            <v>0</v>
          </cell>
          <cell r="ES315" t="str">
            <v/>
          </cell>
          <cell r="ET315">
            <v>0</v>
          </cell>
          <cell r="EU315">
            <v>86</v>
          </cell>
          <cell r="EV315">
            <v>76</v>
          </cell>
          <cell r="EW315">
            <v>0</v>
          </cell>
          <cell r="EX315">
            <v>0</v>
          </cell>
          <cell r="EY315" t="str">
            <v/>
          </cell>
          <cell r="EZ315">
            <v>0</v>
          </cell>
          <cell r="FA315">
            <v>88</v>
          </cell>
          <cell r="FB315">
            <v>89</v>
          </cell>
          <cell r="FC315">
            <v>0</v>
          </cell>
          <cell r="FD315">
            <v>0</v>
          </cell>
          <cell r="FE315" t="str">
            <v/>
          </cell>
          <cell r="FF315">
            <v>0</v>
          </cell>
          <cell r="FG315">
            <v>88</v>
          </cell>
          <cell r="FH315">
            <v>89</v>
          </cell>
          <cell r="FI315">
            <v>0</v>
          </cell>
          <cell r="FJ315">
            <v>0</v>
          </cell>
          <cell r="FK315" t="str">
            <v/>
          </cell>
          <cell r="FL315">
            <v>0</v>
          </cell>
          <cell r="FM315">
            <v>88</v>
          </cell>
          <cell r="FN315">
            <v>89</v>
          </cell>
          <cell r="FO315">
            <v>0</v>
          </cell>
          <cell r="FP315">
            <v>0</v>
          </cell>
          <cell r="FQ315" t="str">
            <v/>
          </cell>
          <cell r="FR315">
            <v>0</v>
          </cell>
          <cell r="FS315">
            <v>88</v>
          </cell>
          <cell r="FT315">
            <v>89</v>
          </cell>
          <cell r="FU315">
            <v>0</v>
          </cell>
          <cell r="FV315">
            <v>0</v>
          </cell>
          <cell r="FW315" t="str">
            <v/>
          </cell>
          <cell r="FX315">
            <v>0</v>
          </cell>
          <cell r="FY315">
            <v>88</v>
          </cell>
          <cell r="FZ315">
            <v>89</v>
          </cell>
          <cell r="GA315">
            <v>0</v>
          </cell>
          <cell r="GB315">
            <v>0</v>
          </cell>
          <cell r="GC315" t="str">
            <v/>
          </cell>
          <cell r="GD315">
            <v>0</v>
          </cell>
          <cell r="GE315">
            <v>88</v>
          </cell>
          <cell r="GF315">
            <v>89</v>
          </cell>
          <cell r="GG315">
            <v>0</v>
          </cell>
          <cell r="GH315">
            <v>0</v>
          </cell>
          <cell r="GI315" t="str">
            <v/>
          </cell>
          <cell r="GJ315">
            <v>0</v>
          </cell>
          <cell r="GK315">
            <v>88</v>
          </cell>
          <cell r="GL315">
            <v>89</v>
          </cell>
          <cell r="GM315">
            <v>0</v>
          </cell>
          <cell r="GN315">
            <v>0</v>
          </cell>
          <cell r="GO315" t="str">
            <v/>
          </cell>
          <cell r="GP315">
            <v>0</v>
          </cell>
          <cell r="GQ315">
            <v>88</v>
          </cell>
          <cell r="GR315">
            <v>89</v>
          </cell>
          <cell r="GS315">
            <v>0</v>
          </cell>
          <cell r="GT315">
            <v>0</v>
          </cell>
          <cell r="GU315" t="str">
            <v/>
          </cell>
          <cell r="GV315">
            <v>0</v>
          </cell>
          <cell r="GW315">
            <v>72.75</v>
          </cell>
          <cell r="GX315">
            <v>82</v>
          </cell>
          <cell r="GY315">
            <v>0</v>
          </cell>
          <cell r="GZ315">
            <v>0</v>
          </cell>
          <cell r="HA315" t="str">
            <v/>
          </cell>
          <cell r="HB315">
            <v>0</v>
          </cell>
          <cell r="HC315">
            <v>82.25</v>
          </cell>
          <cell r="HD315">
            <v>89</v>
          </cell>
          <cell r="HG315" t="str">
            <v/>
          </cell>
          <cell r="HH315">
            <v>0</v>
          </cell>
          <cell r="HM315" t="str">
            <v/>
          </cell>
          <cell r="HN315" t="str">
            <v/>
          </cell>
          <cell r="HS315">
            <v>0</v>
          </cell>
          <cell r="HT315" t="str">
            <v>PKN</v>
          </cell>
          <cell r="HU315">
            <v>0</v>
          </cell>
          <cell r="HV315" t="str">
            <v>IND</v>
          </cell>
          <cell r="HW315">
            <v>0</v>
          </cell>
          <cell r="HX315" t="str">
            <v>MAT-W</v>
          </cell>
          <cell r="HY315">
            <v>0</v>
          </cell>
          <cell r="HZ315" t="str">
            <v>SEJ-W</v>
          </cell>
          <cell r="IA315">
            <v>0</v>
          </cell>
          <cell r="IB315" t="str">
            <v>IGR-W</v>
          </cell>
          <cell r="IC315">
            <v>0</v>
          </cell>
          <cell r="ID315" t="str">
            <v>SBO</v>
          </cell>
          <cell r="IE315">
            <v>0</v>
          </cell>
          <cell r="IF315" t="str">
            <v>PJO</v>
          </cell>
          <cell r="IG315">
            <v>0</v>
          </cell>
          <cell r="IH315" t="str">
            <v>PRA</v>
          </cell>
          <cell r="II315">
            <v>0</v>
          </cell>
          <cell r="IJ315" t="str">
            <v>JAW</v>
          </cell>
          <cell r="IK315">
            <v>0</v>
          </cell>
          <cell r="IL315" t="str">
            <v>ARB</v>
          </cell>
          <cell r="IM315">
            <v>0</v>
          </cell>
          <cell r="IN315" t="str">
            <v>PKM</v>
          </cell>
          <cell r="IO315">
            <v>0</v>
          </cell>
          <cell r="IP315" t="str">
            <v>IND-P</v>
          </cell>
          <cell r="IQ315">
            <v>0</v>
          </cell>
          <cell r="IR315" t="str">
            <v>IGR-P</v>
          </cell>
          <cell r="IS315">
            <v>0</v>
          </cell>
          <cell r="IT315" t="str">
            <v>JEP-P</v>
          </cell>
          <cell r="IU315">
            <v>0</v>
          </cell>
          <cell r="IV315" t="str">
            <v>ANT-P</v>
          </cell>
          <cell r="IW315">
            <v>0</v>
          </cell>
          <cell r="IX315" t="str">
            <v>GEO-L</v>
          </cell>
          <cell r="IY315">
            <v>0</v>
          </cell>
          <cell r="IZ315" t="str">
            <v/>
          </cell>
          <cell r="JA315">
            <v>0</v>
          </cell>
        </row>
        <row r="316">
          <cell r="Q316" t="str">
            <v/>
          </cell>
          <cell r="AB316" t="str">
            <v/>
          </cell>
          <cell r="AC316">
            <v>12</v>
          </cell>
          <cell r="AI316" t="str">
            <v/>
          </cell>
          <cell r="AJ316">
            <v>0</v>
          </cell>
          <cell r="AK316">
            <v>74.75</v>
          </cell>
          <cell r="AL316">
            <v>79</v>
          </cell>
          <cell r="AM316">
            <v>0</v>
          </cell>
          <cell r="AN316">
            <v>0</v>
          </cell>
          <cell r="AO316" t="str">
            <v/>
          </cell>
          <cell r="AP316">
            <v>0</v>
          </cell>
          <cell r="AQ316">
            <v>76.5</v>
          </cell>
          <cell r="AR316">
            <v>88</v>
          </cell>
          <cell r="AS316">
            <v>0</v>
          </cell>
          <cell r="AT316">
            <v>0</v>
          </cell>
          <cell r="AU316" t="str">
            <v/>
          </cell>
          <cell r="AV316">
            <v>0</v>
          </cell>
          <cell r="AW316">
            <v>72.25</v>
          </cell>
          <cell r="AX316">
            <v>76</v>
          </cell>
          <cell r="AY316">
            <v>0</v>
          </cell>
          <cell r="AZ316">
            <v>0</v>
          </cell>
          <cell r="BA316" t="str">
            <v/>
          </cell>
          <cell r="BB316">
            <v>0</v>
          </cell>
          <cell r="BC316">
            <v>81.75</v>
          </cell>
          <cell r="BD316">
            <v>78</v>
          </cell>
          <cell r="BE316">
            <v>0</v>
          </cell>
          <cell r="BF316">
            <v>0</v>
          </cell>
          <cell r="BG316" t="str">
            <v/>
          </cell>
          <cell r="BH316">
            <v>0</v>
          </cell>
          <cell r="BI316">
            <v>73.75</v>
          </cell>
          <cell r="BJ316">
            <v>83</v>
          </cell>
          <cell r="BK316">
            <v>0</v>
          </cell>
          <cell r="BL316">
            <v>0</v>
          </cell>
          <cell r="BM316" t="str">
            <v/>
          </cell>
          <cell r="BN316">
            <v>0</v>
          </cell>
          <cell r="BO316">
            <v>76.5</v>
          </cell>
          <cell r="BP316">
            <v>75</v>
          </cell>
          <cell r="BQ316">
            <v>0</v>
          </cell>
          <cell r="BR316">
            <v>0</v>
          </cell>
          <cell r="BS316" t="str">
            <v/>
          </cell>
          <cell r="BT316">
            <v>0</v>
          </cell>
          <cell r="BU316">
            <v>72</v>
          </cell>
          <cell r="BV316">
            <v>79</v>
          </cell>
          <cell r="BW316">
            <v>0</v>
          </cell>
          <cell r="BX316">
            <v>0</v>
          </cell>
          <cell r="BY316" t="str">
            <v/>
          </cell>
          <cell r="BZ316">
            <v>0</v>
          </cell>
          <cell r="CA316">
            <v>67</v>
          </cell>
          <cell r="CB316">
            <v>71</v>
          </cell>
          <cell r="CC316">
            <v>0</v>
          </cell>
          <cell r="CD316">
            <v>0</v>
          </cell>
          <cell r="CE316" t="str">
            <v/>
          </cell>
          <cell r="CF316">
            <v>0</v>
          </cell>
          <cell r="CG316">
            <v>80.25</v>
          </cell>
          <cell r="CH316">
            <v>75</v>
          </cell>
          <cell r="CI316">
            <v>0</v>
          </cell>
          <cell r="CJ316">
            <v>0</v>
          </cell>
          <cell r="CK316" t="str">
            <v/>
          </cell>
          <cell r="CL316">
            <v>0</v>
          </cell>
          <cell r="CM316">
            <v>71.5</v>
          </cell>
          <cell r="CN316">
            <v>74</v>
          </cell>
          <cell r="CO316">
            <v>0</v>
          </cell>
          <cell r="CP316">
            <v>0</v>
          </cell>
          <cell r="CQ316" t="str">
            <v/>
          </cell>
          <cell r="CR316">
            <v>0</v>
          </cell>
          <cell r="CS316">
            <v>69.25</v>
          </cell>
          <cell r="CT316">
            <v>81</v>
          </cell>
          <cell r="CU316">
            <v>0</v>
          </cell>
          <cell r="CV316">
            <v>0</v>
          </cell>
          <cell r="CW316" t="str">
            <v/>
          </cell>
          <cell r="CX316">
            <v>0</v>
          </cell>
          <cell r="CY316">
            <v>69.25</v>
          </cell>
          <cell r="CZ316">
            <v>75</v>
          </cell>
          <cell r="DA316">
            <v>0</v>
          </cell>
          <cell r="DB316">
            <v>0</v>
          </cell>
          <cell r="DC316" t="str">
            <v/>
          </cell>
          <cell r="DD316">
            <v>0</v>
          </cell>
          <cell r="DE316">
            <v>73.25</v>
          </cell>
          <cell r="DF316">
            <v>85</v>
          </cell>
          <cell r="DG316">
            <v>0</v>
          </cell>
          <cell r="DH316">
            <v>0</v>
          </cell>
          <cell r="DI316" t="str">
            <v/>
          </cell>
          <cell r="DJ316">
            <v>0</v>
          </cell>
          <cell r="DK316">
            <v>0</v>
          </cell>
          <cell r="DL316">
            <v>71</v>
          </cell>
          <cell r="DM316">
            <v>0</v>
          </cell>
          <cell r="DN316">
            <v>0</v>
          </cell>
          <cell r="DO316" t="str">
            <v/>
          </cell>
          <cell r="DP316">
            <v>0</v>
          </cell>
          <cell r="DQ316">
            <v>73.75</v>
          </cell>
          <cell r="DR316">
            <v>74</v>
          </cell>
          <cell r="DS316">
            <v>0</v>
          </cell>
          <cell r="DT316">
            <v>0</v>
          </cell>
          <cell r="DU316" t="str">
            <v/>
          </cell>
          <cell r="DV316">
            <v>0</v>
          </cell>
          <cell r="DW316">
            <v>77.5</v>
          </cell>
          <cell r="DX316">
            <v>79</v>
          </cell>
          <cell r="DY316">
            <v>0</v>
          </cell>
          <cell r="DZ316">
            <v>0</v>
          </cell>
          <cell r="EA316" t="str">
            <v/>
          </cell>
          <cell r="EB316">
            <v>0</v>
          </cell>
          <cell r="EC316">
            <v>71.25</v>
          </cell>
          <cell r="ED316">
            <v>78</v>
          </cell>
          <cell r="EE316">
            <v>0</v>
          </cell>
          <cell r="EF316">
            <v>0</v>
          </cell>
          <cell r="EG316" t="str">
            <v/>
          </cell>
          <cell r="EH316">
            <v>0</v>
          </cell>
          <cell r="EI316">
            <v>73.5</v>
          </cell>
          <cell r="EJ316">
            <v>72</v>
          </cell>
          <cell r="EK316">
            <v>0</v>
          </cell>
          <cell r="EL316">
            <v>0</v>
          </cell>
          <cell r="EM316" t="str">
            <v/>
          </cell>
          <cell r="EN316">
            <v>0</v>
          </cell>
          <cell r="EO316">
            <v>73.5</v>
          </cell>
          <cell r="EP316">
            <v>72</v>
          </cell>
          <cell r="EQ316">
            <v>0</v>
          </cell>
          <cell r="ER316">
            <v>0</v>
          </cell>
          <cell r="ES316" t="str">
            <v/>
          </cell>
          <cell r="ET316">
            <v>0</v>
          </cell>
          <cell r="EU316">
            <v>73.5</v>
          </cell>
          <cell r="EV316">
            <v>72</v>
          </cell>
          <cell r="EW316">
            <v>0</v>
          </cell>
          <cell r="EX316">
            <v>0</v>
          </cell>
          <cell r="EY316" t="str">
            <v/>
          </cell>
          <cell r="EZ316">
            <v>0</v>
          </cell>
          <cell r="FA316">
            <v>75.25</v>
          </cell>
          <cell r="FB316">
            <v>78</v>
          </cell>
          <cell r="FC316">
            <v>0</v>
          </cell>
          <cell r="FD316">
            <v>0</v>
          </cell>
          <cell r="FE316" t="str">
            <v/>
          </cell>
          <cell r="FF316">
            <v>0</v>
          </cell>
          <cell r="FG316">
            <v>75.25</v>
          </cell>
          <cell r="FH316">
            <v>78</v>
          </cell>
          <cell r="FI316">
            <v>0</v>
          </cell>
          <cell r="FJ316">
            <v>0</v>
          </cell>
          <cell r="FK316" t="str">
            <v/>
          </cell>
          <cell r="FL316">
            <v>0</v>
          </cell>
          <cell r="FM316">
            <v>75.25</v>
          </cell>
          <cell r="FN316">
            <v>78</v>
          </cell>
          <cell r="FO316">
            <v>0</v>
          </cell>
          <cell r="FP316">
            <v>0</v>
          </cell>
          <cell r="FQ316" t="str">
            <v/>
          </cell>
          <cell r="FR316">
            <v>0</v>
          </cell>
          <cell r="FS316">
            <v>75.25</v>
          </cell>
          <cell r="FT316">
            <v>78</v>
          </cell>
          <cell r="FU316">
            <v>0</v>
          </cell>
          <cell r="FV316">
            <v>0</v>
          </cell>
          <cell r="FW316" t="str">
            <v/>
          </cell>
          <cell r="FX316">
            <v>0</v>
          </cell>
          <cell r="FY316">
            <v>75.25</v>
          </cell>
          <cell r="FZ316">
            <v>78</v>
          </cell>
          <cell r="GA316">
            <v>0</v>
          </cell>
          <cell r="GB316">
            <v>0</v>
          </cell>
          <cell r="GC316" t="str">
            <v/>
          </cell>
          <cell r="GD316">
            <v>0</v>
          </cell>
          <cell r="GE316">
            <v>75.25</v>
          </cell>
          <cell r="GF316">
            <v>78</v>
          </cell>
          <cell r="GG316">
            <v>0</v>
          </cell>
          <cell r="GH316">
            <v>0</v>
          </cell>
          <cell r="GI316" t="str">
            <v/>
          </cell>
          <cell r="GJ316">
            <v>0</v>
          </cell>
          <cell r="GK316">
            <v>75.25</v>
          </cell>
          <cell r="GL316">
            <v>78</v>
          </cell>
          <cell r="GM316">
            <v>0</v>
          </cell>
          <cell r="GN316">
            <v>0</v>
          </cell>
          <cell r="GO316" t="str">
            <v/>
          </cell>
          <cell r="GP316">
            <v>0</v>
          </cell>
          <cell r="GQ316">
            <v>75.25</v>
          </cell>
          <cell r="GR316">
            <v>78</v>
          </cell>
          <cell r="GS316">
            <v>0</v>
          </cell>
          <cell r="GT316">
            <v>0</v>
          </cell>
          <cell r="GU316" t="str">
            <v/>
          </cell>
          <cell r="GV316">
            <v>0</v>
          </cell>
          <cell r="GW316">
            <v>69.75</v>
          </cell>
          <cell r="GX316">
            <v>74</v>
          </cell>
          <cell r="GY316">
            <v>0</v>
          </cell>
          <cell r="GZ316">
            <v>0</v>
          </cell>
          <cell r="HA316" t="str">
            <v/>
          </cell>
          <cell r="HB316">
            <v>0</v>
          </cell>
          <cell r="HC316">
            <v>70</v>
          </cell>
          <cell r="HD316">
            <v>80</v>
          </cell>
          <cell r="HG316" t="str">
            <v/>
          </cell>
          <cell r="HH316">
            <v>0</v>
          </cell>
          <cell r="HM316" t="str">
            <v/>
          </cell>
          <cell r="HN316" t="str">
            <v/>
          </cell>
          <cell r="HS316">
            <v>0</v>
          </cell>
          <cell r="HT316" t="str">
            <v>PKN</v>
          </cell>
          <cell r="HU316">
            <v>0</v>
          </cell>
          <cell r="HV316" t="str">
            <v>IND</v>
          </cell>
          <cell r="HW316">
            <v>0</v>
          </cell>
          <cell r="HX316" t="str">
            <v>MAT-W</v>
          </cell>
          <cell r="HY316">
            <v>0</v>
          </cell>
          <cell r="HZ316" t="str">
            <v>SEJ-W</v>
          </cell>
          <cell r="IA316">
            <v>0</v>
          </cell>
          <cell r="IB316" t="str">
            <v>IGR-W</v>
          </cell>
          <cell r="IC316">
            <v>0</v>
          </cell>
          <cell r="ID316" t="str">
            <v>SBO</v>
          </cell>
          <cell r="IE316">
            <v>0</v>
          </cell>
          <cell r="IF316" t="str">
            <v>PJO</v>
          </cell>
          <cell r="IG316">
            <v>0</v>
          </cell>
          <cell r="IH316" t="str">
            <v>PRA</v>
          </cell>
          <cell r="II316">
            <v>0</v>
          </cell>
          <cell r="IJ316" t="str">
            <v>JAW</v>
          </cell>
          <cell r="IK316">
            <v>0</v>
          </cell>
          <cell r="IL316" t="str">
            <v>ARB</v>
          </cell>
          <cell r="IM316">
            <v>0</v>
          </cell>
          <cell r="IN316" t="str">
            <v>PKM</v>
          </cell>
          <cell r="IO316">
            <v>0</v>
          </cell>
          <cell r="IP316" t="str">
            <v>IND-P</v>
          </cell>
          <cell r="IQ316">
            <v>0</v>
          </cell>
          <cell r="IR316" t="str">
            <v>IGR-P</v>
          </cell>
          <cell r="IS316">
            <v>0</v>
          </cell>
          <cell r="IT316" t="str">
            <v>JEP-P</v>
          </cell>
          <cell r="IU316">
            <v>0</v>
          </cell>
          <cell r="IV316" t="str">
            <v>ANT-P</v>
          </cell>
          <cell r="IW316">
            <v>0</v>
          </cell>
          <cell r="IX316" t="str">
            <v>GEO-L</v>
          </cell>
          <cell r="IY316">
            <v>0</v>
          </cell>
          <cell r="IZ316" t="str">
            <v/>
          </cell>
          <cell r="JA316">
            <v>0</v>
          </cell>
        </row>
        <row r="317">
          <cell r="Q317" t="str">
            <v/>
          </cell>
          <cell r="AB317" t="str">
            <v/>
          </cell>
          <cell r="AC317">
            <v>13</v>
          </cell>
          <cell r="AI317" t="str">
            <v/>
          </cell>
          <cell r="AJ317">
            <v>0</v>
          </cell>
          <cell r="AK317">
            <v>81.25</v>
          </cell>
          <cell r="AL317">
            <v>84</v>
          </cell>
          <cell r="AM317">
            <v>0</v>
          </cell>
          <cell r="AN317">
            <v>0</v>
          </cell>
          <cell r="AO317" t="str">
            <v/>
          </cell>
          <cell r="AP317">
            <v>0</v>
          </cell>
          <cell r="AQ317">
            <v>80</v>
          </cell>
          <cell r="AR317">
            <v>83</v>
          </cell>
          <cell r="AS317">
            <v>0</v>
          </cell>
          <cell r="AT317">
            <v>0</v>
          </cell>
          <cell r="AU317" t="str">
            <v/>
          </cell>
          <cell r="AV317">
            <v>0</v>
          </cell>
          <cell r="AW317">
            <v>77.75</v>
          </cell>
          <cell r="AX317">
            <v>76</v>
          </cell>
          <cell r="AY317">
            <v>0</v>
          </cell>
          <cell r="AZ317">
            <v>0</v>
          </cell>
          <cell r="BA317" t="str">
            <v/>
          </cell>
          <cell r="BB317">
            <v>0</v>
          </cell>
          <cell r="BC317">
            <v>77.25</v>
          </cell>
          <cell r="BD317">
            <v>79</v>
          </cell>
          <cell r="BE317">
            <v>0</v>
          </cell>
          <cell r="BF317">
            <v>0</v>
          </cell>
          <cell r="BG317" t="str">
            <v/>
          </cell>
          <cell r="BH317">
            <v>0</v>
          </cell>
          <cell r="BI317">
            <v>78.75</v>
          </cell>
          <cell r="BJ317">
            <v>82</v>
          </cell>
          <cell r="BK317">
            <v>0</v>
          </cell>
          <cell r="BL317">
            <v>0</v>
          </cell>
          <cell r="BM317" t="str">
            <v/>
          </cell>
          <cell r="BN317">
            <v>0</v>
          </cell>
          <cell r="BO317">
            <v>77</v>
          </cell>
          <cell r="BP317">
            <v>75</v>
          </cell>
          <cell r="BQ317">
            <v>0</v>
          </cell>
          <cell r="BR317">
            <v>0</v>
          </cell>
          <cell r="BS317" t="str">
            <v/>
          </cell>
          <cell r="BT317">
            <v>0</v>
          </cell>
          <cell r="BU317">
            <v>85.5</v>
          </cell>
          <cell r="BV317">
            <v>85</v>
          </cell>
          <cell r="BW317">
            <v>0</v>
          </cell>
          <cell r="BX317">
            <v>0</v>
          </cell>
          <cell r="BY317" t="str">
            <v/>
          </cell>
          <cell r="BZ317">
            <v>0</v>
          </cell>
          <cell r="CA317">
            <v>67.25</v>
          </cell>
          <cell r="CB317">
            <v>66</v>
          </cell>
          <cell r="CC317">
            <v>0</v>
          </cell>
          <cell r="CD317">
            <v>0</v>
          </cell>
          <cell r="CE317" t="str">
            <v/>
          </cell>
          <cell r="CF317">
            <v>0</v>
          </cell>
          <cell r="CG317">
            <v>84</v>
          </cell>
          <cell r="CH317">
            <v>74</v>
          </cell>
          <cell r="CI317">
            <v>0</v>
          </cell>
          <cell r="CJ317">
            <v>0</v>
          </cell>
          <cell r="CK317" t="str">
            <v/>
          </cell>
          <cell r="CL317">
            <v>0</v>
          </cell>
          <cell r="CM317">
            <v>73.5</v>
          </cell>
          <cell r="CN317">
            <v>74</v>
          </cell>
          <cell r="CO317">
            <v>0</v>
          </cell>
          <cell r="CP317">
            <v>0</v>
          </cell>
          <cell r="CQ317" t="str">
            <v/>
          </cell>
          <cell r="CR317">
            <v>0</v>
          </cell>
          <cell r="CS317">
            <v>78.25</v>
          </cell>
          <cell r="CT317">
            <v>83</v>
          </cell>
          <cell r="CU317">
            <v>0</v>
          </cell>
          <cell r="CV317">
            <v>0</v>
          </cell>
          <cell r="CW317" t="str">
            <v/>
          </cell>
          <cell r="CX317">
            <v>0</v>
          </cell>
          <cell r="CY317">
            <v>70</v>
          </cell>
          <cell r="CZ317">
            <v>75</v>
          </cell>
          <cell r="DA317">
            <v>0</v>
          </cell>
          <cell r="DB317">
            <v>0</v>
          </cell>
          <cell r="DC317" t="str">
            <v/>
          </cell>
          <cell r="DD317">
            <v>0</v>
          </cell>
          <cell r="DE317">
            <v>71.75</v>
          </cell>
          <cell r="DF317">
            <v>85</v>
          </cell>
          <cell r="DG317">
            <v>0</v>
          </cell>
          <cell r="DH317">
            <v>0</v>
          </cell>
          <cell r="DI317" t="str">
            <v/>
          </cell>
          <cell r="DJ317">
            <v>0</v>
          </cell>
          <cell r="DK317">
            <v>0</v>
          </cell>
          <cell r="DL317">
            <v>76</v>
          </cell>
          <cell r="DM317">
            <v>0</v>
          </cell>
          <cell r="DN317">
            <v>0</v>
          </cell>
          <cell r="DO317" t="str">
            <v/>
          </cell>
          <cell r="DP317">
            <v>0</v>
          </cell>
          <cell r="DQ317">
            <v>78.75</v>
          </cell>
          <cell r="DR317">
            <v>78</v>
          </cell>
          <cell r="DS317">
            <v>0</v>
          </cell>
          <cell r="DT317">
            <v>0</v>
          </cell>
          <cell r="DU317" t="str">
            <v/>
          </cell>
          <cell r="DV317">
            <v>0</v>
          </cell>
          <cell r="DW317">
            <v>80.75</v>
          </cell>
          <cell r="DX317">
            <v>87</v>
          </cell>
          <cell r="DY317">
            <v>0</v>
          </cell>
          <cell r="DZ317">
            <v>0</v>
          </cell>
          <cell r="EA317" t="str">
            <v/>
          </cell>
          <cell r="EB317">
            <v>0</v>
          </cell>
          <cell r="EC317">
            <v>80.5</v>
          </cell>
          <cell r="ED317">
            <v>81</v>
          </cell>
          <cell r="EE317">
            <v>0</v>
          </cell>
          <cell r="EF317">
            <v>0</v>
          </cell>
          <cell r="EG317" t="str">
            <v/>
          </cell>
          <cell r="EH317">
            <v>0</v>
          </cell>
          <cell r="EI317">
            <v>73.25</v>
          </cell>
          <cell r="EJ317">
            <v>73</v>
          </cell>
          <cell r="EK317">
            <v>0</v>
          </cell>
          <cell r="EL317">
            <v>0</v>
          </cell>
          <cell r="EM317" t="str">
            <v/>
          </cell>
          <cell r="EN317">
            <v>0</v>
          </cell>
          <cell r="EO317">
            <v>73.25</v>
          </cell>
          <cell r="EP317">
            <v>73</v>
          </cell>
          <cell r="EQ317">
            <v>0</v>
          </cell>
          <cell r="ER317">
            <v>0</v>
          </cell>
          <cell r="ES317" t="str">
            <v/>
          </cell>
          <cell r="ET317">
            <v>0</v>
          </cell>
          <cell r="EU317">
            <v>73.25</v>
          </cell>
          <cell r="EV317">
            <v>73</v>
          </cell>
          <cell r="EW317">
            <v>0</v>
          </cell>
          <cell r="EX317">
            <v>0</v>
          </cell>
          <cell r="EY317" t="str">
            <v/>
          </cell>
          <cell r="EZ317">
            <v>0</v>
          </cell>
          <cell r="FA317">
            <v>80</v>
          </cell>
          <cell r="FB317">
            <v>81</v>
          </cell>
          <cell r="FC317">
            <v>0</v>
          </cell>
          <cell r="FD317">
            <v>0</v>
          </cell>
          <cell r="FE317" t="str">
            <v/>
          </cell>
          <cell r="FF317">
            <v>0</v>
          </cell>
          <cell r="FG317">
            <v>80</v>
          </cell>
          <cell r="FH317">
            <v>81</v>
          </cell>
          <cell r="FI317">
            <v>0</v>
          </cell>
          <cell r="FJ317">
            <v>0</v>
          </cell>
          <cell r="FK317" t="str">
            <v/>
          </cell>
          <cell r="FL317">
            <v>0</v>
          </cell>
          <cell r="FM317">
            <v>80</v>
          </cell>
          <cell r="FN317">
            <v>81</v>
          </cell>
          <cell r="FO317">
            <v>0</v>
          </cell>
          <cell r="FP317">
            <v>0</v>
          </cell>
          <cell r="FQ317" t="str">
            <v/>
          </cell>
          <cell r="FR317">
            <v>0</v>
          </cell>
          <cell r="FS317">
            <v>80</v>
          </cell>
          <cell r="FT317">
            <v>81</v>
          </cell>
          <cell r="FU317">
            <v>0</v>
          </cell>
          <cell r="FV317">
            <v>0</v>
          </cell>
          <cell r="FW317" t="str">
            <v/>
          </cell>
          <cell r="FX317">
            <v>0</v>
          </cell>
          <cell r="FY317">
            <v>80</v>
          </cell>
          <cell r="FZ317">
            <v>81</v>
          </cell>
          <cell r="GA317">
            <v>0</v>
          </cell>
          <cell r="GB317">
            <v>0</v>
          </cell>
          <cell r="GC317" t="str">
            <v/>
          </cell>
          <cell r="GD317">
            <v>0</v>
          </cell>
          <cell r="GE317">
            <v>80</v>
          </cell>
          <cell r="GF317">
            <v>81</v>
          </cell>
          <cell r="GG317">
            <v>0</v>
          </cell>
          <cell r="GH317">
            <v>0</v>
          </cell>
          <cell r="GI317" t="str">
            <v/>
          </cell>
          <cell r="GJ317">
            <v>0</v>
          </cell>
          <cell r="GK317">
            <v>80</v>
          </cell>
          <cell r="GL317">
            <v>81</v>
          </cell>
          <cell r="GM317">
            <v>0</v>
          </cell>
          <cell r="GN317">
            <v>0</v>
          </cell>
          <cell r="GO317" t="str">
            <v/>
          </cell>
          <cell r="GP317">
            <v>0</v>
          </cell>
          <cell r="GQ317">
            <v>80</v>
          </cell>
          <cell r="GR317">
            <v>81</v>
          </cell>
          <cell r="GS317">
            <v>0</v>
          </cell>
          <cell r="GT317">
            <v>0</v>
          </cell>
          <cell r="GU317" t="str">
            <v/>
          </cell>
          <cell r="GV317">
            <v>0</v>
          </cell>
          <cell r="GW317">
            <v>70.75</v>
          </cell>
          <cell r="GX317">
            <v>79</v>
          </cell>
          <cell r="GY317">
            <v>0</v>
          </cell>
          <cell r="GZ317">
            <v>0</v>
          </cell>
          <cell r="HA317" t="str">
            <v/>
          </cell>
          <cell r="HB317">
            <v>0</v>
          </cell>
          <cell r="HC317">
            <v>66.75</v>
          </cell>
          <cell r="HD317">
            <v>74</v>
          </cell>
          <cell r="HG317" t="str">
            <v/>
          </cell>
          <cell r="HH317">
            <v>0</v>
          </cell>
          <cell r="HM317" t="str">
            <v/>
          </cell>
          <cell r="HN317" t="str">
            <v/>
          </cell>
          <cell r="HS317">
            <v>0</v>
          </cell>
          <cell r="HT317" t="str">
            <v>PKN</v>
          </cell>
          <cell r="HU317">
            <v>0</v>
          </cell>
          <cell r="HV317" t="str">
            <v>IND</v>
          </cell>
          <cell r="HW317">
            <v>0</v>
          </cell>
          <cell r="HX317" t="str">
            <v>MAT-W</v>
          </cell>
          <cell r="HY317">
            <v>0</v>
          </cell>
          <cell r="HZ317" t="str">
            <v>SEJ-W</v>
          </cell>
          <cell r="IA317">
            <v>0</v>
          </cell>
          <cell r="IB317" t="str">
            <v>IGR-W</v>
          </cell>
          <cell r="IC317">
            <v>0</v>
          </cell>
          <cell r="ID317" t="str">
            <v>SBO</v>
          </cell>
          <cell r="IE317">
            <v>0</v>
          </cell>
          <cell r="IF317" t="str">
            <v>PJO</v>
          </cell>
          <cell r="IG317">
            <v>0</v>
          </cell>
          <cell r="IH317" t="str">
            <v>PRA</v>
          </cell>
          <cell r="II317">
            <v>0</v>
          </cell>
          <cell r="IJ317" t="str">
            <v>JAW</v>
          </cell>
          <cell r="IK317">
            <v>0</v>
          </cell>
          <cell r="IL317" t="str">
            <v>ARB</v>
          </cell>
          <cell r="IM317">
            <v>0</v>
          </cell>
          <cell r="IN317" t="str">
            <v>PKM</v>
          </cell>
          <cell r="IO317">
            <v>0</v>
          </cell>
          <cell r="IP317" t="str">
            <v>IND-P</v>
          </cell>
          <cell r="IQ317">
            <v>0</v>
          </cell>
          <cell r="IR317" t="str">
            <v>IGR-P</v>
          </cell>
          <cell r="IS317">
            <v>0</v>
          </cell>
          <cell r="IT317" t="str">
            <v>JEP-P</v>
          </cell>
          <cell r="IU317">
            <v>0</v>
          </cell>
          <cell r="IV317" t="str">
            <v>ANT-P</v>
          </cell>
          <cell r="IW317">
            <v>0</v>
          </cell>
          <cell r="IX317" t="str">
            <v>GEO-L</v>
          </cell>
          <cell r="IY317">
            <v>0</v>
          </cell>
          <cell r="IZ317" t="str">
            <v/>
          </cell>
          <cell r="JA317">
            <v>0</v>
          </cell>
        </row>
        <row r="318">
          <cell r="Q318" t="str">
            <v/>
          </cell>
          <cell r="AB318" t="str">
            <v/>
          </cell>
          <cell r="AC318">
            <v>14</v>
          </cell>
          <cell r="AI318" t="str">
            <v/>
          </cell>
          <cell r="AJ318">
            <v>0</v>
          </cell>
          <cell r="AK318">
            <v>69.75</v>
          </cell>
          <cell r="AL318">
            <v>85</v>
          </cell>
          <cell r="AM318">
            <v>0</v>
          </cell>
          <cell r="AN318">
            <v>0</v>
          </cell>
          <cell r="AO318" t="str">
            <v/>
          </cell>
          <cell r="AP318">
            <v>0</v>
          </cell>
          <cell r="AQ318">
            <v>79.75</v>
          </cell>
          <cell r="AR318">
            <v>91</v>
          </cell>
          <cell r="AS318">
            <v>0</v>
          </cell>
          <cell r="AT318">
            <v>0</v>
          </cell>
          <cell r="AU318" t="str">
            <v/>
          </cell>
          <cell r="AV318">
            <v>0</v>
          </cell>
          <cell r="AW318">
            <v>76.75</v>
          </cell>
          <cell r="AX318">
            <v>78</v>
          </cell>
          <cell r="AY318">
            <v>0</v>
          </cell>
          <cell r="AZ318">
            <v>0</v>
          </cell>
          <cell r="BA318" t="str">
            <v/>
          </cell>
          <cell r="BB318">
            <v>0</v>
          </cell>
          <cell r="BC318">
            <v>77.25</v>
          </cell>
          <cell r="BD318">
            <v>82</v>
          </cell>
          <cell r="BE318">
            <v>0</v>
          </cell>
          <cell r="BF318">
            <v>0</v>
          </cell>
          <cell r="BG318" t="str">
            <v/>
          </cell>
          <cell r="BH318">
            <v>0</v>
          </cell>
          <cell r="BI318">
            <v>78.5</v>
          </cell>
          <cell r="BJ318">
            <v>82</v>
          </cell>
          <cell r="BK318">
            <v>0</v>
          </cell>
          <cell r="BL318">
            <v>0</v>
          </cell>
          <cell r="BM318" t="str">
            <v/>
          </cell>
          <cell r="BN318">
            <v>0</v>
          </cell>
          <cell r="BO318">
            <v>77.25</v>
          </cell>
          <cell r="BP318">
            <v>77</v>
          </cell>
          <cell r="BQ318">
            <v>0</v>
          </cell>
          <cell r="BR318">
            <v>0</v>
          </cell>
          <cell r="BS318" t="str">
            <v/>
          </cell>
          <cell r="BT318">
            <v>0</v>
          </cell>
          <cell r="BU318">
            <v>80.25</v>
          </cell>
          <cell r="BV318">
            <v>90</v>
          </cell>
          <cell r="BW318">
            <v>0</v>
          </cell>
          <cell r="BX318">
            <v>0</v>
          </cell>
          <cell r="BY318" t="str">
            <v/>
          </cell>
          <cell r="BZ318">
            <v>0</v>
          </cell>
          <cell r="CA318">
            <v>67.25</v>
          </cell>
          <cell r="CB318">
            <v>72</v>
          </cell>
          <cell r="CC318">
            <v>0</v>
          </cell>
          <cell r="CD318">
            <v>0</v>
          </cell>
          <cell r="CE318" t="str">
            <v/>
          </cell>
          <cell r="CF318">
            <v>0</v>
          </cell>
          <cell r="CG318">
            <v>88.25</v>
          </cell>
          <cell r="CH318">
            <v>89</v>
          </cell>
          <cell r="CI318">
            <v>0</v>
          </cell>
          <cell r="CJ318">
            <v>0</v>
          </cell>
          <cell r="CK318" t="str">
            <v/>
          </cell>
          <cell r="CL318">
            <v>0</v>
          </cell>
          <cell r="CM318">
            <v>90.5</v>
          </cell>
          <cell r="CN318">
            <v>80</v>
          </cell>
          <cell r="CO318">
            <v>0</v>
          </cell>
          <cell r="CP318">
            <v>0</v>
          </cell>
          <cell r="CQ318" t="str">
            <v/>
          </cell>
          <cell r="CR318">
            <v>0</v>
          </cell>
          <cell r="CS318">
            <v>70</v>
          </cell>
          <cell r="CT318">
            <v>84</v>
          </cell>
          <cell r="CU318">
            <v>0</v>
          </cell>
          <cell r="CV318">
            <v>0</v>
          </cell>
          <cell r="CW318" t="str">
            <v/>
          </cell>
          <cell r="CX318">
            <v>0</v>
          </cell>
          <cell r="CY318">
            <v>70</v>
          </cell>
          <cell r="CZ318">
            <v>75</v>
          </cell>
          <cell r="DA318">
            <v>0</v>
          </cell>
          <cell r="DB318">
            <v>0</v>
          </cell>
          <cell r="DC318" t="str">
            <v/>
          </cell>
          <cell r="DD318">
            <v>0</v>
          </cell>
          <cell r="DE318">
            <v>75.5</v>
          </cell>
          <cell r="DF318">
            <v>85</v>
          </cell>
          <cell r="DG318">
            <v>0</v>
          </cell>
          <cell r="DH318">
            <v>0</v>
          </cell>
          <cell r="DI318" t="str">
            <v/>
          </cell>
          <cell r="DJ318">
            <v>0</v>
          </cell>
          <cell r="DK318">
            <v>0</v>
          </cell>
          <cell r="DL318">
            <v>75</v>
          </cell>
          <cell r="DM318">
            <v>0</v>
          </cell>
          <cell r="DN318">
            <v>0</v>
          </cell>
          <cell r="DO318" t="str">
            <v/>
          </cell>
          <cell r="DP318">
            <v>0</v>
          </cell>
          <cell r="DQ318">
            <v>75.5</v>
          </cell>
          <cell r="DR318">
            <v>76</v>
          </cell>
          <cell r="DS318">
            <v>0</v>
          </cell>
          <cell r="DT318">
            <v>0</v>
          </cell>
          <cell r="DU318" t="str">
            <v/>
          </cell>
          <cell r="DV318">
            <v>0</v>
          </cell>
          <cell r="DW318">
            <v>77.75</v>
          </cell>
          <cell r="DX318">
            <v>79</v>
          </cell>
          <cell r="DY318">
            <v>0</v>
          </cell>
          <cell r="DZ318">
            <v>0</v>
          </cell>
          <cell r="EA318" t="str">
            <v/>
          </cell>
          <cell r="EB318">
            <v>0</v>
          </cell>
          <cell r="EC318">
            <v>85</v>
          </cell>
          <cell r="ED318">
            <v>83</v>
          </cell>
          <cell r="EE318">
            <v>0</v>
          </cell>
          <cell r="EF318">
            <v>0</v>
          </cell>
          <cell r="EG318" t="str">
            <v/>
          </cell>
          <cell r="EH318">
            <v>0</v>
          </cell>
          <cell r="EI318">
            <v>76.5</v>
          </cell>
          <cell r="EJ318">
            <v>76</v>
          </cell>
          <cell r="EK318">
            <v>0</v>
          </cell>
          <cell r="EL318">
            <v>0</v>
          </cell>
          <cell r="EM318" t="str">
            <v/>
          </cell>
          <cell r="EN318">
            <v>0</v>
          </cell>
          <cell r="EO318">
            <v>76.5</v>
          </cell>
          <cell r="EP318">
            <v>76</v>
          </cell>
          <cell r="EQ318">
            <v>0</v>
          </cell>
          <cell r="ER318">
            <v>0</v>
          </cell>
          <cell r="ES318" t="str">
            <v/>
          </cell>
          <cell r="ET318">
            <v>0</v>
          </cell>
          <cell r="EU318">
            <v>76.5</v>
          </cell>
          <cell r="EV318">
            <v>76</v>
          </cell>
          <cell r="EW318">
            <v>0</v>
          </cell>
          <cell r="EX318">
            <v>0</v>
          </cell>
          <cell r="EY318" t="str">
            <v/>
          </cell>
          <cell r="EZ318">
            <v>0</v>
          </cell>
          <cell r="FA318">
            <v>74.75</v>
          </cell>
          <cell r="FB318">
            <v>78</v>
          </cell>
          <cell r="FC318">
            <v>0</v>
          </cell>
          <cell r="FD318">
            <v>0</v>
          </cell>
          <cell r="FE318" t="str">
            <v/>
          </cell>
          <cell r="FF318">
            <v>0</v>
          </cell>
          <cell r="FG318">
            <v>74.75</v>
          </cell>
          <cell r="FH318">
            <v>78</v>
          </cell>
          <cell r="FI318">
            <v>0</v>
          </cell>
          <cell r="FJ318">
            <v>0</v>
          </cell>
          <cell r="FK318" t="str">
            <v/>
          </cell>
          <cell r="FL318">
            <v>0</v>
          </cell>
          <cell r="FM318">
            <v>74.75</v>
          </cell>
          <cell r="FN318">
            <v>78</v>
          </cell>
          <cell r="FO318">
            <v>0</v>
          </cell>
          <cell r="FP318">
            <v>0</v>
          </cell>
          <cell r="FQ318" t="str">
            <v/>
          </cell>
          <cell r="FR318">
            <v>0</v>
          </cell>
          <cell r="FS318">
            <v>74.75</v>
          </cell>
          <cell r="FT318">
            <v>78</v>
          </cell>
          <cell r="FU318">
            <v>0</v>
          </cell>
          <cell r="FV318">
            <v>0</v>
          </cell>
          <cell r="FW318" t="str">
            <v/>
          </cell>
          <cell r="FX318">
            <v>0</v>
          </cell>
          <cell r="FY318">
            <v>74.75</v>
          </cell>
          <cell r="FZ318">
            <v>78</v>
          </cell>
          <cell r="GA318">
            <v>0</v>
          </cell>
          <cell r="GB318">
            <v>0</v>
          </cell>
          <cell r="GC318" t="str">
            <v/>
          </cell>
          <cell r="GD318">
            <v>0</v>
          </cell>
          <cell r="GE318">
            <v>74.75</v>
          </cell>
          <cell r="GF318">
            <v>78</v>
          </cell>
          <cell r="GG318">
            <v>0</v>
          </cell>
          <cell r="GH318">
            <v>0</v>
          </cell>
          <cell r="GI318" t="str">
            <v/>
          </cell>
          <cell r="GJ318">
            <v>0</v>
          </cell>
          <cell r="GK318">
            <v>74.75</v>
          </cell>
          <cell r="GL318">
            <v>78</v>
          </cell>
          <cell r="GM318">
            <v>0</v>
          </cell>
          <cell r="GN318">
            <v>0</v>
          </cell>
          <cell r="GO318" t="str">
            <v/>
          </cell>
          <cell r="GP318">
            <v>0</v>
          </cell>
          <cell r="GQ318">
            <v>74.75</v>
          </cell>
          <cell r="GR318">
            <v>78</v>
          </cell>
          <cell r="GS318">
            <v>0</v>
          </cell>
          <cell r="GT318">
            <v>0</v>
          </cell>
          <cell r="GU318" t="str">
            <v/>
          </cell>
          <cell r="GV318">
            <v>0</v>
          </cell>
          <cell r="GW318">
            <v>77.5</v>
          </cell>
          <cell r="GX318">
            <v>79</v>
          </cell>
          <cell r="GY318">
            <v>0</v>
          </cell>
          <cell r="GZ318">
            <v>0</v>
          </cell>
          <cell r="HA318" t="str">
            <v/>
          </cell>
          <cell r="HB318">
            <v>0</v>
          </cell>
          <cell r="HC318">
            <v>76</v>
          </cell>
          <cell r="HD318">
            <v>85</v>
          </cell>
          <cell r="HG318" t="str">
            <v/>
          </cell>
          <cell r="HH318">
            <v>0</v>
          </cell>
          <cell r="HM318" t="str">
            <v/>
          </cell>
          <cell r="HN318" t="str">
            <v/>
          </cell>
          <cell r="HS318">
            <v>0</v>
          </cell>
          <cell r="HT318" t="str">
            <v>PKN</v>
          </cell>
          <cell r="HU318">
            <v>0</v>
          </cell>
          <cell r="HV318" t="str">
            <v>IND</v>
          </cell>
          <cell r="HW318">
            <v>0</v>
          </cell>
          <cell r="HX318" t="str">
            <v>MAT-W</v>
          </cell>
          <cell r="HY318">
            <v>0</v>
          </cell>
          <cell r="HZ318" t="str">
            <v>SEJ-W</v>
          </cell>
          <cell r="IA318">
            <v>0</v>
          </cell>
          <cell r="IB318" t="str">
            <v>IGR-W</v>
          </cell>
          <cell r="IC318">
            <v>0</v>
          </cell>
          <cell r="ID318" t="str">
            <v>SBO</v>
          </cell>
          <cell r="IE318">
            <v>0</v>
          </cell>
          <cell r="IF318" t="str">
            <v>PJO</v>
          </cell>
          <cell r="IG318">
            <v>0</v>
          </cell>
          <cell r="IH318" t="str">
            <v>PRA</v>
          </cell>
          <cell r="II318">
            <v>0</v>
          </cell>
          <cell r="IJ318" t="str">
            <v>JAW</v>
          </cell>
          <cell r="IK318">
            <v>0</v>
          </cell>
          <cell r="IL318" t="str">
            <v>ARB</v>
          </cell>
          <cell r="IM318">
            <v>0</v>
          </cell>
          <cell r="IN318" t="str">
            <v>PKM</v>
          </cell>
          <cell r="IO318">
            <v>0</v>
          </cell>
          <cell r="IP318" t="str">
            <v>IND-P</v>
          </cell>
          <cell r="IQ318">
            <v>0</v>
          </cell>
          <cell r="IR318" t="str">
            <v>IGR-P</v>
          </cell>
          <cell r="IS318">
            <v>0</v>
          </cell>
          <cell r="IT318" t="str">
            <v>JEP-P</v>
          </cell>
          <cell r="IU318">
            <v>0</v>
          </cell>
          <cell r="IV318" t="str">
            <v>ANT-P</v>
          </cell>
          <cell r="IW318">
            <v>0</v>
          </cell>
          <cell r="IX318" t="str">
            <v>GEO-L</v>
          </cell>
          <cell r="IY318">
            <v>0</v>
          </cell>
          <cell r="IZ318" t="str">
            <v/>
          </cell>
          <cell r="JA318">
            <v>0</v>
          </cell>
        </row>
        <row r="319">
          <cell r="Q319" t="str">
            <v/>
          </cell>
          <cell r="AB319" t="str">
            <v/>
          </cell>
          <cell r="AC319">
            <v>15</v>
          </cell>
          <cell r="AI319" t="str">
            <v/>
          </cell>
          <cell r="AJ319">
            <v>0</v>
          </cell>
          <cell r="AK319">
            <v>74.5</v>
          </cell>
          <cell r="AL319">
            <v>78</v>
          </cell>
          <cell r="AM319">
            <v>0</v>
          </cell>
          <cell r="AN319">
            <v>0</v>
          </cell>
          <cell r="AO319" t="str">
            <v/>
          </cell>
          <cell r="AP319">
            <v>0</v>
          </cell>
          <cell r="AQ319">
            <v>74.5</v>
          </cell>
          <cell r="AR319">
            <v>80</v>
          </cell>
          <cell r="AS319">
            <v>0</v>
          </cell>
          <cell r="AT319">
            <v>0</v>
          </cell>
          <cell r="AU319" t="str">
            <v/>
          </cell>
          <cell r="AV319">
            <v>0</v>
          </cell>
          <cell r="AW319">
            <v>74.75</v>
          </cell>
          <cell r="AX319">
            <v>76</v>
          </cell>
          <cell r="AY319">
            <v>0</v>
          </cell>
          <cell r="AZ319">
            <v>0</v>
          </cell>
          <cell r="BA319" t="str">
            <v/>
          </cell>
          <cell r="BB319">
            <v>0</v>
          </cell>
          <cell r="BC319">
            <v>74.25</v>
          </cell>
          <cell r="BD319">
            <v>77</v>
          </cell>
          <cell r="BE319">
            <v>0</v>
          </cell>
          <cell r="BF319">
            <v>0</v>
          </cell>
          <cell r="BG319" t="str">
            <v/>
          </cell>
          <cell r="BH319">
            <v>0</v>
          </cell>
          <cell r="BI319">
            <v>74.25</v>
          </cell>
          <cell r="BJ319">
            <v>81</v>
          </cell>
          <cell r="BK319">
            <v>0</v>
          </cell>
          <cell r="BL319">
            <v>0</v>
          </cell>
          <cell r="BM319" t="str">
            <v/>
          </cell>
          <cell r="BN319">
            <v>0</v>
          </cell>
          <cell r="BO319">
            <v>76.25</v>
          </cell>
          <cell r="BP319">
            <v>76</v>
          </cell>
          <cell r="BQ319">
            <v>0</v>
          </cell>
          <cell r="BR319">
            <v>0</v>
          </cell>
          <cell r="BS319" t="str">
            <v/>
          </cell>
          <cell r="BT319">
            <v>0</v>
          </cell>
          <cell r="BU319">
            <v>79.75</v>
          </cell>
          <cell r="BV319">
            <v>79</v>
          </cell>
          <cell r="BW319">
            <v>0</v>
          </cell>
          <cell r="BX319">
            <v>0</v>
          </cell>
          <cell r="BY319" t="str">
            <v/>
          </cell>
          <cell r="BZ319">
            <v>0</v>
          </cell>
          <cell r="CA319">
            <v>67</v>
          </cell>
          <cell r="CB319">
            <v>72</v>
          </cell>
          <cell r="CC319">
            <v>0</v>
          </cell>
          <cell r="CD319">
            <v>0</v>
          </cell>
          <cell r="CE319" t="str">
            <v/>
          </cell>
          <cell r="CF319">
            <v>0</v>
          </cell>
          <cell r="CG319">
            <v>81.75</v>
          </cell>
          <cell r="CH319">
            <v>75</v>
          </cell>
          <cell r="CI319">
            <v>0</v>
          </cell>
          <cell r="CJ319">
            <v>0</v>
          </cell>
          <cell r="CK319" t="str">
            <v/>
          </cell>
          <cell r="CL319">
            <v>0</v>
          </cell>
          <cell r="CM319">
            <v>71.5</v>
          </cell>
          <cell r="CN319">
            <v>75</v>
          </cell>
          <cell r="CO319">
            <v>0</v>
          </cell>
          <cell r="CP319">
            <v>0</v>
          </cell>
          <cell r="CQ319" t="str">
            <v/>
          </cell>
          <cell r="CR319">
            <v>0</v>
          </cell>
          <cell r="CS319">
            <v>68.75</v>
          </cell>
          <cell r="CT319">
            <v>86</v>
          </cell>
          <cell r="CU319">
            <v>0</v>
          </cell>
          <cell r="CV319">
            <v>0</v>
          </cell>
          <cell r="CW319" t="str">
            <v/>
          </cell>
          <cell r="CX319">
            <v>0</v>
          </cell>
          <cell r="CY319">
            <v>69.25</v>
          </cell>
          <cell r="CZ319">
            <v>75</v>
          </cell>
          <cell r="DA319">
            <v>0</v>
          </cell>
          <cell r="DB319">
            <v>0</v>
          </cell>
          <cell r="DC319" t="str">
            <v/>
          </cell>
          <cell r="DD319">
            <v>0</v>
          </cell>
          <cell r="DE319">
            <v>74</v>
          </cell>
          <cell r="DF319">
            <v>86</v>
          </cell>
          <cell r="DG319">
            <v>0</v>
          </cell>
          <cell r="DH319">
            <v>0</v>
          </cell>
          <cell r="DI319" t="str">
            <v/>
          </cell>
          <cell r="DJ319">
            <v>0</v>
          </cell>
          <cell r="DK319">
            <v>0</v>
          </cell>
          <cell r="DL319">
            <v>71</v>
          </cell>
          <cell r="DM319">
            <v>0</v>
          </cell>
          <cell r="DN319">
            <v>0</v>
          </cell>
          <cell r="DO319" t="str">
            <v/>
          </cell>
          <cell r="DP319">
            <v>0</v>
          </cell>
          <cell r="DQ319">
            <v>66.75</v>
          </cell>
          <cell r="DR319">
            <v>71</v>
          </cell>
          <cell r="DS319">
            <v>0</v>
          </cell>
          <cell r="DT319">
            <v>0</v>
          </cell>
          <cell r="DU319" t="str">
            <v/>
          </cell>
          <cell r="DV319">
            <v>0</v>
          </cell>
          <cell r="DW319">
            <v>76.25</v>
          </cell>
          <cell r="DX319">
            <v>79</v>
          </cell>
          <cell r="DY319">
            <v>0</v>
          </cell>
          <cell r="DZ319">
            <v>0</v>
          </cell>
          <cell r="EA319" t="str">
            <v/>
          </cell>
          <cell r="EB319">
            <v>0</v>
          </cell>
          <cell r="EC319">
            <v>79.5</v>
          </cell>
          <cell r="ED319">
            <v>78</v>
          </cell>
          <cell r="EE319">
            <v>0</v>
          </cell>
          <cell r="EF319">
            <v>0</v>
          </cell>
          <cell r="EG319" t="str">
            <v/>
          </cell>
          <cell r="EH319">
            <v>0</v>
          </cell>
          <cell r="EI319">
            <v>70.5</v>
          </cell>
          <cell r="EJ319">
            <v>74</v>
          </cell>
          <cell r="EK319">
            <v>0</v>
          </cell>
          <cell r="EL319">
            <v>0</v>
          </cell>
          <cell r="EM319" t="str">
            <v/>
          </cell>
          <cell r="EN319">
            <v>0</v>
          </cell>
          <cell r="EO319">
            <v>70.5</v>
          </cell>
          <cell r="EP319">
            <v>74</v>
          </cell>
          <cell r="EQ319">
            <v>0</v>
          </cell>
          <cell r="ER319">
            <v>0</v>
          </cell>
          <cell r="ES319" t="str">
            <v/>
          </cell>
          <cell r="ET319">
            <v>0</v>
          </cell>
          <cell r="EU319">
            <v>70.5</v>
          </cell>
          <cell r="EV319">
            <v>74</v>
          </cell>
          <cell r="EW319">
            <v>0</v>
          </cell>
          <cell r="EX319">
            <v>0</v>
          </cell>
          <cell r="EY319" t="str">
            <v/>
          </cell>
          <cell r="EZ319">
            <v>0</v>
          </cell>
          <cell r="FA319">
            <v>72.25</v>
          </cell>
          <cell r="FB319">
            <v>73</v>
          </cell>
          <cell r="FC319">
            <v>0</v>
          </cell>
          <cell r="FD319">
            <v>0</v>
          </cell>
          <cell r="FE319" t="str">
            <v/>
          </cell>
          <cell r="FF319">
            <v>0</v>
          </cell>
          <cell r="FG319">
            <v>72.25</v>
          </cell>
          <cell r="FH319">
            <v>73</v>
          </cell>
          <cell r="FI319">
            <v>0</v>
          </cell>
          <cell r="FJ319">
            <v>0</v>
          </cell>
          <cell r="FK319" t="str">
            <v/>
          </cell>
          <cell r="FL319">
            <v>0</v>
          </cell>
          <cell r="FM319">
            <v>72.25</v>
          </cell>
          <cell r="FN319">
            <v>73</v>
          </cell>
          <cell r="FO319">
            <v>0</v>
          </cell>
          <cell r="FP319">
            <v>0</v>
          </cell>
          <cell r="FQ319" t="str">
            <v/>
          </cell>
          <cell r="FR319">
            <v>0</v>
          </cell>
          <cell r="FS319">
            <v>72.25</v>
          </cell>
          <cell r="FT319">
            <v>73</v>
          </cell>
          <cell r="FU319">
            <v>0</v>
          </cell>
          <cell r="FV319">
            <v>0</v>
          </cell>
          <cell r="FW319" t="str">
            <v/>
          </cell>
          <cell r="FX319">
            <v>0</v>
          </cell>
          <cell r="FY319">
            <v>72.25</v>
          </cell>
          <cell r="FZ319">
            <v>73</v>
          </cell>
          <cell r="GA319">
            <v>0</v>
          </cell>
          <cell r="GB319">
            <v>0</v>
          </cell>
          <cell r="GC319" t="str">
            <v/>
          </cell>
          <cell r="GD319">
            <v>0</v>
          </cell>
          <cell r="GE319">
            <v>72.25</v>
          </cell>
          <cell r="GF319">
            <v>73</v>
          </cell>
          <cell r="GG319">
            <v>0</v>
          </cell>
          <cell r="GH319">
            <v>0</v>
          </cell>
          <cell r="GI319" t="str">
            <v/>
          </cell>
          <cell r="GJ319">
            <v>0</v>
          </cell>
          <cell r="GK319">
            <v>72.25</v>
          </cell>
          <cell r="GL319">
            <v>73</v>
          </cell>
          <cell r="GM319">
            <v>0</v>
          </cell>
          <cell r="GN319">
            <v>0</v>
          </cell>
          <cell r="GO319" t="str">
            <v/>
          </cell>
          <cell r="GP319">
            <v>0</v>
          </cell>
          <cell r="GQ319">
            <v>72.25</v>
          </cell>
          <cell r="GR319">
            <v>73</v>
          </cell>
          <cell r="GS319">
            <v>0</v>
          </cell>
          <cell r="GT319">
            <v>0</v>
          </cell>
          <cell r="GU319" t="str">
            <v/>
          </cell>
          <cell r="GV319">
            <v>0</v>
          </cell>
          <cell r="GW319">
            <v>67.5</v>
          </cell>
          <cell r="GX319">
            <v>72</v>
          </cell>
          <cell r="GY319">
            <v>0</v>
          </cell>
          <cell r="GZ319">
            <v>0</v>
          </cell>
          <cell r="HA319" t="str">
            <v/>
          </cell>
          <cell r="HB319">
            <v>0</v>
          </cell>
          <cell r="HC319">
            <v>67.25</v>
          </cell>
          <cell r="HD319">
            <v>75</v>
          </cell>
          <cell r="HG319" t="str">
            <v/>
          </cell>
          <cell r="HH319">
            <v>0</v>
          </cell>
          <cell r="HM319" t="str">
            <v/>
          </cell>
          <cell r="HN319" t="str">
            <v/>
          </cell>
          <cell r="HS319">
            <v>0</v>
          </cell>
          <cell r="HT319" t="str">
            <v>PKN</v>
          </cell>
          <cell r="HU319">
            <v>0</v>
          </cell>
          <cell r="HV319" t="str">
            <v>IND</v>
          </cell>
          <cell r="HW319">
            <v>0</v>
          </cell>
          <cell r="HX319" t="str">
            <v>MAT-W</v>
          </cell>
          <cell r="HY319">
            <v>0</v>
          </cell>
          <cell r="HZ319" t="str">
            <v>SEJ-W</v>
          </cell>
          <cell r="IA319">
            <v>0</v>
          </cell>
          <cell r="IB319" t="str">
            <v>IGR-W</v>
          </cell>
          <cell r="IC319">
            <v>0</v>
          </cell>
          <cell r="ID319" t="str">
            <v>SBO</v>
          </cell>
          <cell r="IE319">
            <v>0</v>
          </cell>
          <cell r="IF319" t="str">
            <v>PJO</v>
          </cell>
          <cell r="IG319">
            <v>0</v>
          </cell>
          <cell r="IH319" t="str">
            <v>PRA</v>
          </cell>
          <cell r="II319">
            <v>0</v>
          </cell>
          <cell r="IJ319" t="str">
            <v>JAW</v>
          </cell>
          <cell r="IK319">
            <v>0</v>
          </cell>
          <cell r="IL319" t="str">
            <v>ARB</v>
          </cell>
          <cell r="IM319">
            <v>0</v>
          </cell>
          <cell r="IN319" t="str">
            <v>PKM</v>
          </cell>
          <cell r="IO319">
            <v>0</v>
          </cell>
          <cell r="IP319" t="str">
            <v>IND-P</v>
          </cell>
          <cell r="IQ319">
            <v>0</v>
          </cell>
          <cell r="IR319" t="str">
            <v>IGR-P</v>
          </cell>
          <cell r="IS319">
            <v>0</v>
          </cell>
          <cell r="IT319" t="str">
            <v>JEP-P</v>
          </cell>
          <cell r="IU319">
            <v>0</v>
          </cell>
          <cell r="IV319" t="str">
            <v>ANT-P</v>
          </cell>
          <cell r="IW319">
            <v>0</v>
          </cell>
          <cell r="IX319" t="str">
            <v>GEO-L</v>
          </cell>
          <cell r="IY319">
            <v>0</v>
          </cell>
          <cell r="IZ319" t="str">
            <v/>
          </cell>
          <cell r="JA319">
            <v>0</v>
          </cell>
        </row>
        <row r="320">
          <cell r="Q320" t="str">
            <v/>
          </cell>
          <cell r="AB320" t="str">
            <v/>
          </cell>
          <cell r="AC320">
            <v>16</v>
          </cell>
          <cell r="AI320" t="str">
            <v/>
          </cell>
          <cell r="AJ320">
            <v>0</v>
          </cell>
          <cell r="AK320">
            <v>76</v>
          </cell>
          <cell r="AL320">
            <v>87</v>
          </cell>
          <cell r="AM320">
            <v>0</v>
          </cell>
          <cell r="AN320">
            <v>0</v>
          </cell>
          <cell r="AO320" t="str">
            <v/>
          </cell>
          <cell r="AP320">
            <v>0</v>
          </cell>
          <cell r="AQ320">
            <v>77.25</v>
          </cell>
          <cell r="AR320">
            <v>81</v>
          </cell>
          <cell r="AS320">
            <v>0</v>
          </cell>
          <cell r="AT320">
            <v>0</v>
          </cell>
          <cell r="AU320" t="str">
            <v/>
          </cell>
          <cell r="AV320">
            <v>0</v>
          </cell>
          <cell r="AW320">
            <v>75</v>
          </cell>
          <cell r="AX320">
            <v>78</v>
          </cell>
          <cell r="AY320">
            <v>0</v>
          </cell>
          <cell r="AZ320">
            <v>0</v>
          </cell>
          <cell r="BA320" t="str">
            <v/>
          </cell>
          <cell r="BB320">
            <v>0</v>
          </cell>
          <cell r="BC320">
            <v>78.25</v>
          </cell>
          <cell r="BD320">
            <v>82</v>
          </cell>
          <cell r="BE320">
            <v>0</v>
          </cell>
          <cell r="BF320">
            <v>0</v>
          </cell>
          <cell r="BG320" t="str">
            <v/>
          </cell>
          <cell r="BH320">
            <v>0</v>
          </cell>
          <cell r="BI320">
            <v>72.75</v>
          </cell>
          <cell r="BJ320">
            <v>86</v>
          </cell>
          <cell r="BK320">
            <v>0</v>
          </cell>
          <cell r="BL320">
            <v>0</v>
          </cell>
          <cell r="BM320" t="str">
            <v/>
          </cell>
          <cell r="BN320">
            <v>0</v>
          </cell>
          <cell r="BO320">
            <v>76.75</v>
          </cell>
          <cell r="BP320">
            <v>76</v>
          </cell>
          <cell r="BQ320">
            <v>0</v>
          </cell>
          <cell r="BR320">
            <v>0</v>
          </cell>
          <cell r="BS320" t="str">
            <v/>
          </cell>
          <cell r="BT320">
            <v>0</v>
          </cell>
          <cell r="BU320">
            <v>86</v>
          </cell>
          <cell r="BV320">
            <v>85</v>
          </cell>
          <cell r="BW320">
            <v>0</v>
          </cell>
          <cell r="BX320">
            <v>0</v>
          </cell>
          <cell r="BY320" t="str">
            <v/>
          </cell>
          <cell r="BZ320">
            <v>0</v>
          </cell>
          <cell r="CA320">
            <v>67.25</v>
          </cell>
          <cell r="CB320">
            <v>73</v>
          </cell>
          <cell r="CC320">
            <v>0</v>
          </cell>
          <cell r="CD320">
            <v>0</v>
          </cell>
          <cell r="CE320" t="str">
            <v/>
          </cell>
          <cell r="CF320">
            <v>0</v>
          </cell>
          <cell r="CG320">
            <v>86.75</v>
          </cell>
          <cell r="CH320">
            <v>87</v>
          </cell>
          <cell r="CI320">
            <v>0</v>
          </cell>
          <cell r="CJ320">
            <v>0</v>
          </cell>
          <cell r="CK320" t="str">
            <v/>
          </cell>
          <cell r="CL320">
            <v>0</v>
          </cell>
          <cell r="CM320">
            <v>76.5</v>
          </cell>
          <cell r="CN320">
            <v>75</v>
          </cell>
          <cell r="CO320">
            <v>0</v>
          </cell>
          <cell r="CP320">
            <v>0</v>
          </cell>
          <cell r="CQ320" t="str">
            <v/>
          </cell>
          <cell r="CR320">
            <v>0</v>
          </cell>
          <cell r="CS320">
            <v>82.5</v>
          </cell>
          <cell r="CT320">
            <v>88</v>
          </cell>
          <cell r="CU320">
            <v>0</v>
          </cell>
          <cell r="CV320">
            <v>0</v>
          </cell>
          <cell r="CW320" t="str">
            <v/>
          </cell>
          <cell r="CX320">
            <v>0</v>
          </cell>
          <cell r="CY320">
            <v>67.75</v>
          </cell>
          <cell r="CZ320">
            <v>75</v>
          </cell>
          <cell r="DA320">
            <v>0</v>
          </cell>
          <cell r="DB320">
            <v>0</v>
          </cell>
          <cell r="DC320" t="str">
            <v/>
          </cell>
          <cell r="DD320">
            <v>0</v>
          </cell>
          <cell r="DE320">
            <v>76.75</v>
          </cell>
          <cell r="DF320">
            <v>86</v>
          </cell>
          <cell r="DG320">
            <v>0</v>
          </cell>
          <cell r="DH320">
            <v>0</v>
          </cell>
          <cell r="DI320" t="str">
            <v/>
          </cell>
          <cell r="DJ320">
            <v>0</v>
          </cell>
          <cell r="DK320">
            <v>0</v>
          </cell>
          <cell r="DL320">
            <v>84</v>
          </cell>
          <cell r="DM320">
            <v>0</v>
          </cell>
          <cell r="DN320">
            <v>0</v>
          </cell>
          <cell r="DO320" t="str">
            <v/>
          </cell>
          <cell r="DP320">
            <v>0</v>
          </cell>
          <cell r="DQ320">
            <v>86.75</v>
          </cell>
          <cell r="DR320">
            <v>77</v>
          </cell>
          <cell r="DS320">
            <v>0</v>
          </cell>
          <cell r="DT320">
            <v>0</v>
          </cell>
          <cell r="DU320" t="str">
            <v/>
          </cell>
          <cell r="DV320">
            <v>0</v>
          </cell>
          <cell r="DW320">
            <v>82.25</v>
          </cell>
          <cell r="DX320">
            <v>89</v>
          </cell>
          <cell r="DY320">
            <v>0</v>
          </cell>
          <cell r="DZ320">
            <v>0</v>
          </cell>
          <cell r="EA320" t="str">
            <v/>
          </cell>
          <cell r="EB320">
            <v>0</v>
          </cell>
          <cell r="EC320">
            <v>82.25</v>
          </cell>
          <cell r="ED320">
            <v>83</v>
          </cell>
          <cell r="EE320">
            <v>0</v>
          </cell>
          <cell r="EF320">
            <v>0</v>
          </cell>
          <cell r="EG320" t="str">
            <v/>
          </cell>
          <cell r="EH320">
            <v>0</v>
          </cell>
          <cell r="EI320">
            <v>73.5</v>
          </cell>
          <cell r="EJ320">
            <v>76</v>
          </cell>
          <cell r="EK320">
            <v>0</v>
          </cell>
          <cell r="EL320">
            <v>0</v>
          </cell>
          <cell r="EM320" t="str">
            <v/>
          </cell>
          <cell r="EN320">
            <v>0</v>
          </cell>
          <cell r="EO320">
            <v>73.5</v>
          </cell>
          <cell r="EP320">
            <v>76</v>
          </cell>
          <cell r="EQ320">
            <v>0</v>
          </cell>
          <cell r="ER320">
            <v>0</v>
          </cell>
          <cell r="ES320" t="str">
            <v/>
          </cell>
          <cell r="ET320">
            <v>0</v>
          </cell>
          <cell r="EU320">
            <v>73.5</v>
          </cell>
          <cell r="EV320">
            <v>76</v>
          </cell>
          <cell r="EW320">
            <v>0</v>
          </cell>
          <cell r="EX320">
            <v>0</v>
          </cell>
          <cell r="EY320" t="str">
            <v/>
          </cell>
          <cell r="EZ320">
            <v>0</v>
          </cell>
          <cell r="FA320">
            <v>76.25</v>
          </cell>
          <cell r="FB320">
            <v>79</v>
          </cell>
          <cell r="FC320">
            <v>0</v>
          </cell>
          <cell r="FD320">
            <v>0</v>
          </cell>
          <cell r="FE320" t="str">
            <v/>
          </cell>
          <cell r="FF320">
            <v>0</v>
          </cell>
          <cell r="FG320">
            <v>76.25</v>
          </cell>
          <cell r="FH320">
            <v>79</v>
          </cell>
          <cell r="FI320">
            <v>0</v>
          </cell>
          <cell r="FJ320">
            <v>0</v>
          </cell>
          <cell r="FK320" t="str">
            <v/>
          </cell>
          <cell r="FL320">
            <v>0</v>
          </cell>
          <cell r="FM320">
            <v>76.25</v>
          </cell>
          <cell r="FN320">
            <v>79</v>
          </cell>
          <cell r="FO320">
            <v>0</v>
          </cell>
          <cell r="FP320">
            <v>0</v>
          </cell>
          <cell r="FQ320" t="str">
            <v/>
          </cell>
          <cell r="FR320">
            <v>0</v>
          </cell>
          <cell r="FS320">
            <v>76.25</v>
          </cell>
          <cell r="FT320">
            <v>79</v>
          </cell>
          <cell r="FU320">
            <v>0</v>
          </cell>
          <cell r="FV320">
            <v>0</v>
          </cell>
          <cell r="FW320" t="str">
            <v/>
          </cell>
          <cell r="FX320">
            <v>0</v>
          </cell>
          <cell r="FY320">
            <v>76.25</v>
          </cell>
          <cell r="FZ320">
            <v>79</v>
          </cell>
          <cell r="GA320">
            <v>0</v>
          </cell>
          <cell r="GB320">
            <v>0</v>
          </cell>
          <cell r="GC320" t="str">
            <v/>
          </cell>
          <cell r="GD320">
            <v>0</v>
          </cell>
          <cell r="GE320">
            <v>76.25</v>
          </cell>
          <cell r="GF320">
            <v>79</v>
          </cell>
          <cell r="GG320">
            <v>0</v>
          </cell>
          <cell r="GH320">
            <v>0</v>
          </cell>
          <cell r="GI320" t="str">
            <v/>
          </cell>
          <cell r="GJ320">
            <v>0</v>
          </cell>
          <cell r="GK320">
            <v>76.25</v>
          </cell>
          <cell r="GL320">
            <v>79</v>
          </cell>
          <cell r="GM320">
            <v>0</v>
          </cell>
          <cell r="GN320">
            <v>0</v>
          </cell>
          <cell r="GO320" t="str">
            <v/>
          </cell>
          <cell r="GP320">
            <v>0</v>
          </cell>
          <cell r="GQ320">
            <v>76.25</v>
          </cell>
          <cell r="GR320">
            <v>79</v>
          </cell>
          <cell r="GS320">
            <v>0</v>
          </cell>
          <cell r="GT320">
            <v>0</v>
          </cell>
          <cell r="GU320" t="str">
            <v/>
          </cell>
          <cell r="GV320">
            <v>0</v>
          </cell>
          <cell r="GW320">
            <v>67.5</v>
          </cell>
          <cell r="GX320">
            <v>78</v>
          </cell>
          <cell r="GY320">
            <v>0</v>
          </cell>
          <cell r="GZ320">
            <v>0</v>
          </cell>
          <cell r="HA320" t="str">
            <v/>
          </cell>
          <cell r="HB320">
            <v>0</v>
          </cell>
          <cell r="HC320">
            <v>74</v>
          </cell>
          <cell r="HD320">
            <v>85</v>
          </cell>
          <cell r="HG320" t="str">
            <v/>
          </cell>
          <cell r="HH320">
            <v>0</v>
          </cell>
          <cell r="HM320" t="str">
            <v/>
          </cell>
          <cell r="HN320" t="str">
            <v/>
          </cell>
          <cell r="HS320">
            <v>0</v>
          </cell>
          <cell r="HT320" t="str">
            <v>PKN</v>
          </cell>
          <cell r="HU320">
            <v>0</v>
          </cell>
          <cell r="HV320" t="str">
            <v>IND</v>
          </cell>
          <cell r="HW320">
            <v>0</v>
          </cell>
          <cell r="HX320" t="str">
            <v>MAT-W</v>
          </cell>
          <cell r="HY320">
            <v>0</v>
          </cell>
          <cell r="HZ320" t="str">
            <v>SEJ-W</v>
          </cell>
          <cell r="IA320">
            <v>0</v>
          </cell>
          <cell r="IB320" t="str">
            <v>IGR-W</v>
          </cell>
          <cell r="IC320">
            <v>0</v>
          </cell>
          <cell r="ID320" t="str">
            <v>SBO</v>
          </cell>
          <cell r="IE320">
            <v>0</v>
          </cell>
          <cell r="IF320" t="str">
            <v>PJO</v>
          </cell>
          <cell r="IG320">
            <v>0</v>
          </cell>
          <cell r="IH320" t="str">
            <v>PRA</v>
          </cell>
          <cell r="II320">
            <v>0</v>
          </cell>
          <cell r="IJ320" t="str">
            <v>JAW</v>
          </cell>
          <cell r="IK320">
            <v>0</v>
          </cell>
          <cell r="IL320" t="str">
            <v>ARB</v>
          </cell>
          <cell r="IM320">
            <v>0</v>
          </cell>
          <cell r="IN320" t="str">
            <v>PKM</v>
          </cell>
          <cell r="IO320">
            <v>0</v>
          </cell>
          <cell r="IP320" t="str">
            <v>IND-P</v>
          </cell>
          <cell r="IQ320">
            <v>0</v>
          </cell>
          <cell r="IR320" t="str">
            <v>IGR-P</v>
          </cell>
          <cell r="IS320">
            <v>0</v>
          </cell>
          <cell r="IT320" t="str">
            <v>JEP-P</v>
          </cell>
          <cell r="IU320">
            <v>0</v>
          </cell>
          <cell r="IV320" t="str">
            <v>ANT-P</v>
          </cell>
          <cell r="IW320">
            <v>0</v>
          </cell>
          <cell r="IX320" t="str">
            <v>GEO-L</v>
          </cell>
          <cell r="IY320">
            <v>0</v>
          </cell>
          <cell r="IZ320" t="str">
            <v/>
          </cell>
          <cell r="JA320">
            <v>0</v>
          </cell>
        </row>
        <row r="321">
          <cell r="Q321" t="str">
            <v/>
          </cell>
          <cell r="AB321" t="str">
            <v/>
          </cell>
          <cell r="AC321">
            <v>17</v>
          </cell>
          <cell r="AI321" t="str">
            <v/>
          </cell>
          <cell r="AJ321">
            <v>0</v>
          </cell>
          <cell r="AK321">
            <v>76.5</v>
          </cell>
          <cell r="AL321">
            <v>84</v>
          </cell>
          <cell r="AM321">
            <v>0</v>
          </cell>
          <cell r="AN321">
            <v>0</v>
          </cell>
          <cell r="AO321" t="str">
            <v/>
          </cell>
          <cell r="AP321">
            <v>0</v>
          </cell>
          <cell r="AQ321">
            <v>80</v>
          </cell>
          <cell r="AR321">
            <v>84</v>
          </cell>
          <cell r="AS321">
            <v>0</v>
          </cell>
          <cell r="AT321">
            <v>0</v>
          </cell>
          <cell r="AU321" t="str">
            <v/>
          </cell>
          <cell r="AV321">
            <v>0</v>
          </cell>
          <cell r="AW321">
            <v>73.5</v>
          </cell>
          <cell r="AX321">
            <v>85</v>
          </cell>
          <cell r="AY321">
            <v>0</v>
          </cell>
          <cell r="AZ321">
            <v>0</v>
          </cell>
          <cell r="BA321" t="str">
            <v/>
          </cell>
          <cell r="BB321">
            <v>0</v>
          </cell>
          <cell r="BC321">
            <v>76.5</v>
          </cell>
          <cell r="BD321">
            <v>83</v>
          </cell>
          <cell r="BE321">
            <v>0</v>
          </cell>
          <cell r="BF321">
            <v>0</v>
          </cell>
          <cell r="BG321" t="str">
            <v/>
          </cell>
          <cell r="BH321">
            <v>0</v>
          </cell>
          <cell r="BI321">
            <v>81</v>
          </cell>
          <cell r="BJ321">
            <v>83</v>
          </cell>
          <cell r="BK321">
            <v>0</v>
          </cell>
          <cell r="BL321">
            <v>0</v>
          </cell>
          <cell r="BM321" t="str">
            <v/>
          </cell>
          <cell r="BN321">
            <v>0</v>
          </cell>
          <cell r="BO321">
            <v>75.75</v>
          </cell>
          <cell r="BP321">
            <v>77</v>
          </cell>
          <cell r="BQ321">
            <v>0</v>
          </cell>
          <cell r="BR321">
            <v>0</v>
          </cell>
          <cell r="BS321" t="str">
            <v/>
          </cell>
          <cell r="BT321">
            <v>0</v>
          </cell>
          <cell r="BU321">
            <v>81.5</v>
          </cell>
          <cell r="BV321">
            <v>88</v>
          </cell>
          <cell r="BW321">
            <v>0</v>
          </cell>
          <cell r="BX321">
            <v>0</v>
          </cell>
          <cell r="BY321" t="str">
            <v/>
          </cell>
          <cell r="BZ321">
            <v>0</v>
          </cell>
          <cell r="CA321">
            <v>67.25</v>
          </cell>
          <cell r="CB321">
            <v>72</v>
          </cell>
          <cell r="CC321">
            <v>0</v>
          </cell>
          <cell r="CD321">
            <v>0</v>
          </cell>
          <cell r="CE321" t="str">
            <v/>
          </cell>
          <cell r="CF321">
            <v>0</v>
          </cell>
          <cell r="CG321">
            <v>85</v>
          </cell>
          <cell r="CH321">
            <v>86</v>
          </cell>
          <cell r="CI321">
            <v>0</v>
          </cell>
          <cell r="CJ321">
            <v>0</v>
          </cell>
          <cell r="CK321" t="str">
            <v/>
          </cell>
          <cell r="CL321">
            <v>0</v>
          </cell>
          <cell r="CM321">
            <v>71.5</v>
          </cell>
          <cell r="CN321">
            <v>74</v>
          </cell>
          <cell r="CO321">
            <v>0</v>
          </cell>
          <cell r="CP321">
            <v>0</v>
          </cell>
          <cell r="CQ321" t="str">
            <v/>
          </cell>
          <cell r="CR321">
            <v>0</v>
          </cell>
          <cell r="CS321">
            <v>72.5</v>
          </cell>
          <cell r="CT321">
            <v>86</v>
          </cell>
          <cell r="CU321">
            <v>0</v>
          </cell>
          <cell r="CV321">
            <v>0</v>
          </cell>
          <cell r="CW321" t="str">
            <v/>
          </cell>
          <cell r="CX321">
            <v>0</v>
          </cell>
          <cell r="CY321">
            <v>70.5</v>
          </cell>
          <cell r="CZ321">
            <v>75</v>
          </cell>
          <cell r="DA321">
            <v>0</v>
          </cell>
          <cell r="DB321">
            <v>0</v>
          </cell>
          <cell r="DC321" t="str">
            <v/>
          </cell>
          <cell r="DD321">
            <v>0</v>
          </cell>
          <cell r="DE321">
            <v>80</v>
          </cell>
          <cell r="DF321">
            <v>86</v>
          </cell>
          <cell r="DG321">
            <v>0</v>
          </cell>
          <cell r="DH321">
            <v>0</v>
          </cell>
          <cell r="DI321" t="str">
            <v/>
          </cell>
          <cell r="DJ321">
            <v>0</v>
          </cell>
          <cell r="DK321">
            <v>0</v>
          </cell>
          <cell r="DL321">
            <v>77</v>
          </cell>
          <cell r="DM321">
            <v>0</v>
          </cell>
          <cell r="DN321">
            <v>0</v>
          </cell>
          <cell r="DO321" t="str">
            <v/>
          </cell>
          <cell r="DP321">
            <v>0</v>
          </cell>
          <cell r="DQ321">
            <v>79.75</v>
          </cell>
          <cell r="DR321">
            <v>77</v>
          </cell>
          <cell r="DS321">
            <v>0</v>
          </cell>
          <cell r="DT321">
            <v>0</v>
          </cell>
          <cell r="DU321" t="str">
            <v/>
          </cell>
          <cell r="DV321">
            <v>0</v>
          </cell>
          <cell r="DW321">
            <v>80.5</v>
          </cell>
          <cell r="DX321">
            <v>83</v>
          </cell>
          <cell r="DY321">
            <v>0</v>
          </cell>
          <cell r="DZ321">
            <v>0</v>
          </cell>
          <cell r="EA321" t="str">
            <v/>
          </cell>
          <cell r="EB321">
            <v>0</v>
          </cell>
          <cell r="EC321">
            <v>80.75</v>
          </cell>
          <cell r="ED321">
            <v>82</v>
          </cell>
          <cell r="EE321">
            <v>0</v>
          </cell>
          <cell r="EF321">
            <v>0</v>
          </cell>
          <cell r="EG321" t="str">
            <v/>
          </cell>
          <cell r="EH321">
            <v>0</v>
          </cell>
          <cell r="EI321">
            <v>72</v>
          </cell>
          <cell r="EJ321">
            <v>74</v>
          </cell>
          <cell r="EK321">
            <v>0</v>
          </cell>
          <cell r="EL321">
            <v>0</v>
          </cell>
          <cell r="EM321" t="str">
            <v/>
          </cell>
          <cell r="EN321">
            <v>0</v>
          </cell>
          <cell r="EO321">
            <v>72</v>
          </cell>
          <cell r="EP321">
            <v>74</v>
          </cell>
          <cell r="EQ321">
            <v>0</v>
          </cell>
          <cell r="ER321">
            <v>0</v>
          </cell>
          <cell r="ES321" t="str">
            <v/>
          </cell>
          <cell r="ET321">
            <v>0</v>
          </cell>
          <cell r="EU321">
            <v>72</v>
          </cell>
          <cell r="EV321">
            <v>74</v>
          </cell>
          <cell r="EW321">
            <v>0</v>
          </cell>
          <cell r="EX321">
            <v>0</v>
          </cell>
          <cell r="EY321" t="str">
            <v/>
          </cell>
          <cell r="EZ321">
            <v>0</v>
          </cell>
          <cell r="FA321">
            <v>77.5</v>
          </cell>
          <cell r="FB321">
            <v>78</v>
          </cell>
          <cell r="FC321">
            <v>0</v>
          </cell>
          <cell r="FD321">
            <v>0</v>
          </cell>
          <cell r="FE321" t="str">
            <v/>
          </cell>
          <cell r="FF321">
            <v>0</v>
          </cell>
          <cell r="FG321">
            <v>77.5</v>
          </cell>
          <cell r="FH321">
            <v>78</v>
          </cell>
          <cell r="FI321">
            <v>0</v>
          </cell>
          <cell r="FJ321">
            <v>0</v>
          </cell>
          <cell r="FK321" t="str">
            <v/>
          </cell>
          <cell r="FL321">
            <v>0</v>
          </cell>
          <cell r="FM321">
            <v>77.5</v>
          </cell>
          <cell r="FN321">
            <v>78</v>
          </cell>
          <cell r="FO321">
            <v>0</v>
          </cell>
          <cell r="FP321">
            <v>0</v>
          </cell>
          <cell r="FQ321" t="str">
            <v/>
          </cell>
          <cell r="FR321">
            <v>0</v>
          </cell>
          <cell r="FS321">
            <v>77.5</v>
          </cell>
          <cell r="FT321">
            <v>78</v>
          </cell>
          <cell r="FU321">
            <v>0</v>
          </cell>
          <cell r="FV321">
            <v>0</v>
          </cell>
          <cell r="FW321" t="str">
            <v/>
          </cell>
          <cell r="FX321">
            <v>0</v>
          </cell>
          <cell r="FY321">
            <v>77.5</v>
          </cell>
          <cell r="FZ321">
            <v>78</v>
          </cell>
          <cell r="GA321">
            <v>0</v>
          </cell>
          <cell r="GB321">
            <v>0</v>
          </cell>
          <cell r="GC321" t="str">
            <v/>
          </cell>
          <cell r="GD321">
            <v>0</v>
          </cell>
          <cell r="GE321">
            <v>77.5</v>
          </cell>
          <cell r="GF321">
            <v>78</v>
          </cell>
          <cell r="GG321">
            <v>0</v>
          </cell>
          <cell r="GH321">
            <v>0</v>
          </cell>
          <cell r="GI321" t="str">
            <v/>
          </cell>
          <cell r="GJ321">
            <v>0</v>
          </cell>
          <cell r="GK321">
            <v>77.5</v>
          </cell>
          <cell r="GL321">
            <v>78</v>
          </cell>
          <cell r="GM321">
            <v>0</v>
          </cell>
          <cell r="GN321">
            <v>0</v>
          </cell>
          <cell r="GO321" t="str">
            <v/>
          </cell>
          <cell r="GP321">
            <v>0</v>
          </cell>
          <cell r="GQ321">
            <v>77.5</v>
          </cell>
          <cell r="GR321">
            <v>78</v>
          </cell>
          <cell r="GS321">
            <v>0</v>
          </cell>
          <cell r="GT321">
            <v>0</v>
          </cell>
          <cell r="GU321" t="str">
            <v/>
          </cell>
          <cell r="GV321">
            <v>0</v>
          </cell>
          <cell r="GW321">
            <v>71.25</v>
          </cell>
          <cell r="GX321">
            <v>78</v>
          </cell>
          <cell r="GY321">
            <v>0</v>
          </cell>
          <cell r="GZ321">
            <v>0</v>
          </cell>
          <cell r="HA321" t="str">
            <v/>
          </cell>
          <cell r="HB321">
            <v>0</v>
          </cell>
          <cell r="HC321">
            <v>75.5</v>
          </cell>
          <cell r="HD321">
            <v>84</v>
          </cell>
          <cell r="HG321" t="str">
            <v/>
          </cell>
          <cell r="HH321">
            <v>0</v>
          </cell>
          <cell r="HM321" t="str">
            <v/>
          </cell>
          <cell r="HN321" t="str">
            <v/>
          </cell>
          <cell r="HS321">
            <v>0</v>
          </cell>
          <cell r="HT321" t="str">
            <v>PKN</v>
          </cell>
          <cell r="HU321">
            <v>0</v>
          </cell>
          <cell r="HV321" t="str">
            <v>IND</v>
          </cell>
          <cell r="HW321">
            <v>0</v>
          </cell>
          <cell r="HX321" t="str">
            <v>MAT-W</v>
          </cell>
          <cell r="HY321">
            <v>0</v>
          </cell>
          <cell r="HZ321" t="str">
            <v>SEJ-W</v>
          </cell>
          <cell r="IA321">
            <v>0</v>
          </cell>
          <cell r="IB321" t="str">
            <v>IGR-W</v>
          </cell>
          <cell r="IC321">
            <v>0</v>
          </cell>
          <cell r="ID321" t="str">
            <v>SBO</v>
          </cell>
          <cell r="IE321">
            <v>0</v>
          </cell>
          <cell r="IF321" t="str">
            <v>PJO</v>
          </cell>
          <cell r="IG321">
            <v>0</v>
          </cell>
          <cell r="IH321" t="str">
            <v>PRA</v>
          </cell>
          <cell r="II321">
            <v>0</v>
          </cell>
          <cell r="IJ321" t="str">
            <v>JAW</v>
          </cell>
          <cell r="IK321">
            <v>0</v>
          </cell>
          <cell r="IL321" t="str">
            <v>ARB</v>
          </cell>
          <cell r="IM321">
            <v>0</v>
          </cell>
          <cell r="IN321" t="str">
            <v>PKM</v>
          </cell>
          <cell r="IO321">
            <v>0</v>
          </cell>
          <cell r="IP321" t="str">
            <v>IND-P</v>
          </cell>
          <cell r="IQ321">
            <v>0</v>
          </cell>
          <cell r="IR321" t="str">
            <v>IGR-P</v>
          </cell>
          <cell r="IS321">
            <v>0</v>
          </cell>
          <cell r="IT321" t="str">
            <v>JEP-P</v>
          </cell>
          <cell r="IU321">
            <v>0</v>
          </cell>
          <cell r="IV321" t="str">
            <v>ANT-P</v>
          </cell>
          <cell r="IW321">
            <v>0</v>
          </cell>
          <cell r="IX321" t="str">
            <v>GEO-L</v>
          </cell>
          <cell r="IY321">
            <v>0</v>
          </cell>
          <cell r="IZ321" t="str">
            <v/>
          </cell>
          <cell r="JA321">
            <v>0</v>
          </cell>
        </row>
        <row r="322">
          <cell r="Q322" t="str">
            <v/>
          </cell>
          <cell r="AB322" t="str">
            <v/>
          </cell>
          <cell r="AC322">
            <v>18</v>
          </cell>
          <cell r="AI322" t="str">
            <v/>
          </cell>
          <cell r="AJ322">
            <v>0</v>
          </cell>
          <cell r="AK322">
            <v>83.5</v>
          </cell>
          <cell r="AL322">
            <v>89</v>
          </cell>
          <cell r="AM322">
            <v>0</v>
          </cell>
          <cell r="AN322">
            <v>0</v>
          </cell>
          <cell r="AO322" t="str">
            <v/>
          </cell>
          <cell r="AP322">
            <v>0</v>
          </cell>
          <cell r="AQ322">
            <v>77</v>
          </cell>
          <cell r="AR322">
            <v>81</v>
          </cell>
          <cell r="AS322">
            <v>0</v>
          </cell>
          <cell r="AT322">
            <v>0</v>
          </cell>
          <cell r="AU322" t="str">
            <v/>
          </cell>
          <cell r="AV322">
            <v>0</v>
          </cell>
          <cell r="AW322">
            <v>77.75</v>
          </cell>
          <cell r="AX322">
            <v>77</v>
          </cell>
          <cell r="AY322">
            <v>0</v>
          </cell>
          <cell r="AZ322">
            <v>0</v>
          </cell>
          <cell r="BA322" t="str">
            <v/>
          </cell>
          <cell r="BB322">
            <v>0</v>
          </cell>
          <cell r="BC322">
            <v>81.25</v>
          </cell>
          <cell r="BD322">
            <v>79</v>
          </cell>
          <cell r="BE322">
            <v>0</v>
          </cell>
          <cell r="BF322">
            <v>0</v>
          </cell>
          <cell r="BG322" t="str">
            <v/>
          </cell>
          <cell r="BH322">
            <v>0</v>
          </cell>
          <cell r="BI322">
            <v>75</v>
          </cell>
          <cell r="BJ322">
            <v>81</v>
          </cell>
          <cell r="BK322">
            <v>0</v>
          </cell>
          <cell r="BL322">
            <v>0</v>
          </cell>
          <cell r="BM322" t="str">
            <v/>
          </cell>
          <cell r="BN322">
            <v>0</v>
          </cell>
          <cell r="BO322">
            <v>76.25</v>
          </cell>
          <cell r="BP322">
            <v>75</v>
          </cell>
          <cell r="BQ322">
            <v>0</v>
          </cell>
          <cell r="BR322">
            <v>0</v>
          </cell>
          <cell r="BS322" t="str">
            <v/>
          </cell>
          <cell r="BT322">
            <v>0</v>
          </cell>
          <cell r="BU322">
            <v>84.5</v>
          </cell>
          <cell r="BV322">
            <v>85</v>
          </cell>
          <cell r="BW322">
            <v>0</v>
          </cell>
          <cell r="BX322">
            <v>0</v>
          </cell>
          <cell r="BY322" t="str">
            <v/>
          </cell>
          <cell r="BZ322">
            <v>0</v>
          </cell>
          <cell r="CA322">
            <v>67.25</v>
          </cell>
          <cell r="CB322">
            <v>71</v>
          </cell>
          <cell r="CC322">
            <v>0</v>
          </cell>
          <cell r="CD322">
            <v>0</v>
          </cell>
          <cell r="CE322" t="str">
            <v/>
          </cell>
          <cell r="CF322">
            <v>0</v>
          </cell>
          <cell r="CG322">
            <v>85</v>
          </cell>
          <cell r="CH322">
            <v>86</v>
          </cell>
          <cell r="CI322">
            <v>0</v>
          </cell>
          <cell r="CJ322">
            <v>0</v>
          </cell>
          <cell r="CK322" t="str">
            <v/>
          </cell>
          <cell r="CL322">
            <v>0</v>
          </cell>
          <cell r="CM322">
            <v>71.5</v>
          </cell>
          <cell r="CN322">
            <v>73</v>
          </cell>
          <cell r="CO322">
            <v>0</v>
          </cell>
          <cell r="CP322">
            <v>0</v>
          </cell>
          <cell r="CQ322" t="str">
            <v/>
          </cell>
          <cell r="CR322">
            <v>0</v>
          </cell>
          <cell r="CS322">
            <v>66.75</v>
          </cell>
          <cell r="CT322">
            <v>85</v>
          </cell>
          <cell r="CU322">
            <v>0</v>
          </cell>
          <cell r="CV322">
            <v>0</v>
          </cell>
          <cell r="CW322" t="str">
            <v/>
          </cell>
          <cell r="CX322">
            <v>0</v>
          </cell>
          <cell r="CY322">
            <v>69</v>
          </cell>
          <cell r="CZ322">
            <v>75</v>
          </cell>
          <cell r="DA322">
            <v>0</v>
          </cell>
          <cell r="DB322">
            <v>0</v>
          </cell>
          <cell r="DC322" t="str">
            <v/>
          </cell>
          <cell r="DD322">
            <v>0</v>
          </cell>
          <cell r="DE322">
            <v>71.5</v>
          </cell>
          <cell r="DF322">
            <v>85</v>
          </cell>
          <cell r="DG322">
            <v>0</v>
          </cell>
          <cell r="DH322">
            <v>0</v>
          </cell>
          <cell r="DI322" t="str">
            <v/>
          </cell>
          <cell r="DJ322">
            <v>0</v>
          </cell>
          <cell r="DK322">
            <v>0</v>
          </cell>
          <cell r="DL322">
            <v>76</v>
          </cell>
          <cell r="DM322">
            <v>0</v>
          </cell>
          <cell r="DN322">
            <v>0</v>
          </cell>
          <cell r="DO322" t="str">
            <v/>
          </cell>
          <cell r="DP322">
            <v>0</v>
          </cell>
          <cell r="DQ322">
            <v>78.75</v>
          </cell>
          <cell r="DR322">
            <v>75</v>
          </cell>
          <cell r="DS322">
            <v>0</v>
          </cell>
          <cell r="DT322">
            <v>0</v>
          </cell>
          <cell r="DU322" t="str">
            <v/>
          </cell>
          <cell r="DV322">
            <v>0</v>
          </cell>
          <cell r="DW322">
            <v>82.75</v>
          </cell>
          <cell r="DX322">
            <v>82</v>
          </cell>
          <cell r="DY322">
            <v>0</v>
          </cell>
          <cell r="DZ322">
            <v>0</v>
          </cell>
          <cell r="EA322" t="str">
            <v/>
          </cell>
          <cell r="EB322">
            <v>0</v>
          </cell>
          <cell r="EC322">
            <v>79.75</v>
          </cell>
          <cell r="ED322">
            <v>80</v>
          </cell>
          <cell r="EE322">
            <v>0</v>
          </cell>
          <cell r="EF322">
            <v>0</v>
          </cell>
          <cell r="EG322" t="str">
            <v/>
          </cell>
          <cell r="EH322">
            <v>0</v>
          </cell>
          <cell r="EI322">
            <v>71.25</v>
          </cell>
          <cell r="EJ322">
            <v>73</v>
          </cell>
          <cell r="EK322">
            <v>0</v>
          </cell>
          <cell r="EL322">
            <v>0</v>
          </cell>
          <cell r="EM322" t="str">
            <v/>
          </cell>
          <cell r="EN322">
            <v>0</v>
          </cell>
          <cell r="EO322">
            <v>71.25</v>
          </cell>
          <cell r="EP322">
            <v>73</v>
          </cell>
          <cell r="EQ322">
            <v>0</v>
          </cell>
          <cell r="ER322">
            <v>0</v>
          </cell>
          <cell r="ES322" t="str">
            <v/>
          </cell>
          <cell r="ET322">
            <v>0</v>
          </cell>
          <cell r="EU322">
            <v>71.25</v>
          </cell>
          <cell r="EV322">
            <v>73</v>
          </cell>
          <cell r="EW322">
            <v>0</v>
          </cell>
          <cell r="EX322">
            <v>0</v>
          </cell>
          <cell r="EY322" t="str">
            <v/>
          </cell>
          <cell r="EZ322">
            <v>0</v>
          </cell>
          <cell r="FA322">
            <v>75.5</v>
          </cell>
          <cell r="FB322">
            <v>78</v>
          </cell>
          <cell r="FC322">
            <v>0</v>
          </cell>
          <cell r="FD322">
            <v>0</v>
          </cell>
          <cell r="FE322" t="str">
            <v/>
          </cell>
          <cell r="FF322">
            <v>0</v>
          </cell>
          <cell r="FG322">
            <v>75.5</v>
          </cell>
          <cell r="FH322">
            <v>78</v>
          </cell>
          <cell r="FI322">
            <v>0</v>
          </cell>
          <cell r="FJ322">
            <v>0</v>
          </cell>
          <cell r="FK322" t="str">
            <v/>
          </cell>
          <cell r="FL322">
            <v>0</v>
          </cell>
          <cell r="FM322">
            <v>75.5</v>
          </cell>
          <cell r="FN322">
            <v>78</v>
          </cell>
          <cell r="FO322">
            <v>0</v>
          </cell>
          <cell r="FP322">
            <v>0</v>
          </cell>
          <cell r="FQ322" t="str">
            <v/>
          </cell>
          <cell r="FR322">
            <v>0</v>
          </cell>
          <cell r="FS322">
            <v>75.5</v>
          </cell>
          <cell r="FT322">
            <v>78</v>
          </cell>
          <cell r="FU322">
            <v>0</v>
          </cell>
          <cell r="FV322">
            <v>0</v>
          </cell>
          <cell r="FW322" t="str">
            <v/>
          </cell>
          <cell r="FX322">
            <v>0</v>
          </cell>
          <cell r="FY322">
            <v>75.5</v>
          </cell>
          <cell r="FZ322">
            <v>78</v>
          </cell>
          <cell r="GA322">
            <v>0</v>
          </cell>
          <cell r="GB322">
            <v>0</v>
          </cell>
          <cell r="GC322" t="str">
            <v/>
          </cell>
          <cell r="GD322">
            <v>0</v>
          </cell>
          <cell r="GE322">
            <v>75.5</v>
          </cell>
          <cell r="GF322">
            <v>78</v>
          </cell>
          <cell r="GG322">
            <v>0</v>
          </cell>
          <cell r="GH322">
            <v>0</v>
          </cell>
          <cell r="GI322" t="str">
            <v/>
          </cell>
          <cell r="GJ322">
            <v>0</v>
          </cell>
          <cell r="GK322">
            <v>75.5</v>
          </cell>
          <cell r="GL322">
            <v>78</v>
          </cell>
          <cell r="GM322">
            <v>0</v>
          </cell>
          <cell r="GN322">
            <v>0</v>
          </cell>
          <cell r="GO322" t="str">
            <v/>
          </cell>
          <cell r="GP322">
            <v>0</v>
          </cell>
          <cell r="GQ322">
            <v>75.5</v>
          </cell>
          <cell r="GR322">
            <v>78</v>
          </cell>
          <cell r="GS322">
            <v>0</v>
          </cell>
          <cell r="GT322">
            <v>0</v>
          </cell>
          <cell r="GU322" t="str">
            <v/>
          </cell>
          <cell r="GV322">
            <v>0</v>
          </cell>
          <cell r="GW322">
            <v>71.5</v>
          </cell>
          <cell r="GX322">
            <v>75</v>
          </cell>
          <cell r="GY322">
            <v>0</v>
          </cell>
          <cell r="GZ322">
            <v>0</v>
          </cell>
          <cell r="HA322" t="str">
            <v/>
          </cell>
          <cell r="HB322">
            <v>0</v>
          </cell>
          <cell r="HC322">
            <v>67</v>
          </cell>
          <cell r="HD322">
            <v>84</v>
          </cell>
          <cell r="HG322" t="str">
            <v/>
          </cell>
          <cell r="HH322">
            <v>0</v>
          </cell>
          <cell r="HM322" t="str">
            <v/>
          </cell>
          <cell r="HN322" t="str">
            <v/>
          </cell>
          <cell r="HS322">
            <v>0</v>
          </cell>
          <cell r="HT322" t="str">
            <v>PKN</v>
          </cell>
          <cell r="HU322">
            <v>0</v>
          </cell>
          <cell r="HV322" t="str">
            <v>IND</v>
          </cell>
          <cell r="HW322">
            <v>0</v>
          </cell>
          <cell r="HX322" t="str">
            <v>MAT-W</v>
          </cell>
          <cell r="HY322">
            <v>0</v>
          </cell>
          <cell r="HZ322" t="str">
            <v>SEJ-W</v>
          </cell>
          <cell r="IA322">
            <v>0</v>
          </cell>
          <cell r="IB322" t="str">
            <v>IGR-W</v>
          </cell>
          <cell r="IC322">
            <v>0</v>
          </cell>
          <cell r="ID322" t="str">
            <v>SBO</v>
          </cell>
          <cell r="IE322">
            <v>0</v>
          </cell>
          <cell r="IF322" t="str">
            <v>PJO</v>
          </cell>
          <cell r="IG322">
            <v>0</v>
          </cell>
          <cell r="IH322" t="str">
            <v>PRA</v>
          </cell>
          <cell r="II322">
            <v>0</v>
          </cell>
          <cell r="IJ322" t="str">
            <v>JAW</v>
          </cell>
          <cell r="IK322">
            <v>0</v>
          </cell>
          <cell r="IL322" t="str">
            <v>ARB</v>
          </cell>
          <cell r="IM322">
            <v>0</v>
          </cell>
          <cell r="IN322" t="str">
            <v>PKM</v>
          </cell>
          <cell r="IO322">
            <v>0</v>
          </cell>
          <cell r="IP322" t="str">
            <v>IND-P</v>
          </cell>
          <cell r="IQ322">
            <v>0</v>
          </cell>
          <cell r="IR322" t="str">
            <v>IGR-P</v>
          </cell>
          <cell r="IS322">
            <v>0</v>
          </cell>
          <cell r="IT322" t="str">
            <v>JEP-P</v>
          </cell>
          <cell r="IU322">
            <v>0</v>
          </cell>
          <cell r="IV322" t="str">
            <v>ANT-P</v>
          </cell>
          <cell r="IW322">
            <v>0</v>
          </cell>
          <cell r="IX322" t="str">
            <v>GEO-L</v>
          </cell>
          <cell r="IY322">
            <v>0</v>
          </cell>
          <cell r="IZ322" t="str">
            <v/>
          </cell>
          <cell r="JA322">
            <v>0</v>
          </cell>
        </row>
        <row r="323">
          <cell r="Q323" t="str">
            <v/>
          </cell>
          <cell r="AB323" t="str">
            <v/>
          </cell>
          <cell r="AC323">
            <v>1</v>
          </cell>
          <cell r="AI323" t="str">
            <v/>
          </cell>
          <cell r="AJ323">
            <v>0</v>
          </cell>
          <cell r="AK323">
            <v>76</v>
          </cell>
          <cell r="AL323">
            <v>83</v>
          </cell>
          <cell r="AM323">
            <v>0</v>
          </cell>
          <cell r="AN323">
            <v>0</v>
          </cell>
          <cell r="AO323" t="str">
            <v/>
          </cell>
          <cell r="AP323">
            <v>0</v>
          </cell>
          <cell r="AQ323">
            <v>80</v>
          </cell>
          <cell r="AR323">
            <v>81</v>
          </cell>
          <cell r="AS323">
            <v>0</v>
          </cell>
          <cell r="AT323">
            <v>0</v>
          </cell>
          <cell r="AU323" t="str">
            <v/>
          </cell>
          <cell r="AV323">
            <v>0</v>
          </cell>
          <cell r="AW323">
            <v>76.25</v>
          </cell>
          <cell r="AX323">
            <v>74</v>
          </cell>
          <cell r="AY323">
            <v>0</v>
          </cell>
          <cell r="AZ323">
            <v>0</v>
          </cell>
          <cell r="BA323" t="str">
            <v/>
          </cell>
          <cell r="BB323">
            <v>0</v>
          </cell>
          <cell r="BC323">
            <v>81.25</v>
          </cell>
          <cell r="BD323">
            <v>79</v>
          </cell>
          <cell r="BE323">
            <v>0</v>
          </cell>
          <cell r="BF323">
            <v>0</v>
          </cell>
          <cell r="BG323" t="str">
            <v/>
          </cell>
          <cell r="BH323">
            <v>0</v>
          </cell>
          <cell r="BI323">
            <v>73.5</v>
          </cell>
          <cell r="BJ323">
            <v>81</v>
          </cell>
          <cell r="BK323">
            <v>0</v>
          </cell>
          <cell r="BL323">
            <v>0</v>
          </cell>
          <cell r="BM323" t="str">
            <v/>
          </cell>
          <cell r="BN323">
            <v>0</v>
          </cell>
          <cell r="BO323">
            <v>77</v>
          </cell>
          <cell r="BP323">
            <v>79</v>
          </cell>
          <cell r="BQ323">
            <v>0</v>
          </cell>
          <cell r="BR323">
            <v>0</v>
          </cell>
          <cell r="BS323" t="str">
            <v/>
          </cell>
          <cell r="BT323">
            <v>0</v>
          </cell>
          <cell r="BU323">
            <v>85</v>
          </cell>
          <cell r="BV323">
            <v>87</v>
          </cell>
          <cell r="BW323">
            <v>0</v>
          </cell>
          <cell r="BX323">
            <v>0</v>
          </cell>
          <cell r="BY323" t="str">
            <v/>
          </cell>
          <cell r="BZ323">
            <v>0</v>
          </cell>
          <cell r="CA323">
            <v>67</v>
          </cell>
          <cell r="CB323">
            <v>72</v>
          </cell>
          <cell r="CC323">
            <v>0</v>
          </cell>
          <cell r="CD323">
            <v>0</v>
          </cell>
          <cell r="CE323" t="str">
            <v/>
          </cell>
          <cell r="CF323">
            <v>0</v>
          </cell>
          <cell r="CG323">
            <v>87</v>
          </cell>
          <cell r="CH323">
            <v>83</v>
          </cell>
          <cell r="CI323">
            <v>0</v>
          </cell>
          <cell r="CJ323">
            <v>0</v>
          </cell>
          <cell r="CK323" t="str">
            <v/>
          </cell>
          <cell r="CL323">
            <v>0</v>
          </cell>
          <cell r="CM323">
            <v>71.5</v>
          </cell>
          <cell r="CN323">
            <v>75</v>
          </cell>
          <cell r="CO323">
            <v>0</v>
          </cell>
          <cell r="CP323">
            <v>0</v>
          </cell>
          <cell r="CQ323" t="str">
            <v/>
          </cell>
          <cell r="CR323">
            <v>0</v>
          </cell>
          <cell r="CS323">
            <v>72.75</v>
          </cell>
          <cell r="CT323">
            <v>78</v>
          </cell>
          <cell r="CU323">
            <v>0</v>
          </cell>
          <cell r="CV323">
            <v>0</v>
          </cell>
          <cell r="CW323" t="str">
            <v/>
          </cell>
          <cell r="CX323">
            <v>0</v>
          </cell>
          <cell r="CY323">
            <v>69.25</v>
          </cell>
          <cell r="CZ323">
            <v>75</v>
          </cell>
          <cell r="DA323">
            <v>0</v>
          </cell>
          <cell r="DB323">
            <v>0</v>
          </cell>
          <cell r="DC323" t="str">
            <v/>
          </cell>
          <cell r="DD323">
            <v>0</v>
          </cell>
          <cell r="DE323">
            <v>76.25</v>
          </cell>
          <cell r="DF323">
            <v>85</v>
          </cell>
          <cell r="DG323">
            <v>0</v>
          </cell>
          <cell r="DH323">
            <v>0</v>
          </cell>
          <cell r="DI323" t="str">
            <v/>
          </cell>
          <cell r="DJ323">
            <v>0</v>
          </cell>
          <cell r="DK323">
            <v>0</v>
          </cell>
          <cell r="DL323">
            <v>74</v>
          </cell>
          <cell r="DM323">
            <v>0</v>
          </cell>
          <cell r="DN323">
            <v>0</v>
          </cell>
          <cell r="DO323" t="str">
            <v/>
          </cell>
          <cell r="DP323">
            <v>0</v>
          </cell>
          <cell r="DQ323">
            <v>83</v>
          </cell>
          <cell r="DR323">
            <v>72</v>
          </cell>
          <cell r="DS323">
            <v>0</v>
          </cell>
          <cell r="DT323">
            <v>0</v>
          </cell>
          <cell r="DU323" t="str">
            <v/>
          </cell>
          <cell r="DV323">
            <v>0</v>
          </cell>
          <cell r="DW323">
            <v>84.5</v>
          </cell>
          <cell r="DX323">
            <v>82</v>
          </cell>
          <cell r="DY323">
            <v>0</v>
          </cell>
          <cell r="DZ323">
            <v>0</v>
          </cell>
          <cell r="EA323" t="str">
            <v/>
          </cell>
          <cell r="EB323">
            <v>0</v>
          </cell>
          <cell r="EC323">
            <v>84.25</v>
          </cell>
          <cell r="ED323">
            <v>80</v>
          </cell>
          <cell r="EE323">
            <v>0</v>
          </cell>
          <cell r="EF323">
            <v>0</v>
          </cell>
          <cell r="EG323" t="str">
            <v/>
          </cell>
          <cell r="EH323">
            <v>0</v>
          </cell>
          <cell r="EI323">
            <v>76</v>
          </cell>
          <cell r="EJ323">
            <v>73</v>
          </cell>
          <cell r="EK323">
            <v>0</v>
          </cell>
          <cell r="EL323">
            <v>0</v>
          </cell>
          <cell r="EM323" t="str">
            <v/>
          </cell>
          <cell r="EN323">
            <v>0</v>
          </cell>
          <cell r="EO323">
            <v>76</v>
          </cell>
          <cell r="EP323">
            <v>73</v>
          </cell>
          <cell r="EQ323">
            <v>0</v>
          </cell>
          <cell r="ER323">
            <v>0</v>
          </cell>
          <cell r="ES323" t="str">
            <v/>
          </cell>
          <cell r="ET323">
            <v>0</v>
          </cell>
          <cell r="EU323">
            <v>76</v>
          </cell>
          <cell r="EV323">
            <v>73</v>
          </cell>
          <cell r="EW323">
            <v>0</v>
          </cell>
          <cell r="EX323">
            <v>0</v>
          </cell>
          <cell r="EY323" t="str">
            <v/>
          </cell>
          <cell r="EZ323">
            <v>0</v>
          </cell>
          <cell r="FA323">
            <v>86.75</v>
          </cell>
          <cell r="FB323">
            <v>87</v>
          </cell>
          <cell r="FC323">
            <v>0</v>
          </cell>
          <cell r="FD323">
            <v>0</v>
          </cell>
          <cell r="FE323" t="str">
            <v/>
          </cell>
          <cell r="FF323">
            <v>0</v>
          </cell>
          <cell r="FG323">
            <v>86.75</v>
          </cell>
          <cell r="FH323">
            <v>87</v>
          </cell>
          <cell r="FI323">
            <v>0</v>
          </cell>
          <cell r="FJ323">
            <v>0</v>
          </cell>
          <cell r="FK323" t="str">
            <v/>
          </cell>
          <cell r="FL323">
            <v>0</v>
          </cell>
          <cell r="FM323">
            <v>86.75</v>
          </cell>
          <cell r="FN323">
            <v>87</v>
          </cell>
          <cell r="FO323">
            <v>0</v>
          </cell>
          <cell r="FP323">
            <v>0</v>
          </cell>
          <cell r="FQ323" t="str">
            <v/>
          </cell>
          <cell r="FR323">
            <v>0</v>
          </cell>
          <cell r="FS323">
            <v>86.75</v>
          </cell>
          <cell r="FT323">
            <v>87</v>
          </cell>
          <cell r="FU323">
            <v>0</v>
          </cell>
          <cell r="FV323">
            <v>0</v>
          </cell>
          <cell r="FW323" t="str">
            <v/>
          </cell>
          <cell r="FX323">
            <v>0</v>
          </cell>
          <cell r="FY323">
            <v>86.75</v>
          </cell>
          <cell r="FZ323">
            <v>87</v>
          </cell>
          <cell r="GA323">
            <v>0</v>
          </cell>
          <cell r="GB323">
            <v>0</v>
          </cell>
          <cell r="GC323" t="str">
            <v/>
          </cell>
          <cell r="GD323">
            <v>0</v>
          </cell>
          <cell r="GE323">
            <v>86.75</v>
          </cell>
          <cell r="GF323">
            <v>87</v>
          </cell>
          <cell r="GG323">
            <v>0</v>
          </cell>
          <cell r="GH323">
            <v>0</v>
          </cell>
          <cell r="GI323" t="str">
            <v/>
          </cell>
          <cell r="GJ323">
            <v>0</v>
          </cell>
          <cell r="GK323">
            <v>86.75</v>
          </cell>
          <cell r="GL323">
            <v>87</v>
          </cell>
          <cell r="GM323">
            <v>0</v>
          </cell>
          <cell r="GN323">
            <v>0</v>
          </cell>
          <cell r="GO323" t="str">
            <v/>
          </cell>
          <cell r="GP323">
            <v>0</v>
          </cell>
          <cell r="GQ323">
            <v>86.75</v>
          </cell>
          <cell r="GR323">
            <v>87</v>
          </cell>
          <cell r="GS323">
            <v>0</v>
          </cell>
          <cell r="GT323">
            <v>0</v>
          </cell>
          <cell r="GU323" t="str">
            <v/>
          </cell>
          <cell r="GV323">
            <v>0</v>
          </cell>
          <cell r="GW323">
            <v>72</v>
          </cell>
          <cell r="GX323">
            <v>77</v>
          </cell>
          <cell r="GY323">
            <v>0</v>
          </cell>
          <cell r="GZ323">
            <v>0</v>
          </cell>
          <cell r="HA323" t="str">
            <v/>
          </cell>
          <cell r="HB323">
            <v>0</v>
          </cell>
          <cell r="HC323">
            <v>76</v>
          </cell>
          <cell r="HD323">
            <v>83</v>
          </cell>
          <cell r="HG323" t="str">
            <v/>
          </cell>
          <cell r="HH323">
            <v>0</v>
          </cell>
          <cell r="HM323" t="str">
            <v/>
          </cell>
          <cell r="HN323" t="str">
            <v/>
          </cell>
          <cell r="HS323">
            <v>0</v>
          </cell>
          <cell r="HT323" t="str">
            <v>PKN</v>
          </cell>
          <cell r="HU323">
            <v>0</v>
          </cell>
          <cell r="HV323" t="str">
            <v>IND</v>
          </cell>
          <cell r="HW323">
            <v>0</v>
          </cell>
          <cell r="HX323" t="str">
            <v>MAT-W</v>
          </cell>
          <cell r="HY323">
            <v>0</v>
          </cell>
          <cell r="HZ323" t="str">
            <v>SEJ-W</v>
          </cell>
          <cell r="IA323">
            <v>0</v>
          </cell>
          <cell r="IB323" t="str">
            <v>IGR-W</v>
          </cell>
          <cell r="IC323">
            <v>0</v>
          </cell>
          <cell r="ID323" t="str">
            <v>SBO</v>
          </cell>
          <cell r="IE323">
            <v>0</v>
          </cell>
          <cell r="IF323" t="str">
            <v>PJO</v>
          </cell>
          <cell r="IG323">
            <v>0</v>
          </cell>
          <cell r="IH323" t="str">
            <v>PRA</v>
          </cell>
          <cell r="II323">
            <v>0</v>
          </cell>
          <cell r="IJ323" t="str">
            <v>JAW</v>
          </cell>
          <cell r="IK323">
            <v>0</v>
          </cell>
          <cell r="IL323" t="str">
            <v>ARB</v>
          </cell>
          <cell r="IM323">
            <v>0</v>
          </cell>
          <cell r="IN323" t="str">
            <v>PKM</v>
          </cell>
          <cell r="IO323">
            <v>0</v>
          </cell>
          <cell r="IP323" t="str">
            <v>IND-P</v>
          </cell>
          <cell r="IQ323">
            <v>0</v>
          </cell>
          <cell r="IR323" t="str">
            <v>IGR-P</v>
          </cell>
          <cell r="IS323">
            <v>0</v>
          </cell>
          <cell r="IT323" t="str">
            <v>JEP-P</v>
          </cell>
          <cell r="IU323">
            <v>0</v>
          </cell>
          <cell r="IV323" t="str">
            <v>ANT-P</v>
          </cell>
          <cell r="IW323">
            <v>0</v>
          </cell>
          <cell r="IX323" t="str">
            <v>GEO-L</v>
          </cell>
          <cell r="IY323">
            <v>0</v>
          </cell>
          <cell r="IZ323" t="str">
            <v/>
          </cell>
          <cell r="JA323">
            <v>0</v>
          </cell>
        </row>
        <row r="324">
          <cell r="Q324" t="str">
            <v/>
          </cell>
          <cell r="AB324" t="str">
            <v/>
          </cell>
          <cell r="AC324">
            <v>2</v>
          </cell>
          <cell r="AI324" t="str">
            <v/>
          </cell>
          <cell r="AJ324">
            <v>0</v>
          </cell>
          <cell r="AK324">
            <v>76.5</v>
          </cell>
          <cell r="AL324">
            <v>77</v>
          </cell>
          <cell r="AM324">
            <v>0</v>
          </cell>
          <cell r="AN324">
            <v>0</v>
          </cell>
          <cell r="AO324" t="str">
            <v/>
          </cell>
          <cell r="AP324">
            <v>0</v>
          </cell>
          <cell r="AQ324">
            <v>76.75</v>
          </cell>
          <cell r="AR324">
            <v>75</v>
          </cell>
          <cell r="AS324">
            <v>0</v>
          </cell>
          <cell r="AT324">
            <v>0</v>
          </cell>
          <cell r="AU324" t="str">
            <v/>
          </cell>
          <cell r="AV324">
            <v>0</v>
          </cell>
          <cell r="AW324">
            <v>75.75</v>
          </cell>
          <cell r="AX324">
            <v>75</v>
          </cell>
          <cell r="AY324">
            <v>0</v>
          </cell>
          <cell r="AZ324">
            <v>0</v>
          </cell>
          <cell r="BA324" t="str">
            <v/>
          </cell>
          <cell r="BB324">
            <v>0</v>
          </cell>
          <cell r="BC324">
            <v>79.25</v>
          </cell>
          <cell r="BD324">
            <v>78</v>
          </cell>
          <cell r="BE324">
            <v>0</v>
          </cell>
          <cell r="BF324">
            <v>0</v>
          </cell>
          <cell r="BG324" t="str">
            <v/>
          </cell>
          <cell r="BH324">
            <v>0</v>
          </cell>
          <cell r="BI324">
            <v>70.75</v>
          </cell>
          <cell r="BJ324">
            <v>72</v>
          </cell>
          <cell r="BK324">
            <v>0</v>
          </cell>
          <cell r="BL324">
            <v>0</v>
          </cell>
          <cell r="BM324" t="str">
            <v/>
          </cell>
          <cell r="BN324">
            <v>0</v>
          </cell>
          <cell r="BO324">
            <v>70.25</v>
          </cell>
          <cell r="BP324">
            <v>74</v>
          </cell>
          <cell r="BQ324">
            <v>0</v>
          </cell>
          <cell r="BR324">
            <v>0</v>
          </cell>
          <cell r="BS324" t="str">
            <v/>
          </cell>
          <cell r="BT324">
            <v>0</v>
          </cell>
          <cell r="BU324">
            <v>71.75</v>
          </cell>
          <cell r="BV324">
            <v>85</v>
          </cell>
          <cell r="BW324">
            <v>0</v>
          </cell>
          <cell r="BX324">
            <v>0</v>
          </cell>
          <cell r="BY324" t="str">
            <v/>
          </cell>
          <cell r="BZ324">
            <v>0</v>
          </cell>
          <cell r="CA324">
            <v>72.5</v>
          </cell>
          <cell r="CB324">
            <v>78</v>
          </cell>
          <cell r="CC324">
            <v>0</v>
          </cell>
          <cell r="CD324">
            <v>0</v>
          </cell>
          <cell r="CE324" t="str">
            <v/>
          </cell>
          <cell r="CF324">
            <v>0</v>
          </cell>
          <cell r="CG324">
            <v>74.5</v>
          </cell>
          <cell r="CH324">
            <v>76</v>
          </cell>
          <cell r="CI324">
            <v>0</v>
          </cell>
          <cell r="CJ324">
            <v>0</v>
          </cell>
          <cell r="CK324" t="str">
            <v/>
          </cell>
          <cell r="CL324">
            <v>0</v>
          </cell>
          <cell r="CM324">
            <v>72.75</v>
          </cell>
          <cell r="CN324">
            <v>74</v>
          </cell>
          <cell r="CO324">
            <v>0</v>
          </cell>
          <cell r="CP324">
            <v>0</v>
          </cell>
          <cell r="CQ324" t="str">
            <v/>
          </cell>
          <cell r="CR324">
            <v>0</v>
          </cell>
          <cell r="CS324">
            <v>77.5</v>
          </cell>
          <cell r="CT324">
            <v>80</v>
          </cell>
          <cell r="CU324">
            <v>0</v>
          </cell>
          <cell r="CV324">
            <v>0</v>
          </cell>
          <cell r="CW324" t="str">
            <v/>
          </cell>
          <cell r="CX324">
            <v>0</v>
          </cell>
          <cell r="CY324">
            <v>70</v>
          </cell>
          <cell r="CZ324">
            <v>78</v>
          </cell>
          <cell r="DA324">
            <v>0</v>
          </cell>
          <cell r="DB324">
            <v>0</v>
          </cell>
          <cell r="DC324" t="str">
            <v/>
          </cell>
          <cell r="DD324">
            <v>0</v>
          </cell>
          <cell r="DE324">
            <v>73.75</v>
          </cell>
          <cell r="DF324">
            <v>80</v>
          </cell>
          <cell r="DG324">
            <v>0</v>
          </cell>
          <cell r="DH324">
            <v>0</v>
          </cell>
          <cell r="DI324" t="str">
            <v/>
          </cell>
          <cell r="DJ324">
            <v>0</v>
          </cell>
          <cell r="DK324">
            <v>0</v>
          </cell>
          <cell r="DL324">
            <v>78</v>
          </cell>
          <cell r="DM324">
            <v>0</v>
          </cell>
          <cell r="DN324">
            <v>0</v>
          </cell>
          <cell r="DO324" t="str">
            <v/>
          </cell>
          <cell r="DP324">
            <v>0</v>
          </cell>
          <cell r="DQ324">
            <v>72.25</v>
          </cell>
          <cell r="DR324">
            <v>77</v>
          </cell>
          <cell r="DS324">
            <v>0</v>
          </cell>
          <cell r="DT324">
            <v>0</v>
          </cell>
          <cell r="DU324" t="str">
            <v/>
          </cell>
          <cell r="DV324">
            <v>0</v>
          </cell>
          <cell r="DW324">
            <v>74.25</v>
          </cell>
          <cell r="DX324">
            <v>74</v>
          </cell>
          <cell r="DY324">
            <v>0</v>
          </cell>
          <cell r="DZ324">
            <v>0</v>
          </cell>
          <cell r="EA324" t="str">
            <v/>
          </cell>
          <cell r="EB324">
            <v>0</v>
          </cell>
          <cell r="EC324">
            <v>72.5</v>
          </cell>
          <cell r="ED324">
            <v>76</v>
          </cell>
          <cell r="EE324">
            <v>0</v>
          </cell>
          <cell r="EF324">
            <v>0</v>
          </cell>
          <cell r="EG324" t="str">
            <v/>
          </cell>
          <cell r="EH324">
            <v>0</v>
          </cell>
          <cell r="EI324">
            <v>73.5</v>
          </cell>
          <cell r="EJ324">
            <v>82</v>
          </cell>
          <cell r="EK324">
            <v>0</v>
          </cell>
          <cell r="EL324">
            <v>0</v>
          </cell>
          <cell r="EM324" t="str">
            <v/>
          </cell>
          <cell r="EN324">
            <v>0</v>
          </cell>
          <cell r="EO324">
            <v>73.5</v>
          </cell>
          <cell r="EP324">
            <v>82</v>
          </cell>
          <cell r="EQ324">
            <v>0</v>
          </cell>
          <cell r="ER324">
            <v>0</v>
          </cell>
          <cell r="ES324" t="str">
            <v/>
          </cell>
          <cell r="ET324">
            <v>0</v>
          </cell>
          <cell r="EU324">
            <v>73.5</v>
          </cell>
          <cell r="EV324">
            <v>82</v>
          </cell>
          <cell r="EW324">
            <v>0</v>
          </cell>
          <cell r="EX324">
            <v>0</v>
          </cell>
          <cell r="EY324" t="str">
            <v/>
          </cell>
          <cell r="EZ324">
            <v>0</v>
          </cell>
          <cell r="FA324">
            <v>72</v>
          </cell>
          <cell r="FB324">
            <v>74</v>
          </cell>
          <cell r="FC324">
            <v>0</v>
          </cell>
          <cell r="FD324">
            <v>0</v>
          </cell>
          <cell r="FE324" t="str">
            <v/>
          </cell>
          <cell r="FF324">
            <v>0</v>
          </cell>
          <cell r="FG324">
            <v>72</v>
          </cell>
          <cell r="FH324">
            <v>74</v>
          </cell>
          <cell r="FI324">
            <v>0</v>
          </cell>
          <cell r="FJ324">
            <v>0</v>
          </cell>
          <cell r="FK324" t="str">
            <v/>
          </cell>
          <cell r="FL324">
            <v>0</v>
          </cell>
          <cell r="FM324">
            <v>72</v>
          </cell>
          <cell r="FN324">
            <v>74</v>
          </cell>
          <cell r="FO324">
            <v>0</v>
          </cell>
          <cell r="FP324">
            <v>0</v>
          </cell>
          <cell r="FQ324" t="str">
            <v/>
          </cell>
          <cell r="FR324">
            <v>0</v>
          </cell>
          <cell r="FS324">
            <v>72</v>
          </cell>
          <cell r="FT324">
            <v>74</v>
          </cell>
          <cell r="FU324">
            <v>0</v>
          </cell>
          <cell r="FV324">
            <v>0</v>
          </cell>
          <cell r="FW324" t="str">
            <v/>
          </cell>
          <cell r="FX324">
            <v>0</v>
          </cell>
          <cell r="FY324">
            <v>72</v>
          </cell>
          <cell r="FZ324">
            <v>74</v>
          </cell>
          <cell r="GA324">
            <v>0</v>
          </cell>
          <cell r="GB324">
            <v>0</v>
          </cell>
          <cell r="GC324" t="str">
            <v/>
          </cell>
          <cell r="GD324">
            <v>0</v>
          </cell>
          <cell r="GE324">
            <v>72</v>
          </cell>
          <cell r="GF324">
            <v>74</v>
          </cell>
          <cell r="GG324">
            <v>0</v>
          </cell>
          <cell r="GH324">
            <v>0</v>
          </cell>
          <cell r="GI324" t="str">
            <v/>
          </cell>
          <cell r="GJ324">
            <v>0</v>
          </cell>
          <cell r="GK324">
            <v>72</v>
          </cell>
          <cell r="GL324">
            <v>74</v>
          </cell>
          <cell r="GM324">
            <v>0</v>
          </cell>
          <cell r="GN324">
            <v>0</v>
          </cell>
          <cell r="GO324" t="str">
            <v/>
          </cell>
          <cell r="GP324">
            <v>0</v>
          </cell>
          <cell r="GQ324">
            <v>72</v>
          </cell>
          <cell r="GR324">
            <v>74</v>
          </cell>
          <cell r="GS324">
            <v>0</v>
          </cell>
          <cell r="GT324">
            <v>0</v>
          </cell>
          <cell r="GU324" t="str">
            <v/>
          </cell>
          <cell r="GV324">
            <v>0</v>
          </cell>
          <cell r="GW324">
            <v>71.25</v>
          </cell>
          <cell r="GX324">
            <v>73</v>
          </cell>
          <cell r="GY324">
            <v>0</v>
          </cell>
          <cell r="GZ324">
            <v>0</v>
          </cell>
          <cell r="HA324" t="str">
            <v/>
          </cell>
          <cell r="HB324">
            <v>0</v>
          </cell>
          <cell r="HC324">
            <v>79</v>
          </cell>
          <cell r="HD324">
            <v>75</v>
          </cell>
          <cell r="HG324" t="str">
            <v/>
          </cell>
          <cell r="HH324">
            <v>0</v>
          </cell>
          <cell r="HM324" t="str">
            <v/>
          </cell>
          <cell r="HN324" t="str">
            <v/>
          </cell>
          <cell r="HS324">
            <v>0</v>
          </cell>
          <cell r="HT324" t="str">
            <v>PKN</v>
          </cell>
          <cell r="HU324">
            <v>0</v>
          </cell>
          <cell r="HV324" t="str">
            <v>IND</v>
          </cell>
          <cell r="HW324">
            <v>0</v>
          </cell>
          <cell r="HX324" t="str">
            <v>MAT-W</v>
          </cell>
          <cell r="HY324">
            <v>0</v>
          </cell>
          <cell r="HZ324" t="str">
            <v>SEJ-W</v>
          </cell>
          <cell r="IA324">
            <v>0</v>
          </cell>
          <cell r="IB324" t="str">
            <v>IGR-W</v>
          </cell>
          <cell r="IC324">
            <v>0</v>
          </cell>
          <cell r="ID324" t="str">
            <v>SBO</v>
          </cell>
          <cell r="IE324">
            <v>0</v>
          </cell>
          <cell r="IF324" t="str">
            <v>PJO</v>
          </cell>
          <cell r="IG324">
            <v>0</v>
          </cell>
          <cell r="IH324" t="str">
            <v>PRA</v>
          </cell>
          <cell r="II324">
            <v>0</v>
          </cell>
          <cell r="IJ324" t="str">
            <v>JAW</v>
          </cell>
          <cell r="IK324">
            <v>0</v>
          </cell>
          <cell r="IL324" t="str">
            <v>ARB</v>
          </cell>
          <cell r="IM324">
            <v>0</v>
          </cell>
          <cell r="IN324" t="str">
            <v>PKM</v>
          </cell>
          <cell r="IO324">
            <v>0</v>
          </cell>
          <cell r="IP324" t="str">
            <v>GEO-P</v>
          </cell>
          <cell r="IQ324">
            <v>0</v>
          </cell>
          <cell r="IR324" t="str">
            <v>SEJ-P</v>
          </cell>
          <cell r="IS324">
            <v>0</v>
          </cell>
          <cell r="IT324" t="str">
            <v>SOS-P</v>
          </cell>
          <cell r="IU324">
            <v>0</v>
          </cell>
          <cell r="IV324" t="str">
            <v>EKO-P</v>
          </cell>
          <cell r="IW324">
            <v>0</v>
          </cell>
          <cell r="IX324" t="str">
            <v>IGR-L</v>
          </cell>
          <cell r="IY324">
            <v>0</v>
          </cell>
          <cell r="IZ324" t="str">
            <v/>
          </cell>
          <cell r="JA324">
            <v>0</v>
          </cell>
        </row>
        <row r="325">
          <cell r="Q325" t="str">
            <v/>
          </cell>
          <cell r="AB325" t="str">
            <v/>
          </cell>
          <cell r="AC325">
            <v>3</v>
          </cell>
          <cell r="AI325" t="str">
            <v/>
          </cell>
          <cell r="AJ325">
            <v>0</v>
          </cell>
          <cell r="AK325">
            <v>76.5</v>
          </cell>
          <cell r="AL325">
            <v>84</v>
          </cell>
          <cell r="AM325">
            <v>0</v>
          </cell>
          <cell r="AN325">
            <v>0</v>
          </cell>
          <cell r="AO325" t="str">
            <v/>
          </cell>
          <cell r="AP325">
            <v>0</v>
          </cell>
          <cell r="AQ325">
            <v>77.75</v>
          </cell>
          <cell r="AR325">
            <v>74</v>
          </cell>
          <cell r="AS325">
            <v>0</v>
          </cell>
          <cell r="AT325">
            <v>0</v>
          </cell>
          <cell r="AU325" t="str">
            <v/>
          </cell>
          <cell r="AV325">
            <v>0</v>
          </cell>
          <cell r="AW325">
            <v>72.25</v>
          </cell>
          <cell r="AX325">
            <v>75</v>
          </cell>
          <cell r="AY325">
            <v>0</v>
          </cell>
          <cell r="AZ325">
            <v>0</v>
          </cell>
          <cell r="BA325" t="str">
            <v/>
          </cell>
          <cell r="BB325">
            <v>0</v>
          </cell>
          <cell r="BC325">
            <v>72</v>
          </cell>
          <cell r="BD325">
            <v>77</v>
          </cell>
          <cell r="BE325">
            <v>0</v>
          </cell>
          <cell r="BF325">
            <v>0</v>
          </cell>
          <cell r="BG325" t="str">
            <v/>
          </cell>
          <cell r="BH325">
            <v>0</v>
          </cell>
          <cell r="BI325">
            <v>75</v>
          </cell>
          <cell r="BJ325">
            <v>74</v>
          </cell>
          <cell r="BK325">
            <v>0</v>
          </cell>
          <cell r="BL325">
            <v>0</v>
          </cell>
          <cell r="BM325" t="str">
            <v/>
          </cell>
          <cell r="BN325">
            <v>0</v>
          </cell>
          <cell r="BO325">
            <v>70.25</v>
          </cell>
          <cell r="BP325">
            <v>76</v>
          </cell>
          <cell r="BQ325">
            <v>0</v>
          </cell>
          <cell r="BR325">
            <v>0</v>
          </cell>
          <cell r="BS325" t="str">
            <v/>
          </cell>
          <cell r="BT325">
            <v>0</v>
          </cell>
          <cell r="BU325">
            <v>75</v>
          </cell>
          <cell r="BV325">
            <v>78</v>
          </cell>
          <cell r="BW325">
            <v>0</v>
          </cell>
          <cell r="BX325">
            <v>0</v>
          </cell>
          <cell r="BY325" t="str">
            <v/>
          </cell>
          <cell r="BZ325">
            <v>0</v>
          </cell>
          <cell r="CA325">
            <v>72</v>
          </cell>
          <cell r="CB325">
            <v>71</v>
          </cell>
          <cell r="CC325">
            <v>0</v>
          </cell>
          <cell r="CD325">
            <v>0</v>
          </cell>
          <cell r="CE325" t="str">
            <v/>
          </cell>
          <cell r="CF325">
            <v>0</v>
          </cell>
          <cell r="CG325">
            <v>68</v>
          </cell>
          <cell r="CH325">
            <v>72</v>
          </cell>
          <cell r="CI325">
            <v>0</v>
          </cell>
          <cell r="CJ325">
            <v>0</v>
          </cell>
          <cell r="CK325" t="str">
            <v/>
          </cell>
          <cell r="CL325">
            <v>0</v>
          </cell>
          <cell r="CM325">
            <v>74.5</v>
          </cell>
          <cell r="CN325">
            <v>72</v>
          </cell>
          <cell r="CO325">
            <v>0</v>
          </cell>
          <cell r="CP325">
            <v>0</v>
          </cell>
          <cell r="CQ325" t="str">
            <v/>
          </cell>
          <cell r="CR325">
            <v>0</v>
          </cell>
          <cell r="CS325">
            <v>67.75</v>
          </cell>
          <cell r="CT325">
            <v>80</v>
          </cell>
          <cell r="CU325">
            <v>0</v>
          </cell>
          <cell r="CV325">
            <v>0</v>
          </cell>
          <cell r="CW325" t="str">
            <v/>
          </cell>
          <cell r="CX325">
            <v>0</v>
          </cell>
          <cell r="CY325">
            <v>69.75</v>
          </cell>
          <cell r="CZ325">
            <v>74</v>
          </cell>
          <cell r="DA325">
            <v>0</v>
          </cell>
          <cell r="DB325">
            <v>0</v>
          </cell>
          <cell r="DC325" t="str">
            <v/>
          </cell>
          <cell r="DD325">
            <v>0</v>
          </cell>
          <cell r="DE325">
            <v>76.25</v>
          </cell>
          <cell r="DF325">
            <v>80</v>
          </cell>
          <cell r="DG325">
            <v>0</v>
          </cell>
          <cell r="DH325">
            <v>0</v>
          </cell>
          <cell r="DI325" t="str">
            <v/>
          </cell>
          <cell r="DJ325">
            <v>0</v>
          </cell>
          <cell r="DK325">
            <v>0</v>
          </cell>
          <cell r="DL325">
            <v>73</v>
          </cell>
          <cell r="DM325">
            <v>0</v>
          </cell>
          <cell r="DN325">
            <v>0</v>
          </cell>
          <cell r="DO325" t="str">
            <v/>
          </cell>
          <cell r="DP325">
            <v>0</v>
          </cell>
          <cell r="DQ325">
            <v>67.75</v>
          </cell>
          <cell r="DR325">
            <v>73</v>
          </cell>
          <cell r="DS325">
            <v>0</v>
          </cell>
          <cell r="DT325">
            <v>0</v>
          </cell>
          <cell r="DU325" t="str">
            <v/>
          </cell>
          <cell r="DV325">
            <v>0</v>
          </cell>
          <cell r="DW325">
            <v>74.5</v>
          </cell>
          <cell r="DX325">
            <v>77</v>
          </cell>
          <cell r="DY325">
            <v>0</v>
          </cell>
          <cell r="DZ325">
            <v>0</v>
          </cell>
          <cell r="EA325" t="str">
            <v/>
          </cell>
          <cell r="EB325">
            <v>0</v>
          </cell>
          <cell r="EC325">
            <v>74.75</v>
          </cell>
          <cell r="ED325">
            <v>75</v>
          </cell>
          <cell r="EE325">
            <v>0</v>
          </cell>
          <cell r="EF325">
            <v>0</v>
          </cell>
          <cell r="EG325" t="str">
            <v/>
          </cell>
          <cell r="EH325">
            <v>0</v>
          </cell>
          <cell r="EI325">
            <v>68.75</v>
          </cell>
          <cell r="EJ325">
            <v>77</v>
          </cell>
          <cell r="EK325">
            <v>0</v>
          </cell>
          <cell r="EL325">
            <v>0</v>
          </cell>
          <cell r="EM325" t="str">
            <v/>
          </cell>
          <cell r="EN325">
            <v>0</v>
          </cell>
          <cell r="EO325">
            <v>68.75</v>
          </cell>
          <cell r="EP325">
            <v>77</v>
          </cell>
          <cell r="EQ325">
            <v>0</v>
          </cell>
          <cell r="ER325">
            <v>0</v>
          </cell>
          <cell r="ES325" t="str">
            <v/>
          </cell>
          <cell r="ET325">
            <v>0</v>
          </cell>
          <cell r="EU325">
            <v>68.75</v>
          </cell>
          <cell r="EV325">
            <v>77</v>
          </cell>
          <cell r="EW325">
            <v>0</v>
          </cell>
          <cell r="EX325">
            <v>0</v>
          </cell>
          <cell r="EY325" t="str">
            <v/>
          </cell>
          <cell r="EZ325">
            <v>0</v>
          </cell>
          <cell r="FA325">
            <v>69.5</v>
          </cell>
          <cell r="FB325">
            <v>72</v>
          </cell>
          <cell r="FC325">
            <v>0</v>
          </cell>
          <cell r="FD325">
            <v>0</v>
          </cell>
          <cell r="FE325" t="str">
            <v/>
          </cell>
          <cell r="FF325">
            <v>0</v>
          </cell>
          <cell r="FG325">
            <v>69.5</v>
          </cell>
          <cell r="FH325">
            <v>72</v>
          </cell>
          <cell r="FI325">
            <v>0</v>
          </cell>
          <cell r="FJ325">
            <v>0</v>
          </cell>
          <cell r="FK325" t="str">
            <v/>
          </cell>
          <cell r="FL325">
            <v>0</v>
          </cell>
          <cell r="FM325">
            <v>69.5</v>
          </cell>
          <cell r="FN325">
            <v>72</v>
          </cell>
          <cell r="FO325">
            <v>0</v>
          </cell>
          <cell r="FP325">
            <v>0</v>
          </cell>
          <cell r="FQ325" t="str">
            <v/>
          </cell>
          <cell r="FR325">
            <v>0</v>
          </cell>
          <cell r="FS325">
            <v>69.5</v>
          </cell>
          <cell r="FT325">
            <v>72</v>
          </cell>
          <cell r="FU325">
            <v>0</v>
          </cell>
          <cell r="FV325">
            <v>0</v>
          </cell>
          <cell r="FW325" t="str">
            <v/>
          </cell>
          <cell r="FX325">
            <v>0</v>
          </cell>
          <cell r="FY325">
            <v>69.5</v>
          </cell>
          <cell r="FZ325">
            <v>72</v>
          </cell>
          <cell r="GA325">
            <v>0</v>
          </cell>
          <cell r="GB325">
            <v>0</v>
          </cell>
          <cell r="GC325" t="str">
            <v/>
          </cell>
          <cell r="GD325">
            <v>0</v>
          </cell>
          <cell r="GE325">
            <v>69.5</v>
          </cell>
          <cell r="GF325">
            <v>72</v>
          </cell>
          <cell r="GG325">
            <v>0</v>
          </cell>
          <cell r="GH325">
            <v>0</v>
          </cell>
          <cell r="GI325" t="str">
            <v/>
          </cell>
          <cell r="GJ325">
            <v>0</v>
          </cell>
          <cell r="GK325">
            <v>69.5</v>
          </cell>
          <cell r="GL325">
            <v>72</v>
          </cell>
          <cell r="GM325">
            <v>0</v>
          </cell>
          <cell r="GN325">
            <v>0</v>
          </cell>
          <cell r="GO325" t="str">
            <v/>
          </cell>
          <cell r="GP325">
            <v>0</v>
          </cell>
          <cell r="GQ325">
            <v>69.5</v>
          </cell>
          <cell r="GR325">
            <v>72</v>
          </cell>
          <cell r="GS325">
            <v>0</v>
          </cell>
          <cell r="GT325">
            <v>0</v>
          </cell>
          <cell r="GU325" t="str">
            <v/>
          </cell>
          <cell r="GV325">
            <v>0</v>
          </cell>
          <cell r="GW325">
            <v>70.5</v>
          </cell>
          <cell r="GX325">
            <v>71</v>
          </cell>
          <cell r="GY325">
            <v>0</v>
          </cell>
          <cell r="GZ325">
            <v>0</v>
          </cell>
          <cell r="HA325" t="str">
            <v/>
          </cell>
          <cell r="HB325">
            <v>0</v>
          </cell>
          <cell r="HC325">
            <v>79</v>
          </cell>
          <cell r="HD325">
            <v>71</v>
          </cell>
          <cell r="HG325" t="str">
            <v/>
          </cell>
          <cell r="HH325">
            <v>0</v>
          </cell>
          <cell r="HM325" t="str">
            <v/>
          </cell>
          <cell r="HN325" t="str">
            <v/>
          </cell>
          <cell r="HS325">
            <v>0</v>
          </cell>
          <cell r="HT325" t="str">
            <v>PKN</v>
          </cell>
          <cell r="HU325">
            <v>0</v>
          </cell>
          <cell r="HV325" t="str">
            <v>IND</v>
          </cell>
          <cell r="HW325">
            <v>0</v>
          </cell>
          <cell r="HX325" t="str">
            <v>MAT-W</v>
          </cell>
          <cell r="HY325">
            <v>0</v>
          </cell>
          <cell r="HZ325" t="str">
            <v>SEJ-W</v>
          </cell>
          <cell r="IA325">
            <v>0</v>
          </cell>
          <cell r="IB325" t="str">
            <v>IGR-W</v>
          </cell>
          <cell r="IC325">
            <v>0</v>
          </cell>
          <cell r="ID325" t="str">
            <v>SBO</v>
          </cell>
          <cell r="IE325">
            <v>0</v>
          </cell>
          <cell r="IF325" t="str">
            <v>PJO</v>
          </cell>
          <cell r="IG325">
            <v>0</v>
          </cell>
          <cell r="IH325" t="str">
            <v>PRA</v>
          </cell>
          <cell r="II325">
            <v>0</v>
          </cell>
          <cell r="IJ325" t="str">
            <v>JAW</v>
          </cell>
          <cell r="IK325">
            <v>0</v>
          </cell>
          <cell r="IL325" t="str">
            <v>ARB</v>
          </cell>
          <cell r="IM325">
            <v>0</v>
          </cell>
          <cell r="IN325" t="str">
            <v>PKM</v>
          </cell>
          <cell r="IO325">
            <v>0</v>
          </cell>
          <cell r="IP325" t="str">
            <v>GEO-P</v>
          </cell>
          <cell r="IQ325">
            <v>0</v>
          </cell>
          <cell r="IR325" t="str">
            <v>SEJ-P</v>
          </cell>
          <cell r="IS325">
            <v>0</v>
          </cell>
          <cell r="IT325" t="str">
            <v>SOS-P</v>
          </cell>
          <cell r="IU325">
            <v>0</v>
          </cell>
          <cell r="IV325" t="str">
            <v>EKO-P</v>
          </cell>
          <cell r="IW325">
            <v>0</v>
          </cell>
          <cell r="IX325" t="str">
            <v>IGR-L</v>
          </cell>
          <cell r="IY325">
            <v>0</v>
          </cell>
          <cell r="IZ325" t="str">
            <v/>
          </cell>
          <cell r="JA325">
            <v>0</v>
          </cell>
        </row>
        <row r="326">
          <cell r="Q326" t="str">
            <v/>
          </cell>
          <cell r="AB326" t="str">
            <v/>
          </cell>
          <cell r="AC326">
            <v>4</v>
          </cell>
          <cell r="AI326" t="str">
            <v/>
          </cell>
          <cell r="AJ326">
            <v>0</v>
          </cell>
          <cell r="AK326">
            <v>74.25</v>
          </cell>
          <cell r="AL326">
            <v>85</v>
          </cell>
          <cell r="AM326">
            <v>0</v>
          </cell>
          <cell r="AN326">
            <v>0</v>
          </cell>
          <cell r="AO326" t="str">
            <v/>
          </cell>
          <cell r="AP326">
            <v>0</v>
          </cell>
          <cell r="AQ326">
            <v>78.25</v>
          </cell>
          <cell r="AR326">
            <v>80</v>
          </cell>
          <cell r="AS326">
            <v>0</v>
          </cell>
          <cell r="AT326">
            <v>0</v>
          </cell>
          <cell r="AU326" t="str">
            <v/>
          </cell>
          <cell r="AV326">
            <v>0</v>
          </cell>
          <cell r="AW326">
            <v>74.5</v>
          </cell>
          <cell r="AX326">
            <v>79</v>
          </cell>
          <cell r="AY326">
            <v>0</v>
          </cell>
          <cell r="AZ326">
            <v>0</v>
          </cell>
          <cell r="BA326" t="str">
            <v/>
          </cell>
          <cell r="BB326">
            <v>0</v>
          </cell>
          <cell r="BC326">
            <v>77.75</v>
          </cell>
          <cell r="BD326">
            <v>81</v>
          </cell>
          <cell r="BE326">
            <v>0</v>
          </cell>
          <cell r="BF326">
            <v>0</v>
          </cell>
          <cell r="BG326" t="str">
            <v/>
          </cell>
          <cell r="BH326">
            <v>0</v>
          </cell>
          <cell r="BI326">
            <v>75.5</v>
          </cell>
          <cell r="BJ326">
            <v>75</v>
          </cell>
          <cell r="BK326">
            <v>0</v>
          </cell>
          <cell r="BL326">
            <v>0</v>
          </cell>
          <cell r="BM326" t="str">
            <v/>
          </cell>
          <cell r="BN326">
            <v>0</v>
          </cell>
          <cell r="BO326">
            <v>91.25</v>
          </cell>
          <cell r="BP326">
            <v>77</v>
          </cell>
          <cell r="BQ326">
            <v>0</v>
          </cell>
          <cell r="BR326">
            <v>0</v>
          </cell>
          <cell r="BS326" t="str">
            <v/>
          </cell>
          <cell r="BT326">
            <v>0</v>
          </cell>
          <cell r="BU326">
            <v>73.75</v>
          </cell>
          <cell r="BV326">
            <v>84</v>
          </cell>
          <cell r="BW326">
            <v>0</v>
          </cell>
          <cell r="BX326">
            <v>0</v>
          </cell>
          <cell r="BY326" t="str">
            <v/>
          </cell>
          <cell r="BZ326">
            <v>0</v>
          </cell>
          <cell r="CA326">
            <v>73.25</v>
          </cell>
          <cell r="CB326">
            <v>78</v>
          </cell>
          <cell r="CC326">
            <v>0</v>
          </cell>
          <cell r="CD326">
            <v>0</v>
          </cell>
          <cell r="CE326" t="str">
            <v/>
          </cell>
          <cell r="CF326">
            <v>0</v>
          </cell>
          <cell r="CG326">
            <v>74</v>
          </cell>
          <cell r="CH326">
            <v>76</v>
          </cell>
          <cell r="CI326">
            <v>0</v>
          </cell>
          <cell r="CJ326">
            <v>0</v>
          </cell>
          <cell r="CK326" t="str">
            <v/>
          </cell>
          <cell r="CL326">
            <v>0</v>
          </cell>
          <cell r="CM326">
            <v>72.75</v>
          </cell>
          <cell r="CN326">
            <v>73</v>
          </cell>
          <cell r="CO326">
            <v>0</v>
          </cell>
          <cell r="CP326">
            <v>0</v>
          </cell>
          <cell r="CQ326" t="str">
            <v/>
          </cell>
          <cell r="CR326">
            <v>0</v>
          </cell>
          <cell r="CS326">
            <v>73</v>
          </cell>
          <cell r="CT326">
            <v>82</v>
          </cell>
          <cell r="CU326">
            <v>0</v>
          </cell>
          <cell r="CV326">
            <v>0</v>
          </cell>
          <cell r="CW326" t="str">
            <v/>
          </cell>
          <cell r="CX326">
            <v>0</v>
          </cell>
          <cell r="CY326">
            <v>71.5</v>
          </cell>
          <cell r="CZ326">
            <v>80</v>
          </cell>
          <cell r="DA326">
            <v>0</v>
          </cell>
          <cell r="DB326">
            <v>0</v>
          </cell>
          <cell r="DC326" t="str">
            <v/>
          </cell>
          <cell r="DD326">
            <v>0</v>
          </cell>
          <cell r="DE326">
            <v>79.25</v>
          </cell>
          <cell r="DF326">
            <v>83</v>
          </cell>
          <cell r="DG326">
            <v>0</v>
          </cell>
          <cell r="DH326">
            <v>0</v>
          </cell>
          <cell r="DI326" t="str">
            <v/>
          </cell>
          <cell r="DJ326">
            <v>0</v>
          </cell>
          <cell r="DK326">
            <v>0</v>
          </cell>
          <cell r="DL326">
            <v>83</v>
          </cell>
          <cell r="DM326">
            <v>0</v>
          </cell>
          <cell r="DN326">
            <v>0</v>
          </cell>
          <cell r="DO326" t="str">
            <v/>
          </cell>
          <cell r="DP326">
            <v>0</v>
          </cell>
          <cell r="DQ326">
            <v>80.25</v>
          </cell>
          <cell r="DR326">
            <v>73</v>
          </cell>
          <cell r="DS326">
            <v>0</v>
          </cell>
          <cell r="DT326">
            <v>0</v>
          </cell>
          <cell r="DU326" t="str">
            <v/>
          </cell>
          <cell r="DV326">
            <v>0</v>
          </cell>
          <cell r="DW326">
            <v>74.25</v>
          </cell>
          <cell r="DX326">
            <v>80</v>
          </cell>
          <cell r="DY326">
            <v>0</v>
          </cell>
          <cell r="DZ326">
            <v>0</v>
          </cell>
          <cell r="EA326" t="str">
            <v/>
          </cell>
          <cell r="EB326">
            <v>0</v>
          </cell>
          <cell r="EC326">
            <v>75.5</v>
          </cell>
          <cell r="ED326">
            <v>78</v>
          </cell>
          <cell r="EE326">
            <v>0</v>
          </cell>
          <cell r="EF326">
            <v>0</v>
          </cell>
          <cell r="EG326" t="str">
            <v/>
          </cell>
          <cell r="EH326">
            <v>0</v>
          </cell>
          <cell r="EI326">
            <v>72.25</v>
          </cell>
          <cell r="EJ326">
            <v>80</v>
          </cell>
          <cell r="EK326">
            <v>0</v>
          </cell>
          <cell r="EL326">
            <v>0</v>
          </cell>
          <cell r="EM326" t="str">
            <v/>
          </cell>
          <cell r="EN326">
            <v>0</v>
          </cell>
          <cell r="EO326">
            <v>72.25</v>
          </cell>
          <cell r="EP326">
            <v>80</v>
          </cell>
          <cell r="EQ326">
            <v>0</v>
          </cell>
          <cell r="ER326">
            <v>0</v>
          </cell>
          <cell r="ES326" t="str">
            <v/>
          </cell>
          <cell r="ET326">
            <v>0</v>
          </cell>
          <cell r="EU326">
            <v>72.25</v>
          </cell>
          <cell r="EV326">
            <v>80</v>
          </cell>
          <cell r="EW326">
            <v>0</v>
          </cell>
          <cell r="EX326">
            <v>0</v>
          </cell>
          <cell r="EY326" t="str">
            <v/>
          </cell>
          <cell r="EZ326">
            <v>0</v>
          </cell>
          <cell r="FA326">
            <v>72.25</v>
          </cell>
          <cell r="FB326">
            <v>74</v>
          </cell>
          <cell r="FC326">
            <v>0</v>
          </cell>
          <cell r="FD326">
            <v>0</v>
          </cell>
          <cell r="FE326" t="str">
            <v/>
          </cell>
          <cell r="FF326">
            <v>0</v>
          </cell>
          <cell r="FG326">
            <v>72.25</v>
          </cell>
          <cell r="FH326">
            <v>74</v>
          </cell>
          <cell r="FI326">
            <v>0</v>
          </cell>
          <cell r="FJ326">
            <v>0</v>
          </cell>
          <cell r="FK326" t="str">
            <v/>
          </cell>
          <cell r="FL326">
            <v>0</v>
          </cell>
          <cell r="FM326">
            <v>72.25</v>
          </cell>
          <cell r="FN326">
            <v>74</v>
          </cell>
          <cell r="FO326">
            <v>0</v>
          </cell>
          <cell r="FP326">
            <v>0</v>
          </cell>
          <cell r="FQ326" t="str">
            <v/>
          </cell>
          <cell r="FR326">
            <v>0</v>
          </cell>
          <cell r="FS326">
            <v>72.25</v>
          </cell>
          <cell r="FT326">
            <v>74</v>
          </cell>
          <cell r="FU326">
            <v>0</v>
          </cell>
          <cell r="FV326">
            <v>0</v>
          </cell>
          <cell r="FW326" t="str">
            <v/>
          </cell>
          <cell r="FX326">
            <v>0</v>
          </cell>
          <cell r="FY326">
            <v>72.25</v>
          </cell>
          <cell r="FZ326">
            <v>74</v>
          </cell>
          <cell r="GA326">
            <v>0</v>
          </cell>
          <cell r="GB326">
            <v>0</v>
          </cell>
          <cell r="GC326" t="str">
            <v/>
          </cell>
          <cell r="GD326">
            <v>0</v>
          </cell>
          <cell r="GE326">
            <v>72.25</v>
          </cell>
          <cell r="GF326">
            <v>74</v>
          </cell>
          <cell r="GG326">
            <v>0</v>
          </cell>
          <cell r="GH326">
            <v>0</v>
          </cell>
          <cell r="GI326" t="str">
            <v/>
          </cell>
          <cell r="GJ326">
            <v>0</v>
          </cell>
          <cell r="GK326">
            <v>72.25</v>
          </cell>
          <cell r="GL326">
            <v>74</v>
          </cell>
          <cell r="GM326">
            <v>0</v>
          </cell>
          <cell r="GN326">
            <v>0</v>
          </cell>
          <cell r="GO326" t="str">
            <v/>
          </cell>
          <cell r="GP326">
            <v>0</v>
          </cell>
          <cell r="GQ326">
            <v>72.25</v>
          </cell>
          <cell r="GR326">
            <v>74</v>
          </cell>
          <cell r="GS326">
            <v>0</v>
          </cell>
          <cell r="GT326">
            <v>0</v>
          </cell>
          <cell r="GU326" t="str">
            <v/>
          </cell>
          <cell r="GV326">
            <v>0</v>
          </cell>
          <cell r="GW326">
            <v>71.75</v>
          </cell>
          <cell r="GX326">
            <v>71</v>
          </cell>
          <cell r="GY326">
            <v>0</v>
          </cell>
          <cell r="GZ326">
            <v>0</v>
          </cell>
          <cell r="HA326" t="str">
            <v/>
          </cell>
          <cell r="HB326">
            <v>0</v>
          </cell>
          <cell r="HC326">
            <v>79.5</v>
          </cell>
          <cell r="HD326">
            <v>73</v>
          </cell>
          <cell r="HG326" t="str">
            <v/>
          </cell>
          <cell r="HH326">
            <v>0</v>
          </cell>
          <cell r="HM326" t="str">
            <v/>
          </cell>
          <cell r="HN326" t="str">
            <v/>
          </cell>
          <cell r="HS326">
            <v>0</v>
          </cell>
          <cell r="HT326" t="str">
            <v>PKN</v>
          </cell>
          <cell r="HU326">
            <v>0</v>
          </cell>
          <cell r="HV326" t="str">
            <v>IND</v>
          </cell>
          <cell r="HW326">
            <v>0</v>
          </cell>
          <cell r="HX326" t="str">
            <v>MAT-W</v>
          </cell>
          <cell r="HY326">
            <v>0</v>
          </cell>
          <cell r="HZ326" t="str">
            <v>SEJ-W</v>
          </cell>
          <cell r="IA326">
            <v>0</v>
          </cell>
          <cell r="IB326" t="str">
            <v>IGR-W</v>
          </cell>
          <cell r="IC326">
            <v>0</v>
          </cell>
          <cell r="ID326" t="str">
            <v>SBO</v>
          </cell>
          <cell r="IE326">
            <v>0</v>
          </cell>
          <cell r="IF326" t="str">
            <v>PJO</v>
          </cell>
          <cell r="IG326">
            <v>0</v>
          </cell>
          <cell r="IH326" t="str">
            <v>PRA</v>
          </cell>
          <cell r="II326">
            <v>0</v>
          </cell>
          <cell r="IJ326" t="str">
            <v>JAW</v>
          </cell>
          <cell r="IK326">
            <v>0</v>
          </cell>
          <cell r="IL326" t="str">
            <v>ARB</v>
          </cell>
          <cell r="IM326">
            <v>0</v>
          </cell>
          <cell r="IN326" t="str">
            <v>PKM</v>
          </cell>
          <cell r="IO326">
            <v>0</v>
          </cell>
          <cell r="IP326" t="str">
            <v>GEO-P</v>
          </cell>
          <cell r="IQ326">
            <v>0</v>
          </cell>
          <cell r="IR326" t="str">
            <v>SEJ-P</v>
          </cell>
          <cell r="IS326">
            <v>0</v>
          </cell>
          <cell r="IT326" t="str">
            <v>SOS-P</v>
          </cell>
          <cell r="IU326">
            <v>0</v>
          </cell>
          <cell r="IV326" t="str">
            <v>EKO-P</v>
          </cell>
          <cell r="IW326">
            <v>0</v>
          </cell>
          <cell r="IX326" t="str">
            <v>IGR-L</v>
          </cell>
          <cell r="IY326">
            <v>0</v>
          </cell>
          <cell r="IZ326" t="str">
            <v/>
          </cell>
          <cell r="JA326">
            <v>0</v>
          </cell>
        </row>
        <row r="327">
          <cell r="Q327" t="str">
            <v/>
          </cell>
          <cell r="AB327" t="str">
            <v/>
          </cell>
          <cell r="AC327">
            <v>5</v>
          </cell>
          <cell r="AI327" t="str">
            <v/>
          </cell>
          <cell r="AJ327">
            <v>0</v>
          </cell>
          <cell r="AK327">
            <v>74.25</v>
          </cell>
          <cell r="AL327">
            <v>81</v>
          </cell>
          <cell r="AM327">
            <v>0</v>
          </cell>
          <cell r="AN327">
            <v>0</v>
          </cell>
          <cell r="AO327" t="str">
            <v/>
          </cell>
          <cell r="AP327">
            <v>0</v>
          </cell>
          <cell r="AQ327">
            <v>78.5</v>
          </cell>
          <cell r="AR327">
            <v>75</v>
          </cell>
          <cell r="AS327">
            <v>0</v>
          </cell>
          <cell r="AT327">
            <v>0</v>
          </cell>
          <cell r="AU327" t="str">
            <v/>
          </cell>
          <cell r="AV327">
            <v>0</v>
          </cell>
          <cell r="AW327">
            <v>72.25</v>
          </cell>
          <cell r="AX327">
            <v>74</v>
          </cell>
          <cell r="AY327">
            <v>0</v>
          </cell>
          <cell r="AZ327">
            <v>0</v>
          </cell>
          <cell r="BA327" t="str">
            <v/>
          </cell>
          <cell r="BB327">
            <v>0</v>
          </cell>
          <cell r="BC327">
            <v>73.25</v>
          </cell>
          <cell r="BD327">
            <v>76</v>
          </cell>
          <cell r="BE327">
            <v>0</v>
          </cell>
          <cell r="BF327">
            <v>0</v>
          </cell>
          <cell r="BG327" t="str">
            <v/>
          </cell>
          <cell r="BH327">
            <v>0</v>
          </cell>
          <cell r="BI327">
            <v>72.75</v>
          </cell>
          <cell r="BJ327">
            <v>72</v>
          </cell>
          <cell r="BK327">
            <v>0</v>
          </cell>
          <cell r="BL327">
            <v>0</v>
          </cell>
          <cell r="BM327" t="str">
            <v/>
          </cell>
          <cell r="BN327">
            <v>0</v>
          </cell>
          <cell r="BO327">
            <v>70.25</v>
          </cell>
          <cell r="BP327">
            <v>74</v>
          </cell>
          <cell r="BQ327">
            <v>0</v>
          </cell>
          <cell r="BR327">
            <v>0</v>
          </cell>
          <cell r="BS327" t="str">
            <v/>
          </cell>
          <cell r="BT327">
            <v>0</v>
          </cell>
          <cell r="BU327">
            <v>77.5</v>
          </cell>
          <cell r="BV327">
            <v>82</v>
          </cell>
          <cell r="BW327">
            <v>0</v>
          </cell>
          <cell r="BX327">
            <v>0</v>
          </cell>
          <cell r="BY327" t="str">
            <v/>
          </cell>
          <cell r="BZ327">
            <v>0</v>
          </cell>
          <cell r="CA327">
            <v>72.75</v>
          </cell>
          <cell r="CB327">
            <v>78</v>
          </cell>
          <cell r="CC327">
            <v>0</v>
          </cell>
          <cell r="CD327">
            <v>0</v>
          </cell>
          <cell r="CE327" t="str">
            <v/>
          </cell>
          <cell r="CF327">
            <v>0</v>
          </cell>
          <cell r="CG327">
            <v>69.25</v>
          </cell>
          <cell r="CH327">
            <v>71</v>
          </cell>
          <cell r="CI327">
            <v>0</v>
          </cell>
          <cell r="CJ327">
            <v>0</v>
          </cell>
          <cell r="CK327" t="str">
            <v/>
          </cell>
          <cell r="CL327">
            <v>0</v>
          </cell>
          <cell r="CM327">
            <v>72.75</v>
          </cell>
          <cell r="CN327">
            <v>73</v>
          </cell>
          <cell r="CO327">
            <v>0</v>
          </cell>
          <cell r="CP327">
            <v>0</v>
          </cell>
          <cell r="CQ327" t="str">
            <v/>
          </cell>
          <cell r="CR327">
            <v>0</v>
          </cell>
          <cell r="CS327">
            <v>68.25</v>
          </cell>
          <cell r="CT327">
            <v>82</v>
          </cell>
          <cell r="CU327">
            <v>0</v>
          </cell>
          <cell r="CV327">
            <v>0</v>
          </cell>
          <cell r="CW327" t="str">
            <v/>
          </cell>
          <cell r="CX327">
            <v>0</v>
          </cell>
          <cell r="CY327">
            <v>69</v>
          </cell>
          <cell r="CZ327">
            <v>75</v>
          </cell>
          <cell r="DA327">
            <v>0</v>
          </cell>
          <cell r="DB327">
            <v>0</v>
          </cell>
          <cell r="DC327" t="str">
            <v/>
          </cell>
          <cell r="DD327">
            <v>0</v>
          </cell>
          <cell r="DE327">
            <v>73</v>
          </cell>
          <cell r="DF327">
            <v>79</v>
          </cell>
          <cell r="DG327">
            <v>0</v>
          </cell>
          <cell r="DH327">
            <v>0</v>
          </cell>
          <cell r="DI327" t="str">
            <v/>
          </cell>
          <cell r="DJ327">
            <v>0</v>
          </cell>
          <cell r="DK327">
            <v>0</v>
          </cell>
          <cell r="DL327">
            <v>79</v>
          </cell>
          <cell r="DM327">
            <v>0</v>
          </cell>
          <cell r="DN327">
            <v>0</v>
          </cell>
          <cell r="DO327" t="str">
            <v/>
          </cell>
          <cell r="DP327">
            <v>0</v>
          </cell>
          <cell r="DQ327">
            <v>71.5</v>
          </cell>
          <cell r="DR327">
            <v>75</v>
          </cell>
          <cell r="DS327">
            <v>0</v>
          </cell>
          <cell r="DT327">
            <v>0</v>
          </cell>
          <cell r="DU327" t="str">
            <v/>
          </cell>
          <cell r="DV327">
            <v>0</v>
          </cell>
          <cell r="DW327">
            <v>72.25</v>
          </cell>
          <cell r="DX327">
            <v>80</v>
          </cell>
          <cell r="DY327">
            <v>0</v>
          </cell>
          <cell r="DZ327">
            <v>0</v>
          </cell>
          <cell r="EA327" t="str">
            <v/>
          </cell>
          <cell r="EB327">
            <v>0</v>
          </cell>
          <cell r="EC327">
            <v>74.5</v>
          </cell>
          <cell r="ED327">
            <v>74</v>
          </cell>
          <cell r="EE327">
            <v>0</v>
          </cell>
          <cell r="EF327">
            <v>0</v>
          </cell>
          <cell r="EG327" t="str">
            <v/>
          </cell>
          <cell r="EH327">
            <v>0</v>
          </cell>
          <cell r="EI327">
            <v>69.5</v>
          </cell>
          <cell r="EJ327">
            <v>80</v>
          </cell>
          <cell r="EK327">
            <v>0</v>
          </cell>
          <cell r="EL327">
            <v>0</v>
          </cell>
          <cell r="EM327" t="str">
            <v/>
          </cell>
          <cell r="EN327">
            <v>0</v>
          </cell>
          <cell r="EO327">
            <v>69.5</v>
          </cell>
          <cell r="EP327">
            <v>80</v>
          </cell>
          <cell r="EQ327">
            <v>0</v>
          </cell>
          <cell r="ER327">
            <v>0</v>
          </cell>
          <cell r="ES327" t="str">
            <v/>
          </cell>
          <cell r="ET327">
            <v>0</v>
          </cell>
          <cell r="EU327">
            <v>69.5</v>
          </cell>
          <cell r="EV327">
            <v>80</v>
          </cell>
          <cell r="EW327">
            <v>0</v>
          </cell>
          <cell r="EX327">
            <v>0</v>
          </cell>
          <cell r="EY327" t="str">
            <v/>
          </cell>
          <cell r="EZ327">
            <v>0</v>
          </cell>
          <cell r="FA327">
            <v>71.5</v>
          </cell>
          <cell r="FB327">
            <v>73</v>
          </cell>
          <cell r="FC327">
            <v>0</v>
          </cell>
          <cell r="FD327">
            <v>0</v>
          </cell>
          <cell r="FE327" t="str">
            <v/>
          </cell>
          <cell r="FF327">
            <v>0</v>
          </cell>
          <cell r="FG327">
            <v>71.5</v>
          </cell>
          <cell r="FH327">
            <v>73</v>
          </cell>
          <cell r="FI327">
            <v>0</v>
          </cell>
          <cell r="FJ327">
            <v>0</v>
          </cell>
          <cell r="FK327" t="str">
            <v/>
          </cell>
          <cell r="FL327">
            <v>0</v>
          </cell>
          <cell r="FM327">
            <v>71.5</v>
          </cell>
          <cell r="FN327">
            <v>73</v>
          </cell>
          <cell r="FO327">
            <v>0</v>
          </cell>
          <cell r="FP327">
            <v>0</v>
          </cell>
          <cell r="FQ327" t="str">
            <v/>
          </cell>
          <cell r="FR327">
            <v>0</v>
          </cell>
          <cell r="FS327">
            <v>71.5</v>
          </cell>
          <cell r="FT327">
            <v>73</v>
          </cell>
          <cell r="FU327">
            <v>0</v>
          </cell>
          <cell r="FV327">
            <v>0</v>
          </cell>
          <cell r="FW327" t="str">
            <v/>
          </cell>
          <cell r="FX327">
            <v>0</v>
          </cell>
          <cell r="FY327">
            <v>71.5</v>
          </cell>
          <cell r="FZ327">
            <v>73</v>
          </cell>
          <cell r="GA327">
            <v>0</v>
          </cell>
          <cell r="GB327">
            <v>0</v>
          </cell>
          <cell r="GC327" t="str">
            <v/>
          </cell>
          <cell r="GD327">
            <v>0</v>
          </cell>
          <cell r="GE327">
            <v>71.5</v>
          </cell>
          <cell r="GF327">
            <v>73</v>
          </cell>
          <cell r="GG327">
            <v>0</v>
          </cell>
          <cell r="GH327">
            <v>0</v>
          </cell>
          <cell r="GI327" t="str">
            <v/>
          </cell>
          <cell r="GJ327">
            <v>0</v>
          </cell>
          <cell r="GK327">
            <v>71.5</v>
          </cell>
          <cell r="GL327">
            <v>73</v>
          </cell>
          <cell r="GM327">
            <v>0</v>
          </cell>
          <cell r="GN327">
            <v>0</v>
          </cell>
          <cell r="GO327" t="str">
            <v/>
          </cell>
          <cell r="GP327">
            <v>0</v>
          </cell>
          <cell r="GQ327">
            <v>71.5</v>
          </cell>
          <cell r="GR327">
            <v>73</v>
          </cell>
          <cell r="GS327">
            <v>0</v>
          </cell>
          <cell r="GT327">
            <v>0</v>
          </cell>
          <cell r="GU327" t="str">
            <v/>
          </cell>
          <cell r="GV327">
            <v>0</v>
          </cell>
          <cell r="GW327">
            <v>66.75</v>
          </cell>
          <cell r="GX327">
            <v>71</v>
          </cell>
          <cell r="GY327">
            <v>0</v>
          </cell>
          <cell r="GZ327">
            <v>0</v>
          </cell>
          <cell r="HA327" t="str">
            <v/>
          </cell>
          <cell r="HB327">
            <v>0</v>
          </cell>
          <cell r="HC327">
            <v>80.75</v>
          </cell>
          <cell r="HD327">
            <v>72</v>
          </cell>
          <cell r="HG327" t="str">
            <v/>
          </cell>
          <cell r="HH327">
            <v>0</v>
          </cell>
          <cell r="HM327" t="str">
            <v/>
          </cell>
          <cell r="HN327" t="str">
            <v/>
          </cell>
          <cell r="HS327">
            <v>0</v>
          </cell>
          <cell r="HT327" t="str">
            <v>PKN</v>
          </cell>
          <cell r="HU327">
            <v>0</v>
          </cell>
          <cell r="HV327" t="str">
            <v>IND</v>
          </cell>
          <cell r="HW327">
            <v>0</v>
          </cell>
          <cell r="HX327" t="str">
            <v>MAT-W</v>
          </cell>
          <cell r="HY327">
            <v>0</v>
          </cell>
          <cell r="HZ327" t="str">
            <v>SEJ-W</v>
          </cell>
          <cell r="IA327">
            <v>0</v>
          </cell>
          <cell r="IB327" t="str">
            <v>IGR-W</v>
          </cell>
          <cell r="IC327">
            <v>0</v>
          </cell>
          <cell r="ID327" t="str">
            <v>SBO</v>
          </cell>
          <cell r="IE327">
            <v>0</v>
          </cell>
          <cell r="IF327" t="str">
            <v>PJO</v>
          </cell>
          <cell r="IG327">
            <v>0</v>
          </cell>
          <cell r="IH327" t="str">
            <v>PRA</v>
          </cell>
          <cell r="II327">
            <v>0</v>
          </cell>
          <cell r="IJ327" t="str">
            <v>JAW</v>
          </cell>
          <cell r="IK327">
            <v>0</v>
          </cell>
          <cell r="IL327" t="str">
            <v>ARB</v>
          </cell>
          <cell r="IM327">
            <v>0</v>
          </cell>
          <cell r="IN327" t="str">
            <v>PKM</v>
          </cell>
          <cell r="IO327">
            <v>0</v>
          </cell>
          <cell r="IP327" t="str">
            <v>GEO-P</v>
          </cell>
          <cell r="IQ327">
            <v>0</v>
          </cell>
          <cell r="IR327" t="str">
            <v>SEJ-P</v>
          </cell>
          <cell r="IS327">
            <v>0</v>
          </cell>
          <cell r="IT327" t="str">
            <v>SOS-P</v>
          </cell>
          <cell r="IU327">
            <v>0</v>
          </cell>
          <cell r="IV327" t="str">
            <v>EKO-P</v>
          </cell>
          <cell r="IW327">
            <v>0</v>
          </cell>
          <cell r="IX327" t="str">
            <v>IGR-L</v>
          </cell>
          <cell r="IY327">
            <v>0</v>
          </cell>
          <cell r="IZ327" t="str">
            <v/>
          </cell>
          <cell r="JA327">
            <v>0</v>
          </cell>
        </row>
        <row r="328">
          <cell r="Q328" t="str">
            <v/>
          </cell>
          <cell r="AB328" t="str">
            <v/>
          </cell>
          <cell r="AC328">
            <v>6</v>
          </cell>
          <cell r="AI328" t="str">
            <v/>
          </cell>
          <cell r="AJ328">
            <v>0</v>
          </cell>
          <cell r="AK328">
            <v>72.5</v>
          </cell>
          <cell r="AL328">
            <v>84</v>
          </cell>
          <cell r="AM328">
            <v>0</v>
          </cell>
          <cell r="AN328">
            <v>0</v>
          </cell>
          <cell r="AO328" t="str">
            <v/>
          </cell>
          <cell r="AP328">
            <v>0</v>
          </cell>
          <cell r="AQ328">
            <v>77</v>
          </cell>
          <cell r="AR328">
            <v>75</v>
          </cell>
          <cell r="AS328">
            <v>0</v>
          </cell>
          <cell r="AT328">
            <v>0</v>
          </cell>
          <cell r="AU328" t="str">
            <v/>
          </cell>
          <cell r="AV328">
            <v>0</v>
          </cell>
          <cell r="AW328">
            <v>72.25</v>
          </cell>
          <cell r="AX328">
            <v>79</v>
          </cell>
          <cell r="AY328">
            <v>0</v>
          </cell>
          <cell r="AZ328">
            <v>0</v>
          </cell>
          <cell r="BA328" t="str">
            <v/>
          </cell>
          <cell r="BB328">
            <v>0</v>
          </cell>
          <cell r="BC328">
            <v>75.5</v>
          </cell>
          <cell r="BD328">
            <v>79</v>
          </cell>
          <cell r="BE328">
            <v>0</v>
          </cell>
          <cell r="BF328">
            <v>0</v>
          </cell>
          <cell r="BG328" t="str">
            <v/>
          </cell>
          <cell r="BH328">
            <v>0</v>
          </cell>
          <cell r="BI328">
            <v>74.25</v>
          </cell>
          <cell r="BJ328">
            <v>72</v>
          </cell>
          <cell r="BK328">
            <v>0</v>
          </cell>
          <cell r="BL328">
            <v>0</v>
          </cell>
          <cell r="BM328" t="str">
            <v/>
          </cell>
          <cell r="BN328">
            <v>0</v>
          </cell>
          <cell r="BO328">
            <v>72.25</v>
          </cell>
          <cell r="BP328">
            <v>74</v>
          </cell>
          <cell r="BQ328">
            <v>0</v>
          </cell>
          <cell r="BR328">
            <v>0</v>
          </cell>
          <cell r="BS328" t="str">
            <v/>
          </cell>
          <cell r="BT328">
            <v>0</v>
          </cell>
          <cell r="BU328">
            <v>79</v>
          </cell>
          <cell r="BV328">
            <v>84</v>
          </cell>
          <cell r="BW328">
            <v>0</v>
          </cell>
          <cell r="BX328">
            <v>0</v>
          </cell>
          <cell r="BY328" t="str">
            <v/>
          </cell>
          <cell r="BZ328">
            <v>0</v>
          </cell>
          <cell r="CA328">
            <v>71.5</v>
          </cell>
          <cell r="CB328">
            <v>71</v>
          </cell>
          <cell r="CC328">
            <v>0</v>
          </cell>
          <cell r="CD328">
            <v>0</v>
          </cell>
          <cell r="CE328" t="str">
            <v/>
          </cell>
          <cell r="CF328">
            <v>0</v>
          </cell>
          <cell r="CG328">
            <v>69.25</v>
          </cell>
          <cell r="CH328">
            <v>72</v>
          </cell>
          <cell r="CI328">
            <v>0</v>
          </cell>
          <cell r="CJ328">
            <v>0</v>
          </cell>
          <cell r="CK328" t="str">
            <v/>
          </cell>
          <cell r="CL328">
            <v>0</v>
          </cell>
          <cell r="CM328">
            <v>72.75</v>
          </cell>
          <cell r="CN328">
            <v>73</v>
          </cell>
          <cell r="CO328">
            <v>0</v>
          </cell>
          <cell r="CP328">
            <v>0</v>
          </cell>
          <cell r="CQ328" t="str">
            <v/>
          </cell>
          <cell r="CR328">
            <v>0</v>
          </cell>
          <cell r="CS328">
            <v>71.75</v>
          </cell>
          <cell r="CT328">
            <v>75</v>
          </cell>
          <cell r="CU328">
            <v>0</v>
          </cell>
          <cell r="CV328">
            <v>0</v>
          </cell>
          <cell r="CW328" t="str">
            <v/>
          </cell>
          <cell r="CX328">
            <v>0</v>
          </cell>
          <cell r="CY328">
            <v>71.25</v>
          </cell>
          <cell r="CZ328">
            <v>78</v>
          </cell>
          <cell r="DA328">
            <v>0</v>
          </cell>
          <cell r="DB328">
            <v>0</v>
          </cell>
          <cell r="DC328" t="str">
            <v/>
          </cell>
          <cell r="DD328">
            <v>0</v>
          </cell>
          <cell r="DE328">
            <v>76.25</v>
          </cell>
          <cell r="DF328">
            <v>82</v>
          </cell>
          <cell r="DG328">
            <v>0</v>
          </cell>
          <cell r="DH328">
            <v>0</v>
          </cell>
          <cell r="DI328" t="str">
            <v/>
          </cell>
          <cell r="DJ328">
            <v>0</v>
          </cell>
          <cell r="DK328">
            <v>0</v>
          </cell>
          <cell r="DL328">
            <v>79</v>
          </cell>
          <cell r="DM328">
            <v>0</v>
          </cell>
          <cell r="DN328">
            <v>0</v>
          </cell>
          <cell r="DO328" t="str">
            <v/>
          </cell>
          <cell r="DP328">
            <v>0</v>
          </cell>
          <cell r="DQ328">
            <v>78.5</v>
          </cell>
          <cell r="DR328">
            <v>75</v>
          </cell>
          <cell r="DS328">
            <v>0</v>
          </cell>
          <cell r="DT328">
            <v>0</v>
          </cell>
          <cell r="DU328" t="str">
            <v/>
          </cell>
          <cell r="DV328">
            <v>0</v>
          </cell>
          <cell r="DW328">
            <v>71.75</v>
          </cell>
          <cell r="DX328">
            <v>77</v>
          </cell>
          <cell r="DY328">
            <v>0</v>
          </cell>
          <cell r="DZ328">
            <v>0</v>
          </cell>
          <cell r="EA328" t="str">
            <v/>
          </cell>
          <cell r="EB328">
            <v>0</v>
          </cell>
          <cell r="EC328">
            <v>78.25</v>
          </cell>
          <cell r="ED328">
            <v>79</v>
          </cell>
          <cell r="EE328">
            <v>0</v>
          </cell>
          <cell r="EF328">
            <v>0</v>
          </cell>
          <cell r="EG328" t="str">
            <v/>
          </cell>
          <cell r="EH328">
            <v>0</v>
          </cell>
          <cell r="EI328">
            <v>69</v>
          </cell>
          <cell r="EJ328">
            <v>85</v>
          </cell>
          <cell r="EK328">
            <v>0</v>
          </cell>
          <cell r="EL328">
            <v>0</v>
          </cell>
          <cell r="EM328" t="str">
            <v/>
          </cell>
          <cell r="EN328">
            <v>0</v>
          </cell>
          <cell r="EO328">
            <v>69</v>
          </cell>
          <cell r="EP328">
            <v>85</v>
          </cell>
          <cell r="EQ328">
            <v>0</v>
          </cell>
          <cell r="ER328">
            <v>0</v>
          </cell>
          <cell r="ES328" t="str">
            <v/>
          </cell>
          <cell r="ET328">
            <v>0</v>
          </cell>
          <cell r="EU328">
            <v>69</v>
          </cell>
          <cell r="EV328">
            <v>85</v>
          </cell>
          <cell r="EW328">
            <v>0</v>
          </cell>
          <cell r="EX328">
            <v>0</v>
          </cell>
          <cell r="EY328" t="str">
            <v/>
          </cell>
          <cell r="EZ328">
            <v>0</v>
          </cell>
          <cell r="FA328">
            <v>71.25</v>
          </cell>
          <cell r="FB328">
            <v>75</v>
          </cell>
          <cell r="FC328">
            <v>0</v>
          </cell>
          <cell r="FD328">
            <v>0</v>
          </cell>
          <cell r="FE328" t="str">
            <v/>
          </cell>
          <cell r="FF328">
            <v>0</v>
          </cell>
          <cell r="FG328">
            <v>71.25</v>
          </cell>
          <cell r="FH328">
            <v>75</v>
          </cell>
          <cell r="FI328">
            <v>0</v>
          </cell>
          <cell r="FJ328">
            <v>0</v>
          </cell>
          <cell r="FK328" t="str">
            <v/>
          </cell>
          <cell r="FL328">
            <v>0</v>
          </cell>
          <cell r="FM328">
            <v>71.25</v>
          </cell>
          <cell r="FN328">
            <v>75</v>
          </cell>
          <cell r="FO328">
            <v>0</v>
          </cell>
          <cell r="FP328">
            <v>0</v>
          </cell>
          <cell r="FQ328" t="str">
            <v/>
          </cell>
          <cell r="FR328">
            <v>0</v>
          </cell>
          <cell r="FS328">
            <v>71.25</v>
          </cell>
          <cell r="FT328">
            <v>75</v>
          </cell>
          <cell r="FU328">
            <v>0</v>
          </cell>
          <cell r="FV328">
            <v>0</v>
          </cell>
          <cell r="FW328" t="str">
            <v/>
          </cell>
          <cell r="FX328">
            <v>0</v>
          </cell>
          <cell r="FY328">
            <v>71.25</v>
          </cell>
          <cell r="FZ328">
            <v>75</v>
          </cell>
          <cell r="GA328">
            <v>0</v>
          </cell>
          <cell r="GB328">
            <v>0</v>
          </cell>
          <cell r="GC328" t="str">
            <v/>
          </cell>
          <cell r="GD328">
            <v>0</v>
          </cell>
          <cell r="GE328">
            <v>71.25</v>
          </cell>
          <cell r="GF328">
            <v>75</v>
          </cell>
          <cell r="GG328">
            <v>0</v>
          </cell>
          <cell r="GH328">
            <v>0</v>
          </cell>
          <cell r="GI328" t="str">
            <v/>
          </cell>
          <cell r="GJ328">
            <v>0</v>
          </cell>
          <cell r="GK328">
            <v>71.25</v>
          </cell>
          <cell r="GL328">
            <v>75</v>
          </cell>
          <cell r="GM328">
            <v>0</v>
          </cell>
          <cell r="GN328">
            <v>0</v>
          </cell>
          <cell r="GO328" t="str">
            <v/>
          </cell>
          <cell r="GP328">
            <v>0</v>
          </cell>
          <cell r="GQ328">
            <v>71.25</v>
          </cell>
          <cell r="GR328">
            <v>75</v>
          </cell>
          <cell r="GS328">
            <v>0</v>
          </cell>
          <cell r="GT328">
            <v>0</v>
          </cell>
          <cell r="GU328" t="str">
            <v/>
          </cell>
          <cell r="GV328">
            <v>0</v>
          </cell>
          <cell r="GW328">
            <v>75</v>
          </cell>
          <cell r="GX328">
            <v>73</v>
          </cell>
          <cell r="GY328">
            <v>0</v>
          </cell>
          <cell r="GZ328">
            <v>0</v>
          </cell>
          <cell r="HA328" t="str">
            <v/>
          </cell>
          <cell r="HB328">
            <v>0</v>
          </cell>
          <cell r="HC328">
            <v>79.25</v>
          </cell>
          <cell r="HD328">
            <v>72</v>
          </cell>
          <cell r="HG328" t="str">
            <v/>
          </cell>
          <cell r="HH328">
            <v>0</v>
          </cell>
          <cell r="HM328" t="str">
            <v/>
          </cell>
          <cell r="HN328" t="str">
            <v/>
          </cell>
          <cell r="HS328">
            <v>0</v>
          </cell>
          <cell r="HT328" t="str">
            <v>PKN</v>
          </cell>
          <cell r="HU328">
            <v>0</v>
          </cell>
          <cell r="HV328" t="str">
            <v>IND</v>
          </cell>
          <cell r="HW328">
            <v>0</v>
          </cell>
          <cell r="HX328" t="str">
            <v>MAT-W</v>
          </cell>
          <cell r="HY328">
            <v>0</v>
          </cell>
          <cell r="HZ328" t="str">
            <v>SEJ-W</v>
          </cell>
          <cell r="IA328">
            <v>0</v>
          </cell>
          <cell r="IB328" t="str">
            <v>IGR-W</v>
          </cell>
          <cell r="IC328">
            <v>0</v>
          </cell>
          <cell r="ID328" t="str">
            <v>SBO</v>
          </cell>
          <cell r="IE328">
            <v>0</v>
          </cell>
          <cell r="IF328" t="str">
            <v>PJO</v>
          </cell>
          <cell r="IG328">
            <v>0</v>
          </cell>
          <cell r="IH328" t="str">
            <v>PRA</v>
          </cell>
          <cell r="II328">
            <v>0</v>
          </cell>
          <cell r="IJ328" t="str">
            <v>JAW</v>
          </cell>
          <cell r="IK328">
            <v>0</v>
          </cell>
          <cell r="IL328" t="str">
            <v>ARB</v>
          </cell>
          <cell r="IM328">
            <v>0</v>
          </cell>
          <cell r="IN328" t="str">
            <v>PKM</v>
          </cell>
          <cell r="IO328">
            <v>0</v>
          </cell>
          <cell r="IP328" t="str">
            <v>GEO-P</v>
          </cell>
          <cell r="IQ328">
            <v>0</v>
          </cell>
          <cell r="IR328" t="str">
            <v>SEJ-P</v>
          </cell>
          <cell r="IS328">
            <v>0</v>
          </cell>
          <cell r="IT328" t="str">
            <v>SOS-P</v>
          </cell>
          <cell r="IU328">
            <v>0</v>
          </cell>
          <cell r="IV328" t="str">
            <v>EKO-P</v>
          </cell>
          <cell r="IW328">
            <v>0</v>
          </cell>
          <cell r="IX328" t="str">
            <v>IGR-L</v>
          </cell>
          <cell r="IY328">
            <v>0</v>
          </cell>
          <cell r="IZ328" t="str">
            <v/>
          </cell>
          <cell r="JA328">
            <v>0</v>
          </cell>
        </row>
        <row r="329">
          <cell r="Q329" t="str">
            <v/>
          </cell>
          <cell r="AB329" t="str">
            <v/>
          </cell>
          <cell r="AC329">
            <v>7</v>
          </cell>
          <cell r="AI329" t="str">
            <v/>
          </cell>
          <cell r="AJ329">
            <v>0</v>
          </cell>
          <cell r="AK329">
            <v>72.5</v>
          </cell>
          <cell r="AL329">
            <v>82</v>
          </cell>
          <cell r="AM329">
            <v>0</v>
          </cell>
          <cell r="AN329">
            <v>0</v>
          </cell>
          <cell r="AO329" t="str">
            <v/>
          </cell>
          <cell r="AP329">
            <v>0</v>
          </cell>
          <cell r="AQ329">
            <v>77</v>
          </cell>
          <cell r="AR329">
            <v>76</v>
          </cell>
          <cell r="AS329">
            <v>0</v>
          </cell>
          <cell r="AT329">
            <v>0</v>
          </cell>
          <cell r="AU329" t="str">
            <v/>
          </cell>
          <cell r="AV329">
            <v>0</v>
          </cell>
          <cell r="AW329">
            <v>77.75</v>
          </cell>
          <cell r="AX329">
            <v>73</v>
          </cell>
          <cell r="AY329">
            <v>0</v>
          </cell>
          <cell r="AZ329">
            <v>0</v>
          </cell>
          <cell r="BA329" t="str">
            <v/>
          </cell>
          <cell r="BB329">
            <v>0</v>
          </cell>
          <cell r="BC329">
            <v>79.25</v>
          </cell>
          <cell r="BD329">
            <v>75</v>
          </cell>
          <cell r="BE329">
            <v>0</v>
          </cell>
          <cell r="BF329">
            <v>0</v>
          </cell>
          <cell r="BG329" t="str">
            <v/>
          </cell>
          <cell r="BH329">
            <v>0</v>
          </cell>
          <cell r="BI329">
            <v>73.75</v>
          </cell>
          <cell r="BJ329">
            <v>73</v>
          </cell>
          <cell r="BK329">
            <v>0</v>
          </cell>
          <cell r="BL329">
            <v>0</v>
          </cell>
          <cell r="BM329" t="str">
            <v/>
          </cell>
          <cell r="BN329">
            <v>0</v>
          </cell>
          <cell r="BO329">
            <v>80.75</v>
          </cell>
          <cell r="BP329">
            <v>75</v>
          </cell>
          <cell r="BQ329">
            <v>0</v>
          </cell>
          <cell r="BR329">
            <v>0</v>
          </cell>
          <cell r="BS329" t="str">
            <v/>
          </cell>
          <cell r="BT329">
            <v>0</v>
          </cell>
          <cell r="BU329">
            <v>71.75</v>
          </cell>
          <cell r="BV329">
            <v>84</v>
          </cell>
          <cell r="BW329">
            <v>0</v>
          </cell>
          <cell r="BX329">
            <v>0</v>
          </cell>
          <cell r="BY329" t="str">
            <v/>
          </cell>
          <cell r="BZ329">
            <v>0</v>
          </cell>
          <cell r="CA329">
            <v>74</v>
          </cell>
          <cell r="CB329">
            <v>78</v>
          </cell>
          <cell r="CC329">
            <v>0</v>
          </cell>
          <cell r="CD329">
            <v>0</v>
          </cell>
          <cell r="CE329" t="str">
            <v/>
          </cell>
          <cell r="CF329">
            <v>0</v>
          </cell>
          <cell r="CG329">
            <v>74.25</v>
          </cell>
          <cell r="CH329">
            <v>76</v>
          </cell>
          <cell r="CI329">
            <v>0</v>
          </cell>
          <cell r="CJ329">
            <v>0</v>
          </cell>
          <cell r="CK329" t="str">
            <v/>
          </cell>
          <cell r="CL329">
            <v>0</v>
          </cell>
          <cell r="CM329">
            <v>76.75</v>
          </cell>
          <cell r="CN329">
            <v>75</v>
          </cell>
          <cell r="CO329">
            <v>0</v>
          </cell>
          <cell r="CP329">
            <v>0</v>
          </cell>
          <cell r="CQ329" t="str">
            <v/>
          </cell>
          <cell r="CR329">
            <v>0</v>
          </cell>
          <cell r="CS329">
            <v>79</v>
          </cell>
          <cell r="CT329">
            <v>85</v>
          </cell>
          <cell r="CU329">
            <v>0</v>
          </cell>
          <cell r="CV329">
            <v>0</v>
          </cell>
          <cell r="CW329" t="str">
            <v/>
          </cell>
          <cell r="CX329">
            <v>0</v>
          </cell>
          <cell r="CY329">
            <v>67</v>
          </cell>
          <cell r="CZ329">
            <v>77</v>
          </cell>
          <cell r="DA329">
            <v>0</v>
          </cell>
          <cell r="DB329">
            <v>0</v>
          </cell>
          <cell r="DC329" t="str">
            <v/>
          </cell>
          <cell r="DD329">
            <v>0</v>
          </cell>
          <cell r="DE329">
            <v>81</v>
          </cell>
          <cell r="DF329">
            <v>85</v>
          </cell>
          <cell r="DG329">
            <v>0</v>
          </cell>
          <cell r="DH329">
            <v>0</v>
          </cell>
          <cell r="DI329" t="str">
            <v/>
          </cell>
          <cell r="DJ329">
            <v>0</v>
          </cell>
          <cell r="DK329">
            <v>0</v>
          </cell>
          <cell r="DL329">
            <v>79</v>
          </cell>
          <cell r="DM329">
            <v>0</v>
          </cell>
          <cell r="DN329">
            <v>0</v>
          </cell>
          <cell r="DO329" t="str">
            <v/>
          </cell>
          <cell r="DP329">
            <v>0</v>
          </cell>
          <cell r="DQ329">
            <v>74</v>
          </cell>
          <cell r="DR329">
            <v>75</v>
          </cell>
          <cell r="DS329">
            <v>0</v>
          </cell>
          <cell r="DT329">
            <v>0</v>
          </cell>
          <cell r="DU329" t="str">
            <v/>
          </cell>
          <cell r="DV329">
            <v>0</v>
          </cell>
          <cell r="DW329">
            <v>75.25</v>
          </cell>
          <cell r="DX329">
            <v>79</v>
          </cell>
          <cell r="DY329">
            <v>0</v>
          </cell>
          <cell r="DZ329">
            <v>0</v>
          </cell>
          <cell r="EA329" t="str">
            <v/>
          </cell>
          <cell r="EB329">
            <v>0</v>
          </cell>
          <cell r="EC329">
            <v>79</v>
          </cell>
          <cell r="ED329">
            <v>84</v>
          </cell>
          <cell r="EE329">
            <v>0</v>
          </cell>
          <cell r="EF329">
            <v>0</v>
          </cell>
          <cell r="EG329" t="str">
            <v/>
          </cell>
          <cell r="EH329">
            <v>0</v>
          </cell>
          <cell r="EI329">
            <v>74.5</v>
          </cell>
          <cell r="EJ329">
            <v>85</v>
          </cell>
          <cell r="EK329">
            <v>0</v>
          </cell>
          <cell r="EL329">
            <v>0</v>
          </cell>
          <cell r="EM329" t="str">
            <v/>
          </cell>
          <cell r="EN329">
            <v>0</v>
          </cell>
          <cell r="EO329">
            <v>74.5</v>
          </cell>
          <cell r="EP329">
            <v>85</v>
          </cell>
          <cell r="EQ329">
            <v>0</v>
          </cell>
          <cell r="ER329">
            <v>0</v>
          </cell>
          <cell r="ES329" t="str">
            <v/>
          </cell>
          <cell r="ET329">
            <v>0</v>
          </cell>
          <cell r="EU329">
            <v>74.5</v>
          </cell>
          <cell r="EV329">
            <v>85</v>
          </cell>
          <cell r="EW329">
            <v>0</v>
          </cell>
          <cell r="EX329">
            <v>0</v>
          </cell>
          <cell r="EY329" t="str">
            <v/>
          </cell>
          <cell r="EZ329">
            <v>0</v>
          </cell>
          <cell r="FA329">
            <v>76.5</v>
          </cell>
          <cell r="FB329">
            <v>76</v>
          </cell>
          <cell r="FC329">
            <v>0</v>
          </cell>
          <cell r="FD329">
            <v>0</v>
          </cell>
          <cell r="FE329" t="str">
            <v/>
          </cell>
          <cell r="FF329">
            <v>0</v>
          </cell>
          <cell r="FG329">
            <v>76.5</v>
          </cell>
          <cell r="FH329">
            <v>76</v>
          </cell>
          <cell r="FI329">
            <v>0</v>
          </cell>
          <cell r="FJ329">
            <v>0</v>
          </cell>
          <cell r="FK329" t="str">
            <v/>
          </cell>
          <cell r="FL329">
            <v>0</v>
          </cell>
          <cell r="FM329">
            <v>76.5</v>
          </cell>
          <cell r="FN329">
            <v>76</v>
          </cell>
          <cell r="FO329">
            <v>0</v>
          </cell>
          <cell r="FP329">
            <v>0</v>
          </cell>
          <cell r="FQ329" t="str">
            <v/>
          </cell>
          <cell r="FR329">
            <v>0</v>
          </cell>
          <cell r="FS329">
            <v>76.5</v>
          </cell>
          <cell r="FT329">
            <v>76</v>
          </cell>
          <cell r="FU329">
            <v>0</v>
          </cell>
          <cell r="FV329">
            <v>0</v>
          </cell>
          <cell r="FW329" t="str">
            <v/>
          </cell>
          <cell r="FX329">
            <v>0</v>
          </cell>
          <cell r="FY329">
            <v>76.5</v>
          </cell>
          <cell r="FZ329">
            <v>76</v>
          </cell>
          <cell r="GA329">
            <v>0</v>
          </cell>
          <cell r="GB329">
            <v>0</v>
          </cell>
          <cell r="GC329" t="str">
            <v/>
          </cell>
          <cell r="GD329">
            <v>0</v>
          </cell>
          <cell r="GE329">
            <v>76.5</v>
          </cell>
          <cell r="GF329">
            <v>76</v>
          </cell>
          <cell r="GG329">
            <v>0</v>
          </cell>
          <cell r="GH329">
            <v>0</v>
          </cell>
          <cell r="GI329" t="str">
            <v/>
          </cell>
          <cell r="GJ329">
            <v>0</v>
          </cell>
          <cell r="GK329">
            <v>76.5</v>
          </cell>
          <cell r="GL329">
            <v>76</v>
          </cell>
          <cell r="GM329">
            <v>0</v>
          </cell>
          <cell r="GN329">
            <v>0</v>
          </cell>
          <cell r="GO329" t="str">
            <v/>
          </cell>
          <cell r="GP329">
            <v>0</v>
          </cell>
          <cell r="GQ329">
            <v>76.5</v>
          </cell>
          <cell r="GR329">
            <v>76</v>
          </cell>
          <cell r="GS329">
            <v>0</v>
          </cell>
          <cell r="GT329">
            <v>0</v>
          </cell>
          <cell r="GU329" t="str">
            <v/>
          </cell>
          <cell r="GV329">
            <v>0</v>
          </cell>
          <cell r="GW329">
            <v>72.25</v>
          </cell>
          <cell r="GX329">
            <v>73</v>
          </cell>
          <cell r="GY329">
            <v>0</v>
          </cell>
          <cell r="GZ329">
            <v>0</v>
          </cell>
          <cell r="HA329" t="str">
            <v/>
          </cell>
          <cell r="HB329">
            <v>0</v>
          </cell>
          <cell r="HC329">
            <v>79.75</v>
          </cell>
          <cell r="HD329">
            <v>75</v>
          </cell>
          <cell r="HG329" t="str">
            <v/>
          </cell>
          <cell r="HH329">
            <v>0</v>
          </cell>
          <cell r="HM329" t="str">
            <v/>
          </cell>
          <cell r="HN329" t="str">
            <v/>
          </cell>
          <cell r="HS329">
            <v>0</v>
          </cell>
          <cell r="HT329" t="str">
            <v>PKN</v>
          </cell>
          <cell r="HU329">
            <v>0</v>
          </cell>
          <cell r="HV329" t="str">
            <v>IND</v>
          </cell>
          <cell r="HW329">
            <v>0</v>
          </cell>
          <cell r="HX329" t="str">
            <v>MAT-W</v>
          </cell>
          <cell r="HY329">
            <v>0</v>
          </cell>
          <cell r="HZ329" t="str">
            <v>SEJ-W</v>
          </cell>
          <cell r="IA329">
            <v>0</v>
          </cell>
          <cell r="IB329" t="str">
            <v>IGR-W</v>
          </cell>
          <cell r="IC329">
            <v>0</v>
          </cell>
          <cell r="ID329" t="str">
            <v>SBO</v>
          </cell>
          <cell r="IE329">
            <v>0</v>
          </cell>
          <cell r="IF329" t="str">
            <v>PJO</v>
          </cell>
          <cell r="IG329">
            <v>0</v>
          </cell>
          <cell r="IH329" t="str">
            <v>PRA</v>
          </cell>
          <cell r="II329">
            <v>0</v>
          </cell>
          <cell r="IJ329" t="str">
            <v>JAW</v>
          </cell>
          <cell r="IK329">
            <v>0</v>
          </cell>
          <cell r="IL329" t="str">
            <v>ARB</v>
          </cell>
          <cell r="IM329">
            <v>0</v>
          </cell>
          <cell r="IN329" t="str">
            <v>PKM</v>
          </cell>
          <cell r="IO329">
            <v>0</v>
          </cell>
          <cell r="IP329" t="str">
            <v>GEO-P</v>
          </cell>
          <cell r="IQ329">
            <v>0</v>
          </cell>
          <cell r="IR329" t="str">
            <v>SEJ-P</v>
          </cell>
          <cell r="IS329">
            <v>0</v>
          </cell>
          <cell r="IT329" t="str">
            <v>SOS-P</v>
          </cell>
          <cell r="IU329">
            <v>0</v>
          </cell>
          <cell r="IV329" t="str">
            <v>EKO-P</v>
          </cell>
          <cell r="IW329">
            <v>0</v>
          </cell>
          <cell r="IX329" t="str">
            <v>IGR-L</v>
          </cell>
          <cell r="IY329">
            <v>0</v>
          </cell>
          <cell r="IZ329" t="str">
            <v/>
          </cell>
          <cell r="JA329">
            <v>0</v>
          </cell>
        </row>
        <row r="330">
          <cell r="Q330" t="str">
            <v/>
          </cell>
          <cell r="AB330" t="str">
            <v/>
          </cell>
          <cell r="AC330">
            <v>8</v>
          </cell>
          <cell r="AI330" t="str">
            <v/>
          </cell>
          <cell r="AJ330">
            <v>0</v>
          </cell>
          <cell r="AK330">
            <v>72.5</v>
          </cell>
          <cell r="AL330">
            <v>82</v>
          </cell>
          <cell r="AM330">
            <v>0</v>
          </cell>
          <cell r="AN330">
            <v>0</v>
          </cell>
          <cell r="AO330" t="str">
            <v/>
          </cell>
          <cell r="AP330">
            <v>0</v>
          </cell>
          <cell r="AQ330">
            <v>74.5</v>
          </cell>
          <cell r="AR330">
            <v>72</v>
          </cell>
          <cell r="AS330">
            <v>0</v>
          </cell>
          <cell r="AT330">
            <v>0</v>
          </cell>
          <cell r="AU330" t="str">
            <v/>
          </cell>
          <cell r="AV330">
            <v>0</v>
          </cell>
          <cell r="AW330">
            <v>72.25</v>
          </cell>
          <cell r="AX330">
            <v>73</v>
          </cell>
          <cell r="AY330">
            <v>0</v>
          </cell>
          <cell r="AZ330">
            <v>0</v>
          </cell>
          <cell r="BA330" t="str">
            <v/>
          </cell>
          <cell r="BB330">
            <v>0</v>
          </cell>
          <cell r="BC330">
            <v>73.25</v>
          </cell>
          <cell r="BD330">
            <v>75</v>
          </cell>
          <cell r="BE330">
            <v>0</v>
          </cell>
          <cell r="BF330">
            <v>0</v>
          </cell>
          <cell r="BG330" t="str">
            <v/>
          </cell>
          <cell r="BH330">
            <v>0</v>
          </cell>
          <cell r="BI330">
            <v>72.75</v>
          </cell>
          <cell r="BJ330">
            <v>72</v>
          </cell>
          <cell r="BK330">
            <v>0</v>
          </cell>
          <cell r="BL330">
            <v>0</v>
          </cell>
          <cell r="BM330" t="str">
            <v/>
          </cell>
          <cell r="BN330">
            <v>0</v>
          </cell>
          <cell r="BO330">
            <v>77.25</v>
          </cell>
          <cell r="BP330">
            <v>71</v>
          </cell>
          <cell r="BQ330">
            <v>0</v>
          </cell>
          <cell r="BR330">
            <v>0</v>
          </cell>
          <cell r="BS330" t="str">
            <v/>
          </cell>
          <cell r="BT330">
            <v>0</v>
          </cell>
          <cell r="BU330">
            <v>78</v>
          </cell>
          <cell r="BV330">
            <v>81</v>
          </cell>
          <cell r="BW330">
            <v>0</v>
          </cell>
          <cell r="BX330">
            <v>0</v>
          </cell>
          <cell r="BY330" t="str">
            <v/>
          </cell>
          <cell r="BZ330">
            <v>0</v>
          </cell>
          <cell r="CA330">
            <v>72.5</v>
          </cell>
          <cell r="CB330">
            <v>71</v>
          </cell>
          <cell r="CC330">
            <v>0</v>
          </cell>
          <cell r="CD330">
            <v>0</v>
          </cell>
          <cell r="CE330" t="str">
            <v/>
          </cell>
          <cell r="CF330">
            <v>0</v>
          </cell>
          <cell r="CG330">
            <v>79.75</v>
          </cell>
          <cell r="CH330">
            <v>80</v>
          </cell>
          <cell r="CI330">
            <v>0</v>
          </cell>
          <cell r="CJ330">
            <v>0</v>
          </cell>
          <cell r="CK330" t="str">
            <v/>
          </cell>
          <cell r="CL330">
            <v>0</v>
          </cell>
          <cell r="CM330">
            <v>74.5</v>
          </cell>
          <cell r="CN330">
            <v>73</v>
          </cell>
          <cell r="CO330">
            <v>0</v>
          </cell>
          <cell r="CP330">
            <v>0</v>
          </cell>
          <cell r="CQ330" t="str">
            <v/>
          </cell>
          <cell r="CR330">
            <v>0</v>
          </cell>
          <cell r="CS330">
            <v>67</v>
          </cell>
          <cell r="CT330">
            <v>74</v>
          </cell>
          <cell r="CU330">
            <v>0</v>
          </cell>
          <cell r="CV330">
            <v>0</v>
          </cell>
          <cell r="CW330" t="str">
            <v/>
          </cell>
          <cell r="CX330">
            <v>0</v>
          </cell>
          <cell r="CY330">
            <v>69</v>
          </cell>
          <cell r="CZ330">
            <v>76</v>
          </cell>
          <cell r="DA330">
            <v>0</v>
          </cell>
          <cell r="DB330">
            <v>0</v>
          </cell>
          <cell r="DC330" t="str">
            <v/>
          </cell>
          <cell r="DD330">
            <v>0</v>
          </cell>
          <cell r="DE330">
            <v>68.5</v>
          </cell>
          <cell r="DF330">
            <v>81</v>
          </cell>
          <cell r="DG330">
            <v>0</v>
          </cell>
          <cell r="DH330">
            <v>0</v>
          </cell>
          <cell r="DI330" t="str">
            <v/>
          </cell>
          <cell r="DJ330">
            <v>0</v>
          </cell>
          <cell r="DK330">
            <v>0</v>
          </cell>
          <cell r="DL330">
            <v>72</v>
          </cell>
          <cell r="DM330">
            <v>0</v>
          </cell>
          <cell r="DN330">
            <v>0</v>
          </cell>
          <cell r="DO330" t="str">
            <v/>
          </cell>
          <cell r="DP330">
            <v>0</v>
          </cell>
          <cell r="DQ330">
            <v>80</v>
          </cell>
          <cell r="DR330">
            <v>70</v>
          </cell>
          <cell r="DS330">
            <v>0</v>
          </cell>
          <cell r="DT330">
            <v>0</v>
          </cell>
          <cell r="DU330" t="str">
            <v/>
          </cell>
          <cell r="DV330">
            <v>0</v>
          </cell>
          <cell r="DW330">
            <v>73.75</v>
          </cell>
          <cell r="DX330">
            <v>76</v>
          </cell>
          <cell r="DY330">
            <v>0</v>
          </cell>
          <cell r="DZ330">
            <v>0</v>
          </cell>
          <cell r="EA330" t="str">
            <v/>
          </cell>
          <cell r="EB330">
            <v>0</v>
          </cell>
          <cell r="EC330">
            <v>75.5</v>
          </cell>
          <cell r="ED330">
            <v>72</v>
          </cell>
          <cell r="EE330">
            <v>0</v>
          </cell>
          <cell r="EF330">
            <v>0</v>
          </cell>
          <cell r="EG330" t="str">
            <v/>
          </cell>
          <cell r="EH330">
            <v>0</v>
          </cell>
          <cell r="EI330">
            <v>80.75</v>
          </cell>
          <cell r="EJ330">
            <v>80</v>
          </cell>
          <cell r="EK330">
            <v>0</v>
          </cell>
          <cell r="EL330">
            <v>0</v>
          </cell>
          <cell r="EM330" t="str">
            <v/>
          </cell>
          <cell r="EN330">
            <v>0</v>
          </cell>
          <cell r="EO330">
            <v>80.75</v>
          </cell>
          <cell r="EP330">
            <v>80</v>
          </cell>
          <cell r="EQ330">
            <v>0</v>
          </cell>
          <cell r="ER330">
            <v>0</v>
          </cell>
          <cell r="ES330" t="str">
            <v/>
          </cell>
          <cell r="ET330">
            <v>0</v>
          </cell>
          <cell r="EU330">
            <v>80.75</v>
          </cell>
          <cell r="EV330">
            <v>80</v>
          </cell>
          <cell r="EW330">
            <v>0</v>
          </cell>
          <cell r="EX330">
            <v>0</v>
          </cell>
          <cell r="EY330" t="str">
            <v/>
          </cell>
          <cell r="EZ330">
            <v>0</v>
          </cell>
          <cell r="FA330">
            <v>69.25</v>
          </cell>
          <cell r="FB330">
            <v>71</v>
          </cell>
          <cell r="FC330">
            <v>0</v>
          </cell>
          <cell r="FD330">
            <v>0</v>
          </cell>
          <cell r="FE330" t="str">
            <v/>
          </cell>
          <cell r="FF330">
            <v>0</v>
          </cell>
          <cell r="FG330">
            <v>69.25</v>
          </cell>
          <cell r="FH330">
            <v>71</v>
          </cell>
          <cell r="FI330">
            <v>0</v>
          </cell>
          <cell r="FJ330">
            <v>0</v>
          </cell>
          <cell r="FK330" t="str">
            <v/>
          </cell>
          <cell r="FL330">
            <v>0</v>
          </cell>
          <cell r="FM330">
            <v>69.25</v>
          </cell>
          <cell r="FN330">
            <v>71</v>
          </cell>
          <cell r="FO330">
            <v>0</v>
          </cell>
          <cell r="FP330">
            <v>0</v>
          </cell>
          <cell r="FQ330" t="str">
            <v/>
          </cell>
          <cell r="FR330">
            <v>0</v>
          </cell>
          <cell r="FS330">
            <v>69.25</v>
          </cell>
          <cell r="FT330">
            <v>71</v>
          </cell>
          <cell r="FU330">
            <v>0</v>
          </cell>
          <cell r="FV330">
            <v>0</v>
          </cell>
          <cell r="FW330" t="str">
            <v/>
          </cell>
          <cell r="FX330">
            <v>0</v>
          </cell>
          <cell r="FY330">
            <v>69.25</v>
          </cell>
          <cell r="FZ330">
            <v>71</v>
          </cell>
          <cell r="GA330">
            <v>0</v>
          </cell>
          <cell r="GB330">
            <v>0</v>
          </cell>
          <cell r="GC330" t="str">
            <v/>
          </cell>
          <cell r="GD330">
            <v>0</v>
          </cell>
          <cell r="GE330">
            <v>69.25</v>
          </cell>
          <cell r="GF330">
            <v>71</v>
          </cell>
          <cell r="GG330">
            <v>0</v>
          </cell>
          <cell r="GH330">
            <v>0</v>
          </cell>
          <cell r="GI330" t="str">
            <v/>
          </cell>
          <cell r="GJ330">
            <v>0</v>
          </cell>
          <cell r="GK330">
            <v>69.25</v>
          </cell>
          <cell r="GL330">
            <v>71</v>
          </cell>
          <cell r="GM330">
            <v>0</v>
          </cell>
          <cell r="GN330">
            <v>0</v>
          </cell>
          <cell r="GO330" t="str">
            <v/>
          </cell>
          <cell r="GP330">
            <v>0</v>
          </cell>
          <cell r="GQ330">
            <v>69.25</v>
          </cell>
          <cell r="GR330">
            <v>71</v>
          </cell>
          <cell r="GS330">
            <v>0</v>
          </cell>
          <cell r="GT330">
            <v>0</v>
          </cell>
          <cell r="GU330" t="str">
            <v/>
          </cell>
          <cell r="GV330">
            <v>0</v>
          </cell>
          <cell r="GW330">
            <v>69</v>
          </cell>
          <cell r="GX330">
            <v>60</v>
          </cell>
          <cell r="GY330">
            <v>0</v>
          </cell>
          <cell r="GZ330">
            <v>0</v>
          </cell>
          <cell r="HA330" t="str">
            <v/>
          </cell>
          <cell r="HB330">
            <v>0</v>
          </cell>
          <cell r="HC330">
            <v>79</v>
          </cell>
          <cell r="HD330">
            <v>71</v>
          </cell>
          <cell r="HG330" t="str">
            <v/>
          </cell>
          <cell r="HH330">
            <v>0</v>
          </cell>
          <cell r="HM330" t="str">
            <v/>
          </cell>
          <cell r="HN330" t="str">
            <v/>
          </cell>
          <cell r="HS330">
            <v>0</v>
          </cell>
          <cell r="HT330" t="str">
            <v>PKN</v>
          </cell>
          <cell r="HU330">
            <v>0</v>
          </cell>
          <cell r="HV330" t="str">
            <v>IND</v>
          </cell>
          <cell r="HW330">
            <v>0</v>
          </cell>
          <cell r="HX330" t="str">
            <v>MAT-W</v>
          </cell>
          <cell r="HY330">
            <v>0</v>
          </cell>
          <cell r="HZ330" t="str">
            <v>SEJ-W</v>
          </cell>
          <cell r="IA330">
            <v>0</v>
          </cell>
          <cell r="IB330" t="str">
            <v>IGR-W</v>
          </cell>
          <cell r="IC330">
            <v>0</v>
          </cell>
          <cell r="ID330" t="str">
            <v>SBO</v>
          </cell>
          <cell r="IE330">
            <v>0</v>
          </cell>
          <cell r="IF330" t="str">
            <v>PJO</v>
          </cell>
          <cell r="IG330">
            <v>0</v>
          </cell>
          <cell r="IH330" t="str">
            <v>PRA</v>
          </cell>
          <cell r="II330">
            <v>0</v>
          </cell>
          <cell r="IJ330" t="str">
            <v>JAW</v>
          </cell>
          <cell r="IK330">
            <v>0</v>
          </cell>
          <cell r="IL330" t="str">
            <v>ARB</v>
          </cell>
          <cell r="IM330">
            <v>0</v>
          </cell>
          <cell r="IN330" t="str">
            <v>PKM</v>
          </cell>
          <cell r="IO330">
            <v>0</v>
          </cell>
          <cell r="IP330" t="str">
            <v>GEO-P</v>
          </cell>
          <cell r="IQ330">
            <v>0</v>
          </cell>
          <cell r="IR330" t="str">
            <v>SEJ-P</v>
          </cell>
          <cell r="IS330">
            <v>0</v>
          </cell>
          <cell r="IT330" t="str">
            <v>SOS-P</v>
          </cell>
          <cell r="IU330">
            <v>0</v>
          </cell>
          <cell r="IV330" t="str">
            <v>EKO-P</v>
          </cell>
          <cell r="IW330">
            <v>0</v>
          </cell>
          <cell r="IX330" t="str">
            <v>IGR-L</v>
          </cell>
          <cell r="IY330">
            <v>0</v>
          </cell>
          <cell r="IZ330" t="str">
            <v/>
          </cell>
          <cell r="JA330">
            <v>0</v>
          </cell>
        </row>
        <row r="331">
          <cell r="Q331" t="str">
            <v/>
          </cell>
          <cell r="AB331" t="str">
            <v/>
          </cell>
          <cell r="AC331">
            <v>9</v>
          </cell>
          <cell r="AI331" t="str">
            <v/>
          </cell>
          <cell r="AJ331">
            <v>0</v>
          </cell>
          <cell r="AK331">
            <v>88.5</v>
          </cell>
          <cell r="AL331">
            <v>86</v>
          </cell>
          <cell r="AM331">
            <v>0</v>
          </cell>
          <cell r="AN331">
            <v>0</v>
          </cell>
          <cell r="AO331" t="str">
            <v/>
          </cell>
          <cell r="AP331">
            <v>0</v>
          </cell>
          <cell r="AQ331">
            <v>81.5</v>
          </cell>
          <cell r="AR331">
            <v>81</v>
          </cell>
          <cell r="AS331">
            <v>0</v>
          </cell>
          <cell r="AT331">
            <v>0</v>
          </cell>
          <cell r="AU331" t="str">
            <v/>
          </cell>
          <cell r="AV331">
            <v>0</v>
          </cell>
          <cell r="AW331">
            <v>76.75</v>
          </cell>
          <cell r="AX331">
            <v>77</v>
          </cell>
          <cell r="AY331">
            <v>0</v>
          </cell>
          <cell r="AZ331">
            <v>0</v>
          </cell>
          <cell r="BA331" t="str">
            <v/>
          </cell>
          <cell r="BB331">
            <v>0</v>
          </cell>
          <cell r="BC331">
            <v>86.75</v>
          </cell>
          <cell r="BD331">
            <v>80</v>
          </cell>
          <cell r="BE331">
            <v>0</v>
          </cell>
          <cell r="BF331">
            <v>0</v>
          </cell>
          <cell r="BG331" t="str">
            <v/>
          </cell>
          <cell r="BH331">
            <v>0</v>
          </cell>
          <cell r="BI331">
            <v>81</v>
          </cell>
          <cell r="BJ331">
            <v>74</v>
          </cell>
          <cell r="BK331">
            <v>0</v>
          </cell>
          <cell r="BL331">
            <v>0</v>
          </cell>
          <cell r="BM331" t="str">
            <v/>
          </cell>
          <cell r="BN331">
            <v>0</v>
          </cell>
          <cell r="BO331">
            <v>93.25</v>
          </cell>
          <cell r="BP331">
            <v>81</v>
          </cell>
          <cell r="BQ331">
            <v>0</v>
          </cell>
          <cell r="BR331">
            <v>0</v>
          </cell>
          <cell r="BS331" t="str">
            <v/>
          </cell>
          <cell r="BT331">
            <v>0</v>
          </cell>
          <cell r="BU331">
            <v>90</v>
          </cell>
          <cell r="BV331">
            <v>88</v>
          </cell>
          <cell r="BW331">
            <v>0</v>
          </cell>
          <cell r="BX331">
            <v>0</v>
          </cell>
          <cell r="BY331" t="str">
            <v/>
          </cell>
          <cell r="BZ331">
            <v>0</v>
          </cell>
          <cell r="CA331">
            <v>77.75</v>
          </cell>
          <cell r="CB331">
            <v>85</v>
          </cell>
          <cell r="CC331">
            <v>0</v>
          </cell>
          <cell r="CD331">
            <v>0</v>
          </cell>
          <cell r="CE331" t="str">
            <v/>
          </cell>
          <cell r="CF331">
            <v>0</v>
          </cell>
          <cell r="CG331">
            <v>78.75</v>
          </cell>
          <cell r="CH331">
            <v>79</v>
          </cell>
          <cell r="CI331">
            <v>0</v>
          </cell>
          <cell r="CJ331">
            <v>0</v>
          </cell>
          <cell r="CK331" t="str">
            <v/>
          </cell>
          <cell r="CL331">
            <v>0</v>
          </cell>
          <cell r="CM331">
            <v>72.75</v>
          </cell>
          <cell r="CN331">
            <v>77</v>
          </cell>
          <cell r="CO331">
            <v>0</v>
          </cell>
          <cell r="CP331">
            <v>0</v>
          </cell>
          <cell r="CQ331" t="str">
            <v/>
          </cell>
          <cell r="CR331">
            <v>0</v>
          </cell>
          <cell r="CS331">
            <v>87.25</v>
          </cell>
          <cell r="CT331">
            <v>84</v>
          </cell>
          <cell r="CU331">
            <v>0</v>
          </cell>
          <cell r="CV331">
            <v>0</v>
          </cell>
          <cell r="CW331" t="str">
            <v/>
          </cell>
          <cell r="CX331">
            <v>0</v>
          </cell>
          <cell r="CY331">
            <v>69</v>
          </cell>
          <cell r="CZ331">
            <v>77</v>
          </cell>
          <cell r="DA331">
            <v>0</v>
          </cell>
          <cell r="DB331">
            <v>0</v>
          </cell>
          <cell r="DC331" t="str">
            <v/>
          </cell>
          <cell r="DD331">
            <v>0</v>
          </cell>
          <cell r="DE331">
            <v>84.5</v>
          </cell>
          <cell r="DF331">
            <v>83</v>
          </cell>
          <cell r="DG331">
            <v>0</v>
          </cell>
          <cell r="DH331">
            <v>0</v>
          </cell>
          <cell r="DI331" t="str">
            <v/>
          </cell>
          <cell r="DJ331">
            <v>0</v>
          </cell>
          <cell r="DK331">
            <v>0</v>
          </cell>
          <cell r="DL331">
            <v>90</v>
          </cell>
          <cell r="DM331">
            <v>0</v>
          </cell>
          <cell r="DN331">
            <v>0</v>
          </cell>
          <cell r="DO331" t="str">
            <v/>
          </cell>
          <cell r="DP331">
            <v>0</v>
          </cell>
          <cell r="DQ331">
            <v>80.25</v>
          </cell>
          <cell r="DR331">
            <v>84</v>
          </cell>
          <cell r="DS331">
            <v>0</v>
          </cell>
          <cell r="DT331">
            <v>0</v>
          </cell>
          <cell r="DU331" t="str">
            <v/>
          </cell>
          <cell r="DV331">
            <v>0</v>
          </cell>
          <cell r="DW331">
            <v>82</v>
          </cell>
          <cell r="DX331">
            <v>83</v>
          </cell>
          <cell r="DY331">
            <v>0</v>
          </cell>
          <cell r="DZ331">
            <v>0</v>
          </cell>
          <cell r="EA331" t="str">
            <v/>
          </cell>
          <cell r="EB331">
            <v>0</v>
          </cell>
          <cell r="EC331">
            <v>79.25</v>
          </cell>
          <cell r="ED331">
            <v>87</v>
          </cell>
          <cell r="EE331">
            <v>0</v>
          </cell>
          <cell r="EF331">
            <v>0</v>
          </cell>
          <cell r="EG331" t="str">
            <v/>
          </cell>
          <cell r="EH331">
            <v>0</v>
          </cell>
          <cell r="EI331">
            <v>83.75</v>
          </cell>
          <cell r="EJ331">
            <v>87</v>
          </cell>
          <cell r="EK331">
            <v>0</v>
          </cell>
          <cell r="EL331">
            <v>0</v>
          </cell>
          <cell r="EM331" t="str">
            <v/>
          </cell>
          <cell r="EN331">
            <v>0</v>
          </cell>
          <cell r="EO331">
            <v>83.75</v>
          </cell>
          <cell r="EP331">
            <v>87</v>
          </cell>
          <cell r="EQ331">
            <v>0</v>
          </cell>
          <cell r="ER331">
            <v>0</v>
          </cell>
          <cell r="ES331" t="str">
            <v/>
          </cell>
          <cell r="ET331">
            <v>0</v>
          </cell>
          <cell r="EU331">
            <v>83.75</v>
          </cell>
          <cell r="EV331">
            <v>87</v>
          </cell>
          <cell r="EW331">
            <v>0</v>
          </cell>
          <cell r="EX331">
            <v>0</v>
          </cell>
          <cell r="EY331" t="str">
            <v/>
          </cell>
          <cell r="EZ331">
            <v>0</v>
          </cell>
          <cell r="FA331">
            <v>75.75</v>
          </cell>
          <cell r="FB331">
            <v>75</v>
          </cell>
          <cell r="FC331">
            <v>0</v>
          </cell>
          <cell r="FD331">
            <v>0</v>
          </cell>
          <cell r="FE331" t="str">
            <v/>
          </cell>
          <cell r="FF331">
            <v>0</v>
          </cell>
          <cell r="FG331">
            <v>75.75</v>
          </cell>
          <cell r="FH331">
            <v>75</v>
          </cell>
          <cell r="FI331">
            <v>0</v>
          </cell>
          <cell r="FJ331">
            <v>0</v>
          </cell>
          <cell r="FK331" t="str">
            <v/>
          </cell>
          <cell r="FL331">
            <v>0</v>
          </cell>
          <cell r="FM331">
            <v>75.75</v>
          </cell>
          <cell r="FN331">
            <v>75</v>
          </cell>
          <cell r="FO331">
            <v>0</v>
          </cell>
          <cell r="FP331">
            <v>0</v>
          </cell>
          <cell r="FQ331" t="str">
            <v/>
          </cell>
          <cell r="FR331">
            <v>0</v>
          </cell>
          <cell r="FS331">
            <v>75.75</v>
          </cell>
          <cell r="FT331">
            <v>75</v>
          </cell>
          <cell r="FU331">
            <v>0</v>
          </cell>
          <cell r="FV331">
            <v>0</v>
          </cell>
          <cell r="FW331" t="str">
            <v/>
          </cell>
          <cell r="FX331">
            <v>0</v>
          </cell>
          <cell r="FY331">
            <v>75.75</v>
          </cell>
          <cell r="FZ331">
            <v>75</v>
          </cell>
          <cell r="GA331">
            <v>0</v>
          </cell>
          <cell r="GB331">
            <v>0</v>
          </cell>
          <cell r="GC331" t="str">
            <v/>
          </cell>
          <cell r="GD331">
            <v>0</v>
          </cell>
          <cell r="GE331">
            <v>75.75</v>
          </cell>
          <cell r="GF331">
            <v>75</v>
          </cell>
          <cell r="GG331">
            <v>0</v>
          </cell>
          <cell r="GH331">
            <v>0</v>
          </cell>
          <cell r="GI331" t="str">
            <v/>
          </cell>
          <cell r="GJ331">
            <v>0</v>
          </cell>
          <cell r="GK331">
            <v>75.75</v>
          </cell>
          <cell r="GL331">
            <v>75</v>
          </cell>
          <cell r="GM331">
            <v>0</v>
          </cell>
          <cell r="GN331">
            <v>0</v>
          </cell>
          <cell r="GO331" t="str">
            <v/>
          </cell>
          <cell r="GP331">
            <v>0</v>
          </cell>
          <cell r="GQ331">
            <v>75.75</v>
          </cell>
          <cell r="GR331">
            <v>75</v>
          </cell>
          <cell r="GS331">
            <v>0</v>
          </cell>
          <cell r="GT331">
            <v>0</v>
          </cell>
          <cell r="GU331" t="str">
            <v/>
          </cell>
          <cell r="GV331">
            <v>0</v>
          </cell>
          <cell r="GW331">
            <v>84.25</v>
          </cell>
          <cell r="GX331">
            <v>80</v>
          </cell>
          <cell r="GY331">
            <v>0</v>
          </cell>
          <cell r="GZ331">
            <v>0</v>
          </cell>
          <cell r="HA331" t="str">
            <v/>
          </cell>
          <cell r="HB331">
            <v>0</v>
          </cell>
          <cell r="HC331">
            <v>83.25</v>
          </cell>
          <cell r="HD331">
            <v>75</v>
          </cell>
          <cell r="HG331" t="str">
            <v/>
          </cell>
          <cell r="HH331">
            <v>0</v>
          </cell>
          <cell r="HM331" t="str">
            <v/>
          </cell>
          <cell r="HN331" t="str">
            <v/>
          </cell>
          <cell r="HS331">
            <v>0</v>
          </cell>
          <cell r="HT331" t="str">
            <v>PKN</v>
          </cell>
          <cell r="HU331">
            <v>0</v>
          </cell>
          <cell r="HV331" t="str">
            <v>IND</v>
          </cell>
          <cell r="HW331">
            <v>0</v>
          </cell>
          <cell r="HX331" t="str">
            <v>MAT-W</v>
          </cell>
          <cell r="HY331">
            <v>0</v>
          </cell>
          <cell r="HZ331" t="str">
            <v>SEJ-W</v>
          </cell>
          <cell r="IA331">
            <v>0</v>
          </cell>
          <cell r="IB331" t="str">
            <v>IGR-W</v>
          </cell>
          <cell r="IC331">
            <v>0</v>
          </cell>
          <cell r="ID331" t="str">
            <v>SBO</v>
          </cell>
          <cell r="IE331">
            <v>0</v>
          </cell>
          <cell r="IF331" t="str">
            <v>PJO</v>
          </cell>
          <cell r="IG331">
            <v>0</v>
          </cell>
          <cell r="IH331" t="str">
            <v>PRA</v>
          </cell>
          <cell r="II331">
            <v>0</v>
          </cell>
          <cell r="IJ331" t="str">
            <v>JAW</v>
          </cell>
          <cell r="IK331">
            <v>0</v>
          </cell>
          <cell r="IL331" t="str">
            <v>ARB</v>
          </cell>
          <cell r="IM331">
            <v>0</v>
          </cell>
          <cell r="IN331" t="str">
            <v>PKM</v>
          </cell>
          <cell r="IO331">
            <v>0</v>
          </cell>
          <cell r="IP331" t="str">
            <v>GEO-P</v>
          </cell>
          <cell r="IQ331">
            <v>0</v>
          </cell>
          <cell r="IR331" t="str">
            <v>SEJ-P</v>
          </cell>
          <cell r="IS331">
            <v>0</v>
          </cell>
          <cell r="IT331" t="str">
            <v>SOS-P</v>
          </cell>
          <cell r="IU331">
            <v>0</v>
          </cell>
          <cell r="IV331" t="str">
            <v>EKO-P</v>
          </cell>
          <cell r="IW331">
            <v>0</v>
          </cell>
          <cell r="IX331" t="str">
            <v>IGR-L</v>
          </cell>
          <cell r="IY331">
            <v>0</v>
          </cell>
          <cell r="IZ331" t="str">
            <v/>
          </cell>
          <cell r="JA331">
            <v>0</v>
          </cell>
        </row>
        <row r="332">
          <cell r="Q332" t="str">
            <v/>
          </cell>
          <cell r="AB332" t="str">
            <v/>
          </cell>
          <cell r="AC332">
            <v>10</v>
          </cell>
          <cell r="AI332" t="str">
            <v/>
          </cell>
          <cell r="AJ332">
            <v>0</v>
          </cell>
          <cell r="AK332">
            <v>74.25</v>
          </cell>
          <cell r="AL332">
            <v>84</v>
          </cell>
          <cell r="AM332">
            <v>0</v>
          </cell>
          <cell r="AN332">
            <v>0</v>
          </cell>
          <cell r="AO332" t="str">
            <v/>
          </cell>
          <cell r="AP332">
            <v>0</v>
          </cell>
          <cell r="AQ332">
            <v>80</v>
          </cell>
          <cell r="AR332">
            <v>78</v>
          </cell>
          <cell r="AS332">
            <v>0</v>
          </cell>
          <cell r="AT332">
            <v>0</v>
          </cell>
          <cell r="AU332" t="str">
            <v/>
          </cell>
          <cell r="AV332">
            <v>0</v>
          </cell>
          <cell r="AW332">
            <v>72.25</v>
          </cell>
          <cell r="AX332">
            <v>75</v>
          </cell>
          <cell r="AY332">
            <v>0</v>
          </cell>
          <cell r="AZ332">
            <v>0</v>
          </cell>
          <cell r="BA332" t="str">
            <v/>
          </cell>
          <cell r="BB332">
            <v>0</v>
          </cell>
          <cell r="BC332">
            <v>77.75</v>
          </cell>
          <cell r="BD332">
            <v>80</v>
          </cell>
          <cell r="BE332">
            <v>0</v>
          </cell>
          <cell r="BF332">
            <v>0</v>
          </cell>
          <cell r="BG332" t="str">
            <v/>
          </cell>
          <cell r="BH332">
            <v>0</v>
          </cell>
          <cell r="BI332">
            <v>79.25</v>
          </cell>
          <cell r="BJ332">
            <v>72</v>
          </cell>
          <cell r="BK332">
            <v>0</v>
          </cell>
          <cell r="BL332">
            <v>0</v>
          </cell>
          <cell r="BM332" t="str">
            <v/>
          </cell>
          <cell r="BN332">
            <v>0</v>
          </cell>
          <cell r="BO332">
            <v>70.25</v>
          </cell>
          <cell r="BP332">
            <v>73</v>
          </cell>
          <cell r="BQ332">
            <v>0</v>
          </cell>
          <cell r="BR332">
            <v>0</v>
          </cell>
          <cell r="BS332" t="str">
            <v/>
          </cell>
          <cell r="BT332">
            <v>0</v>
          </cell>
          <cell r="BU332">
            <v>79.5</v>
          </cell>
          <cell r="BV332">
            <v>82</v>
          </cell>
          <cell r="BW332">
            <v>0</v>
          </cell>
          <cell r="BX332">
            <v>0</v>
          </cell>
          <cell r="BY332" t="str">
            <v/>
          </cell>
          <cell r="BZ332">
            <v>0</v>
          </cell>
          <cell r="CA332">
            <v>72.25</v>
          </cell>
          <cell r="CB332">
            <v>74</v>
          </cell>
          <cell r="CC332">
            <v>0</v>
          </cell>
          <cell r="CD332">
            <v>0</v>
          </cell>
          <cell r="CE332" t="str">
            <v/>
          </cell>
          <cell r="CF332">
            <v>0</v>
          </cell>
          <cell r="CG332">
            <v>72.75</v>
          </cell>
          <cell r="CH332">
            <v>78</v>
          </cell>
          <cell r="CI332">
            <v>0</v>
          </cell>
          <cell r="CJ332">
            <v>0</v>
          </cell>
          <cell r="CK332" t="str">
            <v/>
          </cell>
          <cell r="CL332">
            <v>0</v>
          </cell>
          <cell r="CM332">
            <v>74.5</v>
          </cell>
          <cell r="CN332">
            <v>72</v>
          </cell>
          <cell r="CO332">
            <v>0</v>
          </cell>
          <cell r="CP332">
            <v>0</v>
          </cell>
          <cell r="CQ332" t="str">
            <v/>
          </cell>
          <cell r="CR332">
            <v>0</v>
          </cell>
          <cell r="CS332">
            <v>74.75</v>
          </cell>
          <cell r="CT332">
            <v>85</v>
          </cell>
          <cell r="CU332">
            <v>0</v>
          </cell>
          <cell r="CV332">
            <v>0</v>
          </cell>
          <cell r="CW332" t="str">
            <v/>
          </cell>
          <cell r="CX332">
            <v>0</v>
          </cell>
          <cell r="CY332">
            <v>69.5</v>
          </cell>
          <cell r="CZ332">
            <v>72</v>
          </cell>
          <cell r="DA332">
            <v>0</v>
          </cell>
          <cell r="DB332">
            <v>0</v>
          </cell>
          <cell r="DC332" t="str">
            <v/>
          </cell>
          <cell r="DD332">
            <v>0</v>
          </cell>
          <cell r="DE332">
            <v>73.25</v>
          </cell>
          <cell r="DF332">
            <v>82</v>
          </cell>
          <cell r="DG332">
            <v>0</v>
          </cell>
          <cell r="DH332">
            <v>0</v>
          </cell>
          <cell r="DI332" t="str">
            <v/>
          </cell>
          <cell r="DJ332">
            <v>0</v>
          </cell>
          <cell r="DK332">
            <v>0</v>
          </cell>
          <cell r="DL332">
            <v>75</v>
          </cell>
          <cell r="DM332">
            <v>0</v>
          </cell>
          <cell r="DN332">
            <v>0</v>
          </cell>
          <cell r="DO332" t="str">
            <v/>
          </cell>
          <cell r="DP332">
            <v>0</v>
          </cell>
          <cell r="DQ332">
            <v>78.5</v>
          </cell>
          <cell r="DR332">
            <v>76</v>
          </cell>
          <cell r="DS332">
            <v>0</v>
          </cell>
          <cell r="DT332">
            <v>0</v>
          </cell>
          <cell r="DU332" t="str">
            <v/>
          </cell>
          <cell r="DV332">
            <v>0</v>
          </cell>
          <cell r="DW332">
            <v>76.5</v>
          </cell>
          <cell r="DX332">
            <v>76</v>
          </cell>
          <cell r="DY332">
            <v>0</v>
          </cell>
          <cell r="DZ332">
            <v>0</v>
          </cell>
          <cell r="EA332" t="str">
            <v/>
          </cell>
          <cell r="EB332">
            <v>0</v>
          </cell>
          <cell r="EC332">
            <v>75</v>
          </cell>
          <cell r="ED332">
            <v>79</v>
          </cell>
          <cell r="EE332">
            <v>0</v>
          </cell>
          <cell r="EF332">
            <v>0</v>
          </cell>
          <cell r="EG332" t="str">
            <v/>
          </cell>
          <cell r="EH332">
            <v>0</v>
          </cell>
          <cell r="EI332">
            <v>72.5</v>
          </cell>
          <cell r="EJ332">
            <v>81</v>
          </cell>
          <cell r="EK332">
            <v>0</v>
          </cell>
          <cell r="EL332">
            <v>0</v>
          </cell>
          <cell r="EM332" t="str">
            <v/>
          </cell>
          <cell r="EN332">
            <v>0</v>
          </cell>
          <cell r="EO332">
            <v>72.5</v>
          </cell>
          <cell r="EP332">
            <v>81</v>
          </cell>
          <cell r="EQ332">
            <v>0</v>
          </cell>
          <cell r="ER332">
            <v>0</v>
          </cell>
          <cell r="ES332" t="str">
            <v/>
          </cell>
          <cell r="ET332">
            <v>0</v>
          </cell>
          <cell r="EU332">
            <v>72.5</v>
          </cell>
          <cell r="EV332">
            <v>81</v>
          </cell>
          <cell r="EW332">
            <v>0</v>
          </cell>
          <cell r="EX332">
            <v>0</v>
          </cell>
          <cell r="EY332" t="str">
            <v/>
          </cell>
          <cell r="EZ332">
            <v>0</v>
          </cell>
          <cell r="FA332">
            <v>77.75</v>
          </cell>
          <cell r="FB332">
            <v>72</v>
          </cell>
          <cell r="FC332">
            <v>0</v>
          </cell>
          <cell r="FD332">
            <v>0</v>
          </cell>
          <cell r="FE332" t="str">
            <v/>
          </cell>
          <cell r="FF332">
            <v>0</v>
          </cell>
          <cell r="FG332">
            <v>77.75</v>
          </cell>
          <cell r="FH332">
            <v>72</v>
          </cell>
          <cell r="FI332">
            <v>0</v>
          </cell>
          <cell r="FJ332">
            <v>0</v>
          </cell>
          <cell r="FK332" t="str">
            <v/>
          </cell>
          <cell r="FL332">
            <v>0</v>
          </cell>
          <cell r="FM332">
            <v>77.75</v>
          </cell>
          <cell r="FN332">
            <v>72</v>
          </cell>
          <cell r="FO332">
            <v>0</v>
          </cell>
          <cell r="FP332">
            <v>0</v>
          </cell>
          <cell r="FQ332" t="str">
            <v/>
          </cell>
          <cell r="FR332">
            <v>0</v>
          </cell>
          <cell r="FS332">
            <v>77.75</v>
          </cell>
          <cell r="FT332">
            <v>72</v>
          </cell>
          <cell r="FU332">
            <v>0</v>
          </cell>
          <cell r="FV332">
            <v>0</v>
          </cell>
          <cell r="FW332" t="str">
            <v/>
          </cell>
          <cell r="FX332">
            <v>0</v>
          </cell>
          <cell r="FY332">
            <v>77.75</v>
          </cell>
          <cell r="FZ332">
            <v>72</v>
          </cell>
          <cell r="GA332">
            <v>0</v>
          </cell>
          <cell r="GB332">
            <v>0</v>
          </cell>
          <cell r="GC332" t="str">
            <v/>
          </cell>
          <cell r="GD332">
            <v>0</v>
          </cell>
          <cell r="GE332">
            <v>77.75</v>
          </cell>
          <cell r="GF332">
            <v>72</v>
          </cell>
          <cell r="GG332">
            <v>0</v>
          </cell>
          <cell r="GH332">
            <v>0</v>
          </cell>
          <cell r="GI332" t="str">
            <v/>
          </cell>
          <cell r="GJ332">
            <v>0</v>
          </cell>
          <cell r="GK332">
            <v>77.75</v>
          </cell>
          <cell r="GL332">
            <v>72</v>
          </cell>
          <cell r="GM332">
            <v>0</v>
          </cell>
          <cell r="GN332">
            <v>0</v>
          </cell>
          <cell r="GO332" t="str">
            <v/>
          </cell>
          <cell r="GP332">
            <v>0</v>
          </cell>
          <cell r="GQ332">
            <v>77.75</v>
          </cell>
          <cell r="GR332">
            <v>72</v>
          </cell>
          <cell r="GS332">
            <v>0</v>
          </cell>
          <cell r="GT332">
            <v>0</v>
          </cell>
          <cell r="GU332" t="str">
            <v/>
          </cell>
          <cell r="GV332">
            <v>0</v>
          </cell>
          <cell r="GW332">
            <v>72.5</v>
          </cell>
          <cell r="GX332">
            <v>71</v>
          </cell>
          <cell r="GY332">
            <v>0</v>
          </cell>
          <cell r="GZ332">
            <v>0</v>
          </cell>
          <cell r="HA332" t="str">
            <v/>
          </cell>
          <cell r="HB332">
            <v>0</v>
          </cell>
          <cell r="HC332">
            <v>80</v>
          </cell>
          <cell r="HD332">
            <v>71</v>
          </cell>
          <cell r="HG332" t="str">
            <v/>
          </cell>
          <cell r="HH332">
            <v>0</v>
          </cell>
          <cell r="HM332" t="str">
            <v/>
          </cell>
          <cell r="HN332" t="str">
            <v/>
          </cell>
          <cell r="HS332">
            <v>0</v>
          </cell>
          <cell r="HT332" t="str">
            <v>PKN</v>
          </cell>
          <cell r="HU332">
            <v>0</v>
          </cell>
          <cell r="HV332" t="str">
            <v>IND</v>
          </cell>
          <cell r="HW332">
            <v>0</v>
          </cell>
          <cell r="HX332" t="str">
            <v>MAT-W</v>
          </cell>
          <cell r="HY332">
            <v>0</v>
          </cell>
          <cell r="HZ332" t="str">
            <v>SEJ-W</v>
          </cell>
          <cell r="IA332">
            <v>0</v>
          </cell>
          <cell r="IB332" t="str">
            <v>IGR-W</v>
          </cell>
          <cell r="IC332">
            <v>0</v>
          </cell>
          <cell r="ID332" t="str">
            <v>SBO</v>
          </cell>
          <cell r="IE332">
            <v>0</v>
          </cell>
          <cell r="IF332" t="str">
            <v>PJO</v>
          </cell>
          <cell r="IG332">
            <v>0</v>
          </cell>
          <cell r="IH332" t="str">
            <v>PRA</v>
          </cell>
          <cell r="II332">
            <v>0</v>
          </cell>
          <cell r="IJ332" t="str">
            <v>JAW</v>
          </cell>
          <cell r="IK332">
            <v>0</v>
          </cell>
          <cell r="IL332" t="str">
            <v>ARB</v>
          </cell>
          <cell r="IM332">
            <v>0</v>
          </cell>
          <cell r="IN332" t="str">
            <v>PKM</v>
          </cell>
          <cell r="IO332">
            <v>0</v>
          </cell>
          <cell r="IP332" t="str">
            <v>GEO-P</v>
          </cell>
          <cell r="IQ332">
            <v>0</v>
          </cell>
          <cell r="IR332" t="str">
            <v>SEJ-P</v>
          </cell>
          <cell r="IS332">
            <v>0</v>
          </cell>
          <cell r="IT332" t="str">
            <v>SOS-P</v>
          </cell>
          <cell r="IU332">
            <v>0</v>
          </cell>
          <cell r="IV332" t="str">
            <v>EKO-P</v>
          </cell>
          <cell r="IW332">
            <v>0</v>
          </cell>
          <cell r="IX332" t="str">
            <v>IGR-L</v>
          </cell>
          <cell r="IY332">
            <v>0</v>
          </cell>
          <cell r="IZ332" t="str">
            <v/>
          </cell>
          <cell r="JA332">
            <v>0</v>
          </cell>
        </row>
        <row r="333">
          <cell r="Q333" t="str">
            <v/>
          </cell>
          <cell r="AB333" t="str">
            <v/>
          </cell>
          <cell r="AC333">
            <v>11</v>
          </cell>
          <cell r="AI333" t="str">
            <v/>
          </cell>
          <cell r="AJ333">
            <v>0</v>
          </cell>
          <cell r="AK333">
            <v>77.75</v>
          </cell>
          <cell r="AL333">
            <v>81</v>
          </cell>
          <cell r="AM333">
            <v>0</v>
          </cell>
          <cell r="AN333">
            <v>0</v>
          </cell>
          <cell r="AO333" t="str">
            <v/>
          </cell>
          <cell r="AP333">
            <v>0</v>
          </cell>
          <cell r="AQ333">
            <v>76.75</v>
          </cell>
          <cell r="AR333">
            <v>84</v>
          </cell>
          <cell r="AS333">
            <v>0</v>
          </cell>
          <cell r="AT333">
            <v>0</v>
          </cell>
          <cell r="AU333" t="str">
            <v/>
          </cell>
          <cell r="AV333">
            <v>0</v>
          </cell>
          <cell r="AW333">
            <v>76.25</v>
          </cell>
          <cell r="AX333">
            <v>83</v>
          </cell>
          <cell r="AY333">
            <v>0</v>
          </cell>
          <cell r="AZ333">
            <v>0</v>
          </cell>
          <cell r="BA333" t="str">
            <v/>
          </cell>
          <cell r="BB333">
            <v>0</v>
          </cell>
          <cell r="BC333">
            <v>79.25</v>
          </cell>
          <cell r="BD333">
            <v>82</v>
          </cell>
          <cell r="BE333">
            <v>0</v>
          </cell>
          <cell r="BF333">
            <v>0</v>
          </cell>
          <cell r="BG333" t="str">
            <v/>
          </cell>
          <cell r="BH333">
            <v>0</v>
          </cell>
          <cell r="BI333">
            <v>76.5</v>
          </cell>
          <cell r="BJ333">
            <v>76</v>
          </cell>
          <cell r="BK333">
            <v>0</v>
          </cell>
          <cell r="BL333">
            <v>0</v>
          </cell>
          <cell r="BM333" t="str">
            <v/>
          </cell>
          <cell r="BN333">
            <v>0</v>
          </cell>
          <cell r="BO333">
            <v>70.25</v>
          </cell>
          <cell r="BP333">
            <v>76</v>
          </cell>
          <cell r="BQ333">
            <v>0</v>
          </cell>
          <cell r="BR333">
            <v>0</v>
          </cell>
          <cell r="BS333" t="str">
            <v/>
          </cell>
          <cell r="BT333">
            <v>0</v>
          </cell>
          <cell r="BU333">
            <v>79.25</v>
          </cell>
          <cell r="BV333">
            <v>82</v>
          </cell>
          <cell r="BW333">
            <v>0</v>
          </cell>
          <cell r="BX333">
            <v>0</v>
          </cell>
          <cell r="BY333" t="str">
            <v/>
          </cell>
          <cell r="BZ333">
            <v>0</v>
          </cell>
          <cell r="CA333">
            <v>69.75</v>
          </cell>
          <cell r="CB333">
            <v>71</v>
          </cell>
          <cell r="CC333">
            <v>0</v>
          </cell>
          <cell r="CD333">
            <v>0</v>
          </cell>
          <cell r="CE333" t="str">
            <v/>
          </cell>
          <cell r="CF333">
            <v>0</v>
          </cell>
          <cell r="CG333">
            <v>70.5</v>
          </cell>
          <cell r="CH333">
            <v>73</v>
          </cell>
          <cell r="CI333">
            <v>0</v>
          </cell>
          <cell r="CJ333">
            <v>0</v>
          </cell>
          <cell r="CK333" t="str">
            <v/>
          </cell>
          <cell r="CL333">
            <v>0</v>
          </cell>
          <cell r="CM333">
            <v>72.75</v>
          </cell>
          <cell r="CN333">
            <v>72</v>
          </cell>
          <cell r="CO333">
            <v>0</v>
          </cell>
          <cell r="CP333">
            <v>0</v>
          </cell>
          <cell r="CQ333" t="str">
            <v/>
          </cell>
          <cell r="CR333">
            <v>0</v>
          </cell>
          <cell r="CS333">
            <v>67.5</v>
          </cell>
          <cell r="CT333">
            <v>80</v>
          </cell>
          <cell r="CU333">
            <v>0</v>
          </cell>
          <cell r="CV333">
            <v>0</v>
          </cell>
          <cell r="CW333" t="str">
            <v/>
          </cell>
          <cell r="CX333">
            <v>0</v>
          </cell>
          <cell r="CY333">
            <v>67</v>
          </cell>
          <cell r="CZ333">
            <v>76</v>
          </cell>
          <cell r="DA333">
            <v>0</v>
          </cell>
          <cell r="DB333">
            <v>0</v>
          </cell>
          <cell r="DC333" t="str">
            <v/>
          </cell>
          <cell r="DD333">
            <v>0</v>
          </cell>
          <cell r="DE333">
            <v>70.5</v>
          </cell>
          <cell r="DF333">
            <v>77</v>
          </cell>
          <cell r="DG333">
            <v>0</v>
          </cell>
          <cell r="DH333">
            <v>0</v>
          </cell>
          <cell r="DI333" t="str">
            <v/>
          </cell>
          <cell r="DJ333">
            <v>0</v>
          </cell>
          <cell r="DK333">
            <v>0</v>
          </cell>
          <cell r="DL333">
            <v>74</v>
          </cell>
          <cell r="DM333">
            <v>0</v>
          </cell>
          <cell r="DN333">
            <v>0</v>
          </cell>
          <cell r="DO333" t="str">
            <v/>
          </cell>
          <cell r="DP333">
            <v>0</v>
          </cell>
          <cell r="DQ333">
            <v>87</v>
          </cell>
          <cell r="DR333">
            <v>82</v>
          </cell>
          <cell r="DS333">
            <v>0</v>
          </cell>
          <cell r="DT333">
            <v>0</v>
          </cell>
          <cell r="DU333" t="str">
            <v/>
          </cell>
          <cell r="DV333">
            <v>0</v>
          </cell>
          <cell r="DW333">
            <v>78.25</v>
          </cell>
          <cell r="DX333">
            <v>73</v>
          </cell>
          <cell r="DY333">
            <v>0</v>
          </cell>
          <cell r="DZ333">
            <v>0</v>
          </cell>
          <cell r="EA333" t="str">
            <v/>
          </cell>
          <cell r="EB333">
            <v>0</v>
          </cell>
          <cell r="EC333">
            <v>72.75</v>
          </cell>
          <cell r="ED333">
            <v>73</v>
          </cell>
          <cell r="EE333">
            <v>0</v>
          </cell>
          <cell r="EF333">
            <v>0</v>
          </cell>
          <cell r="EG333" t="str">
            <v/>
          </cell>
          <cell r="EH333">
            <v>0</v>
          </cell>
          <cell r="EI333">
            <v>70</v>
          </cell>
          <cell r="EJ333">
            <v>83</v>
          </cell>
          <cell r="EK333">
            <v>0</v>
          </cell>
          <cell r="EL333">
            <v>0</v>
          </cell>
          <cell r="EM333" t="str">
            <v/>
          </cell>
          <cell r="EN333">
            <v>0</v>
          </cell>
          <cell r="EO333">
            <v>70</v>
          </cell>
          <cell r="EP333">
            <v>83</v>
          </cell>
          <cell r="EQ333">
            <v>0</v>
          </cell>
          <cell r="ER333">
            <v>0</v>
          </cell>
          <cell r="ES333" t="str">
            <v/>
          </cell>
          <cell r="ET333">
            <v>0</v>
          </cell>
          <cell r="EU333">
            <v>70</v>
          </cell>
          <cell r="EV333">
            <v>83</v>
          </cell>
          <cell r="EW333">
            <v>0</v>
          </cell>
          <cell r="EX333">
            <v>0</v>
          </cell>
          <cell r="EY333" t="str">
            <v/>
          </cell>
          <cell r="EZ333">
            <v>0</v>
          </cell>
          <cell r="FA333">
            <v>70</v>
          </cell>
          <cell r="FB333">
            <v>71</v>
          </cell>
          <cell r="FC333">
            <v>0</v>
          </cell>
          <cell r="FD333">
            <v>0</v>
          </cell>
          <cell r="FE333" t="str">
            <v/>
          </cell>
          <cell r="FF333">
            <v>0</v>
          </cell>
          <cell r="FG333">
            <v>70</v>
          </cell>
          <cell r="FH333">
            <v>71</v>
          </cell>
          <cell r="FI333">
            <v>0</v>
          </cell>
          <cell r="FJ333">
            <v>0</v>
          </cell>
          <cell r="FK333" t="str">
            <v/>
          </cell>
          <cell r="FL333">
            <v>0</v>
          </cell>
          <cell r="FM333">
            <v>70</v>
          </cell>
          <cell r="FN333">
            <v>71</v>
          </cell>
          <cell r="FO333">
            <v>0</v>
          </cell>
          <cell r="FP333">
            <v>0</v>
          </cell>
          <cell r="FQ333" t="str">
            <v/>
          </cell>
          <cell r="FR333">
            <v>0</v>
          </cell>
          <cell r="FS333">
            <v>70</v>
          </cell>
          <cell r="FT333">
            <v>71</v>
          </cell>
          <cell r="FU333">
            <v>0</v>
          </cell>
          <cell r="FV333">
            <v>0</v>
          </cell>
          <cell r="FW333" t="str">
            <v/>
          </cell>
          <cell r="FX333">
            <v>0</v>
          </cell>
          <cell r="FY333">
            <v>70</v>
          </cell>
          <cell r="FZ333">
            <v>71</v>
          </cell>
          <cell r="GA333">
            <v>0</v>
          </cell>
          <cell r="GB333">
            <v>0</v>
          </cell>
          <cell r="GC333" t="str">
            <v/>
          </cell>
          <cell r="GD333">
            <v>0</v>
          </cell>
          <cell r="GE333">
            <v>70</v>
          </cell>
          <cell r="GF333">
            <v>71</v>
          </cell>
          <cell r="GG333">
            <v>0</v>
          </cell>
          <cell r="GH333">
            <v>0</v>
          </cell>
          <cell r="GI333" t="str">
            <v/>
          </cell>
          <cell r="GJ333">
            <v>0</v>
          </cell>
          <cell r="GK333">
            <v>70</v>
          </cell>
          <cell r="GL333">
            <v>71</v>
          </cell>
          <cell r="GM333">
            <v>0</v>
          </cell>
          <cell r="GN333">
            <v>0</v>
          </cell>
          <cell r="GO333" t="str">
            <v/>
          </cell>
          <cell r="GP333">
            <v>0</v>
          </cell>
          <cell r="GQ333">
            <v>70</v>
          </cell>
          <cell r="GR333">
            <v>71</v>
          </cell>
          <cell r="GS333">
            <v>0</v>
          </cell>
          <cell r="GT333">
            <v>0</v>
          </cell>
          <cell r="GU333" t="str">
            <v/>
          </cell>
          <cell r="GV333">
            <v>0</v>
          </cell>
          <cell r="GW333">
            <v>73.5</v>
          </cell>
          <cell r="GX333">
            <v>71</v>
          </cell>
          <cell r="GY333">
            <v>0</v>
          </cell>
          <cell r="GZ333">
            <v>0</v>
          </cell>
          <cell r="HA333" t="str">
            <v/>
          </cell>
          <cell r="HB333">
            <v>0</v>
          </cell>
          <cell r="HC333">
            <v>79.5</v>
          </cell>
          <cell r="HD333">
            <v>73</v>
          </cell>
          <cell r="HG333" t="str">
            <v/>
          </cell>
          <cell r="HH333">
            <v>0</v>
          </cell>
          <cell r="HM333" t="str">
            <v/>
          </cell>
          <cell r="HN333" t="str">
            <v/>
          </cell>
          <cell r="HS333">
            <v>0</v>
          </cell>
          <cell r="HT333" t="str">
            <v>PKN</v>
          </cell>
          <cell r="HU333">
            <v>0</v>
          </cell>
          <cell r="HV333" t="str">
            <v>IND</v>
          </cell>
          <cell r="HW333">
            <v>0</v>
          </cell>
          <cell r="HX333" t="str">
            <v>MAT-W</v>
          </cell>
          <cell r="HY333">
            <v>0</v>
          </cell>
          <cell r="HZ333" t="str">
            <v>SEJ-W</v>
          </cell>
          <cell r="IA333">
            <v>0</v>
          </cell>
          <cell r="IB333" t="str">
            <v>IGR-W</v>
          </cell>
          <cell r="IC333">
            <v>0</v>
          </cell>
          <cell r="ID333" t="str">
            <v>SBO</v>
          </cell>
          <cell r="IE333">
            <v>0</v>
          </cell>
          <cell r="IF333" t="str">
            <v>PJO</v>
          </cell>
          <cell r="IG333">
            <v>0</v>
          </cell>
          <cell r="IH333" t="str">
            <v>PRA</v>
          </cell>
          <cell r="II333">
            <v>0</v>
          </cell>
          <cell r="IJ333" t="str">
            <v>JAW</v>
          </cell>
          <cell r="IK333">
            <v>0</v>
          </cell>
          <cell r="IL333" t="str">
            <v>ARB</v>
          </cell>
          <cell r="IM333">
            <v>0</v>
          </cell>
          <cell r="IN333" t="str">
            <v>PKM</v>
          </cell>
          <cell r="IO333">
            <v>0</v>
          </cell>
          <cell r="IP333" t="str">
            <v>GEO-P</v>
          </cell>
          <cell r="IQ333">
            <v>0</v>
          </cell>
          <cell r="IR333" t="str">
            <v>SEJ-P</v>
          </cell>
          <cell r="IS333">
            <v>0</v>
          </cell>
          <cell r="IT333" t="str">
            <v>SOS-P</v>
          </cell>
          <cell r="IU333">
            <v>0</v>
          </cell>
          <cell r="IV333" t="str">
            <v>EKO-P</v>
          </cell>
          <cell r="IW333">
            <v>0</v>
          </cell>
          <cell r="IX333" t="str">
            <v>IGR-L</v>
          </cell>
          <cell r="IY333">
            <v>0</v>
          </cell>
          <cell r="IZ333" t="str">
            <v/>
          </cell>
          <cell r="JA333">
            <v>0</v>
          </cell>
        </row>
        <row r="334">
          <cell r="Q334" t="str">
            <v/>
          </cell>
          <cell r="AB334" t="str">
            <v/>
          </cell>
          <cell r="AC334">
            <v>12</v>
          </cell>
          <cell r="AI334" t="str">
            <v/>
          </cell>
          <cell r="AJ334">
            <v>0</v>
          </cell>
          <cell r="AK334">
            <v>85.75</v>
          </cell>
          <cell r="AL334">
            <v>84</v>
          </cell>
          <cell r="AM334">
            <v>0</v>
          </cell>
          <cell r="AN334">
            <v>0</v>
          </cell>
          <cell r="AO334" t="str">
            <v/>
          </cell>
          <cell r="AP334">
            <v>0</v>
          </cell>
          <cell r="AQ334">
            <v>80.5</v>
          </cell>
          <cell r="AR334">
            <v>84</v>
          </cell>
          <cell r="AS334">
            <v>0</v>
          </cell>
          <cell r="AT334">
            <v>0</v>
          </cell>
          <cell r="AU334" t="str">
            <v/>
          </cell>
          <cell r="AV334">
            <v>0</v>
          </cell>
          <cell r="AW334">
            <v>78.5</v>
          </cell>
          <cell r="AX334">
            <v>84</v>
          </cell>
          <cell r="AY334">
            <v>0</v>
          </cell>
          <cell r="AZ334">
            <v>0</v>
          </cell>
          <cell r="BA334" t="str">
            <v/>
          </cell>
          <cell r="BB334">
            <v>0</v>
          </cell>
          <cell r="BC334">
            <v>83.5</v>
          </cell>
          <cell r="BD334">
            <v>84</v>
          </cell>
          <cell r="BE334">
            <v>0</v>
          </cell>
          <cell r="BF334">
            <v>0</v>
          </cell>
          <cell r="BG334" t="str">
            <v/>
          </cell>
          <cell r="BH334">
            <v>0</v>
          </cell>
          <cell r="BI334">
            <v>83.25</v>
          </cell>
          <cell r="BJ334">
            <v>75</v>
          </cell>
          <cell r="BK334">
            <v>0</v>
          </cell>
          <cell r="BL334">
            <v>0</v>
          </cell>
          <cell r="BM334" t="str">
            <v/>
          </cell>
          <cell r="BN334">
            <v>0</v>
          </cell>
          <cell r="BO334">
            <v>90.25</v>
          </cell>
          <cell r="BP334">
            <v>82</v>
          </cell>
          <cell r="BQ334">
            <v>0</v>
          </cell>
          <cell r="BR334">
            <v>0</v>
          </cell>
          <cell r="BS334" t="str">
            <v/>
          </cell>
          <cell r="BT334">
            <v>0</v>
          </cell>
          <cell r="BU334">
            <v>88.5</v>
          </cell>
          <cell r="BV334">
            <v>93</v>
          </cell>
          <cell r="BW334">
            <v>0</v>
          </cell>
          <cell r="BX334">
            <v>0</v>
          </cell>
          <cell r="BY334" t="str">
            <v/>
          </cell>
          <cell r="BZ334">
            <v>0</v>
          </cell>
          <cell r="CA334">
            <v>79.5</v>
          </cell>
          <cell r="CB334">
            <v>81</v>
          </cell>
          <cell r="CC334">
            <v>0</v>
          </cell>
          <cell r="CD334">
            <v>0</v>
          </cell>
          <cell r="CE334" t="str">
            <v/>
          </cell>
          <cell r="CF334">
            <v>0</v>
          </cell>
          <cell r="CG334">
            <v>79.5</v>
          </cell>
          <cell r="CH334">
            <v>81</v>
          </cell>
          <cell r="CI334">
            <v>0</v>
          </cell>
          <cell r="CJ334">
            <v>0</v>
          </cell>
          <cell r="CK334" t="str">
            <v/>
          </cell>
          <cell r="CL334">
            <v>0</v>
          </cell>
          <cell r="CM334">
            <v>74.5</v>
          </cell>
          <cell r="CN334">
            <v>75</v>
          </cell>
          <cell r="CO334">
            <v>0</v>
          </cell>
          <cell r="CP334">
            <v>0</v>
          </cell>
          <cell r="CQ334" t="str">
            <v/>
          </cell>
          <cell r="CR334">
            <v>0</v>
          </cell>
          <cell r="CS334">
            <v>80</v>
          </cell>
          <cell r="CT334">
            <v>85</v>
          </cell>
          <cell r="CU334">
            <v>0</v>
          </cell>
          <cell r="CV334">
            <v>0</v>
          </cell>
          <cell r="CW334" t="str">
            <v/>
          </cell>
          <cell r="CX334">
            <v>0</v>
          </cell>
          <cell r="CY334">
            <v>73.25</v>
          </cell>
          <cell r="CZ334">
            <v>80</v>
          </cell>
          <cell r="DA334">
            <v>0</v>
          </cell>
          <cell r="DB334">
            <v>0</v>
          </cell>
          <cell r="DC334" t="str">
            <v/>
          </cell>
          <cell r="DD334">
            <v>0</v>
          </cell>
          <cell r="DE334">
            <v>87.5</v>
          </cell>
          <cell r="DF334">
            <v>90</v>
          </cell>
          <cell r="DG334">
            <v>0</v>
          </cell>
          <cell r="DH334">
            <v>0</v>
          </cell>
          <cell r="DI334" t="str">
            <v/>
          </cell>
          <cell r="DJ334">
            <v>0</v>
          </cell>
          <cell r="DK334">
            <v>0</v>
          </cell>
          <cell r="DL334">
            <v>89</v>
          </cell>
          <cell r="DM334">
            <v>0</v>
          </cell>
          <cell r="DN334">
            <v>0</v>
          </cell>
          <cell r="DO334" t="str">
            <v/>
          </cell>
          <cell r="DP334">
            <v>0</v>
          </cell>
          <cell r="DQ334">
            <v>89.25</v>
          </cell>
          <cell r="DR334">
            <v>81</v>
          </cell>
          <cell r="DS334">
            <v>0</v>
          </cell>
          <cell r="DT334">
            <v>0</v>
          </cell>
          <cell r="DU334" t="str">
            <v/>
          </cell>
          <cell r="DV334">
            <v>0</v>
          </cell>
          <cell r="DW334">
            <v>81.75</v>
          </cell>
          <cell r="DX334">
            <v>84</v>
          </cell>
          <cell r="DY334">
            <v>0</v>
          </cell>
          <cell r="DZ334">
            <v>0</v>
          </cell>
          <cell r="EA334" t="str">
            <v/>
          </cell>
          <cell r="EB334">
            <v>0</v>
          </cell>
          <cell r="EC334">
            <v>74.75</v>
          </cell>
          <cell r="ED334">
            <v>84</v>
          </cell>
          <cell r="EE334">
            <v>0</v>
          </cell>
          <cell r="EF334">
            <v>0</v>
          </cell>
          <cell r="EG334" t="str">
            <v/>
          </cell>
          <cell r="EH334">
            <v>0</v>
          </cell>
          <cell r="EI334">
            <v>81</v>
          </cell>
          <cell r="EJ334">
            <v>90</v>
          </cell>
          <cell r="EK334">
            <v>0</v>
          </cell>
          <cell r="EL334">
            <v>0</v>
          </cell>
          <cell r="EM334" t="str">
            <v/>
          </cell>
          <cell r="EN334">
            <v>0</v>
          </cell>
          <cell r="EO334">
            <v>81</v>
          </cell>
          <cell r="EP334">
            <v>90</v>
          </cell>
          <cell r="EQ334">
            <v>0</v>
          </cell>
          <cell r="ER334">
            <v>0</v>
          </cell>
          <cell r="ES334" t="str">
            <v/>
          </cell>
          <cell r="ET334">
            <v>0</v>
          </cell>
          <cell r="EU334">
            <v>81</v>
          </cell>
          <cell r="EV334">
            <v>90</v>
          </cell>
          <cell r="EW334">
            <v>0</v>
          </cell>
          <cell r="EX334">
            <v>0</v>
          </cell>
          <cell r="EY334" t="str">
            <v/>
          </cell>
          <cell r="EZ334">
            <v>0</v>
          </cell>
          <cell r="FA334">
            <v>78.75</v>
          </cell>
          <cell r="FB334">
            <v>78</v>
          </cell>
          <cell r="FC334">
            <v>0</v>
          </cell>
          <cell r="FD334">
            <v>0</v>
          </cell>
          <cell r="FE334" t="str">
            <v/>
          </cell>
          <cell r="FF334">
            <v>0</v>
          </cell>
          <cell r="FG334">
            <v>78.75</v>
          </cell>
          <cell r="FH334">
            <v>78</v>
          </cell>
          <cell r="FI334">
            <v>0</v>
          </cell>
          <cell r="FJ334">
            <v>0</v>
          </cell>
          <cell r="FK334" t="str">
            <v/>
          </cell>
          <cell r="FL334">
            <v>0</v>
          </cell>
          <cell r="FM334">
            <v>78.75</v>
          </cell>
          <cell r="FN334">
            <v>78</v>
          </cell>
          <cell r="FO334">
            <v>0</v>
          </cell>
          <cell r="FP334">
            <v>0</v>
          </cell>
          <cell r="FQ334" t="str">
            <v/>
          </cell>
          <cell r="FR334">
            <v>0</v>
          </cell>
          <cell r="FS334">
            <v>78.75</v>
          </cell>
          <cell r="FT334">
            <v>78</v>
          </cell>
          <cell r="FU334">
            <v>0</v>
          </cell>
          <cell r="FV334">
            <v>0</v>
          </cell>
          <cell r="FW334" t="str">
            <v/>
          </cell>
          <cell r="FX334">
            <v>0</v>
          </cell>
          <cell r="FY334">
            <v>78.75</v>
          </cell>
          <cell r="FZ334">
            <v>78</v>
          </cell>
          <cell r="GA334">
            <v>0</v>
          </cell>
          <cell r="GB334">
            <v>0</v>
          </cell>
          <cell r="GC334" t="str">
            <v/>
          </cell>
          <cell r="GD334">
            <v>0</v>
          </cell>
          <cell r="GE334">
            <v>78.75</v>
          </cell>
          <cell r="GF334">
            <v>78</v>
          </cell>
          <cell r="GG334">
            <v>0</v>
          </cell>
          <cell r="GH334">
            <v>0</v>
          </cell>
          <cell r="GI334" t="str">
            <v/>
          </cell>
          <cell r="GJ334">
            <v>0</v>
          </cell>
          <cell r="GK334">
            <v>78.75</v>
          </cell>
          <cell r="GL334">
            <v>78</v>
          </cell>
          <cell r="GM334">
            <v>0</v>
          </cell>
          <cell r="GN334">
            <v>0</v>
          </cell>
          <cell r="GO334" t="str">
            <v/>
          </cell>
          <cell r="GP334">
            <v>0</v>
          </cell>
          <cell r="GQ334">
            <v>78.75</v>
          </cell>
          <cell r="GR334">
            <v>78</v>
          </cell>
          <cell r="GS334">
            <v>0</v>
          </cell>
          <cell r="GT334">
            <v>0</v>
          </cell>
          <cell r="GU334" t="str">
            <v/>
          </cell>
          <cell r="GV334">
            <v>0</v>
          </cell>
          <cell r="GW334">
            <v>80.25</v>
          </cell>
          <cell r="GX334">
            <v>79</v>
          </cell>
          <cell r="GY334">
            <v>0</v>
          </cell>
          <cell r="GZ334">
            <v>0</v>
          </cell>
          <cell r="HA334" t="str">
            <v/>
          </cell>
          <cell r="HB334">
            <v>0</v>
          </cell>
          <cell r="HC334">
            <v>83.75</v>
          </cell>
          <cell r="HD334">
            <v>76</v>
          </cell>
          <cell r="HG334" t="str">
            <v/>
          </cell>
          <cell r="HH334">
            <v>0</v>
          </cell>
          <cell r="HM334" t="str">
            <v/>
          </cell>
          <cell r="HN334" t="str">
            <v/>
          </cell>
          <cell r="HS334">
            <v>0</v>
          </cell>
          <cell r="HT334" t="str">
            <v>PKN</v>
          </cell>
          <cell r="HU334">
            <v>0</v>
          </cell>
          <cell r="HV334" t="str">
            <v>IND</v>
          </cell>
          <cell r="HW334">
            <v>0</v>
          </cell>
          <cell r="HX334" t="str">
            <v>MAT-W</v>
          </cell>
          <cell r="HY334">
            <v>0</v>
          </cell>
          <cell r="HZ334" t="str">
            <v>SEJ-W</v>
          </cell>
          <cell r="IA334">
            <v>0</v>
          </cell>
          <cell r="IB334" t="str">
            <v>IGR-W</v>
          </cell>
          <cell r="IC334">
            <v>0</v>
          </cell>
          <cell r="ID334" t="str">
            <v>SBO</v>
          </cell>
          <cell r="IE334">
            <v>0</v>
          </cell>
          <cell r="IF334" t="str">
            <v>PJO</v>
          </cell>
          <cell r="IG334">
            <v>0</v>
          </cell>
          <cell r="IH334" t="str">
            <v>PRA</v>
          </cell>
          <cell r="II334">
            <v>0</v>
          </cell>
          <cell r="IJ334" t="str">
            <v>JAW</v>
          </cell>
          <cell r="IK334">
            <v>0</v>
          </cell>
          <cell r="IL334" t="str">
            <v>ARB</v>
          </cell>
          <cell r="IM334">
            <v>0</v>
          </cell>
          <cell r="IN334" t="str">
            <v>PKM</v>
          </cell>
          <cell r="IO334">
            <v>0</v>
          </cell>
          <cell r="IP334" t="str">
            <v>GEO-P</v>
          </cell>
          <cell r="IQ334">
            <v>0</v>
          </cell>
          <cell r="IR334" t="str">
            <v>SEJ-P</v>
          </cell>
          <cell r="IS334">
            <v>0</v>
          </cell>
          <cell r="IT334" t="str">
            <v>SOS-P</v>
          </cell>
          <cell r="IU334">
            <v>0</v>
          </cell>
          <cell r="IV334" t="str">
            <v>EKO-P</v>
          </cell>
          <cell r="IW334">
            <v>0</v>
          </cell>
          <cell r="IX334" t="str">
            <v>IGR-L</v>
          </cell>
          <cell r="IY334">
            <v>0</v>
          </cell>
          <cell r="IZ334" t="str">
            <v/>
          </cell>
          <cell r="JA334">
            <v>0</v>
          </cell>
        </row>
        <row r="335">
          <cell r="Q335" t="str">
            <v/>
          </cell>
          <cell r="AB335" t="str">
            <v/>
          </cell>
          <cell r="AC335">
            <v>13</v>
          </cell>
          <cell r="AI335" t="str">
            <v/>
          </cell>
          <cell r="AJ335">
            <v>0</v>
          </cell>
          <cell r="AK335">
            <v>81.25</v>
          </cell>
          <cell r="AL335">
            <v>81</v>
          </cell>
          <cell r="AM335">
            <v>0</v>
          </cell>
          <cell r="AN335">
            <v>0</v>
          </cell>
          <cell r="AO335" t="str">
            <v/>
          </cell>
          <cell r="AP335">
            <v>0</v>
          </cell>
          <cell r="AQ335">
            <v>78.25</v>
          </cell>
          <cell r="AR335">
            <v>74</v>
          </cell>
          <cell r="AS335">
            <v>0</v>
          </cell>
          <cell r="AT335">
            <v>0</v>
          </cell>
          <cell r="AU335" t="str">
            <v/>
          </cell>
          <cell r="AV335">
            <v>0</v>
          </cell>
          <cell r="AW335">
            <v>73.25</v>
          </cell>
          <cell r="AX335">
            <v>74</v>
          </cell>
          <cell r="AY335">
            <v>0</v>
          </cell>
          <cell r="AZ335">
            <v>0</v>
          </cell>
          <cell r="BA335" t="str">
            <v/>
          </cell>
          <cell r="BB335">
            <v>0</v>
          </cell>
          <cell r="BC335">
            <v>80</v>
          </cell>
          <cell r="BD335">
            <v>77</v>
          </cell>
          <cell r="BE335">
            <v>0</v>
          </cell>
          <cell r="BF335">
            <v>0</v>
          </cell>
          <cell r="BG335" t="str">
            <v/>
          </cell>
          <cell r="BH335">
            <v>0</v>
          </cell>
          <cell r="BI335">
            <v>79.75</v>
          </cell>
          <cell r="BJ335">
            <v>72</v>
          </cell>
          <cell r="BK335">
            <v>0</v>
          </cell>
          <cell r="BL335">
            <v>0</v>
          </cell>
          <cell r="BM335" t="str">
            <v/>
          </cell>
          <cell r="BN335">
            <v>0</v>
          </cell>
          <cell r="BO335">
            <v>70.25</v>
          </cell>
          <cell r="BP335">
            <v>73</v>
          </cell>
          <cell r="BQ335">
            <v>0</v>
          </cell>
          <cell r="BR335">
            <v>0</v>
          </cell>
          <cell r="BS335" t="str">
            <v/>
          </cell>
          <cell r="BT335">
            <v>0</v>
          </cell>
          <cell r="BU335">
            <v>77.75</v>
          </cell>
          <cell r="BV335">
            <v>80</v>
          </cell>
          <cell r="BW335">
            <v>0</v>
          </cell>
          <cell r="BX335">
            <v>0</v>
          </cell>
          <cell r="BY335" t="str">
            <v/>
          </cell>
          <cell r="BZ335">
            <v>0</v>
          </cell>
          <cell r="CA335">
            <v>70.75</v>
          </cell>
          <cell r="CB335">
            <v>71</v>
          </cell>
          <cell r="CC335">
            <v>0</v>
          </cell>
          <cell r="CD335">
            <v>0</v>
          </cell>
          <cell r="CE335" t="str">
            <v/>
          </cell>
          <cell r="CF335">
            <v>0</v>
          </cell>
          <cell r="CG335">
            <v>69.5</v>
          </cell>
          <cell r="CH335">
            <v>71</v>
          </cell>
          <cell r="CI335">
            <v>0</v>
          </cell>
          <cell r="CJ335">
            <v>0</v>
          </cell>
          <cell r="CK335" t="str">
            <v/>
          </cell>
          <cell r="CL335">
            <v>0</v>
          </cell>
          <cell r="CM335">
            <v>74.5</v>
          </cell>
          <cell r="CN335">
            <v>71</v>
          </cell>
          <cell r="CO335">
            <v>0</v>
          </cell>
          <cell r="CP335">
            <v>0</v>
          </cell>
          <cell r="CQ335" t="str">
            <v/>
          </cell>
          <cell r="CR335">
            <v>0</v>
          </cell>
          <cell r="CS335">
            <v>70.75</v>
          </cell>
          <cell r="CT335">
            <v>79</v>
          </cell>
          <cell r="CU335">
            <v>0</v>
          </cell>
          <cell r="CV335">
            <v>0</v>
          </cell>
          <cell r="CW335" t="str">
            <v/>
          </cell>
          <cell r="CX335">
            <v>0</v>
          </cell>
          <cell r="CY335">
            <v>69.25</v>
          </cell>
          <cell r="CZ335">
            <v>76</v>
          </cell>
          <cell r="DA335">
            <v>0</v>
          </cell>
          <cell r="DB335">
            <v>0</v>
          </cell>
          <cell r="DC335" t="str">
            <v/>
          </cell>
          <cell r="DD335">
            <v>0</v>
          </cell>
          <cell r="DE335">
            <v>75.5</v>
          </cell>
          <cell r="DF335">
            <v>83</v>
          </cell>
          <cell r="DG335">
            <v>0</v>
          </cell>
          <cell r="DH335">
            <v>0</v>
          </cell>
          <cell r="DI335" t="str">
            <v/>
          </cell>
          <cell r="DJ335">
            <v>0</v>
          </cell>
          <cell r="DK335">
            <v>0</v>
          </cell>
          <cell r="DL335">
            <v>71</v>
          </cell>
          <cell r="DM335">
            <v>0</v>
          </cell>
          <cell r="DN335">
            <v>0</v>
          </cell>
          <cell r="DO335" t="str">
            <v/>
          </cell>
          <cell r="DP335">
            <v>0</v>
          </cell>
          <cell r="DQ335">
            <v>67.75</v>
          </cell>
          <cell r="DR335">
            <v>73</v>
          </cell>
          <cell r="DS335">
            <v>0</v>
          </cell>
          <cell r="DT335">
            <v>0</v>
          </cell>
          <cell r="DU335" t="str">
            <v/>
          </cell>
          <cell r="DV335">
            <v>0</v>
          </cell>
          <cell r="DW335">
            <v>78.25</v>
          </cell>
          <cell r="DX335">
            <v>75</v>
          </cell>
          <cell r="DY335">
            <v>0</v>
          </cell>
          <cell r="DZ335">
            <v>0</v>
          </cell>
          <cell r="EA335" t="str">
            <v/>
          </cell>
          <cell r="EB335">
            <v>0</v>
          </cell>
          <cell r="EC335">
            <v>74.5</v>
          </cell>
          <cell r="ED335">
            <v>77</v>
          </cell>
          <cell r="EE335">
            <v>0</v>
          </cell>
          <cell r="EF335">
            <v>0</v>
          </cell>
          <cell r="EG335" t="str">
            <v/>
          </cell>
          <cell r="EH335">
            <v>0</v>
          </cell>
          <cell r="EI335">
            <v>68.25</v>
          </cell>
          <cell r="EJ335">
            <v>82</v>
          </cell>
          <cell r="EK335">
            <v>0</v>
          </cell>
          <cell r="EL335">
            <v>0</v>
          </cell>
          <cell r="EM335" t="str">
            <v/>
          </cell>
          <cell r="EN335">
            <v>0</v>
          </cell>
          <cell r="EO335">
            <v>68.25</v>
          </cell>
          <cell r="EP335">
            <v>82</v>
          </cell>
          <cell r="EQ335">
            <v>0</v>
          </cell>
          <cell r="ER335">
            <v>0</v>
          </cell>
          <cell r="ES335" t="str">
            <v/>
          </cell>
          <cell r="ET335">
            <v>0</v>
          </cell>
          <cell r="EU335">
            <v>68.25</v>
          </cell>
          <cell r="EV335">
            <v>82</v>
          </cell>
          <cell r="EW335">
            <v>0</v>
          </cell>
          <cell r="EX335">
            <v>0</v>
          </cell>
          <cell r="EY335" t="str">
            <v/>
          </cell>
          <cell r="EZ335">
            <v>0</v>
          </cell>
          <cell r="FA335">
            <v>78.25</v>
          </cell>
          <cell r="FB335">
            <v>72</v>
          </cell>
          <cell r="FC335">
            <v>0</v>
          </cell>
          <cell r="FD335">
            <v>0</v>
          </cell>
          <cell r="FE335" t="str">
            <v/>
          </cell>
          <cell r="FF335">
            <v>0</v>
          </cell>
          <cell r="FG335">
            <v>78.25</v>
          </cell>
          <cell r="FH335">
            <v>72</v>
          </cell>
          <cell r="FI335">
            <v>0</v>
          </cell>
          <cell r="FJ335">
            <v>0</v>
          </cell>
          <cell r="FK335" t="str">
            <v/>
          </cell>
          <cell r="FL335">
            <v>0</v>
          </cell>
          <cell r="FM335">
            <v>78.25</v>
          </cell>
          <cell r="FN335">
            <v>72</v>
          </cell>
          <cell r="FO335">
            <v>0</v>
          </cell>
          <cell r="FP335">
            <v>0</v>
          </cell>
          <cell r="FQ335" t="str">
            <v/>
          </cell>
          <cell r="FR335">
            <v>0</v>
          </cell>
          <cell r="FS335">
            <v>78.25</v>
          </cell>
          <cell r="FT335">
            <v>72</v>
          </cell>
          <cell r="FU335">
            <v>0</v>
          </cell>
          <cell r="FV335">
            <v>0</v>
          </cell>
          <cell r="FW335" t="str">
            <v/>
          </cell>
          <cell r="FX335">
            <v>0</v>
          </cell>
          <cell r="FY335">
            <v>78.25</v>
          </cell>
          <cell r="FZ335">
            <v>72</v>
          </cell>
          <cell r="GA335">
            <v>0</v>
          </cell>
          <cell r="GB335">
            <v>0</v>
          </cell>
          <cell r="GC335" t="str">
            <v/>
          </cell>
          <cell r="GD335">
            <v>0</v>
          </cell>
          <cell r="GE335">
            <v>78.25</v>
          </cell>
          <cell r="GF335">
            <v>72</v>
          </cell>
          <cell r="GG335">
            <v>0</v>
          </cell>
          <cell r="GH335">
            <v>0</v>
          </cell>
          <cell r="GI335" t="str">
            <v/>
          </cell>
          <cell r="GJ335">
            <v>0</v>
          </cell>
          <cell r="GK335">
            <v>78.25</v>
          </cell>
          <cell r="GL335">
            <v>72</v>
          </cell>
          <cell r="GM335">
            <v>0</v>
          </cell>
          <cell r="GN335">
            <v>0</v>
          </cell>
          <cell r="GO335" t="str">
            <v/>
          </cell>
          <cell r="GP335">
            <v>0</v>
          </cell>
          <cell r="GQ335">
            <v>78.25</v>
          </cell>
          <cell r="GR335">
            <v>72</v>
          </cell>
          <cell r="GS335">
            <v>0</v>
          </cell>
          <cell r="GT335">
            <v>0</v>
          </cell>
          <cell r="GU335" t="str">
            <v/>
          </cell>
          <cell r="GV335">
            <v>0</v>
          </cell>
          <cell r="GW335">
            <v>72.75</v>
          </cell>
          <cell r="GX335">
            <v>71</v>
          </cell>
          <cell r="GY335">
            <v>0</v>
          </cell>
          <cell r="GZ335">
            <v>0</v>
          </cell>
          <cell r="HA335" t="str">
            <v/>
          </cell>
          <cell r="HB335">
            <v>0</v>
          </cell>
          <cell r="HC335">
            <v>81.75</v>
          </cell>
          <cell r="HD335">
            <v>71</v>
          </cell>
          <cell r="HG335" t="str">
            <v/>
          </cell>
          <cell r="HH335">
            <v>0</v>
          </cell>
          <cell r="HM335" t="str">
            <v/>
          </cell>
          <cell r="HN335" t="str">
            <v/>
          </cell>
          <cell r="HS335">
            <v>0</v>
          </cell>
          <cell r="HT335" t="str">
            <v>PKN</v>
          </cell>
          <cell r="HU335">
            <v>0</v>
          </cell>
          <cell r="HV335" t="str">
            <v>IND</v>
          </cell>
          <cell r="HW335">
            <v>0</v>
          </cell>
          <cell r="HX335" t="str">
            <v>MAT-W</v>
          </cell>
          <cell r="HY335">
            <v>0</v>
          </cell>
          <cell r="HZ335" t="str">
            <v>SEJ-W</v>
          </cell>
          <cell r="IA335">
            <v>0</v>
          </cell>
          <cell r="IB335" t="str">
            <v>IGR-W</v>
          </cell>
          <cell r="IC335">
            <v>0</v>
          </cell>
          <cell r="ID335" t="str">
            <v>SBO</v>
          </cell>
          <cell r="IE335">
            <v>0</v>
          </cell>
          <cell r="IF335" t="str">
            <v>PJO</v>
          </cell>
          <cell r="IG335">
            <v>0</v>
          </cell>
          <cell r="IH335" t="str">
            <v>PRA</v>
          </cell>
          <cell r="II335">
            <v>0</v>
          </cell>
          <cell r="IJ335" t="str">
            <v>JAW</v>
          </cell>
          <cell r="IK335">
            <v>0</v>
          </cell>
          <cell r="IL335" t="str">
            <v>ARB</v>
          </cell>
          <cell r="IM335">
            <v>0</v>
          </cell>
          <cell r="IN335" t="str">
            <v>PKM</v>
          </cell>
          <cell r="IO335">
            <v>0</v>
          </cell>
          <cell r="IP335" t="str">
            <v>GEO-P</v>
          </cell>
          <cell r="IQ335">
            <v>0</v>
          </cell>
          <cell r="IR335" t="str">
            <v>SEJ-P</v>
          </cell>
          <cell r="IS335">
            <v>0</v>
          </cell>
          <cell r="IT335" t="str">
            <v>SOS-P</v>
          </cell>
          <cell r="IU335">
            <v>0</v>
          </cell>
          <cell r="IV335" t="str">
            <v>EKO-P</v>
          </cell>
          <cell r="IW335">
            <v>0</v>
          </cell>
          <cell r="IX335" t="str">
            <v>IGR-L</v>
          </cell>
          <cell r="IY335">
            <v>0</v>
          </cell>
          <cell r="IZ335" t="str">
            <v/>
          </cell>
          <cell r="JA335">
            <v>0</v>
          </cell>
        </row>
        <row r="336">
          <cell r="Q336" t="str">
            <v/>
          </cell>
          <cell r="AB336" t="str">
            <v/>
          </cell>
          <cell r="AC336">
            <v>14</v>
          </cell>
          <cell r="AI336" t="str">
            <v/>
          </cell>
          <cell r="AJ336">
            <v>0</v>
          </cell>
          <cell r="AK336">
            <v>85.75</v>
          </cell>
          <cell r="AL336">
            <v>84</v>
          </cell>
          <cell r="AM336">
            <v>0</v>
          </cell>
          <cell r="AN336">
            <v>0</v>
          </cell>
          <cell r="AO336" t="str">
            <v/>
          </cell>
          <cell r="AP336">
            <v>0</v>
          </cell>
          <cell r="AQ336">
            <v>79.5</v>
          </cell>
          <cell r="AR336">
            <v>76</v>
          </cell>
          <cell r="AS336">
            <v>0</v>
          </cell>
          <cell r="AT336">
            <v>0</v>
          </cell>
          <cell r="AU336" t="str">
            <v/>
          </cell>
          <cell r="AV336">
            <v>0</v>
          </cell>
          <cell r="AW336">
            <v>77.25</v>
          </cell>
          <cell r="AX336">
            <v>80</v>
          </cell>
          <cell r="AY336">
            <v>0</v>
          </cell>
          <cell r="AZ336">
            <v>0</v>
          </cell>
          <cell r="BA336" t="str">
            <v/>
          </cell>
          <cell r="BB336">
            <v>0</v>
          </cell>
          <cell r="BC336">
            <v>80</v>
          </cell>
          <cell r="BD336">
            <v>82</v>
          </cell>
          <cell r="BE336">
            <v>0</v>
          </cell>
          <cell r="BF336">
            <v>0</v>
          </cell>
          <cell r="BG336" t="str">
            <v/>
          </cell>
          <cell r="BH336">
            <v>0</v>
          </cell>
          <cell r="BI336">
            <v>80</v>
          </cell>
          <cell r="BJ336">
            <v>74</v>
          </cell>
          <cell r="BK336">
            <v>0</v>
          </cell>
          <cell r="BL336">
            <v>0</v>
          </cell>
          <cell r="BM336" t="str">
            <v/>
          </cell>
          <cell r="BN336">
            <v>0</v>
          </cell>
          <cell r="BO336">
            <v>84.25</v>
          </cell>
          <cell r="BP336">
            <v>76</v>
          </cell>
          <cell r="BQ336">
            <v>0</v>
          </cell>
          <cell r="BR336">
            <v>0</v>
          </cell>
          <cell r="BS336" t="str">
            <v/>
          </cell>
          <cell r="BT336">
            <v>0</v>
          </cell>
          <cell r="BU336">
            <v>75.75</v>
          </cell>
          <cell r="BV336">
            <v>86</v>
          </cell>
          <cell r="BW336">
            <v>0</v>
          </cell>
          <cell r="BX336">
            <v>0</v>
          </cell>
          <cell r="BY336" t="str">
            <v/>
          </cell>
          <cell r="BZ336">
            <v>0</v>
          </cell>
          <cell r="CA336">
            <v>71.75</v>
          </cell>
          <cell r="CB336">
            <v>72</v>
          </cell>
          <cell r="CC336">
            <v>0</v>
          </cell>
          <cell r="CD336">
            <v>0</v>
          </cell>
          <cell r="CE336" t="str">
            <v/>
          </cell>
          <cell r="CF336">
            <v>0</v>
          </cell>
          <cell r="CG336">
            <v>69.5</v>
          </cell>
          <cell r="CH336">
            <v>72</v>
          </cell>
          <cell r="CI336">
            <v>0</v>
          </cell>
          <cell r="CJ336">
            <v>0</v>
          </cell>
          <cell r="CK336" t="str">
            <v/>
          </cell>
          <cell r="CL336">
            <v>0</v>
          </cell>
          <cell r="CM336">
            <v>82.75</v>
          </cell>
          <cell r="CN336">
            <v>79</v>
          </cell>
          <cell r="CO336">
            <v>0</v>
          </cell>
          <cell r="CP336">
            <v>0</v>
          </cell>
          <cell r="CQ336" t="str">
            <v/>
          </cell>
          <cell r="CR336">
            <v>0</v>
          </cell>
          <cell r="CS336">
            <v>75</v>
          </cell>
          <cell r="CT336">
            <v>86</v>
          </cell>
          <cell r="CU336">
            <v>0</v>
          </cell>
          <cell r="CV336">
            <v>0</v>
          </cell>
          <cell r="CW336" t="str">
            <v/>
          </cell>
          <cell r="CX336">
            <v>0</v>
          </cell>
          <cell r="CY336">
            <v>67.25</v>
          </cell>
          <cell r="CZ336">
            <v>77</v>
          </cell>
          <cell r="DA336">
            <v>0</v>
          </cell>
          <cell r="DB336">
            <v>0</v>
          </cell>
          <cell r="DC336" t="str">
            <v/>
          </cell>
          <cell r="DD336">
            <v>0</v>
          </cell>
          <cell r="DE336">
            <v>73.5</v>
          </cell>
          <cell r="DF336">
            <v>84</v>
          </cell>
          <cell r="DG336">
            <v>0</v>
          </cell>
          <cell r="DH336">
            <v>0</v>
          </cell>
          <cell r="DI336" t="str">
            <v/>
          </cell>
          <cell r="DJ336">
            <v>0</v>
          </cell>
          <cell r="DK336">
            <v>0</v>
          </cell>
          <cell r="DL336">
            <v>80</v>
          </cell>
          <cell r="DM336">
            <v>0</v>
          </cell>
          <cell r="DN336">
            <v>0</v>
          </cell>
          <cell r="DO336" t="str">
            <v/>
          </cell>
          <cell r="DP336">
            <v>0</v>
          </cell>
          <cell r="DQ336">
            <v>78.25</v>
          </cell>
          <cell r="DR336">
            <v>78</v>
          </cell>
          <cell r="DS336">
            <v>0</v>
          </cell>
          <cell r="DT336">
            <v>0</v>
          </cell>
          <cell r="DU336" t="str">
            <v/>
          </cell>
          <cell r="DV336">
            <v>0</v>
          </cell>
          <cell r="DW336">
            <v>78.25</v>
          </cell>
          <cell r="DX336">
            <v>81</v>
          </cell>
          <cell r="DY336">
            <v>0</v>
          </cell>
          <cell r="DZ336">
            <v>0</v>
          </cell>
          <cell r="EA336" t="str">
            <v/>
          </cell>
          <cell r="EB336">
            <v>0</v>
          </cell>
          <cell r="EC336">
            <v>74.5</v>
          </cell>
          <cell r="ED336">
            <v>87</v>
          </cell>
          <cell r="EE336">
            <v>0</v>
          </cell>
          <cell r="EF336">
            <v>0</v>
          </cell>
          <cell r="EG336" t="str">
            <v/>
          </cell>
          <cell r="EH336">
            <v>0</v>
          </cell>
          <cell r="EI336">
            <v>70.5</v>
          </cell>
          <cell r="EJ336">
            <v>86</v>
          </cell>
          <cell r="EK336">
            <v>0</v>
          </cell>
          <cell r="EL336">
            <v>0</v>
          </cell>
          <cell r="EM336" t="str">
            <v/>
          </cell>
          <cell r="EN336">
            <v>0</v>
          </cell>
          <cell r="EO336">
            <v>70.5</v>
          </cell>
          <cell r="EP336">
            <v>86</v>
          </cell>
          <cell r="EQ336">
            <v>0</v>
          </cell>
          <cell r="ER336">
            <v>0</v>
          </cell>
          <cell r="ES336" t="str">
            <v/>
          </cell>
          <cell r="ET336">
            <v>0</v>
          </cell>
          <cell r="EU336">
            <v>70.5</v>
          </cell>
          <cell r="EV336">
            <v>86</v>
          </cell>
          <cell r="EW336">
            <v>0</v>
          </cell>
          <cell r="EX336">
            <v>0</v>
          </cell>
          <cell r="EY336" t="str">
            <v/>
          </cell>
          <cell r="EZ336">
            <v>0</v>
          </cell>
          <cell r="FA336">
            <v>68.75</v>
          </cell>
          <cell r="FB336">
            <v>73</v>
          </cell>
          <cell r="FC336">
            <v>0</v>
          </cell>
          <cell r="FD336">
            <v>0</v>
          </cell>
          <cell r="FE336" t="str">
            <v/>
          </cell>
          <cell r="FF336">
            <v>0</v>
          </cell>
          <cell r="FG336">
            <v>68.75</v>
          </cell>
          <cell r="FH336">
            <v>73</v>
          </cell>
          <cell r="FI336">
            <v>0</v>
          </cell>
          <cell r="FJ336">
            <v>0</v>
          </cell>
          <cell r="FK336" t="str">
            <v/>
          </cell>
          <cell r="FL336">
            <v>0</v>
          </cell>
          <cell r="FM336">
            <v>68.75</v>
          </cell>
          <cell r="FN336">
            <v>73</v>
          </cell>
          <cell r="FO336">
            <v>0</v>
          </cell>
          <cell r="FP336">
            <v>0</v>
          </cell>
          <cell r="FQ336" t="str">
            <v/>
          </cell>
          <cell r="FR336">
            <v>0</v>
          </cell>
          <cell r="FS336">
            <v>68.75</v>
          </cell>
          <cell r="FT336">
            <v>73</v>
          </cell>
          <cell r="FU336">
            <v>0</v>
          </cell>
          <cell r="FV336">
            <v>0</v>
          </cell>
          <cell r="FW336" t="str">
            <v/>
          </cell>
          <cell r="FX336">
            <v>0</v>
          </cell>
          <cell r="FY336">
            <v>68.75</v>
          </cell>
          <cell r="FZ336">
            <v>73</v>
          </cell>
          <cell r="GA336">
            <v>0</v>
          </cell>
          <cell r="GB336">
            <v>0</v>
          </cell>
          <cell r="GC336" t="str">
            <v/>
          </cell>
          <cell r="GD336">
            <v>0</v>
          </cell>
          <cell r="GE336">
            <v>68.75</v>
          </cell>
          <cell r="GF336">
            <v>73</v>
          </cell>
          <cell r="GG336">
            <v>0</v>
          </cell>
          <cell r="GH336">
            <v>0</v>
          </cell>
          <cell r="GI336" t="str">
            <v/>
          </cell>
          <cell r="GJ336">
            <v>0</v>
          </cell>
          <cell r="GK336">
            <v>68.75</v>
          </cell>
          <cell r="GL336">
            <v>73</v>
          </cell>
          <cell r="GM336">
            <v>0</v>
          </cell>
          <cell r="GN336">
            <v>0</v>
          </cell>
          <cell r="GO336" t="str">
            <v/>
          </cell>
          <cell r="GP336">
            <v>0</v>
          </cell>
          <cell r="GQ336">
            <v>68.75</v>
          </cell>
          <cell r="GR336">
            <v>73</v>
          </cell>
          <cell r="GS336">
            <v>0</v>
          </cell>
          <cell r="GT336">
            <v>0</v>
          </cell>
          <cell r="GU336" t="str">
            <v/>
          </cell>
          <cell r="GV336">
            <v>0</v>
          </cell>
          <cell r="GW336">
            <v>71.75</v>
          </cell>
          <cell r="GX336">
            <v>71</v>
          </cell>
          <cell r="GY336">
            <v>0</v>
          </cell>
          <cell r="GZ336">
            <v>0</v>
          </cell>
          <cell r="HA336" t="str">
            <v/>
          </cell>
          <cell r="HB336">
            <v>0</v>
          </cell>
          <cell r="HC336">
            <v>82</v>
          </cell>
          <cell r="HD336">
            <v>76</v>
          </cell>
          <cell r="HG336" t="str">
            <v/>
          </cell>
          <cell r="HH336">
            <v>0</v>
          </cell>
          <cell r="HM336" t="str">
            <v/>
          </cell>
          <cell r="HN336" t="str">
            <v/>
          </cell>
          <cell r="HS336">
            <v>0</v>
          </cell>
          <cell r="HT336" t="str">
            <v>PKN</v>
          </cell>
          <cell r="HU336">
            <v>0</v>
          </cell>
          <cell r="HV336" t="str">
            <v>IND</v>
          </cell>
          <cell r="HW336">
            <v>0</v>
          </cell>
          <cell r="HX336" t="str">
            <v>MAT-W</v>
          </cell>
          <cell r="HY336">
            <v>0</v>
          </cell>
          <cell r="HZ336" t="str">
            <v>SEJ-W</v>
          </cell>
          <cell r="IA336">
            <v>0</v>
          </cell>
          <cell r="IB336" t="str">
            <v>IGR-W</v>
          </cell>
          <cell r="IC336">
            <v>0</v>
          </cell>
          <cell r="ID336" t="str">
            <v>SBO</v>
          </cell>
          <cell r="IE336">
            <v>0</v>
          </cell>
          <cell r="IF336" t="str">
            <v>PJO</v>
          </cell>
          <cell r="IG336">
            <v>0</v>
          </cell>
          <cell r="IH336" t="str">
            <v>PRA</v>
          </cell>
          <cell r="II336">
            <v>0</v>
          </cell>
          <cell r="IJ336" t="str">
            <v>JAW</v>
          </cell>
          <cell r="IK336">
            <v>0</v>
          </cell>
          <cell r="IL336" t="str">
            <v>ARB</v>
          </cell>
          <cell r="IM336">
            <v>0</v>
          </cell>
          <cell r="IN336" t="str">
            <v>PKM</v>
          </cell>
          <cell r="IO336">
            <v>0</v>
          </cell>
          <cell r="IP336" t="str">
            <v>GEO-P</v>
          </cell>
          <cell r="IQ336">
            <v>0</v>
          </cell>
          <cell r="IR336" t="str">
            <v>SEJ-P</v>
          </cell>
          <cell r="IS336">
            <v>0</v>
          </cell>
          <cell r="IT336" t="str">
            <v>SOS-P</v>
          </cell>
          <cell r="IU336">
            <v>0</v>
          </cell>
          <cell r="IV336" t="str">
            <v>EKO-P</v>
          </cell>
          <cell r="IW336">
            <v>0</v>
          </cell>
          <cell r="IX336" t="str">
            <v>IGR-L</v>
          </cell>
          <cell r="IY336">
            <v>0</v>
          </cell>
          <cell r="IZ336" t="str">
            <v/>
          </cell>
          <cell r="JA336">
            <v>0</v>
          </cell>
        </row>
        <row r="337">
          <cell r="Q337" t="str">
            <v/>
          </cell>
          <cell r="AB337" t="str">
            <v/>
          </cell>
          <cell r="AC337">
            <v>15</v>
          </cell>
          <cell r="AI337" t="str">
            <v/>
          </cell>
          <cell r="AJ337">
            <v>0</v>
          </cell>
          <cell r="AK337">
            <v>80</v>
          </cell>
          <cell r="AL337">
            <v>83</v>
          </cell>
          <cell r="AM337">
            <v>0</v>
          </cell>
          <cell r="AN337">
            <v>0</v>
          </cell>
          <cell r="AO337" t="str">
            <v/>
          </cell>
          <cell r="AP337">
            <v>0</v>
          </cell>
          <cell r="AQ337">
            <v>77.5</v>
          </cell>
          <cell r="AR337">
            <v>77</v>
          </cell>
          <cell r="AS337">
            <v>0</v>
          </cell>
          <cell r="AT337">
            <v>0</v>
          </cell>
          <cell r="AU337" t="str">
            <v/>
          </cell>
          <cell r="AV337">
            <v>0</v>
          </cell>
          <cell r="AW337">
            <v>74</v>
          </cell>
          <cell r="AX337">
            <v>82</v>
          </cell>
          <cell r="AY337">
            <v>0</v>
          </cell>
          <cell r="AZ337">
            <v>0</v>
          </cell>
          <cell r="BA337" t="str">
            <v/>
          </cell>
          <cell r="BB337">
            <v>0</v>
          </cell>
          <cell r="BC337">
            <v>77.75</v>
          </cell>
          <cell r="BD337">
            <v>83</v>
          </cell>
          <cell r="BE337">
            <v>0</v>
          </cell>
          <cell r="BF337">
            <v>0</v>
          </cell>
          <cell r="BG337" t="str">
            <v/>
          </cell>
          <cell r="BH337">
            <v>0</v>
          </cell>
          <cell r="BI337">
            <v>73.5</v>
          </cell>
          <cell r="BJ337">
            <v>74</v>
          </cell>
          <cell r="BK337">
            <v>0</v>
          </cell>
          <cell r="BL337">
            <v>0</v>
          </cell>
          <cell r="BM337" t="str">
            <v/>
          </cell>
          <cell r="BN337">
            <v>0</v>
          </cell>
          <cell r="BO337">
            <v>79.25</v>
          </cell>
          <cell r="BP337">
            <v>78</v>
          </cell>
          <cell r="BQ337">
            <v>0</v>
          </cell>
          <cell r="BR337">
            <v>0</v>
          </cell>
          <cell r="BS337" t="str">
            <v/>
          </cell>
          <cell r="BT337">
            <v>0</v>
          </cell>
          <cell r="BU337">
            <v>80.75</v>
          </cell>
          <cell r="BV337">
            <v>86</v>
          </cell>
          <cell r="BW337">
            <v>0</v>
          </cell>
          <cell r="BX337">
            <v>0</v>
          </cell>
          <cell r="BY337" t="str">
            <v/>
          </cell>
          <cell r="BZ337">
            <v>0</v>
          </cell>
          <cell r="CA337">
            <v>73</v>
          </cell>
          <cell r="CB337">
            <v>77</v>
          </cell>
          <cell r="CC337">
            <v>0</v>
          </cell>
          <cell r="CD337">
            <v>0</v>
          </cell>
          <cell r="CE337" t="str">
            <v/>
          </cell>
          <cell r="CF337">
            <v>0</v>
          </cell>
          <cell r="CG337">
            <v>80</v>
          </cell>
          <cell r="CH337">
            <v>82</v>
          </cell>
          <cell r="CI337">
            <v>0</v>
          </cell>
          <cell r="CJ337">
            <v>0</v>
          </cell>
          <cell r="CK337" t="str">
            <v/>
          </cell>
          <cell r="CL337">
            <v>0</v>
          </cell>
          <cell r="CM337">
            <v>76.75</v>
          </cell>
          <cell r="CN337">
            <v>76</v>
          </cell>
          <cell r="CO337">
            <v>0</v>
          </cell>
          <cell r="CP337">
            <v>0</v>
          </cell>
          <cell r="CQ337" t="str">
            <v/>
          </cell>
          <cell r="CR337">
            <v>0</v>
          </cell>
          <cell r="CS337">
            <v>68.5</v>
          </cell>
          <cell r="CT337">
            <v>86</v>
          </cell>
          <cell r="CU337">
            <v>0</v>
          </cell>
          <cell r="CV337">
            <v>0</v>
          </cell>
          <cell r="CW337" t="str">
            <v/>
          </cell>
          <cell r="CX337">
            <v>0</v>
          </cell>
          <cell r="CY337">
            <v>69.25</v>
          </cell>
          <cell r="CZ337">
            <v>78</v>
          </cell>
          <cell r="DA337">
            <v>0</v>
          </cell>
          <cell r="DB337">
            <v>0</v>
          </cell>
          <cell r="DC337" t="str">
            <v/>
          </cell>
          <cell r="DD337">
            <v>0</v>
          </cell>
          <cell r="DE337">
            <v>78.25</v>
          </cell>
          <cell r="DF337">
            <v>81</v>
          </cell>
          <cell r="DG337">
            <v>0</v>
          </cell>
          <cell r="DH337">
            <v>0</v>
          </cell>
          <cell r="DI337" t="str">
            <v/>
          </cell>
          <cell r="DJ337">
            <v>0</v>
          </cell>
          <cell r="DK337">
            <v>0</v>
          </cell>
          <cell r="DL337">
            <v>77</v>
          </cell>
          <cell r="DM337">
            <v>0</v>
          </cell>
          <cell r="DN337">
            <v>0</v>
          </cell>
          <cell r="DO337" t="str">
            <v/>
          </cell>
          <cell r="DP337">
            <v>0</v>
          </cell>
          <cell r="DQ337">
            <v>80</v>
          </cell>
          <cell r="DR337">
            <v>78</v>
          </cell>
          <cell r="DS337">
            <v>0</v>
          </cell>
          <cell r="DT337">
            <v>0</v>
          </cell>
          <cell r="DU337" t="str">
            <v/>
          </cell>
          <cell r="DV337">
            <v>0</v>
          </cell>
          <cell r="DW337">
            <v>77</v>
          </cell>
          <cell r="DX337">
            <v>80</v>
          </cell>
          <cell r="DY337">
            <v>0</v>
          </cell>
          <cell r="DZ337">
            <v>0</v>
          </cell>
          <cell r="EA337" t="str">
            <v/>
          </cell>
          <cell r="EB337">
            <v>0</v>
          </cell>
          <cell r="EC337">
            <v>72.25</v>
          </cell>
          <cell r="ED337">
            <v>86</v>
          </cell>
          <cell r="EE337">
            <v>0</v>
          </cell>
          <cell r="EF337">
            <v>0</v>
          </cell>
          <cell r="EG337" t="str">
            <v/>
          </cell>
          <cell r="EH337">
            <v>0</v>
          </cell>
          <cell r="EI337">
            <v>82.5</v>
          </cell>
          <cell r="EJ337">
            <v>85</v>
          </cell>
          <cell r="EK337">
            <v>0</v>
          </cell>
          <cell r="EL337">
            <v>0</v>
          </cell>
          <cell r="EM337" t="str">
            <v/>
          </cell>
          <cell r="EN337">
            <v>0</v>
          </cell>
          <cell r="EO337">
            <v>82.5</v>
          </cell>
          <cell r="EP337">
            <v>85</v>
          </cell>
          <cell r="EQ337">
            <v>0</v>
          </cell>
          <cell r="ER337">
            <v>0</v>
          </cell>
          <cell r="ES337" t="str">
            <v/>
          </cell>
          <cell r="ET337">
            <v>0</v>
          </cell>
          <cell r="EU337">
            <v>82.5</v>
          </cell>
          <cell r="EV337">
            <v>85</v>
          </cell>
          <cell r="EW337">
            <v>0</v>
          </cell>
          <cell r="EX337">
            <v>0</v>
          </cell>
          <cell r="EY337" t="str">
            <v/>
          </cell>
          <cell r="EZ337">
            <v>0</v>
          </cell>
          <cell r="FA337">
            <v>71.5</v>
          </cell>
          <cell r="FB337">
            <v>77</v>
          </cell>
          <cell r="FC337">
            <v>0</v>
          </cell>
          <cell r="FD337">
            <v>0</v>
          </cell>
          <cell r="FE337" t="str">
            <v/>
          </cell>
          <cell r="FF337">
            <v>0</v>
          </cell>
          <cell r="FG337">
            <v>71.5</v>
          </cell>
          <cell r="FH337">
            <v>77</v>
          </cell>
          <cell r="FI337">
            <v>0</v>
          </cell>
          <cell r="FJ337">
            <v>0</v>
          </cell>
          <cell r="FK337" t="str">
            <v/>
          </cell>
          <cell r="FL337">
            <v>0</v>
          </cell>
          <cell r="FM337">
            <v>71.5</v>
          </cell>
          <cell r="FN337">
            <v>77</v>
          </cell>
          <cell r="FO337">
            <v>0</v>
          </cell>
          <cell r="FP337">
            <v>0</v>
          </cell>
          <cell r="FQ337" t="str">
            <v/>
          </cell>
          <cell r="FR337">
            <v>0</v>
          </cell>
          <cell r="FS337">
            <v>71.5</v>
          </cell>
          <cell r="FT337">
            <v>77</v>
          </cell>
          <cell r="FU337">
            <v>0</v>
          </cell>
          <cell r="FV337">
            <v>0</v>
          </cell>
          <cell r="FW337" t="str">
            <v/>
          </cell>
          <cell r="FX337">
            <v>0</v>
          </cell>
          <cell r="FY337">
            <v>71.5</v>
          </cell>
          <cell r="FZ337">
            <v>77</v>
          </cell>
          <cell r="GA337">
            <v>0</v>
          </cell>
          <cell r="GB337">
            <v>0</v>
          </cell>
          <cell r="GC337" t="str">
            <v/>
          </cell>
          <cell r="GD337">
            <v>0</v>
          </cell>
          <cell r="GE337">
            <v>71.5</v>
          </cell>
          <cell r="GF337">
            <v>77</v>
          </cell>
          <cell r="GG337">
            <v>0</v>
          </cell>
          <cell r="GH337">
            <v>0</v>
          </cell>
          <cell r="GI337" t="str">
            <v/>
          </cell>
          <cell r="GJ337">
            <v>0</v>
          </cell>
          <cell r="GK337">
            <v>71.5</v>
          </cell>
          <cell r="GL337">
            <v>77</v>
          </cell>
          <cell r="GM337">
            <v>0</v>
          </cell>
          <cell r="GN337">
            <v>0</v>
          </cell>
          <cell r="GO337" t="str">
            <v/>
          </cell>
          <cell r="GP337">
            <v>0</v>
          </cell>
          <cell r="GQ337">
            <v>71.5</v>
          </cell>
          <cell r="GR337">
            <v>77</v>
          </cell>
          <cell r="GS337">
            <v>0</v>
          </cell>
          <cell r="GT337">
            <v>0</v>
          </cell>
          <cell r="GU337" t="str">
            <v/>
          </cell>
          <cell r="GV337">
            <v>0</v>
          </cell>
          <cell r="GW337">
            <v>68.5</v>
          </cell>
          <cell r="GX337">
            <v>71</v>
          </cell>
          <cell r="GY337">
            <v>0</v>
          </cell>
          <cell r="GZ337">
            <v>0</v>
          </cell>
          <cell r="HA337" t="str">
            <v/>
          </cell>
          <cell r="HB337">
            <v>0</v>
          </cell>
          <cell r="HC337">
            <v>86.25</v>
          </cell>
          <cell r="HD337">
            <v>75</v>
          </cell>
          <cell r="HG337" t="str">
            <v/>
          </cell>
          <cell r="HH337">
            <v>0</v>
          </cell>
          <cell r="HM337" t="str">
            <v/>
          </cell>
          <cell r="HN337" t="str">
            <v/>
          </cell>
          <cell r="HS337">
            <v>0</v>
          </cell>
          <cell r="HT337" t="str">
            <v>PKN</v>
          </cell>
          <cell r="HU337">
            <v>0</v>
          </cell>
          <cell r="HV337" t="str">
            <v>IND</v>
          </cell>
          <cell r="HW337">
            <v>0</v>
          </cell>
          <cell r="HX337" t="str">
            <v>MAT-W</v>
          </cell>
          <cell r="HY337">
            <v>0</v>
          </cell>
          <cell r="HZ337" t="str">
            <v>SEJ-W</v>
          </cell>
          <cell r="IA337">
            <v>0</v>
          </cell>
          <cell r="IB337" t="str">
            <v>IGR-W</v>
          </cell>
          <cell r="IC337">
            <v>0</v>
          </cell>
          <cell r="ID337" t="str">
            <v>SBO</v>
          </cell>
          <cell r="IE337">
            <v>0</v>
          </cell>
          <cell r="IF337" t="str">
            <v>PJO</v>
          </cell>
          <cell r="IG337">
            <v>0</v>
          </cell>
          <cell r="IH337" t="str">
            <v>PRA</v>
          </cell>
          <cell r="II337">
            <v>0</v>
          </cell>
          <cell r="IJ337" t="str">
            <v>JAW</v>
          </cell>
          <cell r="IK337">
            <v>0</v>
          </cell>
          <cell r="IL337" t="str">
            <v>ARB</v>
          </cell>
          <cell r="IM337">
            <v>0</v>
          </cell>
          <cell r="IN337" t="str">
            <v>PKM</v>
          </cell>
          <cell r="IO337">
            <v>0</v>
          </cell>
          <cell r="IP337" t="str">
            <v>GEO-P</v>
          </cell>
          <cell r="IQ337">
            <v>0</v>
          </cell>
          <cell r="IR337" t="str">
            <v>SEJ-P</v>
          </cell>
          <cell r="IS337">
            <v>0</v>
          </cell>
          <cell r="IT337" t="str">
            <v>SOS-P</v>
          </cell>
          <cell r="IU337">
            <v>0</v>
          </cell>
          <cell r="IV337" t="str">
            <v>EKO-P</v>
          </cell>
          <cell r="IW337">
            <v>0</v>
          </cell>
          <cell r="IX337" t="str">
            <v>IGR-L</v>
          </cell>
          <cell r="IY337">
            <v>0</v>
          </cell>
          <cell r="IZ337" t="str">
            <v/>
          </cell>
          <cell r="JA337">
            <v>0</v>
          </cell>
        </row>
        <row r="338">
          <cell r="Q338" t="str">
            <v/>
          </cell>
          <cell r="AB338" t="str">
            <v/>
          </cell>
          <cell r="AC338">
            <v>16</v>
          </cell>
          <cell r="AI338" t="str">
            <v/>
          </cell>
          <cell r="AJ338">
            <v>0</v>
          </cell>
          <cell r="AK338">
            <v>82.25</v>
          </cell>
          <cell r="AL338">
            <v>74</v>
          </cell>
          <cell r="AM338">
            <v>0</v>
          </cell>
          <cell r="AN338">
            <v>0</v>
          </cell>
          <cell r="AO338" t="str">
            <v/>
          </cell>
          <cell r="AP338">
            <v>0</v>
          </cell>
          <cell r="AQ338">
            <v>79.75</v>
          </cell>
          <cell r="AR338">
            <v>75</v>
          </cell>
          <cell r="AS338">
            <v>0</v>
          </cell>
          <cell r="AT338">
            <v>0</v>
          </cell>
          <cell r="AU338" t="str">
            <v/>
          </cell>
          <cell r="AV338">
            <v>0</v>
          </cell>
          <cell r="AW338">
            <v>77.75</v>
          </cell>
          <cell r="AX338">
            <v>79</v>
          </cell>
          <cell r="AY338">
            <v>0</v>
          </cell>
          <cell r="AZ338">
            <v>0</v>
          </cell>
          <cell r="BA338" t="str">
            <v/>
          </cell>
          <cell r="BB338">
            <v>0</v>
          </cell>
          <cell r="BC338">
            <v>74.25</v>
          </cell>
          <cell r="BD338">
            <v>75</v>
          </cell>
          <cell r="BE338">
            <v>0</v>
          </cell>
          <cell r="BF338">
            <v>0</v>
          </cell>
          <cell r="BG338" t="str">
            <v/>
          </cell>
          <cell r="BH338">
            <v>0</v>
          </cell>
          <cell r="BI338">
            <v>76.25</v>
          </cell>
          <cell r="BJ338">
            <v>73</v>
          </cell>
          <cell r="BK338">
            <v>0</v>
          </cell>
          <cell r="BL338">
            <v>0</v>
          </cell>
          <cell r="BM338" t="str">
            <v/>
          </cell>
          <cell r="BN338">
            <v>0</v>
          </cell>
          <cell r="BO338">
            <v>72.75</v>
          </cell>
          <cell r="BP338">
            <v>71</v>
          </cell>
          <cell r="BQ338">
            <v>0</v>
          </cell>
          <cell r="BR338">
            <v>0</v>
          </cell>
          <cell r="BS338" t="str">
            <v/>
          </cell>
          <cell r="BT338">
            <v>0</v>
          </cell>
          <cell r="BU338">
            <v>71.75</v>
          </cell>
          <cell r="BV338">
            <v>84</v>
          </cell>
          <cell r="BW338">
            <v>0</v>
          </cell>
          <cell r="BX338">
            <v>0</v>
          </cell>
          <cell r="BY338" t="str">
            <v/>
          </cell>
          <cell r="BZ338">
            <v>0</v>
          </cell>
          <cell r="CA338">
            <v>69</v>
          </cell>
          <cell r="CB338">
            <v>72</v>
          </cell>
          <cell r="CC338">
            <v>0</v>
          </cell>
          <cell r="CD338">
            <v>0</v>
          </cell>
          <cell r="CE338" t="str">
            <v/>
          </cell>
          <cell r="CF338">
            <v>0</v>
          </cell>
          <cell r="CG338">
            <v>77.75</v>
          </cell>
          <cell r="CH338">
            <v>80</v>
          </cell>
          <cell r="CI338">
            <v>0</v>
          </cell>
          <cell r="CJ338">
            <v>0</v>
          </cell>
          <cell r="CK338" t="str">
            <v/>
          </cell>
          <cell r="CL338">
            <v>0</v>
          </cell>
          <cell r="CM338">
            <v>74.5</v>
          </cell>
          <cell r="CN338">
            <v>73</v>
          </cell>
          <cell r="CO338">
            <v>0</v>
          </cell>
          <cell r="CP338">
            <v>0</v>
          </cell>
          <cell r="CQ338" t="str">
            <v/>
          </cell>
          <cell r="CR338">
            <v>0</v>
          </cell>
          <cell r="CS338">
            <v>75</v>
          </cell>
          <cell r="CT338">
            <v>73</v>
          </cell>
          <cell r="CU338">
            <v>0</v>
          </cell>
          <cell r="CV338">
            <v>0</v>
          </cell>
          <cell r="CW338" t="str">
            <v/>
          </cell>
          <cell r="CX338">
            <v>0</v>
          </cell>
          <cell r="CY338">
            <v>70.25</v>
          </cell>
          <cell r="CZ338">
            <v>76</v>
          </cell>
          <cell r="DA338">
            <v>0</v>
          </cell>
          <cell r="DB338">
            <v>0</v>
          </cell>
          <cell r="DC338" t="str">
            <v/>
          </cell>
          <cell r="DD338">
            <v>0</v>
          </cell>
          <cell r="DE338">
            <v>72</v>
          </cell>
          <cell r="DF338">
            <v>80</v>
          </cell>
          <cell r="DG338">
            <v>0</v>
          </cell>
          <cell r="DH338">
            <v>0</v>
          </cell>
          <cell r="DI338" t="str">
            <v/>
          </cell>
          <cell r="DJ338">
            <v>0</v>
          </cell>
          <cell r="DK338">
            <v>0</v>
          </cell>
          <cell r="DL338">
            <v>74</v>
          </cell>
          <cell r="DM338">
            <v>0</v>
          </cell>
          <cell r="DN338">
            <v>0</v>
          </cell>
          <cell r="DO338" t="str">
            <v/>
          </cell>
          <cell r="DP338">
            <v>0</v>
          </cell>
          <cell r="DQ338">
            <v>69.75</v>
          </cell>
          <cell r="DR338">
            <v>73</v>
          </cell>
          <cell r="DS338">
            <v>0</v>
          </cell>
          <cell r="DT338">
            <v>0</v>
          </cell>
          <cell r="DU338" t="str">
            <v/>
          </cell>
          <cell r="DV338">
            <v>0</v>
          </cell>
          <cell r="DW338">
            <v>75.5</v>
          </cell>
          <cell r="DX338">
            <v>75</v>
          </cell>
          <cell r="DY338">
            <v>0</v>
          </cell>
          <cell r="DZ338">
            <v>0</v>
          </cell>
          <cell r="EA338" t="str">
            <v/>
          </cell>
          <cell r="EB338">
            <v>0</v>
          </cell>
          <cell r="EC338">
            <v>73</v>
          </cell>
          <cell r="ED338">
            <v>77</v>
          </cell>
          <cell r="EE338">
            <v>0</v>
          </cell>
          <cell r="EF338">
            <v>0</v>
          </cell>
          <cell r="EG338" t="str">
            <v/>
          </cell>
          <cell r="EH338">
            <v>0</v>
          </cell>
          <cell r="EI338">
            <v>78.25</v>
          </cell>
          <cell r="EJ338">
            <v>78</v>
          </cell>
          <cell r="EK338">
            <v>0</v>
          </cell>
          <cell r="EL338">
            <v>0</v>
          </cell>
          <cell r="EM338" t="str">
            <v/>
          </cell>
          <cell r="EN338">
            <v>0</v>
          </cell>
          <cell r="EO338">
            <v>78.25</v>
          </cell>
          <cell r="EP338">
            <v>78</v>
          </cell>
          <cell r="EQ338">
            <v>0</v>
          </cell>
          <cell r="ER338">
            <v>0</v>
          </cell>
          <cell r="ES338" t="str">
            <v/>
          </cell>
          <cell r="ET338">
            <v>0</v>
          </cell>
          <cell r="EU338">
            <v>78.25</v>
          </cell>
          <cell r="EV338">
            <v>78</v>
          </cell>
          <cell r="EW338">
            <v>0</v>
          </cell>
          <cell r="EX338">
            <v>0</v>
          </cell>
          <cell r="EY338" t="str">
            <v/>
          </cell>
          <cell r="EZ338">
            <v>0</v>
          </cell>
          <cell r="FA338">
            <v>73.5</v>
          </cell>
          <cell r="FB338">
            <v>73</v>
          </cell>
          <cell r="FC338">
            <v>0</v>
          </cell>
          <cell r="FD338">
            <v>0</v>
          </cell>
          <cell r="FE338" t="str">
            <v/>
          </cell>
          <cell r="FF338">
            <v>0</v>
          </cell>
          <cell r="FG338">
            <v>73.5</v>
          </cell>
          <cell r="FH338">
            <v>73</v>
          </cell>
          <cell r="FI338">
            <v>0</v>
          </cell>
          <cell r="FJ338">
            <v>0</v>
          </cell>
          <cell r="FK338" t="str">
            <v/>
          </cell>
          <cell r="FL338">
            <v>0</v>
          </cell>
          <cell r="FM338">
            <v>73.5</v>
          </cell>
          <cell r="FN338">
            <v>73</v>
          </cell>
          <cell r="FO338">
            <v>0</v>
          </cell>
          <cell r="FP338">
            <v>0</v>
          </cell>
          <cell r="FQ338" t="str">
            <v/>
          </cell>
          <cell r="FR338">
            <v>0</v>
          </cell>
          <cell r="FS338">
            <v>73.5</v>
          </cell>
          <cell r="FT338">
            <v>73</v>
          </cell>
          <cell r="FU338">
            <v>0</v>
          </cell>
          <cell r="FV338">
            <v>0</v>
          </cell>
          <cell r="FW338" t="str">
            <v/>
          </cell>
          <cell r="FX338">
            <v>0</v>
          </cell>
          <cell r="FY338">
            <v>73.5</v>
          </cell>
          <cell r="FZ338">
            <v>73</v>
          </cell>
          <cell r="GA338">
            <v>0</v>
          </cell>
          <cell r="GB338">
            <v>0</v>
          </cell>
          <cell r="GC338" t="str">
            <v/>
          </cell>
          <cell r="GD338">
            <v>0</v>
          </cell>
          <cell r="GE338">
            <v>73.5</v>
          </cell>
          <cell r="GF338">
            <v>73</v>
          </cell>
          <cell r="GG338">
            <v>0</v>
          </cell>
          <cell r="GH338">
            <v>0</v>
          </cell>
          <cell r="GI338" t="str">
            <v/>
          </cell>
          <cell r="GJ338">
            <v>0</v>
          </cell>
          <cell r="GK338">
            <v>73.5</v>
          </cell>
          <cell r="GL338">
            <v>73</v>
          </cell>
          <cell r="GM338">
            <v>0</v>
          </cell>
          <cell r="GN338">
            <v>0</v>
          </cell>
          <cell r="GO338" t="str">
            <v/>
          </cell>
          <cell r="GP338">
            <v>0</v>
          </cell>
          <cell r="GQ338">
            <v>73.5</v>
          </cell>
          <cell r="GR338">
            <v>73</v>
          </cell>
          <cell r="GS338">
            <v>0</v>
          </cell>
          <cell r="GT338">
            <v>0</v>
          </cell>
          <cell r="GU338" t="str">
            <v/>
          </cell>
          <cell r="GV338">
            <v>0</v>
          </cell>
          <cell r="GW338">
            <v>71.5</v>
          </cell>
          <cell r="GX338">
            <v>71</v>
          </cell>
          <cell r="GY338">
            <v>0</v>
          </cell>
          <cell r="GZ338">
            <v>0</v>
          </cell>
          <cell r="HA338" t="str">
            <v/>
          </cell>
          <cell r="HB338">
            <v>0</v>
          </cell>
          <cell r="HC338">
            <v>81.5</v>
          </cell>
          <cell r="HD338">
            <v>71</v>
          </cell>
          <cell r="HG338" t="str">
            <v/>
          </cell>
          <cell r="HH338">
            <v>0</v>
          </cell>
          <cell r="HM338" t="str">
            <v/>
          </cell>
          <cell r="HN338" t="str">
            <v/>
          </cell>
          <cell r="HS338">
            <v>0</v>
          </cell>
          <cell r="HT338" t="str">
            <v>PKN</v>
          </cell>
          <cell r="HU338">
            <v>0</v>
          </cell>
          <cell r="HV338" t="str">
            <v>IND</v>
          </cell>
          <cell r="HW338">
            <v>0</v>
          </cell>
          <cell r="HX338" t="str">
            <v>MAT-W</v>
          </cell>
          <cell r="HY338">
            <v>0</v>
          </cell>
          <cell r="HZ338" t="str">
            <v>SEJ-W</v>
          </cell>
          <cell r="IA338">
            <v>0</v>
          </cell>
          <cell r="IB338" t="str">
            <v>IGR-W</v>
          </cell>
          <cell r="IC338">
            <v>0</v>
          </cell>
          <cell r="ID338" t="str">
            <v>SBO</v>
          </cell>
          <cell r="IE338">
            <v>0</v>
          </cell>
          <cell r="IF338" t="str">
            <v>PJO</v>
          </cell>
          <cell r="IG338">
            <v>0</v>
          </cell>
          <cell r="IH338" t="str">
            <v>PRA</v>
          </cell>
          <cell r="II338">
            <v>0</v>
          </cell>
          <cell r="IJ338" t="str">
            <v>JAW</v>
          </cell>
          <cell r="IK338">
            <v>0</v>
          </cell>
          <cell r="IL338" t="str">
            <v>ARB</v>
          </cell>
          <cell r="IM338">
            <v>0</v>
          </cell>
          <cell r="IN338" t="str">
            <v>PKM</v>
          </cell>
          <cell r="IO338">
            <v>0</v>
          </cell>
          <cell r="IP338" t="str">
            <v>GEO-P</v>
          </cell>
          <cell r="IQ338">
            <v>0</v>
          </cell>
          <cell r="IR338" t="str">
            <v>SEJ-P</v>
          </cell>
          <cell r="IS338">
            <v>0</v>
          </cell>
          <cell r="IT338" t="str">
            <v>SOS-P</v>
          </cell>
          <cell r="IU338">
            <v>0</v>
          </cell>
          <cell r="IV338" t="str">
            <v>EKO-P</v>
          </cell>
          <cell r="IW338">
            <v>0</v>
          </cell>
          <cell r="IX338" t="str">
            <v>IGR-L</v>
          </cell>
          <cell r="IY338">
            <v>0</v>
          </cell>
          <cell r="IZ338" t="str">
            <v/>
          </cell>
          <cell r="JA338">
            <v>0</v>
          </cell>
        </row>
        <row r="339">
          <cell r="Q339" t="str">
            <v/>
          </cell>
          <cell r="AB339" t="str">
            <v/>
          </cell>
          <cell r="AC339">
            <v>17</v>
          </cell>
          <cell r="AI339" t="str">
            <v/>
          </cell>
          <cell r="AJ339">
            <v>0</v>
          </cell>
          <cell r="AK339">
            <v>72.5</v>
          </cell>
          <cell r="AL339">
            <v>77</v>
          </cell>
          <cell r="AM339">
            <v>0</v>
          </cell>
          <cell r="AN339">
            <v>0</v>
          </cell>
          <cell r="AO339" t="str">
            <v/>
          </cell>
          <cell r="AP339">
            <v>0</v>
          </cell>
          <cell r="AQ339">
            <v>73.25</v>
          </cell>
          <cell r="AR339">
            <v>74</v>
          </cell>
          <cell r="AS339">
            <v>0</v>
          </cell>
          <cell r="AT339">
            <v>0</v>
          </cell>
          <cell r="AU339" t="str">
            <v/>
          </cell>
          <cell r="AV339">
            <v>0</v>
          </cell>
          <cell r="AW339">
            <v>73.25</v>
          </cell>
          <cell r="AX339">
            <v>76</v>
          </cell>
          <cell r="AY339">
            <v>0</v>
          </cell>
          <cell r="AZ339">
            <v>0</v>
          </cell>
          <cell r="BA339" t="str">
            <v/>
          </cell>
          <cell r="BB339">
            <v>0</v>
          </cell>
          <cell r="BC339">
            <v>79.25</v>
          </cell>
          <cell r="BD339">
            <v>75</v>
          </cell>
          <cell r="BE339">
            <v>0</v>
          </cell>
          <cell r="BF339">
            <v>0</v>
          </cell>
          <cell r="BG339" t="str">
            <v/>
          </cell>
          <cell r="BH339">
            <v>0</v>
          </cell>
          <cell r="BI339">
            <v>79.5</v>
          </cell>
          <cell r="BJ339">
            <v>72</v>
          </cell>
          <cell r="BK339">
            <v>0</v>
          </cell>
          <cell r="BL339">
            <v>0</v>
          </cell>
          <cell r="BM339" t="str">
            <v/>
          </cell>
          <cell r="BN339">
            <v>0</v>
          </cell>
          <cell r="BO339">
            <v>70.25</v>
          </cell>
          <cell r="BP339">
            <v>71</v>
          </cell>
          <cell r="BQ339">
            <v>0</v>
          </cell>
          <cell r="BR339">
            <v>0</v>
          </cell>
          <cell r="BS339" t="str">
            <v/>
          </cell>
          <cell r="BT339">
            <v>0</v>
          </cell>
          <cell r="BU339">
            <v>78.25</v>
          </cell>
          <cell r="BV339">
            <v>85</v>
          </cell>
          <cell r="BW339">
            <v>0</v>
          </cell>
          <cell r="BX339">
            <v>0</v>
          </cell>
          <cell r="BY339" t="str">
            <v/>
          </cell>
          <cell r="BZ339">
            <v>0</v>
          </cell>
          <cell r="CA339">
            <v>69.75</v>
          </cell>
          <cell r="CB339">
            <v>71</v>
          </cell>
          <cell r="CC339">
            <v>0</v>
          </cell>
          <cell r="CD339">
            <v>0</v>
          </cell>
          <cell r="CE339" t="str">
            <v/>
          </cell>
          <cell r="CF339">
            <v>0</v>
          </cell>
          <cell r="CG339">
            <v>72.75</v>
          </cell>
          <cell r="CH339">
            <v>77</v>
          </cell>
          <cell r="CI339">
            <v>0</v>
          </cell>
          <cell r="CJ339">
            <v>0</v>
          </cell>
          <cell r="CK339" t="str">
            <v/>
          </cell>
          <cell r="CL339">
            <v>0</v>
          </cell>
          <cell r="CM339">
            <v>74.5</v>
          </cell>
          <cell r="CN339">
            <v>73</v>
          </cell>
          <cell r="CO339">
            <v>0</v>
          </cell>
          <cell r="CP339">
            <v>0</v>
          </cell>
          <cell r="CQ339" t="str">
            <v/>
          </cell>
          <cell r="CR339">
            <v>0</v>
          </cell>
          <cell r="CS339">
            <v>67.5</v>
          </cell>
          <cell r="CT339">
            <v>73</v>
          </cell>
          <cell r="CU339">
            <v>0</v>
          </cell>
          <cell r="CV339">
            <v>0</v>
          </cell>
          <cell r="CW339" t="str">
            <v/>
          </cell>
          <cell r="CX339">
            <v>0</v>
          </cell>
          <cell r="CY339">
            <v>69.25</v>
          </cell>
          <cell r="CZ339">
            <v>80</v>
          </cell>
          <cell r="DA339">
            <v>0</v>
          </cell>
          <cell r="DB339">
            <v>0</v>
          </cell>
          <cell r="DC339" t="str">
            <v/>
          </cell>
          <cell r="DD339">
            <v>0</v>
          </cell>
          <cell r="DE339">
            <v>78</v>
          </cell>
          <cell r="DF339">
            <v>83</v>
          </cell>
          <cell r="DG339">
            <v>0</v>
          </cell>
          <cell r="DH339">
            <v>0</v>
          </cell>
          <cell r="DI339" t="str">
            <v/>
          </cell>
          <cell r="DJ339">
            <v>0</v>
          </cell>
          <cell r="DK339">
            <v>0</v>
          </cell>
          <cell r="DL339">
            <v>71</v>
          </cell>
          <cell r="DM339">
            <v>0</v>
          </cell>
          <cell r="DN339">
            <v>0</v>
          </cell>
          <cell r="DO339" t="str">
            <v/>
          </cell>
          <cell r="DP339">
            <v>0</v>
          </cell>
          <cell r="DQ339">
            <v>67</v>
          </cell>
          <cell r="DR339">
            <v>72</v>
          </cell>
          <cell r="DS339">
            <v>0</v>
          </cell>
          <cell r="DT339">
            <v>0</v>
          </cell>
          <cell r="DU339" t="str">
            <v/>
          </cell>
          <cell r="DV339">
            <v>0</v>
          </cell>
          <cell r="DW339">
            <v>74</v>
          </cell>
          <cell r="DX339">
            <v>84</v>
          </cell>
          <cell r="DY339">
            <v>0</v>
          </cell>
          <cell r="DZ339">
            <v>0</v>
          </cell>
          <cell r="EA339" t="str">
            <v/>
          </cell>
          <cell r="EB339">
            <v>0</v>
          </cell>
          <cell r="EC339">
            <v>73</v>
          </cell>
          <cell r="ED339">
            <v>78</v>
          </cell>
          <cell r="EE339">
            <v>0</v>
          </cell>
          <cell r="EF339">
            <v>0</v>
          </cell>
          <cell r="EG339" t="str">
            <v/>
          </cell>
          <cell r="EH339">
            <v>0</v>
          </cell>
          <cell r="EI339">
            <v>68.75</v>
          </cell>
          <cell r="EJ339">
            <v>80</v>
          </cell>
          <cell r="EK339">
            <v>0</v>
          </cell>
          <cell r="EL339">
            <v>0</v>
          </cell>
          <cell r="EM339" t="str">
            <v/>
          </cell>
          <cell r="EN339">
            <v>0</v>
          </cell>
          <cell r="EO339">
            <v>68.75</v>
          </cell>
          <cell r="EP339">
            <v>80</v>
          </cell>
          <cell r="EQ339">
            <v>0</v>
          </cell>
          <cell r="ER339">
            <v>0</v>
          </cell>
          <cell r="ES339" t="str">
            <v/>
          </cell>
          <cell r="ET339">
            <v>0</v>
          </cell>
          <cell r="EU339">
            <v>68.75</v>
          </cell>
          <cell r="EV339">
            <v>80</v>
          </cell>
          <cell r="EW339">
            <v>0</v>
          </cell>
          <cell r="EX339">
            <v>0</v>
          </cell>
          <cell r="EY339" t="str">
            <v/>
          </cell>
          <cell r="EZ339">
            <v>0</v>
          </cell>
          <cell r="FA339">
            <v>70.75</v>
          </cell>
          <cell r="FB339">
            <v>73</v>
          </cell>
          <cell r="FC339">
            <v>0</v>
          </cell>
          <cell r="FD339">
            <v>0</v>
          </cell>
          <cell r="FE339" t="str">
            <v/>
          </cell>
          <cell r="FF339">
            <v>0</v>
          </cell>
          <cell r="FG339">
            <v>70.75</v>
          </cell>
          <cell r="FH339">
            <v>73</v>
          </cell>
          <cell r="FI339">
            <v>0</v>
          </cell>
          <cell r="FJ339">
            <v>0</v>
          </cell>
          <cell r="FK339" t="str">
            <v/>
          </cell>
          <cell r="FL339">
            <v>0</v>
          </cell>
          <cell r="FM339">
            <v>70.75</v>
          </cell>
          <cell r="FN339">
            <v>73</v>
          </cell>
          <cell r="FO339">
            <v>0</v>
          </cell>
          <cell r="FP339">
            <v>0</v>
          </cell>
          <cell r="FQ339" t="str">
            <v/>
          </cell>
          <cell r="FR339">
            <v>0</v>
          </cell>
          <cell r="FS339">
            <v>70.75</v>
          </cell>
          <cell r="FT339">
            <v>73</v>
          </cell>
          <cell r="FU339">
            <v>0</v>
          </cell>
          <cell r="FV339">
            <v>0</v>
          </cell>
          <cell r="FW339" t="str">
            <v/>
          </cell>
          <cell r="FX339">
            <v>0</v>
          </cell>
          <cell r="FY339">
            <v>70.75</v>
          </cell>
          <cell r="FZ339">
            <v>73</v>
          </cell>
          <cell r="GA339">
            <v>0</v>
          </cell>
          <cell r="GB339">
            <v>0</v>
          </cell>
          <cell r="GC339" t="str">
            <v/>
          </cell>
          <cell r="GD339">
            <v>0</v>
          </cell>
          <cell r="GE339">
            <v>70.75</v>
          </cell>
          <cell r="GF339">
            <v>73</v>
          </cell>
          <cell r="GG339">
            <v>0</v>
          </cell>
          <cell r="GH339">
            <v>0</v>
          </cell>
          <cell r="GI339" t="str">
            <v/>
          </cell>
          <cell r="GJ339">
            <v>0</v>
          </cell>
          <cell r="GK339">
            <v>70.75</v>
          </cell>
          <cell r="GL339">
            <v>73</v>
          </cell>
          <cell r="GM339">
            <v>0</v>
          </cell>
          <cell r="GN339">
            <v>0</v>
          </cell>
          <cell r="GO339" t="str">
            <v/>
          </cell>
          <cell r="GP339">
            <v>0</v>
          </cell>
          <cell r="GQ339">
            <v>70.75</v>
          </cell>
          <cell r="GR339">
            <v>73</v>
          </cell>
          <cell r="GS339">
            <v>0</v>
          </cell>
          <cell r="GT339">
            <v>0</v>
          </cell>
          <cell r="GU339" t="str">
            <v/>
          </cell>
          <cell r="GV339">
            <v>0</v>
          </cell>
          <cell r="GW339">
            <v>70</v>
          </cell>
          <cell r="GX339">
            <v>71</v>
          </cell>
          <cell r="GY339">
            <v>0</v>
          </cell>
          <cell r="GZ339">
            <v>0</v>
          </cell>
          <cell r="HA339" t="str">
            <v/>
          </cell>
          <cell r="HB339">
            <v>0</v>
          </cell>
          <cell r="HC339">
            <v>81.5</v>
          </cell>
          <cell r="HD339">
            <v>72</v>
          </cell>
          <cell r="HG339" t="str">
            <v/>
          </cell>
          <cell r="HH339">
            <v>0</v>
          </cell>
          <cell r="HM339" t="str">
            <v/>
          </cell>
          <cell r="HN339" t="str">
            <v/>
          </cell>
          <cell r="HS339">
            <v>0</v>
          </cell>
          <cell r="HT339" t="str">
            <v>PKN</v>
          </cell>
          <cell r="HU339">
            <v>0</v>
          </cell>
          <cell r="HV339" t="str">
            <v>IND</v>
          </cell>
          <cell r="HW339">
            <v>0</v>
          </cell>
          <cell r="HX339" t="str">
            <v>MAT-W</v>
          </cell>
          <cell r="HY339">
            <v>0</v>
          </cell>
          <cell r="HZ339" t="str">
            <v>SEJ-W</v>
          </cell>
          <cell r="IA339">
            <v>0</v>
          </cell>
          <cell r="IB339" t="str">
            <v>IGR-W</v>
          </cell>
          <cell r="IC339">
            <v>0</v>
          </cell>
          <cell r="ID339" t="str">
            <v>SBO</v>
          </cell>
          <cell r="IE339">
            <v>0</v>
          </cell>
          <cell r="IF339" t="str">
            <v>PJO</v>
          </cell>
          <cell r="IG339">
            <v>0</v>
          </cell>
          <cell r="IH339" t="str">
            <v>PRA</v>
          </cell>
          <cell r="II339">
            <v>0</v>
          </cell>
          <cell r="IJ339" t="str">
            <v>JAW</v>
          </cell>
          <cell r="IK339">
            <v>0</v>
          </cell>
          <cell r="IL339" t="str">
            <v>ARB</v>
          </cell>
          <cell r="IM339">
            <v>0</v>
          </cell>
          <cell r="IN339" t="str">
            <v>PKM</v>
          </cell>
          <cell r="IO339">
            <v>0</v>
          </cell>
          <cell r="IP339" t="str">
            <v>GEO-P</v>
          </cell>
          <cell r="IQ339">
            <v>0</v>
          </cell>
          <cell r="IR339" t="str">
            <v>SEJ-P</v>
          </cell>
          <cell r="IS339">
            <v>0</v>
          </cell>
          <cell r="IT339" t="str">
            <v>SOS-P</v>
          </cell>
          <cell r="IU339">
            <v>0</v>
          </cell>
          <cell r="IV339" t="str">
            <v>EKO-P</v>
          </cell>
          <cell r="IW339">
            <v>0</v>
          </cell>
          <cell r="IX339" t="str">
            <v>IGR-L</v>
          </cell>
          <cell r="IY339">
            <v>0</v>
          </cell>
          <cell r="IZ339" t="str">
            <v/>
          </cell>
          <cell r="JA339">
            <v>0</v>
          </cell>
        </row>
        <row r="340">
          <cell r="Q340" t="str">
            <v/>
          </cell>
          <cell r="AB340" t="str">
            <v/>
          </cell>
          <cell r="AC340">
            <v>18</v>
          </cell>
          <cell r="AI340" t="str">
            <v/>
          </cell>
          <cell r="AJ340">
            <v>0</v>
          </cell>
          <cell r="AK340">
            <v>88</v>
          </cell>
          <cell r="AL340">
            <v>86</v>
          </cell>
          <cell r="AM340">
            <v>0</v>
          </cell>
          <cell r="AN340">
            <v>0</v>
          </cell>
          <cell r="AO340" t="str">
            <v/>
          </cell>
          <cell r="AP340">
            <v>0</v>
          </cell>
          <cell r="AQ340">
            <v>84</v>
          </cell>
          <cell r="AR340">
            <v>85</v>
          </cell>
          <cell r="AS340">
            <v>0</v>
          </cell>
          <cell r="AT340">
            <v>0</v>
          </cell>
          <cell r="AU340" t="str">
            <v/>
          </cell>
          <cell r="AV340">
            <v>0</v>
          </cell>
          <cell r="AW340">
            <v>91</v>
          </cell>
          <cell r="AX340">
            <v>89</v>
          </cell>
          <cell r="AY340">
            <v>0</v>
          </cell>
          <cell r="AZ340">
            <v>0</v>
          </cell>
          <cell r="BA340" t="str">
            <v/>
          </cell>
          <cell r="BB340">
            <v>0</v>
          </cell>
          <cell r="BC340">
            <v>84.5</v>
          </cell>
          <cell r="BD340">
            <v>90</v>
          </cell>
          <cell r="BE340">
            <v>0</v>
          </cell>
          <cell r="BF340">
            <v>0</v>
          </cell>
          <cell r="BG340" t="str">
            <v/>
          </cell>
          <cell r="BH340">
            <v>0</v>
          </cell>
          <cell r="BI340">
            <v>87</v>
          </cell>
          <cell r="BJ340">
            <v>83</v>
          </cell>
          <cell r="BK340">
            <v>0</v>
          </cell>
          <cell r="BL340">
            <v>0</v>
          </cell>
          <cell r="BM340" t="str">
            <v/>
          </cell>
          <cell r="BN340">
            <v>0</v>
          </cell>
          <cell r="BO340">
            <v>98</v>
          </cell>
          <cell r="BP340">
            <v>83</v>
          </cell>
          <cell r="BQ340">
            <v>0</v>
          </cell>
          <cell r="BR340">
            <v>0</v>
          </cell>
          <cell r="BS340" t="str">
            <v/>
          </cell>
          <cell r="BT340">
            <v>0</v>
          </cell>
          <cell r="BU340">
            <v>90</v>
          </cell>
          <cell r="BV340">
            <v>93</v>
          </cell>
          <cell r="BW340">
            <v>0</v>
          </cell>
          <cell r="BX340">
            <v>0</v>
          </cell>
          <cell r="BY340" t="str">
            <v/>
          </cell>
          <cell r="BZ340">
            <v>0</v>
          </cell>
          <cell r="CA340">
            <v>81.25</v>
          </cell>
          <cell r="CB340">
            <v>90</v>
          </cell>
          <cell r="CC340">
            <v>0</v>
          </cell>
          <cell r="CD340">
            <v>0</v>
          </cell>
          <cell r="CE340" t="str">
            <v/>
          </cell>
          <cell r="CF340">
            <v>0</v>
          </cell>
          <cell r="CG340">
            <v>85</v>
          </cell>
          <cell r="CH340">
            <v>87</v>
          </cell>
          <cell r="CI340">
            <v>0</v>
          </cell>
          <cell r="CJ340">
            <v>0</v>
          </cell>
          <cell r="CK340" t="str">
            <v/>
          </cell>
          <cell r="CL340">
            <v>0</v>
          </cell>
          <cell r="CM340">
            <v>76.75</v>
          </cell>
          <cell r="CN340">
            <v>76</v>
          </cell>
          <cell r="CO340">
            <v>0</v>
          </cell>
          <cell r="CP340">
            <v>0</v>
          </cell>
          <cell r="CQ340" t="str">
            <v/>
          </cell>
          <cell r="CR340">
            <v>0</v>
          </cell>
          <cell r="CS340">
            <v>86.5</v>
          </cell>
          <cell r="CT340">
            <v>85</v>
          </cell>
          <cell r="CU340">
            <v>0</v>
          </cell>
          <cell r="CV340">
            <v>0</v>
          </cell>
          <cell r="CW340" t="str">
            <v/>
          </cell>
          <cell r="CX340">
            <v>0</v>
          </cell>
          <cell r="CY340">
            <v>70.75</v>
          </cell>
          <cell r="CZ340">
            <v>79</v>
          </cell>
          <cell r="DA340">
            <v>0</v>
          </cell>
          <cell r="DB340">
            <v>0</v>
          </cell>
          <cell r="DC340" t="str">
            <v/>
          </cell>
          <cell r="DD340">
            <v>0</v>
          </cell>
          <cell r="DE340">
            <v>81.25</v>
          </cell>
          <cell r="DF340">
            <v>86</v>
          </cell>
          <cell r="DG340">
            <v>0</v>
          </cell>
          <cell r="DH340">
            <v>0</v>
          </cell>
          <cell r="DI340" t="str">
            <v/>
          </cell>
          <cell r="DJ340">
            <v>0</v>
          </cell>
          <cell r="DK340">
            <v>0</v>
          </cell>
          <cell r="DL340">
            <v>84</v>
          </cell>
          <cell r="DM340">
            <v>0</v>
          </cell>
          <cell r="DN340">
            <v>0</v>
          </cell>
          <cell r="DO340" t="str">
            <v/>
          </cell>
          <cell r="DP340">
            <v>0</v>
          </cell>
          <cell r="DQ340">
            <v>92.5</v>
          </cell>
          <cell r="DR340">
            <v>84</v>
          </cell>
          <cell r="DS340">
            <v>0</v>
          </cell>
          <cell r="DT340">
            <v>0</v>
          </cell>
          <cell r="DU340" t="str">
            <v/>
          </cell>
          <cell r="DV340">
            <v>0</v>
          </cell>
          <cell r="DW340">
            <v>81.25</v>
          </cell>
          <cell r="DX340">
            <v>90</v>
          </cell>
          <cell r="DY340">
            <v>0</v>
          </cell>
          <cell r="DZ340">
            <v>0</v>
          </cell>
          <cell r="EA340" t="str">
            <v/>
          </cell>
          <cell r="EB340">
            <v>0</v>
          </cell>
          <cell r="EC340">
            <v>83.25</v>
          </cell>
          <cell r="ED340">
            <v>92</v>
          </cell>
          <cell r="EE340">
            <v>0</v>
          </cell>
          <cell r="EF340">
            <v>0</v>
          </cell>
          <cell r="EG340" t="str">
            <v/>
          </cell>
          <cell r="EH340">
            <v>0</v>
          </cell>
          <cell r="EI340">
            <v>84.25</v>
          </cell>
          <cell r="EJ340">
            <v>94</v>
          </cell>
          <cell r="EK340">
            <v>0</v>
          </cell>
          <cell r="EL340">
            <v>0</v>
          </cell>
          <cell r="EM340" t="str">
            <v/>
          </cell>
          <cell r="EN340">
            <v>0</v>
          </cell>
          <cell r="EO340">
            <v>84.25</v>
          </cell>
          <cell r="EP340">
            <v>94</v>
          </cell>
          <cell r="EQ340">
            <v>0</v>
          </cell>
          <cell r="ER340">
            <v>0</v>
          </cell>
          <cell r="ES340" t="str">
            <v/>
          </cell>
          <cell r="ET340">
            <v>0</v>
          </cell>
          <cell r="EU340">
            <v>84.25</v>
          </cell>
          <cell r="EV340">
            <v>94</v>
          </cell>
          <cell r="EW340">
            <v>0</v>
          </cell>
          <cell r="EX340">
            <v>0</v>
          </cell>
          <cell r="EY340" t="str">
            <v/>
          </cell>
          <cell r="EZ340">
            <v>0</v>
          </cell>
          <cell r="FA340">
            <v>73.5</v>
          </cell>
          <cell r="FB340">
            <v>75</v>
          </cell>
          <cell r="FC340">
            <v>0</v>
          </cell>
          <cell r="FD340">
            <v>0</v>
          </cell>
          <cell r="FE340" t="str">
            <v/>
          </cell>
          <cell r="FF340">
            <v>0</v>
          </cell>
          <cell r="FG340">
            <v>73.5</v>
          </cell>
          <cell r="FH340">
            <v>75</v>
          </cell>
          <cell r="FI340">
            <v>0</v>
          </cell>
          <cell r="FJ340">
            <v>0</v>
          </cell>
          <cell r="FK340" t="str">
            <v/>
          </cell>
          <cell r="FL340">
            <v>0</v>
          </cell>
          <cell r="FM340">
            <v>73.5</v>
          </cell>
          <cell r="FN340">
            <v>75</v>
          </cell>
          <cell r="FO340">
            <v>0</v>
          </cell>
          <cell r="FP340">
            <v>0</v>
          </cell>
          <cell r="FQ340" t="str">
            <v/>
          </cell>
          <cell r="FR340">
            <v>0</v>
          </cell>
          <cell r="FS340">
            <v>73.5</v>
          </cell>
          <cell r="FT340">
            <v>75</v>
          </cell>
          <cell r="FU340">
            <v>0</v>
          </cell>
          <cell r="FV340">
            <v>0</v>
          </cell>
          <cell r="FW340" t="str">
            <v/>
          </cell>
          <cell r="FX340">
            <v>0</v>
          </cell>
          <cell r="FY340">
            <v>73.5</v>
          </cell>
          <cell r="FZ340">
            <v>75</v>
          </cell>
          <cell r="GA340">
            <v>0</v>
          </cell>
          <cell r="GB340">
            <v>0</v>
          </cell>
          <cell r="GC340" t="str">
            <v/>
          </cell>
          <cell r="GD340">
            <v>0</v>
          </cell>
          <cell r="GE340">
            <v>73.5</v>
          </cell>
          <cell r="GF340">
            <v>75</v>
          </cell>
          <cell r="GG340">
            <v>0</v>
          </cell>
          <cell r="GH340">
            <v>0</v>
          </cell>
          <cell r="GI340" t="str">
            <v/>
          </cell>
          <cell r="GJ340">
            <v>0</v>
          </cell>
          <cell r="GK340">
            <v>73.5</v>
          </cell>
          <cell r="GL340">
            <v>75</v>
          </cell>
          <cell r="GM340">
            <v>0</v>
          </cell>
          <cell r="GN340">
            <v>0</v>
          </cell>
          <cell r="GO340" t="str">
            <v/>
          </cell>
          <cell r="GP340">
            <v>0</v>
          </cell>
          <cell r="GQ340">
            <v>73.5</v>
          </cell>
          <cell r="GR340">
            <v>75</v>
          </cell>
          <cell r="GS340">
            <v>0</v>
          </cell>
          <cell r="GT340">
            <v>0</v>
          </cell>
          <cell r="GU340" t="str">
            <v/>
          </cell>
          <cell r="GV340">
            <v>0</v>
          </cell>
          <cell r="GW340">
            <v>88.75</v>
          </cell>
          <cell r="GX340">
            <v>82</v>
          </cell>
          <cell r="GY340">
            <v>0</v>
          </cell>
          <cell r="GZ340">
            <v>0</v>
          </cell>
          <cell r="HA340" t="str">
            <v/>
          </cell>
          <cell r="HB340">
            <v>0</v>
          </cell>
          <cell r="HC340">
            <v>94.25</v>
          </cell>
          <cell r="HD340">
            <v>78</v>
          </cell>
          <cell r="HG340" t="str">
            <v/>
          </cell>
          <cell r="HH340">
            <v>0</v>
          </cell>
          <cell r="HM340" t="str">
            <v/>
          </cell>
          <cell r="HN340" t="str">
            <v/>
          </cell>
          <cell r="HS340">
            <v>0</v>
          </cell>
          <cell r="HT340" t="str">
            <v>PKN</v>
          </cell>
          <cell r="HU340">
            <v>0</v>
          </cell>
          <cell r="HV340" t="str">
            <v>IND</v>
          </cell>
          <cell r="HW340">
            <v>0</v>
          </cell>
          <cell r="HX340" t="str">
            <v>MAT-W</v>
          </cell>
          <cell r="HY340">
            <v>0</v>
          </cell>
          <cell r="HZ340" t="str">
            <v>SEJ-W</v>
          </cell>
          <cell r="IA340">
            <v>0</v>
          </cell>
          <cell r="IB340" t="str">
            <v>IGR-W</v>
          </cell>
          <cell r="IC340">
            <v>0</v>
          </cell>
          <cell r="ID340" t="str">
            <v>SBO</v>
          </cell>
          <cell r="IE340">
            <v>0</v>
          </cell>
          <cell r="IF340" t="str">
            <v>PJO</v>
          </cell>
          <cell r="IG340">
            <v>0</v>
          </cell>
          <cell r="IH340" t="str">
            <v>PRA</v>
          </cell>
          <cell r="II340">
            <v>0</v>
          </cell>
          <cell r="IJ340" t="str">
            <v>JAW</v>
          </cell>
          <cell r="IK340">
            <v>0</v>
          </cell>
          <cell r="IL340" t="str">
            <v>ARB</v>
          </cell>
          <cell r="IM340">
            <v>0</v>
          </cell>
          <cell r="IN340" t="str">
            <v>PKM</v>
          </cell>
          <cell r="IO340">
            <v>0</v>
          </cell>
          <cell r="IP340" t="str">
            <v>GEO-P</v>
          </cell>
          <cell r="IQ340">
            <v>0</v>
          </cell>
          <cell r="IR340" t="str">
            <v>SEJ-P</v>
          </cell>
          <cell r="IS340">
            <v>0</v>
          </cell>
          <cell r="IT340" t="str">
            <v>SOS-P</v>
          </cell>
          <cell r="IU340">
            <v>0</v>
          </cell>
          <cell r="IV340" t="str">
            <v>EKO-P</v>
          </cell>
          <cell r="IW340">
            <v>0</v>
          </cell>
          <cell r="IX340" t="str">
            <v>IGR-L</v>
          </cell>
          <cell r="IY340">
            <v>0</v>
          </cell>
          <cell r="IZ340" t="str">
            <v/>
          </cell>
          <cell r="JA340">
            <v>0</v>
          </cell>
        </row>
        <row r="341">
          <cell r="Q341" t="str">
            <v/>
          </cell>
          <cell r="AB341" t="str">
            <v/>
          </cell>
          <cell r="AC341">
            <v>19</v>
          </cell>
          <cell r="AI341" t="str">
            <v/>
          </cell>
          <cell r="AJ341">
            <v>0</v>
          </cell>
          <cell r="AK341">
            <v>86.75</v>
          </cell>
          <cell r="AL341">
            <v>82</v>
          </cell>
          <cell r="AM341">
            <v>0</v>
          </cell>
          <cell r="AN341">
            <v>0</v>
          </cell>
          <cell r="AO341" t="str">
            <v/>
          </cell>
          <cell r="AP341">
            <v>0</v>
          </cell>
          <cell r="AQ341">
            <v>80</v>
          </cell>
          <cell r="AR341">
            <v>79</v>
          </cell>
          <cell r="AS341">
            <v>0</v>
          </cell>
          <cell r="AT341">
            <v>0</v>
          </cell>
          <cell r="AU341" t="str">
            <v/>
          </cell>
          <cell r="AV341">
            <v>0</v>
          </cell>
          <cell r="AW341">
            <v>87</v>
          </cell>
          <cell r="AX341">
            <v>78</v>
          </cell>
          <cell r="AY341">
            <v>0</v>
          </cell>
          <cell r="AZ341">
            <v>0</v>
          </cell>
          <cell r="BA341" t="str">
            <v/>
          </cell>
          <cell r="BB341">
            <v>0</v>
          </cell>
          <cell r="BC341">
            <v>80</v>
          </cell>
          <cell r="BD341">
            <v>85</v>
          </cell>
          <cell r="BE341">
            <v>0</v>
          </cell>
          <cell r="BF341">
            <v>0</v>
          </cell>
          <cell r="BG341" t="str">
            <v/>
          </cell>
          <cell r="BH341">
            <v>0</v>
          </cell>
          <cell r="BI341">
            <v>84.25</v>
          </cell>
          <cell r="BJ341">
            <v>73</v>
          </cell>
          <cell r="BK341">
            <v>0</v>
          </cell>
          <cell r="BL341">
            <v>0</v>
          </cell>
          <cell r="BM341" t="str">
            <v/>
          </cell>
          <cell r="BN341">
            <v>0</v>
          </cell>
          <cell r="BO341">
            <v>72.75</v>
          </cell>
          <cell r="BP341">
            <v>82</v>
          </cell>
          <cell r="BQ341">
            <v>0</v>
          </cell>
          <cell r="BR341">
            <v>0</v>
          </cell>
          <cell r="BS341" t="str">
            <v/>
          </cell>
          <cell r="BT341">
            <v>0</v>
          </cell>
          <cell r="BU341">
            <v>82.25</v>
          </cell>
          <cell r="BV341">
            <v>87</v>
          </cell>
          <cell r="BW341">
            <v>0</v>
          </cell>
          <cell r="BX341">
            <v>0</v>
          </cell>
          <cell r="BY341" t="str">
            <v/>
          </cell>
          <cell r="BZ341">
            <v>0</v>
          </cell>
          <cell r="CA341">
            <v>73.75</v>
          </cell>
          <cell r="CB341">
            <v>79</v>
          </cell>
          <cell r="CC341">
            <v>0</v>
          </cell>
          <cell r="CD341">
            <v>0</v>
          </cell>
          <cell r="CE341" t="str">
            <v/>
          </cell>
          <cell r="CF341">
            <v>0</v>
          </cell>
          <cell r="CG341">
            <v>77.75</v>
          </cell>
          <cell r="CH341">
            <v>79</v>
          </cell>
          <cell r="CI341">
            <v>0</v>
          </cell>
          <cell r="CJ341">
            <v>0</v>
          </cell>
          <cell r="CK341" t="str">
            <v/>
          </cell>
          <cell r="CL341">
            <v>0</v>
          </cell>
          <cell r="CM341">
            <v>82.75</v>
          </cell>
          <cell r="CN341">
            <v>75</v>
          </cell>
          <cell r="CO341">
            <v>0</v>
          </cell>
          <cell r="CP341">
            <v>0</v>
          </cell>
          <cell r="CQ341" t="str">
            <v/>
          </cell>
          <cell r="CR341">
            <v>0</v>
          </cell>
          <cell r="CS341">
            <v>79.25</v>
          </cell>
          <cell r="CT341">
            <v>85</v>
          </cell>
          <cell r="CU341">
            <v>0</v>
          </cell>
          <cell r="CV341">
            <v>0</v>
          </cell>
          <cell r="CW341" t="str">
            <v/>
          </cell>
          <cell r="CX341">
            <v>0</v>
          </cell>
          <cell r="CY341">
            <v>69.25</v>
          </cell>
          <cell r="CZ341">
            <v>78</v>
          </cell>
          <cell r="DA341">
            <v>0</v>
          </cell>
          <cell r="DB341">
            <v>0</v>
          </cell>
          <cell r="DC341" t="str">
            <v/>
          </cell>
          <cell r="DD341">
            <v>0</v>
          </cell>
          <cell r="DE341">
            <v>80.5</v>
          </cell>
          <cell r="DF341">
            <v>82</v>
          </cell>
          <cell r="DG341">
            <v>0</v>
          </cell>
          <cell r="DH341">
            <v>0</v>
          </cell>
          <cell r="DI341" t="str">
            <v/>
          </cell>
          <cell r="DJ341">
            <v>0</v>
          </cell>
          <cell r="DK341">
            <v>0</v>
          </cell>
          <cell r="DL341">
            <v>77</v>
          </cell>
          <cell r="DM341">
            <v>0</v>
          </cell>
          <cell r="DN341">
            <v>0</v>
          </cell>
          <cell r="DO341" t="str">
            <v/>
          </cell>
          <cell r="DP341">
            <v>0</v>
          </cell>
          <cell r="DQ341">
            <v>74</v>
          </cell>
          <cell r="DR341">
            <v>76</v>
          </cell>
          <cell r="DS341">
            <v>0</v>
          </cell>
          <cell r="DT341">
            <v>0</v>
          </cell>
          <cell r="DU341" t="str">
            <v/>
          </cell>
          <cell r="DV341">
            <v>0</v>
          </cell>
          <cell r="DW341">
            <v>79.5</v>
          </cell>
          <cell r="DX341">
            <v>85</v>
          </cell>
          <cell r="DY341">
            <v>0</v>
          </cell>
          <cell r="DZ341">
            <v>0</v>
          </cell>
          <cell r="EA341" t="str">
            <v/>
          </cell>
          <cell r="EB341">
            <v>0</v>
          </cell>
          <cell r="EC341">
            <v>76.75</v>
          </cell>
          <cell r="ED341">
            <v>88</v>
          </cell>
          <cell r="EE341">
            <v>0</v>
          </cell>
          <cell r="EF341">
            <v>0</v>
          </cell>
          <cell r="EG341" t="str">
            <v/>
          </cell>
          <cell r="EH341">
            <v>0</v>
          </cell>
          <cell r="EI341">
            <v>81</v>
          </cell>
          <cell r="EJ341">
            <v>86</v>
          </cell>
          <cell r="EK341">
            <v>0</v>
          </cell>
          <cell r="EL341">
            <v>0</v>
          </cell>
          <cell r="EM341" t="str">
            <v/>
          </cell>
          <cell r="EN341">
            <v>0</v>
          </cell>
          <cell r="EO341">
            <v>81</v>
          </cell>
          <cell r="EP341">
            <v>86</v>
          </cell>
          <cell r="EQ341">
            <v>0</v>
          </cell>
          <cell r="ER341">
            <v>0</v>
          </cell>
          <cell r="ES341" t="str">
            <v/>
          </cell>
          <cell r="ET341">
            <v>0</v>
          </cell>
          <cell r="EU341">
            <v>81</v>
          </cell>
          <cell r="EV341">
            <v>86</v>
          </cell>
          <cell r="EW341">
            <v>0</v>
          </cell>
          <cell r="EX341">
            <v>0</v>
          </cell>
          <cell r="EY341" t="str">
            <v/>
          </cell>
          <cell r="EZ341">
            <v>0</v>
          </cell>
          <cell r="FA341">
            <v>74.75</v>
          </cell>
          <cell r="FB341">
            <v>74</v>
          </cell>
          <cell r="FC341">
            <v>0</v>
          </cell>
          <cell r="FD341">
            <v>0</v>
          </cell>
          <cell r="FE341" t="str">
            <v/>
          </cell>
          <cell r="FF341">
            <v>0</v>
          </cell>
          <cell r="FG341">
            <v>74.75</v>
          </cell>
          <cell r="FH341">
            <v>74</v>
          </cell>
          <cell r="FI341">
            <v>0</v>
          </cell>
          <cell r="FJ341">
            <v>0</v>
          </cell>
          <cell r="FK341" t="str">
            <v/>
          </cell>
          <cell r="FL341">
            <v>0</v>
          </cell>
          <cell r="FM341">
            <v>74.75</v>
          </cell>
          <cell r="FN341">
            <v>74</v>
          </cell>
          <cell r="FO341">
            <v>0</v>
          </cell>
          <cell r="FP341">
            <v>0</v>
          </cell>
          <cell r="FQ341" t="str">
            <v/>
          </cell>
          <cell r="FR341">
            <v>0</v>
          </cell>
          <cell r="FS341">
            <v>74.75</v>
          </cell>
          <cell r="FT341">
            <v>74</v>
          </cell>
          <cell r="FU341">
            <v>0</v>
          </cell>
          <cell r="FV341">
            <v>0</v>
          </cell>
          <cell r="FW341" t="str">
            <v/>
          </cell>
          <cell r="FX341">
            <v>0</v>
          </cell>
          <cell r="FY341">
            <v>74.75</v>
          </cell>
          <cell r="FZ341">
            <v>74</v>
          </cell>
          <cell r="GA341">
            <v>0</v>
          </cell>
          <cell r="GB341">
            <v>0</v>
          </cell>
          <cell r="GC341" t="str">
            <v/>
          </cell>
          <cell r="GD341">
            <v>0</v>
          </cell>
          <cell r="GE341">
            <v>74.75</v>
          </cell>
          <cell r="GF341">
            <v>74</v>
          </cell>
          <cell r="GG341">
            <v>0</v>
          </cell>
          <cell r="GH341">
            <v>0</v>
          </cell>
          <cell r="GI341" t="str">
            <v/>
          </cell>
          <cell r="GJ341">
            <v>0</v>
          </cell>
          <cell r="GK341">
            <v>74.75</v>
          </cell>
          <cell r="GL341">
            <v>74</v>
          </cell>
          <cell r="GM341">
            <v>0</v>
          </cell>
          <cell r="GN341">
            <v>0</v>
          </cell>
          <cell r="GO341" t="str">
            <v/>
          </cell>
          <cell r="GP341">
            <v>0</v>
          </cell>
          <cell r="GQ341">
            <v>74.75</v>
          </cell>
          <cell r="GR341">
            <v>74</v>
          </cell>
          <cell r="GS341">
            <v>0</v>
          </cell>
          <cell r="GT341">
            <v>0</v>
          </cell>
          <cell r="GU341" t="str">
            <v/>
          </cell>
          <cell r="GV341">
            <v>0</v>
          </cell>
          <cell r="GW341">
            <v>71.5</v>
          </cell>
          <cell r="GX341">
            <v>75</v>
          </cell>
          <cell r="GY341">
            <v>0</v>
          </cell>
          <cell r="GZ341">
            <v>0</v>
          </cell>
          <cell r="HA341" t="str">
            <v/>
          </cell>
          <cell r="HB341">
            <v>0</v>
          </cell>
          <cell r="HC341">
            <v>82.5</v>
          </cell>
          <cell r="HD341">
            <v>75</v>
          </cell>
          <cell r="HG341" t="str">
            <v/>
          </cell>
          <cell r="HH341">
            <v>0</v>
          </cell>
          <cell r="HM341" t="str">
            <v/>
          </cell>
          <cell r="HN341" t="str">
            <v/>
          </cell>
          <cell r="HS341">
            <v>0</v>
          </cell>
          <cell r="HT341" t="str">
            <v>PKN</v>
          </cell>
          <cell r="HU341">
            <v>0</v>
          </cell>
          <cell r="HV341" t="str">
            <v>IND</v>
          </cell>
          <cell r="HW341">
            <v>0</v>
          </cell>
          <cell r="HX341" t="str">
            <v>MAT-W</v>
          </cell>
          <cell r="HY341">
            <v>0</v>
          </cell>
          <cell r="HZ341" t="str">
            <v>SEJ-W</v>
          </cell>
          <cell r="IA341">
            <v>0</v>
          </cell>
          <cell r="IB341" t="str">
            <v>IGR-W</v>
          </cell>
          <cell r="IC341">
            <v>0</v>
          </cell>
          <cell r="ID341" t="str">
            <v>SBO</v>
          </cell>
          <cell r="IE341">
            <v>0</v>
          </cell>
          <cell r="IF341" t="str">
            <v>PJO</v>
          </cell>
          <cell r="IG341">
            <v>0</v>
          </cell>
          <cell r="IH341" t="str">
            <v>PRA</v>
          </cell>
          <cell r="II341">
            <v>0</v>
          </cell>
          <cell r="IJ341" t="str">
            <v>JAW</v>
          </cell>
          <cell r="IK341">
            <v>0</v>
          </cell>
          <cell r="IL341" t="str">
            <v>ARB</v>
          </cell>
          <cell r="IM341">
            <v>0</v>
          </cell>
          <cell r="IN341" t="str">
            <v>PKM</v>
          </cell>
          <cell r="IO341">
            <v>0</v>
          </cell>
          <cell r="IP341" t="str">
            <v>GEO-P</v>
          </cell>
          <cell r="IQ341">
            <v>0</v>
          </cell>
          <cell r="IR341" t="str">
            <v>SEJ-P</v>
          </cell>
          <cell r="IS341">
            <v>0</v>
          </cell>
          <cell r="IT341" t="str">
            <v>SOS-P</v>
          </cell>
          <cell r="IU341">
            <v>0</v>
          </cell>
          <cell r="IV341" t="str">
            <v>EKO-P</v>
          </cell>
          <cell r="IW341">
            <v>0</v>
          </cell>
          <cell r="IX341" t="str">
            <v>IGR-L</v>
          </cell>
          <cell r="IY341">
            <v>0</v>
          </cell>
          <cell r="IZ341" t="str">
            <v/>
          </cell>
          <cell r="JA341">
            <v>0</v>
          </cell>
        </row>
        <row r="342">
          <cell r="Q342" t="str">
            <v/>
          </cell>
          <cell r="AB342" t="str">
            <v/>
          </cell>
          <cell r="AC342">
            <v>20</v>
          </cell>
          <cell r="AI342" t="str">
            <v/>
          </cell>
          <cell r="AJ342">
            <v>0</v>
          </cell>
          <cell r="AK342">
            <v>88</v>
          </cell>
          <cell r="AL342">
            <v>84</v>
          </cell>
          <cell r="AM342">
            <v>0</v>
          </cell>
          <cell r="AN342">
            <v>0</v>
          </cell>
          <cell r="AO342" t="str">
            <v/>
          </cell>
          <cell r="AP342">
            <v>0</v>
          </cell>
          <cell r="AQ342">
            <v>83.5</v>
          </cell>
          <cell r="AR342">
            <v>85</v>
          </cell>
          <cell r="AS342">
            <v>0</v>
          </cell>
          <cell r="AT342">
            <v>0</v>
          </cell>
          <cell r="AU342" t="str">
            <v/>
          </cell>
          <cell r="AV342">
            <v>0</v>
          </cell>
          <cell r="AW342">
            <v>81.75</v>
          </cell>
          <cell r="AX342">
            <v>86</v>
          </cell>
          <cell r="AY342">
            <v>0</v>
          </cell>
          <cell r="AZ342">
            <v>0</v>
          </cell>
          <cell r="BA342" t="str">
            <v/>
          </cell>
          <cell r="BB342">
            <v>0</v>
          </cell>
          <cell r="BC342">
            <v>85.75</v>
          </cell>
          <cell r="BD342">
            <v>88</v>
          </cell>
          <cell r="BE342">
            <v>0</v>
          </cell>
          <cell r="BF342">
            <v>0</v>
          </cell>
          <cell r="BG342" t="str">
            <v/>
          </cell>
          <cell r="BH342">
            <v>0</v>
          </cell>
          <cell r="BI342">
            <v>81.25</v>
          </cell>
          <cell r="BJ342">
            <v>79</v>
          </cell>
          <cell r="BK342">
            <v>0</v>
          </cell>
          <cell r="BL342">
            <v>0</v>
          </cell>
          <cell r="BM342" t="str">
            <v/>
          </cell>
          <cell r="BN342">
            <v>0</v>
          </cell>
          <cell r="BO342">
            <v>90.25</v>
          </cell>
          <cell r="BP342">
            <v>82</v>
          </cell>
          <cell r="BQ342">
            <v>0</v>
          </cell>
          <cell r="BR342">
            <v>0</v>
          </cell>
          <cell r="BS342" t="str">
            <v/>
          </cell>
          <cell r="BT342">
            <v>0</v>
          </cell>
          <cell r="BU342">
            <v>89.75</v>
          </cell>
          <cell r="BV342">
            <v>88</v>
          </cell>
          <cell r="BW342">
            <v>0</v>
          </cell>
          <cell r="BX342">
            <v>0</v>
          </cell>
          <cell r="BY342" t="str">
            <v/>
          </cell>
          <cell r="BZ342">
            <v>0</v>
          </cell>
          <cell r="CA342">
            <v>76.5</v>
          </cell>
          <cell r="CB342">
            <v>88</v>
          </cell>
          <cell r="CC342">
            <v>0</v>
          </cell>
          <cell r="CD342">
            <v>0</v>
          </cell>
          <cell r="CE342" t="str">
            <v/>
          </cell>
          <cell r="CF342">
            <v>0</v>
          </cell>
          <cell r="CG342">
            <v>81.25</v>
          </cell>
          <cell r="CH342">
            <v>83</v>
          </cell>
          <cell r="CI342">
            <v>0</v>
          </cell>
          <cell r="CJ342">
            <v>0</v>
          </cell>
          <cell r="CK342" t="str">
            <v/>
          </cell>
          <cell r="CL342">
            <v>0</v>
          </cell>
          <cell r="CM342">
            <v>74.5</v>
          </cell>
          <cell r="CN342">
            <v>76</v>
          </cell>
          <cell r="CO342">
            <v>0</v>
          </cell>
          <cell r="CP342">
            <v>0</v>
          </cell>
          <cell r="CQ342" t="str">
            <v/>
          </cell>
          <cell r="CR342">
            <v>0</v>
          </cell>
          <cell r="CS342">
            <v>85.25</v>
          </cell>
          <cell r="CT342">
            <v>86</v>
          </cell>
          <cell r="CU342">
            <v>0</v>
          </cell>
          <cell r="CV342">
            <v>0</v>
          </cell>
          <cell r="CW342" t="str">
            <v/>
          </cell>
          <cell r="CX342">
            <v>0</v>
          </cell>
          <cell r="CY342">
            <v>72.25</v>
          </cell>
          <cell r="CZ342">
            <v>78</v>
          </cell>
          <cell r="DA342">
            <v>0</v>
          </cell>
          <cell r="DB342">
            <v>0</v>
          </cell>
          <cell r="DC342" t="str">
            <v/>
          </cell>
          <cell r="DD342">
            <v>0</v>
          </cell>
          <cell r="DE342">
            <v>81</v>
          </cell>
          <cell r="DF342">
            <v>80</v>
          </cell>
          <cell r="DG342">
            <v>0</v>
          </cell>
          <cell r="DH342">
            <v>0</v>
          </cell>
          <cell r="DI342" t="str">
            <v/>
          </cell>
          <cell r="DJ342">
            <v>0</v>
          </cell>
          <cell r="DK342">
            <v>0</v>
          </cell>
          <cell r="DL342">
            <v>88</v>
          </cell>
          <cell r="DM342">
            <v>0</v>
          </cell>
          <cell r="DN342">
            <v>0</v>
          </cell>
          <cell r="DO342" t="str">
            <v/>
          </cell>
          <cell r="DP342">
            <v>0</v>
          </cell>
          <cell r="DQ342">
            <v>92.5</v>
          </cell>
          <cell r="DR342">
            <v>86</v>
          </cell>
          <cell r="DS342">
            <v>0</v>
          </cell>
          <cell r="DT342">
            <v>0</v>
          </cell>
          <cell r="DU342" t="str">
            <v/>
          </cell>
          <cell r="DV342">
            <v>0</v>
          </cell>
          <cell r="DW342">
            <v>83.25</v>
          </cell>
          <cell r="DX342">
            <v>88</v>
          </cell>
          <cell r="DY342">
            <v>0</v>
          </cell>
          <cell r="DZ342">
            <v>0</v>
          </cell>
          <cell r="EA342" t="str">
            <v/>
          </cell>
          <cell r="EB342">
            <v>0</v>
          </cell>
          <cell r="EC342">
            <v>81.75</v>
          </cell>
          <cell r="ED342">
            <v>93</v>
          </cell>
          <cell r="EE342">
            <v>0</v>
          </cell>
          <cell r="EF342">
            <v>0</v>
          </cell>
          <cell r="EG342" t="str">
            <v/>
          </cell>
          <cell r="EH342">
            <v>0</v>
          </cell>
          <cell r="EI342">
            <v>84.75</v>
          </cell>
          <cell r="EJ342">
            <v>94</v>
          </cell>
          <cell r="EK342">
            <v>0</v>
          </cell>
          <cell r="EL342">
            <v>0</v>
          </cell>
          <cell r="EM342" t="str">
            <v/>
          </cell>
          <cell r="EN342">
            <v>0</v>
          </cell>
          <cell r="EO342">
            <v>84.75</v>
          </cell>
          <cell r="EP342">
            <v>94</v>
          </cell>
          <cell r="EQ342">
            <v>0</v>
          </cell>
          <cell r="ER342">
            <v>0</v>
          </cell>
          <cell r="ES342" t="str">
            <v/>
          </cell>
          <cell r="ET342">
            <v>0</v>
          </cell>
          <cell r="EU342">
            <v>84.75</v>
          </cell>
          <cell r="EV342">
            <v>94</v>
          </cell>
          <cell r="EW342">
            <v>0</v>
          </cell>
          <cell r="EX342">
            <v>0</v>
          </cell>
          <cell r="EY342" t="str">
            <v/>
          </cell>
          <cell r="EZ342">
            <v>0</v>
          </cell>
          <cell r="FA342">
            <v>72.25</v>
          </cell>
          <cell r="FB342">
            <v>78</v>
          </cell>
          <cell r="FC342">
            <v>0</v>
          </cell>
          <cell r="FD342">
            <v>0</v>
          </cell>
          <cell r="FE342" t="str">
            <v/>
          </cell>
          <cell r="FF342">
            <v>0</v>
          </cell>
          <cell r="FG342">
            <v>72.25</v>
          </cell>
          <cell r="FH342">
            <v>78</v>
          </cell>
          <cell r="FI342">
            <v>0</v>
          </cell>
          <cell r="FJ342">
            <v>0</v>
          </cell>
          <cell r="FK342" t="str">
            <v/>
          </cell>
          <cell r="FL342">
            <v>0</v>
          </cell>
          <cell r="FM342">
            <v>72.25</v>
          </cell>
          <cell r="FN342">
            <v>78</v>
          </cell>
          <cell r="FO342">
            <v>0</v>
          </cell>
          <cell r="FP342">
            <v>0</v>
          </cell>
          <cell r="FQ342" t="str">
            <v/>
          </cell>
          <cell r="FR342">
            <v>0</v>
          </cell>
          <cell r="FS342">
            <v>72.25</v>
          </cell>
          <cell r="FT342">
            <v>78</v>
          </cell>
          <cell r="FU342">
            <v>0</v>
          </cell>
          <cell r="FV342">
            <v>0</v>
          </cell>
          <cell r="FW342" t="str">
            <v/>
          </cell>
          <cell r="FX342">
            <v>0</v>
          </cell>
          <cell r="FY342">
            <v>72.25</v>
          </cell>
          <cell r="FZ342">
            <v>78</v>
          </cell>
          <cell r="GA342">
            <v>0</v>
          </cell>
          <cell r="GB342">
            <v>0</v>
          </cell>
          <cell r="GC342" t="str">
            <v/>
          </cell>
          <cell r="GD342">
            <v>0</v>
          </cell>
          <cell r="GE342">
            <v>72.25</v>
          </cell>
          <cell r="GF342">
            <v>78</v>
          </cell>
          <cell r="GG342">
            <v>0</v>
          </cell>
          <cell r="GH342">
            <v>0</v>
          </cell>
          <cell r="GI342" t="str">
            <v/>
          </cell>
          <cell r="GJ342">
            <v>0</v>
          </cell>
          <cell r="GK342">
            <v>72.25</v>
          </cell>
          <cell r="GL342">
            <v>78</v>
          </cell>
          <cell r="GM342">
            <v>0</v>
          </cell>
          <cell r="GN342">
            <v>0</v>
          </cell>
          <cell r="GO342" t="str">
            <v/>
          </cell>
          <cell r="GP342">
            <v>0</v>
          </cell>
          <cell r="GQ342">
            <v>72.25</v>
          </cell>
          <cell r="GR342">
            <v>78</v>
          </cell>
          <cell r="GS342">
            <v>0</v>
          </cell>
          <cell r="GT342">
            <v>0</v>
          </cell>
          <cell r="GU342" t="str">
            <v/>
          </cell>
          <cell r="GV342">
            <v>0</v>
          </cell>
          <cell r="GW342">
            <v>80.25</v>
          </cell>
          <cell r="GX342">
            <v>81</v>
          </cell>
          <cell r="GY342">
            <v>0</v>
          </cell>
          <cell r="GZ342">
            <v>0</v>
          </cell>
          <cell r="HA342" t="str">
            <v/>
          </cell>
          <cell r="HB342">
            <v>0</v>
          </cell>
          <cell r="HC342">
            <v>83.5</v>
          </cell>
          <cell r="HD342">
            <v>77</v>
          </cell>
          <cell r="HG342" t="str">
            <v/>
          </cell>
          <cell r="HH342">
            <v>0</v>
          </cell>
          <cell r="HM342" t="str">
            <v/>
          </cell>
          <cell r="HN342" t="str">
            <v/>
          </cell>
          <cell r="HS342">
            <v>0</v>
          </cell>
          <cell r="HT342" t="str">
            <v>PKN</v>
          </cell>
          <cell r="HU342">
            <v>0</v>
          </cell>
          <cell r="HV342" t="str">
            <v>IND</v>
          </cell>
          <cell r="HW342">
            <v>0</v>
          </cell>
          <cell r="HX342" t="str">
            <v>MAT-W</v>
          </cell>
          <cell r="HY342">
            <v>0</v>
          </cell>
          <cell r="HZ342" t="str">
            <v>SEJ-W</v>
          </cell>
          <cell r="IA342">
            <v>0</v>
          </cell>
          <cell r="IB342" t="str">
            <v>IGR-W</v>
          </cell>
          <cell r="IC342">
            <v>0</v>
          </cell>
          <cell r="ID342" t="str">
            <v>SBO</v>
          </cell>
          <cell r="IE342">
            <v>0</v>
          </cell>
          <cell r="IF342" t="str">
            <v>PJO</v>
          </cell>
          <cell r="IG342">
            <v>0</v>
          </cell>
          <cell r="IH342" t="str">
            <v>PRA</v>
          </cell>
          <cell r="II342">
            <v>0</v>
          </cell>
          <cell r="IJ342" t="str">
            <v>JAW</v>
          </cell>
          <cell r="IK342">
            <v>0</v>
          </cell>
          <cell r="IL342" t="str">
            <v>ARB</v>
          </cell>
          <cell r="IM342">
            <v>0</v>
          </cell>
          <cell r="IN342" t="str">
            <v>PKM</v>
          </cell>
          <cell r="IO342">
            <v>0</v>
          </cell>
          <cell r="IP342" t="str">
            <v>GEO-P</v>
          </cell>
          <cell r="IQ342">
            <v>0</v>
          </cell>
          <cell r="IR342" t="str">
            <v>SEJ-P</v>
          </cell>
          <cell r="IS342">
            <v>0</v>
          </cell>
          <cell r="IT342" t="str">
            <v>SOS-P</v>
          </cell>
          <cell r="IU342">
            <v>0</v>
          </cell>
          <cell r="IV342" t="str">
            <v>EKO-P</v>
          </cell>
          <cell r="IW342">
            <v>0</v>
          </cell>
          <cell r="IX342" t="str">
            <v>IGR-L</v>
          </cell>
          <cell r="IY342">
            <v>0</v>
          </cell>
          <cell r="IZ342" t="str">
            <v/>
          </cell>
          <cell r="JA342">
            <v>0</v>
          </cell>
        </row>
        <row r="343">
          <cell r="Q343" t="str">
            <v/>
          </cell>
          <cell r="AB343" t="str">
            <v/>
          </cell>
          <cell r="AC343">
            <v>21</v>
          </cell>
          <cell r="AI343" t="str">
            <v/>
          </cell>
          <cell r="AJ343">
            <v>0</v>
          </cell>
          <cell r="AK343">
            <v>75.5</v>
          </cell>
          <cell r="AL343">
            <v>80</v>
          </cell>
          <cell r="AM343">
            <v>0</v>
          </cell>
          <cell r="AN343">
            <v>0</v>
          </cell>
          <cell r="AO343" t="str">
            <v/>
          </cell>
          <cell r="AP343">
            <v>0</v>
          </cell>
          <cell r="AQ343">
            <v>80.25</v>
          </cell>
          <cell r="AR343">
            <v>76</v>
          </cell>
          <cell r="AS343">
            <v>0</v>
          </cell>
          <cell r="AT343">
            <v>0</v>
          </cell>
          <cell r="AU343" t="str">
            <v/>
          </cell>
          <cell r="AV343">
            <v>0</v>
          </cell>
          <cell r="AW343">
            <v>84</v>
          </cell>
          <cell r="AX343">
            <v>77</v>
          </cell>
          <cell r="AY343">
            <v>0</v>
          </cell>
          <cell r="AZ343">
            <v>0</v>
          </cell>
          <cell r="BA343" t="str">
            <v/>
          </cell>
          <cell r="BB343">
            <v>0</v>
          </cell>
          <cell r="BC343">
            <v>77.75</v>
          </cell>
          <cell r="BD343">
            <v>80</v>
          </cell>
          <cell r="BE343">
            <v>0</v>
          </cell>
          <cell r="BF343">
            <v>0</v>
          </cell>
          <cell r="BG343" t="str">
            <v/>
          </cell>
          <cell r="BH343">
            <v>0</v>
          </cell>
          <cell r="BI343">
            <v>76</v>
          </cell>
          <cell r="BJ343">
            <v>72</v>
          </cell>
          <cell r="BK343">
            <v>0</v>
          </cell>
          <cell r="BL343">
            <v>0</v>
          </cell>
          <cell r="BM343" t="str">
            <v/>
          </cell>
          <cell r="BN343">
            <v>0</v>
          </cell>
          <cell r="BO343">
            <v>80.25</v>
          </cell>
          <cell r="BP343">
            <v>77</v>
          </cell>
          <cell r="BQ343">
            <v>0</v>
          </cell>
          <cell r="BR343">
            <v>0</v>
          </cell>
          <cell r="BS343" t="str">
            <v/>
          </cell>
          <cell r="BT343">
            <v>0</v>
          </cell>
          <cell r="BU343">
            <v>83</v>
          </cell>
          <cell r="BV343">
            <v>85</v>
          </cell>
          <cell r="BW343">
            <v>0</v>
          </cell>
          <cell r="BX343">
            <v>0</v>
          </cell>
          <cell r="BY343" t="str">
            <v/>
          </cell>
          <cell r="BZ343">
            <v>0</v>
          </cell>
          <cell r="CA343">
            <v>72.25</v>
          </cell>
          <cell r="CB343">
            <v>71</v>
          </cell>
          <cell r="CC343">
            <v>0</v>
          </cell>
          <cell r="CD343">
            <v>0</v>
          </cell>
          <cell r="CE343" t="str">
            <v/>
          </cell>
          <cell r="CF343">
            <v>0</v>
          </cell>
          <cell r="CG343">
            <v>73.5</v>
          </cell>
          <cell r="CH343">
            <v>75</v>
          </cell>
          <cell r="CI343">
            <v>0</v>
          </cell>
          <cell r="CJ343">
            <v>0</v>
          </cell>
          <cell r="CK343" t="str">
            <v/>
          </cell>
          <cell r="CL343">
            <v>0</v>
          </cell>
          <cell r="CM343">
            <v>74.5</v>
          </cell>
          <cell r="CN343">
            <v>73</v>
          </cell>
          <cell r="CO343">
            <v>0</v>
          </cell>
          <cell r="CP343">
            <v>0</v>
          </cell>
          <cell r="CQ343" t="str">
            <v/>
          </cell>
          <cell r="CR343">
            <v>0</v>
          </cell>
          <cell r="CS343">
            <v>70.75</v>
          </cell>
          <cell r="CT343">
            <v>73</v>
          </cell>
          <cell r="CU343">
            <v>0</v>
          </cell>
          <cell r="CV343">
            <v>0</v>
          </cell>
          <cell r="CW343" t="str">
            <v/>
          </cell>
          <cell r="CX343">
            <v>0</v>
          </cell>
          <cell r="CY343">
            <v>69.25</v>
          </cell>
          <cell r="CZ343">
            <v>81</v>
          </cell>
          <cell r="DA343">
            <v>0</v>
          </cell>
          <cell r="DB343">
            <v>0</v>
          </cell>
          <cell r="DC343" t="str">
            <v/>
          </cell>
          <cell r="DD343">
            <v>0</v>
          </cell>
          <cell r="DE343">
            <v>80.25</v>
          </cell>
          <cell r="DF343">
            <v>72</v>
          </cell>
          <cell r="DG343">
            <v>0</v>
          </cell>
          <cell r="DH343">
            <v>0</v>
          </cell>
          <cell r="DI343" t="str">
            <v/>
          </cell>
          <cell r="DJ343">
            <v>0</v>
          </cell>
          <cell r="DK343">
            <v>0</v>
          </cell>
          <cell r="DL343">
            <v>82</v>
          </cell>
          <cell r="DM343">
            <v>0</v>
          </cell>
          <cell r="DN343">
            <v>0</v>
          </cell>
          <cell r="DO343" t="str">
            <v/>
          </cell>
          <cell r="DP343">
            <v>0</v>
          </cell>
          <cell r="DQ343">
            <v>90.5</v>
          </cell>
          <cell r="DR343">
            <v>71</v>
          </cell>
          <cell r="DS343">
            <v>0</v>
          </cell>
          <cell r="DT343">
            <v>0</v>
          </cell>
          <cell r="DU343" t="str">
            <v/>
          </cell>
          <cell r="DV343">
            <v>0</v>
          </cell>
          <cell r="DW343">
            <v>81</v>
          </cell>
          <cell r="DX343">
            <v>74</v>
          </cell>
          <cell r="DY343">
            <v>0</v>
          </cell>
          <cell r="DZ343">
            <v>0</v>
          </cell>
          <cell r="EA343" t="str">
            <v/>
          </cell>
          <cell r="EB343">
            <v>0</v>
          </cell>
          <cell r="EC343">
            <v>79</v>
          </cell>
          <cell r="ED343">
            <v>78</v>
          </cell>
          <cell r="EE343">
            <v>0</v>
          </cell>
          <cell r="EF343">
            <v>0</v>
          </cell>
          <cell r="EG343" t="str">
            <v/>
          </cell>
          <cell r="EH343">
            <v>0</v>
          </cell>
          <cell r="EI343">
            <v>71.25</v>
          </cell>
          <cell r="EJ343">
            <v>85</v>
          </cell>
          <cell r="EK343">
            <v>0</v>
          </cell>
          <cell r="EL343">
            <v>0</v>
          </cell>
          <cell r="EM343" t="str">
            <v/>
          </cell>
          <cell r="EN343">
            <v>0</v>
          </cell>
          <cell r="EO343">
            <v>71.25</v>
          </cell>
          <cell r="EP343">
            <v>85</v>
          </cell>
          <cell r="EQ343">
            <v>0</v>
          </cell>
          <cell r="ER343">
            <v>0</v>
          </cell>
          <cell r="ES343" t="str">
            <v/>
          </cell>
          <cell r="ET343">
            <v>0</v>
          </cell>
          <cell r="EU343">
            <v>71.25</v>
          </cell>
          <cell r="EV343">
            <v>85</v>
          </cell>
          <cell r="EW343">
            <v>0</v>
          </cell>
          <cell r="EX343">
            <v>0</v>
          </cell>
          <cell r="EY343" t="str">
            <v/>
          </cell>
          <cell r="EZ343">
            <v>0</v>
          </cell>
          <cell r="FA343">
            <v>74.25</v>
          </cell>
          <cell r="FB343">
            <v>74</v>
          </cell>
          <cell r="FC343">
            <v>0</v>
          </cell>
          <cell r="FD343">
            <v>0</v>
          </cell>
          <cell r="FE343" t="str">
            <v/>
          </cell>
          <cell r="FF343">
            <v>0</v>
          </cell>
          <cell r="FG343">
            <v>74.25</v>
          </cell>
          <cell r="FH343">
            <v>74</v>
          </cell>
          <cell r="FI343">
            <v>0</v>
          </cell>
          <cell r="FJ343">
            <v>0</v>
          </cell>
          <cell r="FK343" t="str">
            <v/>
          </cell>
          <cell r="FL343">
            <v>0</v>
          </cell>
          <cell r="FM343">
            <v>74.25</v>
          </cell>
          <cell r="FN343">
            <v>74</v>
          </cell>
          <cell r="FO343">
            <v>0</v>
          </cell>
          <cell r="FP343">
            <v>0</v>
          </cell>
          <cell r="FQ343" t="str">
            <v/>
          </cell>
          <cell r="FR343">
            <v>0</v>
          </cell>
          <cell r="FS343">
            <v>74.25</v>
          </cell>
          <cell r="FT343">
            <v>74</v>
          </cell>
          <cell r="FU343">
            <v>0</v>
          </cell>
          <cell r="FV343">
            <v>0</v>
          </cell>
          <cell r="FW343" t="str">
            <v/>
          </cell>
          <cell r="FX343">
            <v>0</v>
          </cell>
          <cell r="FY343">
            <v>74.25</v>
          </cell>
          <cell r="FZ343">
            <v>74</v>
          </cell>
          <cell r="GA343">
            <v>0</v>
          </cell>
          <cell r="GB343">
            <v>0</v>
          </cell>
          <cell r="GC343" t="str">
            <v/>
          </cell>
          <cell r="GD343">
            <v>0</v>
          </cell>
          <cell r="GE343">
            <v>74.25</v>
          </cell>
          <cell r="GF343">
            <v>74</v>
          </cell>
          <cell r="GG343">
            <v>0</v>
          </cell>
          <cell r="GH343">
            <v>0</v>
          </cell>
          <cell r="GI343" t="str">
            <v/>
          </cell>
          <cell r="GJ343">
            <v>0</v>
          </cell>
          <cell r="GK343">
            <v>74.25</v>
          </cell>
          <cell r="GL343">
            <v>74</v>
          </cell>
          <cell r="GM343">
            <v>0</v>
          </cell>
          <cell r="GN343">
            <v>0</v>
          </cell>
          <cell r="GO343" t="str">
            <v/>
          </cell>
          <cell r="GP343">
            <v>0</v>
          </cell>
          <cell r="GQ343">
            <v>74.25</v>
          </cell>
          <cell r="GR343">
            <v>74</v>
          </cell>
          <cell r="GS343">
            <v>0</v>
          </cell>
          <cell r="GT343">
            <v>0</v>
          </cell>
          <cell r="GU343" t="str">
            <v/>
          </cell>
          <cell r="GV343">
            <v>0</v>
          </cell>
          <cell r="GW343">
            <v>76</v>
          </cell>
          <cell r="GX343">
            <v>75</v>
          </cell>
          <cell r="GY343">
            <v>0</v>
          </cell>
          <cell r="GZ343">
            <v>0</v>
          </cell>
          <cell r="HA343" t="str">
            <v/>
          </cell>
          <cell r="HB343">
            <v>0</v>
          </cell>
          <cell r="HC343">
            <v>84.75</v>
          </cell>
          <cell r="HD343">
            <v>72</v>
          </cell>
          <cell r="HG343" t="str">
            <v/>
          </cell>
          <cell r="HH343">
            <v>0</v>
          </cell>
          <cell r="HM343" t="str">
            <v/>
          </cell>
          <cell r="HN343" t="str">
            <v/>
          </cell>
          <cell r="HS343">
            <v>0</v>
          </cell>
          <cell r="HT343" t="str">
            <v>PKN</v>
          </cell>
          <cell r="HU343">
            <v>0</v>
          </cell>
          <cell r="HV343" t="str">
            <v>IND</v>
          </cell>
          <cell r="HW343">
            <v>0</v>
          </cell>
          <cell r="HX343" t="str">
            <v>MAT-W</v>
          </cell>
          <cell r="HY343">
            <v>0</v>
          </cell>
          <cell r="HZ343" t="str">
            <v>SEJ-W</v>
          </cell>
          <cell r="IA343">
            <v>0</v>
          </cell>
          <cell r="IB343" t="str">
            <v>IGR-W</v>
          </cell>
          <cell r="IC343">
            <v>0</v>
          </cell>
          <cell r="ID343" t="str">
            <v>SBO</v>
          </cell>
          <cell r="IE343">
            <v>0</v>
          </cell>
          <cell r="IF343" t="str">
            <v>PJO</v>
          </cell>
          <cell r="IG343">
            <v>0</v>
          </cell>
          <cell r="IH343" t="str">
            <v>PRA</v>
          </cell>
          <cell r="II343">
            <v>0</v>
          </cell>
          <cell r="IJ343" t="str">
            <v>JAW</v>
          </cell>
          <cell r="IK343">
            <v>0</v>
          </cell>
          <cell r="IL343" t="str">
            <v>ARB</v>
          </cell>
          <cell r="IM343">
            <v>0</v>
          </cell>
          <cell r="IN343" t="str">
            <v>PKM</v>
          </cell>
          <cell r="IO343">
            <v>0</v>
          </cell>
          <cell r="IP343" t="str">
            <v>GEO-P</v>
          </cell>
          <cell r="IQ343">
            <v>0</v>
          </cell>
          <cell r="IR343" t="str">
            <v>SEJ-P</v>
          </cell>
          <cell r="IS343">
            <v>0</v>
          </cell>
          <cell r="IT343" t="str">
            <v>SOS-P</v>
          </cell>
          <cell r="IU343">
            <v>0</v>
          </cell>
          <cell r="IV343" t="str">
            <v>EKO-P</v>
          </cell>
          <cell r="IW343">
            <v>0</v>
          </cell>
          <cell r="IX343" t="str">
            <v>IGR-L</v>
          </cell>
          <cell r="IY343">
            <v>0</v>
          </cell>
          <cell r="IZ343" t="str">
            <v/>
          </cell>
          <cell r="JA343">
            <v>0</v>
          </cell>
        </row>
        <row r="344">
          <cell r="Q344" t="str">
            <v/>
          </cell>
          <cell r="AB344" t="str">
            <v/>
          </cell>
          <cell r="AC344">
            <v>22</v>
          </cell>
          <cell r="AI344" t="str">
            <v/>
          </cell>
          <cell r="AJ344">
            <v>0</v>
          </cell>
          <cell r="AK344">
            <v>76</v>
          </cell>
          <cell r="AL344">
            <v>84</v>
          </cell>
          <cell r="AM344">
            <v>0</v>
          </cell>
          <cell r="AN344">
            <v>0</v>
          </cell>
          <cell r="AO344" t="str">
            <v/>
          </cell>
          <cell r="AP344">
            <v>0</v>
          </cell>
          <cell r="AQ344">
            <v>81.75</v>
          </cell>
          <cell r="AR344">
            <v>82</v>
          </cell>
          <cell r="AS344">
            <v>0</v>
          </cell>
          <cell r="AT344">
            <v>0</v>
          </cell>
          <cell r="AU344" t="str">
            <v/>
          </cell>
          <cell r="AV344">
            <v>0</v>
          </cell>
          <cell r="AW344">
            <v>74</v>
          </cell>
          <cell r="AX344">
            <v>85</v>
          </cell>
          <cell r="AY344">
            <v>0</v>
          </cell>
          <cell r="AZ344">
            <v>0</v>
          </cell>
          <cell r="BA344" t="str">
            <v/>
          </cell>
          <cell r="BB344">
            <v>0</v>
          </cell>
          <cell r="BC344">
            <v>80</v>
          </cell>
          <cell r="BD344">
            <v>86</v>
          </cell>
          <cell r="BE344">
            <v>0</v>
          </cell>
          <cell r="BF344">
            <v>0</v>
          </cell>
          <cell r="BG344" t="str">
            <v/>
          </cell>
          <cell r="BH344">
            <v>0</v>
          </cell>
          <cell r="BI344">
            <v>80.75</v>
          </cell>
          <cell r="BJ344">
            <v>77</v>
          </cell>
          <cell r="BK344">
            <v>0</v>
          </cell>
          <cell r="BL344">
            <v>0</v>
          </cell>
          <cell r="BM344" t="str">
            <v/>
          </cell>
          <cell r="BN344">
            <v>0</v>
          </cell>
          <cell r="BO344">
            <v>70.25</v>
          </cell>
          <cell r="BP344">
            <v>76</v>
          </cell>
          <cell r="BQ344">
            <v>0</v>
          </cell>
          <cell r="BR344">
            <v>0</v>
          </cell>
          <cell r="BS344" t="str">
            <v/>
          </cell>
          <cell r="BT344">
            <v>0</v>
          </cell>
          <cell r="BU344">
            <v>86</v>
          </cell>
          <cell r="BV344">
            <v>87</v>
          </cell>
          <cell r="BW344">
            <v>0</v>
          </cell>
          <cell r="BX344">
            <v>0</v>
          </cell>
          <cell r="BY344" t="str">
            <v/>
          </cell>
          <cell r="BZ344">
            <v>0</v>
          </cell>
          <cell r="CA344">
            <v>75.25</v>
          </cell>
          <cell r="CB344">
            <v>78</v>
          </cell>
          <cell r="CC344">
            <v>0</v>
          </cell>
          <cell r="CD344">
            <v>0</v>
          </cell>
          <cell r="CE344" t="str">
            <v/>
          </cell>
          <cell r="CF344">
            <v>0</v>
          </cell>
          <cell r="CG344">
            <v>80.75</v>
          </cell>
          <cell r="CH344">
            <v>83</v>
          </cell>
          <cell r="CI344">
            <v>0</v>
          </cell>
          <cell r="CJ344">
            <v>0</v>
          </cell>
          <cell r="CK344" t="str">
            <v/>
          </cell>
          <cell r="CL344">
            <v>0</v>
          </cell>
          <cell r="CM344">
            <v>74.5</v>
          </cell>
          <cell r="CN344">
            <v>74</v>
          </cell>
          <cell r="CO344">
            <v>0</v>
          </cell>
          <cell r="CP344">
            <v>0</v>
          </cell>
          <cell r="CQ344" t="str">
            <v/>
          </cell>
          <cell r="CR344">
            <v>0</v>
          </cell>
          <cell r="CS344">
            <v>72.5</v>
          </cell>
          <cell r="CT344">
            <v>85</v>
          </cell>
          <cell r="CU344">
            <v>0</v>
          </cell>
          <cell r="CV344">
            <v>0</v>
          </cell>
          <cell r="CW344" t="str">
            <v/>
          </cell>
          <cell r="CX344">
            <v>0</v>
          </cell>
          <cell r="CY344">
            <v>69.5</v>
          </cell>
          <cell r="CZ344">
            <v>82</v>
          </cell>
          <cell r="DA344">
            <v>0</v>
          </cell>
          <cell r="DB344">
            <v>0</v>
          </cell>
          <cell r="DC344" t="str">
            <v/>
          </cell>
          <cell r="DD344">
            <v>0</v>
          </cell>
          <cell r="DE344">
            <v>82.5</v>
          </cell>
          <cell r="DF344">
            <v>82</v>
          </cell>
          <cell r="DG344">
            <v>0</v>
          </cell>
          <cell r="DH344">
            <v>0</v>
          </cell>
          <cell r="DI344" t="str">
            <v/>
          </cell>
          <cell r="DJ344">
            <v>0</v>
          </cell>
          <cell r="DK344">
            <v>0</v>
          </cell>
          <cell r="DL344">
            <v>83</v>
          </cell>
          <cell r="DM344">
            <v>0</v>
          </cell>
          <cell r="DN344">
            <v>0</v>
          </cell>
          <cell r="DO344" t="str">
            <v/>
          </cell>
          <cell r="DP344">
            <v>0</v>
          </cell>
          <cell r="DQ344">
            <v>78.5</v>
          </cell>
          <cell r="DR344">
            <v>78</v>
          </cell>
          <cell r="DS344">
            <v>0</v>
          </cell>
          <cell r="DT344">
            <v>0</v>
          </cell>
          <cell r="DU344" t="str">
            <v/>
          </cell>
          <cell r="DV344">
            <v>0</v>
          </cell>
          <cell r="DW344">
            <v>82.25</v>
          </cell>
          <cell r="DX344">
            <v>84</v>
          </cell>
          <cell r="DY344">
            <v>0</v>
          </cell>
          <cell r="DZ344">
            <v>0</v>
          </cell>
          <cell r="EA344" t="str">
            <v/>
          </cell>
          <cell r="EB344">
            <v>0</v>
          </cell>
          <cell r="EC344">
            <v>77.5</v>
          </cell>
          <cell r="ED344">
            <v>83</v>
          </cell>
          <cell r="EE344">
            <v>0</v>
          </cell>
          <cell r="EF344">
            <v>0</v>
          </cell>
          <cell r="EG344" t="str">
            <v/>
          </cell>
          <cell r="EH344">
            <v>0</v>
          </cell>
          <cell r="EI344">
            <v>84</v>
          </cell>
          <cell r="EJ344">
            <v>90</v>
          </cell>
          <cell r="EK344">
            <v>0</v>
          </cell>
          <cell r="EL344">
            <v>0</v>
          </cell>
          <cell r="EM344" t="str">
            <v/>
          </cell>
          <cell r="EN344">
            <v>0</v>
          </cell>
          <cell r="EO344">
            <v>84</v>
          </cell>
          <cell r="EP344">
            <v>90</v>
          </cell>
          <cell r="EQ344">
            <v>0</v>
          </cell>
          <cell r="ER344">
            <v>0</v>
          </cell>
          <cell r="ES344" t="str">
            <v/>
          </cell>
          <cell r="ET344">
            <v>0</v>
          </cell>
          <cell r="EU344">
            <v>84</v>
          </cell>
          <cell r="EV344">
            <v>90</v>
          </cell>
          <cell r="EW344">
            <v>0</v>
          </cell>
          <cell r="EX344">
            <v>0</v>
          </cell>
          <cell r="EY344" t="str">
            <v/>
          </cell>
          <cell r="EZ344">
            <v>0</v>
          </cell>
          <cell r="FA344">
            <v>76.75</v>
          </cell>
          <cell r="FB344">
            <v>79</v>
          </cell>
          <cell r="FC344">
            <v>0</v>
          </cell>
          <cell r="FD344">
            <v>0</v>
          </cell>
          <cell r="FE344" t="str">
            <v/>
          </cell>
          <cell r="FF344">
            <v>0</v>
          </cell>
          <cell r="FG344">
            <v>76.75</v>
          </cell>
          <cell r="FH344">
            <v>79</v>
          </cell>
          <cell r="FI344">
            <v>0</v>
          </cell>
          <cell r="FJ344">
            <v>0</v>
          </cell>
          <cell r="FK344" t="str">
            <v/>
          </cell>
          <cell r="FL344">
            <v>0</v>
          </cell>
          <cell r="FM344">
            <v>76.75</v>
          </cell>
          <cell r="FN344">
            <v>79</v>
          </cell>
          <cell r="FO344">
            <v>0</v>
          </cell>
          <cell r="FP344">
            <v>0</v>
          </cell>
          <cell r="FQ344" t="str">
            <v/>
          </cell>
          <cell r="FR344">
            <v>0</v>
          </cell>
          <cell r="FS344">
            <v>76.75</v>
          </cell>
          <cell r="FT344">
            <v>79</v>
          </cell>
          <cell r="FU344">
            <v>0</v>
          </cell>
          <cell r="FV344">
            <v>0</v>
          </cell>
          <cell r="FW344" t="str">
            <v/>
          </cell>
          <cell r="FX344">
            <v>0</v>
          </cell>
          <cell r="FY344">
            <v>76.75</v>
          </cell>
          <cell r="FZ344">
            <v>79</v>
          </cell>
          <cell r="GA344">
            <v>0</v>
          </cell>
          <cell r="GB344">
            <v>0</v>
          </cell>
          <cell r="GC344" t="str">
            <v/>
          </cell>
          <cell r="GD344">
            <v>0</v>
          </cell>
          <cell r="GE344">
            <v>76.75</v>
          </cell>
          <cell r="GF344">
            <v>79</v>
          </cell>
          <cell r="GG344">
            <v>0</v>
          </cell>
          <cell r="GH344">
            <v>0</v>
          </cell>
          <cell r="GI344" t="str">
            <v/>
          </cell>
          <cell r="GJ344">
            <v>0</v>
          </cell>
          <cell r="GK344">
            <v>76.75</v>
          </cell>
          <cell r="GL344">
            <v>79</v>
          </cell>
          <cell r="GM344">
            <v>0</v>
          </cell>
          <cell r="GN344">
            <v>0</v>
          </cell>
          <cell r="GO344" t="str">
            <v/>
          </cell>
          <cell r="GP344">
            <v>0</v>
          </cell>
          <cell r="GQ344">
            <v>76.75</v>
          </cell>
          <cell r="GR344">
            <v>79</v>
          </cell>
          <cell r="GS344">
            <v>0</v>
          </cell>
          <cell r="GT344">
            <v>0</v>
          </cell>
          <cell r="GU344" t="str">
            <v/>
          </cell>
          <cell r="GV344">
            <v>0</v>
          </cell>
          <cell r="GW344">
            <v>73.75</v>
          </cell>
          <cell r="GX344">
            <v>78</v>
          </cell>
          <cell r="GY344">
            <v>0</v>
          </cell>
          <cell r="GZ344">
            <v>0</v>
          </cell>
          <cell r="HA344" t="str">
            <v/>
          </cell>
          <cell r="HB344">
            <v>0</v>
          </cell>
          <cell r="HC344">
            <v>82.75</v>
          </cell>
          <cell r="HD344">
            <v>74</v>
          </cell>
          <cell r="HG344" t="str">
            <v/>
          </cell>
          <cell r="HH344">
            <v>0</v>
          </cell>
          <cell r="HM344" t="str">
            <v/>
          </cell>
          <cell r="HN344" t="str">
            <v/>
          </cell>
          <cell r="HS344">
            <v>0</v>
          </cell>
          <cell r="HT344" t="str">
            <v>PKN</v>
          </cell>
          <cell r="HU344">
            <v>0</v>
          </cell>
          <cell r="HV344" t="str">
            <v>IND</v>
          </cell>
          <cell r="HW344">
            <v>0</v>
          </cell>
          <cell r="HX344" t="str">
            <v>MAT-W</v>
          </cell>
          <cell r="HY344">
            <v>0</v>
          </cell>
          <cell r="HZ344" t="str">
            <v>SEJ-W</v>
          </cell>
          <cell r="IA344">
            <v>0</v>
          </cell>
          <cell r="IB344" t="str">
            <v>IGR-W</v>
          </cell>
          <cell r="IC344">
            <v>0</v>
          </cell>
          <cell r="ID344" t="str">
            <v>SBO</v>
          </cell>
          <cell r="IE344">
            <v>0</v>
          </cell>
          <cell r="IF344" t="str">
            <v>PJO</v>
          </cell>
          <cell r="IG344">
            <v>0</v>
          </cell>
          <cell r="IH344" t="str">
            <v>PRA</v>
          </cell>
          <cell r="II344">
            <v>0</v>
          </cell>
          <cell r="IJ344" t="str">
            <v>JAW</v>
          </cell>
          <cell r="IK344">
            <v>0</v>
          </cell>
          <cell r="IL344" t="str">
            <v>ARB</v>
          </cell>
          <cell r="IM344">
            <v>0</v>
          </cell>
          <cell r="IN344" t="str">
            <v>PKM</v>
          </cell>
          <cell r="IO344">
            <v>0</v>
          </cell>
          <cell r="IP344" t="str">
            <v>GEO-P</v>
          </cell>
          <cell r="IQ344">
            <v>0</v>
          </cell>
          <cell r="IR344" t="str">
            <v>SEJ-P</v>
          </cell>
          <cell r="IS344">
            <v>0</v>
          </cell>
          <cell r="IT344" t="str">
            <v>SOS-P</v>
          </cell>
          <cell r="IU344">
            <v>0</v>
          </cell>
          <cell r="IV344" t="str">
            <v>EKO-P</v>
          </cell>
          <cell r="IW344">
            <v>0</v>
          </cell>
          <cell r="IX344" t="str">
            <v>IGR-L</v>
          </cell>
          <cell r="IY344">
            <v>0</v>
          </cell>
          <cell r="IZ344" t="str">
            <v/>
          </cell>
          <cell r="JA344">
            <v>0</v>
          </cell>
        </row>
        <row r="345">
          <cell r="Q345" t="str">
            <v/>
          </cell>
          <cell r="AB345" t="str">
            <v/>
          </cell>
          <cell r="AC345">
            <v>23</v>
          </cell>
          <cell r="AI345" t="str">
            <v/>
          </cell>
          <cell r="AJ345">
            <v>0</v>
          </cell>
          <cell r="AK345">
            <v>90.25</v>
          </cell>
          <cell r="AL345">
            <v>82</v>
          </cell>
          <cell r="AM345">
            <v>0</v>
          </cell>
          <cell r="AN345">
            <v>0</v>
          </cell>
          <cell r="AO345" t="str">
            <v/>
          </cell>
          <cell r="AP345">
            <v>0</v>
          </cell>
          <cell r="AQ345">
            <v>83.5</v>
          </cell>
          <cell r="AR345">
            <v>82</v>
          </cell>
          <cell r="AS345">
            <v>0</v>
          </cell>
          <cell r="AT345">
            <v>0</v>
          </cell>
          <cell r="AU345" t="str">
            <v/>
          </cell>
          <cell r="AV345">
            <v>0</v>
          </cell>
          <cell r="AW345">
            <v>78</v>
          </cell>
          <cell r="AX345">
            <v>84</v>
          </cell>
          <cell r="AY345">
            <v>0</v>
          </cell>
          <cell r="AZ345">
            <v>0</v>
          </cell>
          <cell r="BA345" t="str">
            <v/>
          </cell>
          <cell r="BB345">
            <v>0</v>
          </cell>
          <cell r="BC345">
            <v>81.25</v>
          </cell>
          <cell r="BD345">
            <v>84</v>
          </cell>
          <cell r="BE345">
            <v>0</v>
          </cell>
          <cell r="BF345">
            <v>0</v>
          </cell>
          <cell r="BG345" t="str">
            <v/>
          </cell>
          <cell r="BH345">
            <v>0</v>
          </cell>
          <cell r="BI345">
            <v>83.5</v>
          </cell>
          <cell r="BJ345">
            <v>80</v>
          </cell>
          <cell r="BK345">
            <v>0</v>
          </cell>
          <cell r="BL345">
            <v>0</v>
          </cell>
          <cell r="BM345" t="str">
            <v/>
          </cell>
          <cell r="BN345">
            <v>0</v>
          </cell>
          <cell r="BO345">
            <v>72.25</v>
          </cell>
          <cell r="BP345">
            <v>88</v>
          </cell>
          <cell r="BQ345">
            <v>0</v>
          </cell>
          <cell r="BR345">
            <v>0</v>
          </cell>
          <cell r="BS345" t="str">
            <v/>
          </cell>
          <cell r="BT345">
            <v>0</v>
          </cell>
          <cell r="BU345">
            <v>88.5</v>
          </cell>
          <cell r="BV345">
            <v>90</v>
          </cell>
          <cell r="BW345">
            <v>0</v>
          </cell>
          <cell r="BX345">
            <v>0</v>
          </cell>
          <cell r="BY345" t="str">
            <v/>
          </cell>
          <cell r="BZ345">
            <v>0</v>
          </cell>
          <cell r="CA345">
            <v>75.5</v>
          </cell>
          <cell r="CB345">
            <v>84</v>
          </cell>
          <cell r="CC345">
            <v>0</v>
          </cell>
          <cell r="CD345">
            <v>0</v>
          </cell>
          <cell r="CE345" t="str">
            <v/>
          </cell>
          <cell r="CF345">
            <v>0</v>
          </cell>
          <cell r="CG345">
            <v>84</v>
          </cell>
          <cell r="CH345">
            <v>86</v>
          </cell>
          <cell r="CI345">
            <v>0</v>
          </cell>
          <cell r="CJ345">
            <v>0</v>
          </cell>
          <cell r="CK345" t="str">
            <v/>
          </cell>
          <cell r="CL345">
            <v>0</v>
          </cell>
          <cell r="CM345">
            <v>76.75</v>
          </cell>
          <cell r="CN345">
            <v>82</v>
          </cell>
          <cell r="CO345">
            <v>0</v>
          </cell>
          <cell r="CP345">
            <v>0</v>
          </cell>
          <cell r="CQ345" t="str">
            <v/>
          </cell>
          <cell r="CR345">
            <v>0</v>
          </cell>
          <cell r="CS345">
            <v>84.25</v>
          </cell>
          <cell r="CT345">
            <v>83</v>
          </cell>
          <cell r="CU345">
            <v>0</v>
          </cell>
          <cell r="CV345">
            <v>0</v>
          </cell>
          <cell r="CW345" t="str">
            <v/>
          </cell>
          <cell r="CX345">
            <v>0</v>
          </cell>
          <cell r="CY345">
            <v>69.75</v>
          </cell>
          <cell r="CZ345">
            <v>78</v>
          </cell>
          <cell r="DA345">
            <v>0</v>
          </cell>
          <cell r="DB345">
            <v>0</v>
          </cell>
          <cell r="DC345" t="str">
            <v/>
          </cell>
          <cell r="DD345">
            <v>0</v>
          </cell>
          <cell r="DE345">
            <v>76.5</v>
          </cell>
          <cell r="DF345">
            <v>86</v>
          </cell>
          <cell r="DG345">
            <v>0</v>
          </cell>
          <cell r="DH345">
            <v>0</v>
          </cell>
          <cell r="DI345" t="str">
            <v/>
          </cell>
          <cell r="DJ345">
            <v>0</v>
          </cell>
          <cell r="DK345">
            <v>0</v>
          </cell>
          <cell r="DL345">
            <v>89</v>
          </cell>
          <cell r="DM345">
            <v>0</v>
          </cell>
          <cell r="DN345">
            <v>0</v>
          </cell>
          <cell r="DO345" t="str">
            <v/>
          </cell>
          <cell r="DP345">
            <v>0</v>
          </cell>
          <cell r="DQ345">
            <v>85</v>
          </cell>
          <cell r="DR345">
            <v>83</v>
          </cell>
          <cell r="DS345">
            <v>0</v>
          </cell>
          <cell r="DT345">
            <v>0</v>
          </cell>
          <cell r="DU345" t="str">
            <v/>
          </cell>
          <cell r="DV345">
            <v>0</v>
          </cell>
          <cell r="DW345">
            <v>79.5</v>
          </cell>
          <cell r="DX345">
            <v>87</v>
          </cell>
          <cell r="DY345">
            <v>0</v>
          </cell>
          <cell r="DZ345">
            <v>0</v>
          </cell>
          <cell r="EA345" t="str">
            <v/>
          </cell>
          <cell r="EB345">
            <v>0</v>
          </cell>
          <cell r="EC345">
            <v>80.75</v>
          </cell>
          <cell r="ED345">
            <v>91</v>
          </cell>
          <cell r="EE345">
            <v>0</v>
          </cell>
          <cell r="EF345">
            <v>0</v>
          </cell>
          <cell r="EG345" t="str">
            <v/>
          </cell>
          <cell r="EH345">
            <v>0</v>
          </cell>
          <cell r="EI345">
            <v>85</v>
          </cell>
          <cell r="EJ345">
            <v>93</v>
          </cell>
          <cell r="EK345">
            <v>0</v>
          </cell>
          <cell r="EL345">
            <v>0</v>
          </cell>
          <cell r="EM345" t="str">
            <v/>
          </cell>
          <cell r="EN345">
            <v>0</v>
          </cell>
          <cell r="EO345">
            <v>85</v>
          </cell>
          <cell r="EP345">
            <v>93</v>
          </cell>
          <cell r="EQ345">
            <v>0</v>
          </cell>
          <cell r="ER345">
            <v>0</v>
          </cell>
          <cell r="ES345" t="str">
            <v/>
          </cell>
          <cell r="ET345">
            <v>0</v>
          </cell>
          <cell r="EU345">
            <v>85</v>
          </cell>
          <cell r="EV345">
            <v>93</v>
          </cell>
          <cell r="EW345">
            <v>0</v>
          </cell>
          <cell r="EX345">
            <v>0</v>
          </cell>
          <cell r="EY345" t="str">
            <v/>
          </cell>
          <cell r="EZ345">
            <v>0</v>
          </cell>
          <cell r="FA345">
            <v>81.25</v>
          </cell>
          <cell r="FB345">
            <v>81</v>
          </cell>
          <cell r="FC345">
            <v>0</v>
          </cell>
          <cell r="FD345">
            <v>0</v>
          </cell>
          <cell r="FE345" t="str">
            <v/>
          </cell>
          <cell r="FF345">
            <v>0</v>
          </cell>
          <cell r="FG345">
            <v>81.25</v>
          </cell>
          <cell r="FH345">
            <v>81</v>
          </cell>
          <cell r="FI345">
            <v>0</v>
          </cell>
          <cell r="FJ345">
            <v>0</v>
          </cell>
          <cell r="FK345" t="str">
            <v/>
          </cell>
          <cell r="FL345">
            <v>0</v>
          </cell>
          <cell r="FM345">
            <v>81.25</v>
          </cell>
          <cell r="FN345">
            <v>81</v>
          </cell>
          <cell r="FO345">
            <v>0</v>
          </cell>
          <cell r="FP345">
            <v>0</v>
          </cell>
          <cell r="FQ345" t="str">
            <v/>
          </cell>
          <cell r="FR345">
            <v>0</v>
          </cell>
          <cell r="FS345">
            <v>81.25</v>
          </cell>
          <cell r="FT345">
            <v>81</v>
          </cell>
          <cell r="FU345">
            <v>0</v>
          </cell>
          <cell r="FV345">
            <v>0</v>
          </cell>
          <cell r="FW345" t="str">
            <v/>
          </cell>
          <cell r="FX345">
            <v>0</v>
          </cell>
          <cell r="FY345">
            <v>81.25</v>
          </cell>
          <cell r="FZ345">
            <v>81</v>
          </cell>
          <cell r="GA345">
            <v>0</v>
          </cell>
          <cell r="GB345">
            <v>0</v>
          </cell>
          <cell r="GC345" t="str">
            <v/>
          </cell>
          <cell r="GD345">
            <v>0</v>
          </cell>
          <cell r="GE345">
            <v>81.25</v>
          </cell>
          <cell r="GF345">
            <v>81</v>
          </cell>
          <cell r="GG345">
            <v>0</v>
          </cell>
          <cell r="GH345">
            <v>0</v>
          </cell>
          <cell r="GI345" t="str">
            <v/>
          </cell>
          <cell r="GJ345">
            <v>0</v>
          </cell>
          <cell r="GK345">
            <v>81.25</v>
          </cell>
          <cell r="GL345">
            <v>81</v>
          </cell>
          <cell r="GM345">
            <v>0</v>
          </cell>
          <cell r="GN345">
            <v>0</v>
          </cell>
          <cell r="GO345" t="str">
            <v/>
          </cell>
          <cell r="GP345">
            <v>0</v>
          </cell>
          <cell r="GQ345">
            <v>81.25</v>
          </cell>
          <cell r="GR345">
            <v>81</v>
          </cell>
          <cell r="GS345">
            <v>0</v>
          </cell>
          <cell r="GT345">
            <v>0</v>
          </cell>
          <cell r="GU345" t="str">
            <v/>
          </cell>
          <cell r="GV345">
            <v>0</v>
          </cell>
          <cell r="GW345">
            <v>90</v>
          </cell>
          <cell r="GX345">
            <v>83</v>
          </cell>
          <cell r="GY345">
            <v>0</v>
          </cell>
          <cell r="GZ345">
            <v>0</v>
          </cell>
          <cell r="HA345" t="str">
            <v/>
          </cell>
          <cell r="HB345">
            <v>0</v>
          </cell>
          <cell r="HC345">
            <v>85</v>
          </cell>
          <cell r="HD345">
            <v>76</v>
          </cell>
          <cell r="HG345" t="str">
            <v/>
          </cell>
          <cell r="HH345">
            <v>0</v>
          </cell>
          <cell r="HM345" t="str">
            <v/>
          </cell>
          <cell r="HN345" t="str">
            <v/>
          </cell>
          <cell r="HS345">
            <v>0</v>
          </cell>
          <cell r="HT345" t="str">
            <v>PKN</v>
          </cell>
          <cell r="HU345">
            <v>0</v>
          </cell>
          <cell r="HV345" t="str">
            <v>IND</v>
          </cell>
          <cell r="HW345">
            <v>0</v>
          </cell>
          <cell r="HX345" t="str">
            <v>MAT-W</v>
          </cell>
          <cell r="HY345">
            <v>0</v>
          </cell>
          <cell r="HZ345" t="str">
            <v>SEJ-W</v>
          </cell>
          <cell r="IA345">
            <v>0</v>
          </cell>
          <cell r="IB345" t="str">
            <v>IGR-W</v>
          </cell>
          <cell r="IC345">
            <v>0</v>
          </cell>
          <cell r="ID345" t="str">
            <v>SBO</v>
          </cell>
          <cell r="IE345">
            <v>0</v>
          </cell>
          <cell r="IF345" t="str">
            <v>PJO</v>
          </cell>
          <cell r="IG345">
            <v>0</v>
          </cell>
          <cell r="IH345" t="str">
            <v>PRA</v>
          </cell>
          <cell r="II345">
            <v>0</v>
          </cell>
          <cell r="IJ345" t="str">
            <v>JAW</v>
          </cell>
          <cell r="IK345">
            <v>0</v>
          </cell>
          <cell r="IL345" t="str">
            <v>ARB</v>
          </cell>
          <cell r="IM345">
            <v>0</v>
          </cell>
          <cell r="IN345" t="str">
            <v>PKM</v>
          </cell>
          <cell r="IO345">
            <v>0</v>
          </cell>
          <cell r="IP345" t="str">
            <v>GEO-P</v>
          </cell>
          <cell r="IQ345">
            <v>0</v>
          </cell>
          <cell r="IR345" t="str">
            <v>SEJ-P</v>
          </cell>
          <cell r="IS345">
            <v>0</v>
          </cell>
          <cell r="IT345" t="str">
            <v>SOS-P</v>
          </cell>
          <cell r="IU345">
            <v>0</v>
          </cell>
          <cell r="IV345" t="str">
            <v>EKO-P</v>
          </cell>
          <cell r="IW345">
            <v>0</v>
          </cell>
          <cell r="IX345" t="str">
            <v>IGR-L</v>
          </cell>
          <cell r="IY345">
            <v>0</v>
          </cell>
          <cell r="IZ345" t="str">
            <v/>
          </cell>
          <cell r="JA345">
            <v>0</v>
          </cell>
        </row>
        <row r="346">
          <cell r="Q346" t="str">
            <v/>
          </cell>
          <cell r="AB346" t="str">
            <v/>
          </cell>
          <cell r="AC346">
            <v>24</v>
          </cell>
          <cell r="AI346" t="str">
            <v/>
          </cell>
          <cell r="AJ346">
            <v>0</v>
          </cell>
          <cell r="AK346">
            <v>76.5</v>
          </cell>
          <cell r="AL346">
            <v>80</v>
          </cell>
          <cell r="AM346">
            <v>0</v>
          </cell>
          <cell r="AN346">
            <v>0</v>
          </cell>
          <cell r="AO346" t="str">
            <v/>
          </cell>
          <cell r="AP346">
            <v>0</v>
          </cell>
          <cell r="AQ346">
            <v>75.25</v>
          </cell>
          <cell r="AR346">
            <v>74</v>
          </cell>
          <cell r="AS346">
            <v>0</v>
          </cell>
          <cell r="AT346">
            <v>0</v>
          </cell>
          <cell r="AU346" t="str">
            <v/>
          </cell>
          <cell r="AV346">
            <v>0</v>
          </cell>
          <cell r="AW346">
            <v>72.25</v>
          </cell>
          <cell r="AX346">
            <v>80</v>
          </cell>
          <cell r="AY346">
            <v>0</v>
          </cell>
          <cell r="AZ346">
            <v>0</v>
          </cell>
          <cell r="BA346" t="str">
            <v/>
          </cell>
          <cell r="BB346">
            <v>0</v>
          </cell>
          <cell r="BC346">
            <v>74.25</v>
          </cell>
          <cell r="BD346">
            <v>77</v>
          </cell>
          <cell r="BE346">
            <v>0</v>
          </cell>
          <cell r="BF346">
            <v>0</v>
          </cell>
          <cell r="BG346" t="str">
            <v/>
          </cell>
          <cell r="BH346">
            <v>0</v>
          </cell>
          <cell r="BI346">
            <v>74.5</v>
          </cell>
          <cell r="BJ346">
            <v>72</v>
          </cell>
          <cell r="BK346">
            <v>0</v>
          </cell>
          <cell r="BL346">
            <v>0</v>
          </cell>
          <cell r="BM346" t="str">
            <v/>
          </cell>
          <cell r="BN346">
            <v>0</v>
          </cell>
          <cell r="BO346">
            <v>70.25</v>
          </cell>
          <cell r="BP346">
            <v>75</v>
          </cell>
          <cell r="BQ346">
            <v>0</v>
          </cell>
          <cell r="BR346">
            <v>0</v>
          </cell>
          <cell r="BS346" t="str">
            <v/>
          </cell>
          <cell r="BT346">
            <v>0</v>
          </cell>
          <cell r="BU346">
            <v>79.5</v>
          </cell>
          <cell r="BV346">
            <v>86</v>
          </cell>
          <cell r="BW346">
            <v>0</v>
          </cell>
          <cell r="BX346">
            <v>0</v>
          </cell>
          <cell r="BY346" t="str">
            <v/>
          </cell>
          <cell r="BZ346">
            <v>0</v>
          </cell>
          <cell r="CA346">
            <v>71.25</v>
          </cell>
          <cell r="CB346">
            <v>74</v>
          </cell>
          <cell r="CC346">
            <v>0</v>
          </cell>
          <cell r="CD346">
            <v>0</v>
          </cell>
          <cell r="CE346" t="str">
            <v/>
          </cell>
          <cell r="CF346">
            <v>0</v>
          </cell>
          <cell r="CG346">
            <v>75.25</v>
          </cell>
          <cell r="CH346">
            <v>78</v>
          </cell>
          <cell r="CI346">
            <v>0</v>
          </cell>
          <cell r="CJ346">
            <v>0</v>
          </cell>
          <cell r="CK346" t="str">
            <v/>
          </cell>
          <cell r="CL346">
            <v>0</v>
          </cell>
          <cell r="CM346">
            <v>74.5</v>
          </cell>
          <cell r="CN346">
            <v>74</v>
          </cell>
          <cell r="CO346">
            <v>0</v>
          </cell>
          <cell r="CP346">
            <v>0</v>
          </cell>
          <cell r="CQ346" t="str">
            <v/>
          </cell>
          <cell r="CR346">
            <v>0</v>
          </cell>
          <cell r="CS346">
            <v>67.5</v>
          </cell>
          <cell r="CT346">
            <v>81</v>
          </cell>
          <cell r="CU346">
            <v>0</v>
          </cell>
          <cell r="CV346">
            <v>0</v>
          </cell>
          <cell r="CW346" t="str">
            <v/>
          </cell>
          <cell r="CX346">
            <v>0</v>
          </cell>
          <cell r="CY346">
            <v>70.25</v>
          </cell>
          <cell r="CZ346">
            <v>79</v>
          </cell>
          <cell r="DA346">
            <v>0</v>
          </cell>
          <cell r="DB346">
            <v>0</v>
          </cell>
          <cell r="DC346" t="str">
            <v/>
          </cell>
          <cell r="DD346">
            <v>0</v>
          </cell>
          <cell r="DE346">
            <v>67.75</v>
          </cell>
          <cell r="DF346">
            <v>80</v>
          </cell>
          <cell r="DG346">
            <v>0</v>
          </cell>
          <cell r="DH346">
            <v>0</v>
          </cell>
          <cell r="DI346" t="str">
            <v/>
          </cell>
          <cell r="DJ346">
            <v>0</v>
          </cell>
          <cell r="DK346">
            <v>0</v>
          </cell>
          <cell r="DL346">
            <v>76</v>
          </cell>
          <cell r="DM346">
            <v>0</v>
          </cell>
          <cell r="DN346">
            <v>0</v>
          </cell>
          <cell r="DO346" t="str">
            <v/>
          </cell>
          <cell r="DP346">
            <v>0</v>
          </cell>
          <cell r="DQ346">
            <v>74.75</v>
          </cell>
          <cell r="DR346">
            <v>85</v>
          </cell>
          <cell r="DS346">
            <v>0</v>
          </cell>
          <cell r="DT346">
            <v>0</v>
          </cell>
          <cell r="DU346" t="str">
            <v/>
          </cell>
          <cell r="DV346">
            <v>0</v>
          </cell>
          <cell r="DW346">
            <v>69.5</v>
          </cell>
          <cell r="DX346">
            <v>76</v>
          </cell>
          <cell r="DY346">
            <v>0</v>
          </cell>
          <cell r="DZ346">
            <v>0</v>
          </cell>
          <cell r="EA346" t="str">
            <v/>
          </cell>
          <cell r="EB346">
            <v>0</v>
          </cell>
          <cell r="EC346">
            <v>75.5</v>
          </cell>
          <cell r="ED346">
            <v>82</v>
          </cell>
          <cell r="EE346">
            <v>0</v>
          </cell>
          <cell r="EF346">
            <v>0</v>
          </cell>
          <cell r="EG346" t="str">
            <v/>
          </cell>
          <cell r="EH346">
            <v>0</v>
          </cell>
          <cell r="EI346">
            <v>77</v>
          </cell>
          <cell r="EJ346">
            <v>82</v>
          </cell>
          <cell r="EK346">
            <v>0</v>
          </cell>
          <cell r="EL346">
            <v>0</v>
          </cell>
          <cell r="EM346" t="str">
            <v/>
          </cell>
          <cell r="EN346">
            <v>0</v>
          </cell>
          <cell r="EO346">
            <v>77</v>
          </cell>
          <cell r="EP346">
            <v>82</v>
          </cell>
          <cell r="EQ346">
            <v>0</v>
          </cell>
          <cell r="ER346">
            <v>0</v>
          </cell>
          <cell r="ES346" t="str">
            <v/>
          </cell>
          <cell r="ET346">
            <v>0</v>
          </cell>
          <cell r="EU346">
            <v>77</v>
          </cell>
          <cell r="EV346">
            <v>82</v>
          </cell>
          <cell r="EW346">
            <v>0</v>
          </cell>
          <cell r="EX346">
            <v>0</v>
          </cell>
          <cell r="EY346" t="str">
            <v/>
          </cell>
          <cell r="EZ346">
            <v>0</v>
          </cell>
          <cell r="FA346">
            <v>67.25</v>
          </cell>
          <cell r="FB346">
            <v>72</v>
          </cell>
          <cell r="FC346">
            <v>0</v>
          </cell>
          <cell r="FD346">
            <v>0</v>
          </cell>
          <cell r="FE346" t="str">
            <v/>
          </cell>
          <cell r="FF346">
            <v>0</v>
          </cell>
          <cell r="FG346">
            <v>67.25</v>
          </cell>
          <cell r="FH346">
            <v>72</v>
          </cell>
          <cell r="FI346">
            <v>0</v>
          </cell>
          <cell r="FJ346">
            <v>0</v>
          </cell>
          <cell r="FK346" t="str">
            <v/>
          </cell>
          <cell r="FL346">
            <v>0</v>
          </cell>
          <cell r="FM346">
            <v>67.25</v>
          </cell>
          <cell r="FN346">
            <v>72</v>
          </cell>
          <cell r="FO346">
            <v>0</v>
          </cell>
          <cell r="FP346">
            <v>0</v>
          </cell>
          <cell r="FQ346" t="str">
            <v/>
          </cell>
          <cell r="FR346">
            <v>0</v>
          </cell>
          <cell r="FS346">
            <v>67.25</v>
          </cell>
          <cell r="FT346">
            <v>72</v>
          </cell>
          <cell r="FU346">
            <v>0</v>
          </cell>
          <cell r="FV346">
            <v>0</v>
          </cell>
          <cell r="FW346" t="str">
            <v/>
          </cell>
          <cell r="FX346">
            <v>0</v>
          </cell>
          <cell r="FY346">
            <v>67.25</v>
          </cell>
          <cell r="FZ346">
            <v>72</v>
          </cell>
          <cell r="GA346">
            <v>0</v>
          </cell>
          <cell r="GB346">
            <v>0</v>
          </cell>
          <cell r="GC346" t="str">
            <v/>
          </cell>
          <cell r="GD346">
            <v>0</v>
          </cell>
          <cell r="GE346">
            <v>67.25</v>
          </cell>
          <cell r="GF346">
            <v>72</v>
          </cell>
          <cell r="GG346">
            <v>0</v>
          </cell>
          <cell r="GH346">
            <v>0</v>
          </cell>
          <cell r="GI346" t="str">
            <v/>
          </cell>
          <cell r="GJ346">
            <v>0</v>
          </cell>
          <cell r="GK346">
            <v>67.25</v>
          </cell>
          <cell r="GL346">
            <v>72</v>
          </cell>
          <cell r="GM346">
            <v>0</v>
          </cell>
          <cell r="GN346">
            <v>0</v>
          </cell>
          <cell r="GO346" t="str">
            <v/>
          </cell>
          <cell r="GP346">
            <v>0</v>
          </cell>
          <cell r="GQ346">
            <v>67.25</v>
          </cell>
          <cell r="GR346">
            <v>72</v>
          </cell>
          <cell r="GS346">
            <v>0</v>
          </cell>
          <cell r="GT346">
            <v>0</v>
          </cell>
          <cell r="GU346" t="str">
            <v/>
          </cell>
          <cell r="GV346">
            <v>0</v>
          </cell>
          <cell r="GW346">
            <v>71.5</v>
          </cell>
          <cell r="GX346">
            <v>71</v>
          </cell>
          <cell r="GY346">
            <v>0</v>
          </cell>
          <cell r="GZ346">
            <v>0</v>
          </cell>
          <cell r="HA346" t="str">
            <v/>
          </cell>
          <cell r="HB346">
            <v>0</v>
          </cell>
          <cell r="HC346">
            <v>78</v>
          </cell>
          <cell r="HD346">
            <v>72</v>
          </cell>
          <cell r="HG346" t="str">
            <v/>
          </cell>
          <cell r="HH346">
            <v>0</v>
          </cell>
          <cell r="HM346" t="str">
            <v/>
          </cell>
          <cell r="HN346" t="str">
            <v/>
          </cell>
          <cell r="HS346">
            <v>0</v>
          </cell>
          <cell r="HT346" t="str">
            <v>PKN</v>
          </cell>
          <cell r="HU346">
            <v>0</v>
          </cell>
          <cell r="HV346" t="str">
            <v>IND</v>
          </cell>
          <cell r="HW346">
            <v>0</v>
          </cell>
          <cell r="HX346" t="str">
            <v>MAT-W</v>
          </cell>
          <cell r="HY346">
            <v>0</v>
          </cell>
          <cell r="HZ346" t="str">
            <v>SEJ-W</v>
          </cell>
          <cell r="IA346">
            <v>0</v>
          </cell>
          <cell r="IB346" t="str">
            <v>IGR-W</v>
          </cell>
          <cell r="IC346">
            <v>0</v>
          </cell>
          <cell r="ID346" t="str">
            <v>SBO</v>
          </cell>
          <cell r="IE346">
            <v>0</v>
          </cell>
          <cell r="IF346" t="str">
            <v>PJO</v>
          </cell>
          <cell r="IG346">
            <v>0</v>
          </cell>
          <cell r="IH346" t="str">
            <v>PRA</v>
          </cell>
          <cell r="II346">
            <v>0</v>
          </cell>
          <cell r="IJ346" t="str">
            <v>JAW</v>
          </cell>
          <cell r="IK346">
            <v>0</v>
          </cell>
          <cell r="IL346" t="str">
            <v>ARB</v>
          </cell>
          <cell r="IM346">
            <v>0</v>
          </cell>
          <cell r="IN346" t="str">
            <v>PKM</v>
          </cell>
          <cell r="IO346">
            <v>0</v>
          </cell>
          <cell r="IP346" t="str">
            <v>GEO-P</v>
          </cell>
          <cell r="IQ346">
            <v>0</v>
          </cell>
          <cell r="IR346" t="str">
            <v>SEJ-P</v>
          </cell>
          <cell r="IS346">
            <v>0</v>
          </cell>
          <cell r="IT346" t="str">
            <v>SOS-P</v>
          </cell>
          <cell r="IU346">
            <v>0</v>
          </cell>
          <cell r="IV346" t="str">
            <v>EKO-P</v>
          </cell>
          <cell r="IW346">
            <v>0</v>
          </cell>
          <cell r="IX346" t="str">
            <v>IGR-L</v>
          </cell>
          <cell r="IY346">
            <v>0</v>
          </cell>
          <cell r="IZ346" t="str">
            <v/>
          </cell>
          <cell r="JA346">
            <v>0</v>
          </cell>
        </row>
        <row r="347">
          <cell r="Q347" t="str">
            <v/>
          </cell>
          <cell r="AB347" t="str">
            <v/>
          </cell>
          <cell r="AC347">
            <v>25</v>
          </cell>
          <cell r="AI347" t="str">
            <v/>
          </cell>
          <cell r="AJ347">
            <v>0</v>
          </cell>
          <cell r="AK347">
            <v>77.75</v>
          </cell>
          <cell r="AL347">
            <v>83</v>
          </cell>
          <cell r="AM347">
            <v>0</v>
          </cell>
          <cell r="AN347">
            <v>0</v>
          </cell>
          <cell r="AO347" t="str">
            <v/>
          </cell>
          <cell r="AP347">
            <v>0</v>
          </cell>
          <cell r="AQ347">
            <v>76.75</v>
          </cell>
          <cell r="AR347">
            <v>78</v>
          </cell>
          <cell r="AS347">
            <v>0</v>
          </cell>
          <cell r="AT347">
            <v>0</v>
          </cell>
          <cell r="AU347" t="str">
            <v/>
          </cell>
          <cell r="AV347">
            <v>0</v>
          </cell>
          <cell r="AW347">
            <v>78.25</v>
          </cell>
          <cell r="AX347">
            <v>80</v>
          </cell>
          <cell r="AY347">
            <v>0</v>
          </cell>
          <cell r="AZ347">
            <v>0</v>
          </cell>
          <cell r="BA347" t="str">
            <v/>
          </cell>
          <cell r="BB347">
            <v>0</v>
          </cell>
          <cell r="BC347">
            <v>79.25</v>
          </cell>
          <cell r="BD347">
            <v>74</v>
          </cell>
          <cell r="BE347">
            <v>0</v>
          </cell>
          <cell r="BF347">
            <v>0</v>
          </cell>
          <cell r="BG347" t="str">
            <v/>
          </cell>
          <cell r="BH347">
            <v>0</v>
          </cell>
          <cell r="BI347">
            <v>75.25</v>
          </cell>
          <cell r="BJ347">
            <v>74</v>
          </cell>
          <cell r="BK347">
            <v>0</v>
          </cell>
          <cell r="BL347">
            <v>0</v>
          </cell>
          <cell r="BM347" t="str">
            <v/>
          </cell>
          <cell r="BN347">
            <v>0</v>
          </cell>
          <cell r="BO347">
            <v>76.25</v>
          </cell>
          <cell r="BP347">
            <v>79</v>
          </cell>
          <cell r="BQ347">
            <v>0</v>
          </cell>
          <cell r="BR347">
            <v>0</v>
          </cell>
          <cell r="BS347" t="str">
            <v/>
          </cell>
          <cell r="BT347">
            <v>0</v>
          </cell>
          <cell r="BU347">
            <v>74.75</v>
          </cell>
          <cell r="BV347">
            <v>86</v>
          </cell>
          <cell r="BW347">
            <v>0</v>
          </cell>
          <cell r="BX347">
            <v>0</v>
          </cell>
          <cell r="BY347" t="str">
            <v/>
          </cell>
          <cell r="BZ347">
            <v>0</v>
          </cell>
          <cell r="CA347">
            <v>72</v>
          </cell>
          <cell r="CB347">
            <v>76</v>
          </cell>
          <cell r="CC347">
            <v>0</v>
          </cell>
          <cell r="CD347">
            <v>0</v>
          </cell>
          <cell r="CE347" t="str">
            <v/>
          </cell>
          <cell r="CF347">
            <v>0</v>
          </cell>
          <cell r="CG347">
            <v>75.5</v>
          </cell>
          <cell r="CH347">
            <v>78</v>
          </cell>
          <cell r="CI347">
            <v>0</v>
          </cell>
          <cell r="CJ347">
            <v>0</v>
          </cell>
          <cell r="CK347" t="str">
            <v/>
          </cell>
          <cell r="CL347">
            <v>0</v>
          </cell>
          <cell r="CM347">
            <v>74.5</v>
          </cell>
          <cell r="CN347">
            <v>75</v>
          </cell>
          <cell r="CO347">
            <v>0</v>
          </cell>
          <cell r="CP347">
            <v>0</v>
          </cell>
          <cell r="CQ347" t="str">
            <v/>
          </cell>
          <cell r="CR347">
            <v>0</v>
          </cell>
          <cell r="CS347">
            <v>69.5</v>
          </cell>
          <cell r="CT347">
            <v>80</v>
          </cell>
          <cell r="CU347">
            <v>0</v>
          </cell>
          <cell r="CV347">
            <v>0</v>
          </cell>
          <cell r="CW347" t="str">
            <v/>
          </cell>
          <cell r="CX347">
            <v>0</v>
          </cell>
          <cell r="CY347">
            <v>69.5</v>
          </cell>
          <cell r="CZ347">
            <v>82</v>
          </cell>
          <cell r="DA347">
            <v>0</v>
          </cell>
          <cell r="DB347">
            <v>0</v>
          </cell>
          <cell r="DC347" t="str">
            <v/>
          </cell>
          <cell r="DD347">
            <v>0</v>
          </cell>
          <cell r="DE347">
            <v>71.25</v>
          </cell>
          <cell r="DF347">
            <v>82</v>
          </cell>
          <cell r="DG347">
            <v>0</v>
          </cell>
          <cell r="DH347">
            <v>0</v>
          </cell>
          <cell r="DI347" t="str">
            <v/>
          </cell>
          <cell r="DJ347">
            <v>0</v>
          </cell>
          <cell r="DK347">
            <v>0</v>
          </cell>
          <cell r="DL347">
            <v>76</v>
          </cell>
          <cell r="DM347">
            <v>0</v>
          </cell>
          <cell r="DN347">
            <v>0</v>
          </cell>
          <cell r="DO347" t="str">
            <v/>
          </cell>
          <cell r="DP347">
            <v>0</v>
          </cell>
          <cell r="DQ347">
            <v>79.5</v>
          </cell>
          <cell r="DR347">
            <v>74</v>
          </cell>
          <cell r="DS347">
            <v>0</v>
          </cell>
          <cell r="DT347">
            <v>0</v>
          </cell>
          <cell r="DU347" t="str">
            <v/>
          </cell>
          <cell r="DV347">
            <v>0</v>
          </cell>
          <cell r="DW347">
            <v>82.25</v>
          </cell>
          <cell r="DX347">
            <v>77</v>
          </cell>
          <cell r="DY347">
            <v>0</v>
          </cell>
          <cell r="DZ347">
            <v>0</v>
          </cell>
          <cell r="EA347" t="str">
            <v/>
          </cell>
          <cell r="EB347">
            <v>0</v>
          </cell>
          <cell r="EC347">
            <v>74.5</v>
          </cell>
          <cell r="ED347">
            <v>85</v>
          </cell>
          <cell r="EE347">
            <v>0</v>
          </cell>
          <cell r="EF347">
            <v>0</v>
          </cell>
          <cell r="EG347" t="str">
            <v/>
          </cell>
          <cell r="EH347">
            <v>0</v>
          </cell>
          <cell r="EI347">
            <v>75.75</v>
          </cell>
          <cell r="EJ347">
            <v>85</v>
          </cell>
          <cell r="EK347">
            <v>0</v>
          </cell>
          <cell r="EL347">
            <v>0</v>
          </cell>
          <cell r="EM347" t="str">
            <v/>
          </cell>
          <cell r="EN347">
            <v>0</v>
          </cell>
          <cell r="EO347">
            <v>75.75</v>
          </cell>
          <cell r="EP347">
            <v>85</v>
          </cell>
          <cell r="EQ347">
            <v>0</v>
          </cell>
          <cell r="ER347">
            <v>0</v>
          </cell>
          <cell r="ES347" t="str">
            <v/>
          </cell>
          <cell r="ET347">
            <v>0</v>
          </cell>
          <cell r="EU347">
            <v>75.75</v>
          </cell>
          <cell r="EV347">
            <v>85</v>
          </cell>
          <cell r="EW347">
            <v>0</v>
          </cell>
          <cell r="EX347">
            <v>0</v>
          </cell>
          <cell r="EY347" t="str">
            <v/>
          </cell>
          <cell r="EZ347">
            <v>0</v>
          </cell>
          <cell r="FA347">
            <v>73.25</v>
          </cell>
          <cell r="FB347">
            <v>74</v>
          </cell>
          <cell r="FC347">
            <v>0</v>
          </cell>
          <cell r="FD347">
            <v>0</v>
          </cell>
          <cell r="FE347" t="str">
            <v/>
          </cell>
          <cell r="FF347">
            <v>0</v>
          </cell>
          <cell r="FG347">
            <v>73.25</v>
          </cell>
          <cell r="FH347">
            <v>74</v>
          </cell>
          <cell r="FI347">
            <v>0</v>
          </cell>
          <cell r="FJ347">
            <v>0</v>
          </cell>
          <cell r="FK347" t="str">
            <v/>
          </cell>
          <cell r="FL347">
            <v>0</v>
          </cell>
          <cell r="FM347">
            <v>73.25</v>
          </cell>
          <cell r="FN347">
            <v>74</v>
          </cell>
          <cell r="FO347">
            <v>0</v>
          </cell>
          <cell r="FP347">
            <v>0</v>
          </cell>
          <cell r="FQ347" t="str">
            <v/>
          </cell>
          <cell r="FR347">
            <v>0</v>
          </cell>
          <cell r="FS347">
            <v>73.25</v>
          </cell>
          <cell r="FT347">
            <v>74</v>
          </cell>
          <cell r="FU347">
            <v>0</v>
          </cell>
          <cell r="FV347">
            <v>0</v>
          </cell>
          <cell r="FW347" t="str">
            <v/>
          </cell>
          <cell r="FX347">
            <v>0</v>
          </cell>
          <cell r="FY347">
            <v>73.25</v>
          </cell>
          <cell r="FZ347">
            <v>74</v>
          </cell>
          <cell r="GA347">
            <v>0</v>
          </cell>
          <cell r="GB347">
            <v>0</v>
          </cell>
          <cell r="GC347" t="str">
            <v/>
          </cell>
          <cell r="GD347">
            <v>0</v>
          </cell>
          <cell r="GE347">
            <v>73.25</v>
          </cell>
          <cell r="GF347">
            <v>74</v>
          </cell>
          <cell r="GG347">
            <v>0</v>
          </cell>
          <cell r="GH347">
            <v>0</v>
          </cell>
          <cell r="GI347" t="str">
            <v/>
          </cell>
          <cell r="GJ347">
            <v>0</v>
          </cell>
          <cell r="GK347">
            <v>73.25</v>
          </cell>
          <cell r="GL347">
            <v>74</v>
          </cell>
          <cell r="GM347">
            <v>0</v>
          </cell>
          <cell r="GN347">
            <v>0</v>
          </cell>
          <cell r="GO347" t="str">
            <v/>
          </cell>
          <cell r="GP347">
            <v>0</v>
          </cell>
          <cell r="GQ347">
            <v>73.25</v>
          </cell>
          <cell r="GR347">
            <v>74</v>
          </cell>
          <cell r="GS347">
            <v>0</v>
          </cell>
          <cell r="GT347">
            <v>0</v>
          </cell>
          <cell r="GU347" t="str">
            <v/>
          </cell>
          <cell r="GV347">
            <v>0</v>
          </cell>
          <cell r="GW347">
            <v>71.75</v>
          </cell>
          <cell r="GX347">
            <v>76</v>
          </cell>
          <cell r="GY347">
            <v>0</v>
          </cell>
          <cell r="GZ347">
            <v>0</v>
          </cell>
          <cell r="HA347" t="str">
            <v/>
          </cell>
          <cell r="HB347">
            <v>0</v>
          </cell>
          <cell r="HC347">
            <v>81</v>
          </cell>
          <cell r="HD347">
            <v>74</v>
          </cell>
          <cell r="HG347" t="str">
            <v/>
          </cell>
          <cell r="HH347">
            <v>0</v>
          </cell>
          <cell r="HM347" t="str">
            <v/>
          </cell>
          <cell r="HN347" t="str">
            <v/>
          </cell>
          <cell r="HS347">
            <v>0</v>
          </cell>
          <cell r="HT347" t="str">
            <v>PKN</v>
          </cell>
          <cell r="HU347">
            <v>0</v>
          </cell>
          <cell r="HV347" t="str">
            <v>IND</v>
          </cell>
          <cell r="HW347">
            <v>0</v>
          </cell>
          <cell r="HX347" t="str">
            <v>MAT-W</v>
          </cell>
          <cell r="HY347">
            <v>0</v>
          </cell>
          <cell r="HZ347" t="str">
            <v>SEJ-W</v>
          </cell>
          <cell r="IA347">
            <v>0</v>
          </cell>
          <cell r="IB347" t="str">
            <v>IGR-W</v>
          </cell>
          <cell r="IC347">
            <v>0</v>
          </cell>
          <cell r="ID347" t="str">
            <v>SBO</v>
          </cell>
          <cell r="IE347">
            <v>0</v>
          </cell>
          <cell r="IF347" t="str">
            <v>PJO</v>
          </cell>
          <cell r="IG347">
            <v>0</v>
          </cell>
          <cell r="IH347" t="str">
            <v>PRA</v>
          </cell>
          <cell r="II347">
            <v>0</v>
          </cell>
          <cell r="IJ347" t="str">
            <v>JAW</v>
          </cell>
          <cell r="IK347">
            <v>0</v>
          </cell>
          <cell r="IL347" t="str">
            <v>ARB</v>
          </cell>
          <cell r="IM347">
            <v>0</v>
          </cell>
          <cell r="IN347" t="str">
            <v>PKM</v>
          </cell>
          <cell r="IO347">
            <v>0</v>
          </cell>
          <cell r="IP347" t="str">
            <v>GEO-P</v>
          </cell>
          <cell r="IQ347">
            <v>0</v>
          </cell>
          <cell r="IR347" t="str">
            <v>SEJ-P</v>
          </cell>
          <cell r="IS347">
            <v>0</v>
          </cell>
          <cell r="IT347" t="str">
            <v>SOS-P</v>
          </cell>
          <cell r="IU347">
            <v>0</v>
          </cell>
          <cell r="IV347" t="str">
            <v>EKO-P</v>
          </cell>
          <cell r="IW347">
            <v>0</v>
          </cell>
          <cell r="IX347" t="str">
            <v>IGR-L</v>
          </cell>
          <cell r="IY347">
            <v>0</v>
          </cell>
          <cell r="IZ347" t="str">
            <v/>
          </cell>
          <cell r="JA347">
            <v>0</v>
          </cell>
        </row>
        <row r="348">
          <cell r="Q348" t="str">
            <v/>
          </cell>
          <cell r="AB348" t="str">
            <v/>
          </cell>
          <cell r="AC348">
            <v>26</v>
          </cell>
          <cell r="AI348" t="str">
            <v/>
          </cell>
          <cell r="AJ348">
            <v>0</v>
          </cell>
          <cell r="AK348">
            <v>83</v>
          </cell>
          <cell r="AL348">
            <v>82</v>
          </cell>
          <cell r="AM348">
            <v>0</v>
          </cell>
          <cell r="AN348">
            <v>0</v>
          </cell>
          <cell r="AO348" t="str">
            <v/>
          </cell>
          <cell r="AP348">
            <v>0</v>
          </cell>
          <cell r="AQ348">
            <v>83</v>
          </cell>
          <cell r="AR348">
            <v>84</v>
          </cell>
          <cell r="AS348">
            <v>0</v>
          </cell>
          <cell r="AT348">
            <v>0</v>
          </cell>
          <cell r="AU348" t="str">
            <v/>
          </cell>
          <cell r="AV348">
            <v>0</v>
          </cell>
          <cell r="AW348">
            <v>78</v>
          </cell>
          <cell r="AX348">
            <v>84</v>
          </cell>
          <cell r="AY348">
            <v>0</v>
          </cell>
          <cell r="AZ348">
            <v>0</v>
          </cell>
          <cell r="BA348" t="str">
            <v/>
          </cell>
          <cell r="BB348">
            <v>0</v>
          </cell>
          <cell r="BC348" t="str">
            <v>PDH</v>
          </cell>
          <cell r="BD348">
            <v>83</v>
          </cell>
          <cell r="BE348">
            <v>0</v>
          </cell>
          <cell r="BF348">
            <v>0</v>
          </cell>
          <cell r="BG348" t="str">
            <v/>
          </cell>
          <cell r="BH348">
            <v>0</v>
          </cell>
          <cell r="BI348">
            <v>76</v>
          </cell>
          <cell r="BJ348">
            <v>79</v>
          </cell>
          <cell r="BK348">
            <v>0</v>
          </cell>
          <cell r="BL348">
            <v>0</v>
          </cell>
          <cell r="BM348" t="str">
            <v/>
          </cell>
          <cell r="BN348">
            <v>0</v>
          </cell>
          <cell r="BO348">
            <v>75</v>
          </cell>
          <cell r="BP348">
            <v>78</v>
          </cell>
          <cell r="BQ348">
            <v>0</v>
          </cell>
          <cell r="BR348">
            <v>0</v>
          </cell>
          <cell r="BS348" t="str">
            <v/>
          </cell>
          <cell r="BT348">
            <v>0</v>
          </cell>
          <cell r="BU348">
            <v>76</v>
          </cell>
          <cell r="BV348">
            <v>86</v>
          </cell>
          <cell r="BW348">
            <v>0</v>
          </cell>
          <cell r="BX348">
            <v>0</v>
          </cell>
          <cell r="BY348" t="str">
            <v/>
          </cell>
          <cell r="BZ348">
            <v>0</v>
          </cell>
          <cell r="CA348">
            <v>78</v>
          </cell>
          <cell r="CB348">
            <v>81</v>
          </cell>
          <cell r="CC348">
            <v>0</v>
          </cell>
          <cell r="CD348">
            <v>0</v>
          </cell>
          <cell r="CE348" t="str">
            <v/>
          </cell>
          <cell r="CF348">
            <v>0</v>
          </cell>
          <cell r="CG348">
            <v>81</v>
          </cell>
          <cell r="CH348">
            <v>78</v>
          </cell>
          <cell r="CI348">
            <v>0</v>
          </cell>
          <cell r="CJ348">
            <v>0</v>
          </cell>
          <cell r="CK348" t="str">
            <v/>
          </cell>
          <cell r="CL348">
            <v>0</v>
          </cell>
          <cell r="CM348">
            <v>80</v>
          </cell>
          <cell r="CN348">
            <v>75</v>
          </cell>
          <cell r="CO348">
            <v>0</v>
          </cell>
          <cell r="CP348">
            <v>0</v>
          </cell>
          <cell r="CQ348" t="str">
            <v/>
          </cell>
          <cell r="CR348">
            <v>0</v>
          </cell>
          <cell r="CS348">
            <v>82</v>
          </cell>
          <cell r="CT348">
            <v>84</v>
          </cell>
          <cell r="CU348">
            <v>0</v>
          </cell>
          <cell r="CV348">
            <v>0</v>
          </cell>
          <cell r="CW348" t="str">
            <v/>
          </cell>
          <cell r="CX348">
            <v>0</v>
          </cell>
          <cell r="CY348">
            <v>82</v>
          </cell>
          <cell r="CZ348">
            <v>78</v>
          </cell>
          <cell r="DA348">
            <v>0</v>
          </cell>
          <cell r="DB348">
            <v>0</v>
          </cell>
          <cell r="DC348" t="str">
            <v/>
          </cell>
          <cell r="DD348">
            <v>0</v>
          </cell>
          <cell r="DE348" t="str">
            <v>PDH</v>
          </cell>
          <cell r="DF348">
            <v>82</v>
          </cell>
          <cell r="DG348">
            <v>0</v>
          </cell>
          <cell r="DH348">
            <v>0</v>
          </cell>
          <cell r="DI348" t="str">
            <v/>
          </cell>
          <cell r="DJ348">
            <v>0</v>
          </cell>
          <cell r="DK348">
            <v>78</v>
          </cell>
          <cell r="DL348">
            <v>84</v>
          </cell>
          <cell r="DM348">
            <v>0</v>
          </cell>
          <cell r="DN348">
            <v>0</v>
          </cell>
          <cell r="DO348" t="str">
            <v/>
          </cell>
          <cell r="DP348">
            <v>0</v>
          </cell>
          <cell r="DQ348">
            <v>81</v>
          </cell>
          <cell r="DR348">
            <v>86</v>
          </cell>
          <cell r="DS348">
            <v>0</v>
          </cell>
          <cell r="DT348">
            <v>0</v>
          </cell>
          <cell r="DU348" t="str">
            <v/>
          </cell>
          <cell r="DV348">
            <v>0</v>
          </cell>
          <cell r="DW348" t="str">
            <v>PDH</v>
          </cell>
          <cell r="DX348">
            <v>80</v>
          </cell>
          <cell r="DY348">
            <v>0</v>
          </cell>
          <cell r="DZ348">
            <v>0</v>
          </cell>
          <cell r="EA348" t="str">
            <v/>
          </cell>
          <cell r="EB348">
            <v>0</v>
          </cell>
          <cell r="EC348">
            <v>77</v>
          </cell>
          <cell r="ED348">
            <v>85</v>
          </cell>
          <cell r="EE348">
            <v>0</v>
          </cell>
          <cell r="EF348">
            <v>0</v>
          </cell>
          <cell r="EG348" t="str">
            <v/>
          </cell>
          <cell r="EH348">
            <v>0</v>
          </cell>
          <cell r="EI348" t="str">
            <v>PDH</v>
          </cell>
          <cell r="EJ348">
            <v>88</v>
          </cell>
          <cell r="EK348">
            <v>0</v>
          </cell>
          <cell r="EL348">
            <v>0</v>
          </cell>
          <cell r="EM348" t="str">
            <v/>
          </cell>
          <cell r="EN348">
            <v>0</v>
          </cell>
          <cell r="EO348" t="str">
            <v>PDH</v>
          </cell>
          <cell r="EP348">
            <v>88</v>
          </cell>
          <cell r="EQ348">
            <v>0</v>
          </cell>
          <cell r="ER348">
            <v>0</v>
          </cell>
          <cell r="ES348" t="str">
            <v/>
          </cell>
          <cell r="ET348">
            <v>0</v>
          </cell>
          <cell r="EU348" t="str">
            <v>PDH</v>
          </cell>
          <cell r="EV348">
            <v>88</v>
          </cell>
          <cell r="EW348">
            <v>0</v>
          </cell>
          <cell r="EX348">
            <v>0</v>
          </cell>
          <cell r="EY348" t="str">
            <v/>
          </cell>
          <cell r="EZ348">
            <v>0</v>
          </cell>
          <cell r="FA348">
            <v>82</v>
          </cell>
          <cell r="FB348">
            <v>76</v>
          </cell>
          <cell r="FC348">
            <v>0</v>
          </cell>
          <cell r="FD348">
            <v>0</v>
          </cell>
          <cell r="FE348" t="str">
            <v/>
          </cell>
          <cell r="FF348">
            <v>0</v>
          </cell>
          <cell r="FG348">
            <v>82</v>
          </cell>
          <cell r="FH348">
            <v>76</v>
          </cell>
          <cell r="FI348">
            <v>0</v>
          </cell>
          <cell r="FJ348">
            <v>0</v>
          </cell>
          <cell r="FK348" t="str">
            <v/>
          </cell>
          <cell r="FL348">
            <v>0</v>
          </cell>
          <cell r="FM348">
            <v>82</v>
          </cell>
          <cell r="FN348">
            <v>76</v>
          </cell>
          <cell r="FO348">
            <v>0</v>
          </cell>
          <cell r="FP348">
            <v>0</v>
          </cell>
          <cell r="FQ348" t="str">
            <v/>
          </cell>
          <cell r="FR348">
            <v>0</v>
          </cell>
          <cell r="FS348">
            <v>82</v>
          </cell>
          <cell r="FT348">
            <v>76</v>
          </cell>
          <cell r="FU348">
            <v>0</v>
          </cell>
          <cell r="FV348">
            <v>0</v>
          </cell>
          <cell r="FW348" t="str">
            <v/>
          </cell>
          <cell r="FX348">
            <v>0</v>
          </cell>
          <cell r="FY348">
            <v>82</v>
          </cell>
          <cell r="FZ348">
            <v>76</v>
          </cell>
          <cell r="GA348">
            <v>0</v>
          </cell>
          <cell r="GB348">
            <v>0</v>
          </cell>
          <cell r="GC348" t="str">
            <v/>
          </cell>
          <cell r="GD348">
            <v>0</v>
          </cell>
          <cell r="GE348">
            <v>82</v>
          </cell>
          <cell r="GF348">
            <v>76</v>
          </cell>
          <cell r="GG348">
            <v>0</v>
          </cell>
          <cell r="GH348">
            <v>0</v>
          </cell>
          <cell r="GI348" t="str">
            <v/>
          </cell>
          <cell r="GJ348">
            <v>0</v>
          </cell>
          <cell r="GK348">
            <v>82</v>
          </cell>
          <cell r="GL348">
            <v>76</v>
          </cell>
          <cell r="GM348">
            <v>0</v>
          </cell>
          <cell r="GN348">
            <v>0</v>
          </cell>
          <cell r="GO348" t="str">
            <v/>
          </cell>
          <cell r="GP348">
            <v>0</v>
          </cell>
          <cell r="GQ348">
            <v>82</v>
          </cell>
          <cell r="GR348">
            <v>76</v>
          </cell>
          <cell r="GS348">
            <v>0</v>
          </cell>
          <cell r="GT348">
            <v>0</v>
          </cell>
          <cell r="GU348" t="str">
            <v/>
          </cell>
          <cell r="GV348">
            <v>0</v>
          </cell>
          <cell r="GW348">
            <v>80</v>
          </cell>
          <cell r="GX348">
            <v>75</v>
          </cell>
          <cell r="GY348">
            <v>0</v>
          </cell>
          <cell r="GZ348">
            <v>0</v>
          </cell>
          <cell r="HA348" t="str">
            <v/>
          </cell>
          <cell r="HB348">
            <v>0</v>
          </cell>
          <cell r="HC348" t="str">
            <v>PDH</v>
          </cell>
          <cell r="HD348">
            <v>76</v>
          </cell>
          <cell r="HG348" t="str">
            <v/>
          </cell>
          <cell r="HH348">
            <v>0</v>
          </cell>
          <cell r="HM348" t="str">
            <v/>
          </cell>
          <cell r="HN348" t="str">
            <v/>
          </cell>
          <cell r="HS348">
            <v>0</v>
          </cell>
          <cell r="HT348" t="str">
            <v>PKN</v>
          </cell>
          <cell r="HU348">
            <v>0</v>
          </cell>
          <cell r="HV348" t="str">
            <v>IND</v>
          </cell>
          <cell r="HW348">
            <v>0</v>
          </cell>
          <cell r="HX348" t="str">
            <v>MAT-W</v>
          </cell>
          <cell r="HY348">
            <v>0</v>
          </cell>
          <cell r="HZ348" t="str">
            <v>SEJ-W</v>
          </cell>
          <cell r="IA348">
            <v>0</v>
          </cell>
          <cell r="IB348" t="str">
            <v>IGR-W</v>
          </cell>
          <cell r="IC348">
            <v>0</v>
          </cell>
          <cell r="ID348" t="str">
            <v>SBO</v>
          </cell>
          <cell r="IE348">
            <v>0</v>
          </cell>
          <cell r="IF348" t="str">
            <v>PJO</v>
          </cell>
          <cell r="IG348">
            <v>0</v>
          </cell>
          <cell r="IH348" t="str">
            <v>PRA</v>
          </cell>
          <cell r="II348">
            <v>0</v>
          </cell>
          <cell r="IJ348" t="str">
            <v>JAW</v>
          </cell>
          <cell r="IK348">
            <v>0</v>
          </cell>
          <cell r="IL348" t="str">
            <v>ARB</v>
          </cell>
          <cell r="IM348">
            <v>0</v>
          </cell>
          <cell r="IN348" t="str">
            <v>PKM</v>
          </cell>
          <cell r="IO348">
            <v>0</v>
          </cell>
          <cell r="IP348" t="str">
            <v>GEO-P</v>
          </cell>
          <cell r="IQ348">
            <v>0</v>
          </cell>
          <cell r="IR348" t="str">
            <v>SEJ-P</v>
          </cell>
          <cell r="IS348">
            <v>0</v>
          </cell>
          <cell r="IT348" t="str">
            <v>SOS-P</v>
          </cell>
          <cell r="IU348">
            <v>0</v>
          </cell>
          <cell r="IV348" t="str">
            <v>EKO-P</v>
          </cell>
          <cell r="IW348">
            <v>0</v>
          </cell>
          <cell r="IX348" t="str">
            <v>IGR-L</v>
          </cell>
          <cell r="IY348">
            <v>0</v>
          </cell>
          <cell r="IZ348" t="str">
            <v/>
          </cell>
          <cell r="JA348">
            <v>0</v>
          </cell>
        </row>
        <row r="349">
          <cell r="Q349" t="str">
            <v/>
          </cell>
          <cell r="AB349" t="str">
            <v/>
          </cell>
          <cell r="AC349">
            <v>27</v>
          </cell>
          <cell r="AI349" t="str">
            <v/>
          </cell>
          <cell r="AJ349">
            <v>0</v>
          </cell>
          <cell r="AK349">
            <v>82.25</v>
          </cell>
          <cell r="AL349">
            <v>83</v>
          </cell>
          <cell r="AM349">
            <v>0</v>
          </cell>
          <cell r="AN349">
            <v>0</v>
          </cell>
          <cell r="AO349" t="str">
            <v/>
          </cell>
          <cell r="AP349">
            <v>0</v>
          </cell>
          <cell r="AQ349">
            <v>79.75</v>
          </cell>
          <cell r="AR349">
            <v>77</v>
          </cell>
          <cell r="AS349">
            <v>0</v>
          </cell>
          <cell r="AT349">
            <v>0</v>
          </cell>
          <cell r="AU349" t="str">
            <v/>
          </cell>
          <cell r="AV349">
            <v>0</v>
          </cell>
          <cell r="AW349">
            <v>70</v>
          </cell>
          <cell r="AX349">
            <v>79</v>
          </cell>
          <cell r="AY349">
            <v>0</v>
          </cell>
          <cell r="AZ349">
            <v>0</v>
          </cell>
          <cell r="BA349" t="str">
            <v/>
          </cell>
          <cell r="BB349">
            <v>0</v>
          </cell>
          <cell r="BC349">
            <v>72</v>
          </cell>
          <cell r="BD349">
            <v>79</v>
          </cell>
          <cell r="BE349">
            <v>0</v>
          </cell>
          <cell r="BF349">
            <v>0</v>
          </cell>
          <cell r="BG349" t="str">
            <v/>
          </cell>
          <cell r="BH349">
            <v>0</v>
          </cell>
          <cell r="BI349">
            <v>77.25</v>
          </cell>
          <cell r="BJ349">
            <v>73</v>
          </cell>
          <cell r="BK349">
            <v>0</v>
          </cell>
          <cell r="BL349">
            <v>0</v>
          </cell>
          <cell r="BM349" t="str">
            <v/>
          </cell>
          <cell r="BN349">
            <v>0</v>
          </cell>
          <cell r="BO349">
            <v>77.25</v>
          </cell>
          <cell r="BP349">
            <v>71</v>
          </cell>
          <cell r="BQ349">
            <v>0</v>
          </cell>
          <cell r="BR349">
            <v>0</v>
          </cell>
          <cell r="BS349" t="str">
            <v/>
          </cell>
          <cell r="BT349">
            <v>0</v>
          </cell>
          <cell r="BU349">
            <v>77.75</v>
          </cell>
          <cell r="BV349">
            <v>85</v>
          </cell>
          <cell r="BW349">
            <v>0</v>
          </cell>
          <cell r="BX349">
            <v>0</v>
          </cell>
          <cell r="BY349" t="str">
            <v/>
          </cell>
          <cell r="BZ349">
            <v>0</v>
          </cell>
          <cell r="CA349">
            <v>68.5</v>
          </cell>
          <cell r="CB349">
            <v>72</v>
          </cell>
          <cell r="CC349">
            <v>0</v>
          </cell>
          <cell r="CD349">
            <v>0</v>
          </cell>
          <cell r="CE349" t="str">
            <v/>
          </cell>
          <cell r="CF349">
            <v>0</v>
          </cell>
          <cell r="CG349">
            <v>74.25</v>
          </cell>
          <cell r="CH349">
            <v>75</v>
          </cell>
          <cell r="CI349">
            <v>0</v>
          </cell>
          <cell r="CJ349">
            <v>0</v>
          </cell>
          <cell r="CK349" t="str">
            <v/>
          </cell>
          <cell r="CL349">
            <v>0</v>
          </cell>
          <cell r="CM349">
            <v>74.5</v>
          </cell>
          <cell r="CN349">
            <v>73</v>
          </cell>
          <cell r="CO349">
            <v>0</v>
          </cell>
          <cell r="CP349">
            <v>0</v>
          </cell>
          <cell r="CQ349" t="str">
            <v/>
          </cell>
          <cell r="CR349">
            <v>0</v>
          </cell>
          <cell r="CS349">
            <v>69.25</v>
          </cell>
          <cell r="CT349">
            <v>78</v>
          </cell>
          <cell r="CU349">
            <v>0</v>
          </cell>
          <cell r="CV349">
            <v>0</v>
          </cell>
          <cell r="CW349" t="str">
            <v/>
          </cell>
          <cell r="CX349">
            <v>0</v>
          </cell>
          <cell r="CY349">
            <v>71</v>
          </cell>
          <cell r="CZ349">
            <v>75</v>
          </cell>
          <cell r="DA349">
            <v>0</v>
          </cell>
          <cell r="DB349">
            <v>0</v>
          </cell>
          <cell r="DC349" t="str">
            <v/>
          </cell>
          <cell r="DD349">
            <v>0</v>
          </cell>
          <cell r="DE349">
            <v>67.25</v>
          </cell>
          <cell r="DF349">
            <v>80</v>
          </cell>
          <cell r="DG349">
            <v>0</v>
          </cell>
          <cell r="DH349">
            <v>0</v>
          </cell>
          <cell r="DI349" t="str">
            <v/>
          </cell>
          <cell r="DJ349">
            <v>0</v>
          </cell>
          <cell r="DK349">
            <v>0</v>
          </cell>
          <cell r="DL349">
            <v>76</v>
          </cell>
          <cell r="DM349">
            <v>0</v>
          </cell>
          <cell r="DN349">
            <v>0</v>
          </cell>
          <cell r="DO349" t="str">
            <v/>
          </cell>
          <cell r="DP349">
            <v>0</v>
          </cell>
          <cell r="DQ349">
            <v>82.5</v>
          </cell>
          <cell r="DR349">
            <v>78</v>
          </cell>
          <cell r="DS349">
            <v>0</v>
          </cell>
          <cell r="DT349">
            <v>0</v>
          </cell>
          <cell r="DU349" t="str">
            <v/>
          </cell>
          <cell r="DV349">
            <v>0</v>
          </cell>
          <cell r="DW349">
            <v>70.5</v>
          </cell>
          <cell r="DX349">
            <v>81</v>
          </cell>
          <cell r="DY349">
            <v>0</v>
          </cell>
          <cell r="DZ349">
            <v>0</v>
          </cell>
          <cell r="EA349" t="str">
            <v/>
          </cell>
          <cell r="EB349">
            <v>0</v>
          </cell>
          <cell r="EC349">
            <v>74.25</v>
          </cell>
          <cell r="ED349">
            <v>77</v>
          </cell>
          <cell r="EE349">
            <v>0</v>
          </cell>
          <cell r="EF349">
            <v>0</v>
          </cell>
          <cell r="EG349" t="str">
            <v/>
          </cell>
          <cell r="EH349">
            <v>0</v>
          </cell>
          <cell r="EI349">
            <v>75.5</v>
          </cell>
          <cell r="EJ349">
            <v>85</v>
          </cell>
          <cell r="EK349">
            <v>0</v>
          </cell>
          <cell r="EL349">
            <v>0</v>
          </cell>
          <cell r="EM349" t="str">
            <v/>
          </cell>
          <cell r="EN349">
            <v>0</v>
          </cell>
          <cell r="EO349">
            <v>75.5</v>
          </cell>
          <cell r="EP349">
            <v>85</v>
          </cell>
          <cell r="EQ349">
            <v>0</v>
          </cell>
          <cell r="ER349">
            <v>0</v>
          </cell>
          <cell r="ES349" t="str">
            <v/>
          </cell>
          <cell r="ET349">
            <v>0</v>
          </cell>
          <cell r="EU349">
            <v>75.5</v>
          </cell>
          <cell r="EV349">
            <v>85</v>
          </cell>
          <cell r="EW349">
            <v>0</v>
          </cell>
          <cell r="EX349">
            <v>0</v>
          </cell>
          <cell r="EY349" t="str">
            <v/>
          </cell>
          <cell r="EZ349">
            <v>0</v>
          </cell>
          <cell r="FA349">
            <v>74.25</v>
          </cell>
          <cell r="FB349">
            <v>73</v>
          </cell>
          <cell r="FC349">
            <v>0</v>
          </cell>
          <cell r="FD349">
            <v>0</v>
          </cell>
          <cell r="FE349" t="str">
            <v/>
          </cell>
          <cell r="FF349">
            <v>0</v>
          </cell>
          <cell r="FG349">
            <v>74.25</v>
          </cell>
          <cell r="FH349">
            <v>73</v>
          </cell>
          <cell r="FI349">
            <v>0</v>
          </cell>
          <cell r="FJ349">
            <v>0</v>
          </cell>
          <cell r="FK349" t="str">
            <v/>
          </cell>
          <cell r="FL349">
            <v>0</v>
          </cell>
          <cell r="FM349">
            <v>74.25</v>
          </cell>
          <cell r="FN349">
            <v>73</v>
          </cell>
          <cell r="FO349">
            <v>0</v>
          </cell>
          <cell r="FP349">
            <v>0</v>
          </cell>
          <cell r="FQ349" t="str">
            <v/>
          </cell>
          <cell r="FR349">
            <v>0</v>
          </cell>
          <cell r="FS349">
            <v>74.25</v>
          </cell>
          <cell r="FT349">
            <v>73</v>
          </cell>
          <cell r="FU349">
            <v>0</v>
          </cell>
          <cell r="FV349">
            <v>0</v>
          </cell>
          <cell r="FW349" t="str">
            <v/>
          </cell>
          <cell r="FX349">
            <v>0</v>
          </cell>
          <cell r="FY349">
            <v>74.25</v>
          </cell>
          <cell r="FZ349">
            <v>73</v>
          </cell>
          <cell r="GA349">
            <v>0</v>
          </cell>
          <cell r="GB349">
            <v>0</v>
          </cell>
          <cell r="GC349" t="str">
            <v/>
          </cell>
          <cell r="GD349">
            <v>0</v>
          </cell>
          <cell r="GE349">
            <v>74.25</v>
          </cell>
          <cell r="GF349">
            <v>73</v>
          </cell>
          <cell r="GG349">
            <v>0</v>
          </cell>
          <cell r="GH349">
            <v>0</v>
          </cell>
          <cell r="GI349" t="str">
            <v/>
          </cell>
          <cell r="GJ349">
            <v>0</v>
          </cell>
          <cell r="GK349">
            <v>74.25</v>
          </cell>
          <cell r="GL349">
            <v>73</v>
          </cell>
          <cell r="GM349">
            <v>0</v>
          </cell>
          <cell r="GN349">
            <v>0</v>
          </cell>
          <cell r="GO349" t="str">
            <v/>
          </cell>
          <cell r="GP349">
            <v>0</v>
          </cell>
          <cell r="GQ349">
            <v>74.25</v>
          </cell>
          <cell r="GR349">
            <v>73</v>
          </cell>
          <cell r="GS349">
            <v>0</v>
          </cell>
          <cell r="GT349">
            <v>0</v>
          </cell>
          <cell r="GU349" t="str">
            <v/>
          </cell>
          <cell r="GV349">
            <v>0</v>
          </cell>
          <cell r="GW349">
            <v>71.75</v>
          </cell>
          <cell r="GX349">
            <v>71</v>
          </cell>
          <cell r="GY349">
            <v>0</v>
          </cell>
          <cell r="GZ349">
            <v>0</v>
          </cell>
          <cell r="HA349" t="str">
            <v/>
          </cell>
          <cell r="HB349">
            <v>0</v>
          </cell>
          <cell r="HC349">
            <v>82.25</v>
          </cell>
          <cell r="HD349">
            <v>73</v>
          </cell>
          <cell r="HG349" t="str">
            <v/>
          </cell>
          <cell r="HH349">
            <v>0</v>
          </cell>
          <cell r="HM349" t="str">
            <v/>
          </cell>
          <cell r="HN349" t="str">
            <v/>
          </cell>
          <cell r="HS349">
            <v>0</v>
          </cell>
          <cell r="HT349" t="str">
            <v>PKN</v>
          </cell>
          <cell r="HU349">
            <v>0</v>
          </cell>
          <cell r="HV349" t="str">
            <v>IND</v>
          </cell>
          <cell r="HW349">
            <v>0</v>
          </cell>
          <cell r="HX349" t="str">
            <v>MAT-W</v>
          </cell>
          <cell r="HY349">
            <v>0</v>
          </cell>
          <cell r="HZ349" t="str">
            <v>SEJ-W</v>
          </cell>
          <cell r="IA349">
            <v>0</v>
          </cell>
          <cell r="IB349" t="str">
            <v>IGR-W</v>
          </cell>
          <cell r="IC349">
            <v>0</v>
          </cell>
          <cell r="ID349" t="str">
            <v>SBO</v>
          </cell>
          <cell r="IE349">
            <v>0</v>
          </cell>
          <cell r="IF349" t="str">
            <v>PJO</v>
          </cell>
          <cell r="IG349">
            <v>0</v>
          </cell>
          <cell r="IH349" t="str">
            <v>PRA</v>
          </cell>
          <cell r="II349">
            <v>0</v>
          </cell>
          <cell r="IJ349" t="str">
            <v>JAW</v>
          </cell>
          <cell r="IK349">
            <v>0</v>
          </cell>
          <cell r="IL349" t="str">
            <v>ARB</v>
          </cell>
          <cell r="IM349">
            <v>0</v>
          </cell>
          <cell r="IN349" t="str">
            <v>PKM</v>
          </cell>
          <cell r="IO349">
            <v>0</v>
          </cell>
          <cell r="IP349" t="str">
            <v>GEO-P</v>
          </cell>
          <cell r="IQ349">
            <v>0</v>
          </cell>
          <cell r="IR349" t="str">
            <v>SEJ-P</v>
          </cell>
          <cell r="IS349">
            <v>0</v>
          </cell>
          <cell r="IT349" t="str">
            <v>SOS-P</v>
          </cell>
          <cell r="IU349">
            <v>0</v>
          </cell>
          <cell r="IV349" t="str">
            <v>EKO-P</v>
          </cell>
          <cell r="IW349">
            <v>0</v>
          </cell>
          <cell r="IX349" t="str">
            <v>IGR-L</v>
          </cell>
          <cell r="IY349">
            <v>0</v>
          </cell>
          <cell r="IZ349" t="str">
            <v/>
          </cell>
          <cell r="JA349">
            <v>0</v>
          </cell>
        </row>
        <row r="350">
          <cell r="Q350" t="str">
            <v/>
          </cell>
          <cell r="AB350" t="str">
            <v/>
          </cell>
          <cell r="AC350">
            <v>28</v>
          </cell>
          <cell r="AI350" t="str">
            <v/>
          </cell>
          <cell r="AJ350">
            <v>0</v>
          </cell>
          <cell r="AK350">
            <v>68.5</v>
          </cell>
          <cell r="AL350">
            <v>76</v>
          </cell>
          <cell r="AM350">
            <v>0</v>
          </cell>
          <cell r="AN350">
            <v>0</v>
          </cell>
          <cell r="AO350" t="str">
            <v/>
          </cell>
          <cell r="AP350">
            <v>0</v>
          </cell>
          <cell r="AQ350">
            <v>76</v>
          </cell>
          <cell r="AR350">
            <v>75</v>
          </cell>
          <cell r="AS350">
            <v>0</v>
          </cell>
          <cell r="AT350">
            <v>0</v>
          </cell>
          <cell r="AU350" t="str">
            <v/>
          </cell>
          <cell r="AV350">
            <v>0</v>
          </cell>
          <cell r="AW350">
            <v>74</v>
          </cell>
          <cell r="AX350">
            <v>78</v>
          </cell>
          <cell r="AY350">
            <v>0</v>
          </cell>
          <cell r="AZ350">
            <v>0</v>
          </cell>
          <cell r="BA350" t="str">
            <v/>
          </cell>
          <cell r="BB350">
            <v>0</v>
          </cell>
          <cell r="BC350">
            <v>74.25</v>
          </cell>
          <cell r="BD350">
            <v>72</v>
          </cell>
          <cell r="BE350">
            <v>0</v>
          </cell>
          <cell r="BF350">
            <v>0</v>
          </cell>
          <cell r="BG350" t="str">
            <v/>
          </cell>
          <cell r="BH350">
            <v>0</v>
          </cell>
          <cell r="BI350">
            <v>76.5</v>
          </cell>
          <cell r="BJ350">
            <v>72</v>
          </cell>
          <cell r="BK350">
            <v>0</v>
          </cell>
          <cell r="BL350">
            <v>0</v>
          </cell>
          <cell r="BM350" t="str">
            <v/>
          </cell>
          <cell r="BN350">
            <v>0</v>
          </cell>
          <cell r="BO350">
            <v>70.25</v>
          </cell>
          <cell r="BP350">
            <v>78</v>
          </cell>
          <cell r="BQ350">
            <v>0</v>
          </cell>
          <cell r="BR350">
            <v>0</v>
          </cell>
          <cell r="BS350" t="str">
            <v/>
          </cell>
          <cell r="BT350">
            <v>0</v>
          </cell>
          <cell r="BU350">
            <v>84</v>
          </cell>
          <cell r="BV350">
            <v>86</v>
          </cell>
          <cell r="BW350">
            <v>0</v>
          </cell>
          <cell r="BX350">
            <v>0</v>
          </cell>
          <cell r="BY350" t="str">
            <v/>
          </cell>
          <cell r="BZ350">
            <v>0</v>
          </cell>
          <cell r="CA350">
            <v>70.75</v>
          </cell>
          <cell r="CB350">
            <v>73</v>
          </cell>
          <cell r="CC350">
            <v>0</v>
          </cell>
          <cell r="CD350">
            <v>0</v>
          </cell>
          <cell r="CE350" t="str">
            <v/>
          </cell>
          <cell r="CF350">
            <v>0</v>
          </cell>
          <cell r="CG350">
            <v>78</v>
          </cell>
          <cell r="CH350">
            <v>79</v>
          </cell>
          <cell r="CI350">
            <v>0</v>
          </cell>
          <cell r="CJ350">
            <v>0</v>
          </cell>
          <cell r="CK350" t="str">
            <v/>
          </cell>
          <cell r="CL350">
            <v>0</v>
          </cell>
          <cell r="CM350">
            <v>74.5</v>
          </cell>
          <cell r="CN350">
            <v>74</v>
          </cell>
          <cell r="CO350">
            <v>0</v>
          </cell>
          <cell r="CP350">
            <v>0</v>
          </cell>
          <cell r="CQ350" t="str">
            <v/>
          </cell>
          <cell r="CR350">
            <v>0</v>
          </cell>
          <cell r="CS350">
            <v>85.25</v>
          </cell>
          <cell r="CT350">
            <v>84</v>
          </cell>
          <cell r="CU350">
            <v>0</v>
          </cell>
          <cell r="CV350">
            <v>0</v>
          </cell>
          <cell r="CW350" t="str">
            <v/>
          </cell>
          <cell r="CX350">
            <v>0</v>
          </cell>
          <cell r="CY350">
            <v>71</v>
          </cell>
          <cell r="CZ350">
            <v>77</v>
          </cell>
          <cell r="DA350">
            <v>0</v>
          </cell>
          <cell r="DB350">
            <v>0</v>
          </cell>
          <cell r="DC350" t="str">
            <v/>
          </cell>
          <cell r="DD350">
            <v>0</v>
          </cell>
          <cell r="DE350">
            <v>73</v>
          </cell>
          <cell r="DF350">
            <v>79</v>
          </cell>
          <cell r="DG350">
            <v>0</v>
          </cell>
          <cell r="DH350">
            <v>0</v>
          </cell>
          <cell r="DI350" t="str">
            <v/>
          </cell>
          <cell r="DJ350">
            <v>0</v>
          </cell>
          <cell r="DK350">
            <v>0</v>
          </cell>
          <cell r="DL350">
            <v>83</v>
          </cell>
          <cell r="DM350">
            <v>0</v>
          </cell>
          <cell r="DN350">
            <v>0</v>
          </cell>
          <cell r="DO350" t="str">
            <v/>
          </cell>
          <cell r="DP350">
            <v>0</v>
          </cell>
          <cell r="DQ350">
            <v>71</v>
          </cell>
          <cell r="DR350">
            <v>73</v>
          </cell>
          <cell r="DS350">
            <v>0</v>
          </cell>
          <cell r="DT350">
            <v>0</v>
          </cell>
          <cell r="DU350" t="str">
            <v/>
          </cell>
          <cell r="DV350">
            <v>0</v>
          </cell>
          <cell r="DW350">
            <v>74.75</v>
          </cell>
          <cell r="DX350">
            <v>80</v>
          </cell>
          <cell r="DY350">
            <v>0</v>
          </cell>
          <cell r="DZ350">
            <v>0</v>
          </cell>
          <cell r="EA350" t="str">
            <v/>
          </cell>
          <cell r="EB350">
            <v>0</v>
          </cell>
          <cell r="EC350">
            <v>78</v>
          </cell>
          <cell r="ED350">
            <v>88</v>
          </cell>
          <cell r="EE350">
            <v>0</v>
          </cell>
          <cell r="EF350">
            <v>0</v>
          </cell>
          <cell r="EG350" t="str">
            <v/>
          </cell>
          <cell r="EH350">
            <v>0</v>
          </cell>
          <cell r="EI350">
            <v>79.5</v>
          </cell>
          <cell r="EJ350">
            <v>85</v>
          </cell>
          <cell r="EK350">
            <v>0</v>
          </cell>
          <cell r="EL350">
            <v>0</v>
          </cell>
          <cell r="EM350" t="str">
            <v/>
          </cell>
          <cell r="EN350">
            <v>0</v>
          </cell>
          <cell r="EO350">
            <v>79.5</v>
          </cell>
          <cell r="EP350">
            <v>85</v>
          </cell>
          <cell r="EQ350">
            <v>0</v>
          </cell>
          <cell r="ER350">
            <v>0</v>
          </cell>
          <cell r="ES350" t="str">
            <v/>
          </cell>
          <cell r="ET350">
            <v>0</v>
          </cell>
          <cell r="EU350">
            <v>79.5</v>
          </cell>
          <cell r="EV350">
            <v>85</v>
          </cell>
          <cell r="EW350">
            <v>0</v>
          </cell>
          <cell r="EX350">
            <v>0</v>
          </cell>
          <cell r="EY350" t="str">
            <v/>
          </cell>
          <cell r="EZ350">
            <v>0</v>
          </cell>
          <cell r="FA350">
            <v>74.75</v>
          </cell>
          <cell r="FB350">
            <v>74</v>
          </cell>
          <cell r="FC350">
            <v>0</v>
          </cell>
          <cell r="FD350">
            <v>0</v>
          </cell>
          <cell r="FE350" t="str">
            <v/>
          </cell>
          <cell r="FF350">
            <v>0</v>
          </cell>
          <cell r="FG350">
            <v>74.75</v>
          </cell>
          <cell r="FH350">
            <v>74</v>
          </cell>
          <cell r="FI350">
            <v>0</v>
          </cell>
          <cell r="FJ350">
            <v>0</v>
          </cell>
          <cell r="FK350" t="str">
            <v/>
          </cell>
          <cell r="FL350">
            <v>0</v>
          </cell>
          <cell r="FM350">
            <v>74.75</v>
          </cell>
          <cell r="FN350">
            <v>74</v>
          </cell>
          <cell r="FO350">
            <v>0</v>
          </cell>
          <cell r="FP350">
            <v>0</v>
          </cell>
          <cell r="FQ350" t="str">
            <v/>
          </cell>
          <cell r="FR350">
            <v>0</v>
          </cell>
          <cell r="FS350">
            <v>74.75</v>
          </cell>
          <cell r="FT350">
            <v>74</v>
          </cell>
          <cell r="FU350">
            <v>0</v>
          </cell>
          <cell r="FV350">
            <v>0</v>
          </cell>
          <cell r="FW350" t="str">
            <v/>
          </cell>
          <cell r="FX350">
            <v>0</v>
          </cell>
          <cell r="FY350">
            <v>74.75</v>
          </cell>
          <cell r="FZ350">
            <v>74</v>
          </cell>
          <cell r="GA350">
            <v>0</v>
          </cell>
          <cell r="GB350">
            <v>0</v>
          </cell>
          <cell r="GC350" t="str">
            <v/>
          </cell>
          <cell r="GD350">
            <v>0</v>
          </cell>
          <cell r="GE350">
            <v>74.75</v>
          </cell>
          <cell r="GF350">
            <v>74</v>
          </cell>
          <cell r="GG350">
            <v>0</v>
          </cell>
          <cell r="GH350">
            <v>0</v>
          </cell>
          <cell r="GI350" t="str">
            <v/>
          </cell>
          <cell r="GJ350">
            <v>0</v>
          </cell>
          <cell r="GK350">
            <v>74.75</v>
          </cell>
          <cell r="GL350">
            <v>74</v>
          </cell>
          <cell r="GM350">
            <v>0</v>
          </cell>
          <cell r="GN350">
            <v>0</v>
          </cell>
          <cell r="GO350" t="str">
            <v/>
          </cell>
          <cell r="GP350">
            <v>0</v>
          </cell>
          <cell r="GQ350">
            <v>74.75</v>
          </cell>
          <cell r="GR350">
            <v>74</v>
          </cell>
          <cell r="GS350">
            <v>0</v>
          </cell>
          <cell r="GT350">
            <v>0</v>
          </cell>
          <cell r="GU350" t="str">
            <v/>
          </cell>
          <cell r="GV350">
            <v>0</v>
          </cell>
          <cell r="GW350">
            <v>71.75</v>
          </cell>
          <cell r="GX350">
            <v>72</v>
          </cell>
          <cell r="GY350">
            <v>0</v>
          </cell>
          <cell r="GZ350">
            <v>0</v>
          </cell>
          <cell r="HA350" t="str">
            <v/>
          </cell>
          <cell r="HB350">
            <v>0</v>
          </cell>
          <cell r="HC350">
            <v>78.25</v>
          </cell>
          <cell r="HD350">
            <v>73</v>
          </cell>
          <cell r="HG350" t="str">
            <v/>
          </cell>
          <cell r="HH350">
            <v>0</v>
          </cell>
          <cell r="HM350" t="str">
            <v/>
          </cell>
          <cell r="HN350" t="str">
            <v/>
          </cell>
          <cell r="HS350">
            <v>0</v>
          </cell>
          <cell r="HT350" t="str">
            <v>PKN</v>
          </cell>
          <cell r="HU350">
            <v>0</v>
          </cell>
          <cell r="HV350" t="str">
            <v>IND</v>
          </cell>
          <cell r="HW350">
            <v>0</v>
          </cell>
          <cell r="HX350" t="str">
            <v>MAT-W</v>
          </cell>
          <cell r="HY350">
            <v>0</v>
          </cell>
          <cell r="HZ350" t="str">
            <v>SEJ-W</v>
          </cell>
          <cell r="IA350">
            <v>0</v>
          </cell>
          <cell r="IB350" t="str">
            <v>IGR-W</v>
          </cell>
          <cell r="IC350">
            <v>0</v>
          </cell>
          <cell r="ID350" t="str">
            <v>SBO</v>
          </cell>
          <cell r="IE350">
            <v>0</v>
          </cell>
          <cell r="IF350" t="str">
            <v>PJO</v>
          </cell>
          <cell r="IG350">
            <v>0</v>
          </cell>
          <cell r="IH350" t="str">
            <v>PRA</v>
          </cell>
          <cell r="II350">
            <v>0</v>
          </cell>
          <cell r="IJ350" t="str">
            <v>JAW</v>
          </cell>
          <cell r="IK350">
            <v>0</v>
          </cell>
          <cell r="IL350" t="str">
            <v>ARB</v>
          </cell>
          <cell r="IM350">
            <v>0</v>
          </cell>
          <cell r="IN350" t="str">
            <v>PKM</v>
          </cell>
          <cell r="IO350">
            <v>0</v>
          </cell>
          <cell r="IP350" t="str">
            <v>GEO-P</v>
          </cell>
          <cell r="IQ350">
            <v>0</v>
          </cell>
          <cell r="IR350" t="str">
            <v>SEJ-P</v>
          </cell>
          <cell r="IS350">
            <v>0</v>
          </cell>
          <cell r="IT350" t="str">
            <v>SOS-P</v>
          </cell>
          <cell r="IU350">
            <v>0</v>
          </cell>
          <cell r="IV350" t="str">
            <v>EKO-P</v>
          </cell>
          <cell r="IW350">
            <v>0</v>
          </cell>
          <cell r="IX350" t="str">
            <v>IGR-L</v>
          </cell>
          <cell r="IY350">
            <v>0</v>
          </cell>
          <cell r="IZ350" t="str">
            <v/>
          </cell>
          <cell r="JA350">
            <v>0</v>
          </cell>
        </row>
        <row r="351">
          <cell r="Q351" t="str">
            <v/>
          </cell>
          <cell r="AB351" t="str">
            <v/>
          </cell>
          <cell r="AC351">
            <v>29</v>
          </cell>
          <cell r="AI351" t="str">
            <v/>
          </cell>
          <cell r="AJ351">
            <v>0</v>
          </cell>
          <cell r="AK351">
            <v>77.75</v>
          </cell>
          <cell r="AL351">
            <v>88</v>
          </cell>
          <cell r="AM351">
            <v>0</v>
          </cell>
          <cell r="AN351">
            <v>0</v>
          </cell>
          <cell r="AO351" t="str">
            <v/>
          </cell>
          <cell r="AP351">
            <v>0</v>
          </cell>
          <cell r="AQ351">
            <v>81.75</v>
          </cell>
          <cell r="AR351">
            <v>80</v>
          </cell>
          <cell r="AS351">
            <v>0</v>
          </cell>
          <cell r="AT351">
            <v>0</v>
          </cell>
          <cell r="AU351" t="str">
            <v/>
          </cell>
          <cell r="AV351">
            <v>0</v>
          </cell>
          <cell r="AW351">
            <v>79.25</v>
          </cell>
          <cell r="AX351">
            <v>82</v>
          </cell>
          <cell r="AY351">
            <v>0</v>
          </cell>
          <cell r="AZ351">
            <v>0</v>
          </cell>
          <cell r="BA351" t="str">
            <v/>
          </cell>
          <cell r="BB351">
            <v>0</v>
          </cell>
          <cell r="BC351">
            <v>76.5</v>
          </cell>
          <cell r="BD351">
            <v>83</v>
          </cell>
          <cell r="BE351">
            <v>0</v>
          </cell>
          <cell r="BF351">
            <v>0</v>
          </cell>
          <cell r="BG351" t="str">
            <v/>
          </cell>
          <cell r="BH351">
            <v>0</v>
          </cell>
          <cell r="BI351">
            <v>77</v>
          </cell>
          <cell r="BJ351">
            <v>73</v>
          </cell>
          <cell r="BK351">
            <v>0</v>
          </cell>
          <cell r="BL351">
            <v>0</v>
          </cell>
          <cell r="BM351" t="str">
            <v/>
          </cell>
          <cell r="BN351">
            <v>0</v>
          </cell>
          <cell r="BO351">
            <v>70.25</v>
          </cell>
          <cell r="BP351">
            <v>76</v>
          </cell>
          <cell r="BQ351">
            <v>0</v>
          </cell>
          <cell r="BR351">
            <v>0</v>
          </cell>
          <cell r="BS351" t="str">
            <v/>
          </cell>
          <cell r="BT351">
            <v>0</v>
          </cell>
          <cell r="BU351">
            <v>83.25</v>
          </cell>
          <cell r="BV351">
            <v>87</v>
          </cell>
          <cell r="BW351">
            <v>0</v>
          </cell>
          <cell r="BX351">
            <v>0</v>
          </cell>
          <cell r="BY351" t="str">
            <v/>
          </cell>
          <cell r="BZ351">
            <v>0</v>
          </cell>
          <cell r="CA351">
            <v>72.75</v>
          </cell>
          <cell r="CB351">
            <v>78</v>
          </cell>
          <cell r="CC351">
            <v>0</v>
          </cell>
          <cell r="CD351">
            <v>0</v>
          </cell>
          <cell r="CE351" t="str">
            <v/>
          </cell>
          <cell r="CF351">
            <v>0</v>
          </cell>
          <cell r="CG351">
            <v>78.25</v>
          </cell>
          <cell r="CH351">
            <v>80</v>
          </cell>
          <cell r="CI351">
            <v>0</v>
          </cell>
          <cell r="CJ351">
            <v>0</v>
          </cell>
          <cell r="CK351" t="str">
            <v/>
          </cell>
          <cell r="CL351">
            <v>0</v>
          </cell>
          <cell r="CM351">
            <v>74.5</v>
          </cell>
          <cell r="CN351">
            <v>74</v>
          </cell>
          <cell r="CO351">
            <v>0</v>
          </cell>
          <cell r="CP351">
            <v>0</v>
          </cell>
          <cell r="CQ351" t="str">
            <v/>
          </cell>
          <cell r="CR351">
            <v>0</v>
          </cell>
          <cell r="CS351">
            <v>67.75</v>
          </cell>
          <cell r="CT351">
            <v>85</v>
          </cell>
          <cell r="CU351">
            <v>0</v>
          </cell>
          <cell r="CV351">
            <v>0</v>
          </cell>
          <cell r="CW351" t="str">
            <v/>
          </cell>
          <cell r="CX351">
            <v>0</v>
          </cell>
          <cell r="CY351">
            <v>67.25</v>
          </cell>
          <cell r="CZ351">
            <v>79</v>
          </cell>
          <cell r="DA351">
            <v>0</v>
          </cell>
          <cell r="DB351">
            <v>0</v>
          </cell>
          <cell r="DC351" t="str">
            <v/>
          </cell>
          <cell r="DD351">
            <v>0</v>
          </cell>
          <cell r="DE351">
            <v>73</v>
          </cell>
          <cell r="DF351">
            <v>82</v>
          </cell>
          <cell r="DG351">
            <v>0</v>
          </cell>
          <cell r="DH351">
            <v>0</v>
          </cell>
          <cell r="DI351" t="str">
            <v/>
          </cell>
          <cell r="DJ351">
            <v>0</v>
          </cell>
          <cell r="DK351">
            <v>0</v>
          </cell>
          <cell r="DL351">
            <v>77</v>
          </cell>
          <cell r="DM351">
            <v>0</v>
          </cell>
          <cell r="DN351">
            <v>0</v>
          </cell>
          <cell r="DO351" t="str">
            <v/>
          </cell>
          <cell r="DP351">
            <v>0</v>
          </cell>
          <cell r="DQ351">
            <v>75</v>
          </cell>
          <cell r="DR351">
            <v>75</v>
          </cell>
          <cell r="DS351">
            <v>0</v>
          </cell>
          <cell r="DT351">
            <v>0</v>
          </cell>
          <cell r="DU351" t="str">
            <v/>
          </cell>
          <cell r="DV351">
            <v>0</v>
          </cell>
          <cell r="DW351">
            <v>81</v>
          </cell>
          <cell r="DX351">
            <v>85</v>
          </cell>
          <cell r="DY351">
            <v>0</v>
          </cell>
          <cell r="DZ351">
            <v>0</v>
          </cell>
          <cell r="EA351" t="str">
            <v/>
          </cell>
          <cell r="EB351">
            <v>0</v>
          </cell>
          <cell r="EC351">
            <v>77</v>
          </cell>
          <cell r="ED351">
            <v>86</v>
          </cell>
          <cell r="EE351">
            <v>0</v>
          </cell>
          <cell r="EF351">
            <v>0</v>
          </cell>
          <cell r="EG351" t="str">
            <v/>
          </cell>
          <cell r="EH351">
            <v>0</v>
          </cell>
          <cell r="EI351">
            <v>78.5</v>
          </cell>
          <cell r="EJ351">
            <v>86</v>
          </cell>
          <cell r="EK351">
            <v>0</v>
          </cell>
          <cell r="EL351">
            <v>0</v>
          </cell>
          <cell r="EM351" t="str">
            <v/>
          </cell>
          <cell r="EN351">
            <v>0</v>
          </cell>
          <cell r="EO351">
            <v>78.5</v>
          </cell>
          <cell r="EP351">
            <v>86</v>
          </cell>
          <cell r="EQ351">
            <v>0</v>
          </cell>
          <cell r="ER351">
            <v>0</v>
          </cell>
          <cell r="ES351" t="str">
            <v/>
          </cell>
          <cell r="ET351">
            <v>0</v>
          </cell>
          <cell r="EU351">
            <v>78.5</v>
          </cell>
          <cell r="EV351">
            <v>86</v>
          </cell>
          <cell r="EW351">
            <v>0</v>
          </cell>
          <cell r="EX351">
            <v>0</v>
          </cell>
          <cell r="EY351" t="str">
            <v/>
          </cell>
          <cell r="EZ351">
            <v>0</v>
          </cell>
          <cell r="FA351">
            <v>68.75</v>
          </cell>
          <cell r="FB351">
            <v>76</v>
          </cell>
          <cell r="FC351">
            <v>0</v>
          </cell>
          <cell r="FD351">
            <v>0</v>
          </cell>
          <cell r="FE351" t="str">
            <v/>
          </cell>
          <cell r="FF351">
            <v>0</v>
          </cell>
          <cell r="FG351">
            <v>68.75</v>
          </cell>
          <cell r="FH351">
            <v>76</v>
          </cell>
          <cell r="FI351">
            <v>0</v>
          </cell>
          <cell r="FJ351">
            <v>0</v>
          </cell>
          <cell r="FK351" t="str">
            <v/>
          </cell>
          <cell r="FL351">
            <v>0</v>
          </cell>
          <cell r="FM351">
            <v>68.75</v>
          </cell>
          <cell r="FN351">
            <v>76</v>
          </cell>
          <cell r="FO351">
            <v>0</v>
          </cell>
          <cell r="FP351">
            <v>0</v>
          </cell>
          <cell r="FQ351" t="str">
            <v/>
          </cell>
          <cell r="FR351">
            <v>0</v>
          </cell>
          <cell r="FS351">
            <v>68.75</v>
          </cell>
          <cell r="FT351">
            <v>76</v>
          </cell>
          <cell r="FU351">
            <v>0</v>
          </cell>
          <cell r="FV351">
            <v>0</v>
          </cell>
          <cell r="FW351" t="str">
            <v/>
          </cell>
          <cell r="FX351">
            <v>0</v>
          </cell>
          <cell r="FY351">
            <v>68.75</v>
          </cell>
          <cell r="FZ351">
            <v>76</v>
          </cell>
          <cell r="GA351">
            <v>0</v>
          </cell>
          <cell r="GB351">
            <v>0</v>
          </cell>
          <cell r="GC351" t="str">
            <v/>
          </cell>
          <cell r="GD351">
            <v>0</v>
          </cell>
          <cell r="GE351">
            <v>68.75</v>
          </cell>
          <cell r="GF351">
            <v>76</v>
          </cell>
          <cell r="GG351">
            <v>0</v>
          </cell>
          <cell r="GH351">
            <v>0</v>
          </cell>
          <cell r="GI351" t="str">
            <v/>
          </cell>
          <cell r="GJ351">
            <v>0</v>
          </cell>
          <cell r="GK351">
            <v>68.75</v>
          </cell>
          <cell r="GL351">
            <v>76</v>
          </cell>
          <cell r="GM351">
            <v>0</v>
          </cell>
          <cell r="GN351">
            <v>0</v>
          </cell>
          <cell r="GO351" t="str">
            <v/>
          </cell>
          <cell r="GP351">
            <v>0</v>
          </cell>
          <cell r="GQ351">
            <v>68.75</v>
          </cell>
          <cell r="GR351">
            <v>76</v>
          </cell>
          <cell r="GS351">
            <v>0</v>
          </cell>
          <cell r="GT351">
            <v>0</v>
          </cell>
          <cell r="GU351" t="str">
            <v/>
          </cell>
          <cell r="GV351">
            <v>0</v>
          </cell>
          <cell r="GW351">
            <v>73.75</v>
          </cell>
          <cell r="GX351">
            <v>72</v>
          </cell>
          <cell r="GY351">
            <v>0</v>
          </cell>
          <cell r="GZ351">
            <v>0</v>
          </cell>
          <cell r="HA351" t="str">
            <v/>
          </cell>
          <cell r="HB351">
            <v>0</v>
          </cell>
          <cell r="HC351">
            <v>80.75</v>
          </cell>
          <cell r="HD351">
            <v>74</v>
          </cell>
          <cell r="HG351" t="str">
            <v/>
          </cell>
          <cell r="HH351">
            <v>0</v>
          </cell>
          <cell r="HM351" t="str">
            <v/>
          </cell>
          <cell r="HN351" t="str">
            <v/>
          </cell>
          <cell r="HS351">
            <v>0</v>
          </cell>
          <cell r="HT351" t="str">
            <v>PKN</v>
          </cell>
          <cell r="HU351">
            <v>0</v>
          </cell>
          <cell r="HV351" t="str">
            <v>IND</v>
          </cell>
          <cell r="HW351">
            <v>0</v>
          </cell>
          <cell r="HX351" t="str">
            <v>MAT-W</v>
          </cell>
          <cell r="HY351">
            <v>0</v>
          </cell>
          <cell r="HZ351" t="str">
            <v>SEJ-W</v>
          </cell>
          <cell r="IA351">
            <v>0</v>
          </cell>
          <cell r="IB351" t="str">
            <v>IGR-W</v>
          </cell>
          <cell r="IC351">
            <v>0</v>
          </cell>
          <cell r="ID351" t="str">
            <v>SBO</v>
          </cell>
          <cell r="IE351">
            <v>0</v>
          </cell>
          <cell r="IF351" t="str">
            <v>PJO</v>
          </cell>
          <cell r="IG351">
            <v>0</v>
          </cell>
          <cell r="IH351" t="str">
            <v>PRA</v>
          </cell>
          <cell r="II351">
            <v>0</v>
          </cell>
          <cell r="IJ351" t="str">
            <v>JAW</v>
          </cell>
          <cell r="IK351">
            <v>0</v>
          </cell>
          <cell r="IL351" t="str">
            <v>ARB</v>
          </cell>
          <cell r="IM351">
            <v>0</v>
          </cell>
          <cell r="IN351" t="str">
            <v>PKM</v>
          </cell>
          <cell r="IO351">
            <v>0</v>
          </cell>
          <cell r="IP351" t="str">
            <v>GEO-P</v>
          </cell>
          <cell r="IQ351">
            <v>0</v>
          </cell>
          <cell r="IR351" t="str">
            <v>SEJ-P</v>
          </cell>
          <cell r="IS351">
            <v>0</v>
          </cell>
          <cell r="IT351" t="str">
            <v>SOS-P</v>
          </cell>
          <cell r="IU351">
            <v>0</v>
          </cell>
          <cell r="IV351" t="str">
            <v>EKO-P</v>
          </cell>
          <cell r="IW351">
            <v>0</v>
          </cell>
          <cell r="IX351" t="str">
            <v>IGR-L</v>
          </cell>
          <cell r="IY351">
            <v>0</v>
          </cell>
          <cell r="IZ351" t="str">
            <v/>
          </cell>
          <cell r="JA351">
            <v>0</v>
          </cell>
        </row>
        <row r="352">
          <cell r="Q352" t="str">
            <v/>
          </cell>
          <cell r="AB352" t="str">
            <v/>
          </cell>
          <cell r="AC352">
            <v>30</v>
          </cell>
          <cell r="AI352" t="str">
            <v/>
          </cell>
          <cell r="AJ352">
            <v>0</v>
          </cell>
          <cell r="AK352">
            <v>77.75</v>
          </cell>
          <cell r="AL352">
            <v>84</v>
          </cell>
          <cell r="AM352">
            <v>0</v>
          </cell>
          <cell r="AN352">
            <v>0</v>
          </cell>
          <cell r="AO352" t="str">
            <v/>
          </cell>
          <cell r="AP352">
            <v>0</v>
          </cell>
          <cell r="AQ352">
            <v>81.75</v>
          </cell>
          <cell r="AR352">
            <v>75</v>
          </cell>
          <cell r="AS352">
            <v>0</v>
          </cell>
          <cell r="AT352">
            <v>0</v>
          </cell>
          <cell r="AU352" t="str">
            <v/>
          </cell>
          <cell r="AV352">
            <v>0</v>
          </cell>
          <cell r="AW352">
            <v>83.25</v>
          </cell>
          <cell r="AX352">
            <v>80</v>
          </cell>
          <cell r="AY352">
            <v>0</v>
          </cell>
          <cell r="AZ352">
            <v>0</v>
          </cell>
          <cell r="BA352" t="str">
            <v/>
          </cell>
          <cell r="BB352">
            <v>0</v>
          </cell>
          <cell r="BC352">
            <v>74.25</v>
          </cell>
          <cell r="BD352">
            <v>84</v>
          </cell>
          <cell r="BE352">
            <v>0</v>
          </cell>
          <cell r="BF352">
            <v>0</v>
          </cell>
          <cell r="BG352" t="str">
            <v/>
          </cell>
          <cell r="BH352">
            <v>0</v>
          </cell>
          <cell r="BI352">
            <v>76.25</v>
          </cell>
          <cell r="BJ352">
            <v>71</v>
          </cell>
          <cell r="BK352">
            <v>0</v>
          </cell>
          <cell r="BL352">
            <v>0</v>
          </cell>
          <cell r="BM352" t="str">
            <v/>
          </cell>
          <cell r="BN352">
            <v>0</v>
          </cell>
          <cell r="BO352">
            <v>86.25</v>
          </cell>
          <cell r="BP352">
            <v>77</v>
          </cell>
          <cell r="BQ352">
            <v>0</v>
          </cell>
          <cell r="BR352">
            <v>0</v>
          </cell>
          <cell r="BS352" t="str">
            <v/>
          </cell>
          <cell r="BT352">
            <v>0</v>
          </cell>
          <cell r="BU352">
            <v>80.5</v>
          </cell>
          <cell r="BV352">
            <v>86</v>
          </cell>
          <cell r="BW352">
            <v>0</v>
          </cell>
          <cell r="BX352">
            <v>0</v>
          </cell>
          <cell r="BY352" t="str">
            <v/>
          </cell>
          <cell r="BZ352">
            <v>0</v>
          </cell>
          <cell r="CA352">
            <v>72</v>
          </cell>
          <cell r="CB352">
            <v>76</v>
          </cell>
          <cell r="CC352">
            <v>0</v>
          </cell>
          <cell r="CD352">
            <v>0</v>
          </cell>
          <cell r="CE352" t="str">
            <v/>
          </cell>
          <cell r="CF352">
            <v>0</v>
          </cell>
          <cell r="CG352">
            <v>80</v>
          </cell>
          <cell r="CH352">
            <v>81</v>
          </cell>
          <cell r="CI352">
            <v>0</v>
          </cell>
          <cell r="CJ352">
            <v>0</v>
          </cell>
          <cell r="CK352" t="str">
            <v/>
          </cell>
          <cell r="CL352">
            <v>0</v>
          </cell>
          <cell r="CM352">
            <v>74.5</v>
          </cell>
          <cell r="CN352">
            <v>75</v>
          </cell>
          <cell r="CO352">
            <v>0</v>
          </cell>
          <cell r="CP352">
            <v>0</v>
          </cell>
          <cell r="CQ352" t="str">
            <v/>
          </cell>
          <cell r="CR352">
            <v>0</v>
          </cell>
          <cell r="CS352">
            <v>70.5</v>
          </cell>
          <cell r="CT352">
            <v>83</v>
          </cell>
          <cell r="CU352">
            <v>0</v>
          </cell>
          <cell r="CV352">
            <v>0</v>
          </cell>
          <cell r="CW352" t="str">
            <v/>
          </cell>
          <cell r="CX352">
            <v>0</v>
          </cell>
          <cell r="CY352">
            <v>71.75</v>
          </cell>
          <cell r="CZ352">
            <v>81</v>
          </cell>
          <cell r="DA352">
            <v>0</v>
          </cell>
          <cell r="DB352">
            <v>0</v>
          </cell>
          <cell r="DC352" t="str">
            <v/>
          </cell>
          <cell r="DD352">
            <v>0</v>
          </cell>
          <cell r="DE352">
            <v>81</v>
          </cell>
          <cell r="DF352">
            <v>80</v>
          </cell>
          <cell r="DG352">
            <v>0</v>
          </cell>
          <cell r="DH352">
            <v>0</v>
          </cell>
          <cell r="DI352" t="str">
            <v/>
          </cell>
          <cell r="DJ352">
            <v>0</v>
          </cell>
          <cell r="DK352">
            <v>0</v>
          </cell>
          <cell r="DL352">
            <v>77</v>
          </cell>
          <cell r="DM352">
            <v>0</v>
          </cell>
          <cell r="DN352">
            <v>0</v>
          </cell>
          <cell r="DO352" t="str">
            <v/>
          </cell>
          <cell r="DP352">
            <v>0</v>
          </cell>
          <cell r="DQ352">
            <v>80.75</v>
          </cell>
          <cell r="DR352">
            <v>72</v>
          </cell>
          <cell r="DS352">
            <v>0</v>
          </cell>
          <cell r="DT352">
            <v>0</v>
          </cell>
          <cell r="DU352" t="str">
            <v/>
          </cell>
          <cell r="DV352">
            <v>0</v>
          </cell>
          <cell r="DW352">
            <v>84.75</v>
          </cell>
          <cell r="DX352">
            <v>81</v>
          </cell>
          <cell r="DY352">
            <v>0</v>
          </cell>
          <cell r="DZ352">
            <v>0</v>
          </cell>
          <cell r="EA352" t="str">
            <v/>
          </cell>
          <cell r="EB352">
            <v>0</v>
          </cell>
          <cell r="EC352">
            <v>74.25</v>
          </cell>
          <cell r="ED352">
            <v>81</v>
          </cell>
          <cell r="EE352">
            <v>0</v>
          </cell>
          <cell r="EF352">
            <v>0</v>
          </cell>
          <cell r="EG352" t="str">
            <v/>
          </cell>
          <cell r="EH352">
            <v>0</v>
          </cell>
          <cell r="EI352">
            <v>80.25</v>
          </cell>
          <cell r="EJ352">
            <v>84</v>
          </cell>
          <cell r="EK352">
            <v>0</v>
          </cell>
          <cell r="EL352">
            <v>0</v>
          </cell>
          <cell r="EM352" t="str">
            <v/>
          </cell>
          <cell r="EN352">
            <v>0</v>
          </cell>
          <cell r="EO352">
            <v>80.25</v>
          </cell>
          <cell r="EP352">
            <v>84</v>
          </cell>
          <cell r="EQ352">
            <v>0</v>
          </cell>
          <cell r="ER352">
            <v>0</v>
          </cell>
          <cell r="ES352" t="str">
            <v/>
          </cell>
          <cell r="ET352">
            <v>0</v>
          </cell>
          <cell r="EU352">
            <v>80.25</v>
          </cell>
          <cell r="EV352">
            <v>84</v>
          </cell>
          <cell r="EW352">
            <v>0</v>
          </cell>
          <cell r="EX352">
            <v>0</v>
          </cell>
          <cell r="EY352" t="str">
            <v/>
          </cell>
          <cell r="EZ352">
            <v>0</v>
          </cell>
          <cell r="FA352">
            <v>75.5</v>
          </cell>
          <cell r="FB352">
            <v>72</v>
          </cell>
          <cell r="FC352">
            <v>0</v>
          </cell>
          <cell r="FD352">
            <v>0</v>
          </cell>
          <cell r="FE352" t="str">
            <v/>
          </cell>
          <cell r="FF352">
            <v>0</v>
          </cell>
          <cell r="FG352">
            <v>75.5</v>
          </cell>
          <cell r="FH352">
            <v>72</v>
          </cell>
          <cell r="FI352">
            <v>0</v>
          </cell>
          <cell r="FJ352">
            <v>0</v>
          </cell>
          <cell r="FK352" t="str">
            <v/>
          </cell>
          <cell r="FL352">
            <v>0</v>
          </cell>
          <cell r="FM352">
            <v>75.5</v>
          </cell>
          <cell r="FN352">
            <v>72</v>
          </cell>
          <cell r="FO352">
            <v>0</v>
          </cell>
          <cell r="FP352">
            <v>0</v>
          </cell>
          <cell r="FQ352" t="str">
            <v/>
          </cell>
          <cell r="FR352">
            <v>0</v>
          </cell>
          <cell r="FS352">
            <v>75.5</v>
          </cell>
          <cell r="FT352">
            <v>72</v>
          </cell>
          <cell r="FU352">
            <v>0</v>
          </cell>
          <cell r="FV352">
            <v>0</v>
          </cell>
          <cell r="FW352" t="str">
            <v/>
          </cell>
          <cell r="FX352">
            <v>0</v>
          </cell>
          <cell r="FY352">
            <v>75.5</v>
          </cell>
          <cell r="FZ352">
            <v>72</v>
          </cell>
          <cell r="GA352">
            <v>0</v>
          </cell>
          <cell r="GB352">
            <v>0</v>
          </cell>
          <cell r="GC352" t="str">
            <v/>
          </cell>
          <cell r="GD352">
            <v>0</v>
          </cell>
          <cell r="GE352">
            <v>75.5</v>
          </cell>
          <cell r="GF352">
            <v>72</v>
          </cell>
          <cell r="GG352">
            <v>0</v>
          </cell>
          <cell r="GH352">
            <v>0</v>
          </cell>
          <cell r="GI352" t="str">
            <v/>
          </cell>
          <cell r="GJ352">
            <v>0</v>
          </cell>
          <cell r="GK352">
            <v>75.5</v>
          </cell>
          <cell r="GL352">
            <v>72</v>
          </cell>
          <cell r="GM352">
            <v>0</v>
          </cell>
          <cell r="GN352">
            <v>0</v>
          </cell>
          <cell r="GO352" t="str">
            <v/>
          </cell>
          <cell r="GP352">
            <v>0</v>
          </cell>
          <cell r="GQ352">
            <v>75.5</v>
          </cell>
          <cell r="GR352">
            <v>72</v>
          </cell>
          <cell r="GS352">
            <v>0</v>
          </cell>
          <cell r="GT352">
            <v>0</v>
          </cell>
          <cell r="GU352" t="str">
            <v/>
          </cell>
          <cell r="GV352">
            <v>0</v>
          </cell>
          <cell r="GW352">
            <v>74.5</v>
          </cell>
          <cell r="GX352">
            <v>73</v>
          </cell>
          <cell r="GY352">
            <v>0</v>
          </cell>
          <cell r="GZ352">
            <v>0</v>
          </cell>
          <cell r="HA352" t="str">
            <v/>
          </cell>
          <cell r="HB352">
            <v>0</v>
          </cell>
          <cell r="HC352">
            <v>79.25</v>
          </cell>
          <cell r="HD352">
            <v>75</v>
          </cell>
          <cell r="HG352" t="str">
            <v/>
          </cell>
          <cell r="HH352">
            <v>0</v>
          </cell>
          <cell r="HM352" t="str">
            <v/>
          </cell>
          <cell r="HN352" t="str">
            <v/>
          </cell>
          <cell r="HS352">
            <v>0</v>
          </cell>
          <cell r="HT352" t="str">
            <v>PKN</v>
          </cell>
          <cell r="HU352">
            <v>0</v>
          </cell>
          <cell r="HV352" t="str">
            <v>IND</v>
          </cell>
          <cell r="HW352">
            <v>0</v>
          </cell>
          <cell r="HX352" t="str">
            <v>MAT-W</v>
          </cell>
          <cell r="HY352">
            <v>0</v>
          </cell>
          <cell r="HZ352" t="str">
            <v>SEJ-W</v>
          </cell>
          <cell r="IA352">
            <v>0</v>
          </cell>
          <cell r="IB352" t="str">
            <v>IGR-W</v>
          </cell>
          <cell r="IC352">
            <v>0</v>
          </cell>
          <cell r="ID352" t="str">
            <v>SBO</v>
          </cell>
          <cell r="IE352">
            <v>0</v>
          </cell>
          <cell r="IF352" t="str">
            <v>PJO</v>
          </cell>
          <cell r="IG352">
            <v>0</v>
          </cell>
          <cell r="IH352" t="str">
            <v>PRA</v>
          </cell>
          <cell r="II352">
            <v>0</v>
          </cell>
          <cell r="IJ352" t="str">
            <v>JAW</v>
          </cell>
          <cell r="IK352">
            <v>0</v>
          </cell>
          <cell r="IL352" t="str">
            <v>ARB</v>
          </cell>
          <cell r="IM352">
            <v>0</v>
          </cell>
          <cell r="IN352" t="str">
            <v>PKM</v>
          </cell>
          <cell r="IO352">
            <v>0</v>
          </cell>
          <cell r="IP352" t="str">
            <v>GEO-P</v>
          </cell>
          <cell r="IQ352">
            <v>0</v>
          </cell>
          <cell r="IR352" t="str">
            <v>SEJ-P</v>
          </cell>
          <cell r="IS352">
            <v>0</v>
          </cell>
          <cell r="IT352" t="str">
            <v>SOS-P</v>
          </cell>
          <cell r="IU352">
            <v>0</v>
          </cell>
          <cell r="IV352" t="str">
            <v>EKO-P</v>
          </cell>
          <cell r="IW352">
            <v>0</v>
          </cell>
          <cell r="IX352" t="str">
            <v>IGR-L</v>
          </cell>
          <cell r="IY352">
            <v>0</v>
          </cell>
          <cell r="IZ352" t="str">
            <v/>
          </cell>
          <cell r="JA352">
            <v>0</v>
          </cell>
        </row>
        <row r="353">
          <cell r="Q353" t="str">
            <v/>
          </cell>
          <cell r="AB353" t="str">
            <v/>
          </cell>
          <cell r="AC353">
            <v>31</v>
          </cell>
          <cell r="AI353" t="str">
            <v/>
          </cell>
          <cell r="AJ353">
            <v>0</v>
          </cell>
          <cell r="AK353">
            <v>83.5</v>
          </cell>
          <cell r="AL353">
            <v>86</v>
          </cell>
          <cell r="AM353">
            <v>0</v>
          </cell>
          <cell r="AN353">
            <v>0</v>
          </cell>
          <cell r="AO353" t="str">
            <v/>
          </cell>
          <cell r="AP353">
            <v>0</v>
          </cell>
          <cell r="AQ353">
            <v>83</v>
          </cell>
          <cell r="AR353">
            <v>83</v>
          </cell>
          <cell r="AS353">
            <v>0</v>
          </cell>
          <cell r="AT353">
            <v>0</v>
          </cell>
          <cell r="AU353" t="str">
            <v/>
          </cell>
          <cell r="AV353">
            <v>0</v>
          </cell>
          <cell r="AW353">
            <v>85.5</v>
          </cell>
          <cell r="AX353">
            <v>86</v>
          </cell>
          <cell r="AY353">
            <v>0</v>
          </cell>
          <cell r="AZ353">
            <v>0</v>
          </cell>
          <cell r="BA353" t="str">
            <v/>
          </cell>
          <cell r="BB353">
            <v>0</v>
          </cell>
          <cell r="BC353">
            <v>80</v>
          </cell>
          <cell r="BD353">
            <v>90</v>
          </cell>
          <cell r="BE353">
            <v>0</v>
          </cell>
          <cell r="BF353">
            <v>0</v>
          </cell>
          <cell r="BG353" t="str">
            <v/>
          </cell>
          <cell r="BH353">
            <v>0</v>
          </cell>
          <cell r="BI353">
            <v>79</v>
          </cell>
          <cell r="BJ353">
            <v>78</v>
          </cell>
          <cell r="BK353">
            <v>0</v>
          </cell>
          <cell r="BL353">
            <v>0</v>
          </cell>
          <cell r="BM353" t="str">
            <v/>
          </cell>
          <cell r="BN353">
            <v>0</v>
          </cell>
          <cell r="BO353">
            <v>87.25</v>
          </cell>
          <cell r="BP353">
            <v>77</v>
          </cell>
          <cell r="BQ353">
            <v>0</v>
          </cell>
          <cell r="BR353">
            <v>0</v>
          </cell>
          <cell r="BS353" t="str">
            <v/>
          </cell>
          <cell r="BT353">
            <v>0</v>
          </cell>
          <cell r="BU353">
            <v>81</v>
          </cell>
          <cell r="BV353">
            <v>90</v>
          </cell>
          <cell r="BW353">
            <v>0</v>
          </cell>
          <cell r="BX353">
            <v>0</v>
          </cell>
          <cell r="BY353" t="str">
            <v/>
          </cell>
          <cell r="BZ353">
            <v>0</v>
          </cell>
          <cell r="CA353">
            <v>76.75</v>
          </cell>
          <cell r="CB353">
            <v>90</v>
          </cell>
          <cell r="CC353">
            <v>0</v>
          </cell>
          <cell r="CD353">
            <v>0</v>
          </cell>
          <cell r="CE353" t="str">
            <v/>
          </cell>
          <cell r="CF353">
            <v>0</v>
          </cell>
          <cell r="CG353">
            <v>82</v>
          </cell>
          <cell r="CH353">
            <v>84</v>
          </cell>
          <cell r="CI353">
            <v>0</v>
          </cell>
          <cell r="CJ353">
            <v>0</v>
          </cell>
          <cell r="CK353" t="str">
            <v/>
          </cell>
          <cell r="CL353">
            <v>0</v>
          </cell>
          <cell r="CM353">
            <v>74.5</v>
          </cell>
          <cell r="CN353">
            <v>75</v>
          </cell>
          <cell r="CO353">
            <v>0</v>
          </cell>
          <cell r="CP353">
            <v>0</v>
          </cell>
          <cell r="CQ353" t="str">
            <v/>
          </cell>
          <cell r="CR353">
            <v>0</v>
          </cell>
          <cell r="CS353">
            <v>82.75</v>
          </cell>
          <cell r="CT353">
            <v>87</v>
          </cell>
          <cell r="CU353">
            <v>0</v>
          </cell>
          <cell r="CV353">
            <v>0</v>
          </cell>
          <cell r="CW353" t="str">
            <v/>
          </cell>
          <cell r="CX353">
            <v>0</v>
          </cell>
          <cell r="CY353">
            <v>75</v>
          </cell>
          <cell r="CZ353">
            <v>79</v>
          </cell>
          <cell r="DA353">
            <v>0</v>
          </cell>
          <cell r="DB353">
            <v>0</v>
          </cell>
          <cell r="DC353" t="str">
            <v/>
          </cell>
          <cell r="DD353">
            <v>0</v>
          </cell>
          <cell r="DE353">
            <v>83.25</v>
          </cell>
          <cell r="DF353">
            <v>78</v>
          </cell>
          <cell r="DG353">
            <v>0</v>
          </cell>
          <cell r="DH353">
            <v>0</v>
          </cell>
          <cell r="DI353" t="str">
            <v/>
          </cell>
          <cell r="DJ353">
            <v>0</v>
          </cell>
          <cell r="DK353">
            <v>0</v>
          </cell>
          <cell r="DL353">
            <v>88</v>
          </cell>
          <cell r="DM353">
            <v>0</v>
          </cell>
          <cell r="DN353">
            <v>0</v>
          </cell>
          <cell r="DO353" t="str">
            <v/>
          </cell>
          <cell r="DP353">
            <v>0</v>
          </cell>
          <cell r="DQ353">
            <v>88.75</v>
          </cell>
          <cell r="DR353">
            <v>88</v>
          </cell>
          <cell r="DS353">
            <v>0</v>
          </cell>
          <cell r="DT353">
            <v>0</v>
          </cell>
          <cell r="DU353" t="str">
            <v/>
          </cell>
          <cell r="DV353">
            <v>0</v>
          </cell>
          <cell r="DW353">
            <v>79.25</v>
          </cell>
          <cell r="DX353">
            <v>86</v>
          </cell>
          <cell r="DY353">
            <v>0</v>
          </cell>
          <cell r="DZ353">
            <v>0</v>
          </cell>
          <cell r="EA353" t="str">
            <v/>
          </cell>
          <cell r="EB353">
            <v>0</v>
          </cell>
          <cell r="EC353">
            <v>76.75</v>
          </cell>
          <cell r="ED353">
            <v>88</v>
          </cell>
          <cell r="EE353">
            <v>0</v>
          </cell>
          <cell r="EF353">
            <v>0</v>
          </cell>
          <cell r="EG353" t="str">
            <v/>
          </cell>
          <cell r="EH353">
            <v>0</v>
          </cell>
          <cell r="EI353">
            <v>84.25</v>
          </cell>
          <cell r="EJ353">
            <v>88</v>
          </cell>
          <cell r="EK353">
            <v>0</v>
          </cell>
          <cell r="EL353">
            <v>0</v>
          </cell>
          <cell r="EM353" t="str">
            <v/>
          </cell>
          <cell r="EN353">
            <v>0</v>
          </cell>
          <cell r="EO353">
            <v>84.25</v>
          </cell>
          <cell r="EP353">
            <v>88</v>
          </cell>
          <cell r="EQ353">
            <v>0</v>
          </cell>
          <cell r="ER353">
            <v>0</v>
          </cell>
          <cell r="ES353" t="str">
            <v/>
          </cell>
          <cell r="ET353">
            <v>0</v>
          </cell>
          <cell r="EU353">
            <v>84.25</v>
          </cell>
          <cell r="EV353">
            <v>88</v>
          </cell>
          <cell r="EW353">
            <v>0</v>
          </cell>
          <cell r="EX353">
            <v>0</v>
          </cell>
          <cell r="EY353" t="str">
            <v/>
          </cell>
          <cell r="EZ353">
            <v>0</v>
          </cell>
          <cell r="FA353">
            <v>78.25</v>
          </cell>
          <cell r="FB353">
            <v>77</v>
          </cell>
          <cell r="FC353">
            <v>0</v>
          </cell>
          <cell r="FD353">
            <v>0</v>
          </cell>
          <cell r="FE353" t="str">
            <v/>
          </cell>
          <cell r="FF353">
            <v>0</v>
          </cell>
          <cell r="FG353">
            <v>78.25</v>
          </cell>
          <cell r="FH353">
            <v>77</v>
          </cell>
          <cell r="FI353">
            <v>0</v>
          </cell>
          <cell r="FJ353">
            <v>0</v>
          </cell>
          <cell r="FK353" t="str">
            <v/>
          </cell>
          <cell r="FL353">
            <v>0</v>
          </cell>
          <cell r="FM353">
            <v>78.25</v>
          </cell>
          <cell r="FN353">
            <v>77</v>
          </cell>
          <cell r="FO353">
            <v>0</v>
          </cell>
          <cell r="FP353">
            <v>0</v>
          </cell>
          <cell r="FQ353" t="str">
            <v/>
          </cell>
          <cell r="FR353">
            <v>0</v>
          </cell>
          <cell r="FS353">
            <v>78.25</v>
          </cell>
          <cell r="FT353">
            <v>77</v>
          </cell>
          <cell r="FU353">
            <v>0</v>
          </cell>
          <cell r="FV353">
            <v>0</v>
          </cell>
          <cell r="FW353" t="str">
            <v/>
          </cell>
          <cell r="FX353">
            <v>0</v>
          </cell>
          <cell r="FY353">
            <v>78.25</v>
          </cell>
          <cell r="FZ353">
            <v>77</v>
          </cell>
          <cell r="GA353">
            <v>0</v>
          </cell>
          <cell r="GB353">
            <v>0</v>
          </cell>
          <cell r="GC353" t="str">
            <v/>
          </cell>
          <cell r="GD353">
            <v>0</v>
          </cell>
          <cell r="GE353">
            <v>78.25</v>
          </cell>
          <cell r="GF353">
            <v>77</v>
          </cell>
          <cell r="GG353">
            <v>0</v>
          </cell>
          <cell r="GH353">
            <v>0</v>
          </cell>
          <cell r="GI353" t="str">
            <v/>
          </cell>
          <cell r="GJ353">
            <v>0</v>
          </cell>
          <cell r="GK353">
            <v>78.25</v>
          </cell>
          <cell r="GL353">
            <v>77</v>
          </cell>
          <cell r="GM353">
            <v>0</v>
          </cell>
          <cell r="GN353">
            <v>0</v>
          </cell>
          <cell r="GO353" t="str">
            <v/>
          </cell>
          <cell r="GP353">
            <v>0</v>
          </cell>
          <cell r="GQ353">
            <v>78.25</v>
          </cell>
          <cell r="GR353">
            <v>77</v>
          </cell>
          <cell r="GS353">
            <v>0</v>
          </cell>
          <cell r="GT353">
            <v>0</v>
          </cell>
          <cell r="GU353" t="str">
            <v/>
          </cell>
          <cell r="GV353">
            <v>0</v>
          </cell>
          <cell r="GW353">
            <v>73</v>
          </cell>
          <cell r="GX353">
            <v>76</v>
          </cell>
          <cell r="GY353">
            <v>0</v>
          </cell>
          <cell r="GZ353">
            <v>0</v>
          </cell>
          <cell r="HA353" t="str">
            <v/>
          </cell>
          <cell r="HB353">
            <v>0</v>
          </cell>
          <cell r="HC353">
            <v>82</v>
          </cell>
          <cell r="HD353">
            <v>77</v>
          </cell>
          <cell r="HG353" t="str">
            <v/>
          </cell>
          <cell r="HH353">
            <v>0</v>
          </cell>
          <cell r="HM353" t="str">
            <v/>
          </cell>
          <cell r="HN353" t="str">
            <v/>
          </cell>
          <cell r="HS353">
            <v>0</v>
          </cell>
          <cell r="HT353" t="str">
            <v>PKN</v>
          </cell>
          <cell r="HU353">
            <v>0</v>
          </cell>
          <cell r="HV353" t="str">
            <v>IND</v>
          </cell>
          <cell r="HW353">
            <v>0</v>
          </cell>
          <cell r="HX353" t="str">
            <v>MAT-W</v>
          </cell>
          <cell r="HY353">
            <v>0</v>
          </cell>
          <cell r="HZ353" t="str">
            <v>SEJ-W</v>
          </cell>
          <cell r="IA353">
            <v>0</v>
          </cell>
          <cell r="IB353" t="str">
            <v>IGR-W</v>
          </cell>
          <cell r="IC353">
            <v>0</v>
          </cell>
          <cell r="ID353" t="str">
            <v>SBO</v>
          </cell>
          <cell r="IE353">
            <v>0</v>
          </cell>
          <cell r="IF353" t="str">
            <v>PJO</v>
          </cell>
          <cell r="IG353">
            <v>0</v>
          </cell>
          <cell r="IH353" t="str">
            <v>PRA</v>
          </cell>
          <cell r="II353">
            <v>0</v>
          </cell>
          <cell r="IJ353" t="str">
            <v>JAW</v>
          </cell>
          <cell r="IK353">
            <v>0</v>
          </cell>
          <cell r="IL353" t="str">
            <v>ARB</v>
          </cell>
          <cell r="IM353">
            <v>0</v>
          </cell>
          <cell r="IN353" t="str">
            <v>PKM</v>
          </cell>
          <cell r="IO353">
            <v>0</v>
          </cell>
          <cell r="IP353" t="str">
            <v>GEO-P</v>
          </cell>
          <cell r="IQ353">
            <v>0</v>
          </cell>
          <cell r="IR353" t="str">
            <v>SEJ-P</v>
          </cell>
          <cell r="IS353">
            <v>0</v>
          </cell>
          <cell r="IT353" t="str">
            <v>SOS-P</v>
          </cell>
          <cell r="IU353">
            <v>0</v>
          </cell>
          <cell r="IV353" t="str">
            <v>EKO-P</v>
          </cell>
          <cell r="IW353">
            <v>0</v>
          </cell>
          <cell r="IX353" t="str">
            <v>IGR-L</v>
          </cell>
          <cell r="IY353">
            <v>0</v>
          </cell>
          <cell r="IZ353" t="str">
            <v/>
          </cell>
          <cell r="JA353">
            <v>0</v>
          </cell>
        </row>
        <row r="354">
          <cell r="Q354" t="str">
            <v/>
          </cell>
          <cell r="AB354" t="str">
            <v/>
          </cell>
          <cell r="AC354">
            <v>32</v>
          </cell>
          <cell r="AI354" t="str">
            <v/>
          </cell>
          <cell r="AJ354">
            <v>0</v>
          </cell>
          <cell r="AK354">
            <v>84</v>
          </cell>
          <cell r="AL354">
            <v>84</v>
          </cell>
          <cell r="AM354">
            <v>0</v>
          </cell>
          <cell r="AN354">
            <v>0</v>
          </cell>
          <cell r="AO354" t="str">
            <v/>
          </cell>
          <cell r="AP354">
            <v>0</v>
          </cell>
          <cell r="AQ354">
            <v>78.75</v>
          </cell>
          <cell r="AR354">
            <v>84</v>
          </cell>
          <cell r="AS354">
            <v>0</v>
          </cell>
          <cell r="AT354">
            <v>0</v>
          </cell>
          <cell r="AU354" t="str">
            <v/>
          </cell>
          <cell r="AV354">
            <v>0</v>
          </cell>
          <cell r="AW354">
            <v>85</v>
          </cell>
          <cell r="AX354">
            <v>82</v>
          </cell>
          <cell r="AY354">
            <v>0</v>
          </cell>
          <cell r="AZ354">
            <v>0</v>
          </cell>
          <cell r="BA354" t="str">
            <v/>
          </cell>
          <cell r="BB354">
            <v>0</v>
          </cell>
          <cell r="BC354">
            <v>80</v>
          </cell>
          <cell r="BD354">
            <v>85</v>
          </cell>
          <cell r="BE354">
            <v>0</v>
          </cell>
          <cell r="BF354">
            <v>0</v>
          </cell>
          <cell r="BG354" t="str">
            <v/>
          </cell>
          <cell r="BH354">
            <v>0</v>
          </cell>
          <cell r="BI354">
            <v>79.75</v>
          </cell>
          <cell r="BJ354">
            <v>80</v>
          </cell>
          <cell r="BK354">
            <v>0</v>
          </cell>
          <cell r="BL354">
            <v>0</v>
          </cell>
          <cell r="BM354" t="str">
            <v/>
          </cell>
          <cell r="BN354">
            <v>0</v>
          </cell>
          <cell r="BO354">
            <v>97.75</v>
          </cell>
          <cell r="BP354">
            <v>83</v>
          </cell>
          <cell r="BQ354">
            <v>0</v>
          </cell>
          <cell r="BR354">
            <v>0</v>
          </cell>
          <cell r="BS354" t="str">
            <v/>
          </cell>
          <cell r="BT354">
            <v>0</v>
          </cell>
          <cell r="BU354">
            <v>81.75</v>
          </cell>
          <cell r="BV354">
            <v>87</v>
          </cell>
          <cell r="BW354">
            <v>0</v>
          </cell>
          <cell r="BX354">
            <v>0</v>
          </cell>
          <cell r="BY354" t="str">
            <v/>
          </cell>
          <cell r="BZ354">
            <v>0</v>
          </cell>
          <cell r="CA354">
            <v>73</v>
          </cell>
          <cell r="CB354">
            <v>78</v>
          </cell>
          <cell r="CC354">
            <v>0</v>
          </cell>
          <cell r="CD354">
            <v>0</v>
          </cell>
          <cell r="CE354" t="str">
            <v/>
          </cell>
          <cell r="CF354">
            <v>0</v>
          </cell>
          <cell r="CG354">
            <v>83.75</v>
          </cell>
          <cell r="CH354">
            <v>85</v>
          </cell>
          <cell r="CI354">
            <v>0</v>
          </cell>
          <cell r="CJ354">
            <v>0</v>
          </cell>
          <cell r="CK354" t="str">
            <v/>
          </cell>
          <cell r="CL354">
            <v>0</v>
          </cell>
          <cell r="CM354">
            <v>74.5</v>
          </cell>
          <cell r="CN354">
            <v>74</v>
          </cell>
          <cell r="CO354">
            <v>0</v>
          </cell>
          <cell r="CP354">
            <v>0</v>
          </cell>
          <cell r="CQ354" t="str">
            <v/>
          </cell>
          <cell r="CR354">
            <v>0</v>
          </cell>
          <cell r="CS354">
            <v>73.25</v>
          </cell>
          <cell r="CT354">
            <v>84</v>
          </cell>
          <cell r="CU354">
            <v>0</v>
          </cell>
          <cell r="CV354">
            <v>0</v>
          </cell>
          <cell r="CW354" t="str">
            <v/>
          </cell>
          <cell r="CX354">
            <v>0</v>
          </cell>
          <cell r="CY354">
            <v>69.25</v>
          </cell>
          <cell r="CZ354">
            <v>83</v>
          </cell>
          <cell r="DA354">
            <v>0</v>
          </cell>
          <cell r="DB354">
            <v>0</v>
          </cell>
          <cell r="DC354" t="str">
            <v/>
          </cell>
          <cell r="DD354">
            <v>0</v>
          </cell>
          <cell r="DE354">
            <v>82.5</v>
          </cell>
          <cell r="DF354">
            <v>87</v>
          </cell>
          <cell r="DG354">
            <v>0</v>
          </cell>
          <cell r="DH354">
            <v>0</v>
          </cell>
          <cell r="DI354" t="str">
            <v/>
          </cell>
          <cell r="DJ354">
            <v>0</v>
          </cell>
          <cell r="DK354">
            <v>0</v>
          </cell>
          <cell r="DL354">
            <v>84</v>
          </cell>
          <cell r="DM354">
            <v>0</v>
          </cell>
          <cell r="DN354">
            <v>0</v>
          </cell>
          <cell r="DO354" t="str">
            <v/>
          </cell>
          <cell r="DP354">
            <v>0</v>
          </cell>
          <cell r="DQ354">
            <v>89.75</v>
          </cell>
          <cell r="DR354">
            <v>75</v>
          </cell>
          <cell r="DS354">
            <v>0</v>
          </cell>
          <cell r="DT354">
            <v>0</v>
          </cell>
          <cell r="DU354" t="str">
            <v/>
          </cell>
          <cell r="DV354">
            <v>0</v>
          </cell>
          <cell r="DW354">
            <v>77</v>
          </cell>
          <cell r="DX354">
            <v>78</v>
          </cell>
          <cell r="DY354">
            <v>0</v>
          </cell>
          <cell r="DZ354">
            <v>0</v>
          </cell>
          <cell r="EA354" t="str">
            <v/>
          </cell>
          <cell r="EB354">
            <v>0</v>
          </cell>
          <cell r="EC354">
            <v>82.25</v>
          </cell>
          <cell r="ED354">
            <v>88</v>
          </cell>
          <cell r="EE354">
            <v>0</v>
          </cell>
          <cell r="EF354">
            <v>0</v>
          </cell>
          <cell r="EG354" t="str">
            <v/>
          </cell>
          <cell r="EH354">
            <v>0</v>
          </cell>
          <cell r="EI354">
            <v>85.75</v>
          </cell>
          <cell r="EJ354">
            <v>89</v>
          </cell>
          <cell r="EK354">
            <v>0</v>
          </cell>
          <cell r="EL354">
            <v>0</v>
          </cell>
          <cell r="EM354" t="str">
            <v/>
          </cell>
          <cell r="EN354">
            <v>0</v>
          </cell>
          <cell r="EO354">
            <v>85.75</v>
          </cell>
          <cell r="EP354">
            <v>89</v>
          </cell>
          <cell r="EQ354">
            <v>0</v>
          </cell>
          <cell r="ER354">
            <v>0</v>
          </cell>
          <cell r="ES354" t="str">
            <v/>
          </cell>
          <cell r="ET354">
            <v>0</v>
          </cell>
          <cell r="EU354">
            <v>85.75</v>
          </cell>
          <cell r="EV354">
            <v>89</v>
          </cell>
          <cell r="EW354">
            <v>0</v>
          </cell>
          <cell r="EX354">
            <v>0</v>
          </cell>
          <cell r="EY354" t="str">
            <v/>
          </cell>
          <cell r="EZ354">
            <v>0</v>
          </cell>
          <cell r="FA354">
            <v>76</v>
          </cell>
          <cell r="FB354">
            <v>79</v>
          </cell>
          <cell r="FC354">
            <v>0</v>
          </cell>
          <cell r="FD354">
            <v>0</v>
          </cell>
          <cell r="FE354" t="str">
            <v/>
          </cell>
          <cell r="FF354">
            <v>0</v>
          </cell>
          <cell r="FG354">
            <v>76</v>
          </cell>
          <cell r="FH354">
            <v>79</v>
          </cell>
          <cell r="FI354">
            <v>0</v>
          </cell>
          <cell r="FJ354">
            <v>0</v>
          </cell>
          <cell r="FK354" t="str">
            <v/>
          </cell>
          <cell r="FL354">
            <v>0</v>
          </cell>
          <cell r="FM354">
            <v>76</v>
          </cell>
          <cell r="FN354">
            <v>79</v>
          </cell>
          <cell r="FO354">
            <v>0</v>
          </cell>
          <cell r="FP354">
            <v>0</v>
          </cell>
          <cell r="FQ354" t="str">
            <v/>
          </cell>
          <cell r="FR354">
            <v>0</v>
          </cell>
          <cell r="FS354">
            <v>76</v>
          </cell>
          <cell r="FT354">
            <v>79</v>
          </cell>
          <cell r="FU354">
            <v>0</v>
          </cell>
          <cell r="FV354">
            <v>0</v>
          </cell>
          <cell r="FW354" t="str">
            <v/>
          </cell>
          <cell r="FX354">
            <v>0</v>
          </cell>
          <cell r="FY354">
            <v>76</v>
          </cell>
          <cell r="FZ354">
            <v>79</v>
          </cell>
          <cell r="GA354">
            <v>0</v>
          </cell>
          <cell r="GB354">
            <v>0</v>
          </cell>
          <cell r="GC354" t="str">
            <v/>
          </cell>
          <cell r="GD354">
            <v>0</v>
          </cell>
          <cell r="GE354">
            <v>76</v>
          </cell>
          <cell r="GF354">
            <v>79</v>
          </cell>
          <cell r="GG354">
            <v>0</v>
          </cell>
          <cell r="GH354">
            <v>0</v>
          </cell>
          <cell r="GI354" t="str">
            <v/>
          </cell>
          <cell r="GJ354">
            <v>0</v>
          </cell>
          <cell r="GK354">
            <v>76</v>
          </cell>
          <cell r="GL354">
            <v>79</v>
          </cell>
          <cell r="GM354">
            <v>0</v>
          </cell>
          <cell r="GN354">
            <v>0</v>
          </cell>
          <cell r="GO354" t="str">
            <v/>
          </cell>
          <cell r="GP354">
            <v>0</v>
          </cell>
          <cell r="GQ354">
            <v>76</v>
          </cell>
          <cell r="GR354">
            <v>79</v>
          </cell>
          <cell r="GS354">
            <v>0</v>
          </cell>
          <cell r="GT354">
            <v>0</v>
          </cell>
          <cell r="GU354" t="str">
            <v/>
          </cell>
          <cell r="GV354">
            <v>0</v>
          </cell>
          <cell r="GW354">
            <v>80.5</v>
          </cell>
          <cell r="GX354">
            <v>81</v>
          </cell>
          <cell r="GY354">
            <v>0</v>
          </cell>
          <cell r="GZ354">
            <v>0</v>
          </cell>
          <cell r="HA354" t="str">
            <v/>
          </cell>
          <cell r="HB354">
            <v>0</v>
          </cell>
          <cell r="HC354">
            <v>82.25</v>
          </cell>
          <cell r="HD354">
            <v>72</v>
          </cell>
          <cell r="HG354" t="str">
            <v/>
          </cell>
          <cell r="HH354">
            <v>0</v>
          </cell>
          <cell r="HM354" t="str">
            <v/>
          </cell>
          <cell r="HN354" t="str">
            <v/>
          </cell>
          <cell r="HS354">
            <v>0</v>
          </cell>
          <cell r="HT354" t="str">
            <v>PKN</v>
          </cell>
          <cell r="HU354">
            <v>0</v>
          </cell>
          <cell r="HV354" t="str">
            <v>IND</v>
          </cell>
          <cell r="HW354">
            <v>0</v>
          </cell>
          <cell r="HX354" t="str">
            <v>MAT-W</v>
          </cell>
          <cell r="HY354">
            <v>0</v>
          </cell>
          <cell r="HZ354" t="str">
            <v>SEJ-W</v>
          </cell>
          <cell r="IA354">
            <v>0</v>
          </cell>
          <cell r="IB354" t="str">
            <v>IGR-W</v>
          </cell>
          <cell r="IC354">
            <v>0</v>
          </cell>
          <cell r="ID354" t="str">
            <v>SBO</v>
          </cell>
          <cell r="IE354">
            <v>0</v>
          </cell>
          <cell r="IF354" t="str">
            <v>PJO</v>
          </cell>
          <cell r="IG354">
            <v>0</v>
          </cell>
          <cell r="IH354" t="str">
            <v>PRA</v>
          </cell>
          <cell r="II354">
            <v>0</v>
          </cell>
          <cell r="IJ354" t="str">
            <v>JAW</v>
          </cell>
          <cell r="IK354">
            <v>0</v>
          </cell>
          <cell r="IL354" t="str">
            <v>ARB</v>
          </cell>
          <cell r="IM354">
            <v>0</v>
          </cell>
          <cell r="IN354" t="str">
            <v>PKM</v>
          </cell>
          <cell r="IO354">
            <v>0</v>
          </cell>
          <cell r="IP354" t="str">
            <v>GEO-P</v>
          </cell>
          <cell r="IQ354">
            <v>0</v>
          </cell>
          <cell r="IR354" t="str">
            <v>SEJ-P</v>
          </cell>
          <cell r="IS354">
            <v>0</v>
          </cell>
          <cell r="IT354" t="str">
            <v>SOS-P</v>
          </cell>
          <cell r="IU354">
            <v>0</v>
          </cell>
          <cell r="IV354" t="str">
            <v>EKO-P</v>
          </cell>
          <cell r="IW354">
            <v>0</v>
          </cell>
          <cell r="IX354" t="str">
            <v>IGR-L</v>
          </cell>
          <cell r="IY354">
            <v>0</v>
          </cell>
          <cell r="IZ354" t="str">
            <v/>
          </cell>
          <cell r="JA354">
            <v>0</v>
          </cell>
        </row>
        <row r="355">
          <cell r="Q355" t="str">
            <v/>
          </cell>
          <cell r="AB355" t="str">
            <v/>
          </cell>
          <cell r="AC355">
            <v>1</v>
          </cell>
          <cell r="AI355" t="str">
            <v/>
          </cell>
          <cell r="AJ355">
            <v>0</v>
          </cell>
          <cell r="AK355">
            <v>78.25</v>
          </cell>
          <cell r="AL355">
            <v>82</v>
          </cell>
          <cell r="AM355">
            <v>0</v>
          </cell>
          <cell r="AN355">
            <v>0</v>
          </cell>
          <cell r="AO355" t="str">
            <v/>
          </cell>
          <cell r="AP355">
            <v>0</v>
          </cell>
          <cell r="AQ355">
            <v>75.5</v>
          </cell>
          <cell r="AR355">
            <v>82</v>
          </cell>
          <cell r="AS355">
            <v>0</v>
          </cell>
          <cell r="AT355">
            <v>0</v>
          </cell>
          <cell r="AU355" t="str">
            <v/>
          </cell>
          <cell r="AV355">
            <v>0</v>
          </cell>
          <cell r="AW355">
            <v>80</v>
          </cell>
          <cell r="AX355">
            <v>77</v>
          </cell>
          <cell r="AY355">
            <v>0</v>
          </cell>
          <cell r="AZ355">
            <v>0</v>
          </cell>
          <cell r="BA355" t="str">
            <v/>
          </cell>
          <cell r="BB355">
            <v>0</v>
          </cell>
          <cell r="BC355">
            <v>79.25</v>
          </cell>
          <cell r="BD355">
            <v>79</v>
          </cell>
          <cell r="BE355">
            <v>0</v>
          </cell>
          <cell r="BF355">
            <v>0</v>
          </cell>
          <cell r="BG355" t="str">
            <v/>
          </cell>
          <cell r="BH355">
            <v>0</v>
          </cell>
          <cell r="BI355">
            <v>78.25</v>
          </cell>
          <cell r="BJ355">
            <v>73</v>
          </cell>
          <cell r="BK355">
            <v>0</v>
          </cell>
          <cell r="BL355">
            <v>0</v>
          </cell>
          <cell r="BM355" t="str">
            <v/>
          </cell>
          <cell r="BN355">
            <v>0</v>
          </cell>
          <cell r="BO355">
            <v>70.25</v>
          </cell>
          <cell r="BP355">
            <v>75</v>
          </cell>
          <cell r="BQ355">
            <v>0</v>
          </cell>
          <cell r="BR355">
            <v>0</v>
          </cell>
          <cell r="BS355" t="str">
            <v/>
          </cell>
          <cell r="BT355">
            <v>0</v>
          </cell>
          <cell r="BU355">
            <v>81.75</v>
          </cell>
          <cell r="BV355">
            <v>86</v>
          </cell>
          <cell r="BW355">
            <v>0</v>
          </cell>
          <cell r="BX355">
            <v>0</v>
          </cell>
          <cell r="BY355" t="str">
            <v/>
          </cell>
          <cell r="BZ355">
            <v>0</v>
          </cell>
          <cell r="CA355">
            <v>72.75</v>
          </cell>
          <cell r="CB355">
            <v>74</v>
          </cell>
          <cell r="CC355">
            <v>0</v>
          </cell>
          <cell r="CD355">
            <v>0</v>
          </cell>
          <cell r="CE355" t="str">
            <v/>
          </cell>
          <cell r="CF355">
            <v>0</v>
          </cell>
          <cell r="CG355">
            <v>77.75</v>
          </cell>
          <cell r="CH355">
            <v>81</v>
          </cell>
          <cell r="CI355">
            <v>0</v>
          </cell>
          <cell r="CJ355">
            <v>0</v>
          </cell>
          <cell r="CK355" t="str">
            <v/>
          </cell>
          <cell r="CL355">
            <v>0</v>
          </cell>
          <cell r="CM355">
            <v>74.5</v>
          </cell>
          <cell r="CN355">
            <v>74</v>
          </cell>
          <cell r="CO355">
            <v>0</v>
          </cell>
          <cell r="CP355">
            <v>0</v>
          </cell>
          <cell r="CQ355" t="str">
            <v/>
          </cell>
          <cell r="CR355">
            <v>0</v>
          </cell>
          <cell r="CS355">
            <v>69.75</v>
          </cell>
          <cell r="CT355">
            <v>80</v>
          </cell>
          <cell r="CU355">
            <v>0</v>
          </cell>
          <cell r="CV355">
            <v>0</v>
          </cell>
          <cell r="CW355" t="str">
            <v/>
          </cell>
          <cell r="CX355">
            <v>0</v>
          </cell>
          <cell r="CY355">
            <v>68.25</v>
          </cell>
          <cell r="CZ355">
            <v>83</v>
          </cell>
          <cell r="DA355">
            <v>0</v>
          </cell>
          <cell r="DB355">
            <v>0</v>
          </cell>
          <cell r="DC355" t="str">
            <v/>
          </cell>
          <cell r="DD355">
            <v>0</v>
          </cell>
          <cell r="DE355">
            <v>76.75</v>
          </cell>
          <cell r="DF355">
            <v>82</v>
          </cell>
          <cell r="DG355">
            <v>0</v>
          </cell>
          <cell r="DH355">
            <v>0</v>
          </cell>
          <cell r="DI355" t="str">
            <v/>
          </cell>
          <cell r="DJ355">
            <v>0</v>
          </cell>
          <cell r="DK355">
            <v>0</v>
          </cell>
          <cell r="DL355">
            <v>81</v>
          </cell>
          <cell r="DM355">
            <v>0</v>
          </cell>
          <cell r="DN355">
            <v>0</v>
          </cell>
          <cell r="DO355" t="str">
            <v/>
          </cell>
          <cell r="DP355">
            <v>0</v>
          </cell>
          <cell r="DQ355">
            <v>81.5</v>
          </cell>
          <cell r="DR355">
            <v>73</v>
          </cell>
          <cell r="DS355">
            <v>0</v>
          </cell>
          <cell r="DT355">
            <v>0</v>
          </cell>
          <cell r="DU355" t="str">
            <v/>
          </cell>
          <cell r="DV355">
            <v>0</v>
          </cell>
          <cell r="DW355">
            <v>77.75</v>
          </cell>
          <cell r="DX355">
            <v>79</v>
          </cell>
          <cell r="DY355">
            <v>0</v>
          </cell>
          <cell r="DZ355">
            <v>0</v>
          </cell>
          <cell r="EA355" t="str">
            <v/>
          </cell>
          <cell r="EB355">
            <v>0</v>
          </cell>
          <cell r="EC355">
            <v>79.5</v>
          </cell>
          <cell r="ED355">
            <v>84</v>
          </cell>
          <cell r="EE355">
            <v>0</v>
          </cell>
          <cell r="EF355">
            <v>0</v>
          </cell>
          <cell r="EG355" t="str">
            <v/>
          </cell>
          <cell r="EH355">
            <v>0</v>
          </cell>
          <cell r="EI355">
            <v>82.25</v>
          </cell>
          <cell r="EJ355">
            <v>84</v>
          </cell>
          <cell r="EK355">
            <v>0</v>
          </cell>
          <cell r="EL355">
            <v>0</v>
          </cell>
          <cell r="EM355" t="str">
            <v/>
          </cell>
          <cell r="EN355">
            <v>0</v>
          </cell>
          <cell r="EO355">
            <v>82.25</v>
          </cell>
          <cell r="EP355">
            <v>84</v>
          </cell>
          <cell r="EQ355">
            <v>0</v>
          </cell>
          <cell r="ER355">
            <v>0</v>
          </cell>
          <cell r="ES355" t="str">
            <v/>
          </cell>
          <cell r="ET355">
            <v>0</v>
          </cell>
          <cell r="EU355">
            <v>82.25</v>
          </cell>
          <cell r="EV355">
            <v>84</v>
          </cell>
          <cell r="EW355">
            <v>0</v>
          </cell>
          <cell r="EX355">
            <v>0</v>
          </cell>
          <cell r="EY355" t="str">
            <v/>
          </cell>
          <cell r="EZ355">
            <v>0</v>
          </cell>
          <cell r="FA355">
            <v>73</v>
          </cell>
          <cell r="FB355">
            <v>73</v>
          </cell>
          <cell r="FC355">
            <v>0</v>
          </cell>
          <cell r="FD355">
            <v>0</v>
          </cell>
          <cell r="FE355" t="str">
            <v/>
          </cell>
          <cell r="FF355">
            <v>0</v>
          </cell>
          <cell r="FG355">
            <v>73</v>
          </cell>
          <cell r="FH355">
            <v>73</v>
          </cell>
          <cell r="FI355">
            <v>0</v>
          </cell>
          <cell r="FJ355">
            <v>0</v>
          </cell>
          <cell r="FK355" t="str">
            <v/>
          </cell>
          <cell r="FL355">
            <v>0</v>
          </cell>
          <cell r="FM355">
            <v>73</v>
          </cell>
          <cell r="FN355">
            <v>73</v>
          </cell>
          <cell r="FO355">
            <v>0</v>
          </cell>
          <cell r="FP355">
            <v>0</v>
          </cell>
          <cell r="FQ355" t="str">
            <v/>
          </cell>
          <cell r="FR355">
            <v>0</v>
          </cell>
          <cell r="FS355">
            <v>73</v>
          </cell>
          <cell r="FT355">
            <v>73</v>
          </cell>
          <cell r="FU355">
            <v>0</v>
          </cell>
          <cell r="FV355">
            <v>0</v>
          </cell>
          <cell r="FW355" t="str">
            <v/>
          </cell>
          <cell r="FX355">
            <v>0</v>
          </cell>
          <cell r="FY355">
            <v>73</v>
          </cell>
          <cell r="FZ355">
            <v>73</v>
          </cell>
          <cell r="GA355">
            <v>0</v>
          </cell>
          <cell r="GB355">
            <v>0</v>
          </cell>
          <cell r="GC355" t="str">
            <v/>
          </cell>
          <cell r="GD355">
            <v>0</v>
          </cell>
          <cell r="GE355">
            <v>73</v>
          </cell>
          <cell r="GF355">
            <v>73</v>
          </cell>
          <cell r="GG355">
            <v>0</v>
          </cell>
          <cell r="GH355">
            <v>0</v>
          </cell>
          <cell r="GI355" t="str">
            <v/>
          </cell>
          <cell r="GJ355">
            <v>0</v>
          </cell>
          <cell r="GK355">
            <v>73</v>
          </cell>
          <cell r="GL355">
            <v>73</v>
          </cell>
          <cell r="GM355">
            <v>0</v>
          </cell>
          <cell r="GN355">
            <v>0</v>
          </cell>
          <cell r="GO355" t="str">
            <v/>
          </cell>
          <cell r="GP355">
            <v>0</v>
          </cell>
          <cell r="GQ355">
            <v>73</v>
          </cell>
          <cell r="GR355">
            <v>73</v>
          </cell>
          <cell r="GS355">
            <v>0</v>
          </cell>
          <cell r="GT355">
            <v>0</v>
          </cell>
          <cell r="GU355" t="str">
            <v/>
          </cell>
          <cell r="GV355">
            <v>0</v>
          </cell>
          <cell r="GW355">
            <v>75</v>
          </cell>
          <cell r="GX355">
            <v>72</v>
          </cell>
          <cell r="GY355">
            <v>0</v>
          </cell>
          <cell r="GZ355">
            <v>0</v>
          </cell>
          <cell r="HA355" t="str">
            <v/>
          </cell>
          <cell r="HB355">
            <v>0</v>
          </cell>
          <cell r="HC355">
            <v>82</v>
          </cell>
          <cell r="HD355">
            <v>74</v>
          </cell>
          <cell r="HG355" t="str">
            <v/>
          </cell>
          <cell r="HH355">
            <v>0</v>
          </cell>
          <cell r="HM355" t="str">
            <v/>
          </cell>
          <cell r="HN355" t="str">
            <v/>
          </cell>
          <cell r="HS355">
            <v>0</v>
          </cell>
          <cell r="HT355" t="str">
            <v>PKN</v>
          </cell>
          <cell r="HU355">
            <v>0</v>
          </cell>
          <cell r="HV355" t="str">
            <v>IND</v>
          </cell>
          <cell r="HW355">
            <v>0</v>
          </cell>
          <cell r="HX355" t="str">
            <v>MAT-W</v>
          </cell>
          <cell r="HY355">
            <v>0</v>
          </cell>
          <cell r="HZ355" t="str">
            <v>SEJ-W</v>
          </cell>
          <cell r="IA355">
            <v>0</v>
          </cell>
          <cell r="IB355" t="str">
            <v>IGR-W</v>
          </cell>
          <cell r="IC355">
            <v>0</v>
          </cell>
          <cell r="ID355" t="str">
            <v>SBO</v>
          </cell>
          <cell r="IE355">
            <v>0</v>
          </cell>
          <cell r="IF355" t="str">
            <v>PJO</v>
          </cell>
          <cell r="IG355">
            <v>0</v>
          </cell>
          <cell r="IH355" t="str">
            <v>PRA</v>
          </cell>
          <cell r="II355">
            <v>0</v>
          </cell>
          <cell r="IJ355" t="str">
            <v>JAW</v>
          </cell>
          <cell r="IK355">
            <v>0</v>
          </cell>
          <cell r="IL355" t="str">
            <v>ARB</v>
          </cell>
          <cell r="IM355">
            <v>0</v>
          </cell>
          <cell r="IN355" t="str">
            <v>PKM</v>
          </cell>
          <cell r="IO355">
            <v>0</v>
          </cell>
          <cell r="IP355" t="str">
            <v>GEO-P</v>
          </cell>
          <cell r="IQ355">
            <v>0</v>
          </cell>
          <cell r="IR355" t="str">
            <v>SEJ-P</v>
          </cell>
          <cell r="IS355">
            <v>0</v>
          </cell>
          <cell r="IT355" t="str">
            <v>SOS-P</v>
          </cell>
          <cell r="IU355">
            <v>0</v>
          </cell>
          <cell r="IV355" t="str">
            <v>EKO-P</v>
          </cell>
          <cell r="IW355">
            <v>0</v>
          </cell>
          <cell r="IX355" t="str">
            <v>IGR-L</v>
          </cell>
          <cell r="IY355">
            <v>0</v>
          </cell>
          <cell r="IZ355" t="str">
            <v/>
          </cell>
          <cell r="JA355">
            <v>0</v>
          </cell>
        </row>
        <row r="356">
          <cell r="Q356" t="str">
            <v/>
          </cell>
          <cell r="AB356" t="str">
            <v/>
          </cell>
          <cell r="AC356">
            <v>2</v>
          </cell>
          <cell r="AI356" t="str">
            <v/>
          </cell>
          <cell r="AJ356">
            <v>0</v>
          </cell>
          <cell r="AK356">
            <v>78.25</v>
          </cell>
          <cell r="AL356">
            <v>82</v>
          </cell>
          <cell r="AM356">
            <v>0</v>
          </cell>
          <cell r="AN356">
            <v>0</v>
          </cell>
          <cell r="AO356" t="str">
            <v/>
          </cell>
          <cell r="AP356">
            <v>0</v>
          </cell>
          <cell r="AQ356">
            <v>75.5</v>
          </cell>
          <cell r="AR356">
            <v>82</v>
          </cell>
          <cell r="AS356">
            <v>0</v>
          </cell>
          <cell r="AT356">
            <v>0</v>
          </cell>
          <cell r="AU356" t="str">
            <v/>
          </cell>
          <cell r="AV356">
            <v>0</v>
          </cell>
          <cell r="AW356">
            <v>80</v>
          </cell>
          <cell r="AX356">
            <v>77</v>
          </cell>
          <cell r="AY356">
            <v>0</v>
          </cell>
          <cell r="AZ356">
            <v>0</v>
          </cell>
          <cell r="BA356" t="str">
            <v/>
          </cell>
          <cell r="BB356">
            <v>0</v>
          </cell>
          <cell r="BC356">
            <v>79.25</v>
          </cell>
          <cell r="BD356">
            <v>79</v>
          </cell>
          <cell r="BE356">
            <v>0</v>
          </cell>
          <cell r="BF356">
            <v>0</v>
          </cell>
          <cell r="BG356" t="str">
            <v/>
          </cell>
          <cell r="BH356">
            <v>0</v>
          </cell>
          <cell r="BI356">
            <v>78.25</v>
          </cell>
          <cell r="BJ356">
            <v>73</v>
          </cell>
          <cell r="BK356">
            <v>0</v>
          </cell>
          <cell r="BL356">
            <v>0</v>
          </cell>
          <cell r="BM356" t="str">
            <v/>
          </cell>
          <cell r="BN356">
            <v>0</v>
          </cell>
          <cell r="BO356">
            <v>70.25</v>
          </cell>
          <cell r="BP356">
            <v>75</v>
          </cell>
          <cell r="BQ356">
            <v>0</v>
          </cell>
          <cell r="BR356">
            <v>0</v>
          </cell>
          <cell r="BS356" t="str">
            <v/>
          </cell>
          <cell r="BT356">
            <v>0</v>
          </cell>
          <cell r="BU356">
            <v>81.75</v>
          </cell>
          <cell r="BV356">
            <v>86</v>
          </cell>
          <cell r="BW356">
            <v>0</v>
          </cell>
          <cell r="BX356">
            <v>0</v>
          </cell>
          <cell r="BY356" t="str">
            <v/>
          </cell>
          <cell r="BZ356">
            <v>0</v>
          </cell>
          <cell r="CA356">
            <v>72.75</v>
          </cell>
          <cell r="CB356">
            <v>74</v>
          </cell>
          <cell r="CC356">
            <v>0</v>
          </cell>
          <cell r="CD356">
            <v>0</v>
          </cell>
          <cell r="CE356" t="str">
            <v/>
          </cell>
          <cell r="CF356">
            <v>0</v>
          </cell>
          <cell r="CG356">
            <v>77.75</v>
          </cell>
          <cell r="CH356">
            <v>81</v>
          </cell>
          <cell r="CI356">
            <v>0</v>
          </cell>
          <cell r="CJ356">
            <v>0</v>
          </cell>
          <cell r="CK356" t="str">
            <v/>
          </cell>
          <cell r="CL356">
            <v>0</v>
          </cell>
          <cell r="CM356">
            <v>74.5</v>
          </cell>
          <cell r="CN356">
            <v>74</v>
          </cell>
          <cell r="CO356">
            <v>0</v>
          </cell>
          <cell r="CP356">
            <v>0</v>
          </cell>
          <cell r="CQ356" t="str">
            <v/>
          </cell>
          <cell r="CR356">
            <v>0</v>
          </cell>
          <cell r="CS356">
            <v>69.75</v>
          </cell>
          <cell r="CT356">
            <v>80</v>
          </cell>
          <cell r="CU356">
            <v>0</v>
          </cell>
          <cell r="CV356">
            <v>0</v>
          </cell>
          <cell r="CW356" t="str">
            <v/>
          </cell>
          <cell r="CX356">
            <v>0</v>
          </cell>
          <cell r="CY356">
            <v>68.25</v>
          </cell>
          <cell r="CZ356">
            <v>83</v>
          </cell>
          <cell r="DA356">
            <v>0</v>
          </cell>
          <cell r="DB356">
            <v>0</v>
          </cell>
          <cell r="DC356" t="str">
            <v/>
          </cell>
          <cell r="DD356">
            <v>0</v>
          </cell>
          <cell r="DE356">
            <v>76.75</v>
          </cell>
          <cell r="DF356">
            <v>82</v>
          </cell>
          <cell r="DG356">
            <v>0</v>
          </cell>
          <cell r="DH356">
            <v>0</v>
          </cell>
          <cell r="DI356" t="str">
            <v/>
          </cell>
          <cell r="DJ356">
            <v>0</v>
          </cell>
          <cell r="DK356">
            <v>0</v>
          </cell>
          <cell r="DL356">
            <v>81</v>
          </cell>
          <cell r="DM356">
            <v>0</v>
          </cell>
          <cell r="DN356">
            <v>0</v>
          </cell>
          <cell r="DO356" t="str">
            <v/>
          </cell>
          <cell r="DP356">
            <v>0</v>
          </cell>
          <cell r="DQ356">
            <v>81.5</v>
          </cell>
          <cell r="DR356">
            <v>73</v>
          </cell>
          <cell r="DS356">
            <v>0</v>
          </cell>
          <cell r="DT356">
            <v>0</v>
          </cell>
          <cell r="DU356" t="str">
            <v/>
          </cell>
          <cell r="DV356">
            <v>0</v>
          </cell>
          <cell r="DW356">
            <v>77.75</v>
          </cell>
          <cell r="DX356">
            <v>79</v>
          </cell>
          <cell r="DY356">
            <v>0</v>
          </cell>
          <cell r="DZ356">
            <v>0</v>
          </cell>
          <cell r="EA356" t="str">
            <v/>
          </cell>
          <cell r="EB356">
            <v>0</v>
          </cell>
          <cell r="EC356">
            <v>79.5</v>
          </cell>
          <cell r="ED356">
            <v>84</v>
          </cell>
          <cell r="EE356">
            <v>0</v>
          </cell>
          <cell r="EF356">
            <v>0</v>
          </cell>
          <cell r="EG356" t="str">
            <v/>
          </cell>
          <cell r="EH356">
            <v>0</v>
          </cell>
          <cell r="EI356">
            <v>82.25</v>
          </cell>
          <cell r="EJ356">
            <v>84</v>
          </cell>
          <cell r="EK356">
            <v>0</v>
          </cell>
          <cell r="EL356">
            <v>0</v>
          </cell>
          <cell r="EM356" t="str">
            <v/>
          </cell>
          <cell r="EN356">
            <v>0</v>
          </cell>
          <cell r="EO356">
            <v>82.25</v>
          </cell>
          <cell r="EP356">
            <v>84</v>
          </cell>
          <cell r="EQ356">
            <v>0</v>
          </cell>
          <cell r="ER356">
            <v>0</v>
          </cell>
          <cell r="ES356" t="str">
            <v/>
          </cell>
          <cell r="ET356">
            <v>0</v>
          </cell>
          <cell r="EU356">
            <v>82.25</v>
          </cell>
          <cell r="EV356">
            <v>84</v>
          </cell>
          <cell r="EW356">
            <v>0</v>
          </cell>
          <cell r="EX356">
            <v>0</v>
          </cell>
          <cell r="EY356" t="str">
            <v/>
          </cell>
          <cell r="EZ356">
            <v>0</v>
          </cell>
          <cell r="FA356">
            <v>73</v>
          </cell>
          <cell r="FB356">
            <v>73</v>
          </cell>
          <cell r="FC356">
            <v>0</v>
          </cell>
          <cell r="FD356">
            <v>0</v>
          </cell>
          <cell r="FE356" t="str">
            <v/>
          </cell>
          <cell r="FF356">
            <v>0</v>
          </cell>
          <cell r="FG356">
            <v>73</v>
          </cell>
          <cell r="FH356">
            <v>73</v>
          </cell>
          <cell r="FI356">
            <v>0</v>
          </cell>
          <cell r="FJ356">
            <v>0</v>
          </cell>
          <cell r="FK356" t="str">
            <v/>
          </cell>
          <cell r="FL356">
            <v>0</v>
          </cell>
          <cell r="FM356">
            <v>73</v>
          </cell>
          <cell r="FN356">
            <v>73</v>
          </cell>
          <cell r="FO356">
            <v>0</v>
          </cell>
          <cell r="FP356">
            <v>0</v>
          </cell>
          <cell r="FQ356" t="str">
            <v/>
          </cell>
          <cell r="FR356">
            <v>0</v>
          </cell>
          <cell r="FS356">
            <v>73</v>
          </cell>
          <cell r="FT356">
            <v>73</v>
          </cell>
          <cell r="FU356">
            <v>0</v>
          </cell>
          <cell r="FV356">
            <v>0</v>
          </cell>
          <cell r="FW356" t="str">
            <v/>
          </cell>
          <cell r="FX356">
            <v>0</v>
          </cell>
          <cell r="FY356">
            <v>73</v>
          </cell>
          <cell r="FZ356">
            <v>73</v>
          </cell>
          <cell r="GA356">
            <v>0</v>
          </cell>
          <cell r="GB356">
            <v>0</v>
          </cell>
          <cell r="GC356" t="str">
            <v/>
          </cell>
          <cell r="GD356">
            <v>0</v>
          </cell>
          <cell r="GE356">
            <v>73</v>
          </cell>
          <cell r="GF356">
            <v>73</v>
          </cell>
          <cell r="GG356">
            <v>0</v>
          </cell>
          <cell r="GH356">
            <v>0</v>
          </cell>
          <cell r="GI356" t="str">
            <v/>
          </cell>
          <cell r="GJ356">
            <v>0</v>
          </cell>
          <cell r="GK356">
            <v>73</v>
          </cell>
          <cell r="GL356">
            <v>73</v>
          </cell>
          <cell r="GM356">
            <v>0</v>
          </cell>
          <cell r="GN356">
            <v>0</v>
          </cell>
          <cell r="GO356" t="str">
            <v/>
          </cell>
          <cell r="GP356">
            <v>0</v>
          </cell>
          <cell r="GQ356">
            <v>73</v>
          </cell>
          <cell r="GR356">
            <v>73</v>
          </cell>
          <cell r="GS356">
            <v>0</v>
          </cell>
          <cell r="GT356">
            <v>0</v>
          </cell>
          <cell r="GU356" t="str">
            <v/>
          </cell>
          <cell r="GV356">
            <v>0</v>
          </cell>
          <cell r="GW356">
            <v>75</v>
          </cell>
          <cell r="GX356">
            <v>72</v>
          </cell>
          <cell r="GY356">
            <v>0</v>
          </cell>
          <cell r="GZ356">
            <v>0</v>
          </cell>
          <cell r="HA356" t="str">
            <v/>
          </cell>
          <cell r="HB356">
            <v>0</v>
          </cell>
          <cell r="HC356">
            <v>82</v>
          </cell>
          <cell r="HD356">
            <v>74</v>
          </cell>
          <cell r="HG356" t="str">
            <v/>
          </cell>
          <cell r="HH356">
            <v>0</v>
          </cell>
          <cell r="HM356" t="str">
            <v/>
          </cell>
          <cell r="HN356" t="str">
            <v/>
          </cell>
          <cell r="HS356">
            <v>0</v>
          </cell>
          <cell r="HT356" t="str">
            <v>PKN</v>
          </cell>
          <cell r="HU356">
            <v>0</v>
          </cell>
          <cell r="HV356" t="str">
            <v>IND</v>
          </cell>
          <cell r="HW356">
            <v>0</v>
          </cell>
          <cell r="HX356" t="str">
            <v>MAT-W</v>
          </cell>
          <cell r="HY356">
            <v>0</v>
          </cell>
          <cell r="HZ356" t="str">
            <v>SEJ-W</v>
          </cell>
          <cell r="IA356">
            <v>0</v>
          </cell>
          <cell r="IB356" t="str">
            <v>IGR-W</v>
          </cell>
          <cell r="IC356">
            <v>0</v>
          </cell>
          <cell r="ID356" t="str">
            <v>SBO</v>
          </cell>
          <cell r="IE356">
            <v>0</v>
          </cell>
          <cell r="IF356" t="str">
            <v>PJO</v>
          </cell>
          <cell r="IG356">
            <v>0</v>
          </cell>
          <cell r="IH356" t="str">
            <v>PRA</v>
          </cell>
          <cell r="II356">
            <v>0</v>
          </cell>
          <cell r="IJ356" t="str">
            <v>JAW</v>
          </cell>
          <cell r="IK356">
            <v>0</v>
          </cell>
          <cell r="IL356" t="str">
            <v>ARB</v>
          </cell>
          <cell r="IM356">
            <v>0</v>
          </cell>
          <cell r="IN356" t="str">
            <v>PKM</v>
          </cell>
          <cell r="IO356">
            <v>0</v>
          </cell>
          <cell r="IP356" t="str">
            <v>GEO-P</v>
          </cell>
          <cell r="IQ356">
            <v>0</v>
          </cell>
          <cell r="IR356" t="str">
            <v>SEJ-P</v>
          </cell>
          <cell r="IS356">
            <v>0</v>
          </cell>
          <cell r="IT356" t="str">
            <v>SOS-P</v>
          </cell>
          <cell r="IU356">
            <v>0</v>
          </cell>
          <cell r="IV356" t="str">
            <v>EKO-P</v>
          </cell>
          <cell r="IW356">
            <v>0</v>
          </cell>
          <cell r="IX356" t="str">
            <v>IGR-L</v>
          </cell>
          <cell r="IY356">
            <v>0</v>
          </cell>
          <cell r="IZ356" t="str">
            <v/>
          </cell>
          <cell r="JA356">
            <v>0</v>
          </cell>
        </row>
        <row r="357">
          <cell r="Q357" t="str">
            <v/>
          </cell>
          <cell r="AB357" t="str">
            <v/>
          </cell>
          <cell r="AC357">
            <v>3</v>
          </cell>
          <cell r="AI357" t="str">
            <v/>
          </cell>
          <cell r="AJ357">
            <v>0</v>
          </cell>
          <cell r="AK357">
            <v>81.25</v>
          </cell>
          <cell r="AL357">
            <v>86</v>
          </cell>
          <cell r="AM357">
            <v>0</v>
          </cell>
          <cell r="AN357">
            <v>0</v>
          </cell>
          <cell r="AO357" t="str">
            <v/>
          </cell>
          <cell r="AP357">
            <v>0</v>
          </cell>
          <cell r="AQ357">
            <v>79.75</v>
          </cell>
          <cell r="AR357">
            <v>88</v>
          </cell>
          <cell r="AS357">
            <v>0</v>
          </cell>
          <cell r="AT357">
            <v>0</v>
          </cell>
          <cell r="AU357" t="str">
            <v/>
          </cell>
          <cell r="AV357">
            <v>0</v>
          </cell>
          <cell r="AW357">
            <v>81.25</v>
          </cell>
          <cell r="AX357">
            <v>85</v>
          </cell>
          <cell r="AY357">
            <v>0</v>
          </cell>
          <cell r="AZ357">
            <v>0</v>
          </cell>
          <cell r="BA357" t="str">
            <v/>
          </cell>
          <cell r="BB357">
            <v>0</v>
          </cell>
          <cell r="BC357">
            <v>80</v>
          </cell>
          <cell r="BD357">
            <v>81</v>
          </cell>
          <cell r="BE357">
            <v>0</v>
          </cell>
          <cell r="BF357">
            <v>0</v>
          </cell>
          <cell r="BG357" t="str">
            <v>SEJ</v>
          </cell>
          <cell r="BH357">
            <v>0</v>
          </cell>
          <cell r="BI357">
            <v>77</v>
          </cell>
          <cell r="BJ357">
            <v>81</v>
          </cell>
          <cell r="BK357">
            <v>0</v>
          </cell>
          <cell r="BL357">
            <v>0</v>
          </cell>
          <cell r="BM357" t="str">
            <v/>
          </cell>
          <cell r="BN357">
            <v>0</v>
          </cell>
          <cell r="BO357">
            <v>69.25</v>
          </cell>
          <cell r="BP357">
            <v>80</v>
          </cell>
          <cell r="BQ357">
            <v>0</v>
          </cell>
          <cell r="BR357">
            <v>0</v>
          </cell>
          <cell r="BS357" t="str">
            <v/>
          </cell>
          <cell r="BT357">
            <v>0</v>
          </cell>
          <cell r="BU357">
            <v>72.5</v>
          </cell>
          <cell r="BV357">
            <v>85</v>
          </cell>
          <cell r="BW357">
            <v>0</v>
          </cell>
          <cell r="BX357">
            <v>0</v>
          </cell>
          <cell r="BY357" t="str">
            <v/>
          </cell>
          <cell r="BZ357">
            <v>0</v>
          </cell>
          <cell r="CA357">
            <v>71.25</v>
          </cell>
          <cell r="CB357">
            <v>78</v>
          </cell>
          <cell r="CC357">
            <v>0</v>
          </cell>
          <cell r="CD357">
            <v>0</v>
          </cell>
          <cell r="CE357" t="str">
            <v/>
          </cell>
          <cell r="CF357">
            <v>0</v>
          </cell>
          <cell r="CG357">
            <v>76.25</v>
          </cell>
          <cell r="CH357">
            <v>76</v>
          </cell>
          <cell r="CI357">
            <v>0</v>
          </cell>
          <cell r="CJ357">
            <v>0</v>
          </cell>
          <cell r="CK357" t="str">
            <v/>
          </cell>
          <cell r="CL357">
            <v>0</v>
          </cell>
          <cell r="CM357">
            <v>82.5</v>
          </cell>
          <cell r="CN357">
            <v>80</v>
          </cell>
          <cell r="CO357">
            <v>0</v>
          </cell>
          <cell r="CP357">
            <v>0</v>
          </cell>
          <cell r="CQ357" t="str">
            <v/>
          </cell>
          <cell r="CR357">
            <v>0</v>
          </cell>
          <cell r="CS357">
            <v>75.75</v>
          </cell>
          <cell r="CT357">
            <v>81</v>
          </cell>
          <cell r="CU357">
            <v>0</v>
          </cell>
          <cell r="CV357">
            <v>0</v>
          </cell>
          <cell r="CW357" t="str">
            <v/>
          </cell>
          <cell r="CX357">
            <v>0</v>
          </cell>
          <cell r="CY357">
            <v>67.75</v>
          </cell>
          <cell r="CZ357">
            <v>74</v>
          </cell>
          <cell r="DA357">
            <v>0</v>
          </cell>
          <cell r="DB357">
            <v>0</v>
          </cell>
          <cell r="DC357" t="str">
            <v/>
          </cell>
          <cell r="DD357">
            <v>0</v>
          </cell>
          <cell r="DE357">
            <v>76</v>
          </cell>
          <cell r="DF357">
            <v>78</v>
          </cell>
          <cell r="DG357">
            <v>0</v>
          </cell>
          <cell r="DH357">
            <v>0</v>
          </cell>
          <cell r="DI357" t="str">
            <v/>
          </cell>
          <cell r="DJ357">
            <v>0</v>
          </cell>
          <cell r="DK357">
            <v>0</v>
          </cell>
          <cell r="DL357">
            <v>82</v>
          </cell>
          <cell r="DM357">
            <v>0</v>
          </cell>
          <cell r="DN357">
            <v>0</v>
          </cell>
          <cell r="DO357" t="str">
            <v/>
          </cell>
          <cell r="DP357">
            <v>0</v>
          </cell>
          <cell r="DQ357">
            <v>89.25</v>
          </cell>
          <cell r="DR357">
            <v>79</v>
          </cell>
          <cell r="DS357">
            <v>0</v>
          </cell>
          <cell r="DT357">
            <v>0</v>
          </cell>
          <cell r="DU357" t="str">
            <v/>
          </cell>
          <cell r="DV357">
            <v>0</v>
          </cell>
          <cell r="DW357">
            <v>79.5</v>
          </cell>
          <cell r="DX357">
            <v>83</v>
          </cell>
          <cell r="DY357">
            <v>0</v>
          </cell>
          <cell r="DZ357">
            <v>0</v>
          </cell>
          <cell r="EA357" t="str">
            <v/>
          </cell>
          <cell r="EB357">
            <v>0</v>
          </cell>
          <cell r="EC357">
            <v>72.75</v>
          </cell>
          <cell r="ED357">
            <v>83</v>
          </cell>
          <cell r="EE357">
            <v>0</v>
          </cell>
          <cell r="EF357">
            <v>0</v>
          </cell>
          <cell r="EG357" t="str">
            <v/>
          </cell>
          <cell r="EH357">
            <v>0</v>
          </cell>
          <cell r="EI357">
            <v>74.75</v>
          </cell>
          <cell r="EJ357">
            <v>83</v>
          </cell>
          <cell r="EK357">
            <v>0</v>
          </cell>
          <cell r="EL357">
            <v>0</v>
          </cell>
          <cell r="EM357" t="str">
            <v/>
          </cell>
          <cell r="EN357">
            <v>0</v>
          </cell>
          <cell r="EO357">
            <v>74.75</v>
          </cell>
          <cell r="EP357">
            <v>83</v>
          </cell>
          <cell r="EQ357">
            <v>0</v>
          </cell>
          <cell r="ER357">
            <v>0</v>
          </cell>
          <cell r="ES357" t="str">
            <v/>
          </cell>
          <cell r="ET357">
            <v>0</v>
          </cell>
          <cell r="EU357">
            <v>74.75</v>
          </cell>
          <cell r="EV357">
            <v>83</v>
          </cell>
          <cell r="EW357">
            <v>0</v>
          </cell>
          <cell r="EX357">
            <v>0</v>
          </cell>
          <cell r="EY357" t="str">
            <v/>
          </cell>
          <cell r="EZ357">
            <v>0</v>
          </cell>
          <cell r="FA357">
            <v>72.75</v>
          </cell>
          <cell r="FB357">
            <v>75</v>
          </cell>
          <cell r="FC357">
            <v>0</v>
          </cell>
          <cell r="FD357">
            <v>0</v>
          </cell>
          <cell r="FE357" t="str">
            <v/>
          </cell>
          <cell r="FF357">
            <v>0</v>
          </cell>
          <cell r="FG357">
            <v>72.75</v>
          </cell>
          <cell r="FH357">
            <v>75</v>
          </cell>
          <cell r="FI357">
            <v>0</v>
          </cell>
          <cell r="FJ357">
            <v>0</v>
          </cell>
          <cell r="FK357" t="str">
            <v/>
          </cell>
          <cell r="FL357">
            <v>0</v>
          </cell>
          <cell r="FM357">
            <v>72.75</v>
          </cell>
          <cell r="FN357">
            <v>75</v>
          </cell>
          <cell r="FO357">
            <v>0</v>
          </cell>
          <cell r="FP357">
            <v>0</v>
          </cell>
          <cell r="FQ357" t="str">
            <v/>
          </cell>
          <cell r="FR357">
            <v>0</v>
          </cell>
          <cell r="FS357">
            <v>72.75</v>
          </cell>
          <cell r="FT357">
            <v>75</v>
          </cell>
          <cell r="FU357">
            <v>0</v>
          </cell>
          <cell r="FV357">
            <v>0</v>
          </cell>
          <cell r="FW357" t="str">
            <v/>
          </cell>
          <cell r="FX357">
            <v>0</v>
          </cell>
          <cell r="FY357">
            <v>72.75</v>
          </cell>
          <cell r="FZ357">
            <v>75</v>
          </cell>
          <cell r="GA357">
            <v>0</v>
          </cell>
          <cell r="GB357">
            <v>0</v>
          </cell>
          <cell r="GC357" t="str">
            <v/>
          </cell>
          <cell r="GD357">
            <v>0</v>
          </cell>
          <cell r="GE357">
            <v>72.75</v>
          </cell>
          <cell r="GF357">
            <v>75</v>
          </cell>
          <cell r="GG357">
            <v>0</v>
          </cell>
          <cell r="GH357">
            <v>0</v>
          </cell>
          <cell r="GI357" t="str">
            <v/>
          </cell>
          <cell r="GJ357">
            <v>0</v>
          </cell>
          <cell r="GK357">
            <v>72.75</v>
          </cell>
          <cell r="GL357">
            <v>75</v>
          </cell>
          <cell r="GM357">
            <v>0</v>
          </cell>
          <cell r="GN357">
            <v>0</v>
          </cell>
          <cell r="GO357" t="str">
            <v/>
          </cell>
          <cell r="GP357">
            <v>0</v>
          </cell>
          <cell r="GQ357">
            <v>72.75</v>
          </cell>
          <cell r="GR357">
            <v>75</v>
          </cell>
          <cell r="GS357">
            <v>0</v>
          </cell>
          <cell r="GT357">
            <v>0</v>
          </cell>
          <cell r="GU357" t="str">
            <v/>
          </cell>
          <cell r="GV357">
            <v>0</v>
          </cell>
          <cell r="GW357">
            <v>70</v>
          </cell>
          <cell r="GX357">
            <v>73</v>
          </cell>
          <cell r="GY357">
            <v>0</v>
          </cell>
          <cell r="GZ357">
            <v>0</v>
          </cell>
          <cell r="HA357" t="str">
            <v/>
          </cell>
          <cell r="HB357">
            <v>0</v>
          </cell>
          <cell r="HC357">
            <v>77.5</v>
          </cell>
          <cell r="HD357">
            <v>80</v>
          </cell>
          <cell r="HG357" t="str">
            <v/>
          </cell>
          <cell r="HH357">
            <v>0</v>
          </cell>
          <cell r="HM357" t="str">
            <v/>
          </cell>
          <cell r="HN357" t="str">
            <v/>
          </cell>
          <cell r="HS357">
            <v>0</v>
          </cell>
          <cell r="HT357" t="str">
            <v>PKN</v>
          </cell>
          <cell r="HU357">
            <v>0</v>
          </cell>
          <cell r="HV357" t="str">
            <v>IND</v>
          </cell>
          <cell r="HW357">
            <v>0</v>
          </cell>
          <cell r="HX357" t="str">
            <v>MAT-W</v>
          </cell>
          <cell r="HY357">
            <v>0</v>
          </cell>
          <cell r="HZ357" t="str">
            <v>SEJ-W</v>
          </cell>
          <cell r="IA357">
            <v>0</v>
          </cell>
          <cell r="IB357" t="str">
            <v>IGR-W</v>
          </cell>
          <cell r="IC357">
            <v>0</v>
          </cell>
          <cell r="ID357" t="str">
            <v>SBO</v>
          </cell>
          <cell r="IE357">
            <v>0</v>
          </cell>
          <cell r="IF357" t="str">
            <v>PJO</v>
          </cell>
          <cell r="IG357">
            <v>0</v>
          </cell>
          <cell r="IH357" t="str">
            <v>PRA</v>
          </cell>
          <cell r="II357">
            <v>0</v>
          </cell>
          <cell r="IJ357" t="str">
            <v>JAW</v>
          </cell>
          <cell r="IK357">
            <v>0</v>
          </cell>
          <cell r="IL357" t="str">
            <v>ARB</v>
          </cell>
          <cell r="IM357">
            <v>0</v>
          </cell>
          <cell r="IN357" t="str">
            <v>PKM</v>
          </cell>
          <cell r="IO357">
            <v>0</v>
          </cell>
          <cell r="IP357" t="str">
            <v>GEO-P</v>
          </cell>
          <cell r="IQ357">
            <v>0</v>
          </cell>
          <cell r="IR357" t="str">
            <v>SEJ-P</v>
          </cell>
          <cell r="IS357">
            <v>0</v>
          </cell>
          <cell r="IT357" t="str">
            <v>SOS-P</v>
          </cell>
          <cell r="IU357">
            <v>0</v>
          </cell>
          <cell r="IV357" t="str">
            <v>EKO-P</v>
          </cell>
          <cell r="IW357">
            <v>0</v>
          </cell>
          <cell r="IX357" t="str">
            <v>IGR-L</v>
          </cell>
          <cell r="IY357">
            <v>0</v>
          </cell>
          <cell r="IZ357" t="str">
            <v/>
          </cell>
          <cell r="JA357">
            <v>0</v>
          </cell>
        </row>
        <row r="358">
          <cell r="Q358" t="str">
            <v/>
          </cell>
          <cell r="AB358" t="str">
            <v/>
          </cell>
          <cell r="AC358">
            <v>4</v>
          </cell>
          <cell r="AI358" t="str">
            <v/>
          </cell>
          <cell r="AJ358">
            <v>0</v>
          </cell>
          <cell r="AK358">
            <v>77</v>
          </cell>
          <cell r="AL358">
            <v>78</v>
          </cell>
          <cell r="AM358">
            <v>0</v>
          </cell>
          <cell r="AN358">
            <v>0</v>
          </cell>
          <cell r="AO358" t="str">
            <v/>
          </cell>
          <cell r="AP358">
            <v>0</v>
          </cell>
          <cell r="AQ358">
            <v>75.75</v>
          </cell>
          <cell r="AR358">
            <v>77</v>
          </cell>
          <cell r="AS358">
            <v>0</v>
          </cell>
          <cell r="AT358">
            <v>0</v>
          </cell>
          <cell r="AU358" t="str">
            <v/>
          </cell>
          <cell r="AV358">
            <v>0</v>
          </cell>
          <cell r="AW358">
            <v>69.75</v>
          </cell>
          <cell r="AX358">
            <v>75</v>
          </cell>
          <cell r="AY358">
            <v>0</v>
          </cell>
          <cell r="AZ358">
            <v>0</v>
          </cell>
          <cell r="BA358" t="str">
            <v/>
          </cell>
          <cell r="BB358">
            <v>0</v>
          </cell>
          <cell r="BC358">
            <v>71</v>
          </cell>
          <cell r="BD358">
            <v>78</v>
          </cell>
          <cell r="BE358">
            <v>0</v>
          </cell>
          <cell r="BF358">
            <v>0</v>
          </cell>
          <cell r="BG358" t="str">
            <v>SEJ</v>
          </cell>
          <cell r="BH358">
            <v>0</v>
          </cell>
          <cell r="BI358">
            <v>78.75</v>
          </cell>
          <cell r="BJ358">
            <v>73</v>
          </cell>
          <cell r="BK358">
            <v>0</v>
          </cell>
          <cell r="BL358">
            <v>0</v>
          </cell>
          <cell r="BM358" t="str">
            <v/>
          </cell>
          <cell r="BN358">
            <v>0</v>
          </cell>
          <cell r="BO358">
            <v>69.25</v>
          </cell>
          <cell r="BP358">
            <v>75</v>
          </cell>
          <cell r="BQ358">
            <v>0</v>
          </cell>
          <cell r="BR358">
            <v>0</v>
          </cell>
          <cell r="BS358" t="str">
            <v/>
          </cell>
          <cell r="BT358">
            <v>0</v>
          </cell>
          <cell r="BU358">
            <v>80.75</v>
          </cell>
          <cell r="BV358">
            <v>87</v>
          </cell>
          <cell r="BW358">
            <v>0</v>
          </cell>
          <cell r="BX358">
            <v>0</v>
          </cell>
          <cell r="BY358" t="str">
            <v/>
          </cell>
          <cell r="BZ358">
            <v>0</v>
          </cell>
          <cell r="CA358">
            <v>71.5</v>
          </cell>
          <cell r="CB358">
            <v>78</v>
          </cell>
          <cell r="CC358">
            <v>0</v>
          </cell>
          <cell r="CD358">
            <v>0</v>
          </cell>
          <cell r="CE358" t="str">
            <v/>
          </cell>
          <cell r="CF358">
            <v>0</v>
          </cell>
          <cell r="CG358">
            <v>74.25</v>
          </cell>
          <cell r="CH358">
            <v>76</v>
          </cell>
          <cell r="CI358">
            <v>0</v>
          </cell>
          <cell r="CJ358">
            <v>0</v>
          </cell>
          <cell r="CK358" t="str">
            <v/>
          </cell>
          <cell r="CL358">
            <v>0</v>
          </cell>
          <cell r="CM358">
            <v>74.25</v>
          </cell>
          <cell r="CN358">
            <v>76</v>
          </cell>
          <cell r="CO358">
            <v>0</v>
          </cell>
          <cell r="CP358">
            <v>0</v>
          </cell>
          <cell r="CQ358" t="str">
            <v/>
          </cell>
          <cell r="CR358">
            <v>0</v>
          </cell>
          <cell r="CS358">
            <v>69.5</v>
          </cell>
          <cell r="CT358">
            <v>85</v>
          </cell>
          <cell r="CU358">
            <v>0</v>
          </cell>
          <cell r="CV358">
            <v>0</v>
          </cell>
          <cell r="CW358" t="str">
            <v/>
          </cell>
          <cell r="CX358">
            <v>0</v>
          </cell>
          <cell r="CY358">
            <v>69.25</v>
          </cell>
          <cell r="CZ358">
            <v>72</v>
          </cell>
          <cell r="DA358">
            <v>0</v>
          </cell>
          <cell r="DB358">
            <v>0</v>
          </cell>
          <cell r="DC358" t="str">
            <v/>
          </cell>
          <cell r="DD358">
            <v>0</v>
          </cell>
          <cell r="DE358">
            <v>74.5</v>
          </cell>
          <cell r="DF358">
            <v>83</v>
          </cell>
          <cell r="DG358">
            <v>0</v>
          </cell>
          <cell r="DH358">
            <v>0</v>
          </cell>
          <cell r="DI358" t="str">
            <v/>
          </cell>
          <cell r="DJ358">
            <v>0</v>
          </cell>
          <cell r="DK358">
            <v>0</v>
          </cell>
          <cell r="DL358">
            <v>80</v>
          </cell>
          <cell r="DM358">
            <v>0</v>
          </cell>
          <cell r="DN358">
            <v>0</v>
          </cell>
          <cell r="DO358" t="str">
            <v/>
          </cell>
          <cell r="DP358">
            <v>0</v>
          </cell>
          <cell r="DQ358">
            <v>74.75</v>
          </cell>
          <cell r="DR358">
            <v>77</v>
          </cell>
          <cell r="DS358">
            <v>0</v>
          </cell>
          <cell r="DT358">
            <v>0</v>
          </cell>
          <cell r="DU358" t="str">
            <v/>
          </cell>
          <cell r="DV358">
            <v>0</v>
          </cell>
          <cell r="DW358">
            <v>67.75</v>
          </cell>
          <cell r="DX358">
            <v>82</v>
          </cell>
          <cell r="DY358">
            <v>0</v>
          </cell>
          <cell r="DZ358">
            <v>0</v>
          </cell>
          <cell r="EA358" t="str">
            <v/>
          </cell>
          <cell r="EB358">
            <v>0</v>
          </cell>
          <cell r="EC358">
            <v>73</v>
          </cell>
          <cell r="ED358">
            <v>77</v>
          </cell>
          <cell r="EE358">
            <v>0</v>
          </cell>
          <cell r="EF358">
            <v>0</v>
          </cell>
          <cell r="EG358" t="str">
            <v/>
          </cell>
          <cell r="EH358">
            <v>0</v>
          </cell>
          <cell r="EI358">
            <v>75.75</v>
          </cell>
          <cell r="EJ358">
            <v>86</v>
          </cell>
          <cell r="EK358">
            <v>0</v>
          </cell>
          <cell r="EL358">
            <v>0</v>
          </cell>
          <cell r="EM358" t="str">
            <v/>
          </cell>
          <cell r="EN358">
            <v>0</v>
          </cell>
          <cell r="EO358">
            <v>75.75</v>
          </cell>
          <cell r="EP358">
            <v>86</v>
          </cell>
          <cell r="EQ358">
            <v>0</v>
          </cell>
          <cell r="ER358">
            <v>0</v>
          </cell>
          <cell r="ES358" t="str">
            <v/>
          </cell>
          <cell r="ET358">
            <v>0</v>
          </cell>
          <cell r="EU358">
            <v>75.75</v>
          </cell>
          <cell r="EV358">
            <v>86</v>
          </cell>
          <cell r="EW358">
            <v>0</v>
          </cell>
          <cell r="EX358">
            <v>0</v>
          </cell>
          <cell r="EY358" t="str">
            <v/>
          </cell>
          <cell r="EZ358">
            <v>0</v>
          </cell>
          <cell r="FA358">
            <v>68.25</v>
          </cell>
          <cell r="FB358">
            <v>72</v>
          </cell>
          <cell r="FC358">
            <v>0</v>
          </cell>
          <cell r="FD358">
            <v>0</v>
          </cell>
          <cell r="FE358" t="str">
            <v/>
          </cell>
          <cell r="FF358">
            <v>0</v>
          </cell>
          <cell r="FG358">
            <v>68.25</v>
          </cell>
          <cell r="FH358">
            <v>72</v>
          </cell>
          <cell r="FI358">
            <v>0</v>
          </cell>
          <cell r="FJ358">
            <v>0</v>
          </cell>
          <cell r="FK358" t="str">
            <v/>
          </cell>
          <cell r="FL358">
            <v>0</v>
          </cell>
          <cell r="FM358">
            <v>68.25</v>
          </cell>
          <cell r="FN358">
            <v>72</v>
          </cell>
          <cell r="FO358">
            <v>0</v>
          </cell>
          <cell r="FP358">
            <v>0</v>
          </cell>
          <cell r="FQ358" t="str">
            <v/>
          </cell>
          <cell r="FR358">
            <v>0</v>
          </cell>
          <cell r="FS358">
            <v>68.25</v>
          </cell>
          <cell r="FT358">
            <v>72</v>
          </cell>
          <cell r="FU358">
            <v>0</v>
          </cell>
          <cell r="FV358">
            <v>0</v>
          </cell>
          <cell r="FW358" t="str">
            <v/>
          </cell>
          <cell r="FX358">
            <v>0</v>
          </cell>
          <cell r="FY358">
            <v>68.25</v>
          </cell>
          <cell r="FZ358">
            <v>72</v>
          </cell>
          <cell r="GA358">
            <v>0</v>
          </cell>
          <cell r="GB358">
            <v>0</v>
          </cell>
          <cell r="GC358" t="str">
            <v/>
          </cell>
          <cell r="GD358">
            <v>0</v>
          </cell>
          <cell r="GE358">
            <v>68.25</v>
          </cell>
          <cell r="GF358">
            <v>72</v>
          </cell>
          <cell r="GG358">
            <v>0</v>
          </cell>
          <cell r="GH358">
            <v>0</v>
          </cell>
          <cell r="GI358" t="str">
            <v/>
          </cell>
          <cell r="GJ358">
            <v>0</v>
          </cell>
          <cell r="GK358">
            <v>68.25</v>
          </cell>
          <cell r="GL358">
            <v>72</v>
          </cell>
          <cell r="GM358">
            <v>0</v>
          </cell>
          <cell r="GN358">
            <v>0</v>
          </cell>
          <cell r="GO358" t="str">
            <v/>
          </cell>
          <cell r="GP358">
            <v>0</v>
          </cell>
          <cell r="GQ358">
            <v>68.25</v>
          </cell>
          <cell r="GR358">
            <v>72</v>
          </cell>
          <cell r="GS358">
            <v>0</v>
          </cell>
          <cell r="GT358">
            <v>0</v>
          </cell>
          <cell r="GU358" t="str">
            <v/>
          </cell>
          <cell r="GV358">
            <v>0</v>
          </cell>
          <cell r="GW358">
            <v>71.25</v>
          </cell>
          <cell r="GX358">
            <v>74</v>
          </cell>
          <cell r="GY358">
            <v>0</v>
          </cell>
          <cell r="GZ358">
            <v>0</v>
          </cell>
          <cell r="HA358" t="str">
            <v/>
          </cell>
          <cell r="HB358">
            <v>0</v>
          </cell>
          <cell r="HC358">
            <v>80.75</v>
          </cell>
          <cell r="HD358">
            <v>76</v>
          </cell>
          <cell r="HG358" t="str">
            <v/>
          </cell>
          <cell r="HH358">
            <v>0</v>
          </cell>
          <cell r="HM358" t="str">
            <v/>
          </cell>
          <cell r="HN358" t="str">
            <v/>
          </cell>
          <cell r="HS358">
            <v>0</v>
          </cell>
          <cell r="HT358" t="str">
            <v>PKN</v>
          </cell>
          <cell r="HU358">
            <v>0</v>
          </cell>
          <cell r="HV358" t="str">
            <v>IND</v>
          </cell>
          <cell r="HW358">
            <v>0</v>
          </cell>
          <cell r="HX358" t="str">
            <v>MAT-W</v>
          </cell>
          <cell r="HY358">
            <v>0</v>
          </cell>
          <cell r="HZ358" t="str">
            <v>SEJ-W</v>
          </cell>
          <cell r="IA358">
            <v>0</v>
          </cell>
          <cell r="IB358" t="str">
            <v>IGR-W</v>
          </cell>
          <cell r="IC358">
            <v>0</v>
          </cell>
          <cell r="ID358" t="str">
            <v>SBO</v>
          </cell>
          <cell r="IE358">
            <v>0</v>
          </cell>
          <cell r="IF358" t="str">
            <v>PJO</v>
          </cell>
          <cell r="IG358">
            <v>0</v>
          </cell>
          <cell r="IH358" t="str">
            <v>PRA</v>
          </cell>
          <cell r="II358">
            <v>0</v>
          </cell>
          <cell r="IJ358" t="str">
            <v>JAW</v>
          </cell>
          <cell r="IK358">
            <v>0</v>
          </cell>
          <cell r="IL358" t="str">
            <v>ARB</v>
          </cell>
          <cell r="IM358">
            <v>0</v>
          </cell>
          <cell r="IN358" t="str">
            <v>PKM</v>
          </cell>
          <cell r="IO358">
            <v>0</v>
          </cell>
          <cell r="IP358" t="str">
            <v>GEO-P</v>
          </cell>
          <cell r="IQ358">
            <v>0</v>
          </cell>
          <cell r="IR358" t="str">
            <v>SEJ-P</v>
          </cell>
          <cell r="IS358">
            <v>0</v>
          </cell>
          <cell r="IT358" t="str">
            <v>SOS-P</v>
          </cell>
          <cell r="IU358">
            <v>0</v>
          </cell>
          <cell r="IV358" t="str">
            <v>EKO-P</v>
          </cell>
          <cell r="IW358">
            <v>0</v>
          </cell>
          <cell r="IX358" t="str">
            <v>IGR-L</v>
          </cell>
          <cell r="IY358">
            <v>0</v>
          </cell>
          <cell r="IZ358" t="str">
            <v/>
          </cell>
          <cell r="JA358">
            <v>0</v>
          </cell>
        </row>
        <row r="359">
          <cell r="Q359" t="str">
            <v/>
          </cell>
          <cell r="AB359" t="str">
            <v/>
          </cell>
          <cell r="AC359">
            <v>5</v>
          </cell>
          <cell r="AI359" t="str">
            <v/>
          </cell>
          <cell r="AJ359">
            <v>0</v>
          </cell>
          <cell r="AK359" t="str">
            <v>PDH</v>
          </cell>
          <cell r="AL359">
            <v>84</v>
          </cell>
          <cell r="AM359">
            <v>0</v>
          </cell>
          <cell r="AN359">
            <v>0</v>
          </cell>
          <cell r="AO359" t="str">
            <v/>
          </cell>
          <cell r="AP359">
            <v>0</v>
          </cell>
          <cell r="AQ359" t="str">
            <v>PDH</v>
          </cell>
          <cell r="AR359">
            <v>87</v>
          </cell>
          <cell r="AS359">
            <v>0</v>
          </cell>
          <cell r="AT359">
            <v>0</v>
          </cell>
          <cell r="AU359" t="str">
            <v/>
          </cell>
          <cell r="AV359">
            <v>0</v>
          </cell>
          <cell r="AW359" t="str">
            <v>PDH</v>
          </cell>
          <cell r="AX359">
            <v>85</v>
          </cell>
          <cell r="AY359">
            <v>0</v>
          </cell>
          <cell r="AZ359">
            <v>0</v>
          </cell>
          <cell r="BA359" t="str">
            <v/>
          </cell>
          <cell r="BB359">
            <v>0</v>
          </cell>
          <cell r="BC359" t="str">
            <v>PDH</v>
          </cell>
          <cell r="BD359">
            <v>81</v>
          </cell>
          <cell r="BE359">
            <v>0</v>
          </cell>
          <cell r="BF359">
            <v>0</v>
          </cell>
          <cell r="BG359" t="str">
            <v>SEJ</v>
          </cell>
          <cell r="BH359">
            <v>0</v>
          </cell>
          <cell r="BI359" t="str">
            <v>PDH</v>
          </cell>
          <cell r="BJ359">
            <v>78</v>
          </cell>
          <cell r="BK359">
            <v>0</v>
          </cell>
          <cell r="BL359">
            <v>0</v>
          </cell>
          <cell r="BM359" t="str">
            <v/>
          </cell>
          <cell r="BN359">
            <v>0</v>
          </cell>
          <cell r="BO359" t="str">
            <v>PDH</v>
          </cell>
          <cell r="BP359">
            <v>76</v>
          </cell>
          <cell r="BQ359">
            <v>0</v>
          </cell>
          <cell r="BR359">
            <v>0</v>
          </cell>
          <cell r="BS359" t="str">
            <v/>
          </cell>
          <cell r="BT359">
            <v>0</v>
          </cell>
          <cell r="BU359" t="str">
            <v>PDH</v>
          </cell>
          <cell r="BV359">
            <v>86</v>
          </cell>
          <cell r="BW359">
            <v>0</v>
          </cell>
          <cell r="BX359">
            <v>0</v>
          </cell>
          <cell r="BY359" t="str">
            <v/>
          </cell>
          <cell r="BZ359">
            <v>0</v>
          </cell>
          <cell r="CA359" t="str">
            <v>PDH</v>
          </cell>
          <cell r="CB359">
            <v>75</v>
          </cell>
          <cell r="CC359">
            <v>0</v>
          </cell>
          <cell r="CD359">
            <v>0</v>
          </cell>
          <cell r="CE359" t="str">
            <v/>
          </cell>
          <cell r="CF359">
            <v>0</v>
          </cell>
          <cell r="CG359" t="str">
            <v>PDH</v>
          </cell>
          <cell r="CH359">
            <v>76</v>
          </cell>
          <cell r="CI359">
            <v>0</v>
          </cell>
          <cell r="CJ359">
            <v>0</v>
          </cell>
          <cell r="CK359" t="str">
            <v/>
          </cell>
          <cell r="CL359">
            <v>0</v>
          </cell>
          <cell r="CM359" t="str">
            <v>PDH</v>
          </cell>
          <cell r="CN359">
            <v>77</v>
          </cell>
          <cell r="CO359">
            <v>0</v>
          </cell>
          <cell r="CP359">
            <v>0</v>
          </cell>
          <cell r="CQ359" t="str">
            <v/>
          </cell>
          <cell r="CR359">
            <v>0</v>
          </cell>
          <cell r="CS359" t="str">
            <v>PDH</v>
          </cell>
          <cell r="CT359">
            <v>79</v>
          </cell>
          <cell r="CU359">
            <v>0</v>
          </cell>
          <cell r="CV359">
            <v>0</v>
          </cell>
          <cell r="CW359" t="str">
            <v/>
          </cell>
          <cell r="CX359">
            <v>0</v>
          </cell>
          <cell r="CY359" t="str">
            <v>PDH</v>
          </cell>
          <cell r="CZ359">
            <v>78</v>
          </cell>
          <cell r="DA359">
            <v>0</v>
          </cell>
          <cell r="DB359">
            <v>0</v>
          </cell>
          <cell r="DC359" t="str">
            <v/>
          </cell>
          <cell r="DD359">
            <v>0</v>
          </cell>
          <cell r="DE359" t="str">
            <v>PDH</v>
          </cell>
          <cell r="DF359">
            <v>85</v>
          </cell>
          <cell r="DG359">
            <v>0</v>
          </cell>
          <cell r="DH359">
            <v>0</v>
          </cell>
          <cell r="DI359" t="str">
            <v/>
          </cell>
          <cell r="DJ359">
            <v>0</v>
          </cell>
          <cell r="DK359" t="str">
            <v>PDH</v>
          </cell>
          <cell r="DL359">
            <v>82</v>
          </cell>
          <cell r="DM359">
            <v>0</v>
          </cell>
          <cell r="DN359">
            <v>0</v>
          </cell>
          <cell r="DO359" t="str">
            <v/>
          </cell>
          <cell r="DP359">
            <v>0</v>
          </cell>
          <cell r="DQ359" t="str">
            <v>PDH</v>
          </cell>
          <cell r="DR359">
            <v>81</v>
          </cell>
          <cell r="DS359">
            <v>0</v>
          </cell>
          <cell r="DT359">
            <v>0</v>
          </cell>
          <cell r="DU359" t="str">
            <v/>
          </cell>
          <cell r="DV359">
            <v>0</v>
          </cell>
          <cell r="DW359" t="str">
            <v>PDH</v>
          </cell>
          <cell r="DX359">
            <v>83</v>
          </cell>
          <cell r="DY359">
            <v>0</v>
          </cell>
          <cell r="DZ359">
            <v>0</v>
          </cell>
          <cell r="EA359" t="str">
            <v/>
          </cell>
          <cell r="EB359">
            <v>0</v>
          </cell>
          <cell r="EC359" t="str">
            <v>PDH</v>
          </cell>
          <cell r="ED359">
            <v>80</v>
          </cell>
          <cell r="EE359">
            <v>0</v>
          </cell>
          <cell r="EF359">
            <v>0</v>
          </cell>
          <cell r="EG359" t="str">
            <v/>
          </cell>
          <cell r="EH359">
            <v>0</v>
          </cell>
          <cell r="EI359" t="str">
            <v>PDH</v>
          </cell>
          <cell r="EJ359">
            <v>80</v>
          </cell>
          <cell r="EK359">
            <v>0</v>
          </cell>
          <cell r="EL359">
            <v>0</v>
          </cell>
          <cell r="EM359" t="str">
            <v/>
          </cell>
          <cell r="EN359">
            <v>0</v>
          </cell>
          <cell r="EO359" t="str">
            <v>PDH</v>
          </cell>
          <cell r="EP359">
            <v>80</v>
          </cell>
          <cell r="EQ359">
            <v>0</v>
          </cell>
          <cell r="ER359">
            <v>0</v>
          </cell>
          <cell r="ES359" t="str">
            <v/>
          </cell>
          <cell r="ET359">
            <v>0</v>
          </cell>
          <cell r="EU359" t="str">
            <v>PDH</v>
          </cell>
          <cell r="EV359">
            <v>80</v>
          </cell>
          <cell r="EW359">
            <v>0</v>
          </cell>
          <cell r="EX359">
            <v>0</v>
          </cell>
          <cell r="EY359" t="str">
            <v/>
          </cell>
          <cell r="EZ359">
            <v>0</v>
          </cell>
          <cell r="FA359" t="str">
            <v>PDH</v>
          </cell>
          <cell r="FB359">
            <v>78</v>
          </cell>
          <cell r="FC359">
            <v>0</v>
          </cell>
          <cell r="FD359">
            <v>0</v>
          </cell>
          <cell r="FE359" t="str">
            <v/>
          </cell>
          <cell r="FF359">
            <v>0</v>
          </cell>
          <cell r="FG359" t="str">
            <v>PDH</v>
          </cell>
          <cell r="FH359">
            <v>78</v>
          </cell>
          <cell r="FI359">
            <v>0</v>
          </cell>
          <cell r="FJ359">
            <v>0</v>
          </cell>
          <cell r="FK359" t="str">
            <v/>
          </cell>
          <cell r="FL359">
            <v>0</v>
          </cell>
          <cell r="FM359" t="str">
            <v>PDH</v>
          </cell>
          <cell r="FN359">
            <v>78</v>
          </cell>
          <cell r="FO359">
            <v>0</v>
          </cell>
          <cell r="FP359">
            <v>0</v>
          </cell>
          <cell r="FQ359" t="str">
            <v/>
          </cell>
          <cell r="FR359">
            <v>0</v>
          </cell>
          <cell r="FS359" t="str">
            <v>PDH</v>
          </cell>
          <cell r="FT359">
            <v>78</v>
          </cell>
          <cell r="FU359">
            <v>0</v>
          </cell>
          <cell r="FV359">
            <v>0</v>
          </cell>
          <cell r="FW359" t="str">
            <v/>
          </cell>
          <cell r="FX359">
            <v>0</v>
          </cell>
          <cell r="FY359" t="str">
            <v>PDH</v>
          </cell>
          <cell r="FZ359">
            <v>78</v>
          </cell>
          <cell r="GA359">
            <v>0</v>
          </cell>
          <cell r="GB359">
            <v>0</v>
          </cell>
          <cell r="GC359" t="str">
            <v/>
          </cell>
          <cell r="GD359">
            <v>0</v>
          </cell>
          <cell r="GE359" t="str">
            <v>PDH</v>
          </cell>
          <cell r="GF359">
            <v>78</v>
          </cell>
          <cell r="GG359">
            <v>0</v>
          </cell>
          <cell r="GH359">
            <v>0</v>
          </cell>
          <cell r="GI359" t="str">
            <v/>
          </cell>
          <cell r="GJ359">
            <v>0</v>
          </cell>
          <cell r="GK359" t="str">
            <v>PDH</v>
          </cell>
          <cell r="GL359">
            <v>78</v>
          </cell>
          <cell r="GM359">
            <v>0</v>
          </cell>
          <cell r="GN359">
            <v>0</v>
          </cell>
          <cell r="GO359" t="str">
            <v/>
          </cell>
          <cell r="GP359">
            <v>0</v>
          </cell>
          <cell r="GQ359" t="str">
            <v>PDH</v>
          </cell>
          <cell r="GR359">
            <v>78</v>
          </cell>
          <cell r="GS359">
            <v>0</v>
          </cell>
          <cell r="GT359">
            <v>0</v>
          </cell>
          <cell r="GU359" t="str">
            <v/>
          </cell>
          <cell r="GV359">
            <v>0</v>
          </cell>
          <cell r="GW359" t="str">
            <v>PDH</v>
          </cell>
          <cell r="GX359">
            <v>72</v>
          </cell>
          <cell r="GY359">
            <v>0</v>
          </cell>
          <cell r="GZ359">
            <v>0</v>
          </cell>
          <cell r="HA359" t="str">
            <v/>
          </cell>
          <cell r="HB359">
            <v>0</v>
          </cell>
          <cell r="HC359" t="str">
            <v>PDH</v>
          </cell>
          <cell r="HD359">
            <v>74</v>
          </cell>
          <cell r="HG359" t="str">
            <v/>
          </cell>
          <cell r="HH359">
            <v>0</v>
          </cell>
          <cell r="HM359" t="str">
            <v/>
          </cell>
          <cell r="HN359" t="str">
            <v/>
          </cell>
          <cell r="HS359">
            <v>0</v>
          </cell>
          <cell r="HT359" t="str">
            <v>PKN</v>
          </cell>
          <cell r="HU359">
            <v>0</v>
          </cell>
          <cell r="HV359" t="str">
            <v>IND</v>
          </cell>
          <cell r="HW359">
            <v>0</v>
          </cell>
          <cell r="HX359" t="str">
            <v>MAT-W</v>
          </cell>
          <cell r="HY359">
            <v>0</v>
          </cell>
          <cell r="HZ359" t="str">
            <v>SEJ-W</v>
          </cell>
          <cell r="IA359">
            <v>0</v>
          </cell>
          <cell r="IB359" t="str">
            <v>IGR-W</v>
          </cell>
          <cell r="IC359">
            <v>0</v>
          </cell>
          <cell r="ID359" t="str">
            <v>SBO</v>
          </cell>
          <cell r="IE359">
            <v>0</v>
          </cell>
          <cell r="IF359" t="str">
            <v>PJO</v>
          </cell>
          <cell r="IG359">
            <v>0</v>
          </cell>
          <cell r="IH359" t="str">
            <v>PRA</v>
          </cell>
          <cell r="II359">
            <v>0</v>
          </cell>
          <cell r="IJ359" t="str">
            <v>JAW</v>
          </cell>
          <cell r="IK359">
            <v>0</v>
          </cell>
          <cell r="IL359" t="str">
            <v>ARB</v>
          </cell>
          <cell r="IM359">
            <v>0</v>
          </cell>
          <cell r="IN359" t="str">
            <v>PKM</v>
          </cell>
          <cell r="IO359">
            <v>0</v>
          </cell>
          <cell r="IP359" t="str">
            <v>GEO-P</v>
          </cell>
          <cell r="IQ359">
            <v>0</v>
          </cell>
          <cell r="IR359" t="str">
            <v>SEJ-P</v>
          </cell>
          <cell r="IS359">
            <v>0</v>
          </cell>
          <cell r="IT359" t="str">
            <v>SOS-P</v>
          </cell>
          <cell r="IU359">
            <v>0</v>
          </cell>
          <cell r="IV359" t="str">
            <v>EKO-P</v>
          </cell>
          <cell r="IW359">
            <v>0</v>
          </cell>
          <cell r="IX359" t="str">
            <v>IGR-L</v>
          </cell>
          <cell r="IY359">
            <v>0</v>
          </cell>
          <cell r="IZ359" t="str">
            <v/>
          </cell>
          <cell r="JA359">
            <v>0</v>
          </cell>
        </row>
        <row r="360">
          <cell r="Q360" t="str">
            <v/>
          </cell>
          <cell r="AB360" t="str">
            <v/>
          </cell>
          <cell r="AC360">
            <v>6</v>
          </cell>
          <cell r="AI360" t="str">
            <v/>
          </cell>
          <cell r="AJ360">
            <v>0</v>
          </cell>
          <cell r="AK360">
            <v>92.5</v>
          </cell>
          <cell r="AL360">
            <v>84</v>
          </cell>
          <cell r="AM360">
            <v>0</v>
          </cell>
          <cell r="AN360">
            <v>0</v>
          </cell>
          <cell r="AO360" t="str">
            <v/>
          </cell>
          <cell r="AP360">
            <v>0</v>
          </cell>
          <cell r="AQ360">
            <v>82.25</v>
          </cell>
          <cell r="AR360">
            <v>85</v>
          </cell>
          <cell r="AS360">
            <v>0</v>
          </cell>
          <cell r="AT360">
            <v>0</v>
          </cell>
          <cell r="AU360" t="str">
            <v/>
          </cell>
          <cell r="AV360">
            <v>0</v>
          </cell>
          <cell r="AW360">
            <v>80.5</v>
          </cell>
          <cell r="AX360">
            <v>85</v>
          </cell>
          <cell r="AY360">
            <v>0</v>
          </cell>
          <cell r="AZ360">
            <v>0</v>
          </cell>
          <cell r="BA360" t="str">
            <v/>
          </cell>
          <cell r="BB360">
            <v>0</v>
          </cell>
          <cell r="BC360">
            <v>88</v>
          </cell>
          <cell r="BD360">
            <v>80</v>
          </cell>
          <cell r="BE360">
            <v>0</v>
          </cell>
          <cell r="BF360">
            <v>0</v>
          </cell>
          <cell r="BG360" t="str">
            <v>SEJ</v>
          </cell>
          <cell r="BH360">
            <v>0</v>
          </cell>
          <cell r="BI360">
            <v>86</v>
          </cell>
          <cell r="BJ360">
            <v>80</v>
          </cell>
          <cell r="BK360">
            <v>0</v>
          </cell>
          <cell r="BL360">
            <v>0</v>
          </cell>
          <cell r="BM360" t="str">
            <v/>
          </cell>
          <cell r="BN360">
            <v>0</v>
          </cell>
          <cell r="BO360">
            <v>74.25</v>
          </cell>
          <cell r="BP360">
            <v>85</v>
          </cell>
          <cell r="BQ360">
            <v>0</v>
          </cell>
          <cell r="BR360">
            <v>0</v>
          </cell>
          <cell r="BS360" t="str">
            <v/>
          </cell>
          <cell r="BT360">
            <v>0</v>
          </cell>
          <cell r="BU360">
            <v>80.75</v>
          </cell>
          <cell r="BV360">
            <v>88</v>
          </cell>
          <cell r="BW360">
            <v>0</v>
          </cell>
          <cell r="BX360">
            <v>0</v>
          </cell>
          <cell r="BY360" t="str">
            <v/>
          </cell>
          <cell r="BZ360">
            <v>0</v>
          </cell>
          <cell r="CA360">
            <v>76.75</v>
          </cell>
          <cell r="CB360">
            <v>83</v>
          </cell>
          <cell r="CC360">
            <v>0</v>
          </cell>
          <cell r="CD360">
            <v>0</v>
          </cell>
          <cell r="CE360" t="str">
            <v/>
          </cell>
          <cell r="CF360">
            <v>0</v>
          </cell>
          <cell r="CG360">
            <v>83</v>
          </cell>
          <cell r="CH360">
            <v>84</v>
          </cell>
          <cell r="CI360">
            <v>0</v>
          </cell>
          <cell r="CJ360">
            <v>0</v>
          </cell>
          <cell r="CK360" t="str">
            <v/>
          </cell>
          <cell r="CL360">
            <v>0</v>
          </cell>
          <cell r="CM360">
            <v>76.25</v>
          </cell>
          <cell r="CN360">
            <v>75</v>
          </cell>
          <cell r="CO360">
            <v>0</v>
          </cell>
          <cell r="CP360">
            <v>0</v>
          </cell>
          <cell r="CQ360" t="str">
            <v/>
          </cell>
          <cell r="CR360">
            <v>0</v>
          </cell>
          <cell r="CS360">
            <v>86.25</v>
          </cell>
          <cell r="CT360">
            <v>84</v>
          </cell>
          <cell r="CU360">
            <v>0</v>
          </cell>
          <cell r="CV360">
            <v>0</v>
          </cell>
          <cell r="CW360" t="str">
            <v/>
          </cell>
          <cell r="CX360">
            <v>0</v>
          </cell>
          <cell r="CY360">
            <v>67.75</v>
          </cell>
          <cell r="CZ360">
            <v>75</v>
          </cell>
          <cell r="DA360">
            <v>0</v>
          </cell>
          <cell r="DB360">
            <v>0</v>
          </cell>
          <cell r="DC360" t="str">
            <v/>
          </cell>
          <cell r="DD360">
            <v>0</v>
          </cell>
          <cell r="DE360">
            <v>80.75</v>
          </cell>
          <cell r="DF360">
            <v>85</v>
          </cell>
          <cell r="DG360">
            <v>0</v>
          </cell>
          <cell r="DH360">
            <v>0</v>
          </cell>
          <cell r="DI360" t="str">
            <v/>
          </cell>
          <cell r="DJ360">
            <v>0</v>
          </cell>
          <cell r="DK360">
            <v>0</v>
          </cell>
          <cell r="DL360">
            <v>83</v>
          </cell>
          <cell r="DM360">
            <v>0</v>
          </cell>
          <cell r="DN360">
            <v>0</v>
          </cell>
          <cell r="DO360" t="str">
            <v/>
          </cell>
          <cell r="DP360">
            <v>0</v>
          </cell>
          <cell r="DQ360">
            <v>88.75</v>
          </cell>
          <cell r="DR360">
            <v>84</v>
          </cell>
          <cell r="DS360">
            <v>0</v>
          </cell>
          <cell r="DT360">
            <v>0</v>
          </cell>
          <cell r="DU360" t="str">
            <v/>
          </cell>
          <cell r="DV360">
            <v>0</v>
          </cell>
          <cell r="DW360">
            <v>82.5</v>
          </cell>
          <cell r="DX360">
            <v>80</v>
          </cell>
          <cell r="DY360">
            <v>0</v>
          </cell>
          <cell r="DZ360">
            <v>0</v>
          </cell>
          <cell r="EA360" t="str">
            <v/>
          </cell>
          <cell r="EB360">
            <v>0</v>
          </cell>
          <cell r="EC360">
            <v>81.25</v>
          </cell>
          <cell r="ED360">
            <v>85</v>
          </cell>
          <cell r="EE360">
            <v>0</v>
          </cell>
          <cell r="EF360">
            <v>0</v>
          </cell>
          <cell r="EG360" t="str">
            <v/>
          </cell>
          <cell r="EH360">
            <v>0</v>
          </cell>
          <cell r="EI360">
            <v>83.25</v>
          </cell>
          <cell r="EJ360">
            <v>91</v>
          </cell>
          <cell r="EK360">
            <v>0</v>
          </cell>
          <cell r="EL360">
            <v>0</v>
          </cell>
          <cell r="EM360" t="str">
            <v/>
          </cell>
          <cell r="EN360">
            <v>0</v>
          </cell>
          <cell r="EO360">
            <v>83.25</v>
          </cell>
          <cell r="EP360">
            <v>91</v>
          </cell>
          <cell r="EQ360">
            <v>0</v>
          </cell>
          <cell r="ER360">
            <v>0</v>
          </cell>
          <cell r="ES360" t="str">
            <v/>
          </cell>
          <cell r="ET360">
            <v>0</v>
          </cell>
          <cell r="EU360">
            <v>83.25</v>
          </cell>
          <cell r="EV360">
            <v>91</v>
          </cell>
          <cell r="EW360">
            <v>0</v>
          </cell>
          <cell r="EX360">
            <v>0</v>
          </cell>
          <cell r="EY360" t="str">
            <v/>
          </cell>
          <cell r="EZ360">
            <v>0</v>
          </cell>
          <cell r="FA360">
            <v>80.75</v>
          </cell>
          <cell r="FB360">
            <v>79</v>
          </cell>
          <cell r="FC360">
            <v>0</v>
          </cell>
          <cell r="FD360">
            <v>0</v>
          </cell>
          <cell r="FE360" t="str">
            <v/>
          </cell>
          <cell r="FF360">
            <v>0</v>
          </cell>
          <cell r="FG360">
            <v>80.75</v>
          </cell>
          <cell r="FH360">
            <v>79</v>
          </cell>
          <cell r="FI360">
            <v>0</v>
          </cell>
          <cell r="FJ360">
            <v>0</v>
          </cell>
          <cell r="FK360" t="str">
            <v/>
          </cell>
          <cell r="FL360">
            <v>0</v>
          </cell>
          <cell r="FM360">
            <v>80.75</v>
          </cell>
          <cell r="FN360">
            <v>79</v>
          </cell>
          <cell r="FO360">
            <v>0</v>
          </cell>
          <cell r="FP360">
            <v>0</v>
          </cell>
          <cell r="FQ360" t="str">
            <v/>
          </cell>
          <cell r="FR360">
            <v>0</v>
          </cell>
          <cell r="FS360">
            <v>80.75</v>
          </cell>
          <cell r="FT360">
            <v>79</v>
          </cell>
          <cell r="FU360">
            <v>0</v>
          </cell>
          <cell r="FV360">
            <v>0</v>
          </cell>
          <cell r="FW360" t="str">
            <v/>
          </cell>
          <cell r="FX360">
            <v>0</v>
          </cell>
          <cell r="FY360">
            <v>80.75</v>
          </cell>
          <cell r="FZ360">
            <v>79</v>
          </cell>
          <cell r="GA360">
            <v>0</v>
          </cell>
          <cell r="GB360">
            <v>0</v>
          </cell>
          <cell r="GC360" t="str">
            <v/>
          </cell>
          <cell r="GD360">
            <v>0</v>
          </cell>
          <cell r="GE360">
            <v>80.75</v>
          </cell>
          <cell r="GF360">
            <v>79</v>
          </cell>
          <cell r="GG360">
            <v>0</v>
          </cell>
          <cell r="GH360">
            <v>0</v>
          </cell>
          <cell r="GI360" t="str">
            <v/>
          </cell>
          <cell r="GJ360">
            <v>0</v>
          </cell>
          <cell r="GK360">
            <v>80.75</v>
          </cell>
          <cell r="GL360">
            <v>79</v>
          </cell>
          <cell r="GM360">
            <v>0</v>
          </cell>
          <cell r="GN360">
            <v>0</v>
          </cell>
          <cell r="GO360" t="str">
            <v/>
          </cell>
          <cell r="GP360">
            <v>0</v>
          </cell>
          <cell r="GQ360">
            <v>80.75</v>
          </cell>
          <cell r="GR360">
            <v>79</v>
          </cell>
          <cell r="GS360">
            <v>0</v>
          </cell>
          <cell r="GT360">
            <v>0</v>
          </cell>
          <cell r="GU360" t="str">
            <v/>
          </cell>
          <cell r="GV360">
            <v>0</v>
          </cell>
          <cell r="GW360">
            <v>90.75</v>
          </cell>
          <cell r="GX360">
            <v>80</v>
          </cell>
          <cell r="GY360">
            <v>0</v>
          </cell>
          <cell r="GZ360">
            <v>0</v>
          </cell>
          <cell r="HA360" t="str">
            <v/>
          </cell>
          <cell r="HB360">
            <v>0</v>
          </cell>
          <cell r="HC360">
            <v>87.25</v>
          </cell>
          <cell r="HD360">
            <v>74</v>
          </cell>
          <cell r="HG360" t="str">
            <v/>
          </cell>
          <cell r="HH360">
            <v>0</v>
          </cell>
          <cell r="HM360" t="str">
            <v/>
          </cell>
          <cell r="HN360" t="str">
            <v/>
          </cell>
          <cell r="HS360">
            <v>0</v>
          </cell>
          <cell r="HT360" t="str">
            <v>PKN</v>
          </cell>
          <cell r="HU360">
            <v>0</v>
          </cell>
          <cell r="HV360" t="str">
            <v>IND</v>
          </cell>
          <cell r="HW360">
            <v>0</v>
          </cell>
          <cell r="HX360" t="str">
            <v>MAT-W</v>
          </cell>
          <cell r="HY360">
            <v>0</v>
          </cell>
          <cell r="HZ360" t="str">
            <v>SEJ-W</v>
          </cell>
          <cell r="IA360">
            <v>0</v>
          </cell>
          <cell r="IB360" t="str">
            <v>IGR-W</v>
          </cell>
          <cell r="IC360">
            <v>0</v>
          </cell>
          <cell r="ID360" t="str">
            <v>SBO</v>
          </cell>
          <cell r="IE360">
            <v>0</v>
          </cell>
          <cell r="IF360" t="str">
            <v>PJO</v>
          </cell>
          <cell r="IG360">
            <v>0</v>
          </cell>
          <cell r="IH360" t="str">
            <v>PRA</v>
          </cell>
          <cell r="II360">
            <v>0</v>
          </cell>
          <cell r="IJ360" t="str">
            <v>JAW</v>
          </cell>
          <cell r="IK360">
            <v>0</v>
          </cell>
          <cell r="IL360" t="str">
            <v>ARB</v>
          </cell>
          <cell r="IM360">
            <v>0</v>
          </cell>
          <cell r="IN360" t="str">
            <v>PKM</v>
          </cell>
          <cell r="IO360">
            <v>0</v>
          </cell>
          <cell r="IP360" t="str">
            <v>GEO-P</v>
          </cell>
          <cell r="IQ360">
            <v>0</v>
          </cell>
          <cell r="IR360" t="str">
            <v>SEJ-P</v>
          </cell>
          <cell r="IS360">
            <v>0</v>
          </cell>
          <cell r="IT360" t="str">
            <v>SOS-P</v>
          </cell>
          <cell r="IU360">
            <v>0</v>
          </cell>
          <cell r="IV360" t="str">
            <v>EKO-P</v>
          </cell>
          <cell r="IW360">
            <v>0</v>
          </cell>
          <cell r="IX360" t="str">
            <v>IGR-L</v>
          </cell>
          <cell r="IY360">
            <v>0</v>
          </cell>
          <cell r="IZ360" t="str">
            <v/>
          </cell>
          <cell r="JA360">
            <v>0</v>
          </cell>
        </row>
        <row r="361">
          <cell r="Q361" t="str">
            <v/>
          </cell>
          <cell r="AB361" t="str">
            <v/>
          </cell>
          <cell r="AC361">
            <v>7</v>
          </cell>
          <cell r="AI361" t="str">
            <v/>
          </cell>
          <cell r="AJ361">
            <v>0</v>
          </cell>
          <cell r="AK361">
            <v>77.25</v>
          </cell>
          <cell r="AL361">
            <v>77</v>
          </cell>
          <cell r="AM361">
            <v>0</v>
          </cell>
          <cell r="AN361">
            <v>0</v>
          </cell>
          <cell r="AO361" t="str">
            <v/>
          </cell>
          <cell r="AP361">
            <v>0</v>
          </cell>
          <cell r="AQ361">
            <v>77.5</v>
          </cell>
          <cell r="AR361">
            <v>75</v>
          </cell>
          <cell r="AS361">
            <v>0</v>
          </cell>
          <cell r="AT361">
            <v>0</v>
          </cell>
          <cell r="AU361" t="str">
            <v/>
          </cell>
          <cell r="AV361">
            <v>0</v>
          </cell>
          <cell r="AW361">
            <v>73.5</v>
          </cell>
          <cell r="AX361">
            <v>78</v>
          </cell>
          <cell r="AY361">
            <v>0</v>
          </cell>
          <cell r="AZ361">
            <v>0</v>
          </cell>
          <cell r="BA361" t="str">
            <v/>
          </cell>
          <cell r="BB361">
            <v>0</v>
          </cell>
          <cell r="BC361">
            <v>80</v>
          </cell>
          <cell r="BD361">
            <v>75</v>
          </cell>
          <cell r="BE361">
            <v>0</v>
          </cell>
          <cell r="BF361">
            <v>0</v>
          </cell>
          <cell r="BG361" t="str">
            <v>SEJ</v>
          </cell>
          <cell r="BH361">
            <v>0</v>
          </cell>
          <cell r="BI361">
            <v>78.25</v>
          </cell>
          <cell r="BJ361">
            <v>72</v>
          </cell>
          <cell r="BK361">
            <v>0</v>
          </cell>
          <cell r="BL361">
            <v>0</v>
          </cell>
          <cell r="BM361" t="str">
            <v/>
          </cell>
          <cell r="BN361">
            <v>0</v>
          </cell>
          <cell r="BO361">
            <v>69.25</v>
          </cell>
          <cell r="BP361">
            <v>76</v>
          </cell>
          <cell r="BQ361">
            <v>0</v>
          </cell>
          <cell r="BR361">
            <v>0</v>
          </cell>
          <cell r="BS361" t="str">
            <v/>
          </cell>
          <cell r="BT361">
            <v>0</v>
          </cell>
          <cell r="BU361">
            <v>75.75</v>
          </cell>
          <cell r="BV361">
            <v>82</v>
          </cell>
          <cell r="BW361">
            <v>0</v>
          </cell>
          <cell r="BX361">
            <v>0</v>
          </cell>
          <cell r="BY361" t="str">
            <v/>
          </cell>
          <cell r="BZ361">
            <v>0</v>
          </cell>
          <cell r="CA361">
            <v>70</v>
          </cell>
          <cell r="CB361">
            <v>71</v>
          </cell>
          <cell r="CC361">
            <v>0</v>
          </cell>
          <cell r="CD361">
            <v>0</v>
          </cell>
          <cell r="CE361" t="str">
            <v/>
          </cell>
          <cell r="CF361">
            <v>0</v>
          </cell>
          <cell r="CG361">
            <v>69.5</v>
          </cell>
          <cell r="CH361">
            <v>72</v>
          </cell>
          <cell r="CI361">
            <v>0</v>
          </cell>
          <cell r="CJ361">
            <v>0</v>
          </cell>
          <cell r="CK361" t="str">
            <v/>
          </cell>
          <cell r="CL361">
            <v>0</v>
          </cell>
          <cell r="CM361">
            <v>72.5</v>
          </cell>
          <cell r="CN361">
            <v>71</v>
          </cell>
          <cell r="CO361">
            <v>0</v>
          </cell>
          <cell r="CP361">
            <v>0</v>
          </cell>
          <cell r="CQ361" t="str">
            <v/>
          </cell>
          <cell r="CR361">
            <v>0</v>
          </cell>
          <cell r="CS361">
            <v>70.5</v>
          </cell>
          <cell r="CT361">
            <v>78</v>
          </cell>
          <cell r="CU361">
            <v>0</v>
          </cell>
          <cell r="CV361">
            <v>0</v>
          </cell>
          <cell r="CW361" t="str">
            <v/>
          </cell>
          <cell r="CX361">
            <v>0</v>
          </cell>
          <cell r="CY361">
            <v>66.75</v>
          </cell>
          <cell r="CZ361">
            <v>73</v>
          </cell>
          <cell r="DA361">
            <v>0</v>
          </cell>
          <cell r="DB361">
            <v>0</v>
          </cell>
          <cell r="DC361" t="str">
            <v/>
          </cell>
          <cell r="DD361">
            <v>0</v>
          </cell>
          <cell r="DE361">
            <v>72</v>
          </cell>
          <cell r="DF361">
            <v>78</v>
          </cell>
          <cell r="DG361">
            <v>0</v>
          </cell>
          <cell r="DH361">
            <v>0</v>
          </cell>
          <cell r="DI361" t="str">
            <v/>
          </cell>
          <cell r="DJ361">
            <v>0</v>
          </cell>
          <cell r="DK361">
            <v>0</v>
          </cell>
          <cell r="DL361">
            <v>76</v>
          </cell>
          <cell r="DM361">
            <v>0</v>
          </cell>
          <cell r="DN361">
            <v>0</v>
          </cell>
          <cell r="DO361" t="str">
            <v/>
          </cell>
          <cell r="DP361">
            <v>0</v>
          </cell>
          <cell r="DQ361">
            <v>67</v>
          </cell>
          <cell r="DR361">
            <v>70</v>
          </cell>
          <cell r="DS361">
            <v>0</v>
          </cell>
          <cell r="DT361">
            <v>0</v>
          </cell>
          <cell r="DU361" t="str">
            <v/>
          </cell>
          <cell r="DV361">
            <v>0</v>
          </cell>
          <cell r="DW361">
            <v>76.25</v>
          </cell>
          <cell r="DX361">
            <v>80</v>
          </cell>
          <cell r="DY361">
            <v>0</v>
          </cell>
          <cell r="DZ361">
            <v>0</v>
          </cell>
          <cell r="EA361" t="str">
            <v/>
          </cell>
          <cell r="EB361">
            <v>0</v>
          </cell>
          <cell r="EC361">
            <v>71.25</v>
          </cell>
          <cell r="ED361">
            <v>78</v>
          </cell>
          <cell r="EE361">
            <v>0</v>
          </cell>
          <cell r="EF361">
            <v>0</v>
          </cell>
          <cell r="EG361" t="str">
            <v/>
          </cell>
          <cell r="EH361">
            <v>0</v>
          </cell>
          <cell r="EI361">
            <v>69</v>
          </cell>
          <cell r="EJ361">
            <v>79</v>
          </cell>
          <cell r="EK361">
            <v>0</v>
          </cell>
          <cell r="EL361">
            <v>0</v>
          </cell>
          <cell r="EM361" t="str">
            <v/>
          </cell>
          <cell r="EN361">
            <v>0</v>
          </cell>
          <cell r="EO361">
            <v>69</v>
          </cell>
          <cell r="EP361">
            <v>79</v>
          </cell>
          <cell r="EQ361">
            <v>0</v>
          </cell>
          <cell r="ER361">
            <v>0</v>
          </cell>
          <cell r="ES361" t="str">
            <v/>
          </cell>
          <cell r="ET361">
            <v>0</v>
          </cell>
          <cell r="EU361">
            <v>69</v>
          </cell>
          <cell r="EV361">
            <v>79</v>
          </cell>
          <cell r="EW361">
            <v>0</v>
          </cell>
          <cell r="EX361">
            <v>0</v>
          </cell>
          <cell r="EY361" t="str">
            <v/>
          </cell>
          <cell r="EZ361">
            <v>0</v>
          </cell>
          <cell r="FA361">
            <v>68.25</v>
          </cell>
          <cell r="FB361">
            <v>74</v>
          </cell>
          <cell r="FC361">
            <v>0</v>
          </cell>
          <cell r="FD361">
            <v>0</v>
          </cell>
          <cell r="FE361" t="str">
            <v/>
          </cell>
          <cell r="FF361">
            <v>0</v>
          </cell>
          <cell r="FG361">
            <v>68.25</v>
          </cell>
          <cell r="FH361">
            <v>74</v>
          </cell>
          <cell r="FI361">
            <v>0</v>
          </cell>
          <cell r="FJ361">
            <v>0</v>
          </cell>
          <cell r="FK361" t="str">
            <v/>
          </cell>
          <cell r="FL361">
            <v>0</v>
          </cell>
          <cell r="FM361">
            <v>68.25</v>
          </cell>
          <cell r="FN361">
            <v>74</v>
          </cell>
          <cell r="FO361">
            <v>0</v>
          </cell>
          <cell r="FP361">
            <v>0</v>
          </cell>
          <cell r="FQ361" t="str">
            <v/>
          </cell>
          <cell r="FR361">
            <v>0</v>
          </cell>
          <cell r="FS361">
            <v>68.25</v>
          </cell>
          <cell r="FT361">
            <v>74</v>
          </cell>
          <cell r="FU361">
            <v>0</v>
          </cell>
          <cell r="FV361">
            <v>0</v>
          </cell>
          <cell r="FW361" t="str">
            <v/>
          </cell>
          <cell r="FX361">
            <v>0</v>
          </cell>
          <cell r="FY361">
            <v>68.25</v>
          </cell>
          <cell r="FZ361">
            <v>74</v>
          </cell>
          <cell r="GA361">
            <v>0</v>
          </cell>
          <cell r="GB361">
            <v>0</v>
          </cell>
          <cell r="GC361" t="str">
            <v/>
          </cell>
          <cell r="GD361">
            <v>0</v>
          </cell>
          <cell r="GE361">
            <v>68.25</v>
          </cell>
          <cell r="GF361">
            <v>74</v>
          </cell>
          <cell r="GG361">
            <v>0</v>
          </cell>
          <cell r="GH361">
            <v>0</v>
          </cell>
          <cell r="GI361" t="str">
            <v/>
          </cell>
          <cell r="GJ361">
            <v>0</v>
          </cell>
          <cell r="GK361">
            <v>68.25</v>
          </cell>
          <cell r="GL361">
            <v>74</v>
          </cell>
          <cell r="GM361">
            <v>0</v>
          </cell>
          <cell r="GN361">
            <v>0</v>
          </cell>
          <cell r="GO361" t="str">
            <v/>
          </cell>
          <cell r="GP361">
            <v>0</v>
          </cell>
          <cell r="GQ361">
            <v>68.25</v>
          </cell>
          <cell r="GR361">
            <v>74</v>
          </cell>
          <cell r="GS361">
            <v>0</v>
          </cell>
          <cell r="GT361">
            <v>0</v>
          </cell>
          <cell r="GU361" t="str">
            <v/>
          </cell>
          <cell r="GV361">
            <v>0</v>
          </cell>
          <cell r="GW361">
            <v>69.25</v>
          </cell>
          <cell r="GX361">
            <v>72</v>
          </cell>
          <cell r="GY361">
            <v>0</v>
          </cell>
          <cell r="GZ361">
            <v>0</v>
          </cell>
          <cell r="HA361" t="str">
            <v/>
          </cell>
          <cell r="HB361">
            <v>0</v>
          </cell>
          <cell r="HC361">
            <v>77.5</v>
          </cell>
          <cell r="HD361">
            <v>73</v>
          </cell>
          <cell r="HG361" t="str">
            <v/>
          </cell>
          <cell r="HH361">
            <v>0</v>
          </cell>
          <cell r="HM361" t="str">
            <v/>
          </cell>
          <cell r="HN361" t="str">
            <v/>
          </cell>
          <cell r="HS361">
            <v>0</v>
          </cell>
          <cell r="HT361" t="str">
            <v>PKN</v>
          </cell>
          <cell r="HU361">
            <v>0</v>
          </cell>
          <cell r="HV361" t="str">
            <v>IND</v>
          </cell>
          <cell r="HW361">
            <v>0</v>
          </cell>
          <cell r="HX361" t="str">
            <v>MAT-W</v>
          </cell>
          <cell r="HY361">
            <v>0</v>
          </cell>
          <cell r="HZ361" t="str">
            <v>SEJ-W</v>
          </cell>
          <cell r="IA361">
            <v>0</v>
          </cell>
          <cell r="IB361" t="str">
            <v>IGR-W</v>
          </cell>
          <cell r="IC361">
            <v>0</v>
          </cell>
          <cell r="ID361" t="str">
            <v>SBO</v>
          </cell>
          <cell r="IE361">
            <v>0</v>
          </cell>
          <cell r="IF361" t="str">
            <v>PJO</v>
          </cell>
          <cell r="IG361">
            <v>0</v>
          </cell>
          <cell r="IH361" t="str">
            <v>PRA</v>
          </cell>
          <cell r="II361">
            <v>0</v>
          </cell>
          <cell r="IJ361" t="str">
            <v>JAW</v>
          </cell>
          <cell r="IK361">
            <v>0</v>
          </cell>
          <cell r="IL361" t="str">
            <v>ARB</v>
          </cell>
          <cell r="IM361">
            <v>0</v>
          </cell>
          <cell r="IN361" t="str">
            <v>PKM</v>
          </cell>
          <cell r="IO361">
            <v>0</v>
          </cell>
          <cell r="IP361" t="str">
            <v>GEO-P</v>
          </cell>
          <cell r="IQ361">
            <v>0</v>
          </cell>
          <cell r="IR361" t="str">
            <v>SEJ-P</v>
          </cell>
          <cell r="IS361">
            <v>0</v>
          </cell>
          <cell r="IT361" t="str">
            <v>SOS-P</v>
          </cell>
          <cell r="IU361">
            <v>0</v>
          </cell>
          <cell r="IV361" t="str">
            <v>EKO-P</v>
          </cell>
          <cell r="IW361">
            <v>0</v>
          </cell>
          <cell r="IX361" t="str">
            <v>IGR-L</v>
          </cell>
          <cell r="IY361">
            <v>0</v>
          </cell>
          <cell r="IZ361" t="str">
            <v/>
          </cell>
          <cell r="JA361">
            <v>0</v>
          </cell>
        </row>
        <row r="362">
          <cell r="Q362" t="str">
            <v/>
          </cell>
          <cell r="AB362" t="str">
            <v/>
          </cell>
          <cell r="AC362">
            <v>8</v>
          </cell>
          <cell r="AI362" t="str">
            <v/>
          </cell>
          <cell r="AJ362">
            <v>0</v>
          </cell>
          <cell r="AK362">
            <v>77.75</v>
          </cell>
          <cell r="AL362">
            <v>82</v>
          </cell>
          <cell r="AM362">
            <v>0</v>
          </cell>
          <cell r="AN362">
            <v>0</v>
          </cell>
          <cell r="AO362" t="str">
            <v/>
          </cell>
          <cell r="AP362">
            <v>0</v>
          </cell>
          <cell r="AQ362">
            <v>77.5</v>
          </cell>
          <cell r="AR362">
            <v>79</v>
          </cell>
          <cell r="AS362">
            <v>0</v>
          </cell>
          <cell r="AT362">
            <v>0</v>
          </cell>
          <cell r="AU362" t="str">
            <v/>
          </cell>
          <cell r="AV362">
            <v>0</v>
          </cell>
          <cell r="AW362">
            <v>74.5</v>
          </cell>
          <cell r="AX362">
            <v>76</v>
          </cell>
          <cell r="AY362">
            <v>0</v>
          </cell>
          <cell r="AZ362">
            <v>0</v>
          </cell>
          <cell r="BA362" t="str">
            <v/>
          </cell>
          <cell r="BB362">
            <v>0</v>
          </cell>
          <cell r="BC362">
            <v>78.25</v>
          </cell>
          <cell r="BD362">
            <v>76</v>
          </cell>
          <cell r="BE362">
            <v>0</v>
          </cell>
          <cell r="BF362">
            <v>0</v>
          </cell>
          <cell r="BG362" t="str">
            <v>SEJ</v>
          </cell>
          <cell r="BH362">
            <v>0</v>
          </cell>
          <cell r="BI362">
            <v>80.5</v>
          </cell>
          <cell r="BJ362">
            <v>74</v>
          </cell>
          <cell r="BK362">
            <v>0</v>
          </cell>
          <cell r="BL362">
            <v>0</v>
          </cell>
          <cell r="BM362" t="str">
            <v/>
          </cell>
          <cell r="BN362">
            <v>0</v>
          </cell>
          <cell r="BO362">
            <v>77.25</v>
          </cell>
          <cell r="BP362">
            <v>79</v>
          </cell>
          <cell r="BQ362">
            <v>0</v>
          </cell>
          <cell r="BR362">
            <v>0</v>
          </cell>
          <cell r="BS362" t="str">
            <v/>
          </cell>
          <cell r="BT362">
            <v>0</v>
          </cell>
          <cell r="BU362">
            <v>84</v>
          </cell>
          <cell r="BV362">
            <v>83</v>
          </cell>
          <cell r="BW362">
            <v>0</v>
          </cell>
          <cell r="BX362">
            <v>0</v>
          </cell>
          <cell r="BY362" t="str">
            <v/>
          </cell>
          <cell r="BZ362">
            <v>0</v>
          </cell>
          <cell r="CA362">
            <v>72.75</v>
          </cell>
          <cell r="CB362">
            <v>75</v>
          </cell>
          <cell r="CC362">
            <v>0</v>
          </cell>
          <cell r="CD362">
            <v>0</v>
          </cell>
          <cell r="CE362" t="str">
            <v/>
          </cell>
          <cell r="CF362">
            <v>0</v>
          </cell>
          <cell r="CG362">
            <v>76</v>
          </cell>
          <cell r="CH362">
            <v>77</v>
          </cell>
          <cell r="CI362">
            <v>0</v>
          </cell>
          <cell r="CJ362">
            <v>0</v>
          </cell>
          <cell r="CK362" t="str">
            <v/>
          </cell>
          <cell r="CL362">
            <v>0</v>
          </cell>
          <cell r="CM362">
            <v>74.25</v>
          </cell>
          <cell r="CN362">
            <v>73</v>
          </cell>
          <cell r="CO362">
            <v>0</v>
          </cell>
          <cell r="CP362">
            <v>0</v>
          </cell>
          <cell r="CQ362" t="str">
            <v/>
          </cell>
          <cell r="CR362">
            <v>0</v>
          </cell>
          <cell r="CS362">
            <v>66.75</v>
          </cell>
          <cell r="CT362">
            <v>81</v>
          </cell>
          <cell r="CU362">
            <v>0</v>
          </cell>
          <cell r="CV362">
            <v>0</v>
          </cell>
          <cell r="CW362" t="str">
            <v/>
          </cell>
          <cell r="CX362">
            <v>0</v>
          </cell>
          <cell r="CY362">
            <v>69.5</v>
          </cell>
          <cell r="CZ362">
            <v>72</v>
          </cell>
          <cell r="DA362">
            <v>0</v>
          </cell>
          <cell r="DB362">
            <v>0</v>
          </cell>
          <cell r="DC362" t="str">
            <v/>
          </cell>
          <cell r="DD362">
            <v>0</v>
          </cell>
          <cell r="DE362">
            <v>71.75</v>
          </cell>
          <cell r="DF362">
            <v>80</v>
          </cell>
          <cell r="DG362">
            <v>0</v>
          </cell>
          <cell r="DH362">
            <v>0</v>
          </cell>
          <cell r="DI362" t="str">
            <v/>
          </cell>
          <cell r="DJ362">
            <v>0</v>
          </cell>
          <cell r="DK362">
            <v>0</v>
          </cell>
          <cell r="DL362">
            <v>74</v>
          </cell>
          <cell r="DM362">
            <v>0</v>
          </cell>
          <cell r="DN362">
            <v>0</v>
          </cell>
          <cell r="DO362" t="str">
            <v/>
          </cell>
          <cell r="DP362">
            <v>0</v>
          </cell>
          <cell r="DQ362">
            <v>89.75</v>
          </cell>
          <cell r="DR362">
            <v>85</v>
          </cell>
          <cell r="DS362">
            <v>0</v>
          </cell>
          <cell r="DT362">
            <v>0</v>
          </cell>
          <cell r="DU362" t="str">
            <v/>
          </cell>
          <cell r="DV362">
            <v>0</v>
          </cell>
          <cell r="DW362">
            <v>79</v>
          </cell>
          <cell r="DX362">
            <v>81</v>
          </cell>
          <cell r="DY362">
            <v>0</v>
          </cell>
          <cell r="DZ362">
            <v>0</v>
          </cell>
          <cell r="EA362" t="str">
            <v/>
          </cell>
          <cell r="EB362">
            <v>0</v>
          </cell>
          <cell r="EC362">
            <v>74.25</v>
          </cell>
          <cell r="ED362">
            <v>79</v>
          </cell>
          <cell r="EE362">
            <v>0</v>
          </cell>
          <cell r="EF362">
            <v>0</v>
          </cell>
          <cell r="EG362" t="str">
            <v/>
          </cell>
          <cell r="EH362">
            <v>0</v>
          </cell>
          <cell r="EI362">
            <v>79</v>
          </cell>
          <cell r="EJ362">
            <v>83</v>
          </cell>
          <cell r="EK362">
            <v>0</v>
          </cell>
          <cell r="EL362">
            <v>0</v>
          </cell>
          <cell r="EM362" t="str">
            <v/>
          </cell>
          <cell r="EN362">
            <v>0</v>
          </cell>
          <cell r="EO362">
            <v>79</v>
          </cell>
          <cell r="EP362">
            <v>83</v>
          </cell>
          <cell r="EQ362">
            <v>0</v>
          </cell>
          <cell r="ER362">
            <v>0</v>
          </cell>
          <cell r="ES362" t="str">
            <v/>
          </cell>
          <cell r="ET362">
            <v>0</v>
          </cell>
          <cell r="EU362">
            <v>79</v>
          </cell>
          <cell r="EV362">
            <v>83</v>
          </cell>
          <cell r="EW362">
            <v>0</v>
          </cell>
          <cell r="EX362">
            <v>0</v>
          </cell>
          <cell r="EY362" t="str">
            <v/>
          </cell>
          <cell r="EZ362">
            <v>0</v>
          </cell>
          <cell r="FA362">
            <v>70.25</v>
          </cell>
          <cell r="FB362">
            <v>71</v>
          </cell>
          <cell r="FC362">
            <v>0</v>
          </cell>
          <cell r="FD362">
            <v>0</v>
          </cell>
          <cell r="FE362" t="str">
            <v/>
          </cell>
          <cell r="FF362">
            <v>0</v>
          </cell>
          <cell r="FG362">
            <v>70.25</v>
          </cell>
          <cell r="FH362">
            <v>71</v>
          </cell>
          <cell r="FI362">
            <v>0</v>
          </cell>
          <cell r="FJ362">
            <v>0</v>
          </cell>
          <cell r="FK362" t="str">
            <v/>
          </cell>
          <cell r="FL362">
            <v>0</v>
          </cell>
          <cell r="FM362">
            <v>70.25</v>
          </cell>
          <cell r="FN362">
            <v>71</v>
          </cell>
          <cell r="FO362">
            <v>0</v>
          </cell>
          <cell r="FP362">
            <v>0</v>
          </cell>
          <cell r="FQ362" t="str">
            <v/>
          </cell>
          <cell r="FR362">
            <v>0</v>
          </cell>
          <cell r="FS362">
            <v>70.25</v>
          </cell>
          <cell r="FT362">
            <v>71</v>
          </cell>
          <cell r="FU362">
            <v>0</v>
          </cell>
          <cell r="FV362">
            <v>0</v>
          </cell>
          <cell r="FW362" t="str">
            <v/>
          </cell>
          <cell r="FX362">
            <v>0</v>
          </cell>
          <cell r="FY362">
            <v>70.25</v>
          </cell>
          <cell r="FZ362">
            <v>71</v>
          </cell>
          <cell r="GA362">
            <v>0</v>
          </cell>
          <cell r="GB362">
            <v>0</v>
          </cell>
          <cell r="GC362" t="str">
            <v/>
          </cell>
          <cell r="GD362">
            <v>0</v>
          </cell>
          <cell r="GE362">
            <v>70.25</v>
          </cell>
          <cell r="GF362">
            <v>71</v>
          </cell>
          <cell r="GG362">
            <v>0</v>
          </cell>
          <cell r="GH362">
            <v>0</v>
          </cell>
          <cell r="GI362" t="str">
            <v/>
          </cell>
          <cell r="GJ362">
            <v>0</v>
          </cell>
          <cell r="GK362">
            <v>70.25</v>
          </cell>
          <cell r="GL362">
            <v>71</v>
          </cell>
          <cell r="GM362">
            <v>0</v>
          </cell>
          <cell r="GN362">
            <v>0</v>
          </cell>
          <cell r="GO362" t="str">
            <v/>
          </cell>
          <cell r="GP362">
            <v>0</v>
          </cell>
          <cell r="GQ362">
            <v>70.25</v>
          </cell>
          <cell r="GR362">
            <v>71</v>
          </cell>
          <cell r="GS362">
            <v>0</v>
          </cell>
          <cell r="GT362">
            <v>0</v>
          </cell>
          <cell r="GU362" t="str">
            <v/>
          </cell>
          <cell r="GV362">
            <v>0</v>
          </cell>
          <cell r="GW362">
            <v>71.75</v>
          </cell>
          <cell r="GX362">
            <v>73</v>
          </cell>
          <cell r="GY362">
            <v>0</v>
          </cell>
          <cell r="GZ362">
            <v>0</v>
          </cell>
          <cell r="HA362" t="str">
            <v/>
          </cell>
          <cell r="HB362">
            <v>0</v>
          </cell>
          <cell r="HC362">
            <v>81.25</v>
          </cell>
          <cell r="HD362">
            <v>74</v>
          </cell>
          <cell r="HG362" t="str">
            <v/>
          </cell>
          <cell r="HH362">
            <v>0</v>
          </cell>
          <cell r="HM362" t="str">
            <v/>
          </cell>
          <cell r="HN362" t="str">
            <v/>
          </cell>
          <cell r="HS362">
            <v>0</v>
          </cell>
          <cell r="HT362" t="str">
            <v>PKN</v>
          </cell>
          <cell r="HU362">
            <v>0</v>
          </cell>
          <cell r="HV362" t="str">
            <v>IND</v>
          </cell>
          <cell r="HW362">
            <v>0</v>
          </cell>
          <cell r="HX362" t="str">
            <v>MAT-W</v>
          </cell>
          <cell r="HY362">
            <v>0</v>
          </cell>
          <cell r="HZ362" t="str">
            <v>SEJ-W</v>
          </cell>
          <cell r="IA362">
            <v>0</v>
          </cell>
          <cell r="IB362" t="str">
            <v>IGR-W</v>
          </cell>
          <cell r="IC362">
            <v>0</v>
          </cell>
          <cell r="ID362" t="str">
            <v>SBO</v>
          </cell>
          <cell r="IE362">
            <v>0</v>
          </cell>
          <cell r="IF362" t="str">
            <v>PJO</v>
          </cell>
          <cell r="IG362">
            <v>0</v>
          </cell>
          <cell r="IH362" t="str">
            <v>PRA</v>
          </cell>
          <cell r="II362">
            <v>0</v>
          </cell>
          <cell r="IJ362" t="str">
            <v>JAW</v>
          </cell>
          <cell r="IK362">
            <v>0</v>
          </cell>
          <cell r="IL362" t="str">
            <v>ARB</v>
          </cell>
          <cell r="IM362">
            <v>0</v>
          </cell>
          <cell r="IN362" t="str">
            <v>PKM</v>
          </cell>
          <cell r="IO362">
            <v>0</v>
          </cell>
          <cell r="IP362" t="str">
            <v>GEO-P</v>
          </cell>
          <cell r="IQ362">
            <v>0</v>
          </cell>
          <cell r="IR362" t="str">
            <v>SEJ-P</v>
          </cell>
          <cell r="IS362">
            <v>0</v>
          </cell>
          <cell r="IT362" t="str">
            <v>SOS-P</v>
          </cell>
          <cell r="IU362">
            <v>0</v>
          </cell>
          <cell r="IV362" t="str">
            <v>EKO-P</v>
          </cell>
          <cell r="IW362">
            <v>0</v>
          </cell>
          <cell r="IX362" t="str">
            <v>IGR-L</v>
          </cell>
          <cell r="IY362">
            <v>0</v>
          </cell>
          <cell r="IZ362" t="str">
            <v/>
          </cell>
          <cell r="JA362">
            <v>0</v>
          </cell>
        </row>
        <row r="363">
          <cell r="Q363" t="str">
            <v/>
          </cell>
          <cell r="AB363" t="str">
            <v/>
          </cell>
          <cell r="AC363">
            <v>9</v>
          </cell>
          <cell r="AI363" t="str">
            <v/>
          </cell>
          <cell r="AJ363">
            <v>0</v>
          </cell>
          <cell r="AK363">
            <v>73.25</v>
          </cell>
          <cell r="AL363">
            <v>76</v>
          </cell>
          <cell r="AM363">
            <v>0</v>
          </cell>
          <cell r="AN363">
            <v>0</v>
          </cell>
          <cell r="AO363" t="str">
            <v/>
          </cell>
          <cell r="AP363">
            <v>0</v>
          </cell>
          <cell r="AQ363">
            <v>74.75</v>
          </cell>
          <cell r="AR363">
            <v>75</v>
          </cell>
          <cell r="AS363">
            <v>0</v>
          </cell>
          <cell r="AT363">
            <v>0</v>
          </cell>
          <cell r="AU363" t="str">
            <v/>
          </cell>
          <cell r="AV363">
            <v>0</v>
          </cell>
          <cell r="AW363">
            <v>73</v>
          </cell>
          <cell r="AX363">
            <v>75</v>
          </cell>
          <cell r="AY363">
            <v>0</v>
          </cell>
          <cell r="AZ363">
            <v>0</v>
          </cell>
          <cell r="BA363" t="str">
            <v/>
          </cell>
          <cell r="BB363">
            <v>0</v>
          </cell>
          <cell r="BC363">
            <v>80</v>
          </cell>
          <cell r="BD363">
            <v>72</v>
          </cell>
          <cell r="BE363">
            <v>0</v>
          </cell>
          <cell r="BF363">
            <v>0</v>
          </cell>
          <cell r="BG363" t="str">
            <v>SEJ</v>
          </cell>
          <cell r="BH363">
            <v>0</v>
          </cell>
          <cell r="BI363">
            <v>71.5</v>
          </cell>
          <cell r="BJ363">
            <v>73</v>
          </cell>
          <cell r="BK363">
            <v>0</v>
          </cell>
          <cell r="BL363">
            <v>0</v>
          </cell>
          <cell r="BM363" t="str">
            <v/>
          </cell>
          <cell r="BN363">
            <v>0</v>
          </cell>
          <cell r="BO363">
            <v>69.25</v>
          </cell>
          <cell r="BP363">
            <v>74</v>
          </cell>
          <cell r="BQ363">
            <v>0</v>
          </cell>
          <cell r="BR363">
            <v>0</v>
          </cell>
          <cell r="BS363" t="str">
            <v/>
          </cell>
          <cell r="BT363">
            <v>0</v>
          </cell>
          <cell r="BU363">
            <v>72</v>
          </cell>
          <cell r="BV363">
            <v>82</v>
          </cell>
          <cell r="BW363">
            <v>0</v>
          </cell>
          <cell r="BX363">
            <v>0</v>
          </cell>
          <cell r="BY363" t="str">
            <v/>
          </cell>
          <cell r="BZ363">
            <v>0</v>
          </cell>
          <cell r="CA363">
            <v>68.75</v>
          </cell>
          <cell r="CB363">
            <v>71</v>
          </cell>
          <cell r="CC363">
            <v>0</v>
          </cell>
          <cell r="CD363">
            <v>0</v>
          </cell>
          <cell r="CE363" t="str">
            <v/>
          </cell>
          <cell r="CF363">
            <v>0</v>
          </cell>
          <cell r="CG363">
            <v>73</v>
          </cell>
          <cell r="CH363">
            <v>72</v>
          </cell>
          <cell r="CI363">
            <v>0</v>
          </cell>
          <cell r="CJ363">
            <v>0</v>
          </cell>
          <cell r="CK363" t="str">
            <v/>
          </cell>
          <cell r="CL363">
            <v>0</v>
          </cell>
          <cell r="CM363">
            <v>74.25</v>
          </cell>
          <cell r="CN363">
            <v>74</v>
          </cell>
          <cell r="CO363">
            <v>0</v>
          </cell>
          <cell r="CP363">
            <v>0</v>
          </cell>
          <cell r="CQ363" t="str">
            <v/>
          </cell>
          <cell r="CR363">
            <v>0</v>
          </cell>
          <cell r="CS363">
            <v>72.25</v>
          </cell>
          <cell r="CT363">
            <v>83</v>
          </cell>
          <cell r="CU363">
            <v>0</v>
          </cell>
          <cell r="CV363">
            <v>0</v>
          </cell>
          <cell r="CW363" t="str">
            <v/>
          </cell>
          <cell r="CX363">
            <v>0</v>
          </cell>
          <cell r="CY363">
            <v>67</v>
          </cell>
          <cell r="CZ363">
            <v>74</v>
          </cell>
          <cell r="DA363">
            <v>0</v>
          </cell>
          <cell r="DB363">
            <v>0</v>
          </cell>
          <cell r="DC363" t="str">
            <v/>
          </cell>
          <cell r="DD363">
            <v>0</v>
          </cell>
          <cell r="DE363">
            <v>80.5</v>
          </cell>
          <cell r="DF363">
            <v>75</v>
          </cell>
          <cell r="DG363">
            <v>0</v>
          </cell>
          <cell r="DH363">
            <v>0</v>
          </cell>
          <cell r="DI363" t="str">
            <v/>
          </cell>
          <cell r="DJ363">
            <v>0</v>
          </cell>
          <cell r="DK363">
            <v>0</v>
          </cell>
          <cell r="DL363">
            <v>67</v>
          </cell>
          <cell r="DM363">
            <v>0</v>
          </cell>
          <cell r="DN363">
            <v>0</v>
          </cell>
          <cell r="DO363" t="str">
            <v/>
          </cell>
          <cell r="DP363">
            <v>0</v>
          </cell>
          <cell r="DQ363">
            <v>71.25</v>
          </cell>
          <cell r="DR363">
            <v>71</v>
          </cell>
          <cell r="DS363">
            <v>0</v>
          </cell>
          <cell r="DT363">
            <v>0</v>
          </cell>
          <cell r="DU363" t="str">
            <v/>
          </cell>
          <cell r="DV363">
            <v>0</v>
          </cell>
          <cell r="DW363">
            <v>71</v>
          </cell>
          <cell r="DX363">
            <v>74</v>
          </cell>
          <cell r="DY363">
            <v>0</v>
          </cell>
          <cell r="DZ363">
            <v>0</v>
          </cell>
          <cell r="EA363" t="str">
            <v/>
          </cell>
          <cell r="EB363">
            <v>0</v>
          </cell>
          <cell r="EC363">
            <v>73</v>
          </cell>
          <cell r="ED363">
            <v>74</v>
          </cell>
          <cell r="EE363">
            <v>0</v>
          </cell>
          <cell r="EF363">
            <v>0</v>
          </cell>
          <cell r="EG363" t="str">
            <v/>
          </cell>
          <cell r="EH363">
            <v>0</v>
          </cell>
          <cell r="EI363">
            <v>73.75</v>
          </cell>
          <cell r="EJ363">
            <v>81</v>
          </cell>
          <cell r="EK363">
            <v>0</v>
          </cell>
          <cell r="EL363">
            <v>0</v>
          </cell>
          <cell r="EM363" t="str">
            <v/>
          </cell>
          <cell r="EN363">
            <v>0</v>
          </cell>
          <cell r="EO363">
            <v>73.75</v>
          </cell>
          <cell r="EP363">
            <v>81</v>
          </cell>
          <cell r="EQ363">
            <v>0</v>
          </cell>
          <cell r="ER363">
            <v>0</v>
          </cell>
          <cell r="ES363" t="str">
            <v/>
          </cell>
          <cell r="ET363">
            <v>0</v>
          </cell>
          <cell r="EU363">
            <v>73.75</v>
          </cell>
          <cell r="EV363">
            <v>81</v>
          </cell>
          <cell r="EW363">
            <v>0</v>
          </cell>
          <cell r="EX363">
            <v>0</v>
          </cell>
          <cell r="EY363" t="str">
            <v/>
          </cell>
          <cell r="EZ363">
            <v>0</v>
          </cell>
          <cell r="FA363">
            <v>68.25</v>
          </cell>
          <cell r="FB363">
            <v>74</v>
          </cell>
          <cell r="FC363">
            <v>0</v>
          </cell>
          <cell r="FD363">
            <v>0</v>
          </cell>
          <cell r="FE363" t="str">
            <v/>
          </cell>
          <cell r="FF363">
            <v>0</v>
          </cell>
          <cell r="FG363">
            <v>68.25</v>
          </cell>
          <cell r="FH363">
            <v>74</v>
          </cell>
          <cell r="FI363">
            <v>0</v>
          </cell>
          <cell r="FJ363">
            <v>0</v>
          </cell>
          <cell r="FK363" t="str">
            <v/>
          </cell>
          <cell r="FL363">
            <v>0</v>
          </cell>
          <cell r="FM363">
            <v>68.25</v>
          </cell>
          <cell r="FN363">
            <v>74</v>
          </cell>
          <cell r="FO363">
            <v>0</v>
          </cell>
          <cell r="FP363">
            <v>0</v>
          </cell>
          <cell r="FQ363" t="str">
            <v/>
          </cell>
          <cell r="FR363">
            <v>0</v>
          </cell>
          <cell r="FS363">
            <v>68.25</v>
          </cell>
          <cell r="FT363">
            <v>74</v>
          </cell>
          <cell r="FU363">
            <v>0</v>
          </cell>
          <cell r="FV363">
            <v>0</v>
          </cell>
          <cell r="FW363" t="str">
            <v/>
          </cell>
          <cell r="FX363">
            <v>0</v>
          </cell>
          <cell r="FY363">
            <v>68.25</v>
          </cell>
          <cell r="FZ363">
            <v>74</v>
          </cell>
          <cell r="GA363">
            <v>0</v>
          </cell>
          <cell r="GB363">
            <v>0</v>
          </cell>
          <cell r="GC363" t="str">
            <v/>
          </cell>
          <cell r="GD363">
            <v>0</v>
          </cell>
          <cell r="GE363">
            <v>68.25</v>
          </cell>
          <cell r="GF363">
            <v>74</v>
          </cell>
          <cell r="GG363">
            <v>0</v>
          </cell>
          <cell r="GH363">
            <v>0</v>
          </cell>
          <cell r="GI363" t="str">
            <v/>
          </cell>
          <cell r="GJ363">
            <v>0</v>
          </cell>
          <cell r="GK363">
            <v>68.25</v>
          </cell>
          <cell r="GL363">
            <v>74</v>
          </cell>
          <cell r="GM363">
            <v>0</v>
          </cell>
          <cell r="GN363">
            <v>0</v>
          </cell>
          <cell r="GO363" t="str">
            <v/>
          </cell>
          <cell r="GP363">
            <v>0</v>
          </cell>
          <cell r="GQ363">
            <v>68.25</v>
          </cell>
          <cell r="GR363">
            <v>74</v>
          </cell>
          <cell r="GS363">
            <v>0</v>
          </cell>
          <cell r="GT363">
            <v>0</v>
          </cell>
          <cell r="GU363" t="str">
            <v/>
          </cell>
          <cell r="GV363">
            <v>0</v>
          </cell>
          <cell r="GW363">
            <v>67.75</v>
          </cell>
          <cell r="GX363">
            <v>72</v>
          </cell>
          <cell r="GY363">
            <v>0</v>
          </cell>
          <cell r="GZ363">
            <v>0</v>
          </cell>
          <cell r="HA363" t="str">
            <v/>
          </cell>
          <cell r="HB363">
            <v>0</v>
          </cell>
          <cell r="HC363">
            <v>76</v>
          </cell>
          <cell r="HD363">
            <v>72</v>
          </cell>
          <cell r="HG363" t="str">
            <v/>
          </cell>
          <cell r="HH363">
            <v>0</v>
          </cell>
          <cell r="HM363" t="str">
            <v/>
          </cell>
          <cell r="HN363" t="str">
            <v/>
          </cell>
          <cell r="HS363">
            <v>0</v>
          </cell>
          <cell r="HT363" t="str">
            <v>PKN</v>
          </cell>
          <cell r="HU363">
            <v>0</v>
          </cell>
          <cell r="HV363" t="str">
            <v>IND</v>
          </cell>
          <cell r="HW363">
            <v>0</v>
          </cell>
          <cell r="HX363" t="str">
            <v>MAT-W</v>
          </cell>
          <cell r="HY363">
            <v>0</v>
          </cell>
          <cell r="HZ363" t="str">
            <v>SEJ-W</v>
          </cell>
          <cell r="IA363">
            <v>0</v>
          </cell>
          <cell r="IB363" t="str">
            <v>IGR-W</v>
          </cell>
          <cell r="IC363">
            <v>0</v>
          </cell>
          <cell r="ID363" t="str">
            <v>SBO</v>
          </cell>
          <cell r="IE363">
            <v>0</v>
          </cell>
          <cell r="IF363" t="str">
            <v>PJO</v>
          </cell>
          <cell r="IG363">
            <v>0</v>
          </cell>
          <cell r="IH363" t="str">
            <v>PRA</v>
          </cell>
          <cell r="II363">
            <v>0</v>
          </cell>
          <cell r="IJ363" t="str">
            <v>JAW</v>
          </cell>
          <cell r="IK363">
            <v>0</v>
          </cell>
          <cell r="IL363" t="str">
            <v>ARB</v>
          </cell>
          <cell r="IM363">
            <v>0</v>
          </cell>
          <cell r="IN363" t="str">
            <v>PKM</v>
          </cell>
          <cell r="IO363">
            <v>0</v>
          </cell>
          <cell r="IP363" t="str">
            <v>GEO-P</v>
          </cell>
          <cell r="IQ363">
            <v>0</v>
          </cell>
          <cell r="IR363" t="str">
            <v>SEJ-P</v>
          </cell>
          <cell r="IS363">
            <v>0</v>
          </cell>
          <cell r="IT363" t="str">
            <v>SOS-P</v>
          </cell>
          <cell r="IU363">
            <v>0</v>
          </cell>
          <cell r="IV363" t="str">
            <v>EKO-P</v>
          </cell>
          <cell r="IW363">
            <v>0</v>
          </cell>
          <cell r="IX363" t="str">
            <v>IGR-L</v>
          </cell>
          <cell r="IY363">
            <v>0</v>
          </cell>
          <cell r="IZ363" t="str">
            <v/>
          </cell>
          <cell r="JA363">
            <v>0</v>
          </cell>
        </row>
        <row r="364">
          <cell r="Q364" t="str">
            <v/>
          </cell>
          <cell r="AB364" t="str">
            <v/>
          </cell>
          <cell r="AC364">
            <v>10</v>
          </cell>
          <cell r="AI364" t="str">
            <v/>
          </cell>
          <cell r="AJ364">
            <v>0</v>
          </cell>
          <cell r="AK364">
            <v>77</v>
          </cell>
          <cell r="AL364">
            <v>84</v>
          </cell>
          <cell r="AM364">
            <v>0</v>
          </cell>
          <cell r="AN364">
            <v>0</v>
          </cell>
          <cell r="AO364" t="str">
            <v/>
          </cell>
          <cell r="AP364">
            <v>0</v>
          </cell>
          <cell r="AQ364">
            <v>80.75</v>
          </cell>
          <cell r="AR364">
            <v>81</v>
          </cell>
          <cell r="AS364">
            <v>0</v>
          </cell>
          <cell r="AT364">
            <v>0</v>
          </cell>
          <cell r="AU364" t="str">
            <v/>
          </cell>
          <cell r="AV364">
            <v>0</v>
          </cell>
          <cell r="AW364">
            <v>72.25</v>
          </cell>
          <cell r="AX364">
            <v>82</v>
          </cell>
          <cell r="AY364">
            <v>0</v>
          </cell>
          <cell r="AZ364">
            <v>0</v>
          </cell>
          <cell r="BA364" t="str">
            <v/>
          </cell>
          <cell r="BB364">
            <v>0</v>
          </cell>
          <cell r="BC364">
            <v>80</v>
          </cell>
          <cell r="BD364">
            <v>81</v>
          </cell>
          <cell r="BE364">
            <v>0</v>
          </cell>
          <cell r="BF364">
            <v>0</v>
          </cell>
          <cell r="BG364" t="str">
            <v>SEJ</v>
          </cell>
          <cell r="BH364">
            <v>0</v>
          </cell>
          <cell r="BI364">
            <v>77.75</v>
          </cell>
          <cell r="BJ364">
            <v>80</v>
          </cell>
          <cell r="BK364">
            <v>0</v>
          </cell>
          <cell r="BL364">
            <v>0</v>
          </cell>
          <cell r="BM364" t="str">
            <v/>
          </cell>
          <cell r="BN364">
            <v>0</v>
          </cell>
          <cell r="BO364">
            <v>78.25</v>
          </cell>
          <cell r="BP364">
            <v>80</v>
          </cell>
          <cell r="BQ364">
            <v>0</v>
          </cell>
          <cell r="BR364">
            <v>0</v>
          </cell>
          <cell r="BS364" t="str">
            <v/>
          </cell>
          <cell r="BT364">
            <v>0</v>
          </cell>
          <cell r="BU364">
            <v>81.25</v>
          </cell>
          <cell r="BV364">
            <v>84</v>
          </cell>
          <cell r="BW364">
            <v>0</v>
          </cell>
          <cell r="BX364">
            <v>0</v>
          </cell>
          <cell r="BY364" t="str">
            <v/>
          </cell>
          <cell r="BZ364">
            <v>0</v>
          </cell>
          <cell r="CA364">
            <v>75</v>
          </cell>
          <cell r="CB364">
            <v>82</v>
          </cell>
          <cell r="CC364">
            <v>0</v>
          </cell>
          <cell r="CD364">
            <v>0</v>
          </cell>
          <cell r="CE364" t="str">
            <v/>
          </cell>
          <cell r="CF364">
            <v>0</v>
          </cell>
          <cell r="CG364">
            <v>81.75</v>
          </cell>
          <cell r="CH364">
            <v>83</v>
          </cell>
          <cell r="CI364">
            <v>0</v>
          </cell>
          <cell r="CJ364">
            <v>0</v>
          </cell>
          <cell r="CK364" t="str">
            <v/>
          </cell>
          <cell r="CL364">
            <v>0</v>
          </cell>
          <cell r="CM364">
            <v>74.25</v>
          </cell>
          <cell r="CN364">
            <v>77</v>
          </cell>
          <cell r="CO364">
            <v>0</v>
          </cell>
          <cell r="CP364">
            <v>0</v>
          </cell>
          <cell r="CQ364" t="str">
            <v/>
          </cell>
          <cell r="CR364">
            <v>0</v>
          </cell>
          <cell r="CS364">
            <v>80</v>
          </cell>
          <cell r="CT364">
            <v>84</v>
          </cell>
          <cell r="CU364">
            <v>0</v>
          </cell>
          <cell r="CV364">
            <v>0</v>
          </cell>
          <cell r="CW364" t="str">
            <v/>
          </cell>
          <cell r="CX364">
            <v>0</v>
          </cell>
          <cell r="CY364">
            <v>67</v>
          </cell>
          <cell r="CZ364">
            <v>75</v>
          </cell>
          <cell r="DA364">
            <v>0</v>
          </cell>
          <cell r="DB364">
            <v>0</v>
          </cell>
          <cell r="DC364" t="str">
            <v/>
          </cell>
          <cell r="DD364">
            <v>0</v>
          </cell>
          <cell r="DE364">
            <v>80.25</v>
          </cell>
          <cell r="DF364">
            <v>83</v>
          </cell>
          <cell r="DG364">
            <v>0</v>
          </cell>
          <cell r="DH364">
            <v>0</v>
          </cell>
          <cell r="DI364" t="str">
            <v/>
          </cell>
          <cell r="DJ364">
            <v>0</v>
          </cell>
          <cell r="DK364">
            <v>0</v>
          </cell>
          <cell r="DL364">
            <v>74</v>
          </cell>
          <cell r="DM364">
            <v>0</v>
          </cell>
          <cell r="DN364">
            <v>0</v>
          </cell>
          <cell r="DO364" t="str">
            <v/>
          </cell>
          <cell r="DP364">
            <v>0</v>
          </cell>
          <cell r="DQ364">
            <v>82.5</v>
          </cell>
          <cell r="DR364">
            <v>80</v>
          </cell>
          <cell r="DS364">
            <v>0</v>
          </cell>
          <cell r="DT364">
            <v>0</v>
          </cell>
          <cell r="DU364" t="str">
            <v/>
          </cell>
          <cell r="DV364">
            <v>0</v>
          </cell>
          <cell r="DW364">
            <v>76.75</v>
          </cell>
          <cell r="DX364">
            <v>82</v>
          </cell>
          <cell r="DY364">
            <v>0</v>
          </cell>
          <cell r="DZ364">
            <v>0</v>
          </cell>
          <cell r="EA364" t="str">
            <v/>
          </cell>
          <cell r="EB364">
            <v>0</v>
          </cell>
          <cell r="EC364">
            <v>72.25</v>
          </cell>
          <cell r="ED364">
            <v>81</v>
          </cell>
          <cell r="EE364">
            <v>0</v>
          </cell>
          <cell r="EF364">
            <v>0</v>
          </cell>
          <cell r="EG364" t="str">
            <v/>
          </cell>
          <cell r="EH364">
            <v>0</v>
          </cell>
          <cell r="EI364">
            <v>82.5</v>
          </cell>
          <cell r="EJ364">
            <v>84</v>
          </cell>
          <cell r="EK364">
            <v>0</v>
          </cell>
          <cell r="EL364">
            <v>0</v>
          </cell>
          <cell r="EM364" t="str">
            <v/>
          </cell>
          <cell r="EN364">
            <v>0</v>
          </cell>
          <cell r="EO364">
            <v>82.5</v>
          </cell>
          <cell r="EP364">
            <v>84</v>
          </cell>
          <cell r="EQ364">
            <v>0</v>
          </cell>
          <cell r="ER364">
            <v>0</v>
          </cell>
          <cell r="ES364" t="str">
            <v/>
          </cell>
          <cell r="ET364">
            <v>0</v>
          </cell>
          <cell r="EU364">
            <v>82.5</v>
          </cell>
          <cell r="EV364">
            <v>84</v>
          </cell>
          <cell r="EW364">
            <v>0</v>
          </cell>
          <cell r="EX364">
            <v>0</v>
          </cell>
          <cell r="EY364" t="str">
            <v/>
          </cell>
          <cell r="EZ364">
            <v>0</v>
          </cell>
          <cell r="FA364">
            <v>72.5</v>
          </cell>
          <cell r="FB364">
            <v>77</v>
          </cell>
          <cell r="FC364">
            <v>0</v>
          </cell>
          <cell r="FD364">
            <v>0</v>
          </cell>
          <cell r="FE364" t="str">
            <v/>
          </cell>
          <cell r="FF364">
            <v>0</v>
          </cell>
          <cell r="FG364">
            <v>72.5</v>
          </cell>
          <cell r="FH364">
            <v>77</v>
          </cell>
          <cell r="FI364">
            <v>0</v>
          </cell>
          <cell r="FJ364">
            <v>0</v>
          </cell>
          <cell r="FK364" t="str">
            <v/>
          </cell>
          <cell r="FL364">
            <v>0</v>
          </cell>
          <cell r="FM364">
            <v>72.5</v>
          </cell>
          <cell r="FN364">
            <v>77</v>
          </cell>
          <cell r="FO364">
            <v>0</v>
          </cell>
          <cell r="FP364">
            <v>0</v>
          </cell>
          <cell r="FQ364" t="str">
            <v/>
          </cell>
          <cell r="FR364">
            <v>0</v>
          </cell>
          <cell r="FS364">
            <v>72.5</v>
          </cell>
          <cell r="FT364">
            <v>77</v>
          </cell>
          <cell r="FU364">
            <v>0</v>
          </cell>
          <cell r="FV364">
            <v>0</v>
          </cell>
          <cell r="FW364" t="str">
            <v/>
          </cell>
          <cell r="FX364">
            <v>0</v>
          </cell>
          <cell r="FY364">
            <v>72.5</v>
          </cell>
          <cell r="FZ364">
            <v>77</v>
          </cell>
          <cell r="GA364">
            <v>0</v>
          </cell>
          <cell r="GB364">
            <v>0</v>
          </cell>
          <cell r="GC364" t="str">
            <v/>
          </cell>
          <cell r="GD364">
            <v>0</v>
          </cell>
          <cell r="GE364">
            <v>72.5</v>
          </cell>
          <cell r="GF364">
            <v>77</v>
          </cell>
          <cell r="GG364">
            <v>0</v>
          </cell>
          <cell r="GH364">
            <v>0</v>
          </cell>
          <cell r="GI364" t="str">
            <v/>
          </cell>
          <cell r="GJ364">
            <v>0</v>
          </cell>
          <cell r="GK364">
            <v>72.5</v>
          </cell>
          <cell r="GL364">
            <v>77</v>
          </cell>
          <cell r="GM364">
            <v>0</v>
          </cell>
          <cell r="GN364">
            <v>0</v>
          </cell>
          <cell r="GO364" t="str">
            <v/>
          </cell>
          <cell r="GP364">
            <v>0</v>
          </cell>
          <cell r="GQ364">
            <v>72.5</v>
          </cell>
          <cell r="GR364">
            <v>77</v>
          </cell>
          <cell r="GS364">
            <v>0</v>
          </cell>
          <cell r="GT364">
            <v>0</v>
          </cell>
          <cell r="GU364" t="str">
            <v/>
          </cell>
          <cell r="GV364">
            <v>0</v>
          </cell>
          <cell r="GW364">
            <v>71.5</v>
          </cell>
          <cell r="GX364">
            <v>74</v>
          </cell>
          <cell r="GY364">
            <v>0</v>
          </cell>
          <cell r="GZ364">
            <v>0</v>
          </cell>
          <cell r="HA364" t="str">
            <v/>
          </cell>
          <cell r="HB364">
            <v>0</v>
          </cell>
          <cell r="HC364">
            <v>82.25</v>
          </cell>
          <cell r="HD364">
            <v>74</v>
          </cell>
          <cell r="HG364" t="str">
            <v/>
          </cell>
          <cell r="HH364">
            <v>0</v>
          </cell>
          <cell r="HM364" t="str">
            <v/>
          </cell>
          <cell r="HN364" t="str">
            <v/>
          </cell>
          <cell r="HS364">
            <v>0</v>
          </cell>
          <cell r="HT364" t="str">
            <v>PKN</v>
          </cell>
          <cell r="HU364">
            <v>0</v>
          </cell>
          <cell r="HV364" t="str">
            <v>IND</v>
          </cell>
          <cell r="HW364">
            <v>0</v>
          </cell>
          <cell r="HX364" t="str">
            <v>MAT-W</v>
          </cell>
          <cell r="HY364">
            <v>0</v>
          </cell>
          <cell r="HZ364" t="str">
            <v>SEJ-W</v>
          </cell>
          <cell r="IA364">
            <v>0</v>
          </cell>
          <cell r="IB364" t="str">
            <v>IGR-W</v>
          </cell>
          <cell r="IC364">
            <v>0</v>
          </cell>
          <cell r="ID364" t="str">
            <v>SBO</v>
          </cell>
          <cell r="IE364">
            <v>0</v>
          </cell>
          <cell r="IF364" t="str">
            <v>PJO</v>
          </cell>
          <cell r="IG364">
            <v>0</v>
          </cell>
          <cell r="IH364" t="str">
            <v>PRA</v>
          </cell>
          <cell r="II364">
            <v>0</v>
          </cell>
          <cell r="IJ364" t="str">
            <v>JAW</v>
          </cell>
          <cell r="IK364">
            <v>0</v>
          </cell>
          <cell r="IL364" t="str">
            <v>ARB</v>
          </cell>
          <cell r="IM364">
            <v>0</v>
          </cell>
          <cell r="IN364" t="str">
            <v>PKM</v>
          </cell>
          <cell r="IO364">
            <v>0</v>
          </cell>
          <cell r="IP364" t="str">
            <v>GEO-P</v>
          </cell>
          <cell r="IQ364">
            <v>0</v>
          </cell>
          <cell r="IR364" t="str">
            <v>SEJ-P</v>
          </cell>
          <cell r="IS364">
            <v>0</v>
          </cell>
          <cell r="IT364" t="str">
            <v>SOS-P</v>
          </cell>
          <cell r="IU364">
            <v>0</v>
          </cell>
          <cell r="IV364" t="str">
            <v>EKO-P</v>
          </cell>
          <cell r="IW364">
            <v>0</v>
          </cell>
          <cell r="IX364" t="str">
            <v>IGR-L</v>
          </cell>
          <cell r="IY364">
            <v>0</v>
          </cell>
          <cell r="IZ364" t="str">
            <v/>
          </cell>
          <cell r="JA364">
            <v>0</v>
          </cell>
        </row>
        <row r="365">
          <cell r="Q365" t="str">
            <v/>
          </cell>
          <cell r="AB365" t="str">
            <v/>
          </cell>
          <cell r="AC365">
            <v>11</v>
          </cell>
          <cell r="AI365" t="str">
            <v/>
          </cell>
          <cell r="AJ365">
            <v>0</v>
          </cell>
          <cell r="AK365">
            <v>76.5</v>
          </cell>
          <cell r="AL365">
            <v>85</v>
          </cell>
          <cell r="AM365">
            <v>0</v>
          </cell>
          <cell r="AN365">
            <v>0</v>
          </cell>
          <cell r="AO365" t="str">
            <v/>
          </cell>
          <cell r="AP365">
            <v>0</v>
          </cell>
          <cell r="AQ365">
            <v>81.75</v>
          </cell>
          <cell r="AR365">
            <v>85</v>
          </cell>
          <cell r="AS365">
            <v>0</v>
          </cell>
          <cell r="AT365">
            <v>0</v>
          </cell>
          <cell r="AU365" t="str">
            <v/>
          </cell>
          <cell r="AV365">
            <v>0</v>
          </cell>
          <cell r="AW365">
            <v>80</v>
          </cell>
          <cell r="AX365">
            <v>80</v>
          </cell>
          <cell r="AY365">
            <v>0</v>
          </cell>
          <cell r="AZ365">
            <v>0</v>
          </cell>
          <cell r="BA365" t="str">
            <v/>
          </cell>
          <cell r="BB365">
            <v>0</v>
          </cell>
          <cell r="BC365">
            <v>85.75</v>
          </cell>
          <cell r="BD365">
            <v>77</v>
          </cell>
          <cell r="BE365">
            <v>0</v>
          </cell>
          <cell r="BF365">
            <v>0</v>
          </cell>
          <cell r="BG365" t="str">
            <v>SEJ</v>
          </cell>
          <cell r="BH365">
            <v>0</v>
          </cell>
          <cell r="BI365">
            <v>77.75</v>
          </cell>
          <cell r="BJ365">
            <v>76</v>
          </cell>
          <cell r="BK365">
            <v>0</v>
          </cell>
          <cell r="BL365">
            <v>0</v>
          </cell>
          <cell r="BM365" t="str">
            <v/>
          </cell>
          <cell r="BN365">
            <v>0</v>
          </cell>
          <cell r="BO365">
            <v>89.25</v>
          </cell>
          <cell r="BP365">
            <v>81</v>
          </cell>
          <cell r="BQ365">
            <v>0</v>
          </cell>
          <cell r="BR365">
            <v>0</v>
          </cell>
          <cell r="BS365" t="str">
            <v/>
          </cell>
          <cell r="BT365">
            <v>0</v>
          </cell>
          <cell r="BU365">
            <v>89.25</v>
          </cell>
          <cell r="BV365">
            <v>89</v>
          </cell>
          <cell r="BW365">
            <v>0</v>
          </cell>
          <cell r="BX365">
            <v>0</v>
          </cell>
          <cell r="BY365" t="str">
            <v/>
          </cell>
          <cell r="BZ365">
            <v>0</v>
          </cell>
          <cell r="CA365">
            <v>76</v>
          </cell>
          <cell r="CB365">
            <v>81</v>
          </cell>
          <cell r="CC365">
            <v>0</v>
          </cell>
          <cell r="CD365">
            <v>0</v>
          </cell>
          <cell r="CE365" t="str">
            <v/>
          </cell>
          <cell r="CF365">
            <v>0</v>
          </cell>
          <cell r="CG365">
            <v>79.5</v>
          </cell>
          <cell r="CH365">
            <v>81</v>
          </cell>
          <cell r="CI365">
            <v>0</v>
          </cell>
          <cell r="CJ365">
            <v>0</v>
          </cell>
          <cell r="CK365" t="str">
            <v/>
          </cell>
          <cell r="CL365">
            <v>0</v>
          </cell>
          <cell r="CM365">
            <v>74.25</v>
          </cell>
          <cell r="CN365">
            <v>75</v>
          </cell>
          <cell r="CO365">
            <v>0</v>
          </cell>
          <cell r="CP365">
            <v>0</v>
          </cell>
          <cell r="CQ365" t="str">
            <v/>
          </cell>
          <cell r="CR365">
            <v>0</v>
          </cell>
          <cell r="CS365">
            <v>78</v>
          </cell>
          <cell r="CT365">
            <v>85</v>
          </cell>
          <cell r="CU365">
            <v>0</v>
          </cell>
          <cell r="CV365">
            <v>0</v>
          </cell>
          <cell r="CW365" t="str">
            <v/>
          </cell>
          <cell r="CX365">
            <v>0</v>
          </cell>
          <cell r="CY365">
            <v>73</v>
          </cell>
          <cell r="CZ365">
            <v>72</v>
          </cell>
          <cell r="DA365">
            <v>0</v>
          </cell>
          <cell r="DB365">
            <v>0</v>
          </cell>
          <cell r="DC365" t="str">
            <v/>
          </cell>
          <cell r="DD365">
            <v>0</v>
          </cell>
          <cell r="DE365">
            <v>80.25</v>
          </cell>
          <cell r="DF365">
            <v>78</v>
          </cell>
          <cell r="DG365">
            <v>0</v>
          </cell>
          <cell r="DH365">
            <v>0</v>
          </cell>
          <cell r="DI365" t="str">
            <v/>
          </cell>
          <cell r="DJ365">
            <v>0</v>
          </cell>
          <cell r="DK365">
            <v>0</v>
          </cell>
          <cell r="DL365">
            <v>82</v>
          </cell>
          <cell r="DM365">
            <v>0</v>
          </cell>
          <cell r="DN365">
            <v>0</v>
          </cell>
          <cell r="DO365" t="str">
            <v/>
          </cell>
          <cell r="DP365">
            <v>0</v>
          </cell>
          <cell r="DQ365">
            <v>78.75</v>
          </cell>
          <cell r="DR365">
            <v>81</v>
          </cell>
          <cell r="DS365">
            <v>0</v>
          </cell>
          <cell r="DT365">
            <v>0</v>
          </cell>
          <cell r="DU365" t="str">
            <v/>
          </cell>
          <cell r="DV365">
            <v>0</v>
          </cell>
          <cell r="DW365">
            <v>75</v>
          </cell>
          <cell r="DX365">
            <v>79</v>
          </cell>
          <cell r="DY365">
            <v>0</v>
          </cell>
          <cell r="DZ365">
            <v>0</v>
          </cell>
          <cell r="EA365" t="str">
            <v/>
          </cell>
          <cell r="EB365">
            <v>0</v>
          </cell>
          <cell r="EC365">
            <v>82.25</v>
          </cell>
          <cell r="ED365">
            <v>82</v>
          </cell>
          <cell r="EE365">
            <v>0</v>
          </cell>
          <cell r="EF365">
            <v>0</v>
          </cell>
          <cell r="EG365" t="str">
            <v/>
          </cell>
          <cell r="EH365">
            <v>0</v>
          </cell>
          <cell r="EI365">
            <v>78.75</v>
          </cell>
          <cell r="EJ365">
            <v>84</v>
          </cell>
          <cell r="EK365">
            <v>0</v>
          </cell>
          <cell r="EL365">
            <v>0</v>
          </cell>
          <cell r="EM365" t="str">
            <v/>
          </cell>
          <cell r="EN365">
            <v>0</v>
          </cell>
          <cell r="EO365">
            <v>78.75</v>
          </cell>
          <cell r="EP365">
            <v>84</v>
          </cell>
          <cell r="EQ365">
            <v>0</v>
          </cell>
          <cell r="ER365">
            <v>0</v>
          </cell>
          <cell r="ES365" t="str">
            <v/>
          </cell>
          <cell r="ET365">
            <v>0</v>
          </cell>
          <cell r="EU365">
            <v>78.75</v>
          </cell>
          <cell r="EV365">
            <v>84</v>
          </cell>
          <cell r="EW365">
            <v>0</v>
          </cell>
          <cell r="EX365">
            <v>0</v>
          </cell>
          <cell r="EY365" t="str">
            <v/>
          </cell>
          <cell r="EZ365">
            <v>0</v>
          </cell>
          <cell r="FA365">
            <v>72</v>
          </cell>
          <cell r="FB365">
            <v>80</v>
          </cell>
          <cell r="FC365">
            <v>0</v>
          </cell>
          <cell r="FD365">
            <v>0</v>
          </cell>
          <cell r="FE365" t="str">
            <v/>
          </cell>
          <cell r="FF365">
            <v>0</v>
          </cell>
          <cell r="FG365">
            <v>72</v>
          </cell>
          <cell r="FH365">
            <v>80</v>
          </cell>
          <cell r="FI365">
            <v>0</v>
          </cell>
          <cell r="FJ365">
            <v>0</v>
          </cell>
          <cell r="FK365" t="str">
            <v/>
          </cell>
          <cell r="FL365">
            <v>0</v>
          </cell>
          <cell r="FM365">
            <v>72</v>
          </cell>
          <cell r="FN365">
            <v>80</v>
          </cell>
          <cell r="FO365">
            <v>0</v>
          </cell>
          <cell r="FP365">
            <v>0</v>
          </cell>
          <cell r="FQ365" t="str">
            <v/>
          </cell>
          <cell r="FR365">
            <v>0</v>
          </cell>
          <cell r="FS365">
            <v>72</v>
          </cell>
          <cell r="FT365">
            <v>80</v>
          </cell>
          <cell r="FU365">
            <v>0</v>
          </cell>
          <cell r="FV365">
            <v>0</v>
          </cell>
          <cell r="FW365" t="str">
            <v/>
          </cell>
          <cell r="FX365">
            <v>0</v>
          </cell>
          <cell r="FY365">
            <v>72</v>
          </cell>
          <cell r="FZ365">
            <v>80</v>
          </cell>
          <cell r="GA365">
            <v>0</v>
          </cell>
          <cell r="GB365">
            <v>0</v>
          </cell>
          <cell r="GC365" t="str">
            <v/>
          </cell>
          <cell r="GD365">
            <v>0</v>
          </cell>
          <cell r="GE365">
            <v>72</v>
          </cell>
          <cell r="GF365">
            <v>80</v>
          </cell>
          <cell r="GG365">
            <v>0</v>
          </cell>
          <cell r="GH365">
            <v>0</v>
          </cell>
          <cell r="GI365" t="str">
            <v/>
          </cell>
          <cell r="GJ365">
            <v>0</v>
          </cell>
          <cell r="GK365">
            <v>72</v>
          </cell>
          <cell r="GL365">
            <v>80</v>
          </cell>
          <cell r="GM365">
            <v>0</v>
          </cell>
          <cell r="GN365">
            <v>0</v>
          </cell>
          <cell r="GO365" t="str">
            <v/>
          </cell>
          <cell r="GP365">
            <v>0</v>
          </cell>
          <cell r="GQ365">
            <v>72</v>
          </cell>
          <cell r="GR365">
            <v>80</v>
          </cell>
          <cell r="GS365">
            <v>0</v>
          </cell>
          <cell r="GT365">
            <v>0</v>
          </cell>
          <cell r="GU365" t="str">
            <v/>
          </cell>
          <cell r="GV365">
            <v>0</v>
          </cell>
          <cell r="GW365">
            <v>76.75</v>
          </cell>
          <cell r="GX365">
            <v>75</v>
          </cell>
          <cell r="GY365">
            <v>0</v>
          </cell>
          <cell r="GZ365">
            <v>0</v>
          </cell>
          <cell r="HA365" t="str">
            <v/>
          </cell>
          <cell r="HB365">
            <v>0</v>
          </cell>
          <cell r="HC365">
            <v>90.25</v>
          </cell>
          <cell r="HD365">
            <v>74</v>
          </cell>
          <cell r="HG365" t="str">
            <v/>
          </cell>
          <cell r="HH365">
            <v>0</v>
          </cell>
          <cell r="HM365" t="str">
            <v/>
          </cell>
          <cell r="HN365" t="str">
            <v/>
          </cell>
          <cell r="HS365">
            <v>0</v>
          </cell>
          <cell r="HT365" t="str">
            <v>PKN</v>
          </cell>
          <cell r="HU365">
            <v>0</v>
          </cell>
          <cell r="HV365" t="str">
            <v>IND</v>
          </cell>
          <cell r="HW365">
            <v>0</v>
          </cell>
          <cell r="HX365" t="str">
            <v>MAT-W</v>
          </cell>
          <cell r="HY365">
            <v>0</v>
          </cell>
          <cell r="HZ365" t="str">
            <v>SEJ-W</v>
          </cell>
          <cell r="IA365">
            <v>0</v>
          </cell>
          <cell r="IB365" t="str">
            <v>IGR-W</v>
          </cell>
          <cell r="IC365">
            <v>0</v>
          </cell>
          <cell r="ID365" t="str">
            <v>SBO</v>
          </cell>
          <cell r="IE365">
            <v>0</v>
          </cell>
          <cell r="IF365" t="str">
            <v>PJO</v>
          </cell>
          <cell r="IG365">
            <v>0</v>
          </cell>
          <cell r="IH365" t="str">
            <v>PRA</v>
          </cell>
          <cell r="II365">
            <v>0</v>
          </cell>
          <cell r="IJ365" t="str">
            <v>JAW</v>
          </cell>
          <cell r="IK365">
            <v>0</v>
          </cell>
          <cell r="IL365" t="str">
            <v>ARB</v>
          </cell>
          <cell r="IM365">
            <v>0</v>
          </cell>
          <cell r="IN365" t="str">
            <v>PKM</v>
          </cell>
          <cell r="IO365">
            <v>0</v>
          </cell>
          <cell r="IP365" t="str">
            <v>GEO-P</v>
          </cell>
          <cell r="IQ365">
            <v>0</v>
          </cell>
          <cell r="IR365" t="str">
            <v>SEJ-P</v>
          </cell>
          <cell r="IS365">
            <v>0</v>
          </cell>
          <cell r="IT365" t="str">
            <v>SOS-P</v>
          </cell>
          <cell r="IU365">
            <v>0</v>
          </cell>
          <cell r="IV365" t="str">
            <v>EKO-P</v>
          </cell>
          <cell r="IW365">
            <v>0</v>
          </cell>
          <cell r="IX365" t="str">
            <v>IGR-L</v>
          </cell>
          <cell r="IY365">
            <v>0</v>
          </cell>
          <cell r="IZ365" t="str">
            <v/>
          </cell>
          <cell r="JA365">
            <v>0</v>
          </cell>
        </row>
        <row r="366">
          <cell r="Q366" t="str">
            <v/>
          </cell>
          <cell r="AB366" t="str">
            <v/>
          </cell>
          <cell r="AC366">
            <v>12</v>
          </cell>
          <cell r="AI366" t="str">
            <v/>
          </cell>
          <cell r="AJ366">
            <v>0</v>
          </cell>
          <cell r="AK366">
            <v>74.25</v>
          </cell>
          <cell r="AL366">
            <v>82</v>
          </cell>
          <cell r="AM366">
            <v>0</v>
          </cell>
          <cell r="AN366">
            <v>0</v>
          </cell>
          <cell r="AO366" t="str">
            <v/>
          </cell>
          <cell r="AP366">
            <v>0</v>
          </cell>
          <cell r="AQ366">
            <v>78.25</v>
          </cell>
          <cell r="AR366">
            <v>84</v>
          </cell>
          <cell r="AS366">
            <v>0</v>
          </cell>
          <cell r="AT366">
            <v>0</v>
          </cell>
          <cell r="AU366" t="str">
            <v/>
          </cell>
          <cell r="AV366">
            <v>0</v>
          </cell>
          <cell r="AW366">
            <v>79.25</v>
          </cell>
          <cell r="AX366">
            <v>79</v>
          </cell>
          <cell r="AY366">
            <v>0</v>
          </cell>
          <cell r="AZ366">
            <v>0</v>
          </cell>
          <cell r="BA366" t="str">
            <v/>
          </cell>
          <cell r="BB366">
            <v>0</v>
          </cell>
          <cell r="BC366">
            <v>77.75</v>
          </cell>
          <cell r="BD366">
            <v>76</v>
          </cell>
          <cell r="BE366">
            <v>0</v>
          </cell>
          <cell r="BF366">
            <v>0</v>
          </cell>
          <cell r="BG366" t="str">
            <v>SEJ</v>
          </cell>
          <cell r="BH366">
            <v>0</v>
          </cell>
          <cell r="BI366">
            <v>77.25</v>
          </cell>
          <cell r="BJ366">
            <v>76</v>
          </cell>
          <cell r="BK366">
            <v>0</v>
          </cell>
          <cell r="BL366">
            <v>0</v>
          </cell>
          <cell r="BM366" t="str">
            <v/>
          </cell>
          <cell r="BN366">
            <v>0</v>
          </cell>
          <cell r="BO366">
            <v>71.25</v>
          </cell>
          <cell r="BP366">
            <v>75</v>
          </cell>
          <cell r="BQ366">
            <v>0</v>
          </cell>
          <cell r="BR366">
            <v>0</v>
          </cell>
          <cell r="BS366" t="str">
            <v/>
          </cell>
          <cell r="BT366">
            <v>0</v>
          </cell>
          <cell r="BU366">
            <v>89</v>
          </cell>
          <cell r="BV366">
            <v>83</v>
          </cell>
          <cell r="BW366">
            <v>0</v>
          </cell>
          <cell r="BX366">
            <v>0</v>
          </cell>
          <cell r="BY366" t="str">
            <v/>
          </cell>
          <cell r="BZ366">
            <v>0</v>
          </cell>
          <cell r="CA366">
            <v>72.5</v>
          </cell>
          <cell r="CB366">
            <v>73</v>
          </cell>
          <cell r="CC366">
            <v>0</v>
          </cell>
          <cell r="CD366">
            <v>0</v>
          </cell>
          <cell r="CE366" t="str">
            <v/>
          </cell>
          <cell r="CF366">
            <v>0</v>
          </cell>
          <cell r="CG366">
            <v>75.25</v>
          </cell>
          <cell r="CH366">
            <v>73</v>
          </cell>
          <cell r="CI366">
            <v>0</v>
          </cell>
          <cell r="CJ366">
            <v>0</v>
          </cell>
          <cell r="CK366" t="str">
            <v/>
          </cell>
          <cell r="CL366">
            <v>0</v>
          </cell>
          <cell r="CM366">
            <v>74.25</v>
          </cell>
          <cell r="CN366">
            <v>74</v>
          </cell>
          <cell r="CO366">
            <v>0</v>
          </cell>
          <cell r="CP366">
            <v>0</v>
          </cell>
          <cell r="CQ366" t="str">
            <v/>
          </cell>
          <cell r="CR366">
            <v>0</v>
          </cell>
          <cell r="CS366">
            <v>67</v>
          </cell>
          <cell r="CT366">
            <v>79</v>
          </cell>
          <cell r="CU366">
            <v>0</v>
          </cell>
          <cell r="CV366">
            <v>0</v>
          </cell>
          <cell r="CW366" t="str">
            <v/>
          </cell>
          <cell r="CX366">
            <v>0</v>
          </cell>
          <cell r="CY366">
            <v>67.25</v>
          </cell>
          <cell r="CZ366">
            <v>76</v>
          </cell>
          <cell r="DA366">
            <v>0</v>
          </cell>
          <cell r="DB366">
            <v>0</v>
          </cell>
          <cell r="DC366" t="str">
            <v/>
          </cell>
          <cell r="DD366">
            <v>0</v>
          </cell>
          <cell r="DE366">
            <v>77.5</v>
          </cell>
          <cell r="DF366">
            <v>83</v>
          </cell>
          <cell r="DG366">
            <v>0</v>
          </cell>
          <cell r="DH366">
            <v>0</v>
          </cell>
          <cell r="DI366" t="str">
            <v/>
          </cell>
          <cell r="DJ366">
            <v>0</v>
          </cell>
          <cell r="DK366">
            <v>0</v>
          </cell>
          <cell r="DL366">
            <v>80</v>
          </cell>
          <cell r="DM366">
            <v>0</v>
          </cell>
          <cell r="DN366">
            <v>0</v>
          </cell>
          <cell r="DO366" t="str">
            <v/>
          </cell>
          <cell r="DP366">
            <v>0</v>
          </cell>
          <cell r="DQ366">
            <v>77.5</v>
          </cell>
          <cell r="DR366">
            <v>78</v>
          </cell>
          <cell r="DS366">
            <v>0</v>
          </cell>
          <cell r="DT366">
            <v>0</v>
          </cell>
          <cell r="DU366" t="str">
            <v/>
          </cell>
          <cell r="DV366">
            <v>0</v>
          </cell>
          <cell r="DW366">
            <v>76</v>
          </cell>
          <cell r="DX366">
            <v>80</v>
          </cell>
          <cell r="DY366">
            <v>0</v>
          </cell>
          <cell r="DZ366">
            <v>0</v>
          </cell>
          <cell r="EA366" t="str">
            <v/>
          </cell>
          <cell r="EB366">
            <v>0</v>
          </cell>
          <cell r="EC366">
            <v>78.75</v>
          </cell>
          <cell r="ED366">
            <v>79</v>
          </cell>
          <cell r="EE366">
            <v>0</v>
          </cell>
          <cell r="EF366">
            <v>0</v>
          </cell>
          <cell r="EG366" t="str">
            <v/>
          </cell>
          <cell r="EH366">
            <v>0</v>
          </cell>
          <cell r="EI366">
            <v>74.5</v>
          </cell>
          <cell r="EJ366">
            <v>79</v>
          </cell>
          <cell r="EK366">
            <v>0</v>
          </cell>
          <cell r="EL366">
            <v>0</v>
          </cell>
          <cell r="EM366" t="str">
            <v/>
          </cell>
          <cell r="EN366">
            <v>0</v>
          </cell>
          <cell r="EO366">
            <v>74.5</v>
          </cell>
          <cell r="EP366">
            <v>79</v>
          </cell>
          <cell r="EQ366">
            <v>0</v>
          </cell>
          <cell r="ER366">
            <v>0</v>
          </cell>
          <cell r="ES366" t="str">
            <v/>
          </cell>
          <cell r="ET366">
            <v>0</v>
          </cell>
          <cell r="EU366">
            <v>74.5</v>
          </cell>
          <cell r="EV366">
            <v>79</v>
          </cell>
          <cell r="EW366">
            <v>0</v>
          </cell>
          <cell r="EX366">
            <v>0</v>
          </cell>
          <cell r="EY366" t="str">
            <v/>
          </cell>
          <cell r="EZ366">
            <v>0</v>
          </cell>
          <cell r="FA366">
            <v>69.25</v>
          </cell>
          <cell r="FB366">
            <v>72</v>
          </cell>
          <cell r="FC366">
            <v>0</v>
          </cell>
          <cell r="FD366">
            <v>0</v>
          </cell>
          <cell r="FE366" t="str">
            <v/>
          </cell>
          <cell r="FF366">
            <v>0</v>
          </cell>
          <cell r="FG366">
            <v>69.25</v>
          </cell>
          <cell r="FH366">
            <v>72</v>
          </cell>
          <cell r="FI366">
            <v>0</v>
          </cell>
          <cell r="FJ366">
            <v>0</v>
          </cell>
          <cell r="FK366" t="str">
            <v/>
          </cell>
          <cell r="FL366">
            <v>0</v>
          </cell>
          <cell r="FM366">
            <v>69.25</v>
          </cell>
          <cell r="FN366">
            <v>72</v>
          </cell>
          <cell r="FO366">
            <v>0</v>
          </cell>
          <cell r="FP366">
            <v>0</v>
          </cell>
          <cell r="FQ366" t="str">
            <v/>
          </cell>
          <cell r="FR366">
            <v>0</v>
          </cell>
          <cell r="FS366">
            <v>69.25</v>
          </cell>
          <cell r="FT366">
            <v>72</v>
          </cell>
          <cell r="FU366">
            <v>0</v>
          </cell>
          <cell r="FV366">
            <v>0</v>
          </cell>
          <cell r="FW366" t="str">
            <v/>
          </cell>
          <cell r="FX366">
            <v>0</v>
          </cell>
          <cell r="FY366">
            <v>69.25</v>
          </cell>
          <cell r="FZ366">
            <v>72</v>
          </cell>
          <cell r="GA366">
            <v>0</v>
          </cell>
          <cell r="GB366">
            <v>0</v>
          </cell>
          <cell r="GC366" t="str">
            <v/>
          </cell>
          <cell r="GD366">
            <v>0</v>
          </cell>
          <cell r="GE366">
            <v>69.25</v>
          </cell>
          <cell r="GF366">
            <v>72</v>
          </cell>
          <cell r="GG366">
            <v>0</v>
          </cell>
          <cell r="GH366">
            <v>0</v>
          </cell>
          <cell r="GI366" t="str">
            <v/>
          </cell>
          <cell r="GJ366">
            <v>0</v>
          </cell>
          <cell r="GK366">
            <v>69.25</v>
          </cell>
          <cell r="GL366">
            <v>72</v>
          </cell>
          <cell r="GM366">
            <v>0</v>
          </cell>
          <cell r="GN366">
            <v>0</v>
          </cell>
          <cell r="GO366" t="str">
            <v/>
          </cell>
          <cell r="GP366">
            <v>0</v>
          </cell>
          <cell r="GQ366">
            <v>69.25</v>
          </cell>
          <cell r="GR366">
            <v>72</v>
          </cell>
          <cell r="GS366">
            <v>0</v>
          </cell>
          <cell r="GT366">
            <v>0</v>
          </cell>
          <cell r="GU366" t="str">
            <v/>
          </cell>
          <cell r="GV366">
            <v>0</v>
          </cell>
          <cell r="GW366">
            <v>70</v>
          </cell>
          <cell r="GX366">
            <v>72</v>
          </cell>
          <cell r="GY366">
            <v>0</v>
          </cell>
          <cell r="GZ366">
            <v>0</v>
          </cell>
          <cell r="HA366" t="str">
            <v/>
          </cell>
          <cell r="HB366">
            <v>0</v>
          </cell>
          <cell r="HC366">
            <v>80</v>
          </cell>
          <cell r="HD366">
            <v>72</v>
          </cell>
          <cell r="HG366" t="str">
            <v/>
          </cell>
          <cell r="HH366">
            <v>0</v>
          </cell>
          <cell r="HM366" t="str">
            <v/>
          </cell>
          <cell r="HN366" t="str">
            <v/>
          </cell>
          <cell r="HS366">
            <v>0</v>
          </cell>
          <cell r="HT366" t="str">
            <v>PKN</v>
          </cell>
          <cell r="HU366">
            <v>0</v>
          </cell>
          <cell r="HV366" t="str">
            <v>IND</v>
          </cell>
          <cell r="HW366">
            <v>0</v>
          </cell>
          <cell r="HX366" t="str">
            <v>MAT-W</v>
          </cell>
          <cell r="HY366">
            <v>0</v>
          </cell>
          <cell r="HZ366" t="str">
            <v>SEJ-W</v>
          </cell>
          <cell r="IA366">
            <v>0</v>
          </cell>
          <cell r="IB366" t="str">
            <v>IGR-W</v>
          </cell>
          <cell r="IC366">
            <v>0</v>
          </cell>
          <cell r="ID366" t="str">
            <v>SBO</v>
          </cell>
          <cell r="IE366">
            <v>0</v>
          </cell>
          <cell r="IF366" t="str">
            <v>PJO</v>
          </cell>
          <cell r="IG366">
            <v>0</v>
          </cell>
          <cell r="IH366" t="str">
            <v>PRA</v>
          </cell>
          <cell r="II366">
            <v>0</v>
          </cell>
          <cell r="IJ366" t="str">
            <v>JAW</v>
          </cell>
          <cell r="IK366">
            <v>0</v>
          </cell>
          <cell r="IL366" t="str">
            <v>ARB</v>
          </cell>
          <cell r="IM366">
            <v>0</v>
          </cell>
          <cell r="IN366" t="str">
            <v>PKM</v>
          </cell>
          <cell r="IO366">
            <v>0</v>
          </cell>
          <cell r="IP366" t="str">
            <v>GEO-P</v>
          </cell>
          <cell r="IQ366">
            <v>0</v>
          </cell>
          <cell r="IR366" t="str">
            <v>SEJ-P</v>
          </cell>
          <cell r="IS366">
            <v>0</v>
          </cell>
          <cell r="IT366" t="str">
            <v>SOS-P</v>
          </cell>
          <cell r="IU366">
            <v>0</v>
          </cell>
          <cell r="IV366" t="str">
            <v>EKO-P</v>
          </cell>
          <cell r="IW366">
            <v>0</v>
          </cell>
          <cell r="IX366" t="str">
            <v>IGR-L</v>
          </cell>
          <cell r="IY366">
            <v>0</v>
          </cell>
          <cell r="IZ366" t="str">
            <v/>
          </cell>
          <cell r="JA366">
            <v>0</v>
          </cell>
        </row>
        <row r="367">
          <cell r="Q367" t="str">
            <v/>
          </cell>
          <cell r="AB367" t="str">
            <v/>
          </cell>
          <cell r="AC367">
            <v>13</v>
          </cell>
          <cell r="AI367" t="str">
            <v/>
          </cell>
          <cell r="AJ367">
            <v>0</v>
          </cell>
          <cell r="AK367">
            <v>79.25</v>
          </cell>
          <cell r="AL367">
            <v>79</v>
          </cell>
          <cell r="AM367">
            <v>0</v>
          </cell>
          <cell r="AN367">
            <v>0</v>
          </cell>
          <cell r="AO367" t="str">
            <v/>
          </cell>
          <cell r="AP367">
            <v>0</v>
          </cell>
          <cell r="AQ367">
            <v>74.75</v>
          </cell>
          <cell r="AR367">
            <v>75</v>
          </cell>
          <cell r="AS367">
            <v>0</v>
          </cell>
          <cell r="AT367">
            <v>0</v>
          </cell>
          <cell r="AU367" t="str">
            <v/>
          </cell>
          <cell r="AV367">
            <v>0</v>
          </cell>
          <cell r="AW367">
            <v>75</v>
          </cell>
          <cell r="AX367">
            <v>75</v>
          </cell>
          <cell r="AY367">
            <v>0</v>
          </cell>
          <cell r="AZ367">
            <v>0</v>
          </cell>
          <cell r="BA367" t="str">
            <v/>
          </cell>
          <cell r="BB367">
            <v>0</v>
          </cell>
          <cell r="BC367">
            <v>76.5</v>
          </cell>
          <cell r="BD367">
            <v>74</v>
          </cell>
          <cell r="BE367">
            <v>0</v>
          </cell>
          <cell r="BF367">
            <v>0</v>
          </cell>
          <cell r="BG367" t="str">
            <v>SEJ</v>
          </cell>
          <cell r="BH367">
            <v>0</v>
          </cell>
          <cell r="BI367">
            <v>78.25</v>
          </cell>
          <cell r="BJ367">
            <v>72</v>
          </cell>
          <cell r="BK367">
            <v>0</v>
          </cell>
          <cell r="BL367">
            <v>0</v>
          </cell>
          <cell r="BM367" t="str">
            <v/>
          </cell>
          <cell r="BN367">
            <v>0</v>
          </cell>
          <cell r="BO367">
            <v>69.25</v>
          </cell>
          <cell r="BP367">
            <v>75</v>
          </cell>
          <cell r="BQ367">
            <v>0</v>
          </cell>
          <cell r="BR367">
            <v>0</v>
          </cell>
          <cell r="BS367" t="str">
            <v/>
          </cell>
          <cell r="BT367">
            <v>0</v>
          </cell>
          <cell r="BU367">
            <v>77.75</v>
          </cell>
          <cell r="BV367">
            <v>82</v>
          </cell>
          <cell r="BW367">
            <v>0</v>
          </cell>
          <cell r="BX367">
            <v>0</v>
          </cell>
          <cell r="BY367" t="str">
            <v/>
          </cell>
          <cell r="BZ367">
            <v>0</v>
          </cell>
          <cell r="CA367">
            <v>67.25</v>
          </cell>
          <cell r="CB367">
            <v>71</v>
          </cell>
          <cell r="CC367">
            <v>0</v>
          </cell>
          <cell r="CD367">
            <v>0</v>
          </cell>
          <cell r="CE367" t="str">
            <v/>
          </cell>
          <cell r="CF367">
            <v>0</v>
          </cell>
          <cell r="CG367">
            <v>70.25</v>
          </cell>
          <cell r="CH367">
            <v>72</v>
          </cell>
          <cell r="CI367">
            <v>0</v>
          </cell>
          <cell r="CJ367">
            <v>0</v>
          </cell>
          <cell r="CK367" t="str">
            <v/>
          </cell>
          <cell r="CL367">
            <v>0</v>
          </cell>
          <cell r="CM367">
            <v>74.25</v>
          </cell>
          <cell r="CN367">
            <v>72</v>
          </cell>
          <cell r="CO367">
            <v>0</v>
          </cell>
          <cell r="CP367">
            <v>0</v>
          </cell>
          <cell r="CQ367" t="str">
            <v/>
          </cell>
          <cell r="CR367">
            <v>0</v>
          </cell>
          <cell r="CS367">
            <v>66.75</v>
          </cell>
          <cell r="CT367">
            <v>78</v>
          </cell>
          <cell r="CU367">
            <v>0</v>
          </cell>
          <cell r="CV367">
            <v>0</v>
          </cell>
          <cell r="CW367" t="str">
            <v/>
          </cell>
          <cell r="CX367">
            <v>0</v>
          </cell>
          <cell r="CY367">
            <v>67</v>
          </cell>
          <cell r="CZ367">
            <v>75</v>
          </cell>
          <cell r="DA367">
            <v>0</v>
          </cell>
          <cell r="DB367">
            <v>0</v>
          </cell>
          <cell r="DC367" t="str">
            <v/>
          </cell>
          <cell r="DD367">
            <v>0</v>
          </cell>
          <cell r="DE367">
            <v>76.25</v>
          </cell>
          <cell r="DF367">
            <v>77</v>
          </cell>
          <cell r="DG367">
            <v>0</v>
          </cell>
          <cell r="DH367">
            <v>0</v>
          </cell>
          <cell r="DI367" t="str">
            <v/>
          </cell>
          <cell r="DJ367">
            <v>0</v>
          </cell>
          <cell r="DK367">
            <v>0</v>
          </cell>
          <cell r="DL367">
            <v>68</v>
          </cell>
          <cell r="DM367">
            <v>0</v>
          </cell>
          <cell r="DN367">
            <v>0</v>
          </cell>
          <cell r="DO367" t="str">
            <v/>
          </cell>
          <cell r="DP367">
            <v>0</v>
          </cell>
          <cell r="DQ367">
            <v>68</v>
          </cell>
          <cell r="DR367">
            <v>74</v>
          </cell>
          <cell r="DS367">
            <v>0</v>
          </cell>
          <cell r="DT367">
            <v>0</v>
          </cell>
          <cell r="DU367" t="str">
            <v/>
          </cell>
          <cell r="DV367">
            <v>0</v>
          </cell>
          <cell r="DW367">
            <v>69.75</v>
          </cell>
          <cell r="DX367">
            <v>81</v>
          </cell>
          <cell r="DY367">
            <v>0</v>
          </cell>
          <cell r="DZ367">
            <v>0</v>
          </cell>
          <cell r="EA367" t="str">
            <v/>
          </cell>
          <cell r="EB367">
            <v>0</v>
          </cell>
          <cell r="EC367">
            <v>72.75</v>
          </cell>
          <cell r="ED367">
            <v>75</v>
          </cell>
          <cell r="EE367">
            <v>0</v>
          </cell>
          <cell r="EF367">
            <v>0</v>
          </cell>
          <cell r="EG367" t="str">
            <v/>
          </cell>
          <cell r="EH367">
            <v>0</v>
          </cell>
          <cell r="EI367">
            <v>68.75</v>
          </cell>
          <cell r="EJ367">
            <v>77</v>
          </cell>
          <cell r="EK367">
            <v>0</v>
          </cell>
          <cell r="EL367">
            <v>0</v>
          </cell>
          <cell r="EM367" t="str">
            <v/>
          </cell>
          <cell r="EN367">
            <v>0</v>
          </cell>
          <cell r="EO367">
            <v>68.75</v>
          </cell>
          <cell r="EP367">
            <v>77</v>
          </cell>
          <cell r="EQ367">
            <v>0</v>
          </cell>
          <cell r="ER367">
            <v>0</v>
          </cell>
          <cell r="ES367" t="str">
            <v/>
          </cell>
          <cell r="ET367">
            <v>0</v>
          </cell>
          <cell r="EU367">
            <v>68.75</v>
          </cell>
          <cell r="EV367">
            <v>77</v>
          </cell>
          <cell r="EW367">
            <v>0</v>
          </cell>
          <cell r="EX367">
            <v>0</v>
          </cell>
          <cell r="EY367" t="str">
            <v/>
          </cell>
          <cell r="EZ367">
            <v>0</v>
          </cell>
          <cell r="FA367">
            <v>70.75</v>
          </cell>
          <cell r="FB367">
            <v>71</v>
          </cell>
          <cell r="FC367">
            <v>0</v>
          </cell>
          <cell r="FD367">
            <v>0</v>
          </cell>
          <cell r="FE367" t="str">
            <v/>
          </cell>
          <cell r="FF367">
            <v>0</v>
          </cell>
          <cell r="FG367">
            <v>70.75</v>
          </cell>
          <cell r="FH367">
            <v>71</v>
          </cell>
          <cell r="FI367">
            <v>0</v>
          </cell>
          <cell r="FJ367">
            <v>0</v>
          </cell>
          <cell r="FK367" t="str">
            <v/>
          </cell>
          <cell r="FL367">
            <v>0</v>
          </cell>
          <cell r="FM367">
            <v>70.75</v>
          </cell>
          <cell r="FN367">
            <v>71</v>
          </cell>
          <cell r="FO367">
            <v>0</v>
          </cell>
          <cell r="FP367">
            <v>0</v>
          </cell>
          <cell r="FQ367" t="str">
            <v/>
          </cell>
          <cell r="FR367">
            <v>0</v>
          </cell>
          <cell r="FS367">
            <v>70.75</v>
          </cell>
          <cell r="FT367">
            <v>71</v>
          </cell>
          <cell r="FU367">
            <v>0</v>
          </cell>
          <cell r="FV367">
            <v>0</v>
          </cell>
          <cell r="FW367" t="str">
            <v/>
          </cell>
          <cell r="FX367">
            <v>0</v>
          </cell>
          <cell r="FY367">
            <v>70.75</v>
          </cell>
          <cell r="FZ367">
            <v>71</v>
          </cell>
          <cell r="GA367">
            <v>0</v>
          </cell>
          <cell r="GB367">
            <v>0</v>
          </cell>
          <cell r="GC367" t="str">
            <v/>
          </cell>
          <cell r="GD367">
            <v>0</v>
          </cell>
          <cell r="GE367">
            <v>70.75</v>
          </cell>
          <cell r="GF367">
            <v>71</v>
          </cell>
          <cell r="GG367">
            <v>0</v>
          </cell>
          <cell r="GH367">
            <v>0</v>
          </cell>
          <cell r="GI367" t="str">
            <v/>
          </cell>
          <cell r="GJ367">
            <v>0</v>
          </cell>
          <cell r="GK367">
            <v>70.75</v>
          </cell>
          <cell r="GL367">
            <v>71</v>
          </cell>
          <cell r="GM367">
            <v>0</v>
          </cell>
          <cell r="GN367">
            <v>0</v>
          </cell>
          <cell r="GO367" t="str">
            <v/>
          </cell>
          <cell r="GP367">
            <v>0</v>
          </cell>
          <cell r="GQ367">
            <v>70.75</v>
          </cell>
          <cell r="GR367">
            <v>71</v>
          </cell>
          <cell r="GS367">
            <v>0</v>
          </cell>
          <cell r="GT367">
            <v>0</v>
          </cell>
          <cell r="GU367" t="str">
            <v/>
          </cell>
          <cell r="GV367">
            <v>0</v>
          </cell>
          <cell r="GW367">
            <v>67.5</v>
          </cell>
          <cell r="GX367">
            <v>72</v>
          </cell>
          <cell r="GY367">
            <v>0</v>
          </cell>
          <cell r="GZ367">
            <v>0</v>
          </cell>
          <cell r="HA367" t="str">
            <v/>
          </cell>
          <cell r="HB367">
            <v>0</v>
          </cell>
          <cell r="HC367">
            <v>77</v>
          </cell>
          <cell r="HD367">
            <v>72</v>
          </cell>
          <cell r="HG367" t="str">
            <v/>
          </cell>
          <cell r="HH367">
            <v>0</v>
          </cell>
          <cell r="HM367" t="str">
            <v/>
          </cell>
          <cell r="HN367" t="str">
            <v/>
          </cell>
          <cell r="HS367">
            <v>0</v>
          </cell>
          <cell r="HT367" t="str">
            <v>PKN</v>
          </cell>
          <cell r="HU367">
            <v>0</v>
          </cell>
          <cell r="HV367" t="str">
            <v>IND</v>
          </cell>
          <cell r="HW367">
            <v>0</v>
          </cell>
          <cell r="HX367" t="str">
            <v>MAT-W</v>
          </cell>
          <cell r="HY367">
            <v>0</v>
          </cell>
          <cell r="HZ367" t="str">
            <v>SEJ-W</v>
          </cell>
          <cell r="IA367">
            <v>0</v>
          </cell>
          <cell r="IB367" t="str">
            <v>IGR-W</v>
          </cell>
          <cell r="IC367">
            <v>0</v>
          </cell>
          <cell r="ID367" t="str">
            <v>SBO</v>
          </cell>
          <cell r="IE367">
            <v>0</v>
          </cell>
          <cell r="IF367" t="str">
            <v>PJO</v>
          </cell>
          <cell r="IG367">
            <v>0</v>
          </cell>
          <cell r="IH367" t="str">
            <v>PRA</v>
          </cell>
          <cell r="II367">
            <v>0</v>
          </cell>
          <cell r="IJ367" t="str">
            <v>JAW</v>
          </cell>
          <cell r="IK367">
            <v>0</v>
          </cell>
          <cell r="IL367" t="str">
            <v>ARB</v>
          </cell>
          <cell r="IM367">
            <v>0</v>
          </cell>
          <cell r="IN367" t="str">
            <v>PKM</v>
          </cell>
          <cell r="IO367">
            <v>0</v>
          </cell>
          <cell r="IP367" t="str">
            <v>GEO-P</v>
          </cell>
          <cell r="IQ367">
            <v>0</v>
          </cell>
          <cell r="IR367" t="str">
            <v>SEJ-P</v>
          </cell>
          <cell r="IS367">
            <v>0</v>
          </cell>
          <cell r="IT367" t="str">
            <v>SOS-P</v>
          </cell>
          <cell r="IU367">
            <v>0</v>
          </cell>
          <cell r="IV367" t="str">
            <v>EKO-P</v>
          </cell>
          <cell r="IW367">
            <v>0</v>
          </cell>
          <cell r="IX367" t="str">
            <v>IGR-L</v>
          </cell>
          <cell r="IY367">
            <v>0</v>
          </cell>
          <cell r="IZ367" t="str">
            <v/>
          </cell>
          <cell r="JA367">
            <v>0</v>
          </cell>
        </row>
        <row r="368">
          <cell r="Q368" t="str">
            <v/>
          </cell>
          <cell r="AB368" t="str">
            <v/>
          </cell>
          <cell r="AC368">
            <v>14</v>
          </cell>
          <cell r="AI368" t="str">
            <v/>
          </cell>
          <cell r="AJ368">
            <v>0</v>
          </cell>
          <cell r="AK368">
            <v>79.25</v>
          </cell>
          <cell r="AL368">
            <v>76</v>
          </cell>
          <cell r="AM368">
            <v>0</v>
          </cell>
          <cell r="AN368">
            <v>0</v>
          </cell>
          <cell r="AO368" t="str">
            <v/>
          </cell>
          <cell r="AP368">
            <v>0</v>
          </cell>
          <cell r="AQ368">
            <v>79</v>
          </cell>
          <cell r="AR368">
            <v>78</v>
          </cell>
          <cell r="AS368">
            <v>0</v>
          </cell>
          <cell r="AT368">
            <v>0</v>
          </cell>
          <cell r="AU368" t="str">
            <v/>
          </cell>
          <cell r="AV368">
            <v>0</v>
          </cell>
          <cell r="AW368">
            <v>75.25</v>
          </cell>
          <cell r="AX368">
            <v>77</v>
          </cell>
          <cell r="AY368">
            <v>0</v>
          </cell>
          <cell r="AZ368">
            <v>0</v>
          </cell>
          <cell r="BA368" t="str">
            <v/>
          </cell>
          <cell r="BB368">
            <v>0</v>
          </cell>
          <cell r="BC368">
            <v>80</v>
          </cell>
          <cell r="BD368">
            <v>75</v>
          </cell>
          <cell r="BE368">
            <v>0</v>
          </cell>
          <cell r="BF368">
            <v>0</v>
          </cell>
          <cell r="BG368" t="str">
            <v>SEJ</v>
          </cell>
          <cell r="BH368">
            <v>0</v>
          </cell>
          <cell r="BI368">
            <v>78.5</v>
          </cell>
          <cell r="BJ368">
            <v>75</v>
          </cell>
          <cell r="BK368">
            <v>0</v>
          </cell>
          <cell r="BL368">
            <v>0</v>
          </cell>
          <cell r="BM368" t="str">
            <v/>
          </cell>
          <cell r="BN368">
            <v>0</v>
          </cell>
          <cell r="BO368">
            <v>69.25</v>
          </cell>
          <cell r="BP368">
            <v>79</v>
          </cell>
          <cell r="BQ368">
            <v>0</v>
          </cell>
          <cell r="BR368">
            <v>0</v>
          </cell>
          <cell r="BS368" t="str">
            <v/>
          </cell>
          <cell r="BT368">
            <v>0</v>
          </cell>
          <cell r="BU368">
            <v>87.75</v>
          </cell>
          <cell r="BV368">
            <v>89</v>
          </cell>
          <cell r="BW368">
            <v>0</v>
          </cell>
          <cell r="BX368">
            <v>0</v>
          </cell>
          <cell r="BY368" t="str">
            <v/>
          </cell>
          <cell r="BZ368">
            <v>0</v>
          </cell>
          <cell r="CA368">
            <v>71.5</v>
          </cell>
          <cell r="CB368">
            <v>71</v>
          </cell>
          <cell r="CC368">
            <v>0</v>
          </cell>
          <cell r="CD368">
            <v>0</v>
          </cell>
          <cell r="CE368" t="str">
            <v/>
          </cell>
          <cell r="CF368">
            <v>0</v>
          </cell>
          <cell r="CG368">
            <v>73.75</v>
          </cell>
          <cell r="CH368">
            <v>76</v>
          </cell>
          <cell r="CI368">
            <v>0</v>
          </cell>
          <cell r="CJ368">
            <v>0</v>
          </cell>
          <cell r="CK368" t="str">
            <v/>
          </cell>
          <cell r="CL368">
            <v>0</v>
          </cell>
          <cell r="CM368">
            <v>72.5</v>
          </cell>
          <cell r="CN368">
            <v>74</v>
          </cell>
          <cell r="CO368">
            <v>0</v>
          </cell>
          <cell r="CP368">
            <v>0</v>
          </cell>
          <cell r="CQ368" t="str">
            <v/>
          </cell>
          <cell r="CR368">
            <v>0</v>
          </cell>
          <cell r="CS368">
            <v>69.75</v>
          </cell>
          <cell r="CT368">
            <v>81</v>
          </cell>
          <cell r="CU368">
            <v>0</v>
          </cell>
          <cell r="CV368">
            <v>0</v>
          </cell>
          <cell r="CW368" t="str">
            <v/>
          </cell>
          <cell r="CX368">
            <v>0</v>
          </cell>
          <cell r="CY368">
            <v>69.25</v>
          </cell>
          <cell r="CZ368">
            <v>74</v>
          </cell>
          <cell r="DA368">
            <v>0</v>
          </cell>
          <cell r="DB368">
            <v>0</v>
          </cell>
          <cell r="DC368" t="str">
            <v/>
          </cell>
          <cell r="DD368">
            <v>0</v>
          </cell>
          <cell r="DE368">
            <v>74.25</v>
          </cell>
          <cell r="DF368">
            <v>82</v>
          </cell>
          <cell r="DG368">
            <v>0</v>
          </cell>
          <cell r="DH368">
            <v>0</v>
          </cell>
          <cell r="DI368" t="str">
            <v/>
          </cell>
          <cell r="DJ368">
            <v>0</v>
          </cell>
          <cell r="DK368">
            <v>0</v>
          </cell>
          <cell r="DL368">
            <v>83</v>
          </cell>
          <cell r="DM368">
            <v>0</v>
          </cell>
          <cell r="DN368">
            <v>0</v>
          </cell>
          <cell r="DO368" t="str">
            <v/>
          </cell>
          <cell r="DP368">
            <v>0</v>
          </cell>
          <cell r="DQ368">
            <v>68.75</v>
          </cell>
          <cell r="DR368">
            <v>76</v>
          </cell>
          <cell r="DS368">
            <v>0</v>
          </cell>
          <cell r="DT368">
            <v>0</v>
          </cell>
          <cell r="DU368" t="str">
            <v/>
          </cell>
          <cell r="DV368">
            <v>0</v>
          </cell>
          <cell r="DW368">
            <v>74.75</v>
          </cell>
          <cell r="DX368">
            <v>83</v>
          </cell>
          <cell r="DY368">
            <v>0</v>
          </cell>
          <cell r="DZ368">
            <v>0</v>
          </cell>
          <cell r="EA368" t="str">
            <v/>
          </cell>
          <cell r="EB368">
            <v>0</v>
          </cell>
          <cell r="EC368">
            <v>72.25</v>
          </cell>
          <cell r="ED368">
            <v>79</v>
          </cell>
          <cell r="EE368">
            <v>0</v>
          </cell>
          <cell r="EF368">
            <v>0</v>
          </cell>
          <cell r="EG368" t="str">
            <v/>
          </cell>
          <cell r="EH368">
            <v>0</v>
          </cell>
          <cell r="EI368">
            <v>74</v>
          </cell>
          <cell r="EJ368">
            <v>81</v>
          </cell>
          <cell r="EK368">
            <v>0</v>
          </cell>
          <cell r="EL368">
            <v>0</v>
          </cell>
          <cell r="EM368" t="str">
            <v/>
          </cell>
          <cell r="EN368">
            <v>0</v>
          </cell>
          <cell r="EO368">
            <v>74</v>
          </cell>
          <cell r="EP368">
            <v>81</v>
          </cell>
          <cell r="EQ368">
            <v>0</v>
          </cell>
          <cell r="ER368">
            <v>0</v>
          </cell>
          <cell r="ES368" t="str">
            <v/>
          </cell>
          <cell r="ET368">
            <v>0</v>
          </cell>
          <cell r="EU368">
            <v>74</v>
          </cell>
          <cell r="EV368">
            <v>81</v>
          </cell>
          <cell r="EW368">
            <v>0</v>
          </cell>
          <cell r="EX368">
            <v>0</v>
          </cell>
          <cell r="EY368" t="str">
            <v/>
          </cell>
          <cell r="EZ368">
            <v>0</v>
          </cell>
          <cell r="FA368">
            <v>72.5</v>
          </cell>
          <cell r="FB368">
            <v>77</v>
          </cell>
          <cell r="FC368">
            <v>0</v>
          </cell>
          <cell r="FD368">
            <v>0</v>
          </cell>
          <cell r="FE368" t="str">
            <v/>
          </cell>
          <cell r="FF368">
            <v>0</v>
          </cell>
          <cell r="FG368">
            <v>72.5</v>
          </cell>
          <cell r="FH368">
            <v>77</v>
          </cell>
          <cell r="FI368">
            <v>0</v>
          </cell>
          <cell r="FJ368">
            <v>0</v>
          </cell>
          <cell r="FK368" t="str">
            <v/>
          </cell>
          <cell r="FL368">
            <v>0</v>
          </cell>
          <cell r="FM368">
            <v>72.5</v>
          </cell>
          <cell r="FN368">
            <v>77</v>
          </cell>
          <cell r="FO368">
            <v>0</v>
          </cell>
          <cell r="FP368">
            <v>0</v>
          </cell>
          <cell r="FQ368" t="str">
            <v/>
          </cell>
          <cell r="FR368">
            <v>0</v>
          </cell>
          <cell r="FS368">
            <v>72.5</v>
          </cell>
          <cell r="FT368">
            <v>77</v>
          </cell>
          <cell r="FU368">
            <v>0</v>
          </cell>
          <cell r="FV368">
            <v>0</v>
          </cell>
          <cell r="FW368" t="str">
            <v/>
          </cell>
          <cell r="FX368">
            <v>0</v>
          </cell>
          <cell r="FY368">
            <v>72.5</v>
          </cell>
          <cell r="FZ368">
            <v>77</v>
          </cell>
          <cell r="GA368">
            <v>0</v>
          </cell>
          <cell r="GB368">
            <v>0</v>
          </cell>
          <cell r="GC368" t="str">
            <v/>
          </cell>
          <cell r="GD368">
            <v>0</v>
          </cell>
          <cell r="GE368">
            <v>72.5</v>
          </cell>
          <cell r="GF368">
            <v>77</v>
          </cell>
          <cell r="GG368">
            <v>0</v>
          </cell>
          <cell r="GH368">
            <v>0</v>
          </cell>
          <cell r="GI368" t="str">
            <v/>
          </cell>
          <cell r="GJ368">
            <v>0</v>
          </cell>
          <cell r="GK368">
            <v>72.5</v>
          </cell>
          <cell r="GL368">
            <v>77</v>
          </cell>
          <cell r="GM368">
            <v>0</v>
          </cell>
          <cell r="GN368">
            <v>0</v>
          </cell>
          <cell r="GO368" t="str">
            <v/>
          </cell>
          <cell r="GP368">
            <v>0</v>
          </cell>
          <cell r="GQ368">
            <v>72.5</v>
          </cell>
          <cell r="GR368">
            <v>77</v>
          </cell>
          <cell r="GS368">
            <v>0</v>
          </cell>
          <cell r="GT368">
            <v>0</v>
          </cell>
          <cell r="GU368" t="str">
            <v/>
          </cell>
          <cell r="GV368">
            <v>0</v>
          </cell>
          <cell r="GW368">
            <v>72.75</v>
          </cell>
          <cell r="GX368">
            <v>72</v>
          </cell>
          <cell r="GY368">
            <v>0</v>
          </cell>
          <cell r="GZ368">
            <v>0</v>
          </cell>
          <cell r="HA368" t="str">
            <v/>
          </cell>
          <cell r="HB368">
            <v>0</v>
          </cell>
          <cell r="HC368">
            <v>83.5</v>
          </cell>
          <cell r="HD368">
            <v>72</v>
          </cell>
          <cell r="HG368" t="str">
            <v/>
          </cell>
          <cell r="HH368">
            <v>0</v>
          </cell>
          <cell r="HM368" t="str">
            <v/>
          </cell>
          <cell r="HN368" t="str">
            <v/>
          </cell>
          <cell r="HS368">
            <v>0</v>
          </cell>
          <cell r="HT368" t="str">
            <v>PKN</v>
          </cell>
          <cell r="HU368">
            <v>0</v>
          </cell>
          <cell r="HV368" t="str">
            <v>IND</v>
          </cell>
          <cell r="HW368">
            <v>0</v>
          </cell>
          <cell r="HX368" t="str">
            <v>MAT-W</v>
          </cell>
          <cell r="HY368">
            <v>0</v>
          </cell>
          <cell r="HZ368" t="str">
            <v>SEJ-W</v>
          </cell>
          <cell r="IA368">
            <v>0</v>
          </cell>
          <cell r="IB368" t="str">
            <v>IGR-W</v>
          </cell>
          <cell r="IC368">
            <v>0</v>
          </cell>
          <cell r="ID368" t="str">
            <v>SBO</v>
          </cell>
          <cell r="IE368">
            <v>0</v>
          </cell>
          <cell r="IF368" t="str">
            <v>PJO</v>
          </cell>
          <cell r="IG368">
            <v>0</v>
          </cell>
          <cell r="IH368" t="str">
            <v>PRA</v>
          </cell>
          <cell r="II368">
            <v>0</v>
          </cell>
          <cell r="IJ368" t="str">
            <v>JAW</v>
          </cell>
          <cell r="IK368">
            <v>0</v>
          </cell>
          <cell r="IL368" t="str">
            <v>ARB</v>
          </cell>
          <cell r="IM368">
            <v>0</v>
          </cell>
          <cell r="IN368" t="str">
            <v>PKM</v>
          </cell>
          <cell r="IO368">
            <v>0</v>
          </cell>
          <cell r="IP368" t="str">
            <v>GEO-P</v>
          </cell>
          <cell r="IQ368">
            <v>0</v>
          </cell>
          <cell r="IR368" t="str">
            <v>SEJ-P</v>
          </cell>
          <cell r="IS368">
            <v>0</v>
          </cell>
          <cell r="IT368" t="str">
            <v>SOS-P</v>
          </cell>
          <cell r="IU368">
            <v>0</v>
          </cell>
          <cell r="IV368" t="str">
            <v>EKO-P</v>
          </cell>
          <cell r="IW368">
            <v>0</v>
          </cell>
          <cell r="IX368" t="str">
            <v>IGR-L</v>
          </cell>
          <cell r="IY368">
            <v>0</v>
          </cell>
          <cell r="IZ368" t="str">
            <v/>
          </cell>
          <cell r="JA368">
            <v>0</v>
          </cell>
        </row>
        <row r="369">
          <cell r="Q369" t="str">
            <v/>
          </cell>
          <cell r="AB369" t="str">
            <v/>
          </cell>
          <cell r="AC369">
            <v>15</v>
          </cell>
          <cell r="AI369" t="str">
            <v/>
          </cell>
          <cell r="AJ369">
            <v>0</v>
          </cell>
          <cell r="AK369">
            <v>70.75</v>
          </cell>
          <cell r="AL369">
            <v>82</v>
          </cell>
          <cell r="AM369">
            <v>0</v>
          </cell>
          <cell r="AN369">
            <v>0</v>
          </cell>
          <cell r="AO369" t="str">
            <v/>
          </cell>
          <cell r="AP369">
            <v>0</v>
          </cell>
          <cell r="AQ369">
            <v>79.75</v>
          </cell>
          <cell r="AR369">
            <v>83</v>
          </cell>
          <cell r="AS369">
            <v>0</v>
          </cell>
          <cell r="AT369">
            <v>0</v>
          </cell>
          <cell r="AU369" t="str">
            <v/>
          </cell>
          <cell r="AV369">
            <v>0</v>
          </cell>
          <cell r="AW369">
            <v>79</v>
          </cell>
          <cell r="AX369">
            <v>80</v>
          </cell>
          <cell r="AY369">
            <v>0</v>
          </cell>
          <cell r="AZ369">
            <v>0</v>
          </cell>
          <cell r="BA369" t="str">
            <v/>
          </cell>
          <cell r="BB369">
            <v>0</v>
          </cell>
          <cell r="BC369">
            <v>77.75</v>
          </cell>
          <cell r="BD369">
            <v>78</v>
          </cell>
          <cell r="BE369">
            <v>0</v>
          </cell>
          <cell r="BF369">
            <v>0</v>
          </cell>
          <cell r="BG369" t="str">
            <v>SEJ</v>
          </cell>
          <cell r="BH369">
            <v>0</v>
          </cell>
          <cell r="BI369">
            <v>80.25</v>
          </cell>
          <cell r="BJ369">
            <v>80</v>
          </cell>
          <cell r="BK369">
            <v>0</v>
          </cell>
          <cell r="BL369">
            <v>0</v>
          </cell>
          <cell r="BM369" t="str">
            <v/>
          </cell>
          <cell r="BN369">
            <v>0</v>
          </cell>
          <cell r="BO369">
            <v>79.25</v>
          </cell>
          <cell r="BP369">
            <v>74</v>
          </cell>
          <cell r="BQ369">
            <v>0</v>
          </cell>
          <cell r="BR369">
            <v>0</v>
          </cell>
          <cell r="BS369" t="str">
            <v/>
          </cell>
          <cell r="BT369">
            <v>0</v>
          </cell>
          <cell r="BU369">
            <v>76</v>
          </cell>
          <cell r="BV369">
            <v>84</v>
          </cell>
          <cell r="BW369">
            <v>0</v>
          </cell>
          <cell r="BX369">
            <v>0</v>
          </cell>
          <cell r="BY369" t="str">
            <v/>
          </cell>
          <cell r="BZ369">
            <v>0</v>
          </cell>
          <cell r="CA369">
            <v>72</v>
          </cell>
          <cell r="CB369">
            <v>73</v>
          </cell>
          <cell r="CC369">
            <v>0</v>
          </cell>
          <cell r="CD369">
            <v>0</v>
          </cell>
          <cell r="CE369" t="str">
            <v/>
          </cell>
          <cell r="CF369">
            <v>0</v>
          </cell>
          <cell r="CG369">
            <v>75.75</v>
          </cell>
          <cell r="CH369">
            <v>77</v>
          </cell>
          <cell r="CI369">
            <v>0</v>
          </cell>
          <cell r="CJ369">
            <v>0</v>
          </cell>
          <cell r="CK369" t="str">
            <v/>
          </cell>
          <cell r="CL369">
            <v>0</v>
          </cell>
          <cell r="CM369">
            <v>74.25</v>
          </cell>
          <cell r="CN369">
            <v>73</v>
          </cell>
          <cell r="CO369">
            <v>0</v>
          </cell>
          <cell r="CP369">
            <v>0</v>
          </cell>
          <cell r="CQ369" t="str">
            <v/>
          </cell>
          <cell r="CR369">
            <v>0</v>
          </cell>
          <cell r="CS369">
            <v>68</v>
          </cell>
          <cell r="CT369">
            <v>85</v>
          </cell>
          <cell r="CU369">
            <v>0</v>
          </cell>
          <cell r="CV369">
            <v>0</v>
          </cell>
          <cell r="CW369" t="str">
            <v/>
          </cell>
          <cell r="CX369">
            <v>0</v>
          </cell>
          <cell r="CY369">
            <v>68.25</v>
          </cell>
          <cell r="CZ369">
            <v>72</v>
          </cell>
          <cell r="DA369">
            <v>0</v>
          </cell>
          <cell r="DB369">
            <v>0</v>
          </cell>
          <cell r="DC369" t="str">
            <v/>
          </cell>
          <cell r="DD369">
            <v>0</v>
          </cell>
          <cell r="DE369">
            <v>80.5</v>
          </cell>
          <cell r="DF369">
            <v>82</v>
          </cell>
          <cell r="DG369">
            <v>0</v>
          </cell>
          <cell r="DH369">
            <v>0</v>
          </cell>
          <cell r="DI369" t="str">
            <v/>
          </cell>
          <cell r="DJ369">
            <v>0</v>
          </cell>
          <cell r="DK369">
            <v>0</v>
          </cell>
          <cell r="DL369">
            <v>80</v>
          </cell>
          <cell r="DM369">
            <v>0</v>
          </cell>
          <cell r="DN369">
            <v>0</v>
          </cell>
          <cell r="DO369" t="str">
            <v/>
          </cell>
          <cell r="DP369">
            <v>0</v>
          </cell>
          <cell r="DQ369">
            <v>87.75</v>
          </cell>
          <cell r="DR369">
            <v>76</v>
          </cell>
          <cell r="DS369">
            <v>0</v>
          </cell>
          <cell r="DT369">
            <v>0</v>
          </cell>
          <cell r="DU369" t="str">
            <v/>
          </cell>
          <cell r="DV369">
            <v>0</v>
          </cell>
          <cell r="DW369">
            <v>77</v>
          </cell>
          <cell r="DX369">
            <v>78</v>
          </cell>
          <cell r="DY369">
            <v>0</v>
          </cell>
          <cell r="DZ369">
            <v>0</v>
          </cell>
          <cell r="EA369" t="str">
            <v/>
          </cell>
          <cell r="EB369">
            <v>0</v>
          </cell>
          <cell r="EC369">
            <v>75.75</v>
          </cell>
          <cell r="ED369">
            <v>80</v>
          </cell>
          <cell r="EE369">
            <v>0</v>
          </cell>
          <cell r="EF369">
            <v>0</v>
          </cell>
          <cell r="EG369" t="str">
            <v/>
          </cell>
          <cell r="EH369">
            <v>0</v>
          </cell>
          <cell r="EI369">
            <v>75</v>
          </cell>
          <cell r="EJ369">
            <v>79</v>
          </cell>
          <cell r="EK369">
            <v>0</v>
          </cell>
          <cell r="EL369">
            <v>0</v>
          </cell>
          <cell r="EM369" t="str">
            <v/>
          </cell>
          <cell r="EN369">
            <v>0</v>
          </cell>
          <cell r="EO369">
            <v>75</v>
          </cell>
          <cell r="EP369">
            <v>79</v>
          </cell>
          <cell r="EQ369">
            <v>0</v>
          </cell>
          <cell r="ER369">
            <v>0</v>
          </cell>
          <cell r="ES369" t="str">
            <v/>
          </cell>
          <cell r="ET369">
            <v>0</v>
          </cell>
          <cell r="EU369">
            <v>75</v>
          </cell>
          <cell r="EV369">
            <v>79</v>
          </cell>
          <cell r="EW369">
            <v>0</v>
          </cell>
          <cell r="EX369">
            <v>0</v>
          </cell>
          <cell r="EY369" t="str">
            <v/>
          </cell>
          <cell r="EZ369">
            <v>0</v>
          </cell>
          <cell r="FA369">
            <v>75.25</v>
          </cell>
          <cell r="FB369">
            <v>72</v>
          </cell>
          <cell r="FC369">
            <v>0</v>
          </cell>
          <cell r="FD369">
            <v>0</v>
          </cell>
          <cell r="FE369" t="str">
            <v/>
          </cell>
          <cell r="FF369">
            <v>0</v>
          </cell>
          <cell r="FG369">
            <v>75.25</v>
          </cell>
          <cell r="FH369">
            <v>72</v>
          </cell>
          <cell r="FI369">
            <v>0</v>
          </cell>
          <cell r="FJ369">
            <v>0</v>
          </cell>
          <cell r="FK369" t="str">
            <v/>
          </cell>
          <cell r="FL369">
            <v>0</v>
          </cell>
          <cell r="FM369">
            <v>75.25</v>
          </cell>
          <cell r="FN369">
            <v>72</v>
          </cell>
          <cell r="FO369">
            <v>0</v>
          </cell>
          <cell r="FP369">
            <v>0</v>
          </cell>
          <cell r="FQ369" t="str">
            <v/>
          </cell>
          <cell r="FR369">
            <v>0</v>
          </cell>
          <cell r="FS369">
            <v>75.25</v>
          </cell>
          <cell r="FT369">
            <v>72</v>
          </cell>
          <cell r="FU369">
            <v>0</v>
          </cell>
          <cell r="FV369">
            <v>0</v>
          </cell>
          <cell r="FW369" t="str">
            <v/>
          </cell>
          <cell r="FX369">
            <v>0</v>
          </cell>
          <cell r="FY369">
            <v>75.25</v>
          </cell>
          <cell r="FZ369">
            <v>72</v>
          </cell>
          <cell r="GA369">
            <v>0</v>
          </cell>
          <cell r="GB369">
            <v>0</v>
          </cell>
          <cell r="GC369" t="str">
            <v/>
          </cell>
          <cell r="GD369">
            <v>0</v>
          </cell>
          <cell r="GE369">
            <v>75.25</v>
          </cell>
          <cell r="GF369">
            <v>72</v>
          </cell>
          <cell r="GG369">
            <v>0</v>
          </cell>
          <cell r="GH369">
            <v>0</v>
          </cell>
          <cell r="GI369" t="str">
            <v/>
          </cell>
          <cell r="GJ369">
            <v>0</v>
          </cell>
          <cell r="GK369">
            <v>75.25</v>
          </cell>
          <cell r="GL369">
            <v>72</v>
          </cell>
          <cell r="GM369">
            <v>0</v>
          </cell>
          <cell r="GN369">
            <v>0</v>
          </cell>
          <cell r="GO369" t="str">
            <v/>
          </cell>
          <cell r="GP369">
            <v>0</v>
          </cell>
          <cell r="GQ369">
            <v>75.25</v>
          </cell>
          <cell r="GR369">
            <v>72</v>
          </cell>
          <cell r="GS369">
            <v>0</v>
          </cell>
          <cell r="GT369">
            <v>0</v>
          </cell>
          <cell r="GU369" t="str">
            <v/>
          </cell>
          <cell r="GV369">
            <v>0</v>
          </cell>
          <cell r="GW369">
            <v>68.5</v>
          </cell>
          <cell r="GX369">
            <v>72</v>
          </cell>
          <cell r="GY369">
            <v>0</v>
          </cell>
          <cell r="GZ369">
            <v>0</v>
          </cell>
          <cell r="HA369" t="str">
            <v/>
          </cell>
          <cell r="HB369">
            <v>0</v>
          </cell>
          <cell r="HC369">
            <v>76.5</v>
          </cell>
          <cell r="HD369">
            <v>72</v>
          </cell>
          <cell r="HG369" t="str">
            <v/>
          </cell>
          <cell r="HH369">
            <v>0</v>
          </cell>
          <cell r="HM369" t="str">
            <v/>
          </cell>
          <cell r="HN369" t="str">
            <v/>
          </cell>
          <cell r="HS369">
            <v>0</v>
          </cell>
          <cell r="HT369" t="str">
            <v>PKN</v>
          </cell>
          <cell r="HU369">
            <v>0</v>
          </cell>
          <cell r="HV369" t="str">
            <v>IND</v>
          </cell>
          <cell r="HW369">
            <v>0</v>
          </cell>
          <cell r="HX369" t="str">
            <v>MAT-W</v>
          </cell>
          <cell r="HY369">
            <v>0</v>
          </cell>
          <cell r="HZ369" t="str">
            <v>SEJ-W</v>
          </cell>
          <cell r="IA369">
            <v>0</v>
          </cell>
          <cell r="IB369" t="str">
            <v>IGR-W</v>
          </cell>
          <cell r="IC369">
            <v>0</v>
          </cell>
          <cell r="ID369" t="str">
            <v>SBO</v>
          </cell>
          <cell r="IE369">
            <v>0</v>
          </cell>
          <cell r="IF369" t="str">
            <v>PJO</v>
          </cell>
          <cell r="IG369">
            <v>0</v>
          </cell>
          <cell r="IH369" t="str">
            <v>PRA</v>
          </cell>
          <cell r="II369">
            <v>0</v>
          </cell>
          <cell r="IJ369" t="str">
            <v>JAW</v>
          </cell>
          <cell r="IK369">
            <v>0</v>
          </cell>
          <cell r="IL369" t="str">
            <v>ARB</v>
          </cell>
          <cell r="IM369">
            <v>0</v>
          </cell>
          <cell r="IN369" t="str">
            <v>PKM</v>
          </cell>
          <cell r="IO369">
            <v>0</v>
          </cell>
          <cell r="IP369" t="str">
            <v>GEO-P</v>
          </cell>
          <cell r="IQ369">
            <v>0</v>
          </cell>
          <cell r="IR369" t="str">
            <v>SEJ-P</v>
          </cell>
          <cell r="IS369">
            <v>0</v>
          </cell>
          <cell r="IT369" t="str">
            <v>SOS-P</v>
          </cell>
          <cell r="IU369">
            <v>0</v>
          </cell>
          <cell r="IV369" t="str">
            <v>EKO-P</v>
          </cell>
          <cell r="IW369">
            <v>0</v>
          </cell>
          <cell r="IX369" t="str">
            <v>IGR-L</v>
          </cell>
          <cell r="IY369">
            <v>0</v>
          </cell>
          <cell r="IZ369" t="str">
            <v/>
          </cell>
          <cell r="JA369">
            <v>0</v>
          </cell>
        </row>
        <row r="370">
          <cell r="Q370" t="str">
            <v/>
          </cell>
          <cell r="AB370" t="str">
            <v/>
          </cell>
          <cell r="AC370">
            <v>16</v>
          </cell>
          <cell r="AI370" t="str">
            <v/>
          </cell>
          <cell r="AJ370">
            <v>0</v>
          </cell>
          <cell r="AK370">
            <v>70.75</v>
          </cell>
          <cell r="AL370">
            <v>76</v>
          </cell>
          <cell r="AM370">
            <v>0</v>
          </cell>
          <cell r="AN370">
            <v>0</v>
          </cell>
          <cell r="AO370" t="str">
            <v/>
          </cell>
          <cell r="AP370">
            <v>0</v>
          </cell>
          <cell r="AQ370">
            <v>80.5</v>
          </cell>
          <cell r="AR370">
            <v>79</v>
          </cell>
          <cell r="AS370">
            <v>0</v>
          </cell>
          <cell r="AT370">
            <v>0</v>
          </cell>
          <cell r="AU370" t="str">
            <v/>
          </cell>
          <cell r="AV370">
            <v>0</v>
          </cell>
          <cell r="AW370">
            <v>78</v>
          </cell>
          <cell r="AX370">
            <v>75</v>
          </cell>
          <cell r="AY370">
            <v>0</v>
          </cell>
          <cell r="AZ370">
            <v>0</v>
          </cell>
          <cell r="BA370" t="str">
            <v/>
          </cell>
          <cell r="BB370">
            <v>0</v>
          </cell>
          <cell r="BC370">
            <v>76.5</v>
          </cell>
          <cell r="BD370">
            <v>75</v>
          </cell>
          <cell r="BE370">
            <v>0</v>
          </cell>
          <cell r="BF370">
            <v>0</v>
          </cell>
          <cell r="BG370" t="str">
            <v>SEJ</v>
          </cell>
          <cell r="BH370">
            <v>0</v>
          </cell>
          <cell r="BI370">
            <v>77.75</v>
          </cell>
          <cell r="BJ370">
            <v>78</v>
          </cell>
          <cell r="BK370">
            <v>0</v>
          </cell>
          <cell r="BL370">
            <v>0</v>
          </cell>
          <cell r="BM370" t="str">
            <v/>
          </cell>
          <cell r="BN370">
            <v>0</v>
          </cell>
          <cell r="BO370">
            <v>72.25</v>
          </cell>
          <cell r="BP370">
            <v>76</v>
          </cell>
          <cell r="BQ370">
            <v>0</v>
          </cell>
          <cell r="BR370">
            <v>0</v>
          </cell>
          <cell r="BS370" t="str">
            <v/>
          </cell>
          <cell r="BT370">
            <v>0</v>
          </cell>
          <cell r="BU370">
            <v>72.75</v>
          </cell>
          <cell r="BV370">
            <v>85</v>
          </cell>
          <cell r="BW370">
            <v>0</v>
          </cell>
          <cell r="BX370">
            <v>0</v>
          </cell>
          <cell r="BY370" t="str">
            <v/>
          </cell>
          <cell r="BZ370">
            <v>0</v>
          </cell>
          <cell r="CA370">
            <v>71</v>
          </cell>
          <cell r="CB370">
            <v>72</v>
          </cell>
          <cell r="CC370">
            <v>0</v>
          </cell>
          <cell r="CD370">
            <v>0</v>
          </cell>
          <cell r="CE370" t="str">
            <v/>
          </cell>
          <cell r="CF370">
            <v>0</v>
          </cell>
          <cell r="CG370">
            <v>72.5</v>
          </cell>
          <cell r="CH370">
            <v>73</v>
          </cell>
          <cell r="CI370">
            <v>0</v>
          </cell>
          <cell r="CJ370">
            <v>0</v>
          </cell>
          <cell r="CK370" t="str">
            <v/>
          </cell>
          <cell r="CL370">
            <v>0</v>
          </cell>
          <cell r="CM370">
            <v>74.25</v>
          </cell>
          <cell r="CN370">
            <v>76</v>
          </cell>
          <cell r="CO370">
            <v>0</v>
          </cell>
          <cell r="CP370">
            <v>0</v>
          </cell>
          <cell r="CQ370" t="str">
            <v/>
          </cell>
          <cell r="CR370">
            <v>0</v>
          </cell>
          <cell r="CS370">
            <v>67</v>
          </cell>
          <cell r="CT370">
            <v>82</v>
          </cell>
          <cell r="CU370">
            <v>0</v>
          </cell>
          <cell r="CV370">
            <v>0</v>
          </cell>
          <cell r="CW370" t="str">
            <v/>
          </cell>
          <cell r="CX370">
            <v>0</v>
          </cell>
          <cell r="CY370">
            <v>69.5</v>
          </cell>
          <cell r="CZ370">
            <v>78</v>
          </cell>
          <cell r="DA370">
            <v>0</v>
          </cell>
          <cell r="DB370">
            <v>0</v>
          </cell>
          <cell r="DC370" t="str">
            <v/>
          </cell>
          <cell r="DD370">
            <v>0</v>
          </cell>
          <cell r="DE370">
            <v>78.25</v>
          </cell>
          <cell r="DF370">
            <v>81</v>
          </cell>
          <cell r="DG370">
            <v>0</v>
          </cell>
          <cell r="DH370">
            <v>0</v>
          </cell>
          <cell r="DI370" t="str">
            <v/>
          </cell>
          <cell r="DJ370">
            <v>0</v>
          </cell>
          <cell r="DK370">
            <v>0</v>
          </cell>
          <cell r="DL370">
            <v>76</v>
          </cell>
          <cell r="DM370">
            <v>0</v>
          </cell>
          <cell r="DN370">
            <v>0</v>
          </cell>
          <cell r="DO370" t="str">
            <v/>
          </cell>
          <cell r="DP370">
            <v>0</v>
          </cell>
          <cell r="DQ370">
            <v>70.25</v>
          </cell>
          <cell r="DR370">
            <v>75</v>
          </cell>
          <cell r="DS370">
            <v>0</v>
          </cell>
          <cell r="DT370">
            <v>0</v>
          </cell>
          <cell r="DU370" t="str">
            <v/>
          </cell>
          <cell r="DV370">
            <v>0</v>
          </cell>
          <cell r="DW370">
            <v>72.25</v>
          </cell>
          <cell r="DX370">
            <v>81</v>
          </cell>
          <cell r="DY370">
            <v>0</v>
          </cell>
          <cell r="DZ370">
            <v>0</v>
          </cell>
          <cell r="EA370" t="str">
            <v/>
          </cell>
          <cell r="EB370">
            <v>0</v>
          </cell>
          <cell r="EC370">
            <v>73.25</v>
          </cell>
          <cell r="ED370">
            <v>76</v>
          </cell>
          <cell r="EE370">
            <v>0</v>
          </cell>
          <cell r="EF370">
            <v>0</v>
          </cell>
          <cell r="EG370" t="str">
            <v/>
          </cell>
          <cell r="EH370">
            <v>0</v>
          </cell>
          <cell r="EI370">
            <v>72</v>
          </cell>
          <cell r="EJ370">
            <v>80</v>
          </cell>
          <cell r="EK370">
            <v>0</v>
          </cell>
          <cell r="EL370">
            <v>0</v>
          </cell>
          <cell r="EM370" t="str">
            <v/>
          </cell>
          <cell r="EN370">
            <v>0</v>
          </cell>
          <cell r="EO370">
            <v>72</v>
          </cell>
          <cell r="EP370">
            <v>80</v>
          </cell>
          <cell r="EQ370">
            <v>0</v>
          </cell>
          <cell r="ER370">
            <v>0</v>
          </cell>
          <cell r="ES370" t="str">
            <v/>
          </cell>
          <cell r="ET370">
            <v>0</v>
          </cell>
          <cell r="EU370">
            <v>72</v>
          </cell>
          <cell r="EV370">
            <v>80</v>
          </cell>
          <cell r="EW370">
            <v>0</v>
          </cell>
          <cell r="EX370">
            <v>0</v>
          </cell>
          <cell r="EY370" t="str">
            <v/>
          </cell>
          <cell r="EZ370">
            <v>0</v>
          </cell>
          <cell r="FA370">
            <v>74</v>
          </cell>
          <cell r="FB370">
            <v>75</v>
          </cell>
          <cell r="FC370">
            <v>0</v>
          </cell>
          <cell r="FD370">
            <v>0</v>
          </cell>
          <cell r="FE370" t="str">
            <v/>
          </cell>
          <cell r="FF370">
            <v>0</v>
          </cell>
          <cell r="FG370">
            <v>74</v>
          </cell>
          <cell r="FH370">
            <v>75</v>
          </cell>
          <cell r="FI370">
            <v>0</v>
          </cell>
          <cell r="FJ370">
            <v>0</v>
          </cell>
          <cell r="FK370" t="str">
            <v/>
          </cell>
          <cell r="FL370">
            <v>0</v>
          </cell>
          <cell r="FM370">
            <v>74</v>
          </cell>
          <cell r="FN370">
            <v>75</v>
          </cell>
          <cell r="FO370">
            <v>0</v>
          </cell>
          <cell r="FP370">
            <v>0</v>
          </cell>
          <cell r="FQ370" t="str">
            <v/>
          </cell>
          <cell r="FR370">
            <v>0</v>
          </cell>
          <cell r="FS370">
            <v>74</v>
          </cell>
          <cell r="FT370">
            <v>75</v>
          </cell>
          <cell r="FU370">
            <v>0</v>
          </cell>
          <cell r="FV370">
            <v>0</v>
          </cell>
          <cell r="FW370" t="str">
            <v/>
          </cell>
          <cell r="FX370">
            <v>0</v>
          </cell>
          <cell r="FY370">
            <v>74</v>
          </cell>
          <cell r="FZ370">
            <v>75</v>
          </cell>
          <cell r="GA370">
            <v>0</v>
          </cell>
          <cell r="GB370">
            <v>0</v>
          </cell>
          <cell r="GC370" t="str">
            <v/>
          </cell>
          <cell r="GD370">
            <v>0</v>
          </cell>
          <cell r="GE370">
            <v>74</v>
          </cell>
          <cell r="GF370">
            <v>75</v>
          </cell>
          <cell r="GG370">
            <v>0</v>
          </cell>
          <cell r="GH370">
            <v>0</v>
          </cell>
          <cell r="GI370" t="str">
            <v/>
          </cell>
          <cell r="GJ370">
            <v>0</v>
          </cell>
          <cell r="GK370">
            <v>74</v>
          </cell>
          <cell r="GL370">
            <v>75</v>
          </cell>
          <cell r="GM370">
            <v>0</v>
          </cell>
          <cell r="GN370">
            <v>0</v>
          </cell>
          <cell r="GO370" t="str">
            <v/>
          </cell>
          <cell r="GP370">
            <v>0</v>
          </cell>
          <cell r="GQ370">
            <v>74</v>
          </cell>
          <cell r="GR370">
            <v>75</v>
          </cell>
          <cell r="GS370">
            <v>0</v>
          </cell>
          <cell r="GT370">
            <v>0</v>
          </cell>
          <cell r="GU370" t="str">
            <v/>
          </cell>
          <cell r="GV370">
            <v>0</v>
          </cell>
          <cell r="GW370">
            <v>72.75</v>
          </cell>
          <cell r="GX370">
            <v>72</v>
          </cell>
          <cell r="GY370">
            <v>0</v>
          </cell>
          <cell r="GZ370">
            <v>0</v>
          </cell>
          <cell r="HA370" t="str">
            <v/>
          </cell>
          <cell r="HB370">
            <v>0</v>
          </cell>
          <cell r="HC370">
            <v>78.75</v>
          </cell>
          <cell r="HD370">
            <v>74</v>
          </cell>
          <cell r="HG370" t="str">
            <v/>
          </cell>
          <cell r="HH370">
            <v>0</v>
          </cell>
          <cell r="HM370" t="str">
            <v/>
          </cell>
          <cell r="HN370" t="str">
            <v/>
          </cell>
          <cell r="HS370">
            <v>0</v>
          </cell>
          <cell r="HT370" t="str">
            <v>PKN</v>
          </cell>
          <cell r="HU370">
            <v>0</v>
          </cell>
          <cell r="HV370" t="str">
            <v>IND</v>
          </cell>
          <cell r="HW370">
            <v>0</v>
          </cell>
          <cell r="HX370" t="str">
            <v>MAT-W</v>
          </cell>
          <cell r="HY370">
            <v>0</v>
          </cell>
          <cell r="HZ370" t="str">
            <v>SEJ-W</v>
          </cell>
          <cell r="IA370">
            <v>0</v>
          </cell>
          <cell r="IB370" t="str">
            <v>IGR-W</v>
          </cell>
          <cell r="IC370">
            <v>0</v>
          </cell>
          <cell r="ID370" t="str">
            <v>SBO</v>
          </cell>
          <cell r="IE370">
            <v>0</v>
          </cell>
          <cell r="IF370" t="str">
            <v>PJO</v>
          </cell>
          <cell r="IG370">
            <v>0</v>
          </cell>
          <cell r="IH370" t="str">
            <v>PRA</v>
          </cell>
          <cell r="II370">
            <v>0</v>
          </cell>
          <cell r="IJ370" t="str">
            <v>JAW</v>
          </cell>
          <cell r="IK370">
            <v>0</v>
          </cell>
          <cell r="IL370" t="str">
            <v>ARB</v>
          </cell>
          <cell r="IM370">
            <v>0</v>
          </cell>
          <cell r="IN370" t="str">
            <v>PKM</v>
          </cell>
          <cell r="IO370">
            <v>0</v>
          </cell>
          <cell r="IP370" t="str">
            <v>GEO-P</v>
          </cell>
          <cell r="IQ370">
            <v>0</v>
          </cell>
          <cell r="IR370" t="str">
            <v>SEJ-P</v>
          </cell>
          <cell r="IS370">
            <v>0</v>
          </cell>
          <cell r="IT370" t="str">
            <v>SOS-P</v>
          </cell>
          <cell r="IU370">
            <v>0</v>
          </cell>
          <cell r="IV370" t="str">
            <v>EKO-P</v>
          </cell>
          <cell r="IW370">
            <v>0</v>
          </cell>
          <cell r="IX370" t="str">
            <v>IGR-L</v>
          </cell>
          <cell r="IY370">
            <v>0</v>
          </cell>
          <cell r="IZ370" t="str">
            <v/>
          </cell>
          <cell r="JA370">
            <v>0</v>
          </cell>
        </row>
        <row r="371">
          <cell r="Q371" t="str">
            <v/>
          </cell>
          <cell r="AB371" t="str">
            <v/>
          </cell>
          <cell r="AC371">
            <v>17</v>
          </cell>
          <cell r="AI371" t="str">
            <v/>
          </cell>
          <cell r="AJ371">
            <v>0</v>
          </cell>
          <cell r="AK371">
            <v>76.5</v>
          </cell>
          <cell r="AL371">
            <v>78</v>
          </cell>
          <cell r="AM371">
            <v>0</v>
          </cell>
          <cell r="AN371">
            <v>0</v>
          </cell>
          <cell r="AO371" t="str">
            <v/>
          </cell>
          <cell r="AP371">
            <v>0</v>
          </cell>
          <cell r="AQ371">
            <v>77.75</v>
          </cell>
          <cell r="AR371">
            <v>79</v>
          </cell>
          <cell r="AS371">
            <v>0</v>
          </cell>
          <cell r="AT371">
            <v>0</v>
          </cell>
          <cell r="AU371" t="str">
            <v/>
          </cell>
          <cell r="AV371">
            <v>0</v>
          </cell>
          <cell r="AW371">
            <v>79.25</v>
          </cell>
          <cell r="AX371">
            <v>75</v>
          </cell>
          <cell r="AY371">
            <v>0</v>
          </cell>
          <cell r="AZ371">
            <v>0</v>
          </cell>
          <cell r="BA371" t="str">
            <v/>
          </cell>
          <cell r="BB371">
            <v>0</v>
          </cell>
          <cell r="BC371">
            <v>80</v>
          </cell>
          <cell r="BD371">
            <v>79</v>
          </cell>
          <cell r="BE371">
            <v>0</v>
          </cell>
          <cell r="BF371">
            <v>0</v>
          </cell>
          <cell r="BG371" t="str">
            <v>SEJ</v>
          </cell>
          <cell r="BH371">
            <v>0</v>
          </cell>
          <cell r="BI371">
            <v>81.25</v>
          </cell>
          <cell r="BJ371">
            <v>78</v>
          </cell>
          <cell r="BK371">
            <v>0</v>
          </cell>
          <cell r="BL371">
            <v>0</v>
          </cell>
          <cell r="BM371" t="str">
            <v/>
          </cell>
          <cell r="BN371">
            <v>0</v>
          </cell>
          <cell r="BO371">
            <v>75.25</v>
          </cell>
          <cell r="BP371">
            <v>76</v>
          </cell>
          <cell r="BQ371">
            <v>0</v>
          </cell>
          <cell r="BR371">
            <v>0</v>
          </cell>
          <cell r="BS371" t="str">
            <v/>
          </cell>
          <cell r="BT371">
            <v>0</v>
          </cell>
          <cell r="BU371">
            <v>71.25</v>
          </cell>
          <cell r="BV371">
            <v>85</v>
          </cell>
          <cell r="BW371">
            <v>0</v>
          </cell>
          <cell r="BX371">
            <v>0</v>
          </cell>
          <cell r="BY371" t="str">
            <v/>
          </cell>
          <cell r="BZ371">
            <v>0</v>
          </cell>
          <cell r="CA371">
            <v>68.75</v>
          </cell>
          <cell r="CB371">
            <v>72</v>
          </cell>
          <cell r="CC371">
            <v>0</v>
          </cell>
          <cell r="CD371">
            <v>0</v>
          </cell>
          <cell r="CE371" t="str">
            <v/>
          </cell>
          <cell r="CF371">
            <v>0</v>
          </cell>
          <cell r="CG371">
            <v>77.5</v>
          </cell>
          <cell r="CH371">
            <v>76</v>
          </cell>
          <cell r="CI371">
            <v>0</v>
          </cell>
          <cell r="CJ371">
            <v>0</v>
          </cell>
          <cell r="CK371" t="str">
            <v/>
          </cell>
          <cell r="CL371">
            <v>0</v>
          </cell>
          <cell r="CM371">
            <v>76.25</v>
          </cell>
          <cell r="CN371">
            <v>73</v>
          </cell>
          <cell r="CO371">
            <v>0</v>
          </cell>
          <cell r="CP371">
            <v>0</v>
          </cell>
          <cell r="CQ371" t="str">
            <v/>
          </cell>
          <cell r="CR371">
            <v>0</v>
          </cell>
          <cell r="CS371">
            <v>67.75</v>
          </cell>
          <cell r="CT371">
            <v>85</v>
          </cell>
          <cell r="CU371">
            <v>0</v>
          </cell>
          <cell r="CV371">
            <v>0</v>
          </cell>
          <cell r="CW371" t="str">
            <v/>
          </cell>
          <cell r="CX371">
            <v>0</v>
          </cell>
          <cell r="CY371">
            <v>68</v>
          </cell>
          <cell r="CZ371">
            <v>74</v>
          </cell>
          <cell r="DA371">
            <v>0</v>
          </cell>
          <cell r="DB371">
            <v>0</v>
          </cell>
          <cell r="DC371" t="str">
            <v/>
          </cell>
          <cell r="DD371">
            <v>0</v>
          </cell>
          <cell r="DE371">
            <v>73.75</v>
          </cell>
          <cell r="DF371">
            <v>76</v>
          </cell>
          <cell r="DG371">
            <v>0</v>
          </cell>
          <cell r="DH371">
            <v>0</v>
          </cell>
          <cell r="DI371" t="str">
            <v/>
          </cell>
          <cell r="DJ371">
            <v>0</v>
          </cell>
          <cell r="DK371">
            <v>0</v>
          </cell>
          <cell r="DL371">
            <v>74</v>
          </cell>
          <cell r="DM371">
            <v>0</v>
          </cell>
          <cell r="DN371">
            <v>0</v>
          </cell>
          <cell r="DO371" t="str">
            <v/>
          </cell>
          <cell r="DP371">
            <v>0</v>
          </cell>
          <cell r="DQ371">
            <v>71.75</v>
          </cell>
          <cell r="DR371">
            <v>75</v>
          </cell>
          <cell r="DS371">
            <v>0</v>
          </cell>
          <cell r="DT371">
            <v>0</v>
          </cell>
          <cell r="DU371" t="str">
            <v/>
          </cell>
          <cell r="DV371">
            <v>0</v>
          </cell>
          <cell r="DW371">
            <v>75</v>
          </cell>
          <cell r="DX371">
            <v>80</v>
          </cell>
          <cell r="DY371">
            <v>0</v>
          </cell>
          <cell r="DZ371">
            <v>0</v>
          </cell>
          <cell r="EA371" t="str">
            <v/>
          </cell>
          <cell r="EB371">
            <v>0</v>
          </cell>
          <cell r="EC371">
            <v>75</v>
          </cell>
          <cell r="ED371">
            <v>79</v>
          </cell>
          <cell r="EE371">
            <v>0</v>
          </cell>
          <cell r="EF371">
            <v>0</v>
          </cell>
          <cell r="EG371" t="str">
            <v/>
          </cell>
          <cell r="EH371">
            <v>0</v>
          </cell>
          <cell r="EI371">
            <v>74.75</v>
          </cell>
          <cell r="EJ371">
            <v>80</v>
          </cell>
          <cell r="EK371">
            <v>0</v>
          </cell>
          <cell r="EL371">
            <v>0</v>
          </cell>
          <cell r="EM371" t="str">
            <v/>
          </cell>
          <cell r="EN371">
            <v>0</v>
          </cell>
          <cell r="EO371">
            <v>74.75</v>
          </cell>
          <cell r="EP371">
            <v>80</v>
          </cell>
          <cell r="EQ371">
            <v>0</v>
          </cell>
          <cell r="ER371">
            <v>0</v>
          </cell>
          <cell r="ES371" t="str">
            <v/>
          </cell>
          <cell r="ET371">
            <v>0</v>
          </cell>
          <cell r="EU371">
            <v>74.75</v>
          </cell>
          <cell r="EV371">
            <v>80</v>
          </cell>
          <cell r="EW371">
            <v>0</v>
          </cell>
          <cell r="EX371">
            <v>0</v>
          </cell>
          <cell r="EY371" t="str">
            <v/>
          </cell>
          <cell r="EZ371">
            <v>0</v>
          </cell>
          <cell r="FA371">
            <v>72.25</v>
          </cell>
          <cell r="FB371">
            <v>74</v>
          </cell>
          <cell r="FC371">
            <v>0</v>
          </cell>
          <cell r="FD371">
            <v>0</v>
          </cell>
          <cell r="FE371" t="str">
            <v/>
          </cell>
          <cell r="FF371">
            <v>0</v>
          </cell>
          <cell r="FG371">
            <v>72.25</v>
          </cell>
          <cell r="FH371">
            <v>74</v>
          </cell>
          <cell r="FI371">
            <v>0</v>
          </cell>
          <cell r="FJ371">
            <v>0</v>
          </cell>
          <cell r="FK371" t="str">
            <v/>
          </cell>
          <cell r="FL371">
            <v>0</v>
          </cell>
          <cell r="FM371">
            <v>72.25</v>
          </cell>
          <cell r="FN371">
            <v>74</v>
          </cell>
          <cell r="FO371">
            <v>0</v>
          </cell>
          <cell r="FP371">
            <v>0</v>
          </cell>
          <cell r="FQ371" t="str">
            <v/>
          </cell>
          <cell r="FR371">
            <v>0</v>
          </cell>
          <cell r="FS371">
            <v>72.25</v>
          </cell>
          <cell r="FT371">
            <v>74</v>
          </cell>
          <cell r="FU371">
            <v>0</v>
          </cell>
          <cell r="FV371">
            <v>0</v>
          </cell>
          <cell r="FW371" t="str">
            <v/>
          </cell>
          <cell r="FX371">
            <v>0</v>
          </cell>
          <cell r="FY371">
            <v>72.25</v>
          </cell>
          <cell r="FZ371">
            <v>74</v>
          </cell>
          <cell r="GA371">
            <v>0</v>
          </cell>
          <cell r="GB371">
            <v>0</v>
          </cell>
          <cell r="GC371" t="str">
            <v/>
          </cell>
          <cell r="GD371">
            <v>0</v>
          </cell>
          <cell r="GE371">
            <v>72.25</v>
          </cell>
          <cell r="GF371">
            <v>74</v>
          </cell>
          <cell r="GG371">
            <v>0</v>
          </cell>
          <cell r="GH371">
            <v>0</v>
          </cell>
          <cell r="GI371" t="str">
            <v/>
          </cell>
          <cell r="GJ371">
            <v>0</v>
          </cell>
          <cell r="GK371">
            <v>72.25</v>
          </cell>
          <cell r="GL371">
            <v>74</v>
          </cell>
          <cell r="GM371">
            <v>0</v>
          </cell>
          <cell r="GN371">
            <v>0</v>
          </cell>
          <cell r="GO371" t="str">
            <v/>
          </cell>
          <cell r="GP371">
            <v>0</v>
          </cell>
          <cell r="GQ371">
            <v>72.25</v>
          </cell>
          <cell r="GR371">
            <v>74</v>
          </cell>
          <cell r="GS371">
            <v>0</v>
          </cell>
          <cell r="GT371">
            <v>0</v>
          </cell>
          <cell r="GU371" t="str">
            <v/>
          </cell>
          <cell r="GV371">
            <v>0</v>
          </cell>
          <cell r="GW371">
            <v>80</v>
          </cell>
          <cell r="GX371">
            <v>73</v>
          </cell>
          <cell r="GY371">
            <v>0</v>
          </cell>
          <cell r="GZ371">
            <v>0</v>
          </cell>
          <cell r="HA371" t="str">
            <v/>
          </cell>
          <cell r="HB371">
            <v>0</v>
          </cell>
          <cell r="HC371">
            <v>78.5</v>
          </cell>
          <cell r="HD371">
            <v>72</v>
          </cell>
          <cell r="HG371" t="str">
            <v/>
          </cell>
          <cell r="HH371">
            <v>0</v>
          </cell>
          <cell r="HM371" t="str">
            <v/>
          </cell>
          <cell r="HN371" t="str">
            <v/>
          </cell>
          <cell r="HS371">
            <v>0</v>
          </cell>
          <cell r="HT371" t="str">
            <v>PKN</v>
          </cell>
          <cell r="HU371">
            <v>0</v>
          </cell>
          <cell r="HV371" t="str">
            <v>IND</v>
          </cell>
          <cell r="HW371">
            <v>0</v>
          </cell>
          <cell r="HX371" t="str">
            <v>MAT-W</v>
          </cell>
          <cell r="HY371">
            <v>0</v>
          </cell>
          <cell r="HZ371" t="str">
            <v>SEJ-W</v>
          </cell>
          <cell r="IA371">
            <v>0</v>
          </cell>
          <cell r="IB371" t="str">
            <v>IGR-W</v>
          </cell>
          <cell r="IC371">
            <v>0</v>
          </cell>
          <cell r="ID371" t="str">
            <v>SBO</v>
          </cell>
          <cell r="IE371">
            <v>0</v>
          </cell>
          <cell r="IF371" t="str">
            <v>PJO</v>
          </cell>
          <cell r="IG371">
            <v>0</v>
          </cell>
          <cell r="IH371" t="str">
            <v>PRA</v>
          </cell>
          <cell r="II371">
            <v>0</v>
          </cell>
          <cell r="IJ371" t="str">
            <v>JAW</v>
          </cell>
          <cell r="IK371">
            <v>0</v>
          </cell>
          <cell r="IL371" t="str">
            <v>ARB</v>
          </cell>
          <cell r="IM371">
            <v>0</v>
          </cell>
          <cell r="IN371" t="str">
            <v>PKM</v>
          </cell>
          <cell r="IO371">
            <v>0</v>
          </cell>
          <cell r="IP371" t="str">
            <v>GEO-P</v>
          </cell>
          <cell r="IQ371">
            <v>0</v>
          </cell>
          <cell r="IR371" t="str">
            <v>SEJ-P</v>
          </cell>
          <cell r="IS371">
            <v>0</v>
          </cell>
          <cell r="IT371" t="str">
            <v>SOS-P</v>
          </cell>
          <cell r="IU371">
            <v>0</v>
          </cell>
          <cell r="IV371" t="str">
            <v>EKO-P</v>
          </cell>
          <cell r="IW371">
            <v>0</v>
          </cell>
          <cell r="IX371" t="str">
            <v>IGR-L</v>
          </cell>
          <cell r="IY371">
            <v>0</v>
          </cell>
          <cell r="IZ371" t="str">
            <v/>
          </cell>
          <cell r="JA371">
            <v>0</v>
          </cell>
        </row>
        <row r="372">
          <cell r="Q372" t="str">
            <v/>
          </cell>
          <cell r="AB372" t="str">
            <v/>
          </cell>
          <cell r="AC372">
            <v>18</v>
          </cell>
          <cell r="AI372" t="str">
            <v/>
          </cell>
          <cell r="AJ372">
            <v>0</v>
          </cell>
          <cell r="AK372">
            <v>81.25</v>
          </cell>
          <cell r="AL372">
            <v>85</v>
          </cell>
          <cell r="AM372">
            <v>0</v>
          </cell>
          <cell r="AN372">
            <v>0</v>
          </cell>
          <cell r="AO372" t="str">
            <v/>
          </cell>
          <cell r="AP372">
            <v>0</v>
          </cell>
          <cell r="AQ372">
            <v>79.25</v>
          </cell>
          <cell r="AR372">
            <v>87</v>
          </cell>
          <cell r="AS372">
            <v>0</v>
          </cell>
          <cell r="AT372">
            <v>0</v>
          </cell>
          <cell r="AU372" t="str">
            <v/>
          </cell>
          <cell r="AV372">
            <v>0</v>
          </cell>
          <cell r="AW372">
            <v>88.25</v>
          </cell>
          <cell r="AX372">
            <v>83</v>
          </cell>
          <cell r="AY372">
            <v>0</v>
          </cell>
          <cell r="AZ372">
            <v>0</v>
          </cell>
          <cell r="BA372" t="str">
            <v/>
          </cell>
          <cell r="BB372">
            <v>0</v>
          </cell>
          <cell r="BC372">
            <v>77.75</v>
          </cell>
          <cell r="BD372">
            <v>81</v>
          </cell>
          <cell r="BE372">
            <v>0</v>
          </cell>
          <cell r="BF372">
            <v>0</v>
          </cell>
          <cell r="BG372" t="str">
            <v>SEJ</v>
          </cell>
          <cell r="BH372">
            <v>0</v>
          </cell>
          <cell r="BI372">
            <v>81.75</v>
          </cell>
          <cell r="BJ372">
            <v>80</v>
          </cell>
          <cell r="BK372">
            <v>0</v>
          </cell>
          <cell r="BL372">
            <v>0</v>
          </cell>
          <cell r="BM372" t="str">
            <v/>
          </cell>
          <cell r="BN372">
            <v>0</v>
          </cell>
          <cell r="BO372">
            <v>71.25</v>
          </cell>
          <cell r="BP372">
            <v>81</v>
          </cell>
          <cell r="BQ372">
            <v>0</v>
          </cell>
          <cell r="BR372">
            <v>0</v>
          </cell>
          <cell r="BS372" t="str">
            <v/>
          </cell>
          <cell r="BT372">
            <v>0</v>
          </cell>
          <cell r="BU372">
            <v>81.75</v>
          </cell>
          <cell r="BV372">
            <v>86</v>
          </cell>
          <cell r="BW372">
            <v>0</v>
          </cell>
          <cell r="BX372">
            <v>0</v>
          </cell>
          <cell r="BY372" t="str">
            <v/>
          </cell>
          <cell r="BZ372">
            <v>0</v>
          </cell>
          <cell r="CA372">
            <v>76.5</v>
          </cell>
          <cell r="CB372">
            <v>85</v>
          </cell>
          <cell r="CC372">
            <v>0</v>
          </cell>
          <cell r="CD372">
            <v>0</v>
          </cell>
          <cell r="CE372" t="str">
            <v/>
          </cell>
          <cell r="CF372">
            <v>0</v>
          </cell>
          <cell r="CG372">
            <v>81.25</v>
          </cell>
          <cell r="CH372">
            <v>82</v>
          </cell>
          <cell r="CI372">
            <v>0</v>
          </cell>
          <cell r="CJ372">
            <v>0</v>
          </cell>
          <cell r="CK372" t="str">
            <v/>
          </cell>
          <cell r="CL372">
            <v>0</v>
          </cell>
          <cell r="CM372">
            <v>77.5</v>
          </cell>
          <cell r="CN372">
            <v>77</v>
          </cell>
          <cell r="CO372">
            <v>0</v>
          </cell>
          <cell r="CP372">
            <v>0</v>
          </cell>
          <cell r="CQ372" t="str">
            <v/>
          </cell>
          <cell r="CR372">
            <v>0</v>
          </cell>
          <cell r="CS372">
            <v>84.75</v>
          </cell>
          <cell r="CT372">
            <v>80</v>
          </cell>
          <cell r="CU372">
            <v>0</v>
          </cell>
          <cell r="CV372">
            <v>0</v>
          </cell>
          <cell r="CW372" t="str">
            <v/>
          </cell>
          <cell r="CX372">
            <v>0</v>
          </cell>
          <cell r="CY372">
            <v>67.75</v>
          </cell>
          <cell r="CZ372">
            <v>73</v>
          </cell>
          <cell r="DA372">
            <v>0</v>
          </cell>
          <cell r="DB372">
            <v>0</v>
          </cell>
          <cell r="DC372" t="str">
            <v/>
          </cell>
          <cell r="DD372">
            <v>0</v>
          </cell>
          <cell r="DE372">
            <v>83.25</v>
          </cell>
          <cell r="DF372">
            <v>84</v>
          </cell>
          <cell r="DG372">
            <v>0</v>
          </cell>
          <cell r="DH372">
            <v>0</v>
          </cell>
          <cell r="DI372" t="str">
            <v/>
          </cell>
          <cell r="DJ372">
            <v>0</v>
          </cell>
          <cell r="DK372">
            <v>0</v>
          </cell>
          <cell r="DL372">
            <v>81</v>
          </cell>
          <cell r="DM372">
            <v>0</v>
          </cell>
          <cell r="DN372">
            <v>0</v>
          </cell>
          <cell r="DO372" t="str">
            <v/>
          </cell>
          <cell r="DP372">
            <v>0</v>
          </cell>
          <cell r="DQ372">
            <v>89</v>
          </cell>
          <cell r="DR372">
            <v>85</v>
          </cell>
          <cell r="DS372">
            <v>0</v>
          </cell>
          <cell r="DT372">
            <v>0</v>
          </cell>
          <cell r="DU372" t="str">
            <v/>
          </cell>
          <cell r="DV372">
            <v>0</v>
          </cell>
          <cell r="DW372">
            <v>77.75</v>
          </cell>
          <cell r="DX372">
            <v>83</v>
          </cell>
          <cell r="DY372">
            <v>0</v>
          </cell>
          <cell r="DZ372">
            <v>0</v>
          </cell>
          <cell r="EA372" t="str">
            <v/>
          </cell>
          <cell r="EB372">
            <v>0</v>
          </cell>
          <cell r="EC372">
            <v>82.75</v>
          </cell>
          <cell r="ED372">
            <v>86</v>
          </cell>
          <cell r="EE372">
            <v>0</v>
          </cell>
          <cell r="EF372">
            <v>0</v>
          </cell>
          <cell r="EG372" t="str">
            <v/>
          </cell>
          <cell r="EH372">
            <v>0</v>
          </cell>
          <cell r="EI372">
            <v>81.25</v>
          </cell>
          <cell r="EJ372">
            <v>85</v>
          </cell>
          <cell r="EK372">
            <v>0</v>
          </cell>
          <cell r="EL372">
            <v>0</v>
          </cell>
          <cell r="EM372" t="str">
            <v/>
          </cell>
          <cell r="EN372">
            <v>0</v>
          </cell>
          <cell r="EO372">
            <v>81.25</v>
          </cell>
          <cell r="EP372">
            <v>85</v>
          </cell>
          <cell r="EQ372">
            <v>0</v>
          </cell>
          <cell r="ER372">
            <v>0</v>
          </cell>
          <cell r="ES372" t="str">
            <v/>
          </cell>
          <cell r="ET372">
            <v>0</v>
          </cell>
          <cell r="EU372">
            <v>81.25</v>
          </cell>
          <cell r="EV372">
            <v>85</v>
          </cell>
          <cell r="EW372">
            <v>0</v>
          </cell>
          <cell r="EX372">
            <v>0</v>
          </cell>
          <cell r="EY372" t="str">
            <v/>
          </cell>
          <cell r="EZ372">
            <v>0</v>
          </cell>
          <cell r="FA372">
            <v>76</v>
          </cell>
          <cell r="FB372">
            <v>78</v>
          </cell>
          <cell r="FC372">
            <v>0</v>
          </cell>
          <cell r="FD372">
            <v>0</v>
          </cell>
          <cell r="FE372" t="str">
            <v/>
          </cell>
          <cell r="FF372">
            <v>0</v>
          </cell>
          <cell r="FG372">
            <v>76</v>
          </cell>
          <cell r="FH372">
            <v>78</v>
          </cell>
          <cell r="FI372">
            <v>0</v>
          </cell>
          <cell r="FJ372">
            <v>0</v>
          </cell>
          <cell r="FK372" t="str">
            <v/>
          </cell>
          <cell r="FL372">
            <v>0</v>
          </cell>
          <cell r="FM372">
            <v>76</v>
          </cell>
          <cell r="FN372">
            <v>78</v>
          </cell>
          <cell r="FO372">
            <v>0</v>
          </cell>
          <cell r="FP372">
            <v>0</v>
          </cell>
          <cell r="FQ372" t="str">
            <v/>
          </cell>
          <cell r="FR372">
            <v>0</v>
          </cell>
          <cell r="FS372">
            <v>76</v>
          </cell>
          <cell r="FT372">
            <v>78</v>
          </cell>
          <cell r="FU372">
            <v>0</v>
          </cell>
          <cell r="FV372">
            <v>0</v>
          </cell>
          <cell r="FW372" t="str">
            <v/>
          </cell>
          <cell r="FX372">
            <v>0</v>
          </cell>
          <cell r="FY372">
            <v>76</v>
          </cell>
          <cell r="FZ372">
            <v>78</v>
          </cell>
          <cell r="GA372">
            <v>0</v>
          </cell>
          <cell r="GB372">
            <v>0</v>
          </cell>
          <cell r="GC372" t="str">
            <v/>
          </cell>
          <cell r="GD372">
            <v>0</v>
          </cell>
          <cell r="GE372">
            <v>76</v>
          </cell>
          <cell r="GF372">
            <v>78</v>
          </cell>
          <cell r="GG372">
            <v>0</v>
          </cell>
          <cell r="GH372">
            <v>0</v>
          </cell>
          <cell r="GI372" t="str">
            <v/>
          </cell>
          <cell r="GJ372">
            <v>0</v>
          </cell>
          <cell r="GK372">
            <v>76</v>
          </cell>
          <cell r="GL372">
            <v>78</v>
          </cell>
          <cell r="GM372">
            <v>0</v>
          </cell>
          <cell r="GN372">
            <v>0</v>
          </cell>
          <cell r="GO372" t="str">
            <v/>
          </cell>
          <cell r="GP372">
            <v>0</v>
          </cell>
          <cell r="GQ372">
            <v>76</v>
          </cell>
          <cell r="GR372">
            <v>78</v>
          </cell>
          <cell r="GS372">
            <v>0</v>
          </cell>
          <cell r="GT372">
            <v>0</v>
          </cell>
          <cell r="GU372" t="str">
            <v/>
          </cell>
          <cell r="GV372">
            <v>0</v>
          </cell>
          <cell r="GW372">
            <v>84.25</v>
          </cell>
          <cell r="GX372">
            <v>73</v>
          </cell>
          <cell r="GY372">
            <v>0</v>
          </cell>
          <cell r="GZ372">
            <v>0</v>
          </cell>
          <cell r="HA372" t="str">
            <v/>
          </cell>
          <cell r="HB372">
            <v>0</v>
          </cell>
          <cell r="HC372">
            <v>84.5</v>
          </cell>
          <cell r="HD372">
            <v>72</v>
          </cell>
          <cell r="HG372" t="str">
            <v/>
          </cell>
          <cell r="HH372">
            <v>0</v>
          </cell>
          <cell r="HM372" t="str">
            <v/>
          </cell>
          <cell r="HN372" t="str">
            <v/>
          </cell>
          <cell r="HS372">
            <v>0</v>
          </cell>
          <cell r="HT372" t="str">
            <v>PKN</v>
          </cell>
          <cell r="HU372">
            <v>0</v>
          </cell>
          <cell r="HV372" t="str">
            <v>IND</v>
          </cell>
          <cell r="HW372">
            <v>0</v>
          </cell>
          <cell r="HX372" t="str">
            <v>MAT-W</v>
          </cell>
          <cell r="HY372">
            <v>0</v>
          </cell>
          <cell r="HZ372" t="str">
            <v>SEJ-W</v>
          </cell>
          <cell r="IA372">
            <v>0</v>
          </cell>
          <cell r="IB372" t="str">
            <v>IGR-W</v>
          </cell>
          <cell r="IC372">
            <v>0</v>
          </cell>
          <cell r="ID372" t="str">
            <v>SBO</v>
          </cell>
          <cell r="IE372">
            <v>0</v>
          </cell>
          <cell r="IF372" t="str">
            <v>PJO</v>
          </cell>
          <cell r="IG372">
            <v>0</v>
          </cell>
          <cell r="IH372" t="str">
            <v>PRA</v>
          </cell>
          <cell r="II372">
            <v>0</v>
          </cell>
          <cell r="IJ372" t="str">
            <v>JAW</v>
          </cell>
          <cell r="IK372">
            <v>0</v>
          </cell>
          <cell r="IL372" t="str">
            <v>ARB</v>
          </cell>
          <cell r="IM372">
            <v>0</v>
          </cell>
          <cell r="IN372" t="str">
            <v>PKM</v>
          </cell>
          <cell r="IO372">
            <v>0</v>
          </cell>
          <cell r="IP372" t="str">
            <v>GEO-P</v>
          </cell>
          <cell r="IQ372">
            <v>0</v>
          </cell>
          <cell r="IR372" t="str">
            <v>SEJ-P</v>
          </cell>
          <cell r="IS372">
            <v>0</v>
          </cell>
          <cell r="IT372" t="str">
            <v>SOS-P</v>
          </cell>
          <cell r="IU372">
            <v>0</v>
          </cell>
          <cell r="IV372" t="str">
            <v>EKO-P</v>
          </cell>
          <cell r="IW372">
            <v>0</v>
          </cell>
          <cell r="IX372" t="str">
            <v>IGR-L</v>
          </cell>
          <cell r="IY372">
            <v>0</v>
          </cell>
          <cell r="IZ372" t="str">
            <v/>
          </cell>
          <cell r="JA372">
            <v>0</v>
          </cell>
        </row>
        <row r="373">
          <cell r="Q373" t="str">
            <v/>
          </cell>
          <cell r="AB373" t="str">
            <v/>
          </cell>
          <cell r="AC373">
            <v>19</v>
          </cell>
          <cell r="AI373" t="str">
            <v/>
          </cell>
          <cell r="AJ373">
            <v>0</v>
          </cell>
          <cell r="AK373">
            <v>77.75</v>
          </cell>
          <cell r="AL373">
            <v>83</v>
          </cell>
          <cell r="AM373">
            <v>0</v>
          </cell>
          <cell r="AN373">
            <v>0</v>
          </cell>
          <cell r="AO373" t="str">
            <v/>
          </cell>
          <cell r="AP373">
            <v>0</v>
          </cell>
          <cell r="AQ373">
            <v>77.75</v>
          </cell>
          <cell r="AR373">
            <v>81</v>
          </cell>
          <cell r="AS373">
            <v>0</v>
          </cell>
          <cell r="AT373">
            <v>0</v>
          </cell>
          <cell r="AU373" t="str">
            <v/>
          </cell>
          <cell r="AV373">
            <v>0</v>
          </cell>
          <cell r="AW373">
            <v>73.5</v>
          </cell>
          <cell r="AX373">
            <v>81</v>
          </cell>
          <cell r="AY373">
            <v>0</v>
          </cell>
          <cell r="AZ373">
            <v>0</v>
          </cell>
          <cell r="BA373" t="str">
            <v/>
          </cell>
          <cell r="BB373">
            <v>0</v>
          </cell>
          <cell r="BC373">
            <v>75.5</v>
          </cell>
          <cell r="BD373">
            <v>74</v>
          </cell>
          <cell r="BE373">
            <v>0</v>
          </cell>
          <cell r="BF373">
            <v>0</v>
          </cell>
          <cell r="BG373" t="str">
            <v>SEJ</v>
          </cell>
          <cell r="BH373">
            <v>0</v>
          </cell>
          <cell r="BI373">
            <v>76.5</v>
          </cell>
          <cell r="BJ373">
            <v>74</v>
          </cell>
          <cell r="BK373">
            <v>0</v>
          </cell>
          <cell r="BL373">
            <v>0</v>
          </cell>
          <cell r="BM373" t="str">
            <v/>
          </cell>
          <cell r="BN373">
            <v>0</v>
          </cell>
          <cell r="BO373">
            <v>74.25</v>
          </cell>
          <cell r="BP373">
            <v>74</v>
          </cell>
          <cell r="BQ373">
            <v>0</v>
          </cell>
          <cell r="BR373">
            <v>0</v>
          </cell>
          <cell r="BS373" t="str">
            <v/>
          </cell>
          <cell r="BT373">
            <v>0</v>
          </cell>
          <cell r="BU373">
            <v>78</v>
          </cell>
          <cell r="BV373">
            <v>83</v>
          </cell>
          <cell r="BW373">
            <v>0</v>
          </cell>
          <cell r="BX373">
            <v>0</v>
          </cell>
          <cell r="BY373" t="str">
            <v/>
          </cell>
          <cell r="BZ373">
            <v>0</v>
          </cell>
          <cell r="CA373">
            <v>71.5</v>
          </cell>
          <cell r="CB373">
            <v>72</v>
          </cell>
          <cell r="CC373">
            <v>0</v>
          </cell>
          <cell r="CD373">
            <v>0</v>
          </cell>
          <cell r="CE373" t="str">
            <v/>
          </cell>
          <cell r="CF373">
            <v>0</v>
          </cell>
          <cell r="CG373">
            <v>78</v>
          </cell>
          <cell r="CH373">
            <v>75</v>
          </cell>
          <cell r="CI373">
            <v>0</v>
          </cell>
          <cell r="CJ373">
            <v>0</v>
          </cell>
          <cell r="CK373" t="str">
            <v/>
          </cell>
          <cell r="CL373">
            <v>0</v>
          </cell>
          <cell r="CM373">
            <v>72.5</v>
          </cell>
          <cell r="CN373">
            <v>72</v>
          </cell>
          <cell r="CO373">
            <v>0</v>
          </cell>
          <cell r="CP373">
            <v>0</v>
          </cell>
          <cell r="CQ373" t="str">
            <v/>
          </cell>
          <cell r="CR373">
            <v>0</v>
          </cell>
          <cell r="CS373">
            <v>66.75</v>
          </cell>
          <cell r="CT373">
            <v>73</v>
          </cell>
          <cell r="CU373">
            <v>0</v>
          </cell>
          <cell r="CV373">
            <v>0</v>
          </cell>
          <cell r="CW373" t="str">
            <v/>
          </cell>
          <cell r="CX373">
            <v>0</v>
          </cell>
          <cell r="CY373">
            <v>69.5</v>
          </cell>
          <cell r="CZ373">
            <v>72</v>
          </cell>
          <cell r="DA373">
            <v>0</v>
          </cell>
          <cell r="DB373">
            <v>0</v>
          </cell>
          <cell r="DC373" t="str">
            <v/>
          </cell>
          <cell r="DD373">
            <v>0</v>
          </cell>
          <cell r="DE373">
            <v>67.75</v>
          </cell>
          <cell r="DF373">
            <v>74</v>
          </cell>
          <cell r="DG373">
            <v>0</v>
          </cell>
          <cell r="DH373">
            <v>0</v>
          </cell>
          <cell r="DI373" t="str">
            <v/>
          </cell>
          <cell r="DJ373">
            <v>0</v>
          </cell>
          <cell r="DK373">
            <v>0</v>
          </cell>
          <cell r="DL373">
            <v>78</v>
          </cell>
          <cell r="DM373">
            <v>0</v>
          </cell>
          <cell r="DN373">
            <v>0</v>
          </cell>
          <cell r="DO373" t="str">
            <v/>
          </cell>
          <cell r="DP373">
            <v>0</v>
          </cell>
          <cell r="DQ373">
            <v>71.5</v>
          </cell>
          <cell r="DR373">
            <v>76</v>
          </cell>
          <cell r="DS373">
            <v>0</v>
          </cell>
          <cell r="DT373">
            <v>0</v>
          </cell>
          <cell r="DU373" t="str">
            <v/>
          </cell>
          <cell r="DV373">
            <v>0</v>
          </cell>
          <cell r="DW373">
            <v>73</v>
          </cell>
          <cell r="DX373">
            <v>80</v>
          </cell>
          <cell r="DY373">
            <v>0</v>
          </cell>
          <cell r="DZ373">
            <v>0</v>
          </cell>
          <cell r="EA373" t="str">
            <v/>
          </cell>
          <cell r="EB373">
            <v>0</v>
          </cell>
          <cell r="EC373">
            <v>74.75</v>
          </cell>
          <cell r="ED373">
            <v>78</v>
          </cell>
          <cell r="EE373">
            <v>0</v>
          </cell>
          <cell r="EF373">
            <v>0</v>
          </cell>
          <cell r="EG373" t="str">
            <v/>
          </cell>
          <cell r="EH373">
            <v>0</v>
          </cell>
          <cell r="EI373">
            <v>75.75</v>
          </cell>
          <cell r="EJ373">
            <v>81</v>
          </cell>
          <cell r="EK373">
            <v>0</v>
          </cell>
          <cell r="EL373">
            <v>0</v>
          </cell>
          <cell r="EM373" t="str">
            <v/>
          </cell>
          <cell r="EN373">
            <v>0</v>
          </cell>
          <cell r="EO373">
            <v>75.75</v>
          </cell>
          <cell r="EP373">
            <v>81</v>
          </cell>
          <cell r="EQ373">
            <v>0</v>
          </cell>
          <cell r="ER373">
            <v>0</v>
          </cell>
          <cell r="ES373" t="str">
            <v/>
          </cell>
          <cell r="ET373">
            <v>0</v>
          </cell>
          <cell r="EU373">
            <v>75.75</v>
          </cell>
          <cell r="EV373">
            <v>81</v>
          </cell>
          <cell r="EW373">
            <v>0</v>
          </cell>
          <cell r="EX373">
            <v>0</v>
          </cell>
          <cell r="EY373" t="str">
            <v/>
          </cell>
          <cell r="EZ373">
            <v>0</v>
          </cell>
          <cell r="FA373">
            <v>67.5</v>
          </cell>
          <cell r="FB373">
            <v>72</v>
          </cell>
          <cell r="FC373">
            <v>0</v>
          </cell>
          <cell r="FD373">
            <v>0</v>
          </cell>
          <cell r="FE373" t="str">
            <v/>
          </cell>
          <cell r="FF373">
            <v>0</v>
          </cell>
          <cell r="FG373">
            <v>67.5</v>
          </cell>
          <cell r="FH373">
            <v>72</v>
          </cell>
          <cell r="FI373">
            <v>0</v>
          </cell>
          <cell r="FJ373">
            <v>0</v>
          </cell>
          <cell r="FK373" t="str">
            <v/>
          </cell>
          <cell r="FL373">
            <v>0</v>
          </cell>
          <cell r="FM373">
            <v>67.5</v>
          </cell>
          <cell r="FN373">
            <v>72</v>
          </cell>
          <cell r="FO373">
            <v>0</v>
          </cell>
          <cell r="FP373">
            <v>0</v>
          </cell>
          <cell r="FQ373" t="str">
            <v/>
          </cell>
          <cell r="FR373">
            <v>0</v>
          </cell>
          <cell r="FS373">
            <v>67.5</v>
          </cell>
          <cell r="FT373">
            <v>72</v>
          </cell>
          <cell r="FU373">
            <v>0</v>
          </cell>
          <cell r="FV373">
            <v>0</v>
          </cell>
          <cell r="FW373" t="str">
            <v/>
          </cell>
          <cell r="FX373">
            <v>0</v>
          </cell>
          <cell r="FY373">
            <v>67.5</v>
          </cell>
          <cell r="FZ373">
            <v>72</v>
          </cell>
          <cell r="GA373">
            <v>0</v>
          </cell>
          <cell r="GB373">
            <v>0</v>
          </cell>
          <cell r="GC373" t="str">
            <v/>
          </cell>
          <cell r="GD373">
            <v>0</v>
          </cell>
          <cell r="GE373">
            <v>67.5</v>
          </cell>
          <cell r="GF373">
            <v>72</v>
          </cell>
          <cell r="GG373">
            <v>0</v>
          </cell>
          <cell r="GH373">
            <v>0</v>
          </cell>
          <cell r="GI373" t="str">
            <v/>
          </cell>
          <cell r="GJ373">
            <v>0</v>
          </cell>
          <cell r="GK373">
            <v>67.5</v>
          </cell>
          <cell r="GL373">
            <v>72</v>
          </cell>
          <cell r="GM373">
            <v>0</v>
          </cell>
          <cell r="GN373">
            <v>0</v>
          </cell>
          <cell r="GO373" t="str">
            <v/>
          </cell>
          <cell r="GP373">
            <v>0</v>
          </cell>
          <cell r="GQ373">
            <v>67.5</v>
          </cell>
          <cell r="GR373">
            <v>72</v>
          </cell>
          <cell r="GS373">
            <v>0</v>
          </cell>
          <cell r="GT373">
            <v>0</v>
          </cell>
          <cell r="GU373" t="str">
            <v/>
          </cell>
          <cell r="GV373">
            <v>0</v>
          </cell>
          <cell r="GW373">
            <v>69.75</v>
          </cell>
          <cell r="GX373">
            <v>72</v>
          </cell>
          <cell r="GY373">
            <v>0</v>
          </cell>
          <cell r="GZ373">
            <v>0</v>
          </cell>
          <cell r="HA373" t="str">
            <v/>
          </cell>
          <cell r="HB373">
            <v>0</v>
          </cell>
          <cell r="HC373">
            <v>76.25</v>
          </cell>
          <cell r="HD373">
            <v>72</v>
          </cell>
          <cell r="HG373" t="str">
            <v/>
          </cell>
          <cell r="HH373">
            <v>0</v>
          </cell>
          <cell r="HM373" t="str">
            <v/>
          </cell>
          <cell r="HN373" t="str">
            <v/>
          </cell>
          <cell r="HS373">
            <v>0</v>
          </cell>
          <cell r="HT373" t="str">
            <v>PKN</v>
          </cell>
          <cell r="HU373">
            <v>0</v>
          </cell>
          <cell r="HV373" t="str">
            <v>IND</v>
          </cell>
          <cell r="HW373">
            <v>0</v>
          </cell>
          <cell r="HX373" t="str">
            <v>MAT-W</v>
          </cell>
          <cell r="HY373">
            <v>0</v>
          </cell>
          <cell r="HZ373" t="str">
            <v>SEJ-W</v>
          </cell>
          <cell r="IA373">
            <v>0</v>
          </cell>
          <cell r="IB373" t="str">
            <v>IGR-W</v>
          </cell>
          <cell r="IC373">
            <v>0</v>
          </cell>
          <cell r="ID373" t="str">
            <v>SBO</v>
          </cell>
          <cell r="IE373">
            <v>0</v>
          </cell>
          <cell r="IF373" t="str">
            <v>PJO</v>
          </cell>
          <cell r="IG373">
            <v>0</v>
          </cell>
          <cell r="IH373" t="str">
            <v>PRA</v>
          </cell>
          <cell r="II373">
            <v>0</v>
          </cell>
          <cell r="IJ373" t="str">
            <v>JAW</v>
          </cell>
          <cell r="IK373">
            <v>0</v>
          </cell>
          <cell r="IL373" t="str">
            <v>ARB</v>
          </cell>
          <cell r="IM373">
            <v>0</v>
          </cell>
          <cell r="IN373" t="str">
            <v>PKM</v>
          </cell>
          <cell r="IO373">
            <v>0</v>
          </cell>
          <cell r="IP373" t="str">
            <v>GEO-P</v>
          </cell>
          <cell r="IQ373">
            <v>0</v>
          </cell>
          <cell r="IR373" t="str">
            <v>SEJ-P</v>
          </cell>
          <cell r="IS373">
            <v>0</v>
          </cell>
          <cell r="IT373" t="str">
            <v>SOS-P</v>
          </cell>
          <cell r="IU373">
            <v>0</v>
          </cell>
          <cell r="IV373" t="str">
            <v>EKO-P</v>
          </cell>
          <cell r="IW373">
            <v>0</v>
          </cell>
          <cell r="IX373" t="str">
            <v>IGR-L</v>
          </cell>
          <cell r="IY373">
            <v>0</v>
          </cell>
          <cell r="IZ373" t="str">
            <v/>
          </cell>
          <cell r="JA373">
            <v>0</v>
          </cell>
        </row>
        <row r="374">
          <cell r="Q374" t="str">
            <v/>
          </cell>
          <cell r="AB374" t="str">
            <v/>
          </cell>
          <cell r="AC374">
            <v>20</v>
          </cell>
          <cell r="AI374" t="str">
            <v/>
          </cell>
          <cell r="AJ374">
            <v>0</v>
          </cell>
          <cell r="AK374">
            <v>74.75</v>
          </cell>
          <cell r="AL374">
            <v>82</v>
          </cell>
          <cell r="AM374">
            <v>0</v>
          </cell>
          <cell r="AN374">
            <v>0</v>
          </cell>
          <cell r="AO374" t="str">
            <v/>
          </cell>
          <cell r="AP374">
            <v>0</v>
          </cell>
          <cell r="AQ374">
            <v>80.5</v>
          </cell>
          <cell r="AR374">
            <v>85</v>
          </cell>
          <cell r="AS374">
            <v>0</v>
          </cell>
          <cell r="AT374">
            <v>0</v>
          </cell>
          <cell r="AU374" t="str">
            <v/>
          </cell>
          <cell r="AV374">
            <v>0</v>
          </cell>
          <cell r="AW374">
            <v>74.25</v>
          </cell>
          <cell r="AX374">
            <v>81</v>
          </cell>
          <cell r="AY374">
            <v>0</v>
          </cell>
          <cell r="AZ374">
            <v>0</v>
          </cell>
          <cell r="BA374" t="str">
            <v/>
          </cell>
          <cell r="BB374">
            <v>0</v>
          </cell>
          <cell r="BC374">
            <v>77.75</v>
          </cell>
          <cell r="BD374">
            <v>75</v>
          </cell>
          <cell r="BE374">
            <v>0</v>
          </cell>
          <cell r="BF374">
            <v>0</v>
          </cell>
          <cell r="BG374" t="str">
            <v>SEJ</v>
          </cell>
          <cell r="BH374">
            <v>0</v>
          </cell>
          <cell r="BI374">
            <v>75.75</v>
          </cell>
          <cell r="BJ374">
            <v>76</v>
          </cell>
          <cell r="BK374">
            <v>0</v>
          </cell>
          <cell r="BL374">
            <v>0</v>
          </cell>
          <cell r="BM374" t="str">
            <v/>
          </cell>
          <cell r="BN374">
            <v>0</v>
          </cell>
          <cell r="BO374">
            <v>69.25</v>
          </cell>
          <cell r="BP374">
            <v>79</v>
          </cell>
          <cell r="BQ374">
            <v>0</v>
          </cell>
          <cell r="BR374">
            <v>0</v>
          </cell>
          <cell r="BS374" t="str">
            <v/>
          </cell>
          <cell r="BT374">
            <v>0</v>
          </cell>
          <cell r="BU374">
            <v>78</v>
          </cell>
          <cell r="BV374">
            <v>85</v>
          </cell>
          <cell r="BW374">
            <v>0</v>
          </cell>
          <cell r="BX374">
            <v>0</v>
          </cell>
          <cell r="BY374" t="str">
            <v/>
          </cell>
          <cell r="BZ374">
            <v>0</v>
          </cell>
          <cell r="CA374">
            <v>75</v>
          </cell>
          <cell r="CB374">
            <v>82</v>
          </cell>
          <cell r="CC374">
            <v>0</v>
          </cell>
          <cell r="CD374">
            <v>0</v>
          </cell>
          <cell r="CE374" t="str">
            <v/>
          </cell>
          <cell r="CF374">
            <v>0</v>
          </cell>
          <cell r="CG374">
            <v>76.5</v>
          </cell>
          <cell r="CH374">
            <v>78</v>
          </cell>
          <cell r="CI374">
            <v>0</v>
          </cell>
          <cell r="CJ374">
            <v>0</v>
          </cell>
          <cell r="CK374" t="str">
            <v/>
          </cell>
          <cell r="CL374">
            <v>0</v>
          </cell>
          <cell r="CM374">
            <v>74.25</v>
          </cell>
          <cell r="CN374">
            <v>74</v>
          </cell>
          <cell r="CO374">
            <v>0</v>
          </cell>
          <cell r="CP374">
            <v>0</v>
          </cell>
          <cell r="CQ374" t="str">
            <v/>
          </cell>
          <cell r="CR374">
            <v>0</v>
          </cell>
          <cell r="CS374">
            <v>72.5</v>
          </cell>
          <cell r="CT374">
            <v>83</v>
          </cell>
          <cell r="CU374">
            <v>0</v>
          </cell>
          <cell r="CV374">
            <v>0</v>
          </cell>
          <cell r="CW374" t="str">
            <v/>
          </cell>
          <cell r="CX374">
            <v>0</v>
          </cell>
          <cell r="CY374">
            <v>70.25</v>
          </cell>
          <cell r="CZ374">
            <v>72</v>
          </cell>
          <cell r="DA374">
            <v>0</v>
          </cell>
          <cell r="DB374">
            <v>0</v>
          </cell>
          <cell r="DC374" t="str">
            <v/>
          </cell>
          <cell r="DD374">
            <v>0</v>
          </cell>
          <cell r="DE374">
            <v>77.5</v>
          </cell>
          <cell r="DF374">
            <v>85</v>
          </cell>
          <cell r="DG374">
            <v>0</v>
          </cell>
          <cell r="DH374">
            <v>0</v>
          </cell>
          <cell r="DI374" t="str">
            <v/>
          </cell>
          <cell r="DJ374">
            <v>0</v>
          </cell>
          <cell r="DK374">
            <v>0</v>
          </cell>
          <cell r="DL374">
            <v>82</v>
          </cell>
          <cell r="DM374">
            <v>0</v>
          </cell>
          <cell r="DN374">
            <v>0</v>
          </cell>
          <cell r="DO374" t="str">
            <v/>
          </cell>
          <cell r="DP374">
            <v>0</v>
          </cell>
          <cell r="DQ374">
            <v>79.25</v>
          </cell>
          <cell r="DR374">
            <v>77</v>
          </cell>
          <cell r="DS374">
            <v>0</v>
          </cell>
          <cell r="DT374">
            <v>0</v>
          </cell>
          <cell r="DU374" t="str">
            <v/>
          </cell>
          <cell r="DV374">
            <v>0</v>
          </cell>
          <cell r="DW374">
            <v>76.25</v>
          </cell>
          <cell r="DX374">
            <v>83</v>
          </cell>
          <cell r="DY374">
            <v>0</v>
          </cell>
          <cell r="DZ374">
            <v>0</v>
          </cell>
          <cell r="EA374" t="str">
            <v/>
          </cell>
          <cell r="EB374">
            <v>0</v>
          </cell>
          <cell r="EC374">
            <v>75</v>
          </cell>
          <cell r="ED374">
            <v>80</v>
          </cell>
          <cell r="EE374">
            <v>0</v>
          </cell>
          <cell r="EF374">
            <v>0</v>
          </cell>
          <cell r="EG374" t="str">
            <v/>
          </cell>
          <cell r="EH374">
            <v>0</v>
          </cell>
          <cell r="EI374">
            <v>74.5</v>
          </cell>
          <cell r="EJ374">
            <v>86</v>
          </cell>
          <cell r="EK374">
            <v>0</v>
          </cell>
          <cell r="EL374">
            <v>0</v>
          </cell>
          <cell r="EM374" t="str">
            <v/>
          </cell>
          <cell r="EN374">
            <v>0</v>
          </cell>
          <cell r="EO374">
            <v>74.5</v>
          </cell>
          <cell r="EP374">
            <v>86</v>
          </cell>
          <cell r="EQ374">
            <v>0</v>
          </cell>
          <cell r="ER374">
            <v>0</v>
          </cell>
          <cell r="ES374" t="str">
            <v/>
          </cell>
          <cell r="ET374">
            <v>0</v>
          </cell>
          <cell r="EU374">
            <v>74.5</v>
          </cell>
          <cell r="EV374">
            <v>86</v>
          </cell>
          <cell r="EW374">
            <v>0</v>
          </cell>
          <cell r="EX374">
            <v>0</v>
          </cell>
          <cell r="EY374" t="str">
            <v/>
          </cell>
          <cell r="EZ374">
            <v>0</v>
          </cell>
          <cell r="FA374">
            <v>77.75</v>
          </cell>
          <cell r="FB374">
            <v>79</v>
          </cell>
          <cell r="FC374">
            <v>0</v>
          </cell>
          <cell r="FD374">
            <v>0</v>
          </cell>
          <cell r="FE374" t="str">
            <v/>
          </cell>
          <cell r="FF374">
            <v>0</v>
          </cell>
          <cell r="FG374">
            <v>77.75</v>
          </cell>
          <cell r="FH374">
            <v>79</v>
          </cell>
          <cell r="FI374">
            <v>0</v>
          </cell>
          <cell r="FJ374">
            <v>0</v>
          </cell>
          <cell r="FK374" t="str">
            <v/>
          </cell>
          <cell r="FL374">
            <v>0</v>
          </cell>
          <cell r="FM374">
            <v>77.75</v>
          </cell>
          <cell r="FN374">
            <v>79</v>
          </cell>
          <cell r="FO374">
            <v>0</v>
          </cell>
          <cell r="FP374">
            <v>0</v>
          </cell>
          <cell r="FQ374" t="str">
            <v/>
          </cell>
          <cell r="FR374">
            <v>0</v>
          </cell>
          <cell r="FS374">
            <v>77.75</v>
          </cell>
          <cell r="FT374">
            <v>79</v>
          </cell>
          <cell r="FU374">
            <v>0</v>
          </cell>
          <cell r="FV374">
            <v>0</v>
          </cell>
          <cell r="FW374" t="str">
            <v/>
          </cell>
          <cell r="FX374">
            <v>0</v>
          </cell>
          <cell r="FY374">
            <v>77.75</v>
          </cell>
          <cell r="FZ374">
            <v>79</v>
          </cell>
          <cell r="GA374">
            <v>0</v>
          </cell>
          <cell r="GB374">
            <v>0</v>
          </cell>
          <cell r="GC374" t="str">
            <v/>
          </cell>
          <cell r="GD374">
            <v>0</v>
          </cell>
          <cell r="GE374">
            <v>77.75</v>
          </cell>
          <cell r="GF374">
            <v>79</v>
          </cell>
          <cell r="GG374">
            <v>0</v>
          </cell>
          <cell r="GH374">
            <v>0</v>
          </cell>
          <cell r="GI374" t="str">
            <v/>
          </cell>
          <cell r="GJ374">
            <v>0</v>
          </cell>
          <cell r="GK374">
            <v>77.75</v>
          </cell>
          <cell r="GL374">
            <v>79</v>
          </cell>
          <cell r="GM374">
            <v>0</v>
          </cell>
          <cell r="GN374">
            <v>0</v>
          </cell>
          <cell r="GO374" t="str">
            <v/>
          </cell>
          <cell r="GP374">
            <v>0</v>
          </cell>
          <cell r="GQ374">
            <v>77.75</v>
          </cell>
          <cell r="GR374">
            <v>79</v>
          </cell>
          <cell r="GS374">
            <v>0</v>
          </cell>
          <cell r="GT374">
            <v>0</v>
          </cell>
          <cell r="GU374" t="str">
            <v/>
          </cell>
          <cell r="GV374">
            <v>0</v>
          </cell>
          <cell r="GW374">
            <v>76.75</v>
          </cell>
          <cell r="GX374">
            <v>79</v>
          </cell>
          <cell r="GY374">
            <v>0</v>
          </cell>
          <cell r="GZ374">
            <v>0</v>
          </cell>
          <cell r="HA374" t="str">
            <v/>
          </cell>
          <cell r="HB374">
            <v>0</v>
          </cell>
          <cell r="HC374">
            <v>81.5</v>
          </cell>
          <cell r="HD374">
            <v>73</v>
          </cell>
          <cell r="HG374" t="str">
            <v/>
          </cell>
          <cell r="HH374">
            <v>0</v>
          </cell>
          <cell r="HM374" t="str">
            <v/>
          </cell>
          <cell r="HN374" t="str">
            <v/>
          </cell>
          <cell r="HS374">
            <v>0</v>
          </cell>
          <cell r="HT374" t="str">
            <v>PKN</v>
          </cell>
          <cell r="HU374">
            <v>0</v>
          </cell>
          <cell r="HV374" t="str">
            <v>IND</v>
          </cell>
          <cell r="HW374">
            <v>0</v>
          </cell>
          <cell r="HX374" t="str">
            <v>MAT-W</v>
          </cell>
          <cell r="HY374">
            <v>0</v>
          </cell>
          <cell r="HZ374" t="str">
            <v>SEJ-W</v>
          </cell>
          <cell r="IA374">
            <v>0</v>
          </cell>
          <cell r="IB374" t="str">
            <v>IGR-W</v>
          </cell>
          <cell r="IC374">
            <v>0</v>
          </cell>
          <cell r="ID374" t="str">
            <v>SBO</v>
          </cell>
          <cell r="IE374">
            <v>0</v>
          </cell>
          <cell r="IF374" t="str">
            <v>PJO</v>
          </cell>
          <cell r="IG374">
            <v>0</v>
          </cell>
          <cell r="IH374" t="str">
            <v>PRA</v>
          </cell>
          <cell r="II374">
            <v>0</v>
          </cell>
          <cell r="IJ374" t="str">
            <v>JAW</v>
          </cell>
          <cell r="IK374">
            <v>0</v>
          </cell>
          <cell r="IL374" t="str">
            <v>ARB</v>
          </cell>
          <cell r="IM374">
            <v>0</v>
          </cell>
          <cell r="IN374" t="str">
            <v>PKM</v>
          </cell>
          <cell r="IO374">
            <v>0</v>
          </cell>
          <cell r="IP374" t="str">
            <v>GEO-P</v>
          </cell>
          <cell r="IQ374">
            <v>0</v>
          </cell>
          <cell r="IR374" t="str">
            <v>SEJ-P</v>
          </cell>
          <cell r="IS374">
            <v>0</v>
          </cell>
          <cell r="IT374" t="str">
            <v>SOS-P</v>
          </cell>
          <cell r="IU374">
            <v>0</v>
          </cell>
          <cell r="IV374" t="str">
            <v>EKO-P</v>
          </cell>
          <cell r="IW374">
            <v>0</v>
          </cell>
          <cell r="IX374" t="str">
            <v>IGR-L</v>
          </cell>
          <cell r="IY374">
            <v>0</v>
          </cell>
          <cell r="IZ374" t="str">
            <v/>
          </cell>
          <cell r="JA374">
            <v>0</v>
          </cell>
        </row>
        <row r="375">
          <cell r="Q375" t="str">
            <v/>
          </cell>
          <cell r="AB375" t="str">
            <v/>
          </cell>
          <cell r="AC375">
            <v>21</v>
          </cell>
          <cell r="AI375" t="str">
            <v/>
          </cell>
          <cell r="AJ375">
            <v>0</v>
          </cell>
          <cell r="AK375">
            <v>73.25</v>
          </cell>
          <cell r="AL375">
            <v>72</v>
          </cell>
          <cell r="AM375">
            <v>0</v>
          </cell>
          <cell r="AN375">
            <v>0</v>
          </cell>
          <cell r="AO375" t="str">
            <v/>
          </cell>
          <cell r="AP375">
            <v>0</v>
          </cell>
          <cell r="AQ375">
            <v>75.25</v>
          </cell>
          <cell r="AR375">
            <v>74</v>
          </cell>
          <cell r="AS375">
            <v>0</v>
          </cell>
          <cell r="AT375">
            <v>0</v>
          </cell>
          <cell r="AU375" t="str">
            <v/>
          </cell>
          <cell r="AV375">
            <v>0</v>
          </cell>
          <cell r="AW375">
            <v>71.25</v>
          </cell>
          <cell r="AX375">
            <v>75</v>
          </cell>
          <cell r="AY375">
            <v>0</v>
          </cell>
          <cell r="AZ375">
            <v>0</v>
          </cell>
          <cell r="BA375" t="str">
            <v/>
          </cell>
          <cell r="BB375">
            <v>0</v>
          </cell>
          <cell r="BC375">
            <v>78.25</v>
          </cell>
          <cell r="BD375">
            <v>74</v>
          </cell>
          <cell r="BE375">
            <v>0</v>
          </cell>
          <cell r="BF375">
            <v>0</v>
          </cell>
          <cell r="BG375" t="str">
            <v>SEJ</v>
          </cell>
          <cell r="BH375">
            <v>0</v>
          </cell>
          <cell r="BI375">
            <v>73.75</v>
          </cell>
          <cell r="BJ375">
            <v>72</v>
          </cell>
          <cell r="BK375">
            <v>0</v>
          </cell>
          <cell r="BL375">
            <v>0</v>
          </cell>
          <cell r="BM375" t="str">
            <v/>
          </cell>
          <cell r="BN375">
            <v>0</v>
          </cell>
          <cell r="BO375">
            <v>69.25</v>
          </cell>
          <cell r="BP375">
            <v>76</v>
          </cell>
          <cell r="BQ375">
            <v>0</v>
          </cell>
          <cell r="BR375">
            <v>0</v>
          </cell>
          <cell r="BS375" t="str">
            <v/>
          </cell>
          <cell r="BT375">
            <v>0</v>
          </cell>
          <cell r="BU375">
            <v>68.75</v>
          </cell>
          <cell r="BV375">
            <v>83</v>
          </cell>
          <cell r="BW375">
            <v>0</v>
          </cell>
          <cell r="BX375">
            <v>0</v>
          </cell>
          <cell r="BY375" t="str">
            <v/>
          </cell>
          <cell r="BZ375">
            <v>0</v>
          </cell>
          <cell r="CA375">
            <v>69.25</v>
          </cell>
          <cell r="CB375">
            <v>71</v>
          </cell>
          <cell r="CC375">
            <v>0</v>
          </cell>
          <cell r="CD375">
            <v>0</v>
          </cell>
          <cell r="CE375" t="str">
            <v/>
          </cell>
          <cell r="CF375">
            <v>0</v>
          </cell>
          <cell r="CG375">
            <v>69.5</v>
          </cell>
          <cell r="CH375">
            <v>71</v>
          </cell>
          <cell r="CI375">
            <v>0</v>
          </cell>
          <cell r="CJ375">
            <v>0</v>
          </cell>
          <cell r="CK375" t="str">
            <v/>
          </cell>
          <cell r="CL375">
            <v>0</v>
          </cell>
          <cell r="CM375">
            <v>74.25</v>
          </cell>
          <cell r="CN375">
            <v>72</v>
          </cell>
          <cell r="CO375">
            <v>0</v>
          </cell>
          <cell r="CP375">
            <v>0</v>
          </cell>
          <cell r="CQ375" t="str">
            <v/>
          </cell>
          <cell r="CR375">
            <v>0</v>
          </cell>
          <cell r="CS375">
            <v>75</v>
          </cell>
          <cell r="CT375">
            <v>74</v>
          </cell>
          <cell r="CU375">
            <v>0</v>
          </cell>
          <cell r="CV375">
            <v>0</v>
          </cell>
          <cell r="CW375" t="str">
            <v/>
          </cell>
          <cell r="CX375">
            <v>0</v>
          </cell>
          <cell r="CY375">
            <v>69.25</v>
          </cell>
          <cell r="CZ375">
            <v>71</v>
          </cell>
          <cell r="DA375">
            <v>0</v>
          </cell>
          <cell r="DB375">
            <v>0</v>
          </cell>
          <cell r="DC375" t="str">
            <v/>
          </cell>
          <cell r="DD375">
            <v>0</v>
          </cell>
          <cell r="DE375">
            <v>68.5</v>
          </cell>
          <cell r="DF375">
            <v>78</v>
          </cell>
          <cell r="DG375">
            <v>0</v>
          </cell>
          <cell r="DH375">
            <v>0</v>
          </cell>
          <cell r="DI375" t="str">
            <v/>
          </cell>
          <cell r="DJ375">
            <v>0</v>
          </cell>
          <cell r="DK375">
            <v>0</v>
          </cell>
          <cell r="DL375">
            <v>67</v>
          </cell>
          <cell r="DM375">
            <v>0</v>
          </cell>
          <cell r="DN375">
            <v>0</v>
          </cell>
          <cell r="DO375" t="str">
            <v/>
          </cell>
          <cell r="DP375">
            <v>0</v>
          </cell>
          <cell r="DQ375">
            <v>67.75</v>
          </cell>
          <cell r="DR375">
            <v>71</v>
          </cell>
          <cell r="DS375">
            <v>0</v>
          </cell>
          <cell r="DT375">
            <v>0</v>
          </cell>
          <cell r="DU375" t="str">
            <v/>
          </cell>
          <cell r="DV375">
            <v>0</v>
          </cell>
          <cell r="DW375">
            <v>74.5</v>
          </cell>
          <cell r="DX375">
            <v>81</v>
          </cell>
          <cell r="DY375">
            <v>0</v>
          </cell>
          <cell r="DZ375">
            <v>0</v>
          </cell>
          <cell r="EA375" t="str">
            <v/>
          </cell>
          <cell r="EB375">
            <v>0</v>
          </cell>
          <cell r="EC375">
            <v>72</v>
          </cell>
          <cell r="ED375">
            <v>76</v>
          </cell>
          <cell r="EE375">
            <v>0</v>
          </cell>
          <cell r="EF375">
            <v>0</v>
          </cell>
          <cell r="EG375" t="str">
            <v/>
          </cell>
          <cell r="EH375">
            <v>0</v>
          </cell>
          <cell r="EI375">
            <v>68.5</v>
          </cell>
          <cell r="EJ375">
            <v>78</v>
          </cell>
          <cell r="EK375">
            <v>0</v>
          </cell>
          <cell r="EL375">
            <v>0</v>
          </cell>
          <cell r="EM375" t="str">
            <v/>
          </cell>
          <cell r="EN375">
            <v>0</v>
          </cell>
          <cell r="EO375">
            <v>68.5</v>
          </cell>
          <cell r="EP375">
            <v>78</v>
          </cell>
          <cell r="EQ375">
            <v>0</v>
          </cell>
          <cell r="ER375">
            <v>0</v>
          </cell>
          <cell r="ES375" t="str">
            <v/>
          </cell>
          <cell r="ET375">
            <v>0</v>
          </cell>
          <cell r="EU375">
            <v>68.5</v>
          </cell>
          <cell r="EV375">
            <v>78</v>
          </cell>
          <cell r="EW375">
            <v>0</v>
          </cell>
          <cell r="EX375">
            <v>0</v>
          </cell>
          <cell r="EY375" t="str">
            <v/>
          </cell>
          <cell r="EZ375">
            <v>0</v>
          </cell>
          <cell r="FA375">
            <v>70.75</v>
          </cell>
          <cell r="FB375">
            <v>72</v>
          </cell>
          <cell r="FC375">
            <v>0</v>
          </cell>
          <cell r="FD375">
            <v>0</v>
          </cell>
          <cell r="FE375" t="str">
            <v/>
          </cell>
          <cell r="FF375">
            <v>0</v>
          </cell>
          <cell r="FG375">
            <v>70.75</v>
          </cell>
          <cell r="FH375">
            <v>72</v>
          </cell>
          <cell r="FI375">
            <v>0</v>
          </cell>
          <cell r="FJ375">
            <v>0</v>
          </cell>
          <cell r="FK375" t="str">
            <v/>
          </cell>
          <cell r="FL375">
            <v>0</v>
          </cell>
          <cell r="FM375">
            <v>70.75</v>
          </cell>
          <cell r="FN375">
            <v>72</v>
          </cell>
          <cell r="FO375">
            <v>0</v>
          </cell>
          <cell r="FP375">
            <v>0</v>
          </cell>
          <cell r="FQ375" t="str">
            <v/>
          </cell>
          <cell r="FR375">
            <v>0</v>
          </cell>
          <cell r="FS375">
            <v>70.75</v>
          </cell>
          <cell r="FT375">
            <v>72</v>
          </cell>
          <cell r="FU375">
            <v>0</v>
          </cell>
          <cell r="FV375">
            <v>0</v>
          </cell>
          <cell r="FW375" t="str">
            <v/>
          </cell>
          <cell r="FX375">
            <v>0</v>
          </cell>
          <cell r="FY375">
            <v>70.75</v>
          </cell>
          <cell r="FZ375">
            <v>72</v>
          </cell>
          <cell r="GA375">
            <v>0</v>
          </cell>
          <cell r="GB375">
            <v>0</v>
          </cell>
          <cell r="GC375" t="str">
            <v/>
          </cell>
          <cell r="GD375">
            <v>0</v>
          </cell>
          <cell r="GE375">
            <v>70.75</v>
          </cell>
          <cell r="GF375">
            <v>72</v>
          </cell>
          <cell r="GG375">
            <v>0</v>
          </cell>
          <cell r="GH375">
            <v>0</v>
          </cell>
          <cell r="GI375" t="str">
            <v/>
          </cell>
          <cell r="GJ375">
            <v>0</v>
          </cell>
          <cell r="GK375">
            <v>70.75</v>
          </cell>
          <cell r="GL375">
            <v>72</v>
          </cell>
          <cell r="GM375">
            <v>0</v>
          </cell>
          <cell r="GN375">
            <v>0</v>
          </cell>
          <cell r="GO375" t="str">
            <v/>
          </cell>
          <cell r="GP375">
            <v>0</v>
          </cell>
          <cell r="GQ375">
            <v>70.75</v>
          </cell>
          <cell r="GR375">
            <v>72</v>
          </cell>
          <cell r="GS375">
            <v>0</v>
          </cell>
          <cell r="GT375">
            <v>0</v>
          </cell>
          <cell r="GU375" t="str">
            <v/>
          </cell>
          <cell r="GV375">
            <v>0</v>
          </cell>
          <cell r="GW375">
            <v>74.25</v>
          </cell>
          <cell r="GX375">
            <v>74</v>
          </cell>
          <cell r="GY375">
            <v>0</v>
          </cell>
          <cell r="GZ375">
            <v>0</v>
          </cell>
          <cell r="HA375" t="str">
            <v/>
          </cell>
          <cell r="HB375">
            <v>0</v>
          </cell>
          <cell r="HC375">
            <v>81</v>
          </cell>
          <cell r="HD375">
            <v>73</v>
          </cell>
          <cell r="HG375" t="str">
            <v/>
          </cell>
          <cell r="HH375">
            <v>0</v>
          </cell>
          <cell r="HM375" t="str">
            <v/>
          </cell>
          <cell r="HN375" t="str">
            <v/>
          </cell>
          <cell r="HS375">
            <v>0</v>
          </cell>
          <cell r="HT375" t="str">
            <v>PKN</v>
          </cell>
          <cell r="HU375">
            <v>0</v>
          </cell>
          <cell r="HV375" t="str">
            <v>IND</v>
          </cell>
          <cell r="HW375">
            <v>0</v>
          </cell>
          <cell r="HX375" t="str">
            <v>MAT-W</v>
          </cell>
          <cell r="HY375">
            <v>0</v>
          </cell>
          <cell r="HZ375" t="str">
            <v>SEJ-W</v>
          </cell>
          <cell r="IA375">
            <v>0</v>
          </cell>
          <cell r="IB375" t="str">
            <v>IGR-W</v>
          </cell>
          <cell r="IC375">
            <v>0</v>
          </cell>
          <cell r="ID375" t="str">
            <v>SBO</v>
          </cell>
          <cell r="IE375">
            <v>0</v>
          </cell>
          <cell r="IF375" t="str">
            <v>PJO</v>
          </cell>
          <cell r="IG375">
            <v>0</v>
          </cell>
          <cell r="IH375" t="str">
            <v>PRA</v>
          </cell>
          <cell r="II375">
            <v>0</v>
          </cell>
          <cell r="IJ375" t="str">
            <v>JAW</v>
          </cell>
          <cell r="IK375">
            <v>0</v>
          </cell>
          <cell r="IL375" t="str">
            <v>ARB</v>
          </cell>
          <cell r="IM375">
            <v>0</v>
          </cell>
          <cell r="IN375" t="str">
            <v>PKM</v>
          </cell>
          <cell r="IO375">
            <v>0</v>
          </cell>
          <cell r="IP375" t="str">
            <v>GEO-P</v>
          </cell>
          <cell r="IQ375">
            <v>0</v>
          </cell>
          <cell r="IR375" t="str">
            <v>SEJ-P</v>
          </cell>
          <cell r="IS375">
            <v>0</v>
          </cell>
          <cell r="IT375" t="str">
            <v>SOS-P</v>
          </cell>
          <cell r="IU375">
            <v>0</v>
          </cell>
          <cell r="IV375" t="str">
            <v>EKO-P</v>
          </cell>
          <cell r="IW375">
            <v>0</v>
          </cell>
          <cell r="IX375" t="str">
            <v>IGR-L</v>
          </cell>
          <cell r="IY375">
            <v>0</v>
          </cell>
          <cell r="IZ375" t="str">
            <v/>
          </cell>
          <cell r="JA375">
            <v>0</v>
          </cell>
        </row>
        <row r="376">
          <cell r="Q376" t="str">
            <v/>
          </cell>
          <cell r="AB376" t="str">
            <v/>
          </cell>
          <cell r="AC376">
            <v>22</v>
          </cell>
          <cell r="AI376" t="str">
            <v/>
          </cell>
          <cell r="AJ376">
            <v>0</v>
          </cell>
          <cell r="AK376">
            <v>74.25</v>
          </cell>
          <cell r="AL376">
            <v>78</v>
          </cell>
          <cell r="AM376">
            <v>0</v>
          </cell>
          <cell r="AN376">
            <v>0</v>
          </cell>
          <cell r="AO376" t="str">
            <v/>
          </cell>
          <cell r="AP376">
            <v>0</v>
          </cell>
          <cell r="AQ376">
            <v>78</v>
          </cell>
          <cell r="AR376">
            <v>78</v>
          </cell>
          <cell r="AS376">
            <v>0</v>
          </cell>
          <cell r="AT376">
            <v>0</v>
          </cell>
          <cell r="AU376" t="str">
            <v/>
          </cell>
          <cell r="AV376">
            <v>0</v>
          </cell>
          <cell r="AW376">
            <v>82.75</v>
          </cell>
          <cell r="AX376">
            <v>80</v>
          </cell>
          <cell r="AY376">
            <v>0</v>
          </cell>
          <cell r="AZ376">
            <v>0</v>
          </cell>
          <cell r="BA376" t="str">
            <v/>
          </cell>
          <cell r="BB376">
            <v>0</v>
          </cell>
          <cell r="BC376">
            <v>85.75</v>
          </cell>
          <cell r="BD376">
            <v>71</v>
          </cell>
          <cell r="BE376">
            <v>0</v>
          </cell>
          <cell r="BF376">
            <v>0</v>
          </cell>
          <cell r="BG376" t="str">
            <v>SEJ</v>
          </cell>
          <cell r="BH376">
            <v>0</v>
          </cell>
          <cell r="BI376">
            <v>77.25</v>
          </cell>
          <cell r="BJ376">
            <v>76</v>
          </cell>
          <cell r="BK376">
            <v>0</v>
          </cell>
          <cell r="BL376">
            <v>0</v>
          </cell>
          <cell r="BM376" t="str">
            <v/>
          </cell>
          <cell r="BN376">
            <v>0</v>
          </cell>
          <cell r="BO376">
            <v>69.25</v>
          </cell>
          <cell r="BP376">
            <v>80</v>
          </cell>
          <cell r="BQ376">
            <v>0</v>
          </cell>
          <cell r="BR376">
            <v>0</v>
          </cell>
          <cell r="BS376" t="str">
            <v/>
          </cell>
          <cell r="BT376">
            <v>0</v>
          </cell>
          <cell r="BU376">
            <v>79.5</v>
          </cell>
          <cell r="BV376">
            <v>89</v>
          </cell>
          <cell r="BW376">
            <v>0</v>
          </cell>
          <cell r="BX376">
            <v>0</v>
          </cell>
          <cell r="BY376" t="str">
            <v/>
          </cell>
          <cell r="BZ376">
            <v>0</v>
          </cell>
          <cell r="CA376">
            <v>75</v>
          </cell>
          <cell r="CB376">
            <v>81</v>
          </cell>
          <cell r="CC376">
            <v>0</v>
          </cell>
          <cell r="CD376">
            <v>0</v>
          </cell>
          <cell r="CE376" t="str">
            <v/>
          </cell>
          <cell r="CF376">
            <v>0</v>
          </cell>
          <cell r="CG376">
            <v>70</v>
          </cell>
          <cell r="CH376">
            <v>77</v>
          </cell>
          <cell r="CI376">
            <v>0</v>
          </cell>
          <cell r="CJ376">
            <v>0</v>
          </cell>
          <cell r="CK376" t="str">
            <v/>
          </cell>
          <cell r="CL376">
            <v>0</v>
          </cell>
          <cell r="CM376">
            <v>76.25</v>
          </cell>
          <cell r="CN376">
            <v>79</v>
          </cell>
          <cell r="CO376">
            <v>0</v>
          </cell>
          <cell r="CP376">
            <v>0</v>
          </cell>
          <cell r="CQ376" t="str">
            <v/>
          </cell>
          <cell r="CR376">
            <v>0</v>
          </cell>
          <cell r="CS376">
            <v>72</v>
          </cell>
          <cell r="CT376">
            <v>85</v>
          </cell>
          <cell r="CU376">
            <v>0</v>
          </cell>
          <cell r="CV376">
            <v>0</v>
          </cell>
          <cell r="CW376" t="str">
            <v/>
          </cell>
          <cell r="CX376">
            <v>0</v>
          </cell>
          <cell r="CY376">
            <v>69.25</v>
          </cell>
          <cell r="CZ376">
            <v>82</v>
          </cell>
          <cell r="DA376">
            <v>0</v>
          </cell>
          <cell r="DB376">
            <v>0</v>
          </cell>
          <cell r="DC376" t="str">
            <v/>
          </cell>
          <cell r="DD376">
            <v>0</v>
          </cell>
          <cell r="DE376">
            <v>77.25</v>
          </cell>
          <cell r="DF376">
            <v>78</v>
          </cell>
          <cell r="DG376">
            <v>0</v>
          </cell>
          <cell r="DH376">
            <v>0</v>
          </cell>
          <cell r="DI376" t="str">
            <v/>
          </cell>
          <cell r="DJ376">
            <v>0</v>
          </cell>
          <cell r="DK376">
            <v>0</v>
          </cell>
          <cell r="DL376">
            <v>82</v>
          </cell>
          <cell r="DM376">
            <v>0</v>
          </cell>
          <cell r="DN376">
            <v>0</v>
          </cell>
          <cell r="DO376" t="str">
            <v/>
          </cell>
          <cell r="DP376">
            <v>0</v>
          </cell>
          <cell r="DQ376">
            <v>69.5</v>
          </cell>
          <cell r="DR376">
            <v>74</v>
          </cell>
          <cell r="DS376">
            <v>0</v>
          </cell>
          <cell r="DT376">
            <v>0</v>
          </cell>
          <cell r="DU376" t="str">
            <v/>
          </cell>
          <cell r="DV376">
            <v>0</v>
          </cell>
          <cell r="DW376">
            <v>77.75</v>
          </cell>
          <cell r="DX376">
            <v>84</v>
          </cell>
          <cell r="DY376">
            <v>0</v>
          </cell>
          <cell r="DZ376">
            <v>0</v>
          </cell>
          <cell r="EA376" t="str">
            <v/>
          </cell>
          <cell r="EB376">
            <v>0</v>
          </cell>
          <cell r="EC376">
            <v>81.25</v>
          </cell>
          <cell r="ED376">
            <v>76</v>
          </cell>
          <cell r="EE376">
            <v>0</v>
          </cell>
          <cell r="EF376">
            <v>0</v>
          </cell>
          <cell r="EG376" t="str">
            <v/>
          </cell>
          <cell r="EH376">
            <v>0</v>
          </cell>
          <cell r="EI376">
            <v>70</v>
          </cell>
          <cell r="EJ376">
            <v>87</v>
          </cell>
          <cell r="EK376">
            <v>0</v>
          </cell>
          <cell r="EL376">
            <v>0</v>
          </cell>
          <cell r="EM376" t="str">
            <v/>
          </cell>
          <cell r="EN376">
            <v>0</v>
          </cell>
          <cell r="EO376">
            <v>70</v>
          </cell>
          <cell r="EP376">
            <v>87</v>
          </cell>
          <cell r="EQ376">
            <v>0</v>
          </cell>
          <cell r="ER376">
            <v>0</v>
          </cell>
          <cell r="ES376" t="str">
            <v/>
          </cell>
          <cell r="ET376">
            <v>0</v>
          </cell>
          <cell r="EU376">
            <v>70</v>
          </cell>
          <cell r="EV376">
            <v>87</v>
          </cell>
          <cell r="EW376">
            <v>0</v>
          </cell>
          <cell r="EX376">
            <v>0</v>
          </cell>
          <cell r="EY376" t="str">
            <v/>
          </cell>
          <cell r="EZ376">
            <v>0</v>
          </cell>
          <cell r="FA376">
            <v>74.75</v>
          </cell>
          <cell r="FB376">
            <v>81</v>
          </cell>
          <cell r="FC376">
            <v>0</v>
          </cell>
          <cell r="FD376">
            <v>0</v>
          </cell>
          <cell r="FE376" t="str">
            <v/>
          </cell>
          <cell r="FF376">
            <v>0</v>
          </cell>
          <cell r="FG376">
            <v>74.75</v>
          </cell>
          <cell r="FH376">
            <v>81</v>
          </cell>
          <cell r="FI376">
            <v>0</v>
          </cell>
          <cell r="FJ376">
            <v>0</v>
          </cell>
          <cell r="FK376" t="str">
            <v/>
          </cell>
          <cell r="FL376">
            <v>0</v>
          </cell>
          <cell r="FM376">
            <v>74.75</v>
          </cell>
          <cell r="FN376">
            <v>81</v>
          </cell>
          <cell r="FO376">
            <v>0</v>
          </cell>
          <cell r="FP376">
            <v>0</v>
          </cell>
          <cell r="FQ376" t="str">
            <v/>
          </cell>
          <cell r="FR376">
            <v>0</v>
          </cell>
          <cell r="FS376">
            <v>74.75</v>
          </cell>
          <cell r="FT376">
            <v>81</v>
          </cell>
          <cell r="FU376">
            <v>0</v>
          </cell>
          <cell r="FV376">
            <v>0</v>
          </cell>
          <cell r="FW376" t="str">
            <v/>
          </cell>
          <cell r="FX376">
            <v>0</v>
          </cell>
          <cell r="FY376">
            <v>74.75</v>
          </cell>
          <cell r="FZ376">
            <v>81</v>
          </cell>
          <cell r="GA376">
            <v>0</v>
          </cell>
          <cell r="GB376">
            <v>0</v>
          </cell>
          <cell r="GC376" t="str">
            <v/>
          </cell>
          <cell r="GD376">
            <v>0</v>
          </cell>
          <cell r="GE376">
            <v>74.75</v>
          </cell>
          <cell r="GF376">
            <v>81</v>
          </cell>
          <cell r="GG376">
            <v>0</v>
          </cell>
          <cell r="GH376">
            <v>0</v>
          </cell>
          <cell r="GI376" t="str">
            <v/>
          </cell>
          <cell r="GJ376">
            <v>0</v>
          </cell>
          <cell r="GK376">
            <v>74.75</v>
          </cell>
          <cell r="GL376">
            <v>81</v>
          </cell>
          <cell r="GM376">
            <v>0</v>
          </cell>
          <cell r="GN376">
            <v>0</v>
          </cell>
          <cell r="GO376" t="str">
            <v/>
          </cell>
          <cell r="GP376">
            <v>0</v>
          </cell>
          <cell r="GQ376">
            <v>74.75</v>
          </cell>
          <cell r="GR376">
            <v>81</v>
          </cell>
          <cell r="GS376">
            <v>0</v>
          </cell>
          <cell r="GT376">
            <v>0</v>
          </cell>
          <cell r="GU376" t="str">
            <v/>
          </cell>
          <cell r="GV376">
            <v>0</v>
          </cell>
          <cell r="GW376">
            <v>83.25</v>
          </cell>
          <cell r="GX376">
            <v>78</v>
          </cell>
          <cell r="GY376">
            <v>0</v>
          </cell>
          <cell r="GZ376">
            <v>0</v>
          </cell>
          <cell r="HA376" t="str">
            <v/>
          </cell>
          <cell r="HB376">
            <v>0</v>
          </cell>
          <cell r="HC376">
            <v>78</v>
          </cell>
          <cell r="HD376">
            <v>72</v>
          </cell>
          <cell r="HG376" t="str">
            <v/>
          </cell>
          <cell r="HH376">
            <v>0</v>
          </cell>
          <cell r="HM376" t="str">
            <v/>
          </cell>
          <cell r="HN376" t="str">
            <v/>
          </cell>
          <cell r="HS376">
            <v>0</v>
          </cell>
          <cell r="HT376" t="str">
            <v>PKN</v>
          </cell>
          <cell r="HU376">
            <v>0</v>
          </cell>
          <cell r="HV376" t="str">
            <v>IND</v>
          </cell>
          <cell r="HW376">
            <v>0</v>
          </cell>
          <cell r="HX376" t="str">
            <v>MAT-W</v>
          </cell>
          <cell r="HY376">
            <v>0</v>
          </cell>
          <cell r="HZ376" t="str">
            <v>SEJ-W</v>
          </cell>
          <cell r="IA376">
            <v>0</v>
          </cell>
          <cell r="IB376" t="str">
            <v>IGR-W</v>
          </cell>
          <cell r="IC376">
            <v>0</v>
          </cell>
          <cell r="ID376" t="str">
            <v>SBO</v>
          </cell>
          <cell r="IE376">
            <v>0</v>
          </cell>
          <cell r="IF376" t="str">
            <v>PJO</v>
          </cell>
          <cell r="IG376">
            <v>0</v>
          </cell>
          <cell r="IH376" t="str">
            <v>PRA</v>
          </cell>
          <cell r="II376">
            <v>0</v>
          </cell>
          <cell r="IJ376" t="str">
            <v>JAW</v>
          </cell>
          <cell r="IK376">
            <v>0</v>
          </cell>
          <cell r="IL376" t="str">
            <v>ARB</v>
          </cell>
          <cell r="IM376">
            <v>0</v>
          </cell>
          <cell r="IN376" t="str">
            <v>PKM</v>
          </cell>
          <cell r="IO376">
            <v>0</v>
          </cell>
          <cell r="IP376" t="str">
            <v>GEO-P</v>
          </cell>
          <cell r="IQ376">
            <v>0</v>
          </cell>
          <cell r="IR376" t="str">
            <v>SEJ-P</v>
          </cell>
          <cell r="IS376">
            <v>0</v>
          </cell>
          <cell r="IT376" t="str">
            <v>SOS-P</v>
          </cell>
          <cell r="IU376">
            <v>0</v>
          </cell>
          <cell r="IV376" t="str">
            <v>EKO-P</v>
          </cell>
          <cell r="IW376">
            <v>0</v>
          </cell>
          <cell r="IX376" t="str">
            <v>IGR-L</v>
          </cell>
          <cell r="IY376">
            <v>0</v>
          </cell>
          <cell r="IZ376" t="str">
            <v/>
          </cell>
          <cell r="JA376">
            <v>0</v>
          </cell>
        </row>
        <row r="377">
          <cell r="Q377" t="str">
            <v/>
          </cell>
          <cell r="AB377" t="str">
            <v/>
          </cell>
          <cell r="AC377">
            <v>23</v>
          </cell>
          <cell r="AI377" t="str">
            <v/>
          </cell>
          <cell r="AJ377">
            <v>0</v>
          </cell>
          <cell r="AK377" t="str">
            <v>PDH</v>
          </cell>
          <cell r="AL377" t="str">
            <v>PDH</v>
          </cell>
          <cell r="AM377">
            <v>0</v>
          </cell>
          <cell r="AN377">
            <v>0</v>
          </cell>
          <cell r="AO377" t="str">
            <v/>
          </cell>
          <cell r="AP377">
            <v>0</v>
          </cell>
          <cell r="AQ377" t="str">
            <v>PDH</v>
          </cell>
          <cell r="AR377" t="str">
            <v>PDH</v>
          </cell>
          <cell r="AS377">
            <v>0</v>
          </cell>
          <cell r="AT377">
            <v>0</v>
          </cell>
          <cell r="AU377" t="str">
            <v/>
          </cell>
          <cell r="AV377">
            <v>0</v>
          </cell>
          <cell r="AW377" t="str">
            <v>PDH</v>
          </cell>
          <cell r="AX377" t="str">
            <v>PDH</v>
          </cell>
          <cell r="AY377">
            <v>0</v>
          </cell>
          <cell r="AZ377">
            <v>0</v>
          </cell>
          <cell r="BA377" t="str">
            <v/>
          </cell>
          <cell r="BB377">
            <v>0</v>
          </cell>
          <cell r="BC377" t="str">
            <v>PDH</v>
          </cell>
          <cell r="BD377" t="str">
            <v>PDH</v>
          </cell>
          <cell r="BE377">
            <v>0</v>
          </cell>
          <cell r="BF377">
            <v>0</v>
          </cell>
          <cell r="BG377" t="str">
            <v>SEJ</v>
          </cell>
          <cell r="BH377">
            <v>0</v>
          </cell>
          <cell r="BI377" t="str">
            <v>PDH</v>
          </cell>
          <cell r="BJ377" t="str">
            <v>PDH</v>
          </cell>
          <cell r="BK377">
            <v>0</v>
          </cell>
          <cell r="BL377">
            <v>0</v>
          </cell>
          <cell r="BM377" t="str">
            <v/>
          </cell>
          <cell r="BN377">
            <v>0</v>
          </cell>
          <cell r="BO377">
            <v>75</v>
          </cell>
          <cell r="BP377">
            <v>75</v>
          </cell>
          <cell r="BQ377">
            <v>0</v>
          </cell>
          <cell r="BR377">
            <v>0</v>
          </cell>
          <cell r="BS377" t="str">
            <v/>
          </cell>
          <cell r="BT377">
            <v>0</v>
          </cell>
          <cell r="BU377">
            <v>70</v>
          </cell>
          <cell r="BV377">
            <v>75</v>
          </cell>
          <cell r="BW377">
            <v>0</v>
          </cell>
          <cell r="BX377">
            <v>0</v>
          </cell>
          <cell r="BY377" t="str">
            <v/>
          </cell>
          <cell r="BZ377">
            <v>0</v>
          </cell>
          <cell r="CA377">
            <v>70</v>
          </cell>
          <cell r="CB377">
            <v>70</v>
          </cell>
          <cell r="CC377">
            <v>0</v>
          </cell>
          <cell r="CD377">
            <v>0</v>
          </cell>
          <cell r="CE377" t="str">
            <v/>
          </cell>
          <cell r="CF377">
            <v>0</v>
          </cell>
          <cell r="CG377">
            <v>75</v>
          </cell>
          <cell r="CH377">
            <v>75</v>
          </cell>
          <cell r="CI377">
            <v>0</v>
          </cell>
          <cell r="CJ377">
            <v>0</v>
          </cell>
          <cell r="CK377" t="str">
            <v/>
          </cell>
          <cell r="CL377">
            <v>0</v>
          </cell>
          <cell r="CM377">
            <v>70</v>
          </cell>
          <cell r="CN377">
            <v>70</v>
          </cell>
          <cell r="CO377">
            <v>0</v>
          </cell>
          <cell r="CP377">
            <v>0</v>
          </cell>
          <cell r="CQ377" t="str">
            <v/>
          </cell>
          <cell r="CR377">
            <v>0</v>
          </cell>
          <cell r="CS377">
            <v>80</v>
          </cell>
          <cell r="CT377">
            <v>75</v>
          </cell>
          <cell r="CU377">
            <v>0</v>
          </cell>
          <cell r="CV377">
            <v>0</v>
          </cell>
          <cell r="CW377" t="str">
            <v/>
          </cell>
          <cell r="CX377">
            <v>0</v>
          </cell>
          <cell r="CY377">
            <v>80</v>
          </cell>
          <cell r="CZ377">
            <v>80</v>
          </cell>
          <cell r="DA377">
            <v>0</v>
          </cell>
          <cell r="DB377">
            <v>0</v>
          </cell>
          <cell r="DC377" t="str">
            <v/>
          </cell>
          <cell r="DD377">
            <v>0</v>
          </cell>
          <cell r="DE377" t="str">
            <v>PDH</v>
          </cell>
          <cell r="DF377" t="str">
            <v>PDH</v>
          </cell>
          <cell r="DG377">
            <v>0</v>
          </cell>
          <cell r="DH377">
            <v>0</v>
          </cell>
          <cell r="DI377" t="str">
            <v/>
          </cell>
          <cell r="DJ377">
            <v>0</v>
          </cell>
          <cell r="DK377" t="str">
            <v>PDH</v>
          </cell>
          <cell r="DL377" t="str">
            <v>PDH</v>
          </cell>
          <cell r="DM377">
            <v>0</v>
          </cell>
          <cell r="DN377">
            <v>0</v>
          </cell>
          <cell r="DO377" t="str">
            <v/>
          </cell>
          <cell r="DP377">
            <v>0</v>
          </cell>
          <cell r="DQ377">
            <v>80</v>
          </cell>
          <cell r="DR377">
            <v>85</v>
          </cell>
          <cell r="DS377">
            <v>0</v>
          </cell>
          <cell r="DT377">
            <v>0</v>
          </cell>
          <cell r="DU377" t="str">
            <v/>
          </cell>
          <cell r="DV377">
            <v>0</v>
          </cell>
          <cell r="DW377" t="str">
            <v>PDH</v>
          </cell>
          <cell r="DX377" t="str">
            <v>PDH</v>
          </cell>
          <cell r="DY377">
            <v>0</v>
          </cell>
          <cell r="DZ377">
            <v>0</v>
          </cell>
          <cell r="EA377" t="str">
            <v/>
          </cell>
          <cell r="EB377">
            <v>0</v>
          </cell>
          <cell r="EC377">
            <v>80</v>
          </cell>
          <cell r="ED377">
            <v>75</v>
          </cell>
          <cell r="EE377">
            <v>0</v>
          </cell>
          <cell r="EF377">
            <v>0</v>
          </cell>
          <cell r="EG377" t="str">
            <v/>
          </cell>
          <cell r="EH377">
            <v>0</v>
          </cell>
          <cell r="EI377" t="str">
            <v>PDH</v>
          </cell>
          <cell r="EJ377" t="str">
            <v>PDH</v>
          </cell>
          <cell r="EK377">
            <v>0</v>
          </cell>
          <cell r="EL377">
            <v>0</v>
          </cell>
          <cell r="EM377" t="str">
            <v/>
          </cell>
          <cell r="EN377">
            <v>0</v>
          </cell>
          <cell r="EO377" t="str">
            <v>PDH</v>
          </cell>
          <cell r="EP377" t="str">
            <v>PDH</v>
          </cell>
          <cell r="EQ377">
            <v>0</v>
          </cell>
          <cell r="ER377">
            <v>0</v>
          </cell>
          <cell r="ES377" t="str">
            <v/>
          </cell>
          <cell r="ET377">
            <v>0</v>
          </cell>
          <cell r="EU377" t="str">
            <v>PDH</v>
          </cell>
          <cell r="EV377" t="str">
            <v>PDH</v>
          </cell>
          <cell r="EW377">
            <v>0</v>
          </cell>
          <cell r="EX377">
            <v>0</v>
          </cell>
          <cell r="EY377" t="str">
            <v/>
          </cell>
          <cell r="EZ377">
            <v>0</v>
          </cell>
          <cell r="FA377">
            <v>75</v>
          </cell>
          <cell r="FB377">
            <v>70</v>
          </cell>
          <cell r="FC377">
            <v>0</v>
          </cell>
          <cell r="FD377">
            <v>0</v>
          </cell>
          <cell r="FE377" t="str">
            <v/>
          </cell>
          <cell r="FF377">
            <v>0</v>
          </cell>
          <cell r="FG377">
            <v>75</v>
          </cell>
          <cell r="FH377">
            <v>70</v>
          </cell>
          <cell r="FI377">
            <v>0</v>
          </cell>
          <cell r="FJ377">
            <v>0</v>
          </cell>
          <cell r="FK377" t="str">
            <v/>
          </cell>
          <cell r="FL377">
            <v>0</v>
          </cell>
          <cell r="FM377">
            <v>75</v>
          </cell>
          <cell r="FN377">
            <v>70</v>
          </cell>
          <cell r="FO377">
            <v>0</v>
          </cell>
          <cell r="FP377">
            <v>0</v>
          </cell>
          <cell r="FQ377" t="str">
            <v/>
          </cell>
          <cell r="FR377">
            <v>0</v>
          </cell>
          <cell r="FS377">
            <v>75</v>
          </cell>
          <cell r="FT377">
            <v>70</v>
          </cell>
          <cell r="FU377">
            <v>0</v>
          </cell>
          <cell r="FV377">
            <v>0</v>
          </cell>
          <cell r="FW377" t="str">
            <v/>
          </cell>
          <cell r="FX377">
            <v>0</v>
          </cell>
          <cell r="FY377">
            <v>75</v>
          </cell>
          <cell r="FZ377">
            <v>70</v>
          </cell>
          <cell r="GA377">
            <v>0</v>
          </cell>
          <cell r="GB377">
            <v>0</v>
          </cell>
          <cell r="GC377" t="str">
            <v/>
          </cell>
          <cell r="GD377">
            <v>0</v>
          </cell>
          <cell r="GE377">
            <v>75</v>
          </cell>
          <cell r="GF377">
            <v>70</v>
          </cell>
          <cell r="GG377">
            <v>0</v>
          </cell>
          <cell r="GH377">
            <v>0</v>
          </cell>
          <cell r="GI377" t="str">
            <v/>
          </cell>
          <cell r="GJ377">
            <v>0</v>
          </cell>
          <cell r="GK377">
            <v>75</v>
          </cell>
          <cell r="GL377">
            <v>70</v>
          </cell>
          <cell r="GM377">
            <v>0</v>
          </cell>
          <cell r="GN377">
            <v>0</v>
          </cell>
          <cell r="GO377" t="str">
            <v/>
          </cell>
          <cell r="GP377">
            <v>0</v>
          </cell>
          <cell r="GQ377">
            <v>75</v>
          </cell>
          <cell r="GR377">
            <v>70</v>
          </cell>
          <cell r="GS377">
            <v>0</v>
          </cell>
          <cell r="GT377">
            <v>0</v>
          </cell>
          <cell r="GU377" t="str">
            <v/>
          </cell>
          <cell r="GV377">
            <v>0</v>
          </cell>
          <cell r="GW377">
            <v>75</v>
          </cell>
          <cell r="GX377">
            <v>75</v>
          </cell>
          <cell r="GY377">
            <v>0</v>
          </cell>
          <cell r="GZ377">
            <v>0</v>
          </cell>
          <cell r="HA377" t="str">
            <v/>
          </cell>
          <cell r="HB377">
            <v>0</v>
          </cell>
          <cell r="HC377" t="str">
            <v>PDH</v>
          </cell>
          <cell r="HD377" t="str">
            <v>PDH</v>
          </cell>
          <cell r="HG377" t="str">
            <v/>
          </cell>
          <cell r="HH377">
            <v>0</v>
          </cell>
          <cell r="HM377" t="str">
            <v/>
          </cell>
          <cell r="HN377" t="str">
            <v/>
          </cell>
          <cell r="HS377">
            <v>0</v>
          </cell>
          <cell r="HT377" t="str">
            <v>PKN</v>
          </cell>
          <cell r="HU377">
            <v>0</v>
          </cell>
          <cell r="HV377" t="str">
            <v>IND</v>
          </cell>
          <cell r="HW377">
            <v>0</v>
          </cell>
          <cell r="HX377" t="str">
            <v>MAT-W</v>
          </cell>
          <cell r="HY377">
            <v>0</v>
          </cell>
          <cell r="HZ377" t="str">
            <v>SEJ-W</v>
          </cell>
          <cell r="IA377">
            <v>0</v>
          </cell>
          <cell r="IB377" t="str">
            <v>IGR-W</v>
          </cell>
          <cell r="IC377">
            <v>0</v>
          </cell>
          <cell r="ID377" t="str">
            <v>SBO</v>
          </cell>
          <cell r="IE377">
            <v>0</v>
          </cell>
          <cell r="IF377" t="str">
            <v>PJO</v>
          </cell>
          <cell r="IG377">
            <v>0</v>
          </cell>
          <cell r="IH377" t="str">
            <v>PRA</v>
          </cell>
          <cell r="II377">
            <v>0</v>
          </cell>
          <cell r="IJ377" t="str">
            <v>JAW</v>
          </cell>
          <cell r="IK377">
            <v>0</v>
          </cell>
          <cell r="IL377" t="str">
            <v>ARB</v>
          </cell>
          <cell r="IM377">
            <v>0</v>
          </cell>
          <cell r="IN377" t="str">
            <v>PKM</v>
          </cell>
          <cell r="IO377">
            <v>0</v>
          </cell>
          <cell r="IP377" t="str">
            <v>GEO-P</v>
          </cell>
          <cell r="IQ377">
            <v>0</v>
          </cell>
          <cell r="IR377" t="str">
            <v>SEJ-P</v>
          </cell>
          <cell r="IS377">
            <v>0</v>
          </cell>
          <cell r="IT377" t="str">
            <v>SOS-P</v>
          </cell>
          <cell r="IU377">
            <v>0</v>
          </cell>
          <cell r="IV377" t="str">
            <v>EKO-P</v>
          </cell>
          <cell r="IW377">
            <v>0</v>
          </cell>
          <cell r="IX377" t="str">
            <v>IGR-L</v>
          </cell>
          <cell r="IY377">
            <v>0</v>
          </cell>
          <cell r="IZ377" t="str">
            <v/>
          </cell>
          <cell r="JA377">
            <v>0</v>
          </cell>
        </row>
        <row r="378">
          <cell r="Q378" t="str">
            <v/>
          </cell>
          <cell r="AB378" t="str">
            <v/>
          </cell>
          <cell r="AC378">
            <v>24</v>
          </cell>
          <cell r="AI378" t="str">
            <v/>
          </cell>
          <cell r="AJ378">
            <v>0</v>
          </cell>
          <cell r="AK378">
            <v>85.75</v>
          </cell>
          <cell r="AL378">
            <v>87</v>
          </cell>
          <cell r="AM378">
            <v>0</v>
          </cell>
          <cell r="AN378">
            <v>0</v>
          </cell>
          <cell r="AO378" t="str">
            <v/>
          </cell>
          <cell r="AP378">
            <v>0</v>
          </cell>
          <cell r="AQ378">
            <v>81.25</v>
          </cell>
          <cell r="AR378">
            <v>89</v>
          </cell>
          <cell r="AS378">
            <v>0</v>
          </cell>
          <cell r="AT378">
            <v>0</v>
          </cell>
          <cell r="AU378" t="str">
            <v/>
          </cell>
          <cell r="AV378">
            <v>0</v>
          </cell>
          <cell r="AW378">
            <v>77.25</v>
          </cell>
          <cell r="AX378">
            <v>82</v>
          </cell>
          <cell r="AY378">
            <v>0</v>
          </cell>
          <cell r="AZ378">
            <v>0</v>
          </cell>
          <cell r="BA378" t="str">
            <v/>
          </cell>
          <cell r="BB378">
            <v>0</v>
          </cell>
          <cell r="BC378">
            <v>85.75</v>
          </cell>
          <cell r="BD378">
            <v>83</v>
          </cell>
          <cell r="BE378">
            <v>0</v>
          </cell>
          <cell r="BF378">
            <v>0</v>
          </cell>
          <cell r="BG378" t="str">
            <v>SEJ</v>
          </cell>
          <cell r="BH378">
            <v>0</v>
          </cell>
          <cell r="BI378">
            <v>80.5</v>
          </cell>
          <cell r="BJ378">
            <v>73</v>
          </cell>
          <cell r="BK378">
            <v>0</v>
          </cell>
          <cell r="BL378">
            <v>0</v>
          </cell>
          <cell r="BM378" t="str">
            <v/>
          </cell>
          <cell r="BN378">
            <v>0</v>
          </cell>
          <cell r="BO378">
            <v>79.25</v>
          </cell>
          <cell r="BP378">
            <v>80</v>
          </cell>
          <cell r="BQ378">
            <v>0</v>
          </cell>
          <cell r="BR378">
            <v>0</v>
          </cell>
          <cell r="BS378" t="str">
            <v/>
          </cell>
          <cell r="BT378">
            <v>0</v>
          </cell>
          <cell r="BU378">
            <v>81.75</v>
          </cell>
          <cell r="BV378">
            <v>86</v>
          </cell>
          <cell r="BW378">
            <v>0</v>
          </cell>
          <cell r="BX378">
            <v>0</v>
          </cell>
          <cell r="BY378" t="str">
            <v/>
          </cell>
          <cell r="BZ378">
            <v>0</v>
          </cell>
          <cell r="CA378">
            <v>75</v>
          </cell>
          <cell r="CB378">
            <v>79</v>
          </cell>
          <cell r="CC378">
            <v>0</v>
          </cell>
          <cell r="CD378">
            <v>0</v>
          </cell>
          <cell r="CE378" t="str">
            <v/>
          </cell>
          <cell r="CF378">
            <v>0</v>
          </cell>
          <cell r="CG378">
            <v>82</v>
          </cell>
          <cell r="CH378">
            <v>84</v>
          </cell>
          <cell r="CI378">
            <v>0</v>
          </cell>
          <cell r="CJ378">
            <v>0</v>
          </cell>
          <cell r="CK378" t="str">
            <v/>
          </cell>
          <cell r="CL378">
            <v>0</v>
          </cell>
          <cell r="CM378">
            <v>74.25</v>
          </cell>
          <cell r="CN378">
            <v>76</v>
          </cell>
          <cell r="CO378">
            <v>0</v>
          </cell>
          <cell r="CP378">
            <v>0</v>
          </cell>
          <cell r="CQ378" t="str">
            <v/>
          </cell>
          <cell r="CR378">
            <v>0</v>
          </cell>
          <cell r="CS378">
            <v>82.75</v>
          </cell>
          <cell r="CT378">
            <v>86</v>
          </cell>
          <cell r="CU378">
            <v>0</v>
          </cell>
          <cell r="CV378">
            <v>0</v>
          </cell>
          <cell r="CW378" t="str">
            <v/>
          </cell>
          <cell r="CX378">
            <v>0</v>
          </cell>
          <cell r="CY378">
            <v>69.25</v>
          </cell>
          <cell r="CZ378">
            <v>75</v>
          </cell>
          <cell r="DA378">
            <v>0</v>
          </cell>
          <cell r="DB378">
            <v>0</v>
          </cell>
          <cell r="DC378" t="str">
            <v/>
          </cell>
          <cell r="DD378">
            <v>0</v>
          </cell>
          <cell r="DE378">
            <v>82</v>
          </cell>
          <cell r="DF378">
            <v>87</v>
          </cell>
          <cell r="DG378">
            <v>0</v>
          </cell>
          <cell r="DH378">
            <v>0</v>
          </cell>
          <cell r="DI378" t="str">
            <v/>
          </cell>
          <cell r="DJ378">
            <v>0</v>
          </cell>
          <cell r="DK378">
            <v>0</v>
          </cell>
          <cell r="DL378">
            <v>82</v>
          </cell>
          <cell r="DM378">
            <v>0</v>
          </cell>
          <cell r="DN378">
            <v>0</v>
          </cell>
          <cell r="DO378" t="str">
            <v/>
          </cell>
          <cell r="DP378">
            <v>0</v>
          </cell>
          <cell r="DQ378">
            <v>81</v>
          </cell>
          <cell r="DR378">
            <v>81</v>
          </cell>
          <cell r="DS378">
            <v>0</v>
          </cell>
          <cell r="DT378">
            <v>0</v>
          </cell>
          <cell r="DU378" t="str">
            <v/>
          </cell>
          <cell r="DV378">
            <v>0</v>
          </cell>
          <cell r="DW378">
            <v>79</v>
          </cell>
          <cell r="DX378">
            <v>83</v>
          </cell>
          <cell r="DY378">
            <v>0</v>
          </cell>
          <cell r="DZ378">
            <v>0</v>
          </cell>
          <cell r="EA378" t="str">
            <v/>
          </cell>
          <cell r="EB378">
            <v>0</v>
          </cell>
          <cell r="EC378">
            <v>81.5</v>
          </cell>
          <cell r="ED378">
            <v>85</v>
          </cell>
          <cell r="EE378">
            <v>0</v>
          </cell>
          <cell r="EF378">
            <v>0</v>
          </cell>
          <cell r="EG378" t="str">
            <v/>
          </cell>
          <cell r="EH378">
            <v>0</v>
          </cell>
          <cell r="EI378">
            <v>80.5</v>
          </cell>
          <cell r="EJ378">
            <v>83</v>
          </cell>
          <cell r="EK378">
            <v>0</v>
          </cell>
          <cell r="EL378">
            <v>0</v>
          </cell>
          <cell r="EM378" t="str">
            <v/>
          </cell>
          <cell r="EN378">
            <v>0</v>
          </cell>
          <cell r="EO378">
            <v>80.5</v>
          </cell>
          <cell r="EP378">
            <v>83</v>
          </cell>
          <cell r="EQ378">
            <v>0</v>
          </cell>
          <cell r="ER378">
            <v>0</v>
          </cell>
          <cell r="ES378" t="str">
            <v/>
          </cell>
          <cell r="ET378">
            <v>0</v>
          </cell>
          <cell r="EU378">
            <v>80.5</v>
          </cell>
          <cell r="EV378">
            <v>83</v>
          </cell>
          <cell r="EW378">
            <v>0</v>
          </cell>
          <cell r="EX378">
            <v>0</v>
          </cell>
          <cell r="EY378" t="str">
            <v/>
          </cell>
          <cell r="EZ378">
            <v>0</v>
          </cell>
          <cell r="FA378">
            <v>74.25</v>
          </cell>
          <cell r="FB378">
            <v>78</v>
          </cell>
          <cell r="FC378">
            <v>0</v>
          </cell>
          <cell r="FD378">
            <v>0</v>
          </cell>
          <cell r="FE378" t="str">
            <v/>
          </cell>
          <cell r="FF378">
            <v>0</v>
          </cell>
          <cell r="FG378">
            <v>74.25</v>
          </cell>
          <cell r="FH378">
            <v>78</v>
          </cell>
          <cell r="FI378">
            <v>0</v>
          </cell>
          <cell r="FJ378">
            <v>0</v>
          </cell>
          <cell r="FK378" t="str">
            <v/>
          </cell>
          <cell r="FL378">
            <v>0</v>
          </cell>
          <cell r="FM378">
            <v>74.25</v>
          </cell>
          <cell r="FN378">
            <v>78</v>
          </cell>
          <cell r="FO378">
            <v>0</v>
          </cell>
          <cell r="FP378">
            <v>0</v>
          </cell>
          <cell r="FQ378" t="str">
            <v/>
          </cell>
          <cell r="FR378">
            <v>0</v>
          </cell>
          <cell r="FS378">
            <v>74.25</v>
          </cell>
          <cell r="FT378">
            <v>78</v>
          </cell>
          <cell r="FU378">
            <v>0</v>
          </cell>
          <cell r="FV378">
            <v>0</v>
          </cell>
          <cell r="FW378" t="str">
            <v/>
          </cell>
          <cell r="FX378">
            <v>0</v>
          </cell>
          <cell r="FY378">
            <v>74.25</v>
          </cell>
          <cell r="FZ378">
            <v>78</v>
          </cell>
          <cell r="GA378">
            <v>0</v>
          </cell>
          <cell r="GB378">
            <v>0</v>
          </cell>
          <cell r="GC378" t="str">
            <v/>
          </cell>
          <cell r="GD378">
            <v>0</v>
          </cell>
          <cell r="GE378">
            <v>74.25</v>
          </cell>
          <cell r="GF378">
            <v>78</v>
          </cell>
          <cell r="GG378">
            <v>0</v>
          </cell>
          <cell r="GH378">
            <v>0</v>
          </cell>
          <cell r="GI378" t="str">
            <v/>
          </cell>
          <cell r="GJ378">
            <v>0</v>
          </cell>
          <cell r="GK378">
            <v>74.25</v>
          </cell>
          <cell r="GL378">
            <v>78</v>
          </cell>
          <cell r="GM378">
            <v>0</v>
          </cell>
          <cell r="GN378">
            <v>0</v>
          </cell>
          <cell r="GO378" t="str">
            <v/>
          </cell>
          <cell r="GP378">
            <v>0</v>
          </cell>
          <cell r="GQ378">
            <v>74.25</v>
          </cell>
          <cell r="GR378">
            <v>78</v>
          </cell>
          <cell r="GS378">
            <v>0</v>
          </cell>
          <cell r="GT378">
            <v>0</v>
          </cell>
          <cell r="GU378" t="str">
            <v/>
          </cell>
          <cell r="GV378">
            <v>0</v>
          </cell>
          <cell r="GW378">
            <v>80.75</v>
          </cell>
          <cell r="GX378">
            <v>81</v>
          </cell>
          <cell r="GY378">
            <v>0</v>
          </cell>
          <cell r="GZ378">
            <v>0</v>
          </cell>
          <cell r="HA378" t="str">
            <v/>
          </cell>
          <cell r="HB378">
            <v>0</v>
          </cell>
          <cell r="HC378">
            <v>79.5</v>
          </cell>
          <cell r="HD378">
            <v>73</v>
          </cell>
          <cell r="HG378" t="str">
            <v/>
          </cell>
          <cell r="HH378">
            <v>0</v>
          </cell>
          <cell r="HM378" t="str">
            <v/>
          </cell>
          <cell r="HN378" t="str">
            <v/>
          </cell>
          <cell r="HS378">
            <v>0</v>
          </cell>
          <cell r="HT378" t="str">
            <v>PKN</v>
          </cell>
          <cell r="HU378">
            <v>0</v>
          </cell>
          <cell r="HV378" t="str">
            <v>IND</v>
          </cell>
          <cell r="HW378">
            <v>0</v>
          </cell>
          <cell r="HX378" t="str">
            <v>MAT-W</v>
          </cell>
          <cell r="HY378">
            <v>0</v>
          </cell>
          <cell r="HZ378" t="str">
            <v>SEJ-W</v>
          </cell>
          <cell r="IA378">
            <v>0</v>
          </cell>
          <cell r="IB378" t="str">
            <v>IGR-W</v>
          </cell>
          <cell r="IC378">
            <v>0</v>
          </cell>
          <cell r="ID378" t="str">
            <v>SBO</v>
          </cell>
          <cell r="IE378">
            <v>0</v>
          </cell>
          <cell r="IF378" t="str">
            <v>PJO</v>
          </cell>
          <cell r="IG378">
            <v>0</v>
          </cell>
          <cell r="IH378" t="str">
            <v>PRA</v>
          </cell>
          <cell r="II378">
            <v>0</v>
          </cell>
          <cell r="IJ378" t="str">
            <v>JAW</v>
          </cell>
          <cell r="IK378">
            <v>0</v>
          </cell>
          <cell r="IL378" t="str">
            <v>ARB</v>
          </cell>
          <cell r="IM378">
            <v>0</v>
          </cell>
          <cell r="IN378" t="str">
            <v>PKM</v>
          </cell>
          <cell r="IO378">
            <v>0</v>
          </cell>
          <cell r="IP378" t="str">
            <v>GEO-P</v>
          </cell>
          <cell r="IQ378">
            <v>0</v>
          </cell>
          <cell r="IR378" t="str">
            <v>SEJ-P</v>
          </cell>
          <cell r="IS378">
            <v>0</v>
          </cell>
          <cell r="IT378" t="str">
            <v>SOS-P</v>
          </cell>
          <cell r="IU378">
            <v>0</v>
          </cell>
          <cell r="IV378" t="str">
            <v>EKO-P</v>
          </cell>
          <cell r="IW378">
            <v>0</v>
          </cell>
          <cell r="IX378" t="str">
            <v>IGR-L</v>
          </cell>
          <cell r="IY378">
            <v>0</v>
          </cell>
          <cell r="IZ378" t="str">
            <v/>
          </cell>
          <cell r="JA378">
            <v>0</v>
          </cell>
        </row>
        <row r="379">
          <cell r="Q379" t="str">
            <v/>
          </cell>
          <cell r="AB379" t="str">
            <v/>
          </cell>
          <cell r="AC379">
            <v>25</v>
          </cell>
          <cell r="AI379" t="str">
            <v/>
          </cell>
          <cell r="AJ379">
            <v>0</v>
          </cell>
          <cell r="AK379">
            <v>75.5</v>
          </cell>
          <cell r="AL379">
            <v>76</v>
          </cell>
          <cell r="AM379">
            <v>0</v>
          </cell>
          <cell r="AN379">
            <v>0</v>
          </cell>
          <cell r="AO379" t="str">
            <v/>
          </cell>
          <cell r="AP379">
            <v>0</v>
          </cell>
          <cell r="AQ379">
            <v>79</v>
          </cell>
          <cell r="AR379">
            <v>80</v>
          </cell>
          <cell r="AS379">
            <v>0</v>
          </cell>
          <cell r="AT379">
            <v>0</v>
          </cell>
          <cell r="AU379" t="str">
            <v/>
          </cell>
          <cell r="AV379">
            <v>0</v>
          </cell>
          <cell r="AW379">
            <v>72</v>
          </cell>
          <cell r="AX379">
            <v>77</v>
          </cell>
          <cell r="AY379">
            <v>0</v>
          </cell>
          <cell r="AZ379">
            <v>0</v>
          </cell>
          <cell r="BA379" t="str">
            <v/>
          </cell>
          <cell r="BB379">
            <v>0</v>
          </cell>
          <cell r="BC379">
            <v>67.5</v>
          </cell>
          <cell r="BD379">
            <v>75</v>
          </cell>
          <cell r="BE379">
            <v>0</v>
          </cell>
          <cell r="BF379">
            <v>0</v>
          </cell>
          <cell r="BG379" t="str">
            <v>SEJ</v>
          </cell>
          <cell r="BH379">
            <v>0</v>
          </cell>
          <cell r="BI379">
            <v>72</v>
          </cell>
          <cell r="BJ379">
            <v>74</v>
          </cell>
          <cell r="BK379">
            <v>0</v>
          </cell>
          <cell r="BL379">
            <v>0</v>
          </cell>
          <cell r="BM379" t="str">
            <v/>
          </cell>
          <cell r="BN379">
            <v>0</v>
          </cell>
          <cell r="BO379">
            <v>69.25</v>
          </cell>
          <cell r="BP379">
            <v>74</v>
          </cell>
          <cell r="BQ379">
            <v>0</v>
          </cell>
          <cell r="BR379">
            <v>0</v>
          </cell>
          <cell r="BS379" t="str">
            <v/>
          </cell>
          <cell r="BT379">
            <v>0</v>
          </cell>
          <cell r="BU379">
            <v>70.25</v>
          </cell>
          <cell r="BV379">
            <v>83</v>
          </cell>
          <cell r="BW379">
            <v>0</v>
          </cell>
          <cell r="BX379">
            <v>0</v>
          </cell>
          <cell r="BY379" t="str">
            <v/>
          </cell>
          <cell r="BZ379">
            <v>0</v>
          </cell>
          <cell r="CA379">
            <v>67.25</v>
          </cell>
          <cell r="CB379">
            <v>71</v>
          </cell>
          <cell r="CC379">
            <v>0</v>
          </cell>
          <cell r="CD379">
            <v>0</v>
          </cell>
          <cell r="CE379" t="str">
            <v/>
          </cell>
          <cell r="CF379">
            <v>0</v>
          </cell>
          <cell r="CG379">
            <v>69.75</v>
          </cell>
          <cell r="CH379">
            <v>71</v>
          </cell>
          <cell r="CI379">
            <v>0</v>
          </cell>
          <cell r="CJ379">
            <v>0</v>
          </cell>
          <cell r="CK379" t="str">
            <v/>
          </cell>
          <cell r="CL379">
            <v>0</v>
          </cell>
          <cell r="CM379">
            <v>74.25</v>
          </cell>
          <cell r="CN379">
            <v>72</v>
          </cell>
          <cell r="CO379">
            <v>0</v>
          </cell>
          <cell r="CP379">
            <v>0</v>
          </cell>
          <cell r="CQ379" t="str">
            <v/>
          </cell>
          <cell r="CR379">
            <v>0</v>
          </cell>
          <cell r="CS379">
            <v>67.25</v>
          </cell>
          <cell r="CT379">
            <v>73</v>
          </cell>
          <cell r="CU379">
            <v>0</v>
          </cell>
          <cell r="CV379">
            <v>0</v>
          </cell>
          <cell r="CW379" t="str">
            <v/>
          </cell>
          <cell r="CX379">
            <v>0</v>
          </cell>
          <cell r="CY379">
            <v>69.25</v>
          </cell>
          <cell r="CZ379">
            <v>73</v>
          </cell>
          <cell r="DA379">
            <v>0</v>
          </cell>
          <cell r="DB379">
            <v>0</v>
          </cell>
          <cell r="DC379" t="str">
            <v/>
          </cell>
          <cell r="DD379">
            <v>0</v>
          </cell>
          <cell r="DE379">
            <v>75.25</v>
          </cell>
          <cell r="DF379">
            <v>73</v>
          </cell>
          <cell r="DG379">
            <v>0</v>
          </cell>
          <cell r="DH379">
            <v>0</v>
          </cell>
          <cell r="DI379" t="str">
            <v/>
          </cell>
          <cell r="DJ379">
            <v>0</v>
          </cell>
          <cell r="DK379">
            <v>0</v>
          </cell>
          <cell r="DL379">
            <v>66</v>
          </cell>
          <cell r="DM379">
            <v>0</v>
          </cell>
          <cell r="DN379">
            <v>0</v>
          </cell>
          <cell r="DO379" t="str">
            <v/>
          </cell>
          <cell r="DP379">
            <v>0</v>
          </cell>
          <cell r="DQ379">
            <v>67</v>
          </cell>
          <cell r="DR379">
            <v>71</v>
          </cell>
          <cell r="DS379">
            <v>0</v>
          </cell>
          <cell r="DT379">
            <v>0</v>
          </cell>
          <cell r="DU379" t="str">
            <v/>
          </cell>
          <cell r="DV379">
            <v>0</v>
          </cell>
          <cell r="DW379">
            <v>76.25</v>
          </cell>
          <cell r="DX379">
            <v>77</v>
          </cell>
          <cell r="DY379">
            <v>0</v>
          </cell>
          <cell r="DZ379">
            <v>0</v>
          </cell>
          <cell r="EA379" t="str">
            <v/>
          </cell>
          <cell r="EB379">
            <v>0</v>
          </cell>
          <cell r="EC379">
            <v>73</v>
          </cell>
          <cell r="ED379">
            <v>76</v>
          </cell>
          <cell r="EE379">
            <v>0</v>
          </cell>
          <cell r="EF379">
            <v>0</v>
          </cell>
          <cell r="EG379" t="str">
            <v/>
          </cell>
          <cell r="EH379">
            <v>0</v>
          </cell>
          <cell r="EI379">
            <v>68.75</v>
          </cell>
          <cell r="EJ379">
            <v>80</v>
          </cell>
          <cell r="EK379">
            <v>0</v>
          </cell>
          <cell r="EL379">
            <v>0</v>
          </cell>
          <cell r="EM379" t="str">
            <v/>
          </cell>
          <cell r="EN379">
            <v>0</v>
          </cell>
          <cell r="EO379">
            <v>68.75</v>
          </cell>
          <cell r="EP379">
            <v>80</v>
          </cell>
          <cell r="EQ379">
            <v>0</v>
          </cell>
          <cell r="ER379">
            <v>0</v>
          </cell>
          <cell r="ES379" t="str">
            <v/>
          </cell>
          <cell r="ET379">
            <v>0</v>
          </cell>
          <cell r="EU379">
            <v>68.75</v>
          </cell>
          <cell r="EV379">
            <v>80</v>
          </cell>
          <cell r="EW379">
            <v>0</v>
          </cell>
          <cell r="EX379">
            <v>0</v>
          </cell>
          <cell r="EY379" t="str">
            <v/>
          </cell>
          <cell r="EZ379">
            <v>0</v>
          </cell>
          <cell r="FA379">
            <v>67</v>
          </cell>
          <cell r="FB379">
            <v>72</v>
          </cell>
          <cell r="FC379">
            <v>0</v>
          </cell>
          <cell r="FD379">
            <v>0</v>
          </cell>
          <cell r="FE379" t="str">
            <v/>
          </cell>
          <cell r="FF379">
            <v>0</v>
          </cell>
          <cell r="FG379">
            <v>67</v>
          </cell>
          <cell r="FH379">
            <v>72</v>
          </cell>
          <cell r="FI379">
            <v>0</v>
          </cell>
          <cell r="FJ379">
            <v>0</v>
          </cell>
          <cell r="FK379" t="str">
            <v/>
          </cell>
          <cell r="FL379">
            <v>0</v>
          </cell>
          <cell r="FM379">
            <v>67</v>
          </cell>
          <cell r="FN379">
            <v>72</v>
          </cell>
          <cell r="FO379">
            <v>0</v>
          </cell>
          <cell r="FP379">
            <v>0</v>
          </cell>
          <cell r="FQ379" t="str">
            <v/>
          </cell>
          <cell r="FR379">
            <v>0</v>
          </cell>
          <cell r="FS379">
            <v>67</v>
          </cell>
          <cell r="FT379">
            <v>72</v>
          </cell>
          <cell r="FU379">
            <v>0</v>
          </cell>
          <cell r="FV379">
            <v>0</v>
          </cell>
          <cell r="FW379" t="str">
            <v/>
          </cell>
          <cell r="FX379">
            <v>0</v>
          </cell>
          <cell r="FY379">
            <v>67</v>
          </cell>
          <cell r="FZ379">
            <v>72</v>
          </cell>
          <cell r="GA379">
            <v>0</v>
          </cell>
          <cell r="GB379">
            <v>0</v>
          </cell>
          <cell r="GC379" t="str">
            <v/>
          </cell>
          <cell r="GD379">
            <v>0</v>
          </cell>
          <cell r="GE379">
            <v>67</v>
          </cell>
          <cell r="GF379">
            <v>72</v>
          </cell>
          <cell r="GG379">
            <v>0</v>
          </cell>
          <cell r="GH379">
            <v>0</v>
          </cell>
          <cell r="GI379" t="str">
            <v/>
          </cell>
          <cell r="GJ379">
            <v>0</v>
          </cell>
          <cell r="GK379">
            <v>67</v>
          </cell>
          <cell r="GL379">
            <v>72</v>
          </cell>
          <cell r="GM379">
            <v>0</v>
          </cell>
          <cell r="GN379">
            <v>0</v>
          </cell>
          <cell r="GO379" t="str">
            <v/>
          </cell>
          <cell r="GP379">
            <v>0</v>
          </cell>
          <cell r="GQ379">
            <v>67</v>
          </cell>
          <cell r="GR379">
            <v>72</v>
          </cell>
          <cell r="GS379">
            <v>0</v>
          </cell>
          <cell r="GT379">
            <v>0</v>
          </cell>
          <cell r="GU379" t="str">
            <v/>
          </cell>
          <cell r="GV379">
            <v>0</v>
          </cell>
          <cell r="GW379">
            <v>67.75</v>
          </cell>
          <cell r="GX379">
            <v>72</v>
          </cell>
          <cell r="GY379">
            <v>0</v>
          </cell>
          <cell r="GZ379">
            <v>0</v>
          </cell>
          <cell r="HA379" t="str">
            <v/>
          </cell>
          <cell r="HB379">
            <v>0</v>
          </cell>
          <cell r="HC379">
            <v>75.75</v>
          </cell>
          <cell r="HD379">
            <v>74</v>
          </cell>
          <cell r="HG379" t="str">
            <v/>
          </cell>
          <cell r="HH379">
            <v>0</v>
          </cell>
          <cell r="HM379" t="str">
            <v/>
          </cell>
          <cell r="HN379" t="str">
            <v/>
          </cell>
          <cell r="HS379">
            <v>0</v>
          </cell>
          <cell r="HT379" t="str">
            <v>PKN</v>
          </cell>
          <cell r="HU379">
            <v>0</v>
          </cell>
          <cell r="HV379" t="str">
            <v>IND</v>
          </cell>
          <cell r="HW379">
            <v>0</v>
          </cell>
          <cell r="HX379" t="str">
            <v>MAT-W</v>
          </cell>
          <cell r="HY379">
            <v>0</v>
          </cell>
          <cell r="HZ379" t="str">
            <v>SEJ-W</v>
          </cell>
          <cell r="IA379">
            <v>0</v>
          </cell>
          <cell r="IB379" t="str">
            <v>IGR-W</v>
          </cell>
          <cell r="IC379">
            <v>0</v>
          </cell>
          <cell r="ID379" t="str">
            <v>SBO</v>
          </cell>
          <cell r="IE379">
            <v>0</v>
          </cell>
          <cell r="IF379" t="str">
            <v>PJO</v>
          </cell>
          <cell r="IG379">
            <v>0</v>
          </cell>
          <cell r="IH379" t="str">
            <v>PRA</v>
          </cell>
          <cell r="II379">
            <v>0</v>
          </cell>
          <cell r="IJ379" t="str">
            <v>JAW</v>
          </cell>
          <cell r="IK379">
            <v>0</v>
          </cell>
          <cell r="IL379" t="str">
            <v>ARB</v>
          </cell>
          <cell r="IM379">
            <v>0</v>
          </cell>
          <cell r="IN379" t="str">
            <v>PKM</v>
          </cell>
          <cell r="IO379">
            <v>0</v>
          </cell>
          <cell r="IP379" t="str">
            <v>GEO-P</v>
          </cell>
          <cell r="IQ379">
            <v>0</v>
          </cell>
          <cell r="IR379" t="str">
            <v>SEJ-P</v>
          </cell>
          <cell r="IS379">
            <v>0</v>
          </cell>
          <cell r="IT379" t="str">
            <v>SOS-P</v>
          </cell>
          <cell r="IU379">
            <v>0</v>
          </cell>
          <cell r="IV379" t="str">
            <v>EKO-P</v>
          </cell>
          <cell r="IW379">
            <v>0</v>
          </cell>
          <cell r="IX379" t="str">
            <v>IGR-L</v>
          </cell>
          <cell r="IY379">
            <v>0</v>
          </cell>
          <cell r="IZ379" t="str">
            <v/>
          </cell>
          <cell r="JA379">
            <v>0</v>
          </cell>
        </row>
        <row r="380">
          <cell r="Q380" t="str">
            <v/>
          </cell>
          <cell r="AB380" t="str">
            <v/>
          </cell>
          <cell r="AC380">
            <v>26</v>
          </cell>
          <cell r="AI380" t="str">
            <v/>
          </cell>
          <cell r="AJ380">
            <v>0</v>
          </cell>
          <cell r="AK380">
            <v>70.75</v>
          </cell>
          <cell r="AL380">
            <v>81</v>
          </cell>
          <cell r="AM380">
            <v>0</v>
          </cell>
          <cell r="AN380">
            <v>0</v>
          </cell>
          <cell r="AO380" t="str">
            <v/>
          </cell>
          <cell r="AP380">
            <v>0</v>
          </cell>
          <cell r="AQ380">
            <v>72.25</v>
          </cell>
          <cell r="AR380">
            <v>80</v>
          </cell>
          <cell r="AS380">
            <v>0</v>
          </cell>
          <cell r="AT380">
            <v>0</v>
          </cell>
          <cell r="AU380" t="str">
            <v/>
          </cell>
          <cell r="AV380">
            <v>0</v>
          </cell>
          <cell r="AW380">
            <v>73</v>
          </cell>
          <cell r="AX380">
            <v>80</v>
          </cell>
          <cell r="AY380">
            <v>0</v>
          </cell>
          <cell r="AZ380">
            <v>0</v>
          </cell>
          <cell r="BA380" t="str">
            <v/>
          </cell>
          <cell r="BB380">
            <v>0</v>
          </cell>
          <cell r="BC380">
            <v>72</v>
          </cell>
          <cell r="BD380">
            <v>72</v>
          </cell>
          <cell r="BE380">
            <v>0</v>
          </cell>
          <cell r="BF380">
            <v>0</v>
          </cell>
          <cell r="BG380" t="str">
            <v>SEJ</v>
          </cell>
          <cell r="BH380">
            <v>0</v>
          </cell>
          <cell r="BI380">
            <v>78</v>
          </cell>
          <cell r="BJ380">
            <v>75</v>
          </cell>
          <cell r="BK380">
            <v>0</v>
          </cell>
          <cell r="BL380">
            <v>0</v>
          </cell>
          <cell r="BM380" t="str">
            <v/>
          </cell>
          <cell r="BN380">
            <v>0</v>
          </cell>
          <cell r="BO380">
            <v>69.25</v>
          </cell>
          <cell r="BP380">
            <v>74</v>
          </cell>
          <cell r="BQ380">
            <v>0</v>
          </cell>
          <cell r="BR380">
            <v>0</v>
          </cell>
          <cell r="BS380" t="str">
            <v/>
          </cell>
          <cell r="BT380">
            <v>0</v>
          </cell>
          <cell r="BU380">
            <v>79.5</v>
          </cell>
          <cell r="BV380">
            <v>87</v>
          </cell>
          <cell r="BW380">
            <v>0</v>
          </cell>
          <cell r="BX380">
            <v>0</v>
          </cell>
          <cell r="BY380" t="str">
            <v/>
          </cell>
          <cell r="BZ380">
            <v>0</v>
          </cell>
          <cell r="CA380">
            <v>72</v>
          </cell>
          <cell r="CB380">
            <v>74</v>
          </cell>
          <cell r="CC380">
            <v>0</v>
          </cell>
          <cell r="CD380">
            <v>0</v>
          </cell>
          <cell r="CE380" t="str">
            <v/>
          </cell>
          <cell r="CF380">
            <v>0</v>
          </cell>
          <cell r="CG380">
            <v>76.25</v>
          </cell>
          <cell r="CH380">
            <v>76</v>
          </cell>
          <cell r="CI380">
            <v>0</v>
          </cell>
          <cell r="CJ380">
            <v>0</v>
          </cell>
          <cell r="CK380" t="str">
            <v/>
          </cell>
          <cell r="CL380">
            <v>0</v>
          </cell>
          <cell r="CM380">
            <v>72.5</v>
          </cell>
          <cell r="CN380">
            <v>72</v>
          </cell>
          <cell r="CO380">
            <v>0</v>
          </cell>
          <cell r="CP380">
            <v>0</v>
          </cell>
          <cell r="CQ380" t="str">
            <v/>
          </cell>
          <cell r="CR380">
            <v>0</v>
          </cell>
          <cell r="CS380">
            <v>71</v>
          </cell>
          <cell r="CT380">
            <v>88</v>
          </cell>
          <cell r="CU380">
            <v>0</v>
          </cell>
          <cell r="CV380">
            <v>0</v>
          </cell>
          <cell r="CW380" t="str">
            <v/>
          </cell>
          <cell r="CX380">
            <v>0</v>
          </cell>
          <cell r="CY380">
            <v>69.75</v>
          </cell>
          <cell r="CZ380">
            <v>76</v>
          </cell>
          <cell r="DA380">
            <v>0</v>
          </cell>
          <cell r="DB380">
            <v>0</v>
          </cell>
          <cell r="DC380" t="str">
            <v/>
          </cell>
          <cell r="DD380">
            <v>0</v>
          </cell>
          <cell r="DE380">
            <v>81.5</v>
          </cell>
          <cell r="DF380">
            <v>86</v>
          </cell>
          <cell r="DG380">
            <v>0</v>
          </cell>
          <cell r="DH380">
            <v>0</v>
          </cell>
          <cell r="DI380" t="str">
            <v/>
          </cell>
          <cell r="DJ380">
            <v>0</v>
          </cell>
          <cell r="DK380">
            <v>0</v>
          </cell>
          <cell r="DL380">
            <v>76</v>
          </cell>
          <cell r="DM380">
            <v>0</v>
          </cell>
          <cell r="DN380">
            <v>0</v>
          </cell>
          <cell r="DO380" t="str">
            <v/>
          </cell>
          <cell r="DP380">
            <v>0</v>
          </cell>
          <cell r="DQ380">
            <v>73.25</v>
          </cell>
          <cell r="DR380">
            <v>76</v>
          </cell>
          <cell r="DS380">
            <v>0</v>
          </cell>
          <cell r="DT380">
            <v>0</v>
          </cell>
          <cell r="DU380" t="str">
            <v/>
          </cell>
          <cell r="DV380">
            <v>0</v>
          </cell>
          <cell r="DW380">
            <v>73.25</v>
          </cell>
          <cell r="DX380">
            <v>78</v>
          </cell>
          <cell r="DY380">
            <v>0</v>
          </cell>
          <cell r="DZ380">
            <v>0</v>
          </cell>
          <cell r="EA380" t="str">
            <v/>
          </cell>
          <cell r="EB380">
            <v>0</v>
          </cell>
          <cell r="EC380">
            <v>73.75</v>
          </cell>
          <cell r="ED380">
            <v>75</v>
          </cell>
          <cell r="EE380">
            <v>0</v>
          </cell>
          <cell r="EF380">
            <v>0</v>
          </cell>
          <cell r="EG380" t="str">
            <v/>
          </cell>
          <cell r="EH380">
            <v>0</v>
          </cell>
          <cell r="EI380">
            <v>74.5</v>
          </cell>
          <cell r="EJ380">
            <v>80</v>
          </cell>
          <cell r="EK380">
            <v>0</v>
          </cell>
          <cell r="EL380">
            <v>0</v>
          </cell>
          <cell r="EM380" t="str">
            <v/>
          </cell>
          <cell r="EN380">
            <v>0</v>
          </cell>
          <cell r="EO380">
            <v>74.5</v>
          </cell>
          <cell r="EP380">
            <v>80</v>
          </cell>
          <cell r="EQ380">
            <v>0</v>
          </cell>
          <cell r="ER380">
            <v>0</v>
          </cell>
          <cell r="ES380" t="str">
            <v/>
          </cell>
          <cell r="ET380">
            <v>0</v>
          </cell>
          <cell r="EU380">
            <v>74.5</v>
          </cell>
          <cell r="EV380">
            <v>80</v>
          </cell>
          <cell r="EW380">
            <v>0</v>
          </cell>
          <cell r="EX380">
            <v>0</v>
          </cell>
          <cell r="EY380" t="str">
            <v/>
          </cell>
          <cell r="EZ380">
            <v>0</v>
          </cell>
          <cell r="FA380">
            <v>70.25</v>
          </cell>
          <cell r="FB380">
            <v>73</v>
          </cell>
          <cell r="FC380">
            <v>0</v>
          </cell>
          <cell r="FD380">
            <v>0</v>
          </cell>
          <cell r="FE380" t="str">
            <v/>
          </cell>
          <cell r="FF380">
            <v>0</v>
          </cell>
          <cell r="FG380">
            <v>70.25</v>
          </cell>
          <cell r="FH380">
            <v>73</v>
          </cell>
          <cell r="FI380">
            <v>0</v>
          </cell>
          <cell r="FJ380">
            <v>0</v>
          </cell>
          <cell r="FK380" t="str">
            <v/>
          </cell>
          <cell r="FL380">
            <v>0</v>
          </cell>
          <cell r="FM380">
            <v>70.25</v>
          </cell>
          <cell r="FN380">
            <v>73</v>
          </cell>
          <cell r="FO380">
            <v>0</v>
          </cell>
          <cell r="FP380">
            <v>0</v>
          </cell>
          <cell r="FQ380" t="str">
            <v/>
          </cell>
          <cell r="FR380">
            <v>0</v>
          </cell>
          <cell r="FS380">
            <v>70.25</v>
          </cell>
          <cell r="FT380">
            <v>73</v>
          </cell>
          <cell r="FU380">
            <v>0</v>
          </cell>
          <cell r="FV380">
            <v>0</v>
          </cell>
          <cell r="FW380" t="str">
            <v/>
          </cell>
          <cell r="FX380">
            <v>0</v>
          </cell>
          <cell r="FY380">
            <v>70.25</v>
          </cell>
          <cell r="FZ380">
            <v>73</v>
          </cell>
          <cell r="GA380">
            <v>0</v>
          </cell>
          <cell r="GB380">
            <v>0</v>
          </cell>
          <cell r="GC380" t="str">
            <v/>
          </cell>
          <cell r="GD380">
            <v>0</v>
          </cell>
          <cell r="GE380">
            <v>70.25</v>
          </cell>
          <cell r="GF380">
            <v>73</v>
          </cell>
          <cell r="GG380">
            <v>0</v>
          </cell>
          <cell r="GH380">
            <v>0</v>
          </cell>
          <cell r="GI380" t="str">
            <v/>
          </cell>
          <cell r="GJ380">
            <v>0</v>
          </cell>
          <cell r="GK380">
            <v>70.25</v>
          </cell>
          <cell r="GL380">
            <v>73</v>
          </cell>
          <cell r="GM380">
            <v>0</v>
          </cell>
          <cell r="GN380">
            <v>0</v>
          </cell>
          <cell r="GO380" t="str">
            <v/>
          </cell>
          <cell r="GP380">
            <v>0</v>
          </cell>
          <cell r="GQ380">
            <v>70.25</v>
          </cell>
          <cell r="GR380">
            <v>73</v>
          </cell>
          <cell r="GS380">
            <v>0</v>
          </cell>
          <cell r="GT380">
            <v>0</v>
          </cell>
          <cell r="GU380" t="str">
            <v/>
          </cell>
          <cell r="GV380">
            <v>0</v>
          </cell>
          <cell r="GW380">
            <v>66.75</v>
          </cell>
          <cell r="GX380">
            <v>74</v>
          </cell>
          <cell r="GY380">
            <v>0</v>
          </cell>
          <cell r="GZ380">
            <v>0</v>
          </cell>
          <cell r="HA380" t="str">
            <v/>
          </cell>
          <cell r="HB380">
            <v>0</v>
          </cell>
          <cell r="HC380">
            <v>77.75</v>
          </cell>
          <cell r="HD380">
            <v>72</v>
          </cell>
          <cell r="HG380" t="str">
            <v/>
          </cell>
          <cell r="HH380">
            <v>0</v>
          </cell>
          <cell r="HM380" t="str">
            <v/>
          </cell>
          <cell r="HN380" t="str">
            <v/>
          </cell>
          <cell r="HS380">
            <v>0</v>
          </cell>
          <cell r="HT380" t="str">
            <v>PKN</v>
          </cell>
          <cell r="HU380">
            <v>0</v>
          </cell>
          <cell r="HV380" t="str">
            <v>IND</v>
          </cell>
          <cell r="HW380">
            <v>0</v>
          </cell>
          <cell r="HX380" t="str">
            <v>MAT-W</v>
          </cell>
          <cell r="HY380">
            <v>0</v>
          </cell>
          <cell r="HZ380" t="str">
            <v>SEJ-W</v>
          </cell>
          <cell r="IA380">
            <v>0</v>
          </cell>
          <cell r="IB380" t="str">
            <v>IGR-W</v>
          </cell>
          <cell r="IC380">
            <v>0</v>
          </cell>
          <cell r="ID380" t="str">
            <v>SBO</v>
          </cell>
          <cell r="IE380">
            <v>0</v>
          </cell>
          <cell r="IF380" t="str">
            <v>PJO</v>
          </cell>
          <cell r="IG380">
            <v>0</v>
          </cell>
          <cell r="IH380" t="str">
            <v>PRA</v>
          </cell>
          <cell r="II380">
            <v>0</v>
          </cell>
          <cell r="IJ380" t="str">
            <v>JAW</v>
          </cell>
          <cell r="IK380">
            <v>0</v>
          </cell>
          <cell r="IL380" t="str">
            <v>ARB</v>
          </cell>
          <cell r="IM380">
            <v>0</v>
          </cell>
          <cell r="IN380" t="str">
            <v>PKM</v>
          </cell>
          <cell r="IO380">
            <v>0</v>
          </cell>
          <cell r="IP380" t="str">
            <v>GEO-P</v>
          </cell>
          <cell r="IQ380">
            <v>0</v>
          </cell>
          <cell r="IR380" t="str">
            <v>SEJ-P</v>
          </cell>
          <cell r="IS380">
            <v>0</v>
          </cell>
          <cell r="IT380" t="str">
            <v>SOS-P</v>
          </cell>
          <cell r="IU380">
            <v>0</v>
          </cell>
          <cell r="IV380" t="str">
            <v>EKO-P</v>
          </cell>
          <cell r="IW380">
            <v>0</v>
          </cell>
          <cell r="IX380" t="str">
            <v>IGR-L</v>
          </cell>
          <cell r="IY380">
            <v>0</v>
          </cell>
          <cell r="IZ380" t="str">
            <v/>
          </cell>
          <cell r="JA380">
            <v>0</v>
          </cell>
        </row>
        <row r="381">
          <cell r="Q381" t="str">
            <v/>
          </cell>
          <cell r="AB381" t="str">
            <v/>
          </cell>
          <cell r="AC381">
            <v>27</v>
          </cell>
          <cell r="AI381" t="str">
            <v/>
          </cell>
          <cell r="AJ381">
            <v>0</v>
          </cell>
          <cell r="AK381">
            <v>78.75</v>
          </cell>
          <cell r="AL381">
            <v>88</v>
          </cell>
          <cell r="AM381">
            <v>0</v>
          </cell>
          <cell r="AN381">
            <v>0</v>
          </cell>
          <cell r="AO381" t="str">
            <v/>
          </cell>
          <cell r="AP381">
            <v>0</v>
          </cell>
          <cell r="AQ381">
            <v>81.75</v>
          </cell>
          <cell r="AR381">
            <v>90</v>
          </cell>
          <cell r="AS381">
            <v>0</v>
          </cell>
          <cell r="AT381">
            <v>0</v>
          </cell>
          <cell r="AU381" t="str">
            <v/>
          </cell>
          <cell r="AV381">
            <v>0</v>
          </cell>
          <cell r="AW381">
            <v>86</v>
          </cell>
          <cell r="AX381">
            <v>85</v>
          </cell>
          <cell r="AY381">
            <v>0</v>
          </cell>
          <cell r="AZ381">
            <v>0</v>
          </cell>
          <cell r="BA381" t="str">
            <v/>
          </cell>
          <cell r="BB381">
            <v>0</v>
          </cell>
          <cell r="BC381">
            <v>84.5</v>
          </cell>
          <cell r="BD381">
            <v>80</v>
          </cell>
          <cell r="BE381">
            <v>0</v>
          </cell>
          <cell r="BF381">
            <v>0</v>
          </cell>
          <cell r="BG381" t="str">
            <v>SEJ</v>
          </cell>
          <cell r="BH381">
            <v>0</v>
          </cell>
          <cell r="BI381">
            <v>81.75</v>
          </cell>
          <cell r="BJ381">
            <v>81</v>
          </cell>
          <cell r="BK381">
            <v>0</v>
          </cell>
          <cell r="BL381">
            <v>0</v>
          </cell>
          <cell r="BM381" t="str">
            <v/>
          </cell>
          <cell r="BN381">
            <v>0</v>
          </cell>
          <cell r="BO381">
            <v>71.25</v>
          </cell>
          <cell r="BP381">
            <v>79</v>
          </cell>
          <cell r="BQ381">
            <v>0</v>
          </cell>
          <cell r="BR381">
            <v>0</v>
          </cell>
          <cell r="BS381" t="str">
            <v/>
          </cell>
          <cell r="BT381">
            <v>0</v>
          </cell>
          <cell r="BU381">
            <v>88.75</v>
          </cell>
          <cell r="BV381">
            <v>93</v>
          </cell>
          <cell r="BW381">
            <v>0</v>
          </cell>
          <cell r="BX381">
            <v>0</v>
          </cell>
          <cell r="BY381" t="str">
            <v/>
          </cell>
          <cell r="BZ381">
            <v>0</v>
          </cell>
          <cell r="CA381">
            <v>80.25</v>
          </cell>
          <cell r="CB381">
            <v>91</v>
          </cell>
          <cell r="CC381">
            <v>0</v>
          </cell>
          <cell r="CD381">
            <v>0</v>
          </cell>
          <cell r="CE381" t="str">
            <v/>
          </cell>
          <cell r="CF381">
            <v>0</v>
          </cell>
          <cell r="CG381">
            <v>84</v>
          </cell>
          <cell r="CH381">
            <v>85</v>
          </cell>
          <cell r="CI381">
            <v>0</v>
          </cell>
          <cell r="CJ381">
            <v>0</v>
          </cell>
          <cell r="CK381" t="str">
            <v/>
          </cell>
          <cell r="CL381">
            <v>0</v>
          </cell>
          <cell r="CM381">
            <v>76.25</v>
          </cell>
          <cell r="CN381">
            <v>77</v>
          </cell>
          <cell r="CO381">
            <v>0</v>
          </cell>
          <cell r="CP381">
            <v>0</v>
          </cell>
          <cell r="CQ381" t="str">
            <v/>
          </cell>
          <cell r="CR381">
            <v>0</v>
          </cell>
          <cell r="CS381">
            <v>86.5</v>
          </cell>
          <cell r="CT381">
            <v>90</v>
          </cell>
          <cell r="CU381">
            <v>0</v>
          </cell>
          <cell r="CV381">
            <v>0</v>
          </cell>
          <cell r="CW381" t="str">
            <v/>
          </cell>
          <cell r="CX381">
            <v>0</v>
          </cell>
          <cell r="CY381">
            <v>69.25</v>
          </cell>
          <cell r="CZ381">
            <v>76</v>
          </cell>
          <cell r="DA381">
            <v>0</v>
          </cell>
          <cell r="DB381">
            <v>0</v>
          </cell>
          <cell r="DC381" t="str">
            <v/>
          </cell>
          <cell r="DD381">
            <v>0</v>
          </cell>
          <cell r="DE381">
            <v>79</v>
          </cell>
          <cell r="DF381">
            <v>84</v>
          </cell>
          <cell r="DG381">
            <v>0</v>
          </cell>
          <cell r="DH381">
            <v>0</v>
          </cell>
          <cell r="DI381" t="str">
            <v/>
          </cell>
          <cell r="DJ381">
            <v>0</v>
          </cell>
          <cell r="DK381">
            <v>0</v>
          </cell>
          <cell r="DL381">
            <v>82</v>
          </cell>
          <cell r="DM381">
            <v>0</v>
          </cell>
          <cell r="DN381">
            <v>0</v>
          </cell>
          <cell r="DO381" t="str">
            <v/>
          </cell>
          <cell r="DP381">
            <v>0</v>
          </cell>
          <cell r="DQ381">
            <v>87.75</v>
          </cell>
          <cell r="DR381">
            <v>77</v>
          </cell>
          <cell r="DS381">
            <v>0</v>
          </cell>
          <cell r="DT381">
            <v>0</v>
          </cell>
          <cell r="DU381" t="str">
            <v/>
          </cell>
          <cell r="DV381">
            <v>0</v>
          </cell>
          <cell r="DW381">
            <v>79.25</v>
          </cell>
          <cell r="DX381">
            <v>81</v>
          </cell>
          <cell r="DY381">
            <v>0</v>
          </cell>
          <cell r="DZ381">
            <v>0</v>
          </cell>
          <cell r="EA381" t="str">
            <v/>
          </cell>
          <cell r="EB381">
            <v>0</v>
          </cell>
          <cell r="EC381">
            <v>84.25</v>
          </cell>
          <cell r="ED381">
            <v>84</v>
          </cell>
          <cell r="EE381">
            <v>0</v>
          </cell>
          <cell r="EF381">
            <v>0</v>
          </cell>
          <cell r="EG381" t="str">
            <v/>
          </cell>
          <cell r="EH381">
            <v>0</v>
          </cell>
          <cell r="EI381">
            <v>83.25</v>
          </cell>
          <cell r="EJ381">
            <v>87</v>
          </cell>
          <cell r="EK381">
            <v>0</v>
          </cell>
          <cell r="EL381">
            <v>0</v>
          </cell>
          <cell r="EM381" t="str">
            <v/>
          </cell>
          <cell r="EN381">
            <v>0</v>
          </cell>
          <cell r="EO381">
            <v>83.25</v>
          </cell>
          <cell r="EP381">
            <v>87</v>
          </cell>
          <cell r="EQ381">
            <v>0</v>
          </cell>
          <cell r="ER381">
            <v>0</v>
          </cell>
          <cell r="ES381" t="str">
            <v/>
          </cell>
          <cell r="ET381">
            <v>0</v>
          </cell>
          <cell r="EU381">
            <v>83.25</v>
          </cell>
          <cell r="EV381">
            <v>87</v>
          </cell>
          <cell r="EW381">
            <v>0</v>
          </cell>
          <cell r="EX381">
            <v>0</v>
          </cell>
          <cell r="EY381" t="str">
            <v/>
          </cell>
          <cell r="EZ381">
            <v>0</v>
          </cell>
          <cell r="FA381">
            <v>78.25</v>
          </cell>
          <cell r="FB381">
            <v>77</v>
          </cell>
          <cell r="FC381">
            <v>0</v>
          </cell>
          <cell r="FD381">
            <v>0</v>
          </cell>
          <cell r="FE381" t="str">
            <v/>
          </cell>
          <cell r="FF381">
            <v>0</v>
          </cell>
          <cell r="FG381">
            <v>78.25</v>
          </cell>
          <cell r="FH381">
            <v>77</v>
          </cell>
          <cell r="FI381">
            <v>0</v>
          </cell>
          <cell r="FJ381">
            <v>0</v>
          </cell>
          <cell r="FK381" t="str">
            <v/>
          </cell>
          <cell r="FL381">
            <v>0</v>
          </cell>
          <cell r="FM381">
            <v>78.25</v>
          </cell>
          <cell r="FN381">
            <v>77</v>
          </cell>
          <cell r="FO381">
            <v>0</v>
          </cell>
          <cell r="FP381">
            <v>0</v>
          </cell>
          <cell r="FQ381" t="str">
            <v/>
          </cell>
          <cell r="FR381">
            <v>0</v>
          </cell>
          <cell r="FS381">
            <v>78.25</v>
          </cell>
          <cell r="FT381">
            <v>77</v>
          </cell>
          <cell r="FU381">
            <v>0</v>
          </cell>
          <cell r="FV381">
            <v>0</v>
          </cell>
          <cell r="FW381" t="str">
            <v/>
          </cell>
          <cell r="FX381">
            <v>0</v>
          </cell>
          <cell r="FY381">
            <v>78.25</v>
          </cell>
          <cell r="FZ381">
            <v>77</v>
          </cell>
          <cell r="GA381">
            <v>0</v>
          </cell>
          <cell r="GB381">
            <v>0</v>
          </cell>
          <cell r="GC381" t="str">
            <v/>
          </cell>
          <cell r="GD381">
            <v>0</v>
          </cell>
          <cell r="GE381">
            <v>78.25</v>
          </cell>
          <cell r="GF381">
            <v>77</v>
          </cell>
          <cell r="GG381">
            <v>0</v>
          </cell>
          <cell r="GH381">
            <v>0</v>
          </cell>
          <cell r="GI381" t="str">
            <v/>
          </cell>
          <cell r="GJ381">
            <v>0</v>
          </cell>
          <cell r="GK381">
            <v>78.25</v>
          </cell>
          <cell r="GL381">
            <v>77</v>
          </cell>
          <cell r="GM381">
            <v>0</v>
          </cell>
          <cell r="GN381">
            <v>0</v>
          </cell>
          <cell r="GO381" t="str">
            <v/>
          </cell>
          <cell r="GP381">
            <v>0</v>
          </cell>
          <cell r="GQ381">
            <v>78.25</v>
          </cell>
          <cell r="GR381">
            <v>77</v>
          </cell>
          <cell r="GS381">
            <v>0</v>
          </cell>
          <cell r="GT381">
            <v>0</v>
          </cell>
          <cell r="GU381" t="str">
            <v/>
          </cell>
          <cell r="GV381">
            <v>0</v>
          </cell>
          <cell r="GW381">
            <v>88.25</v>
          </cell>
          <cell r="GX381">
            <v>81</v>
          </cell>
          <cell r="GY381">
            <v>0</v>
          </cell>
          <cell r="GZ381">
            <v>0</v>
          </cell>
          <cell r="HA381" t="str">
            <v/>
          </cell>
          <cell r="HB381">
            <v>0</v>
          </cell>
          <cell r="HC381">
            <v>92</v>
          </cell>
          <cell r="HD381">
            <v>80</v>
          </cell>
          <cell r="HG381" t="str">
            <v/>
          </cell>
          <cell r="HH381">
            <v>0</v>
          </cell>
          <cell r="HM381" t="str">
            <v/>
          </cell>
          <cell r="HN381" t="str">
            <v/>
          </cell>
          <cell r="HS381">
            <v>0</v>
          </cell>
          <cell r="HT381" t="str">
            <v>PKN</v>
          </cell>
          <cell r="HU381">
            <v>0</v>
          </cell>
          <cell r="HV381" t="str">
            <v>IND</v>
          </cell>
          <cell r="HW381">
            <v>0</v>
          </cell>
          <cell r="HX381" t="str">
            <v>MAT-W</v>
          </cell>
          <cell r="HY381">
            <v>0</v>
          </cell>
          <cell r="HZ381" t="str">
            <v>SEJ-W</v>
          </cell>
          <cell r="IA381">
            <v>0</v>
          </cell>
          <cell r="IB381" t="str">
            <v>IGR-W</v>
          </cell>
          <cell r="IC381">
            <v>0</v>
          </cell>
          <cell r="ID381" t="str">
            <v>SBO</v>
          </cell>
          <cell r="IE381">
            <v>0</v>
          </cell>
          <cell r="IF381" t="str">
            <v>PJO</v>
          </cell>
          <cell r="IG381">
            <v>0</v>
          </cell>
          <cell r="IH381" t="str">
            <v>PRA</v>
          </cell>
          <cell r="II381">
            <v>0</v>
          </cell>
          <cell r="IJ381" t="str">
            <v>JAW</v>
          </cell>
          <cell r="IK381">
            <v>0</v>
          </cell>
          <cell r="IL381" t="str">
            <v>ARB</v>
          </cell>
          <cell r="IM381">
            <v>0</v>
          </cell>
          <cell r="IN381" t="str">
            <v>PKM</v>
          </cell>
          <cell r="IO381">
            <v>0</v>
          </cell>
          <cell r="IP381" t="str">
            <v>GEO-P</v>
          </cell>
          <cell r="IQ381">
            <v>0</v>
          </cell>
          <cell r="IR381" t="str">
            <v>SEJ-P</v>
          </cell>
          <cell r="IS381">
            <v>0</v>
          </cell>
          <cell r="IT381" t="str">
            <v>SOS-P</v>
          </cell>
          <cell r="IU381">
            <v>0</v>
          </cell>
          <cell r="IV381" t="str">
            <v>EKO-P</v>
          </cell>
          <cell r="IW381">
            <v>0</v>
          </cell>
          <cell r="IX381" t="str">
            <v>IGR-L</v>
          </cell>
          <cell r="IY381">
            <v>0</v>
          </cell>
          <cell r="IZ381" t="str">
            <v/>
          </cell>
          <cell r="JA381">
            <v>0</v>
          </cell>
        </row>
        <row r="382">
          <cell r="Q382" t="str">
            <v/>
          </cell>
          <cell r="AB382" t="str">
            <v/>
          </cell>
          <cell r="AC382">
            <v>28</v>
          </cell>
          <cell r="AI382" t="str">
            <v/>
          </cell>
          <cell r="AJ382">
            <v>0</v>
          </cell>
          <cell r="AK382">
            <v>79.25</v>
          </cell>
          <cell r="AL382">
            <v>80</v>
          </cell>
          <cell r="AM382">
            <v>0</v>
          </cell>
          <cell r="AN382">
            <v>0</v>
          </cell>
          <cell r="AO382" t="str">
            <v/>
          </cell>
          <cell r="AP382">
            <v>0</v>
          </cell>
          <cell r="AQ382">
            <v>78</v>
          </cell>
          <cell r="AR382">
            <v>81</v>
          </cell>
          <cell r="AS382">
            <v>0</v>
          </cell>
          <cell r="AT382">
            <v>0</v>
          </cell>
          <cell r="AU382" t="str">
            <v/>
          </cell>
          <cell r="AV382">
            <v>0</v>
          </cell>
          <cell r="AW382">
            <v>76.25</v>
          </cell>
          <cell r="AX382">
            <v>82</v>
          </cell>
          <cell r="AY382">
            <v>0</v>
          </cell>
          <cell r="AZ382">
            <v>0</v>
          </cell>
          <cell r="BA382" t="str">
            <v/>
          </cell>
          <cell r="BB382">
            <v>0</v>
          </cell>
          <cell r="BC382">
            <v>77.75</v>
          </cell>
          <cell r="BD382">
            <v>75</v>
          </cell>
          <cell r="BE382">
            <v>0</v>
          </cell>
          <cell r="BF382">
            <v>0</v>
          </cell>
          <cell r="BG382" t="str">
            <v>SEJ</v>
          </cell>
          <cell r="BH382">
            <v>0</v>
          </cell>
          <cell r="BI382">
            <v>77</v>
          </cell>
          <cell r="BJ382">
            <v>74</v>
          </cell>
          <cell r="BK382">
            <v>0</v>
          </cell>
          <cell r="BL382">
            <v>0</v>
          </cell>
          <cell r="BM382" t="str">
            <v/>
          </cell>
          <cell r="BN382">
            <v>0</v>
          </cell>
          <cell r="BO382">
            <v>69.25</v>
          </cell>
          <cell r="BP382">
            <v>76</v>
          </cell>
          <cell r="BQ382">
            <v>0</v>
          </cell>
          <cell r="BR382">
            <v>0</v>
          </cell>
          <cell r="BS382" t="str">
            <v/>
          </cell>
          <cell r="BT382">
            <v>0</v>
          </cell>
          <cell r="BU382">
            <v>72.25</v>
          </cell>
          <cell r="BV382">
            <v>83</v>
          </cell>
          <cell r="BW382">
            <v>0</v>
          </cell>
          <cell r="BX382">
            <v>0</v>
          </cell>
          <cell r="BY382" t="str">
            <v/>
          </cell>
          <cell r="BZ382">
            <v>0</v>
          </cell>
          <cell r="CA382">
            <v>72</v>
          </cell>
          <cell r="CB382">
            <v>76</v>
          </cell>
          <cell r="CC382">
            <v>0</v>
          </cell>
          <cell r="CD382">
            <v>0</v>
          </cell>
          <cell r="CE382" t="str">
            <v/>
          </cell>
          <cell r="CF382">
            <v>0</v>
          </cell>
          <cell r="CG382">
            <v>70</v>
          </cell>
          <cell r="CH382">
            <v>71</v>
          </cell>
          <cell r="CI382">
            <v>0</v>
          </cell>
          <cell r="CJ382">
            <v>0</v>
          </cell>
          <cell r="CK382" t="str">
            <v/>
          </cell>
          <cell r="CL382">
            <v>0</v>
          </cell>
          <cell r="CM382">
            <v>76.25</v>
          </cell>
          <cell r="CN382">
            <v>74</v>
          </cell>
          <cell r="CO382">
            <v>0</v>
          </cell>
          <cell r="CP382">
            <v>0</v>
          </cell>
          <cell r="CQ382" t="str">
            <v/>
          </cell>
          <cell r="CR382">
            <v>0</v>
          </cell>
          <cell r="CS382">
            <v>71</v>
          </cell>
          <cell r="CT382">
            <v>83</v>
          </cell>
          <cell r="CU382">
            <v>0</v>
          </cell>
          <cell r="CV382">
            <v>0</v>
          </cell>
          <cell r="CW382" t="str">
            <v/>
          </cell>
          <cell r="CX382">
            <v>0</v>
          </cell>
          <cell r="CY382">
            <v>69.75</v>
          </cell>
          <cell r="CZ382">
            <v>71</v>
          </cell>
          <cell r="DA382">
            <v>0</v>
          </cell>
          <cell r="DB382">
            <v>0</v>
          </cell>
          <cell r="DC382" t="str">
            <v/>
          </cell>
          <cell r="DD382">
            <v>0</v>
          </cell>
          <cell r="DE382">
            <v>77.25</v>
          </cell>
          <cell r="DF382">
            <v>78</v>
          </cell>
          <cell r="DG382">
            <v>0</v>
          </cell>
          <cell r="DH382">
            <v>0</v>
          </cell>
          <cell r="DI382" t="str">
            <v/>
          </cell>
          <cell r="DJ382">
            <v>0</v>
          </cell>
          <cell r="DK382">
            <v>0</v>
          </cell>
          <cell r="DL382">
            <v>71</v>
          </cell>
          <cell r="DM382">
            <v>0</v>
          </cell>
          <cell r="DN382">
            <v>0</v>
          </cell>
          <cell r="DO382" t="str">
            <v/>
          </cell>
          <cell r="DP382">
            <v>0</v>
          </cell>
          <cell r="DQ382">
            <v>78</v>
          </cell>
          <cell r="DR382">
            <v>77</v>
          </cell>
          <cell r="DS382">
            <v>0</v>
          </cell>
          <cell r="DT382">
            <v>0</v>
          </cell>
          <cell r="DU382" t="str">
            <v/>
          </cell>
          <cell r="DV382">
            <v>0</v>
          </cell>
          <cell r="DW382">
            <v>77</v>
          </cell>
          <cell r="DX382">
            <v>81</v>
          </cell>
          <cell r="DY382">
            <v>0</v>
          </cell>
          <cell r="DZ382">
            <v>0</v>
          </cell>
          <cell r="EA382" t="str">
            <v/>
          </cell>
          <cell r="EB382">
            <v>0</v>
          </cell>
          <cell r="EC382">
            <v>79.5</v>
          </cell>
          <cell r="ED382">
            <v>75</v>
          </cell>
          <cell r="EE382">
            <v>0</v>
          </cell>
          <cell r="EF382">
            <v>0</v>
          </cell>
          <cell r="EG382" t="str">
            <v/>
          </cell>
          <cell r="EH382">
            <v>0</v>
          </cell>
          <cell r="EI382">
            <v>68.75</v>
          </cell>
          <cell r="EJ382">
            <v>80</v>
          </cell>
          <cell r="EK382">
            <v>0</v>
          </cell>
          <cell r="EL382">
            <v>0</v>
          </cell>
          <cell r="EM382" t="str">
            <v/>
          </cell>
          <cell r="EN382">
            <v>0</v>
          </cell>
          <cell r="EO382">
            <v>68.75</v>
          </cell>
          <cell r="EP382">
            <v>80</v>
          </cell>
          <cell r="EQ382">
            <v>0</v>
          </cell>
          <cell r="ER382">
            <v>0</v>
          </cell>
          <cell r="ES382" t="str">
            <v/>
          </cell>
          <cell r="ET382">
            <v>0</v>
          </cell>
          <cell r="EU382">
            <v>68.75</v>
          </cell>
          <cell r="EV382">
            <v>80</v>
          </cell>
          <cell r="EW382">
            <v>0</v>
          </cell>
          <cell r="EX382">
            <v>0</v>
          </cell>
          <cell r="EY382" t="str">
            <v/>
          </cell>
          <cell r="EZ382">
            <v>0</v>
          </cell>
          <cell r="FA382">
            <v>67</v>
          </cell>
          <cell r="FB382">
            <v>73</v>
          </cell>
          <cell r="FC382">
            <v>0</v>
          </cell>
          <cell r="FD382">
            <v>0</v>
          </cell>
          <cell r="FE382" t="str">
            <v/>
          </cell>
          <cell r="FF382">
            <v>0</v>
          </cell>
          <cell r="FG382">
            <v>67</v>
          </cell>
          <cell r="FH382">
            <v>73</v>
          </cell>
          <cell r="FI382">
            <v>0</v>
          </cell>
          <cell r="FJ382">
            <v>0</v>
          </cell>
          <cell r="FK382" t="str">
            <v/>
          </cell>
          <cell r="FL382">
            <v>0</v>
          </cell>
          <cell r="FM382">
            <v>67</v>
          </cell>
          <cell r="FN382">
            <v>73</v>
          </cell>
          <cell r="FO382">
            <v>0</v>
          </cell>
          <cell r="FP382">
            <v>0</v>
          </cell>
          <cell r="FQ382" t="str">
            <v/>
          </cell>
          <cell r="FR382">
            <v>0</v>
          </cell>
          <cell r="FS382">
            <v>67</v>
          </cell>
          <cell r="FT382">
            <v>73</v>
          </cell>
          <cell r="FU382">
            <v>0</v>
          </cell>
          <cell r="FV382">
            <v>0</v>
          </cell>
          <cell r="FW382" t="str">
            <v/>
          </cell>
          <cell r="FX382">
            <v>0</v>
          </cell>
          <cell r="FY382">
            <v>67</v>
          </cell>
          <cell r="FZ382">
            <v>73</v>
          </cell>
          <cell r="GA382">
            <v>0</v>
          </cell>
          <cell r="GB382">
            <v>0</v>
          </cell>
          <cell r="GC382" t="str">
            <v/>
          </cell>
          <cell r="GD382">
            <v>0</v>
          </cell>
          <cell r="GE382">
            <v>67</v>
          </cell>
          <cell r="GF382">
            <v>73</v>
          </cell>
          <cell r="GG382">
            <v>0</v>
          </cell>
          <cell r="GH382">
            <v>0</v>
          </cell>
          <cell r="GI382" t="str">
            <v/>
          </cell>
          <cell r="GJ382">
            <v>0</v>
          </cell>
          <cell r="GK382">
            <v>67</v>
          </cell>
          <cell r="GL382">
            <v>73</v>
          </cell>
          <cell r="GM382">
            <v>0</v>
          </cell>
          <cell r="GN382">
            <v>0</v>
          </cell>
          <cell r="GO382" t="str">
            <v/>
          </cell>
          <cell r="GP382">
            <v>0</v>
          </cell>
          <cell r="GQ382">
            <v>67</v>
          </cell>
          <cell r="GR382">
            <v>73</v>
          </cell>
          <cell r="GS382">
            <v>0</v>
          </cell>
          <cell r="GT382">
            <v>0</v>
          </cell>
          <cell r="GU382" t="str">
            <v/>
          </cell>
          <cell r="GV382">
            <v>0</v>
          </cell>
          <cell r="GW382">
            <v>66.75</v>
          </cell>
          <cell r="GX382">
            <v>71</v>
          </cell>
          <cell r="GY382">
            <v>0</v>
          </cell>
          <cell r="GZ382">
            <v>0</v>
          </cell>
          <cell r="HA382" t="str">
            <v/>
          </cell>
          <cell r="HB382">
            <v>0</v>
          </cell>
          <cell r="HC382">
            <v>76.75</v>
          </cell>
          <cell r="HD382">
            <v>72</v>
          </cell>
          <cell r="HG382" t="str">
            <v/>
          </cell>
          <cell r="HH382">
            <v>0</v>
          </cell>
          <cell r="HM382" t="str">
            <v/>
          </cell>
          <cell r="HN382" t="str">
            <v/>
          </cell>
          <cell r="HS382">
            <v>0</v>
          </cell>
          <cell r="HT382" t="str">
            <v>PKN</v>
          </cell>
          <cell r="HU382">
            <v>0</v>
          </cell>
          <cell r="HV382" t="str">
            <v>IND</v>
          </cell>
          <cell r="HW382">
            <v>0</v>
          </cell>
          <cell r="HX382" t="str">
            <v>MAT-W</v>
          </cell>
          <cell r="HY382">
            <v>0</v>
          </cell>
          <cell r="HZ382" t="str">
            <v>SEJ-W</v>
          </cell>
          <cell r="IA382">
            <v>0</v>
          </cell>
          <cell r="IB382" t="str">
            <v>IGR-W</v>
          </cell>
          <cell r="IC382">
            <v>0</v>
          </cell>
          <cell r="ID382" t="str">
            <v>SBO</v>
          </cell>
          <cell r="IE382">
            <v>0</v>
          </cell>
          <cell r="IF382" t="str">
            <v>PJO</v>
          </cell>
          <cell r="IG382">
            <v>0</v>
          </cell>
          <cell r="IH382" t="str">
            <v>PRA</v>
          </cell>
          <cell r="II382">
            <v>0</v>
          </cell>
          <cell r="IJ382" t="str">
            <v>JAW</v>
          </cell>
          <cell r="IK382">
            <v>0</v>
          </cell>
          <cell r="IL382" t="str">
            <v>ARB</v>
          </cell>
          <cell r="IM382">
            <v>0</v>
          </cell>
          <cell r="IN382" t="str">
            <v>PKM</v>
          </cell>
          <cell r="IO382">
            <v>0</v>
          </cell>
          <cell r="IP382" t="str">
            <v>GEO-P</v>
          </cell>
          <cell r="IQ382">
            <v>0</v>
          </cell>
          <cell r="IR382" t="str">
            <v>SEJ-P</v>
          </cell>
          <cell r="IS382">
            <v>0</v>
          </cell>
          <cell r="IT382" t="str">
            <v>SOS-P</v>
          </cell>
          <cell r="IU382">
            <v>0</v>
          </cell>
          <cell r="IV382" t="str">
            <v>EKO-P</v>
          </cell>
          <cell r="IW382">
            <v>0</v>
          </cell>
          <cell r="IX382" t="str">
            <v>IGR-L</v>
          </cell>
          <cell r="IY382">
            <v>0</v>
          </cell>
          <cell r="IZ382" t="str">
            <v/>
          </cell>
          <cell r="JA382">
            <v>0</v>
          </cell>
        </row>
        <row r="383">
          <cell r="Q383" t="str">
            <v/>
          </cell>
          <cell r="AB383" t="str">
            <v/>
          </cell>
          <cell r="AC383">
            <v>29</v>
          </cell>
          <cell r="AI383" t="str">
            <v/>
          </cell>
          <cell r="AJ383">
            <v>0</v>
          </cell>
          <cell r="AK383">
            <v>73.25</v>
          </cell>
          <cell r="AL383">
            <v>80</v>
          </cell>
          <cell r="AM383">
            <v>0</v>
          </cell>
          <cell r="AN383">
            <v>0</v>
          </cell>
          <cell r="AO383" t="str">
            <v/>
          </cell>
          <cell r="AP383">
            <v>0</v>
          </cell>
          <cell r="AQ383">
            <v>82.75</v>
          </cell>
          <cell r="AR383">
            <v>80</v>
          </cell>
          <cell r="AS383">
            <v>0</v>
          </cell>
          <cell r="AT383">
            <v>0</v>
          </cell>
          <cell r="AU383" t="str">
            <v/>
          </cell>
          <cell r="AV383">
            <v>0</v>
          </cell>
          <cell r="AW383">
            <v>78.75</v>
          </cell>
          <cell r="AX383">
            <v>76</v>
          </cell>
          <cell r="AY383">
            <v>0</v>
          </cell>
          <cell r="AZ383">
            <v>0</v>
          </cell>
          <cell r="BA383" t="str">
            <v/>
          </cell>
          <cell r="BB383">
            <v>0</v>
          </cell>
          <cell r="BC383">
            <v>77.75</v>
          </cell>
          <cell r="BD383">
            <v>79</v>
          </cell>
          <cell r="BE383">
            <v>0</v>
          </cell>
          <cell r="BF383">
            <v>0</v>
          </cell>
          <cell r="BG383" t="str">
            <v>SEJ</v>
          </cell>
          <cell r="BH383">
            <v>0</v>
          </cell>
          <cell r="BI383">
            <v>82.25</v>
          </cell>
          <cell r="BJ383">
            <v>77</v>
          </cell>
          <cell r="BK383">
            <v>0</v>
          </cell>
          <cell r="BL383">
            <v>0</v>
          </cell>
          <cell r="BM383" t="str">
            <v/>
          </cell>
          <cell r="BN383">
            <v>0</v>
          </cell>
          <cell r="BO383">
            <v>69.25</v>
          </cell>
          <cell r="BP383">
            <v>85</v>
          </cell>
          <cell r="BQ383">
            <v>0</v>
          </cell>
          <cell r="BR383">
            <v>0</v>
          </cell>
          <cell r="BS383" t="str">
            <v/>
          </cell>
          <cell r="BT383">
            <v>0</v>
          </cell>
          <cell r="BU383">
            <v>81</v>
          </cell>
          <cell r="BV383">
            <v>86</v>
          </cell>
          <cell r="BW383">
            <v>0</v>
          </cell>
          <cell r="BX383">
            <v>0</v>
          </cell>
          <cell r="BY383" t="str">
            <v/>
          </cell>
          <cell r="BZ383">
            <v>0</v>
          </cell>
          <cell r="CA383">
            <v>72.25</v>
          </cell>
          <cell r="CB383">
            <v>82</v>
          </cell>
          <cell r="CC383">
            <v>0</v>
          </cell>
          <cell r="CD383">
            <v>0</v>
          </cell>
          <cell r="CE383" t="str">
            <v/>
          </cell>
          <cell r="CF383">
            <v>0</v>
          </cell>
          <cell r="CG383">
            <v>80.25</v>
          </cell>
          <cell r="CH383">
            <v>83</v>
          </cell>
          <cell r="CI383">
            <v>0</v>
          </cell>
          <cell r="CJ383">
            <v>0</v>
          </cell>
          <cell r="CK383" t="str">
            <v/>
          </cell>
          <cell r="CL383">
            <v>0</v>
          </cell>
          <cell r="CM383">
            <v>74.25</v>
          </cell>
          <cell r="CN383">
            <v>74</v>
          </cell>
          <cell r="CO383">
            <v>0</v>
          </cell>
          <cell r="CP383">
            <v>0</v>
          </cell>
          <cell r="CQ383" t="str">
            <v/>
          </cell>
          <cell r="CR383">
            <v>0</v>
          </cell>
          <cell r="CS383">
            <v>79.75</v>
          </cell>
          <cell r="CT383">
            <v>85</v>
          </cell>
          <cell r="CU383">
            <v>0</v>
          </cell>
          <cell r="CV383">
            <v>0</v>
          </cell>
          <cell r="CW383" t="str">
            <v/>
          </cell>
          <cell r="CX383">
            <v>0</v>
          </cell>
          <cell r="CY383">
            <v>69.5</v>
          </cell>
          <cell r="CZ383">
            <v>72</v>
          </cell>
          <cell r="DA383">
            <v>0</v>
          </cell>
          <cell r="DB383">
            <v>0</v>
          </cell>
          <cell r="DC383" t="str">
            <v/>
          </cell>
          <cell r="DD383">
            <v>0</v>
          </cell>
          <cell r="DE383">
            <v>78.5</v>
          </cell>
          <cell r="DF383">
            <v>87</v>
          </cell>
          <cell r="DG383">
            <v>0</v>
          </cell>
          <cell r="DH383">
            <v>0</v>
          </cell>
          <cell r="DI383" t="str">
            <v/>
          </cell>
          <cell r="DJ383">
            <v>0</v>
          </cell>
          <cell r="DK383">
            <v>0</v>
          </cell>
          <cell r="DL383">
            <v>79</v>
          </cell>
          <cell r="DM383">
            <v>0</v>
          </cell>
          <cell r="DN383">
            <v>0</v>
          </cell>
          <cell r="DO383" t="str">
            <v/>
          </cell>
          <cell r="DP383">
            <v>0</v>
          </cell>
          <cell r="DQ383">
            <v>82</v>
          </cell>
          <cell r="DR383">
            <v>83</v>
          </cell>
          <cell r="DS383">
            <v>0</v>
          </cell>
          <cell r="DT383">
            <v>0</v>
          </cell>
          <cell r="DU383" t="str">
            <v/>
          </cell>
          <cell r="DV383">
            <v>0</v>
          </cell>
          <cell r="DW383">
            <v>81.75</v>
          </cell>
          <cell r="DX383">
            <v>80</v>
          </cell>
          <cell r="DY383">
            <v>0</v>
          </cell>
          <cell r="DZ383">
            <v>0</v>
          </cell>
          <cell r="EA383" t="str">
            <v/>
          </cell>
          <cell r="EB383">
            <v>0</v>
          </cell>
          <cell r="EC383">
            <v>80.5</v>
          </cell>
          <cell r="ED383">
            <v>80</v>
          </cell>
          <cell r="EE383">
            <v>0</v>
          </cell>
          <cell r="EF383">
            <v>0</v>
          </cell>
          <cell r="EG383" t="str">
            <v/>
          </cell>
          <cell r="EH383">
            <v>0</v>
          </cell>
          <cell r="EI383">
            <v>79.5</v>
          </cell>
          <cell r="EJ383">
            <v>85</v>
          </cell>
          <cell r="EK383">
            <v>0</v>
          </cell>
          <cell r="EL383">
            <v>0</v>
          </cell>
          <cell r="EM383" t="str">
            <v/>
          </cell>
          <cell r="EN383">
            <v>0</v>
          </cell>
          <cell r="EO383">
            <v>79.5</v>
          </cell>
          <cell r="EP383">
            <v>85</v>
          </cell>
          <cell r="EQ383">
            <v>0</v>
          </cell>
          <cell r="ER383">
            <v>0</v>
          </cell>
          <cell r="ES383" t="str">
            <v/>
          </cell>
          <cell r="ET383">
            <v>0</v>
          </cell>
          <cell r="EU383">
            <v>79.5</v>
          </cell>
          <cell r="EV383">
            <v>85</v>
          </cell>
          <cell r="EW383">
            <v>0</v>
          </cell>
          <cell r="EX383">
            <v>0</v>
          </cell>
          <cell r="EY383" t="str">
            <v/>
          </cell>
          <cell r="EZ383">
            <v>0</v>
          </cell>
          <cell r="FA383">
            <v>77.75</v>
          </cell>
          <cell r="FB383">
            <v>76</v>
          </cell>
          <cell r="FC383">
            <v>0</v>
          </cell>
          <cell r="FD383">
            <v>0</v>
          </cell>
          <cell r="FE383" t="str">
            <v/>
          </cell>
          <cell r="FF383">
            <v>0</v>
          </cell>
          <cell r="FG383">
            <v>77.75</v>
          </cell>
          <cell r="FH383">
            <v>76</v>
          </cell>
          <cell r="FI383">
            <v>0</v>
          </cell>
          <cell r="FJ383">
            <v>0</v>
          </cell>
          <cell r="FK383" t="str">
            <v/>
          </cell>
          <cell r="FL383">
            <v>0</v>
          </cell>
          <cell r="FM383">
            <v>77.75</v>
          </cell>
          <cell r="FN383">
            <v>76</v>
          </cell>
          <cell r="FO383">
            <v>0</v>
          </cell>
          <cell r="FP383">
            <v>0</v>
          </cell>
          <cell r="FQ383" t="str">
            <v/>
          </cell>
          <cell r="FR383">
            <v>0</v>
          </cell>
          <cell r="FS383">
            <v>77.75</v>
          </cell>
          <cell r="FT383">
            <v>76</v>
          </cell>
          <cell r="FU383">
            <v>0</v>
          </cell>
          <cell r="FV383">
            <v>0</v>
          </cell>
          <cell r="FW383" t="str">
            <v/>
          </cell>
          <cell r="FX383">
            <v>0</v>
          </cell>
          <cell r="FY383">
            <v>77.75</v>
          </cell>
          <cell r="FZ383">
            <v>76</v>
          </cell>
          <cell r="GA383">
            <v>0</v>
          </cell>
          <cell r="GB383">
            <v>0</v>
          </cell>
          <cell r="GC383" t="str">
            <v/>
          </cell>
          <cell r="GD383">
            <v>0</v>
          </cell>
          <cell r="GE383">
            <v>77.75</v>
          </cell>
          <cell r="GF383">
            <v>76</v>
          </cell>
          <cell r="GG383">
            <v>0</v>
          </cell>
          <cell r="GH383">
            <v>0</v>
          </cell>
          <cell r="GI383" t="str">
            <v/>
          </cell>
          <cell r="GJ383">
            <v>0</v>
          </cell>
          <cell r="GK383">
            <v>77.75</v>
          </cell>
          <cell r="GL383">
            <v>76</v>
          </cell>
          <cell r="GM383">
            <v>0</v>
          </cell>
          <cell r="GN383">
            <v>0</v>
          </cell>
          <cell r="GO383" t="str">
            <v/>
          </cell>
          <cell r="GP383">
            <v>0</v>
          </cell>
          <cell r="GQ383">
            <v>77.75</v>
          </cell>
          <cell r="GR383">
            <v>76</v>
          </cell>
          <cell r="GS383">
            <v>0</v>
          </cell>
          <cell r="GT383">
            <v>0</v>
          </cell>
          <cell r="GU383" t="str">
            <v/>
          </cell>
          <cell r="GV383">
            <v>0</v>
          </cell>
          <cell r="GW383">
            <v>73.75</v>
          </cell>
          <cell r="GX383">
            <v>73</v>
          </cell>
          <cell r="GY383">
            <v>0</v>
          </cell>
          <cell r="GZ383">
            <v>0</v>
          </cell>
          <cell r="HA383" t="str">
            <v/>
          </cell>
          <cell r="HB383">
            <v>0</v>
          </cell>
          <cell r="HC383">
            <v>86.75</v>
          </cell>
          <cell r="HD383">
            <v>73</v>
          </cell>
          <cell r="HG383" t="str">
            <v/>
          </cell>
          <cell r="HH383">
            <v>0</v>
          </cell>
          <cell r="HM383" t="str">
            <v/>
          </cell>
          <cell r="HN383" t="str">
            <v/>
          </cell>
          <cell r="HS383">
            <v>0</v>
          </cell>
          <cell r="HT383" t="str">
            <v>PKN</v>
          </cell>
          <cell r="HU383">
            <v>0</v>
          </cell>
          <cell r="HV383" t="str">
            <v>IND</v>
          </cell>
          <cell r="HW383">
            <v>0</v>
          </cell>
          <cell r="HX383" t="str">
            <v>MAT-W</v>
          </cell>
          <cell r="HY383">
            <v>0</v>
          </cell>
          <cell r="HZ383" t="str">
            <v>SEJ-W</v>
          </cell>
          <cell r="IA383">
            <v>0</v>
          </cell>
          <cell r="IB383" t="str">
            <v>IGR-W</v>
          </cell>
          <cell r="IC383">
            <v>0</v>
          </cell>
          <cell r="ID383" t="str">
            <v>SBO</v>
          </cell>
          <cell r="IE383">
            <v>0</v>
          </cell>
          <cell r="IF383" t="str">
            <v>PJO</v>
          </cell>
          <cell r="IG383">
            <v>0</v>
          </cell>
          <cell r="IH383" t="str">
            <v>PRA</v>
          </cell>
          <cell r="II383">
            <v>0</v>
          </cell>
          <cell r="IJ383" t="str">
            <v>JAW</v>
          </cell>
          <cell r="IK383">
            <v>0</v>
          </cell>
          <cell r="IL383" t="str">
            <v>ARB</v>
          </cell>
          <cell r="IM383">
            <v>0</v>
          </cell>
          <cell r="IN383" t="str">
            <v>PKM</v>
          </cell>
          <cell r="IO383">
            <v>0</v>
          </cell>
          <cell r="IP383" t="str">
            <v>GEO-P</v>
          </cell>
          <cell r="IQ383">
            <v>0</v>
          </cell>
          <cell r="IR383" t="str">
            <v>SEJ-P</v>
          </cell>
          <cell r="IS383">
            <v>0</v>
          </cell>
          <cell r="IT383" t="str">
            <v>SOS-P</v>
          </cell>
          <cell r="IU383">
            <v>0</v>
          </cell>
          <cell r="IV383" t="str">
            <v>EKO-P</v>
          </cell>
          <cell r="IW383">
            <v>0</v>
          </cell>
          <cell r="IX383" t="str">
            <v>IGR-L</v>
          </cell>
          <cell r="IY383">
            <v>0</v>
          </cell>
          <cell r="IZ383" t="str">
            <v/>
          </cell>
          <cell r="JA383">
            <v>0</v>
          </cell>
        </row>
        <row r="384">
          <cell r="Q384" t="str">
            <v/>
          </cell>
          <cell r="AB384" t="str">
            <v/>
          </cell>
          <cell r="AC384">
            <v>30</v>
          </cell>
          <cell r="AI384" t="str">
            <v/>
          </cell>
          <cell r="AJ384">
            <v>0</v>
          </cell>
          <cell r="AK384">
            <v>73.25</v>
          </cell>
          <cell r="AL384">
            <v>79</v>
          </cell>
          <cell r="AM384">
            <v>0</v>
          </cell>
          <cell r="AN384">
            <v>0</v>
          </cell>
          <cell r="AO384" t="str">
            <v/>
          </cell>
          <cell r="AP384">
            <v>0</v>
          </cell>
          <cell r="AQ384">
            <v>77.75</v>
          </cell>
          <cell r="AR384">
            <v>79</v>
          </cell>
          <cell r="AS384">
            <v>0</v>
          </cell>
          <cell r="AT384">
            <v>0</v>
          </cell>
          <cell r="AU384" t="str">
            <v/>
          </cell>
          <cell r="AV384">
            <v>0</v>
          </cell>
          <cell r="AW384">
            <v>72.25</v>
          </cell>
          <cell r="AX384">
            <v>77</v>
          </cell>
          <cell r="AY384">
            <v>0</v>
          </cell>
          <cell r="AZ384">
            <v>0</v>
          </cell>
          <cell r="BA384" t="str">
            <v/>
          </cell>
          <cell r="BB384">
            <v>0</v>
          </cell>
          <cell r="BC384">
            <v>74.25</v>
          </cell>
          <cell r="BD384">
            <v>74</v>
          </cell>
          <cell r="BE384">
            <v>0</v>
          </cell>
          <cell r="BF384">
            <v>0</v>
          </cell>
          <cell r="BG384" t="str">
            <v>SEJ</v>
          </cell>
          <cell r="BH384">
            <v>0</v>
          </cell>
          <cell r="BI384">
            <v>73.25</v>
          </cell>
          <cell r="BJ384">
            <v>76</v>
          </cell>
          <cell r="BK384">
            <v>0</v>
          </cell>
          <cell r="BL384">
            <v>0</v>
          </cell>
          <cell r="BM384" t="str">
            <v/>
          </cell>
          <cell r="BN384">
            <v>0</v>
          </cell>
          <cell r="BO384">
            <v>69.25</v>
          </cell>
          <cell r="BP384">
            <v>80</v>
          </cell>
          <cell r="BQ384">
            <v>0</v>
          </cell>
          <cell r="BR384">
            <v>0</v>
          </cell>
          <cell r="BS384" t="str">
            <v/>
          </cell>
          <cell r="BT384">
            <v>0</v>
          </cell>
          <cell r="BU384">
            <v>80.25</v>
          </cell>
          <cell r="BV384">
            <v>89</v>
          </cell>
          <cell r="BW384">
            <v>0</v>
          </cell>
          <cell r="BX384">
            <v>0</v>
          </cell>
          <cell r="BY384" t="str">
            <v/>
          </cell>
          <cell r="BZ384">
            <v>0</v>
          </cell>
          <cell r="CA384">
            <v>72.25</v>
          </cell>
          <cell r="CB384">
            <v>75</v>
          </cell>
          <cell r="CC384">
            <v>0</v>
          </cell>
          <cell r="CD384">
            <v>0</v>
          </cell>
          <cell r="CE384" t="str">
            <v/>
          </cell>
          <cell r="CF384">
            <v>0</v>
          </cell>
          <cell r="CG384">
            <v>77</v>
          </cell>
          <cell r="CH384">
            <v>80</v>
          </cell>
          <cell r="CI384">
            <v>0</v>
          </cell>
          <cell r="CJ384">
            <v>0</v>
          </cell>
          <cell r="CK384" t="str">
            <v/>
          </cell>
          <cell r="CL384">
            <v>0</v>
          </cell>
          <cell r="CM384">
            <v>76.25</v>
          </cell>
          <cell r="CN384">
            <v>74</v>
          </cell>
          <cell r="CO384">
            <v>0</v>
          </cell>
          <cell r="CP384">
            <v>0</v>
          </cell>
          <cell r="CQ384" t="str">
            <v/>
          </cell>
          <cell r="CR384">
            <v>0</v>
          </cell>
          <cell r="CS384">
            <v>77.75</v>
          </cell>
          <cell r="CT384">
            <v>80</v>
          </cell>
          <cell r="CU384">
            <v>0</v>
          </cell>
          <cell r="CV384">
            <v>0</v>
          </cell>
          <cell r="CW384" t="str">
            <v/>
          </cell>
          <cell r="CX384">
            <v>0</v>
          </cell>
          <cell r="CY384">
            <v>70.25</v>
          </cell>
          <cell r="CZ384">
            <v>72</v>
          </cell>
          <cell r="DA384">
            <v>0</v>
          </cell>
          <cell r="DB384">
            <v>0</v>
          </cell>
          <cell r="DC384" t="str">
            <v/>
          </cell>
          <cell r="DD384">
            <v>0</v>
          </cell>
          <cell r="DE384">
            <v>80</v>
          </cell>
          <cell r="DF384">
            <v>80</v>
          </cell>
          <cell r="DG384">
            <v>0</v>
          </cell>
          <cell r="DH384">
            <v>0</v>
          </cell>
          <cell r="DI384" t="str">
            <v/>
          </cell>
          <cell r="DJ384">
            <v>0</v>
          </cell>
          <cell r="DK384">
            <v>0</v>
          </cell>
          <cell r="DL384">
            <v>80</v>
          </cell>
          <cell r="DM384">
            <v>0</v>
          </cell>
          <cell r="DN384">
            <v>0</v>
          </cell>
          <cell r="DO384" t="str">
            <v/>
          </cell>
          <cell r="DP384">
            <v>0</v>
          </cell>
          <cell r="DQ384">
            <v>79</v>
          </cell>
          <cell r="DR384">
            <v>83</v>
          </cell>
          <cell r="DS384">
            <v>0</v>
          </cell>
          <cell r="DT384">
            <v>0</v>
          </cell>
          <cell r="DU384" t="str">
            <v/>
          </cell>
          <cell r="DV384">
            <v>0</v>
          </cell>
          <cell r="DW384">
            <v>71.25</v>
          </cell>
          <cell r="DX384">
            <v>78</v>
          </cell>
          <cell r="DY384">
            <v>0</v>
          </cell>
          <cell r="DZ384">
            <v>0</v>
          </cell>
          <cell r="EA384" t="str">
            <v/>
          </cell>
          <cell r="EB384">
            <v>0</v>
          </cell>
          <cell r="EC384">
            <v>76.25</v>
          </cell>
          <cell r="ED384">
            <v>82</v>
          </cell>
          <cell r="EE384">
            <v>0</v>
          </cell>
          <cell r="EF384">
            <v>0</v>
          </cell>
          <cell r="EG384" t="str">
            <v/>
          </cell>
          <cell r="EH384">
            <v>0</v>
          </cell>
          <cell r="EI384">
            <v>79.25</v>
          </cell>
          <cell r="EJ384">
            <v>82</v>
          </cell>
          <cell r="EK384">
            <v>0</v>
          </cell>
          <cell r="EL384">
            <v>0</v>
          </cell>
          <cell r="EM384" t="str">
            <v/>
          </cell>
          <cell r="EN384">
            <v>0</v>
          </cell>
          <cell r="EO384">
            <v>79.25</v>
          </cell>
          <cell r="EP384">
            <v>82</v>
          </cell>
          <cell r="EQ384">
            <v>0</v>
          </cell>
          <cell r="ER384">
            <v>0</v>
          </cell>
          <cell r="ES384" t="str">
            <v/>
          </cell>
          <cell r="ET384">
            <v>0</v>
          </cell>
          <cell r="EU384">
            <v>79.25</v>
          </cell>
          <cell r="EV384">
            <v>82</v>
          </cell>
          <cell r="EW384">
            <v>0</v>
          </cell>
          <cell r="EX384">
            <v>0</v>
          </cell>
          <cell r="EY384" t="str">
            <v/>
          </cell>
          <cell r="EZ384">
            <v>0</v>
          </cell>
          <cell r="FA384">
            <v>67.25</v>
          </cell>
          <cell r="FB384">
            <v>74</v>
          </cell>
          <cell r="FC384">
            <v>0</v>
          </cell>
          <cell r="FD384">
            <v>0</v>
          </cell>
          <cell r="FE384" t="str">
            <v/>
          </cell>
          <cell r="FF384">
            <v>0</v>
          </cell>
          <cell r="FG384">
            <v>67.25</v>
          </cell>
          <cell r="FH384">
            <v>74</v>
          </cell>
          <cell r="FI384">
            <v>0</v>
          </cell>
          <cell r="FJ384">
            <v>0</v>
          </cell>
          <cell r="FK384" t="str">
            <v/>
          </cell>
          <cell r="FL384">
            <v>0</v>
          </cell>
          <cell r="FM384">
            <v>67.25</v>
          </cell>
          <cell r="FN384">
            <v>74</v>
          </cell>
          <cell r="FO384">
            <v>0</v>
          </cell>
          <cell r="FP384">
            <v>0</v>
          </cell>
          <cell r="FQ384" t="str">
            <v/>
          </cell>
          <cell r="FR384">
            <v>0</v>
          </cell>
          <cell r="FS384">
            <v>67.25</v>
          </cell>
          <cell r="FT384">
            <v>74</v>
          </cell>
          <cell r="FU384">
            <v>0</v>
          </cell>
          <cell r="FV384">
            <v>0</v>
          </cell>
          <cell r="FW384" t="str">
            <v/>
          </cell>
          <cell r="FX384">
            <v>0</v>
          </cell>
          <cell r="FY384">
            <v>67.25</v>
          </cell>
          <cell r="FZ384">
            <v>74</v>
          </cell>
          <cell r="GA384">
            <v>0</v>
          </cell>
          <cell r="GB384">
            <v>0</v>
          </cell>
          <cell r="GC384" t="str">
            <v/>
          </cell>
          <cell r="GD384">
            <v>0</v>
          </cell>
          <cell r="GE384">
            <v>67.25</v>
          </cell>
          <cell r="GF384">
            <v>74</v>
          </cell>
          <cell r="GG384">
            <v>0</v>
          </cell>
          <cell r="GH384">
            <v>0</v>
          </cell>
          <cell r="GI384" t="str">
            <v/>
          </cell>
          <cell r="GJ384">
            <v>0</v>
          </cell>
          <cell r="GK384">
            <v>67.25</v>
          </cell>
          <cell r="GL384">
            <v>74</v>
          </cell>
          <cell r="GM384">
            <v>0</v>
          </cell>
          <cell r="GN384">
            <v>0</v>
          </cell>
          <cell r="GO384" t="str">
            <v/>
          </cell>
          <cell r="GP384">
            <v>0</v>
          </cell>
          <cell r="GQ384">
            <v>67.25</v>
          </cell>
          <cell r="GR384">
            <v>74</v>
          </cell>
          <cell r="GS384">
            <v>0</v>
          </cell>
          <cell r="GT384">
            <v>0</v>
          </cell>
          <cell r="GU384" t="str">
            <v/>
          </cell>
          <cell r="GV384">
            <v>0</v>
          </cell>
          <cell r="GW384">
            <v>71.5</v>
          </cell>
          <cell r="GX384">
            <v>71</v>
          </cell>
          <cell r="GY384">
            <v>0</v>
          </cell>
          <cell r="GZ384">
            <v>0</v>
          </cell>
          <cell r="HA384" t="str">
            <v/>
          </cell>
          <cell r="HB384">
            <v>0</v>
          </cell>
          <cell r="HC384">
            <v>81.25</v>
          </cell>
          <cell r="HD384">
            <v>73</v>
          </cell>
          <cell r="HG384" t="str">
            <v/>
          </cell>
          <cell r="HH384">
            <v>0</v>
          </cell>
          <cell r="HM384" t="str">
            <v/>
          </cell>
          <cell r="HN384" t="str">
            <v/>
          </cell>
          <cell r="HS384">
            <v>0</v>
          </cell>
          <cell r="HT384" t="str">
            <v>PKN</v>
          </cell>
          <cell r="HU384">
            <v>0</v>
          </cell>
          <cell r="HV384" t="str">
            <v>IND</v>
          </cell>
          <cell r="HW384">
            <v>0</v>
          </cell>
          <cell r="HX384" t="str">
            <v>MAT-W</v>
          </cell>
          <cell r="HY384">
            <v>0</v>
          </cell>
          <cell r="HZ384" t="str">
            <v>SEJ-W</v>
          </cell>
          <cell r="IA384">
            <v>0</v>
          </cell>
          <cell r="IB384" t="str">
            <v>IGR-W</v>
          </cell>
          <cell r="IC384">
            <v>0</v>
          </cell>
          <cell r="ID384" t="str">
            <v>SBO</v>
          </cell>
          <cell r="IE384">
            <v>0</v>
          </cell>
          <cell r="IF384" t="str">
            <v>PJO</v>
          </cell>
          <cell r="IG384">
            <v>0</v>
          </cell>
          <cell r="IH384" t="str">
            <v>PRA</v>
          </cell>
          <cell r="II384">
            <v>0</v>
          </cell>
          <cell r="IJ384" t="str">
            <v>JAW</v>
          </cell>
          <cell r="IK384">
            <v>0</v>
          </cell>
          <cell r="IL384" t="str">
            <v>ARB</v>
          </cell>
          <cell r="IM384">
            <v>0</v>
          </cell>
          <cell r="IN384" t="str">
            <v>PKM</v>
          </cell>
          <cell r="IO384">
            <v>0</v>
          </cell>
          <cell r="IP384" t="str">
            <v>GEO-P</v>
          </cell>
          <cell r="IQ384">
            <v>0</v>
          </cell>
          <cell r="IR384" t="str">
            <v>SEJ-P</v>
          </cell>
          <cell r="IS384">
            <v>0</v>
          </cell>
          <cell r="IT384" t="str">
            <v>SOS-P</v>
          </cell>
          <cell r="IU384">
            <v>0</v>
          </cell>
          <cell r="IV384" t="str">
            <v>EKO-P</v>
          </cell>
          <cell r="IW384">
            <v>0</v>
          </cell>
          <cell r="IX384" t="str">
            <v>IGR-L</v>
          </cell>
          <cell r="IY384">
            <v>0</v>
          </cell>
          <cell r="IZ384" t="str">
            <v/>
          </cell>
          <cell r="JA384">
            <v>0</v>
          </cell>
        </row>
        <row r="385">
          <cell r="Q385" t="str">
            <v/>
          </cell>
          <cell r="AB385" t="str">
            <v/>
          </cell>
          <cell r="AC385">
            <v>31</v>
          </cell>
          <cell r="AI385" t="str">
            <v/>
          </cell>
          <cell r="AJ385">
            <v>0</v>
          </cell>
          <cell r="AK385">
            <v>75.5</v>
          </cell>
          <cell r="AL385">
            <v>79</v>
          </cell>
          <cell r="AM385">
            <v>0</v>
          </cell>
          <cell r="AN385">
            <v>0</v>
          </cell>
          <cell r="AO385" t="str">
            <v/>
          </cell>
          <cell r="AP385">
            <v>0</v>
          </cell>
          <cell r="AQ385">
            <v>80.25</v>
          </cell>
          <cell r="AR385">
            <v>76</v>
          </cell>
          <cell r="AS385">
            <v>0</v>
          </cell>
          <cell r="AT385">
            <v>0</v>
          </cell>
          <cell r="AU385" t="str">
            <v/>
          </cell>
          <cell r="AV385">
            <v>0</v>
          </cell>
          <cell r="AW385">
            <v>70.25</v>
          </cell>
          <cell r="AX385">
            <v>74</v>
          </cell>
          <cell r="AY385">
            <v>0</v>
          </cell>
          <cell r="AZ385">
            <v>0</v>
          </cell>
          <cell r="BA385" t="str">
            <v/>
          </cell>
          <cell r="BB385">
            <v>0</v>
          </cell>
          <cell r="BC385">
            <v>80</v>
          </cell>
          <cell r="BD385">
            <v>73</v>
          </cell>
          <cell r="BE385">
            <v>0</v>
          </cell>
          <cell r="BF385">
            <v>0</v>
          </cell>
          <cell r="BG385" t="str">
            <v>SEJ</v>
          </cell>
          <cell r="BH385">
            <v>0</v>
          </cell>
          <cell r="BI385">
            <v>76.75</v>
          </cell>
          <cell r="BJ385">
            <v>76</v>
          </cell>
          <cell r="BK385">
            <v>0</v>
          </cell>
          <cell r="BL385">
            <v>0</v>
          </cell>
          <cell r="BM385" t="str">
            <v/>
          </cell>
          <cell r="BN385">
            <v>0</v>
          </cell>
          <cell r="BO385">
            <v>69.25</v>
          </cell>
          <cell r="BP385">
            <v>77</v>
          </cell>
          <cell r="BQ385">
            <v>0</v>
          </cell>
          <cell r="BR385">
            <v>0</v>
          </cell>
          <cell r="BS385" t="str">
            <v/>
          </cell>
          <cell r="BT385">
            <v>0</v>
          </cell>
          <cell r="BU385">
            <v>75.5</v>
          </cell>
          <cell r="BV385">
            <v>86</v>
          </cell>
          <cell r="BW385">
            <v>0</v>
          </cell>
          <cell r="BX385">
            <v>0</v>
          </cell>
          <cell r="BY385" t="str">
            <v/>
          </cell>
          <cell r="BZ385">
            <v>0</v>
          </cell>
          <cell r="CA385">
            <v>71.25</v>
          </cell>
          <cell r="CB385">
            <v>71</v>
          </cell>
          <cell r="CC385">
            <v>0</v>
          </cell>
          <cell r="CD385">
            <v>0</v>
          </cell>
          <cell r="CE385" t="str">
            <v/>
          </cell>
          <cell r="CF385">
            <v>0</v>
          </cell>
          <cell r="CG385">
            <v>73.75</v>
          </cell>
          <cell r="CH385">
            <v>75</v>
          </cell>
          <cell r="CI385">
            <v>0</v>
          </cell>
          <cell r="CJ385">
            <v>0</v>
          </cell>
          <cell r="CK385" t="str">
            <v/>
          </cell>
          <cell r="CL385">
            <v>0</v>
          </cell>
          <cell r="CM385">
            <v>74.25</v>
          </cell>
          <cell r="CN385">
            <v>74</v>
          </cell>
          <cell r="CO385">
            <v>0</v>
          </cell>
          <cell r="CP385">
            <v>0</v>
          </cell>
          <cell r="CQ385" t="str">
            <v/>
          </cell>
          <cell r="CR385">
            <v>0</v>
          </cell>
          <cell r="CS385">
            <v>72.75</v>
          </cell>
          <cell r="CT385">
            <v>82</v>
          </cell>
          <cell r="CU385">
            <v>0</v>
          </cell>
          <cell r="CV385">
            <v>0</v>
          </cell>
          <cell r="CW385" t="str">
            <v/>
          </cell>
          <cell r="CX385">
            <v>0</v>
          </cell>
          <cell r="CY385">
            <v>70.25</v>
          </cell>
          <cell r="CZ385">
            <v>72</v>
          </cell>
          <cell r="DA385">
            <v>0</v>
          </cell>
          <cell r="DB385">
            <v>0</v>
          </cell>
          <cell r="DC385" t="str">
            <v/>
          </cell>
          <cell r="DD385">
            <v>0</v>
          </cell>
          <cell r="DE385">
            <v>79</v>
          </cell>
          <cell r="DF385">
            <v>87</v>
          </cell>
          <cell r="DG385">
            <v>0</v>
          </cell>
          <cell r="DH385">
            <v>0</v>
          </cell>
          <cell r="DI385" t="str">
            <v/>
          </cell>
          <cell r="DJ385">
            <v>0</v>
          </cell>
          <cell r="DK385">
            <v>0</v>
          </cell>
          <cell r="DL385">
            <v>76</v>
          </cell>
          <cell r="DM385">
            <v>0</v>
          </cell>
          <cell r="DN385">
            <v>0</v>
          </cell>
          <cell r="DO385" t="str">
            <v/>
          </cell>
          <cell r="DP385">
            <v>0</v>
          </cell>
          <cell r="DQ385">
            <v>76.5</v>
          </cell>
          <cell r="DR385">
            <v>79</v>
          </cell>
          <cell r="DS385">
            <v>0</v>
          </cell>
          <cell r="DT385">
            <v>0</v>
          </cell>
          <cell r="DU385" t="str">
            <v/>
          </cell>
          <cell r="DV385">
            <v>0</v>
          </cell>
          <cell r="DW385">
            <v>75.75</v>
          </cell>
          <cell r="DX385">
            <v>74</v>
          </cell>
          <cell r="DY385">
            <v>0</v>
          </cell>
          <cell r="DZ385">
            <v>0</v>
          </cell>
          <cell r="EA385" t="str">
            <v/>
          </cell>
          <cell r="EB385">
            <v>0</v>
          </cell>
          <cell r="EC385">
            <v>72.75</v>
          </cell>
          <cell r="ED385">
            <v>80</v>
          </cell>
          <cell r="EE385">
            <v>0</v>
          </cell>
          <cell r="EF385">
            <v>0</v>
          </cell>
          <cell r="EG385" t="str">
            <v/>
          </cell>
          <cell r="EH385">
            <v>0</v>
          </cell>
          <cell r="EI385">
            <v>74.5</v>
          </cell>
          <cell r="EJ385">
            <v>82</v>
          </cell>
          <cell r="EK385">
            <v>0</v>
          </cell>
          <cell r="EL385">
            <v>0</v>
          </cell>
          <cell r="EM385" t="str">
            <v/>
          </cell>
          <cell r="EN385">
            <v>0</v>
          </cell>
          <cell r="EO385">
            <v>74.5</v>
          </cell>
          <cell r="EP385">
            <v>82</v>
          </cell>
          <cell r="EQ385">
            <v>0</v>
          </cell>
          <cell r="ER385">
            <v>0</v>
          </cell>
          <cell r="ES385" t="str">
            <v/>
          </cell>
          <cell r="ET385">
            <v>0</v>
          </cell>
          <cell r="EU385">
            <v>74.5</v>
          </cell>
          <cell r="EV385">
            <v>82</v>
          </cell>
          <cell r="EW385">
            <v>0</v>
          </cell>
          <cell r="EX385">
            <v>0</v>
          </cell>
          <cell r="EY385" t="str">
            <v/>
          </cell>
          <cell r="EZ385">
            <v>0</v>
          </cell>
          <cell r="FA385">
            <v>67</v>
          </cell>
          <cell r="FB385">
            <v>74</v>
          </cell>
          <cell r="FC385">
            <v>0</v>
          </cell>
          <cell r="FD385">
            <v>0</v>
          </cell>
          <cell r="FE385" t="str">
            <v/>
          </cell>
          <cell r="FF385">
            <v>0</v>
          </cell>
          <cell r="FG385">
            <v>67</v>
          </cell>
          <cell r="FH385">
            <v>74</v>
          </cell>
          <cell r="FI385">
            <v>0</v>
          </cell>
          <cell r="FJ385">
            <v>0</v>
          </cell>
          <cell r="FK385" t="str">
            <v/>
          </cell>
          <cell r="FL385">
            <v>0</v>
          </cell>
          <cell r="FM385">
            <v>67</v>
          </cell>
          <cell r="FN385">
            <v>74</v>
          </cell>
          <cell r="FO385">
            <v>0</v>
          </cell>
          <cell r="FP385">
            <v>0</v>
          </cell>
          <cell r="FQ385" t="str">
            <v/>
          </cell>
          <cell r="FR385">
            <v>0</v>
          </cell>
          <cell r="FS385">
            <v>67</v>
          </cell>
          <cell r="FT385">
            <v>74</v>
          </cell>
          <cell r="FU385">
            <v>0</v>
          </cell>
          <cell r="FV385">
            <v>0</v>
          </cell>
          <cell r="FW385" t="str">
            <v/>
          </cell>
          <cell r="FX385">
            <v>0</v>
          </cell>
          <cell r="FY385">
            <v>67</v>
          </cell>
          <cell r="FZ385">
            <v>74</v>
          </cell>
          <cell r="GA385">
            <v>0</v>
          </cell>
          <cell r="GB385">
            <v>0</v>
          </cell>
          <cell r="GC385" t="str">
            <v/>
          </cell>
          <cell r="GD385">
            <v>0</v>
          </cell>
          <cell r="GE385">
            <v>67</v>
          </cell>
          <cell r="GF385">
            <v>74</v>
          </cell>
          <cell r="GG385">
            <v>0</v>
          </cell>
          <cell r="GH385">
            <v>0</v>
          </cell>
          <cell r="GI385" t="str">
            <v/>
          </cell>
          <cell r="GJ385">
            <v>0</v>
          </cell>
          <cell r="GK385">
            <v>67</v>
          </cell>
          <cell r="GL385">
            <v>74</v>
          </cell>
          <cell r="GM385">
            <v>0</v>
          </cell>
          <cell r="GN385">
            <v>0</v>
          </cell>
          <cell r="GO385" t="str">
            <v/>
          </cell>
          <cell r="GP385">
            <v>0</v>
          </cell>
          <cell r="GQ385">
            <v>67</v>
          </cell>
          <cell r="GR385">
            <v>74</v>
          </cell>
          <cell r="GS385">
            <v>0</v>
          </cell>
          <cell r="GT385">
            <v>0</v>
          </cell>
          <cell r="GU385" t="str">
            <v/>
          </cell>
          <cell r="GV385">
            <v>0</v>
          </cell>
          <cell r="GW385">
            <v>77.25</v>
          </cell>
          <cell r="GX385">
            <v>71</v>
          </cell>
          <cell r="GY385">
            <v>0</v>
          </cell>
          <cell r="GZ385">
            <v>0</v>
          </cell>
          <cell r="HA385" t="str">
            <v/>
          </cell>
          <cell r="HB385">
            <v>0</v>
          </cell>
          <cell r="HC385">
            <v>80.5</v>
          </cell>
          <cell r="HD385">
            <v>73</v>
          </cell>
          <cell r="HG385" t="str">
            <v/>
          </cell>
          <cell r="HH385">
            <v>0</v>
          </cell>
          <cell r="HM385" t="str">
            <v/>
          </cell>
          <cell r="HN385" t="str">
            <v/>
          </cell>
          <cell r="HS385">
            <v>0</v>
          </cell>
          <cell r="HT385" t="str">
            <v>PKN</v>
          </cell>
          <cell r="HU385">
            <v>0</v>
          </cell>
          <cell r="HV385" t="str">
            <v>IND</v>
          </cell>
          <cell r="HW385">
            <v>0</v>
          </cell>
          <cell r="HX385" t="str">
            <v>MAT-W</v>
          </cell>
          <cell r="HY385">
            <v>0</v>
          </cell>
          <cell r="HZ385" t="str">
            <v>SEJ-W</v>
          </cell>
          <cell r="IA385">
            <v>0</v>
          </cell>
          <cell r="IB385" t="str">
            <v>IGR-W</v>
          </cell>
          <cell r="IC385">
            <v>0</v>
          </cell>
          <cell r="ID385" t="str">
            <v>SBO</v>
          </cell>
          <cell r="IE385">
            <v>0</v>
          </cell>
          <cell r="IF385" t="str">
            <v>PJO</v>
          </cell>
          <cell r="IG385">
            <v>0</v>
          </cell>
          <cell r="IH385" t="str">
            <v>PRA</v>
          </cell>
          <cell r="II385">
            <v>0</v>
          </cell>
          <cell r="IJ385" t="str">
            <v>JAW</v>
          </cell>
          <cell r="IK385">
            <v>0</v>
          </cell>
          <cell r="IL385" t="str">
            <v>ARB</v>
          </cell>
          <cell r="IM385">
            <v>0</v>
          </cell>
          <cell r="IN385" t="str">
            <v>PKM</v>
          </cell>
          <cell r="IO385">
            <v>0</v>
          </cell>
          <cell r="IP385" t="str">
            <v>GEO-P</v>
          </cell>
          <cell r="IQ385">
            <v>0</v>
          </cell>
          <cell r="IR385" t="str">
            <v>SEJ-P</v>
          </cell>
          <cell r="IS385">
            <v>0</v>
          </cell>
          <cell r="IT385" t="str">
            <v>SOS-P</v>
          </cell>
          <cell r="IU385">
            <v>0</v>
          </cell>
          <cell r="IV385" t="str">
            <v>EKO-P</v>
          </cell>
          <cell r="IW385">
            <v>0</v>
          </cell>
          <cell r="IX385" t="str">
            <v>IGR-L</v>
          </cell>
          <cell r="IY385">
            <v>0</v>
          </cell>
          <cell r="IZ385" t="str">
            <v/>
          </cell>
          <cell r="JA385">
            <v>0</v>
          </cell>
        </row>
        <row r="386">
          <cell r="Q386" t="str">
            <v/>
          </cell>
          <cell r="AB386" t="str">
            <v/>
          </cell>
          <cell r="AC386">
            <v>32</v>
          </cell>
          <cell r="AI386" t="str">
            <v/>
          </cell>
          <cell r="AJ386">
            <v>0</v>
          </cell>
          <cell r="AK386">
            <v>76.5</v>
          </cell>
          <cell r="AL386">
            <v>87</v>
          </cell>
          <cell r="AM386">
            <v>0</v>
          </cell>
          <cell r="AN386">
            <v>0</v>
          </cell>
          <cell r="AO386" t="str">
            <v/>
          </cell>
          <cell r="AP386">
            <v>0</v>
          </cell>
          <cell r="AQ386">
            <v>80.5</v>
          </cell>
          <cell r="AR386">
            <v>85</v>
          </cell>
          <cell r="AS386">
            <v>0</v>
          </cell>
          <cell r="AT386">
            <v>0</v>
          </cell>
          <cell r="AU386" t="str">
            <v/>
          </cell>
          <cell r="AV386">
            <v>0</v>
          </cell>
          <cell r="AW386">
            <v>74.5</v>
          </cell>
          <cell r="AX386">
            <v>86</v>
          </cell>
          <cell r="AY386">
            <v>0</v>
          </cell>
          <cell r="AZ386">
            <v>0</v>
          </cell>
          <cell r="BA386" t="str">
            <v/>
          </cell>
          <cell r="BB386">
            <v>0</v>
          </cell>
          <cell r="BC386">
            <v>82.25</v>
          </cell>
          <cell r="BD386">
            <v>82</v>
          </cell>
          <cell r="BE386">
            <v>0</v>
          </cell>
          <cell r="BF386">
            <v>0</v>
          </cell>
          <cell r="BG386" t="str">
            <v>SEJ</v>
          </cell>
          <cell r="BH386">
            <v>0</v>
          </cell>
          <cell r="BI386">
            <v>82.5</v>
          </cell>
          <cell r="BJ386">
            <v>82</v>
          </cell>
          <cell r="BK386">
            <v>0</v>
          </cell>
          <cell r="BL386">
            <v>0</v>
          </cell>
          <cell r="BM386" t="str">
            <v/>
          </cell>
          <cell r="BN386">
            <v>0</v>
          </cell>
          <cell r="BO386">
            <v>77.25</v>
          </cell>
          <cell r="BP386">
            <v>86</v>
          </cell>
          <cell r="BQ386">
            <v>0</v>
          </cell>
          <cell r="BR386">
            <v>0</v>
          </cell>
          <cell r="BS386" t="str">
            <v/>
          </cell>
          <cell r="BT386">
            <v>0</v>
          </cell>
          <cell r="BU386">
            <v>88.25</v>
          </cell>
          <cell r="BV386">
            <v>89</v>
          </cell>
          <cell r="BW386">
            <v>0</v>
          </cell>
          <cell r="BX386">
            <v>0</v>
          </cell>
          <cell r="BY386" t="str">
            <v/>
          </cell>
          <cell r="BZ386">
            <v>0</v>
          </cell>
          <cell r="CA386">
            <v>72.5</v>
          </cell>
          <cell r="CB386">
            <v>82</v>
          </cell>
          <cell r="CC386">
            <v>0</v>
          </cell>
          <cell r="CD386">
            <v>0</v>
          </cell>
          <cell r="CE386" t="str">
            <v/>
          </cell>
          <cell r="CF386">
            <v>0</v>
          </cell>
          <cell r="CG386">
            <v>80.5</v>
          </cell>
          <cell r="CH386">
            <v>83</v>
          </cell>
          <cell r="CI386">
            <v>0</v>
          </cell>
          <cell r="CJ386">
            <v>0</v>
          </cell>
          <cell r="CK386" t="str">
            <v/>
          </cell>
          <cell r="CL386">
            <v>0</v>
          </cell>
          <cell r="CM386">
            <v>85.5</v>
          </cell>
          <cell r="CN386">
            <v>80</v>
          </cell>
          <cell r="CO386">
            <v>0</v>
          </cell>
          <cell r="CP386">
            <v>0</v>
          </cell>
          <cell r="CQ386" t="str">
            <v/>
          </cell>
          <cell r="CR386">
            <v>0</v>
          </cell>
          <cell r="CS386">
            <v>81.5</v>
          </cell>
          <cell r="CT386">
            <v>80</v>
          </cell>
          <cell r="CU386">
            <v>0</v>
          </cell>
          <cell r="CV386">
            <v>0</v>
          </cell>
          <cell r="CW386" t="str">
            <v/>
          </cell>
          <cell r="CX386">
            <v>0</v>
          </cell>
          <cell r="CY386">
            <v>72</v>
          </cell>
          <cell r="CZ386">
            <v>79</v>
          </cell>
          <cell r="DA386">
            <v>0</v>
          </cell>
          <cell r="DB386">
            <v>0</v>
          </cell>
          <cell r="DC386" t="str">
            <v/>
          </cell>
          <cell r="DD386">
            <v>0</v>
          </cell>
          <cell r="DE386">
            <v>85</v>
          </cell>
          <cell r="DF386">
            <v>83</v>
          </cell>
          <cell r="DG386">
            <v>0</v>
          </cell>
          <cell r="DH386">
            <v>0</v>
          </cell>
          <cell r="DI386" t="str">
            <v/>
          </cell>
          <cell r="DJ386">
            <v>0</v>
          </cell>
          <cell r="DK386">
            <v>0</v>
          </cell>
          <cell r="DL386">
            <v>81</v>
          </cell>
          <cell r="DM386">
            <v>0</v>
          </cell>
          <cell r="DN386">
            <v>0</v>
          </cell>
          <cell r="DO386" t="str">
            <v/>
          </cell>
          <cell r="DP386">
            <v>0</v>
          </cell>
          <cell r="DQ386">
            <v>87.75</v>
          </cell>
          <cell r="DR386">
            <v>83</v>
          </cell>
          <cell r="DS386">
            <v>0</v>
          </cell>
          <cell r="DT386">
            <v>0</v>
          </cell>
          <cell r="DU386" t="str">
            <v/>
          </cell>
          <cell r="DV386">
            <v>0</v>
          </cell>
          <cell r="DW386">
            <v>80</v>
          </cell>
          <cell r="DX386">
            <v>75</v>
          </cell>
          <cell r="DY386">
            <v>0</v>
          </cell>
          <cell r="DZ386">
            <v>0</v>
          </cell>
          <cell r="EA386" t="str">
            <v/>
          </cell>
          <cell r="EB386">
            <v>0</v>
          </cell>
          <cell r="EC386">
            <v>80.75</v>
          </cell>
          <cell r="ED386">
            <v>91</v>
          </cell>
          <cell r="EE386">
            <v>0</v>
          </cell>
          <cell r="EF386">
            <v>0</v>
          </cell>
          <cell r="EG386" t="str">
            <v/>
          </cell>
          <cell r="EH386">
            <v>0</v>
          </cell>
          <cell r="EI386">
            <v>80</v>
          </cell>
          <cell r="EJ386">
            <v>84</v>
          </cell>
          <cell r="EK386">
            <v>0</v>
          </cell>
          <cell r="EL386">
            <v>0</v>
          </cell>
          <cell r="EM386" t="str">
            <v/>
          </cell>
          <cell r="EN386">
            <v>0</v>
          </cell>
          <cell r="EO386">
            <v>80</v>
          </cell>
          <cell r="EP386">
            <v>84</v>
          </cell>
          <cell r="EQ386">
            <v>0</v>
          </cell>
          <cell r="ER386">
            <v>0</v>
          </cell>
          <cell r="ES386" t="str">
            <v/>
          </cell>
          <cell r="ET386">
            <v>0</v>
          </cell>
          <cell r="EU386">
            <v>80</v>
          </cell>
          <cell r="EV386">
            <v>84</v>
          </cell>
          <cell r="EW386">
            <v>0</v>
          </cell>
          <cell r="EX386">
            <v>0</v>
          </cell>
          <cell r="EY386" t="str">
            <v/>
          </cell>
          <cell r="EZ386">
            <v>0</v>
          </cell>
          <cell r="FA386">
            <v>80.5</v>
          </cell>
          <cell r="FB386">
            <v>77</v>
          </cell>
          <cell r="FC386">
            <v>0</v>
          </cell>
          <cell r="FD386">
            <v>0</v>
          </cell>
          <cell r="FE386" t="str">
            <v/>
          </cell>
          <cell r="FF386">
            <v>0</v>
          </cell>
          <cell r="FG386">
            <v>80.5</v>
          </cell>
          <cell r="FH386">
            <v>77</v>
          </cell>
          <cell r="FI386">
            <v>0</v>
          </cell>
          <cell r="FJ386">
            <v>0</v>
          </cell>
          <cell r="FK386" t="str">
            <v/>
          </cell>
          <cell r="FL386">
            <v>0</v>
          </cell>
          <cell r="FM386">
            <v>80.5</v>
          </cell>
          <cell r="FN386">
            <v>77</v>
          </cell>
          <cell r="FO386">
            <v>0</v>
          </cell>
          <cell r="FP386">
            <v>0</v>
          </cell>
          <cell r="FQ386" t="str">
            <v/>
          </cell>
          <cell r="FR386">
            <v>0</v>
          </cell>
          <cell r="FS386">
            <v>80.5</v>
          </cell>
          <cell r="FT386">
            <v>77</v>
          </cell>
          <cell r="FU386">
            <v>0</v>
          </cell>
          <cell r="FV386">
            <v>0</v>
          </cell>
          <cell r="FW386" t="str">
            <v/>
          </cell>
          <cell r="FX386">
            <v>0</v>
          </cell>
          <cell r="FY386">
            <v>80.5</v>
          </cell>
          <cell r="FZ386">
            <v>77</v>
          </cell>
          <cell r="GA386">
            <v>0</v>
          </cell>
          <cell r="GB386">
            <v>0</v>
          </cell>
          <cell r="GC386" t="str">
            <v/>
          </cell>
          <cell r="GD386">
            <v>0</v>
          </cell>
          <cell r="GE386">
            <v>80.5</v>
          </cell>
          <cell r="GF386">
            <v>77</v>
          </cell>
          <cell r="GG386">
            <v>0</v>
          </cell>
          <cell r="GH386">
            <v>0</v>
          </cell>
          <cell r="GI386" t="str">
            <v/>
          </cell>
          <cell r="GJ386">
            <v>0</v>
          </cell>
          <cell r="GK386">
            <v>80.5</v>
          </cell>
          <cell r="GL386">
            <v>77</v>
          </cell>
          <cell r="GM386">
            <v>0</v>
          </cell>
          <cell r="GN386">
            <v>0</v>
          </cell>
          <cell r="GO386" t="str">
            <v/>
          </cell>
          <cell r="GP386">
            <v>0</v>
          </cell>
          <cell r="GQ386">
            <v>80.5</v>
          </cell>
          <cell r="GR386">
            <v>77</v>
          </cell>
          <cell r="GS386">
            <v>0</v>
          </cell>
          <cell r="GT386">
            <v>0</v>
          </cell>
          <cell r="GU386" t="str">
            <v/>
          </cell>
          <cell r="GV386">
            <v>0</v>
          </cell>
          <cell r="GW386">
            <v>90.25</v>
          </cell>
          <cell r="GX386">
            <v>81</v>
          </cell>
          <cell r="GY386">
            <v>0</v>
          </cell>
          <cell r="GZ386">
            <v>0</v>
          </cell>
          <cell r="HA386" t="str">
            <v/>
          </cell>
          <cell r="HB386">
            <v>0</v>
          </cell>
          <cell r="HC386">
            <v>82.25</v>
          </cell>
          <cell r="HD386">
            <v>75</v>
          </cell>
          <cell r="HG386" t="str">
            <v/>
          </cell>
          <cell r="HH386">
            <v>0</v>
          </cell>
          <cell r="HM386" t="str">
            <v/>
          </cell>
          <cell r="HN386" t="str">
            <v/>
          </cell>
          <cell r="HS386">
            <v>0</v>
          </cell>
          <cell r="HT386" t="str">
            <v>PKN</v>
          </cell>
          <cell r="HU386">
            <v>0</v>
          </cell>
          <cell r="HV386" t="str">
            <v>IND</v>
          </cell>
          <cell r="HW386">
            <v>0</v>
          </cell>
          <cell r="HX386" t="str">
            <v>MAT-W</v>
          </cell>
          <cell r="HY386">
            <v>0</v>
          </cell>
          <cell r="HZ386" t="str">
            <v>SEJ-W</v>
          </cell>
          <cell r="IA386">
            <v>0</v>
          </cell>
          <cell r="IB386" t="str">
            <v>IGR-W</v>
          </cell>
          <cell r="IC386">
            <v>0</v>
          </cell>
          <cell r="ID386" t="str">
            <v>SBO</v>
          </cell>
          <cell r="IE386">
            <v>0</v>
          </cell>
          <cell r="IF386" t="str">
            <v>PJO</v>
          </cell>
          <cell r="IG386">
            <v>0</v>
          </cell>
          <cell r="IH386" t="str">
            <v>PRA</v>
          </cell>
          <cell r="II386">
            <v>0</v>
          </cell>
          <cell r="IJ386" t="str">
            <v>JAW</v>
          </cell>
          <cell r="IK386">
            <v>0</v>
          </cell>
          <cell r="IL386" t="str">
            <v>ARB</v>
          </cell>
          <cell r="IM386">
            <v>0</v>
          </cell>
          <cell r="IN386" t="str">
            <v>PKM</v>
          </cell>
          <cell r="IO386">
            <v>0</v>
          </cell>
          <cell r="IP386" t="str">
            <v>GEO-P</v>
          </cell>
          <cell r="IQ386">
            <v>0</v>
          </cell>
          <cell r="IR386" t="str">
            <v>SEJ-P</v>
          </cell>
          <cell r="IS386">
            <v>0</v>
          </cell>
          <cell r="IT386" t="str">
            <v>SOS-P</v>
          </cell>
          <cell r="IU386">
            <v>0</v>
          </cell>
          <cell r="IV386" t="str">
            <v>EKO-P</v>
          </cell>
          <cell r="IW386">
            <v>0</v>
          </cell>
          <cell r="IX386" t="str">
            <v>IGR-L</v>
          </cell>
          <cell r="IY386">
            <v>0</v>
          </cell>
          <cell r="IZ386" t="str">
            <v/>
          </cell>
          <cell r="JA386">
            <v>0</v>
          </cell>
        </row>
        <row r="387">
          <cell r="Q387" t="str">
            <v/>
          </cell>
          <cell r="AB387" t="str">
            <v/>
          </cell>
          <cell r="AC387">
            <v>1</v>
          </cell>
          <cell r="AI387" t="str">
            <v/>
          </cell>
          <cell r="AJ387">
            <v>0</v>
          </cell>
          <cell r="AK387">
            <v>71</v>
          </cell>
          <cell r="AL387">
            <v>81</v>
          </cell>
          <cell r="AM387">
            <v>0</v>
          </cell>
          <cell r="AN387">
            <v>0</v>
          </cell>
          <cell r="AO387" t="str">
            <v/>
          </cell>
          <cell r="AP387">
            <v>0</v>
          </cell>
          <cell r="AQ387">
            <v>77.5</v>
          </cell>
          <cell r="AR387">
            <v>82</v>
          </cell>
          <cell r="AS387">
            <v>0</v>
          </cell>
          <cell r="AT387">
            <v>0</v>
          </cell>
          <cell r="AU387" t="str">
            <v/>
          </cell>
          <cell r="AV387">
            <v>0</v>
          </cell>
          <cell r="AW387">
            <v>73.25</v>
          </cell>
          <cell r="AX387">
            <v>81</v>
          </cell>
          <cell r="AY387">
            <v>0</v>
          </cell>
          <cell r="AZ387">
            <v>0</v>
          </cell>
          <cell r="BA387" t="str">
            <v/>
          </cell>
          <cell r="BB387">
            <v>0</v>
          </cell>
          <cell r="BC387">
            <v>79.25</v>
          </cell>
          <cell r="BD387">
            <v>76</v>
          </cell>
          <cell r="BE387">
            <v>0</v>
          </cell>
          <cell r="BF387">
            <v>0</v>
          </cell>
          <cell r="BG387" t="str">
            <v>SEJ</v>
          </cell>
          <cell r="BH387">
            <v>0</v>
          </cell>
          <cell r="BI387">
            <v>71.75</v>
          </cell>
          <cell r="BJ387">
            <v>72</v>
          </cell>
          <cell r="BK387">
            <v>0</v>
          </cell>
          <cell r="BL387">
            <v>0</v>
          </cell>
          <cell r="BM387" t="str">
            <v/>
          </cell>
          <cell r="BN387">
            <v>0</v>
          </cell>
          <cell r="BO387">
            <v>77</v>
          </cell>
          <cell r="BP387">
            <v>71</v>
          </cell>
          <cell r="BQ387">
            <v>0</v>
          </cell>
          <cell r="BR387">
            <v>0</v>
          </cell>
          <cell r="BS387" t="str">
            <v/>
          </cell>
          <cell r="BT387">
            <v>0</v>
          </cell>
          <cell r="BU387">
            <v>71.5</v>
          </cell>
          <cell r="BV387">
            <v>84</v>
          </cell>
          <cell r="BW387">
            <v>0</v>
          </cell>
          <cell r="BX387">
            <v>0</v>
          </cell>
          <cell r="BY387" t="str">
            <v/>
          </cell>
          <cell r="BZ387">
            <v>0</v>
          </cell>
          <cell r="CA387">
            <v>68</v>
          </cell>
          <cell r="CB387">
            <v>71</v>
          </cell>
          <cell r="CC387">
            <v>0</v>
          </cell>
          <cell r="CD387">
            <v>0</v>
          </cell>
          <cell r="CE387" t="str">
            <v/>
          </cell>
          <cell r="CF387">
            <v>0</v>
          </cell>
          <cell r="CG387">
            <v>71</v>
          </cell>
          <cell r="CH387">
            <v>71</v>
          </cell>
          <cell r="CI387">
            <v>0</v>
          </cell>
          <cell r="CJ387">
            <v>0</v>
          </cell>
          <cell r="CK387" t="str">
            <v/>
          </cell>
          <cell r="CL387">
            <v>0</v>
          </cell>
          <cell r="CM387">
            <v>74.25</v>
          </cell>
          <cell r="CN387">
            <v>73</v>
          </cell>
          <cell r="CO387">
            <v>0</v>
          </cell>
          <cell r="CP387">
            <v>0</v>
          </cell>
          <cell r="CQ387" t="str">
            <v/>
          </cell>
          <cell r="CR387">
            <v>0</v>
          </cell>
          <cell r="CS387">
            <v>73.25</v>
          </cell>
          <cell r="CT387">
            <v>74</v>
          </cell>
          <cell r="CU387">
            <v>0</v>
          </cell>
          <cell r="CV387">
            <v>0</v>
          </cell>
          <cell r="CW387" t="str">
            <v/>
          </cell>
          <cell r="CX387">
            <v>0</v>
          </cell>
          <cell r="CY387">
            <v>72</v>
          </cell>
          <cell r="CZ387">
            <v>80</v>
          </cell>
          <cell r="DA387">
            <v>0</v>
          </cell>
          <cell r="DB387">
            <v>0</v>
          </cell>
          <cell r="DC387" t="str">
            <v/>
          </cell>
          <cell r="DD387">
            <v>0</v>
          </cell>
          <cell r="DE387">
            <v>76.25</v>
          </cell>
          <cell r="DF387">
            <v>78</v>
          </cell>
          <cell r="DG387">
            <v>0</v>
          </cell>
          <cell r="DH387">
            <v>0</v>
          </cell>
          <cell r="DI387" t="str">
            <v/>
          </cell>
          <cell r="DJ387">
            <v>0</v>
          </cell>
          <cell r="DK387">
            <v>0</v>
          </cell>
          <cell r="DL387">
            <v>72</v>
          </cell>
          <cell r="DM387">
            <v>0</v>
          </cell>
          <cell r="DN387">
            <v>0</v>
          </cell>
          <cell r="DO387" t="str">
            <v/>
          </cell>
          <cell r="DP387">
            <v>0</v>
          </cell>
          <cell r="DQ387">
            <v>79</v>
          </cell>
          <cell r="DR387">
            <v>76</v>
          </cell>
          <cell r="DS387">
            <v>0</v>
          </cell>
          <cell r="DT387">
            <v>0</v>
          </cell>
          <cell r="DU387" t="str">
            <v/>
          </cell>
          <cell r="DV387">
            <v>0</v>
          </cell>
          <cell r="DW387">
            <v>79.25</v>
          </cell>
          <cell r="DX387">
            <v>80</v>
          </cell>
          <cell r="DY387">
            <v>0</v>
          </cell>
          <cell r="DZ387">
            <v>0</v>
          </cell>
          <cell r="EA387" t="str">
            <v/>
          </cell>
          <cell r="EB387">
            <v>0</v>
          </cell>
          <cell r="EC387">
            <v>71.5</v>
          </cell>
          <cell r="ED387">
            <v>75</v>
          </cell>
          <cell r="EE387">
            <v>0</v>
          </cell>
          <cell r="EF387">
            <v>0</v>
          </cell>
          <cell r="EG387" t="str">
            <v/>
          </cell>
          <cell r="EH387">
            <v>0</v>
          </cell>
          <cell r="EI387">
            <v>68.75</v>
          </cell>
          <cell r="EJ387">
            <v>77</v>
          </cell>
          <cell r="EK387">
            <v>0</v>
          </cell>
          <cell r="EL387">
            <v>0</v>
          </cell>
          <cell r="EM387" t="str">
            <v/>
          </cell>
          <cell r="EN387">
            <v>0</v>
          </cell>
          <cell r="EO387">
            <v>68.75</v>
          </cell>
          <cell r="EP387">
            <v>77</v>
          </cell>
          <cell r="EQ387">
            <v>0</v>
          </cell>
          <cell r="ER387">
            <v>0</v>
          </cell>
          <cell r="ES387" t="str">
            <v/>
          </cell>
          <cell r="ET387">
            <v>0</v>
          </cell>
          <cell r="EU387">
            <v>68.75</v>
          </cell>
          <cell r="EV387">
            <v>77</v>
          </cell>
          <cell r="EW387">
            <v>0</v>
          </cell>
          <cell r="EX387">
            <v>0</v>
          </cell>
          <cell r="EY387" t="str">
            <v/>
          </cell>
          <cell r="EZ387">
            <v>0</v>
          </cell>
          <cell r="FA387">
            <v>69.75</v>
          </cell>
          <cell r="FB387">
            <v>75</v>
          </cell>
          <cell r="FC387">
            <v>0</v>
          </cell>
          <cell r="FD387">
            <v>0</v>
          </cell>
          <cell r="FE387" t="str">
            <v/>
          </cell>
          <cell r="FF387">
            <v>0</v>
          </cell>
          <cell r="FG387">
            <v>69.75</v>
          </cell>
          <cell r="FH387">
            <v>75</v>
          </cell>
          <cell r="FI387">
            <v>0</v>
          </cell>
          <cell r="FJ387">
            <v>0</v>
          </cell>
          <cell r="FK387" t="str">
            <v/>
          </cell>
          <cell r="FL387">
            <v>0</v>
          </cell>
          <cell r="FM387">
            <v>69.75</v>
          </cell>
          <cell r="FN387">
            <v>75</v>
          </cell>
          <cell r="FO387">
            <v>0</v>
          </cell>
          <cell r="FP387">
            <v>0</v>
          </cell>
          <cell r="FQ387" t="str">
            <v/>
          </cell>
          <cell r="FR387">
            <v>0</v>
          </cell>
          <cell r="FS387">
            <v>69.75</v>
          </cell>
          <cell r="FT387">
            <v>75</v>
          </cell>
          <cell r="FU387">
            <v>0</v>
          </cell>
          <cell r="FV387">
            <v>0</v>
          </cell>
          <cell r="FW387" t="str">
            <v/>
          </cell>
          <cell r="FX387">
            <v>0</v>
          </cell>
          <cell r="FY387">
            <v>69.75</v>
          </cell>
          <cell r="FZ387">
            <v>75</v>
          </cell>
          <cell r="GA387">
            <v>0</v>
          </cell>
          <cell r="GB387">
            <v>0</v>
          </cell>
          <cell r="GC387" t="str">
            <v/>
          </cell>
          <cell r="GD387">
            <v>0</v>
          </cell>
          <cell r="GE387">
            <v>69.75</v>
          </cell>
          <cell r="GF387">
            <v>75</v>
          </cell>
          <cell r="GG387">
            <v>0</v>
          </cell>
          <cell r="GH387">
            <v>0</v>
          </cell>
          <cell r="GI387" t="str">
            <v/>
          </cell>
          <cell r="GJ387">
            <v>0</v>
          </cell>
          <cell r="GK387">
            <v>69.75</v>
          </cell>
          <cell r="GL387">
            <v>75</v>
          </cell>
          <cell r="GM387">
            <v>0</v>
          </cell>
          <cell r="GN387">
            <v>0</v>
          </cell>
          <cell r="GO387" t="str">
            <v/>
          </cell>
          <cell r="GP387">
            <v>0</v>
          </cell>
          <cell r="GQ387">
            <v>69.75</v>
          </cell>
          <cell r="GR387">
            <v>75</v>
          </cell>
          <cell r="GS387">
            <v>0</v>
          </cell>
          <cell r="GT387">
            <v>0</v>
          </cell>
          <cell r="GU387" t="str">
            <v/>
          </cell>
          <cell r="GV387">
            <v>0</v>
          </cell>
          <cell r="GW387">
            <v>71.25</v>
          </cell>
          <cell r="GX387">
            <v>57</v>
          </cell>
          <cell r="GY387">
            <v>0</v>
          </cell>
          <cell r="GZ387">
            <v>0</v>
          </cell>
          <cell r="HA387" t="str">
            <v/>
          </cell>
          <cell r="HB387">
            <v>0</v>
          </cell>
          <cell r="HC387">
            <v>77.75</v>
          </cell>
          <cell r="HD387">
            <v>74</v>
          </cell>
          <cell r="HG387" t="str">
            <v/>
          </cell>
          <cell r="HH387">
            <v>0</v>
          </cell>
          <cell r="HM387" t="str">
            <v/>
          </cell>
          <cell r="HN387" t="str">
            <v/>
          </cell>
          <cell r="HS387">
            <v>0</v>
          </cell>
          <cell r="HT387" t="str">
            <v>PKN</v>
          </cell>
          <cell r="HU387">
            <v>0</v>
          </cell>
          <cell r="HV387" t="str">
            <v>IND</v>
          </cell>
          <cell r="HW387">
            <v>0</v>
          </cell>
          <cell r="HX387" t="str">
            <v>MAT-W</v>
          </cell>
          <cell r="HY387">
            <v>0</v>
          </cell>
          <cell r="HZ387" t="str">
            <v>SEJ-W</v>
          </cell>
          <cell r="IA387">
            <v>0</v>
          </cell>
          <cell r="IB387" t="str">
            <v>IGR-W</v>
          </cell>
          <cell r="IC387">
            <v>0</v>
          </cell>
          <cell r="ID387" t="str">
            <v>SBO</v>
          </cell>
          <cell r="IE387">
            <v>0</v>
          </cell>
          <cell r="IF387" t="str">
            <v>PJO</v>
          </cell>
          <cell r="IG387">
            <v>0</v>
          </cell>
          <cell r="IH387" t="str">
            <v>PRA</v>
          </cell>
          <cell r="II387">
            <v>0</v>
          </cell>
          <cell r="IJ387" t="str">
            <v>JAW</v>
          </cell>
          <cell r="IK387">
            <v>0</v>
          </cell>
          <cell r="IL387" t="str">
            <v>ARB</v>
          </cell>
          <cell r="IM387">
            <v>0</v>
          </cell>
          <cell r="IN387" t="str">
            <v>PKM</v>
          </cell>
          <cell r="IO387">
            <v>0</v>
          </cell>
          <cell r="IP387" t="str">
            <v>GEO-P</v>
          </cell>
          <cell r="IQ387">
            <v>0</v>
          </cell>
          <cell r="IR387" t="str">
            <v>SEJ-P</v>
          </cell>
          <cell r="IS387">
            <v>0</v>
          </cell>
          <cell r="IT387" t="str">
            <v>SOS-P</v>
          </cell>
          <cell r="IU387">
            <v>0</v>
          </cell>
          <cell r="IV387" t="str">
            <v>EKO-P</v>
          </cell>
          <cell r="IW387">
            <v>0</v>
          </cell>
          <cell r="IX387" t="str">
            <v>IGR-L</v>
          </cell>
          <cell r="IY387">
            <v>0</v>
          </cell>
          <cell r="IZ387" t="str">
            <v/>
          </cell>
          <cell r="JA387">
            <v>0</v>
          </cell>
        </row>
        <row r="388">
          <cell r="Q388" t="str">
            <v/>
          </cell>
          <cell r="AB388" t="str">
            <v/>
          </cell>
          <cell r="AC388">
            <v>2</v>
          </cell>
          <cell r="AI388" t="str">
            <v/>
          </cell>
          <cell r="AJ388">
            <v>0</v>
          </cell>
          <cell r="AK388">
            <v>77.75</v>
          </cell>
          <cell r="AL388">
            <v>82</v>
          </cell>
          <cell r="AM388">
            <v>0</v>
          </cell>
          <cell r="AN388">
            <v>0</v>
          </cell>
          <cell r="AO388" t="str">
            <v/>
          </cell>
          <cell r="AP388">
            <v>0</v>
          </cell>
          <cell r="AQ388">
            <v>80</v>
          </cell>
          <cell r="AR388">
            <v>87</v>
          </cell>
          <cell r="AS388">
            <v>0</v>
          </cell>
          <cell r="AT388">
            <v>0</v>
          </cell>
          <cell r="AU388" t="str">
            <v/>
          </cell>
          <cell r="AV388">
            <v>0</v>
          </cell>
          <cell r="AW388">
            <v>75</v>
          </cell>
          <cell r="AX388">
            <v>84</v>
          </cell>
          <cell r="AY388">
            <v>0</v>
          </cell>
          <cell r="AZ388">
            <v>0</v>
          </cell>
          <cell r="BA388" t="str">
            <v/>
          </cell>
          <cell r="BB388">
            <v>0</v>
          </cell>
          <cell r="BC388">
            <v>82.75</v>
          </cell>
          <cell r="BD388">
            <v>81</v>
          </cell>
          <cell r="BE388">
            <v>0</v>
          </cell>
          <cell r="BF388">
            <v>0</v>
          </cell>
          <cell r="BG388" t="str">
            <v>SEJ</v>
          </cell>
          <cell r="BH388">
            <v>0</v>
          </cell>
          <cell r="BI388">
            <v>78.75</v>
          </cell>
          <cell r="BJ388">
            <v>83</v>
          </cell>
          <cell r="BK388">
            <v>0</v>
          </cell>
          <cell r="BL388">
            <v>0</v>
          </cell>
          <cell r="BM388" t="str">
            <v/>
          </cell>
          <cell r="BN388">
            <v>0</v>
          </cell>
          <cell r="BO388">
            <v>74</v>
          </cell>
          <cell r="BP388">
            <v>82</v>
          </cell>
          <cell r="BQ388">
            <v>0</v>
          </cell>
          <cell r="BR388">
            <v>0</v>
          </cell>
          <cell r="BS388" t="str">
            <v/>
          </cell>
          <cell r="BT388">
            <v>0</v>
          </cell>
          <cell r="BU388">
            <v>81.5</v>
          </cell>
          <cell r="BV388">
            <v>87</v>
          </cell>
          <cell r="BW388">
            <v>0</v>
          </cell>
          <cell r="BX388">
            <v>0</v>
          </cell>
          <cell r="BY388" t="str">
            <v/>
          </cell>
          <cell r="BZ388">
            <v>0</v>
          </cell>
          <cell r="CA388">
            <v>75</v>
          </cell>
          <cell r="CB388">
            <v>85</v>
          </cell>
          <cell r="CC388">
            <v>0</v>
          </cell>
          <cell r="CD388">
            <v>0</v>
          </cell>
          <cell r="CE388" t="str">
            <v/>
          </cell>
          <cell r="CF388">
            <v>0</v>
          </cell>
          <cell r="CG388">
            <v>79</v>
          </cell>
          <cell r="CH388">
            <v>81</v>
          </cell>
          <cell r="CI388">
            <v>0</v>
          </cell>
          <cell r="CJ388">
            <v>0</v>
          </cell>
          <cell r="CK388" t="str">
            <v/>
          </cell>
          <cell r="CL388">
            <v>0</v>
          </cell>
          <cell r="CM388">
            <v>74.25</v>
          </cell>
          <cell r="CN388">
            <v>75</v>
          </cell>
          <cell r="CO388">
            <v>0</v>
          </cell>
          <cell r="CP388">
            <v>0</v>
          </cell>
          <cell r="CQ388" t="str">
            <v/>
          </cell>
          <cell r="CR388">
            <v>0</v>
          </cell>
          <cell r="CS388">
            <v>77.5</v>
          </cell>
          <cell r="CT388">
            <v>86</v>
          </cell>
          <cell r="CU388">
            <v>0</v>
          </cell>
          <cell r="CV388">
            <v>0</v>
          </cell>
          <cell r="CW388" t="str">
            <v/>
          </cell>
          <cell r="CX388">
            <v>0</v>
          </cell>
          <cell r="CY388">
            <v>71.5</v>
          </cell>
          <cell r="CZ388">
            <v>78</v>
          </cell>
          <cell r="DA388">
            <v>0</v>
          </cell>
          <cell r="DB388">
            <v>0</v>
          </cell>
          <cell r="DC388" t="str">
            <v/>
          </cell>
          <cell r="DD388">
            <v>0</v>
          </cell>
          <cell r="DE388">
            <v>80</v>
          </cell>
          <cell r="DF388">
            <v>88</v>
          </cell>
          <cell r="DG388">
            <v>0</v>
          </cell>
          <cell r="DH388">
            <v>0</v>
          </cell>
          <cell r="DI388" t="str">
            <v/>
          </cell>
          <cell r="DJ388">
            <v>0</v>
          </cell>
          <cell r="DK388">
            <v>0</v>
          </cell>
          <cell r="DL388">
            <v>84</v>
          </cell>
          <cell r="DM388">
            <v>0</v>
          </cell>
          <cell r="DN388">
            <v>0</v>
          </cell>
          <cell r="DO388" t="str">
            <v/>
          </cell>
          <cell r="DP388">
            <v>0</v>
          </cell>
          <cell r="DQ388">
            <v>79.5</v>
          </cell>
          <cell r="DR388">
            <v>82</v>
          </cell>
          <cell r="DS388">
            <v>0</v>
          </cell>
          <cell r="DT388">
            <v>0</v>
          </cell>
          <cell r="DU388" t="str">
            <v/>
          </cell>
          <cell r="DV388">
            <v>0</v>
          </cell>
          <cell r="DW388">
            <v>76.25</v>
          </cell>
          <cell r="DX388">
            <v>84</v>
          </cell>
          <cell r="DY388">
            <v>0</v>
          </cell>
          <cell r="DZ388">
            <v>0</v>
          </cell>
          <cell r="EA388" t="str">
            <v/>
          </cell>
          <cell r="EB388">
            <v>0</v>
          </cell>
          <cell r="EC388">
            <v>76.75</v>
          </cell>
          <cell r="ED388">
            <v>85</v>
          </cell>
          <cell r="EE388">
            <v>0</v>
          </cell>
          <cell r="EF388">
            <v>0</v>
          </cell>
          <cell r="EG388" t="str">
            <v/>
          </cell>
          <cell r="EH388">
            <v>0</v>
          </cell>
          <cell r="EI388">
            <v>80.75</v>
          </cell>
          <cell r="EJ388">
            <v>90</v>
          </cell>
          <cell r="EK388">
            <v>0</v>
          </cell>
          <cell r="EL388">
            <v>0</v>
          </cell>
          <cell r="EM388" t="str">
            <v/>
          </cell>
          <cell r="EN388">
            <v>0</v>
          </cell>
          <cell r="EO388">
            <v>80.75</v>
          </cell>
          <cell r="EP388">
            <v>90</v>
          </cell>
          <cell r="EQ388">
            <v>0</v>
          </cell>
          <cell r="ER388">
            <v>0</v>
          </cell>
          <cell r="ES388" t="str">
            <v/>
          </cell>
          <cell r="ET388">
            <v>0</v>
          </cell>
          <cell r="EU388">
            <v>80.75</v>
          </cell>
          <cell r="EV388">
            <v>90</v>
          </cell>
          <cell r="EW388">
            <v>0</v>
          </cell>
          <cell r="EX388">
            <v>0</v>
          </cell>
          <cell r="EY388" t="str">
            <v/>
          </cell>
          <cell r="EZ388">
            <v>0</v>
          </cell>
          <cell r="FA388">
            <v>79.5</v>
          </cell>
          <cell r="FB388">
            <v>80</v>
          </cell>
          <cell r="FC388">
            <v>0</v>
          </cell>
          <cell r="FD388">
            <v>0</v>
          </cell>
          <cell r="FE388" t="str">
            <v/>
          </cell>
          <cell r="FF388">
            <v>0</v>
          </cell>
          <cell r="FG388">
            <v>79.5</v>
          </cell>
          <cell r="FH388">
            <v>80</v>
          </cell>
          <cell r="FI388">
            <v>0</v>
          </cell>
          <cell r="FJ388">
            <v>0</v>
          </cell>
          <cell r="FK388" t="str">
            <v/>
          </cell>
          <cell r="FL388">
            <v>0</v>
          </cell>
          <cell r="FM388">
            <v>79.5</v>
          </cell>
          <cell r="FN388">
            <v>80</v>
          </cell>
          <cell r="FO388">
            <v>0</v>
          </cell>
          <cell r="FP388">
            <v>0</v>
          </cell>
          <cell r="FQ388" t="str">
            <v/>
          </cell>
          <cell r="FR388">
            <v>0</v>
          </cell>
          <cell r="FS388">
            <v>79.5</v>
          </cell>
          <cell r="FT388">
            <v>80</v>
          </cell>
          <cell r="FU388">
            <v>0</v>
          </cell>
          <cell r="FV388">
            <v>0</v>
          </cell>
          <cell r="FW388" t="str">
            <v/>
          </cell>
          <cell r="FX388">
            <v>0</v>
          </cell>
          <cell r="FY388">
            <v>79.5</v>
          </cell>
          <cell r="FZ388">
            <v>80</v>
          </cell>
          <cell r="GA388">
            <v>0</v>
          </cell>
          <cell r="GB388">
            <v>0</v>
          </cell>
          <cell r="GC388" t="str">
            <v/>
          </cell>
          <cell r="GD388">
            <v>0</v>
          </cell>
          <cell r="GE388">
            <v>79.5</v>
          </cell>
          <cell r="GF388">
            <v>80</v>
          </cell>
          <cell r="GG388">
            <v>0</v>
          </cell>
          <cell r="GH388">
            <v>0</v>
          </cell>
          <cell r="GI388" t="str">
            <v/>
          </cell>
          <cell r="GJ388">
            <v>0</v>
          </cell>
          <cell r="GK388">
            <v>79.5</v>
          </cell>
          <cell r="GL388">
            <v>80</v>
          </cell>
          <cell r="GM388">
            <v>0</v>
          </cell>
          <cell r="GN388">
            <v>0</v>
          </cell>
          <cell r="GO388" t="str">
            <v/>
          </cell>
          <cell r="GP388">
            <v>0</v>
          </cell>
          <cell r="GQ388">
            <v>79.5</v>
          </cell>
          <cell r="GR388">
            <v>80</v>
          </cell>
          <cell r="GS388">
            <v>0</v>
          </cell>
          <cell r="GT388">
            <v>0</v>
          </cell>
          <cell r="GU388" t="str">
            <v/>
          </cell>
          <cell r="GV388">
            <v>0</v>
          </cell>
          <cell r="GW388">
            <v>78.5</v>
          </cell>
          <cell r="GX388">
            <v>75</v>
          </cell>
          <cell r="GY388">
            <v>0</v>
          </cell>
          <cell r="GZ388">
            <v>0</v>
          </cell>
          <cell r="HA388" t="str">
            <v/>
          </cell>
          <cell r="HB388">
            <v>0</v>
          </cell>
          <cell r="HC388">
            <v>81.5</v>
          </cell>
          <cell r="HD388">
            <v>78</v>
          </cell>
          <cell r="HG388" t="str">
            <v/>
          </cell>
          <cell r="HH388">
            <v>0</v>
          </cell>
          <cell r="HM388" t="str">
            <v/>
          </cell>
          <cell r="HN388" t="str">
            <v/>
          </cell>
          <cell r="HS388">
            <v>0</v>
          </cell>
          <cell r="HT388" t="str">
            <v>PKN</v>
          </cell>
          <cell r="HU388">
            <v>0</v>
          </cell>
          <cell r="HV388" t="str">
            <v>IND</v>
          </cell>
          <cell r="HW388">
            <v>0</v>
          </cell>
          <cell r="HX388" t="str">
            <v>MAT-W</v>
          </cell>
          <cell r="HY388">
            <v>0</v>
          </cell>
          <cell r="HZ388" t="str">
            <v>SEJ-W</v>
          </cell>
          <cell r="IA388">
            <v>0</v>
          </cell>
          <cell r="IB388" t="str">
            <v>IGR-W</v>
          </cell>
          <cell r="IC388">
            <v>0</v>
          </cell>
          <cell r="ID388" t="str">
            <v>SBO</v>
          </cell>
          <cell r="IE388">
            <v>0</v>
          </cell>
          <cell r="IF388" t="str">
            <v>PJO</v>
          </cell>
          <cell r="IG388">
            <v>0</v>
          </cell>
          <cell r="IH388" t="str">
            <v>PRA</v>
          </cell>
          <cell r="II388">
            <v>0</v>
          </cell>
          <cell r="IJ388" t="str">
            <v>JAW</v>
          </cell>
          <cell r="IK388">
            <v>0</v>
          </cell>
          <cell r="IL388" t="str">
            <v>ARB</v>
          </cell>
          <cell r="IM388">
            <v>0</v>
          </cell>
          <cell r="IN388" t="str">
            <v>PKM</v>
          </cell>
          <cell r="IO388">
            <v>0</v>
          </cell>
          <cell r="IP388" t="str">
            <v>GEO-P</v>
          </cell>
          <cell r="IQ388">
            <v>0</v>
          </cell>
          <cell r="IR388" t="str">
            <v>SEJ-P</v>
          </cell>
          <cell r="IS388">
            <v>0</v>
          </cell>
          <cell r="IT388" t="str">
            <v>SOS-P</v>
          </cell>
          <cell r="IU388">
            <v>0</v>
          </cell>
          <cell r="IV388" t="str">
            <v>EKO-P</v>
          </cell>
          <cell r="IW388">
            <v>0</v>
          </cell>
          <cell r="IX388" t="str">
            <v>IGR-L</v>
          </cell>
          <cell r="IY388">
            <v>0</v>
          </cell>
          <cell r="IZ388" t="str">
            <v/>
          </cell>
          <cell r="JA388">
            <v>0</v>
          </cell>
        </row>
        <row r="389">
          <cell r="Q389" t="str">
            <v/>
          </cell>
          <cell r="AB389" t="str">
            <v/>
          </cell>
          <cell r="AC389">
            <v>3</v>
          </cell>
          <cell r="AI389" t="str">
            <v/>
          </cell>
          <cell r="AJ389">
            <v>0</v>
          </cell>
          <cell r="AK389">
            <v>79.5</v>
          </cell>
          <cell r="AL389">
            <v>74</v>
          </cell>
          <cell r="AM389">
            <v>0</v>
          </cell>
          <cell r="AN389">
            <v>0</v>
          </cell>
          <cell r="AO389" t="str">
            <v/>
          </cell>
          <cell r="AP389">
            <v>0</v>
          </cell>
          <cell r="AQ389">
            <v>77.25</v>
          </cell>
          <cell r="AR389">
            <v>80</v>
          </cell>
          <cell r="AS389">
            <v>0</v>
          </cell>
          <cell r="AT389">
            <v>0</v>
          </cell>
          <cell r="AU389" t="str">
            <v/>
          </cell>
          <cell r="AV389">
            <v>0</v>
          </cell>
          <cell r="AW389">
            <v>76.75</v>
          </cell>
          <cell r="AX389">
            <v>74</v>
          </cell>
          <cell r="AY389">
            <v>0</v>
          </cell>
          <cell r="AZ389">
            <v>0</v>
          </cell>
          <cell r="BA389" t="str">
            <v/>
          </cell>
          <cell r="BB389">
            <v>0</v>
          </cell>
          <cell r="BC389">
            <v>74.75</v>
          </cell>
          <cell r="BD389">
            <v>78</v>
          </cell>
          <cell r="BE389">
            <v>0</v>
          </cell>
          <cell r="BF389">
            <v>0</v>
          </cell>
          <cell r="BG389" t="str">
            <v>SEJ</v>
          </cell>
          <cell r="BH389">
            <v>0</v>
          </cell>
          <cell r="BI389">
            <v>68</v>
          </cell>
          <cell r="BJ389">
            <v>72</v>
          </cell>
          <cell r="BK389">
            <v>0</v>
          </cell>
          <cell r="BL389">
            <v>0</v>
          </cell>
          <cell r="BM389" t="str">
            <v/>
          </cell>
          <cell r="BN389">
            <v>0</v>
          </cell>
          <cell r="BO389">
            <v>70</v>
          </cell>
          <cell r="BP389">
            <v>78</v>
          </cell>
          <cell r="BQ389">
            <v>0</v>
          </cell>
          <cell r="BR389">
            <v>0</v>
          </cell>
          <cell r="BS389" t="str">
            <v/>
          </cell>
          <cell r="BT389">
            <v>0</v>
          </cell>
          <cell r="BU389">
            <v>83.5</v>
          </cell>
          <cell r="BV389">
            <v>89</v>
          </cell>
          <cell r="BW389">
            <v>0</v>
          </cell>
          <cell r="BX389">
            <v>0</v>
          </cell>
          <cell r="BY389" t="str">
            <v/>
          </cell>
          <cell r="BZ389">
            <v>0</v>
          </cell>
          <cell r="CA389">
            <v>73.5</v>
          </cell>
          <cell r="CB389">
            <v>76</v>
          </cell>
          <cell r="CC389">
            <v>0</v>
          </cell>
          <cell r="CD389">
            <v>0</v>
          </cell>
          <cell r="CE389" t="str">
            <v/>
          </cell>
          <cell r="CF389">
            <v>0</v>
          </cell>
          <cell r="CG389">
            <v>80</v>
          </cell>
          <cell r="CH389">
            <v>81</v>
          </cell>
          <cell r="CI389">
            <v>0</v>
          </cell>
          <cell r="CJ389">
            <v>0</v>
          </cell>
          <cell r="CK389" t="str">
            <v/>
          </cell>
          <cell r="CL389">
            <v>0</v>
          </cell>
          <cell r="CM389">
            <v>74.25</v>
          </cell>
          <cell r="CN389">
            <v>75</v>
          </cell>
          <cell r="CO389">
            <v>0</v>
          </cell>
          <cell r="CP389">
            <v>0</v>
          </cell>
          <cell r="CQ389" t="str">
            <v/>
          </cell>
          <cell r="CR389">
            <v>0</v>
          </cell>
          <cell r="CS389">
            <v>84.25</v>
          </cell>
          <cell r="CT389">
            <v>81</v>
          </cell>
          <cell r="CU389">
            <v>0</v>
          </cell>
          <cell r="CV389">
            <v>0</v>
          </cell>
          <cell r="CW389" t="str">
            <v/>
          </cell>
          <cell r="CX389">
            <v>0</v>
          </cell>
          <cell r="CY389">
            <v>68.75</v>
          </cell>
          <cell r="CZ389">
            <v>74</v>
          </cell>
          <cell r="DA389">
            <v>0</v>
          </cell>
          <cell r="DB389">
            <v>0</v>
          </cell>
          <cell r="DC389" t="str">
            <v/>
          </cell>
          <cell r="DD389">
            <v>0</v>
          </cell>
          <cell r="DE389">
            <v>77.5</v>
          </cell>
          <cell r="DF389">
            <v>78</v>
          </cell>
          <cell r="DG389">
            <v>0</v>
          </cell>
          <cell r="DH389">
            <v>0</v>
          </cell>
          <cell r="DI389" t="str">
            <v/>
          </cell>
          <cell r="DJ389">
            <v>0</v>
          </cell>
          <cell r="DK389">
            <v>0</v>
          </cell>
          <cell r="DL389">
            <v>75</v>
          </cell>
          <cell r="DM389">
            <v>0</v>
          </cell>
          <cell r="DN389">
            <v>0</v>
          </cell>
          <cell r="DO389" t="str">
            <v/>
          </cell>
          <cell r="DP389">
            <v>0</v>
          </cell>
          <cell r="DQ389">
            <v>78.75</v>
          </cell>
          <cell r="DR389">
            <v>73</v>
          </cell>
          <cell r="DS389">
            <v>0</v>
          </cell>
          <cell r="DT389">
            <v>0</v>
          </cell>
          <cell r="DU389" t="str">
            <v/>
          </cell>
          <cell r="DV389">
            <v>0</v>
          </cell>
          <cell r="DW389">
            <v>73.5</v>
          </cell>
          <cell r="DX389">
            <v>83</v>
          </cell>
          <cell r="DY389">
            <v>0</v>
          </cell>
          <cell r="DZ389">
            <v>0</v>
          </cell>
          <cell r="EA389" t="str">
            <v/>
          </cell>
          <cell r="EB389">
            <v>0</v>
          </cell>
          <cell r="EC389">
            <v>75.75</v>
          </cell>
          <cell r="ED389">
            <v>85</v>
          </cell>
          <cell r="EE389">
            <v>0</v>
          </cell>
          <cell r="EF389">
            <v>0</v>
          </cell>
          <cell r="EG389" t="str">
            <v/>
          </cell>
          <cell r="EH389">
            <v>0</v>
          </cell>
          <cell r="EI389">
            <v>78.25</v>
          </cell>
          <cell r="EJ389">
            <v>84</v>
          </cell>
          <cell r="EK389">
            <v>0</v>
          </cell>
          <cell r="EL389">
            <v>0</v>
          </cell>
          <cell r="EM389" t="str">
            <v/>
          </cell>
          <cell r="EN389">
            <v>0</v>
          </cell>
          <cell r="EO389">
            <v>78.25</v>
          </cell>
          <cell r="EP389">
            <v>84</v>
          </cell>
          <cell r="EQ389">
            <v>0</v>
          </cell>
          <cell r="ER389">
            <v>0</v>
          </cell>
          <cell r="ES389" t="str">
            <v/>
          </cell>
          <cell r="ET389">
            <v>0</v>
          </cell>
          <cell r="EU389">
            <v>78.25</v>
          </cell>
          <cell r="EV389">
            <v>84</v>
          </cell>
          <cell r="EW389">
            <v>0</v>
          </cell>
          <cell r="EX389">
            <v>0</v>
          </cell>
          <cell r="EY389" t="str">
            <v/>
          </cell>
          <cell r="EZ389">
            <v>0</v>
          </cell>
          <cell r="FA389">
            <v>77.25</v>
          </cell>
          <cell r="FB389">
            <v>76</v>
          </cell>
          <cell r="FC389">
            <v>0</v>
          </cell>
          <cell r="FD389">
            <v>0</v>
          </cell>
          <cell r="FE389" t="str">
            <v/>
          </cell>
          <cell r="FF389">
            <v>0</v>
          </cell>
          <cell r="FG389">
            <v>77.25</v>
          </cell>
          <cell r="FH389">
            <v>76</v>
          </cell>
          <cell r="FI389">
            <v>0</v>
          </cell>
          <cell r="FJ389">
            <v>0</v>
          </cell>
          <cell r="FK389" t="str">
            <v/>
          </cell>
          <cell r="FL389">
            <v>0</v>
          </cell>
          <cell r="FM389">
            <v>77.25</v>
          </cell>
          <cell r="FN389">
            <v>76</v>
          </cell>
          <cell r="FO389">
            <v>0</v>
          </cell>
          <cell r="FP389">
            <v>0</v>
          </cell>
          <cell r="FQ389" t="str">
            <v/>
          </cell>
          <cell r="FR389">
            <v>0</v>
          </cell>
          <cell r="FS389">
            <v>77.25</v>
          </cell>
          <cell r="FT389">
            <v>76</v>
          </cell>
          <cell r="FU389">
            <v>0</v>
          </cell>
          <cell r="FV389">
            <v>0</v>
          </cell>
          <cell r="FW389" t="str">
            <v/>
          </cell>
          <cell r="FX389">
            <v>0</v>
          </cell>
          <cell r="FY389">
            <v>77.25</v>
          </cell>
          <cell r="FZ389">
            <v>76</v>
          </cell>
          <cell r="GA389">
            <v>0</v>
          </cell>
          <cell r="GB389">
            <v>0</v>
          </cell>
          <cell r="GC389" t="str">
            <v/>
          </cell>
          <cell r="GD389">
            <v>0</v>
          </cell>
          <cell r="GE389">
            <v>77.25</v>
          </cell>
          <cell r="GF389">
            <v>76</v>
          </cell>
          <cell r="GG389">
            <v>0</v>
          </cell>
          <cell r="GH389">
            <v>0</v>
          </cell>
          <cell r="GI389" t="str">
            <v/>
          </cell>
          <cell r="GJ389">
            <v>0</v>
          </cell>
          <cell r="GK389">
            <v>77.25</v>
          </cell>
          <cell r="GL389">
            <v>76</v>
          </cell>
          <cell r="GM389">
            <v>0</v>
          </cell>
          <cell r="GN389">
            <v>0</v>
          </cell>
          <cell r="GO389" t="str">
            <v/>
          </cell>
          <cell r="GP389">
            <v>0</v>
          </cell>
          <cell r="GQ389">
            <v>77.25</v>
          </cell>
          <cell r="GR389">
            <v>76</v>
          </cell>
          <cell r="GS389">
            <v>0</v>
          </cell>
          <cell r="GT389">
            <v>0</v>
          </cell>
          <cell r="GU389" t="str">
            <v/>
          </cell>
          <cell r="GV389">
            <v>0</v>
          </cell>
          <cell r="GW389">
            <v>71.5</v>
          </cell>
          <cell r="GX389">
            <v>72</v>
          </cell>
          <cell r="GY389">
            <v>0</v>
          </cell>
          <cell r="GZ389">
            <v>0</v>
          </cell>
          <cell r="HA389" t="str">
            <v/>
          </cell>
          <cell r="HB389">
            <v>0</v>
          </cell>
          <cell r="HC389">
            <v>83.5</v>
          </cell>
          <cell r="HD389">
            <v>74</v>
          </cell>
          <cell r="HG389" t="str">
            <v/>
          </cell>
          <cell r="HH389">
            <v>0</v>
          </cell>
          <cell r="HM389" t="str">
            <v/>
          </cell>
          <cell r="HN389" t="str">
            <v/>
          </cell>
          <cell r="HS389">
            <v>0</v>
          </cell>
          <cell r="HT389" t="str">
            <v>PKN</v>
          </cell>
          <cell r="HU389">
            <v>0</v>
          </cell>
          <cell r="HV389" t="str">
            <v>IND</v>
          </cell>
          <cell r="HW389">
            <v>0</v>
          </cell>
          <cell r="HX389" t="str">
            <v>MAT-W</v>
          </cell>
          <cell r="HY389">
            <v>0</v>
          </cell>
          <cell r="HZ389" t="str">
            <v>SEJ-W</v>
          </cell>
          <cell r="IA389">
            <v>0</v>
          </cell>
          <cell r="IB389" t="str">
            <v>IGR-W</v>
          </cell>
          <cell r="IC389">
            <v>0</v>
          </cell>
          <cell r="ID389" t="str">
            <v>SBO</v>
          </cell>
          <cell r="IE389">
            <v>0</v>
          </cell>
          <cell r="IF389" t="str">
            <v>PJO</v>
          </cell>
          <cell r="IG389">
            <v>0</v>
          </cell>
          <cell r="IH389" t="str">
            <v>PRA</v>
          </cell>
          <cell r="II389">
            <v>0</v>
          </cell>
          <cell r="IJ389" t="str">
            <v>JAW</v>
          </cell>
          <cell r="IK389">
            <v>0</v>
          </cell>
          <cell r="IL389" t="str">
            <v>ARB</v>
          </cell>
          <cell r="IM389">
            <v>0</v>
          </cell>
          <cell r="IN389" t="str">
            <v>PKM</v>
          </cell>
          <cell r="IO389">
            <v>0</v>
          </cell>
          <cell r="IP389" t="str">
            <v>GEO-P</v>
          </cell>
          <cell r="IQ389">
            <v>0</v>
          </cell>
          <cell r="IR389" t="str">
            <v>SEJ-P</v>
          </cell>
          <cell r="IS389">
            <v>0</v>
          </cell>
          <cell r="IT389" t="str">
            <v>SOS-P</v>
          </cell>
          <cell r="IU389">
            <v>0</v>
          </cell>
          <cell r="IV389" t="str">
            <v>EKO-P</v>
          </cell>
          <cell r="IW389">
            <v>0</v>
          </cell>
          <cell r="IX389" t="str">
            <v>IGR-L</v>
          </cell>
          <cell r="IY389">
            <v>0</v>
          </cell>
          <cell r="IZ389" t="str">
            <v/>
          </cell>
          <cell r="JA389">
            <v>0</v>
          </cell>
        </row>
        <row r="390">
          <cell r="Q390" t="str">
            <v/>
          </cell>
          <cell r="AB390" t="str">
            <v/>
          </cell>
          <cell r="AC390">
            <v>4</v>
          </cell>
          <cell r="AI390" t="str">
            <v/>
          </cell>
          <cell r="AJ390">
            <v>0</v>
          </cell>
          <cell r="AK390">
            <v>79.5</v>
          </cell>
          <cell r="AL390">
            <v>78</v>
          </cell>
          <cell r="AM390">
            <v>0</v>
          </cell>
          <cell r="AN390">
            <v>0</v>
          </cell>
          <cell r="AO390" t="str">
            <v/>
          </cell>
          <cell r="AP390">
            <v>0</v>
          </cell>
          <cell r="AQ390">
            <v>73.5</v>
          </cell>
          <cell r="AR390">
            <v>80</v>
          </cell>
          <cell r="AS390">
            <v>0</v>
          </cell>
          <cell r="AT390">
            <v>0</v>
          </cell>
          <cell r="AU390" t="str">
            <v/>
          </cell>
          <cell r="AV390">
            <v>0</v>
          </cell>
          <cell r="AW390">
            <v>76.25</v>
          </cell>
          <cell r="AX390">
            <v>76</v>
          </cell>
          <cell r="AY390">
            <v>0</v>
          </cell>
          <cell r="AZ390">
            <v>0</v>
          </cell>
          <cell r="BA390" t="str">
            <v/>
          </cell>
          <cell r="BB390">
            <v>0</v>
          </cell>
          <cell r="BC390">
            <v>77.25</v>
          </cell>
          <cell r="BD390">
            <v>78</v>
          </cell>
          <cell r="BE390">
            <v>0</v>
          </cell>
          <cell r="BF390">
            <v>0</v>
          </cell>
          <cell r="BG390" t="str">
            <v>SEJ</v>
          </cell>
          <cell r="BH390">
            <v>0</v>
          </cell>
          <cell r="BI390">
            <v>67.25</v>
          </cell>
          <cell r="BJ390">
            <v>72</v>
          </cell>
          <cell r="BK390">
            <v>0</v>
          </cell>
          <cell r="BL390">
            <v>0</v>
          </cell>
          <cell r="BM390" t="str">
            <v/>
          </cell>
          <cell r="BN390">
            <v>0</v>
          </cell>
          <cell r="BO390">
            <v>67.25</v>
          </cell>
          <cell r="BP390">
            <v>80</v>
          </cell>
          <cell r="BQ390">
            <v>0</v>
          </cell>
          <cell r="BR390">
            <v>0</v>
          </cell>
          <cell r="BS390" t="str">
            <v/>
          </cell>
          <cell r="BT390">
            <v>0</v>
          </cell>
          <cell r="BU390">
            <v>71.5</v>
          </cell>
          <cell r="BV390">
            <v>85</v>
          </cell>
          <cell r="BW390">
            <v>0</v>
          </cell>
          <cell r="BX390">
            <v>0</v>
          </cell>
          <cell r="BY390" t="str">
            <v/>
          </cell>
          <cell r="BZ390">
            <v>0</v>
          </cell>
          <cell r="CA390">
            <v>73.25</v>
          </cell>
          <cell r="CB390">
            <v>85</v>
          </cell>
          <cell r="CC390">
            <v>0</v>
          </cell>
          <cell r="CD390">
            <v>0</v>
          </cell>
          <cell r="CE390" t="str">
            <v/>
          </cell>
          <cell r="CF390">
            <v>0</v>
          </cell>
          <cell r="CG390">
            <v>74.75</v>
          </cell>
          <cell r="CH390">
            <v>76</v>
          </cell>
          <cell r="CI390">
            <v>0</v>
          </cell>
          <cell r="CJ390">
            <v>0</v>
          </cell>
          <cell r="CK390" t="str">
            <v/>
          </cell>
          <cell r="CL390">
            <v>0</v>
          </cell>
          <cell r="CM390">
            <v>72.5</v>
          </cell>
          <cell r="CN390">
            <v>75</v>
          </cell>
          <cell r="CO390">
            <v>0</v>
          </cell>
          <cell r="CP390">
            <v>0</v>
          </cell>
          <cell r="CQ390" t="str">
            <v/>
          </cell>
          <cell r="CR390">
            <v>0</v>
          </cell>
          <cell r="CS390">
            <v>76</v>
          </cell>
          <cell r="CT390">
            <v>81</v>
          </cell>
          <cell r="CU390">
            <v>0</v>
          </cell>
          <cell r="CV390">
            <v>0</v>
          </cell>
          <cell r="CW390" t="str">
            <v/>
          </cell>
          <cell r="CX390">
            <v>0</v>
          </cell>
          <cell r="CY390">
            <v>71.25</v>
          </cell>
          <cell r="CZ390">
            <v>72</v>
          </cell>
          <cell r="DA390">
            <v>0</v>
          </cell>
          <cell r="DB390">
            <v>0</v>
          </cell>
          <cell r="DC390" t="str">
            <v/>
          </cell>
          <cell r="DD390">
            <v>0</v>
          </cell>
          <cell r="DE390">
            <v>76.5</v>
          </cell>
          <cell r="DF390">
            <v>83</v>
          </cell>
          <cell r="DG390">
            <v>0</v>
          </cell>
          <cell r="DH390">
            <v>0</v>
          </cell>
          <cell r="DI390" t="str">
            <v/>
          </cell>
          <cell r="DJ390">
            <v>0</v>
          </cell>
          <cell r="DK390">
            <v>0</v>
          </cell>
          <cell r="DL390">
            <v>83</v>
          </cell>
          <cell r="DM390">
            <v>0</v>
          </cell>
          <cell r="DN390">
            <v>0</v>
          </cell>
          <cell r="DO390" t="str">
            <v/>
          </cell>
          <cell r="DP390">
            <v>0</v>
          </cell>
          <cell r="DQ390">
            <v>79.5</v>
          </cell>
          <cell r="DR390">
            <v>75</v>
          </cell>
          <cell r="DS390">
            <v>0</v>
          </cell>
          <cell r="DT390">
            <v>0</v>
          </cell>
          <cell r="DU390" t="str">
            <v/>
          </cell>
          <cell r="DV390">
            <v>0</v>
          </cell>
          <cell r="DW390">
            <v>72.75</v>
          </cell>
          <cell r="DX390">
            <v>81</v>
          </cell>
          <cell r="DY390">
            <v>0</v>
          </cell>
          <cell r="DZ390">
            <v>0</v>
          </cell>
          <cell r="EA390" t="str">
            <v/>
          </cell>
          <cell r="EB390">
            <v>0</v>
          </cell>
          <cell r="EC390">
            <v>76.5</v>
          </cell>
          <cell r="ED390">
            <v>81</v>
          </cell>
          <cell r="EE390">
            <v>0</v>
          </cell>
          <cell r="EF390">
            <v>0</v>
          </cell>
          <cell r="EG390" t="str">
            <v/>
          </cell>
          <cell r="EH390">
            <v>0</v>
          </cell>
          <cell r="EI390">
            <v>73.25</v>
          </cell>
          <cell r="EJ390">
            <v>85</v>
          </cell>
          <cell r="EK390">
            <v>0</v>
          </cell>
          <cell r="EL390">
            <v>0</v>
          </cell>
          <cell r="EM390" t="str">
            <v/>
          </cell>
          <cell r="EN390">
            <v>0</v>
          </cell>
          <cell r="EO390">
            <v>73.25</v>
          </cell>
          <cell r="EP390">
            <v>85</v>
          </cell>
          <cell r="EQ390">
            <v>0</v>
          </cell>
          <cell r="ER390">
            <v>0</v>
          </cell>
          <cell r="ES390" t="str">
            <v/>
          </cell>
          <cell r="ET390">
            <v>0</v>
          </cell>
          <cell r="EU390">
            <v>73.25</v>
          </cell>
          <cell r="EV390">
            <v>85</v>
          </cell>
          <cell r="EW390">
            <v>0</v>
          </cell>
          <cell r="EX390">
            <v>0</v>
          </cell>
          <cell r="EY390" t="str">
            <v/>
          </cell>
          <cell r="EZ390">
            <v>0</v>
          </cell>
          <cell r="FA390">
            <v>66.75</v>
          </cell>
          <cell r="FB390">
            <v>78</v>
          </cell>
          <cell r="FC390">
            <v>0</v>
          </cell>
          <cell r="FD390">
            <v>0</v>
          </cell>
          <cell r="FE390" t="str">
            <v/>
          </cell>
          <cell r="FF390">
            <v>0</v>
          </cell>
          <cell r="FG390">
            <v>66.75</v>
          </cell>
          <cell r="FH390">
            <v>78</v>
          </cell>
          <cell r="FI390">
            <v>0</v>
          </cell>
          <cell r="FJ390">
            <v>0</v>
          </cell>
          <cell r="FK390" t="str">
            <v/>
          </cell>
          <cell r="FL390">
            <v>0</v>
          </cell>
          <cell r="FM390">
            <v>66.75</v>
          </cell>
          <cell r="FN390">
            <v>78</v>
          </cell>
          <cell r="FO390">
            <v>0</v>
          </cell>
          <cell r="FP390">
            <v>0</v>
          </cell>
          <cell r="FQ390" t="str">
            <v/>
          </cell>
          <cell r="FR390">
            <v>0</v>
          </cell>
          <cell r="FS390">
            <v>66.75</v>
          </cell>
          <cell r="FT390">
            <v>78</v>
          </cell>
          <cell r="FU390">
            <v>0</v>
          </cell>
          <cell r="FV390">
            <v>0</v>
          </cell>
          <cell r="FW390" t="str">
            <v/>
          </cell>
          <cell r="FX390">
            <v>0</v>
          </cell>
          <cell r="FY390">
            <v>66.75</v>
          </cell>
          <cell r="FZ390">
            <v>78</v>
          </cell>
          <cell r="GA390">
            <v>0</v>
          </cell>
          <cell r="GB390">
            <v>0</v>
          </cell>
          <cell r="GC390" t="str">
            <v/>
          </cell>
          <cell r="GD390">
            <v>0</v>
          </cell>
          <cell r="GE390">
            <v>66.75</v>
          </cell>
          <cell r="GF390">
            <v>78</v>
          </cell>
          <cell r="GG390">
            <v>0</v>
          </cell>
          <cell r="GH390">
            <v>0</v>
          </cell>
          <cell r="GI390" t="str">
            <v/>
          </cell>
          <cell r="GJ390">
            <v>0</v>
          </cell>
          <cell r="GK390">
            <v>66.75</v>
          </cell>
          <cell r="GL390">
            <v>78</v>
          </cell>
          <cell r="GM390">
            <v>0</v>
          </cell>
          <cell r="GN390">
            <v>0</v>
          </cell>
          <cell r="GO390" t="str">
            <v/>
          </cell>
          <cell r="GP390">
            <v>0</v>
          </cell>
          <cell r="GQ390">
            <v>66.75</v>
          </cell>
          <cell r="GR390">
            <v>78</v>
          </cell>
          <cell r="GS390">
            <v>0</v>
          </cell>
          <cell r="GT390">
            <v>0</v>
          </cell>
          <cell r="GU390" t="str">
            <v/>
          </cell>
          <cell r="GV390">
            <v>0</v>
          </cell>
          <cell r="GW390">
            <v>71.25</v>
          </cell>
          <cell r="GX390">
            <v>72</v>
          </cell>
          <cell r="GY390">
            <v>0</v>
          </cell>
          <cell r="GZ390">
            <v>0</v>
          </cell>
          <cell r="HA390" t="str">
            <v/>
          </cell>
          <cell r="HB390">
            <v>0</v>
          </cell>
          <cell r="HC390">
            <v>81.75</v>
          </cell>
          <cell r="HD390">
            <v>77</v>
          </cell>
          <cell r="HG390" t="str">
            <v/>
          </cell>
          <cell r="HH390">
            <v>0</v>
          </cell>
          <cell r="HM390" t="str">
            <v/>
          </cell>
          <cell r="HN390" t="str">
            <v/>
          </cell>
          <cell r="HS390">
            <v>0</v>
          </cell>
          <cell r="HT390" t="str">
            <v>PKN</v>
          </cell>
          <cell r="HU390">
            <v>0</v>
          </cell>
          <cell r="HV390" t="str">
            <v>IND</v>
          </cell>
          <cell r="HW390">
            <v>0</v>
          </cell>
          <cell r="HX390" t="str">
            <v>MAT-W</v>
          </cell>
          <cell r="HY390">
            <v>0</v>
          </cell>
          <cell r="HZ390" t="str">
            <v>SEJ-W</v>
          </cell>
          <cell r="IA390">
            <v>0</v>
          </cell>
          <cell r="IB390" t="str">
            <v>IGR-W</v>
          </cell>
          <cell r="IC390">
            <v>0</v>
          </cell>
          <cell r="ID390" t="str">
            <v>SBO</v>
          </cell>
          <cell r="IE390">
            <v>0</v>
          </cell>
          <cell r="IF390" t="str">
            <v>PJO</v>
          </cell>
          <cell r="IG390">
            <v>0</v>
          </cell>
          <cell r="IH390" t="str">
            <v>PRA</v>
          </cell>
          <cell r="II390">
            <v>0</v>
          </cell>
          <cell r="IJ390" t="str">
            <v>JAW</v>
          </cell>
          <cell r="IK390">
            <v>0</v>
          </cell>
          <cell r="IL390" t="str">
            <v>ARB</v>
          </cell>
          <cell r="IM390">
            <v>0</v>
          </cell>
          <cell r="IN390" t="str">
            <v>PKM</v>
          </cell>
          <cell r="IO390">
            <v>0</v>
          </cell>
          <cell r="IP390" t="str">
            <v>GEO-P</v>
          </cell>
          <cell r="IQ390">
            <v>0</v>
          </cell>
          <cell r="IR390" t="str">
            <v>SEJ-P</v>
          </cell>
          <cell r="IS390">
            <v>0</v>
          </cell>
          <cell r="IT390" t="str">
            <v>SOS-P</v>
          </cell>
          <cell r="IU390">
            <v>0</v>
          </cell>
          <cell r="IV390" t="str">
            <v>EKO-P</v>
          </cell>
          <cell r="IW390">
            <v>0</v>
          </cell>
          <cell r="IX390" t="str">
            <v>IGR-L</v>
          </cell>
          <cell r="IY390">
            <v>0</v>
          </cell>
          <cell r="IZ390" t="str">
            <v/>
          </cell>
          <cell r="JA390">
            <v>0</v>
          </cell>
        </row>
        <row r="391">
          <cell r="Q391" t="str">
            <v/>
          </cell>
          <cell r="AB391" t="str">
            <v/>
          </cell>
          <cell r="AC391">
            <v>5</v>
          </cell>
          <cell r="AI391" t="str">
            <v/>
          </cell>
          <cell r="AJ391">
            <v>0</v>
          </cell>
          <cell r="AK391">
            <v>72.5</v>
          </cell>
          <cell r="AL391">
            <v>81</v>
          </cell>
          <cell r="AM391">
            <v>0</v>
          </cell>
          <cell r="AN391">
            <v>0</v>
          </cell>
          <cell r="AO391" t="str">
            <v/>
          </cell>
          <cell r="AP391">
            <v>0</v>
          </cell>
          <cell r="AQ391">
            <v>78</v>
          </cell>
          <cell r="AR391">
            <v>86</v>
          </cell>
          <cell r="AS391">
            <v>0</v>
          </cell>
          <cell r="AT391">
            <v>0</v>
          </cell>
          <cell r="AU391" t="str">
            <v/>
          </cell>
          <cell r="AV391">
            <v>0</v>
          </cell>
          <cell r="AW391">
            <v>72.25</v>
          </cell>
          <cell r="AX391">
            <v>83</v>
          </cell>
          <cell r="AY391">
            <v>0</v>
          </cell>
          <cell r="AZ391">
            <v>0</v>
          </cell>
          <cell r="BA391" t="str">
            <v/>
          </cell>
          <cell r="BB391">
            <v>0</v>
          </cell>
          <cell r="BC391">
            <v>79.25</v>
          </cell>
          <cell r="BD391">
            <v>82</v>
          </cell>
          <cell r="BE391">
            <v>0</v>
          </cell>
          <cell r="BF391">
            <v>0</v>
          </cell>
          <cell r="BG391" t="str">
            <v>SEJ</v>
          </cell>
          <cell r="BH391">
            <v>0</v>
          </cell>
          <cell r="BI391">
            <v>72.5</v>
          </cell>
          <cell r="BJ391">
            <v>76</v>
          </cell>
          <cell r="BK391">
            <v>0</v>
          </cell>
          <cell r="BL391">
            <v>0</v>
          </cell>
          <cell r="BM391" t="str">
            <v/>
          </cell>
          <cell r="BN391">
            <v>0</v>
          </cell>
          <cell r="BO391">
            <v>70</v>
          </cell>
          <cell r="BP391">
            <v>79</v>
          </cell>
          <cell r="BQ391">
            <v>0</v>
          </cell>
          <cell r="BR391">
            <v>0</v>
          </cell>
          <cell r="BS391" t="str">
            <v/>
          </cell>
          <cell r="BT391">
            <v>0</v>
          </cell>
          <cell r="BU391">
            <v>81.5</v>
          </cell>
          <cell r="BV391">
            <v>89</v>
          </cell>
          <cell r="BW391">
            <v>0</v>
          </cell>
          <cell r="BX391">
            <v>0</v>
          </cell>
          <cell r="BY391" t="str">
            <v/>
          </cell>
          <cell r="BZ391">
            <v>0</v>
          </cell>
          <cell r="CA391">
            <v>74.25</v>
          </cell>
          <cell r="CB391">
            <v>85</v>
          </cell>
          <cell r="CC391">
            <v>0</v>
          </cell>
          <cell r="CD391">
            <v>0</v>
          </cell>
          <cell r="CE391" t="str">
            <v/>
          </cell>
          <cell r="CF391">
            <v>0</v>
          </cell>
          <cell r="CG391">
            <v>80.25</v>
          </cell>
          <cell r="CH391">
            <v>82</v>
          </cell>
          <cell r="CI391">
            <v>0</v>
          </cell>
          <cell r="CJ391">
            <v>0</v>
          </cell>
          <cell r="CK391" t="str">
            <v/>
          </cell>
          <cell r="CL391">
            <v>0</v>
          </cell>
          <cell r="CM391">
            <v>74.25</v>
          </cell>
          <cell r="CN391">
            <v>74</v>
          </cell>
          <cell r="CO391">
            <v>0</v>
          </cell>
          <cell r="CP391">
            <v>0</v>
          </cell>
          <cell r="CQ391" t="str">
            <v/>
          </cell>
          <cell r="CR391">
            <v>0</v>
          </cell>
          <cell r="CS391">
            <v>78.25</v>
          </cell>
          <cell r="CT391">
            <v>81</v>
          </cell>
          <cell r="CU391">
            <v>0</v>
          </cell>
          <cell r="CV391">
            <v>0</v>
          </cell>
          <cell r="CW391" t="str">
            <v/>
          </cell>
          <cell r="CX391">
            <v>0</v>
          </cell>
          <cell r="CY391">
            <v>71.75</v>
          </cell>
          <cell r="CZ391">
            <v>73</v>
          </cell>
          <cell r="DA391">
            <v>0</v>
          </cell>
          <cell r="DB391">
            <v>0</v>
          </cell>
          <cell r="DC391" t="str">
            <v/>
          </cell>
          <cell r="DD391">
            <v>0</v>
          </cell>
          <cell r="DE391">
            <v>77.75</v>
          </cell>
          <cell r="DF391">
            <v>84</v>
          </cell>
          <cell r="DG391">
            <v>0</v>
          </cell>
          <cell r="DH391">
            <v>0</v>
          </cell>
          <cell r="DI391" t="str">
            <v/>
          </cell>
          <cell r="DJ391">
            <v>0</v>
          </cell>
          <cell r="DK391">
            <v>0</v>
          </cell>
          <cell r="DL391">
            <v>82</v>
          </cell>
          <cell r="DM391">
            <v>0</v>
          </cell>
          <cell r="DN391">
            <v>0</v>
          </cell>
          <cell r="DO391" t="str">
            <v/>
          </cell>
          <cell r="DP391">
            <v>0</v>
          </cell>
          <cell r="DQ391">
            <v>83.25</v>
          </cell>
          <cell r="DR391">
            <v>78</v>
          </cell>
          <cell r="DS391">
            <v>0</v>
          </cell>
          <cell r="DT391">
            <v>0</v>
          </cell>
          <cell r="DU391" t="str">
            <v/>
          </cell>
          <cell r="DV391">
            <v>0</v>
          </cell>
          <cell r="DW391">
            <v>78.25</v>
          </cell>
          <cell r="DX391">
            <v>88</v>
          </cell>
          <cell r="DY391">
            <v>0</v>
          </cell>
          <cell r="DZ391">
            <v>0</v>
          </cell>
          <cell r="EA391" t="str">
            <v/>
          </cell>
          <cell r="EB391">
            <v>0</v>
          </cell>
          <cell r="EC391">
            <v>75.75</v>
          </cell>
          <cell r="ED391">
            <v>80</v>
          </cell>
          <cell r="EE391">
            <v>0</v>
          </cell>
          <cell r="EF391">
            <v>0</v>
          </cell>
          <cell r="EG391" t="str">
            <v/>
          </cell>
          <cell r="EH391">
            <v>0</v>
          </cell>
          <cell r="EI391">
            <v>80.5</v>
          </cell>
          <cell r="EJ391">
            <v>86</v>
          </cell>
          <cell r="EK391">
            <v>0</v>
          </cell>
          <cell r="EL391">
            <v>0</v>
          </cell>
          <cell r="EM391" t="str">
            <v/>
          </cell>
          <cell r="EN391">
            <v>0</v>
          </cell>
          <cell r="EO391">
            <v>80.5</v>
          </cell>
          <cell r="EP391">
            <v>86</v>
          </cell>
          <cell r="EQ391">
            <v>0</v>
          </cell>
          <cell r="ER391">
            <v>0</v>
          </cell>
          <cell r="ES391" t="str">
            <v/>
          </cell>
          <cell r="ET391">
            <v>0</v>
          </cell>
          <cell r="EU391">
            <v>80.5</v>
          </cell>
          <cell r="EV391">
            <v>86</v>
          </cell>
          <cell r="EW391">
            <v>0</v>
          </cell>
          <cell r="EX391">
            <v>0</v>
          </cell>
          <cell r="EY391" t="str">
            <v/>
          </cell>
          <cell r="EZ391">
            <v>0</v>
          </cell>
          <cell r="FA391">
            <v>67</v>
          </cell>
          <cell r="FB391">
            <v>78</v>
          </cell>
          <cell r="FC391">
            <v>0</v>
          </cell>
          <cell r="FD391">
            <v>0</v>
          </cell>
          <cell r="FE391" t="str">
            <v/>
          </cell>
          <cell r="FF391">
            <v>0</v>
          </cell>
          <cell r="FG391">
            <v>67</v>
          </cell>
          <cell r="FH391">
            <v>78</v>
          </cell>
          <cell r="FI391">
            <v>0</v>
          </cell>
          <cell r="FJ391">
            <v>0</v>
          </cell>
          <cell r="FK391" t="str">
            <v/>
          </cell>
          <cell r="FL391">
            <v>0</v>
          </cell>
          <cell r="FM391">
            <v>67</v>
          </cell>
          <cell r="FN391">
            <v>78</v>
          </cell>
          <cell r="FO391">
            <v>0</v>
          </cell>
          <cell r="FP391">
            <v>0</v>
          </cell>
          <cell r="FQ391" t="str">
            <v/>
          </cell>
          <cell r="FR391">
            <v>0</v>
          </cell>
          <cell r="FS391">
            <v>67</v>
          </cell>
          <cell r="FT391">
            <v>78</v>
          </cell>
          <cell r="FU391">
            <v>0</v>
          </cell>
          <cell r="FV391">
            <v>0</v>
          </cell>
          <cell r="FW391" t="str">
            <v/>
          </cell>
          <cell r="FX391">
            <v>0</v>
          </cell>
          <cell r="FY391">
            <v>67</v>
          </cell>
          <cell r="FZ391">
            <v>78</v>
          </cell>
          <cell r="GA391">
            <v>0</v>
          </cell>
          <cell r="GB391">
            <v>0</v>
          </cell>
          <cell r="GC391" t="str">
            <v/>
          </cell>
          <cell r="GD391">
            <v>0</v>
          </cell>
          <cell r="GE391">
            <v>67</v>
          </cell>
          <cell r="GF391">
            <v>78</v>
          </cell>
          <cell r="GG391">
            <v>0</v>
          </cell>
          <cell r="GH391">
            <v>0</v>
          </cell>
          <cell r="GI391" t="str">
            <v/>
          </cell>
          <cell r="GJ391">
            <v>0</v>
          </cell>
          <cell r="GK391">
            <v>67</v>
          </cell>
          <cell r="GL391">
            <v>78</v>
          </cell>
          <cell r="GM391">
            <v>0</v>
          </cell>
          <cell r="GN391">
            <v>0</v>
          </cell>
          <cell r="GO391" t="str">
            <v/>
          </cell>
          <cell r="GP391">
            <v>0</v>
          </cell>
          <cell r="GQ391">
            <v>67</v>
          </cell>
          <cell r="GR391">
            <v>78</v>
          </cell>
          <cell r="GS391">
            <v>0</v>
          </cell>
          <cell r="GT391">
            <v>0</v>
          </cell>
          <cell r="GU391" t="str">
            <v/>
          </cell>
          <cell r="GV391">
            <v>0</v>
          </cell>
          <cell r="GW391">
            <v>72</v>
          </cell>
          <cell r="GX391">
            <v>71</v>
          </cell>
          <cell r="GY391">
            <v>0</v>
          </cell>
          <cell r="GZ391">
            <v>0</v>
          </cell>
          <cell r="HA391" t="str">
            <v/>
          </cell>
          <cell r="HB391">
            <v>0</v>
          </cell>
          <cell r="HC391">
            <v>82.25</v>
          </cell>
          <cell r="HD391">
            <v>76</v>
          </cell>
          <cell r="HG391" t="str">
            <v/>
          </cell>
          <cell r="HH391">
            <v>0</v>
          </cell>
          <cell r="HM391" t="str">
            <v/>
          </cell>
          <cell r="HN391" t="str">
            <v/>
          </cell>
          <cell r="HS391">
            <v>0</v>
          </cell>
          <cell r="HT391" t="str">
            <v>PKN</v>
          </cell>
          <cell r="HU391">
            <v>0</v>
          </cell>
          <cell r="HV391" t="str">
            <v>IND</v>
          </cell>
          <cell r="HW391">
            <v>0</v>
          </cell>
          <cell r="HX391" t="str">
            <v>MAT-W</v>
          </cell>
          <cell r="HY391">
            <v>0</v>
          </cell>
          <cell r="HZ391" t="str">
            <v>SEJ-W</v>
          </cell>
          <cell r="IA391">
            <v>0</v>
          </cell>
          <cell r="IB391" t="str">
            <v>IGR-W</v>
          </cell>
          <cell r="IC391">
            <v>0</v>
          </cell>
          <cell r="ID391" t="str">
            <v>SBO</v>
          </cell>
          <cell r="IE391">
            <v>0</v>
          </cell>
          <cell r="IF391" t="str">
            <v>PJO</v>
          </cell>
          <cell r="IG391">
            <v>0</v>
          </cell>
          <cell r="IH391" t="str">
            <v>PRA</v>
          </cell>
          <cell r="II391">
            <v>0</v>
          </cell>
          <cell r="IJ391" t="str">
            <v>JAW</v>
          </cell>
          <cell r="IK391">
            <v>0</v>
          </cell>
          <cell r="IL391" t="str">
            <v>ARB</v>
          </cell>
          <cell r="IM391">
            <v>0</v>
          </cell>
          <cell r="IN391" t="str">
            <v>PKM</v>
          </cell>
          <cell r="IO391">
            <v>0</v>
          </cell>
          <cell r="IP391" t="str">
            <v>GEO-P</v>
          </cell>
          <cell r="IQ391">
            <v>0</v>
          </cell>
          <cell r="IR391" t="str">
            <v>SEJ-P</v>
          </cell>
          <cell r="IS391">
            <v>0</v>
          </cell>
          <cell r="IT391" t="str">
            <v>SOS-P</v>
          </cell>
          <cell r="IU391">
            <v>0</v>
          </cell>
          <cell r="IV391" t="str">
            <v>EKO-P</v>
          </cell>
          <cell r="IW391">
            <v>0</v>
          </cell>
          <cell r="IX391" t="str">
            <v>IGR-L</v>
          </cell>
          <cell r="IY391">
            <v>0</v>
          </cell>
          <cell r="IZ391" t="str">
            <v/>
          </cell>
          <cell r="JA391">
            <v>0</v>
          </cell>
        </row>
        <row r="392">
          <cell r="Q392" t="str">
            <v/>
          </cell>
          <cell r="AB392" t="str">
            <v/>
          </cell>
          <cell r="AC392">
            <v>6</v>
          </cell>
          <cell r="AI392" t="str">
            <v/>
          </cell>
          <cell r="AJ392">
            <v>0</v>
          </cell>
          <cell r="AK392">
            <v>76.5</v>
          </cell>
          <cell r="AL392">
            <v>74</v>
          </cell>
          <cell r="AM392">
            <v>0</v>
          </cell>
          <cell r="AN392">
            <v>0</v>
          </cell>
          <cell r="AO392" t="str">
            <v/>
          </cell>
          <cell r="AP392">
            <v>0</v>
          </cell>
          <cell r="AQ392">
            <v>77.75</v>
          </cell>
          <cell r="AR392">
            <v>76</v>
          </cell>
          <cell r="AS392">
            <v>0</v>
          </cell>
          <cell r="AT392">
            <v>0</v>
          </cell>
          <cell r="AU392" t="str">
            <v/>
          </cell>
          <cell r="AV392">
            <v>0</v>
          </cell>
          <cell r="AW392">
            <v>77</v>
          </cell>
          <cell r="AX392">
            <v>82</v>
          </cell>
          <cell r="AY392">
            <v>0</v>
          </cell>
          <cell r="AZ392">
            <v>0</v>
          </cell>
          <cell r="BA392" t="str">
            <v/>
          </cell>
          <cell r="BB392">
            <v>0</v>
          </cell>
          <cell r="BC392">
            <v>74.75</v>
          </cell>
          <cell r="BD392">
            <v>77</v>
          </cell>
          <cell r="BE392">
            <v>0</v>
          </cell>
          <cell r="BF392">
            <v>0</v>
          </cell>
          <cell r="BG392" t="str">
            <v>SEJ</v>
          </cell>
          <cell r="BH392">
            <v>0</v>
          </cell>
          <cell r="BI392">
            <v>69.75</v>
          </cell>
          <cell r="BJ392">
            <v>72</v>
          </cell>
          <cell r="BK392">
            <v>0</v>
          </cell>
          <cell r="BL392">
            <v>0</v>
          </cell>
          <cell r="BM392" t="str">
            <v/>
          </cell>
          <cell r="BN392">
            <v>0</v>
          </cell>
          <cell r="BO392">
            <v>73</v>
          </cell>
          <cell r="BP392">
            <v>78</v>
          </cell>
          <cell r="BQ392">
            <v>0</v>
          </cell>
          <cell r="BR392">
            <v>0</v>
          </cell>
          <cell r="BS392" t="str">
            <v/>
          </cell>
          <cell r="BT392">
            <v>0</v>
          </cell>
          <cell r="BU392">
            <v>80.75</v>
          </cell>
          <cell r="BV392">
            <v>87</v>
          </cell>
          <cell r="BW392">
            <v>0</v>
          </cell>
          <cell r="BX392">
            <v>0</v>
          </cell>
          <cell r="BY392" t="str">
            <v/>
          </cell>
          <cell r="BZ392">
            <v>0</v>
          </cell>
          <cell r="CA392">
            <v>73.5</v>
          </cell>
          <cell r="CB392">
            <v>72</v>
          </cell>
          <cell r="CC392">
            <v>0</v>
          </cell>
          <cell r="CD392">
            <v>0</v>
          </cell>
          <cell r="CE392" t="str">
            <v/>
          </cell>
          <cell r="CF392">
            <v>0</v>
          </cell>
          <cell r="CG392">
            <v>75.25</v>
          </cell>
          <cell r="CH392">
            <v>76</v>
          </cell>
          <cell r="CI392">
            <v>0</v>
          </cell>
          <cell r="CJ392">
            <v>0</v>
          </cell>
          <cell r="CK392" t="str">
            <v/>
          </cell>
          <cell r="CL392">
            <v>0</v>
          </cell>
          <cell r="CM392">
            <v>72.5</v>
          </cell>
          <cell r="CN392">
            <v>74</v>
          </cell>
          <cell r="CO392">
            <v>0</v>
          </cell>
          <cell r="CP392">
            <v>0</v>
          </cell>
          <cell r="CQ392" t="str">
            <v/>
          </cell>
          <cell r="CR392">
            <v>0</v>
          </cell>
          <cell r="CS392">
            <v>73.75</v>
          </cell>
          <cell r="CT392">
            <v>80</v>
          </cell>
          <cell r="CU392">
            <v>0</v>
          </cell>
          <cell r="CV392">
            <v>0</v>
          </cell>
          <cell r="CW392" t="str">
            <v/>
          </cell>
          <cell r="CX392">
            <v>0</v>
          </cell>
          <cell r="CY392">
            <v>68.75</v>
          </cell>
          <cell r="CZ392">
            <v>78</v>
          </cell>
          <cell r="DA392">
            <v>0</v>
          </cell>
          <cell r="DB392">
            <v>0</v>
          </cell>
          <cell r="DC392" t="str">
            <v/>
          </cell>
          <cell r="DD392">
            <v>0</v>
          </cell>
          <cell r="DE392">
            <v>79.5</v>
          </cell>
          <cell r="DF392">
            <v>82</v>
          </cell>
          <cell r="DG392">
            <v>0</v>
          </cell>
          <cell r="DH392">
            <v>0</v>
          </cell>
          <cell r="DI392" t="str">
            <v/>
          </cell>
          <cell r="DJ392">
            <v>0</v>
          </cell>
          <cell r="DK392">
            <v>0</v>
          </cell>
          <cell r="DL392">
            <v>74</v>
          </cell>
          <cell r="DM392">
            <v>0</v>
          </cell>
          <cell r="DN392">
            <v>0</v>
          </cell>
          <cell r="DO392" t="str">
            <v/>
          </cell>
          <cell r="DP392">
            <v>0</v>
          </cell>
          <cell r="DQ392">
            <v>72</v>
          </cell>
          <cell r="DR392">
            <v>76</v>
          </cell>
          <cell r="DS392">
            <v>0</v>
          </cell>
          <cell r="DT392">
            <v>0</v>
          </cell>
          <cell r="DU392" t="str">
            <v/>
          </cell>
          <cell r="DV392">
            <v>0</v>
          </cell>
          <cell r="DW392">
            <v>74.75</v>
          </cell>
          <cell r="DX392">
            <v>76</v>
          </cell>
          <cell r="DY392">
            <v>0</v>
          </cell>
          <cell r="DZ392">
            <v>0</v>
          </cell>
          <cell r="EA392" t="str">
            <v/>
          </cell>
          <cell r="EB392">
            <v>0</v>
          </cell>
          <cell r="EC392">
            <v>74.5</v>
          </cell>
          <cell r="ED392">
            <v>83</v>
          </cell>
          <cell r="EE392">
            <v>0</v>
          </cell>
          <cell r="EF392">
            <v>0</v>
          </cell>
          <cell r="EG392" t="str">
            <v/>
          </cell>
          <cell r="EH392">
            <v>0</v>
          </cell>
          <cell r="EI392">
            <v>71.75</v>
          </cell>
          <cell r="EJ392">
            <v>83</v>
          </cell>
          <cell r="EK392">
            <v>0</v>
          </cell>
          <cell r="EL392">
            <v>0</v>
          </cell>
          <cell r="EM392" t="str">
            <v/>
          </cell>
          <cell r="EN392">
            <v>0</v>
          </cell>
          <cell r="EO392">
            <v>71.75</v>
          </cell>
          <cell r="EP392">
            <v>83</v>
          </cell>
          <cell r="EQ392">
            <v>0</v>
          </cell>
          <cell r="ER392">
            <v>0</v>
          </cell>
          <cell r="ES392" t="str">
            <v/>
          </cell>
          <cell r="ET392">
            <v>0</v>
          </cell>
          <cell r="EU392">
            <v>71.75</v>
          </cell>
          <cell r="EV392">
            <v>83</v>
          </cell>
          <cell r="EW392">
            <v>0</v>
          </cell>
          <cell r="EX392">
            <v>0</v>
          </cell>
          <cell r="EY392" t="str">
            <v/>
          </cell>
          <cell r="EZ392">
            <v>0</v>
          </cell>
          <cell r="FA392">
            <v>67.25</v>
          </cell>
          <cell r="FB392">
            <v>74</v>
          </cell>
          <cell r="FC392">
            <v>0</v>
          </cell>
          <cell r="FD392">
            <v>0</v>
          </cell>
          <cell r="FE392" t="str">
            <v/>
          </cell>
          <cell r="FF392">
            <v>0</v>
          </cell>
          <cell r="FG392">
            <v>67.25</v>
          </cell>
          <cell r="FH392">
            <v>74</v>
          </cell>
          <cell r="FI392">
            <v>0</v>
          </cell>
          <cell r="FJ392">
            <v>0</v>
          </cell>
          <cell r="FK392" t="str">
            <v/>
          </cell>
          <cell r="FL392">
            <v>0</v>
          </cell>
          <cell r="FM392">
            <v>67.25</v>
          </cell>
          <cell r="FN392">
            <v>74</v>
          </cell>
          <cell r="FO392">
            <v>0</v>
          </cell>
          <cell r="FP392">
            <v>0</v>
          </cell>
          <cell r="FQ392" t="str">
            <v/>
          </cell>
          <cell r="FR392">
            <v>0</v>
          </cell>
          <cell r="FS392">
            <v>67.25</v>
          </cell>
          <cell r="FT392">
            <v>74</v>
          </cell>
          <cell r="FU392">
            <v>0</v>
          </cell>
          <cell r="FV392">
            <v>0</v>
          </cell>
          <cell r="FW392" t="str">
            <v/>
          </cell>
          <cell r="FX392">
            <v>0</v>
          </cell>
          <cell r="FY392">
            <v>67.25</v>
          </cell>
          <cell r="FZ392">
            <v>74</v>
          </cell>
          <cell r="GA392">
            <v>0</v>
          </cell>
          <cell r="GB392">
            <v>0</v>
          </cell>
          <cell r="GC392" t="str">
            <v/>
          </cell>
          <cell r="GD392">
            <v>0</v>
          </cell>
          <cell r="GE392">
            <v>67.25</v>
          </cell>
          <cell r="GF392">
            <v>74</v>
          </cell>
          <cell r="GG392">
            <v>0</v>
          </cell>
          <cell r="GH392">
            <v>0</v>
          </cell>
          <cell r="GI392" t="str">
            <v/>
          </cell>
          <cell r="GJ392">
            <v>0</v>
          </cell>
          <cell r="GK392">
            <v>67.25</v>
          </cell>
          <cell r="GL392">
            <v>74</v>
          </cell>
          <cell r="GM392">
            <v>0</v>
          </cell>
          <cell r="GN392">
            <v>0</v>
          </cell>
          <cell r="GO392" t="str">
            <v/>
          </cell>
          <cell r="GP392">
            <v>0</v>
          </cell>
          <cell r="GQ392">
            <v>67.25</v>
          </cell>
          <cell r="GR392">
            <v>74</v>
          </cell>
          <cell r="GS392">
            <v>0</v>
          </cell>
          <cell r="GT392">
            <v>0</v>
          </cell>
          <cell r="GU392" t="str">
            <v/>
          </cell>
          <cell r="GV392">
            <v>0</v>
          </cell>
          <cell r="GW392">
            <v>72.5</v>
          </cell>
          <cell r="GX392">
            <v>71</v>
          </cell>
          <cell r="GY392">
            <v>0</v>
          </cell>
          <cell r="GZ392">
            <v>0</v>
          </cell>
          <cell r="HA392" t="str">
            <v/>
          </cell>
          <cell r="HB392">
            <v>0</v>
          </cell>
          <cell r="HC392">
            <v>81</v>
          </cell>
          <cell r="HD392">
            <v>72</v>
          </cell>
          <cell r="HG392" t="str">
            <v/>
          </cell>
          <cell r="HH392">
            <v>0</v>
          </cell>
          <cell r="HM392" t="str">
            <v/>
          </cell>
          <cell r="HN392" t="str">
            <v/>
          </cell>
          <cell r="HS392">
            <v>0</v>
          </cell>
          <cell r="HT392" t="str">
            <v>PKN</v>
          </cell>
          <cell r="HU392">
            <v>0</v>
          </cell>
          <cell r="HV392" t="str">
            <v>IND</v>
          </cell>
          <cell r="HW392">
            <v>0</v>
          </cell>
          <cell r="HX392" t="str">
            <v>MAT-W</v>
          </cell>
          <cell r="HY392">
            <v>0</v>
          </cell>
          <cell r="HZ392" t="str">
            <v>SEJ-W</v>
          </cell>
          <cell r="IA392">
            <v>0</v>
          </cell>
          <cell r="IB392" t="str">
            <v>IGR-W</v>
          </cell>
          <cell r="IC392">
            <v>0</v>
          </cell>
          <cell r="ID392" t="str">
            <v>SBO</v>
          </cell>
          <cell r="IE392">
            <v>0</v>
          </cell>
          <cell r="IF392" t="str">
            <v>PJO</v>
          </cell>
          <cell r="IG392">
            <v>0</v>
          </cell>
          <cell r="IH392" t="str">
            <v>PRA</v>
          </cell>
          <cell r="II392">
            <v>0</v>
          </cell>
          <cell r="IJ392" t="str">
            <v>JAW</v>
          </cell>
          <cell r="IK392">
            <v>0</v>
          </cell>
          <cell r="IL392" t="str">
            <v>ARB</v>
          </cell>
          <cell r="IM392">
            <v>0</v>
          </cell>
          <cell r="IN392" t="str">
            <v>PKM</v>
          </cell>
          <cell r="IO392">
            <v>0</v>
          </cell>
          <cell r="IP392" t="str">
            <v>GEO-P</v>
          </cell>
          <cell r="IQ392">
            <v>0</v>
          </cell>
          <cell r="IR392" t="str">
            <v>SEJ-P</v>
          </cell>
          <cell r="IS392">
            <v>0</v>
          </cell>
          <cell r="IT392" t="str">
            <v>SOS-P</v>
          </cell>
          <cell r="IU392">
            <v>0</v>
          </cell>
          <cell r="IV392" t="str">
            <v>EKO-P</v>
          </cell>
          <cell r="IW392">
            <v>0</v>
          </cell>
          <cell r="IX392" t="str">
            <v>IGR-L</v>
          </cell>
          <cell r="IY392">
            <v>0</v>
          </cell>
          <cell r="IZ392" t="str">
            <v/>
          </cell>
          <cell r="JA392">
            <v>0</v>
          </cell>
        </row>
        <row r="393">
          <cell r="Q393" t="str">
            <v/>
          </cell>
          <cell r="AB393" t="str">
            <v/>
          </cell>
          <cell r="AC393">
            <v>7</v>
          </cell>
          <cell r="AI393" t="str">
            <v/>
          </cell>
          <cell r="AJ393">
            <v>0</v>
          </cell>
          <cell r="AK393">
            <v>67</v>
          </cell>
          <cell r="AL393">
            <v>73</v>
          </cell>
          <cell r="AM393">
            <v>0</v>
          </cell>
          <cell r="AN393">
            <v>0</v>
          </cell>
          <cell r="AO393" t="str">
            <v/>
          </cell>
          <cell r="AP393">
            <v>0</v>
          </cell>
          <cell r="AQ393">
            <v>75</v>
          </cell>
          <cell r="AR393">
            <v>67</v>
          </cell>
          <cell r="AS393">
            <v>0</v>
          </cell>
          <cell r="AT393">
            <v>0</v>
          </cell>
          <cell r="AU393" t="str">
            <v/>
          </cell>
          <cell r="AV393">
            <v>0</v>
          </cell>
          <cell r="AW393">
            <v>69.75</v>
          </cell>
          <cell r="AX393">
            <v>73</v>
          </cell>
          <cell r="AY393">
            <v>0</v>
          </cell>
          <cell r="AZ393">
            <v>0</v>
          </cell>
          <cell r="BA393" t="str">
            <v/>
          </cell>
          <cell r="BB393">
            <v>0</v>
          </cell>
          <cell r="BC393">
            <v>81.75</v>
          </cell>
          <cell r="BD393">
            <v>75</v>
          </cell>
          <cell r="BE393">
            <v>0</v>
          </cell>
          <cell r="BF393">
            <v>0</v>
          </cell>
          <cell r="BG393" t="str">
            <v>SEJ</v>
          </cell>
          <cell r="BH393">
            <v>0</v>
          </cell>
          <cell r="BI393">
            <v>74.75</v>
          </cell>
          <cell r="BJ393">
            <v>70</v>
          </cell>
          <cell r="BK393">
            <v>0</v>
          </cell>
          <cell r="BL393">
            <v>0</v>
          </cell>
          <cell r="BM393" t="str">
            <v/>
          </cell>
          <cell r="BN393">
            <v>0</v>
          </cell>
          <cell r="BO393">
            <v>70</v>
          </cell>
          <cell r="BP393">
            <v>71</v>
          </cell>
          <cell r="BQ393">
            <v>0</v>
          </cell>
          <cell r="BR393">
            <v>0</v>
          </cell>
          <cell r="BS393" t="str">
            <v/>
          </cell>
          <cell r="BT393">
            <v>0</v>
          </cell>
          <cell r="BU393">
            <v>66.75</v>
          </cell>
          <cell r="BV393">
            <v>84</v>
          </cell>
          <cell r="BW393">
            <v>0</v>
          </cell>
          <cell r="BX393">
            <v>0</v>
          </cell>
          <cell r="BY393" t="str">
            <v/>
          </cell>
          <cell r="BZ393">
            <v>0</v>
          </cell>
          <cell r="CA393">
            <v>67</v>
          </cell>
          <cell r="CB393">
            <v>71</v>
          </cell>
          <cell r="CC393">
            <v>0</v>
          </cell>
          <cell r="CD393">
            <v>0</v>
          </cell>
          <cell r="CE393" t="str">
            <v/>
          </cell>
          <cell r="CF393">
            <v>0</v>
          </cell>
          <cell r="CG393">
            <v>76</v>
          </cell>
          <cell r="CH393">
            <v>73</v>
          </cell>
          <cell r="CI393">
            <v>0</v>
          </cell>
          <cell r="CJ393">
            <v>0</v>
          </cell>
          <cell r="CK393" t="str">
            <v/>
          </cell>
          <cell r="CL393">
            <v>0</v>
          </cell>
          <cell r="CM393">
            <v>72.5</v>
          </cell>
          <cell r="CN393">
            <v>58</v>
          </cell>
          <cell r="CO393">
            <v>0</v>
          </cell>
          <cell r="CP393">
            <v>0</v>
          </cell>
          <cell r="CQ393" t="str">
            <v/>
          </cell>
          <cell r="CR393">
            <v>0</v>
          </cell>
          <cell r="CS393">
            <v>68.5</v>
          </cell>
          <cell r="CT393">
            <v>79</v>
          </cell>
          <cell r="CU393">
            <v>0</v>
          </cell>
          <cell r="CV393">
            <v>0</v>
          </cell>
          <cell r="CW393" t="str">
            <v/>
          </cell>
          <cell r="CX393">
            <v>0</v>
          </cell>
          <cell r="CY393">
            <v>70.5</v>
          </cell>
          <cell r="CZ393">
            <v>71</v>
          </cell>
          <cell r="DA393">
            <v>0</v>
          </cell>
          <cell r="DB393">
            <v>0</v>
          </cell>
          <cell r="DC393" t="str">
            <v/>
          </cell>
          <cell r="DD393">
            <v>0</v>
          </cell>
          <cell r="DE393">
            <v>72</v>
          </cell>
          <cell r="DF393">
            <v>77</v>
          </cell>
          <cell r="DG393">
            <v>0</v>
          </cell>
          <cell r="DH393">
            <v>0</v>
          </cell>
          <cell r="DI393" t="str">
            <v/>
          </cell>
          <cell r="DJ393">
            <v>0</v>
          </cell>
          <cell r="DK393">
            <v>0</v>
          </cell>
          <cell r="DL393">
            <v>73</v>
          </cell>
          <cell r="DM393">
            <v>0</v>
          </cell>
          <cell r="DN393">
            <v>0</v>
          </cell>
          <cell r="DO393" t="str">
            <v/>
          </cell>
          <cell r="DP393">
            <v>0</v>
          </cell>
          <cell r="DQ393">
            <v>67.75</v>
          </cell>
          <cell r="DR393">
            <v>74</v>
          </cell>
          <cell r="DS393">
            <v>0</v>
          </cell>
          <cell r="DT393">
            <v>0</v>
          </cell>
          <cell r="DU393" t="str">
            <v/>
          </cell>
          <cell r="DV393">
            <v>0</v>
          </cell>
          <cell r="DW393">
            <v>73.75</v>
          </cell>
          <cell r="DX393">
            <v>76</v>
          </cell>
          <cell r="DY393">
            <v>0</v>
          </cell>
          <cell r="DZ393">
            <v>0</v>
          </cell>
          <cell r="EA393" t="str">
            <v/>
          </cell>
          <cell r="EB393">
            <v>0</v>
          </cell>
          <cell r="EC393">
            <v>72.25</v>
          </cell>
          <cell r="ED393">
            <v>65</v>
          </cell>
          <cell r="EE393">
            <v>0</v>
          </cell>
          <cell r="EF393">
            <v>0</v>
          </cell>
          <cell r="EG393" t="str">
            <v/>
          </cell>
          <cell r="EH393">
            <v>0</v>
          </cell>
          <cell r="EI393">
            <v>71.5</v>
          </cell>
          <cell r="EJ393">
            <v>85</v>
          </cell>
          <cell r="EK393">
            <v>0</v>
          </cell>
          <cell r="EL393">
            <v>0</v>
          </cell>
          <cell r="EM393" t="str">
            <v/>
          </cell>
          <cell r="EN393">
            <v>0</v>
          </cell>
          <cell r="EO393">
            <v>71.5</v>
          </cell>
          <cell r="EP393">
            <v>85</v>
          </cell>
          <cell r="EQ393">
            <v>0</v>
          </cell>
          <cell r="ER393">
            <v>0</v>
          </cell>
          <cell r="ES393" t="str">
            <v/>
          </cell>
          <cell r="ET393">
            <v>0</v>
          </cell>
          <cell r="EU393">
            <v>71.5</v>
          </cell>
          <cell r="EV393">
            <v>85</v>
          </cell>
          <cell r="EW393">
            <v>0</v>
          </cell>
          <cell r="EX393">
            <v>0</v>
          </cell>
          <cell r="EY393" t="str">
            <v/>
          </cell>
          <cell r="EZ393">
            <v>0</v>
          </cell>
          <cell r="FA393">
            <v>67</v>
          </cell>
          <cell r="FB393">
            <v>75</v>
          </cell>
          <cell r="FC393">
            <v>0</v>
          </cell>
          <cell r="FD393">
            <v>0</v>
          </cell>
          <cell r="FE393" t="str">
            <v/>
          </cell>
          <cell r="FF393">
            <v>0</v>
          </cell>
          <cell r="FG393">
            <v>67</v>
          </cell>
          <cell r="FH393">
            <v>75</v>
          </cell>
          <cell r="FI393">
            <v>0</v>
          </cell>
          <cell r="FJ393">
            <v>0</v>
          </cell>
          <cell r="FK393" t="str">
            <v/>
          </cell>
          <cell r="FL393">
            <v>0</v>
          </cell>
          <cell r="FM393">
            <v>67</v>
          </cell>
          <cell r="FN393">
            <v>75</v>
          </cell>
          <cell r="FO393">
            <v>0</v>
          </cell>
          <cell r="FP393">
            <v>0</v>
          </cell>
          <cell r="FQ393" t="str">
            <v/>
          </cell>
          <cell r="FR393">
            <v>0</v>
          </cell>
          <cell r="FS393">
            <v>67</v>
          </cell>
          <cell r="FT393">
            <v>75</v>
          </cell>
          <cell r="FU393">
            <v>0</v>
          </cell>
          <cell r="FV393">
            <v>0</v>
          </cell>
          <cell r="FW393" t="str">
            <v/>
          </cell>
          <cell r="FX393">
            <v>0</v>
          </cell>
          <cell r="FY393">
            <v>67</v>
          </cell>
          <cell r="FZ393">
            <v>75</v>
          </cell>
          <cell r="GA393">
            <v>0</v>
          </cell>
          <cell r="GB393">
            <v>0</v>
          </cell>
          <cell r="GC393" t="str">
            <v/>
          </cell>
          <cell r="GD393">
            <v>0</v>
          </cell>
          <cell r="GE393">
            <v>67</v>
          </cell>
          <cell r="GF393">
            <v>75</v>
          </cell>
          <cell r="GG393">
            <v>0</v>
          </cell>
          <cell r="GH393">
            <v>0</v>
          </cell>
          <cell r="GI393" t="str">
            <v/>
          </cell>
          <cell r="GJ393">
            <v>0</v>
          </cell>
          <cell r="GK393">
            <v>67</v>
          </cell>
          <cell r="GL393">
            <v>75</v>
          </cell>
          <cell r="GM393">
            <v>0</v>
          </cell>
          <cell r="GN393">
            <v>0</v>
          </cell>
          <cell r="GO393" t="str">
            <v/>
          </cell>
          <cell r="GP393">
            <v>0</v>
          </cell>
          <cell r="GQ393">
            <v>67</v>
          </cell>
          <cell r="GR393">
            <v>75</v>
          </cell>
          <cell r="GS393">
            <v>0</v>
          </cell>
          <cell r="GT393">
            <v>0</v>
          </cell>
          <cell r="GU393" t="str">
            <v/>
          </cell>
          <cell r="GV393">
            <v>0</v>
          </cell>
          <cell r="GW393">
            <v>72</v>
          </cell>
          <cell r="GX393">
            <v>71</v>
          </cell>
          <cell r="GY393">
            <v>0</v>
          </cell>
          <cell r="GZ393">
            <v>0</v>
          </cell>
          <cell r="HA393" t="str">
            <v/>
          </cell>
          <cell r="HB393">
            <v>0</v>
          </cell>
          <cell r="HC393">
            <v>79</v>
          </cell>
          <cell r="HD393">
            <v>73</v>
          </cell>
          <cell r="HG393" t="str">
            <v/>
          </cell>
          <cell r="HH393">
            <v>0</v>
          </cell>
          <cell r="HM393" t="str">
            <v/>
          </cell>
          <cell r="HN393" t="str">
            <v/>
          </cell>
          <cell r="HS393">
            <v>0</v>
          </cell>
          <cell r="HT393" t="str">
            <v>PKN</v>
          </cell>
          <cell r="HU393">
            <v>0</v>
          </cell>
          <cell r="HV393" t="str">
            <v>IND</v>
          </cell>
          <cell r="HW393">
            <v>0</v>
          </cell>
          <cell r="HX393" t="str">
            <v>MAT-W</v>
          </cell>
          <cell r="HY393">
            <v>0</v>
          </cell>
          <cell r="HZ393" t="str">
            <v>SEJ-W</v>
          </cell>
          <cell r="IA393">
            <v>0</v>
          </cell>
          <cell r="IB393" t="str">
            <v>IGR-W</v>
          </cell>
          <cell r="IC393">
            <v>0</v>
          </cell>
          <cell r="ID393" t="str">
            <v>SBO</v>
          </cell>
          <cell r="IE393">
            <v>0</v>
          </cell>
          <cell r="IF393" t="str">
            <v>PJO</v>
          </cell>
          <cell r="IG393">
            <v>0</v>
          </cell>
          <cell r="IH393" t="str">
            <v>PRA</v>
          </cell>
          <cell r="II393">
            <v>0</v>
          </cell>
          <cell r="IJ393" t="str">
            <v>JAW</v>
          </cell>
          <cell r="IK393">
            <v>0</v>
          </cell>
          <cell r="IL393" t="str">
            <v>ARB</v>
          </cell>
          <cell r="IM393">
            <v>0</v>
          </cell>
          <cell r="IN393" t="str">
            <v>PKM</v>
          </cell>
          <cell r="IO393">
            <v>0</v>
          </cell>
          <cell r="IP393" t="str">
            <v>GEO-P</v>
          </cell>
          <cell r="IQ393">
            <v>0</v>
          </cell>
          <cell r="IR393" t="str">
            <v>SEJ-P</v>
          </cell>
          <cell r="IS393">
            <v>0</v>
          </cell>
          <cell r="IT393" t="str">
            <v>SOS-P</v>
          </cell>
          <cell r="IU393">
            <v>0</v>
          </cell>
          <cell r="IV393" t="str">
            <v>EKO-P</v>
          </cell>
          <cell r="IW393">
            <v>0</v>
          </cell>
          <cell r="IX393" t="str">
            <v>IGR-L</v>
          </cell>
          <cell r="IY393">
            <v>0</v>
          </cell>
          <cell r="IZ393" t="str">
            <v/>
          </cell>
          <cell r="JA393">
            <v>0</v>
          </cell>
        </row>
        <row r="394">
          <cell r="Q394" t="str">
            <v/>
          </cell>
          <cell r="AB394" t="str">
            <v/>
          </cell>
          <cell r="AC394">
            <v>8</v>
          </cell>
          <cell r="AI394" t="str">
            <v/>
          </cell>
          <cell r="AJ394">
            <v>0</v>
          </cell>
          <cell r="AK394">
            <v>81</v>
          </cell>
          <cell r="AL394">
            <v>81</v>
          </cell>
          <cell r="AM394">
            <v>0</v>
          </cell>
          <cell r="AN394">
            <v>0</v>
          </cell>
          <cell r="AO394" t="str">
            <v/>
          </cell>
          <cell r="AP394">
            <v>0</v>
          </cell>
          <cell r="AQ394">
            <v>80</v>
          </cell>
          <cell r="AR394">
            <v>80</v>
          </cell>
          <cell r="AS394">
            <v>0</v>
          </cell>
          <cell r="AT394">
            <v>0</v>
          </cell>
          <cell r="AU394" t="str">
            <v/>
          </cell>
          <cell r="AV394">
            <v>0</v>
          </cell>
          <cell r="AW394">
            <v>82.75</v>
          </cell>
          <cell r="AX394">
            <v>88</v>
          </cell>
          <cell r="AY394">
            <v>0</v>
          </cell>
          <cell r="AZ394">
            <v>0</v>
          </cell>
          <cell r="BA394" t="str">
            <v/>
          </cell>
          <cell r="BB394">
            <v>0</v>
          </cell>
          <cell r="BC394">
            <v>81.75</v>
          </cell>
          <cell r="BD394">
            <v>78</v>
          </cell>
          <cell r="BE394">
            <v>0</v>
          </cell>
          <cell r="BF394">
            <v>0</v>
          </cell>
          <cell r="BG394" t="str">
            <v>SEJ</v>
          </cell>
          <cell r="BH394">
            <v>0</v>
          </cell>
          <cell r="BI394">
            <v>78.25</v>
          </cell>
          <cell r="BJ394">
            <v>72</v>
          </cell>
          <cell r="BK394">
            <v>0</v>
          </cell>
          <cell r="BL394">
            <v>0</v>
          </cell>
          <cell r="BM394" t="str">
            <v/>
          </cell>
          <cell r="BN394">
            <v>0</v>
          </cell>
          <cell r="BO394">
            <v>70</v>
          </cell>
          <cell r="BP394">
            <v>76</v>
          </cell>
          <cell r="BQ394">
            <v>0</v>
          </cell>
          <cell r="BR394">
            <v>0</v>
          </cell>
          <cell r="BS394" t="str">
            <v/>
          </cell>
          <cell r="BT394">
            <v>0</v>
          </cell>
          <cell r="BU394">
            <v>79.5</v>
          </cell>
          <cell r="BV394">
            <v>85</v>
          </cell>
          <cell r="BW394">
            <v>0</v>
          </cell>
          <cell r="BX394">
            <v>0</v>
          </cell>
          <cell r="BY394" t="str">
            <v/>
          </cell>
          <cell r="BZ394">
            <v>0</v>
          </cell>
          <cell r="CA394">
            <v>71.5</v>
          </cell>
          <cell r="CB394">
            <v>71</v>
          </cell>
          <cell r="CC394">
            <v>0</v>
          </cell>
          <cell r="CD394">
            <v>0</v>
          </cell>
          <cell r="CE394" t="str">
            <v/>
          </cell>
          <cell r="CF394">
            <v>0</v>
          </cell>
          <cell r="CG394">
            <v>70.75</v>
          </cell>
          <cell r="CH394">
            <v>72</v>
          </cell>
          <cell r="CI394">
            <v>0</v>
          </cell>
          <cell r="CJ394">
            <v>0</v>
          </cell>
          <cell r="CK394" t="str">
            <v/>
          </cell>
          <cell r="CL394">
            <v>0</v>
          </cell>
          <cell r="CM394">
            <v>74.25</v>
          </cell>
          <cell r="CN394">
            <v>73</v>
          </cell>
          <cell r="CO394">
            <v>0</v>
          </cell>
          <cell r="CP394">
            <v>0</v>
          </cell>
          <cell r="CQ394" t="str">
            <v/>
          </cell>
          <cell r="CR394">
            <v>0</v>
          </cell>
          <cell r="CS394">
            <v>69.25</v>
          </cell>
          <cell r="CT394">
            <v>79</v>
          </cell>
          <cell r="CU394">
            <v>0</v>
          </cell>
          <cell r="CV394">
            <v>0</v>
          </cell>
          <cell r="CW394" t="str">
            <v/>
          </cell>
          <cell r="CX394">
            <v>0</v>
          </cell>
          <cell r="CY394">
            <v>69.75</v>
          </cell>
          <cell r="CZ394">
            <v>73</v>
          </cell>
          <cell r="DA394">
            <v>0</v>
          </cell>
          <cell r="DB394">
            <v>0</v>
          </cell>
          <cell r="DC394" t="str">
            <v/>
          </cell>
          <cell r="DD394">
            <v>0</v>
          </cell>
          <cell r="DE394">
            <v>77.5</v>
          </cell>
          <cell r="DF394">
            <v>84</v>
          </cell>
          <cell r="DG394">
            <v>0</v>
          </cell>
          <cell r="DH394">
            <v>0</v>
          </cell>
          <cell r="DI394" t="str">
            <v/>
          </cell>
          <cell r="DJ394">
            <v>0</v>
          </cell>
          <cell r="DK394">
            <v>0</v>
          </cell>
          <cell r="DL394">
            <v>75</v>
          </cell>
          <cell r="DM394">
            <v>0</v>
          </cell>
          <cell r="DN394">
            <v>0</v>
          </cell>
          <cell r="DO394" t="str">
            <v/>
          </cell>
          <cell r="DP394">
            <v>0</v>
          </cell>
          <cell r="DQ394">
            <v>91.75</v>
          </cell>
          <cell r="DR394">
            <v>77</v>
          </cell>
          <cell r="DS394">
            <v>0</v>
          </cell>
          <cell r="DT394">
            <v>0</v>
          </cell>
          <cell r="DU394" t="str">
            <v/>
          </cell>
          <cell r="DV394">
            <v>0</v>
          </cell>
          <cell r="DW394">
            <v>79.25</v>
          </cell>
          <cell r="DX394">
            <v>82</v>
          </cell>
          <cell r="DY394">
            <v>0</v>
          </cell>
          <cell r="DZ394">
            <v>0</v>
          </cell>
          <cell r="EA394" t="str">
            <v/>
          </cell>
          <cell r="EB394">
            <v>0</v>
          </cell>
          <cell r="EC394">
            <v>74.5</v>
          </cell>
          <cell r="ED394">
            <v>77</v>
          </cell>
          <cell r="EE394">
            <v>0</v>
          </cell>
          <cell r="EF394">
            <v>0</v>
          </cell>
          <cell r="EG394" t="str">
            <v/>
          </cell>
          <cell r="EH394">
            <v>0</v>
          </cell>
          <cell r="EI394">
            <v>69.75</v>
          </cell>
          <cell r="EJ394">
            <v>85</v>
          </cell>
          <cell r="EK394">
            <v>0</v>
          </cell>
          <cell r="EL394">
            <v>0</v>
          </cell>
          <cell r="EM394" t="str">
            <v/>
          </cell>
          <cell r="EN394">
            <v>0</v>
          </cell>
          <cell r="EO394">
            <v>69.75</v>
          </cell>
          <cell r="EP394">
            <v>85</v>
          </cell>
          <cell r="EQ394">
            <v>0</v>
          </cell>
          <cell r="ER394">
            <v>0</v>
          </cell>
          <cell r="ES394" t="str">
            <v/>
          </cell>
          <cell r="ET394">
            <v>0</v>
          </cell>
          <cell r="EU394">
            <v>69.75</v>
          </cell>
          <cell r="EV394">
            <v>85</v>
          </cell>
          <cell r="EW394">
            <v>0</v>
          </cell>
          <cell r="EX394">
            <v>0</v>
          </cell>
          <cell r="EY394" t="str">
            <v/>
          </cell>
          <cell r="EZ394">
            <v>0</v>
          </cell>
          <cell r="FA394">
            <v>73</v>
          </cell>
          <cell r="FB394">
            <v>81</v>
          </cell>
          <cell r="FC394">
            <v>0</v>
          </cell>
          <cell r="FD394">
            <v>0</v>
          </cell>
          <cell r="FE394" t="str">
            <v/>
          </cell>
          <cell r="FF394">
            <v>0</v>
          </cell>
          <cell r="FG394">
            <v>73</v>
          </cell>
          <cell r="FH394">
            <v>81</v>
          </cell>
          <cell r="FI394">
            <v>0</v>
          </cell>
          <cell r="FJ394">
            <v>0</v>
          </cell>
          <cell r="FK394" t="str">
            <v/>
          </cell>
          <cell r="FL394">
            <v>0</v>
          </cell>
          <cell r="FM394">
            <v>73</v>
          </cell>
          <cell r="FN394">
            <v>81</v>
          </cell>
          <cell r="FO394">
            <v>0</v>
          </cell>
          <cell r="FP394">
            <v>0</v>
          </cell>
          <cell r="FQ394" t="str">
            <v/>
          </cell>
          <cell r="FR394">
            <v>0</v>
          </cell>
          <cell r="FS394">
            <v>73</v>
          </cell>
          <cell r="FT394">
            <v>81</v>
          </cell>
          <cell r="FU394">
            <v>0</v>
          </cell>
          <cell r="FV394">
            <v>0</v>
          </cell>
          <cell r="FW394" t="str">
            <v/>
          </cell>
          <cell r="FX394">
            <v>0</v>
          </cell>
          <cell r="FY394">
            <v>73</v>
          </cell>
          <cell r="FZ394">
            <v>81</v>
          </cell>
          <cell r="GA394">
            <v>0</v>
          </cell>
          <cell r="GB394">
            <v>0</v>
          </cell>
          <cell r="GC394" t="str">
            <v/>
          </cell>
          <cell r="GD394">
            <v>0</v>
          </cell>
          <cell r="GE394">
            <v>73</v>
          </cell>
          <cell r="GF394">
            <v>81</v>
          </cell>
          <cell r="GG394">
            <v>0</v>
          </cell>
          <cell r="GH394">
            <v>0</v>
          </cell>
          <cell r="GI394" t="str">
            <v/>
          </cell>
          <cell r="GJ394">
            <v>0</v>
          </cell>
          <cell r="GK394">
            <v>73</v>
          </cell>
          <cell r="GL394">
            <v>81</v>
          </cell>
          <cell r="GM394">
            <v>0</v>
          </cell>
          <cell r="GN394">
            <v>0</v>
          </cell>
          <cell r="GO394" t="str">
            <v/>
          </cell>
          <cell r="GP394">
            <v>0</v>
          </cell>
          <cell r="GQ394">
            <v>73</v>
          </cell>
          <cell r="GR394">
            <v>81</v>
          </cell>
          <cell r="GS394">
            <v>0</v>
          </cell>
          <cell r="GT394">
            <v>0</v>
          </cell>
          <cell r="GU394" t="str">
            <v/>
          </cell>
          <cell r="GV394">
            <v>0</v>
          </cell>
          <cell r="GW394">
            <v>75</v>
          </cell>
          <cell r="GX394">
            <v>71</v>
          </cell>
          <cell r="GY394">
            <v>0</v>
          </cell>
          <cell r="GZ394">
            <v>0</v>
          </cell>
          <cell r="HA394" t="str">
            <v/>
          </cell>
          <cell r="HB394">
            <v>0</v>
          </cell>
          <cell r="HC394">
            <v>78.75</v>
          </cell>
          <cell r="HD394">
            <v>75</v>
          </cell>
          <cell r="HG394" t="str">
            <v/>
          </cell>
          <cell r="HH394">
            <v>0</v>
          </cell>
          <cell r="HM394" t="str">
            <v/>
          </cell>
          <cell r="HN394" t="str">
            <v/>
          </cell>
          <cell r="HS394">
            <v>0</v>
          </cell>
          <cell r="HT394" t="str">
            <v>PKN</v>
          </cell>
          <cell r="HU394">
            <v>0</v>
          </cell>
          <cell r="HV394" t="str">
            <v>IND</v>
          </cell>
          <cell r="HW394">
            <v>0</v>
          </cell>
          <cell r="HX394" t="str">
            <v>MAT-W</v>
          </cell>
          <cell r="HY394">
            <v>0</v>
          </cell>
          <cell r="HZ394" t="str">
            <v>SEJ-W</v>
          </cell>
          <cell r="IA394">
            <v>0</v>
          </cell>
          <cell r="IB394" t="str">
            <v>IGR-W</v>
          </cell>
          <cell r="IC394">
            <v>0</v>
          </cell>
          <cell r="ID394" t="str">
            <v>SBO</v>
          </cell>
          <cell r="IE394">
            <v>0</v>
          </cell>
          <cell r="IF394" t="str">
            <v>PJO</v>
          </cell>
          <cell r="IG394">
            <v>0</v>
          </cell>
          <cell r="IH394" t="str">
            <v>PRA</v>
          </cell>
          <cell r="II394">
            <v>0</v>
          </cell>
          <cell r="IJ394" t="str">
            <v>JAW</v>
          </cell>
          <cell r="IK394">
            <v>0</v>
          </cell>
          <cell r="IL394" t="str">
            <v>ARB</v>
          </cell>
          <cell r="IM394">
            <v>0</v>
          </cell>
          <cell r="IN394" t="str">
            <v>PKM</v>
          </cell>
          <cell r="IO394">
            <v>0</v>
          </cell>
          <cell r="IP394" t="str">
            <v>GEO-P</v>
          </cell>
          <cell r="IQ394">
            <v>0</v>
          </cell>
          <cell r="IR394" t="str">
            <v>SEJ-P</v>
          </cell>
          <cell r="IS394">
            <v>0</v>
          </cell>
          <cell r="IT394" t="str">
            <v>SOS-P</v>
          </cell>
          <cell r="IU394">
            <v>0</v>
          </cell>
          <cell r="IV394" t="str">
            <v>EKO-P</v>
          </cell>
          <cell r="IW394">
            <v>0</v>
          </cell>
          <cell r="IX394" t="str">
            <v>IGR-L</v>
          </cell>
          <cell r="IY394">
            <v>0</v>
          </cell>
          <cell r="IZ394" t="str">
            <v/>
          </cell>
          <cell r="JA394">
            <v>0</v>
          </cell>
        </row>
        <row r="395">
          <cell r="Q395" t="str">
            <v/>
          </cell>
          <cell r="AB395" t="str">
            <v/>
          </cell>
          <cell r="AC395">
            <v>9</v>
          </cell>
          <cell r="AI395" t="str">
            <v/>
          </cell>
          <cell r="AJ395">
            <v>0</v>
          </cell>
          <cell r="AK395">
            <v>76.5</v>
          </cell>
          <cell r="AL395">
            <v>74</v>
          </cell>
          <cell r="AM395">
            <v>0</v>
          </cell>
          <cell r="AN395">
            <v>0</v>
          </cell>
          <cell r="AO395" t="str">
            <v/>
          </cell>
          <cell r="AP395">
            <v>0</v>
          </cell>
          <cell r="AQ395">
            <v>78.75</v>
          </cell>
          <cell r="AR395">
            <v>77</v>
          </cell>
          <cell r="AS395">
            <v>0</v>
          </cell>
          <cell r="AT395">
            <v>0</v>
          </cell>
          <cell r="AU395" t="str">
            <v/>
          </cell>
          <cell r="AV395">
            <v>0</v>
          </cell>
          <cell r="AW395">
            <v>78.25</v>
          </cell>
          <cell r="AX395">
            <v>78</v>
          </cell>
          <cell r="AY395">
            <v>0</v>
          </cell>
          <cell r="AZ395">
            <v>0</v>
          </cell>
          <cell r="BA395" t="str">
            <v/>
          </cell>
          <cell r="BB395">
            <v>0</v>
          </cell>
          <cell r="BC395">
            <v>83.25</v>
          </cell>
          <cell r="BD395">
            <v>73</v>
          </cell>
          <cell r="BE395">
            <v>0</v>
          </cell>
          <cell r="BF395">
            <v>0</v>
          </cell>
          <cell r="BG395" t="str">
            <v>SEJ</v>
          </cell>
          <cell r="BH395">
            <v>0</v>
          </cell>
          <cell r="BI395">
            <v>73</v>
          </cell>
          <cell r="BJ395">
            <v>75</v>
          </cell>
          <cell r="BK395">
            <v>0</v>
          </cell>
          <cell r="BL395">
            <v>0</v>
          </cell>
          <cell r="BM395" t="str">
            <v/>
          </cell>
          <cell r="BN395">
            <v>0</v>
          </cell>
          <cell r="BO395">
            <v>70</v>
          </cell>
          <cell r="BP395">
            <v>75</v>
          </cell>
          <cell r="BQ395">
            <v>0</v>
          </cell>
          <cell r="BR395">
            <v>0</v>
          </cell>
          <cell r="BS395" t="str">
            <v/>
          </cell>
          <cell r="BT395">
            <v>0</v>
          </cell>
          <cell r="BU395">
            <v>71.25</v>
          </cell>
          <cell r="BV395">
            <v>77</v>
          </cell>
          <cell r="BW395">
            <v>0</v>
          </cell>
          <cell r="BX395">
            <v>0</v>
          </cell>
          <cell r="BY395" t="str">
            <v/>
          </cell>
          <cell r="BZ395">
            <v>0</v>
          </cell>
          <cell r="CA395">
            <v>71.75</v>
          </cell>
          <cell r="CB395">
            <v>71</v>
          </cell>
          <cell r="CC395">
            <v>0</v>
          </cell>
          <cell r="CD395">
            <v>0</v>
          </cell>
          <cell r="CE395" t="str">
            <v/>
          </cell>
          <cell r="CF395">
            <v>0</v>
          </cell>
          <cell r="CG395">
            <v>75.25</v>
          </cell>
          <cell r="CH395">
            <v>76</v>
          </cell>
          <cell r="CI395">
            <v>0</v>
          </cell>
          <cell r="CJ395">
            <v>0</v>
          </cell>
          <cell r="CK395" t="str">
            <v/>
          </cell>
          <cell r="CL395">
            <v>0</v>
          </cell>
          <cell r="CM395">
            <v>72.5</v>
          </cell>
          <cell r="CN395">
            <v>73</v>
          </cell>
          <cell r="CO395">
            <v>0</v>
          </cell>
          <cell r="CP395">
            <v>0</v>
          </cell>
          <cell r="CQ395" t="str">
            <v/>
          </cell>
          <cell r="CR395">
            <v>0</v>
          </cell>
          <cell r="CS395">
            <v>70.25</v>
          </cell>
          <cell r="CT395">
            <v>82</v>
          </cell>
          <cell r="CU395">
            <v>0</v>
          </cell>
          <cell r="CV395">
            <v>0</v>
          </cell>
          <cell r="CW395" t="str">
            <v/>
          </cell>
          <cell r="CX395">
            <v>0</v>
          </cell>
          <cell r="CY395">
            <v>71</v>
          </cell>
          <cell r="CZ395">
            <v>74</v>
          </cell>
          <cell r="DA395">
            <v>0</v>
          </cell>
          <cell r="DB395">
            <v>0</v>
          </cell>
          <cell r="DC395" t="str">
            <v/>
          </cell>
          <cell r="DD395">
            <v>0</v>
          </cell>
          <cell r="DE395">
            <v>78</v>
          </cell>
          <cell r="DF395">
            <v>83</v>
          </cell>
          <cell r="DG395">
            <v>0</v>
          </cell>
          <cell r="DH395">
            <v>0</v>
          </cell>
          <cell r="DI395" t="str">
            <v/>
          </cell>
          <cell r="DJ395">
            <v>0</v>
          </cell>
          <cell r="DK395">
            <v>0</v>
          </cell>
          <cell r="DL395">
            <v>71</v>
          </cell>
          <cell r="DM395">
            <v>0</v>
          </cell>
          <cell r="DN395">
            <v>0</v>
          </cell>
          <cell r="DO395" t="str">
            <v/>
          </cell>
          <cell r="DP395">
            <v>0</v>
          </cell>
          <cell r="DQ395">
            <v>72.75</v>
          </cell>
          <cell r="DR395">
            <v>77</v>
          </cell>
          <cell r="DS395">
            <v>0</v>
          </cell>
          <cell r="DT395">
            <v>0</v>
          </cell>
          <cell r="DU395" t="str">
            <v/>
          </cell>
          <cell r="DV395">
            <v>0</v>
          </cell>
          <cell r="DW395">
            <v>76.75</v>
          </cell>
          <cell r="DX395">
            <v>75</v>
          </cell>
          <cell r="DY395">
            <v>0</v>
          </cell>
          <cell r="DZ395">
            <v>0</v>
          </cell>
          <cell r="EA395" t="str">
            <v/>
          </cell>
          <cell r="EB395">
            <v>0</v>
          </cell>
          <cell r="EC395">
            <v>72.5</v>
          </cell>
          <cell r="ED395">
            <v>78</v>
          </cell>
          <cell r="EE395">
            <v>0</v>
          </cell>
          <cell r="EF395">
            <v>0</v>
          </cell>
          <cell r="EG395" t="str">
            <v/>
          </cell>
          <cell r="EH395">
            <v>0</v>
          </cell>
          <cell r="EI395">
            <v>75</v>
          </cell>
          <cell r="EJ395">
            <v>81</v>
          </cell>
          <cell r="EK395">
            <v>0</v>
          </cell>
          <cell r="EL395">
            <v>0</v>
          </cell>
          <cell r="EM395" t="str">
            <v/>
          </cell>
          <cell r="EN395">
            <v>0</v>
          </cell>
          <cell r="EO395">
            <v>75</v>
          </cell>
          <cell r="EP395">
            <v>81</v>
          </cell>
          <cell r="EQ395">
            <v>0</v>
          </cell>
          <cell r="ER395">
            <v>0</v>
          </cell>
          <cell r="ES395" t="str">
            <v/>
          </cell>
          <cell r="ET395">
            <v>0</v>
          </cell>
          <cell r="EU395">
            <v>75</v>
          </cell>
          <cell r="EV395">
            <v>81</v>
          </cell>
          <cell r="EW395">
            <v>0</v>
          </cell>
          <cell r="EX395">
            <v>0</v>
          </cell>
          <cell r="EY395" t="str">
            <v/>
          </cell>
          <cell r="EZ395">
            <v>0</v>
          </cell>
          <cell r="FA395">
            <v>69.5</v>
          </cell>
          <cell r="FB395">
            <v>75</v>
          </cell>
          <cell r="FC395">
            <v>0</v>
          </cell>
          <cell r="FD395">
            <v>0</v>
          </cell>
          <cell r="FE395" t="str">
            <v/>
          </cell>
          <cell r="FF395">
            <v>0</v>
          </cell>
          <cell r="FG395">
            <v>69.5</v>
          </cell>
          <cell r="FH395">
            <v>75</v>
          </cell>
          <cell r="FI395">
            <v>0</v>
          </cell>
          <cell r="FJ395">
            <v>0</v>
          </cell>
          <cell r="FK395" t="str">
            <v/>
          </cell>
          <cell r="FL395">
            <v>0</v>
          </cell>
          <cell r="FM395">
            <v>69.5</v>
          </cell>
          <cell r="FN395">
            <v>75</v>
          </cell>
          <cell r="FO395">
            <v>0</v>
          </cell>
          <cell r="FP395">
            <v>0</v>
          </cell>
          <cell r="FQ395" t="str">
            <v/>
          </cell>
          <cell r="FR395">
            <v>0</v>
          </cell>
          <cell r="FS395">
            <v>69.5</v>
          </cell>
          <cell r="FT395">
            <v>75</v>
          </cell>
          <cell r="FU395">
            <v>0</v>
          </cell>
          <cell r="FV395">
            <v>0</v>
          </cell>
          <cell r="FW395" t="str">
            <v/>
          </cell>
          <cell r="FX395">
            <v>0</v>
          </cell>
          <cell r="FY395">
            <v>69.5</v>
          </cell>
          <cell r="FZ395">
            <v>75</v>
          </cell>
          <cell r="GA395">
            <v>0</v>
          </cell>
          <cell r="GB395">
            <v>0</v>
          </cell>
          <cell r="GC395" t="str">
            <v/>
          </cell>
          <cell r="GD395">
            <v>0</v>
          </cell>
          <cell r="GE395">
            <v>69.5</v>
          </cell>
          <cell r="GF395">
            <v>75</v>
          </cell>
          <cell r="GG395">
            <v>0</v>
          </cell>
          <cell r="GH395">
            <v>0</v>
          </cell>
          <cell r="GI395" t="str">
            <v/>
          </cell>
          <cell r="GJ395">
            <v>0</v>
          </cell>
          <cell r="GK395">
            <v>69.5</v>
          </cell>
          <cell r="GL395">
            <v>75</v>
          </cell>
          <cell r="GM395">
            <v>0</v>
          </cell>
          <cell r="GN395">
            <v>0</v>
          </cell>
          <cell r="GO395" t="str">
            <v/>
          </cell>
          <cell r="GP395">
            <v>0</v>
          </cell>
          <cell r="GQ395">
            <v>69.5</v>
          </cell>
          <cell r="GR395">
            <v>75</v>
          </cell>
          <cell r="GS395">
            <v>0</v>
          </cell>
          <cell r="GT395">
            <v>0</v>
          </cell>
          <cell r="GU395" t="str">
            <v/>
          </cell>
          <cell r="GV395">
            <v>0</v>
          </cell>
          <cell r="GW395">
            <v>67.5</v>
          </cell>
          <cell r="GX395">
            <v>71</v>
          </cell>
          <cell r="GY395">
            <v>0</v>
          </cell>
          <cell r="GZ395">
            <v>0</v>
          </cell>
          <cell r="HA395" t="str">
            <v/>
          </cell>
          <cell r="HB395">
            <v>0</v>
          </cell>
          <cell r="HC395">
            <v>79.25</v>
          </cell>
          <cell r="HD395">
            <v>74</v>
          </cell>
          <cell r="HG395" t="str">
            <v/>
          </cell>
          <cell r="HH395">
            <v>0</v>
          </cell>
          <cell r="HM395" t="str">
            <v/>
          </cell>
          <cell r="HN395" t="str">
            <v/>
          </cell>
          <cell r="HS395">
            <v>0</v>
          </cell>
          <cell r="HT395" t="str">
            <v>PKN</v>
          </cell>
          <cell r="HU395">
            <v>0</v>
          </cell>
          <cell r="HV395" t="str">
            <v>IND</v>
          </cell>
          <cell r="HW395">
            <v>0</v>
          </cell>
          <cell r="HX395" t="str">
            <v>MAT-W</v>
          </cell>
          <cell r="HY395">
            <v>0</v>
          </cell>
          <cell r="HZ395" t="str">
            <v>SEJ-W</v>
          </cell>
          <cell r="IA395">
            <v>0</v>
          </cell>
          <cell r="IB395" t="str">
            <v>IGR-W</v>
          </cell>
          <cell r="IC395">
            <v>0</v>
          </cell>
          <cell r="ID395" t="str">
            <v>SBO</v>
          </cell>
          <cell r="IE395">
            <v>0</v>
          </cell>
          <cell r="IF395" t="str">
            <v>PJO</v>
          </cell>
          <cell r="IG395">
            <v>0</v>
          </cell>
          <cell r="IH395" t="str">
            <v>PRA</v>
          </cell>
          <cell r="II395">
            <v>0</v>
          </cell>
          <cell r="IJ395" t="str">
            <v>JAW</v>
          </cell>
          <cell r="IK395">
            <v>0</v>
          </cell>
          <cell r="IL395" t="str">
            <v>ARB</v>
          </cell>
          <cell r="IM395">
            <v>0</v>
          </cell>
          <cell r="IN395" t="str">
            <v>PKM</v>
          </cell>
          <cell r="IO395">
            <v>0</v>
          </cell>
          <cell r="IP395" t="str">
            <v>GEO-P</v>
          </cell>
          <cell r="IQ395">
            <v>0</v>
          </cell>
          <cell r="IR395" t="str">
            <v>SEJ-P</v>
          </cell>
          <cell r="IS395">
            <v>0</v>
          </cell>
          <cell r="IT395" t="str">
            <v>SOS-P</v>
          </cell>
          <cell r="IU395">
            <v>0</v>
          </cell>
          <cell r="IV395" t="str">
            <v>EKO-P</v>
          </cell>
          <cell r="IW395">
            <v>0</v>
          </cell>
          <cell r="IX395" t="str">
            <v>IGR-L</v>
          </cell>
          <cell r="IY395">
            <v>0</v>
          </cell>
          <cell r="IZ395" t="str">
            <v/>
          </cell>
          <cell r="JA395">
            <v>0</v>
          </cell>
        </row>
        <row r="396">
          <cell r="Q396" t="str">
            <v/>
          </cell>
          <cell r="AB396" t="str">
            <v/>
          </cell>
          <cell r="AC396">
            <v>10</v>
          </cell>
          <cell r="AI396" t="str">
            <v/>
          </cell>
          <cell r="AJ396">
            <v>0</v>
          </cell>
          <cell r="AK396">
            <v>88</v>
          </cell>
          <cell r="AL396">
            <v>86</v>
          </cell>
          <cell r="AM396">
            <v>0</v>
          </cell>
          <cell r="AN396">
            <v>0</v>
          </cell>
          <cell r="AO396" t="str">
            <v/>
          </cell>
          <cell r="AP396">
            <v>0</v>
          </cell>
          <cell r="AQ396">
            <v>81.25</v>
          </cell>
          <cell r="AR396">
            <v>87</v>
          </cell>
          <cell r="AS396">
            <v>0</v>
          </cell>
          <cell r="AT396">
            <v>0</v>
          </cell>
          <cell r="AU396" t="str">
            <v/>
          </cell>
          <cell r="AV396">
            <v>0</v>
          </cell>
          <cell r="AW396">
            <v>92.25</v>
          </cell>
          <cell r="AX396">
            <v>89</v>
          </cell>
          <cell r="AY396">
            <v>0</v>
          </cell>
          <cell r="AZ396">
            <v>0</v>
          </cell>
          <cell r="BA396" t="str">
            <v/>
          </cell>
          <cell r="BB396">
            <v>0</v>
          </cell>
          <cell r="BC396">
            <v>80.5</v>
          </cell>
          <cell r="BD396">
            <v>83</v>
          </cell>
          <cell r="BE396">
            <v>0</v>
          </cell>
          <cell r="BF396">
            <v>0</v>
          </cell>
          <cell r="BG396" t="str">
            <v>SEJ</v>
          </cell>
          <cell r="BH396">
            <v>0</v>
          </cell>
          <cell r="BI396">
            <v>77.25</v>
          </cell>
          <cell r="BJ396">
            <v>77</v>
          </cell>
          <cell r="BK396">
            <v>0</v>
          </cell>
          <cell r="BL396">
            <v>0</v>
          </cell>
          <cell r="BM396" t="str">
            <v/>
          </cell>
          <cell r="BN396">
            <v>0</v>
          </cell>
          <cell r="BO396">
            <v>70</v>
          </cell>
          <cell r="BP396">
            <v>90</v>
          </cell>
          <cell r="BQ396">
            <v>0</v>
          </cell>
          <cell r="BR396">
            <v>0</v>
          </cell>
          <cell r="BS396" t="str">
            <v/>
          </cell>
          <cell r="BT396">
            <v>0</v>
          </cell>
          <cell r="BU396">
            <v>86.5</v>
          </cell>
          <cell r="BV396">
            <v>87</v>
          </cell>
          <cell r="BW396">
            <v>0</v>
          </cell>
          <cell r="BX396">
            <v>0</v>
          </cell>
          <cell r="BY396" t="str">
            <v/>
          </cell>
          <cell r="BZ396">
            <v>0</v>
          </cell>
          <cell r="CA396">
            <v>76</v>
          </cell>
          <cell r="CB396">
            <v>80</v>
          </cell>
          <cell r="CC396">
            <v>0</v>
          </cell>
          <cell r="CD396">
            <v>0</v>
          </cell>
          <cell r="CE396" t="str">
            <v/>
          </cell>
          <cell r="CF396">
            <v>0</v>
          </cell>
          <cell r="CG396">
            <v>80.5</v>
          </cell>
          <cell r="CH396">
            <v>83</v>
          </cell>
          <cell r="CI396">
            <v>0</v>
          </cell>
          <cell r="CJ396">
            <v>0</v>
          </cell>
          <cell r="CK396" t="str">
            <v/>
          </cell>
          <cell r="CL396">
            <v>0</v>
          </cell>
          <cell r="CM396">
            <v>75.25</v>
          </cell>
          <cell r="CN396">
            <v>78</v>
          </cell>
          <cell r="CO396">
            <v>0</v>
          </cell>
          <cell r="CP396">
            <v>0</v>
          </cell>
          <cell r="CQ396" t="str">
            <v/>
          </cell>
          <cell r="CR396">
            <v>0</v>
          </cell>
          <cell r="CS396">
            <v>83.5</v>
          </cell>
          <cell r="CT396">
            <v>83</v>
          </cell>
          <cell r="CU396">
            <v>0</v>
          </cell>
          <cell r="CV396">
            <v>0</v>
          </cell>
          <cell r="CW396" t="str">
            <v/>
          </cell>
          <cell r="CX396">
            <v>0</v>
          </cell>
          <cell r="CY396">
            <v>69.75</v>
          </cell>
          <cell r="CZ396">
            <v>81</v>
          </cell>
          <cell r="DA396">
            <v>0</v>
          </cell>
          <cell r="DB396">
            <v>0</v>
          </cell>
          <cell r="DC396" t="str">
            <v/>
          </cell>
          <cell r="DD396">
            <v>0</v>
          </cell>
          <cell r="DE396">
            <v>79</v>
          </cell>
          <cell r="DF396">
            <v>83</v>
          </cell>
          <cell r="DG396">
            <v>0</v>
          </cell>
          <cell r="DH396">
            <v>0</v>
          </cell>
          <cell r="DI396" t="str">
            <v/>
          </cell>
          <cell r="DJ396">
            <v>0</v>
          </cell>
          <cell r="DK396">
            <v>0</v>
          </cell>
          <cell r="DL396">
            <v>85</v>
          </cell>
          <cell r="DM396">
            <v>0</v>
          </cell>
          <cell r="DN396">
            <v>0</v>
          </cell>
          <cell r="DO396" t="str">
            <v/>
          </cell>
          <cell r="DP396">
            <v>0</v>
          </cell>
          <cell r="DQ396">
            <v>90.25</v>
          </cell>
          <cell r="DR396">
            <v>83</v>
          </cell>
          <cell r="DS396">
            <v>0</v>
          </cell>
          <cell r="DT396">
            <v>0</v>
          </cell>
          <cell r="DU396" t="str">
            <v/>
          </cell>
          <cell r="DV396">
            <v>0</v>
          </cell>
          <cell r="DW396">
            <v>76.75</v>
          </cell>
          <cell r="DX396">
            <v>85</v>
          </cell>
          <cell r="DY396">
            <v>0</v>
          </cell>
          <cell r="DZ396">
            <v>0</v>
          </cell>
          <cell r="EA396" t="str">
            <v/>
          </cell>
          <cell r="EB396">
            <v>0</v>
          </cell>
          <cell r="EC396">
            <v>77.5</v>
          </cell>
          <cell r="ED396">
            <v>86</v>
          </cell>
          <cell r="EE396">
            <v>0</v>
          </cell>
          <cell r="EF396">
            <v>0</v>
          </cell>
          <cell r="EG396" t="str">
            <v/>
          </cell>
          <cell r="EH396">
            <v>0</v>
          </cell>
          <cell r="EI396">
            <v>81.5</v>
          </cell>
          <cell r="EJ396">
            <v>92</v>
          </cell>
          <cell r="EK396">
            <v>0</v>
          </cell>
          <cell r="EL396">
            <v>0</v>
          </cell>
          <cell r="EM396" t="str">
            <v/>
          </cell>
          <cell r="EN396">
            <v>0</v>
          </cell>
          <cell r="EO396">
            <v>81.5</v>
          </cell>
          <cell r="EP396">
            <v>92</v>
          </cell>
          <cell r="EQ396">
            <v>0</v>
          </cell>
          <cell r="ER396">
            <v>0</v>
          </cell>
          <cell r="ES396" t="str">
            <v/>
          </cell>
          <cell r="ET396">
            <v>0</v>
          </cell>
          <cell r="EU396">
            <v>81.5</v>
          </cell>
          <cell r="EV396">
            <v>92</v>
          </cell>
          <cell r="EW396">
            <v>0</v>
          </cell>
          <cell r="EX396">
            <v>0</v>
          </cell>
          <cell r="EY396" t="str">
            <v/>
          </cell>
          <cell r="EZ396">
            <v>0</v>
          </cell>
          <cell r="FA396">
            <v>78.25</v>
          </cell>
          <cell r="FB396">
            <v>80</v>
          </cell>
          <cell r="FC396">
            <v>0</v>
          </cell>
          <cell r="FD396">
            <v>0</v>
          </cell>
          <cell r="FE396" t="str">
            <v/>
          </cell>
          <cell r="FF396">
            <v>0</v>
          </cell>
          <cell r="FG396">
            <v>78.25</v>
          </cell>
          <cell r="FH396">
            <v>80</v>
          </cell>
          <cell r="FI396">
            <v>0</v>
          </cell>
          <cell r="FJ396">
            <v>0</v>
          </cell>
          <cell r="FK396" t="str">
            <v/>
          </cell>
          <cell r="FL396">
            <v>0</v>
          </cell>
          <cell r="FM396">
            <v>78.25</v>
          </cell>
          <cell r="FN396">
            <v>80</v>
          </cell>
          <cell r="FO396">
            <v>0</v>
          </cell>
          <cell r="FP396">
            <v>0</v>
          </cell>
          <cell r="FQ396" t="str">
            <v/>
          </cell>
          <cell r="FR396">
            <v>0</v>
          </cell>
          <cell r="FS396">
            <v>78.25</v>
          </cell>
          <cell r="FT396">
            <v>80</v>
          </cell>
          <cell r="FU396">
            <v>0</v>
          </cell>
          <cell r="FV396">
            <v>0</v>
          </cell>
          <cell r="FW396" t="str">
            <v/>
          </cell>
          <cell r="FX396">
            <v>0</v>
          </cell>
          <cell r="FY396">
            <v>78.25</v>
          </cell>
          <cell r="FZ396">
            <v>80</v>
          </cell>
          <cell r="GA396">
            <v>0</v>
          </cell>
          <cell r="GB396">
            <v>0</v>
          </cell>
          <cell r="GC396" t="str">
            <v/>
          </cell>
          <cell r="GD396">
            <v>0</v>
          </cell>
          <cell r="GE396">
            <v>78.25</v>
          </cell>
          <cell r="GF396">
            <v>80</v>
          </cell>
          <cell r="GG396">
            <v>0</v>
          </cell>
          <cell r="GH396">
            <v>0</v>
          </cell>
          <cell r="GI396" t="str">
            <v/>
          </cell>
          <cell r="GJ396">
            <v>0</v>
          </cell>
          <cell r="GK396">
            <v>78.25</v>
          </cell>
          <cell r="GL396">
            <v>80</v>
          </cell>
          <cell r="GM396">
            <v>0</v>
          </cell>
          <cell r="GN396">
            <v>0</v>
          </cell>
          <cell r="GO396" t="str">
            <v/>
          </cell>
          <cell r="GP396">
            <v>0</v>
          </cell>
          <cell r="GQ396">
            <v>78.25</v>
          </cell>
          <cell r="GR396">
            <v>80</v>
          </cell>
          <cell r="GS396">
            <v>0</v>
          </cell>
          <cell r="GT396">
            <v>0</v>
          </cell>
          <cell r="GU396" t="str">
            <v/>
          </cell>
          <cell r="GV396">
            <v>0</v>
          </cell>
          <cell r="GW396">
            <v>83</v>
          </cell>
          <cell r="GX396">
            <v>76</v>
          </cell>
          <cell r="GY396">
            <v>0</v>
          </cell>
          <cell r="GZ396">
            <v>0</v>
          </cell>
          <cell r="HA396" t="str">
            <v/>
          </cell>
          <cell r="HB396">
            <v>0</v>
          </cell>
          <cell r="HC396">
            <v>79.5</v>
          </cell>
          <cell r="HD396">
            <v>77</v>
          </cell>
          <cell r="HG396" t="str">
            <v/>
          </cell>
          <cell r="HH396">
            <v>0</v>
          </cell>
          <cell r="HM396" t="str">
            <v/>
          </cell>
          <cell r="HN396" t="str">
            <v/>
          </cell>
          <cell r="HS396">
            <v>0</v>
          </cell>
          <cell r="HT396" t="str">
            <v>PKN</v>
          </cell>
          <cell r="HU396">
            <v>0</v>
          </cell>
          <cell r="HV396" t="str">
            <v>IND</v>
          </cell>
          <cell r="HW396">
            <v>0</v>
          </cell>
          <cell r="HX396" t="str">
            <v>MAT-W</v>
          </cell>
          <cell r="HY396">
            <v>0</v>
          </cell>
          <cell r="HZ396" t="str">
            <v>SEJ-W</v>
          </cell>
          <cell r="IA396">
            <v>0</v>
          </cell>
          <cell r="IB396" t="str">
            <v>IGR-W</v>
          </cell>
          <cell r="IC396">
            <v>0</v>
          </cell>
          <cell r="ID396" t="str">
            <v>SBO</v>
          </cell>
          <cell r="IE396">
            <v>0</v>
          </cell>
          <cell r="IF396" t="str">
            <v>PJO</v>
          </cell>
          <cell r="IG396">
            <v>0</v>
          </cell>
          <cell r="IH396" t="str">
            <v>PRA</v>
          </cell>
          <cell r="II396">
            <v>0</v>
          </cell>
          <cell r="IJ396" t="str">
            <v>JAW</v>
          </cell>
          <cell r="IK396">
            <v>0</v>
          </cell>
          <cell r="IL396" t="str">
            <v>ARB</v>
          </cell>
          <cell r="IM396">
            <v>0</v>
          </cell>
          <cell r="IN396" t="str">
            <v>PKM</v>
          </cell>
          <cell r="IO396">
            <v>0</v>
          </cell>
          <cell r="IP396" t="str">
            <v>GEO-P</v>
          </cell>
          <cell r="IQ396">
            <v>0</v>
          </cell>
          <cell r="IR396" t="str">
            <v>SEJ-P</v>
          </cell>
          <cell r="IS396">
            <v>0</v>
          </cell>
          <cell r="IT396" t="str">
            <v>SOS-P</v>
          </cell>
          <cell r="IU396">
            <v>0</v>
          </cell>
          <cell r="IV396" t="str">
            <v>EKO-P</v>
          </cell>
          <cell r="IW396">
            <v>0</v>
          </cell>
          <cell r="IX396" t="str">
            <v>IGR-L</v>
          </cell>
          <cell r="IY396">
            <v>0</v>
          </cell>
          <cell r="IZ396" t="str">
            <v/>
          </cell>
          <cell r="JA396">
            <v>0</v>
          </cell>
        </row>
        <row r="397">
          <cell r="Q397" t="str">
            <v/>
          </cell>
          <cell r="AB397" t="str">
            <v/>
          </cell>
          <cell r="AC397">
            <v>11</v>
          </cell>
          <cell r="AI397" t="str">
            <v/>
          </cell>
          <cell r="AJ397">
            <v>0</v>
          </cell>
          <cell r="AK397">
            <v>69.25</v>
          </cell>
          <cell r="AL397">
            <v>73</v>
          </cell>
          <cell r="AM397">
            <v>0</v>
          </cell>
          <cell r="AN397">
            <v>0</v>
          </cell>
          <cell r="AO397" t="str">
            <v/>
          </cell>
          <cell r="AP397">
            <v>0</v>
          </cell>
          <cell r="AQ397">
            <v>71</v>
          </cell>
          <cell r="AR397">
            <v>74</v>
          </cell>
          <cell r="AS397">
            <v>0</v>
          </cell>
          <cell r="AT397">
            <v>0</v>
          </cell>
          <cell r="AU397" t="str">
            <v/>
          </cell>
          <cell r="AV397">
            <v>0</v>
          </cell>
          <cell r="AW397">
            <v>68.75</v>
          </cell>
          <cell r="AX397">
            <v>77</v>
          </cell>
          <cell r="AY397">
            <v>0</v>
          </cell>
          <cell r="AZ397">
            <v>0</v>
          </cell>
          <cell r="BA397" t="str">
            <v/>
          </cell>
          <cell r="BB397">
            <v>0</v>
          </cell>
          <cell r="BC397">
            <v>72</v>
          </cell>
          <cell r="BD397">
            <v>74</v>
          </cell>
          <cell r="BE397">
            <v>0</v>
          </cell>
          <cell r="BF397">
            <v>0</v>
          </cell>
          <cell r="BG397" t="str">
            <v>SEJ</v>
          </cell>
          <cell r="BH397">
            <v>0</v>
          </cell>
          <cell r="BI397">
            <v>70.75</v>
          </cell>
          <cell r="BJ397">
            <v>74</v>
          </cell>
          <cell r="BK397">
            <v>0</v>
          </cell>
          <cell r="BL397">
            <v>0</v>
          </cell>
          <cell r="BM397" t="str">
            <v/>
          </cell>
          <cell r="BN397">
            <v>0</v>
          </cell>
          <cell r="BO397">
            <v>67.25</v>
          </cell>
          <cell r="BP397">
            <v>72</v>
          </cell>
          <cell r="BQ397">
            <v>0</v>
          </cell>
          <cell r="BR397">
            <v>0</v>
          </cell>
          <cell r="BS397" t="str">
            <v/>
          </cell>
          <cell r="BT397">
            <v>0</v>
          </cell>
          <cell r="BU397">
            <v>70.5</v>
          </cell>
          <cell r="BV397">
            <v>78</v>
          </cell>
          <cell r="BW397">
            <v>0</v>
          </cell>
          <cell r="BX397">
            <v>0</v>
          </cell>
          <cell r="BY397" t="str">
            <v/>
          </cell>
          <cell r="BZ397">
            <v>0</v>
          </cell>
          <cell r="CA397">
            <v>67.25</v>
          </cell>
          <cell r="CB397">
            <v>71</v>
          </cell>
          <cell r="CC397">
            <v>0</v>
          </cell>
          <cell r="CD397">
            <v>0</v>
          </cell>
          <cell r="CE397" t="str">
            <v/>
          </cell>
          <cell r="CF397">
            <v>0</v>
          </cell>
          <cell r="CG397">
            <v>68</v>
          </cell>
          <cell r="CH397">
            <v>71</v>
          </cell>
          <cell r="CI397">
            <v>0</v>
          </cell>
          <cell r="CJ397">
            <v>0</v>
          </cell>
          <cell r="CK397" t="str">
            <v/>
          </cell>
          <cell r="CL397">
            <v>0</v>
          </cell>
          <cell r="CM397">
            <v>70</v>
          </cell>
          <cell r="CN397">
            <v>71</v>
          </cell>
          <cell r="CO397">
            <v>0</v>
          </cell>
          <cell r="CP397">
            <v>0</v>
          </cell>
          <cell r="CQ397" t="str">
            <v/>
          </cell>
          <cell r="CR397">
            <v>0</v>
          </cell>
          <cell r="CS397">
            <v>66.75</v>
          </cell>
          <cell r="CT397">
            <v>74</v>
          </cell>
          <cell r="CU397">
            <v>0</v>
          </cell>
          <cell r="CV397">
            <v>0</v>
          </cell>
          <cell r="CW397" t="str">
            <v/>
          </cell>
          <cell r="CX397">
            <v>0</v>
          </cell>
          <cell r="CY397">
            <v>66.75</v>
          </cell>
          <cell r="CZ397">
            <v>73</v>
          </cell>
          <cell r="DA397">
            <v>0</v>
          </cell>
          <cell r="DB397">
            <v>0</v>
          </cell>
          <cell r="DC397" t="str">
            <v/>
          </cell>
          <cell r="DD397">
            <v>0</v>
          </cell>
          <cell r="DE397">
            <v>69.75</v>
          </cell>
          <cell r="DF397">
            <v>88</v>
          </cell>
          <cell r="DG397">
            <v>0</v>
          </cell>
          <cell r="DH397">
            <v>0</v>
          </cell>
          <cell r="DI397" t="str">
            <v/>
          </cell>
          <cell r="DJ397">
            <v>0</v>
          </cell>
          <cell r="DK397">
            <v>0</v>
          </cell>
          <cell r="DL397">
            <v>71</v>
          </cell>
          <cell r="DM397">
            <v>0</v>
          </cell>
          <cell r="DN397">
            <v>0</v>
          </cell>
          <cell r="DO397" t="str">
            <v/>
          </cell>
          <cell r="DP397">
            <v>0</v>
          </cell>
          <cell r="DQ397">
            <v>66.75</v>
          </cell>
          <cell r="DR397">
            <v>71</v>
          </cell>
          <cell r="DS397">
            <v>0</v>
          </cell>
          <cell r="DT397">
            <v>0</v>
          </cell>
          <cell r="DU397" t="str">
            <v/>
          </cell>
          <cell r="DV397">
            <v>0</v>
          </cell>
          <cell r="DW397">
            <v>74.5</v>
          </cell>
          <cell r="DX397">
            <v>77</v>
          </cell>
          <cell r="DY397">
            <v>0</v>
          </cell>
          <cell r="DZ397">
            <v>0</v>
          </cell>
          <cell r="EA397" t="str">
            <v/>
          </cell>
          <cell r="EB397">
            <v>0</v>
          </cell>
          <cell r="EC397">
            <v>66.75</v>
          </cell>
          <cell r="ED397">
            <v>72</v>
          </cell>
          <cell r="EE397">
            <v>0</v>
          </cell>
          <cell r="EF397">
            <v>0</v>
          </cell>
          <cell r="EG397" t="str">
            <v/>
          </cell>
          <cell r="EH397">
            <v>0</v>
          </cell>
          <cell r="EI397">
            <v>68</v>
          </cell>
          <cell r="EJ397">
            <v>78</v>
          </cell>
          <cell r="EK397">
            <v>0</v>
          </cell>
          <cell r="EL397">
            <v>0</v>
          </cell>
          <cell r="EM397" t="str">
            <v/>
          </cell>
          <cell r="EN397">
            <v>0</v>
          </cell>
          <cell r="EO397">
            <v>68</v>
          </cell>
          <cell r="EP397">
            <v>78</v>
          </cell>
          <cell r="EQ397">
            <v>0</v>
          </cell>
          <cell r="ER397">
            <v>0</v>
          </cell>
          <cell r="ES397" t="str">
            <v/>
          </cell>
          <cell r="ET397">
            <v>0</v>
          </cell>
          <cell r="EU397">
            <v>68</v>
          </cell>
          <cell r="EV397">
            <v>78</v>
          </cell>
          <cell r="EW397">
            <v>0</v>
          </cell>
          <cell r="EX397">
            <v>0</v>
          </cell>
          <cell r="EY397" t="str">
            <v/>
          </cell>
          <cell r="EZ397">
            <v>0</v>
          </cell>
          <cell r="FA397">
            <v>68.75</v>
          </cell>
          <cell r="FB397">
            <v>78</v>
          </cell>
          <cell r="FC397">
            <v>0</v>
          </cell>
          <cell r="FD397">
            <v>0</v>
          </cell>
          <cell r="FE397" t="str">
            <v/>
          </cell>
          <cell r="FF397">
            <v>0</v>
          </cell>
          <cell r="FG397">
            <v>68.75</v>
          </cell>
          <cell r="FH397">
            <v>78</v>
          </cell>
          <cell r="FI397">
            <v>0</v>
          </cell>
          <cell r="FJ397">
            <v>0</v>
          </cell>
          <cell r="FK397" t="str">
            <v/>
          </cell>
          <cell r="FL397">
            <v>0</v>
          </cell>
          <cell r="FM397">
            <v>68.75</v>
          </cell>
          <cell r="FN397">
            <v>78</v>
          </cell>
          <cell r="FO397">
            <v>0</v>
          </cell>
          <cell r="FP397">
            <v>0</v>
          </cell>
          <cell r="FQ397" t="str">
            <v/>
          </cell>
          <cell r="FR397">
            <v>0</v>
          </cell>
          <cell r="FS397">
            <v>68.75</v>
          </cell>
          <cell r="FT397">
            <v>78</v>
          </cell>
          <cell r="FU397">
            <v>0</v>
          </cell>
          <cell r="FV397">
            <v>0</v>
          </cell>
          <cell r="FW397" t="str">
            <v/>
          </cell>
          <cell r="FX397">
            <v>0</v>
          </cell>
          <cell r="FY397">
            <v>68.75</v>
          </cell>
          <cell r="FZ397">
            <v>78</v>
          </cell>
          <cell r="GA397">
            <v>0</v>
          </cell>
          <cell r="GB397">
            <v>0</v>
          </cell>
          <cell r="GC397" t="str">
            <v/>
          </cell>
          <cell r="GD397">
            <v>0</v>
          </cell>
          <cell r="GE397">
            <v>68.75</v>
          </cell>
          <cell r="GF397">
            <v>78</v>
          </cell>
          <cell r="GG397">
            <v>0</v>
          </cell>
          <cell r="GH397">
            <v>0</v>
          </cell>
          <cell r="GI397" t="str">
            <v/>
          </cell>
          <cell r="GJ397">
            <v>0</v>
          </cell>
          <cell r="GK397">
            <v>68.75</v>
          </cell>
          <cell r="GL397">
            <v>78</v>
          </cell>
          <cell r="GM397">
            <v>0</v>
          </cell>
          <cell r="GN397">
            <v>0</v>
          </cell>
          <cell r="GO397" t="str">
            <v/>
          </cell>
          <cell r="GP397">
            <v>0</v>
          </cell>
          <cell r="GQ397">
            <v>68.75</v>
          </cell>
          <cell r="GR397">
            <v>78</v>
          </cell>
          <cell r="GS397">
            <v>0</v>
          </cell>
          <cell r="GT397">
            <v>0</v>
          </cell>
          <cell r="GU397" t="str">
            <v/>
          </cell>
          <cell r="GV397">
            <v>0</v>
          </cell>
          <cell r="GW397">
            <v>67.5</v>
          </cell>
          <cell r="GX397">
            <v>61</v>
          </cell>
          <cell r="GY397">
            <v>0</v>
          </cell>
          <cell r="GZ397">
            <v>0</v>
          </cell>
          <cell r="HA397" t="str">
            <v/>
          </cell>
          <cell r="HB397">
            <v>0</v>
          </cell>
          <cell r="HC397">
            <v>76.75</v>
          </cell>
          <cell r="HD397">
            <v>71</v>
          </cell>
          <cell r="HG397" t="str">
            <v/>
          </cell>
          <cell r="HH397">
            <v>0</v>
          </cell>
          <cell r="HM397" t="str">
            <v/>
          </cell>
          <cell r="HN397" t="str">
            <v/>
          </cell>
          <cell r="HS397">
            <v>0</v>
          </cell>
          <cell r="HT397" t="str">
            <v>PKN</v>
          </cell>
          <cell r="HU397">
            <v>0</v>
          </cell>
          <cell r="HV397" t="str">
            <v>IND</v>
          </cell>
          <cell r="HW397">
            <v>0</v>
          </cell>
          <cell r="HX397" t="str">
            <v>MAT-W</v>
          </cell>
          <cell r="HY397">
            <v>0</v>
          </cell>
          <cell r="HZ397" t="str">
            <v>SEJ-W</v>
          </cell>
          <cell r="IA397">
            <v>0</v>
          </cell>
          <cell r="IB397" t="str">
            <v>IGR-W</v>
          </cell>
          <cell r="IC397">
            <v>0</v>
          </cell>
          <cell r="ID397" t="str">
            <v>SBO</v>
          </cell>
          <cell r="IE397">
            <v>0</v>
          </cell>
          <cell r="IF397" t="str">
            <v>PJO</v>
          </cell>
          <cell r="IG397">
            <v>0</v>
          </cell>
          <cell r="IH397" t="str">
            <v>PRA</v>
          </cell>
          <cell r="II397">
            <v>0</v>
          </cell>
          <cell r="IJ397" t="str">
            <v>JAW</v>
          </cell>
          <cell r="IK397">
            <v>0</v>
          </cell>
          <cell r="IL397" t="str">
            <v>ARB</v>
          </cell>
          <cell r="IM397">
            <v>0</v>
          </cell>
          <cell r="IN397" t="str">
            <v>PKM</v>
          </cell>
          <cell r="IO397">
            <v>0</v>
          </cell>
          <cell r="IP397" t="str">
            <v>GEO-P</v>
          </cell>
          <cell r="IQ397">
            <v>0</v>
          </cell>
          <cell r="IR397" t="str">
            <v>SEJ-P</v>
          </cell>
          <cell r="IS397">
            <v>0</v>
          </cell>
          <cell r="IT397" t="str">
            <v>SOS-P</v>
          </cell>
          <cell r="IU397">
            <v>0</v>
          </cell>
          <cell r="IV397" t="str">
            <v>EKO-P</v>
          </cell>
          <cell r="IW397">
            <v>0</v>
          </cell>
          <cell r="IX397" t="str">
            <v>IGR-L</v>
          </cell>
          <cell r="IY397">
            <v>0</v>
          </cell>
          <cell r="IZ397" t="str">
            <v/>
          </cell>
          <cell r="JA397">
            <v>0</v>
          </cell>
        </row>
        <row r="398">
          <cell r="Q398" t="str">
            <v/>
          </cell>
          <cell r="AB398" t="str">
            <v/>
          </cell>
          <cell r="AC398">
            <v>12</v>
          </cell>
          <cell r="AI398" t="str">
            <v/>
          </cell>
          <cell r="AJ398">
            <v>0</v>
          </cell>
          <cell r="AK398">
            <v>69</v>
          </cell>
          <cell r="AL398">
            <v>74</v>
          </cell>
          <cell r="AM398">
            <v>0</v>
          </cell>
          <cell r="AN398">
            <v>0</v>
          </cell>
          <cell r="AO398" t="str">
            <v/>
          </cell>
          <cell r="AP398">
            <v>0</v>
          </cell>
          <cell r="AQ398">
            <v>74.5</v>
          </cell>
          <cell r="AR398">
            <v>76</v>
          </cell>
          <cell r="AS398">
            <v>0</v>
          </cell>
          <cell r="AT398">
            <v>0</v>
          </cell>
          <cell r="AU398" t="str">
            <v/>
          </cell>
          <cell r="AV398">
            <v>0</v>
          </cell>
          <cell r="AW398">
            <v>68.75</v>
          </cell>
          <cell r="AX398">
            <v>78</v>
          </cell>
          <cell r="AY398">
            <v>0</v>
          </cell>
          <cell r="AZ398">
            <v>0</v>
          </cell>
          <cell r="BA398" t="str">
            <v/>
          </cell>
          <cell r="BB398">
            <v>0</v>
          </cell>
          <cell r="BC398">
            <v>76</v>
          </cell>
          <cell r="BD398">
            <v>76</v>
          </cell>
          <cell r="BE398">
            <v>0</v>
          </cell>
          <cell r="BF398">
            <v>0</v>
          </cell>
          <cell r="BG398" t="str">
            <v>SEJ</v>
          </cell>
          <cell r="BH398">
            <v>0</v>
          </cell>
          <cell r="BI398">
            <v>71.25</v>
          </cell>
          <cell r="BJ398">
            <v>72</v>
          </cell>
          <cell r="BK398">
            <v>0</v>
          </cell>
          <cell r="BL398">
            <v>0</v>
          </cell>
          <cell r="BM398" t="str">
            <v/>
          </cell>
          <cell r="BN398">
            <v>0</v>
          </cell>
          <cell r="BO398">
            <v>70</v>
          </cell>
          <cell r="BP398">
            <v>72</v>
          </cell>
          <cell r="BQ398">
            <v>0</v>
          </cell>
          <cell r="BR398">
            <v>0</v>
          </cell>
          <cell r="BS398" t="str">
            <v/>
          </cell>
          <cell r="BT398">
            <v>0</v>
          </cell>
          <cell r="BU398">
            <v>70.75</v>
          </cell>
          <cell r="BV398">
            <v>78</v>
          </cell>
          <cell r="BW398">
            <v>0</v>
          </cell>
          <cell r="BX398">
            <v>0</v>
          </cell>
          <cell r="BY398" t="str">
            <v/>
          </cell>
          <cell r="BZ398">
            <v>0</v>
          </cell>
          <cell r="CA398">
            <v>67.75</v>
          </cell>
          <cell r="CB398">
            <v>71</v>
          </cell>
          <cell r="CC398">
            <v>0</v>
          </cell>
          <cell r="CD398">
            <v>0</v>
          </cell>
          <cell r="CE398" t="str">
            <v/>
          </cell>
          <cell r="CF398">
            <v>0</v>
          </cell>
          <cell r="CG398">
            <v>69.75</v>
          </cell>
          <cell r="CH398">
            <v>71</v>
          </cell>
          <cell r="CI398">
            <v>0</v>
          </cell>
          <cell r="CJ398">
            <v>0</v>
          </cell>
          <cell r="CK398" t="str">
            <v/>
          </cell>
          <cell r="CL398">
            <v>0</v>
          </cell>
          <cell r="CM398">
            <v>70</v>
          </cell>
          <cell r="CN398">
            <v>72</v>
          </cell>
          <cell r="CO398">
            <v>0</v>
          </cell>
          <cell r="CP398">
            <v>0</v>
          </cell>
          <cell r="CQ398" t="str">
            <v/>
          </cell>
          <cell r="CR398">
            <v>0</v>
          </cell>
          <cell r="CS398">
            <v>70.5</v>
          </cell>
          <cell r="CT398">
            <v>80</v>
          </cell>
          <cell r="CU398">
            <v>0</v>
          </cell>
          <cell r="CV398">
            <v>0</v>
          </cell>
          <cell r="CW398" t="str">
            <v/>
          </cell>
          <cell r="CX398">
            <v>0</v>
          </cell>
          <cell r="CY398">
            <v>68.25</v>
          </cell>
          <cell r="CZ398">
            <v>77</v>
          </cell>
          <cell r="DA398">
            <v>0</v>
          </cell>
          <cell r="DB398">
            <v>0</v>
          </cell>
          <cell r="DC398" t="str">
            <v/>
          </cell>
          <cell r="DD398">
            <v>0</v>
          </cell>
          <cell r="DE398">
            <v>69.75</v>
          </cell>
          <cell r="DF398">
            <v>77</v>
          </cell>
          <cell r="DG398">
            <v>0</v>
          </cell>
          <cell r="DH398">
            <v>0</v>
          </cell>
          <cell r="DI398" t="str">
            <v/>
          </cell>
          <cell r="DJ398">
            <v>0</v>
          </cell>
          <cell r="DK398">
            <v>0</v>
          </cell>
          <cell r="DL398">
            <v>71</v>
          </cell>
          <cell r="DM398">
            <v>0</v>
          </cell>
          <cell r="DN398">
            <v>0</v>
          </cell>
          <cell r="DO398" t="str">
            <v/>
          </cell>
          <cell r="DP398">
            <v>0</v>
          </cell>
          <cell r="DQ398">
            <v>66.75</v>
          </cell>
          <cell r="DR398">
            <v>75</v>
          </cell>
          <cell r="DS398">
            <v>0</v>
          </cell>
          <cell r="DT398">
            <v>0</v>
          </cell>
          <cell r="DU398" t="str">
            <v/>
          </cell>
          <cell r="DV398">
            <v>0</v>
          </cell>
          <cell r="DW398">
            <v>72</v>
          </cell>
          <cell r="DX398">
            <v>74</v>
          </cell>
          <cell r="DY398">
            <v>0</v>
          </cell>
          <cell r="DZ398">
            <v>0</v>
          </cell>
          <cell r="EA398" t="str">
            <v/>
          </cell>
          <cell r="EB398">
            <v>0</v>
          </cell>
          <cell r="EC398">
            <v>66.75</v>
          </cell>
          <cell r="ED398">
            <v>74</v>
          </cell>
          <cell r="EE398">
            <v>0</v>
          </cell>
          <cell r="EF398">
            <v>0</v>
          </cell>
          <cell r="EG398" t="str">
            <v/>
          </cell>
          <cell r="EH398">
            <v>0</v>
          </cell>
          <cell r="EI398">
            <v>68.5</v>
          </cell>
          <cell r="EJ398">
            <v>80</v>
          </cell>
          <cell r="EK398">
            <v>0</v>
          </cell>
          <cell r="EL398">
            <v>0</v>
          </cell>
          <cell r="EM398" t="str">
            <v/>
          </cell>
          <cell r="EN398">
            <v>0</v>
          </cell>
          <cell r="EO398">
            <v>68.5</v>
          </cell>
          <cell r="EP398">
            <v>80</v>
          </cell>
          <cell r="EQ398">
            <v>0</v>
          </cell>
          <cell r="ER398">
            <v>0</v>
          </cell>
          <cell r="ES398" t="str">
            <v/>
          </cell>
          <cell r="ET398">
            <v>0</v>
          </cell>
          <cell r="EU398">
            <v>68.5</v>
          </cell>
          <cell r="EV398">
            <v>80</v>
          </cell>
          <cell r="EW398">
            <v>0</v>
          </cell>
          <cell r="EX398">
            <v>0</v>
          </cell>
          <cell r="EY398" t="str">
            <v/>
          </cell>
          <cell r="EZ398">
            <v>0</v>
          </cell>
          <cell r="FA398">
            <v>73.25</v>
          </cell>
          <cell r="FB398">
            <v>79</v>
          </cell>
          <cell r="FC398">
            <v>0</v>
          </cell>
          <cell r="FD398">
            <v>0</v>
          </cell>
          <cell r="FE398" t="str">
            <v/>
          </cell>
          <cell r="FF398">
            <v>0</v>
          </cell>
          <cell r="FG398">
            <v>73.25</v>
          </cell>
          <cell r="FH398">
            <v>79</v>
          </cell>
          <cell r="FI398">
            <v>0</v>
          </cell>
          <cell r="FJ398">
            <v>0</v>
          </cell>
          <cell r="FK398" t="str">
            <v/>
          </cell>
          <cell r="FL398">
            <v>0</v>
          </cell>
          <cell r="FM398">
            <v>73.25</v>
          </cell>
          <cell r="FN398">
            <v>79</v>
          </cell>
          <cell r="FO398">
            <v>0</v>
          </cell>
          <cell r="FP398">
            <v>0</v>
          </cell>
          <cell r="FQ398" t="str">
            <v/>
          </cell>
          <cell r="FR398">
            <v>0</v>
          </cell>
          <cell r="FS398">
            <v>73.25</v>
          </cell>
          <cell r="FT398">
            <v>79</v>
          </cell>
          <cell r="FU398">
            <v>0</v>
          </cell>
          <cell r="FV398">
            <v>0</v>
          </cell>
          <cell r="FW398" t="str">
            <v/>
          </cell>
          <cell r="FX398">
            <v>0</v>
          </cell>
          <cell r="FY398">
            <v>73.25</v>
          </cell>
          <cell r="FZ398">
            <v>79</v>
          </cell>
          <cell r="GA398">
            <v>0</v>
          </cell>
          <cell r="GB398">
            <v>0</v>
          </cell>
          <cell r="GC398" t="str">
            <v/>
          </cell>
          <cell r="GD398">
            <v>0</v>
          </cell>
          <cell r="GE398">
            <v>73.25</v>
          </cell>
          <cell r="GF398">
            <v>79</v>
          </cell>
          <cell r="GG398">
            <v>0</v>
          </cell>
          <cell r="GH398">
            <v>0</v>
          </cell>
          <cell r="GI398" t="str">
            <v/>
          </cell>
          <cell r="GJ398">
            <v>0</v>
          </cell>
          <cell r="GK398">
            <v>73.25</v>
          </cell>
          <cell r="GL398">
            <v>79</v>
          </cell>
          <cell r="GM398">
            <v>0</v>
          </cell>
          <cell r="GN398">
            <v>0</v>
          </cell>
          <cell r="GO398" t="str">
            <v/>
          </cell>
          <cell r="GP398">
            <v>0</v>
          </cell>
          <cell r="GQ398">
            <v>73.25</v>
          </cell>
          <cell r="GR398">
            <v>79</v>
          </cell>
          <cell r="GS398">
            <v>0</v>
          </cell>
          <cell r="GT398">
            <v>0</v>
          </cell>
          <cell r="GU398" t="str">
            <v/>
          </cell>
          <cell r="GV398">
            <v>0</v>
          </cell>
          <cell r="GW398">
            <v>68.25</v>
          </cell>
          <cell r="GX398">
            <v>71</v>
          </cell>
          <cell r="GY398">
            <v>0</v>
          </cell>
          <cell r="GZ398">
            <v>0</v>
          </cell>
          <cell r="HA398" t="str">
            <v/>
          </cell>
          <cell r="HB398">
            <v>0</v>
          </cell>
          <cell r="HC398">
            <v>78</v>
          </cell>
          <cell r="HD398">
            <v>73</v>
          </cell>
          <cell r="HG398" t="str">
            <v/>
          </cell>
          <cell r="HH398">
            <v>0</v>
          </cell>
          <cell r="HM398" t="str">
            <v/>
          </cell>
          <cell r="HN398" t="str">
            <v/>
          </cell>
          <cell r="HS398">
            <v>0</v>
          </cell>
          <cell r="HT398" t="str">
            <v>PKN</v>
          </cell>
          <cell r="HU398">
            <v>0</v>
          </cell>
          <cell r="HV398" t="str">
            <v>IND</v>
          </cell>
          <cell r="HW398">
            <v>0</v>
          </cell>
          <cell r="HX398" t="str">
            <v>MAT-W</v>
          </cell>
          <cell r="HY398">
            <v>0</v>
          </cell>
          <cell r="HZ398" t="str">
            <v>SEJ-W</v>
          </cell>
          <cell r="IA398">
            <v>0</v>
          </cell>
          <cell r="IB398" t="str">
            <v>IGR-W</v>
          </cell>
          <cell r="IC398">
            <v>0</v>
          </cell>
          <cell r="ID398" t="str">
            <v>SBO</v>
          </cell>
          <cell r="IE398">
            <v>0</v>
          </cell>
          <cell r="IF398" t="str">
            <v>PJO</v>
          </cell>
          <cell r="IG398">
            <v>0</v>
          </cell>
          <cell r="IH398" t="str">
            <v>PRA</v>
          </cell>
          <cell r="II398">
            <v>0</v>
          </cell>
          <cell r="IJ398" t="str">
            <v>JAW</v>
          </cell>
          <cell r="IK398">
            <v>0</v>
          </cell>
          <cell r="IL398" t="str">
            <v>ARB</v>
          </cell>
          <cell r="IM398">
            <v>0</v>
          </cell>
          <cell r="IN398" t="str">
            <v>PKM</v>
          </cell>
          <cell r="IO398">
            <v>0</v>
          </cell>
          <cell r="IP398" t="str">
            <v>GEO-P</v>
          </cell>
          <cell r="IQ398">
            <v>0</v>
          </cell>
          <cell r="IR398" t="str">
            <v>SEJ-P</v>
          </cell>
          <cell r="IS398">
            <v>0</v>
          </cell>
          <cell r="IT398" t="str">
            <v>SOS-P</v>
          </cell>
          <cell r="IU398">
            <v>0</v>
          </cell>
          <cell r="IV398" t="str">
            <v>EKO-P</v>
          </cell>
          <cell r="IW398">
            <v>0</v>
          </cell>
          <cell r="IX398" t="str">
            <v>IGR-L</v>
          </cell>
          <cell r="IY398">
            <v>0</v>
          </cell>
          <cell r="IZ398" t="str">
            <v/>
          </cell>
          <cell r="JA398">
            <v>0</v>
          </cell>
        </row>
        <row r="399">
          <cell r="Q399" t="str">
            <v/>
          </cell>
          <cell r="AB399" t="str">
            <v/>
          </cell>
          <cell r="AC399">
            <v>13</v>
          </cell>
          <cell r="AI399" t="str">
            <v/>
          </cell>
          <cell r="AJ399">
            <v>0</v>
          </cell>
          <cell r="AK399">
            <v>76.5</v>
          </cell>
          <cell r="AL399">
            <v>74</v>
          </cell>
          <cell r="AM399">
            <v>0</v>
          </cell>
          <cell r="AN399">
            <v>0</v>
          </cell>
          <cell r="AO399" t="str">
            <v/>
          </cell>
          <cell r="AP399">
            <v>0</v>
          </cell>
          <cell r="AQ399">
            <v>77.5</v>
          </cell>
          <cell r="AR399">
            <v>76</v>
          </cell>
          <cell r="AS399">
            <v>0</v>
          </cell>
          <cell r="AT399">
            <v>0</v>
          </cell>
          <cell r="AU399" t="str">
            <v/>
          </cell>
          <cell r="AV399">
            <v>0</v>
          </cell>
          <cell r="AW399">
            <v>75</v>
          </cell>
          <cell r="AX399">
            <v>77</v>
          </cell>
          <cell r="AY399">
            <v>0</v>
          </cell>
          <cell r="AZ399">
            <v>0</v>
          </cell>
          <cell r="BA399" t="str">
            <v/>
          </cell>
          <cell r="BB399">
            <v>0</v>
          </cell>
          <cell r="BC399">
            <v>83.25</v>
          </cell>
          <cell r="BD399">
            <v>76</v>
          </cell>
          <cell r="BE399">
            <v>0</v>
          </cell>
          <cell r="BF399">
            <v>0</v>
          </cell>
          <cell r="BG399" t="str">
            <v>SEJ</v>
          </cell>
          <cell r="BH399">
            <v>0</v>
          </cell>
          <cell r="BI399">
            <v>76.75</v>
          </cell>
          <cell r="BJ399">
            <v>73</v>
          </cell>
          <cell r="BK399">
            <v>0</v>
          </cell>
          <cell r="BL399">
            <v>0</v>
          </cell>
          <cell r="BM399" t="str">
            <v/>
          </cell>
          <cell r="BN399">
            <v>0</v>
          </cell>
          <cell r="BO399">
            <v>70</v>
          </cell>
          <cell r="BP399">
            <v>76</v>
          </cell>
          <cell r="BQ399">
            <v>0</v>
          </cell>
          <cell r="BR399">
            <v>0</v>
          </cell>
          <cell r="BS399" t="str">
            <v/>
          </cell>
          <cell r="BT399">
            <v>0</v>
          </cell>
          <cell r="BU399">
            <v>75.75</v>
          </cell>
          <cell r="BV399">
            <v>78</v>
          </cell>
          <cell r="BW399">
            <v>0</v>
          </cell>
          <cell r="BX399">
            <v>0</v>
          </cell>
          <cell r="BY399" t="str">
            <v/>
          </cell>
          <cell r="BZ399">
            <v>0</v>
          </cell>
          <cell r="CA399">
            <v>69.75</v>
          </cell>
          <cell r="CB399">
            <v>71</v>
          </cell>
          <cell r="CC399">
            <v>0</v>
          </cell>
          <cell r="CD399">
            <v>0</v>
          </cell>
          <cell r="CE399" t="str">
            <v/>
          </cell>
          <cell r="CF399">
            <v>0</v>
          </cell>
          <cell r="CG399">
            <v>72.25</v>
          </cell>
          <cell r="CH399">
            <v>72</v>
          </cell>
          <cell r="CI399">
            <v>0</v>
          </cell>
          <cell r="CJ399">
            <v>0</v>
          </cell>
          <cell r="CK399" t="str">
            <v/>
          </cell>
          <cell r="CL399">
            <v>0</v>
          </cell>
          <cell r="CM399">
            <v>74.25</v>
          </cell>
          <cell r="CN399">
            <v>72</v>
          </cell>
          <cell r="CO399">
            <v>0</v>
          </cell>
          <cell r="CP399">
            <v>0</v>
          </cell>
          <cell r="CQ399" t="str">
            <v/>
          </cell>
          <cell r="CR399">
            <v>0</v>
          </cell>
          <cell r="CS399">
            <v>71.75</v>
          </cell>
          <cell r="CT399">
            <v>80</v>
          </cell>
          <cell r="CU399">
            <v>0</v>
          </cell>
          <cell r="CV399">
            <v>0</v>
          </cell>
          <cell r="CW399" t="str">
            <v/>
          </cell>
          <cell r="CX399">
            <v>0</v>
          </cell>
          <cell r="CY399">
            <v>68.25</v>
          </cell>
          <cell r="CZ399">
            <v>77</v>
          </cell>
          <cell r="DA399">
            <v>0</v>
          </cell>
          <cell r="DB399">
            <v>0</v>
          </cell>
          <cell r="DC399" t="str">
            <v/>
          </cell>
          <cell r="DD399">
            <v>0</v>
          </cell>
          <cell r="DE399">
            <v>75.5</v>
          </cell>
          <cell r="DF399">
            <v>88</v>
          </cell>
          <cell r="DG399">
            <v>0</v>
          </cell>
          <cell r="DH399">
            <v>0</v>
          </cell>
          <cell r="DI399" t="str">
            <v/>
          </cell>
          <cell r="DJ399">
            <v>0</v>
          </cell>
          <cell r="DK399">
            <v>0</v>
          </cell>
          <cell r="DL399">
            <v>71</v>
          </cell>
          <cell r="DM399">
            <v>0</v>
          </cell>
          <cell r="DN399">
            <v>0</v>
          </cell>
          <cell r="DO399" t="str">
            <v/>
          </cell>
          <cell r="DP399">
            <v>0</v>
          </cell>
          <cell r="DQ399">
            <v>67</v>
          </cell>
          <cell r="DR399">
            <v>72</v>
          </cell>
          <cell r="DS399">
            <v>0</v>
          </cell>
          <cell r="DT399">
            <v>0</v>
          </cell>
          <cell r="DU399" t="str">
            <v/>
          </cell>
          <cell r="DV399">
            <v>0</v>
          </cell>
          <cell r="DW399">
            <v>75.5</v>
          </cell>
          <cell r="DX399">
            <v>79</v>
          </cell>
          <cell r="DY399">
            <v>0</v>
          </cell>
          <cell r="DZ399">
            <v>0</v>
          </cell>
          <cell r="EA399" t="str">
            <v/>
          </cell>
          <cell r="EB399">
            <v>0</v>
          </cell>
          <cell r="EC399">
            <v>75.75</v>
          </cell>
          <cell r="ED399">
            <v>73</v>
          </cell>
          <cell r="EE399">
            <v>0</v>
          </cell>
          <cell r="EF399">
            <v>0</v>
          </cell>
          <cell r="EG399" t="str">
            <v/>
          </cell>
          <cell r="EH399">
            <v>0</v>
          </cell>
          <cell r="EI399">
            <v>69.25</v>
          </cell>
          <cell r="EJ399">
            <v>80</v>
          </cell>
          <cell r="EK399">
            <v>0</v>
          </cell>
          <cell r="EL399">
            <v>0</v>
          </cell>
          <cell r="EM399" t="str">
            <v/>
          </cell>
          <cell r="EN399">
            <v>0</v>
          </cell>
          <cell r="EO399">
            <v>69.25</v>
          </cell>
          <cell r="EP399">
            <v>80</v>
          </cell>
          <cell r="EQ399">
            <v>0</v>
          </cell>
          <cell r="ER399">
            <v>0</v>
          </cell>
          <cell r="ES399" t="str">
            <v/>
          </cell>
          <cell r="ET399">
            <v>0</v>
          </cell>
          <cell r="EU399">
            <v>69.25</v>
          </cell>
          <cell r="EV399">
            <v>80</v>
          </cell>
          <cell r="EW399">
            <v>0</v>
          </cell>
          <cell r="EX399">
            <v>0</v>
          </cell>
          <cell r="EY399" t="str">
            <v/>
          </cell>
          <cell r="EZ399">
            <v>0</v>
          </cell>
          <cell r="FA399">
            <v>77.25</v>
          </cell>
          <cell r="FB399">
            <v>73</v>
          </cell>
          <cell r="FC399">
            <v>0</v>
          </cell>
          <cell r="FD399">
            <v>0</v>
          </cell>
          <cell r="FE399" t="str">
            <v/>
          </cell>
          <cell r="FF399">
            <v>0</v>
          </cell>
          <cell r="FG399">
            <v>77.25</v>
          </cell>
          <cell r="FH399">
            <v>73</v>
          </cell>
          <cell r="FI399">
            <v>0</v>
          </cell>
          <cell r="FJ399">
            <v>0</v>
          </cell>
          <cell r="FK399" t="str">
            <v/>
          </cell>
          <cell r="FL399">
            <v>0</v>
          </cell>
          <cell r="FM399">
            <v>77.25</v>
          </cell>
          <cell r="FN399">
            <v>73</v>
          </cell>
          <cell r="FO399">
            <v>0</v>
          </cell>
          <cell r="FP399">
            <v>0</v>
          </cell>
          <cell r="FQ399" t="str">
            <v/>
          </cell>
          <cell r="FR399">
            <v>0</v>
          </cell>
          <cell r="FS399">
            <v>77.25</v>
          </cell>
          <cell r="FT399">
            <v>73</v>
          </cell>
          <cell r="FU399">
            <v>0</v>
          </cell>
          <cell r="FV399">
            <v>0</v>
          </cell>
          <cell r="FW399" t="str">
            <v/>
          </cell>
          <cell r="FX399">
            <v>0</v>
          </cell>
          <cell r="FY399">
            <v>77.25</v>
          </cell>
          <cell r="FZ399">
            <v>73</v>
          </cell>
          <cell r="GA399">
            <v>0</v>
          </cell>
          <cell r="GB399">
            <v>0</v>
          </cell>
          <cell r="GC399" t="str">
            <v/>
          </cell>
          <cell r="GD399">
            <v>0</v>
          </cell>
          <cell r="GE399">
            <v>77.25</v>
          </cell>
          <cell r="GF399">
            <v>73</v>
          </cell>
          <cell r="GG399">
            <v>0</v>
          </cell>
          <cell r="GH399">
            <v>0</v>
          </cell>
          <cell r="GI399" t="str">
            <v/>
          </cell>
          <cell r="GJ399">
            <v>0</v>
          </cell>
          <cell r="GK399">
            <v>77.25</v>
          </cell>
          <cell r="GL399">
            <v>73</v>
          </cell>
          <cell r="GM399">
            <v>0</v>
          </cell>
          <cell r="GN399">
            <v>0</v>
          </cell>
          <cell r="GO399" t="str">
            <v/>
          </cell>
          <cell r="GP399">
            <v>0</v>
          </cell>
          <cell r="GQ399">
            <v>77.25</v>
          </cell>
          <cell r="GR399">
            <v>73</v>
          </cell>
          <cell r="GS399">
            <v>0</v>
          </cell>
          <cell r="GT399">
            <v>0</v>
          </cell>
          <cell r="GU399" t="str">
            <v/>
          </cell>
          <cell r="GV399">
            <v>0</v>
          </cell>
          <cell r="GW399">
            <v>72.25</v>
          </cell>
          <cell r="GX399">
            <v>71</v>
          </cell>
          <cell r="GY399">
            <v>0</v>
          </cell>
          <cell r="GZ399">
            <v>0</v>
          </cell>
          <cell r="HA399" t="str">
            <v/>
          </cell>
          <cell r="HB399">
            <v>0</v>
          </cell>
          <cell r="HC399">
            <v>78.25</v>
          </cell>
          <cell r="HD399">
            <v>74</v>
          </cell>
          <cell r="HG399" t="str">
            <v/>
          </cell>
          <cell r="HH399">
            <v>0</v>
          </cell>
          <cell r="HM399" t="str">
            <v/>
          </cell>
          <cell r="HN399" t="str">
            <v/>
          </cell>
          <cell r="HS399">
            <v>0</v>
          </cell>
          <cell r="HT399" t="str">
            <v>PKN</v>
          </cell>
          <cell r="HU399">
            <v>0</v>
          </cell>
          <cell r="HV399" t="str">
            <v>IND</v>
          </cell>
          <cell r="HW399">
            <v>0</v>
          </cell>
          <cell r="HX399" t="str">
            <v>MAT-W</v>
          </cell>
          <cell r="HY399">
            <v>0</v>
          </cell>
          <cell r="HZ399" t="str">
            <v>SEJ-W</v>
          </cell>
          <cell r="IA399">
            <v>0</v>
          </cell>
          <cell r="IB399" t="str">
            <v>IGR-W</v>
          </cell>
          <cell r="IC399">
            <v>0</v>
          </cell>
          <cell r="ID399" t="str">
            <v>SBO</v>
          </cell>
          <cell r="IE399">
            <v>0</v>
          </cell>
          <cell r="IF399" t="str">
            <v>PJO</v>
          </cell>
          <cell r="IG399">
            <v>0</v>
          </cell>
          <cell r="IH399" t="str">
            <v>PRA</v>
          </cell>
          <cell r="II399">
            <v>0</v>
          </cell>
          <cell r="IJ399" t="str">
            <v>JAW</v>
          </cell>
          <cell r="IK399">
            <v>0</v>
          </cell>
          <cell r="IL399" t="str">
            <v>ARB</v>
          </cell>
          <cell r="IM399">
            <v>0</v>
          </cell>
          <cell r="IN399" t="str">
            <v>PKM</v>
          </cell>
          <cell r="IO399">
            <v>0</v>
          </cell>
          <cell r="IP399" t="str">
            <v>GEO-P</v>
          </cell>
          <cell r="IQ399">
            <v>0</v>
          </cell>
          <cell r="IR399" t="str">
            <v>SEJ-P</v>
          </cell>
          <cell r="IS399">
            <v>0</v>
          </cell>
          <cell r="IT399" t="str">
            <v>SOS-P</v>
          </cell>
          <cell r="IU399">
            <v>0</v>
          </cell>
          <cell r="IV399" t="str">
            <v>EKO-P</v>
          </cell>
          <cell r="IW399">
            <v>0</v>
          </cell>
          <cell r="IX399" t="str">
            <v>IGR-L</v>
          </cell>
          <cell r="IY399">
            <v>0</v>
          </cell>
          <cell r="IZ399" t="str">
            <v/>
          </cell>
          <cell r="JA399">
            <v>0</v>
          </cell>
        </row>
        <row r="400">
          <cell r="Q400" t="str">
            <v/>
          </cell>
          <cell r="AB400" t="str">
            <v/>
          </cell>
          <cell r="AC400">
            <v>14</v>
          </cell>
          <cell r="AI400" t="str">
            <v/>
          </cell>
          <cell r="AJ400">
            <v>0</v>
          </cell>
          <cell r="AK400">
            <v>77.75</v>
          </cell>
          <cell r="AL400">
            <v>77</v>
          </cell>
          <cell r="AM400">
            <v>0</v>
          </cell>
          <cell r="AN400">
            <v>0</v>
          </cell>
          <cell r="AO400" t="str">
            <v/>
          </cell>
          <cell r="AP400">
            <v>0</v>
          </cell>
          <cell r="AQ400">
            <v>79.25</v>
          </cell>
          <cell r="AR400">
            <v>78</v>
          </cell>
          <cell r="AS400">
            <v>0</v>
          </cell>
          <cell r="AT400">
            <v>0</v>
          </cell>
          <cell r="AU400" t="str">
            <v/>
          </cell>
          <cell r="AV400">
            <v>0</v>
          </cell>
          <cell r="AW400">
            <v>79.5</v>
          </cell>
          <cell r="AX400">
            <v>79</v>
          </cell>
          <cell r="AY400">
            <v>0</v>
          </cell>
          <cell r="AZ400">
            <v>0</v>
          </cell>
          <cell r="BA400" t="str">
            <v/>
          </cell>
          <cell r="BB400">
            <v>0</v>
          </cell>
          <cell r="BC400">
            <v>81.75</v>
          </cell>
          <cell r="BD400">
            <v>78</v>
          </cell>
          <cell r="BE400">
            <v>0</v>
          </cell>
          <cell r="BF400">
            <v>0</v>
          </cell>
          <cell r="BG400" t="str">
            <v>SEJ</v>
          </cell>
          <cell r="BH400">
            <v>0</v>
          </cell>
          <cell r="BI400">
            <v>72</v>
          </cell>
          <cell r="BJ400">
            <v>72</v>
          </cell>
          <cell r="BK400">
            <v>0</v>
          </cell>
          <cell r="BL400">
            <v>0</v>
          </cell>
          <cell r="BM400" t="str">
            <v/>
          </cell>
          <cell r="BN400">
            <v>0</v>
          </cell>
          <cell r="BO400">
            <v>70</v>
          </cell>
          <cell r="BP400">
            <v>78</v>
          </cell>
          <cell r="BQ400">
            <v>0</v>
          </cell>
          <cell r="BR400">
            <v>0</v>
          </cell>
          <cell r="BS400" t="str">
            <v/>
          </cell>
          <cell r="BT400">
            <v>0</v>
          </cell>
          <cell r="BU400">
            <v>75.5</v>
          </cell>
          <cell r="BV400">
            <v>88</v>
          </cell>
          <cell r="BW400">
            <v>0</v>
          </cell>
          <cell r="BX400">
            <v>0</v>
          </cell>
          <cell r="BY400" t="str">
            <v/>
          </cell>
          <cell r="BZ400">
            <v>0</v>
          </cell>
          <cell r="CA400">
            <v>73</v>
          </cell>
          <cell r="CB400">
            <v>73</v>
          </cell>
          <cell r="CC400">
            <v>0</v>
          </cell>
          <cell r="CD400">
            <v>0</v>
          </cell>
          <cell r="CE400" t="str">
            <v/>
          </cell>
          <cell r="CF400">
            <v>0</v>
          </cell>
          <cell r="CG400">
            <v>78.5</v>
          </cell>
          <cell r="CH400">
            <v>77</v>
          </cell>
          <cell r="CI400">
            <v>0</v>
          </cell>
          <cell r="CJ400">
            <v>0</v>
          </cell>
          <cell r="CK400" t="str">
            <v/>
          </cell>
          <cell r="CL400">
            <v>0</v>
          </cell>
          <cell r="CM400">
            <v>82.5</v>
          </cell>
          <cell r="CN400">
            <v>75</v>
          </cell>
          <cell r="CO400">
            <v>0</v>
          </cell>
          <cell r="CP400">
            <v>0</v>
          </cell>
          <cell r="CQ400" t="str">
            <v/>
          </cell>
          <cell r="CR400">
            <v>0</v>
          </cell>
          <cell r="CS400">
            <v>73.25</v>
          </cell>
          <cell r="CT400">
            <v>79</v>
          </cell>
          <cell r="CU400">
            <v>0</v>
          </cell>
          <cell r="CV400">
            <v>0</v>
          </cell>
          <cell r="CW400" t="str">
            <v/>
          </cell>
          <cell r="CX400">
            <v>0</v>
          </cell>
          <cell r="CY400">
            <v>68.25</v>
          </cell>
          <cell r="CZ400">
            <v>72</v>
          </cell>
          <cell r="DA400">
            <v>0</v>
          </cell>
          <cell r="DB400">
            <v>0</v>
          </cell>
          <cell r="DC400" t="str">
            <v/>
          </cell>
          <cell r="DD400">
            <v>0</v>
          </cell>
          <cell r="DE400">
            <v>78.5</v>
          </cell>
          <cell r="DF400">
            <v>88</v>
          </cell>
          <cell r="DG400">
            <v>0</v>
          </cell>
          <cell r="DH400">
            <v>0</v>
          </cell>
          <cell r="DI400" t="str">
            <v/>
          </cell>
          <cell r="DJ400">
            <v>0</v>
          </cell>
          <cell r="DK400">
            <v>0</v>
          </cell>
          <cell r="DL400">
            <v>75</v>
          </cell>
          <cell r="DM400">
            <v>0</v>
          </cell>
          <cell r="DN400">
            <v>0</v>
          </cell>
          <cell r="DO400" t="str">
            <v/>
          </cell>
          <cell r="DP400">
            <v>0</v>
          </cell>
          <cell r="DQ400">
            <v>74.25</v>
          </cell>
          <cell r="DR400">
            <v>73</v>
          </cell>
          <cell r="DS400">
            <v>0</v>
          </cell>
          <cell r="DT400">
            <v>0</v>
          </cell>
          <cell r="DU400" t="str">
            <v/>
          </cell>
          <cell r="DV400">
            <v>0</v>
          </cell>
          <cell r="DW400">
            <v>77.5</v>
          </cell>
          <cell r="DX400">
            <v>82</v>
          </cell>
          <cell r="DY400">
            <v>0</v>
          </cell>
          <cell r="DZ400">
            <v>0</v>
          </cell>
          <cell r="EA400" t="str">
            <v/>
          </cell>
          <cell r="EB400">
            <v>0</v>
          </cell>
          <cell r="EC400">
            <v>76.75</v>
          </cell>
          <cell r="ED400">
            <v>82</v>
          </cell>
          <cell r="EE400">
            <v>0</v>
          </cell>
          <cell r="EF400">
            <v>0</v>
          </cell>
          <cell r="EG400" t="str">
            <v/>
          </cell>
          <cell r="EH400">
            <v>0</v>
          </cell>
          <cell r="EI400">
            <v>77.5</v>
          </cell>
          <cell r="EJ400">
            <v>82</v>
          </cell>
          <cell r="EK400">
            <v>0</v>
          </cell>
          <cell r="EL400">
            <v>0</v>
          </cell>
          <cell r="EM400" t="str">
            <v/>
          </cell>
          <cell r="EN400">
            <v>0</v>
          </cell>
          <cell r="EO400">
            <v>77.5</v>
          </cell>
          <cell r="EP400">
            <v>82</v>
          </cell>
          <cell r="EQ400">
            <v>0</v>
          </cell>
          <cell r="ER400">
            <v>0</v>
          </cell>
          <cell r="ES400" t="str">
            <v/>
          </cell>
          <cell r="ET400">
            <v>0</v>
          </cell>
          <cell r="EU400">
            <v>77.5</v>
          </cell>
          <cell r="EV400">
            <v>82</v>
          </cell>
          <cell r="EW400">
            <v>0</v>
          </cell>
          <cell r="EX400">
            <v>0</v>
          </cell>
          <cell r="EY400" t="str">
            <v/>
          </cell>
          <cell r="EZ400">
            <v>0</v>
          </cell>
          <cell r="FA400">
            <v>77.25</v>
          </cell>
          <cell r="FB400">
            <v>74</v>
          </cell>
          <cell r="FC400">
            <v>0</v>
          </cell>
          <cell r="FD400">
            <v>0</v>
          </cell>
          <cell r="FE400" t="str">
            <v/>
          </cell>
          <cell r="FF400">
            <v>0</v>
          </cell>
          <cell r="FG400">
            <v>77.25</v>
          </cell>
          <cell r="FH400">
            <v>74</v>
          </cell>
          <cell r="FI400">
            <v>0</v>
          </cell>
          <cell r="FJ400">
            <v>0</v>
          </cell>
          <cell r="FK400" t="str">
            <v/>
          </cell>
          <cell r="FL400">
            <v>0</v>
          </cell>
          <cell r="FM400">
            <v>77.25</v>
          </cell>
          <cell r="FN400">
            <v>74</v>
          </cell>
          <cell r="FO400">
            <v>0</v>
          </cell>
          <cell r="FP400">
            <v>0</v>
          </cell>
          <cell r="FQ400" t="str">
            <v/>
          </cell>
          <cell r="FR400">
            <v>0</v>
          </cell>
          <cell r="FS400">
            <v>77.25</v>
          </cell>
          <cell r="FT400">
            <v>74</v>
          </cell>
          <cell r="FU400">
            <v>0</v>
          </cell>
          <cell r="FV400">
            <v>0</v>
          </cell>
          <cell r="FW400" t="str">
            <v/>
          </cell>
          <cell r="FX400">
            <v>0</v>
          </cell>
          <cell r="FY400">
            <v>77.25</v>
          </cell>
          <cell r="FZ400">
            <v>74</v>
          </cell>
          <cell r="GA400">
            <v>0</v>
          </cell>
          <cell r="GB400">
            <v>0</v>
          </cell>
          <cell r="GC400" t="str">
            <v/>
          </cell>
          <cell r="GD400">
            <v>0</v>
          </cell>
          <cell r="GE400">
            <v>77.25</v>
          </cell>
          <cell r="GF400">
            <v>74</v>
          </cell>
          <cell r="GG400">
            <v>0</v>
          </cell>
          <cell r="GH400">
            <v>0</v>
          </cell>
          <cell r="GI400" t="str">
            <v/>
          </cell>
          <cell r="GJ400">
            <v>0</v>
          </cell>
          <cell r="GK400">
            <v>77.25</v>
          </cell>
          <cell r="GL400">
            <v>74</v>
          </cell>
          <cell r="GM400">
            <v>0</v>
          </cell>
          <cell r="GN400">
            <v>0</v>
          </cell>
          <cell r="GO400" t="str">
            <v/>
          </cell>
          <cell r="GP400">
            <v>0</v>
          </cell>
          <cell r="GQ400">
            <v>77.25</v>
          </cell>
          <cell r="GR400">
            <v>74</v>
          </cell>
          <cell r="GS400">
            <v>0</v>
          </cell>
          <cell r="GT400">
            <v>0</v>
          </cell>
          <cell r="GU400" t="str">
            <v/>
          </cell>
          <cell r="GV400">
            <v>0</v>
          </cell>
          <cell r="GW400">
            <v>72.5</v>
          </cell>
          <cell r="GX400">
            <v>71</v>
          </cell>
          <cell r="GY400">
            <v>0</v>
          </cell>
          <cell r="GZ400">
            <v>0</v>
          </cell>
          <cell r="HA400" t="str">
            <v/>
          </cell>
          <cell r="HB400">
            <v>0</v>
          </cell>
          <cell r="HC400">
            <v>80.75</v>
          </cell>
          <cell r="HD400">
            <v>76</v>
          </cell>
          <cell r="HG400" t="str">
            <v/>
          </cell>
          <cell r="HH400">
            <v>0</v>
          </cell>
          <cell r="HM400" t="str">
            <v/>
          </cell>
          <cell r="HN400" t="str">
            <v/>
          </cell>
          <cell r="HS400">
            <v>0</v>
          </cell>
          <cell r="HT400" t="str">
            <v>PKN</v>
          </cell>
          <cell r="HU400">
            <v>0</v>
          </cell>
          <cell r="HV400" t="str">
            <v>IND</v>
          </cell>
          <cell r="HW400">
            <v>0</v>
          </cell>
          <cell r="HX400" t="str">
            <v>MAT-W</v>
          </cell>
          <cell r="HY400">
            <v>0</v>
          </cell>
          <cell r="HZ400" t="str">
            <v>SEJ-W</v>
          </cell>
          <cell r="IA400">
            <v>0</v>
          </cell>
          <cell r="IB400" t="str">
            <v>IGR-W</v>
          </cell>
          <cell r="IC400">
            <v>0</v>
          </cell>
          <cell r="ID400" t="str">
            <v>SBO</v>
          </cell>
          <cell r="IE400">
            <v>0</v>
          </cell>
          <cell r="IF400" t="str">
            <v>PJO</v>
          </cell>
          <cell r="IG400">
            <v>0</v>
          </cell>
          <cell r="IH400" t="str">
            <v>PRA</v>
          </cell>
          <cell r="II400">
            <v>0</v>
          </cell>
          <cell r="IJ400" t="str">
            <v>JAW</v>
          </cell>
          <cell r="IK400">
            <v>0</v>
          </cell>
          <cell r="IL400" t="str">
            <v>ARB</v>
          </cell>
          <cell r="IM400">
            <v>0</v>
          </cell>
          <cell r="IN400" t="str">
            <v>PKM</v>
          </cell>
          <cell r="IO400">
            <v>0</v>
          </cell>
          <cell r="IP400" t="str">
            <v>GEO-P</v>
          </cell>
          <cell r="IQ400">
            <v>0</v>
          </cell>
          <cell r="IR400" t="str">
            <v>SEJ-P</v>
          </cell>
          <cell r="IS400">
            <v>0</v>
          </cell>
          <cell r="IT400" t="str">
            <v>SOS-P</v>
          </cell>
          <cell r="IU400">
            <v>0</v>
          </cell>
          <cell r="IV400" t="str">
            <v>EKO-P</v>
          </cell>
          <cell r="IW400">
            <v>0</v>
          </cell>
          <cell r="IX400" t="str">
            <v>IGR-L</v>
          </cell>
          <cell r="IY400">
            <v>0</v>
          </cell>
          <cell r="IZ400" t="str">
            <v/>
          </cell>
          <cell r="JA400">
            <v>0</v>
          </cell>
        </row>
        <row r="401">
          <cell r="Q401" t="str">
            <v/>
          </cell>
          <cell r="AB401" t="str">
            <v/>
          </cell>
          <cell r="AC401">
            <v>15</v>
          </cell>
          <cell r="AI401" t="str">
            <v/>
          </cell>
          <cell r="AJ401">
            <v>0</v>
          </cell>
          <cell r="AK401">
            <v>83.25</v>
          </cell>
          <cell r="AL401">
            <v>83</v>
          </cell>
          <cell r="AM401">
            <v>0</v>
          </cell>
          <cell r="AN401">
            <v>0</v>
          </cell>
          <cell r="AO401" t="str">
            <v/>
          </cell>
          <cell r="AP401">
            <v>0</v>
          </cell>
          <cell r="AQ401">
            <v>79</v>
          </cell>
          <cell r="AR401">
            <v>86</v>
          </cell>
          <cell r="AS401">
            <v>0</v>
          </cell>
          <cell r="AT401">
            <v>0</v>
          </cell>
          <cell r="AU401" t="str">
            <v/>
          </cell>
          <cell r="AV401">
            <v>0</v>
          </cell>
          <cell r="AW401">
            <v>80</v>
          </cell>
          <cell r="AX401">
            <v>83</v>
          </cell>
          <cell r="AY401">
            <v>0</v>
          </cell>
          <cell r="AZ401">
            <v>0</v>
          </cell>
          <cell r="BA401" t="str">
            <v/>
          </cell>
          <cell r="BB401">
            <v>0</v>
          </cell>
          <cell r="BC401">
            <v>81.75</v>
          </cell>
          <cell r="BD401">
            <v>84</v>
          </cell>
          <cell r="BE401">
            <v>0</v>
          </cell>
          <cell r="BF401">
            <v>0</v>
          </cell>
          <cell r="BG401" t="str">
            <v>SEJ</v>
          </cell>
          <cell r="BH401">
            <v>0</v>
          </cell>
          <cell r="BI401">
            <v>77.75</v>
          </cell>
          <cell r="BJ401">
            <v>73</v>
          </cell>
          <cell r="BK401">
            <v>0</v>
          </cell>
          <cell r="BL401">
            <v>0</v>
          </cell>
          <cell r="BM401" t="str">
            <v/>
          </cell>
          <cell r="BN401">
            <v>0</v>
          </cell>
          <cell r="BO401">
            <v>70</v>
          </cell>
          <cell r="BP401">
            <v>78</v>
          </cell>
          <cell r="BQ401">
            <v>0</v>
          </cell>
          <cell r="BR401">
            <v>0</v>
          </cell>
          <cell r="BS401" t="str">
            <v/>
          </cell>
          <cell r="BT401">
            <v>0</v>
          </cell>
          <cell r="BU401">
            <v>80.25</v>
          </cell>
          <cell r="BV401">
            <v>85</v>
          </cell>
          <cell r="BW401">
            <v>0</v>
          </cell>
          <cell r="BX401">
            <v>0</v>
          </cell>
          <cell r="BY401" t="str">
            <v/>
          </cell>
          <cell r="BZ401">
            <v>0</v>
          </cell>
          <cell r="CA401">
            <v>74.25</v>
          </cell>
          <cell r="CB401">
            <v>84</v>
          </cell>
          <cell r="CC401">
            <v>0</v>
          </cell>
          <cell r="CD401">
            <v>0</v>
          </cell>
          <cell r="CE401" t="str">
            <v/>
          </cell>
          <cell r="CF401">
            <v>0</v>
          </cell>
          <cell r="CG401">
            <v>82.75</v>
          </cell>
          <cell r="CH401">
            <v>83</v>
          </cell>
          <cell r="CI401">
            <v>0</v>
          </cell>
          <cell r="CJ401">
            <v>0</v>
          </cell>
          <cell r="CK401" t="str">
            <v/>
          </cell>
          <cell r="CL401">
            <v>0</v>
          </cell>
          <cell r="CM401">
            <v>74.25</v>
          </cell>
          <cell r="CN401">
            <v>74</v>
          </cell>
          <cell r="CO401">
            <v>0</v>
          </cell>
          <cell r="CP401">
            <v>0</v>
          </cell>
          <cell r="CQ401" t="str">
            <v/>
          </cell>
          <cell r="CR401">
            <v>0</v>
          </cell>
          <cell r="CS401">
            <v>81.5</v>
          </cell>
          <cell r="CT401">
            <v>83</v>
          </cell>
          <cell r="CU401">
            <v>0</v>
          </cell>
          <cell r="CV401">
            <v>0</v>
          </cell>
          <cell r="CW401" t="str">
            <v/>
          </cell>
          <cell r="CX401">
            <v>0</v>
          </cell>
          <cell r="CY401">
            <v>68.5</v>
          </cell>
          <cell r="CZ401">
            <v>72</v>
          </cell>
          <cell r="DA401">
            <v>0</v>
          </cell>
          <cell r="DB401">
            <v>0</v>
          </cell>
          <cell r="DC401" t="str">
            <v/>
          </cell>
          <cell r="DD401">
            <v>0</v>
          </cell>
          <cell r="DE401">
            <v>73.75</v>
          </cell>
          <cell r="DF401">
            <v>85</v>
          </cell>
          <cell r="DG401">
            <v>0</v>
          </cell>
          <cell r="DH401">
            <v>0</v>
          </cell>
          <cell r="DI401" t="str">
            <v/>
          </cell>
          <cell r="DJ401">
            <v>0</v>
          </cell>
          <cell r="DK401">
            <v>0</v>
          </cell>
          <cell r="DL401">
            <v>78</v>
          </cell>
          <cell r="DM401">
            <v>0</v>
          </cell>
          <cell r="DN401">
            <v>0</v>
          </cell>
          <cell r="DO401" t="str">
            <v/>
          </cell>
          <cell r="DP401">
            <v>0</v>
          </cell>
          <cell r="DQ401">
            <v>88.5</v>
          </cell>
          <cell r="DR401">
            <v>84</v>
          </cell>
          <cell r="DS401">
            <v>0</v>
          </cell>
          <cell r="DT401">
            <v>0</v>
          </cell>
          <cell r="DU401" t="str">
            <v/>
          </cell>
          <cell r="DV401">
            <v>0</v>
          </cell>
          <cell r="DW401">
            <v>78.75</v>
          </cell>
          <cell r="DX401">
            <v>85</v>
          </cell>
          <cell r="DY401">
            <v>0</v>
          </cell>
          <cell r="DZ401">
            <v>0</v>
          </cell>
          <cell r="EA401" t="str">
            <v/>
          </cell>
          <cell r="EB401">
            <v>0</v>
          </cell>
          <cell r="EC401">
            <v>77.25</v>
          </cell>
          <cell r="ED401">
            <v>84</v>
          </cell>
          <cell r="EE401">
            <v>0</v>
          </cell>
          <cell r="EF401">
            <v>0</v>
          </cell>
          <cell r="EG401" t="str">
            <v/>
          </cell>
          <cell r="EH401">
            <v>0</v>
          </cell>
          <cell r="EI401">
            <v>81.5</v>
          </cell>
          <cell r="EJ401">
            <v>83</v>
          </cell>
          <cell r="EK401">
            <v>0</v>
          </cell>
          <cell r="EL401">
            <v>0</v>
          </cell>
          <cell r="EM401" t="str">
            <v/>
          </cell>
          <cell r="EN401">
            <v>0</v>
          </cell>
          <cell r="EO401">
            <v>81.5</v>
          </cell>
          <cell r="EP401">
            <v>83</v>
          </cell>
          <cell r="EQ401">
            <v>0</v>
          </cell>
          <cell r="ER401">
            <v>0</v>
          </cell>
          <cell r="ES401" t="str">
            <v/>
          </cell>
          <cell r="ET401">
            <v>0</v>
          </cell>
          <cell r="EU401">
            <v>81.5</v>
          </cell>
          <cell r="EV401">
            <v>83</v>
          </cell>
          <cell r="EW401">
            <v>0</v>
          </cell>
          <cell r="EX401">
            <v>0</v>
          </cell>
          <cell r="EY401" t="str">
            <v/>
          </cell>
          <cell r="EZ401">
            <v>0</v>
          </cell>
          <cell r="FA401">
            <v>66.75</v>
          </cell>
          <cell r="FB401">
            <v>76</v>
          </cell>
          <cell r="FC401">
            <v>0</v>
          </cell>
          <cell r="FD401">
            <v>0</v>
          </cell>
          <cell r="FE401" t="str">
            <v/>
          </cell>
          <cell r="FF401">
            <v>0</v>
          </cell>
          <cell r="FG401">
            <v>66.75</v>
          </cell>
          <cell r="FH401">
            <v>76</v>
          </cell>
          <cell r="FI401">
            <v>0</v>
          </cell>
          <cell r="FJ401">
            <v>0</v>
          </cell>
          <cell r="FK401" t="str">
            <v/>
          </cell>
          <cell r="FL401">
            <v>0</v>
          </cell>
          <cell r="FM401">
            <v>66.75</v>
          </cell>
          <cell r="FN401">
            <v>76</v>
          </cell>
          <cell r="FO401">
            <v>0</v>
          </cell>
          <cell r="FP401">
            <v>0</v>
          </cell>
          <cell r="FQ401" t="str">
            <v/>
          </cell>
          <cell r="FR401">
            <v>0</v>
          </cell>
          <cell r="FS401">
            <v>66.75</v>
          </cell>
          <cell r="FT401">
            <v>76</v>
          </cell>
          <cell r="FU401">
            <v>0</v>
          </cell>
          <cell r="FV401">
            <v>0</v>
          </cell>
          <cell r="FW401" t="str">
            <v/>
          </cell>
          <cell r="FX401">
            <v>0</v>
          </cell>
          <cell r="FY401">
            <v>66.75</v>
          </cell>
          <cell r="FZ401">
            <v>76</v>
          </cell>
          <cell r="GA401">
            <v>0</v>
          </cell>
          <cell r="GB401">
            <v>0</v>
          </cell>
          <cell r="GC401" t="str">
            <v/>
          </cell>
          <cell r="GD401">
            <v>0</v>
          </cell>
          <cell r="GE401">
            <v>66.75</v>
          </cell>
          <cell r="GF401">
            <v>76</v>
          </cell>
          <cell r="GG401">
            <v>0</v>
          </cell>
          <cell r="GH401">
            <v>0</v>
          </cell>
          <cell r="GI401" t="str">
            <v/>
          </cell>
          <cell r="GJ401">
            <v>0</v>
          </cell>
          <cell r="GK401">
            <v>66.75</v>
          </cell>
          <cell r="GL401">
            <v>76</v>
          </cell>
          <cell r="GM401">
            <v>0</v>
          </cell>
          <cell r="GN401">
            <v>0</v>
          </cell>
          <cell r="GO401" t="str">
            <v/>
          </cell>
          <cell r="GP401">
            <v>0</v>
          </cell>
          <cell r="GQ401">
            <v>66.75</v>
          </cell>
          <cell r="GR401">
            <v>76</v>
          </cell>
          <cell r="GS401">
            <v>0</v>
          </cell>
          <cell r="GT401">
            <v>0</v>
          </cell>
          <cell r="GU401" t="str">
            <v/>
          </cell>
          <cell r="GV401">
            <v>0</v>
          </cell>
          <cell r="GW401">
            <v>73.25</v>
          </cell>
          <cell r="GX401">
            <v>71</v>
          </cell>
          <cell r="GY401">
            <v>0</v>
          </cell>
          <cell r="GZ401">
            <v>0</v>
          </cell>
          <cell r="HA401" t="str">
            <v/>
          </cell>
          <cell r="HB401">
            <v>0</v>
          </cell>
          <cell r="HC401">
            <v>81</v>
          </cell>
          <cell r="HD401">
            <v>74</v>
          </cell>
          <cell r="HG401" t="str">
            <v/>
          </cell>
          <cell r="HH401">
            <v>0</v>
          </cell>
          <cell r="HM401" t="str">
            <v/>
          </cell>
          <cell r="HN401" t="str">
            <v/>
          </cell>
          <cell r="HS401">
            <v>0</v>
          </cell>
          <cell r="HT401" t="str">
            <v>PKN</v>
          </cell>
          <cell r="HU401">
            <v>0</v>
          </cell>
          <cell r="HV401" t="str">
            <v>IND</v>
          </cell>
          <cell r="HW401">
            <v>0</v>
          </cell>
          <cell r="HX401" t="str">
            <v>MAT-W</v>
          </cell>
          <cell r="HY401">
            <v>0</v>
          </cell>
          <cell r="HZ401" t="str">
            <v>SEJ-W</v>
          </cell>
          <cell r="IA401">
            <v>0</v>
          </cell>
          <cell r="IB401" t="str">
            <v>IGR-W</v>
          </cell>
          <cell r="IC401">
            <v>0</v>
          </cell>
          <cell r="ID401" t="str">
            <v>SBO</v>
          </cell>
          <cell r="IE401">
            <v>0</v>
          </cell>
          <cell r="IF401" t="str">
            <v>PJO</v>
          </cell>
          <cell r="IG401">
            <v>0</v>
          </cell>
          <cell r="IH401" t="str">
            <v>PRA</v>
          </cell>
          <cell r="II401">
            <v>0</v>
          </cell>
          <cell r="IJ401" t="str">
            <v>JAW</v>
          </cell>
          <cell r="IK401">
            <v>0</v>
          </cell>
          <cell r="IL401" t="str">
            <v>ARB</v>
          </cell>
          <cell r="IM401">
            <v>0</v>
          </cell>
          <cell r="IN401" t="str">
            <v>PKM</v>
          </cell>
          <cell r="IO401">
            <v>0</v>
          </cell>
          <cell r="IP401" t="str">
            <v>GEO-P</v>
          </cell>
          <cell r="IQ401">
            <v>0</v>
          </cell>
          <cell r="IR401" t="str">
            <v>SEJ-P</v>
          </cell>
          <cell r="IS401">
            <v>0</v>
          </cell>
          <cell r="IT401" t="str">
            <v>SOS-P</v>
          </cell>
          <cell r="IU401">
            <v>0</v>
          </cell>
          <cell r="IV401" t="str">
            <v>EKO-P</v>
          </cell>
          <cell r="IW401">
            <v>0</v>
          </cell>
          <cell r="IX401" t="str">
            <v>IGR-L</v>
          </cell>
          <cell r="IY401">
            <v>0</v>
          </cell>
          <cell r="IZ401" t="str">
            <v/>
          </cell>
          <cell r="JA401">
            <v>0</v>
          </cell>
        </row>
        <row r="402">
          <cell r="Q402" t="str">
            <v/>
          </cell>
          <cell r="AB402" t="str">
            <v/>
          </cell>
          <cell r="AC402">
            <v>16</v>
          </cell>
          <cell r="AI402" t="str">
            <v/>
          </cell>
          <cell r="AJ402">
            <v>0</v>
          </cell>
          <cell r="AK402">
            <v>72</v>
          </cell>
          <cell r="AL402">
            <v>78</v>
          </cell>
          <cell r="AM402">
            <v>0</v>
          </cell>
          <cell r="AN402">
            <v>0</v>
          </cell>
          <cell r="AO402" t="str">
            <v/>
          </cell>
          <cell r="AP402">
            <v>0</v>
          </cell>
          <cell r="AQ402">
            <v>78.75</v>
          </cell>
          <cell r="AR402">
            <v>75</v>
          </cell>
          <cell r="AS402">
            <v>0</v>
          </cell>
          <cell r="AT402">
            <v>0</v>
          </cell>
          <cell r="AU402" t="str">
            <v/>
          </cell>
          <cell r="AV402">
            <v>0</v>
          </cell>
          <cell r="AW402">
            <v>79.25</v>
          </cell>
          <cell r="AX402">
            <v>77</v>
          </cell>
          <cell r="AY402">
            <v>0</v>
          </cell>
          <cell r="AZ402">
            <v>0</v>
          </cell>
          <cell r="BA402" t="str">
            <v/>
          </cell>
          <cell r="BB402">
            <v>0</v>
          </cell>
          <cell r="BC402">
            <v>79.25</v>
          </cell>
          <cell r="BD402">
            <v>76</v>
          </cell>
          <cell r="BE402">
            <v>0</v>
          </cell>
          <cell r="BF402">
            <v>0</v>
          </cell>
          <cell r="BG402" t="str">
            <v>SEJ</v>
          </cell>
          <cell r="BH402">
            <v>0</v>
          </cell>
          <cell r="BI402">
            <v>73.75</v>
          </cell>
          <cell r="BJ402">
            <v>76</v>
          </cell>
          <cell r="BK402">
            <v>0</v>
          </cell>
          <cell r="BL402">
            <v>0</v>
          </cell>
          <cell r="BM402" t="str">
            <v/>
          </cell>
          <cell r="BN402">
            <v>0</v>
          </cell>
          <cell r="BO402">
            <v>70</v>
          </cell>
          <cell r="BP402">
            <v>79</v>
          </cell>
          <cell r="BQ402">
            <v>0</v>
          </cell>
          <cell r="BR402">
            <v>0</v>
          </cell>
          <cell r="BS402" t="str">
            <v/>
          </cell>
          <cell r="BT402">
            <v>0</v>
          </cell>
          <cell r="BU402">
            <v>84.25</v>
          </cell>
          <cell r="BV402">
            <v>89</v>
          </cell>
          <cell r="BW402">
            <v>0</v>
          </cell>
          <cell r="BX402">
            <v>0</v>
          </cell>
          <cell r="BY402" t="str">
            <v/>
          </cell>
          <cell r="BZ402">
            <v>0</v>
          </cell>
          <cell r="CA402">
            <v>74</v>
          </cell>
          <cell r="CB402">
            <v>81</v>
          </cell>
          <cell r="CC402">
            <v>0</v>
          </cell>
          <cell r="CD402">
            <v>0</v>
          </cell>
          <cell r="CE402" t="str">
            <v/>
          </cell>
          <cell r="CF402">
            <v>0</v>
          </cell>
          <cell r="CG402">
            <v>74</v>
          </cell>
          <cell r="CH402">
            <v>76</v>
          </cell>
          <cell r="CI402">
            <v>0</v>
          </cell>
          <cell r="CJ402">
            <v>0</v>
          </cell>
          <cell r="CK402" t="str">
            <v/>
          </cell>
          <cell r="CL402">
            <v>0</v>
          </cell>
          <cell r="CM402">
            <v>74.25</v>
          </cell>
          <cell r="CN402">
            <v>74</v>
          </cell>
          <cell r="CO402">
            <v>0</v>
          </cell>
          <cell r="CP402">
            <v>0</v>
          </cell>
          <cell r="CQ402" t="str">
            <v/>
          </cell>
          <cell r="CR402">
            <v>0</v>
          </cell>
          <cell r="CS402">
            <v>71.25</v>
          </cell>
          <cell r="CT402">
            <v>82</v>
          </cell>
          <cell r="CU402">
            <v>0</v>
          </cell>
          <cell r="CV402">
            <v>0</v>
          </cell>
          <cell r="CW402" t="str">
            <v/>
          </cell>
          <cell r="CX402">
            <v>0</v>
          </cell>
          <cell r="CY402">
            <v>68</v>
          </cell>
          <cell r="CZ402">
            <v>76</v>
          </cell>
          <cell r="DA402">
            <v>0</v>
          </cell>
          <cell r="DB402">
            <v>0</v>
          </cell>
          <cell r="DC402" t="str">
            <v/>
          </cell>
          <cell r="DD402">
            <v>0</v>
          </cell>
          <cell r="DE402">
            <v>80.25</v>
          </cell>
          <cell r="DF402">
            <v>91</v>
          </cell>
          <cell r="DG402">
            <v>0</v>
          </cell>
          <cell r="DH402">
            <v>0</v>
          </cell>
          <cell r="DI402" t="str">
            <v/>
          </cell>
          <cell r="DJ402">
            <v>0</v>
          </cell>
          <cell r="DK402">
            <v>0</v>
          </cell>
          <cell r="DL402">
            <v>79</v>
          </cell>
          <cell r="DM402">
            <v>0</v>
          </cell>
          <cell r="DN402">
            <v>0</v>
          </cell>
          <cell r="DO402" t="str">
            <v/>
          </cell>
          <cell r="DP402">
            <v>0</v>
          </cell>
          <cell r="DQ402">
            <v>79.75</v>
          </cell>
          <cell r="DR402">
            <v>81</v>
          </cell>
          <cell r="DS402">
            <v>0</v>
          </cell>
          <cell r="DT402">
            <v>0</v>
          </cell>
          <cell r="DU402" t="str">
            <v/>
          </cell>
          <cell r="DV402">
            <v>0</v>
          </cell>
          <cell r="DW402">
            <v>76.75</v>
          </cell>
          <cell r="DX402">
            <v>78</v>
          </cell>
          <cell r="DY402">
            <v>0</v>
          </cell>
          <cell r="DZ402">
            <v>0</v>
          </cell>
          <cell r="EA402" t="str">
            <v/>
          </cell>
          <cell r="EB402">
            <v>0</v>
          </cell>
          <cell r="EC402">
            <v>76.5</v>
          </cell>
          <cell r="ED402">
            <v>80</v>
          </cell>
          <cell r="EE402">
            <v>0</v>
          </cell>
          <cell r="EF402">
            <v>0</v>
          </cell>
          <cell r="EG402" t="str">
            <v/>
          </cell>
          <cell r="EH402">
            <v>0</v>
          </cell>
          <cell r="EI402">
            <v>71.25</v>
          </cell>
          <cell r="EJ402">
            <v>86</v>
          </cell>
          <cell r="EK402">
            <v>0</v>
          </cell>
          <cell r="EL402">
            <v>0</v>
          </cell>
          <cell r="EM402" t="str">
            <v/>
          </cell>
          <cell r="EN402">
            <v>0</v>
          </cell>
          <cell r="EO402">
            <v>71.25</v>
          </cell>
          <cell r="EP402">
            <v>86</v>
          </cell>
          <cell r="EQ402">
            <v>0</v>
          </cell>
          <cell r="ER402">
            <v>0</v>
          </cell>
          <cell r="ES402" t="str">
            <v/>
          </cell>
          <cell r="ET402">
            <v>0</v>
          </cell>
          <cell r="EU402">
            <v>71.25</v>
          </cell>
          <cell r="EV402">
            <v>86</v>
          </cell>
          <cell r="EW402">
            <v>0</v>
          </cell>
          <cell r="EX402">
            <v>0</v>
          </cell>
          <cell r="EY402" t="str">
            <v/>
          </cell>
          <cell r="EZ402">
            <v>0</v>
          </cell>
          <cell r="FA402">
            <v>76.25</v>
          </cell>
          <cell r="FB402">
            <v>75</v>
          </cell>
          <cell r="FC402">
            <v>0</v>
          </cell>
          <cell r="FD402">
            <v>0</v>
          </cell>
          <cell r="FE402" t="str">
            <v/>
          </cell>
          <cell r="FF402">
            <v>0</v>
          </cell>
          <cell r="FG402">
            <v>76.25</v>
          </cell>
          <cell r="FH402">
            <v>75</v>
          </cell>
          <cell r="FI402">
            <v>0</v>
          </cell>
          <cell r="FJ402">
            <v>0</v>
          </cell>
          <cell r="FK402" t="str">
            <v/>
          </cell>
          <cell r="FL402">
            <v>0</v>
          </cell>
          <cell r="FM402">
            <v>76.25</v>
          </cell>
          <cell r="FN402">
            <v>75</v>
          </cell>
          <cell r="FO402">
            <v>0</v>
          </cell>
          <cell r="FP402">
            <v>0</v>
          </cell>
          <cell r="FQ402" t="str">
            <v/>
          </cell>
          <cell r="FR402">
            <v>0</v>
          </cell>
          <cell r="FS402">
            <v>76.25</v>
          </cell>
          <cell r="FT402">
            <v>75</v>
          </cell>
          <cell r="FU402">
            <v>0</v>
          </cell>
          <cell r="FV402">
            <v>0</v>
          </cell>
          <cell r="FW402" t="str">
            <v/>
          </cell>
          <cell r="FX402">
            <v>0</v>
          </cell>
          <cell r="FY402">
            <v>76.25</v>
          </cell>
          <cell r="FZ402">
            <v>75</v>
          </cell>
          <cell r="GA402">
            <v>0</v>
          </cell>
          <cell r="GB402">
            <v>0</v>
          </cell>
          <cell r="GC402" t="str">
            <v/>
          </cell>
          <cell r="GD402">
            <v>0</v>
          </cell>
          <cell r="GE402">
            <v>76.25</v>
          </cell>
          <cell r="GF402">
            <v>75</v>
          </cell>
          <cell r="GG402">
            <v>0</v>
          </cell>
          <cell r="GH402">
            <v>0</v>
          </cell>
          <cell r="GI402" t="str">
            <v/>
          </cell>
          <cell r="GJ402">
            <v>0</v>
          </cell>
          <cell r="GK402">
            <v>76.25</v>
          </cell>
          <cell r="GL402">
            <v>75</v>
          </cell>
          <cell r="GM402">
            <v>0</v>
          </cell>
          <cell r="GN402">
            <v>0</v>
          </cell>
          <cell r="GO402" t="str">
            <v/>
          </cell>
          <cell r="GP402">
            <v>0</v>
          </cell>
          <cell r="GQ402">
            <v>76.25</v>
          </cell>
          <cell r="GR402">
            <v>75</v>
          </cell>
          <cell r="GS402">
            <v>0</v>
          </cell>
          <cell r="GT402">
            <v>0</v>
          </cell>
          <cell r="GU402" t="str">
            <v/>
          </cell>
          <cell r="GV402">
            <v>0</v>
          </cell>
          <cell r="GW402">
            <v>73</v>
          </cell>
          <cell r="GX402">
            <v>77</v>
          </cell>
          <cell r="GY402">
            <v>0</v>
          </cell>
          <cell r="GZ402">
            <v>0</v>
          </cell>
          <cell r="HA402" t="str">
            <v/>
          </cell>
          <cell r="HB402">
            <v>0</v>
          </cell>
          <cell r="HC402">
            <v>83.75</v>
          </cell>
          <cell r="HD402">
            <v>75</v>
          </cell>
          <cell r="HG402" t="str">
            <v/>
          </cell>
          <cell r="HH402">
            <v>0</v>
          </cell>
          <cell r="HM402" t="str">
            <v/>
          </cell>
          <cell r="HN402" t="str">
            <v/>
          </cell>
          <cell r="HS402">
            <v>0</v>
          </cell>
          <cell r="HT402" t="str">
            <v>PKN</v>
          </cell>
          <cell r="HU402">
            <v>0</v>
          </cell>
          <cell r="HV402" t="str">
            <v>IND</v>
          </cell>
          <cell r="HW402">
            <v>0</v>
          </cell>
          <cell r="HX402" t="str">
            <v>MAT-W</v>
          </cell>
          <cell r="HY402">
            <v>0</v>
          </cell>
          <cell r="HZ402" t="str">
            <v>SEJ-W</v>
          </cell>
          <cell r="IA402">
            <v>0</v>
          </cell>
          <cell r="IB402" t="str">
            <v>IGR-W</v>
          </cell>
          <cell r="IC402">
            <v>0</v>
          </cell>
          <cell r="ID402" t="str">
            <v>SBO</v>
          </cell>
          <cell r="IE402">
            <v>0</v>
          </cell>
          <cell r="IF402" t="str">
            <v>PJO</v>
          </cell>
          <cell r="IG402">
            <v>0</v>
          </cell>
          <cell r="IH402" t="str">
            <v>PRA</v>
          </cell>
          <cell r="II402">
            <v>0</v>
          </cell>
          <cell r="IJ402" t="str">
            <v>JAW</v>
          </cell>
          <cell r="IK402">
            <v>0</v>
          </cell>
          <cell r="IL402" t="str">
            <v>ARB</v>
          </cell>
          <cell r="IM402">
            <v>0</v>
          </cell>
          <cell r="IN402" t="str">
            <v>PKM</v>
          </cell>
          <cell r="IO402">
            <v>0</v>
          </cell>
          <cell r="IP402" t="str">
            <v>GEO-P</v>
          </cell>
          <cell r="IQ402">
            <v>0</v>
          </cell>
          <cell r="IR402" t="str">
            <v>SEJ-P</v>
          </cell>
          <cell r="IS402">
            <v>0</v>
          </cell>
          <cell r="IT402" t="str">
            <v>SOS-P</v>
          </cell>
          <cell r="IU402">
            <v>0</v>
          </cell>
          <cell r="IV402" t="str">
            <v>EKO-P</v>
          </cell>
          <cell r="IW402">
            <v>0</v>
          </cell>
          <cell r="IX402" t="str">
            <v>IGR-L</v>
          </cell>
          <cell r="IY402">
            <v>0</v>
          </cell>
          <cell r="IZ402" t="str">
            <v/>
          </cell>
          <cell r="JA402">
            <v>0</v>
          </cell>
        </row>
        <row r="403">
          <cell r="Q403" t="str">
            <v/>
          </cell>
          <cell r="AB403" t="str">
            <v/>
          </cell>
          <cell r="AC403">
            <v>17</v>
          </cell>
          <cell r="AI403" t="str">
            <v/>
          </cell>
          <cell r="AJ403">
            <v>0</v>
          </cell>
          <cell r="AK403">
            <v>76.5</v>
          </cell>
          <cell r="AL403">
            <v>76</v>
          </cell>
          <cell r="AM403">
            <v>0</v>
          </cell>
          <cell r="AN403">
            <v>0</v>
          </cell>
          <cell r="AO403" t="str">
            <v/>
          </cell>
          <cell r="AP403">
            <v>0</v>
          </cell>
          <cell r="AQ403">
            <v>78.5</v>
          </cell>
          <cell r="AR403">
            <v>77</v>
          </cell>
          <cell r="AS403">
            <v>0</v>
          </cell>
          <cell r="AT403">
            <v>0</v>
          </cell>
          <cell r="AU403" t="str">
            <v/>
          </cell>
          <cell r="AV403">
            <v>0</v>
          </cell>
          <cell r="AW403">
            <v>77</v>
          </cell>
          <cell r="AX403">
            <v>75</v>
          </cell>
          <cell r="AY403">
            <v>0</v>
          </cell>
          <cell r="AZ403">
            <v>0</v>
          </cell>
          <cell r="BA403" t="str">
            <v/>
          </cell>
          <cell r="BB403">
            <v>0</v>
          </cell>
          <cell r="BC403">
            <v>84.5</v>
          </cell>
          <cell r="BD403">
            <v>77</v>
          </cell>
          <cell r="BE403">
            <v>0</v>
          </cell>
          <cell r="BF403">
            <v>0</v>
          </cell>
          <cell r="BG403" t="str">
            <v>SEJ</v>
          </cell>
          <cell r="BH403">
            <v>0</v>
          </cell>
          <cell r="BI403">
            <v>73.25</v>
          </cell>
          <cell r="BJ403">
            <v>73</v>
          </cell>
          <cell r="BK403">
            <v>0</v>
          </cell>
          <cell r="BL403">
            <v>0</v>
          </cell>
          <cell r="BM403" t="str">
            <v/>
          </cell>
          <cell r="BN403">
            <v>0</v>
          </cell>
          <cell r="BO403">
            <v>67.25</v>
          </cell>
          <cell r="BP403">
            <v>71</v>
          </cell>
          <cell r="BQ403">
            <v>0</v>
          </cell>
          <cell r="BR403">
            <v>0</v>
          </cell>
          <cell r="BS403" t="str">
            <v/>
          </cell>
          <cell r="BT403">
            <v>0</v>
          </cell>
          <cell r="BU403">
            <v>75</v>
          </cell>
          <cell r="BV403">
            <v>80</v>
          </cell>
          <cell r="BW403">
            <v>0</v>
          </cell>
          <cell r="BX403">
            <v>0</v>
          </cell>
          <cell r="BY403" t="str">
            <v/>
          </cell>
          <cell r="BZ403">
            <v>0</v>
          </cell>
          <cell r="CA403">
            <v>71.5</v>
          </cell>
          <cell r="CB403">
            <v>71</v>
          </cell>
          <cell r="CC403">
            <v>0</v>
          </cell>
          <cell r="CD403">
            <v>0</v>
          </cell>
          <cell r="CE403" t="str">
            <v/>
          </cell>
          <cell r="CF403">
            <v>0</v>
          </cell>
          <cell r="CG403">
            <v>69.75</v>
          </cell>
          <cell r="CH403">
            <v>71</v>
          </cell>
          <cell r="CI403">
            <v>0</v>
          </cell>
          <cell r="CJ403">
            <v>0</v>
          </cell>
          <cell r="CK403" t="str">
            <v/>
          </cell>
          <cell r="CL403">
            <v>0</v>
          </cell>
          <cell r="CM403">
            <v>74.25</v>
          </cell>
          <cell r="CN403">
            <v>72</v>
          </cell>
          <cell r="CO403">
            <v>0</v>
          </cell>
          <cell r="CP403">
            <v>0</v>
          </cell>
          <cell r="CQ403" t="str">
            <v/>
          </cell>
          <cell r="CR403">
            <v>0</v>
          </cell>
          <cell r="CS403">
            <v>71.75</v>
          </cell>
          <cell r="CT403">
            <v>79</v>
          </cell>
          <cell r="CU403">
            <v>0</v>
          </cell>
          <cell r="CV403">
            <v>0</v>
          </cell>
          <cell r="CW403" t="str">
            <v/>
          </cell>
          <cell r="CX403">
            <v>0</v>
          </cell>
          <cell r="CY403">
            <v>71.5</v>
          </cell>
          <cell r="CZ403">
            <v>72</v>
          </cell>
          <cell r="DA403">
            <v>0</v>
          </cell>
          <cell r="DB403">
            <v>0</v>
          </cell>
          <cell r="DC403" t="str">
            <v/>
          </cell>
          <cell r="DD403">
            <v>0</v>
          </cell>
          <cell r="DE403">
            <v>79</v>
          </cell>
          <cell r="DF403">
            <v>77</v>
          </cell>
          <cell r="DG403">
            <v>0</v>
          </cell>
          <cell r="DH403">
            <v>0</v>
          </cell>
          <cell r="DI403" t="str">
            <v/>
          </cell>
          <cell r="DJ403">
            <v>0</v>
          </cell>
          <cell r="DK403">
            <v>0</v>
          </cell>
          <cell r="DL403">
            <v>71</v>
          </cell>
          <cell r="DM403">
            <v>0</v>
          </cell>
          <cell r="DN403">
            <v>0</v>
          </cell>
          <cell r="DO403" t="str">
            <v/>
          </cell>
          <cell r="DP403">
            <v>0</v>
          </cell>
          <cell r="DQ403">
            <v>70.5</v>
          </cell>
          <cell r="DR403">
            <v>74</v>
          </cell>
          <cell r="DS403">
            <v>0</v>
          </cell>
          <cell r="DT403">
            <v>0</v>
          </cell>
          <cell r="DU403" t="str">
            <v/>
          </cell>
          <cell r="DV403">
            <v>0</v>
          </cell>
          <cell r="DW403">
            <v>73.25</v>
          </cell>
          <cell r="DX403">
            <v>75</v>
          </cell>
          <cell r="DY403">
            <v>0</v>
          </cell>
          <cell r="DZ403">
            <v>0</v>
          </cell>
          <cell r="EA403" t="str">
            <v/>
          </cell>
          <cell r="EB403">
            <v>0</v>
          </cell>
          <cell r="EC403">
            <v>75.75</v>
          </cell>
          <cell r="ED403">
            <v>78</v>
          </cell>
          <cell r="EE403">
            <v>0</v>
          </cell>
          <cell r="EF403">
            <v>0</v>
          </cell>
          <cell r="EG403" t="str">
            <v/>
          </cell>
          <cell r="EH403">
            <v>0</v>
          </cell>
          <cell r="EI403">
            <v>68.5</v>
          </cell>
          <cell r="EJ403">
            <v>78</v>
          </cell>
          <cell r="EK403">
            <v>0</v>
          </cell>
          <cell r="EL403">
            <v>0</v>
          </cell>
          <cell r="EM403" t="str">
            <v/>
          </cell>
          <cell r="EN403">
            <v>0</v>
          </cell>
          <cell r="EO403">
            <v>68.5</v>
          </cell>
          <cell r="EP403">
            <v>78</v>
          </cell>
          <cell r="EQ403">
            <v>0</v>
          </cell>
          <cell r="ER403">
            <v>0</v>
          </cell>
          <cell r="ES403" t="str">
            <v/>
          </cell>
          <cell r="ET403">
            <v>0</v>
          </cell>
          <cell r="EU403">
            <v>68.5</v>
          </cell>
          <cell r="EV403">
            <v>78</v>
          </cell>
          <cell r="EW403">
            <v>0</v>
          </cell>
          <cell r="EX403">
            <v>0</v>
          </cell>
          <cell r="EY403" t="str">
            <v/>
          </cell>
          <cell r="EZ403">
            <v>0</v>
          </cell>
          <cell r="FA403">
            <v>68</v>
          </cell>
          <cell r="FB403">
            <v>73</v>
          </cell>
          <cell r="FC403">
            <v>0</v>
          </cell>
          <cell r="FD403">
            <v>0</v>
          </cell>
          <cell r="FE403" t="str">
            <v/>
          </cell>
          <cell r="FF403">
            <v>0</v>
          </cell>
          <cell r="FG403">
            <v>68</v>
          </cell>
          <cell r="FH403">
            <v>73</v>
          </cell>
          <cell r="FI403">
            <v>0</v>
          </cell>
          <cell r="FJ403">
            <v>0</v>
          </cell>
          <cell r="FK403" t="str">
            <v/>
          </cell>
          <cell r="FL403">
            <v>0</v>
          </cell>
          <cell r="FM403">
            <v>68</v>
          </cell>
          <cell r="FN403">
            <v>73</v>
          </cell>
          <cell r="FO403">
            <v>0</v>
          </cell>
          <cell r="FP403">
            <v>0</v>
          </cell>
          <cell r="FQ403" t="str">
            <v/>
          </cell>
          <cell r="FR403">
            <v>0</v>
          </cell>
          <cell r="FS403">
            <v>68</v>
          </cell>
          <cell r="FT403">
            <v>73</v>
          </cell>
          <cell r="FU403">
            <v>0</v>
          </cell>
          <cell r="FV403">
            <v>0</v>
          </cell>
          <cell r="FW403" t="str">
            <v/>
          </cell>
          <cell r="FX403">
            <v>0</v>
          </cell>
          <cell r="FY403">
            <v>68</v>
          </cell>
          <cell r="FZ403">
            <v>73</v>
          </cell>
          <cell r="GA403">
            <v>0</v>
          </cell>
          <cell r="GB403">
            <v>0</v>
          </cell>
          <cell r="GC403" t="str">
            <v/>
          </cell>
          <cell r="GD403">
            <v>0</v>
          </cell>
          <cell r="GE403">
            <v>68</v>
          </cell>
          <cell r="GF403">
            <v>73</v>
          </cell>
          <cell r="GG403">
            <v>0</v>
          </cell>
          <cell r="GH403">
            <v>0</v>
          </cell>
          <cell r="GI403" t="str">
            <v/>
          </cell>
          <cell r="GJ403">
            <v>0</v>
          </cell>
          <cell r="GK403">
            <v>68</v>
          </cell>
          <cell r="GL403">
            <v>73</v>
          </cell>
          <cell r="GM403">
            <v>0</v>
          </cell>
          <cell r="GN403">
            <v>0</v>
          </cell>
          <cell r="GO403" t="str">
            <v/>
          </cell>
          <cell r="GP403">
            <v>0</v>
          </cell>
          <cell r="GQ403">
            <v>68</v>
          </cell>
          <cell r="GR403">
            <v>73</v>
          </cell>
          <cell r="GS403">
            <v>0</v>
          </cell>
          <cell r="GT403">
            <v>0</v>
          </cell>
          <cell r="GU403" t="str">
            <v/>
          </cell>
          <cell r="GV403">
            <v>0</v>
          </cell>
          <cell r="GW403">
            <v>71.75</v>
          </cell>
          <cell r="GX403">
            <v>72</v>
          </cell>
          <cell r="GY403">
            <v>0</v>
          </cell>
          <cell r="GZ403">
            <v>0</v>
          </cell>
          <cell r="HA403" t="str">
            <v/>
          </cell>
          <cell r="HB403">
            <v>0</v>
          </cell>
          <cell r="HC403">
            <v>78.75</v>
          </cell>
          <cell r="HD403">
            <v>73</v>
          </cell>
          <cell r="HG403" t="str">
            <v/>
          </cell>
          <cell r="HH403">
            <v>0</v>
          </cell>
          <cell r="HM403" t="str">
            <v/>
          </cell>
          <cell r="HN403" t="str">
            <v/>
          </cell>
          <cell r="HS403">
            <v>0</v>
          </cell>
          <cell r="HT403" t="str">
            <v>PKN</v>
          </cell>
          <cell r="HU403">
            <v>0</v>
          </cell>
          <cell r="HV403" t="str">
            <v>IND</v>
          </cell>
          <cell r="HW403">
            <v>0</v>
          </cell>
          <cell r="HX403" t="str">
            <v>MAT-W</v>
          </cell>
          <cell r="HY403">
            <v>0</v>
          </cell>
          <cell r="HZ403" t="str">
            <v>SEJ-W</v>
          </cell>
          <cell r="IA403">
            <v>0</v>
          </cell>
          <cell r="IB403" t="str">
            <v>IGR-W</v>
          </cell>
          <cell r="IC403">
            <v>0</v>
          </cell>
          <cell r="ID403" t="str">
            <v>SBO</v>
          </cell>
          <cell r="IE403">
            <v>0</v>
          </cell>
          <cell r="IF403" t="str">
            <v>PJO</v>
          </cell>
          <cell r="IG403">
            <v>0</v>
          </cell>
          <cell r="IH403" t="str">
            <v>PRA</v>
          </cell>
          <cell r="II403">
            <v>0</v>
          </cell>
          <cell r="IJ403" t="str">
            <v>JAW</v>
          </cell>
          <cell r="IK403">
            <v>0</v>
          </cell>
          <cell r="IL403" t="str">
            <v>ARB</v>
          </cell>
          <cell r="IM403">
            <v>0</v>
          </cell>
          <cell r="IN403" t="str">
            <v>PKM</v>
          </cell>
          <cell r="IO403">
            <v>0</v>
          </cell>
          <cell r="IP403" t="str">
            <v>GEO-P</v>
          </cell>
          <cell r="IQ403">
            <v>0</v>
          </cell>
          <cell r="IR403" t="str">
            <v>SEJ-P</v>
          </cell>
          <cell r="IS403">
            <v>0</v>
          </cell>
          <cell r="IT403" t="str">
            <v>SOS-P</v>
          </cell>
          <cell r="IU403">
            <v>0</v>
          </cell>
          <cell r="IV403" t="str">
            <v>EKO-P</v>
          </cell>
          <cell r="IW403">
            <v>0</v>
          </cell>
          <cell r="IX403" t="str">
            <v>IGR-L</v>
          </cell>
          <cell r="IY403">
            <v>0</v>
          </cell>
          <cell r="IZ403" t="str">
            <v/>
          </cell>
          <cell r="JA403">
            <v>0</v>
          </cell>
        </row>
        <row r="404">
          <cell r="Q404" t="str">
            <v/>
          </cell>
          <cell r="AB404" t="str">
            <v/>
          </cell>
          <cell r="AC404">
            <v>18</v>
          </cell>
          <cell r="AI404" t="str">
            <v/>
          </cell>
          <cell r="AJ404">
            <v>0</v>
          </cell>
          <cell r="AK404">
            <v>79.5</v>
          </cell>
          <cell r="AL404">
            <v>72</v>
          </cell>
          <cell r="AM404">
            <v>0</v>
          </cell>
          <cell r="AN404">
            <v>0</v>
          </cell>
          <cell r="AO404" t="str">
            <v/>
          </cell>
          <cell r="AP404">
            <v>0</v>
          </cell>
          <cell r="AQ404">
            <v>78.25</v>
          </cell>
          <cell r="AR404">
            <v>75</v>
          </cell>
          <cell r="AS404">
            <v>0</v>
          </cell>
          <cell r="AT404">
            <v>0</v>
          </cell>
          <cell r="AU404" t="str">
            <v/>
          </cell>
          <cell r="AV404">
            <v>0</v>
          </cell>
          <cell r="AW404">
            <v>80.75</v>
          </cell>
          <cell r="AX404">
            <v>75</v>
          </cell>
          <cell r="AY404">
            <v>0</v>
          </cell>
          <cell r="AZ404">
            <v>0</v>
          </cell>
          <cell r="BA404" t="str">
            <v/>
          </cell>
          <cell r="BB404">
            <v>0</v>
          </cell>
          <cell r="BC404">
            <v>79.25</v>
          </cell>
          <cell r="BD404">
            <v>75</v>
          </cell>
          <cell r="BE404">
            <v>0</v>
          </cell>
          <cell r="BF404">
            <v>0</v>
          </cell>
          <cell r="BG404" t="str">
            <v>SEJ</v>
          </cell>
          <cell r="BH404">
            <v>0</v>
          </cell>
          <cell r="BI404">
            <v>77.25</v>
          </cell>
          <cell r="BJ404">
            <v>73</v>
          </cell>
          <cell r="BK404">
            <v>0</v>
          </cell>
          <cell r="BL404">
            <v>0</v>
          </cell>
          <cell r="BM404" t="str">
            <v/>
          </cell>
          <cell r="BN404">
            <v>0</v>
          </cell>
          <cell r="BO404">
            <v>70</v>
          </cell>
          <cell r="BP404">
            <v>71</v>
          </cell>
          <cell r="BQ404">
            <v>0</v>
          </cell>
          <cell r="BR404">
            <v>0</v>
          </cell>
          <cell r="BS404" t="str">
            <v/>
          </cell>
          <cell r="BT404">
            <v>0</v>
          </cell>
          <cell r="BU404">
            <v>72.25</v>
          </cell>
          <cell r="BV404">
            <v>81</v>
          </cell>
          <cell r="BW404">
            <v>0</v>
          </cell>
          <cell r="BX404">
            <v>0</v>
          </cell>
          <cell r="BY404" t="str">
            <v/>
          </cell>
          <cell r="BZ404">
            <v>0</v>
          </cell>
          <cell r="CA404">
            <v>73</v>
          </cell>
          <cell r="CB404">
            <v>72</v>
          </cell>
          <cell r="CC404">
            <v>0</v>
          </cell>
          <cell r="CD404">
            <v>0</v>
          </cell>
          <cell r="CE404" t="str">
            <v/>
          </cell>
          <cell r="CF404">
            <v>0</v>
          </cell>
          <cell r="CG404">
            <v>73.25</v>
          </cell>
          <cell r="CH404">
            <v>75</v>
          </cell>
          <cell r="CI404">
            <v>0</v>
          </cell>
          <cell r="CJ404">
            <v>0</v>
          </cell>
          <cell r="CK404" t="str">
            <v/>
          </cell>
          <cell r="CL404">
            <v>0</v>
          </cell>
          <cell r="CM404">
            <v>72.5</v>
          </cell>
          <cell r="CN404">
            <v>73</v>
          </cell>
          <cell r="CO404">
            <v>0</v>
          </cell>
          <cell r="CP404">
            <v>0</v>
          </cell>
          <cell r="CQ404" t="str">
            <v/>
          </cell>
          <cell r="CR404">
            <v>0</v>
          </cell>
          <cell r="CS404">
            <v>70.5</v>
          </cell>
          <cell r="CT404">
            <v>84</v>
          </cell>
          <cell r="CU404">
            <v>0</v>
          </cell>
          <cell r="CV404">
            <v>0</v>
          </cell>
          <cell r="CW404" t="str">
            <v/>
          </cell>
          <cell r="CX404">
            <v>0</v>
          </cell>
          <cell r="CY404">
            <v>69.75</v>
          </cell>
          <cell r="CZ404">
            <v>72</v>
          </cell>
          <cell r="DA404">
            <v>0</v>
          </cell>
          <cell r="DB404">
            <v>0</v>
          </cell>
          <cell r="DC404" t="str">
            <v/>
          </cell>
          <cell r="DD404">
            <v>0</v>
          </cell>
          <cell r="DE404">
            <v>79.25</v>
          </cell>
          <cell r="DF404">
            <v>82</v>
          </cell>
          <cell r="DG404">
            <v>0</v>
          </cell>
          <cell r="DH404">
            <v>0</v>
          </cell>
          <cell r="DI404" t="str">
            <v/>
          </cell>
          <cell r="DJ404">
            <v>0</v>
          </cell>
          <cell r="DK404">
            <v>0</v>
          </cell>
          <cell r="DL404">
            <v>72</v>
          </cell>
          <cell r="DM404">
            <v>0</v>
          </cell>
          <cell r="DN404">
            <v>0</v>
          </cell>
          <cell r="DO404" t="str">
            <v/>
          </cell>
          <cell r="DP404">
            <v>0</v>
          </cell>
          <cell r="DQ404">
            <v>67.25</v>
          </cell>
          <cell r="DR404">
            <v>73</v>
          </cell>
          <cell r="DS404">
            <v>0</v>
          </cell>
          <cell r="DT404">
            <v>0</v>
          </cell>
          <cell r="DU404" t="str">
            <v/>
          </cell>
          <cell r="DV404">
            <v>0</v>
          </cell>
          <cell r="DW404">
            <v>77.75</v>
          </cell>
          <cell r="DX404">
            <v>77</v>
          </cell>
          <cell r="DY404">
            <v>0</v>
          </cell>
          <cell r="DZ404">
            <v>0</v>
          </cell>
          <cell r="EA404" t="str">
            <v/>
          </cell>
          <cell r="EB404">
            <v>0</v>
          </cell>
          <cell r="EC404">
            <v>74.75</v>
          </cell>
          <cell r="ED404">
            <v>78</v>
          </cell>
          <cell r="EE404">
            <v>0</v>
          </cell>
          <cell r="EF404">
            <v>0</v>
          </cell>
          <cell r="EG404" t="str">
            <v/>
          </cell>
          <cell r="EH404">
            <v>0</v>
          </cell>
          <cell r="EI404">
            <v>72.5</v>
          </cell>
          <cell r="EJ404">
            <v>80</v>
          </cell>
          <cell r="EK404">
            <v>0</v>
          </cell>
          <cell r="EL404">
            <v>0</v>
          </cell>
          <cell r="EM404" t="str">
            <v/>
          </cell>
          <cell r="EN404">
            <v>0</v>
          </cell>
          <cell r="EO404">
            <v>72.5</v>
          </cell>
          <cell r="EP404">
            <v>80</v>
          </cell>
          <cell r="EQ404">
            <v>0</v>
          </cell>
          <cell r="ER404">
            <v>0</v>
          </cell>
          <cell r="ES404" t="str">
            <v/>
          </cell>
          <cell r="ET404">
            <v>0</v>
          </cell>
          <cell r="EU404">
            <v>72.5</v>
          </cell>
          <cell r="EV404">
            <v>80</v>
          </cell>
          <cell r="EW404">
            <v>0</v>
          </cell>
          <cell r="EX404">
            <v>0</v>
          </cell>
          <cell r="EY404" t="str">
            <v/>
          </cell>
          <cell r="EZ404">
            <v>0</v>
          </cell>
          <cell r="FA404">
            <v>67.5</v>
          </cell>
          <cell r="FB404">
            <v>73</v>
          </cell>
          <cell r="FC404">
            <v>0</v>
          </cell>
          <cell r="FD404">
            <v>0</v>
          </cell>
          <cell r="FE404" t="str">
            <v/>
          </cell>
          <cell r="FF404">
            <v>0</v>
          </cell>
          <cell r="FG404">
            <v>67.5</v>
          </cell>
          <cell r="FH404">
            <v>73</v>
          </cell>
          <cell r="FI404">
            <v>0</v>
          </cell>
          <cell r="FJ404">
            <v>0</v>
          </cell>
          <cell r="FK404" t="str">
            <v/>
          </cell>
          <cell r="FL404">
            <v>0</v>
          </cell>
          <cell r="FM404">
            <v>67.5</v>
          </cell>
          <cell r="FN404">
            <v>73</v>
          </cell>
          <cell r="FO404">
            <v>0</v>
          </cell>
          <cell r="FP404">
            <v>0</v>
          </cell>
          <cell r="FQ404" t="str">
            <v/>
          </cell>
          <cell r="FR404">
            <v>0</v>
          </cell>
          <cell r="FS404">
            <v>67.5</v>
          </cell>
          <cell r="FT404">
            <v>73</v>
          </cell>
          <cell r="FU404">
            <v>0</v>
          </cell>
          <cell r="FV404">
            <v>0</v>
          </cell>
          <cell r="FW404" t="str">
            <v/>
          </cell>
          <cell r="FX404">
            <v>0</v>
          </cell>
          <cell r="FY404">
            <v>67.5</v>
          </cell>
          <cell r="FZ404">
            <v>73</v>
          </cell>
          <cell r="GA404">
            <v>0</v>
          </cell>
          <cell r="GB404">
            <v>0</v>
          </cell>
          <cell r="GC404" t="str">
            <v/>
          </cell>
          <cell r="GD404">
            <v>0</v>
          </cell>
          <cell r="GE404">
            <v>67.5</v>
          </cell>
          <cell r="GF404">
            <v>73</v>
          </cell>
          <cell r="GG404">
            <v>0</v>
          </cell>
          <cell r="GH404">
            <v>0</v>
          </cell>
          <cell r="GI404" t="str">
            <v/>
          </cell>
          <cell r="GJ404">
            <v>0</v>
          </cell>
          <cell r="GK404">
            <v>67.5</v>
          </cell>
          <cell r="GL404">
            <v>73</v>
          </cell>
          <cell r="GM404">
            <v>0</v>
          </cell>
          <cell r="GN404">
            <v>0</v>
          </cell>
          <cell r="GO404" t="str">
            <v/>
          </cell>
          <cell r="GP404">
            <v>0</v>
          </cell>
          <cell r="GQ404">
            <v>67.5</v>
          </cell>
          <cell r="GR404">
            <v>73</v>
          </cell>
          <cell r="GS404">
            <v>0</v>
          </cell>
          <cell r="GT404">
            <v>0</v>
          </cell>
          <cell r="GU404" t="str">
            <v/>
          </cell>
          <cell r="GV404">
            <v>0</v>
          </cell>
          <cell r="GW404">
            <v>71.25</v>
          </cell>
          <cell r="GX404">
            <v>71</v>
          </cell>
          <cell r="GY404">
            <v>0</v>
          </cell>
          <cell r="GZ404">
            <v>0</v>
          </cell>
          <cell r="HA404" t="str">
            <v/>
          </cell>
          <cell r="HB404">
            <v>0</v>
          </cell>
          <cell r="HC404">
            <v>79</v>
          </cell>
          <cell r="HD404">
            <v>75</v>
          </cell>
          <cell r="HG404" t="str">
            <v/>
          </cell>
          <cell r="HH404">
            <v>0</v>
          </cell>
          <cell r="HM404" t="str">
            <v/>
          </cell>
          <cell r="HN404" t="str">
            <v/>
          </cell>
          <cell r="HS404">
            <v>0</v>
          </cell>
          <cell r="HT404" t="str">
            <v>PKN</v>
          </cell>
          <cell r="HU404">
            <v>0</v>
          </cell>
          <cell r="HV404" t="str">
            <v>IND</v>
          </cell>
          <cell r="HW404">
            <v>0</v>
          </cell>
          <cell r="HX404" t="str">
            <v>MAT-W</v>
          </cell>
          <cell r="HY404">
            <v>0</v>
          </cell>
          <cell r="HZ404" t="str">
            <v>SEJ-W</v>
          </cell>
          <cell r="IA404">
            <v>0</v>
          </cell>
          <cell r="IB404" t="str">
            <v>IGR-W</v>
          </cell>
          <cell r="IC404">
            <v>0</v>
          </cell>
          <cell r="ID404" t="str">
            <v>SBO</v>
          </cell>
          <cell r="IE404">
            <v>0</v>
          </cell>
          <cell r="IF404" t="str">
            <v>PJO</v>
          </cell>
          <cell r="IG404">
            <v>0</v>
          </cell>
          <cell r="IH404" t="str">
            <v>PRA</v>
          </cell>
          <cell r="II404">
            <v>0</v>
          </cell>
          <cell r="IJ404" t="str">
            <v>JAW</v>
          </cell>
          <cell r="IK404">
            <v>0</v>
          </cell>
          <cell r="IL404" t="str">
            <v>ARB</v>
          </cell>
          <cell r="IM404">
            <v>0</v>
          </cell>
          <cell r="IN404" t="str">
            <v>PKM</v>
          </cell>
          <cell r="IO404">
            <v>0</v>
          </cell>
          <cell r="IP404" t="str">
            <v>GEO-P</v>
          </cell>
          <cell r="IQ404">
            <v>0</v>
          </cell>
          <cell r="IR404" t="str">
            <v>SEJ-P</v>
          </cell>
          <cell r="IS404">
            <v>0</v>
          </cell>
          <cell r="IT404" t="str">
            <v>SOS-P</v>
          </cell>
          <cell r="IU404">
            <v>0</v>
          </cell>
          <cell r="IV404" t="str">
            <v>EKO-P</v>
          </cell>
          <cell r="IW404">
            <v>0</v>
          </cell>
          <cell r="IX404" t="str">
            <v>IGR-L</v>
          </cell>
          <cell r="IY404">
            <v>0</v>
          </cell>
          <cell r="IZ404" t="str">
            <v/>
          </cell>
          <cell r="JA404">
            <v>0</v>
          </cell>
        </row>
        <row r="405">
          <cell r="Q405" t="str">
            <v/>
          </cell>
          <cell r="AB405" t="str">
            <v/>
          </cell>
          <cell r="AC405">
            <v>19</v>
          </cell>
          <cell r="AI405" t="str">
            <v/>
          </cell>
          <cell r="AJ405">
            <v>0</v>
          </cell>
          <cell r="AK405">
            <v>85.75</v>
          </cell>
          <cell r="AL405">
            <v>78</v>
          </cell>
          <cell r="AM405">
            <v>0</v>
          </cell>
          <cell r="AN405">
            <v>0</v>
          </cell>
          <cell r="AO405" t="str">
            <v/>
          </cell>
          <cell r="AP405">
            <v>0</v>
          </cell>
          <cell r="AQ405">
            <v>78.5</v>
          </cell>
          <cell r="AR405">
            <v>84</v>
          </cell>
          <cell r="AS405">
            <v>0</v>
          </cell>
          <cell r="AT405">
            <v>0</v>
          </cell>
          <cell r="AU405" t="str">
            <v/>
          </cell>
          <cell r="AV405">
            <v>0</v>
          </cell>
          <cell r="AW405">
            <v>76.25</v>
          </cell>
          <cell r="AX405">
            <v>80</v>
          </cell>
          <cell r="AY405">
            <v>0</v>
          </cell>
          <cell r="AZ405">
            <v>0</v>
          </cell>
          <cell r="BA405" t="str">
            <v/>
          </cell>
          <cell r="BB405">
            <v>0</v>
          </cell>
          <cell r="BC405">
            <v>77.25</v>
          </cell>
          <cell r="BD405">
            <v>81</v>
          </cell>
          <cell r="BE405">
            <v>0</v>
          </cell>
          <cell r="BF405">
            <v>0</v>
          </cell>
          <cell r="BG405" t="str">
            <v>SEJ</v>
          </cell>
          <cell r="BH405">
            <v>0</v>
          </cell>
          <cell r="BI405">
            <v>78</v>
          </cell>
          <cell r="BJ405">
            <v>71</v>
          </cell>
          <cell r="BK405">
            <v>0</v>
          </cell>
          <cell r="BL405">
            <v>0</v>
          </cell>
          <cell r="BM405" t="str">
            <v/>
          </cell>
          <cell r="BN405">
            <v>0</v>
          </cell>
          <cell r="BO405">
            <v>67.25</v>
          </cell>
          <cell r="BP405">
            <v>74</v>
          </cell>
          <cell r="BQ405">
            <v>0</v>
          </cell>
          <cell r="BR405">
            <v>0</v>
          </cell>
          <cell r="BS405" t="str">
            <v/>
          </cell>
          <cell r="BT405">
            <v>0</v>
          </cell>
          <cell r="BU405">
            <v>78.5</v>
          </cell>
          <cell r="BV405">
            <v>92</v>
          </cell>
          <cell r="BW405">
            <v>0</v>
          </cell>
          <cell r="BX405">
            <v>0</v>
          </cell>
          <cell r="BY405" t="str">
            <v/>
          </cell>
          <cell r="BZ405">
            <v>0</v>
          </cell>
          <cell r="CA405">
            <v>74.5</v>
          </cell>
          <cell r="CB405">
            <v>79</v>
          </cell>
          <cell r="CC405">
            <v>0</v>
          </cell>
          <cell r="CD405">
            <v>0</v>
          </cell>
          <cell r="CE405" t="str">
            <v/>
          </cell>
          <cell r="CF405">
            <v>0</v>
          </cell>
          <cell r="CG405">
            <v>76.25</v>
          </cell>
          <cell r="CH405">
            <v>77</v>
          </cell>
          <cell r="CI405">
            <v>0</v>
          </cell>
          <cell r="CJ405">
            <v>0</v>
          </cell>
          <cell r="CK405" t="str">
            <v/>
          </cell>
          <cell r="CL405">
            <v>0</v>
          </cell>
          <cell r="CM405">
            <v>74.25</v>
          </cell>
          <cell r="CN405">
            <v>74</v>
          </cell>
          <cell r="CO405">
            <v>0</v>
          </cell>
          <cell r="CP405">
            <v>0</v>
          </cell>
          <cell r="CQ405" t="str">
            <v/>
          </cell>
          <cell r="CR405">
            <v>0</v>
          </cell>
          <cell r="CS405">
            <v>79.75</v>
          </cell>
          <cell r="CT405">
            <v>85</v>
          </cell>
          <cell r="CU405">
            <v>0</v>
          </cell>
          <cell r="CV405">
            <v>0</v>
          </cell>
          <cell r="CW405" t="str">
            <v/>
          </cell>
          <cell r="CX405">
            <v>0</v>
          </cell>
          <cell r="CY405">
            <v>69.75</v>
          </cell>
          <cell r="CZ405">
            <v>74</v>
          </cell>
          <cell r="DA405">
            <v>0</v>
          </cell>
          <cell r="DB405">
            <v>0</v>
          </cell>
          <cell r="DC405" t="str">
            <v/>
          </cell>
          <cell r="DD405">
            <v>0</v>
          </cell>
          <cell r="DE405">
            <v>76.75</v>
          </cell>
          <cell r="DF405">
            <v>81</v>
          </cell>
          <cell r="DG405">
            <v>0</v>
          </cell>
          <cell r="DH405">
            <v>0</v>
          </cell>
          <cell r="DI405" t="str">
            <v/>
          </cell>
          <cell r="DJ405">
            <v>0</v>
          </cell>
          <cell r="DK405">
            <v>0</v>
          </cell>
          <cell r="DL405">
            <v>80</v>
          </cell>
          <cell r="DM405">
            <v>0</v>
          </cell>
          <cell r="DN405">
            <v>0</v>
          </cell>
          <cell r="DO405" t="str">
            <v/>
          </cell>
          <cell r="DP405">
            <v>0</v>
          </cell>
          <cell r="DQ405">
            <v>87.5</v>
          </cell>
          <cell r="DR405">
            <v>75</v>
          </cell>
          <cell r="DS405">
            <v>0</v>
          </cell>
          <cell r="DT405">
            <v>0</v>
          </cell>
          <cell r="DU405" t="str">
            <v/>
          </cell>
          <cell r="DV405">
            <v>0</v>
          </cell>
          <cell r="DW405">
            <v>78</v>
          </cell>
          <cell r="DX405">
            <v>83</v>
          </cell>
          <cell r="DY405">
            <v>0</v>
          </cell>
          <cell r="DZ405">
            <v>0</v>
          </cell>
          <cell r="EA405" t="str">
            <v/>
          </cell>
          <cell r="EB405">
            <v>0</v>
          </cell>
          <cell r="EC405">
            <v>76</v>
          </cell>
          <cell r="ED405">
            <v>81</v>
          </cell>
          <cell r="EE405">
            <v>0</v>
          </cell>
          <cell r="EF405">
            <v>0</v>
          </cell>
          <cell r="EG405" t="str">
            <v/>
          </cell>
          <cell r="EH405">
            <v>0</v>
          </cell>
          <cell r="EI405">
            <v>76.5</v>
          </cell>
          <cell r="EJ405">
            <v>84</v>
          </cell>
          <cell r="EK405">
            <v>0</v>
          </cell>
          <cell r="EL405">
            <v>0</v>
          </cell>
          <cell r="EM405" t="str">
            <v/>
          </cell>
          <cell r="EN405">
            <v>0</v>
          </cell>
          <cell r="EO405">
            <v>76.5</v>
          </cell>
          <cell r="EP405">
            <v>84</v>
          </cell>
          <cell r="EQ405">
            <v>0</v>
          </cell>
          <cell r="ER405">
            <v>0</v>
          </cell>
          <cell r="ES405" t="str">
            <v/>
          </cell>
          <cell r="ET405">
            <v>0</v>
          </cell>
          <cell r="EU405">
            <v>76.5</v>
          </cell>
          <cell r="EV405">
            <v>84</v>
          </cell>
          <cell r="EW405">
            <v>0</v>
          </cell>
          <cell r="EX405">
            <v>0</v>
          </cell>
          <cell r="EY405" t="str">
            <v/>
          </cell>
          <cell r="EZ405">
            <v>0</v>
          </cell>
          <cell r="FA405">
            <v>68.75</v>
          </cell>
          <cell r="FB405">
            <v>81</v>
          </cell>
          <cell r="FC405">
            <v>0</v>
          </cell>
          <cell r="FD405">
            <v>0</v>
          </cell>
          <cell r="FE405" t="str">
            <v/>
          </cell>
          <cell r="FF405">
            <v>0</v>
          </cell>
          <cell r="FG405">
            <v>68.75</v>
          </cell>
          <cell r="FH405">
            <v>81</v>
          </cell>
          <cell r="FI405">
            <v>0</v>
          </cell>
          <cell r="FJ405">
            <v>0</v>
          </cell>
          <cell r="FK405" t="str">
            <v/>
          </cell>
          <cell r="FL405">
            <v>0</v>
          </cell>
          <cell r="FM405">
            <v>68.75</v>
          </cell>
          <cell r="FN405">
            <v>81</v>
          </cell>
          <cell r="FO405">
            <v>0</v>
          </cell>
          <cell r="FP405">
            <v>0</v>
          </cell>
          <cell r="FQ405" t="str">
            <v/>
          </cell>
          <cell r="FR405">
            <v>0</v>
          </cell>
          <cell r="FS405">
            <v>68.75</v>
          </cell>
          <cell r="FT405">
            <v>81</v>
          </cell>
          <cell r="FU405">
            <v>0</v>
          </cell>
          <cell r="FV405">
            <v>0</v>
          </cell>
          <cell r="FW405" t="str">
            <v/>
          </cell>
          <cell r="FX405">
            <v>0</v>
          </cell>
          <cell r="FY405">
            <v>68.75</v>
          </cell>
          <cell r="FZ405">
            <v>81</v>
          </cell>
          <cell r="GA405">
            <v>0</v>
          </cell>
          <cell r="GB405">
            <v>0</v>
          </cell>
          <cell r="GC405" t="str">
            <v/>
          </cell>
          <cell r="GD405">
            <v>0</v>
          </cell>
          <cell r="GE405">
            <v>68.75</v>
          </cell>
          <cell r="GF405">
            <v>81</v>
          </cell>
          <cell r="GG405">
            <v>0</v>
          </cell>
          <cell r="GH405">
            <v>0</v>
          </cell>
          <cell r="GI405" t="str">
            <v/>
          </cell>
          <cell r="GJ405">
            <v>0</v>
          </cell>
          <cell r="GK405">
            <v>68.75</v>
          </cell>
          <cell r="GL405">
            <v>81</v>
          </cell>
          <cell r="GM405">
            <v>0</v>
          </cell>
          <cell r="GN405">
            <v>0</v>
          </cell>
          <cell r="GO405" t="str">
            <v/>
          </cell>
          <cell r="GP405">
            <v>0</v>
          </cell>
          <cell r="GQ405">
            <v>68.75</v>
          </cell>
          <cell r="GR405">
            <v>81</v>
          </cell>
          <cell r="GS405">
            <v>0</v>
          </cell>
          <cell r="GT405">
            <v>0</v>
          </cell>
          <cell r="GU405" t="str">
            <v/>
          </cell>
          <cell r="GV405">
            <v>0</v>
          </cell>
          <cell r="GW405">
            <v>71.75</v>
          </cell>
          <cell r="GX405">
            <v>75</v>
          </cell>
          <cell r="GY405">
            <v>0</v>
          </cell>
          <cell r="GZ405">
            <v>0</v>
          </cell>
          <cell r="HA405" t="str">
            <v/>
          </cell>
          <cell r="HB405">
            <v>0</v>
          </cell>
          <cell r="HC405">
            <v>82.75</v>
          </cell>
          <cell r="HD405">
            <v>76</v>
          </cell>
          <cell r="HG405" t="str">
            <v/>
          </cell>
          <cell r="HH405">
            <v>0</v>
          </cell>
          <cell r="HM405" t="str">
            <v/>
          </cell>
          <cell r="HN405" t="str">
            <v/>
          </cell>
          <cell r="HS405">
            <v>0</v>
          </cell>
          <cell r="HT405" t="str">
            <v>PKN</v>
          </cell>
          <cell r="HU405">
            <v>0</v>
          </cell>
          <cell r="HV405" t="str">
            <v>IND</v>
          </cell>
          <cell r="HW405">
            <v>0</v>
          </cell>
          <cell r="HX405" t="str">
            <v>MAT-W</v>
          </cell>
          <cell r="HY405">
            <v>0</v>
          </cell>
          <cell r="HZ405" t="str">
            <v>SEJ-W</v>
          </cell>
          <cell r="IA405">
            <v>0</v>
          </cell>
          <cell r="IB405" t="str">
            <v>IGR-W</v>
          </cell>
          <cell r="IC405">
            <v>0</v>
          </cell>
          <cell r="ID405" t="str">
            <v>SBO</v>
          </cell>
          <cell r="IE405">
            <v>0</v>
          </cell>
          <cell r="IF405" t="str">
            <v>PJO</v>
          </cell>
          <cell r="IG405">
            <v>0</v>
          </cell>
          <cell r="IH405" t="str">
            <v>PRA</v>
          </cell>
          <cell r="II405">
            <v>0</v>
          </cell>
          <cell r="IJ405" t="str">
            <v>JAW</v>
          </cell>
          <cell r="IK405">
            <v>0</v>
          </cell>
          <cell r="IL405" t="str">
            <v>ARB</v>
          </cell>
          <cell r="IM405">
            <v>0</v>
          </cell>
          <cell r="IN405" t="str">
            <v>PKM</v>
          </cell>
          <cell r="IO405">
            <v>0</v>
          </cell>
          <cell r="IP405" t="str">
            <v>GEO-P</v>
          </cell>
          <cell r="IQ405">
            <v>0</v>
          </cell>
          <cell r="IR405" t="str">
            <v>SEJ-P</v>
          </cell>
          <cell r="IS405">
            <v>0</v>
          </cell>
          <cell r="IT405" t="str">
            <v>SOS-P</v>
          </cell>
          <cell r="IU405">
            <v>0</v>
          </cell>
          <cell r="IV405" t="str">
            <v>EKO-P</v>
          </cell>
          <cell r="IW405">
            <v>0</v>
          </cell>
          <cell r="IX405" t="str">
            <v>IGR-L</v>
          </cell>
          <cell r="IY405">
            <v>0</v>
          </cell>
          <cell r="IZ405" t="str">
            <v/>
          </cell>
          <cell r="JA405">
            <v>0</v>
          </cell>
        </row>
        <row r="406">
          <cell r="Q406" t="str">
            <v/>
          </cell>
          <cell r="AB406" t="str">
            <v/>
          </cell>
          <cell r="AC406">
            <v>20</v>
          </cell>
          <cell r="AI406" t="str">
            <v/>
          </cell>
          <cell r="AJ406">
            <v>0</v>
          </cell>
          <cell r="AK406">
            <v>85.25</v>
          </cell>
          <cell r="AL406">
            <v>80</v>
          </cell>
          <cell r="AM406">
            <v>0</v>
          </cell>
          <cell r="AN406">
            <v>0</v>
          </cell>
          <cell r="AO406" t="str">
            <v/>
          </cell>
          <cell r="AP406">
            <v>0</v>
          </cell>
          <cell r="AQ406">
            <v>79.75</v>
          </cell>
          <cell r="AR406">
            <v>83</v>
          </cell>
          <cell r="AS406">
            <v>0</v>
          </cell>
          <cell r="AT406">
            <v>0</v>
          </cell>
          <cell r="AU406" t="str">
            <v/>
          </cell>
          <cell r="AV406">
            <v>0</v>
          </cell>
          <cell r="AW406">
            <v>76.75</v>
          </cell>
          <cell r="AX406">
            <v>79</v>
          </cell>
          <cell r="AY406">
            <v>0</v>
          </cell>
          <cell r="AZ406">
            <v>0</v>
          </cell>
          <cell r="BA406" t="str">
            <v/>
          </cell>
          <cell r="BB406">
            <v>0</v>
          </cell>
          <cell r="BC406">
            <v>83.25</v>
          </cell>
          <cell r="BD406">
            <v>80</v>
          </cell>
          <cell r="BE406">
            <v>0</v>
          </cell>
          <cell r="BF406">
            <v>0</v>
          </cell>
          <cell r="BG406" t="str">
            <v>SEJ</v>
          </cell>
          <cell r="BH406">
            <v>0</v>
          </cell>
          <cell r="BI406">
            <v>73</v>
          </cell>
          <cell r="BJ406">
            <v>72</v>
          </cell>
          <cell r="BK406">
            <v>0</v>
          </cell>
          <cell r="BL406">
            <v>0</v>
          </cell>
          <cell r="BM406" t="str">
            <v/>
          </cell>
          <cell r="BN406">
            <v>0</v>
          </cell>
          <cell r="BO406">
            <v>67.25</v>
          </cell>
          <cell r="BP406">
            <v>82</v>
          </cell>
          <cell r="BQ406">
            <v>0</v>
          </cell>
          <cell r="BR406">
            <v>0</v>
          </cell>
          <cell r="BS406" t="str">
            <v/>
          </cell>
          <cell r="BT406">
            <v>0</v>
          </cell>
          <cell r="BU406">
            <v>81.25</v>
          </cell>
          <cell r="BV406">
            <v>85</v>
          </cell>
          <cell r="BW406">
            <v>0</v>
          </cell>
          <cell r="BX406">
            <v>0</v>
          </cell>
          <cell r="BY406" t="str">
            <v/>
          </cell>
          <cell r="BZ406">
            <v>0</v>
          </cell>
          <cell r="CA406">
            <v>74.25</v>
          </cell>
          <cell r="CB406">
            <v>75</v>
          </cell>
          <cell r="CC406">
            <v>0</v>
          </cell>
          <cell r="CD406">
            <v>0</v>
          </cell>
          <cell r="CE406" t="str">
            <v/>
          </cell>
          <cell r="CF406">
            <v>0</v>
          </cell>
          <cell r="CG406">
            <v>80.5</v>
          </cell>
          <cell r="CH406">
            <v>81</v>
          </cell>
          <cell r="CI406">
            <v>0</v>
          </cell>
          <cell r="CJ406">
            <v>0</v>
          </cell>
          <cell r="CK406" t="str">
            <v/>
          </cell>
          <cell r="CL406">
            <v>0</v>
          </cell>
          <cell r="CM406">
            <v>74.25</v>
          </cell>
          <cell r="CN406">
            <v>75</v>
          </cell>
          <cell r="CO406">
            <v>0</v>
          </cell>
          <cell r="CP406">
            <v>0</v>
          </cell>
          <cell r="CQ406" t="str">
            <v/>
          </cell>
          <cell r="CR406">
            <v>0</v>
          </cell>
          <cell r="CS406">
            <v>74.25</v>
          </cell>
          <cell r="CT406">
            <v>85</v>
          </cell>
          <cell r="CU406">
            <v>0</v>
          </cell>
          <cell r="CV406">
            <v>0</v>
          </cell>
          <cell r="CW406" t="str">
            <v/>
          </cell>
          <cell r="CX406">
            <v>0</v>
          </cell>
          <cell r="CY406">
            <v>69.5</v>
          </cell>
          <cell r="CZ406">
            <v>79</v>
          </cell>
          <cell r="DA406">
            <v>0</v>
          </cell>
          <cell r="DB406">
            <v>0</v>
          </cell>
          <cell r="DC406" t="str">
            <v/>
          </cell>
          <cell r="DD406">
            <v>0</v>
          </cell>
          <cell r="DE406">
            <v>76.5</v>
          </cell>
          <cell r="DF406">
            <v>92</v>
          </cell>
          <cell r="DG406">
            <v>0</v>
          </cell>
          <cell r="DH406">
            <v>0</v>
          </cell>
          <cell r="DI406" t="str">
            <v/>
          </cell>
          <cell r="DJ406">
            <v>0</v>
          </cell>
          <cell r="DK406">
            <v>0</v>
          </cell>
          <cell r="DL406">
            <v>76</v>
          </cell>
          <cell r="DM406">
            <v>0</v>
          </cell>
          <cell r="DN406">
            <v>0</v>
          </cell>
          <cell r="DO406" t="str">
            <v/>
          </cell>
          <cell r="DP406">
            <v>0</v>
          </cell>
          <cell r="DQ406">
            <v>75.75</v>
          </cell>
          <cell r="DR406">
            <v>80</v>
          </cell>
          <cell r="DS406">
            <v>0</v>
          </cell>
          <cell r="DT406">
            <v>0</v>
          </cell>
          <cell r="DU406" t="str">
            <v/>
          </cell>
          <cell r="DV406">
            <v>0</v>
          </cell>
          <cell r="DW406">
            <v>79.75</v>
          </cell>
          <cell r="DX406">
            <v>81</v>
          </cell>
          <cell r="DY406">
            <v>0</v>
          </cell>
          <cell r="DZ406">
            <v>0</v>
          </cell>
          <cell r="EA406" t="str">
            <v/>
          </cell>
          <cell r="EB406">
            <v>0</v>
          </cell>
          <cell r="EC406">
            <v>74.75</v>
          </cell>
          <cell r="ED406">
            <v>88</v>
          </cell>
          <cell r="EE406">
            <v>0</v>
          </cell>
          <cell r="EF406">
            <v>0</v>
          </cell>
          <cell r="EG406" t="str">
            <v/>
          </cell>
          <cell r="EH406">
            <v>0</v>
          </cell>
          <cell r="EI406">
            <v>81</v>
          </cell>
          <cell r="EJ406">
            <v>85</v>
          </cell>
          <cell r="EK406">
            <v>0</v>
          </cell>
          <cell r="EL406">
            <v>0</v>
          </cell>
          <cell r="EM406" t="str">
            <v/>
          </cell>
          <cell r="EN406">
            <v>0</v>
          </cell>
          <cell r="EO406">
            <v>81</v>
          </cell>
          <cell r="EP406">
            <v>85</v>
          </cell>
          <cell r="EQ406">
            <v>0</v>
          </cell>
          <cell r="ER406">
            <v>0</v>
          </cell>
          <cell r="ES406" t="str">
            <v/>
          </cell>
          <cell r="ET406">
            <v>0</v>
          </cell>
          <cell r="EU406">
            <v>81</v>
          </cell>
          <cell r="EV406">
            <v>85</v>
          </cell>
          <cell r="EW406">
            <v>0</v>
          </cell>
          <cell r="EX406">
            <v>0</v>
          </cell>
          <cell r="EY406" t="str">
            <v/>
          </cell>
          <cell r="EZ406">
            <v>0</v>
          </cell>
          <cell r="FA406">
            <v>78.5</v>
          </cell>
          <cell r="FB406">
            <v>77</v>
          </cell>
          <cell r="FC406">
            <v>0</v>
          </cell>
          <cell r="FD406">
            <v>0</v>
          </cell>
          <cell r="FE406" t="str">
            <v/>
          </cell>
          <cell r="FF406">
            <v>0</v>
          </cell>
          <cell r="FG406">
            <v>78.5</v>
          </cell>
          <cell r="FH406">
            <v>77</v>
          </cell>
          <cell r="FI406">
            <v>0</v>
          </cell>
          <cell r="FJ406">
            <v>0</v>
          </cell>
          <cell r="FK406" t="str">
            <v/>
          </cell>
          <cell r="FL406">
            <v>0</v>
          </cell>
          <cell r="FM406">
            <v>78.5</v>
          </cell>
          <cell r="FN406">
            <v>77</v>
          </cell>
          <cell r="FO406">
            <v>0</v>
          </cell>
          <cell r="FP406">
            <v>0</v>
          </cell>
          <cell r="FQ406" t="str">
            <v/>
          </cell>
          <cell r="FR406">
            <v>0</v>
          </cell>
          <cell r="FS406">
            <v>78.5</v>
          </cell>
          <cell r="FT406">
            <v>77</v>
          </cell>
          <cell r="FU406">
            <v>0</v>
          </cell>
          <cell r="FV406">
            <v>0</v>
          </cell>
          <cell r="FW406" t="str">
            <v/>
          </cell>
          <cell r="FX406">
            <v>0</v>
          </cell>
          <cell r="FY406">
            <v>78.5</v>
          </cell>
          <cell r="FZ406">
            <v>77</v>
          </cell>
          <cell r="GA406">
            <v>0</v>
          </cell>
          <cell r="GB406">
            <v>0</v>
          </cell>
          <cell r="GC406" t="str">
            <v/>
          </cell>
          <cell r="GD406">
            <v>0</v>
          </cell>
          <cell r="GE406">
            <v>78.5</v>
          </cell>
          <cell r="GF406">
            <v>77</v>
          </cell>
          <cell r="GG406">
            <v>0</v>
          </cell>
          <cell r="GH406">
            <v>0</v>
          </cell>
          <cell r="GI406" t="str">
            <v/>
          </cell>
          <cell r="GJ406">
            <v>0</v>
          </cell>
          <cell r="GK406">
            <v>78.5</v>
          </cell>
          <cell r="GL406">
            <v>77</v>
          </cell>
          <cell r="GM406">
            <v>0</v>
          </cell>
          <cell r="GN406">
            <v>0</v>
          </cell>
          <cell r="GO406" t="str">
            <v/>
          </cell>
          <cell r="GP406">
            <v>0</v>
          </cell>
          <cell r="GQ406">
            <v>78.5</v>
          </cell>
          <cell r="GR406">
            <v>77</v>
          </cell>
          <cell r="GS406">
            <v>0</v>
          </cell>
          <cell r="GT406">
            <v>0</v>
          </cell>
          <cell r="GU406" t="str">
            <v/>
          </cell>
          <cell r="GV406">
            <v>0</v>
          </cell>
          <cell r="GW406">
            <v>67.25</v>
          </cell>
          <cell r="GX406">
            <v>72</v>
          </cell>
          <cell r="GY406">
            <v>0</v>
          </cell>
          <cell r="GZ406">
            <v>0</v>
          </cell>
          <cell r="HA406" t="str">
            <v/>
          </cell>
          <cell r="HB406">
            <v>0</v>
          </cell>
          <cell r="HC406">
            <v>80.75</v>
          </cell>
          <cell r="HD406">
            <v>74</v>
          </cell>
          <cell r="HG406" t="str">
            <v/>
          </cell>
          <cell r="HH406">
            <v>0</v>
          </cell>
          <cell r="HM406" t="str">
            <v/>
          </cell>
          <cell r="HN406" t="str">
            <v/>
          </cell>
          <cell r="HS406">
            <v>0</v>
          </cell>
          <cell r="HT406" t="str">
            <v>PKN</v>
          </cell>
          <cell r="HU406">
            <v>0</v>
          </cell>
          <cell r="HV406" t="str">
            <v>IND</v>
          </cell>
          <cell r="HW406">
            <v>0</v>
          </cell>
          <cell r="HX406" t="str">
            <v>MAT-W</v>
          </cell>
          <cell r="HY406">
            <v>0</v>
          </cell>
          <cell r="HZ406" t="str">
            <v>SEJ-W</v>
          </cell>
          <cell r="IA406">
            <v>0</v>
          </cell>
          <cell r="IB406" t="str">
            <v>IGR-W</v>
          </cell>
          <cell r="IC406">
            <v>0</v>
          </cell>
          <cell r="ID406" t="str">
            <v>SBO</v>
          </cell>
          <cell r="IE406">
            <v>0</v>
          </cell>
          <cell r="IF406" t="str">
            <v>PJO</v>
          </cell>
          <cell r="IG406">
            <v>0</v>
          </cell>
          <cell r="IH406" t="str">
            <v>PRA</v>
          </cell>
          <cell r="II406">
            <v>0</v>
          </cell>
          <cell r="IJ406" t="str">
            <v>JAW</v>
          </cell>
          <cell r="IK406">
            <v>0</v>
          </cell>
          <cell r="IL406" t="str">
            <v>ARB</v>
          </cell>
          <cell r="IM406">
            <v>0</v>
          </cell>
          <cell r="IN406" t="str">
            <v>PKM</v>
          </cell>
          <cell r="IO406">
            <v>0</v>
          </cell>
          <cell r="IP406" t="str">
            <v>GEO-P</v>
          </cell>
          <cell r="IQ406">
            <v>0</v>
          </cell>
          <cell r="IR406" t="str">
            <v>SEJ-P</v>
          </cell>
          <cell r="IS406">
            <v>0</v>
          </cell>
          <cell r="IT406" t="str">
            <v>SOS-P</v>
          </cell>
          <cell r="IU406">
            <v>0</v>
          </cell>
          <cell r="IV406" t="str">
            <v>EKO-P</v>
          </cell>
          <cell r="IW406">
            <v>0</v>
          </cell>
          <cell r="IX406" t="str">
            <v>IGR-L</v>
          </cell>
          <cell r="IY406">
            <v>0</v>
          </cell>
          <cell r="IZ406" t="str">
            <v/>
          </cell>
          <cell r="JA406">
            <v>0</v>
          </cell>
        </row>
        <row r="407">
          <cell r="Q407" t="str">
            <v/>
          </cell>
          <cell r="AB407" t="str">
            <v/>
          </cell>
          <cell r="AC407">
            <v>21</v>
          </cell>
          <cell r="AI407" t="str">
            <v/>
          </cell>
          <cell r="AJ407">
            <v>0</v>
          </cell>
          <cell r="AK407">
            <v>76.5</v>
          </cell>
          <cell r="AL407">
            <v>75</v>
          </cell>
          <cell r="AM407">
            <v>0</v>
          </cell>
          <cell r="AN407">
            <v>0</v>
          </cell>
          <cell r="AO407" t="str">
            <v/>
          </cell>
          <cell r="AP407">
            <v>0</v>
          </cell>
          <cell r="AQ407">
            <v>75.5</v>
          </cell>
          <cell r="AR407">
            <v>76</v>
          </cell>
          <cell r="AS407">
            <v>0</v>
          </cell>
          <cell r="AT407">
            <v>0</v>
          </cell>
          <cell r="AU407" t="str">
            <v/>
          </cell>
          <cell r="AV407">
            <v>0</v>
          </cell>
          <cell r="AW407">
            <v>77</v>
          </cell>
          <cell r="AX407">
            <v>74</v>
          </cell>
          <cell r="AY407">
            <v>0</v>
          </cell>
          <cell r="AZ407">
            <v>0</v>
          </cell>
          <cell r="BA407" t="str">
            <v/>
          </cell>
          <cell r="BB407">
            <v>0</v>
          </cell>
          <cell r="BC407">
            <v>81.75</v>
          </cell>
          <cell r="BD407">
            <v>74</v>
          </cell>
          <cell r="BE407">
            <v>0</v>
          </cell>
          <cell r="BF407">
            <v>0</v>
          </cell>
          <cell r="BG407" t="str">
            <v>SEJ</v>
          </cell>
          <cell r="BH407">
            <v>0</v>
          </cell>
          <cell r="BI407">
            <v>78.25</v>
          </cell>
          <cell r="BJ407">
            <v>71</v>
          </cell>
          <cell r="BK407">
            <v>0</v>
          </cell>
          <cell r="BL407">
            <v>0</v>
          </cell>
          <cell r="BM407" t="str">
            <v/>
          </cell>
          <cell r="BN407">
            <v>0</v>
          </cell>
          <cell r="BO407">
            <v>70</v>
          </cell>
          <cell r="BP407">
            <v>73</v>
          </cell>
          <cell r="BQ407">
            <v>0</v>
          </cell>
          <cell r="BR407">
            <v>0</v>
          </cell>
          <cell r="BS407" t="str">
            <v/>
          </cell>
          <cell r="BT407">
            <v>0</v>
          </cell>
          <cell r="BU407">
            <v>71.5</v>
          </cell>
          <cell r="BV407">
            <v>77</v>
          </cell>
          <cell r="BW407">
            <v>0</v>
          </cell>
          <cell r="BX407">
            <v>0</v>
          </cell>
          <cell r="BY407" t="str">
            <v/>
          </cell>
          <cell r="BZ407">
            <v>0</v>
          </cell>
          <cell r="CA407">
            <v>68.5</v>
          </cell>
          <cell r="CB407">
            <v>71</v>
          </cell>
          <cell r="CC407">
            <v>0</v>
          </cell>
          <cell r="CD407">
            <v>0</v>
          </cell>
          <cell r="CE407" t="str">
            <v/>
          </cell>
          <cell r="CF407">
            <v>0</v>
          </cell>
          <cell r="CG407">
            <v>70.25</v>
          </cell>
          <cell r="CH407">
            <v>71</v>
          </cell>
          <cell r="CI407">
            <v>0</v>
          </cell>
          <cell r="CJ407">
            <v>0</v>
          </cell>
          <cell r="CK407" t="str">
            <v/>
          </cell>
          <cell r="CL407">
            <v>0</v>
          </cell>
          <cell r="CM407">
            <v>74.25</v>
          </cell>
          <cell r="CN407">
            <v>71</v>
          </cell>
          <cell r="CO407">
            <v>0</v>
          </cell>
          <cell r="CP407">
            <v>0</v>
          </cell>
          <cell r="CQ407" t="str">
            <v/>
          </cell>
          <cell r="CR407">
            <v>0</v>
          </cell>
          <cell r="CS407">
            <v>66.75</v>
          </cell>
          <cell r="CT407">
            <v>74</v>
          </cell>
          <cell r="CU407">
            <v>0</v>
          </cell>
          <cell r="CV407">
            <v>0</v>
          </cell>
          <cell r="CW407" t="str">
            <v/>
          </cell>
          <cell r="CX407">
            <v>0</v>
          </cell>
          <cell r="CY407">
            <v>69.25</v>
          </cell>
          <cell r="CZ407">
            <v>73</v>
          </cell>
          <cell r="DA407">
            <v>0</v>
          </cell>
          <cell r="DB407">
            <v>0</v>
          </cell>
          <cell r="DC407" t="str">
            <v/>
          </cell>
          <cell r="DD407">
            <v>0</v>
          </cell>
          <cell r="DE407">
            <v>72.75</v>
          </cell>
          <cell r="DF407">
            <v>84</v>
          </cell>
          <cell r="DG407">
            <v>0</v>
          </cell>
          <cell r="DH407">
            <v>0</v>
          </cell>
          <cell r="DI407" t="str">
            <v/>
          </cell>
          <cell r="DJ407">
            <v>0</v>
          </cell>
          <cell r="DK407">
            <v>0</v>
          </cell>
          <cell r="DL407">
            <v>73</v>
          </cell>
          <cell r="DM407">
            <v>0</v>
          </cell>
          <cell r="DN407">
            <v>0</v>
          </cell>
          <cell r="DO407" t="str">
            <v/>
          </cell>
          <cell r="DP407">
            <v>0</v>
          </cell>
          <cell r="DQ407">
            <v>66.75</v>
          </cell>
          <cell r="DR407">
            <v>76</v>
          </cell>
          <cell r="DS407">
            <v>0</v>
          </cell>
          <cell r="DT407">
            <v>0</v>
          </cell>
          <cell r="DU407" t="str">
            <v/>
          </cell>
          <cell r="DV407">
            <v>0</v>
          </cell>
          <cell r="DW407">
            <v>74.5</v>
          </cell>
          <cell r="DX407">
            <v>74</v>
          </cell>
          <cell r="DY407">
            <v>0</v>
          </cell>
          <cell r="DZ407">
            <v>0</v>
          </cell>
          <cell r="EA407" t="str">
            <v/>
          </cell>
          <cell r="EB407">
            <v>0</v>
          </cell>
          <cell r="EC407">
            <v>73</v>
          </cell>
          <cell r="ED407">
            <v>74</v>
          </cell>
          <cell r="EE407">
            <v>0</v>
          </cell>
          <cell r="EF407">
            <v>0</v>
          </cell>
          <cell r="EG407" t="str">
            <v/>
          </cell>
          <cell r="EH407">
            <v>0</v>
          </cell>
          <cell r="EI407">
            <v>68.25</v>
          </cell>
          <cell r="EJ407">
            <v>80</v>
          </cell>
          <cell r="EK407">
            <v>0</v>
          </cell>
          <cell r="EL407">
            <v>0</v>
          </cell>
          <cell r="EM407" t="str">
            <v/>
          </cell>
          <cell r="EN407">
            <v>0</v>
          </cell>
          <cell r="EO407">
            <v>68.25</v>
          </cell>
          <cell r="EP407">
            <v>80</v>
          </cell>
          <cell r="EQ407">
            <v>0</v>
          </cell>
          <cell r="ER407">
            <v>0</v>
          </cell>
          <cell r="ES407" t="str">
            <v/>
          </cell>
          <cell r="ET407">
            <v>0</v>
          </cell>
          <cell r="EU407">
            <v>68.25</v>
          </cell>
          <cell r="EV407">
            <v>80</v>
          </cell>
          <cell r="EW407">
            <v>0</v>
          </cell>
          <cell r="EX407">
            <v>0</v>
          </cell>
          <cell r="EY407" t="str">
            <v/>
          </cell>
          <cell r="EZ407">
            <v>0</v>
          </cell>
          <cell r="FA407">
            <v>67.25</v>
          </cell>
          <cell r="FB407">
            <v>72</v>
          </cell>
          <cell r="FC407">
            <v>0</v>
          </cell>
          <cell r="FD407">
            <v>0</v>
          </cell>
          <cell r="FE407" t="str">
            <v/>
          </cell>
          <cell r="FF407">
            <v>0</v>
          </cell>
          <cell r="FG407">
            <v>67.25</v>
          </cell>
          <cell r="FH407">
            <v>72</v>
          </cell>
          <cell r="FI407">
            <v>0</v>
          </cell>
          <cell r="FJ407">
            <v>0</v>
          </cell>
          <cell r="FK407" t="str">
            <v/>
          </cell>
          <cell r="FL407">
            <v>0</v>
          </cell>
          <cell r="FM407">
            <v>67.25</v>
          </cell>
          <cell r="FN407">
            <v>72</v>
          </cell>
          <cell r="FO407">
            <v>0</v>
          </cell>
          <cell r="FP407">
            <v>0</v>
          </cell>
          <cell r="FQ407" t="str">
            <v/>
          </cell>
          <cell r="FR407">
            <v>0</v>
          </cell>
          <cell r="FS407">
            <v>67.25</v>
          </cell>
          <cell r="FT407">
            <v>72</v>
          </cell>
          <cell r="FU407">
            <v>0</v>
          </cell>
          <cell r="FV407">
            <v>0</v>
          </cell>
          <cell r="FW407" t="str">
            <v/>
          </cell>
          <cell r="FX407">
            <v>0</v>
          </cell>
          <cell r="FY407">
            <v>67.25</v>
          </cell>
          <cell r="FZ407">
            <v>72</v>
          </cell>
          <cell r="GA407">
            <v>0</v>
          </cell>
          <cell r="GB407">
            <v>0</v>
          </cell>
          <cell r="GC407" t="str">
            <v/>
          </cell>
          <cell r="GD407">
            <v>0</v>
          </cell>
          <cell r="GE407">
            <v>67.25</v>
          </cell>
          <cell r="GF407">
            <v>72</v>
          </cell>
          <cell r="GG407">
            <v>0</v>
          </cell>
          <cell r="GH407">
            <v>0</v>
          </cell>
          <cell r="GI407" t="str">
            <v/>
          </cell>
          <cell r="GJ407">
            <v>0</v>
          </cell>
          <cell r="GK407">
            <v>67.25</v>
          </cell>
          <cell r="GL407">
            <v>72</v>
          </cell>
          <cell r="GM407">
            <v>0</v>
          </cell>
          <cell r="GN407">
            <v>0</v>
          </cell>
          <cell r="GO407" t="str">
            <v/>
          </cell>
          <cell r="GP407">
            <v>0</v>
          </cell>
          <cell r="GQ407">
            <v>67.25</v>
          </cell>
          <cell r="GR407">
            <v>72</v>
          </cell>
          <cell r="GS407">
            <v>0</v>
          </cell>
          <cell r="GT407">
            <v>0</v>
          </cell>
          <cell r="GU407" t="str">
            <v/>
          </cell>
          <cell r="GV407">
            <v>0</v>
          </cell>
          <cell r="GW407">
            <v>72.25</v>
          </cell>
          <cell r="GX407">
            <v>71</v>
          </cell>
          <cell r="GY407">
            <v>0</v>
          </cell>
          <cell r="GZ407">
            <v>0</v>
          </cell>
          <cell r="HA407" t="str">
            <v/>
          </cell>
          <cell r="HB407">
            <v>0</v>
          </cell>
          <cell r="HC407">
            <v>81.75</v>
          </cell>
          <cell r="HD407">
            <v>73</v>
          </cell>
          <cell r="HG407" t="str">
            <v/>
          </cell>
          <cell r="HH407">
            <v>0</v>
          </cell>
          <cell r="HM407" t="str">
            <v/>
          </cell>
          <cell r="HN407" t="str">
            <v/>
          </cell>
          <cell r="HS407">
            <v>0</v>
          </cell>
          <cell r="HT407" t="str">
            <v>PKN</v>
          </cell>
          <cell r="HU407">
            <v>0</v>
          </cell>
          <cell r="HV407" t="str">
            <v>IND</v>
          </cell>
          <cell r="HW407">
            <v>0</v>
          </cell>
          <cell r="HX407" t="str">
            <v>MAT-W</v>
          </cell>
          <cell r="HY407">
            <v>0</v>
          </cell>
          <cell r="HZ407" t="str">
            <v>SEJ-W</v>
          </cell>
          <cell r="IA407">
            <v>0</v>
          </cell>
          <cell r="IB407" t="str">
            <v>IGR-W</v>
          </cell>
          <cell r="IC407">
            <v>0</v>
          </cell>
          <cell r="ID407" t="str">
            <v>SBO</v>
          </cell>
          <cell r="IE407">
            <v>0</v>
          </cell>
          <cell r="IF407" t="str">
            <v>PJO</v>
          </cell>
          <cell r="IG407">
            <v>0</v>
          </cell>
          <cell r="IH407" t="str">
            <v>PRA</v>
          </cell>
          <cell r="II407">
            <v>0</v>
          </cell>
          <cell r="IJ407" t="str">
            <v>JAW</v>
          </cell>
          <cell r="IK407">
            <v>0</v>
          </cell>
          <cell r="IL407" t="str">
            <v>ARB</v>
          </cell>
          <cell r="IM407">
            <v>0</v>
          </cell>
          <cell r="IN407" t="str">
            <v>PKM</v>
          </cell>
          <cell r="IO407">
            <v>0</v>
          </cell>
          <cell r="IP407" t="str">
            <v>GEO-P</v>
          </cell>
          <cell r="IQ407">
            <v>0</v>
          </cell>
          <cell r="IR407" t="str">
            <v>SEJ-P</v>
          </cell>
          <cell r="IS407">
            <v>0</v>
          </cell>
          <cell r="IT407" t="str">
            <v>SOS-P</v>
          </cell>
          <cell r="IU407">
            <v>0</v>
          </cell>
          <cell r="IV407" t="str">
            <v>EKO-P</v>
          </cell>
          <cell r="IW407">
            <v>0</v>
          </cell>
          <cell r="IX407" t="str">
            <v>IGR-L</v>
          </cell>
          <cell r="IY407">
            <v>0</v>
          </cell>
          <cell r="IZ407" t="str">
            <v/>
          </cell>
          <cell r="JA407">
            <v>0</v>
          </cell>
        </row>
        <row r="408">
          <cell r="Q408" t="str">
            <v/>
          </cell>
          <cell r="AB408" t="str">
            <v/>
          </cell>
          <cell r="AC408">
            <v>22</v>
          </cell>
          <cell r="AI408" t="str">
            <v/>
          </cell>
          <cell r="AJ408">
            <v>0</v>
          </cell>
          <cell r="AK408">
            <v>83.25</v>
          </cell>
          <cell r="AL408">
            <v>83</v>
          </cell>
          <cell r="AM408">
            <v>0</v>
          </cell>
          <cell r="AN408">
            <v>0</v>
          </cell>
          <cell r="AO408" t="str">
            <v/>
          </cell>
          <cell r="AP408">
            <v>0</v>
          </cell>
          <cell r="AQ408">
            <v>79.25</v>
          </cell>
          <cell r="AR408">
            <v>87</v>
          </cell>
          <cell r="AS408">
            <v>0</v>
          </cell>
          <cell r="AT408">
            <v>0</v>
          </cell>
          <cell r="AU408" t="str">
            <v/>
          </cell>
          <cell r="AV408">
            <v>0</v>
          </cell>
          <cell r="AW408">
            <v>82.75</v>
          </cell>
          <cell r="AX408">
            <v>85</v>
          </cell>
          <cell r="AY408">
            <v>0</v>
          </cell>
          <cell r="AZ408">
            <v>0</v>
          </cell>
          <cell r="BA408" t="str">
            <v/>
          </cell>
          <cell r="BB408">
            <v>0</v>
          </cell>
          <cell r="BC408">
            <v>85.75</v>
          </cell>
          <cell r="BD408">
            <v>83</v>
          </cell>
          <cell r="BE408">
            <v>0</v>
          </cell>
          <cell r="BF408">
            <v>0</v>
          </cell>
          <cell r="BG408" t="str">
            <v>SEJ</v>
          </cell>
          <cell r="BH408">
            <v>0</v>
          </cell>
          <cell r="BI408">
            <v>70.5</v>
          </cell>
          <cell r="BJ408">
            <v>71</v>
          </cell>
          <cell r="BK408">
            <v>0</v>
          </cell>
          <cell r="BL408">
            <v>0</v>
          </cell>
          <cell r="BM408" t="str">
            <v/>
          </cell>
          <cell r="BN408">
            <v>0</v>
          </cell>
          <cell r="BO408">
            <v>70</v>
          </cell>
          <cell r="BP408">
            <v>75</v>
          </cell>
          <cell r="BQ408">
            <v>0</v>
          </cell>
          <cell r="BR408">
            <v>0</v>
          </cell>
          <cell r="BS408" t="str">
            <v/>
          </cell>
          <cell r="BT408">
            <v>0</v>
          </cell>
          <cell r="BU408">
            <v>82.5</v>
          </cell>
          <cell r="BV408">
            <v>88</v>
          </cell>
          <cell r="BW408">
            <v>0</v>
          </cell>
          <cell r="BX408">
            <v>0</v>
          </cell>
          <cell r="BY408" t="str">
            <v/>
          </cell>
          <cell r="BZ408">
            <v>0</v>
          </cell>
          <cell r="CA408">
            <v>72.75</v>
          </cell>
          <cell r="CB408">
            <v>80</v>
          </cell>
          <cell r="CC408">
            <v>0</v>
          </cell>
          <cell r="CD408">
            <v>0</v>
          </cell>
          <cell r="CE408" t="str">
            <v/>
          </cell>
          <cell r="CF408">
            <v>0</v>
          </cell>
          <cell r="CG408">
            <v>83.75</v>
          </cell>
          <cell r="CH408">
            <v>85</v>
          </cell>
          <cell r="CI408">
            <v>0</v>
          </cell>
          <cell r="CJ408">
            <v>0</v>
          </cell>
          <cell r="CK408" t="str">
            <v/>
          </cell>
          <cell r="CL408">
            <v>0</v>
          </cell>
          <cell r="CM408">
            <v>74.25</v>
          </cell>
          <cell r="CN408">
            <v>74</v>
          </cell>
          <cell r="CO408">
            <v>0</v>
          </cell>
          <cell r="CP408">
            <v>0</v>
          </cell>
          <cell r="CQ408" t="str">
            <v/>
          </cell>
          <cell r="CR408">
            <v>0</v>
          </cell>
          <cell r="CS408">
            <v>84</v>
          </cell>
          <cell r="CT408">
            <v>82</v>
          </cell>
          <cell r="CU408">
            <v>0</v>
          </cell>
          <cell r="CV408">
            <v>0</v>
          </cell>
          <cell r="CW408" t="str">
            <v/>
          </cell>
          <cell r="CX408">
            <v>0</v>
          </cell>
          <cell r="CY408">
            <v>67.75</v>
          </cell>
          <cell r="CZ408">
            <v>77</v>
          </cell>
          <cell r="DA408">
            <v>0</v>
          </cell>
          <cell r="DB408">
            <v>0</v>
          </cell>
          <cell r="DC408" t="str">
            <v/>
          </cell>
          <cell r="DD408">
            <v>0</v>
          </cell>
          <cell r="DE408">
            <v>78.75</v>
          </cell>
          <cell r="DF408">
            <v>81</v>
          </cell>
          <cell r="DG408">
            <v>0</v>
          </cell>
          <cell r="DH408">
            <v>0</v>
          </cell>
          <cell r="DI408" t="str">
            <v/>
          </cell>
          <cell r="DJ408">
            <v>0</v>
          </cell>
          <cell r="DK408">
            <v>0</v>
          </cell>
          <cell r="DL408">
            <v>81</v>
          </cell>
          <cell r="DM408">
            <v>0</v>
          </cell>
          <cell r="DN408">
            <v>0</v>
          </cell>
          <cell r="DO408" t="str">
            <v/>
          </cell>
          <cell r="DP408">
            <v>0</v>
          </cell>
          <cell r="DQ408">
            <v>88.25</v>
          </cell>
          <cell r="DR408">
            <v>74</v>
          </cell>
          <cell r="DS408">
            <v>0</v>
          </cell>
          <cell r="DT408">
            <v>0</v>
          </cell>
          <cell r="DU408" t="str">
            <v/>
          </cell>
          <cell r="DV408">
            <v>0</v>
          </cell>
          <cell r="DW408">
            <v>78.75</v>
          </cell>
          <cell r="DX408">
            <v>84</v>
          </cell>
          <cell r="DY408">
            <v>0</v>
          </cell>
          <cell r="DZ408">
            <v>0</v>
          </cell>
          <cell r="EA408" t="str">
            <v/>
          </cell>
          <cell r="EB408">
            <v>0</v>
          </cell>
          <cell r="EC408">
            <v>79.75</v>
          </cell>
          <cell r="ED408">
            <v>84</v>
          </cell>
          <cell r="EE408">
            <v>0</v>
          </cell>
          <cell r="EF408">
            <v>0</v>
          </cell>
          <cell r="EG408" t="str">
            <v/>
          </cell>
          <cell r="EH408">
            <v>0</v>
          </cell>
          <cell r="EI408">
            <v>81.75</v>
          </cell>
          <cell r="EJ408">
            <v>83</v>
          </cell>
          <cell r="EK408">
            <v>0</v>
          </cell>
          <cell r="EL408">
            <v>0</v>
          </cell>
          <cell r="EM408" t="str">
            <v/>
          </cell>
          <cell r="EN408">
            <v>0</v>
          </cell>
          <cell r="EO408">
            <v>81.75</v>
          </cell>
          <cell r="EP408">
            <v>83</v>
          </cell>
          <cell r="EQ408">
            <v>0</v>
          </cell>
          <cell r="ER408">
            <v>0</v>
          </cell>
          <cell r="ES408" t="str">
            <v/>
          </cell>
          <cell r="ET408">
            <v>0</v>
          </cell>
          <cell r="EU408">
            <v>81.75</v>
          </cell>
          <cell r="EV408">
            <v>83</v>
          </cell>
          <cell r="EW408">
            <v>0</v>
          </cell>
          <cell r="EX408">
            <v>0</v>
          </cell>
          <cell r="EY408" t="str">
            <v/>
          </cell>
          <cell r="EZ408">
            <v>0</v>
          </cell>
          <cell r="FA408">
            <v>69.5</v>
          </cell>
          <cell r="FB408">
            <v>79</v>
          </cell>
          <cell r="FC408">
            <v>0</v>
          </cell>
          <cell r="FD408">
            <v>0</v>
          </cell>
          <cell r="FE408" t="str">
            <v/>
          </cell>
          <cell r="FF408">
            <v>0</v>
          </cell>
          <cell r="FG408">
            <v>69.5</v>
          </cell>
          <cell r="FH408">
            <v>79</v>
          </cell>
          <cell r="FI408">
            <v>0</v>
          </cell>
          <cell r="FJ408">
            <v>0</v>
          </cell>
          <cell r="FK408" t="str">
            <v/>
          </cell>
          <cell r="FL408">
            <v>0</v>
          </cell>
          <cell r="FM408">
            <v>69.5</v>
          </cell>
          <cell r="FN408">
            <v>79</v>
          </cell>
          <cell r="FO408">
            <v>0</v>
          </cell>
          <cell r="FP408">
            <v>0</v>
          </cell>
          <cell r="FQ408" t="str">
            <v/>
          </cell>
          <cell r="FR408">
            <v>0</v>
          </cell>
          <cell r="FS408">
            <v>69.5</v>
          </cell>
          <cell r="FT408">
            <v>79</v>
          </cell>
          <cell r="FU408">
            <v>0</v>
          </cell>
          <cell r="FV408">
            <v>0</v>
          </cell>
          <cell r="FW408" t="str">
            <v/>
          </cell>
          <cell r="FX408">
            <v>0</v>
          </cell>
          <cell r="FY408">
            <v>69.5</v>
          </cell>
          <cell r="FZ408">
            <v>79</v>
          </cell>
          <cell r="GA408">
            <v>0</v>
          </cell>
          <cell r="GB408">
            <v>0</v>
          </cell>
          <cell r="GC408" t="str">
            <v/>
          </cell>
          <cell r="GD408">
            <v>0</v>
          </cell>
          <cell r="GE408">
            <v>69.5</v>
          </cell>
          <cell r="GF408">
            <v>79</v>
          </cell>
          <cell r="GG408">
            <v>0</v>
          </cell>
          <cell r="GH408">
            <v>0</v>
          </cell>
          <cell r="GI408" t="str">
            <v/>
          </cell>
          <cell r="GJ408">
            <v>0</v>
          </cell>
          <cell r="GK408">
            <v>69.5</v>
          </cell>
          <cell r="GL408">
            <v>79</v>
          </cell>
          <cell r="GM408">
            <v>0</v>
          </cell>
          <cell r="GN408">
            <v>0</v>
          </cell>
          <cell r="GO408" t="str">
            <v/>
          </cell>
          <cell r="GP408">
            <v>0</v>
          </cell>
          <cell r="GQ408">
            <v>69.5</v>
          </cell>
          <cell r="GR408">
            <v>79</v>
          </cell>
          <cell r="GS408">
            <v>0</v>
          </cell>
          <cell r="GT408">
            <v>0</v>
          </cell>
          <cell r="GU408" t="str">
            <v/>
          </cell>
          <cell r="GV408">
            <v>0</v>
          </cell>
          <cell r="GW408">
            <v>72</v>
          </cell>
          <cell r="GX408">
            <v>74</v>
          </cell>
          <cell r="GY408">
            <v>0</v>
          </cell>
          <cell r="GZ408">
            <v>0</v>
          </cell>
          <cell r="HA408" t="str">
            <v/>
          </cell>
          <cell r="HB408">
            <v>0</v>
          </cell>
          <cell r="HC408">
            <v>82.25</v>
          </cell>
          <cell r="HD408">
            <v>77</v>
          </cell>
          <cell r="HG408" t="str">
            <v/>
          </cell>
          <cell r="HH408">
            <v>0</v>
          </cell>
          <cell r="HM408" t="str">
            <v/>
          </cell>
          <cell r="HN408" t="str">
            <v/>
          </cell>
          <cell r="HS408">
            <v>0</v>
          </cell>
          <cell r="HT408" t="str">
            <v>PKN</v>
          </cell>
          <cell r="HU408">
            <v>0</v>
          </cell>
          <cell r="HV408" t="str">
            <v>IND</v>
          </cell>
          <cell r="HW408">
            <v>0</v>
          </cell>
          <cell r="HX408" t="str">
            <v>MAT-W</v>
          </cell>
          <cell r="HY408">
            <v>0</v>
          </cell>
          <cell r="HZ408" t="str">
            <v>SEJ-W</v>
          </cell>
          <cell r="IA408">
            <v>0</v>
          </cell>
          <cell r="IB408" t="str">
            <v>IGR-W</v>
          </cell>
          <cell r="IC408">
            <v>0</v>
          </cell>
          <cell r="ID408" t="str">
            <v>SBO</v>
          </cell>
          <cell r="IE408">
            <v>0</v>
          </cell>
          <cell r="IF408" t="str">
            <v>PJO</v>
          </cell>
          <cell r="IG408">
            <v>0</v>
          </cell>
          <cell r="IH408" t="str">
            <v>PRA</v>
          </cell>
          <cell r="II408">
            <v>0</v>
          </cell>
          <cell r="IJ408" t="str">
            <v>JAW</v>
          </cell>
          <cell r="IK408">
            <v>0</v>
          </cell>
          <cell r="IL408" t="str">
            <v>ARB</v>
          </cell>
          <cell r="IM408">
            <v>0</v>
          </cell>
          <cell r="IN408" t="str">
            <v>PKM</v>
          </cell>
          <cell r="IO408">
            <v>0</v>
          </cell>
          <cell r="IP408" t="str">
            <v>GEO-P</v>
          </cell>
          <cell r="IQ408">
            <v>0</v>
          </cell>
          <cell r="IR408" t="str">
            <v>SEJ-P</v>
          </cell>
          <cell r="IS408">
            <v>0</v>
          </cell>
          <cell r="IT408" t="str">
            <v>SOS-P</v>
          </cell>
          <cell r="IU408">
            <v>0</v>
          </cell>
          <cell r="IV408" t="str">
            <v>EKO-P</v>
          </cell>
          <cell r="IW408">
            <v>0</v>
          </cell>
          <cell r="IX408" t="str">
            <v>IGR-L</v>
          </cell>
          <cell r="IY408">
            <v>0</v>
          </cell>
          <cell r="IZ408" t="str">
            <v/>
          </cell>
          <cell r="JA408">
            <v>0</v>
          </cell>
        </row>
        <row r="409">
          <cell r="Q409" t="str">
            <v/>
          </cell>
          <cell r="AB409" t="str">
            <v/>
          </cell>
          <cell r="AC409">
            <v>23</v>
          </cell>
          <cell r="AI409" t="str">
            <v/>
          </cell>
          <cell r="AJ409">
            <v>0</v>
          </cell>
          <cell r="AK409">
            <v>79.5</v>
          </cell>
          <cell r="AL409">
            <v>74</v>
          </cell>
          <cell r="AM409">
            <v>0</v>
          </cell>
          <cell r="AN409">
            <v>0</v>
          </cell>
          <cell r="AO409" t="str">
            <v/>
          </cell>
          <cell r="AP409">
            <v>0</v>
          </cell>
          <cell r="AQ409">
            <v>73.25</v>
          </cell>
          <cell r="AR409">
            <v>77</v>
          </cell>
          <cell r="AS409">
            <v>0</v>
          </cell>
          <cell r="AT409">
            <v>0</v>
          </cell>
          <cell r="AU409" t="str">
            <v/>
          </cell>
          <cell r="AV409">
            <v>0</v>
          </cell>
          <cell r="AW409">
            <v>70.5</v>
          </cell>
          <cell r="AX409">
            <v>83</v>
          </cell>
          <cell r="AY409">
            <v>0</v>
          </cell>
          <cell r="AZ409">
            <v>0</v>
          </cell>
          <cell r="BA409" t="str">
            <v/>
          </cell>
          <cell r="BB409">
            <v>0</v>
          </cell>
          <cell r="BC409">
            <v>74.75</v>
          </cell>
          <cell r="BD409">
            <v>72</v>
          </cell>
          <cell r="BE409">
            <v>0</v>
          </cell>
          <cell r="BF409">
            <v>0</v>
          </cell>
          <cell r="BG409" t="str">
            <v>SEJ</v>
          </cell>
          <cell r="BH409">
            <v>0</v>
          </cell>
          <cell r="BI409">
            <v>71</v>
          </cell>
          <cell r="BJ409">
            <v>74</v>
          </cell>
          <cell r="BK409">
            <v>0</v>
          </cell>
          <cell r="BL409">
            <v>0</v>
          </cell>
          <cell r="BM409" t="str">
            <v/>
          </cell>
          <cell r="BN409">
            <v>0</v>
          </cell>
          <cell r="BO409">
            <v>70</v>
          </cell>
          <cell r="BP409">
            <v>82</v>
          </cell>
          <cell r="BQ409">
            <v>0</v>
          </cell>
          <cell r="BR409">
            <v>0</v>
          </cell>
          <cell r="BS409" t="str">
            <v/>
          </cell>
          <cell r="BT409">
            <v>0</v>
          </cell>
          <cell r="BU409">
            <v>75</v>
          </cell>
          <cell r="BV409">
            <v>81</v>
          </cell>
          <cell r="BW409">
            <v>0</v>
          </cell>
          <cell r="BX409">
            <v>0</v>
          </cell>
          <cell r="BY409" t="str">
            <v/>
          </cell>
          <cell r="BZ409">
            <v>0</v>
          </cell>
          <cell r="CA409">
            <v>71.25</v>
          </cell>
          <cell r="CB409">
            <v>74</v>
          </cell>
          <cell r="CC409">
            <v>0</v>
          </cell>
          <cell r="CD409">
            <v>0</v>
          </cell>
          <cell r="CE409" t="str">
            <v/>
          </cell>
          <cell r="CF409">
            <v>0</v>
          </cell>
          <cell r="CG409">
            <v>75.25</v>
          </cell>
          <cell r="CH409">
            <v>73</v>
          </cell>
          <cell r="CI409">
            <v>0</v>
          </cell>
          <cell r="CJ409">
            <v>0</v>
          </cell>
          <cell r="CK409" t="str">
            <v/>
          </cell>
          <cell r="CL409">
            <v>0</v>
          </cell>
          <cell r="CM409">
            <v>72.5</v>
          </cell>
          <cell r="CN409">
            <v>73</v>
          </cell>
          <cell r="CO409">
            <v>0</v>
          </cell>
          <cell r="CP409">
            <v>0</v>
          </cell>
          <cell r="CQ409" t="str">
            <v/>
          </cell>
          <cell r="CR409">
            <v>0</v>
          </cell>
          <cell r="CS409">
            <v>70</v>
          </cell>
          <cell r="CT409">
            <v>80</v>
          </cell>
          <cell r="CU409">
            <v>0</v>
          </cell>
          <cell r="CV409">
            <v>0</v>
          </cell>
          <cell r="CW409" t="str">
            <v/>
          </cell>
          <cell r="CX409">
            <v>0</v>
          </cell>
          <cell r="CY409">
            <v>69.5</v>
          </cell>
          <cell r="CZ409">
            <v>74</v>
          </cell>
          <cell r="DA409">
            <v>0</v>
          </cell>
          <cell r="DB409">
            <v>0</v>
          </cell>
          <cell r="DC409" t="str">
            <v/>
          </cell>
          <cell r="DD409">
            <v>0</v>
          </cell>
          <cell r="DE409">
            <v>72.75</v>
          </cell>
          <cell r="DF409">
            <v>79</v>
          </cell>
          <cell r="DG409">
            <v>0</v>
          </cell>
          <cell r="DH409">
            <v>0</v>
          </cell>
          <cell r="DI409" t="str">
            <v/>
          </cell>
          <cell r="DJ409">
            <v>0</v>
          </cell>
          <cell r="DK409">
            <v>0</v>
          </cell>
          <cell r="DL409">
            <v>72</v>
          </cell>
          <cell r="DM409">
            <v>0</v>
          </cell>
          <cell r="DN409">
            <v>0</v>
          </cell>
          <cell r="DO409" t="str">
            <v/>
          </cell>
          <cell r="DP409">
            <v>0</v>
          </cell>
          <cell r="DQ409">
            <v>66.75</v>
          </cell>
          <cell r="DR409">
            <v>73</v>
          </cell>
          <cell r="DS409">
            <v>0</v>
          </cell>
          <cell r="DT409">
            <v>0</v>
          </cell>
          <cell r="DU409" t="str">
            <v/>
          </cell>
          <cell r="DV409">
            <v>0</v>
          </cell>
          <cell r="DW409">
            <v>73.5</v>
          </cell>
          <cell r="DX409">
            <v>76</v>
          </cell>
          <cell r="DY409">
            <v>0</v>
          </cell>
          <cell r="DZ409">
            <v>0</v>
          </cell>
          <cell r="EA409" t="str">
            <v/>
          </cell>
          <cell r="EB409">
            <v>0</v>
          </cell>
          <cell r="EC409">
            <v>74.75</v>
          </cell>
          <cell r="ED409">
            <v>81</v>
          </cell>
          <cell r="EE409">
            <v>0</v>
          </cell>
          <cell r="EF409">
            <v>0</v>
          </cell>
          <cell r="EG409" t="str">
            <v/>
          </cell>
          <cell r="EH409">
            <v>0</v>
          </cell>
          <cell r="EI409">
            <v>73.75</v>
          </cell>
          <cell r="EJ409">
            <v>80</v>
          </cell>
          <cell r="EK409">
            <v>0</v>
          </cell>
          <cell r="EL409">
            <v>0</v>
          </cell>
          <cell r="EM409" t="str">
            <v/>
          </cell>
          <cell r="EN409">
            <v>0</v>
          </cell>
          <cell r="EO409">
            <v>73.75</v>
          </cell>
          <cell r="EP409">
            <v>80</v>
          </cell>
          <cell r="EQ409">
            <v>0</v>
          </cell>
          <cell r="ER409">
            <v>0</v>
          </cell>
          <cell r="ES409" t="str">
            <v/>
          </cell>
          <cell r="ET409">
            <v>0</v>
          </cell>
          <cell r="EU409">
            <v>73.75</v>
          </cell>
          <cell r="EV409">
            <v>80</v>
          </cell>
          <cell r="EW409">
            <v>0</v>
          </cell>
          <cell r="EX409">
            <v>0</v>
          </cell>
          <cell r="EY409" t="str">
            <v/>
          </cell>
          <cell r="EZ409">
            <v>0</v>
          </cell>
          <cell r="FA409">
            <v>67.5</v>
          </cell>
          <cell r="FB409">
            <v>73</v>
          </cell>
          <cell r="FC409">
            <v>0</v>
          </cell>
          <cell r="FD409">
            <v>0</v>
          </cell>
          <cell r="FE409" t="str">
            <v/>
          </cell>
          <cell r="FF409">
            <v>0</v>
          </cell>
          <cell r="FG409">
            <v>67.5</v>
          </cell>
          <cell r="FH409">
            <v>73</v>
          </cell>
          <cell r="FI409">
            <v>0</v>
          </cell>
          <cell r="FJ409">
            <v>0</v>
          </cell>
          <cell r="FK409" t="str">
            <v/>
          </cell>
          <cell r="FL409">
            <v>0</v>
          </cell>
          <cell r="FM409">
            <v>67.5</v>
          </cell>
          <cell r="FN409">
            <v>73</v>
          </cell>
          <cell r="FO409">
            <v>0</v>
          </cell>
          <cell r="FP409">
            <v>0</v>
          </cell>
          <cell r="FQ409" t="str">
            <v/>
          </cell>
          <cell r="FR409">
            <v>0</v>
          </cell>
          <cell r="FS409">
            <v>67.5</v>
          </cell>
          <cell r="FT409">
            <v>73</v>
          </cell>
          <cell r="FU409">
            <v>0</v>
          </cell>
          <cell r="FV409">
            <v>0</v>
          </cell>
          <cell r="FW409" t="str">
            <v/>
          </cell>
          <cell r="FX409">
            <v>0</v>
          </cell>
          <cell r="FY409">
            <v>67.5</v>
          </cell>
          <cell r="FZ409">
            <v>73</v>
          </cell>
          <cell r="GA409">
            <v>0</v>
          </cell>
          <cell r="GB409">
            <v>0</v>
          </cell>
          <cell r="GC409" t="str">
            <v/>
          </cell>
          <cell r="GD409">
            <v>0</v>
          </cell>
          <cell r="GE409">
            <v>67.5</v>
          </cell>
          <cell r="GF409">
            <v>73</v>
          </cell>
          <cell r="GG409">
            <v>0</v>
          </cell>
          <cell r="GH409">
            <v>0</v>
          </cell>
          <cell r="GI409" t="str">
            <v/>
          </cell>
          <cell r="GJ409">
            <v>0</v>
          </cell>
          <cell r="GK409">
            <v>67.5</v>
          </cell>
          <cell r="GL409">
            <v>73</v>
          </cell>
          <cell r="GM409">
            <v>0</v>
          </cell>
          <cell r="GN409">
            <v>0</v>
          </cell>
          <cell r="GO409" t="str">
            <v/>
          </cell>
          <cell r="GP409">
            <v>0</v>
          </cell>
          <cell r="GQ409">
            <v>67.5</v>
          </cell>
          <cell r="GR409">
            <v>73</v>
          </cell>
          <cell r="GS409">
            <v>0</v>
          </cell>
          <cell r="GT409">
            <v>0</v>
          </cell>
          <cell r="GU409" t="str">
            <v/>
          </cell>
          <cell r="GV409">
            <v>0</v>
          </cell>
          <cell r="GW409">
            <v>72</v>
          </cell>
          <cell r="GX409">
            <v>71</v>
          </cell>
          <cell r="GY409">
            <v>0</v>
          </cell>
          <cell r="GZ409">
            <v>0</v>
          </cell>
          <cell r="HA409" t="str">
            <v/>
          </cell>
          <cell r="HB409">
            <v>0</v>
          </cell>
          <cell r="HC409">
            <v>78.5</v>
          </cell>
          <cell r="HD409">
            <v>75</v>
          </cell>
          <cell r="HG409" t="str">
            <v/>
          </cell>
          <cell r="HH409">
            <v>0</v>
          </cell>
          <cell r="HM409" t="str">
            <v/>
          </cell>
          <cell r="HN409" t="str">
            <v/>
          </cell>
          <cell r="HS409">
            <v>0</v>
          </cell>
          <cell r="HT409" t="str">
            <v>PKN</v>
          </cell>
          <cell r="HU409">
            <v>0</v>
          </cell>
          <cell r="HV409" t="str">
            <v>IND</v>
          </cell>
          <cell r="HW409">
            <v>0</v>
          </cell>
          <cell r="HX409" t="str">
            <v>MAT-W</v>
          </cell>
          <cell r="HY409">
            <v>0</v>
          </cell>
          <cell r="HZ409" t="str">
            <v>SEJ-W</v>
          </cell>
          <cell r="IA409">
            <v>0</v>
          </cell>
          <cell r="IB409" t="str">
            <v>IGR-W</v>
          </cell>
          <cell r="IC409">
            <v>0</v>
          </cell>
          <cell r="ID409" t="str">
            <v>SBO</v>
          </cell>
          <cell r="IE409">
            <v>0</v>
          </cell>
          <cell r="IF409" t="str">
            <v>PJO</v>
          </cell>
          <cell r="IG409">
            <v>0</v>
          </cell>
          <cell r="IH409" t="str">
            <v>PRA</v>
          </cell>
          <cell r="II409">
            <v>0</v>
          </cell>
          <cell r="IJ409" t="str">
            <v>JAW</v>
          </cell>
          <cell r="IK409">
            <v>0</v>
          </cell>
          <cell r="IL409" t="str">
            <v>ARB</v>
          </cell>
          <cell r="IM409">
            <v>0</v>
          </cell>
          <cell r="IN409" t="str">
            <v>PKM</v>
          </cell>
          <cell r="IO409">
            <v>0</v>
          </cell>
          <cell r="IP409" t="str">
            <v>GEO-P</v>
          </cell>
          <cell r="IQ409">
            <v>0</v>
          </cell>
          <cell r="IR409" t="str">
            <v>SEJ-P</v>
          </cell>
          <cell r="IS409">
            <v>0</v>
          </cell>
          <cell r="IT409" t="str">
            <v>SOS-P</v>
          </cell>
          <cell r="IU409">
            <v>0</v>
          </cell>
          <cell r="IV409" t="str">
            <v>EKO-P</v>
          </cell>
          <cell r="IW409">
            <v>0</v>
          </cell>
          <cell r="IX409" t="str">
            <v>IGR-L</v>
          </cell>
          <cell r="IY409">
            <v>0</v>
          </cell>
          <cell r="IZ409" t="str">
            <v/>
          </cell>
          <cell r="JA409">
            <v>0</v>
          </cell>
        </row>
        <row r="410">
          <cell r="Q410" t="str">
            <v/>
          </cell>
          <cell r="AB410" t="str">
            <v/>
          </cell>
          <cell r="AC410">
            <v>24</v>
          </cell>
          <cell r="AI410" t="str">
            <v/>
          </cell>
          <cell r="AJ410">
            <v>0</v>
          </cell>
          <cell r="AK410">
            <v>76.5</v>
          </cell>
          <cell r="AL410">
            <v>76</v>
          </cell>
          <cell r="AM410">
            <v>0</v>
          </cell>
          <cell r="AN410">
            <v>0</v>
          </cell>
          <cell r="AO410" t="str">
            <v/>
          </cell>
          <cell r="AP410">
            <v>0</v>
          </cell>
          <cell r="AQ410">
            <v>76.25</v>
          </cell>
          <cell r="AR410">
            <v>77</v>
          </cell>
          <cell r="AS410">
            <v>0</v>
          </cell>
          <cell r="AT410">
            <v>0</v>
          </cell>
          <cell r="AU410" t="str">
            <v/>
          </cell>
          <cell r="AV410">
            <v>0</v>
          </cell>
          <cell r="AW410">
            <v>76.25</v>
          </cell>
          <cell r="AX410">
            <v>81</v>
          </cell>
          <cell r="AY410">
            <v>0</v>
          </cell>
          <cell r="AZ410">
            <v>0</v>
          </cell>
          <cell r="BA410" t="str">
            <v/>
          </cell>
          <cell r="BB410">
            <v>0</v>
          </cell>
          <cell r="BC410">
            <v>77.25</v>
          </cell>
          <cell r="BD410">
            <v>74</v>
          </cell>
          <cell r="BE410">
            <v>0</v>
          </cell>
          <cell r="BF410">
            <v>0</v>
          </cell>
          <cell r="BG410" t="str">
            <v>SEJ</v>
          </cell>
          <cell r="BH410">
            <v>0</v>
          </cell>
          <cell r="BI410">
            <v>70.25</v>
          </cell>
          <cell r="BJ410">
            <v>77</v>
          </cell>
          <cell r="BK410">
            <v>0</v>
          </cell>
          <cell r="BL410">
            <v>0</v>
          </cell>
          <cell r="BM410" t="str">
            <v/>
          </cell>
          <cell r="BN410">
            <v>0</v>
          </cell>
          <cell r="BO410">
            <v>70</v>
          </cell>
          <cell r="BP410">
            <v>73</v>
          </cell>
          <cell r="BQ410">
            <v>0</v>
          </cell>
          <cell r="BR410">
            <v>0</v>
          </cell>
          <cell r="BS410" t="str">
            <v/>
          </cell>
          <cell r="BT410">
            <v>0</v>
          </cell>
          <cell r="BU410">
            <v>81.5</v>
          </cell>
          <cell r="BV410">
            <v>78</v>
          </cell>
          <cell r="BW410">
            <v>0</v>
          </cell>
          <cell r="BX410">
            <v>0</v>
          </cell>
          <cell r="BY410" t="str">
            <v/>
          </cell>
          <cell r="BZ410">
            <v>0</v>
          </cell>
          <cell r="CA410">
            <v>70</v>
          </cell>
          <cell r="CB410">
            <v>75</v>
          </cell>
          <cell r="CC410">
            <v>0</v>
          </cell>
          <cell r="CD410">
            <v>0</v>
          </cell>
          <cell r="CE410" t="str">
            <v/>
          </cell>
          <cell r="CF410">
            <v>0</v>
          </cell>
          <cell r="CG410">
            <v>71</v>
          </cell>
          <cell r="CH410">
            <v>73</v>
          </cell>
          <cell r="CI410">
            <v>0</v>
          </cell>
          <cell r="CJ410">
            <v>0</v>
          </cell>
          <cell r="CK410" t="str">
            <v/>
          </cell>
          <cell r="CL410">
            <v>0</v>
          </cell>
          <cell r="CM410">
            <v>72.5</v>
          </cell>
          <cell r="CN410">
            <v>73</v>
          </cell>
          <cell r="CO410">
            <v>0</v>
          </cell>
          <cell r="CP410">
            <v>0</v>
          </cell>
          <cell r="CQ410" t="str">
            <v/>
          </cell>
          <cell r="CR410">
            <v>0</v>
          </cell>
          <cell r="CS410">
            <v>69</v>
          </cell>
          <cell r="CT410">
            <v>75</v>
          </cell>
          <cell r="CU410">
            <v>0</v>
          </cell>
          <cell r="CV410">
            <v>0</v>
          </cell>
          <cell r="CW410" t="str">
            <v/>
          </cell>
          <cell r="CX410">
            <v>0</v>
          </cell>
          <cell r="CY410">
            <v>70</v>
          </cell>
          <cell r="CZ410">
            <v>71</v>
          </cell>
          <cell r="DA410">
            <v>0</v>
          </cell>
          <cell r="DB410">
            <v>0</v>
          </cell>
          <cell r="DC410" t="str">
            <v/>
          </cell>
          <cell r="DD410">
            <v>0</v>
          </cell>
          <cell r="DE410">
            <v>72.5</v>
          </cell>
          <cell r="DF410">
            <v>88</v>
          </cell>
          <cell r="DG410">
            <v>0</v>
          </cell>
          <cell r="DH410">
            <v>0</v>
          </cell>
          <cell r="DI410" t="str">
            <v/>
          </cell>
          <cell r="DJ410">
            <v>0</v>
          </cell>
          <cell r="DK410">
            <v>0</v>
          </cell>
          <cell r="DL410">
            <v>74</v>
          </cell>
          <cell r="DM410">
            <v>0</v>
          </cell>
          <cell r="DN410">
            <v>0</v>
          </cell>
          <cell r="DO410" t="str">
            <v/>
          </cell>
          <cell r="DP410">
            <v>0</v>
          </cell>
          <cell r="DQ410">
            <v>83</v>
          </cell>
          <cell r="DR410">
            <v>72</v>
          </cell>
          <cell r="DS410">
            <v>0</v>
          </cell>
          <cell r="DT410">
            <v>0</v>
          </cell>
          <cell r="DU410" t="str">
            <v/>
          </cell>
          <cell r="DV410">
            <v>0</v>
          </cell>
          <cell r="DW410">
            <v>73.75</v>
          </cell>
          <cell r="DX410">
            <v>78</v>
          </cell>
          <cell r="DY410">
            <v>0</v>
          </cell>
          <cell r="DZ410">
            <v>0</v>
          </cell>
          <cell r="EA410" t="str">
            <v/>
          </cell>
          <cell r="EB410">
            <v>0</v>
          </cell>
          <cell r="EC410">
            <v>70.75</v>
          </cell>
          <cell r="ED410">
            <v>78</v>
          </cell>
          <cell r="EE410">
            <v>0</v>
          </cell>
          <cell r="EF410">
            <v>0</v>
          </cell>
          <cell r="EG410" t="str">
            <v/>
          </cell>
          <cell r="EH410">
            <v>0</v>
          </cell>
          <cell r="EI410">
            <v>70.25</v>
          </cell>
          <cell r="EJ410">
            <v>82</v>
          </cell>
          <cell r="EK410">
            <v>0</v>
          </cell>
          <cell r="EL410">
            <v>0</v>
          </cell>
          <cell r="EM410" t="str">
            <v/>
          </cell>
          <cell r="EN410">
            <v>0</v>
          </cell>
          <cell r="EO410">
            <v>70.25</v>
          </cell>
          <cell r="EP410">
            <v>82</v>
          </cell>
          <cell r="EQ410">
            <v>0</v>
          </cell>
          <cell r="ER410">
            <v>0</v>
          </cell>
          <cell r="ES410" t="str">
            <v/>
          </cell>
          <cell r="ET410">
            <v>0</v>
          </cell>
          <cell r="EU410">
            <v>70.25</v>
          </cell>
          <cell r="EV410">
            <v>82</v>
          </cell>
          <cell r="EW410">
            <v>0</v>
          </cell>
          <cell r="EX410">
            <v>0</v>
          </cell>
          <cell r="EY410" t="str">
            <v/>
          </cell>
          <cell r="EZ410">
            <v>0</v>
          </cell>
          <cell r="FA410">
            <v>67.5</v>
          </cell>
          <cell r="FB410">
            <v>73</v>
          </cell>
          <cell r="FC410">
            <v>0</v>
          </cell>
          <cell r="FD410">
            <v>0</v>
          </cell>
          <cell r="FE410" t="str">
            <v/>
          </cell>
          <cell r="FF410">
            <v>0</v>
          </cell>
          <cell r="FG410">
            <v>67.5</v>
          </cell>
          <cell r="FH410">
            <v>73</v>
          </cell>
          <cell r="FI410">
            <v>0</v>
          </cell>
          <cell r="FJ410">
            <v>0</v>
          </cell>
          <cell r="FK410" t="str">
            <v/>
          </cell>
          <cell r="FL410">
            <v>0</v>
          </cell>
          <cell r="FM410">
            <v>67.5</v>
          </cell>
          <cell r="FN410">
            <v>73</v>
          </cell>
          <cell r="FO410">
            <v>0</v>
          </cell>
          <cell r="FP410">
            <v>0</v>
          </cell>
          <cell r="FQ410" t="str">
            <v/>
          </cell>
          <cell r="FR410">
            <v>0</v>
          </cell>
          <cell r="FS410">
            <v>67.5</v>
          </cell>
          <cell r="FT410">
            <v>73</v>
          </cell>
          <cell r="FU410">
            <v>0</v>
          </cell>
          <cell r="FV410">
            <v>0</v>
          </cell>
          <cell r="FW410" t="str">
            <v/>
          </cell>
          <cell r="FX410">
            <v>0</v>
          </cell>
          <cell r="FY410">
            <v>67.5</v>
          </cell>
          <cell r="FZ410">
            <v>73</v>
          </cell>
          <cell r="GA410">
            <v>0</v>
          </cell>
          <cell r="GB410">
            <v>0</v>
          </cell>
          <cell r="GC410" t="str">
            <v/>
          </cell>
          <cell r="GD410">
            <v>0</v>
          </cell>
          <cell r="GE410">
            <v>67.5</v>
          </cell>
          <cell r="GF410">
            <v>73</v>
          </cell>
          <cell r="GG410">
            <v>0</v>
          </cell>
          <cell r="GH410">
            <v>0</v>
          </cell>
          <cell r="GI410" t="str">
            <v/>
          </cell>
          <cell r="GJ410">
            <v>0</v>
          </cell>
          <cell r="GK410">
            <v>67.5</v>
          </cell>
          <cell r="GL410">
            <v>73</v>
          </cell>
          <cell r="GM410">
            <v>0</v>
          </cell>
          <cell r="GN410">
            <v>0</v>
          </cell>
          <cell r="GO410" t="str">
            <v/>
          </cell>
          <cell r="GP410">
            <v>0</v>
          </cell>
          <cell r="GQ410">
            <v>67.5</v>
          </cell>
          <cell r="GR410">
            <v>73</v>
          </cell>
          <cell r="GS410">
            <v>0</v>
          </cell>
          <cell r="GT410">
            <v>0</v>
          </cell>
          <cell r="GU410" t="str">
            <v/>
          </cell>
          <cell r="GV410">
            <v>0</v>
          </cell>
          <cell r="GW410">
            <v>69</v>
          </cell>
          <cell r="GX410">
            <v>71</v>
          </cell>
          <cell r="GY410">
            <v>0</v>
          </cell>
          <cell r="GZ410">
            <v>0</v>
          </cell>
          <cell r="HA410" t="str">
            <v/>
          </cell>
          <cell r="HB410">
            <v>0</v>
          </cell>
          <cell r="HC410">
            <v>82.25</v>
          </cell>
          <cell r="HD410">
            <v>75</v>
          </cell>
          <cell r="HG410" t="str">
            <v/>
          </cell>
          <cell r="HH410">
            <v>0</v>
          </cell>
          <cell r="HM410" t="str">
            <v/>
          </cell>
          <cell r="HN410" t="str">
            <v/>
          </cell>
          <cell r="HS410">
            <v>0</v>
          </cell>
          <cell r="HT410" t="str">
            <v>PKN</v>
          </cell>
          <cell r="HU410">
            <v>0</v>
          </cell>
          <cell r="HV410" t="str">
            <v>IND</v>
          </cell>
          <cell r="HW410">
            <v>0</v>
          </cell>
          <cell r="HX410" t="str">
            <v>MAT-W</v>
          </cell>
          <cell r="HY410">
            <v>0</v>
          </cell>
          <cell r="HZ410" t="str">
            <v>SEJ-W</v>
          </cell>
          <cell r="IA410">
            <v>0</v>
          </cell>
          <cell r="IB410" t="str">
            <v>IGR-W</v>
          </cell>
          <cell r="IC410">
            <v>0</v>
          </cell>
          <cell r="ID410" t="str">
            <v>SBO</v>
          </cell>
          <cell r="IE410">
            <v>0</v>
          </cell>
          <cell r="IF410" t="str">
            <v>PJO</v>
          </cell>
          <cell r="IG410">
            <v>0</v>
          </cell>
          <cell r="IH410" t="str">
            <v>PRA</v>
          </cell>
          <cell r="II410">
            <v>0</v>
          </cell>
          <cell r="IJ410" t="str">
            <v>JAW</v>
          </cell>
          <cell r="IK410">
            <v>0</v>
          </cell>
          <cell r="IL410" t="str">
            <v>ARB</v>
          </cell>
          <cell r="IM410">
            <v>0</v>
          </cell>
          <cell r="IN410" t="str">
            <v>PKM</v>
          </cell>
          <cell r="IO410">
            <v>0</v>
          </cell>
          <cell r="IP410" t="str">
            <v>GEO-P</v>
          </cell>
          <cell r="IQ410">
            <v>0</v>
          </cell>
          <cell r="IR410" t="str">
            <v>SEJ-P</v>
          </cell>
          <cell r="IS410">
            <v>0</v>
          </cell>
          <cell r="IT410" t="str">
            <v>SOS-P</v>
          </cell>
          <cell r="IU410">
            <v>0</v>
          </cell>
          <cell r="IV410" t="str">
            <v>EKO-P</v>
          </cell>
          <cell r="IW410">
            <v>0</v>
          </cell>
          <cell r="IX410" t="str">
            <v>IGR-L</v>
          </cell>
          <cell r="IY410">
            <v>0</v>
          </cell>
          <cell r="IZ410" t="str">
            <v/>
          </cell>
          <cell r="JA410">
            <v>0</v>
          </cell>
        </row>
        <row r="411">
          <cell r="Q411" t="str">
            <v/>
          </cell>
          <cell r="AB411" t="str">
            <v/>
          </cell>
          <cell r="AC411">
            <v>25</v>
          </cell>
          <cell r="AI411" t="str">
            <v/>
          </cell>
          <cell r="AJ411">
            <v>0</v>
          </cell>
          <cell r="AK411">
            <v>74.25</v>
          </cell>
          <cell r="AL411">
            <v>76</v>
          </cell>
          <cell r="AM411">
            <v>0</v>
          </cell>
          <cell r="AN411">
            <v>0</v>
          </cell>
          <cell r="AO411" t="str">
            <v/>
          </cell>
          <cell r="AP411">
            <v>0</v>
          </cell>
          <cell r="AQ411">
            <v>76.25</v>
          </cell>
          <cell r="AR411">
            <v>78</v>
          </cell>
          <cell r="AS411">
            <v>0</v>
          </cell>
          <cell r="AT411">
            <v>0</v>
          </cell>
          <cell r="AU411" t="str">
            <v/>
          </cell>
          <cell r="AV411">
            <v>0</v>
          </cell>
          <cell r="AW411">
            <v>79</v>
          </cell>
          <cell r="AX411">
            <v>77</v>
          </cell>
          <cell r="AY411">
            <v>0</v>
          </cell>
          <cell r="AZ411">
            <v>0</v>
          </cell>
          <cell r="BA411" t="str">
            <v/>
          </cell>
          <cell r="BB411">
            <v>0</v>
          </cell>
          <cell r="BC411">
            <v>80.5</v>
          </cell>
          <cell r="BD411">
            <v>73</v>
          </cell>
          <cell r="BE411">
            <v>0</v>
          </cell>
          <cell r="BF411">
            <v>0</v>
          </cell>
          <cell r="BG411" t="str">
            <v>SEJ</v>
          </cell>
          <cell r="BH411">
            <v>0</v>
          </cell>
          <cell r="BI411">
            <v>72.75</v>
          </cell>
          <cell r="BJ411">
            <v>72</v>
          </cell>
          <cell r="BK411">
            <v>0</v>
          </cell>
          <cell r="BL411">
            <v>0</v>
          </cell>
          <cell r="BM411" t="str">
            <v/>
          </cell>
          <cell r="BN411">
            <v>0</v>
          </cell>
          <cell r="BO411">
            <v>70</v>
          </cell>
          <cell r="BP411">
            <v>74</v>
          </cell>
          <cell r="BQ411">
            <v>0</v>
          </cell>
          <cell r="BR411">
            <v>0</v>
          </cell>
          <cell r="BS411" t="str">
            <v/>
          </cell>
          <cell r="BT411">
            <v>0</v>
          </cell>
          <cell r="BU411">
            <v>75</v>
          </cell>
          <cell r="BV411">
            <v>84</v>
          </cell>
          <cell r="BW411">
            <v>0</v>
          </cell>
          <cell r="BX411">
            <v>0</v>
          </cell>
          <cell r="BY411" t="str">
            <v/>
          </cell>
          <cell r="BZ411">
            <v>0</v>
          </cell>
          <cell r="CA411">
            <v>71</v>
          </cell>
          <cell r="CB411">
            <v>76</v>
          </cell>
          <cell r="CC411">
            <v>0</v>
          </cell>
          <cell r="CD411">
            <v>0</v>
          </cell>
          <cell r="CE411" t="str">
            <v/>
          </cell>
          <cell r="CF411">
            <v>0</v>
          </cell>
          <cell r="CG411">
            <v>80.25</v>
          </cell>
          <cell r="CH411">
            <v>82</v>
          </cell>
          <cell r="CI411">
            <v>0</v>
          </cell>
          <cell r="CJ411">
            <v>0</v>
          </cell>
          <cell r="CK411" t="str">
            <v/>
          </cell>
          <cell r="CL411">
            <v>0</v>
          </cell>
          <cell r="CM411">
            <v>74.25</v>
          </cell>
          <cell r="CN411">
            <v>76</v>
          </cell>
          <cell r="CO411">
            <v>0</v>
          </cell>
          <cell r="CP411">
            <v>0</v>
          </cell>
          <cell r="CQ411" t="str">
            <v/>
          </cell>
          <cell r="CR411">
            <v>0</v>
          </cell>
          <cell r="CS411">
            <v>70.75</v>
          </cell>
          <cell r="CT411">
            <v>82</v>
          </cell>
          <cell r="CU411">
            <v>0</v>
          </cell>
          <cell r="CV411">
            <v>0</v>
          </cell>
          <cell r="CW411" t="str">
            <v/>
          </cell>
          <cell r="CX411">
            <v>0</v>
          </cell>
          <cell r="CY411">
            <v>69.75</v>
          </cell>
          <cell r="CZ411">
            <v>71</v>
          </cell>
          <cell r="DA411">
            <v>0</v>
          </cell>
          <cell r="DB411">
            <v>0</v>
          </cell>
          <cell r="DC411" t="str">
            <v/>
          </cell>
          <cell r="DD411">
            <v>0</v>
          </cell>
          <cell r="DE411">
            <v>77.25</v>
          </cell>
          <cell r="DF411">
            <v>84</v>
          </cell>
          <cell r="DG411">
            <v>0</v>
          </cell>
          <cell r="DH411">
            <v>0</v>
          </cell>
          <cell r="DI411" t="str">
            <v/>
          </cell>
          <cell r="DJ411">
            <v>0</v>
          </cell>
          <cell r="DK411">
            <v>0</v>
          </cell>
          <cell r="DL411">
            <v>74</v>
          </cell>
          <cell r="DM411">
            <v>0</v>
          </cell>
          <cell r="DN411">
            <v>0</v>
          </cell>
          <cell r="DO411" t="str">
            <v/>
          </cell>
          <cell r="DP411">
            <v>0</v>
          </cell>
          <cell r="DQ411">
            <v>66.75</v>
          </cell>
          <cell r="DR411">
            <v>75</v>
          </cell>
          <cell r="DS411">
            <v>0</v>
          </cell>
          <cell r="DT411">
            <v>0</v>
          </cell>
          <cell r="DU411" t="str">
            <v/>
          </cell>
          <cell r="DV411">
            <v>0</v>
          </cell>
          <cell r="DW411">
            <v>78</v>
          </cell>
          <cell r="DX411">
            <v>79</v>
          </cell>
          <cell r="DY411">
            <v>0</v>
          </cell>
          <cell r="DZ411">
            <v>0</v>
          </cell>
          <cell r="EA411" t="str">
            <v/>
          </cell>
          <cell r="EB411">
            <v>0</v>
          </cell>
          <cell r="EC411">
            <v>74.75</v>
          </cell>
          <cell r="ED411">
            <v>80</v>
          </cell>
          <cell r="EE411">
            <v>0</v>
          </cell>
          <cell r="EF411">
            <v>0</v>
          </cell>
          <cell r="EG411" t="str">
            <v/>
          </cell>
          <cell r="EH411">
            <v>0</v>
          </cell>
          <cell r="EI411">
            <v>76.75</v>
          </cell>
          <cell r="EJ411">
            <v>83</v>
          </cell>
          <cell r="EK411">
            <v>0</v>
          </cell>
          <cell r="EL411">
            <v>0</v>
          </cell>
          <cell r="EM411" t="str">
            <v/>
          </cell>
          <cell r="EN411">
            <v>0</v>
          </cell>
          <cell r="EO411">
            <v>76.75</v>
          </cell>
          <cell r="EP411">
            <v>83</v>
          </cell>
          <cell r="EQ411">
            <v>0</v>
          </cell>
          <cell r="ER411">
            <v>0</v>
          </cell>
          <cell r="ES411" t="str">
            <v/>
          </cell>
          <cell r="ET411">
            <v>0</v>
          </cell>
          <cell r="EU411">
            <v>76.75</v>
          </cell>
          <cell r="EV411">
            <v>83</v>
          </cell>
          <cell r="EW411">
            <v>0</v>
          </cell>
          <cell r="EX411">
            <v>0</v>
          </cell>
          <cell r="EY411" t="str">
            <v/>
          </cell>
          <cell r="EZ411">
            <v>0</v>
          </cell>
          <cell r="FA411">
            <v>67.25</v>
          </cell>
          <cell r="FB411">
            <v>77</v>
          </cell>
          <cell r="FC411">
            <v>0</v>
          </cell>
          <cell r="FD411">
            <v>0</v>
          </cell>
          <cell r="FE411" t="str">
            <v/>
          </cell>
          <cell r="FF411">
            <v>0</v>
          </cell>
          <cell r="FG411">
            <v>67.25</v>
          </cell>
          <cell r="FH411">
            <v>77</v>
          </cell>
          <cell r="FI411">
            <v>0</v>
          </cell>
          <cell r="FJ411">
            <v>0</v>
          </cell>
          <cell r="FK411" t="str">
            <v/>
          </cell>
          <cell r="FL411">
            <v>0</v>
          </cell>
          <cell r="FM411">
            <v>67.25</v>
          </cell>
          <cell r="FN411">
            <v>77</v>
          </cell>
          <cell r="FO411">
            <v>0</v>
          </cell>
          <cell r="FP411">
            <v>0</v>
          </cell>
          <cell r="FQ411" t="str">
            <v/>
          </cell>
          <cell r="FR411">
            <v>0</v>
          </cell>
          <cell r="FS411">
            <v>67.25</v>
          </cell>
          <cell r="FT411">
            <v>77</v>
          </cell>
          <cell r="FU411">
            <v>0</v>
          </cell>
          <cell r="FV411">
            <v>0</v>
          </cell>
          <cell r="FW411" t="str">
            <v/>
          </cell>
          <cell r="FX411">
            <v>0</v>
          </cell>
          <cell r="FY411">
            <v>67.25</v>
          </cell>
          <cell r="FZ411">
            <v>77</v>
          </cell>
          <cell r="GA411">
            <v>0</v>
          </cell>
          <cell r="GB411">
            <v>0</v>
          </cell>
          <cell r="GC411" t="str">
            <v/>
          </cell>
          <cell r="GD411">
            <v>0</v>
          </cell>
          <cell r="GE411">
            <v>67.25</v>
          </cell>
          <cell r="GF411">
            <v>77</v>
          </cell>
          <cell r="GG411">
            <v>0</v>
          </cell>
          <cell r="GH411">
            <v>0</v>
          </cell>
          <cell r="GI411" t="str">
            <v/>
          </cell>
          <cell r="GJ411">
            <v>0</v>
          </cell>
          <cell r="GK411">
            <v>67.25</v>
          </cell>
          <cell r="GL411">
            <v>77</v>
          </cell>
          <cell r="GM411">
            <v>0</v>
          </cell>
          <cell r="GN411">
            <v>0</v>
          </cell>
          <cell r="GO411" t="str">
            <v/>
          </cell>
          <cell r="GP411">
            <v>0</v>
          </cell>
          <cell r="GQ411">
            <v>67.25</v>
          </cell>
          <cell r="GR411">
            <v>77</v>
          </cell>
          <cell r="GS411">
            <v>0</v>
          </cell>
          <cell r="GT411">
            <v>0</v>
          </cell>
          <cell r="GU411" t="str">
            <v/>
          </cell>
          <cell r="GV411">
            <v>0</v>
          </cell>
          <cell r="GW411">
            <v>72.5</v>
          </cell>
          <cell r="GX411">
            <v>71</v>
          </cell>
          <cell r="GY411">
            <v>0</v>
          </cell>
          <cell r="GZ411">
            <v>0</v>
          </cell>
          <cell r="HA411" t="str">
            <v/>
          </cell>
          <cell r="HB411">
            <v>0</v>
          </cell>
          <cell r="HC411">
            <v>80.75</v>
          </cell>
          <cell r="HD411">
            <v>74</v>
          </cell>
          <cell r="HG411" t="str">
            <v/>
          </cell>
          <cell r="HH411">
            <v>0</v>
          </cell>
          <cell r="HM411" t="str">
            <v/>
          </cell>
          <cell r="HN411" t="str">
            <v/>
          </cell>
          <cell r="HS411">
            <v>0</v>
          </cell>
          <cell r="HT411" t="str">
            <v>PKN</v>
          </cell>
          <cell r="HU411">
            <v>0</v>
          </cell>
          <cell r="HV411" t="str">
            <v>IND</v>
          </cell>
          <cell r="HW411">
            <v>0</v>
          </cell>
          <cell r="HX411" t="str">
            <v>MAT-W</v>
          </cell>
          <cell r="HY411">
            <v>0</v>
          </cell>
          <cell r="HZ411" t="str">
            <v>SEJ-W</v>
          </cell>
          <cell r="IA411">
            <v>0</v>
          </cell>
          <cell r="IB411" t="str">
            <v>IGR-W</v>
          </cell>
          <cell r="IC411">
            <v>0</v>
          </cell>
          <cell r="ID411" t="str">
            <v>SBO</v>
          </cell>
          <cell r="IE411">
            <v>0</v>
          </cell>
          <cell r="IF411" t="str">
            <v>PJO</v>
          </cell>
          <cell r="IG411">
            <v>0</v>
          </cell>
          <cell r="IH411" t="str">
            <v>PRA</v>
          </cell>
          <cell r="II411">
            <v>0</v>
          </cell>
          <cell r="IJ411" t="str">
            <v>JAW</v>
          </cell>
          <cell r="IK411">
            <v>0</v>
          </cell>
          <cell r="IL411" t="str">
            <v>ARB</v>
          </cell>
          <cell r="IM411">
            <v>0</v>
          </cell>
          <cell r="IN411" t="str">
            <v>PKM</v>
          </cell>
          <cell r="IO411">
            <v>0</v>
          </cell>
          <cell r="IP411" t="str">
            <v>GEO-P</v>
          </cell>
          <cell r="IQ411">
            <v>0</v>
          </cell>
          <cell r="IR411" t="str">
            <v>SEJ-P</v>
          </cell>
          <cell r="IS411">
            <v>0</v>
          </cell>
          <cell r="IT411" t="str">
            <v>SOS-P</v>
          </cell>
          <cell r="IU411">
            <v>0</v>
          </cell>
          <cell r="IV411" t="str">
            <v>EKO-P</v>
          </cell>
          <cell r="IW411">
            <v>0</v>
          </cell>
          <cell r="IX411" t="str">
            <v>IGR-L</v>
          </cell>
          <cell r="IY411">
            <v>0</v>
          </cell>
          <cell r="IZ411" t="str">
            <v/>
          </cell>
          <cell r="JA411">
            <v>0</v>
          </cell>
        </row>
        <row r="412">
          <cell r="Q412" t="str">
            <v/>
          </cell>
          <cell r="AB412" t="str">
            <v/>
          </cell>
          <cell r="AC412">
            <v>26</v>
          </cell>
          <cell r="AI412" t="str">
            <v/>
          </cell>
          <cell r="AJ412">
            <v>0</v>
          </cell>
          <cell r="AK412">
            <v>85.25</v>
          </cell>
          <cell r="AL412">
            <v>79</v>
          </cell>
          <cell r="AM412">
            <v>0</v>
          </cell>
          <cell r="AN412">
            <v>0</v>
          </cell>
          <cell r="AO412" t="str">
            <v/>
          </cell>
          <cell r="AP412">
            <v>0</v>
          </cell>
          <cell r="AQ412">
            <v>78.25</v>
          </cell>
          <cell r="AR412">
            <v>86</v>
          </cell>
          <cell r="AS412">
            <v>0</v>
          </cell>
          <cell r="AT412">
            <v>0</v>
          </cell>
          <cell r="AU412" t="str">
            <v/>
          </cell>
          <cell r="AV412">
            <v>0</v>
          </cell>
          <cell r="AW412">
            <v>82.25</v>
          </cell>
          <cell r="AX412">
            <v>85</v>
          </cell>
          <cell r="AY412">
            <v>0</v>
          </cell>
          <cell r="AZ412">
            <v>0</v>
          </cell>
          <cell r="BA412" t="str">
            <v/>
          </cell>
          <cell r="BB412">
            <v>0</v>
          </cell>
          <cell r="BC412">
            <v>81.75</v>
          </cell>
          <cell r="BD412">
            <v>82</v>
          </cell>
          <cell r="BE412">
            <v>0</v>
          </cell>
          <cell r="BF412">
            <v>0</v>
          </cell>
          <cell r="BG412" t="str">
            <v>SEJ</v>
          </cell>
          <cell r="BH412">
            <v>0</v>
          </cell>
          <cell r="BI412">
            <v>73.75</v>
          </cell>
          <cell r="BJ412">
            <v>76</v>
          </cell>
          <cell r="BK412">
            <v>0</v>
          </cell>
          <cell r="BL412">
            <v>0</v>
          </cell>
          <cell r="BM412" t="str">
            <v/>
          </cell>
          <cell r="BN412">
            <v>0</v>
          </cell>
          <cell r="BO412">
            <v>70</v>
          </cell>
          <cell r="BP412">
            <v>83</v>
          </cell>
          <cell r="BQ412">
            <v>0</v>
          </cell>
          <cell r="BR412">
            <v>0</v>
          </cell>
          <cell r="BS412" t="str">
            <v/>
          </cell>
          <cell r="BT412">
            <v>0</v>
          </cell>
          <cell r="BU412">
            <v>83.5</v>
          </cell>
          <cell r="BV412">
            <v>87</v>
          </cell>
          <cell r="BW412">
            <v>0</v>
          </cell>
          <cell r="BX412">
            <v>0</v>
          </cell>
          <cell r="BY412" t="str">
            <v/>
          </cell>
          <cell r="BZ412">
            <v>0</v>
          </cell>
          <cell r="CA412">
            <v>74</v>
          </cell>
          <cell r="CB412">
            <v>81</v>
          </cell>
          <cell r="CC412">
            <v>0</v>
          </cell>
          <cell r="CD412">
            <v>0</v>
          </cell>
          <cell r="CE412" t="str">
            <v/>
          </cell>
          <cell r="CF412">
            <v>0</v>
          </cell>
          <cell r="CG412">
            <v>83.25</v>
          </cell>
          <cell r="CH412">
            <v>84</v>
          </cell>
          <cell r="CI412">
            <v>0</v>
          </cell>
          <cell r="CJ412">
            <v>0</v>
          </cell>
          <cell r="CK412" t="str">
            <v/>
          </cell>
          <cell r="CL412">
            <v>0</v>
          </cell>
          <cell r="CM412">
            <v>72.5</v>
          </cell>
          <cell r="CN412">
            <v>75</v>
          </cell>
          <cell r="CO412">
            <v>0</v>
          </cell>
          <cell r="CP412">
            <v>0</v>
          </cell>
          <cell r="CQ412" t="str">
            <v/>
          </cell>
          <cell r="CR412">
            <v>0</v>
          </cell>
          <cell r="CS412">
            <v>76.5</v>
          </cell>
          <cell r="CT412">
            <v>80</v>
          </cell>
          <cell r="CU412">
            <v>0</v>
          </cell>
          <cell r="CV412">
            <v>0</v>
          </cell>
          <cell r="CW412" t="str">
            <v/>
          </cell>
          <cell r="CX412">
            <v>0</v>
          </cell>
          <cell r="CY412">
            <v>69</v>
          </cell>
          <cell r="CZ412">
            <v>76</v>
          </cell>
          <cell r="DA412">
            <v>0</v>
          </cell>
          <cell r="DB412">
            <v>0</v>
          </cell>
          <cell r="DC412" t="str">
            <v/>
          </cell>
          <cell r="DD412">
            <v>0</v>
          </cell>
          <cell r="DE412">
            <v>77</v>
          </cell>
          <cell r="DF412">
            <v>87</v>
          </cell>
          <cell r="DG412">
            <v>0</v>
          </cell>
          <cell r="DH412">
            <v>0</v>
          </cell>
          <cell r="DI412" t="str">
            <v/>
          </cell>
          <cell r="DJ412">
            <v>0</v>
          </cell>
          <cell r="DK412">
            <v>0</v>
          </cell>
          <cell r="DL412">
            <v>84</v>
          </cell>
          <cell r="DM412">
            <v>0</v>
          </cell>
          <cell r="DN412">
            <v>0</v>
          </cell>
          <cell r="DO412" t="str">
            <v/>
          </cell>
          <cell r="DP412">
            <v>0</v>
          </cell>
          <cell r="DQ412">
            <v>80.25</v>
          </cell>
          <cell r="DR412">
            <v>74</v>
          </cell>
          <cell r="DS412">
            <v>0</v>
          </cell>
          <cell r="DT412">
            <v>0</v>
          </cell>
          <cell r="DU412" t="str">
            <v/>
          </cell>
          <cell r="DV412">
            <v>0</v>
          </cell>
          <cell r="DW412">
            <v>78</v>
          </cell>
          <cell r="DX412">
            <v>83</v>
          </cell>
          <cell r="DY412">
            <v>0</v>
          </cell>
          <cell r="DZ412">
            <v>0</v>
          </cell>
          <cell r="EA412" t="str">
            <v/>
          </cell>
          <cell r="EB412">
            <v>0</v>
          </cell>
          <cell r="EC412">
            <v>75.25</v>
          </cell>
          <cell r="ED412">
            <v>84</v>
          </cell>
          <cell r="EE412">
            <v>0</v>
          </cell>
          <cell r="EF412">
            <v>0</v>
          </cell>
          <cell r="EG412" t="str">
            <v/>
          </cell>
          <cell r="EH412">
            <v>0</v>
          </cell>
          <cell r="EI412">
            <v>81</v>
          </cell>
          <cell r="EJ412">
            <v>90</v>
          </cell>
          <cell r="EK412">
            <v>0</v>
          </cell>
          <cell r="EL412">
            <v>0</v>
          </cell>
          <cell r="EM412" t="str">
            <v/>
          </cell>
          <cell r="EN412">
            <v>0</v>
          </cell>
          <cell r="EO412">
            <v>81</v>
          </cell>
          <cell r="EP412">
            <v>90</v>
          </cell>
          <cell r="EQ412">
            <v>0</v>
          </cell>
          <cell r="ER412">
            <v>0</v>
          </cell>
          <cell r="ES412" t="str">
            <v/>
          </cell>
          <cell r="ET412">
            <v>0</v>
          </cell>
          <cell r="EU412">
            <v>81</v>
          </cell>
          <cell r="EV412">
            <v>90</v>
          </cell>
          <cell r="EW412">
            <v>0</v>
          </cell>
          <cell r="EX412">
            <v>0</v>
          </cell>
          <cell r="EY412" t="str">
            <v/>
          </cell>
          <cell r="EZ412">
            <v>0</v>
          </cell>
          <cell r="FA412">
            <v>70.75</v>
          </cell>
          <cell r="FB412">
            <v>77</v>
          </cell>
          <cell r="FC412">
            <v>0</v>
          </cell>
          <cell r="FD412">
            <v>0</v>
          </cell>
          <cell r="FE412" t="str">
            <v/>
          </cell>
          <cell r="FF412">
            <v>0</v>
          </cell>
          <cell r="FG412">
            <v>70.75</v>
          </cell>
          <cell r="FH412">
            <v>77</v>
          </cell>
          <cell r="FI412">
            <v>0</v>
          </cell>
          <cell r="FJ412">
            <v>0</v>
          </cell>
          <cell r="FK412" t="str">
            <v/>
          </cell>
          <cell r="FL412">
            <v>0</v>
          </cell>
          <cell r="FM412">
            <v>70.75</v>
          </cell>
          <cell r="FN412">
            <v>77</v>
          </cell>
          <cell r="FO412">
            <v>0</v>
          </cell>
          <cell r="FP412">
            <v>0</v>
          </cell>
          <cell r="FQ412" t="str">
            <v/>
          </cell>
          <cell r="FR412">
            <v>0</v>
          </cell>
          <cell r="FS412">
            <v>70.75</v>
          </cell>
          <cell r="FT412">
            <v>77</v>
          </cell>
          <cell r="FU412">
            <v>0</v>
          </cell>
          <cell r="FV412">
            <v>0</v>
          </cell>
          <cell r="FW412" t="str">
            <v/>
          </cell>
          <cell r="FX412">
            <v>0</v>
          </cell>
          <cell r="FY412">
            <v>70.75</v>
          </cell>
          <cell r="FZ412">
            <v>77</v>
          </cell>
          <cell r="GA412">
            <v>0</v>
          </cell>
          <cell r="GB412">
            <v>0</v>
          </cell>
          <cell r="GC412" t="str">
            <v/>
          </cell>
          <cell r="GD412">
            <v>0</v>
          </cell>
          <cell r="GE412">
            <v>70.75</v>
          </cell>
          <cell r="GF412">
            <v>77</v>
          </cell>
          <cell r="GG412">
            <v>0</v>
          </cell>
          <cell r="GH412">
            <v>0</v>
          </cell>
          <cell r="GI412" t="str">
            <v/>
          </cell>
          <cell r="GJ412">
            <v>0</v>
          </cell>
          <cell r="GK412">
            <v>70.75</v>
          </cell>
          <cell r="GL412">
            <v>77</v>
          </cell>
          <cell r="GM412">
            <v>0</v>
          </cell>
          <cell r="GN412">
            <v>0</v>
          </cell>
          <cell r="GO412" t="str">
            <v/>
          </cell>
          <cell r="GP412">
            <v>0</v>
          </cell>
          <cell r="GQ412">
            <v>70.75</v>
          </cell>
          <cell r="GR412">
            <v>77</v>
          </cell>
          <cell r="GS412">
            <v>0</v>
          </cell>
          <cell r="GT412">
            <v>0</v>
          </cell>
          <cell r="GU412" t="str">
            <v/>
          </cell>
          <cell r="GV412">
            <v>0</v>
          </cell>
          <cell r="GW412">
            <v>73.5</v>
          </cell>
          <cell r="GX412">
            <v>73</v>
          </cell>
          <cell r="GY412">
            <v>0</v>
          </cell>
          <cell r="GZ412">
            <v>0</v>
          </cell>
          <cell r="HA412" t="str">
            <v/>
          </cell>
          <cell r="HB412">
            <v>0</v>
          </cell>
          <cell r="HC412">
            <v>86.75</v>
          </cell>
          <cell r="HD412">
            <v>77</v>
          </cell>
          <cell r="HG412" t="str">
            <v/>
          </cell>
          <cell r="HH412">
            <v>0</v>
          </cell>
          <cell r="HM412" t="str">
            <v/>
          </cell>
          <cell r="HN412" t="str">
            <v/>
          </cell>
          <cell r="HS412">
            <v>0</v>
          </cell>
          <cell r="HT412" t="str">
            <v>PKN</v>
          </cell>
          <cell r="HU412">
            <v>0</v>
          </cell>
          <cell r="HV412" t="str">
            <v>IND</v>
          </cell>
          <cell r="HW412">
            <v>0</v>
          </cell>
          <cell r="HX412" t="str">
            <v>MAT-W</v>
          </cell>
          <cell r="HY412">
            <v>0</v>
          </cell>
          <cell r="HZ412" t="str">
            <v>SEJ-W</v>
          </cell>
          <cell r="IA412">
            <v>0</v>
          </cell>
          <cell r="IB412" t="str">
            <v>IGR-W</v>
          </cell>
          <cell r="IC412">
            <v>0</v>
          </cell>
          <cell r="ID412" t="str">
            <v>SBO</v>
          </cell>
          <cell r="IE412">
            <v>0</v>
          </cell>
          <cell r="IF412" t="str">
            <v>PJO</v>
          </cell>
          <cell r="IG412">
            <v>0</v>
          </cell>
          <cell r="IH412" t="str">
            <v>PRA</v>
          </cell>
          <cell r="II412">
            <v>0</v>
          </cell>
          <cell r="IJ412" t="str">
            <v>JAW</v>
          </cell>
          <cell r="IK412">
            <v>0</v>
          </cell>
          <cell r="IL412" t="str">
            <v>ARB</v>
          </cell>
          <cell r="IM412">
            <v>0</v>
          </cell>
          <cell r="IN412" t="str">
            <v>PKM</v>
          </cell>
          <cell r="IO412">
            <v>0</v>
          </cell>
          <cell r="IP412" t="str">
            <v>GEO-P</v>
          </cell>
          <cell r="IQ412">
            <v>0</v>
          </cell>
          <cell r="IR412" t="str">
            <v>SEJ-P</v>
          </cell>
          <cell r="IS412">
            <v>0</v>
          </cell>
          <cell r="IT412" t="str">
            <v>SOS-P</v>
          </cell>
          <cell r="IU412">
            <v>0</v>
          </cell>
          <cell r="IV412" t="str">
            <v>EKO-P</v>
          </cell>
          <cell r="IW412">
            <v>0</v>
          </cell>
          <cell r="IX412" t="str">
            <v>IGR-L</v>
          </cell>
          <cell r="IY412">
            <v>0</v>
          </cell>
          <cell r="IZ412" t="str">
            <v/>
          </cell>
          <cell r="JA412">
            <v>0</v>
          </cell>
        </row>
        <row r="413">
          <cell r="Q413" t="str">
            <v/>
          </cell>
          <cell r="AB413" t="str">
            <v/>
          </cell>
          <cell r="AC413">
            <v>27</v>
          </cell>
          <cell r="AI413" t="str">
            <v/>
          </cell>
          <cell r="AJ413">
            <v>0</v>
          </cell>
          <cell r="AK413">
            <v>81</v>
          </cell>
          <cell r="AL413">
            <v>79</v>
          </cell>
          <cell r="AM413">
            <v>0</v>
          </cell>
          <cell r="AN413">
            <v>0</v>
          </cell>
          <cell r="AO413" t="str">
            <v/>
          </cell>
          <cell r="AP413">
            <v>0</v>
          </cell>
          <cell r="AQ413">
            <v>77.5</v>
          </cell>
          <cell r="AR413">
            <v>82</v>
          </cell>
          <cell r="AS413">
            <v>0</v>
          </cell>
          <cell r="AT413">
            <v>0</v>
          </cell>
          <cell r="AU413" t="str">
            <v/>
          </cell>
          <cell r="AV413">
            <v>0</v>
          </cell>
          <cell r="AW413">
            <v>79.75</v>
          </cell>
          <cell r="AX413">
            <v>79</v>
          </cell>
          <cell r="AY413">
            <v>0</v>
          </cell>
          <cell r="AZ413">
            <v>0</v>
          </cell>
          <cell r="BA413" t="str">
            <v/>
          </cell>
          <cell r="BB413">
            <v>0</v>
          </cell>
          <cell r="BC413">
            <v>77</v>
          </cell>
          <cell r="BD413">
            <v>81</v>
          </cell>
          <cell r="BE413">
            <v>0</v>
          </cell>
          <cell r="BF413">
            <v>0</v>
          </cell>
          <cell r="BG413" t="str">
            <v>SEJ</v>
          </cell>
          <cell r="BH413">
            <v>0</v>
          </cell>
          <cell r="BI413">
            <v>72</v>
          </cell>
          <cell r="BJ413">
            <v>76</v>
          </cell>
          <cell r="BK413">
            <v>0</v>
          </cell>
          <cell r="BL413">
            <v>0</v>
          </cell>
          <cell r="BM413" t="str">
            <v/>
          </cell>
          <cell r="BN413">
            <v>0</v>
          </cell>
          <cell r="BO413">
            <v>67.5</v>
          </cell>
          <cell r="BP413">
            <v>81</v>
          </cell>
          <cell r="BQ413">
            <v>0</v>
          </cell>
          <cell r="BR413">
            <v>0</v>
          </cell>
          <cell r="BS413" t="str">
            <v/>
          </cell>
          <cell r="BT413">
            <v>0</v>
          </cell>
          <cell r="BU413">
            <v>80.5</v>
          </cell>
          <cell r="BV413">
            <v>89</v>
          </cell>
          <cell r="BW413">
            <v>0</v>
          </cell>
          <cell r="BX413">
            <v>0</v>
          </cell>
          <cell r="BY413" t="str">
            <v/>
          </cell>
          <cell r="BZ413">
            <v>0</v>
          </cell>
          <cell r="CA413">
            <v>74</v>
          </cell>
          <cell r="CB413">
            <v>78</v>
          </cell>
          <cell r="CC413">
            <v>0</v>
          </cell>
          <cell r="CD413">
            <v>0</v>
          </cell>
          <cell r="CE413" t="str">
            <v/>
          </cell>
          <cell r="CF413">
            <v>0</v>
          </cell>
          <cell r="CG413">
            <v>81</v>
          </cell>
          <cell r="CH413">
            <v>83</v>
          </cell>
          <cell r="CI413">
            <v>0</v>
          </cell>
          <cell r="CJ413">
            <v>0</v>
          </cell>
          <cell r="CK413" t="str">
            <v/>
          </cell>
          <cell r="CL413">
            <v>0</v>
          </cell>
          <cell r="CM413">
            <v>74.25</v>
          </cell>
          <cell r="CN413">
            <v>79</v>
          </cell>
          <cell r="CO413">
            <v>0</v>
          </cell>
          <cell r="CP413">
            <v>0</v>
          </cell>
          <cell r="CQ413" t="str">
            <v/>
          </cell>
          <cell r="CR413">
            <v>0</v>
          </cell>
          <cell r="CS413">
            <v>73.25</v>
          </cell>
          <cell r="CT413">
            <v>83</v>
          </cell>
          <cell r="CU413">
            <v>0</v>
          </cell>
          <cell r="CV413">
            <v>0</v>
          </cell>
          <cell r="CW413" t="str">
            <v/>
          </cell>
          <cell r="CX413">
            <v>0</v>
          </cell>
          <cell r="CY413">
            <v>69.5</v>
          </cell>
          <cell r="CZ413">
            <v>73</v>
          </cell>
          <cell r="DA413">
            <v>0</v>
          </cell>
          <cell r="DB413">
            <v>0</v>
          </cell>
          <cell r="DC413" t="str">
            <v/>
          </cell>
          <cell r="DD413">
            <v>0</v>
          </cell>
          <cell r="DE413">
            <v>79.25</v>
          </cell>
          <cell r="DF413">
            <v>82</v>
          </cell>
          <cell r="DG413">
            <v>0</v>
          </cell>
          <cell r="DH413">
            <v>0</v>
          </cell>
          <cell r="DI413" t="str">
            <v/>
          </cell>
          <cell r="DJ413">
            <v>0</v>
          </cell>
          <cell r="DK413">
            <v>0</v>
          </cell>
          <cell r="DL413">
            <v>83</v>
          </cell>
          <cell r="DM413">
            <v>0</v>
          </cell>
          <cell r="DN413">
            <v>0</v>
          </cell>
          <cell r="DO413" t="str">
            <v/>
          </cell>
          <cell r="DP413">
            <v>0</v>
          </cell>
          <cell r="DQ413">
            <v>81.75</v>
          </cell>
          <cell r="DR413">
            <v>79</v>
          </cell>
          <cell r="DS413">
            <v>0</v>
          </cell>
          <cell r="DT413">
            <v>0</v>
          </cell>
          <cell r="DU413" t="str">
            <v/>
          </cell>
          <cell r="DV413">
            <v>0</v>
          </cell>
          <cell r="DW413">
            <v>79</v>
          </cell>
          <cell r="DX413">
            <v>78</v>
          </cell>
          <cell r="DY413">
            <v>0</v>
          </cell>
          <cell r="DZ413">
            <v>0</v>
          </cell>
          <cell r="EA413" t="str">
            <v/>
          </cell>
          <cell r="EB413">
            <v>0</v>
          </cell>
          <cell r="EC413">
            <v>75.5</v>
          </cell>
          <cell r="ED413">
            <v>83</v>
          </cell>
          <cell r="EE413">
            <v>0</v>
          </cell>
          <cell r="EF413">
            <v>0</v>
          </cell>
          <cell r="EG413" t="str">
            <v/>
          </cell>
          <cell r="EH413">
            <v>0</v>
          </cell>
          <cell r="EI413">
            <v>80.25</v>
          </cell>
          <cell r="EJ413">
            <v>85</v>
          </cell>
          <cell r="EK413">
            <v>0</v>
          </cell>
          <cell r="EL413">
            <v>0</v>
          </cell>
          <cell r="EM413" t="str">
            <v/>
          </cell>
          <cell r="EN413">
            <v>0</v>
          </cell>
          <cell r="EO413">
            <v>80.25</v>
          </cell>
          <cell r="EP413">
            <v>85</v>
          </cell>
          <cell r="EQ413">
            <v>0</v>
          </cell>
          <cell r="ER413">
            <v>0</v>
          </cell>
          <cell r="ES413" t="str">
            <v/>
          </cell>
          <cell r="ET413">
            <v>0</v>
          </cell>
          <cell r="EU413">
            <v>80.25</v>
          </cell>
          <cell r="EV413">
            <v>85</v>
          </cell>
          <cell r="EW413">
            <v>0</v>
          </cell>
          <cell r="EX413">
            <v>0</v>
          </cell>
          <cell r="EY413" t="str">
            <v/>
          </cell>
          <cell r="EZ413">
            <v>0</v>
          </cell>
          <cell r="FA413">
            <v>73</v>
          </cell>
          <cell r="FB413">
            <v>75</v>
          </cell>
          <cell r="FC413">
            <v>0</v>
          </cell>
          <cell r="FD413">
            <v>0</v>
          </cell>
          <cell r="FE413" t="str">
            <v/>
          </cell>
          <cell r="FF413">
            <v>0</v>
          </cell>
          <cell r="FG413">
            <v>73</v>
          </cell>
          <cell r="FH413">
            <v>75</v>
          </cell>
          <cell r="FI413">
            <v>0</v>
          </cell>
          <cell r="FJ413">
            <v>0</v>
          </cell>
          <cell r="FK413" t="str">
            <v/>
          </cell>
          <cell r="FL413">
            <v>0</v>
          </cell>
          <cell r="FM413">
            <v>73</v>
          </cell>
          <cell r="FN413">
            <v>75</v>
          </cell>
          <cell r="FO413">
            <v>0</v>
          </cell>
          <cell r="FP413">
            <v>0</v>
          </cell>
          <cell r="FQ413" t="str">
            <v/>
          </cell>
          <cell r="FR413">
            <v>0</v>
          </cell>
          <cell r="FS413">
            <v>73</v>
          </cell>
          <cell r="FT413">
            <v>75</v>
          </cell>
          <cell r="FU413">
            <v>0</v>
          </cell>
          <cell r="FV413">
            <v>0</v>
          </cell>
          <cell r="FW413" t="str">
            <v/>
          </cell>
          <cell r="FX413">
            <v>0</v>
          </cell>
          <cell r="FY413">
            <v>73</v>
          </cell>
          <cell r="FZ413">
            <v>75</v>
          </cell>
          <cell r="GA413">
            <v>0</v>
          </cell>
          <cell r="GB413">
            <v>0</v>
          </cell>
          <cell r="GC413" t="str">
            <v/>
          </cell>
          <cell r="GD413">
            <v>0</v>
          </cell>
          <cell r="GE413">
            <v>73</v>
          </cell>
          <cell r="GF413">
            <v>75</v>
          </cell>
          <cell r="GG413">
            <v>0</v>
          </cell>
          <cell r="GH413">
            <v>0</v>
          </cell>
          <cell r="GI413" t="str">
            <v/>
          </cell>
          <cell r="GJ413">
            <v>0</v>
          </cell>
          <cell r="GK413">
            <v>73</v>
          </cell>
          <cell r="GL413">
            <v>75</v>
          </cell>
          <cell r="GM413">
            <v>0</v>
          </cell>
          <cell r="GN413">
            <v>0</v>
          </cell>
          <cell r="GO413" t="str">
            <v/>
          </cell>
          <cell r="GP413">
            <v>0</v>
          </cell>
          <cell r="GQ413">
            <v>73</v>
          </cell>
          <cell r="GR413">
            <v>75</v>
          </cell>
          <cell r="GS413">
            <v>0</v>
          </cell>
          <cell r="GT413">
            <v>0</v>
          </cell>
          <cell r="GU413" t="str">
            <v/>
          </cell>
          <cell r="GV413">
            <v>0</v>
          </cell>
          <cell r="GW413">
            <v>73.25</v>
          </cell>
          <cell r="GX413">
            <v>71</v>
          </cell>
          <cell r="GY413">
            <v>0</v>
          </cell>
          <cell r="GZ413">
            <v>0</v>
          </cell>
          <cell r="HA413" t="str">
            <v/>
          </cell>
          <cell r="HB413">
            <v>0</v>
          </cell>
          <cell r="HC413">
            <v>87</v>
          </cell>
          <cell r="HD413">
            <v>75</v>
          </cell>
          <cell r="HG413" t="str">
            <v/>
          </cell>
          <cell r="HH413">
            <v>0</v>
          </cell>
          <cell r="HM413" t="str">
            <v/>
          </cell>
          <cell r="HN413" t="str">
            <v/>
          </cell>
          <cell r="HS413">
            <v>0</v>
          </cell>
          <cell r="HT413" t="str">
            <v>PKN</v>
          </cell>
          <cell r="HU413">
            <v>0</v>
          </cell>
          <cell r="HV413" t="str">
            <v>IND</v>
          </cell>
          <cell r="HW413">
            <v>0</v>
          </cell>
          <cell r="HX413" t="str">
            <v>MAT-W</v>
          </cell>
          <cell r="HY413">
            <v>0</v>
          </cell>
          <cell r="HZ413" t="str">
            <v>SEJ-W</v>
          </cell>
          <cell r="IA413">
            <v>0</v>
          </cell>
          <cell r="IB413" t="str">
            <v>IGR-W</v>
          </cell>
          <cell r="IC413">
            <v>0</v>
          </cell>
          <cell r="ID413" t="str">
            <v>SBO</v>
          </cell>
          <cell r="IE413">
            <v>0</v>
          </cell>
          <cell r="IF413" t="str">
            <v>PJO</v>
          </cell>
          <cell r="IG413">
            <v>0</v>
          </cell>
          <cell r="IH413" t="str">
            <v>PRA</v>
          </cell>
          <cell r="II413">
            <v>0</v>
          </cell>
          <cell r="IJ413" t="str">
            <v>JAW</v>
          </cell>
          <cell r="IK413">
            <v>0</v>
          </cell>
          <cell r="IL413" t="str">
            <v>ARB</v>
          </cell>
          <cell r="IM413">
            <v>0</v>
          </cell>
          <cell r="IN413" t="str">
            <v>PKM</v>
          </cell>
          <cell r="IO413">
            <v>0</v>
          </cell>
          <cell r="IP413" t="str">
            <v>GEO-P</v>
          </cell>
          <cell r="IQ413">
            <v>0</v>
          </cell>
          <cell r="IR413" t="str">
            <v>SEJ-P</v>
          </cell>
          <cell r="IS413">
            <v>0</v>
          </cell>
          <cell r="IT413" t="str">
            <v>SOS-P</v>
          </cell>
          <cell r="IU413">
            <v>0</v>
          </cell>
          <cell r="IV413" t="str">
            <v>EKO-P</v>
          </cell>
          <cell r="IW413">
            <v>0</v>
          </cell>
          <cell r="IX413" t="str">
            <v>IGR-L</v>
          </cell>
          <cell r="IY413">
            <v>0</v>
          </cell>
          <cell r="IZ413" t="str">
            <v/>
          </cell>
          <cell r="JA413">
            <v>0</v>
          </cell>
        </row>
        <row r="414">
          <cell r="Q414" t="str">
            <v/>
          </cell>
          <cell r="AB414" t="str">
            <v/>
          </cell>
          <cell r="AC414">
            <v>28</v>
          </cell>
          <cell r="AI414" t="str">
            <v/>
          </cell>
          <cell r="AJ414">
            <v>0</v>
          </cell>
          <cell r="AK414" t="str">
            <v>PDH</v>
          </cell>
          <cell r="AL414">
            <v>72</v>
          </cell>
          <cell r="AM414">
            <v>0</v>
          </cell>
          <cell r="AN414">
            <v>0</v>
          </cell>
          <cell r="AO414" t="str">
            <v/>
          </cell>
          <cell r="AP414">
            <v>0</v>
          </cell>
          <cell r="AQ414" t="str">
            <v>PDH</v>
          </cell>
          <cell r="AR414">
            <v>78</v>
          </cell>
          <cell r="AS414">
            <v>0</v>
          </cell>
          <cell r="AT414">
            <v>0</v>
          </cell>
          <cell r="AU414" t="str">
            <v/>
          </cell>
          <cell r="AV414">
            <v>0</v>
          </cell>
          <cell r="AW414" t="str">
            <v>PDH</v>
          </cell>
          <cell r="AX414">
            <v>78</v>
          </cell>
          <cell r="AY414">
            <v>0</v>
          </cell>
          <cell r="AZ414">
            <v>0</v>
          </cell>
          <cell r="BA414" t="str">
            <v/>
          </cell>
          <cell r="BB414">
            <v>0</v>
          </cell>
          <cell r="BC414" t="str">
            <v>PDH</v>
          </cell>
          <cell r="BD414">
            <v>72</v>
          </cell>
          <cell r="BE414">
            <v>0</v>
          </cell>
          <cell r="BF414">
            <v>0</v>
          </cell>
          <cell r="BG414" t="str">
            <v>SEJ</v>
          </cell>
          <cell r="BH414">
            <v>0</v>
          </cell>
          <cell r="BI414" t="str">
            <v>PDH</v>
          </cell>
          <cell r="BJ414">
            <v>72</v>
          </cell>
          <cell r="BK414">
            <v>0</v>
          </cell>
          <cell r="BL414">
            <v>0</v>
          </cell>
          <cell r="BM414" t="str">
            <v/>
          </cell>
          <cell r="BN414">
            <v>0</v>
          </cell>
          <cell r="BO414">
            <v>68</v>
          </cell>
          <cell r="BP414">
            <v>71</v>
          </cell>
          <cell r="BQ414">
            <v>0</v>
          </cell>
          <cell r="BR414">
            <v>0</v>
          </cell>
          <cell r="BS414" t="str">
            <v/>
          </cell>
          <cell r="BT414">
            <v>0</v>
          </cell>
          <cell r="BU414">
            <v>76.75</v>
          </cell>
          <cell r="BV414">
            <v>80</v>
          </cell>
          <cell r="BW414">
            <v>0</v>
          </cell>
          <cell r="BX414">
            <v>0</v>
          </cell>
          <cell r="BY414" t="str">
            <v/>
          </cell>
          <cell r="BZ414">
            <v>0</v>
          </cell>
          <cell r="CA414">
            <v>76.25</v>
          </cell>
          <cell r="CB414">
            <v>71</v>
          </cell>
          <cell r="CC414">
            <v>0</v>
          </cell>
          <cell r="CD414">
            <v>0</v>
          </cell>
          <cell r="CE414" t="str">
            <v/>
          </cell>
          <cell r="CF414">
            <v>0</v>
          </cell>
          <cell r="CG414">
            <v>75.25</v>
          </cell>
          <cell r="CH414">
            <v>75</v>
          </cell>
          <cell r="CI414">
            <v>0</v>
          </cell>
          <cell r="CJ414">
            <v>0</v>
          </cell>
          <cell r="CK414" t="str">
            <v/>
          </cell>
          <cell r="CL414">
            <v>0</v>
          </cell>
          <cell r="CM414">
            <v>70.25</v>
          </cell>
          <cell r="CN414">
            <v>71</v>
          </cell>
          <cell r="CO414">
            <v>0</v>
          </cell>
          <cell r="CP414">
            <v>0</v>
          </cell>
          <cell r="CQ414" t="str">
            <v/>
          </cell>
          <cell r="CR414">
            <v>0</v>
          </cell>
          <cell r="CS414">
            <v>81.75</v>
          </cell>
          <cell r="CT414">
            <v>78</v>
          </cell>
          <cell r="CU414">
            <v>0</v>
          </cell>
          <cell r="CV414">
            <v>0</v>
          </cell>
          <cell r="CW414" t="str">
            <v/>
          </cell>
          <cell r="CX414">
            <v>0</v>
          </cell>
          <cell r="CY414">
            <v>81.75</v>
          </cell>
          <cell r="CZ414">
            <v>71</v>
          </cell>
          <cell r="DA414">
            <v>0</v>
          </cell>
          <cell r="DB414">
            <v>0</v>
          </cell>
          <cell r="DC414" t="str">
            <v/>
          </cell>
          <cell r="DD414">
            <v>0</v>
          </cell>
          <cell r="DE414">
            <v>68</v>
          </cell>
          <cell r="DF414">
            <v>88</v>
          </cell>
          <cell r="DG414">
            <v>0</v>
          </cell>
          <cell r="DH414">
            <v>0</v>
          </cell>
          <cell r="DI414" t="str">
            <v/>
          </cell>
          <cell r="DJ414">
            <v>0</v>
          </cell>
          <cell r="DK414">
            <v>74.5</v>
          </cell>
          <cell r="DL414">
            <v>73</v>
          </cell>
          <cell r="DM414">
            <v>0</v>
          </cell>
          <cell r="DN414">
            <v>0</v>
          </cell>
          <cell r="DO414" t="str">
            <v/>
          </cell>
          <cell r="DP414">
            <v>0</v>
          </cell>
          <cell r="DQ414" t="str">
            <v>PDH</v>
          </cell>
          <cell r="DR414">
            <v>74</v>
          </cell>
          <cell r="DS414">
            <v>0</v>
          </cell>
          <cell r="DT414">
            <v>0</v>
          </cell>
          <cell r="DU414" t="str">
            <v/>
          </cell>
          <cell r="DV414">
            <v>0</v>
          </cell>
          <cell r="DW414" t="str">
            <v>PDH</v>
          </cell>
          <cell r="DX414">
            <v>72</v>
          </cell>
          <cell r="DY414">
            <v>0</v>
          </cell>
          <cell r="DZ414">
            <v>0</v>
          </cell>
          <cell r="EA414" t="str">
            <v/>
          </cell>
          <cell r="EB414">
            <v>0</v>
          </cell>
          <cell r="EC414">
            <v>70.75</v>
          </cell>
          <cell r="ED414">
            <v>76</v>
          </cell>
          <cell r="EE414">
            <v>0</v>
          </cell>
          <cell r="EF414">
            <v>0</v>
          </cell>
          <cell r="EG414" t="str">
            <v/>
          </cell>
          <cell r="EH414">
            <v>0</v>
          </cell>
          <cell r="EI414">
            <v>75.75</v>
          </cell>
          <cell r="EJ414">
            <v>79</v>
          </cell>
          <cell r="EK414">
            <v>0</v>
          </cell>
          <cell r="EL414">
            <v>0</v>
          </cell>
          <cell r="EM414" t="str">
            <v/>
          </cell>
          <cell r="EN414">
            <v>0</v>
          </cell>
          <cell r="EO414">
            <v>75.75</v>
          </cell>
          <cell r="EP414">
            <v>79</v>
          </cell>
          <cell r="EQ414">
            <v>0</v>
          </cell>
          <cell r="ER414">
            <v>0</v>
          </cell>
          <cell r="ES414" t="str">
            <v/>
          </cell>
          <cell r="ET414">
            <v>0</v>
          </cell>
          <cell r="EU414">
            <v>75.75</v>
          </cell>
          <cell r="EV414">
            <v>79</v>
          </cell>
          <cell r="EW414">
            <v>0</v>
          </cell>
          <cell r="EX414">
            <v>0</v>
          </cell>
          <cell r="EY414" t="str">
            <v/>
          </cell>
          <cell r="EZ414">
            <v>0</v>
          </cell>
          <cell r="FA414">
            <v>75</v>
          </cell>
          <cell r="FB414">
            <v>71</v>
          </cell>
          <cell r="FC414">
            <v>0</v>
          </cell>
          <cell r="FD414">
            <v>0</v>
          </cell>
          <cell r="FE414" t="str">
            <v/>
          </cell>
          <cell r="FF414">
            <v>0</v>
          </cell>
          <cell r="FG414">
            <v>75</v>
          </cell>
          <cell r="FH414">
            <v>71</v>
          </cell>
          <cell r="FI414">
            <v>0</v>
          </cell>
          <cell r="FJ414">
            <v>0</v>
          </cell>
          <cell r="FK414" t="str">
            <v/>
          </cell>
          <cell r="FL414">
            <v>0</v>
          </cell>
          <cell r="FM414">
            <v>75</v>
          </cell>
          <cell r="FN414">
            <v>71</v>
          </cell>
          <cell r="FO414">
            <v>0</v>
          </cell>
          <cell r="FP414">
            <v>0</v>
          </cell>
          <cell r="FQ414" t="str">
            <v/>
          </cell>
          <cell r="FR414">
            <v>0</v>
          </cell>
          <cell r="FS414">
            <v>75</v>
          </cell>
          <cell r="FT414">
            <v>71</v>
          </cell>
          <cell r="FU414">
            <v>0</v>
          </cell>
          <cell r="FV414">
            <v>0</v>
          </cell>
          <cell r="FW414" t="str">
            <v/>
          </cell>
          <cell r="FX414">
            <v>0</v>
          </cell>
          <cell r="FY414">
            <v>75</v>
          </cell>
          <cell r="FZ414">
            <v>71</v>
          </cell>
          <cell r="GA414">
            <v>0</v>
          </cell>
          <cell r="GB414">
            <v>0</v>
          </cell>
          <cell r="GC414" t="str">
            <v/>
          </cell>
          <cell r="GD414">
            <v>0</v>
          </cell>
          <cell r="GE414">
            <v>75</v>
          </cell>
          <cell r="GF414">
            <v>71</v>
          </cell>
          <cell r="GG414">
            <v>0</v>
          </cell>
          <cell r="GH414">
            <v>0</v>
          </cell>
          <cell r="GI414" t="str">
            <v/>
          </cell>
          <cell r="GJ414">
            <v>0</v>
          </cell>
          <cell r="GK414">
            <v>75</v>
          </cell>
          <cell r="GL414">
            <v>71</v>
          </cell>
          <cell r="GM414">
            <v>0</v>
          </cell>
          <cell r="GN414">
            <v>0</v>
          </cell>
          <cell r="GO414" t="str">
            <v/>
          </cell>
          <cell r="GP414">
            <v>0</v>
          </cell>
          <cell r="GQ414">
            <v>75</v>
          </cell>
          <cell r="GR414">
            <v>71</v>
          </cell>
          <cell r="GS414">
            <v>0</v>
          </cell>
          <cell r="GT414">
            <v>0</v>
          </cell>
          <cell r="GU414" t="str">
            <v/>
          </cell>
          <cell r="GV414">
            <v>0</v>
          </cell>
          <cell r="GW414">
            <v>77.75</v>
          </cell>
          <cell r="GX414">
            <v>71</v>
          </cell>
          <cell r="GY414">
            <v>0</v>
          </cell>
          <cell r="GZ414">
            <v>0</v>
          </cell>
          <cell r="HA414" t="str">
            <v/>
          </cell>
          <cell r="HB414">
            <v>0</v>
          </cell>
          <cell r="HC414" t="str">
            <v>PDH</v>
          </cell>
          <cell r="HD414">
            <v>72</v>
          </cell>
          <cell r="HG414" t="str">
            <v/>
          </cell>
          <cell r="HH414">
            <v>0</v>
          </cell>
          <cell r="HM414" t="str">
            <v/>
          </cell>
          <cell r="HN414" t="str">
            <v/>
          </cell>
          <cell r="HS414">
            <v>0</v>
          </cell>
          <cell r="HT414" t="str">
            <v>PKN</v>
          </cell>
          <cell r="HU414">
            <v>0</v>
          </cell>
          <cell r="HV414" t="str">
            <v>IND</v>
          </cell>
          <cell r="HW414">
            <v>0</v>
          </cell>
          <cell r="HX414" t="str">
            <v>MAT-W</v>
          </cell>
          <cell r="HY414">
            <v>0</v>
          </cell>
          <cell r="HZ414" t="str">
            <v>SEJ-W</v>
          </cell>
          <cell r="IA414">
            <v>0</v>
          </cell>
          <cell r="IB414" t="str">
            <v>IGR-W</v>
          </cell>
          <cell r="IC414">
            <v>0</v>
          </cell>
          <cell r="ID414" t="str">
            <v>SBO</v>
          </cell>
          <cell r="IE414">
            <v>0</v>
          </cell>
          <cell r="IF414" t="str">
            <v>PJO</v>
          </cell>
          <cell r="IG414">
            <v>0</v>
          </cell>
          <cell r="IH414" t="str">
            <v>PRA</v>
          </cell>
          <cell r="II414">
            <v>0</v>
          </cell>
          <cell r="IJ414" t="str">
            <v>JAW</v>
          </cell>
          <cell r="IK414">
            <v>0</v>
          </cell>
          <cell r="IL414" t="str">
            <v>ARB</v>
          </cell>
          <cell r="IM414">
            <v>0</v>
          </cell>
          <cell r="IN414" t="str">
            <v>PKM</v>
          </cell>
          <cell r="IO414">
            <v>0</v>
          </cell>
          <cell r="IP414" t="str">
            <v>GEO-P</v>
          </cell>
          <cell r="IQ414">
            <v>0</v>
          </cell>
          <cell r="IR414" t="str">
            <v>SEJ-P</v>
          </cell>
          <cell r="IS414">
            <v>0</v>
          </cell>
          <cell r="IT414" t="str">
            <v>SOS-P</v>
          </cell>
          <cell r="IU414">
            <v>0</v>
          </cell>
          <cell r="IV414" t="str">
            <v>EKO-P</v>
          </cell>
          <cell r="IW414">
            <v>0</v>
          </cell>
          <cell r="IX414" t="str">
            <v>IGR-L</v>
          </cell>
          <cell r="IY414">
            <v>0</v>
          </cell>
          <cell r="IZ414" t="str">
            <v/>
          </cell>
          <cell r="JA414">
            <v>0</v>
          </cell>
        </row>
        <row r="415">
          <cell r="Q415" t="str">
            <v/>
          </cell>
          <cell r="AB415" t="str">
            <v/>
          </cell>
          <cell r="AC415">
            <v>29</v>
          </cell>
          <cell r="AI415" t="str">
            <v/>
          </cell>
          <cell r="AJ415">
            <v>0</v>
          </cell>
          <cell r="AK415">
            <v>76.5</v>
          </cell>
          <cell r="AL415">
            <v>71</v>
          </cell>
          <cell r="AM415">
            <v>0</v>
          </cell>
          <cell r="AN415">
            <v>0</v>
          </cell>
          <cell r="AO415" t="str">
            <v/>
          </cell>
          <cell r="AP415">
            <v>0</v>
          </cell>
          <cell r="AQ415">
            <v>77</v>
          </cell>
          <cell r="AR415">
            <v>76</v>
          </cell>
          <cell r="AS415">
            <v>0</v>
          </cell>
          <cell r="AT415">
            <v>0</v>
          </cell>
          <cell r="AU415" t="str">
            <v/>
          </cell>
          <cell r="AV415">
            <v>0</v>
          </cell>
          <cell r="AW415">
            <v>79.75</v>
          </cell>
          <cell r="AX415">
            <v>77</v>
          </cell>
          <cell r="AY415">
            <v>0</v>
          </cell>
          <cell r="AZ415">
            <v>0</v>
          </cell>
          <cell r="BA415" t="str">
            <v/>
          </cell>
          <cell r="BB415">
            <v>0</v>
          </cell>
          <cell r="BC415">
            <v>72.5</v>
          </cell>
          <cell r="BD415">
            <v>77</v>
          </cell>
          <cell r="BE415">
            <v>0</v>
          </cell>
          <cell r="BF415">
            <v>0</v>
          </cell>
          <cell r="BG415" t="str">
            <v>SEJ</v>
          </cell>
          <cell r="BH415">
            <v>0</v>
          </cell>
          <cell r="BI415">
            <v>74</v>
          </cell>
          <cell r="BJ415">
            <v>72</v>
          </cell>
          <cell r="BK415">
            <v>0</v>
          </cell>
          <cell r="BL415">
            <v>0</v>
          </cell>
          <cell r="BM415" t="str">
            <v/>
          </cell>
          <cell r="BN415">
            <v>0</v>
          </cell>
          <cell r="BO415">
            <v>67.25</v>
          </cell>
          <cell r="BP415">
            <v>71</v>
          </cell>
          <cell r="BQ415">
            <v>0</v>
          </cell>
          <cell r="BR415">
            <v>0</v>
          </cell>
          <cell r="BS415" t="str">
            <v/>
          </cell>
          <cell r="BT415">
            <v>0</v>
          </cell>
          <cell r="BU415">
            <v>72.25</v>
          </cell>
          <cell r="BV415">
            <v>80</v>
          </cell>
          <cell r="BW415">
            <v>0</v>
          </cell>
          <cell r="BX415">
            <v>0</v>
          </cell>
          <cell r="BY415" t="str">
            <v/>
          </cell>
          <cell r="BZ415">
            <v>0</v>
          </cell>
          <cell r="CA415">
            <v>70.75</v>
          </cell>
          <cell r="CB415">
            <v>71</v>
          </cell>
          <cell r="CC415">
            <v>0</v>
          </cell>
          <cell r="CD415">
            <v>0</v>
          </cell>
          <cell r="CE415" t="str">
            <v/>
          </cell>
          <cell r="CF415">
            <v>0</v>
          </cell>
          <cell r="CG415">
            <v>75</v>
          </cell>
          <cell r="CH415">
            <v>76</v>
          </cell>
          <cell r="CI415">
            <v>0</v>
          </cell>
          <cell r="CJ415">
            <v>0</v>
          </cell>
          <cell r="CK415" t="str">
            <v/>
          </cell>
          <cell r="CL415">
            <v>0</v>
          </cell>
          <cell r="CM415">
            <v>74.25</v>
          </cell>
          <cell r="CN415">
            <v>73</v>
          </cell>
          <cell r="CO415">
            <v>0</v>
          </cell>
          <cell r="CP415">
            <v>0</v>
          </cell>
          <cell r="CQ415" t="str">
            <v/>
          </cell>
          <cell r="CR415">
            <v>0</v>
          </cell>
          <cell r="CS415">
            <v>69.75</v>
          </cell>
          <cell r="CT415">
            <v>77</v>
          </cell>
          <cell r="CU415">
            <v>0</v>
          </cell>
          <cell r="CV415">
            <v>0</v>
          </cell>
          <cell r="CW415" t="str">
            <v/>
          </cell>
          <cell r="CX415">
            <v>0</v>
          </cell>
          <cell r="CY415">
            <v>69</v>
          </cell>
          <cell r="CZ415">
            <v>71</v>
          </cell>
          <cell r="DA415">
            <v>0</v>
          </cell>
          <cell r="DB415">
            <v>0</v>
          </cell>
          <cell r="DC415" t="str">
            <v/>
          </cell>
          <cell r="DD415">
            <v>0</v>
          </cell>
          <cell r="DE415">
            <v>73</v>
          </cell>
          <cell r="DF415">
            <v>77</v>
          </cell>
          <cell r="DG415">
            <v>0</v>
          </cell>
          <cell r="DH415">
            <v>0</v>
          </cell>
          <cell r="DI415" t="str">
            <v/>
          </cell>
          <cell r="DJ415">
            <v>0</v>
          </cell>
          <cell r="DK415">
            <v>0</v>
          </cell>
          <cell r="DL415">
            <v>72</v>
          </cell>
          <cell r="DM415">
            <v>0</v>
          </cell>
          <cell r="DN415">
            <v>0</v>
          </cell>
          <cell r="DO415" t="str">
            <v/>
          </cell>
          <cell r="DP415">
            <v>0</v>
          </cell>
          <cell r="DQ415">
            <v>70.25</v>
          </cell>
          <cell r="DR415">
            <v>70</v>
          </cell>
          <cell r="DS415">
            <v>0</v>
          </cell>
          <cell r="DT415">
            <v>0</v>
          </cell>
          <cell r="DU415" t="str">
            <v/>
          </cell>
          <cell r="DV415">
            <v>0</v>
          </cell>
          <cell r="DW415">
            <v>76.5</v>
          </cell>
          <cell r="DX415">
            <v>75</v>
          </cell>
          <cell r="DY415">
            <v>0</v>
          </cell>
          <cell r="DZ415">
            <v>0</v>
          </cell>
          <cell r="EA415" t="str">
            <v/>
          </cell>
          <cell r="EB415">
            <v>0</v>
          </cell>
          <cell r="EC415">
            <v>72.25</v>
          </cell>
          <cell r="ED415">
            <v>79</v>
          </cell>
          <cell r="EE415">
            <v>0</v>
          </cell>
          <cell r="EF415">
            <v>0</v>
          </cell>
          <cell r="EG415" t="str">
            <v/>
          </cell>
          <cell r="EH415">
            <v>0</v>
          </cell>
          <cell r="EI415">
            <v>73.75</v>
          </cell>
          <cell r="EJ415">
            <v>80</v>
          </cell>
          <cell r="EK415">
            <v>0</v>
          </cell>
          <cell r="EL415">
            <v>0</v>
          </cell>
          <cell r="EM415" t="str">
            <v/>
          </cell>
          <cell r="EN415">
            <v>0</v>
          </cell>
          <cell r="EO415">
            <v>73.75</v>
          </cell>
          <cell r="EP415">
            <v>80</v>
          </cell>
          <cell r="EQ415">
            <v>0</v>
          </cell>
          <cell r="ER415">
            <v>0</v>
          </cell>
          <cell r="ES415" t="str">
            <v/>
          </cell>
          <cell r="ET415">
            <v>0</v>
          </cell>
          <cell r="EU415">
            <v>73.75</v>
          </cell>
          <cell r="EV415">
            <v>80</v>
          </cell>
          <cell r="EW415">
            <v>0</v>
          </cell>
          <cell r="EX415">
            <v>0</v>
          </cell>
          <cell r="EY415" t="str">
            <v/>
          </cell>
          <cell r="EZ415">
            <v>0</v>
          </cell>
          <cell r="FA415">
            <v>71.75</v>
          </cell>
          <cell r="FB415">
            <v>71</v>
          </cell>
          <cell r="FC415">
            <v>0</v>
          </cell>
          <cell r="FD415">
            <v>0</v>
          </cell>
          <cell r="FE415" t="str">
            <v/>
          </cell>
          <cell r="FF415">
            <v>0</v>
          </cell>
          <cell r="FG415">
            <v>71.75</v>
          </cell>
          <cell r="FH415">
            <v>71</v>
          </cell>
          <cell r="FI415">
            <v>0</v>
          </cell>
          <cell r="FJ415">
            <v>0</v>
          </cell>
          <cell r="FK415" t="str">
            <v/>
          </cell>
          <cell r="FL415">
            <v>0</v>
          </cell>
          <cell r="FM415">
            <v>71.75</v>
          </cell>
          <cell r="FN415">
            <v>71</v>
          </cell>
          <cell r="FO415">
            <v>0</v>
          </cell>
          <cell r="FP415">
            <v>0</v>
          </cell>
          <cell r="FQ415" t="str">
            <v/>
          </cell>
          <cell r="FR415">
            <v>0</v>
          </cell>
          <cell r="FS415">
            <v>71.75</v>
          </cell>
          <cell r="FT415">
            <v>71</v>
          </cell>
          <cell r="FU415">
            <v>0</v>
          </cell>
          <cell r="FV415">
            <v>0</v>
          </cell>
          <cell r="FW415" t="str">
            <v/>
          </cell>
          <cell r="FX415">
            <v>0</v>
          </cell>
          <cell r="FY415">
            <v>71.75</v>
          </cell>
          <cell r="FZ415">
            <v>71</v>
          </cell>
          <cell r="GA415">
            <v>0</v>
          </cell>
          <cell r="GB415">
            <v>0</v>
          </cell>
          <cell r="GC415" t="str">
            <v/>
          </cell>
          <cell r="GD415">
            <v>0</v>
          </cell>
          <cell r="GE415">
            <v>71.75</v>
          </cell>
          <cell r="GF415">
            <v>71</v>
          </cell>
          <cell r="GG415">
            <v>0</v>
          </cell>
          <cell r="GH415">
            <v>0</v>
          </cell>
          <cell r="GI415" t="str">
            <v/>
          </cell>
          <cell r="GJ415">
            <v>0</v>
          </cell>
          <cell r="GK415">
            <v>71.75</v>
          </cell>
          <cell r="GL415">
            <v>71</v>
          </cell>
          <cell r="GM415">
            <v>0</v>
          </cell>
          <cell r="GN415">
            <v>0</v>
          </cell>
          <cell r="GO415" t="str">
            <v/>
          </cell>
          <cell r="GP415">
            <v>0</v>
          </cell>
          <cell r="GQ415">
            <v>71.75</v>
          </cell>
          <cell r="GR415">
            <v>71</v>
          </cell>
          <cell r="GS415">
            <v>0</v>
          </cell>
          <cell r="GT415">
            <v>0</v>
          </cell>
          <cell r="GU415" t="str">
            <v/>
          </cell>
          <cell r="GV415">
            <v>0</v>
          </cell>
          <cell r="GW415">
            <v>72.25</v>
          </cell>
          <cell r="GX415">
            <v>71</v>
          </cell>
          <cell r="GY415">
            <v>0</v>
          </cell>
          <cell r="GZ415">
            <v>0</v>
          </cell>
          <cell r="HA415" t="str">
            <v/>
          </cell>
          <cell r="HB415">
            <v>0</v>
          </cell>
          <cell r="HC415">
            <v>79.75</v>
          </cell>
          <cell r="HD415">
            <v>75</v>
          </cell>
          <cell r="HG415" t="str">
            <v/>
          </cell>
          <cell r="HH415">
            <v>0</v>
          </cell>
          <cell r="HM415" t="str">
            <v/>
          </cell>
          <cell r="HN415" t="str">
            <v/>
          </cell>
          <cell r="HS415">
            <v>0</v>
          </cell>
          <cell r="HT415" t="str">
            <v>PKN</v>
          </cell>
          <cell r="HU415">
            <v>0</v>
          </cell>
          <cell r="HV415" t="str">
            <v>IND</v>
          </cell>
          <cell r="HW415">
            <v>0</v>
          </cell>
          <cell r="HX415" t="str">
            <v>MAT-W</v>
          </cell>
          <cell r="HY415">
            <v>0</v>
          </cell>
          <cell r="HZ415" t="str">
            <v>SEJ-W</v>
          </cell>
          <cell r="IA415">
            <v>0</v>
          </cell>
          <cell r="IB415" t="str">
            <v>IGR-W</v>
          </cell>
          <cell r="IC415">
            <v>0</v>
          </cell>
          <cell r="ID415" t="str">
            <v>SBO</v>
          </cell>
          <cell r="IE415">
            <v>0</v>
          </cell>
          <cell r="IF415" t="str">
            <v>PJO</v>
          </cell>
          <cell r="IG415">
            <v>0</v>
          </cell>
          <cell r="IH415" t="str">
            <v>PRA</v>
          </cell>
          <cell r="II415">
            <v>0</v>
          </cell>
          <cell r="IJ415" t="str">
            <v>JAW</v>
          </cell>
          <cell r="IK415">
            <v>0</v>
          </cell>
          <cell r="IL415" t="str">
            <v>ARB</v>
          </cell>
          <cell r="IM415">
            <v>0</v>
          </cell>
          <cell r="IN415" t="str">
            <v>PKM</v>
          </cell>
          <cell r="IO415">
            <v>0</v>
          </cell>
          <cell r="IP415" t="str">
            <v>GEO-P</v>
          </cell>
          <cell r="IQ415">
            <v>0</v>
          </cell>
          <cell r="IR415" t="str">
            <v>SEJ-P</v>
          </cell>
          <cell r="IS415">
            <v>0</v>
          </cell>
          <cell r="IT415" t="str">
            <v>SOS-P</v>
          </cell>
          <cell r="IU415">
            <v>0</v>
          </cell>
          <cell r="IV415" t="str">
            <v>EKO-P</v>
          </cell>
          <cell r="IW415">
            <v>0</v>
          </cell>
          <cell r="IX415" t="str">
            <v>IGR-L</v>
          </cell>
          <cell r="IY415">
            <v>0</v>
          </cell>
          <cell r="IZ415" t="str">
            <v/>
          </cell>
          <cell r="JA415">
            <v>0</v>
          </cell>
        </row>
        <row r="416">
          <cell r="Q416" t="str">
            <v/>
          </cell>
          <cell r="AB416" t="str">
            <v/>
          </cell>
          <cell r="AC416">
            <v>30</v>
          </cell>
          <cell r="AI416" t="str">
            <v/>
          </cell>
          <cell r="AJ416">
            <v>0</v>
          </cell>
          <cell r="AK416">
            <v>90.25</v>
          </cell>
          <cell r="AL416">
            <v>86</v>
          </cell>
          <cell r="AM416">
            <v>0</v>
          </cell>
          <cell r="AN416">
            <v>0</v>
          </cell>
          <cell r="AO416" t="str">
            <v/>
          </cell>
          <cell r="AP416">
            <v>0</v>
          </cell>
          <cell r="AQ416">
            <v>84.75</v>
          </cell>
          <cell r="AR416">
            <v>90</v>
          </cell>
          <cell r="AS416">
            <v>0</v>
          </cell>
          <cell r="AT416">
            <v>0</v>
          </cell>
          <cell r="AU416" t="str">
            <v/>
          </cell>
          <cell r="AV416">
            <v>0</v>
          </cell>
          <cell r="AW416">
            <v>92.75</v>
          </cell>
          <cell r="AX416">
            <v>88</v>
          </cell>
          <cell r="AY416">
            <v>0</v>
          </cell>
          <cell r="AZ416">
            <v>0</v>
          </cell>
          <cell r="BA416" t="str">
            <v/>
          </cell>
          <cell r="BB416">
            <v>0</v>
          </cell>
          <cell r="BC416">
            <v>85</v>
          </cell>
          <cell r="BD416">
            <v>82</v>
          </cell>
          <cell r="BE416">
            <v>0</v>
          </cell>
          <cell r="BF416">
            <v>0</v>
          </cell>
          <cell r="BG416" t="str">
            <v>SEJ</v>
          </cell>
          <cell r="BH416">
            <v>0</v>
          </cell>
          <cell r="BI416">
            <v>88</v>
          </cell>
          <cell r="BJ416">
            <v>81</v>
          </cell>
          <cell r="BK416">
            <v>0</v>
          </cell>
          <cell r="BL416">
            <v>0</v>
          </cell>
          <cell r="BM416" t="str">
            <v/>
          </cell>
          <cell r="BN416">
            <v>0</v>
          </cell>
          <cell r="BO416">
            <v>70</v>
          </cell>
          <cell r="BP416">
            <v>82</v>
          </cell>
          <cell r="BQ416">
            <v>0</v>
          </cell>
          <cell r="BR416">
            <v>0</v>
          </cell>
          <cell r="BS416" t="str">
            <v/>
          </cell>
          <cell r="BT416">
            <v>0</v>
          </cell>
          <cell r="BU416">
            <v>88.25</v>
          </cell>
          <cell r="BV416">
            <v>93</v>
          </cell>
          <cell r="BW416">
            <v>0</v>
          </cell>
          <cell r="BX416">
            <v>0</v>
          </cell>
          <cell r="BY416" t="str">
            <v/>
          </cell>
          <cell r="BZ416">
            <v>0</v>
          </cell>
          <cell r="CA416">
            <v>75</v>
          </cell>
          <cell r="CB416">
            <v>86</v>
          </cell>
          <cell r="CC416">
            <v>0</v>
          </cell>
          <cell r="CD416">
            <v>0</v>
          </cell>
          <cell r="CE416" t="str">
            <v/>
          </cell>
          <cell r="CF416">
            <v>0</v>
          </cell>
          <cell r="CG416">
            <v>86.5</v>
          </cell>
          <cell r="CH416">
            <v>87</v>
          </cell>
          <cell r="CI416">
            <v>0</v>
          </cell>
          <cell r="CJ416">
            <v>0</v>
          </cell>
          <cell r="CK416" t="str">
            <v/>
          </cell>
          <cell r="CL416">
            <v>0</v>
          </cell>
          <cell r="CM416">
            <v>79.5</v>
          </cell>
          <cell r="CN416">
            <v>76</v>
          </cell>
          <cell r="CO416">
            <v>0</v>
          </cell>
          <cell r="CP416">
            <v>0</v>
          </cell>
          <cell r="CQ416" t="str">
            <v/>
          </cell>
          <cell r="CR416">
            <v>0</v>
          </cell>
          <cell r="CS416">
            <v>86</v>
          </cell>
          <cell r="CT416">
            <v>86</v>
          </cell>
          <cell r="CU416">
            <v>0</v>
          </cell>
          <cell r="CV416">
            <v>0</v>
          </cell>
          <cell r="CW416" t="str">
            <v/>
          </cell>
          <cell r="CX416">
            <v>0</v>
          </cell>
          <cell r="CY416">
            <v>72</v>
          </cell>
          <cell r="CZ416">
            <v>77</v>
          </cell>
          <cell r="DA416">
            <v>0</v>
          </cell>
          <cell r="DB416">
            <v>0</v>
          </cell>
          <cell r="DC416" t="str">
            <v/>
          </cell>
          <cell r="DD416">
            <v>0</v>
          </cell>
          <cell r="DE416">
            <v>78</v>
          </cell>
          <cell r="DF416">
            <v>87</v>
          </cell>
          <cell r="DG416">
            <v>0</v>
          </cell>
          <cell r="DH416">
            <v>0</v>
          </cell>
          <cell r="DI416" t="str">
            <v/>
          </cell>
          <cell r="DJ416">
            <v>0</v>
          </cell>
          <cell r="DK416">
            <v>0</v>
          </cell>
          <cell r="DL416">
            <v>92</v>
          </cell>
          <cell r="DM416">
            <v>0</v>
          </cell>
          <cell r="DN416">
            <v>0</v>
          </cell>
          <cell r="DO416" t="str">
            <v/>
          </cell>
          <cell r="DP416">
            <v>0</v>
          </cell>
          <cell r="DQ416">
            <v>87.25</v>
          </cell>
          <cell r="DR416">
            <v>79</v>
          </cell>
          <cell r="DS416">
            <v>0</v>
          </cell>
          <cell r="DT416">
            <v>0</v>
          </cell>
          <cell r="DU416" t="str">
            <v/>
          </cell>
          <cell r="DV416">
            <v>0</v>
          </cell>
          <cell r="DW416">
            <v>83</v>
          </cell>
          <cell r="DX416">
            <v>83</v>
          </cell>
          <cell r="DY416">
            <v>0</v>
          </cell>
          <cell r="DZ416">
            <v>0</v>
          </cell>
          <cell r="EA416" t="str">
            <v/>
          </cell>
          <cell r="EB416">
            <v>0</v>
          </cell>
          <cell r="EC416">
            <v>86.75</v>
          </cell>
          <cell r="ED416">
            <v>91</v>
          </cell>
          <cell r="EE416">
            <v>0</v>
          </cell>
          <cell r="EF416">
            <v>0</v>
          </cell>
          <cell r="EG416" t="str">
            <v/>
          </cell>
          <cell r="EH416">
            <v>0</v>
          </cell>
          <cell r="EI416">
            <v>86</v>
          </cell>
          <cell r="EJ416">
            <v>96</v>
          </cell>
          <cell r="EK416">
            <v>0</v>
          </cell>
          <cell r="EL416">
            <v>0</v>
          </cell>
          <cell r="EM416" t="str">
            <v/>
          </cell>
          <cell r="EN416">
            <v>0</v>
          </cell>
          <cell r="EO416">
            <v>86</v>
          </cell>
          <cell r="EP416">
            <v>96</v>
          </cell>
          <cell r="EQ416">
            <v>0</v>
          </cell>
          <cell r="ER416">
            <v>0</v>
          </cell>
          <cell r="ES416" t="str">
            <v/>
          </cell>
          <cell r="ET416">
            <v>0</v>
          </cell>
          <cell r="EU416">
            <v>86</v>
          </cell>
          <cell r="EV416">
            <v>96</v>
          </cell>
          <cell r="EW416">
            <v>0</v>
          </cell>
          <cell r="EX416">
            <v>0</v>
          </cell>
          <cell r="EY416" t="str">
            <v/>
          </cell>
          <cell r="EZ416">
            <v>0</v>
          </cell>
          <cell r="FA416">
            <v>80.25</v>
          </cell>
          <cell r="FB416">
            <v>82</v>
          </cell>
          <cell r="FC416">
            <v>0</v>
          </cell>
          <cell r="FD416">
            <v>0</v>
          </cell>
          <cell r="FE416" t="str">
            <v/>
          </cell>
          <cell r="FF416">
            <v>0</v>
          </cell>
          <cell r="FG416">
            <v>80.25</v>
          </cell>
          <cell r="FH416">
            <v>82</v>
          </cell>
          <cell r="FI416">
            <v>0</v>
          </cell>
          <cell r="FJ416">
            <v>0</v>
          </cell>
          <cell r="FK416" t="str">
            <v/>
          </cell>
          <cell r="FL416">
            <v>0</v>
          </cell>
          <cell r="FM416">
            <v>80.25</v>
          </cell>
          <cell r="FN416">
            <v>82</v>
          </cell>
          <cell r="FO416">
            <v>0</v>
          </cell>
          <cell r="FP416">
            <v>0</v>
          </cell>
          <cell r="FQ416" t="str">
            <v/>
          </cell>
          <cell r="FR416">
            <v>0</v>
          </cell>
          <cell r="FS416">
            <v>80.25</v>
          </cell>
          <cell r="FT416">
            <v>82</v>
          </cell>
          <cell r="FU416">
            <v>0</v>
          </cell>
          <cell r="FV416">
            <v>0</v>
          </cell>
          <cell r="FW416" t="str">
            <v/>
          </cell>
          <cell r="FX416">
            <v>0</v>
          </cell>
          <cell r="FY416">
            <v>80.25</v>
          </cell>
          <cell r="FZ416">
            <v>82</v>
          </cell>
          <cell r="GA416">
            <v>0</v>
          </cell>
          <cell r="GB416">
            <v>0</v>
          </cell>
          <cell r="GC416" t="str">
            <v/>
          </cell>
          <cell r="GD416">
            <v>0</v>
          </cell>
          <cell r="GE416">
            <v>80.25</v>
          </cell>
          <cell r="GF416">
            <v>82</v>
          </cell>
          <cell r="GG416">
            <v>0</v>
          </cell>
          <cell r="GH416">
            <v>0</v>
          </cell>
          <cell r="GI416" t="str">
            <v/>
          </cell>
          <cell r="GJ416">
            <v>0</v>
          </cell>
          <cell r="GK416">
            <v>80.25</v>
          </cell>
          <cell r="GL416">
            <v>82</v>
          </cell>
          <cell r="GM416">
            <v>0</v>
          </cell>
          <cell r="GN416">
            <v>0</v>
          </cell>
          <cell r="GO416" t="str">
            <v/>
          </cell>
          <cell r="GP416">
            <v>0</v>
          </cell>
          <cell r="GQ416">
            <v>80.25</v>
          </cell>
          <cell r="GR416">
            <v>82</v>
          </cell>
          <cell r="GS416">
            <v>0</v>
          </cell>
          <cell r="GT416">
            <v>0</v>
          </cell>
          <cell r="GU416" t="str">
            <v/>
          </cell>
          <cell r="GV416">
            <v>0</v>
          </cell>
          <cell r="GW416">
            <v>78.25</v>
          </cell>
          <cell r="GX416">
            <v>80</v>
          </cell>
          <cell r="GY416">
            <v>0</v>
          </cell>
          <cell r="GZ416">
            <v>0</v>
          </cell>
          <cell r="HA416" t="str">
            <v/>
          </cell>
          <cell r="HB416">
            <v>0</v>
          </cell>
          <cell r="HC416">
            <v>89</v>
          </cell>
          <cell r="HD416">
            <v>78</v>
          </cell>
          <cell r="HG416" t="str">
            <v/>
          </cell>
          <cell r="HH416">
            <v>0</v>
          </cell>
          <cell r="HM416" t="str">
            <v/>
          </cell>
          <cell r="HN416" t="str">
            <v/>
          </cell>
          <cell r="HS416">
            <v>0</v>
          </cell>
          <cell r="HT416" t="str">
            <v>PKN</v>
          </cell>
          <cell r="HU416">
            <v>0</v>
          </cell>
          <cell r="HV416" t="str">
            <v>IND</v>
          </cell>
          <cell r="HW416">
            <v>0</v>
          </cell>
          <cell r="HX416" t="str">
            <v>MAT-W</v>
          </cell>
          <cell r="HY416">
            <v>0</v>
          </cell>
          <cell r="HZ416" t="str">
            <v>SEJ-W</v>
          </cell>
          <cell r="IA416">
            <v>0</v>
          </cell>
          <cell r="IB416" t="str">
            <v>IGR-W</v>
          </cell>
          <cell r="IC416">
            <v>0</v>
          </cell>
          <cell r="ID416" t="str">
            <v>SBO</v>
          </cell>
          <cell r="IE416">
            <v>0</v>
          </cell>
          <cell r="IF416" t="str">
            <v>PJO</v>
          </cell>
          <cell r="IG416">
            <v>0</v>
          </cell>
          <cell r="IH416" t="str">
            <v>PRA</v>
          </cell>
          <cell r="II416">
            <v>0</v>
          </cell>
          <cell r="IJ416" t="str">
            <v>JAW</v>
          </cell>
          <cell r="IK416">
            <v>0</v>
          </cell>
          <cell r="IL416" t="str">
            <v>ARB</v>
          </cell>
          <cell r="IM416">
            <v>0</v>
          </cell>
          <cell r="IN416" t="str">
            <v>PKM</v>
          </cell>
          <cell r="IO416">
            <v>0</v>
          </cell>
          <cell r="IP416" t="str">
            <v>GEO-P</v>
          </cell>
          <cell r="IQ416">
            <v>0</v>
          </cell>
          <cell r="IR416" t="str">
            <v>SEJ-P</v>
          </cell>
          <cell r="IS416">
            <v>0</v>
          </cell>
          <cell r="IT416" t="str">
            <v>SOS-P</v>
          </cell>
          <cell r="IU416">
            <v>0</v>
          </cell>
          <cell r="IV416" t="str">
            <v>EKO-P</v>
          </cell>
          <cell r="IW416">
            <v>0</v>
          </cell>
          <cell r="IX416" t="str">
            <v>IGR-L</v>
          </cell>
          <cell r="IY416">
            <v>0</v>
          </cell>
          <cell r="IZ416" t="str">
            <v/>
          </cell>
          <cell r="JA416">
            <v>0</v>
          </cell>
        </row>
        <row r="417">
          <cell r="Q417" t="str">
            <v/>
          </cell>
          <cell r="AB417" t="str">
            <v/>
          </cell>
          <cell r="AC417">
            <v>31</v>
          </cell>
          <cell r="AI417" t="str">
            <v/>
          </cell>
          <cell r="AJ417">
            <v>0</v>
          </cell>
          <cell r="AK417">
            <v>79.25</v>
          </cell>
          <cell r="AL417">
            <v>82</v>
          </cell>
          <cell r="AM417">
            <v>0</v>
          </cell>
          <cell r="AN417">
            <v>0</v>
          </cell>
          <cell r="AO417" t="str">
            <v/>
          </cell>
          <cell r="AP417">
            <v>0</v>
          </cell>
          <cell r="AQ417">
            <v>68.75</v>
          </cell>
          <cell r="AR417">
            <v>85</v>
          </cell>
          <cell r="AS417">
            <v>0</v>
          </cell>
          <cell r="AT417">
            <v>0</v>
          </cell>
          <cell r="AU417" t="str">
            <v/>
          </cell>
          <cell r="AV417">
            <v>0</v>
          </cell>
          <cell r="AW417">
            <v>85.75</v>
          </cell>
          <cell r="AX417">
            <v>80</v>
          </cell>
          <cell r="AY417">
            <v>0</v>
          </cell>
          <cell r="AZ417">
            <v>0</v>
          </cell>
          <cell r="BA417" t="str">
            <v/>
          </cell>
          <cell r="BB417">
            <v>0</v>
          </cell>
          <cell r="BC417">
            <v>81.25</v>
          </cell>
          <cell r="BD417">
            <v>74</v>
          </cell>
          <cell r="BE417">
            <v>0</v>
          </cell>
          <cell r="BF417">
            <v>0</v>
          </cell>
          <cell r="BG417" t="str">
            <v>SEJ</v>
          </cell>
          <cell r="BH417">
            <v>0</v>
          </cell>
          <cell r="BI417">
            <v>68.75</v>
          </cell>
          <cell r="BJ417">
            <v>72</v>
          </cell>
          <cell r="BK417">
            <v>0</v>
          </cell>
          <cell r="BL417">
            <v>0</v>
          </cell>
          <cell r="BM417" t="str">
            <v/>
          </cell>
          <cell r="BN417">
            <v>0</v>
          </cell>
          <cell r="BO417">
            <v>70.25</v>
          </cell>
          <cell r="BP417">
            <v>74</v>
          </cell>
          <cell r="BQ417">
            <v>0</v>
          </cell>
          <cell r="BR417">
            <v>0</v>
          </cell>
          <cell r="BS417" t="str">
            <v/>
          </cell>
          <cell r="BT417">
            <v>0</v>
          </cell>
          <cell r="BU417">
            <v>73.75</v>
          </cell>
          <cell r="BV417">
            <v>81</v>
          </cell>
          <cell r="BW417">
            <v>0</v>
          </cell>
          <cell r="BX417">
            <v>0</v>
          </cell>
          <cell r="BY417" t="str">
            <v/>
          </cell>
          <cell r="BZ417">
            <v>0</v>
          </cell>
          <cell r="CA417">
            <v>71.25</v>
          </cell>
          <cell r="CB417">
            <v>75</v>
          </cell>
          <cell r="CC417">
            <v>0</v>
          </cell>
          <cell r="CD417">
            <v>0</v>
          </cell>
          <cell r="CE417" t="str">
            <v/>
          </cell>
          <cell r="CF417">
            <v>0</v>
          </cell>
          <cell r="CG417">
            <v>70.75</v>
          </cell>
          <cell r="CH417">
            <v>73</v>
          </cell>
          <cell r="CI417">
            <v>0</v>
          </cell>
          <cell r="CJ417">
            <v>0</v>
          </cell>
          <cell r="CK417" t="str">
            <v/>
          </cell>
          <cell r="CL417">
            <v>0</v>
          </cell>
          <cell r="CM417">
            <v>74.5</v>
          </cell>
          <cell r="CN417">
            <v>75</v>
          </cell>
          <cell r="CO417">
            <v>0</v>
          </cell>
          <cell r="CP417">
            <v>0</v>
          </cell>
          <cell r="CQ417" t="str">
            <v/>
          </cell>
          <cell r="CR417">
            <v>0</v>
          </cell>
          <cell r="CS417">
            <v>70</v>
          </cell>
          <cell r="CT417">
            <v>80</v>
          </cell>
          <cell r="CU417">
            <v>0</v>
          </cell>
          <cell r="CV417">
            <v>0</v>
          </cell>
          <cell r="CW417" t="str">
            <v/>
          </cell>
          <cell r="CX417">
            <v>0</v>
          </cell>
          <cell r="CY417">
            <v>70.25</v>
          </cell>
          <cell r="CZ417">
            <v>76</v>
          </cell>
          <cell r="DA417">
            <v>0</v>
          </cell>
          <cell r="DB417">
            <v>0</v>
          </cell>
          <cell r="DC417" t="str">
            <v/>
          </cell>
          <cell r="DD417">
            <v>0</v>
          </cell>
          <cell r="DE417">
            <v>73.5</v>
          </cell>
          <cell r="DF417">
            <v>78</v>
          </cell>
          <cell r="DG417">
            <v>0</v>
          </cell>
          <cell r="DH417">
            <v>0</v>
          </cell>
          <cell r="DI417" t="str">
            <v/>
          </cell>
          <cell r="DJ417">
            <v>0</v>
          </cell>
          <cell r="DK417">
            <v>0</v>
          </cell>
          <cell r="DL417">
            <v>74</v>
          </cell>
          <cell r="DM417">
            <v>0</v>
          </cell>
          <cell r="DN417">
            <v>0</v>
          </cell>
          <cell r="DO417" t="str">
            <v/>
          </cell>
          <cell r="DP417">
            <v>0</v>
          </cell>
          <cell r="DQ417">
            <v>88.75</v>
          </cell>
          <cell r="DR417">
            <v>80</v>
          </cell>
          <cell r="DS417">
            <v>0</v>
          </cell>
          <cell r="DT417">
            <v>0</v>
          </cell>
          <cell r="DU417" t="str">
            <v/>
          </cell>
          <cell r="DV417">
            <v>0</v>
          </cell>
          <cell r="DW417">
            <v>75.5</v>
          </cell>
          <cell r="DX417">
            <v>73</v>
          </cell>
          <cell r="DY417">
            <v>0</v>
          </cell>
          <cell r="DZ417">
            <v>0</v>
          </cell>
          <cell r="EA417" t="str">
            <v/>
          </cell>
          <cell r="EB417">
            <v>0</v>
          </cell>
          <cell r="EC417">
            <v>69.75</v>
          </cell>
          <cell r="ED417">
            <v>74</v>
          </cell>
          <cell r="EE417">
            <v>0</v>
          </cell>
          <cell r="EF417">
            <v>0</v>
          </cell>
          <cell r="EG417" t="str">
            <v/>
          </cell>
          <cell r="EH417">
            <v>0</v>
          </cell>
          <cell r="EI417">
            <v>71.25</v>
          </cell>
          <cell r="EJ417">
            <v>74</v>
          </cell>
          <cell r="EK417">
            <v>0</v>
          </cell>
          <cell r="EL417">
            <v>0</v>
          </cell>
          <cell r="EM417" t="str">
            <v/>
          </cell>
          <cell r="EN417">
            <v>0</v>
          </cell>
          <cell r="EO417">
            <v>71.25</v>
          </cell>
          <cell r="EP417">
            <v>74</v>
          </cell>
          <cell r="EQ417">
            <v>0</v>
          </cell>
          <cell r="ER417">
            <v>0</v>
          </cell>
          <cell r="ES417" t="str">
            <v/>
          </cell>
          <cell r="ET417">
            <v>0</v>
          </cell>
          <cell r="EU417">
            <v>71.25</v>
          </cell>
          <cell r="EV417">
            <v>74</v>
          </cell>
          <cell r="EW417">
            <v>0</v>
          </cell>
          <cell r="EX417">
            <v>0</v>
          </cell>
          <cell r="EY417" t="str">
            <v/>
          </cell>
          <cell r="EZ417">
            <v>0</v>
          </cell>
          <cell r="FA417">
            <v>68.75</v>
          </cell>
          <cell r="FB417">
            <v>75</v>
          </cell>
          <cell r="FC417">
            <v>0</v>
          </cell>
          <cell r="FD417">
            <v>0</v>
          </cell>
          <cell r="FE417" t="str">
            <v/>
          </cell>
          <cell r="FF417">
            <v>0</v>
          </cell>
          <cell r="FG417">
            <v>68.75</v>
          </cell>
          <cell r="FH417">
            <v>75</v>
          </cell>
          <cell r="FI417">
            <v>0</v>
          </cell>
          <cell r="FJ417">
            <v>0</v>
          </cell>
          <cell r="FK417" t="str">
            <v/>
          </cell>
          <cell r="FL417">
            <v>0</v>
          </cell>
          <cell r="FM417">
            <v>68.75</v>
          </cell>
          <cell r="FN417">
            <v>75</v>
          </cell>
          <cell r="FO417">
            <v>0</v>
          </cell>
          <cell r="FP417">
            <v>0</v>
          </cell>
          <cell r="FQ417" t="str">
            <v/>
          </cell>
          <cell r="FR417">
            <v>0</v>
          </cell>
          <cell r="FS417">
            <v>68.75</v>
          </cell>
          <cell r="FT417">
            <v>75</v>
          </cell>
          <cell r="FU417">
            <v>0</v>
          </cell>
          <cell r="FV417">
            <v>0</v>
          </cell>
          <cell r="FW417" t="str">
            <v/>
          </cell>
          <cell r="FX417">
            <v>0</v>
          </cell>
          <cell r="FY417">
            <v>68.75</v>
          </cell>
          <cell r="FZ417">
            <v>75</v>
          </cell>
          <cell r="GA417">
            <v>0</v>
          </cell>
          <cell r="GB417">
            <v>0</v>
          </cell>
          <cell r="GC417" t="str">
            <v/>
          </cell>
          <cell r="GD417">
            <v>0</v>
          </cell>
          <cell r="GE417">
            <v>68.75</v>
          </cell>
          <cell r="GF417">
            <v>75</v>
          </cell>
          <cell r="GG417">
            <v>0</v>
          </cell>
          <cell r="GH417">
            <v>0</v>
          </cell>
          <cell r="GI417" t="str">
            <v/>
          </cell>
          <cell r="GJ417">
            <v>0</v>
          </cell>
          <cell r="GK417">
            <v>68.75</v>
          </cell>
          <cell r="GL417">
            <v>75</v>
          </cell>
          <cell r="GM417">
            <v>0</v>
          </cell>
          <cell r="GN417">
            <v>0</v>
          </cell>
          <cell r="GO417" t="str">
            <v/>
          </cell>
          <cell r="GP417">
            <v>0</v>
          </cell>
          <cell r="GQ417">
            <v>68.75</v>
          </cell>
          <cell r="GR417">
            <v>75</v>
          </cell>
          <cell r="GS417">
            <v>0</v>
          </cell>
          <cell r="GT417">
            <v>0</v>
          </cell>
          <cell r="GU417" t="str">
            <v/>
          </cell>
          <cell r="GV417">
            <v>0</v>
          </cell>
          <cell r="GW417">
            <v>76</v>
          </cell>
          <cell r="GX417">
            <v>72</v>
          </cell>
          <cell r="GY417">
            <v>0</v>
          </cell>
          <cell r="GZ417">
            <v>0</v>
          </cell>
          <cell r="HA417" t="str">
            <v/>
          </cell>
          <cell r="HB417">
            <v>0</v>
          </cell>
          <cell r="HC417">
            <v>68.25</v>
          </cell>
          <cell r="HD417">
            <v>72</v>
          </cell>
          <cell r="HG417" t="str">
            <v/>
          </cell>
          <cell r="HH417">
            <v>0</v>
          </cell>
          <cell r="HM417" t="str">
            <v/>
          </cell>
          <cell r="HN417" t="str">
            <v/>
          </cell>
          <cell r="HS417">
            <v>0</v>
          </cell>
          <cell r="HT417" t="str">
            <v>PKN</v>
          </cell>
          <cell r="HU417">
            <v>0</v>
          </cell>
          <cell r="HV417" t="str">
            <v>IND</v>
          </cell>
          <cell r="HW417">
            <v>0</v>
          </cell>
          <cell r="HX417" t="str">
            <v>MAT-W</v>
          </cell>
          <cell r="HY417">
            <v>0</v>
          </cell>
          <cell r="HZ417" t="str">
            <v>SEJ-W</v>
          </cell>
          <cell r="IA417">
            <v>0</v>
          </cell>
          <cell r="IB417" t="str">
            <v>IGR-W</v>
          </cell>
          <cell r="IC417">
            <v>0</v>
          </cell>
          <cell r="ID417" t="str">
            <v>SBO</v>
          </cell>
          <cell r="IE417">
            <v>0</v>
          </cell>
          <cell r="IF417" t="str">
            <v>PJO</v>
          </cell>
          <cell r="IG417">
            <v>0</v>
          </cell>
          <cell r="IH417" t="str">
            <v>PRA</v>
          </cell>
          <cell r="II417">
            <v>0</v>
          </cell>
          <cell r="IJ417" t="str">
            <v>JAW</v>
          </cell>
          <cell r="IK417">
            <v>0</v>
          </cell>
          <cell r="IL417" t="str">
            <v>ARB</v>
          </cell>
          <cell r="IM417">
            <v>0</v>
          </cell>
          <cell r="IN417" t="str">
            <v>PKM</v>
          </cell>
          <cell r="IO417">
            <v>0</v>
          </cell>
          <cell r="IP417" t="str">
            <v>GEO-P</v>
          </cell>
          <cell r="IQ417">
            <v>0</v>
          </cell>
          <cell r="IR417" t="str">
            <v>SEJ-P</v>
          </cell>
          <cell r="IS417">
            <v>0</v>
          </cell>
          <cell r="IT417" t="str">
            <v>SOS-P</v>
          </cell>
          <cell r="IU417">
            <v>0</v>
          </cell>
          <cell r="IV417" t="str">
            <v>EKO-P</v>
          </cell>
          <cell r="IW417">
            <v>0</v>
          </cell>
          <cell r="IX417" t="str">
            <v>JEP-L</v>
          </cell>
          <cell r="IY417">
            <v>0</v>
          </cell>
          <cell r="IZ417" t="str">
            <v/>
          </cell>
          <cell r="JA417">
            <v>0</v>
          </cell>
        </row>
        <row r="418">
          <cell r="Q418" t="str">
            <v/>
          </cell>
          <cell r="AB418" t="str">
            <v/>
          </cell>
          <cell r="AC418">
            <v>32</v>
          </cell>
          <cell r="AI418" t="str">
            <v/>
          </cell>
          <cell r="AJ418">
            <v>0</v>
          </cell>
          <cell r="AK418">
            <v>74</v>
          </cell>
          <cell r="AL418">
            <v>75</v>
          </cell>
          <cell r="AM418">
            <v>0</v>
          </cell>
          <cell r="AN418">
            <v>0</v>
          </cell>
          <cell r="AO418" t="str">
            <v/>
          </cell>
          <cell r="AP418">
            <v>0</v>
          </cell>
          <cell r="AQ418">
            <v>69.75</v>
          </cell>
          <cell r="AR418">
            <v>77</v>
          </cell>
          <cell r="AS418">
            <v>0</v>
          </cell>
          <cell r="AT418">
            <v>0</v>
          </cell>
          <cell r="AU418" t="str">
            <v/>
          </cell>
          <cell r="AV418">
            <v>0</v>
          </cell>
          <cell r="AW418">
            <v>70</v>
          </cell>
          <cell r="AX418">
            <v>78</v>
          </cell>
          <cell r="AY418">
            <v>0</v>
          </cell>
          <cell r="AZ418">
            <v>0</v>
          </cell>
          <cell r="BA418" t="str">
            <v/>
          </cell>
          <cell r="BB418">
            <v>0</v>
          </cell>
          <cell r="BC418">
            <v>73</v>
          </cell>
          <cell r="BD418">
            <v>73</v>
          </cell>
          <cell r="BE418">
            <v>0</v>
          </cell>
          <cell r="BF418">
            <v>0</v>
          </cell>
          <cell r="BG418" t="str">
            <v>SEJ</v>
          </cell>
          <cell r="BH418">
            <v>0</v>
          </cell>
          <cell r="BI418">
            <v>68.25</v>
          </cell>
          <cell r="BJ418">
            <v>71</v>
          </cell>
          <cell r="BK418">
            <v>0</v>
          </cell>
          <cell r="BL418">
            <v>0</v>
          </cell>
          <cell r="BM418" t="str">
            <v/>
          </cell>
          <cell r="BN418">
            <v>0</v>
          </cell>
          <cell r="BO418">
            <v>70.25</v>
          </cell>
          <cell r="BP418">
            <v>74</v>
          </cell>
          <cell r="BQ418">
            <v>0</v>
          </cell>
          <cell r="BR418">
            <v>0</v>
          </cell>
          <cell r="BS418" t="str">
            <v/>
          </cell>
          <cell r="BT418">
            <v>0</v>
          </cell>
          <cell r="BU418">
            <v>72.5</v>
          </cell>
          <cell r="BV418">
            <v>84</v>
          </cell>
          <cell r="BW418">
            <v>0</v>
          </cell>
          <cell r="BX418">
            <v>0</v>
          </cell>
          <cell r="BY418" t="str">
            <v/>
          </cell>
          <cell r="BZ418">
            <v>0</v>
          </cell>
          <cell r="CA418">
            <v>72.25</v>
          </cell>
          <cell r="CB418">
            <v>82</v>
          </cell>
          <cell r="CC418">
            <v>0</v>
          </cell>
          <cell r="CD418">
            <v>0</v>
          </cell>
          <cell r="CE418" t="str">
            <v/>
          </cell>
          <cell r="CF418">
            <v>0</v>
          </cell>
          <cell r="CG418">
            <v>70</v>
          </cell>
          <cell r="CH418">
            <v>72</v>
          </cell>
          <cell r="CI418">
            <v>0</v>
          </cell>
          <cell r="CJ418">
            <v>0</v>
          </cell>
          <cell r="CK418" t="str">
            <v/>
          </cell>
          <cell r="CL418">
            <v>0</v>
          </cell>
          <cell r="CM418">
            <v>72.75</v>
          </cell>
          <cell r="CN418">
            <v>74</v>
          </cell>
          <cell r="CO418">
            <v>0</v>
          </cell>
          <cell r="CP418">
            <v>0</v>
          </cell>
          <cell r="CQ418" t="str">
            <v/>
          </cell>
          <cell r="CR418">
            <v>0</v>
          </cell>
          <cell r="CS418">
            <v>67</v>
          </cell>
          <cell r="CT418">
            <v>77</v>
          </cell>
          <cell r="CU418">
            <v>0</v>
          </cell>
          <cell r="CV418">
            <v>0</v>
          </cell>
          <cell r="CW418" t="str">
            <v/>
          </cell>
          <cell r="CX418">
            <v>0</v>
          </cell>
          <cell r="CY418">
            <v>71.25</v>
          </cell>
          <cell r="CZ418">
            <v>74</v>
          </cell>
          <cell r="DA418">
            <v>0</v>
          </cell>
          <cell r="DB418">
            <v>0</v>
          </cell>
          <cell r="DC418" t="str">
            <v/>
          </cell>
          <cell r="DD418">
            <v>0</v>
          </cell>
          <cell r="DE418">
            <v>69.75</v>
          </cell>
          <cell r="DF418">
            <v>79</v>
          </cell>
          <cell r="DG418">
            <v>0</v>
          </cell>
          <cell r="DH418">
            <v>0</v>
          </cell>
          <cell r="DI418" t="str">
            <v/>
          </cell>
          <cell r="DJ418">
            <v>0</v>
          </cell>
          <cell r="DK418">
            <v>0</v>
          </cell>
          <cell r="DL418">
            <v>73</v>
          </cell>
          <cell r="DM418">
            <v>0</v>
          </cell>
          <cell r="DN418">
            <v>0</v>
          </cell>
          <cell r="DO418" t="str">
            <v/>
          </cell>
          <cell r="DP418">
            <v>0</v>
          </cell>
          <cell r="DQ418">
            <v>71.75</v>
          </cell>
          <cell r="DR418">
            <v>77</v>
          </cell>
          <cell r="DS418">
            <v>0</v>
          </cell>
          <cell r="DT418">
            <v>0</v>
          </cell>
          <cell r="DU418" t="str">
            <v/>
          </cell>
          <cell r="DV418">
            <v>0</v>
          </cell>
          <cell r="DW418">
            <v>68.5</v>
          </cell>
          <cell r="DX418">
            <v>75</v>
          </cell>
          <cell r="DY418">
            <v>0</v>
          </cell>
          <cell r="DZ418">
            <v>0</v>
          </cell>
          <cell r="EA418" t="str">
            <v/>
          </cell>
          <cell r="EB418">
            <v>0</v>
          </cell>
          <cell r="EC418">
            <v>73.25</v>
          </cell>
          <cell r="ED418">
            <v>75</v>
          </cell>
          <cell r="EE418">
            <v>0</v>
          </cell>
          <cell r="EF418">
            <v>0</v>
          </cell>
          <cell r="EG418" t="str">
            <v/>
          </cell>
          <cell r="EH418">
            <v>0</v>
          </cell>
          <cell r="EI418">
            <v>73.5</v>
          </cell>
          <cell r="EJ418">
            <v>77</v>
          </cell>
          <cell r="EK418">
            <v>0</v>
          </cell>
          <cell r="EL418">
            <v>0</v>
          </cell>
          <cell r="EM418" t="str">
            <v/>
          </cell>
          <cell r="EN418">
            <v>0</v>
          </cell>
          <cell r="EO418">
            <v>73.5</v>
          </cell>
          <cell r="EP418">
            <v>77</v>
          </cell>
          <cell r="EQ418">
            <v>0</v>
          </cell>
          <cell r="ER418">
            <v>0</v>
          </cell>
          <cell r="ES418" t="str">
            <v/>
          </cell>
          <cell r="ET418">
            <v>0</v>
          </cell>
          <cell r="EU418">
            <v>73.5</v>
          </cell>
          <cell r="EV418">
            <v>77</v>
          </cell>
          <cell r="EW418">
            <v>0</v>
          </cell>
          <cell r="EX418">
            <v>0</v>
          </cell>
          <cell r="EY418" t="str">
            <v/>
          </cell>
          <cell r="EZ418">
            <v>0</v>
          </cell>
          <cell r="FA418">
            <v>73</v>
          </cell>
          <cell r="FB418">
            <v>76</v>
          </cell>
          <cell r="FC418">
            <v>0</v>
          </cell>
          <cell r="FD418">
            <v>0</v>
          </cell>
          <cell r="FE418" t="str">
            <v/>
          </cell>
          <cell r="FF418">
            <v>0</v>
          </cell>
          <cell r="FG418">
            <v>73</v>
          </cell>
          <cell r="FH418">
            <v>76</v>
          </cell>
          <cell r="FI418">
            <v>0</v>
          </cell>
          <cell r="FJ418">
            <v>0</v>
          </cell>
          <cell r="FK418" t="str">
            <v/>
          </cell>
          <cell r="FL418">
            <v>0</v>
          </cell>
          <cell r="FM418">
            <v>73</v>
          </cell>
          <cell r="FN418">
            <v>76</v>
          </cell>
          <cell r="FO418">
            <v>0</v>
          </cell>
          <cell r="FP418">
            <v>0</v>
          </cell>
          <cell r="FQ418" t="str">
            <v/>
          </cell>
          <cell r="FR418">
            <v>0</v>
          </cell>
          <cell r="FS418">
            <v>73</v>
          </cell>
          <cell r="FT418">
            <v>76</v>
          </cell>
          <cell r="FU418">
            <v>0</v>
          </cell>
          <cell r="FV418">
            <v>0</v>
          </cell>
          <cell r="FW418" t="str">
            <v/>
          </cell>
          <cell r="FX418">
            <v>0</v>
          </cell>
          <cell r="FY418">
            <v>73</v>
          </cell>
          <cell r="FZ418">
            <v>76</v>
          </cell>
          <cell r="GA418">
            <v>0</v>
          </cell>
          <cell r="GB418">
            <v>0</v>
          </cell>
          <cell r="GC418" t="str">
            <v/>
          </cell>
          <cell r="GD418">
            <v>0</v>
          </cell>
          <cell r="GE418">
            <v>73</v>
          </cell>
          <cell r="GF418">
            <v>76</v>
          </cell>
          <cell r="GG418">
            <v>0</v>
          </cell>
          <cell r="GH418">
            <v>0</v>
          </cell>
          <cell r="GI418" t="str">
            <v/>
          </cell>
          <cell r="GJ418">
            <v>0</v>
          </cell>
          <cell r="GK418">
            <v>73</v>
          </cell>
          <cell r="GL418">
            <v>76</v>
          </cell>
          <cell r="GM418">
            <v>0</v>
          </cell>
          <cell r="GN418">
            <v>0</v>
          </cell>
          <cell r="GO418" t="str">
            <v/>
          </cell>
          <cell r="GP418">
            <v>0</v>
          </cell>
          <cell r="GQ418">
            <v>73</v>
          </cell>
          <cell r="GR418">
            <v>76</v>
          </cell>
          <cell r="GS418">
            <v>0</v>
          </cell>
          <cell r="GT418">
            <v>0</v>
          </cell>
          <cell r="GU418" t="str">
            <v/>
          </cell>
          <cell r="GV418">
            <v>0</v>
          </cell>
          <cell r="GW418">
            <v>72</v>
          </cell>
          <cell r="GX418">
            <v>71</v>
          </cell>
          <cell r="GY418">
            <v>0</v>
          </cell>
          <cell r="GZ418">
            <v>0</v>
          </cell>
          <cell r="HA418" t="str">
            <v/>
          </cell>
          <cell r="HB418">
            <v>0</v>
          </cell>
          <cell r="HC418">
            <v>69.5</v>
          </cell>
          <cell r="HD418">
            <v>76</v>
          </cell>
          <cell r="HG418" t="str">
            <v/>
          </cell>
          <cell r="HH418">
            <v>0</v>
          </cell>
          <cell r="HM418" t="str">
            <v/>
          </cell>
          <cell r="HN418" t="str">
            <v/>
          </cell>
          <cell r="HS418">
            <v>0</v>
          </cell>
          <cell r="HT418" t="str">
            <v>PKN</v>
          </cell>
          <cell r="HU418">
            <v>0</v>
          </cell>
          <cell r="HV418" t="str">
            <v>IND</v>
          </cell>
          <cell r="HW418">
            <v>0</v>
          </cell>
          <cell r="HX418" t="str">
            <v>MAT-W</v>
          </cell>
          <cell r="HY418">
            <v>0</v>
          </cell>
          <cell r="HZ418" t="str">
            <v>SEJ-W</v>
          </cell>
          <cell r="IA418">
            <v>0</v>
          </cell>
          <cell r="IB418" t="str">
            <v>IGR-W</v>
          </cell>
          <cell r="IC418">
            <v>0</v>
          </cell>
          <cell r="ID418" t="str">
            <v>SBO</v>
          </cell>
          <cell r="IE418">
            <v>0</v>
          </cell>
          <cell r="IF418" t="str">
            <v>PJO</v>
          </cell>
          <cell r="IG418">
            <v>0</v>
          </cell>
          <cell r="IH418" t="str">
            <v>PRA</v>
          </cell>
          <cell r="II418">
            <v>0</v>
          </cell>
          <cell r="IJ418" t="str">
            <v>JAW</v>
          </cell>
          <cell r="IK418">
            <v>0</v>
          </cell>
          <cell r="IL418" t="str">
            <v>ARB</v>
          </cell>
          <cell r="IM418">
            <v>0</v>
          </cell>
          <cell r="IN418" t="str">
            <v>PKM</v>
          </cell>
          <cell r="IO418">
            <v>0</v>
          </cell>
          <cell r="IP418" t="str">
            <v>GEO-P</v>
          </cell>
          <cell r="IQ418">
            <v>0</v>
          </cell>
          <cell r="IR418" t="str">
            <v>SEJ-P</v>
          </cell>
          <cell r="IS418">
            <v>0</v>
          </cell>
          <cell r="IT418" t="str">
            <v>SOS-P</v>
          </cell>
          <cell r="IU418">
            <v>0</v>
          </cell>
          <cell r="IV418" t="str">
            <v>EKO-P</v>
          </cell>
          <cell r="IW418">
            <v>0</v>
          </cell>
          <cell r="IX418" t="str">
            <v>JEP-L</v>
          </cell>
          <cell r="IY418">
            <v>0</v>
          </cell>
          <cell r="IZ418" t="str">
            <v/>
          </cell>
          <cell r="JA418">
            <v>0</v>
          </cell>
        </row>
        <row r="419">
          <cell r="Q419" t="str">
            <v/>
          </cell>
          <cell r="AB419" t="str">
            <v/>
          </cell>
          <cell r="AC419">
            <v>1</v>
          </cell>
          <cell r="AI419" t="str">
            <v/>
          </cell>
          <cell r="AJ419">
            <v>0</v>
          </cell>
          <cell r="AK419">
            <v>83</v>
          </cell>
          <cell r="AL419">
            <v>76</v>
          </cell>
          <cell r="AM419">
            <v>0</v>
          </cell>
          <cell r="AN419">
            <v>0</v>
          </cell>
          <cell r="AO419" t="str">
            <v/>
          </cell>
          <cell r="AP419">
            <v>0</v>
          </cell>
          <cell r="AQ419">
            <v>67.25</v>
          </cell>
          <cell r="AR419">
            <v>79</v>
          </cell>
          <cell r="AS419">
            <v>0</v>
          </cell>
          <cell r="AT419">
            <v>0</v>
          </cell>
          <cell r="AU419" t="str">
            <v/>
          </cell>
          <cell r="AV419">
            <v>0</v>
          </cell>
          <cell r="AW419">
            <v>79.75</v>
          </cell>
          <cell r="AX419">
            <v>79</v>
          </cell>
          <cell r="AY419">
            <v>0</v>
          </cell>
          <cell r="AZ419">
            <v>0</v>
          </cell>
          <cell r="BA419" t="str">
            <v/>
          </cell>
          <cell r="BB419">
            <v>0</v>
          </cell>
          <cell r="BC419">
            <v>79.25</v>
          </cell>
          <cell r="BD419">
            <v>71</v>
          </cell>
          <cell r="BE419">
            <v>0</v>
          </cell>
          <cell r="BF419">
            <v>0</v>
          </cell>
          <cell r="BG419" t="str">
            <v>SEJ</v>
          </cell>
          <cell r="BH419">
            <v>0</v>
          </cell>
          <cell r="BI419">
            <v>68</v>
          </cell>
          <cell r="BJ419">
            <v>74</v>
          </cell>
          <cell r="BK419">
            <v>0</v>
          </cell>
          <cell r="BL419">
            <v>0</v>
          </cell>
          <cell r="BM419" t="str">
            <v/>
          </cell>
          <cell r="BN419">
            <v>0</v>
          </cell>
          <cell r="BO419">
            <v>78.25</v>
          </cell>
          <cell r="BP419">
            <v>74</v>
          </cell>
          <cell r="BQ419">
            <v>0</v>
          </cell>
          <cell r="BR419">
            <v>0</v>
          </cell>
          <cell r="BS419" t="str">
            <v/>
          </cell>
          <cell r="BT419">
            <v>0</v>
          </cell>
          <cell r="BU419">
            <v>71.25</v>
          </cell>
          <cell r="BV419">
            <v>77</v>
          </cell>
          <cell r="BW419">
            <v>0</v>
          </cell>
          <cell r="BX419">
            <v>0</v>
          </cell>
          <cell r="BY419" t="str">
            <v/>
          </cell>
          <cell r="BZ419">
            <v>0</v>
          </cell>
          <cell r="CA419">
            <v>72.25</v>
          </cell>
          <cell r="CB419">
            <v>71</v>
          </cell>
          <cell r="CC419">
            <v>0</v>
          </cell>
          <cell r="CD419">
            <v>0</v>
          </cell>
          <cell r="CE419" t="str">
            <v/>
          </cell>
          <cell r="CF419">
            <v>0</v>
          </cell>
          <cell r="CG419">
            <v>77</v>
          </cell>
          <cell r="CH419">
            <v>78</v>
          </cell>
          <cell r="CI419">
            <v>0</v>
          </cell>
          <cell r="CJ419">
            <v>0</v>
          </cell>
          <cell r="CK419" t="str">
            <v/>
          </cell>
          <cell r="CL419">
            <v>0</v>
          </cell>
          <cell r="CM419">
            <v>74.5</v>
          </cell>
          <cell r="CN419">
            <v>72</v>
          </cell>
          <cell r="CO419">
            <v>0</v>
          </cell>
          <cell r="CP419">
            <v>0</v>
          </cell>
          <cell r="CQ419" t="str">
            <v/>
          </cell>
          <cell r="CR419">
            <v>0</v>
          </cell>
          <cell r="CS419">
            <v>67.25</v>
          </cell>
          <cell r="CT419">
            <v>75</v>
          </cell>
          <cell r="CU419">
            <v>0</v>
          </cell>
          <cell r="CV419">
            <v>0</v>
          </cell>
          <cell r="CW419" t="str">
            <v/>
          </cell>
          <cell r="CX419">
            <v>0</v>
          </cell>
          <cell r="CY419">
            <v>71.75</v>
          </cell>
          <cell r="CZ419">
            <v>75</v>
          </cell>
          <cell r="DA419">
            <v>0</v>
          </cell>
          <cell r="DB419">
            <v>0</v>
          </cell>
          <cell r="DC419" t="str">
            <v/>
          </cell>
          <cell r="DD419">
            <v>0</v>
          </cell>
          <cell r="DE419">
            <v>69</v>
          </cell>
          <cell r="DF419">
            <v>82</v>
          </cell>
          <cell r="DG419">
            <v>0</v>
          </cell>
          <cell r="DH419">
            <v>0</v>
          </cell>
          <cell r="DI419" t="str">
            <v/>
          </cell>
          <cell r="DJ419">
            <v>0</v>
          </cell>
          <cell r="DK419">
            <v>0</v>
          </cell>
          <cell r="DL419">
            <v>71</v>
          </cell>
          <cell r="DM419">
            <v>0</v>
          </cell>
          <cell r="DN419">
            <v>0</v>
          </cell>
          <cell r="DO419" t="str">
            <v/>
          </cell>
          <cell r="DP419">
            <v>0</v>
          </cell>
          <cell r="DQ419">
            <v>68.75</v>
          </cell>
          <cell r="DR419">
            <v>70</v>
          </cell>
          <cell r="DS419">
            <v>0</v>
          </cell>
          <cell r="DT419">
            <v>0</v>
          </cell>
          <cell r="DU419" t="str">
            <v/>
          </cell>
          <cell r="DV419">
            <v>0</v>
          </cell>
          <cell r="DW419">
            <v>72</v>
          </cell>
          <cell r="DX419">
            <v>75</v>
          </cell>
          <cell r="DY419">
            <v>0</v>
          </cell>
          <cell r="DZ419">
            <v>0</v>
          </cell>
          <cell r="EA419" t="str">
            <v/>
          </cell>
          <cell r="EB419">
            <v>0</v>
          </cell>
          <cell r="EC419">
            <v>68.75</v>
          </cell>
          <cell r="ED419">
            <v>77</v>
          </cell>
          <cell r="EE419">
            <v>0</v>
          </cell>
          <cell r="EF419">
            <v>0</v>
          </cell>
          <cell r="EG419" t="str">
            <v/>
          </cell>
          <cell r="EH419">
            <v>0</v>
          </cell>
          <cell r="EI419">
            <v>74.75</v>
          </cell>
          <cell r="EJ419">
            <v>85</v>
          </cell>
          <cell r="EK419">
            <v>0</v>
          </cell>
          <cell r="EL419">
            <v>0</v>
          </cell>
          <cell r="EM419" t="str">
            <v/>
          </cell>
          <cell r="EN419">
            <v>0</v>
          </cell>
          <cell r="EO419">
            <v>74.75</v>
          </cell>
          <cell r="EP419">
            <v>85</v>
          </cell>
          <cell r="EQ419">
            <v>0</v>
          </cell>
          <cell r="ER419">
            <v>0</v>
          </cell>
          <cell r="ES419" t="str">
            <v/>
          </cell>
          <cell r="ET419">
            <v>0</v>
          </cell>
          <cell r="EU419">
            <v>74.75</v>
          </cell>
          <cell r="EV419">
            <v>85</v>
          </cell>
          <cell r="EW419">
            <v>0</v>
          </cell>
          <cell r="EX419">
            <v>0</v>
          </cell>
          <cell r="EY419" t="str">
            <v/>
          </cell>
          <cell r="EZ419">
            <v>0</v>
          </cell>
          <cell r="FA419">
            <v>74.25</v>
          </cell>
          <cell r="FB419">
            <v>75</v>
          </cell>
          <cell r="FC419">
            <v>0</v>
          </cell>
          <cell r="FD419">
            <v>0</v>
          </cell>
          <cell r="FE419" t="str">
            <v/>
          </cell>
          <cell r="FF419">
            <v>0</v>
          </cell>
          <cell r="FG419">
            <v>74.25</v>
          </cell>
          <cell r="FH419">
            <v>75</v>
          </cell>
          <cell r="FI419">
            <v>0</v>
          </cell>
          <cell r="FJ419">
            <v>0</v>
          </cell>
          <cell r="FK419" t="str">
            <v/>
          </cell>
          <cell r="FL419">
            <v>0</v>
          </cell>
          <cell r="FM419">
            <v>74.25</v>
          </cell>
          <cell r="FN419">
            <v>75</v>
          </cell>
          <cell r="FO419">
            <v>0</v>
          </cell>
          <cell r="FP419">
            <v>0</v>
          </cell>
          <cell r="FQ419" t="str">
            <v/>
          </cell>
          <cell r="FR419">
            <v>0</v>
          </cell>
          <cell r="FS419">
            <v>74.25</v>
          </cell>
          <cell r="FT419">
            <v>75</v>
          </cell>
          <cell r="FU419">
            <v>0</v>
          </cell>
          <cell r="FV419">
            <v>0</v>
          </cell>
          <cell r="FW419" t="str">
            <v/>
          </cell>
          <cell r="FX419">
            <v>0</v>
          </cell>
          <cell r="FY419">
            <v>74.25</v>
          </cell>
          <cell r="FZ419">
            <v>75</v>
          </cell>
          <cell r="GA419">
            <v>0</v>
          </cell>
          <cell r="GB419">
            <v>0</v>
          </cell>
          <cell r="GC419" t="str">
            <v/>
          </cell>
          <cell r="GD419">
            <v>0</v>
          </cell>
          <cell r="GE419">
            <v>74.25</v>
          </cell>
          <cell r="GF419">
            <v>75</v>
          </cell>
          <cell r="GG419">
            <v>0</v>
          </cell>
          <cell r="GH419">
            <v>0</v>
          </cell>
          <cell r="GI419" t="str">
            <v/>
          </cell>
          <cell r="GJ419">
            <v>0</v>
          </cell>
          <cell r="GK419">
            <v>74.25</v>
          </cell>
          <cell r="GL419">
            <v>75</v>
          </cell>
          <cell r="GM419">
            <v>0</v>
          </cell>
          <cell r="GN419">
            <v>0</v>
          </cell>
          <cell r="GO419" t="str">
            <v/>
          </cell>
          <cell r="GP419">
            <v>0</v>
          </cell>
          <cell r="GQ419">
            <v>74.25</v>
          </cell>
          <cell r="GR419">
            <v>75</v>
          </cell>
          <cell r="GS419">
            <v>0</v>
          </cell>
          <cell r="GT419">
            <v>0</v>
          </cell>
          <cell r="GU419" t="str">
            <v/>
          </cell>
          <cell r="GV419">
            <v>0</v>
          </cell>
          <cell r="GW419">
            <v>69.25</v>
          </cell>
          <cell r="GX419">
            <v>71</v>
          </cell>
          <cell r="GY419">
            <v>0</v>
          </cell>
          <cell r="GZ419">
            <v>0</v>
          </cell>
          <cell r="HA419" t="str">
            <v/>
          </cell>
          <cell r="HB419">
            <v>0</v>
          </cell>
          <cell r="HC419">
            <v>75</v>
          </cell>
          <cell r="HD419">
            <v>76</v>
          </cell>
          <cell r="HG419" t="str">
            <v/>
          </cell>
          <cell r="HH419">
            <v>0</v>
          </cell>
          <cell r="HM419" t="str">
            <v/>
          </cell>
          <cell r="HN419" t="str">
            <v/>
          </cell>
          <cell r="HS419">
            <v>0</v>
          </cell>
          <cell r="HT419" t="str">
            <v>PKN</v>
          </cell>
          <cell r="HU419">
            <v>0</v>
          </cell>
          <cell r="HV419" t="str">
            <v>IND</v>
          </cell>
          <cell r="HW419">
            <v>0</v>
          </cell>
          <cell r="HX419" t="str">
            <v>MAT-W</v>
          </cell>
          <cell r="HY419">
            <v>0</v>
          </cell>
          <cell r="HZ419" t="str">
            <v>SEJ-W</v>
          </cell>
          <cell r="IA419">
            <v>0</v>
          </cell>
          <cell r="IB419" t="str">
            <v>IGR-W</v>
          </cell>
          <cell r="IC419">
            <v>0</v>
          </cell>
          <cell r="ID419" t="str">
            <v>SBO</v>
          </cell>
          <cell r="IE419">
            <v>0</v>
          </cell>
          <cell r="IF419" t="str">
            <v>PJO</v>
          </cell>
          <cell r="IG419">
            <v>0</v>
          </cell>
          <cell r="IH419" t="str">
            <v>PRA</v>
          </cell>
          <cell r="II419">
            <v>0</v>
          </cell>
          <cell r="IJ419" t="str">
            <v>JAW</v>
          </cell>
          <cell r="IK419">
            <v>0</v>
          </cell>
          <cell r="IL419" t="str">
            <v>ARB</v>
          </cell>
          <cell r="IM419">
            <v>0</v>
          </cell>
          <cell r="IN419" t="str">
            <v>PKM</v>
          </cell>
          <cell r="IO419">
            <v>0</v>
          </cell>
          <cell r="IP419" t="str">
            <v>GEO-P</v>
          </cell>
          <cell r="IQ419">
            <v>0</v>
          </cell>
          <cell r="IR419" t="str">
            <v>SEJ-P</v>
          </cell>
          <cell r="IS419">
            <v>0</v>
          </cell>
          <cell r="IT419" t="str">
            <v>SOS-P</v>
          </cell>
          <cell r="IU419">
            <v>0</v>
          </cell>
          <cell r="IV419" t="str">
            <v>EKO-P</v>
          </cell>
          <cell r="IW419">
            <v>0</v>
          </cell>
          <cell r="IX419" t="str">
            <v>JEP-L</v>
          </cell>
          <cell r="IY419">
            <v>0</v>
          </cell>
          <cell r="IZ419" t="str">
            <v/>
          </cell>
          <cell r="JA419">
            <v>0</v>
          </cell>
        </row>
        <row r="420">
          <cell r="Q420" t="str">
            <v/>
          </cell>
          <cell r="AB420" t="str">
            <v/>
          </cell>
          <cell r="AC420">
            <v>2</v>
          </cell>
          <cell r="AI420" t="str">
            <v/>
          </cell>
          <cell r="AJ420">
            <v>0</v>
          </cell>
          <cell r="AK420">
            <v>86</v>
          </cell>
          <cell r="AL420">
            <v>79</v>
          </cell>
          <cell r="AM420">
            <v>0</v>
          </cell>
          <cell r="AN420">
            <v>0</v>
          </cell>
          <cell r="AO420" t="str">
            <v/>
          </cell>
          <cell r="AP420">
            <v>0</v>
          </cell>
          <cell r="AQ420">
            <v>84.25</v>
          </cell>
          <cell r="AR420">
            <v>82</v>
          </cell>
          <cell r="AS420">
            <v>0</v>
          </cell>
          <cell r="AT420">
            <v>0</v>
          </cell>
          <cell r="AU420" t="str">
            <v/>
          </cell>
          <cell r="AV420">
            <v>0</v>
          </cell>
          <cell r="AW420">
            <v>90.25</v>
          </cell>
          <cell r="AX420">
            <v>82</v>
          </cell>
          <cell r="AY420">
            <v>0</v>
          </cell>
          <cell r="AZ420">
            <v>0</v>
          </cell>
          <cell r="BA420" t="str">
            <v/>
          </cell>
          <cell r="BB420">
            <v>0</v>
          </cell>
          <cell r="BC420">
            <v>86</v>
          </cell>
          <cell r="BD420">
            <v>80</v>
          </cell>
          <cell r="BE420">
            <v>0</v>
          </cell>
          <cell r="BF420">
            <v>0</v>
          </cell>
          <cell r="BG420" t="str">
            <v>SEJ</v>
          </cell>
          <cell r="BH420">
            <v>0</v>
          </cell>
          <cell r="BI420">
            <v>79.75</v>
          </cell>
          <cell r="BJ420">
            <v>81</v>
          </cell>
          <cell r="BK420">
            <v>0</v>
          </cell>
          <cell r="BL420">
            <v>0</v>
          </cell>
          <cell r="BM420" t="str">
            <v/>
          </cell>
          <cell r="BN420">
            <v>0</v>
          </cell>
          <cell r="BO420">
            <v>75</v>
          </cell>
          <cell r="BP420">
            <v>81</v>
          </cell>
          <cell r="BQ420">
            <v>0</v>
          </cell>
          <cell r="BR420">
            <v>0</v>
          </cell>
          <cell r="BS420" t="str">
            <v/>
          </cell>
          <cell r="BT420">
            <v>0</v>
          </cell>
          <cell r="BU420">
            <v>88.5</v>
          </cell>
          <cell r="BV420">
            <v>88</v>
          </cell>
          <cell r="BW420">
            <v>0</v>
          </cell>
          <cell r="BX420">
            <v>0</v>
          </cell>
          <cell r="BY420" t="str">
            <v/>
          </cell>
          <cell r="BZ420">
            <v>0</v>
          </cell>
          <cell r="CA420">
            <v>72.25</v>
          </cell>
          <cell r="CB420">
            <v>82</v>
          </cell>
          <cell r="CC420">
            <v>0</v>
          </cell>
          <cell r="CD420">
            <v>0</v>
          </cell>
          <cell r="CE420" t="str">
            <v/>
          </cell>
          <cell r="CF420">
            <v>0</v>
          </cell>
          <cell r="CG420">
            <v>75.5</v>
          </cell>
          <cell r="CH420">
            <v>76</v>
          </cell>
          <cell r="CI420">
            <v>0</v>
          </cell>
          <cell r="CJ420">
            <v>0</v>
          </cell>
          <cell r="CK420" t="str">
            <v/>
          </cell>
          <cell r="CL420">
            <v>0</v>
          </cell>
          <cell r="CM420">
            <v>76.5</v>
          </cell>
          <cell r="CN420">
            <v>77</v>
          </cell>
          <cell r="CO420">
            <v>0</v>
          </cell>
          <cell r="CP420">
            <v>0</v>
          </cell>
          <cell r="CQ420" t="str">
            <v/>
          </cell>
          <cell r="CR420">
            <v>0</v>
          </cell>
          <cell r="CS420">
            <v>76.5</v>
          </cell>
          <cell r="CT420">
            <v>82</v>
          </cell>
          <cell r="CU420">
            <v>0</v>
          </cell>
          <cell r="CV420">
            <v>0</v>
          </cell>
          <cell r="CW420" t="str">
            <v/>
          </cell>
          <cell r="CX420">
            <v>0</v>
          </cell>
          <cell r="CY420">
            <v>71.75</v>
          </cell>
          <cell r="CZ420">
            <v>74</v>
          </cell>
          <cell r="DA420">
            <v>0</v>
          </cell>
          <cell r="DB420">
            <v>0</v>
          </cell>
          <cell r="DC420" t="str">
            <v/>
          </cell>
          <cell r="DD420">
            <v>0</v>
          </cell>
          <cell r="DE420">
            <v>76.25</v>
          </cell>
          <cell r="DF420">
            <v>81</v>
          </cell>
          <cell r="DG420">
            <v>0</v>
          </cell>
          <cell r="DH420">
            <v>0</v>
          </cell>
          <cell r="DI420" t="str">
            <v/>
          </cell>
          <cell r="DJ420">
            <v>0</v>
          </cell>
          <cell r="DK420">
            <v>0</v>
          </cell>
          <cell r="DL420">
            <v>81</v>
          </cell>
          <cell r="DM420">
            <v>0</v>
          </cell>
          <cell r="DN420">
            <v>0</v>
          </cell>
          <cell r="DO420" t="str">
            <v/>
          </cell>
          <cell r="DP420">
            <v>0</v>
          </cell>
          <cell r="DQ420">
            <v>94</v>
          </cell>
          <cell r="DR420">
            <v>80</v>
          </cell>
          <cell r="DS420">
            <v>0</v>
          </cell>
          <cell r="DT420">
            <v>0</v>
          </cell>
          <cell r="DU420" t="str">
            <v/>
          </cell>
          <cell r="DV420">
            <v>0</v>
          </cell>
          <cell r="DW420">
            <v>74.75</v>
          </cell>
          <cell r="DX420">
            <v>79</v>
          </cell>
          <cell r="DY420">
            <v>0</v>
          </cell>
          <cell r="DZ420">
            <v>0</v>
          </cell>
          <cell r="EA420" t="str">
            <v/>
          </cell>
          <cell r="EB420">
            <v>0</v>
          </cell>
          <cell r="EC420">
            <v>73.75</v>
          </cell>
          <cell r="ED420">
            <v>83</v>
          </cell>
          <cell r="EE420">
            <v>0</v>
          </cell>
          <cell r="EF420">
            <v>0</v>
          </cell>
          <cell r="EG420" t="str">
            <v/>
          </cell>
          <cell r="EH420">
            <v>0</v>
          </cell>
          <cell r="EI420">
            <v>76.25</v>
          </cell>
          <cell r="EJ420">
            <v>87</v>
          </cell>
          <cell r="EK420">
            <v>0</v>
          </cell>
          <cell r="EL420">
            <v>0</v>
          </cell>
          <cell r="EM420" t="str">
            <v/>
          </cell>
          <cell r="EN420">
            <v>0</v>
          </cell>
          <cell r="EO420">
            <v>76.25</v>
          </cell>
          <cell r="EP420">
            <v>87</v>
          </cell>
          <cell r="EQ420">
            <v>0</v>
          </cell>
          <cell r="ER420">
            <v>0</v>
          </cell>
          <cell r="ES420" t="str">
            <v/>
          </cell>
          <cell r="ET420">
            <v>0</v>
          </cell>
          <cell r="EU420">
            <v>76.25</v>
          </cell>
          <cell r="EV420">
            <v>87</v>
          </cell>
          <cell r="EW420">
            <v>0</v>
          </cell>
          <cell r="EX420">
            <v>0</v>
          </cell>
          <cell r="EY420" t="str">
            <v/>
          </cell>
          <cell r="EZ420">
            <v>0</v>
          </cell>
          <cell r="FA420">
            <v>76.25</v>
          </cell>
          <cell r="FB420">
            <v>76</v>
          </cell>
          <cell r="FC420">
            <v>0</v>
          </cell>
          <cell r="FD420">
            <v>0</v>
          </cell>
          <cell r="FE420" t="str">
            <v/>
          </cell>
          <cell r="FF420">
            <v>0</v>
          </cell>
          <cell r="FG420">
            <v>76.25</v>
          </cell>
          <cell r="FH420">
            <v>76</v>
          </cell>
          <cell r="FI420">
            <v>0</v>
          </cell>
          <cell r="FJ420">
            <v>0</v>
          </cell>
          <cell r="FK420" t="str">
            <v/>
          </cell>
          <cell r="FL420">
            <v>0</v>
          </cell>
          <cell r="FM420">
            <v>76.25</v>
          </cell>
          <cell r="FN420">
            <v>76</v>
          </cell>
          <cell r="FO420">
            <v>0</v>
          </cell>
          <cell r="FP420">
            <v>0</v>
          </cell>
          <cell r="FQ420" t="str">
            <v/>
          </cell>
          <cell r="FR420">
            <v>0</v>
          </cell>
          <cell r="FS420">
            <v>76.25</v>
          </cell>
          <cell r="FT420">
            <v>76</v>
          </cell>
          <cell r="FU420">
            <v>0</v>
          </cell>
          <cell r="FV420">
            <v>0</v>
          </cell>
          <cell r="FW420" t="str">
            <v/>
          </cell>
          <cell r="FX420">
            <v>0</v>
          </cell>
          <cell r="FY420">
            <v>76.25</v>
          </cell>
          <cell r="FZ420">
            <v>76</v>
          </cell>
          <cell r="GA420">
            <v>0</v>
          </cell>
          <cell r="GB420">
            <v>0</v>
          </cell>
          <cell r="GC420" t="str">
            <v/>
          </cell>
          <cell r="GD420">
            <v>0</v>
          </cell>
          <cell r="GE420">
            <v>76.25</v>
          </cell>
          <cell r="GF420">
            <v>76</v>
          </cell>
          <cell r="GG420">
            <v>0</v>
          </cell>
          <cell r="GH420">
            <v>0</v>
          </cell>
          <cell r="GI420" t="str">
            <v/>
          </cell>
          <cell r="GJ420">
            <v>0</v>
          </cell>
          <cell r="GK420">
            <v>76.25</v>
          </cell>
          <cell r="GL420">
            <v>76</v>
          </cell>
          <cell r="GM420">
            <v>0</v>
          </cell>
          <cell r="GN420">
            <v>0</v>
          </cell>
          <cell r="GO420" t="str">
            <v/>
          </cell>
          <cell r="GP420">
            <v>0</v>
          </cell>
          <cell r="GQ420">
            <v>76.25</v>
          </cell>
          <cell r="GR420">
            <v>76</v>
          </cell>
          <cell r="GS420">
            <v>0</v>
          </cell>
          <cell r="GT420">
            <v>0</v>
          </cell>
          <cell r="GU420" t="str">
            <v/>
          </cell>
          <cell r="GV420">
            <v>0</v>
          </cell>
          <cell r="GW420">
            <v>78</v>
          </cell>
          <cell r="GX420">
            <v>72</v>
          </cell>
          <cell r="GY420">
            <v>0</v>
          </cell>
          <cell r="GZ420">
            <v>0</v>
          </cell>
          <cell r="HA420" t="str">
            <v/>
          </cell>
          <cell r="HB420">
            <v>0</v>
          </cell>
          <cell r="HC420">
            <v>74.5</v>
          </cell>
          <cell r="HD420">
            <v>85</v>
          </cell>
          <cell r="HG420" t="str">
            <v/>
          </cell>
          <cell r="HH420">
            <v>0</v>
          </cell>
          <cell r="HM420" t="str">
            <v/>
          </cell>
          <cell r="HN420" t="str">
            <v/>
          </cell>
          <cell r="HS420">
            <v>0</v>
          </cell>
          <cell r="HT420" t="str">
            <v>PKN</v>
          </cell>
          <cell r="HU420">
            <v>0</v>
          </cell>
          <cell r="HV420" t="str">
            <v>IND</v>
          </cell>
          <cell r="HW420">
            <v>0</v>
          </cell>
          <cell r="HX420" t="str">
            <v>MAT-W</v>
          </cell>
          <cell r="HY420">
            <v>0</v>
          </cell>
          <cell r="HZ420" t="str">
            <v>SEJ-W</v>
          </cell>
          <cell r="IA420">
            <v>0</v>
          </cell>
          <cell r="IB420" t="str">
            <v>IGR-W</v>
          </cell>
          <cell r="IC420">
            <v>0</v>
          </cell>
          <cell r="ID420" t="str">
            <v>SBO</v>
          </cell>
          <cell r="IE420">
            <v>0</v>
          </cell>
          <cell r="IF420" t="str">
            <v>PJO</v>
          </cell>
          <cell r="IG420">
            <v>0</v>
          </cell>
          <cell r="IH420" t="str">
            <v>PRA</v>
          </cell>
          <cell r="II420">
            <v>0</v>
          </cell>
          <cell r="IJ420" t="str">
            <v>JAW</v>
          </cell>
          <cell r="IK420">
            <v>0</v>
          </cell>
          <cell r="IL420" t="str">
            <v>ARB</v>
          </cell>
          <cell r="IM420">
            <v>0</v>
          </cell>
          <cell r="IN420" t="str">
            <v>PKM</v>
          </cell>
          <cell r="IO420">
            <v>0</v>
          </cell>
          <cell r="IP420" t="str">
            <v>GEO-P</v>
          </cell>
          <cell r="IQ420">
            <v>0</v>
          </cell>
          <cell r="IR420" t="str">
            <v>SEJ-P</v>
          </cell>
          <cell r="IS420">
            <v>0</v>
          </cell>
          <cell r="IT420" t="str">
            <v>SOS-P</v>
          </cell>
          <cell r="IU420">
            <v>0</v>
          </cell>
          <cell r="IV420" t="str">
            <v>EKO-P</v>
          </cell>
          <cell r="IW420">
            <v>0</v>
          </cell>
          <cell r="IX420" t="str">
            <v>JEP-L</v>
          </cell>
          <cell r="IY420">
            <v>0</v>
          </cell>
          <cell r="IZ420" t="str">
            <v/>
          </cell>
          <cell r="JA420">
            <v>0</v>
          </cell>
        </row>
        <row r="421">
          <cell r="Q421" t="str">
            <v/>
          </cell>
          <cell r="AB421" t="str">
            <v/>
          </cell>
          <cell r="AC421">
            <v>3</v>
          </cell>
          <cell r="AI421" t="str">
            <v/>
          </cell>
          <cell r="AJ421">
            <v>0</v>
          </cell>
          <cell r="AK421">
            <v>77.75</v>
          </cell>
          <cell r="AL421">
            <v>79</v>
          </cell>
          <cell r="AM421">
            <v>0</v>
          </cell>
          <cell r="AN421">
            <v>0</v>
          </cell>
          <cell r="AO421" t="str">
            <v/>
          </cell>
          <cell r="AP421">
            <v>0</v>
          </cell>
          <cell r="AQ421">
            <v>66.75</v>
          </cell>
          <cell r="AR421">
            <v>81</v>
          </cell>
          <cell r="AS421">
            <v>0</v>
          </cell>
          <cell r="AT421">
            <v>0</v>
          </cell>
          <cell r="AU421" t="str">
            <v/>
          </cell>
          <cell r="AV421">
            <v>0</v>
          </cell>
          <cell r="AW421">
            <v>72</v>
          </cell>
          <cell r="AX421">
            <v>77</v>
          </cell>
          <cell r="AY421">
            <v>0</v>
          </cell>
          <cell r="AZ421">
            <v>0</v>
          </cell>
          <cell r="BA421" t="str">
            <v/>
          </cell>
          <cell r="BB421">
            <v>0</v>
          </cell>
          <cell r="BC421">
            <v>75.75</v>
          </cell>
          <cell r="BD421">
            <v>73</v>
          </cell>
          <cell r="BE421">
            <v>0</v>
          </cell>
          <cell r="BF421">
            <v>0</v>
          </cell>
          <cell r="BG421" t="str">
            <v>SEJ</v>
          </cell>
          <cell r="BH421">
            <v>0</v>
          </cell>
          <cell r="BI421">
            <v>67.5</v>
          </cell>
          <cell r="BJ421">
            <v>72</v>
          </cell>
          <cell r="BK421">
            <v>0</v>
          </cell>
          <cell r="BL421">
            <v>0</v>
          </cell>
          <cell r="BM421" t="str">
            <v/>
          </cell>
          <cell r="BN421">
            <v>0</v>
          </cell>
          <cell r="BO421">
            <v>70.25</v>
          </cell>
          <cell r="BP421">
            <v>74</v>
          </cell>
          <cell r="BQ421">
            <v>0</v>
          </cell>
          <cell r="BR421">
            <v>0</v>
          </cell>
          <cell r="BS421" t="str">
            <v/>
          </cell>
          <cell r="BT421">
            <v>0</v>
          </cell>
          <cell r="BU421">
            <v>76.5</v>
          </cell>
          <cell r="BV421">
            <v>80</v>
          </cell>
          <cell r="BW421">
            <v>0</v>
          </cell>
          <cell r="BX421">
            <v>0</v>
          </cell>
          <cell r="BY421" t="str">
            <v/>
          </cell>
          <cell r="BZ421">
            <v>0</v>
          </cell>
          <cell r="CA421">
            <v>67.75</v>
          </cell>
          <cell r="CB421">
            <v>71</v>
          </cell>
          <cell r="CC421">
            <v>0</v>
          </cell>
          <cell r="CD421">
            <v>0</v>
          </cell>
          <cell r="CE421" t="str">
            <v/>
          </cell>
          <cell r="CF421">
            <v>0</v>
          </cell>
          <cell r="CG421">
            <v>75.5</v>
          </cell>
          <cell r="CH421">
            <v>77</v>
          </cell>
          <cell r="CI421">
            <v>0</v>
          </cell>
          <cell r="CJ421">
            <v>0</v>
          </cell>
          <cell r="CK421" t="str">
            <v/>
          </cell>
          <cell r="CL421">
            <v>0</v>
          </cell>
          <cell r="CM421">
            <v>74.5</v>
          </cell>
          <cell r="CN421">
            <v>72</v>
          </cell>
          <cell r="CO421">
            <v>0</v>
          </cell>
          <cell r="CP421">
            <v>0</v>
          </cell>
          <cell r="CQ421" t="str">
            <v/>
          </cell>
          <cell r="CR421">
            <v>0</v>
          </cell>
          <cell r="CS421">
            <v>68.25</v>
          </cell>
          <cell r="CT421">
            <v>73</v>
          </cell>
          <cell r="CU421">
            <v>0</v>
          </cell>
          <cell r="CV421">
            <v>0</v>
          </cell>
          <cell r="CW421" t="str">
            <v/>
          </cell>
          <cell r="CX421">
            <v>0</v>
          </cell>
          <cell r="CY421">
            <v>71.75</v>
          </cell>
          <cell r="CZ421">
            <v>75</v>
          </cell>
          <cell r="DA421">
            <v>0</v>
          </cell>
          <cell r="DB421">
            <v>0</v>
          </cell>
          <cell r="DC421" t="str">
            <v/>
          </cell>
          <cell r="DD421">
            <v>0</v>
          </cell>
          <cell r="DE421">
            <v>68</v>
          </cell>
          <cell r="DF421">
            <v>84</v>
          </cell>
          <cell r="DG421">
            <v>0</v>
          </cell>
          <cell r="DH421">
            <v>0</v>
          </cell>
          <cell r="DI421" t="str">
            <v/>
          </cell>
          <cell r="DJ421">
            <v>0</v>
          </cell>
          <cell r="DK421">
            <v>0</v>
          </cell>
          <cell r="DL421">
            <v>71</v>
          </cell>
          <cell r="DM421">
            <v>0</v>
          </cell>
          <cell r="DN421">
            <v>0</v>
          </cell>
          <cell r="DO421" t="str">
            <v/>
          </cell>
          <cell r="DP421">
            <v>0</v>
          </cell>
          <cell r="DQ421">
            <v>67</v>
          </cell>
          <cell r="DR421">
            <v>76</v>
          </cell>
          <cell r="DS421">
            <v>0</v>
          </cell>
          <cell r="DT421">
            <v>0</v>
          </cell>
          <cell r="DU421" t="str">
            <v/>
          </cell>
          <cell r="DV421">
            <v>0</v>
          </cell>
          <cell r="DW421">
            <v>67.5</v>
          </cell>
          <cell r="DX421">
            <v>78</v>
          </cell>
          <cell r="DY421">
            <v>0</v>
          </cell>
          <cell r="DZ421">
            <v>0</v>
          </cell>
          <cell r="EA421" t="str">
            <v/>
          </cell>
          <cell r="EB421">
            <v>0</v>
          </cell>
          <cell r="EC421">
            <v>76.5</v>
          </cell>
          <cell r="ED421">
            <v>77</v>
          </cell>
          <cell r="EE421">
            <v>0</v>
          </cell>
          <cell r="EF421">
            <v>0</v>
          </cell>
          <cell r="EG421" t="str">
            <v/>
          </cell>
          <cell r="EH421">
            <v>0</v>
          </cell>
          <cell r="EI421">
            <v>77.25</v>
          </cell>
          <cell r="EJ421">
            <v>81</v>
          </cell>
          <cell r="EK421">
            <v>0</v>
          </cell>
          <cell r="EL421">
            <v>0</v>
          </cell>
          <cell r="EM421" t="str">
            <v/>
          </cell>
          <cell r="EN421">
            <v>0</v>
          </cell>
          <cell r="EO421">
            <v>77.25</v>
          </cell>
          <cell r="EP421">
            <v>81</v>
          </cell>
          <cell r="EQ421">
            <v>0</v>
          </cell>
          <cell r="ER421">
            <v>0</v>
          </cell>
          <cell r="ES421" t="str">
            <v/>
          </cell>
          <cell r="ET421">
            <v>0</v>
          </cell>
          <cell r="EU421">
            <v>77.25</v>
          </cell>
          <cell r="EV421">
            <v>81</v>
          </cell>
          <cell r="EW421">
            <v>0</v>
          </cell>
          <cell r="EX421">
            <v>0</v>
          </cell>
          <cell r="EY421" t="str">
            <v/>
          </cell>
          <cell r="EZ421">
            <v>0</v>
          </cell>
          <cell r="FA421">
            <v>69</v>
          </cell>
          <cell r="FB421">
            <v>74</v>
          </cell>
          <cell r="FC421">
            <v>0</v>
          </cell>
          <cell r="FD421">
            <v>0</v>
          </cell>
          <cell r="FE421" t="str">
            <v/>
          </cell>
          <cell r="FF421">
            <v>0</v>
          </cell>
          <cell r="FG421">
            <v>69</v>
          </cell>
          <cell r="FH421">
            <v>74</v>
          </cell>
          <cell r="FI421">
            <v>0</v>
          </cell>
          <cell r="FJ421">
            <v>0</v>
          </cell>
          <cell r="FK421" t="str">
            <v/>
          </cell>
          <cell r="FL421">
            <v>0</v>
          </cell>
          <cell r="FM421">
            <v>69</v>
          </cell>
          <cell r="FN421">
            <v>74</v>
          </cell>
          <cell r="FO421">
            <v>0</v>
          </cell>
          <cell r="FP421">
            <v>0</v>
          </cell>
          <cell r="FQ421" t="str">
            <v/>
          </cell>
          <cell r="FR421">
            <v>0</v>
          </cell>
          <cell r="FS421">
            <v>69</v>
          </cell>
          <cell r="FT421">
            <v>74</v>
          </cell>
          <cell r="FU421">
            <v>0</v>
          </cell>
          <cell r="FV421">
            <v>0</v>
          </cell>
          <cell r="FW421" t="str">
            <v/>
          </cell>
          <cell r="FX421">
            <v>0</v>
          </cell>
          <cell r="FY421">
            <v>69</v>
          </cell>
          <cell r="FZ421">
            <v>74</v>
          </cell>
          <cell r="GA421">
            <v>0</v>
          </cell>
          <cell r="GB421">
            <v>0</v>
          </cell>
          <cell r="GC421" t="str">
            <v/>
          </cell>
          <cell r="GD421">
            <v>0</v>
          </cell>
          <cell r="GE421">
            <v>69</v>
          </cell>
          <cell r="GF421">
            <v>74</v>
          </cell>
          <cell r="GG421">
            <v>0</v>
          </cell>
          <cell r="GH421">
            <v>0</v>
          </cell>
          <cell r="GI421" t="str">
            <v/>
          </cell>
          <cell r="GJ421">
            <v>0</v>
          </cell>
          <cell r="GK421">
            <v>69</v>
          </cell>
          <cell r="GL421">
            <v>74</v>
          </cell>
          <cell r="GM421">
            <v>0</v>
          </cell>
          <cell r="GN421">
            <v>0</v>
          </cell>
          <cell r="GO421" t="str">
            <v/>
          </cell>
          <cell r="GP421">
            <v>0</v>
          </cell>
          <cell r="GQ421">
            <v>69</v>
          </cell>
          <cell r="GR421">
            <v>74</v>
          </cell>
          <cell r="GS421">
            <v>0</v>
          </cell>
          <cell r="GT421">
            <v>0</v>
          </cell>
          <cell r="GU421" t="str">
            <v/>
          </cell>
          <cell r="GV421">
            <v>0</v>
          </cell>
          <cell r="GW421">
            <v>71.25</v>
          </cell>
          <cell r="GX421">
            <v>71</v>
          </cell>
          <cell r="GY421">
            <v>0</v>
          </cell>
          <cell r="GZ421">
            <v>0</v>
          </cell>
          <cell r="HA421" t="str">
            <v/>
          </cell>
          <cell r="HB421">
            <v>0</v>
          </cell>
          <cell r="HC421">
            <v>65.5</v>
          </cell>
          <cell r="HD421">
            <v>71</v>
          </cell>
          <cell r="HG421" t="str">
            <v/>
          </cell>
          <cell r="HH421">
            <v>0</v>
          </cell>
          <cell r="HM421" t="str">
            <v/>
          </cell>
          <cell r="HN421" t="str">
            <v/>
          </cell>
          <cell r="HS421">
            <v>0</v>
          </cell>
          <cell r="HT421" t="str">
            <v>PKN</v>
          </cell>
          <cell r="HU421">
            <v>0</v>
          </cell>
          <cell r="HV421" t="str">
            <v>IND</v>
          </cell>
          <cell r="HW421">
            <v>0</v>
          </cell>
          <cell r="HX421" t="str">
            <v>MAT-W</v>
          </cell>
          <cell r="HY421">
            <v>0</v>
          </cell>
          <cell r="HZ421" t="str">
            <v>SEJ-W</v>
          </cell>
          <cell r="IA421">
            <v>0</v>
          </cell>
          <cell r="IB421" t="str">
            <v>IGR-W</v>
          </cell>
          <cell r="IC421">
            <v>0</v>
          </cell>
          <cell r="ID421" t="str">
            <v>SBO</v>
          </cell>
          <cell r="IE421">
            <v>0</v>
          </cell>
          <cell r="IF421" t="str">
            <v>PJO</v>
          </cell>
          <cell r="IG421">
            <v>0</v>
          </cell>
          <cell r="IH421" t="str">
            <v>PRA</v>
          </cell>
          <cell r="II421">
            <v>0</v>
          </cell>
          <cell r="IJ421" t="str">
            <v>JAW</v>
          </cell>
          <cell r="IK421">
            <v>0</v>
          </cell>
          <cell r="IL421" t="str">
            <v>ARB</v>
          </cell>
          <cell r="IM421">
            <v>0</v>
          </cell>
          <cell r="IN421" t="str">
            <v>PKM</v>
          </cell>
          <cell r="IO421">
            <v>0</v>
          </cell>
          <cell r="IP421" t="str">
            <v>GEO-P</v>
          </cell>
          <cell r="IQ421">
            <v>0</v>
          </cell>
          <cell r="IR421" t="str">
            <v>SEJ-P</v>
          </cell>
          <cell r="IS421">
            <v>0</v>
          </cell>
          <cell r="IT421" t="str">
            <v>SOS-P</v>
          </cell>
          <cell r="IU421">
            <v>0</v>
          </cell>
          <cell r="IV421" t="str">
            <v>EKO-P</v>
          </cell>
          <cell r="IW421">
            <v>0</v>
          </cell>
          <cell r="IX421" t="str">
            <v>JEP-L</v>
          </cell>
          <cell r="IY421">
            <v>0</v>
          </cell>
          <cell r="IZ421" t="str">
            <v/>
          </cell>
          <cell r="JA421">
            <v>0</v>
          </cell>
        </row>
        <row r="422">
          <cell r="Q422" t="str">
            <v/>
          </cell>
          <cell r="AB422" t="str">
            <v/>
          </cell>
          <cell r="AC422">
            <v>4</v>
          </cell>
          <cell r="AI422" t="str">
            <v/>
          </cell>
          <cell r="AJ422">
            <v>0</v>
          </cell>
          <cell r="AK422">
            <v>77.5</v>
          </cell>
          <cell r="AL422">
            <v>81</v>
          </cell>
          <cell r="AM422">
            <v>0</v>
          </cell>
          <cell r="AN422">
            <v>0</v>
          </cell>
          <cell r="AO422" t="str">
            <v/>
          </cell>
          <cell r="AP422">
            <v>0</v>
          </cell>
          <cell r="AQ422">
            <v>67.75</v>
          </cell>
          <cell r="AR422">
            <v>86</v>
          </cell>
          <cell r="AS422">
            <v>0</v>
          </cell>
          <cell r="AT422">
            <v>0</v>
          </cell>
          <cell r="AU422" t="str">
            <v/>
          </cell>
          <cell r="AV422">
            <v>0</v>
          </cell>
          <cell r="AW422">
            <v>77</v>
          </cell>
          <cell r="AX422">
            <v>78</v>
          </cell>
          <cell r="AY422">
            <v>0</v>
          </cell>
          <cell r="AZ422">
            <v>0</v>
          </cell>
          <cell r="BA422" t="str">
            <v/>
          </cell>
          <cell r="BB422">
            <v>0</v>
          </cell>
          <cell r="BC422">
            <v>76</v>
          </cell>
          <cell r="BD422">
            <v>80</v>
          </cell>
          <cell r="BE422">
            <v>0</v>
          </cell>
          <cell r="BF422">
            <v>0</v>
          </cell>
          <cell r="BG422" t="str">
            <v>SEJ</v>
          </cell>
          <cell r="BH422">
            <v>0</v>
          </cell>
          <cell r="BI422">
            <v>72.75</v>
          </cell>
          <cell r="BJ422">
            <v>71</v>
          </cell>
          <cell r="BK422">
            <v>0</v>
          </cell>
          <cell r="BL422">
            <v>0</v>
          </cell>
          <cell r="BM422" t="str">
            <v/>
          </cell>
          <cell r="BN422">
            <v>0</v>
          </cell>
          <cell r="BO422">
            <v>70.25</v>
          </cell>
          <cell r="BP422">
            <v>78</v>
          </cell>
          <cell r="BQ422">
            <v>0</v>
          </cell>
          <cell r="BR422">
            <v>0</v>
          </cell>
          <cell r="BS422" t="str">
            <v/>
          </cell>
          <cell r="BT422">
            <v>0</v>
          </cell>
          <cell r="BU422">
            <v>74</v>
          </cell>
          <cell r="BV422">
            <v>80</v>
          </cell>
          <cell r="BW422">
            <v>0</v>
          </cell>
          <cell r="BX422">
            <v>0</v>
          </cell>
          <cell r="BY422" t="str">
            <v/>
          </cell>
          <cell r="BZ422">
            <v>0</v>
          </cell>
          <cell r="CA422">
            <v>72.75</v>
          </cell>
          <cell r="CB422">
            <v>84</v>
          </cell>
          <cell r="CC422">
            <v>0</v>
          </cell>
          <cell r="CD422">
            <v>0</v>
          </cell>
          <cell r="CE422" t="str">
            <v/>
          </cell>
          <cell r="CF422">
            <v>0</v>
          </cell>
          <cell r="CG422">
            <v>83.25</v>
          </cell>
          <cell r="CH422">
            <v>84</v>
          </cell>
          <cell r="CI422">
            <v>0</v>
          </cell>
          <cell r="CJ422">
            <v>0</v>
          </cell>
          <cell r="CK422" t="str">
            <v/>
          </cell>
          <cell r="CL422">
            <v>0</v>
          </cell>
          <cell r="CM422">
            <v>74.5</v>
          </cell>
          <cell r="CN422">
            <v>75</v>
          </cell>
          <cell r="CO422">
            <v>0</v>
          </cell>
          <cell r="CP422">
            <v>0</v>
          </cell>
          <cell r="CQ422" t="str">
            <v/>
          </cell>
          <cell r="CR422">
            <v>0</v>
          </cell>
          <cell r="CS422">
            <v>70.5</v>
          </cell>
          <cell r="CT422">
            <v>82</v>
          </cell>
          <cell r="CU422">
            <v>0</v>
          </cell>
          <cell r="CV422">
            <v>0</v>
          </cell>
          <cell r="CW422" t="str">
            <v/>
          </cell>
          <cell r="CX422">
            <v>0</v>
          </cell>
          <cell r="CY422">
            <v>71.75</v>
          </cell>
          <cell r="CZ422">
            <v>72</v>
          </cell>
          <cell r="DA422">
            <v>0</v>
          </cell>
          <cell r="DB422">
            <v>0</v>
          </cell>
          <cell r="DC422" t="str">
            <v/>
          </cell>
          <cell r="DD422">
            <v>0</v>
          </cell>
          <cell r="DE422">
            <v>79.5</v>
          </cell>
          <cell r="DF422">
            <v>83</v>
          </cell>
          <cell r="DG422">
            <v>0</v>
          </cell>
          <cell r="DH422">
            <v>0</v>
          </cell>
          <cell r="DI422" t="str">
            <v/>
          </cell>
          <cell r="DJ422">
            <v>0</v>
          </cell>
          <cell r="DK422">
            <v>0</v>
          </cell>
          <cell r="DL422">
            <v>71</v>
          </cell>
          <cell r="DM422">
            <v>0</v>
          </cell>
          <cell r="DN422">
            <v>0</v>
          </cell>
          <cell r="DO422" t="str">
            <v/>
          </cell>
          <cell r="DP422">
            <v>0</v>
          </cell>
          <cell r="DQ422">
            <v>83.5</v>
          </cell>
          <cell r="DR422">
            <v>75</v>
          </cell>
          <cell r="DS422">
            <v>0</v>
          </cell>
          <cell r="DT422">
            <v>0</v>
          </cell>
          <cell r="DU422" t="str">
            <v/>
          </cell>
          <cell r="DV422">
            <v>0</v>
          </cell>
          <cell r="DW422">
            <v>73</v>
          </cell>
          <cell r="DX422">
            <v>84</v>
          </cell>
          <cell r="DY422">
            <v>0</v>
          </cell>
          <cell r="DZ422">
            <v>0</v>
          </cell>
          <cell r="EA422" t="str">
            <v/>
          </cell>
          <cell r="EB422">
            <v>0</v>
          </cell>
          <cell r="EC422">
            <v>79.25</v>
          </cell>
          <cell r="ED422">
            <v>80</v>
          </cell>
          <cell r="EE422">
            <v>0</v>
          </cell>
          <cell r="EF422">
            <v>0</v>
          </cell>
          <cell r="EG422" t="str">
            <v/>
          </cell>
          <cell r="EH422">
            <v>0</v>
          </cell>
          <cell r="EI422">
            <v>82</v>
          </cell>
          <cell r="EJ422">
            <v>84</v>
          </cell>
          <cell r="EK422">
            <v>0</v>
          </cell>
          <cell r="EL422">
            <v>0</v>
          </cell>
          <cell r="EM422" t="str">
            <v/>
          </cell>
          <cell r="EN422">
            <v>0</v>
          </cell>
          <cell r="EO422">
            <v>82</v>
          </cell>
          <cell r="EP422">
            <v>84</v>
          </cell>
          <cell r="EQ422">
            <v>0</v>
          </cell>
          <cell r="ER422">
            <v>0</v>
          </cell>
          <cell r="ES422" t="str">
            <v/>
          </cell>
          <cell r="ET422">
            <v>0</v>
          </cell>
          <cell r="EU422">
            <v>82</v>
          </cell>
          <cell r="EV422">
            <v>84</v>
          </cell>
          <cell r="EW422">
            <v>0</v>
          </cell>
          <cell r="EX422">
            <v>0</v>
          </cell>
          <cell r="EY422" t="str">
            <v/>
          </cell>
          <cell r="EZ422">
            <v>0</v>
          </cell>
          <cell r="FA422">
            <v>71.75</v>
          </cell>
          <cell r="FB422">
            <v>76</v>
          </cell>
          <cell r="FC422">
            <v>0</v>
          </cell>
          <cell r="FD422">
            <v>0</v>
          </cell>
          <cell r="FE422" t="str">
            <v/>
          </cell>
          <cell r="FF422">
            <v>0</v>
          </cell>
          <cell r="FG422">
            <v>71.75</v>
          </cell>
          <cell r="FH422">
            <v>76</v>
          </cell>
          <cell r="FI422">
            <v>0</v>
          </cell>
          <cell r="FJ422">
            <v>0</v>
          </cell>
          <cell r="FK422" t="str">
            <v/>
          </cell>
          <cell r="FL422">
            <v>0</v>
          </cell>
          <cell r="FM422">
            <v>71.75</v>
          </cell>
          <cell r="FN422">
            <v>76</v>
          </cell>
          <cell r="FO422">
            <v>0</v>
          </cell>
          <cell r="FP422">
            <v>0</v>
          </cell>
          <cell r="FQ422" t="str">
            <v/>
          </cell>
          <cell r="FR422">
            <v>0</v>
          </cell>
          <cell r="FS422">
            <v>71.75</v>
          </cell>
          <cell r="FT422">
            <v>76</v>
          </cell>
          <cell r="FU422">
            <v>0</v>
          </cell>
          <cell r="FV422">
            <v>0</v>
          </cell>
          <cell r="FW422" t="str">
            <v/>
          </cell>
          <cell r="FX422">
            <v>0</v>
          </cell>
          <cell r="FY422">
            <v>71.75</v>
          </cell>
          <cell r="FZ422">
            <v>76</v>
          </cell>
          <cell r="GA422">
            <v>0</v>
          </cell>
          <cell r="GB422">
            <v>0</v>
          </cell>
          <cell r="GC422" t="str">
            <v/>
          </cell>
          <cell r="GD422">
            <v>0</v>
          </cell>
          <cell r="GE422">
            <v>71.75</v>
          </cell>
          <cell r="GF422">
            <v>76</v>
          </cell>
          <cell r="GG422">
            <v>0</v>
          </cell>
          <cell r="GH422">
            <v>0</v>
          </cell>
          <cell r="GI422" t="str">
            <v/>
          </cell>
          <cell r="GJ422">
            <v>0</v>
          </cell>
          <cell r="GK422">
            <v>71.75</v>
          </cell>
          <cell r="GL422">
            <v>76</v>
          </cell>
          <cell r="GM422">
            <v>0</v>
          </cell>
          <cell r="GN422">
            <v>0</v>
          </cell>
          <cell r="GO422" t="str">
            <v/>
          </cell>
          <cell r="GP422">
            <v>0</v>
          </cell>
          <cell r="GQ422">
            <v>71.75</v>
          </cell>
          <cell r="GR422">
            <v>76</v>
          </cell>
          <cell r="GS422">
            <v>0</v>
          </cell>
          <cell r="GT422">
            <v>0</v>
          </cell>
          <cell r="GU422" t="str">
            <v/>
          </cell>
          <cell r="GV422">
            <v>0</v>
          </cell>
          <cell r="GW422">
            <v>72.75</v>
          </cell>
          <cell r="GX422">
            <v>72</v>
          </cell>
          <cell r="GY422">
            <v>0</v>
          </cell>
          <cell r="GZ422">
            <v>0</v>
          </cell>
          <cell r="HA422" t="str">
            <v/>
          </cell>
          <cell r="HB422">
            <v>0</v>
          </cell>
          <cell r="HC422">
            <v>71.75</v>
          </cell>
          <cell r="HD422">
            <v>84</v>
          </cell>
          <cell r="HG422" t="str">
            <v/>
          </cell>
          <cell r="HH422">
            <v>0</v>
          </cell>
          <cell r="HM422" t="str">
            <v/>
          </cell>
          <cell r="HN422" t="str">
            <v/>
          </cell>
          <cell r="HS422">
            <v>0</v>
          </cell>
          <cell r="HT422" t="str">
            <v>PKN</v>
          </cell>
          <cell r="HU422">
            <v>0</v>
          </cell>
          <cell r="HV422" t="str">
            <v>IND</v>
          </cell>
          <cell r="HW422">
            <v>0</v>
          </cell>
          <cell r="HX422" t="str">
            <v>MAT-W</v>
          </cell>
          <cell r="HY422">
            <v>0</v>
          </cell>
          <cell r="HZ422" t="str">
            <v>SEJ-W</v>
          </cell>
          <cell r="IA422">
            <v>0</v>
          </cell>
          <cell r="IB422" t="str">
            <v>IGR-W</v>
          </cell>
          <cell r="IC422">
            <v>0</v>
          </cell>
          <cell r="ID422" t="str">
            <v>SBO</v>
          </cell>
          <cell r="IE422">
            <v>0</v>
          </cell>
          <cell r="IF422" t="str">
            <v>PJO</v>
          </cell>
          <cell r="IG422">
            <v>0</v>
          </cell>
          <cell r="IH422" t="str">
            <v>PRA</v>
          </cell>
          <cell r="II422">
            <v>0</v>
          </cell>
          <cell r="IJ422" t="str">
            <v>JAW</v>
          </cell>
          <cell r="IK422">
            <v>0</v>
          </cell>
          <cell r="IL422" t="str">
            <v>ARB</v>
          </cell>
          <cell r="IM422">
            <v>0</v>
          </cell>
          <cell r="IN422" t="str">
            <v>PKM</v>
          </cell>
          <cell r="IO422">
            <v>0</v>
          </cell>
          <cell r="IP422" t="str">
            <v>GEO-P</v>
          </cell>
          <cell r="IQ422">
            <v>0</v>
          </cell>
          <cell r="IR422" t="str">
            <v>SEJ-P</v>
          </cell>
          <cell r="IS422">
            <v>0</v>
          </cell>
          <cell r="IT422" t="str">
            <v>SOS-P</v>
          </cell>
          <cell r="IU422">
            <v>0</v>
          </cell>
          <cell r="IV422" t="str">
            <v>EKO-P</v>
          </cell>
          <cell r="IW422">
            <v>0</v>
          </cell>
          <cell r="IX422" t="str">
            <v>JEP-L</v>
          </cell>
          <cell r="IY422">
            <v>0</v>
          </cell>
          <cell r="IZ422" t="str">
            <v/>
          </cell>
          <cell r="JA422">
            <v>0</v>
          </cell>
        </row>
        <row r="423">
          <cell r="Q423" t="str">
            <v/>
          </cell>
          <cell r="AB423" t="str">
            <v/>
          </cell>
          <cell r="AC423">
            <v>5</v>
          </cell>
          <cell r="AI423" t="str">
            <v/>
          </cell>
          <cell r="AJ423">
            <v>0</v>
          </cell>
          <cell r="AK423">
            <v>77.5</v>
          </cell>
          <cell r="AL423">
            <v>77</v>
          </cell>
          <cell r="AM423">
            <v>0</v>
          </cell>
          <cell r="AN423">
            <v>0</v>
          </cell>
          <cell r="AO423" t="str">
            <v/>
          </cell>
          <cell r="AP423">
            <v>0</v>
          </cell>
          <cell r="AQ423">
            <v>67.75</v>
          </cell>
          <cell r="AR423">
            <v>79</v>
          </cell>
          <cell r="AS423">
            <v>0</v>
          </cell>
          <cell r="AT423">
            <v>0</v>
          </cell>
          <cell r="AU423" t="str">
            <v/>
          </cell>
          <cell r="AV423">
            <v>0</v>
          </cell>
          <cell r="AW423">
            <v>79</v>
          </cell>
          <cell r="AX423">
            <v>77</v>
          </cell>
          <cell r="AY423">
            <v>0</v>
          </cell>
          <cell r="AZ423">
            <v>0</v>
          </cell>
          <cell r="BA423" t="str">
            <v/>
          </cell>
          <cell r="BB423">
            <v>0</v>
          </cell>
          <cell r="BC423">
            <v>77.75</v>
          </cell>
          <cell r="BD423">
            <v>75</v>
          </cell>
          <cell r="BE423">
            <v>0</v>
          </cell>
          <cell r="BF423">
            <v>0</v>
          </cell>
          <cell r="BG423" t="str">
            <v>SEJ</v>
          </cell>
          <cell r="BH423">
            <v>0</v>
          </cell>
          <cell r="BI423">
            <v>69.75</v>
          </cell>
          <cell r="BJ423">
            <v>76</v>
          </cell>
          <cell r="BK423">
            <v>0</v>
          </cell>
          <cell r="BL423">
            <v>0</v>
          </cell>
          <cell r="BM423" t="str">
            <v/>
          </cell>
          <cell r="BN423">
            <v>0</v>
          </cell>
          <cell r="BO423">
            <v>70.25</v>
          </cell>
          <cell r="BP423">
            <v>76</v>
          </cell>
          <cell r="BQ423">
            <v>0</v>
          </cell>
          <cell r="BR423">
            <v>0</v>
          </cell>
          <cell r="BS423" t="str">
            <v/>
          </cell>
          <cell r="BT423">
            <v>0</v>
          </cell>
          <cell r="BU423">
            <v>70.75</v>
          </cell>
          <cell r="BV423">
            <v>81</v>
          </cell>
          <cell r="BW423">
            <v>0</v>
          </cell>
          <cell r="BX423">
            <v>0</v>
          </cell>
          <cell r="BY423" t="str">
            <v/>
          </cell>
          <cell r="BZ423">
            <v>0</v>
          </cell>
          <cell r="CA423">
            <v>70</v>
          </cell>
          <cell r="CB423">
            <v>72</v>
          </cell>
          <cell r="CC423">
            <v>0</v>
          </cell>
          <cell r="CD423">
            <v>0</v>
          </cell>
          <cell r="CE423" t="str">
            <v/>
          </cell>
          <cell r="CF423">
            <v>0</v>
          </cell>
          <cell r="CG423">
            <v>79.75</v>
          </cell>
          <cell r="CH423">
            <v>76</v>
          </cell>
          <cell r="CI423">
            <v>0</v>
          </cell>
          <cell r="CJ423">
            <v>0</v>
          </cell>
          <cell r="CK423" t="str">
            <v/>
          </cell>
          <cell r="CL423">
            <v>0</v>
          </cell>
          <cell r="CM423">
            <v>74.5</v>
          </cell>
          <cell r="CN423">
            <v>74</v>
          </cell>
          <cell r="CO423">
            <v>0</v>
          </cell>
          <cell r="CP423">
            <v>0</v>
          </cell>
          <cell r="CQ423" t="str">
            <v/>
          </cell>
          <cell r="CR423">
            <v>0</v>
          </cell>
          <cell r="CS423">
            <v>72.75</v>
          </cell>
          <cell r="CT423">
            <v>78</v>
          </cell>
          <cell r="CU423">
            <v>0</v>
          </cell>
          <cell r="CV423">
            <v>0</v>
          </cell>
          <cell r="CW423" t="str">
            <v/>
          </cell>
          <cell r="CX423">
            <v>0</v>
          </cell>
          <cell r="CY423">
            <v>72.75</v>
          </cell>
          <cell r="CZ423">
            <v>72</v>
          </cell>
          <cell r="DA423">
            <v>0</v>
          </cell>
          <cell r="DB423">
            <v>0</v>
          </cell>
          <cell r="DC423" t="str">
            <v/>
          </cell>
          <cell r="DD423">
            <v>0</v>
          </cell>
          <cell r="DE423">
            <v>77.25</v>
          </cell>
          <cell r="DF423">
            <v>76</v>
          </cell>
          <cell r="DG423">
            <v>0</v>
          </cell>
          <cell r="DH423">
            <v>0</v>
          </cell>
          <cell r="DI423" t="str">
            <v/>
          </cell>
          <cell r="DJ423">
            <v>0</v>
          </cell>
          <cell r="DK423">
            <v>0</v>
          </cell>
          <cell r="DL423">
            <v>72</v>
          </cell>
          <cell r="DM423">
            <v>0</v>
          </cell>
          <cell r="DN423">
            <v>0</v>
          </cell>
          <cell r="DO423" t="str">
            <v/>
          </cell>
          <cell r="DP423">
            <v>0</v>
          </cell>
          <cell r="DQ423">
            <v>63.75</v>
          </cell>
          <cell r="DR423">
            <v>72</v>
          </cell>
          <cell r="DS423">
            <v>0</v>
          </cell>
          <cell r="DT423">
            <v>0</v>
          </cell>
          <cell r="DU423" t="str">
            <v/>
          </cell>
          <cell r="DV423">
            <v>0</v>
          </cell>
          <cell r="DW423">
            <v>68</v>
          </cell>
          <cell r="DX423">
            <v>82</v>
          </cell>
          <cell r="DY423">
            <v>0</v>
          </cell>
          <cell r="DZ423">
            <v>0</v>
          </cell>
          <cell r="EA423" t="str">
            <v/>
          </cell>
          <cell r="EB423">
            <v>0</v>
          </cell>
          <cell r="EC423">
            <v>73</v>
          </cell>
          <cell r="ED423">
            <v>76</v>
          </cell>
          <cell r="EE423">
            <v>0</v>
          </cell>
          <cell r="EF423">
            <v>0</v>
          </cell>
          <cell r="EG423" t="str">
            <v/>
          </cell>
          <cell r="EH423">
            <v>0</v>
          </cell>
          <cell r="EI423">
            <v>75.25</v>
          </cell>
          <cell r="EJ423">
            <v>80</v>
          </cell>
          <cell r="EK423">
            <v>0</v>
          </cell>
          <cell r="EL423">
            <v>0</v>
          </cell>
          <cell r="EM423" t="str">
            <v/>
          </cell>
          <cell r="EN423">
            <v>0</v>
          </cell>
          <cell r="EO423">
            <v>75.25</v>
          </cell>
          <cell r="EP423">
            <v>80</v>
          </cell>
          <cell r="EQ423">
            <v>0</v>
          </cell>
          <cell r="ER423">
            <v>0</v>
          </cell>
          <cell r="ES423" t="str">
            <v/>
          </cell>
          <cell r="ET423">
            <v>0</v>
          </cell>
          <cell r="EU423">
            <v>75.25</v>
          </cell>
          <cell r="EV423">
            <v>80</v>
          </cell>
          <cell r="EW423">
            <v>0</v>
          </cell>
          <cell r="EX423">
            <v>0</v>
          </cell>
          <cell r="EY423" t="str">
            <v/>
          </cell>
          <cell r="EZ423">
            <v>0</v>
          </cell>
          <cell r="FA423">
            <v>72.75</v>
          </cell>
          <cell r="FB423">
            <v>72</v>
          </cell>
          <cell r="FC423">
            <v>0</v>
          </cell>
          <cell r="FD423">
            <v>0</v>
          </cell>
          <cell r="FE423" t="str">
            <v/>
          </cell>
          <cell r="FF423">
            <v>0</v>
          </cell>
          <cell r="FG423">
            <v>72.75</v>
          </cell>
          <cell r="FH423">
            <v>72</v>
          </cell>
          <cell r="FI423">
            <v>0</v>
          </cell>
          <cell r="FJ423">
            <v>0</v>
          </cell>
          <cell r="FK423" t="str">
            <v/>
          </cell>
          <cell r="FL423">
            <v>0</v>
          </cell>
          <cell r="FM423">
            <v>72.75</v>
          </cell>
          <cell r="FN423">
            <v>72</v>
          </cell>
          <cell r="FO423">
            <v>0</v>
          </cell>
          <cell r="FP423">
            <v>0</v>
          </cell>
          <cell r="FQ423" t="str">
            <v/>
          </cell>
          <cell r="FR423">
            <v>0</v>
          </cell>
          <cell r="FS423">
            <v>72.75</v>
          </cell>
          <cell r="FT423">
            <v>72</v>
          </cell>
          <cell r="FU423">
            <v>0</v>
          </cell>
          <cell r="FV423">
            <v>0</v>
          </cell>
          <cell r="FW423" t="str">
            <v/>
          </cell>
          <cell r="FX423">
            <v>0</v>
          </cell>
          <cell r="FY423">
            <v>72.75</v>
          </cell>
          <cell r="FZ423">
            <v>72</v>
          </cell>
          <cell r="GA423">
            <v>0</v>
          </cell>
          <cell r="GB423">
            <v>0</v>
          </cell>
          <cell r="GC423" t="str">
            <v/>
          </cell>
          <cell r="GD423">
            <v>0</v>
          </cell>
          <cell r="GE423">
            <v>72.75</v>
          </cell>
          <cell r="GF423">
            <v>72</v>
          </cell>
          <cell r="GG423">
            <v>0</v>
          </cell>
          <cell r="GH423">
            <v>0</v>
          </cell>
          <cell r="GI423" t="str">
            <v/>
          </cell>
          <cell r="GJ423">
            <v>0</v>
          </cell>
          <cell r="GK423">
            <v>72.75</v>
          </cell>
          <cell r="GL423">
            <v>72</v>
          </cell>
          <cell r="GM423">
            <v>0</v>
          </cell>
          <cell r="GN423">
            <v>0</v>
          </cell>
          <cell r="GO423" t="str">
            <v/>
          </cell>
          <cell r="GP423">
            <v>0</v>
          </cell>
          <cell r="GQ423">
            <v>72.75</v>
          </cell>
          <cell r="GR423">
            <v>72</v>
          </cell>
          <cell r="GS423">
            <v>0</v>
          </cell>
          <cell r="GT423">
            <v>0</v>
          </cell>
          <cell r="GU423" t="str">
            <v/>
          </cell>
          <cell r="GV423">
            <v>0</v>
          </cell>
          <cell r="GW423">
            <v>74.25</v>
          </cell>
          <cell r="GX423">
            <v>71</v>
          </cell>
          <cell r="GY423">
            <v>0</v>
          </cell>
          <cell r="GZ423">
            <v>0</v>
          </cell>
          <cell r="HA423" t="str">
            <v/>
          </cell>
          <cell r="HB423">
            <v>0</v>
          </cell>
          <cell r="HC423">
            <v>74.25</v>
          </cell>
          <cell r="HD423">
            <v>73</v>
          </cell>
          <cell r="HG423" t="str">
            <v/>
          </cell>
          <cell r="HH423">
            <v>0</v>
          </cell>
          <cell r="HM423" t="str">
            <v/>
          </cell>
          <cell r="HN423" t="str">
            <v/>
          </cell>
          <cell r="HS423">
            <v>0</v>
          </cell>
          <cell r="HT423" t="str">
            <v>PKN</v>
          </cell>
          <cell r="HU423">
            <v>0</v>
          </cell>
          <cell r="HV423" t="str">
            <v>IND</v>
          </cell>
          <cell r="HW423">
            <v>0</v>
          </cell>
          <cell r="HX423" t="str">
            <v>MAT-W</v>
          </cell>
          <cell r="HY423">
            <v>0</v>
          </cell>
          <cell r="HZ423" t="str">
            <v>SEJ-W</v>
          </cell>
          <cell r="IA423">
            <v>0</v>
          </cell>
          <cell r="IB423" t="str">
            <v>IGR-W</v>
          </cell>
          <cell r="IC423">
            <v>0</v>
          </cell>
          <cell r="ID423" t="str">
            <v>SBO</v>
          </cell>
          <cell r="IE423">
            <v>0</v>
          </cell>
          <cell r="IF423" t="str">
            <v>PJO</v>
          </cell>
          <cell r="IG423">
            <v>0</v>
          </cell>
          <cell r="IH423" t="str">
            <v>PRA</v>
          </cell>
          <cell r="II423">
            <v>0</v>
          </cell>
          <cell r="IJ423" t="str">
            <v>JAW</v>
          </cell>
          <cell r="IK423">
            <v>0</v>
          </cell>
          <cell r="IL423" t="str">
            <v>ARB</v>
          </cell>
          <cell r="IM423">
            <v>0</v>
          </cell>
          <cell r="IN423" t="str">
            <v>PKM</v>
          </cell>
          <cell r="IO423">
            <v>0</v>
          </cell>
          <cell r="IP423" t="str">
            <v>GEO-P</v>
          </cell>
          <cell r="IQ423">
            <v>0</v>
          </cell>
          <cell r="IR423" t="str">
            <v>SEJ-P</v>
          </cell>
          <cell r="IS423">
            <v>0</v>
          </cell>
          <cell r="IT423" t="str">
            <v>SOS-P</v>
          </cell>
          <cell r="IU423">
            <v>0</v>
          </cell>
          <cell r="IV423" t="str">
            <v>EKO-P</v>
          </cell>
          <cell r="IW423">
            <v>0</v>
          </cell>
          <cell r="IX423" t="str">
            <v>JEP-L</v>
          </cell>
          <cell r="IY423">
            <v>0</v>
          </cell>
          <cell r="IZ423" t="str">
            <v/>
          </cell>
          <cell r="JA423">
            <v>0</v>
          </cell>
        </row>
        <row r="424">
          <cell r="Q424" t="str">
            <v/>
          </cell>
          <cell r="AB424" t="str">
            <v/>
          </cell>
          <cell r="AC424">
            <v>6</v>
          </cell>
          <cell r="AI424" t="str">
            <v/>
          </cell>
          <cell r="AJ424">
            <v>0</v>
          </cell>
          <cell r="AK424">
            <v>85.25</v>
          </cell>
          <cell r="AL424">
            <v>86</v>
          </cell>
          <cell r="AM424">
            <v>0</v>
          </cell>
          <cell r="AN424">
            <v>0</v>
          </cell>
          <cell r="AO424" t="str">
            <v/>
          </cell>
          <cell r="AP424">
            <v>0</v>
          </cell>
          <cell r="AQ424">
            <v>86.5</v>
          </cell>
          <cell r="AR424">
            <v>88</v>
          </cell>
          <cell r="AS424">
            <v>0</v>
          </cell>
          <cell r="AT424">
            <v>0</v>
          </cell>
          <cell r="AU424" t="str">
            <v/>
          </cell>
          <cell r="AV424">
            <v>0</v>
          </cell>
          <cell r="AW424">
            <v>85.25</v>
          </cell>
          <cell r="AX424">
            <v>83</v>
          </cell>
          <cell r="AY424">
            <v>0</v>
          </cell>
          <cell r="AZ424">
            <v>0</v>
          </cell>
          <cell r="BA424" t="str">
            <v/>
          </cell>
          <cell r="BB424">
            <v>0</v>
          </cell>
          <cell r="BC424">
            <v>83</v>
          </cell>
          <cell r="BD424">
            <v>83</v>
          </cell>
          <cell r="BE424">
            <v>0</v>
          </cell>
          <cell r="BF424">
            <v>0</v>
          </cell>
          <cell r="BG424" t="str">
            <v>SEJ</v>
          </cell>
          <cell r="BH424">
            <v>0</v>
          </cell>
          <cell r="BI424">
            <v>85.25</v>
          </cell>
          <cell r="BJ424">
            <v>80</v>
          </cell>
          <cell r="BK424">
            <v>0</v>
          </cell>
          <cell r="BL424">
            <v>0</v>
          </cell>
          <cell r="BM424" t="str">
            <v/>
          </cell>
          <cell r="BN424">
            <v>0</v>
          </cell>
          <cell r="BO424">
            <v>72</v>
          </cell>
          <cell r="BP424">
            <v>89</v>
          </cell>
          <cell r="BQ424">
            <v>0</v>
          </cell>
          <cell r="BR424">
            <v>0</v>
          </cell>
          <cell r="BS424" t="str">
            <v/>
          </cell>
          <cell r="BT424">
            <v>0</v>
          </cell>
          <cell r="BU424">
            <v>82</v>
          </cell>
          <cell r="BV424">
            <v>90</v>
          </cell>
          <cell r="BW424">
            <v>0</v>
          </cell>
          <cell r="BX424">
            <v>0</v>
          </cell>
          <cell r="BY424" t="str">
            <v/>
          </cell>
          <cell r="BZ424">
            <v>0</v>
          </cell>
          <cell r="CA424">
            <v>81.25</v>
          </cell>
          <cell r="CB424">
            <v>85</v>
          </cell>
          <cell r="CC424">
            <v>0</v>
          </cell>
          <cell r="CD424">
            <v>0</v>
          </cell>
          <cell r="CE424" t="str">
            <v/>
          </cell>
          <cell r="CF424">
            <v>0</v>
          </cell>
          <cell r="CG424">
            <v>85.25</v>
          </cell>
          <cell r="CH424">
            <v>86</v>
          </cell>
          <cell r="CI424">
            <v>0</v>
          </cell>
          <cell r="CJ424">
            <v>0</v>
          </cell>
          <cell r="CK424" t="str">
            <v/>
          </cell>
          <cell r="CL424">
            <v>0</v>
          </cell>
          <cell r="CM424">
            <v>84.5</v>
          </cell>
          <cell r="CN424">
            <v>80</v>
          </cell>
          <cell r="CO424">
            <v>0</v>
          </cell>
          <cell r="CP424">
            <v>0</v>
          </cell>
          <cell r="CQ424" t="str">
            <v/>
          </cell>
          <cell r="CR424">
            <v>0</v>
          </cell>
          <cell r="CS424">
            <v>91</v>
          </cell>
          <cell r="CT424">
            <v>87</v>
          </cell>
          <cell r="CU424">
            <v>0</v>
          </cell>
          <cell r="CV424">
            <v>0</v>
          </cell>
          <cell r="CW424" t="str">
            <v/>
          </cell>
          <cell r="CX424">
            <v>0</v>
          </cell>
          <cell r="CY424">
            <v>73.75</v>
          </cell>
          <cell r="CZ424">
            <v>80</v>
          </cell>
          <cell r="DA424">
            <v>0</v>
          </cell>
          <cell r="DB424">
            <v>0</v>
          </cell>
          <cell r="DC424" t="str">
            <v/>
          </cell>
          <cell r="DD424">
            <v>0</v>
          </cell>
          <cell r="DE424">
            <v>82.75</v>
          </cell>
          <cell r="DF424">
            <v>87</v>
          </cell>
          <cell r="DG424">
            <v>0</v>
          </cell>
          <cell r="DH424">
            <v>0</v>
          </cell>
          <cell r="DI424" t="str">
            <v/>
          </cell>
          <cell r="DJ424">
            <v>0</v>
          </cell>
          <cell r="DK424">
            <v>0</v>
          </cell>
          <cell r="DL424">
            <v>86</v>
          </cell>
          <cell r="DM424">
            <v>0</v>
          </cell>
          <cell r="DN424">
            <v>0</v>
          </cell>
          <cell r="DO424" t="str">
            <v/>
          </cell>
          <cell r="DP424">
            <v>0</v>
          </cell>
          <cell r="DQ424">
            <v>88.25</v>
          </cell>
          <cell r="DR424">
            <v>81</v>
          </cell>
          <cell r="DS424">
            <v>0</v>
          </cell>
          <cell r="DT424">
            <v>0</v>
          </cell>
          <cell r="DU424" t="str">
            <v/>
          </cell>
          <cell r="DV424">
            <v>0</v>
          </cell>
          <cell r="DW424">
            <v>84</v>
          </cell>
          <cell r="DX424">
            <v>82</v>
          </cell>
          <cell r="DY424">
            <v>0</v>
          </cell>
          <cell r="DZ424">
            <v>0</v>
          </cell>
          <cell r="EA424" t="str">
            <v/>
          </cell>
          <cell r="EB424">
            <v>0</v>
          </cell>
          <cell r="EC424">
            <v>86.75</v>
          </cell>
          <cell r="ED424">
            <v>88</v>
          </cell>
          <cell r="EE424">
            <v>0</v>
          </cell>
          <cell r="EF424">
            <v>0</v>
          </cell>
          <cell r="EG424" t="str">
            <v/>
          </cell>
          <cell r="EH424">
            <v>0</v>
          </cell>
          <cell r="EI424">
            <v>84.75</v>
          </cell>
          <cell r="EJ424">
            <v>90</v>
          </cell>
          <cell r="EK424">
            <v>0</v>
          </cell>
          <cell r="EL424">
            <v>0</v>
          </cell>
          <cell r="EM424" t="str">
            <v/>
          </cell>
          <cell r="EN424">
            <v>0</v>
          </cell>
          <cell r="EO424">
            <v>84.75</v>
          </cell>
          <cell r="EP424">
            <v>90</v>
          </cell>
          <cell r="EQ424">
            <v>0</v>
          </cell>
          <cell r="ER424">
            <v>0</v>
          </cell>
          <cell r="ES424" t="str">
            <v/>
          </cell>
          <cell r="ET424">
            <v>0</v>
          </cell>
          <cell r="EU424">
            <v>84.75</v>
          </cell>
          <cell r="EV424">
            <v>90</v>
          </cell>
          <cell r="EW424">
            <v>0</v>
          </cell>
          <cell r="EX424">
            <v>0</v>
          </cell>
          <cell r="EY424" t="str">
            <v/>
          </cell>
          <cell r="EZ424">
            <v>0</v>
          </cell>
          <cell r="FA424">
            <v>80.25</v>
          </cell>
          <cell r="FB424">
            <v>80</v>
          </cell>
          <cell r="FC424">
            <v>0</v>
          </cell>
          <cell r="FD424">
            <v>0</v>
          </cell>
          <cell r="FE424" t="str">
            <v/>
          </cell>
          <cell r="FF424">
            <v>0</v>
          </cell>
          <cell r="FG424">
            <v>80.25</v>
          </cell>
          <cell r="FH424">
            <v>80</v>
          </cell>
          <cell r="FI424">
            <v>0</v>
          </cell>
          <cell r="FJ424">
            <v>0</v>
          </cell>
          <cell r="FK424" t="str">
            <v/>
          </cell>
          <cell r="FL424">
            <v>0</v>
          </cell>
          <cell r="FM424">
            <v>80.25</v>
          </cell>
          <cell r="FN424">
            <v>80</v>
          </cell>
          <cell r="FO424">
            <v>0</v>
          </cell>
          <cell r="FP424">
            <v>0</v>
          </cell>
          <cell r="FQ424" t="str">
            <v/>
          </cell>
          <cell r="FR424">
            <v>0</v>
          </cell>
          <cell r="FS424">
            <v>80.25</v>
          </cell>
          <cell r="FT424">
            <v>80</v>
          </cell>
          <cell r="FU424">
            <v>0</v>
          </cell>
          <cell r="FV424">
            <v>0</v>
          </cell>
          <cell r="FW424" t="str">
            <v/>
          </cell>
          <cell r="FX424">
            <v>0</v>
          </cell>
          <cell r="FY424">
            <v>80.25</v>
          </cell>
          <cell r="FZ424">
            <v>80</v>
          </cell>
          <cell r="GA424">
            <v>0</v>
          </cell>
          <cell r="GB424">
            <v>0</v>
          </cell>
          <cell r="GC424" t="str">
            <v/>
          </cell>
          <cell r="GD424">
            <v>0</v>
          </cell>
          <cell r="GE424">
            <v>80.25</v>
          </cell>
          <cell r="GF424">
            <v>80</v>
          </cell>
          <cell r="GG424">
            <v>0</v>
          </cell>
          <cell r="GH424">
            <v>0</v>
          </cell>
          <cell r="GI424" t="str">
            <v/>
          </cell>
          <cell r="GJ424">
            <v>0</v>
          </cell>
          <cell r="GK424">
            <v>80.25</v>
          </cell>
          <cell r="GL424">
            <v>80</v>
          </cell>
          <cell r="GM424">
            <v>0</v>
          </cell>
          <cell r="GN424">
            <v>0</v>
          </cell>
          <cell r="GO424" t="str">
            <v/>
          </cell>
          <cell r="GP424">
            <v>0</v>
          </cell>
          <cell r="GQ424">
            <v>80.25</v>
          </cell>
          <cell r="GR424">
            <v>80</v>
          </cell>
          <cell r="GS424">
            <v>0</v>
          </cell>
          <cell r="GT424">
            <v>0</v>
          </cell>
          <cell r="GU424" t="str">
            <v/>
          </cell>
          <cell r="GV424">
            <v>0</v>
          </cell>
          <cell r="GW424">
            <v>88.25</v>
          </cell>
          <cell r="GX424">
            <v>79</v>
          </cell>
          <cell r="GY424">
            <v>0</v>
          </cell>
          <cell r="GZ424">
            <v>0</v>
          </cell>
          <cell r="HA424" t="str">
            <v/>
          </cell>
          <cell r="HB424">
            <v>0</v>
          </cell>
          <cell r="HC424">
            <v>82</v>
          </cell>
          <cell r="HD424">
            <v>91</v>
          </cell>
          <cell r="HG424" t="str">
            <v/>
          </cell>
          <cell r="HH424">
            <v>0</v>
          </cell>
          <cell r="HM424" t="str">
            <v/>
          </cell>
          <cell r="HN424" t="str">
            <v/>
          </cell>
          <cell r="HS424">
            <v>0</v>
          </cell>
          <cell r="HT424" t="str">
            <v>PKN</v>
          </cell>
          <cell r="HU424">
            <v>0</v>
          </cell>
          <cell r="HV424" t="str">
            <v>IND</v>
          </cell>
          <cell r="HW424">
            <v>0</v>
          </cell>
          <cell r="HX424" t="str">
            <v>MAT-W</v>
          </cell>
          <cell r="HY424">
            <v>0</v>
          </cell>
          <cell r="HZ424" t="str">
            <v>SEJ-W</v>
          </cell>
          <cell r="IA424">
            <v>0</v>
          </cell>
          <cell r="IB424" t="str">
            <v>IGR-W</v>
          </cell>
          <cell r="IC424">
            <v>0</v>
          </cell>
          <cell r="ID424" t="str">
            <v>SBO</v>
          </cell>
          <cell r="IE424">
            <v>0</v>
          </cell>
          <cell r="IF424" t="str">
            <v>PJO</v>
          </cell>
          <cell r="IG424">
            <v>0</v>
          </cell>
          <cell r="IH424" t="str">
            <v>PRA</v>
          </cell>
          <cell r="II424">
            <v>0</v>
          </cell>
          <cell r="IJ424" t="str">
            <v>JAW</v>
          </cell>
          <cell r="IK424">
            <v>0</v>
          </cell>
          <cell r="IL424" t="str">
            <v>ARB</v>
          </cell>
          <cell r="IM424">
            <v>0</v>
          </cell>
          <cell r="IN424" t="str">
            <v>PKM</v>
          </cell>
          <cell r="IO424">
            <v>0</v>
          </cell>
          <cell r="IP424" t="str">
            <v>GEO-P</v>
          </cell>
          <cell r="IQ424">
            <v>0</v>
          </cell>
          <cell r="IR424" t="str">
            <v>SEJ-P</v>
          </cell>
          <cell r="IS424">
            <v>0</v>
          </cell>
          <cell r="IT424" t="str">
            <v>SOS-P</v>
          </cell>
          <cell r="IU424">
            <v>0</v>
          </cell>
          <cell r="IV424" t="str">
            <v>EKO-P</v>
          </cell>
          <cell r="IW424">
            <v>0</v>
          </cell>
          <cell r="IX424" t="str">
            <v>JEP-L</v>
          </cell>
          <cell r="IY424">
            <v>0</v>
          </cell>
          <cell r="IZ424" t="str">
            <v/>
          </cell>
          <cell r="JA424">
            <v>0</v>
          </cell>
        </row>
        <row r="425">
          <cell r="Q425" t="str">
            <v/>
          </cell>
          <cell r="AB425" t="str">
            <v/>
          </cell>
          <cell r="AC425">
            <v>7</v>
          </cell>
          <cell r="AI425" t="str">
            <v/>
          </cell>
          <cell r="AJ425">
            <v>0</v>
          </cell>
          <cell r="AK425">
            <v>82</v>
          </cell>
          <cell r="AL425">
            <v>85</v>
          </cell>
          <cell r="AM425">
            <v>0</v>
          </cell>
          <cell r="AN425">
            <v>0</v>
          </cell>
          <cell r="AO425" t="str">
            <v/>
          </cell>
          <cell r="AP425">
            <v>0</v>
          </cell>
          <cell r="AQ425">
            <v>76.5</v>
          </cell>
          <cell r="AR425">
            <v>84</v>
          </cell>
          <cell r="AS425">
            <v>0</v>
          </cell>
          <cell r="AT425">
            <v>0</v>
          </cell>
          <cell r="AU425" t="str">
            <v/>
          </cell>
          <cell r="AV425">
            <v>0</v>
          </cell>
          <cell r="AW425">
            <v>83.25</v>
          </cell>
          <cell r="AX425">
            <v>81</v>
          </cell>
          <cell r="AY425">
            <v>0</v>
          </cell>
          <cell r="AZ425">
            <v>0</v>
          </cell>
          <cell r="BA425" t="str">
            <v/>
          </cell>
          <cell r="BB425">
            <v>0</v>
          </cell>
          <cell r="BC425">
            <v>82.75</v>
          </cell>
          <cell r="BD425">
            <v>77</v>
          </cell>
          <cell r="BE425">
            <v>0</v>
          </cell>
          <cell r="BF425">
            <v>0</v>
          </cell>
          <cell r="BG425" t="str">
            <v>SEJ</v>
          </cell>
          <cell r="BH425">
            <v>0</v>
          </cell>
          <cell r="BI425">
            <v>72.5</v>
          </cell>
          <cell r="BJ425">
            <v>78</v>
          </cell>
          <cell r="BK425">
            <v>0</v>
          </cell>
          <cell r="BL425">
            <v>0</v>
          </cell>
          <cell r="BM425" t="str">
            <v/>
          </cell>
          <cell r="BN425">
            <v>0</v>
          </cell>
          <cell r="BO425">
            <v>70.25</v>
          </cell>
          <cell r="BP425">
            <v>80</v>
          </cell>
          <cell r="BQ425">
            <v>0</v>
          </cell>
          <cell r="BR425">
            <v>0</v>
          </cell>
          <cell r="BS425" t="str">
            <v/>
          </cell>
          <cell r="BT425">
            <v>0</v>
          </cell>
          <cell r="BU425">
            <v>81</v>
          </cell>
          <cell r="BV425">
            <v>83</v>
          </cell>
          <cell r="BW425">
            <v>0</v>
          </cell>
          <cell r="BX425">
            <v>0</v>
          </cell>
          <cell r="BY425" t="str">
            <v/>
          </cell>
          <cell r="BZ425">
            <v>0</v>
          </cell>
          <cell r="CA425">
            <v>72.75</v>
          </cell>
          <cell r="CB425">
            <v>73</v>
          </cell>
          <cell r="CC425">
            <v>0</v>
          </cell>
          <cell r="CD425">
            <v>0</v>
          </cell>
          <cell r="CE425" t="str">
            <v/>
          </cell>
          <cell r="CF425">
            <v>0</v>
          </cell>
          <cell r="CG425">
            <v>77.75</v>
          </cell>
          <cell r="CH425">
            <v>79</v>
          </cell>
          <cell r="CI425">
            <v>0</v>
          </cell>
          <cell r="CJ425">
            <v>0</v>
          </cell>
          <cell r="CK425" t="str">
            <v/>
          </cell>
          <cell r="CL425">
            <v>0</v>
          </cell>
          <cell r="CM425">
            <v>82.75</v>
          </cell>
          <cell r="CN425">
            <v>76</v>
          </cell>
          <cell r="CO425">
            <v>0</v>
          </cell>
          <cell r="CP425">
            <v>0</v>
          </cell>
          <cell r="CQ425" t="str">
            <v/>
          </cell>
          <cell r="CR425">
            <v>0</v>
          </cell>
          <cell r="CS425">
            <v>79</v>
          </cell>
          <cell r="CT425">
            <v>83</v>
          </cell>
          <cell r="CU425">
            <v>0</v>
          </cell>
          <cell r="CV425">
            <v>0</v>
          </cell>
          <cell r="CW425" t="str">
            <v/>
          </cell>
          <cell r="CX425">
            <v>0</v>
          </cell>
          <cell r="CY425">
            <v>72.5</v>
          </cell>
          <cell r="CZ425">
            <v>76</v>
          </cell>
          <cell r="DA425">
            <v>0</v>
          </cell>
          <cell r="DB425">
            <v>0</v>
          </cell>
          <cell r="DC425" t="str">
            <v/>
          </cell>
          <cell r="DD425">
            <v>0</v>
          </cell>
          <cell r="DE425">
            <v>80.5</v>
          </cell>
          <cell r="DF425">
            <v>89</v>
          </cell>
          <cell r="DG425">
            <v>0</v>
          </cell>
          <cell r="DH425">
            <v>0</v>
          </cell>
          <cell r="DI425" t="str">
            <v/>
          </cell>
          <cell r="DJ425">
            <v>0</v>
          </cell>
          <cell r="DK425">
            <v>0</v>
          </cell>
          <cell r="DL425">
            <v>74</v>
          </cell>
          <cell r="DM425">
            <v>0</v>
          </cell>
          <cell r="DN425">
            <v>0</v>
          </cell>
          <cell r="DO425" t="str">
            <v/>
          </cell>
          <cell r="DP425">
            <v>0</v>
          </cell>
          <cell r="DQ425">
            <v>75.5</v>
          </cell>
          <cell r="DR425">
            <v>76</v>
          </cell>
          <cell r="DS425">
            <v>0</v>
          </cell>
          <cell r="DT425">
            <v>0</v>
          </cell>
          <cell r="DU425" t="str">
            <v/>
          </cell>
          <cell r="DV425">
            <v>0</v>
          </cell>
          <cell r="DW425">
            <v>75.75</v>
          </cell>
          <cell r="DX425">
            <v>78</v>
          </cell>
          <cell r="DY425">
            <v>0</v>
          </cell>
          <cell r="DZ425">
            <v>0</v>
          </cell>
          <cell r="EA425" t="str">
            <v/>
          </cell>
          <cell r="EB425">
            <v>0</v>
          </cell>
          <cell r="EC425">
            <v>77.5</v>
          </cell>
          <cell r="ED425">
            <v>83</v>
          </cell>
          <cell r="EE425">
            <v>0</v>
          </cell>
          <cell r="EF425">
            <v>0</v>
          </cell>
          <cell r="EG425" t="str">
            <v/>
          </cell>
          <cell r="EH425">
            <v>0</v>
          </cell>
          <cell r="EI425">
            <v>77.75</v>
          </cell>
          <cell r="EJ425">
            <v>86</v>
          </cell>
          <cell r="EK425">
            <v>0</v>
          </cell>
          <cell r="EL425">
            <v>0</v>
          </cell>
          <cell r="EM425" t="str">
            <v/>
          </cell>
          <cell r="EN425">
            <v>0</v>
          </cell>
          <cell r="EO425">
            <v>77.75</v>
          </cell>
          <cell r="EP425">
            <v>86</v>
          </cell>
          <cell r="EQ425">
            <v>0</v>
          </cell>
          <cell r="ER425">
            <v>0</v>
          </cell>
          <cell r="ES425" t="str">
            <v/>
          </cell>
          <cell r="ET425">
            <v>0</v>
          </cell>
          <cell r="EU425">
            <v>77.75</v>
          </cell>
          <cell r="EV425">
            <v>86</v>
          </cell>
          <cell r="EW425">
            <v>0</v>
          </cell>
          <cell r="EX425">
            <v>0</v>
          </cell>
          <cell r="EY425" t="str">
            <v/>
          </cell>
          <cell r="EZ425">
            <v>0</v>
          </cell>
          <cell r="FA425">
            <v>72.5</v>
          </cell>
          <cell r="FB425">
            <v>74</v>
          </cell>
          <cell r="FC425">
            <v>0</v>
          </cell>
          <cell r="FD425">
            <v>0</v>
          </cell>
          <cell r="FE425" t="str">
            <v/>
          </cell>
          <cell r="FF425">
            <v>0</v>
          </cell>
          <cell r="FG425">
            <v>72.5</v>
          </cell>
          <cell r="FH425">
            <v>74</v>
          </cell>
          <cell r="FI425">
            <v>0</v>
          </cell>
          <cell r="FJ425">
            <v>0</v>
          </cell>
          <cell r="FK425" t="str">
            <v/>
          </cell>
          <cell r="FL425">
            <v>0</v>
          </cell>
          <cell r="FM425">
            <v>72.5</v>
          </cell>
          <cell r="FN425">
            <v>74</v>
          </cell>
          <cell r="FO425">
            <v>0</v>
          </cell>
          <cell r="FP425">
            <v>0</v>
          </cell>
          <cell r="FQ425" t="str">
            <v/>
          </cell>
          <cell r="FR425">
            <v>0</v>
          </cell>
          <cell r="FS425">
            <v>72.5</v>
          </cell>
          <cell r="FT425">
            <v>74</v>
          </cell>
          <cell r="FU425">
            <v>0</v>
          </cell>
          <cell r="FV425">
            <v>0</v>
          </cell>
          <cell r="FW425" t="str">
            <v/>
          </cell>
          <cell r="FX425">
            <v>0</v>
          </cell>
          <cell r="FY425">
            <v>72.5</v>
          </cell>
          <cell r="FZ425">
            <v>74</v>
          </cell>
          <cell r="GA425">
            <v>0</v>
          </cell>
          <cell r="GB425">
            <v>0</v>
          </cell>
          <cell r="GC425" t="str">
            <v/>
          </cell>
          <cell r="GD425">
            <v>0</v>
          </cell>
          <cell r="GE425">
            <v>72.5</v>
          </cell>
          <cell r="GF425">
            <v>74</v>
          </cell>
          <cell r="GG425">
            <v>0</v>
          </cell>
          <cell r="GH425">
            <v>0</v>
          </cell>
          <cell r="GI425" t="str">
            <v/>
          </cell>
          <cell r="GJ425">
            <v>0</v>
          </cell>
          <cell r="GK425">
            <v>72.5</v>
          </cell>
          <cell r="GL425">
            <v>74</v>
          </cell>
          <cell r="GM425">
            <v>0</v>
          </cell>
          <cell r="GN425">
            <v>0</v>
          </cell>
          <cell r="GO425" t="str">
            <v/>
          </cell>
          <cell r="GP425">
            <v>0</v>
          </cell>
          <cell r="GQ425">
            <v>72.5</v>
          </cell>
          <cell r="GR425">
            <v>74</v>
          </cell>
          <cell r="GS425">
            <v>0</v>
          </cell>
          <cell r="GT425">
            <v>0</v>
          </cell>
          <cell r="GU425" t="str">
            <v/>
          </cell>
          <cell r="GV425">
            <v>0</v>
          </cell>
          <cell r="GW425">
            <v>76.75</v>
          </cell>
          <cell r="GX425">
            <v>76</v>
          </cell>
          <cell r="GY425">
            <v>0</v>
          </cell>
          <cell r="GZ425">
            <v>0</v>
          </cell>
          <cell r="HA425" t="str">
            <v/>
          </cell>
          <cell r="HB425">
            <v>0</v>
          </cell>
          <cell r="HC425">
            <v>74.25</v>
          </cell>
          <cell r="HD425">
            <v>82</v>
          </cell>
          <cell r="HG425" t="str">
            <v/>
          </cell>
          <cell r="HH425">
            <v>0</v>
          </cell>
          <cell r="HM425" t="str">
            <v/>
          </cell>
          <cell r="HN425" t="str">
            <v/>
          </cell>
          <cell r="HS425">
            <v>0</v>
          </cell>
          <cell r="HT425" t="str">
            <v>PKN</v>
          </cell>
          <cell r="HU425">
            <v>0</v>
          </cell>
          <cell r="HV425" t="str">
            <v>IND</v>
          </cell>
          <cell r="HW425">
            <v>0</v>
          </cell>
          <cell r="HX425" t="str">
            <v>MAT-W</v>
          </cell>
          <cell r="HY425">
            <v>0</v>
          </cell>
          <cell r="HZ425" t="str">
            <v>SEJ-W</v>
          </cell>
          <cell r="IA425">
            <v>0</v>
          </cell>
          <cell r="IB425" t="str">
            <v>IGR-W</v>
          </cell>
          <cell r="IC425">
            <v>0</v>
          </cell>
          <cell r="ID425" t="str">
            <v>SBO</v>
          </cell>
          <cell r="IE425">
            <v>0</v>
          </cell>
          <cell r="IF425" t="str">
            <v>PJO</v>
          </cell>
          <cell r="IG425">
            <v>0</v>
          </cell>
          <cell r="IH425" t="str">
            <v>PRA</v>
          </cell>
          <cell r="II425">
            <v>0</v>
          </cell>
          <cell r="IJ425" t="str">
            <v>JAW</v>
          </cell>
          <cell r="IK425">
            <v>0</v>
          </cell>
          <cell r="IL425" t="str">
            <v>ARB</v>
          </cell>
          <cell r="IM425">
            <v>0</v>
          </cell>
          <cell r="IN425" t="str">
            <v>PKM</v>
          </cell>
          <cell r="IO425">
            <v>0</v>
          </cell>
          <cell r="IP425" t="str">
            <v>GEO-P</v>
          </cell>
          <cell r="IQ425">
            <v>0</v>
          </cell>
          <cell r="IR425" t="str">
            <v>SEJ-P</v>
          </cell>
          <cell r="IS425">
            <v>0</v>
          </cell>
          <cell r="IT425" t="str">
            <v>SOS-P</v>
          </cell>
          <cell r="IU425">
            <v>0</v>
          </cell>
          <cell r="IV425" t="str">
            <v>EKO-P</v>
          </cell>
          <cell r="IW425">
            <v>0</v>
          </cell>
          <cell r="IX425" t="str">
            <v>JEP-L</v>
          </cell>
          <cell r="IY425">
            <v>0</v>
          </cell>
          <cell r="IZ425" t="str">
            <v/>
          </cell>
          <cell r="JA425">
            <v>0</v>
          </cell>
        </row>
        <row r="426">
          <cell r="Q426" t="str">
            <v/>
          </cell>
          <cell r="AB426" t="str">
            <v/>
          </cell>
          <cell r="AC426">
            <v>8</v>
          </cell>
          <cell r="AI426" t="str">
            <v/>
          </cell>
          <cell r="AJ426">
            <v>0</v>
          </cell>
          <cell r="AK426">
            <v>79.5</v>
          </cell>
          <cell r="AL426">
            <v>76</v>
          </cell>
          <cell r="AM426">
            <v>0</v>
          </cell>
          <cell r="AN426">
            <v>0</v>
          </cell>
          <cell r="AO426" t="str">
            <v/>
          </cell>
          <cell r="AP426">
            <v>0</v>
          </cell>
          <cell r="AQ426">
            <v>70.5</v>
          </cell>
          <cell r="AR426">
            <v>76</v>
          </cell>
          <cell r="AS426">
            <v>0</v>
          </cell>
          <cell r="AT426">
            <v>0</v>
          </cell>
          <cell r="AU426" t="str">
            <v/>
          </cell>
          <cell r="AV426">
            <v>0</v>
          </cell>
          <cell r="AW426">
            <v>76.25</v>
          </cell>
          <cell r="AX426">
            <v>74</v>
          </cell>
          <cell r="AY426">
            <v>0</v>
          </cell>
          <cell r="AZ426">
            <v>0</v>
          </cell>
          <cell r="BA426" t="str">
            <v/>
          </cell>
          <cell r="BB426">
            <v>0</v>
          </cell>
          <cell r="BC426">
            <v>79</v>
          </cell>
          <cell r="BD426">
            <v>73</v>
          </cell>
          <cell r="BE426">
            <v>0</v>
          </cell>
          <cell r="BF426">
            <v>0</v>
          </cell>
          <cell r="BG426" t="str">
            <v>SEJ</v>
          </cell>
          <cell r="BH426">
            <v>0</v>
          </cell>
          <cell r="BI426">
            <v>67.75</v>
          </cell>
          <cell r="BJ426">
            <v>71</v>
          </cell>
          <cell r="BK426">
            <v>0</v>
          </cell>
          <cell r="BL426">
            <v>0</v>
          </cell>
          <cell r="BM426" t="str">
            <v/>
          </cell>
          <cell r="BN426">
            <v>0</v>
          </cell>
          <cell r="BO426">
            <v>70.25</v>
          </cell>
          <cell r="BP426">
            <v>74</v>
          </cell>
          <cell r="BQ426">
            <v>0</v>
          </cell>
          <cell r="BR426">
            <v>0</v>
          </cell>
          <cell r="BS426" t="str">
            <v/>
          </cell>
          <cell r="BT426">
            <v>0</v>
          </cell>
          <cell r="BU426">
            <v>67.5</v>
          </cell>
          <cell r="BV426">
            <v>80</v>
          </cell>
          <cell r="BW426">
            <v>0</v>
          </cell>
          <cell r="BX426">
            <v>0</v>
          </cell>
          <cell r="BY426" t="str">
            <v/>
          </cell>
          <cell r="BZ426">
            <v>0</v>
          </cell>
          <cell r="CA426">
            <v>69.75</v>
          </cell>
          <cell r="CB426">
            <v>74</v>
          </cell>
          <cell r="CC426">
            <v>0</v>
          </cell>
          <cell r="CD426">
            <v>0</v>
          </cell>
          <cell r="CE426" t="str">
            <v/>
          </cell>
          <cell r="CF426">
            <v>0</v>
          </cell>
          <cell r="CG426">
            <v>69</v>
          </cell>
          <cell r="CH426">
            <v>71</v>
          </cell>
          <cell r="CI426">
            <v>0</v>
          </cell>
          <cell r="CJ426">
            <v>0</v>
          </cell>
          <cell r="CK426" t="str">
            <v/>
          </cell>
          <cell r="CL426">
            <v>0</v>
          </cell>
          <cell r="CM426">
            <v>74.5</v>
          </cell>
          <cell r="CN426">
            <v>73</v>
          </cell>
          <cell r="CO426">
            <v>0</v>
          </cell>
          <cell r="CP426">
            <v>0</v>
          </cell>
          <cell r="CQ426" t="str">
            <v/>
          </cell>
          <cell r="CR426">
            <v>0</v>
          </cell>
          <cell r="CS426">
            <v>67.5</v>
          </cell>
          <cell r="CT426">
            <v>84</v>
          </cell>
          <cell r="CU426">
            <v>0</v>
          </cell>
          <cell r="CV426">
            <v>0</v>
          </cell>
          <cell r="CW426" t="str">
            <v/>
          </cell>
          <cell r="CX426">
            <v>0</v>
          </cell>
          <cell r="CY426">
            <v>73.75</v>
          </cell>
          <cell r="CZ426">
            <v>73</v>
          </cell>
          <cell r="DA426">
            <v>0</v>
          </cell>
          <cell r="DB426">
            <v>0</v>
          </cell>
          <cell r="DC426" t="str">
            <v/>
          </cell>
          <cell r="DD426">
            <v>0</v>
          </cell>
          <cell r="DE426">
            <v>74.25</v>
          </cell>
          <cell r="DF426">
            <v>80</v>
          </cell>
          <cell r="DG426">
            <v>0</v>
          </cell>
          <cell r="DH426">
            <v>0</v>
          </cell>
          <cell r="DI426" t="str">
            <v/>
          </cell>
          <cell r="DJ426">
            <v>0</v>
          </cell>
          <cell r="DK426">
            <v>0</v>
          </cell>
          <cell r="DL426">
            <v>71</v>
          </cell>
          <cell r="DM426">
            <v>0</v>
          </cell>
          <cell r="DN426">
            <v>0</v>
          </cell>
          <cell r="DO426" t="str">
            <v/>
          </cell>
          <cell r="DP426">
            <v>0</v>
          </cell>
          <cell r="DQ426">
            <v>71.25</v>
          </cell>
          <cell r="DR426">
            <v>72</v>
          </cell>
          <cell r="DS426">
            <v>0</v>
          </cell>
          <cell r="DT426">
            <v>0</v>
          </cell>
          <cell r="DU426" t="str">
            <v/>
          </cell>
          <cell r="DV426">
            <v>0</v>
          </cell>
          <cell r="DW426">
            <v>67</v>
          </cell>
          <cell r="DX426">
            <v>77</v>
          </cell>
          <cell r="DY426">
            <v>0</v>
          </cell>
          <cell r="DZ426">
            <v>0</v>
          </cell>
          <cell r="EA426" t="str">
            <v/>
          </cell>
          <cell r="EB426">
            <v>0</v>
          </cell>
          <cell r="EC426">
            <v>75</v>
          </cell>
          <cell r="ED426">
            <v>77</v>
          </cell>
          <cell r="EE426">
            <v>0</v>
          </cell>
          <cell r="EF426">
            <v>0</v>
          </cell>
          <cell r="EG426" t="str">
            <v/>
          </cell>
          <cell r="EH426">
            <v>0</v>
          </cell>
          <cell r="EI426">
            <v>68</v>
          </cell>
          <cell r="EJ426">
            <v>81</v>
          </cell>
          <cell r="EK426">
            <v>0</v>
          </cell>
          <cell r="EL426">
            <v>0</v>
          </cell>
          <cell r="EM426" t="str">
            <v/>
          </cell>
          <cell r="EN426">
            <v>0</v>
          </cell>
          <cell r="EO426">
            <v>68</v>
          </cell>
          <cell r="EP426">
            <v>81</v>
          </cell>
          <cell r="EQ426">
            <v>0</v>
          </cell>
          <cell r="ER426">
            <v>0</v>
          </cell>
          <cell r="ES426" t="str">
            <v/>
          </cell>
          <cell r="ET426">
            <v>0</v>
          </cell>
          <cell r="EU426">
            <v>68</v>
          </cell>
          <cell r="EV426">
            <v>81</v>
          </cell>
          <cell r="EW426">
            <v>0</v>
          </cell>
          <cell r="EX426">
            <v>0</v>
          </cell>
          <cell r="EY426" t="str">
            <v/>
          </cell>
          <cell r="EZ426">
            <v>0</v>
          </cell>
          <cell r="FA426">
            <v>70</v>
          </cell>
          <cell r="FB426">
            <v>72</v>
          </cell>
          <cell r="FC426">
            <v>0</v>
          </cell>
          <cell r="FD426">
            <v>0</v>
          </cell>
          <cell r="FE426" t="str">
            <v/>
          </cell>
          <cell r="FF426">
            <v>0</v>
          </cell>
          <cell r="FG426">
            <v>70</v>
          </cell>
          <cell r="FH426">
            <v>72</v>
          </cell>
          <cell r="FI426">
            <v>0</v>
          </cell>
          <cell r="FJ426">
            <v>0</v>
          </cell>
          <cell r="FK426" t="str">
            <v/>
          </cell>
          <cell r="FL426">
            <v>0</v>
          </cell>
          <cell r="FM426">
            <v>70</v>
          </cell>
          <cell r="FN426">
            <v>72</v>
          </cell>
          <cell r="FO426">
            <v>0</v>
          </cell>
          <cell r="FP426">
            <v>0</v>
          </cell>
          <cell r="FQ426" t="str">
            <v/>
          </cell>
          <cell r="FR426">
            <v>0</v>
          </cell>
          <cell r="FS426">
            <v>70</v>
          </cell>
          <cell r="FT426">
            <v>72</v>
          </cell>
          <cell r="FU426">
            <v>0</v>
          </cell>
          <cell r="FV426">
            <v>0</v>
          </cell>
          <cell r="FW426" t="str">
            <v/>
          </cell>
          <cell r="FX426">
            <v>0</v>
          </cell>
          <cell r="FY426">
            <v>70</v>
          </cell>
          <cell r="FZ426">
            <v>72</v>
          </cell>
          <cell r="GA426">
            <v>0</v>
          </cell>
          <cell r="GB426">
            <v>0</v>
          </cell>
          <cell r="GC426" t="str">
            <v/>
          </cell>
          <cell r="GD426">
            <v>0</v>
          </cell>
          <cell r="GE426">
            <v>70</v>
          </cell>
          <cell r="GF426">
            <v>72</v>
          </cell>
          <cell r="GG426">
            <v>0</v>
          </cell>
          <cell r="GH426">
            <v>0</v>
          </cell>
          <cell r="GI426" t="str">
            <v/>
          </cell>
          <cell r="GJ426">
            <v>0</v>
          </cell>
          <cell r="GK426">
            <v>70</v>
          </cell>
          <cell r="GL426">
            <v>72</v>
          </cell>
          <cell r="GM426">
            <v>0</v>
          </cell>
          <cell r="GN426">
            <v>0</v>
          </cell>
          <cell r="GO426" t="str">
            <v/>
          </cell>
          <cell r="GP426">
            <v>0</v>
          </cell>
          <cell r="GQ426">
            <v>70</v>
          </cell>
          <cell r="GR426">
            <v>72</v>
          </cell>
          <cell r="GS426">
            <v>0</v>
          </cell>
          <cell r="GT426">
            <v>0</v>
          </cell>
          <cell r="GU426" t="str">
            <v/>
          </cell>
          <cell r="GV426">
            <v>0</v>
          </cell>
          <cell r="GW426">
            <v>72.5</v>
          </cell>
          <cell r="GX426">
            <v>71</v>
          </cell>
          <cell r="GY426">
            <v>0</v>
          </cell>
          <cell r="GZ426">
            <v>0</v>
          </cell>
          <cell r="HA426" t="str">
            <v/>
          </cell>
          <cell r="HB426">
            <v>0</v>
          </cell>
          <cell r="HC426">
            <v>69.75</v>
          </cell>
          <cell r="HD426">
            <v>76</v>
          </cell>
          <cell r="HG426" t="str">
            <v/>
          </cell>
          <cell r="HH426">
            <v>0</v>
          </cell>
          <cell r="HM426" t="str">
            <v/>
          </cell>
          <cell r="HN426" t="str">
            <v/>
          </cell>
          <cell r="HS426">
            <v>0</v>
          </cell>
          <cell r="HT426" t="str">
            <v>PKN</v>
          </cell>
          <cell r="HU426">
            <v>0</v>
          </cell>
          <cell r="HV426" t="str">
            <v>IND</v>
          </cell>
          <cell r="HW426">
            <v>0</v>
          </cell>
          <cell r="HX426" t="str">
            <v>MAT-W</v>
          </cell>
          <cell r="HY426">
            <v>0</v>
          </cell>
          <cell r="HZ426" t="str">
            <v>SEJ-W</v>
          </cell>
          <cell r="IA426">
            <v>0</v>
          </cell>
          <cell r="IB426" t="str">
            <v>IGR-W</v>
          </cell>
          <cell r="IC426">
            <v>0</v>
          </cell>
          <cell r="ID426" t="str">
            <v>SBO</v>
          </cell>
          <cell r="IE426">
            <v>0</v>
          </cell>
          <cell r="IF426" t="str">
            <v>PJO</v>
          </cell>
          <cell r="IG426">
            <v>0</v>
          </cell>
          <cell r="IH426" t="str">
            <v>PRA</v>
          </cell>
          <cell r="II426">
            <v>0</v>
          </cell>
          <cell r="IJ426" t="str">
            <v>JAW</v>
          </cell>
          <cell r="IK426">
            <v>0</v>
          </cell>
          <cell r="IL426" t="str">
            <v>ARB</v>
          </cell>
          <cell r="IM426">
            <v>0</v>
          </cell>
          <cell r="IN426" t="str">
            <v>PKM</v>
          </cell>
          <cell r="IO426">
            <v>0</v>
          </cell>
          <cell r="IP426" t="str">
            <v>GEO-P</v>
          </cell>
          <cell r="IQ426">
            <v>0</v>
          </cell>
          <cell r="IR426" t="str">
            <v>SEJ-P</v>
          </cell>
          <cell r="IS426">
            <v>0</v>
          </cell>
          <cell r="IT426" t="str">
            <v>SOS-P</v>
          </cell>
          <cell r="IU426">
            <v>0</v>
          </cell>
          <cell r="IV426" t="str">
            <v>EKO-P</v>
          </cell>
          <cell r="IW426">
            <v>0</v>
          </cell>
          <cell r="IX426" t="str">
            <v>JEP-L</v>
          </cell>
          <cell r="IY426">
            <v>0</v>
          </cell>
          <cell r="IZ426" t="str">
            <v/>
          </cell>
          <cell r="JA426">
            <v>0</v>
          </cell>
        </row>
        <row r="427">
          <cell r="Q427" t="str">
            <v/>
          </cell>
          <cell r="AB427" t="str">
            <v/>
          </cell>
          <cell r="AC427">
            <v>9</v>
          </cell>
          <cell r="AI427" t="str">
            <v/>
          </cell>
          <cell r="AJ427">
            <v>0</v>
          </cell>
          <cell r="AK427">
            <v>75.25</v>
          </cell>
          <cell r="AL427">
            <v>80</v>
          </cell>
          <cell r="AM427">
            <v>0</v>
          </cell>
          <cell r="AN427">
            <v>0</v>
          </cell>
          <cell r="AO427" t="str">
            <v/>
          </cell>
          <cell r="AP427">
            <v>0</v>
          </cell>
          <cell r="AQ427">
            <v>68.5</v>
          </cell>
          <cell r="AR427">
            <v>81</v>
          </cell>
          <cell r="AS427">
            <v>0</v>
          </cell>
          <cell r="AT427">
            <v>0</v>
          </cell>
          <cell r="AU427" t="str">
            <v/>
          </cell>
          <cell r="AV427">
            <v>0</v>
          </cell>
          <cell r="AW427">
            <v>80.5</v>
          </cell>
          <cell r="AX427">
            <v>75</v>
          </cell>
          <cell r="AY427">
            <v>0</v>
          </cell>
          <cell r="AZ427">
            <v>0</v>
          </cell>
          <cell r="BA427" t="str">
            <v/>
          </cell>
          <cell r="BB427">
            <v>0</v>
          </cell>
          <cell r="BC427">
            <v>73.5</v>
          </cell>
          <cell r="BD427">
            <v>75</v>
          </cell>
          <cell r="BE427">
            <v>0</v>
          </cell>
          <cell r="BF427">
            <v>0</v>
          </cell>
          <cell r="BG427" t="str">
            <v>SEJ</v>
          </cell>
          <cell r="BH427">
            <v>0</v>
          </cell>
          <cell r="BI427">
            <v>72.25</v>
          </cell>
          <cell r="BJ427">
            <v>73</v>
          </cell>
          <cell r="BK427">
            <v>0</v>
          </cell>
          <cell r="BL427">
            <v>0</v>
          </cell>
          <cell r="BM427" t="str">
            <v/>
          </cell>
          <cell r="BN427">
            <v>0</v>
          </cell>
          <cell r="BO427">
            <v>70.25</v>
          </cell>
          <cell r="BP427">
            <v>81</v>
          </cell>
          <cell r="BQ427">
            <v>0</v>
          </cell>
          <cell r="BR427">
            <v>0</v>
          </cell>
          <cell r="BS427" t="str">
            <v/>
          </cell>
          <cell r="BT427">
            <v>0</v>
          </cell>
          <cell r="BU427">
            <v>82.25</v>
          </cell>
          <cell r="BV427">
            <v>83</v>
          </cell>
          <cell r="BW427">
            <v>0</v>
          </cell>
          <cell r="BX427">
            <v>0</v>
          </cell>
          <cell r="BY427" t="str">
            <v/>
          </cell>
          <cell r="BZ427">
            <v>0</v>
          </cell>
          <cell r="CA427">
            <v>73.25</v>
          </cell>
          <cell r="CB427">
            <v>83</v>
          </cell>
          <cell r="CC427">
            <v>0</v>
          </cell>
          <cell r="CD427">
            <v>0</v>
          </cell>
          <cell r="CE427" t="str">
            <v/>
          </cell>
          <cell r="CF427">
            <v>0</v>
          </cell>
          <cell r="CG427">
            <v>77</v>
          </cell>
          <cell r="CH427">
            <v>78</v>
          </cell>
          <cell r="CI427">
            <v>0</v>
          </cell>
          <cell r="CJ427">
            <v>0</v>
          </cell>
          <cell r="CK427" t="str">
            <v/>
          </cell>
          <cell r="CL427">
            <v>0</v>
          </cell>
          <cell r="CM427">
            <v>76.25</v>
          </cell>
          <cell r="CN427">
            <v>75</v>
          </cell>
          <cell r="CO427">
            <v>0</v>
          </cell>
          <cell r="CP427">
            <v>0</v>
          </cell>
          <cell r="CQ427" t="str">
            <v/>
          </cell>
          <cell r="CR427">
            <v>0</v>
          </cell>
          <cell r="CS427">
            <v>76.75</v>
          </cell>
          <cell r="CT427">
            <v>84</v>
          </cell>
          <cell r="CU427">
            <v>0</v>
          </cell>
          <cell r="CV427">
            <v>0</v>
          </cell>
          <cell r="CW427" t="str">
            <v/>
          </cell>
          <cell r="CX427">
            <v>0</v>
          </cell>
          <cell r="CY427">
            <v>74</v>
          </cell>
          <cell r="CZ427">
            <v>72</v>
          </cell>
          <cell r="DA427">
            <v>0</v>
          </cell>
          <cell r="DB427">
            <v>0</v>
          </cell>
          <cell r="DC427" t="str">
            <v/>
          </cell>
          <cell r="DD427">
            <v>0</v>
          </cell>
          <cell r="DE427">
            <v>77.75</v>
          </cell>
          <cell r="DF427">
            <v>80</v>
          </cell>
          <cell r="DG427">
            <v>0</v>
          </cell>
          <cell r="DH427">
            <v>0</v>
          </cell>
          <cell r="DI427" t="str">
            <v/>
          </cell>
          <cell r="DJ427">
            <v>0</v>
          </cell>
          <cell r="DK427">
            <v>0</v>
          </cell>
          <cell r="DL427">
            <v>78</v>
          </cell>
          <cell r="DM427">
            <v>0</v>
          </cell>
          <cell r="DN427">
            <v>0</v>
          </cell>
          <cell r="DO427" t="str">
            <v/>
          </cell>
          <cell r="DP427">
            <v>0</v>
          </cell>
          <cell r="DQ427">
            <v>71.5</v>
          </cell>
          <cell r="DR427">
            <v>71</v>
          </cell>
          <cell r="DS427">
            <v>0</v>
          </cell>
          <cell r="DT427">
            <v>0</v>
          </cell>
          <cell r="DU427" t="str">
            <v/>
          </cell>
          <cell r="DV427">
            <v>0</v>
          </cell>
          <cell r="DW427">
            <v>67</v>
          </cell>
          <cell r="DX427">
            <v>79</v>
          </cell>
          <cell r="DY427">
            <v>0</v>
          </cell>
          <cell r="DZ427">
            <v>0</v>
          </cell>
          <cell r="EA427" t="str">
            <v/>
          </cell>
          <cell r="EB427">
            <v>0</v>
          </cell>
          <cell r="EC427">
            <v>73</v>
          </cell>
          <cell r="ED427">
            <v>82</v>
          </cell>
          <cell r="EE427">
            <v>0</v>
          </cell>
          <cell r="EF427">
            <v>0</v>
          </cell>
          <cell r="EG427" t="str">
            <v/>
          </cell>
          <cell r="EH427">
            <v>0</v>
          </cell>
          <cell r="EI427">
            <v>78.25</v>
          </cell>
          <cell r="EJ427">
            <v>82</v>
          </cell>
          <cell r="EK427">
            <v>0</v>
          </cell>
          <cell r="EL427">
            <v>0</v>
          </cell>
          <cell r="EM427" t="str">
            <v/>
          </cell>
          <cell r="EN427">
            <v>0</v>
          </cell>
          <cell r="EO427">
            <v>78.25</v>
          </cell>
          <cell r="EP427">
            <v>82</v>
          </cell>
          <cell r="EQ427">
            <v>0</v>
          </cell>
          <cell r="ER427">
            <v>0</v>
          </cell>
          <cell r="ES427" t="str">
            <v/>
          </cell>
          <cell r="ET427">
            <v>0</v>
          </cell>
          <cell r="EU427">
            <v>78.25</v>
          </cell>
          <cell r="EV427">
            <v>82</v>
          </cell>
          <cell r="EW427">
            <v>0</v>
          </cell>
          <cell r="EX427">
            <v>0</v>
          </cell>
          <cell r="EY427" t="str">
            <v/>
          </cell>
          <cell r="EZ427">
            <v>0</v>
          </cell>
          <cell r="FA427">
            <v>70.5</v>
          </cell>
          <cell r="FB427">
            <v>73</v>
          </cell>
          <cell r="FC427">
            <v>0</v>
          </cell>
          <cell r="FD427">
            <v>0</v>
          </cell>
          <cell r="FE427" t="str">
            <v/>
          </cell>
          <cell r="FF427">
            <v>0</v>
          </cell>
          <cell r="FG427">
            <v>70.5</v>
          </cell>
          <cell r="FH427">
            <v>73</v>
          </cell>
          <cell r="FI427">
            <v>0</v>
          </cell>
          <cell r="FJ427">
            <v>0</v>
          </cell>
          <cell r="FK427" t="str">
            <v/>
          </cell>
          <cell r="FL427">
            <v>0</v>
          </cell>
          <cell r="FM427">
            <v>70.5</v>
          </cell>
          <cell r="FN427">
            <v>73</v>
          </cell>
          <cell r="FO427">
            <v>0</v>
          </cell>
          <cell r="FP427">
            <v>0</v>
          </cell>
          <cell r="FQ427" t="str">
            <v/>
          </cell>
          <cell r="FR427">
            <v>0</v>
          </cell>
          <cell r="FS427">
            <v>70.5</v>
          </cell>
          <cell r="FT427">
            <v>73</v>
          </cell>
          <cell r="FU427">
            <v>0</v>
          </cell>
          <cell r="FV427">
            <v>0</v>
          </cell>
          <cell r="FW427" t="str">
            <v/>
          </cell>
          <cell r="FX427">
            <v>0</v>
          </cell>
          <cell r="FY427">
            <v>70.5</v>
          </cell>
          <cell r="FZ427">
            <v>73</v>
          </cell>
          <cell r="GA427">
            <v>0</v>
          </cell>
          <cell r="GB427">
            <v>0</v>
          </cell>
          <cell r="GC427" t="str">
            <v/>
          </cell>
          <cell r="GD427">
            <v>0</v>
          </cell>
          <cell r="GE427">
            <v>70.5</v>
          </cell>
          <cell r="GF427">
            <v>73</v>
          </cell>
          <cell r="GG427">
            <v>0</v>
          </cell>
          <cell r="GH427">
            <v>0</v>
          </cell>
          <cell r="GI427" t="str">
            <v/>
          </cell>
          <cell r="GJ427">
            <v>0</v>
          </cell>
          <cell r="GK427">
            <v>70.5</v>
          </cell>
          <cell r="GL427">
            <v>73</v>
          </cell>
          <cell r="GM427">
            <v>0</v>
          </cell>
          <cell r="GN427">
            <v>0</v>
          </cell>
          <cell r="GO427" t="str">
            <v/>
          </cell>
          <cell r="GP427">
            <v>0</v>
          </cell>
          <cell r="GQ427">
            <v>70.5</v>
          </cell>
          <cell r="GR427">
            <v>73</v>
          </cell>
          <cell r="GS427">
            <v>0</v>
          </cell>
          <cell r="GT427">
            <v>0</v>
          </cell>
          <cell r="GU427" t="str">
            <v/>
          </cell>
          <cell r="GV427">
            <v>0</v>
          </cell>
          <cell r="GW427">
            <v>73</v>
          </cell>
          <cell r="GX427">
            <v>72</v>
          </cell>
          <cell r="GY427">
            <v>0</v>
          </cell>
          <cell r="GZ427">
            <v>0</v>
          </cell>
          <cell r="HA427" t="str">
            <v/>
          </cell>
          <cell r="HB427">
            <v>0</v>
          </cell>
          <cell r="HC427">
            <v>71</v>
          </cell>
          <cell r="HD427">
            <v>77</v>
          </cell>
          <cell r="HG427" t="str">
            <v/>
          </cell>
          <cell r="HH427">
            <v>0</v>
          </cell>
          <cell r="HM427" t="str">
            <v/>
          </cell>
          <cell r="HN427" t="str">
            <v/>
          </cell>
          <cell r="HS427">
            <v>0</v>
          </cell>
          <cell r="HT427" t="str">
            <v>PKN</v>
          </cell>
          <cell r="HU427">
            <v>0</v>
          </cell>
          <cell r="HV427" t="str">
            <v>IND</v>
          </cell>
          <cell r="HW427">
            <v>0</v>
          </cell>
          <cell r="HX427" t="str">
            <v>MAT-W</v>
          </cell>
          <cell r="HY427">
            <v>0</v>
          </cell>
          <cell r="HZ427" t="str">
            <v>SEJ-W</v>
          </cell>
          <cell r="IA427">
            <v>0</v>
          </cell>
          <cell r="IB427" t="str">
            <v>IGR-W</v>
          </cell>
          <cell r="IC427">
            <v>0</v>
          </cell>
          <cell r="ID427" t="str">
            <v>SBO</v>
          </cell>
          <cell r="IE427">
            <v>0</v>
          </cell>
          <cell r="IF427" t="str">
            <v>PJO</v>
          </cell>
          <cell r="IG427">
            <v>0</v>
          </cell>
          <cell r="IH427" t="str">
            <v>PRA</v>
          </cell>
          <cell r="II427">
            <v>0</v>
          </cell>
          <cell r="IJ427" t="str">
            <v>JAW</v>
          </cell>
          <cell r="IK427">
            <v>0</v>
          </cell>
          <cell r="IL427" t="str">
            <v>ARB</v>
          </cell>
          <cell r="IM427">
            <v>0</v>
          </cell>
          <cell r="IN427" t="str">
            <v>PKM</v>
          </cell>
          <cell r="IO427">
            <v>0</v>
          </cell>
          <cell r="IP427" t="str">
            <v>GEO-P</v>
          </cell>
          <cell r="IQ427">
            <v>0</v>
          </cell>
          <cell r="IR427" t="str">
            <v>SEJ-P</v>
          </cell>
          <cell r="IS427">
            <v>0</v>
          </cell>
          <cell r="IT427" t="str">
            <v>SOS-P</v>
          </cell>
          <cell r="IU427">
            <v>0</v>
          </cell>
          <cell r="IV427" t="str">
            <v>EKO-P</v>
          </cell>
          <cell r="IW427">
            <v>0</v>
          </cell>
          <cell r="IX427" t="str">
            <v>JEP-L</v>
          </cell>
          <cell r="IY427">
            <v>0</v>
          </cell>
          <cell r="IZ427" t="str">
            <v/>
          </cell>
          <cell r="JA427">
            <v>0</v>
          </cell>
        </row>
        <row r="428">
          <cell r="Q428" t="str">
            <v/>
          </cell>
          <cell r="AB428" t="str">
            <v/>
          </cell>
          <cell r="AC428">
            <v>10</v>
          </cell>
          <cell r="AI428" t="str">
            <v/>
          </cell>
          <cell r="AJ428">
            <v>0</v>
          </cell>
          <cell r="AK428">
            <v>74.5</v>
          </cell>
          <cell r="AL428">
            <v>79</v>
          </cell>
          <cell r="AM428">
            <v>0</v>
          </cell>
          <cell r="AN428">
            <v>0</v>
          </cell>
          <cell r="AO428" t="str">
            <v/>
          </cell>
          <cell r="AP428">
            <v>0</v>
          </cell>
          <cell r="AQ428">
            <v>67</v>
          </cell>
          <cell r="AR428">
            <v>80</v>
          </cell>
          <cell r="AS428">
            <v>0</v>
          </cell>
          <cell r="AT428">
            <v>0</v>
          </cell>
          <cell r="AU428" t="str">
            <v/>
          </cell>
          <cell r="AV428">
            <v>0</v>
          </cell>
          <cell r="AW428">
            <v>72.75</v>
          </cell>
          <cell r="AX428">
            <v>74</v>
          </cell>
          <cell r="AY428">
            <v>0</v>
          </cell>
          <cell r="AZ428">
            <v>0</v>
          </cell>
          <cell r="BA428" t="str">
            <v/>
          </cell>
          <cell r="BB428">
            <v>0</v>
          </cell>
          <cell r="BC428">
            <v>73</v>
          </cell>
          <cell r="BD428">
            <v>80</v>
          </cell>
          <cell r="BE428">
            <v>0</v>
          </cell>
          <cell r="BF428">
            <v>0</v>
          </cell>
          <cell r="BG428" t="str">
            <v>SEJ</v>
          </cell>
          <cell r="BH428">
            <v>0</v>
          </cell>
          <cell r="BI428">
            <v>69</v>
          </cell>
          <cell r="BJ428">
            <v>73</v>
          </cell>
          <cell r="BK428">
            <v>0</v>
          </cell>
          <cell r="BL428">
            <v>0</v>
          </cell>
          <cell r="BM428" t="str">
            <v/>
          </cell>
          <cell r="BN428">
            <v>0</v>
          </cell>
          <cell r="BO428">
            <v>70.25</v>
          </cell>
          <cell r="BP428">
            <v>80</v>
          </cell>
          <cell r="BQ428">
            <v>0</v>
          </cell>
          <cell r="BR428">
            <v>0</v>
          </cell>
          <cell r="BS428" t="str">
            <v/>
          </cell>
          <cell r="BT428">
            <v>0</v>
          </cell>
          <cell r="BU428">
            <v>68.25</v>
          </cell>
          <cell r="BV428">
            <v>85</v>
          </cell>
          <cell r="BW428">
            <v>0</v>
          </cell>
          <cell r="BX428">
            <v>0</v>
          </cell>
          <cell r="BY428" t="str">
            <v/>
          </cell>
          <cell r="BZ428">
            <v>0</v>
          </cell>
          <cell r="CA428">
            <v>79.75</v>
          </cell>
          <cell r="CB428">
            <v>93</v>
          </cell>
          <cell r="CC428">
            <v>0</v>
          </cell>
          <cell r="CD428">
            <v>0</v>
          </cell>
          <cell r="CE428" t="str">
            <v/>
          </cell>
          <cell r="CF428">
            <v>0</v>
          </cell>
          <cell r="CG428">
            <v>70</v>
          </cell>
          <cell r="CH428">
            <v>71</v>
          </cell>
          <cell r="CI428">
            <v>0</v>
          </cell>
          <cell r="CJ428">
            <v>0</v>
          </cell>
          <cell r="CK428" t="str">
            <v/>
          </cell>
          <cell r="CL428">
            <v>0</v>
          </cell>
          <cell r="CM428">
            <v>74.5</v>
          </cell>
          <cell r="CN428">
            <v>73</v>
          </cell>
          <cell r="CO428">
            <v>0</v>
          </cell>
          <cell r="CP428">
            <v>0</v>
          </cell>
          <cell r="CQ428" t="str">
            <v/>
          </cell>
          <cell r="CR428">
            <v>0</v>
          </cell>
          <cell r="CS428">
            <v>71.75</v>
          </cell>
          <cell r="CT428">
            <v>78</v>
          </cell>
          <cell r="CU428">
            <v>0</v>
          </cell>
          <cell r="CV428">
            <v>0</v>
          </cell>
          <cell r="CW428" t="str">
            <v/>
          </cell>
          <cell r="CX428">
            <v>0</v>
          </cell>
          <cell r="CY428">
            <v>68.25</v>
          </cell>
          <cell r="CZ428">
            <v>83</v>
          </cell>
          <cell r="DA428">
            <v>0</v>
          </cell>
          <cell r="DB428">
            <v>0</v>
          </cell>
          <cell r="DC428" t="str">
            <v/>
          </cell>
          <cell r="DD428">
            <v>0</v>
          </cell>
          <cell r="DE428">
            <v>76.75</v>
          </cell>
          <cell r="DF428">
            <v>84</v>
          </cell>
          <cell r="DG428">
            <v>0</v>
          </cell>
          <cell r="DH428">
            <v>0</v>
          </cell>
          <cell r="DI428" t="str">
            <v/>
          </cell>
          <cell r="DJ428">
            <v>0</v>
          </cell>
          <cell r="DK428">
            <v>0</v>
          </cell>
          <cell r="DL428">
            <v>75</v>
          </cell>
          <cell r="DM428">
            <v>0</v>
          </cell>
          <cell r="DN428">
            <v>0</v>
          </cell>
          <cell r="DO428" t="str">
            <v/>
          </cell>
          <cell r="DP428">
            <v>0</v>
          </cell>
          <cell r="DQ428">
            <v>66.75</v>
          </cell>
          <cell r="DR428">
            <v>70</v>
          </cell>
          <cell r="DS428">
            <v>0</v>
          </cell>
          <cell r="DT428">
            <v>0</v>
          </cell>
          <cell r="DU428" t="str">
            <v/>
          </cell>
          <cell r="DV428">
            <v>0</v>
          </cell>
          <cell r="DW428">
            <v>67.25</v>
          </cell>
          <cell r="DX428">
            <v>76</v>
          </cell>
          <cell r="DY428">
            <v>0</v>
          </cell>
          <cell r="DZ428">
            <v>0</v>
          </cell>
          <cell r="EA428" t="str">
            <v/>
          </cell>
          <cell r="EB428">
            <v>0</v>
          </cell>
          <cell r="EC428">
            <v>74</v>
          </cell>
          <cell r="ED428">
            <v>78</v>
          </cell>
          <cell r="EE428">
            <v>0</v>
          </cell>
          <cell r="EF428">
            <v>0</v>
          </cell>
          <cell r="EG428" t="str">
            <v/>
          </cell>
          <cell r="EH428">
            <v>0</v>
          </cell>
          <cell r="EI428">
            <v>74.25</v>
          </cell>
          <cell r="EJ428">
            <v>87</v>
          </cell>
          <cell r="EK428">
            <v>0</v>
          </cell>
          <cell r="EL428">
            <v>0</v>
          </cell>
          <cell r="EM428" t="str">
            <v/>
          </cell>
          <cell r="EN428">
            <v>0</v>
          </cell>
          <cell r="EO428">
            <v>74.25</v>
          </cell>
          <cell r="EP428">
            <v>87</v>
          </cell>
          <cell r="EQ428">
            <v>0</v>
          </cell>
          <cell r="ER428">
            <v>0</v>
          </cell>
          <cell r="ES428" t="str">
            <v/>
          </cell>
          <cell r="ET428">
            <v>0</v>
          </cell>
          <cell r="EU428">
            <v>74.25</v>
          </cell>
          <cell r="EV428">
            <v>87</v>
          </cell>
          <cell r="EW428">
            <v>0</v>
          </cell>
          <cell r="EX428">
            <v>0</v>
          </cell>
          <cell r="EY428" t="str">
            <v/>
          </cell>
          <cell r="EZ428">
            <v>0</v>
          </cell>
          <cell r="FA428">
            <v>73</v>
          </cell>
          <cell r="FB428">
            <v>76</v>
          </cell>
          <cell r="FC428">
            <v>0</v>
          </cell>
          <cell r="FD428">
            <v>0</v>
          </cell>
          <cell r="FE428" t="str">
            <v/>
          </cell>
          <cell r="FF428">
            <v>0</v>
          </cell>
          <cell r="FG428">
            <v>73</v>
          </cell>
          <cell r="FH428">
            <v>76</v>
          </cell>
          <cell r="FI428">
            <v>0</v>
          </cell>
          <cell r="FJ428">
            <v>0</v>
          </cell>
          <cell r="FK428" t="str">
            <v/>
          </cell>
          <cell r="FL428">
            <v>0</v>
          </cell>
          <cell r="FM428">
            <v>73</v>
          </cell>
          <cell r="FN428">
            <v>76</v>
          </cell>
          <cell r="FO428">
            <v>0</v>
          </cell>
          <cell r="FP428">
            <v>0</v>
          </cell>
          <cell r="FQ428" t="str">
            <v/>
          </cell>
          <cell r="FR428">
            <v>0</v>
          </cell>
          <cell r="FS428">
            <v>73</v>
          </cell>
          <cell r="FT428">
            <v>76</v>
          </cell>
          <cell r="FU428">
            <v>0</v>
          </cell>
          <cell r="FV428">
            <v>0</v>
          </cell>
          <cell r="FW428" t="str">
            <v/>
          </cell>
          <cell r="FX428">
            <v>0</v>
          </cell>
          <cell r="FY428">
            <v>73</v>
          </cell>
          <cell r="FZ428">
            <v>76</v>
          </cell>
          <cell r="GA428">
            <v>0</v>
          </cell>
          <cell r="GB428">
            <v>0</v>
          </cell>
          <cell r="GC428" t="str">
            <v/>
          </cell>
          <cell r="GD428">
            <v>0</v>
          </cell>
          <cell r="GE428">
            <v>73</v>
          </cell>
          <cell r="GF428">
            <v>76</v>
          </cell>
          <cell r="GG428">
            <v>0</v>
          </cell>
          <cell r="GH428">
            <v>0</v>
          </cell>
          <cell r="GI428" t="str">
            <v/>
          </cell>
          <cell r="GJ428">
            <v>0</v>
          </cell>
          <cell r="GK428">
            <v>73</v>
          </cell>
          <cell r="GL428">
            <v>76</v>
          </cell>
          <cell r="GM428">
            <v>0</v>
          </cell>
          <cell r="GN428">
            <v>0</v>
          </cell>
          <cell r="GO428" t="str">
            <v/>
          </cell>
          <cell r="GP428">
            <v>0</v>
          </cell>
          <cell r="GQ428">
            <v>73</v>
          </cell>
          <cell r="GR428">
            <v>76</v>
          </cell>
          <cell r="GS428">
            <v>0</v>
          </cell>
          <cell r="GT428">
            <v>0</v>
          </cell>
          <cell r="GU428" t="str">
            <v/>
          </cell>
          <cell r="GV428">
            <v>0</v>
          </cell>
          <cell r="GW428">
            <v>80.25</v>
          </cell>
          <cell r="GX428">
            <v>80</v>
          </cell>
          <cell r="GY428">
            <v>0</v>
          </cell>
          <cell r="GZ428">
            <v>0</v>
          </cell>
          <cell r="HA428" t="str">
            <v/>
          </cell>
          <cell r="HB428">
            <v>0</v>
          </cell>
          <cell r="HC428">
            <v>69.75</v>
          </cell>
          <cell r="HD428">
            <v>73</v>
          </cell>
          <cell r="HG428" t="str">
            <v/>
          </cell>
          <cell r="HH428">
            <v>0</v>
          </cell>
          <cell r="HM428" t="str">
            <v/>
          </cell>
          <cell r="HN428" t="str">
            <v/>
          </cell>
          <cell r="HS428">
            <v>0</v>
          </cell>
          <cell r="HT428" t="str">
            <v>PKN</v>
          </cell>
          <cell r="HU428">
            <v>0</v>
          </cell>
          <cell r="HV428" t="str">
            <v>IND</v>
          </cell>
          <cell r="HW428">
            <v>0</v>
          </cell>
          <cell r="HX428" t="str">
            <v>MAT-W</v>
          </cell>
          <cell r="HY428">
            <v>0</v>
          </cell>
          <cell r="HZ428" t="str">
            <v>SEJ-W</v>
          </cell>
          <cell r="IA428">
            <v>0</v>
          </cell>
          <cell r="IB428" t="str">
            <v>IGR-W</v>
          </cell>
          <cell r="IC428">
            <v>0</v>
          </cell>
          <cell r="ID428" t="str">
            <v>SBO</v>
          </cell>
          <cell r="IE428">
            <v>0</v>
          </cell>
          <cell r="IF428" t="str">
            <v>PJO</v>
          </cell>
          <cell r="IG428">
            <v>0</v>
          </cell>
          <cell r="IH428" t="str">
            <v>PRA</v>
          </cell>
          <cell r="II428">
            <v>0</v>
          </cell>
          <cell r="IJ428" t="str">
            <v>JAW</v>
          </cell>
          <cell r="IK428">
            <v>0</v>
          </cell>
          <cell r="IL428" t="str">
            <v>ARB</v>
          </cell>
          <cell r="IM428">
            <v>0</v>
          </cell>
          <cell r="IN428" t="str">
            <v>PKM</v>
          </cell>
          <cell r="IO428">
            <v>0</v>
          </cell>
          <cell r="IP428" t="str">
            <v>GEO-P</v>
          </cell>
          <cell r="IQ428">
            <v>0</v>
          </cell>
          <cell r="IR428" t="str">
            <v>SEJ-P</v>
          </cell>
          <cell r="IS428">
            <v>0</v>
          </cell>
          <cell r="IT428" t="str">
            <v>SOS-P</v>
          </cell>
          <cell r="IU428">
            <v>0</v>
          </cell>
          <cell r="IV428" t="str">
            <v>EKO-P</v>
          </cell>
          <cell r="IW428">
            <v>0</v>
          </cell>
          <cell r="IX428" t="str">
            <v>JEP-L</v>
          </cell>
          <cell r="IY428">
            <v>0</v>
          </cell>
          <cell r="IZ428" t="str">
            <v/>
          </cell>
          <cell r="JA428">
            <v>0</v>
          </cell>
        </row>
        <row r="429">
          <cell r="Q429" t="str">
            <v/>
          </cell>
          <cell r="AB429" t="str">
            <v/>
          </cell>
          <cell r="AC429">
            <v>11</v>
          </cell>
          <cell r="AI429" t="str">
            <v/>
          </cell>
          <cell r="AJ429">
            <v>0</v>
          </cell>
          <cell r="AK429">
            <v>81.25</v>
          </cell>
          <cell r="AL429">
            <v>81</v>
          </cell>
          <cell r="AM429">
            <v>0</v>
          </cell>
          <cell r="AN429">
            <v>0</v>
          </cell>
          <cell r="AO429" t="str">
            <v/>
          </cell>
          <cell r="AP429">
            <v>0</v>
          </cell>
          <cell r="AQ429">
            <v>68</v>
          </cell>
          <cell r="AR429">
            <v>81</v>
          </cell>
          <cell r="AS429">
            <v>0</v>
          </cell>
          <cell r="AT429">
            <v>0</v>
          </cell>
          <cell r="AU429" t="str">
            <v/>
          </cell>
          <cell r="AV429">
            <v>0</v>
          </cell>
          <cell r="AW429">
            <v>77</v>
          </cell>
          <cell r="AX429">
            <v>75</v>
          </cell>
          <cell r="AY429">
            <v>0</v>
          </cell>
          <cell r="AZ429">
            <v>0</v>
          </cell>
          <cell r="BA429" t="str">
            <v/>
          </cell>
          <cell r="BB429">
            <v>0</v>
          </cell>
          <cell r="BC429">
            <v>80.25</v>
          </cell>
          <cell r="BD429">
            <v>75</v>
          </cell>
          <cell r="BE429">
            <v>0</v>
          </cell>
          <cell r="BF429">
            <v>0</v>
          </cell>
          <cell r="BG429" t="str">
            <v>SEJ</v>
          </cell>
          <cell r="BH429">
            <v>0</v>
          </cell>
          <cell r="BI429">
            <v>68.75</v>
          </cell>
          <cell r="BJ429">
            <v>73</v>
          </cell>
          <cell r="BK429">
            <v>0</v>
          </cell>
          <cell r="BL429">
            <v>0</v>
          </cell>
          <cell r="BM429" t="str">
            <v/>
          </cell>
          <cell r="BN429">
            <v>0</v>
          </cell>
          <cell r="BO429">
            <v>67.75</v>
          </cell>
          <cell r="BP429">
            <v>74</v>
          </cell>
          <cell r="BQ429">
            <v>0</v>
          </cell>
          <cell r="BR429">
            <v>0</v>
          </cell>
          <cell r="BS429" t="str">
            <v/>
          </cell>
          <cell r="BT429">
            <v>0</v>
          </cell>
          <cell r="BU429">
            <v>73.75</v>
          </cell>
          <cell r="BV429">
            <v>81</v>
          </cell>
          <cell r="BW429">
            <v>0</v>
          </cell>
          <cell r="BX429">
            <v>0</v>
          </cell>
          <cell r="BY429" t="str">
            <v/>
          </cell>
          <cell r="BZ429">
            <v>0</v>
          </cell>
          <cell r="CA429">
            <v>71.25</v>
          </cell>
          <cell r="CB429">
            <v>73</v>
          </cell>
          <cell r="CC429">
            <v>0</v>
          </cell>
          <cell r="CD429">
            <v>0</v>
          </cell>
          <cell r="CE429" t="str">
            <v/>
          </cell>
          <cell r="CF429">
            <v>0</v>
          </cell>
          <cell r="CG429">
            <v>70.25</v>
          </cell>
          <cell r="CH429">
            <v>71</v>
          </cell>
          <cell r="CI429">
            <v>0</v>
          </cell>
          <cell r="CJ429">
            <v>0</v>
          </cell>
          <cell r="CK429" t="str">
            <v/>
          </cell>
          <cell r="CL429">
            <v>0</v>
          </cell>
          <cell r="CM429">
            <v>75.75</v>
          </cell>
          <cell r="CN429">
            <v>73</v>
          </cell>
          <cell r="CO429">
            <v>0</v>
          </cell>
          <cell r="CP429">
            <v>0</v>
          </cell>
          <cell r="CQ429" t="str">
            <v/>
          </cell>
          <cell r="CR429">
            <v>0</v>
          </cell>
          <cell r="CS429">
            <v>70.75</v>
          </cell>
          <cell r="CT429">
            <v>74</v>
          </cell>
          <cell r="CU429">
            <v>0</v>
          </cell>
          <cell r="CV429">
            <v>0</v>
          </cell>
          <cell r="CW429" t="str">
            <v/>
          </cell>
          <cell r="CX429">
            <v>0</v>
          </cell>
          <cell r="CY429">
            <v>72.25</v>
          </cell>
          <cell r="CZ429">
            <v>74</v>
          </cell>
          <cell r="DA429">
            <v>0</v>
          </cell>
          <cell r="DB429">
            <v>0</v>
          </cell>
          <cell r="DC429" t="str">
            <v/>
          </cell>
          <cell r="DD429">
            <v>0</v>
          </cell>
          <cell r="DE429">
            <v>81.75</v>
          </cell>
          <cell r="DF429">
            <v>83</v>
          </cell>
          <cell r="DG429">
            <v>0</v>
          </cell>
          <cell r="DH429">
            <v>0</v>
          </cell>
          <cell r="DI429" t="str">
            <v/>
          </cell>
          <cell r="DJ429">
            <v>0</v>
          </cell>
          <cell r="DK429">
            <v>0</v>
          </cell>
          <cell r="DL429">
            <v>73</v>
          </cell>
          <cell r="DM429">
            <v>0</v>
          </cell>
          <cell r="DN429">
            <v>0</v>
          </cell>
          <cell r="DO429" t="str">
            <v/>
          </cell>
          <cell r="DP429">
            <v>0</v>
          </cell>
          <cell r="DQ429">
            <v>66.75</v>
          </cell>
          <cell r="DR429">
            <v>71</v>
          </cell>
          <cell r="DS429">
            <v>0</v>
          </cell>
          <cell r="DT429">
            <v>0</v>
          </cell>
          <cell r="DU429" t="str">
            <v/>
          </cell>
          <cell r="DV429">
            <v>0</v>
          </cell>
          <cell r="DW429">
            <v>71</v>
          </cell>
          <cell r="DX429">
            <v>77</v>
          </cell>
          <cell r="DY429">
            <v>0</v>
          </cell>
          <cell r="DZ429">
            <v>0</v>
          </cell>
          <cell r="EA429" t="str">
            <v/>
          </cell>
          <cell r="EB429">
            <v>0</v>
          </cell>
          <cell r="EC429">
            <v>74.75</v>
          </cell>
          <cell r="ED429">
            <v>74</v>
          </cell>
          <cell r="EE429">
            <v>0</v>
          </cell>
          <cell r="EF429">
            <v>0</v>
          </cell>
          <cell r="EG429" t="str">
            <v/>
          </cell>
          <cell r="EH429">
            <v>0</v>
          </cell>
          <cell r="EI429">
            <v>74.25</v>
          </cell>
          <cell r="EJ429">
            <v>81</v>
          </cell>
          <cell r="EK429">
            <v>0</v>
          </cell>
          <cell r="EL429">
            <v>0</v>
          </cell>
          <cell r="EM429" t="str">
            <v/>
          </cell>
          <cell r="EN429">
            <v>0</v>
          </cell>
          <cell r="EO429">
            <v>74.25</v>
          </cell>
          <cell r="EP429">
            <v>81</v>
          </cell>
          <cell r="EQ429">
            <v>0</v>
          </cell>
          <cell r="ER429">
            <v>0</v>
          </cell>
          <cell r="ES429" t="str">
            <v/>
          </cell>
          <cell r="ET429">
            <v>0</v>
          </cell>
          <cell r="EU429">
            <v>74.25</v>
          </cell>
          <cell r="EV429">
            <v>81</v>
          </cell>
          <cell r="EW429">
            <v>0</v>
          </cell>
          <cell r="EX429">
            <v>0</v>
          </cell>
          <cell r="EY429" t="str">
            <v/>
          </cell>
          <cell r="EZ429">
            <v>0</v>
          </cell>
          <cell r="FA429">
            <v>72</v>
          </cell>
          <cell r="FB429">
            <v>76</v>
          </cell>
          <cell r="FC429">
            <v>0</v>
          </cell>
          <cell r="FD429">
            <v>0</v>
          </cell>
          <cell r="FE429" t="str">
            <v/>
          </cell>
          <cell r="FF429">
            <v>0</v>
          </cell>
          <cell r="FG429">
            <v>72</v>
          </cell>
          <cell r="FH429">
            <v>76</v>
          </cell>
          <cell r="FI429">
            <v>0</v>
          </cell>
          <cell r="FJ429">
            <v>0</v>
          </cell>
          <cell r="FK429" t="str">
            <v/>
          </cell>
          <cell r="FL429">
            <v>0</v>
          </cell>
          <cell r="FM429">
            <v>72</v>
          </cell>
          <cell r="FN429">
            <v>76</v>
          </cell>
          <cell r="FO429">
            <v>0</v>
          </cell>
          <cell r="FP429">
            <v>0</v>
          </cell>
          <cell r="FQ429" t="str">
            <v/>
          </cell>
          <cell r="FR429">
            <v>0</v>
          </cell>
          <cell r="FS429">
            <v>72</v>
          </cell>
          <cell r="FT429">
            <v>76</v>
          </cell>
          <cell r="FU429">
            <v>0</v>
          </cell>
          <cell r="FV429">
            <v>0</v>
          </cell>
          <cell r="FW429" t="str">
            <v/>
          </cell>
          <cell r="FX429">
            <v>0</v>
          </cell>
          <cell r="FY429">
            <v>72</v>
          </cell>
          <cell r="FZ429">
            <v>76</v>
          </cell>
          <cell r="GA429">
            <v>0</v>
          </cell>
          <cell r="GB429">
            <v>0</v>
          </cell>
          <cell r="GC429" t="str">
            <v/>
          </cell>
          <cell r="GD429">
            <v>0</v>
          </cell>
          <cell r="GE429">
            <v>72</v>
          </cell>
          <cell r="GF429">
            <v>76</v>
          </cell>
          <cell r="GG429">
            <v>0</v>
          </cell>
          <cell r="GH429">
            <v>0</v>
          </cell>
          <cell r="GI429" t="str">
            <v/>
          </cell>
          <cell r="GJ429">
            <v>0</v>
          </cell>
          <cell r="GK429">
            <v>72</v>
          </cell>
          <cell r="GL429">
            <v>76</v>
          </cell>
          <cell r="GM429">
            <v>0</v>
          </cell>
          <cell r="GN429">
            <v>0</v>
          </cell>
          <cell r="GO429" t="str">
            <v/>
          </cell>
          <cell r="GP429">
            <v>0</v>
          </cell>
          <cell r="GQ429">
            <v>72</v>
          </cell>
          <cell r="GR429">
            <v>76</v>
          </cell>
          <cell r="GS429">
            <v>0</v>
          </cell>
          <cell r="GT429">
            <v>0</v>
          </cell>
          <cell r="GU429" t="str">
            <v/>
          </cell>
          <cell r="GV429">
            <v>0</v>
          </cell>
          <cell r="GW429">
            <v>71.75</v>
          </cell>
          <cell r="GX429">
            <v>71</v>
          </cell>
          <cell r="GY429">
            <v>0</v>
          </cell>
          <cell r="GZ429">
            <v>0</v>
          </cell>
          <cell r="HA429" t="str">
            <v/>
          </cell>
          <cell r="HB429">
            <v>0</v>
          </cell>
          <cell r="HC429">
            <v>71.75</v>
          </cell>
          <cell r="HD429">
            <v>73</v>
          </cell>
          <cell r="HG429" t="str">
            <v/>
          </cell>
          <cell r="HH429">
            <v>0</v>
          </cell>
          <cell r="HM429" t="str">
            <v/>
          </cell>
          <cell r="HN429" t="str">
            <v/>
          </cell>
          <cell r="HS429">
            <v>0</v>
          </cell>
          <cell r="HT429" t="str">
            <v>PKN</v>
          </cell>
          <cell r="HU429">
            <v>0</v>
          </cell>
          <cell r="HV429" t="str">
            <v>IND</v>
          </cell>
          <cell r="HW429">
            <v>0</v>
          </cell>
          <cell r="HX429" t="str">
            <v>MAT-W</v>
          </cell>
          <cell r="HY429">
            <v>0</v>
          </cell>
          <cell r="HZ429" t="str">
            <v>SEJ-W</v>
          </cell>
          <cell r="IA429">
            <v>0</v>
          </cell>
          <cell r="IB429" t="str">
            <v>IGR-W</v>
          </cell>
          <cell r="IC429">
            <v>0</v>
          </cell>
          <cell r="ID429" t="str">
            <v>SBO</v>
          </cell>
          <cell r="IE429">
            <v>0</v>
          </cell>
          <cell r="IF429" t="str">
            <v>PJO</v>
          </cell>
          <cell r="IG429">
            <v>0</v>
          </cell>
          <cell r="IH429" t="str">
            <v>PRA</v>
          </cell>
          <cell r="II429">
            <v>0</v>
          </cell>
          <cell r="IJ429" t="str">
            <v>JAW</v>
          </cell>
          <cell r="IK429">
            <v>0</v>
          </cell>
          <cell r="IL429" t="str">
            <v>ARB</v>
          </cell>
          <cell r="IM429">
            <v>0</v>
          </cell>
          <cell r="IN429" t="str">
            <v>PKM</v>
          </cell>
          <cell r="IO429">
            <v>0</v>
          </cell>
          <cell r="IP429" t="str">
            <v>GEO-P</v>
          </cell>
          <cell r="IQ429">
            <v>0</v>
          </cell>
          <cell r="IR429" t="str">
            <v>SEJ-P</v>
          </cell>
          <cell r="IS429">
            <v>0</v>
          </cell>
          <cell r="IT429" t="str">
            <v>SOS-P</v>
          </cell>
          <cell r="IU429">
            <v>0</v>
          </cell>
          <cell r="IV429" t="str">
            <v>EKO-P</v>
          </cell>
          <cell r="IW429">
            <v>0</v>
          </cell>
          <cell r="IX429" t="str">
            <v>JEP-L</v>
          </cell>
          <cell r="IY429">
            <v>0</v>
          </cell>
          <cell r="IZ429" t="str">
            <v/>
          </cell>
          <cell r="JA429">
            <v>0</v>
          </cell>
        </row>
        <row r="430">
          <cell r="Q430" t="str">
            <v/>
          </cell>
          <cell r="AB430" t="str">
            <v/>
          </cell>
          <cell r="AC430">
            <v>12</v>
          </cell>
          <cell r="AI430" t="str">
            <v/>
          </cell>
          <cell r="AJ430">
            <v>0</v>
          </cell>
          <cell r="AK430">
            <v>80.75</v>
          </cell>
          <cell r="AL430">
            <v>82</v>
          </cell>
          <cell r="AM430">
            <v>0</v>
          </cell>
          <cell r="AN430">
            <v>0</v>
          </cell>
          <cell r="AO430" t="str">
            <v/>
          </cell>
          <cell r="AP430">
            <v>0</v>
          </cell>
          <cell r="AQ430">
            <v>75.75</v>
          </cell>
          <cell r="AR430">
            <v>84</v>
          </cell>
          <cell r="AS430">
            <v>0</v>
          </cell>
          <cell r="AT430">
            <v>0</v>
          </cell>
          <cell r="AU430" t="str">
            <v/>
          </cell>
          <cell r="AV430">
            <v>0</v>
          </cell>
          <cell r="AW430">
            <v>83</v>
          </cell>
          <cell r="AX430">
            <v>75</v>
          </cell>
          <cell r="AY430">
            <v>0</v>
          </cell>
          <cell r="AZ430">
            <v>0</v>
          </cell>
          <cell r="BA430" t="str">
            <v/>
          </cell>
          <cell r="BB430">
            <v>0</v>
          </cell>
          <cell r="BC430">
            <v>79.25</v>
          </cell>
          <cell r="BD430">
            <v>75</v>
          </cell>
          <cell r="BE430">
            <v>0</v>
          </cell>
          <cell r="BF430">
            <v>0</v>
          </cell>
          <cell r="BG430" t="str">
            <v>SEJ</v>
          </cell>
          <cell r="BH430">
            <v>0</v>
          </cell>
          <cell r="BI430">
            <v>79.75</v>
          </cell>
          <cell r="BJ430">
            <v>73</v>
          </cell>
          <cell r="BK430">
            <v>0</v>
          </cell>
          <cell r="BL430">
            <v>0</v>
          </cell>
          <cell r="BM430" t="str">
            <v/>
          </cell>
          <cell r="BN430">
            <v>0</v>
          </cell>
          <cell r="BO430">
            <v>78.25</v>
          </cell>
          <cell r="BP430">
            <v>80</v>
          </cell>
          <cell r="BQ430">
            <v>0</v>
          </cell>
          <cell r="BR430">
            <v>0</v>
          </cell>
          <cell r="BS430" t="str">
            <v/>
          </cell>
          <cell r="BT430">
            <v>0</v>
          </cell>
          <cell r="BU430">
            <v>71.25</v>
          </cell>
          <cell r="BV430">
            <v>87</v>
          </cell>
          <cell r="BW430">
            <v>0</v>
          </cell>
          <cell r="BX430">
            <v>0</v>
          </cell>
          <cell r="BY430" t="str">
            <v/>
          </cell>
          <cell r="BZ430">
            <v>0</v>
          </cell>
          <cell r="CA430">
            <v>73.75</v>
          </cell>
          <cell r="CB430">
            <v>81</v>
          </cell>
          <cell r="CC430">
            <v>0</v>
          </cell>
          <cell r="CD430">
            <v>0</v>
          </cell>
          <cell r="CE430" t="str">
            <v/>
          </cell>
          <cell r="CF430">
            <v>0</v>
          </cell>
          <cell r="CG430">
            <v>75.25</v>
          </cell>
          <cell r="CH430">
            <v>79</v>
          </cell>
          <cell r="CI430">
            <v>0</v>
          </cell>
          <cell r="CJ430">
            <v>0</v>
          </cell>
          <cell r="CK430" t="str">
            <v/>
          </cell>
          <cell r="CL430">
            <v>0</v>
          </cell>
          <cell r="CM430">
            <v>74.5</v>
          </cell>
          <cell r="CN430">
            <v>73</v>
          </cell>
          <cell r="CO430">
            <v>0</v>
          </cell>
          <cell r="CP430">
            <v>0</v>
          </cell>
          <cell r="CQ430" t="str">
            <v/>
          </cell>
          <cell r="CR430">
            <v>0</v>
          </cell>
          <cell r="CS430">
            <v>73.25</v>
          </cell>
          <cell r="CT430">
            <v>85</v>
          </cell>
          <cell r="CU430">
            <v>0</v>
          </cell>
          <cell r="CV430">
            <v>0</v>
          </cell>
          <cell r="CW430" t="str">
            <v/>
          </cell>
          <cell r="CX430">
            <v>0</v>
          </cell>
          <cell r="CY430">
            <v>72.75</v>
          </cell>
          <cell r="CZ430">
            <v>76</v>
          </cell>
          <cell r="DA430">
            <v>0</v>
          </cell>
          <cell r="DB430">
            <v>0</v>
          </cell>
          <cell r="DC430" t="str">
            <v/>
          </cell>
          <cell r="DD430">
            <v>0</v>
          </cell>
          <cell r="DE430">
            <v>78.5</v>
          </cell>
          <cell r="DF430">
            <v>82</v>
          </cell>
          <cell r="DG430">
            <v>0</v>
          </cell>
          <cell r="DH430">
            <v>0</v>
          </cell>
          <cell r="DI430" t="str">
            <v/>
          </cell>
          <cell r="DJ430">
            <v>0</v>
          </cell>
          <cell r="DK430">
            <v>0</v>
          </cell>
          <cell r="DL430">
            <v>79</v>
          </cell>
          <cell r="DM430">
            <v>0</v>
          </cell>
          <cell r="DN430">
            <v>0</v>
          </cell>
          <cell r="DO430" t="str">
            <v/>
          </cell>
          <cell r="DP430">
            <v>0</v>
          </cell>
          <cell r="DQ430">
            <v>79</v>
          </cell>
          <cell r="DR430">
            <v>74</v>
          </cell>
          <cell r="DS430">
            <v>0</v>
          </cell>
          <cell r="DT430">
            <v>0</v>
          </cell>
          <cell r="DU430" t="str">
            <v/>
          </cell>
          <cell r="DV430">
            <v>0</v>
          </cell>
          <cell r="DW430">
            <v>79.25</v>
          </cell>
          <cell r="DX430">
            <v>81</v>
          </cell>
          <cell r="DY430">
            <v>0</v>
          </cell>
          <cell r="DZ430">
            <v>0</v>
          </cell>
          <cell r="EA430" t="str">
            <v/>
          </cell>
          <cell r="EB430">
            <v>0</v>
          </cell>
          <cell r="EC430">
            <v>76</v>
          </cell>
          <cell r="ED430">
            <v>83</v>
          </cell>
          <cell r="EE430">
            <v>0</v>
          </cell>
          <cell r="EF430">
            <v>0</v>
          </cell>
          <cell r="EG430" t="str">
            <v/>
          </cell>
          <cell r="EH430">
            <v>0</v>
          </cell>
          <cell r="EI430">
            <v>76.75</v>
          </cell>
          <cell r="EJ430">
            <v>85</v>
          </cell>
          <cell r="EK430">
            <v>0</v>
          </cell>
          <cell r="EL430">
            <v>0</v>
          </cell>
          <cell r="EM430" t="str">
            <v/>
          </cell>
          <cell r="EN430">
            <v>0</v>
          </cell>
          <cell r="EO430">
            <v>76.75</v>
          </cell>
          <cell r="EP430">
            <v>85</v>
          </cell>
          <cell r="EQ430">
            <v>0</v>
          </cell>
          <cell r="ER430">
            <v>0</v>
          </cell>
          <cell r="ES430" t="str">
            <v/>
          </cell>
          <cell r="ET430">
            <v>0</v>
          </cell>
          <cell r="EU430">
            <v>76.75</v>
          </cell>
          <cell r="EV430">
            <v>85</v>
          </cell>
          <cell r="EW430">
            <v>0</v>
          </cell>
          <cell r="EX430">
            <v>0</v>
          </cell>
          <cell r="EY430" t="str">
            <v/>
          </cell>
          <cell r="EZ430">
            <v>0</v>
          </cell>
          <cell r="FA430">
            <v>74.75</v>
          </cell>
          <cell r="FB430">
            <v>75</v>
          </cell>
          <cell r="FC430">
            <v>0</v>
          </cell>
          <cell r="FD430">
            <v>0</v>
          </cell>
          <cell r="FE430" t="str">
            <v/>
          </cell>
          <cell r="FF430">
            <v>0</v>
          </cell>
          <cell r="FG430">
            <v>74.75</v>
          </cell>
          <cell r="FH430">
            <v>75</v>
          </cell>
          <cell r="FI430">
            <v>0</v>
          </cell>
          <cell r="FJ430">
            <v>0</v>
          </cell>
          <cell r="FK430" t="str">
            <v/>
          </cell>
          <cell r="FL430">
            <v>0</v>
          </cell>
          <cell r="FM430">
            <v>74.75</v>
          </cell>
          <cell r="FN430">
            <v>75</v>
          </cell>
          <cell r="FO430">
            <v>0</v>
          </cell>
          <cell r="FP430">
            <v>0</v>
          </cell>
          <cell r="FQ430" t="str">
            <v/>
          </cell>
          <cell r="FR430">
            <v>0</v>
          </cell>
          <cell r="FS430">
            <v>74.75</v>
          </cell>
          <cell r="FT430">
            <v>75</v>
          </cell>
          <cell r="FU430">
            <v>0</v>
          </cell>
          <cell r="FV430">
            <v>0</v>
          </cell>
          <cell r="FW430" t="str">
            <v/>
          </cell>
          <cell r="FX430">
            <v>0</v>
          </cell>
          <cell r="FY430">
            <v>74.75</v>
          </cell>
          <cell r="FZ430">
            <v>75</v>
          </cell>
          <cell r="GA430">
            <v>0</v>
          </cell>
          <cell r="GB430">
            <v>0</v>
          </cell>
          <cell r="GC430" t="str">
            <v/>
          </cell>
          <cell r="GD430">
            <v>0</v>
          </cell>
          <cell r="GE430">
            <v>74.75</v>
          </cell>
          <cell r="GF430">
            <v>75</v>
          </cell>
          <cell r="GG430">
            <v>0</v>
          </cell>
          <cell r="GH430">
            <v>0</v>
          </cell>
          <cell r="GI430" t="str">
            <v/>
          </cell>
          <cell r="GJ430">
            <v>0</v>
          </cell>
          <cell r="GK430">
            <v>74.75</v>
          </cell>
          <cell r="GL430">
            <v>75</v>
          </cell>
          <cell r="GM430">
            <v>0</v>
          </cell>
          <cell r="GN430">
            <v>0</v>
          </cell>
          <cell r="GO430" t="str">
            <v/>
          </cell>
          <cell r="GP430">
            <v>0</v>
          </cell>
          <cell r="GQ430">
            <v>74.75</v>
          </cell>
          <cell r="GR430">
            <v>75</v>
          </cell>
          <cell r="GS430">
            <v>0</v>
          </cell>
          <cell r="GT430">
            <v>0</v>
          </cell>
          <cell r="GU430" t="str">
            <v/>
          </cell>
          <cell r="GV430">
            <v>0</v>
          </cell>
          <cell r="GW430">
            <v>80.5</v>
          </cell>
          <cell r="GX430">
            <v>74</v>
          </cell>
          <cell r="GY430">
            <v>0</v>
          </cell>
          <cell r="GZ430">
            <v>0</v>
          </cell>
          <cell r="HA430" t="str">
            <v/>
          </cell>
          <cell r="HB430">
            <v>0</v>
          </cell>
          <cell r="HC430">
            <v>74.25</v>
          </cell>
          <cell r="HD430">
            <v>75</v>
          </cell>
          <cell r="HG430" t="str">
            <v/>
          </cell>
          <cell r="HH430">
            <v>0</v>
          </cell>
          <cell r="HM430" t="str">
            <v/>
          </cell>
          <cell r="HN430" t="str">
            <v/>
          </cell>
          <cell r="HS430">
            <v>0</v>
          </cell>
          <cell r="HT430" t="str">
            <v>PKN</v>
          </cell>
          <cell r="HU430">
            <v>0</v>
          </cell>
          <cell r="HV430" t="str">
            <v>IND</v>
          </cell>
          <cell r="HW430">
            <v>0</v>
          </cell>
          <cell r="HX430" t="str">
            <v>MAT-W</v>
          </cell>
          <cell r="HY430">
            <v>0</v>
          </cell>
          <cell r="HZ430" t="str">
            <v>SEJ-W</v>
          </cell>
          <cell r="IA430">
            <v>0</v>
          </cell>
          <cell r="IB430" t="str">
            <v>IGR-W</v>
          </cell>
          <cell r="IC430">
            <v>0</v>
          </cell>
          <cell r="ID430" t="str">
            <v>SBO</v>
          </cell>
          <cell r="IE430">
            <v>0</v>
          </cell>
          <cell r="IF430" t="str">
            <v>PJO</v>
          </cell>
          <cell r="IG430">
            <v>0</v>
          </cell>
          <cell r="IH430" t="str">
            <v>PRA</v>
          </cell>
          <cell r="II430">
            <v>0</v>
          </cell>
          <cell r="IJ430" t="str">
            <v>JAW</v>
          </cell>
          <cell r="IK430">
            <v>0</v>
          </cell>
          <cell r="IL430" t="str">
            <v>ARB</v>
          </cell>
          <cell r="IM430">
            <v>0</v>
          </cell>
          <cell r="IN430" t="str">
            <v>PKM</v>
          </cell>
          <cell r="IO430">
            <v>0</v>
          </cell>
          <cell r="IP430" t="str">
            <v>GEO-P</v>
          </cell>
          <cell r="IQ430">
            <v>0</v>
          </cell>
          <cell r="IR430" t="str">
            <v>SEJ-P</v>
          </cell>
          <cell r="IS430">
            <v>0</v>
          </cell>
          <cell r="IT430" t="str">
            <v>SOS-P</v>
          </cell>
          <cell r="IU430">
            <v>0</v>
          </cell>
          <cell r="IV430" t="str">
            <v>EKO-P</v>
          </cell>
          <cell r="IW430">
            <v>0</v>
          </cell>
          <cell r="IX430" t="str">
            <v>JEP-L</v>
          </cell>
          <cell r="IY430">
            <v>0</v>
          </cell>
          <cell r="IZ430" t="str">
            <v/>
          </cell>
          <cell r="JA430">
            <v>0</v>
          </cell>
        </row>
        <row r="431">
          <cell r="Q431" t="str">
            <v/>
          </cell>
          <cell r="AB431" t="str">
            <v/>
          </cell>
          <cell r="AC431">
            <v>13</v>
          </cell>
          <cell r="AI431" t="str">
            <v/>
          </cell>
          <cell r="AJ431">
            <v>0</v>
          </cell>
          <cell r="AK431">
            <v>80.75</v>
          </cell>
          <cell r="AL431">
            <v>85</v>
          </cell>
          <cell r="AM431">
            <v>0</v>
          </cell>
          <cell r="AN431">
            <v>0</v>
          </cell>
          <cell r="AO431" t="str">
            <v/>
          </cell>
          <cell r="AP431">
            <v>0</v>
          </cell>
          <cell r="AQ431">
            <v>80.25</v>
          </cell>
          <cell r="AR431">
            <v>83</v>
          </cell>
          <cell r="AS431">
            <v>0</v>
          </cell>
          <cell r="AT431">
            <v>0</v>
          </cell>
          <cell r="AU431" t="str">
            <v/>
          </cell>
          <cell r="AV431">
            <v>0</v>
          </cell>
          <cell r="AW431">
            <v>77.5</v>
          </cell>
          <cell r="AX431">
            <v>75</v>
          </cell>
          <cell r="AY431">
            <v>0</v>
          </cell>
          <cell r="AZ431">
            <v>0</v>
          </cell>
          <cell r="BA431" t="str">
            <v/>
          </cell>
          <cell r="BB431">
            <v>0</v>
          </cell>
          <cell r="BC431">
            <v>81</v>
          </cell>
          <cell r="BD431">
            <v>81</v>
          </cell>
          <cell r="BE431">
            <v>0</v>
          </cell>
          <cell r="BF431">
            <v>0</v>
          </cell>
          <cell r="BG431" t="str">
            <v>SEJ</v>
          </cell>
          <cell r="BH431">
            <v>0</v>
          </cell>
          <cell r="BI431">
            <v>76.25</v>
          </cell>
          <cell r="BJ431">
            <v>72</v>
          </cell>
          <cell r="BK431">
            <v>0</v>
          </cell>
          <cell r="BL431">
            <v>0</v>
          </cell>
          <cell r="BM431" t="str">
            <v/>
          </cell>
          <cell r="BN431">
            <v>0</v>
          </cell>
          <cell r="BO431">
            <v>70.25</v>
          </cell>
          <cell r="BP431">
            <v>79</v>
          </cell>
          <cell r="BQ431">
            <v>0</v>
          </cell>
          <cell r="BR431">
            <v>0</v>
          </cell>
          <cell r="BS431" t="str">
            <v/>
          </cell>
          <cell r="BT431">
            <v>0</v>
          </cell>
          <cell r="BU431">
            <v>72.75</v>
          </cell>
          <cell r="BV431">
            <v>85</v>
          </cell>
          <cell r="BW431">
            <v>0</v>
          </cell>
          <cell r="BX431">
            <v>0</v>
          </cell>
          <cell r="BY431" t="str">
            <v/>
          </cell>
          <cell r="BZ431">
            <v>0</v>
          </cell>
          <cell r="CA431">
            <v>72</v>
          </cell>
          <cell r="CB431">
            <v>75</v>
          </cell>
          <cell r="CC431">
            <v>0</v>
          </cell>
          <cell r="CD431">
            <v>0</v>
          </cell>
          <cell r="CE431" t="str">
            <v/>
          </cell>
          <cell r="CF431">
            <v>0</v>
          </cell>
          <cell r="CG431">
            <v>79.75</v>
          </cell>
          <cell r="CH431">
            <v>81</v>
          </cell>
          <cell r="CI431">
            <v>0</v>
          </cell>
          <cell r="CJ431">
            <v>0</v>
          </cell>
          <cell r="CK431" t="str">
            <v/>
          </cell>
          <cell r="CL431">
            <v>0</v>
          </cell>
          <cell r="CM431">
            <v>75.75</v>
          </cell>
          <cell r="CN431">
            <v>73</v>
          </cell>
          <cell r="CO431">
            <v>0</v>
          </cell>
          <cell r="CP431">
            <v>0</v>
          </cell>
          <cell r="CQ431" t="str">
            <v/>
          </cell>
          <cell r="CR431">
            <v>0</v>
          </cell>
          <cell r="CS431">
            <v>71.75</v>
          </cell>
          <cell r="CT431">
            <v>75</v>
          </cell>
          <cell r="CU431">
            <v>0</v>
          </cell>
          <cell r="CV431">
            <v>0</v>
          </cell>
          <cell r="CW431" t="str">
            <v/>
          </cell>
          <cell r="CX431">
            <v>0</v>
          </cell>
          <cell r="CY431">
            <v>73</v>
          </cell>
          <cell r="CZ431">
            <v>77</v>
          </cell>
          <cell r="DA431">
            <v>0</v>
          </cell>
          <cell r="DB431">
            <v>0</v>
          </cell>
          <cell r="DC431" t="str">
            <v/>
          </cell>
          <cell r="DD431">
            <v>0</v>
          </cell>
          <cell r="DE431">
            <v>80.75</v>
          </cell>
          <cell r="DF431">
            <v>81</v>
          </cell>
          <cell r="DG431">
            <v>0</v>
          </cell>
          <cell r="DH431">
            <v>0</v>
          </cell>
          <cell r="DI431" t="str">
            <v/>
          </cell>
          <cell r="DJ431">
            <v>0</v>
          </cell>
          <cell r="DK431">
            <v>0</v>
          </cell>
          <cell r="DL431">
            <v>74</v>
          </cell>
          <cell r="DM431">
            <v>0</v>
          </cell>
          <cell r="DN431">
            <v>0</v>
          </cell>
          <cell r="DO431" t="str">
            <v/>
          </cell>
          <cell r="DP431">
            <v>0</v>
          </cell>
          <cell r="DQ431">
            <v>70.5</v>
          </cell>
          <cell r="DR431">
            <v>72</v>
          </cell>
          <cell r="DS431">
            <v>0</v>
          </cell>
          <cell r="DT431">
            <v>0</v>
          </cell>
          <cell r="DU431" t="str">
            <v/>
          </cell>
          <cell r="DV431">
            <v>0</v>
          </cell>
          <cell r="DW431">
            <v>81.25</v>
          </cell>
          <cell r="DX431">
            <v>78</v>
          </cell>
          <cell r="DY431">
            <v>0</v>
          </cell>
          <cell r="DZ431">
            <v>0</v>
          </cell>
          <cell r="EA431" t="str">
            <v/>
          </cell>
          <cell r="EB431">
            <v>0</v>
          </cell>
          <cell r="EC431">
            <v>76.25</v>
          </cell>
          <cell r="ED431">
            <v>78</v>
          </cell>
          <cell r="EE431">
            <v>0</v>
          </cell>
          <cell r="EF431">
            <v>0</v>
          </cell>
          <cell r="EG431" t="str">
            <v/>
          </cell>
          <cell r="EH431">
            <v>0</v>
          </cell>
          <cell r="EI431">
            <v>80.25</v>
          </cell>
          <cell r="EJ431">
            <v>82</v>
          </cell>
          <cell r="EK431">
            <v>0</v>
          </cell>
          <cell r="EL431">
            <v>0</v>
          </cell>
          <cell r="EM431" t="str">
            <v/>
          </cell>
          <cell r="EN431">
            <v>0</v>
          </cell>
          <cell r="EO431">
            <v>80.25</v>
          </cell>
          <cell r="EP431">
            <v>82</v>
          </cell>
          <cell r="EQ431">
            <v>0</v>
          </cell>
          <cell r="ER431">
            <v>0</v>
          </cell>
          <cell r="ES431" t="str">
            <v/>
          </cell>
          <cell r="ET431">
            <v>0</v>
          </cell>
          <cell r="EU431">
            <v>80.25</v>
          </cell>
          <cell r="EV431">
            <v>82</v>
          </cell>
          <cell r="EW431">
            <v>0</v>
          </cell>
          <cell r="EX431">
            <v>0</v>
          </cell>
          <cell r="EY431" t="str">
            <v/>
          </cell>
          <cell r="EZ431">
            <v>0</v>
          </cell>
          <cell r="FA431">
            <v>69.75</v>
          </cell>
          <cell r="FB431">
            <v>74</v>
          </cell>
          <cell r="FC431">
            <v>0</v>
          </cell>
          <cell r="FD431">
            <v>0</v>
          </cell>
          <cell r="FE431" t="str">
            <v/>
          </cell>
          <cell r="FF431">
            <v>0</v>
          </cell>
          <cell r="FG431">
            <v>69.75</v>
          </cell>
          <cell r="FH431">
            <v>74</v>
          </cell>
          <cell r="FI431">
            <v>0</v>
          </cell>
          <cell r="FJ431">
            <v>0</v>
          </cell>
          <cell r="FK431" t="str">
            <v/>
          </cell>
          <cell r="FL431">
            <v>0</v>
          </cell>
          <cell r="FM431">
            <v>69.75</v>
          </cell>
          <cell r="FN431">
            <v>74</v>
          </cell>
          <cell r="FO431">
            <v>0</v>
          </cell>
          <cell r="FP431">
            <v>0</v>
          </cell>
          <cell r="FQ431" t="str">
            <v/>
          </cell>
          <cell r="FR431">
            <v>0</v>
          </cell>
          <cell r="FS431">
            <v>69.75</v>
          </cell>
          <cell r="FT431">
            <v>74</v>
          </cell>
          <cell r="FU431">
            <v>0</v>
          </cell>
          <cell r="FV431">
            <v>0</v>
          </cell>
          <cell r="FW431" t="str">
            <v/>
          </cell>
          <cell r="FX431">
            <v>0</v>
          </cell>
          <cell r="FY431">
            <v>69.75</v>
          </cell>
          <cell r="FZ431">
            <v>74</v>
          </cell>
          <cell r="GA431">
            <v>0</v>
          </cell>
          <cell r="GB431">
            <v>0</v>
          </cell>
          <cell r="GC431" t="str">
            <v/>
          </cell>
          <cell r="GD431">
            <v>0</v>
          </cell>
          <cell r="GE431">
            <v>69.75</v>
          </cell>
          <cell r="GF431">
            <v>74</v>
          </cell>
          <cell r="GG431">
            <v>0</v>
          </cell>
          <cell r="GH431">
            <v>0</v>
          </cell>
          <cell r="GI431" t="str">
            <v/>
          </cell>
          <cell r="GJ431">
            <v>0</v>
          </cell>
          <cell r="GK431">
            <v>69.75</v>
          </cell>
          <cell r="GL431">
            <v>74</v>
          </cell>
          <cell r="GM431">
            <v>0</v>
          </cell>
          <cell r="GN431">
            <v>0</v>
          </cell>
          <cell r="GO431" t="str">
            <v/>
          </cell>
          <cell r="GP431">
            <v>0</v>
          </cell>
          <cell r="GQ431">
            <v>69.75</v>
          </cell>
          <cell r="GR431">
            <v>74</v>
          </cell>
          <cell r="GS431">
            <v>0</v>
          </cell>
          <cell r="GT431">
            <v>0</v>
          </cell>
          <cell r="GU431" t="str">
            <v/>
          </cell>
          <cell r="GV431">
            <v>0</v>
          </cell>
          <cell r="GW431">
            <v>71.25</v>
          </cell>
          <cell r="GX431">
            <v>71</v>
          </cell>
          <cell r="GY431">
            <v>0</v>
          </cell>
          <cell r="GZ431">
            <v>0</v>
          </cell>
          <cell r="HA431" t="str">
            <v/>
          </cell>
          <cell r="HB431">
            <v>0</v>
          </cell>
          <cell r="HC431">
            <v>74</v>
          </cell>
          <cell r="HD431">
            <v>76</v>
          </cell>
          <cell r="HG431" t="str">
            <v/>
          </cell>
          <cell r="HH431">
            <v>0</v>
          </cell>
          <cell r="HM431" t="str">
            <v/>
          </cell>
          <cell r="HN431" t="str">
            <v/>
          </cell>
          <cell r="HS431">
            <v>0</v>
          </cell>
          <cell r="HT431" t="str">
            <v>PKN</v>
          </cell>
          <cell r="HU431">
            <v>0</v>
          </cell>
          <cell r="HV431" t="str">
            <v>IND</v>
          </cell>
          <cell r="HW431">
            <v>0</v>
          </cell>
          <cell r="HX431" t="str">
            <v>MAT-W</v>
          </cell>
          <cell r="HY431">
            <v>0</v>
          </cell>
          <cell r="HZ431" t="str">
            <v>SEJ-W</v>
          </cell>
          <cell r="IA431">
            <v>0</v>
          </cell>
          <cell r="IB431" t="str">
            <v>IGR-W</v>
          </cell>
          <cell r="IC431">
            <v>0</v>
          </cell>
          <cell r="ID431" t="str">
            <v>SBO</v>
          </cell>
          <cell r="IE431">
            <v>0</v>
          </cell>
          <cell r="IF431" t="str">
            <v>PJO</v>
          </cell>
          <cell r="IG431">
            <v>0</v>
          </cell>
          <cell r="IH431" t="str">
            <v>PRA</v>
          </cell>
          <cell r="II431">
            <v>0</v>
          </cell>
          <cell r="IJ431" t="str">
            <v>JAW</v>
          </cell>
          <cell r="IK431">
            <v>0</v>
          </cell>
          <cell r="IL431" t="str">
            <v>ARB</v>
          </cell>
          <cell r="IM431">
            <v>0</v>
          </cell>
          <cell r="IN431" t="str">
            <v>PKM</v>
          </cell>
          <cell r="IO431">
            <v>0</v>
          </cell>
          <cell r="IP431" t="str">
            <v>GEO-P</v>
          </cell>
          <cell r="IQ431">
            <v>0</v>
          </cell>
          <cell r="IR431" t="str">
            <v>SEJ-P</v>
          </cell>
          <cell r="IS431">
            <v>0</v>
          </cell>
          <cell r="IT431" t="str">
            <v>SOS-P</v>
          </cell>
          <cell r="IU431">
            <v>0</v>
          </cell>
          <cell r="IV431" t="str">
            <v>EKO-P</v>
          </cell>
          <cell r="IW431">
            <v>0</v>
          </cell>
          <cell r="IX431" t="str">
            <v>JEP-L</v>
          </cell>
          <cell r="IY431">
            <v>0</v>
          </cell>
          <cell r="IZ431" t="str">
            <v/>
          </cell>
          <cell r="JA431">
            <v>0</v>
          </cell>
        </row>
        <row r="432">
          <cell r="Q432" t="str">
            <v/>
          </cell>
          <cell r="AB432" t="str">
            <v/>
          </cell>
          <cell r="AC432">
            <v>14</v>
          </cell>
          <cell r="AI432" t="str">
            <v/>
          </cell>
          <cell r="AJ432">
            <v>0</v>
          </cell>
          <cell r="AK432">
            <v>78.5</v>
          </cell>
          <cell r="AL432">
            <v>75</v>
          </cell>
          <cell r="AM432">
            <v>0</v>
          </cell>
          <cell r="AN432">
            <v>0</v>
          </cell>
          <cell r="AO432" t="str">
            <v/>
          </cell>
          <cell r="AP432">
            <v>0</v>
          </cell>
          <cell r="AQ432">
            <v>76</v>
          </cell>
          <cell r="AR432">
            <v>78</v>
          </cell>
          <cell r="AS432">
            <v>0</v>
          </cell>
          <cell r="AT432">
            <v>0</v>
          </cell>
          <cell r="AU432" t="str">
            <v/>
          </cell>
          <cell r="AV432">
            <v>0</v>
          </cell>
          <cell r="AW432">
            <v>80.5</v>
          </cell>
          <cell r="AX432">
            <v>72</v>
          </cell>
          <cell r="AY432">
            <v>0</v>
          </cell>
          <cell r="AZ432">
            <v>0</v>
          </cell>
          <cell r="BA432" t="str">
            <v/>
          </cell>
          <cell r="BB432">
            <v>0</v>
          </cell>
          <cell r="BC432">
            <v>79.5</v>
          </cell>
          <cell r="BD432">
            <v>73</v>
          </cell>
          <cell r="BE432">
            <v>0</v>
          </cell>
          <cell r="BF432">
            <v>0</v>
          </cell>
          <cell r="BG432" t="str">
            <v>SEJ</v>
          </cell>
          <cell r="BH432">
            <v>0</v>
          </cell>
          <cell r="BI432">
            <v>67.5</v>
          </cell>
          <cell r="BJ432">
            <v>72</v>
          </cell>
          <cell r="BK432">
            <v>0</v>
          </cell>
          <cell r="BL432">
            <v>0</v>
          </cell>
          <cell r="BM432" t="str">
            <v/>
          </cell>
          <cell r="BN432">
            <v>0</v>
          </cell>
          <cell r="BO432">
            <v>70.25</v>
          </cell>
          <cell r="BP432">
            <v>74</v>
          </cell>
          <cell r="BQ432">
            <v>0</v>
          </cell>
          <cell r="BR432">
            <v>0</v>
          </cell>
          <cell r="BS432" t="str">
            <v/>
          </cell>
          <cell r="BT432">
            <v>0</v>
          </cell>
          <cell r="BU432">
            <v>70.5</v>
          </cell>
          <cell r="BV432">
            <v>82</v>
          </cell>
          <cell r="BW432">
            <v>0</v>
          </cell>
          <cell r="BX432">
            <v>0</v>
          </cell>
          <cell r="BY432" t="str">
            <v/>
          </cell>
          <cell r="BZ432">
            <v>0</v>
          </cell>
          <cell r="CA432">
            <v>68.5</v>
          </cell>
          <cell r="CB432">
            <v>73</v>
          </cell>
          <cell r="CC432">
            <v>0</v>
          </cell>
          <cell r="CD432">
            <v>0</v>
          </cell>
          <cell r="CE432" t="str">
            <v/>
          </cell>
          <cell r="CF432">
            <v>0</v>
          </cell>
          <cell r="CG432">
            <v>70</v>
          </cell>
          <cell r="CH432">
            <v>71</v>
          </cell>
          <cell r="CI432">
            <v>0</v>
          </cell>
          <cell r="CJ432">
            <v>0</v>
          </cell>
          <cell r="CK432" t="str">
            <v/>
          </cell>
          <cell r="CL432">
            <v>0</v>
          </cell>
          <cell r="CM432">
            <v>72.75</v>
          </cell>
          <cell r="CN432">
            <v>72</v>
          </cell>
          <cell r="CO432">
            <v>0</v>
          </cell>
          <cell r="CP432">
            <v>0</v>
          </cell>
          <cell r="CQ432" t="str">
            <v/>
          </cell>
          <cell r="CR432">
            <v>0</v>
          </cell>
          <cell r="CS432">
            <v>72.25</v>
          </cell>
          <cell r="CT432">
            <v>84</v>
          </cell>
          <cell r="CU432">
            <v>0</v>
          </cell>
          <cell r="CV432">
            <v>0</v>
          </cell>
          <cell r="CW432" t="str">
            <v/>
          </cell>
          <cell r="CX432">
            <v>0</v>
          </cell>
          <cell r="CY432">
            <v>74.25</v>
          </cell>
          <cell r="CZ432">
            <v>72</v>
          </cell>
          <cell r="DA432">
            <v>0</v>
          </cell>
          <cell r="DB432">
            <v>0</v>
          </cell>
          <cell r="DC432" t="str">
            <v/>
          </cell>
          <cell r="DD432">
            <v>0</v>
          </cell>
          <cell r="DE432">
            <v>79</v>
          </cell>
          <cell r="DF432">
            <v>85</v>
          </cell>
          <cell r="DG432">
            <v>0</v>
          </cell>
          <cell r="DH432">
            <v>0</v>
          </cell>
          <cell r="DI432" t="str">
            <v/>
          </cell>
          <cell r="DJ432">
            <v>0</v>
          </cell>
          <cell r="DK432">
            <v>0</v>
          </cell>
          <cell r="DL432">
            <v>74</v>
          </cell>
          <cell r="DM432">
            <v>0</v>
          </cell>
          <cell r="DN432">
            <v>0</v>
          </cell>
          <cell r="DO432" t="str">
            <v/>
          </cell>
          <cell r="DP432">
            <v>0</v>
          </cell>
          <cell r="DQ432">
            <v>66.75</v>
          </cell>
          <cell r="DR432">
            <v>71</v>
          </cell>
          <cell r="DS432">
            <v>0</v>
          </cell>
          <cell r="DT432">
            <v>0</v>
          </cell>
          <cell r="DU432" t="str">
            <v/>
          </cell>
          <cell r="DV432">
            <v>0</v>
          </cell>
          <cell r="DW432">
            <v>69</v>
          </cell>
          <cell r="DX432">
            <v>80</v>
          </cell>
          <cell r="DY432">
            <v>0</v>
          </cell>
          <cell r="DZ432">
            <v>0</v>
          </cell>
          <cell r="EA432" t="str">
            <v/>
          </cell>
          <cell r="EB432">
            <v>0</v>
          </cell>
          <cell r="EC432">
            <v>74</v>
          </cell>
          <cell r="ED432">
            <v>79</v>
          </cell>
          <cell r="EE432">
            <v>0</v>
          </cell>
          <cell r="EF432">
            <v>0</v>
          </cell>
          <cell r="EG432" t="str">
            <v/>
          </cell>
          <cell r="EH432">
            <v>0</v>
          </cell>
          <cell r="EI432">
            <v>72</v>
          </cell>
          <cell r="EJ432">
            <v>81</v>
          </cell>
          <cell r="EK432">
            <v>0</v>
          </cell>
          <cell r="EL432">
            <v>0</v>
          </cell>
          <cell r="EM432" t="str">
            <v/>
          </cell>
          <cell r="EN432">
            <v>0</v>
          </cell>
          <cell r="EO432">
            <v>72</v>
          </cell>
          <cell r="EP432">
            <v>81</v>
          </cell>
          <cell r="EQ432">
            <v>0</v>
          </cell>
          <cell r="ER432">
            <v>0</v>
          </cell>
          <cell r="ES432" t="str">
            <v/>
          </cell>
          <cell r="ET432">
            <v>0</v>
          </cell>
          <cell r="EU432">
            <v>72</v>
          </cell>
          <cell r="EV432">
            <v>81</v>
          </cell>
          <cell r="EW432">
            <v>0</v>
          </cell>
          <cell r="EX432">
            <v>0</v>
          </cell>
          <cell r="EY432" t="str">
            <v/>
          </cell>
          <cell r="EZ432">
            <v>0</v>
          </cell>
          <cell r="FA432">
            <v>67.75</v>
          </cell>
          <cell r="FB432">
            <v>74</v>
          </cell>
          <cell r="FC432">
            <v>0</v>
          </cell>
          <cell r="FD432">
            <v>0</v>
          </cell>
          <cell r="FE432" t="str">
            <v/>
          </cell>
          <cell r="FF432">
            <v>0</v>
          </cell>
          <cell r="FG432">
            <v>67.75</v>
          </cell>
          <cell r="FH432">
            <v>74</v>
          </cell>
          <cell r="FI432">
            <v>0</v>
          </cell>
          <cell r="FJ432">
            <v>0</v>
          </cell>
          <cell r="FK432" t="str">
            <v/>
          </cell>
          <cell r="FL432">
            <v>0</v>
          </cell>
          <cell r="FM432">
            <v>67.75</v>
          </cell>
          <cell r="FN432">
            <v>74</v>
          </cell>
          <cell r="FO432">
            <v>0</v>
          </cell>
          <cell r="FP432">
            <v>0</v>
          </cell>
          <cell r="FQ432" t="str">
            <v/>
          </cell>
          <cell r="FR432">
            <v>0</v>
          </cell>
          <cell r="FS432">
            <v>67.75</v>
          </cell>
          <cell r="FT432">
            <v>74</v>
          </cell>
          <cell r="FU432">
            <v>0</v>
          </cell>
          <cell r="FV432">
            <v>0</v>
          </cell>
          <cell r="FW432" t="str">
            <v/>
          </cell>
          <cell r="FX432">
            <v>0</v>
          </cell>
          <cell r="FY432">
            <v>67.75</v>
          </cell>
          <cell r="FZ432">
            <v>74</v>
          </cell>
          <cell r="GA432">
            <v>0</v>
          </cell>
          <cell r="GB432">
            <v>0</v>
          </cell>
          <cell r="GC432" t="str">
            <v/>
          </cell>
          <cell r="GD432">
            <v>0</v>
          </cell>
          <cell r="GE432">
            <v>67.75</v>
          </cell>
          <cell r="GF432">
            <v>74</v>
          </cell>
          <cell r="GG432">
            <v>0</v>
          </cell>
          <cell r="GH432">
            <v>0</v>
          </cell>
          <cell r="GI432" t="str">
            <v/>
          </cell>
          <cell r="GJ432">
            <v>0</v>
          </cell>
          <cell r="GK432">
            <v>67.75</v>
          </cell>
          <cell r="GL432">
            <v>74</v>
          </cell>
          <cell r="GM432">
            <v>0</v>
          </cell>
          <cell r="GN432">
            <v>0</v>
          </cell>
          <cell r="GO432" t="str">
            <v/>
          </cell>
          <cell r="GP432">
            <v>0</v>
          </cell>
          <cell r="GQ432">
            <v>67.75</v>
          </cell>
          <cell r="GR432">
            <v>74</v>
          </cell>
          <cell r="GS432">
            <v>0</v>
          </cell>
          <cell r="GT432">
            <v>0</v>
          </cell>
          <cell r="GU432" t="str">
            <v/>
          </cell>
          <cell r="GV432">
            <v>0</v>
          </cell>
          <cell r="GW432">
            <v>77.25</v>
          </cell>
          <cell r="GX432">
            <v>71</v>
          </cell>
          <cell r="GY432">
            <v>0</v>
          </cell>
          <cell r="GZ432">
            <v>0</v>
          </cell>
          <cell r="HA432" t="str">
            <v/>
          </cell>
          <cell r="HB432">
            <v>0</v>
          </cell>
          <cell r="HC432">
            <v>67.5</v>
          </cell>
          <cell r="HD432">
            <v>71</v>
          </cell>
          <cell r="HG432" t="str">
            <v/>
          </cell>
          <cell r="HH432">
            <v>0</v>
          </cell>
          <cell r="HM432" t="str">
            <v/>
          </cell>
          <cell r="HN432" t="str">
            <v/>
          </cell>
          <cell r="HS432">
            <v>0</v>
          </cell>
          <cell r="HT432" t="str">
            <v>PKN</v>
          </cell>
          <cell r="HU432">
            <v>0</v>
          </cell>
          <cell r="HV432" t="str">
            <v>IND</v>
          </cell>
          <cell r="HW432">
            <v>0</v>
          </cell>
          <cell r="HX432" t="str">
            <v>MAT-W</v>
          </cell>
          <cell r="HY432">
            <v>0</v>
          </cell>
          <cell r="HZ432" t="str">
            <v>SEJ-W</v>
          </cell>
          <cell r="IA432">
            <v>0</v>
          </cell>
          <cell r="IB432" t="str">
            <v>IGR-W</v>
          </cell>
          <cell r="IC432">
            <v>0</v>
          </cell>
          <cell r="ID432" t="str">
            <v>SBO</v>
          </cell>
          <cell r="IE432">
            <v>0</v>
          </cell>
          <cell r="IF432" t="str">
            <v>PJO</v>
          </cell>
          <cell r="IG432">
            <v>0</v>
          </cell>
          <cell r="IH432" t="str">
            <v>PRA</v>
          </cell>
          <cell r="II432">
            <v>0</v>
          </cell>
          <cell r="IJ432" t="str">
            <v>JAW</v>
          </cell>
          <cell r="IK432">
            <v>0</v>
          </cell>
          <cell r="IL432" t="str">
            <v>ARB</v>
          </cell>
          <cell r="IM432">
            <v>0</v>
          </cell>
          <cell r="IN432" t="str">
            <v>PKM</v>
          </cell>
          <cell r="IO432">
            <v>0</v>
          </cell>
          <cell r="IP432" t="str">
            <v>GEO-P</v>
          </cell>
          <cell r="IQ432">
            <v>0</v>
          </cell>
          <cell r="IR432" t="str">
            <v>SEJ-P</v>
          </cell>
          <cell r="IS432">
            <v>0</v>
          </cell>
          <cell r="IT432" t="str">
            <v>SOS-P</v>
          </cell>
          <cell r="IU432">
            <v>0</v>
          </cell>
          <cell r="IV432" t="str">
            <v>EKO-P</v>
          </cell>
          <cell r="IW432">
            <v>0</v>
          </cell>
          <cell r="IX432" t="str">
            <v>JEP-L</v>
          </cell>
          <cell r="IY432">
            <v>0</v>
          </cell>
          <cell r="IZ432" t="str">
            <v/>
          </cell>
          <cell r="JA432">
            <v>0</v>
          </cell>
        </row>
        <row r="433">
          <cell r="Q433" t="str">
            <v/>
          </cell>
          <cell r="AB433" t="str">
            <v/>
          </cell>
          <cell r="AC433">
            <v>15</v>
          </cell>
          <cell r="AI433" t="str">
            <v/>
          </cell>
          <cell r="AJ433">
            <v>0</v>
          </cell>
          <cell r="AK433">
            <v>78.25</v>
          </cell>
          <cell r="AL433">
            <v>80</v>
          </cell>
          <cell r="AM433">
            <v>0</v>
          </cell>
          <cell r="AN433">
            <v>0</v>
          </cell>
          <cell r="AO433" t="str">
            <v/>
          </cell>
          <cell r="AP433">
            <v>0</v>
          </cell>
          <cell r="AQ433">
            <v>70.25</v>
          </cell>
          <cell r="AR433">
            <v>82</v>
          </cell>
          <cell r="AS433">
            <v>0</v>
          </cell>
          <cell r="AT433">
            <v>0</v>
          </cell>
          <cell r="AU433" t="str">
            <v/>
          </cell>
          <cell r="AV433">
            <v>0</v>
          </cell>
          <cell r="AW433">
            <v>79.75</v>
          </cell>
          <cell r="AX433">
            <v>74</v>
          </cell>
          <cell r="AY433">
            <v>0</v>
          </cell>
          <cell r="AZ433">
            <v>0</v>
          </cell>
          <cell r="BA433" t="str">
            <v/>
          </cell>
          <cell r="BB433">
            <v>0</v>
          </cell>
          <cell r="BC433">
            <v>78.75</v>
          </cell>
          <cell r="BD433">
            <v>73</v>
          </cell>
          <cell r="BE433">
            <v>0</v>
          </cell>
          <cell r="BF433">
            <v>0</v>
          </cell>
          <cell r="BG433" t="str">
            <v>SEJ</v>
          </cell>
          <cell r="BH433">
            <v>0</v>
          </cell>
          <cell r="BI433">
            <v>68.25</v>
          </cell>
          <cell r="BJ433">
            <v>77</v>
          </cell>
          <cell r="BK433">
            <v>0</v>
          </cell>
          <cell r="BL433">
            <v>0</v>
          </cell>
          <cell r="BM433" t="str">
            <v/>
          </cell>
          <cell r="BN433">
            <v>0</v>
          </cell>
          <cell r="BO433">
            <v>70.25</v>
          </cell>
          <cell r="BP433">
            <v>74</v>
          </cell>
          <cell r="BQ433">
            <v>0</v>
          </cell>
          <cell r="BR433">
            <v>0</v>
          </cell>
          <cell r="BS433" t="str">
            <v/>
          </cell>
          <cell r="BT433">
            <v>0</v>
          </cell>
          <cell r="BU433">
            <v>72.75</v>
          </cell>
          <cell r="BV433">
            <v>81</v>
          </cell>
          <cell r="BW433">
            <v>0</v>
          </cell>
          <cell r="BX433">
            <v>0</v>
          </cell>
          <cell r="BY433" t="str">
            <v/>
          </cell>
          <cell r="BZ433">
            <v>0</v>
          </cell>
          <cell r="CA433">
            <v>72.25</v>
          </cell>
          <cell r="CB433">
            <v>71</v>
          </cell>
          <cell r="CC433">
            <v>0</v>
          </cell>
          <cell r="CD433">
            <v>0</v>
          </cell>
          <cell r="CE433" t="str">
            <v/>
          </cell>
          <cell r="CF433">
            <v>0</v>
          </cell>
          <cell r="CG433">
            <v>79</v>
          </cell>
          <cell r="CH433">
            <v>76</v>
          </cell>
          <cell r="CI433">
            <v>0</v>
          </cell>
          <cell r="CJ433">
            <v>0</v>
          </cell>
          <cell r="CK433" t="str">
            <v/>
          </cell>
          <cell r="CL433">
            <v>0</v>
          </cell>
          <cell r="CM433">
            <v>72.75</v>
          </cell>
          <cell r="CN433">
            <v>73</v>
          </cell>
          <cell r="CO433">
            <v>0</v>
          </cell>
          <cell r="CP433">
            <v>0</v>
          </cell>
          <cell r="CQ433" t="str">
            <v/>
          </cell>
          <cell r="CR433">
            <v>0</v>
          </cell>
          <cell r="CS433">
            <v>66.75</v>
          </cell>
          <cell r="CT433">
            <v>75</v>
          </cell>
          <cell r="CU433">
            <v>0</v>
          </cell>
          <cell r="CV433">
            <v>0</v>
          </cell>
          <cell r="CW433" t="str">
            <v/>
          </cell>
          <cell r="CX433">
            <v>0</v>
          </cell>
          <cell r="CY433">
            <v>71.75</v>
          </cell>
          <cell r="CZ433">
            <v>74</v>
          </cell>
          <cell r="DA433">
            <v>0</v>
          </cell>
          <cell r="DB433">
            <v>0</v>
          </cell>
          <cell r="DC433" t="str">
            <v/>
          </cell>
          <cell r="DD433">
            <v>0</v>
          </cell>
          <cell r="DE433">
            <v>78.5</v>
          </cell>
          <cell r="DF433">
            <v>86</v>
          </cell>
          <cell r="DG433">
            <v>0</v>
          </cell>
          <cell r="DH433">
            <v>0</v>
          </cell>
          <cell r="DI433" t="str">
            <v/>
          </cell>
          <cell r="DJ433">
            <v>0</v>
          </cell>
          <cell r="DK433">
            <v>0</v>
          </cell>
          <cell r="DL433">
            <v>71</v>
          </cell>
          <cell r="DM433">
            <v>0</v>
          </cell>
          <cell r="DN433">
            <v>0</v>
          </cell>
          <cell r="DO433" t="str">
            <v/>
          </cell>
          <cell r="DP433">
            <v>0</v>
          </cell>
          <cell r="DQ433">
            <v>83</v>
          </cell>
          <cell r="DR433">
            <v>71</v>
          </cell>
          <cell r="DS433">
            <v>0</v>
          </cell>
          <cell r="DT433">
            <v>0</v>
          </cell>
          <cell r="DU433" t="str">
            <v/>
          </cell>
          <cell r="DV433">
            <v>0</v>
          </cell>
          <cell r="DW433">
            <v>76.5</v>
          </cell>
          <cell r="DX433">
            <v>76</v>
          </cell>
          <cell r="DY433">
            <v>0</v>
          </cell>
          <cell r="DZ433">
            <v>0</v>
          </cell>
          <cell r="EA433" t="str">
            <v/>
          </cell>
          <cell r="EB433">
            <v>0</v>
          </cell>
          <cell r="EC433">
            <v>76</v>
          </cell>
          <cell r="ED433">
            <v>72</v>
          </cell>
          <cell r="EE433">
            <v>0</v>
          </cell>
          <cell r="EF433">
            <v>0</v>
          </cell>
          <cell r="EG433" t="str">
            <v/>
          </cell>
          <cell r="EH433">
            <v>0</v>
          </cell>
          <cell r="EI433">
            <v>78.25</v>
          </cell>
          <cell r="EJ433">
            <v>81</v>
          </cell>
          <cell r="EK433">
            <v>0</v>
          </cell>
          <cell r="EL433">
            <v>0</v>
          </cell>
          <cell r="EM433" t="str">
            <v/>
          </cell>
          <cell r="EN433">
            <v>0</v>
          </cell>
          <cell r="EO433">
            <v>78.25</v>
          </cell>
          <cell r="EP433">
            <v>81</v>
          </cell>
          <cell r="EQ433">
            <v>0</v>
          </cell>
          <cell r="ER433">
            <v>0</v>
          </cell>
          <cell r="ES433" t="str">
            <v/>
          </cell>
          <cell r="ET433">
            <v>0</v>
          </cell>
          <cell r="EU433">
            <v>78.25</v>
          </cell>
          <cell r="EV433">
            <v>81</v>
          </cell>
          <cell r="EW433">
            <v>0</v>
          </cell>
          <cell r="EX433">
            <v>0</v>
          </cell>
          <cell r="EY433" t="str">
            <v/>
          </cell>
          <cell r="EZ433">
            <v>0</v>
          </cell>
          <cell r="FA433">
            <v>68.25</v>
          </cell>
          <cell r="FB433">
            <v>73</v>
          </cell>
          <cell r="FC433">
            <v>0</v>
          </cell>
          <cell r="FD433">
            <v>0</v>
          </cell>
          <cell r="FE433" t="str">
            <v/>
          </cell>
          <cell r="FF433">
            <v>0</v>
          </cell>
          <cell r="FG433">
            <v>68.25</v>
          </cell>
          <cell r="FH433">
            <v>73</v>
          </cell>
          <cell r="FI433">
            <v>0</v>
          </cell>
          <cell r="FJ433">
            <v>0</v>
          </cell>
          <cell r="FK433" t="str">
            <v/>
          </cell>
          <cell r="FL433">
            <v>0</v>
          </cell>
          <cell r="FM433">
            <v>68.25</v>
          </cell>
          <cell r="FN433">
            <v>73</v>
          </cell>
          <cell r="FO433">
            <v>0</v>
          </cell>
          <cell r="FP433">
            <v>0</v>
          </cell>
          <cell r="FQ433" t="str">
            <v/>
          </cell>
          <cell r="FR433">
            <v>0</v>
          </cell>
          <cell r="FS433">
            <v>68.25</v>
          </cell>
          <cell r="FT433">
            <v>73</v>
          </cell>
          <cell r="FU433">
            <v>0</v>
          </cell>
          <cell r="FV433">
            <v>0</v>
          </cell>
          <cell r="FW433" t="str">
            <v/>
          </cell>
          <cell r="FX433">
            <v>0</v>
          </cell>
          <cell r="FY433">
            <v>68.25</v>
          </cell>
          <cell r="FZ433">
            <v>73</v>
          </cell>
          <cell r="GA433">
            <v>0</v>
          </cell>
          <cell r="GB433">
            <v>0</v>
          </cell>
          <cell r="GC433" t="str">
            <v/>
          </cell>
          <cell r="GD433">
            <v>0</v>
          </cell>
          <cell r="GE433">
            <v>68.25</v>
          </cell>
          <cell r="GF433">
            <v>73</v>
          </cell>
          <cell r="GG433">
            <v>0</v>
          </cell>
          <cell r="GH433">
            <v>0</v>
          </cell>
          <cell r="GI433" t="str">
            <v/>
          </cell>
          <cell r="GJ433">
            <v>0</v>
          </cell>
          <cell r="GK433">
            <v>68.25</v>
          </cell>
          <cell r="GL433">
            <v>73</v>
          </cell>
          <cell r="GM433">
            <v>0</v>
          </cell>
          <cell r="GN433">
            <v>0</v>
          </cell>
          <cell r="GO433" t="str">
            <v/>
          </cell>
          <cell r="GP433">
            <v>0</v>
          </cell>
          <cell r="GQ433">
            <v>68.25</v>
          </cell>
          <cell r="GR433">
            <v>73</v>
          </cell>
          <cell r="GS433">
            <v>0</v>
          </cell>
          <cell r="GT433">
            <v>0</v>
          </cell>
          <cell r="GU433" t="str">
            <v/>
          </cell>
          <cell r="GV433">
            <v>0</v>
          </cell>
          <cell r="GW433">
            <v>72.25</v>
          </cell>
          <cell r="GX433">
            <v>71</v>
          </cell>
          <cell r="GY433">
            <v>0</v>
          </cell>
          <cell r="GZ433">
            <v>0</v>
          </cell>
          <cell r="HA433" t="str">
            <v/>
          </cell>
          <cell r="HB433">
            <v>0</v>
          </cell>
          <cell r="HC433">
            <v>71.25</v>
          </cell>
          <cell r="HD433">
            <v>74</v>
          </cell>
          <cell r="HG433" t="str">
            <v/>
          </cell>
          <cell r="HH433">
            <v>0</v>
          </cell>
          <cell r="HM433" t="str">
            <v/>
          </cell>
          <cell r="HN433" t="str">
            <v/>
          </cell>
          <cell r="HS433">
            <v>0</v>
          </cell>
          <cell r="HT433" t="str">
            <v>PKN</v>
          </cell>
          <cell r="HU433">
            <v>0</v>
          </cell>
          <cell r="HV433" t="str">
            <v>IND</v>
          </cell>
          <cell r="HW433">
            <v>0</v>
          </cell>
          <cell r="HX433" t="str">
            <v>MAT-W</v>
          </cell>
          <cell r="HY433">
            <v>0</v>
          </cell>
          <cell r="HZ433" t="str">
            <v>SEJ-W</v>
          </cell>
          <cell r="IA433">
            <v>0</v>
          </cell>
          <cell r="IB433" t="str">
            <v>IGR-W</v>
          </cell>
          <cell r="IC433">
            <v>0</v>
          </cell>
          <cell r="ID433" t="str">
            <v>SBO</v>
          </cell>
          <cell r="IE433">
            <v>0</v>
          </cell>
          <cell r="IF433" t="str">
            <v>PJO</v>
          </cell>
          <cell r="IG433">
            <v>0</v>
          </cell>
          <cell r="IH433" t="str">
            <v>PRA</v>
          </cell>
          <cell r="II433">
            <v>0</v>
          </cell>
          <cell r="IJ433" t="str">
            <v>JAW</v>
          </cell>
          <cell r="IK433">
            <v>0</v>
          </cell>
          <cell r="IL433" t="str">
            <v>ARB</v>
          </cell>
          <cell r="IM433">
            <v>0</v>
          </cell>
          <cell r="IN433" t="str">
            <v>PKM</v>
          </cell>
          <cell r="IO433">
            <v>0</v>
          </cell>
          <cell r="IP433" t="str">
            <v>GEO-P</v>
          </cell>
          <cell r="IQ433">
            <v>0</v>
          </cell>
          <cell r="IR433" t="str">
            <v>SEJ-P</v>
          </cell>
          <cell r="IS433">
            <v>0</v>
          </cell>
          <cell r="IT433" t="str">
            <v>SOS-P</v>
          </cell>
          <cell r="IU433">
            <v>0</v>
          </cell>
          <cell r="IV433" t="str">
            <v>EKO-P</v>
          </cell>
          <cell r="IW433">
            <v>0</v>
          </cell>
          <cell r="IX433" t="str">
            <v>JEP-L</v>
          </cell>
          <cell r="IY433">
            <v>0</v>
          </cell>
          <cell r="IZ433" t="str">
            <v/>
          </cell>
          <cell r="JA433">
            <v>0</v>
          </cell>
        </row>
        <row r="434">
          <cell r="Q434" t="str">
            <v/>
          </cell>
          <cell r="AB434" t="str">
            <v/>
          </cell>
          <cell r="AC434">
            <v>16</v>
          </cell>
          <cell r="AI434" t="str">
            <v/>
          </cell>
          <cell r="AJ434">
            <v>0</v>
          </cell>
          <cell r="AK434">
            <v>74.75</v>
          </cell>
          <cell r="AL434">
            <v>73</v>
          </cell>
          <cell r="AM434">
            <v>0</v>
          </cell>
          <cell r="AN434">
            <v>0</v>
          </cell>
          <cell r="AO434" t="str">
            <v/>
          </cell>
          <cell r="AP434">
            <v>0</v>
          </cell>
          <cell r="AQ434">
            <v>68</v>
          </cell>
          <cell r="AR434">
            <v>76</v>
          </cell>
          <cell r="AS434">
            <v>0</v>
          </cell>
          <cell r="AT434">
            <v>0</v>
          </cell>
          <cell r="AU434" t="str">
            <v/>
          </cell>
          <cell r="AV434">
            <v>0</v>
          </cell>
          <cell r="AW434">
            <v>74</v>
          </cell>
          <cell r="AX434">
            <v>72</v>
          </cell>
          <cell r="AY434">
            <v>0</v>
          </cell>
          <cell r="AZ434">
            <v>0</v>
          </cell>
          <cell r="BA434" t="str">
            <v/>
          </cell>
          <cell r="BB434">
            <v>0</v>
          </cell>
          <cell r="BC434">
            <v>74.75</v>
          </cell>
          <cell r="BD434">
            <v>74</v>
          </cell>
          <cell r="BE434">
            <v>0</v>
          </cell>
          <cell r="BF434">
            <v>0</v>
          </cell>
          <cell r="BG434" t="str">
            <v>SEJ</v>
          </cell>
          <cell r="BH434">
            <v>0</v>
          </cell>
          <cell r="BI434">
            <v>67.75</v>
          </cell>
          <cell r="BJ434">
            <v>71</v>
          </cell>
          <cell r="BK434">
            <v>0</v>
          </cell>
          <cell r="BL434">
            <v>0</v>
          </cell>
          <cell r="BM434" t="str">
            <v/>
          </cell>
          <cell r="BN434">
            <v>0</v>
          </cell>
          <cell r="BO434">
            <v>72</v>
          </cell>
          <cell r="BP434">
            <v>74</v>
          </cell>
          <cell r="BQ434">
            <v>0</v>
          </cell>
          <cell r="BR434">
            <v>0</v>
          </cell>
          <cell r="BS434" t="str">
            <v/>
          </cell>
          <cell r="BT434">
            <v>0</v>
          </cell>
          <cell r="BU434">
            <v>68.25</v>
          </cell>
          <cell r="BV434">
            <v>83</v>
          </cell>
          <cell r="BW434">
            <v>0</v>
          </cell>
          <cell r="BX434">
            <v>0</v>
          </cell>
          <cell r="BY434" t="str">
            <v/>
          </cell>
          <cell r="BZ434">
            <v>0</v>
          </cell>
          <cell r="CA434">
            <v>72</v>
          </cell>
          <cell r="CB434">
            <v>75</v>
          </cell>
          <cell r="CC434">
            <v>0</v>
          </cell>
          <cell r="CD434">
            <v>0</v>
          </cell>
          <cell r="CE434" t="str">
            <v/>
          </cell>
          <cell r="CF434">
            <v>0</v>
          </cell>
          <cell r="CG434">
            <v>70</v>
          </cell>
          <cell r="CH434">
            <v>71</v>
          </cell>
          <cell r="CI434">
            <v>0</v>
          </cell>
          <cell r="CJ434">
            <v>0</v>
          </cell>
          <cell r="CK434" t="str">
            <v/>
          </cell>
          <cell r="CL434">
            <v>0</v>
          </cell>
          <cell r="CM434">
            <v>74.5</v>
          </cell>
          <cell r="CN434">
            <v>72</v>
          </cell>
          <cell r="CO434">
            <v>0</v>
          </cell>
          <cell r="CP434">
            <v>0</v>
          </cell>
          <cell r="CQ434" t="str">
            <v/>
          </cell>
          <cell r="CR434">
            <v>0</v>
          </cell>
          <cell r="CS434">
            <v>69.75</v>
          </cell>
          <cell r="CT434">
            <v>79</v>
          </cell>
          <cell r="CU434">
            <v>0</v>
          </cell>
          <cell r="CV434">
            <v>0</v>
          </cell>
          <cell r="CW434" t="str">
            <v/>
          </cell>
          <cell r="CX434">
            <v>0</v>
          </cell>
          <cell r="CY434">
            <v>72</v>
          </cell>
          <cell r="CZ434">
            <v>73</v>
          </cell>
          <cell r="DA434">
            <v>0</v>
          </cell>
          <cell r="DB434">
            <v>0</v>
          </cell>
          <cell r="DC434" t="str">
            <v/>
          </cell>
          <cell r="DD434">
            <v>0</v>
          </cell>
          <cell r="DE434">
            <v>75.5</v>
          </cell>
          <cell r="DF434">
            <v>81</v>
          </cell>
          <cell r="DG434">
            <v>0</v>
          </cell>
          <cell r="DH434">
            <v>0</v>
          </cell>
          <cell r="DI434" t="str">
            <v/>
          </cell>
          <cell r="DJ434">
            <v>0</v>
          </cell>
          <cell r="DK434">
            <v>0</v>
          </cell>
          <cell r="DL434">
            <v>73</v>
          </cell>
          <cell r="DM434">
            <v>0</v>
          </cell>
          <cell r="DN434">
            <v>0</v>
          </cell>
          <cell r="DO434" t="str">
            <v/>
          </cell>
          <cell r="DP434">
            <v>0</v>
          </cell>
          <cell r="DQ434">
            <v>66.75</v>
          </cell>
          <cell r="DR434">
            <v>73</v>
          </cell>
          <cell r="DS434">
            <v>0</v>
          </cell>
          <cell r="DT434">
            <v>0</v>
          </cell>
          <cell r="DU434" t="str">
            <v/>
          </cell>
          <cell r="DV434">
            <v>0</v>
          </cell>
          <cell r="DW434">
            <v>67.25</v>
          </cell>
          <cell r="DX434">
            <v>73</v>
          </cell>
          <cell r="DY434">
            <v>0</v>
          </cell>
          <cell r="DZ434">
            <v>0</v>
          </cell>
          <cell r="EA434" t="str">
            <v/>
          </cell>
          <cell r="EB434">
            <v>0</v>
          </cell>
          <cell r="EC434">
            <v>78.75</v>
          </cell>
          <cell r="ED434">
            <v>81</v>
          </cell>
          <cell r="EE434">
            <v>0</v>
          </cell>
          <cell r="EF434">
            <v>0</v>
          </cell>
          <cell r="EG434" t="str">
            <v/>
          </cell>
          <cell r="EH434">
            <v>0</v>
          </cell>
          <cell r="EI434">
            <v>72.75</v>
          </cell>
          <cell r="EJ434">
            <v>79</v>
          </cell>
          <cell r="EK434">
            <v>0</v>
          </cell>
          <cell r="EL434">
            <v>0</v>
          </cell>
          <cell r="EM434" t="str">
            <v/>
          </cell>
          <cell r="EN434">
            <v>0</v>
          </cell>
          <cell r="EO434">
            <v>72.75</v>
          </cell>
          <cell r="EP434">
            <v>79</v>
          </cell>
          <cell r="EQ434">
            <v>0</v>
          </cell>
          <cell r="ER434">
            <v>0</v>
          </cell>
          <cell r="ES434" t="str">
            <v/>
          </cell>
          <cell r="ET434">
            <v>0</v>
          </cell>
          <cell r="EU434">
            <v>72.75</v>
          </cell>
          <cell r="EV434">
            <v>79</v>
          </cell>
          <cell r="EW434">
            <v>0</v>
          </cell>
          <cell r="EX434">
            <v>0</v>
          </cell>
          <cell r="EY434" t="str">
            <v/>
          </cell>
          <cell r="EZ434">
            <v>0</v>
          </cell>
          <cell r="FA434">
            <v>69.5</v>
          </cell>
          <cell r="FB434">
            <v>72</v>
          </cell>
          <cell r="FC434">
            <v>0</v>
          </cell>
          <cell r="FD434">
            <v>0</v>
          </cell>
          <cell r="FE434" t="str">
            <v/>
          </cell>
          <cell r="FF434">
            <v>0</v>
          </cell>
          <cell r="FG434">
            <v>69.5</v>
          </cell>
          <cell r="FH434">
            <v>72</v>
          </cell>
          <cell r="FI434">
            <v>0</v>
          </cell>
          <cell r="FJ434">
            <v>0</v>
          </cell>
          <cell r="FK434" t="str">
            <v/>
          </cell>
          <cell r="FL434">
            <v>0</v>
          </cell>
          <cell r="FM434">
            <v>69.5</v>
          </cell>
          <cell r="FN434">
            <v>72</v>
          </cell>
          <cell r="FO434">
            <v>0</v>
          </cell>
          <cell r="FP434">
            <v>0</v>
          </cell>
          <cell r="FQ434" t="str">
            <v/>
          </cell>
          <cell r="FR434">
            <v>0</v>
          </cell>
          <cell r="FS434">
            <v>69.5</v>
          </cell>
          <cell r="FT434">
            <v>72</v>
          </cell>
          <cell r="FU434">
            <v>0</v>
          </cell>
          <cell r="FV434">
            <v>0</v>
          </cell>
          <cell r="FW434" t="str">
            <v/>
          </cell>
          <cell r="FX434">
            <v>0</v>
          </cell>
          <cell r="FY434">
            <v>69.5</v>
          </cell>
          <cell r="FZ434">
            <v>72</v>
          </cell>
          <cell r="GA434">
            <v>0</v>
          </cell>
          <cell r="GB434">
            <v>0</v>
          </cell>
          <cell r="GC434" t="str">
            <v/>
          </cell>
          <cell r="GD434">
            <v>0</v>
          </cell>
          <cell r="GE434">
            <v>69.5</v>
          </cell>
          <cell r="GF434">
            <v>72</v>
          </cell>
          <cell r="GG434">
            <v>0</v>
          </cell>
          <cell r="GH434">
            <v>0</v>
          </cell>
          <cell r="GI434" t="str">
            <v/>
          </cell>
          <cell r="GJ434">
            <v>0</v>
          </cell>
          <cell r="GK434">
            <v>69.5</v>
          </cell>
          <cell r="GL434">
            <v>72</v>
          </cell>
          <cell r="GM434">
            <v>0</v>
          </cell>
          <cell r="GN434">
            <v>0</v>
          </cell>
          <cell r="GO434" t="str">
            <v/>
          </cell>
          <cell r="GP434">
            <v>0</v>
          </cell>
          <cell r="GQ434">
            <v>69.5</v>
          </cell>
          <cell r="GR434">
            <v>72</v>
          </cell>
          <cell r="GS434">
            <v>0</v>
          </cell>
          <cell r="GT434">
            <v>0</v>
          </cell>
          <cell r="GU434" t="str">
            <v/>
          </cell>
          <cell r="GV434">
            <v>0</v>
          </cell>
          <cell r="GW434">
            <v>76</v>
          </cell>
          <cell r="GX434">
            <v>73</v>
          </cell>
          <cell r="GY434">
            <v>0</v>
          </cell>
          <cell r="GZ434">
            <v>0</v>
          </cell>
          <cell r="HA434" t="str">
            <v/>
          </cell>
          <cell r="HB434">
            <v>0</v>
          </cell>
          <cell r="HC434">
            <v>71</v>
          </cell>
          <cell r="HD434">
            <v>74</v>
          </cell>
          <cell r="HG434" t="str">
            <v/>
          </cell>
          <cell r="HH434">
            <v>0</v>
          </cell>
          <cell r="HM434" t="str">
            <v/>
          </cell>
          <cell r="HN434" t="str">
            <v/>
          </cell>
          <cell r="HS434">
            <v>0</v>
          </cell>
          <cell r="HT434" t="str">
            <v>PKN</v>
          </cell>
          <cell r="HU434">
            <v>0</v>
          </cell>
          <cell r="HV434" t="str">
            <v>IND</v>
          </cell>
          <cell r="HW434">
            <v>0</v>
          </cell>
          <cell r="HX434" t="str">
            <v>MAT-W</v>
          </cell>
          <cell r="HY434">
            <v>0</v>
          </cell>
          <cell r="HZ434" t="str">
            <v>SEJ-W</v>
          </cell>
          <cell r="IA434">
            <v>0</v>
          </cell>
          <cell r="IB434" t="str">
            <v>IGR-W</v>
          </cell>
          <cell r="IC434">
            <v>0</v>
          </cell>
          <cell r="ID434" t="str">
            <v>SBO</v>
          </cell>
          <cell r="IE434">
            <v>0</v>
          </cell>
          <cell r="IF434" t="str">
            <v>PJO</v>
          </cell>
          <cell r="IG434">
            <v>0</v>
          </cell>
          <cell r="IH434" t="str">
            <v>PRA</v>
          </cell>
          <cell r="II434">
            <v>0</v>
          </cell>
          <cell r="IJ434" t="str">
            <v>JAW</v>
          </cell>
          <cell r="IK434">
            <v>0</v>
          </cell>
          <cell r="IL434" t="str">
            <v>ARB</v>
          </cell>
          <cell r="IM434">
            <v>0</v>
          </cell>
          <cell r="IN434" t="str">
            <v>PKM</v>
          </cell>
          <cell r="IO434">
            <v>0</v>
          </cell>
          <cell r="IP434" t="str">
            <v>GEO-P</v>
          </cell>
          <cell r="IQ434">
            <v>0</v>
          </cell>
          <cell r="IR434" t="str">
            <v>SEJ-P</v>
          </cell>
          <cell r="IS434">
            <v>0</v>
          </cell>
          <cell r="IT434" t="str">
            <v>SOS-P</v>
          </cell>
          <cell r="IU434">
            <v>0</v>
          </cell>
          <cell r="IV434" t="str">
            <v>EKO-P</v>
          </cell>
          <cell r="IW434">
            <v>0</v>
          </cell>
          <cell r="IX434" t="str">
            <v>JEP-L</v>
          </cell>
          <cell r="IY434">
            <v>0</v>
          </cell>
          <cell r="IZ434" t="str">
            <v/>
          </cell>
          <cell r="JA434">
            <v>0</v>
          </cell>
        </row>
        <row r="435">
          <cell r="Q435" t="str">
            <v/>
          </cell>
          <cell r="AB435" t="str">
            <v/>
          </cell>
          <cell r="AC435">
            <v>17</v>
          </cell>
          <cell r="AI435" t="str">
            <v/>
          </cell>
          <cell r="AJ435">
            <v>0</v>
          </cell>
          <cell r="AK435">
            <v>74.5</v>
          </cell>
          <cell r="AL435">
            <v>80</v>
          </cell>
          <cell r="AM435">
            <v>0</v>
          </cell>
          <cell r="AN435">
            <v>0</v>
          </cell>
          <cell r="AO435" t="str">
            <v/>
          </cell>
          <cell r="AP435">
            <v>0</v>
          </cell>
          <cell r="AQ435">
            <v>69.5</v>
          </cell>
          <cell r="AR435">
            <v>79</v>
          </cell>
          <cell r="AS435">
            <v>0</v>
          </cell>
          <cell r="AT435">
            <v>0</v>
          </cell>
          <cell r="AU435" t="str">
            <v/>
          </cell>
          <cell r="AV435">
            <v>0</v>
          </cell>
          <cell r="AW435">
            <v>71.5</v>
          </cell>
          <cell r="AX435">
            <v>74</v>
          </cell>
          <cell r="AY435">
            <v>0</v>
          </cell>
          <cell r="AZ435">
            <v>0</v>
          </cell>
          <cell r="BA435" t="str">
            <v/>
          </cell>
          <cell r="BB435">
            <v>0</v>
          </cell>
          <cell r="BC435">
            <v>72.25</v>
          </cell>
          <cell r="BD435">
            <v>73</v>
          </cell>
          <cell r="BE435">
            <v>0</v>
          </cell>
          <cell r="BF435">
            <v>0</v>
          </cell>
          <cell r="BG435" t="str">
            <v>SEJ</v>
          </cell>
          <cell r="BH435">
            <v>0</v>
          </cell>
          <cell r="BI435">
            <v>69.5</v>
          </cell>
          <cell r="BJ435">
            <v>73</v>
          </cell>
          <cell r="BK435">
            <v>0</v>
          </cell>
          <cell r="BL435">
            <v>0</v>
          </cell>
          <cell r="BM435" t="str">
            <v/>
          </cell>
          <cell r="BN435">
            <v>0</v>
          </cell>
          <cell r="BO435">
            <v>70.25</v>
          </cell>
          <cell r="BP435">
            <v>77</v>
          </cell>
          <cell r="BQ435">
            <v>0</v>
          </cell>
          <cell r="BR435">
            <v>0</v>
          </cell>
          <cell r="BS435" t="str">
            <v/>
          </cell>
          <cell r="BT435">
            <v>0</v>
          </cell>
          <cell r="BU435">
            <v>75.25</v>
          </cell>
          <cell r="BV435">
            <v>82</v>
          </cell>
          <cell r="BW435">
            <v>0</v>
          </cell>
          <cell r="BX435">
            <v>0</v>
          </cell>
          <cell r="BY435" t="str">
            <v/>
          </cell>
          <cell r="BZ435">
            <v>0</v>
          </cell>
          <cell r="CA435">
            <v>71.75</v>
          </cell>
          <cell r="CB435">
            <v>75</v>
          </cell>
          <cell r="CC435">
            <v>0</v>
          </cell>
          <cell r="CD435">
            <v>0</v>
          </cell>
          <cell r="CE435" t="str">
            <v/>
          </cell>
          <cell r="CF435">
            <v>0</v>
          </cell>
          <cell r="CG435">
            <v>74.25</v>
          </cell>
          <cell r="CH435">
            <v>76</v>
          </cell>
          <cell r="CI435">
            <v>0</v>
          </cell>
          <cell r="CJ435">
            <v>0</v>
          </cell>
          <cell r="CK435" t="str">
            <v/>
          </cell>
          <cell r="CL435">
            <v>0</v>
          </cell>
          <cell r="CM435">
            <v>74.5</v>
          </cell>
          <cell r="CN435">
            <v>73</v>
          </cell>
          <cell r="CO435">
            <v>0</v>
          </cell>
          <cell r="CP435">
            <v>0</v>
          </cell>
          <cell r="CQ435" t="str">
            <v/>
          </cell>
          <cell r="CR435">
            <v>0</v>
          </cell>
          <cell r="CS435">
            <v>68.25</v>
          </cell>
          <cell r="CT435">
            <v>76</v>
          </cell>
          <cell r="CU435">
            <v>0</v>
          </cell>
          <cell r="CV435">
            <v>0</v>
          </cell>
          <cell r="CW435" t="str">
            <v/>
          </cell>
          <cell r="CX435">
            <v>0</v>
          </cell>
          <cell r="CY435">
            <v>70.25</v>
          </cell>
          <cell r="CZ435">
            <v>72</v>
          </cell>
          <cell r="DA435">
            <v>0</v>
          </cell>
          <cell r="DB435">
            <v>0</v>
          </cell>
          <cell r="DC435" t="str">
            <v/>
          </cell>
          <cell r="DD435">
            <v>0</v>
          </cell>
          <cell r="DE435">
            <v>77.75</v>
          </cell>
          <cell r="DF435">
            <v>78</v>
          </cell>
          <cell r="DG435">
            <v>0</v>
          </cell>
          <cell r="DH435">
            <v>0</v>
          </cell>
          <cell r="DI435" t="str">
            <v/>
          </cell>
          <cell r="DJ435">
            <v>0</v>
          </cell>
          <cell r="DK435">
            <v>0</v>
          </cell>
          <cell r="DL435">
            <v>74</v>
          </cell>
          <cell r="DM435">
            <v>0</v>
          </cell>
          <cell r="DN435">
            <v>0</v>
          </cell>
          <cell r="DO435" t="str">
            <v/>
          </cell>
          <cell r="DP435">
            <v>0</v>
          </cell>
          <cell r="DQ435">
            <v>67.75</v>
          </cell>
          <cell r="DR435">
            <v>71</v>
          </cell>
          <cell r="DS435">
            <v>0</v>
          </cell>
          <cell r="DT435">
            <v>0</v>
          </cell>
          <cell r="DU435" t="str">
            <v/>
          </cell>
          <cell r="DV435">
            <v>0</v>
          </cell>
          <cell r="DW435">
            <v>68</v>
          </cell>
          <cell r="DX435">
            <v>76</v>
          </cell>
          <cell r="DY435">
            <v>0</v>
          </cell>
          <cell r="DZ435">
            <v>0</v>
          </cell>
          <cell r="EA435" t="str">
            <v/>
          </cell>
          <cell r="EB435">
            <v>0</v>
          </cell>
          <cell r="EC435">
            <v>74.5</v>
          </cell>
          <cell r="ED435">
            <v>79</v>
          </cell>
          <cell r="EE435">
            <v>0</v>
          </cell>
          <cell r="EF435">
            <v>0</v>
          </cell>
          <cell r="EG435" t="str">
            <v/>
          </cell>
          <cell r="EH435">
            <v>0</v>
          </cell>
          <cell r="EI435">
            <v>80.75</v>
          </cell>
          <cell r="EJ435">
            <v>79</v>
          </cell>
          <cell r="EK435">
            <v>0</v>
          </cell>
          <cell r="EL435">
            <v>0</v>
          </cell>
          <cell r="EM435" t="str">
            <v/>
          </cell>
          <cell r="EN435">
            <v>0</v>
          </cell>
          <cell r="EO435">
            <v>80.75</v>
          </cell>
          <cell r="EP435">
            <v>79</v>
          </cell>
          <cell r="EQ435">
            <v>0</v>
          </cell>
          <cell r="ER435">
            <v>0</v>
          </cell>
          <cell r="ES435" t="str">
            <v/>
          </cell>
          <cell r="ET435">
            <v>0</v>
          </cell>
          <cell r="EU435">
            <v>80.75</v>
          </cell>
          <cell r="EV435">
            <v>79</v>
          </cell>
          <cell r="EW435">
            <v>0</v>
          </cell>
          <cell r="EX435">
            <v>0</v>
          </cell>
          <cell r="EY435" t="str">
            <v/>
          </cell>
          <cell r="EZ435">
            <v>0</v>
          </cell>
          <cell r="FA435">
            <v>73.25</v>
          </cell>
          <cell r="FB435">
            <v>74</v>
          </cell>
          <cell r="FC435">
            <v>0</v>
          </cell>
          <cell r="FD435">
            <v>0</v>
          </cell>
          <cell r="FE435" t="str">
            <v/>
          </cell>
          <cell r="FF435">
            <v>0</v>
          </cell>
          <cell r="FG435">
            <v>73.25</v>
          </cell>
          <cell r="FH435">
            <v>74</v>
          </cell>
          <cell r="FI435">
            <v>0</v>
          </cell>
          <cell r="FJ435">
            <v>0</v>
          </cell>
          <cell r="FK435" t="str">
            <v/>
          </cell>
          <cell r="FL435">
            <v>0</v>
          </cell>
          <cell r="FM435">
            <v>73.25</v>
          </cell>
          <cell r="FN435">
            <v>74</v>
          </cell>
          <cell r="FO435">
            <v>0</v>
          </cell>
          <cell r="FP435">
            <v>0</v>
          </cell>
          <cell r="FQ435" t="str">
            <v/>
          </cell>
          <cell r="FR435">
            <v>0</v>
          </cell>
          <cell r="FS435">
            <v>73.25</v>
          </cell>
          <cell r="FT435">
            <v>74</v>
          </cell>
          <cell r="FU435">
            <v>0</v>
          </cell>
          <cell r="FV435">
            <v>0</v>
          </cell>
          <cell r="FW435" t="str">
            <v/>
          </cell>
          <cell r="FX435">
            <v>0</v>
          </cell>
          <cell r="FY435">
            <v>73.25</v>
          </cell>
          <cell r="FZ435">
            <v>74</v>
          </cell>
          <cell r="GA435">
            <v>0</v>
          </cell>
          <cell r="GB435">
            <v>0</v>
          </cell>
          <cell r="GC435" t="str">
            <v/>
          </cell>
          <cell r="GD435">
            <v>0</v>
          </cell>
          <cell r="GE435">
            <v>73.25</v>
          </cell>
          <cell r="GF435">
            <v>74</v>
          </cell>
          <cell r="GG435">
            <v>0</v>
          </cell>
          <cell r="GH435">
            <v>0</v>
          </cell>
          <cell r="GI435" t="str">
            <v/>
          </cell>
          <cell r="GJ435">
            <v>0</v>
          </cell>
          <cell r="GK435">
            <v>73.25</v>
          </cell>
          <cell r="GL435">
            <v>74</v>
          </cell>
          <cell r="GM435">
            <v>0</v>
          </cell>
          <cell r="GN435">
            <v>0</v>
          </cell>
          <cell r="GO435" t="str">
            <v/>
          </cell>
          <cell r="GP435">
            <v>0</v>
          </cell>
          <cell r="GQ435">
            <v>73.25</v>
          </cell>
          <cell r="GR435">
            <v>74</v>
          </cell>
          <cell r="GS435">
            <v>0</v>
          </cell>
          <cell r="GT435">
            <v>0</v>
          </cell>
          <cell r="GU435" t="str">
            <v/>
          </cell>
          <cell r="GV435">
            <v>0</v>
          </cell>
          <cell r="GW435">
            <v>70.75</v>
          </cell>
          <cell r="GX435">
            <v>71</v>
          </cell>
          <cell r="GY435">
            <v>0</v>
          </cell>
          <cell r="GZ435">
            <v>0</v>
          </cell>
          <cell r="HA435" t="str">
            <v/>
          </cell>
          <cell r="HB435">
            <v>0</v>
          </cell>
          <cell r="HC435">
            <v>72.25</v>
          </cell>
          <cell r="HD435">
            <v>74</v>
          </cell>
          <cell r="HG435" t="str">
            <v/>
          </cell>
          <cell r="HH435">
            <v>0</v>
          </cell>
          <cell r="HM435" t="str">
            <v/>
          </cell>
          <cell r="HN435" t="str">
            <v/>
          </cell>
          <cell r="HS435">
            <v>0</v>
          </cell>
          <cell r="HT435" t="str">
            <v>PKN</v>
          </cell>
          <cell r="HU435">
            <v>0</v>
          </cell>
          <cell r="HV435" t="str">
            <v>IND</v>
          </cell>
          <cell r="HW435">
            <v>0</v>
          </cell>
          <cell r="HX435" t="str">
            <v>MAT-W</v>
          </cell>
          <cell r="HY435">
            <v>0</v>
          </cell>
          <cell r="HZ435" t="str">
            <v>SEJ-W</v>
          </cell>
          <cell r="IA435">
            <v>0</v>
          </cell>
          <cell r="IB435" t="str">
            <v>IGR-W</v>
          </cell>
          <cell r="IC435">
            <v>0</v>
          </cell>
          <cell r="ID435" t="str">
            <v>SBO</v>
          </cell>
          <cell r="IE435">
            <v>0</v>
          </cell>
          <cell r="IF435" t="str">
            <v>PJO</v>
          </cell>
          <cell r="IG435">
            <v>0</v>
          </cell>
          <cell r="IH435" t="str">
            <v>PRA</v>
          </cell>
          <cell r="II435">
            <v>0</v>
          </cell>
          <cell r="IJ435" t="str">
            <v>JAW</v>
          </cell>
          <cell r="IK435">
            <v>0</v>
          </cell>
          <cell r="IL435" t="str">
            <v>ARB</v>
          </cell>
          <cell r="IM435">
            <v>0</v>
          </cell>
          <cell r="IN435" t="str">
            <v>PKM</v>
          </cell>
          <cell r="IO435">
            <v>0</v>
          </cell>
          <cell r="IP435" t="str">
            <v>GEO-P</v>
          </cell>
          <cell r="IQ435">
            <v>0</v>
          </cell>
          <cell r="IR435" t="str">
            <v>SEJ-P</v>
          </cell>
          <cell r="IS435">
            <v>0</v>
          </cell>
          <cell r="IT435" t="str">
            <v>SOS-P</v>
          </cell>
          <cell r="IU435">
            <v>0</v>
          </cell>
          <cell r="IV435" t="str">
            <v>EKO-P</v>
          </cell>
          <cell r="IW435">
            <v>0</v>
          </cell>
          <cell r="IX435" t="str">
            <v>JEP-L</v>
          </cell>
          <cell r="IY435">
            <v>0</v>
          </cell>
          <cell r="IZ435" t="str">
            <v/>
          </cell>
          <cell r="JA435">
            <v>0</v>
          </cell>
        </row>
        <row r="436">
          <cell r="Q436" t="str">
            <v/>
          </cell>
          <cell r="AB436" t="str">
            <v/>
          </cell>
          <cell r="AC436">
            <v>18</v>
          </cell>
          <cell r="AI436" t="str">
            <v/>
          </cell>
          <cell r="AJ436">
            <v>0</v>
          </cell>
          <cell r="AK436">
            <v>79.25</v>
          </cell>
          <cell r="AL436">
            <v>88</v>
          </cell>
          <cell r="AM436">
            <v>0</v>
          </cell>
          <cell r="AN436">
            <v>0</v>
          </cell>
          <cell r="AO436" t="str">
            <v/>
          </cell>
          <cell r="AP436">
            <v>0</v>
          </cell>
          <cell r="AQ436">
            <v>70.25</v>
          </cell>
          <cell r="AR436">
            <v>88</v>
          </cell>
          <cell r="AS436">
            <v>0</v>
          </cell>
          <cell r="AT436">
            <v>0</v>
          </cell>
          <cell r="AU436" t="str">
            <v/>
          </cell>
          <cell r="AV436">
            <v>0</v>
          </cell>
          <cell r="AW436">
            <v>77.75</v>
          </cell>
          <cell r="AX436">
            <v>88</v>
          </cell>
          <cell r="AY436">
            <v>0</v>
          </cell>
          <cell r="AZ436">
            <v>0</v>
          </cell>
          <cell r="BA436" t="str">
            <v/>
          </cell>
          <cell r="BB436">
            <v>0</v>
          </cell>
          <cell r="BC436">
            <v>81.25</v>
          </cell>
          <cell r="BD436">
            <v>81</v>
          </cell>
          <cell r="BE436">
            <v>0</v>
          </cell>
          <cell r="BF436">
            <v>0</v>
          </cell>
          <cell r="BG436" t="str">
            <v>SEJ</v>
          </cell>
          <cell r="BH436">
            <v>0</v>
          </cell>
          <cell r="BI436">
            <v>75.75</v>
          </cell>
          <cell r="BJ436">
            <v>75</v>
          </cell>
          <cell r="BK436">
            <v>0</v>
          </cell>
          <cell r="BL436">
            <v>0</v>
          </cell>
          <cell r="BM436" t="str">
            <v/>
          </cell>
          <cell r="BN436">
            <v>0</v>
          </cell>
          <cell r="BO436">
            <v>67.75</v>
          </cell>
          <cell r="BP436">
            <v>77</v>
          </cell>
          <cell r="BQ436">
            <v>0</v>
          </cell>
          <cell r="BR436">
            <v>0</v>
          </cell>
          <cell r="BS436" t="str">
            <v/>
          </cell>
          <cell r="BT436">
            <v>0</v>
          </cell>
          <cell r="BU436">
            <v>74.5</v>
          </cell>
          <cell r="BV436">
            <v>83</v>
          </cell>
          <cell r="BW436">
            <v>0</v>
          </cell>
          <cell r="BX436">
            <v>0</v>
          </cell>
          <cell r="BY436" t="str">
            <v/>
          </cell>
          <cell r="BZ436">
            <v>0</v>
          </cell>
          <cell r="CA436">
            <v>70.25</v>
          </cell>
          <cell r="CB436">
            <v>75</v>
          </cell>
          <cell r="CC436">
            <v>0</v>
          </cell>
          <cell r="CD436">
            <v>0</v>
          </cell>
          <cell r="CE436" t="str">
            <v/>
          </cell>
          <cell r="CF436">
            <v>0</v>
          </cell>
          <cell r="CG436">
            <v>73</v>
          </cell>
          <cell r="CH436">
            <v>72</v>
          </cell>
          <cell r="CI436">
            <v>0</v>
          </cell>
          <cell r="CJ436">
            <v>0</v>
          </cell>
          <cell r="CK436" t="str">
            <v/>
          </cell>
          <cell r="CL436">
            <v>0</v>
          </cell>
          <cell r="CM436">
            <v>74.5</v>
          </cell>
          <cell r="CN436">
            <v>74</v>
          </cell>
          <cell r="CO436">
            <v>0</v>
          </cell>
          <cell r="CP436">
            <v>0</v>
          </cell>
          <cell r="CQ436" t="str">
            <v/>
          </cell>
          <cell r="CR436">
            <v>0</v>
          </cell>
          <cell r="CS436">
            <v>67.5</v>
          </cell>
          <cell r="CT436">
            <v>86</v>
          </cell>
          <cell r="CU436">
            <v>0</v>
          </cell>
          <cell r="CV436">
            <v>0</v>
          </cell>
          <cell r="CW436" t="str">
            <v/>
          </cell>
          <cell r="CX436">
            <v>0</v>
          </cell>
          <cell r="CY436">
            <v>69.75</v>
          </cell>
          <cell r="CZ436">
            <v>74</v>
          </cell>
          <cell r="DA436">
            <v>0</v>
          </cell>
          <cell r="DB436">
            <v>0</v>
          </cell>
          <cell r="DC436" t="str">
            <v/>
          </cell>
          <cell r="DD436">
            <v>0</v>
          </cell>
          <cell r="DE436">
            <v>76.25</v>
          </cell>
          <cell r="DF436">
            <v>77</v>
          </cell>
          <cell r="DG436">
            <v>0</v>
          </cell>
          <cell r="DH436">
            <v>0</v>
          </cell>
          <cell r="DI436" t="str">
            <v/>
          </cell>
          <cell r="DJ436">
            <v>0</v>
          </cell>
          <cell r="DK436">
            <v>0</v>
          </cell>
          <cell r="DL436">
            <v>72</v>
          </cell>
          <cell r="DM436">
            <v>0</v>
          </cell>
          <cell r="DN436">
            <v>0</v>
          </cell>
          <cell r="DO436" t="str">
            <v/>
          </cell>
          <cell r="DP436">
            <v>0</v>
          </cell>
          <cell r="DQ436">
            <v>90.5</v>
          </cell>
          <cell r="DR436">
            <v>83</v>
          </cell>
          <cell r="DS436">
            <v>0</v>
          </cell>
          <cell r="DT436">
            <v>0</v>
          </cell>
          <cell r="DU436" t="str">
            <v/>
          </cell>
          <cell r="DV436">
            <v>0</v>
          </cell>
          <cell r="DW436">
            <v>69.5</v>
          </cell>
          <cell r="DX436">
            <v>78</v>
          </cell>
          <cell r="DY436">
            <v>0</v>
          </cell>
          <cell r="DZ436">
            <v>0</v>
          </cell>
          <cell r="EA436" t="str">
            <v/>
          </cell>
          <cell r="EB436">
            <v>0</v>
          </cell>
          <cell r="EC436">
            <v>70.25</v>
          </cell>
          <cell r="ED436">
            <v>81</v>
          </cell>
          <cell r="EE436">
            <v>0</v>
          </cell>
          <cell r="EF436">
            <v>0</v>
          </cell>
          <cell r="EG436" t="str">
            <v/>
          </cell>
          <cell r="EH436">
            <v>0</v>
          </cell>
          <cell r="EI436">
            <v>72.5</v>
          </cell>
          <cell r="EJ436">
            <v>80</v>
          </cell>
          <cell r="EK436">
            <v>0</v>
          </cell>
          <cell r="EL436">
            <v>0</v>
          </cell>
          <cell r="EM436" t="str">
            <v/>
          </cell>
          <cell r="EN436">
            <v>0</v>
          </cell>
          <cell r="EO436">
            <v>72.5</v>
          </cell>
          <cell r="EP436">
            <v>80</v>
          </cell>
          <cell r="EQ436">
            <v>0</v>
          </cell>
          <cell r="ER436">
            <v>0</v>
          </cell>
          <cell r="ES436" t="str">
            <v/>
          </cell>
          <cell r="ET436">
            <v>0</v>
          </cell>
          <cell r="EU436">
            <v>72.5</v>
          </cell>
          <cell r="EV436">
            <v>80</v>
          </cell>
          <cell r="EW436">
            <v>0</v>
          </cell>
          <cell r="EX436">
            <v>0</v>
          </cell>
          <cell r="EY436" t="str">
            <v/>
          </cell>
          <cell r="EZ436">
            <v>0</v>
          </cell>
          <cell r="FA436">
            <v>69.25</v>
          </cell>
          <cell r="FB436">
            <v>76</v>
          </cell>
          <cell r="FC436">
            <v>0</v>
          </cell>
          <cell r="FD436">
            <v>0</v>
          </cell>
          <cell r="FE436" t="str">
            <v/>
          </cell>
          <cell r="FF436">
            <v>0</v>
          </cell>
          <cell r="FG436">
            <v>69.25</v>
          </cell>
          <cell r="FH436">
            <v>76</v>
          </cell>
          <cell r="FI436">
            <v>0</v>
          </cell>
          <cell r="FJ436">
            <v>0</v>
          </cell>
          <cell r="FK436" t="str">
            <v/>
          </cell>
          <cell r="FL436">
            <v>0</v>
          </cell>
          <cell r="FM436">
            <v>69.25</v>
          </cell>
          <cell r="FN436">
            <v>76</v>
          </cell>
          <cell r="FO436">
            <v>0</v>
          </cell>
          <cell r="FP436">
            <v>0</v>
          </cell>
          <cell r="FQ436" t="str">
            <v/>
          </cell>
          <cell r="FR436">
            <v>0</v>
          </cell>
          <cell r="FS436">
            <v>69.25</v>
          </cell>
          <cell r="FT436">
            <v>76</v>
          </cell>
          <cell r="FU436">
            <v>0</v>
          </cell>
          <cell r="FV436">
            <v>0</v>
          </cell>
          <cell r="FW436" t="str">
            <v/>
          </cell>
          <cell r="FX436">
            <v>0</v>
          </cell>
          <cell r="FY436">
            <v>69.25</v>
          </cell>
          <cell r="FZ436">
            <v>76</v>
          </cell>
          <cell r="GA436">
            <v>0</v>
          </cell>
          <cell r="GB436">
            <v>0</v>
          </cell>
          <cell r="GC436" t="str">
            <v/>
          </cell>
          <cell r="GD436">
            <v>0</v>
          </cell>
          <cell r="GE436">
            <v>69.25</v>
          </cell>
          <cell r="GF436">
            <v>76</v>
          </cell>
          <cell r="GG436">
            <v>0</v>
          </cell>
          <cell r="GH436">
            <v>0</v>
          </cell>
          <cell r="GI436" t="str">
            <v/>
          </cell>
          <cell r="GJ436">
            <v>0</v>
          </cell>
          <cell r="GK436">
            <v>69.25</v>
          </cell>
          <cell r="GL436">
            <v>76</v>
          </cell>
          <cell r="GM436">
            <v>0</v>
          </cell>
          <cell r="GN436">
            <v>0</v>
          </cell>
          <cell r="GO436" t="str">
            <v/>
          </cell>
          <cell r="GP436">
            <v>0</v>
          </cell>
          <cell r="GQ436">
            <v>69.25</v>
          </cell>
          <cell r="GR436">
            <v>76</v>
          </cell>
          <cell r="GS436">
            <v>0</v>
          </cell>
          <cell r="GT436">
            <v>0</v>
          </cell>
          <cell r="GU436" t="str">
            <v/>
          </cell>
          <cell r="GV436">
            <v>0</v>
          </cell>
          <cell r="GW436">
            <v>75.5</v>
          </cell>
          <cell r="GX436">
            <v>71</v>
          </cell>
          <cell r="GY436">
            <v>0</v>
          </cell>
          <cell r="GZ436">
            <v>0</v>
          </cell>
          <cell r="HA436" t="str">
            <v/>
          </cell>
          <cell r="HB436">
            <v>0</v>
          </cell>
          <cell r="HC436">
            <v>71.5</v>
          </cell>
          <cell r="HD436">
            <v>72</v>
          </cell>
          <cell r="HG436" t="str">
            <v/>
          </cell>
          <cell r="HH436">
            <v>0</v>
          </cell>
          <cell r="HM436" t="str">
            <v/>
          </cell>
          <cell r="HN436" t="str">
            <v/>
          </cell>
          <cell r="HS436">
            <v>0</v>
          </cell>
          <cell r="HT436" t="str">
            <v>PKN</v>
          </cell>
          <cell r="HU436">
            <v>0</v>
          </cell>
          <cell r="HV436" t="str">
            <v>IND</v>
          </cell>
          <cell r="HW436">
            <v>0</v>
          </cell>
          <cell r="HX436" t="str">
            <v>MAT-W</v>
          </cell>
          <cell r="HY436">
            <v>0</v>
          </cell>
          <cell r="HZ436" t="str">
            <v>SEJ-W</v>
          </cell>
          <cell r="IA436">
            <v>0</v>
          </cell>
          <cell r="IB436" t="str">
            <v>IGR-W</v>
          </cell>
          <cell r="IC436">
            <v>0</v>
          </cell>
          <cell r="ID436" t="str">
            <v>SBO</v>
          </cell>
          <cell r="IE436">
            <v>0</v>
          </cell>
          <cell r="IF436" t="str">
            <v>PJO</v>
          </cell>
          <cell r="IG436">
            <v>0</v>
          </cell>
          <cell r="IH436" t="str">
            <v>PRA</v>
          </cell>
          <cell r="II436">
            <v>0</v>
          </cell>
          <cell r="IJ436" t="str">
            <v>JAW</v>
          </cell>
          <cell r="IK436">
            <v>0</v>
          </cell>
          <cell r="IL436" t="str">
            <v>ARB</v>
          </cell>
          <cell r="IM436">
            <v>0</v>
          </cell>
          <cell r="IN436" t="str">
            <v>PKM</v>
          </cell>
          <cell r="IO436">
            <v>0</v>
          </cell>
          <cell r="IP436" t="str">
            <v>GEO-P</v>
          </cell>
          <cell r="IQ436">
            <v>0</v>
          </cell>
          <cell r="IR436" t="str">
            <v>SEJ-P</v>
          </cell>
          <cell r="IS436">
            <v>0</v>
          </cell>
          <cell r="IT436" t="str">
            <v>SOS-P</v>
          </cell>
          <cell r="IU436">
            <v>0</v>
          </cell>
          <cell r="IV436" t="str">
            <v>EKO-P</v>
          </cell>
          <cell r="IW436">
            <v>0</v>
          </cell>
          <cell r="IX436" t="str">
            <v>JEP-L</v>
          </cell>
          <cell r="IY436">
            <v>0</v>
          </cell>
          <cell r="IZ436" t="str">
            <v/>
          </cell>
          <cell r="JA436">
            <v>0</v>
          </cell>
        </row>
        <row r="437">
          <cell r="Q437" t="str">
            <v/>
          </cell>
          <cell r="AB437" t="str">
            <v/>
          </cell>
          <cell r="AC437">
            <v>19</v>
          </cell>
          <cell r="AI437" t="str">
            <v/>
          </cell>
          <cell r="AJ437">
            <v>0</v>
          </cell>
          <cell r="AK437">
            <v>84.25</v>
          </cell>
          <cell r="AL437">
            <v>84</v>
          </cell>
          <cell r="AM437">
            <v>0</v>
          </cell>
          <cell r="AN437">
            <v>0</v>
          </cell>
          <cell r="AO437" t="str">
            <v/>
          </cell>
          <cell r="AP437">
            <v>0</v>
          </cell>
          <cell r="AQ437">
            <v>70.75</v>
          </cell>
          <cell r="AR437">
            <v>83</v>
          </cell>
          <cell r="AS437">
            <v>0</v>
          </cell>
          <cell r="AT437">
            <v>0</v>
          </cell>
          <cell r="AU437" t="str">
            <v/>
          </cell>
          <cell r="AV437">
            <v>0</v>
          </cell>
          <cell r="AW437">
            <v>82.5</v>
          </cell>
          <cell r="AX437">
            <v>80</v>
          </cell>
          <cell r="AY437">
            <v>0</v>
          </cell>
          <cell r="AZ437">
            <v>0</v>
          </cell>
          <cell r="BA437" t="str">
            <v/>
          </cell>
          <cell r="BB437">
            <v>0</v>
          </cell>
          <cell r="BC437">
            <v>83.25</v>
          </cell>
          <cell r="BD437">
            <v>78</v>
          </cell>
          <cell r="BE437">
            <v>0</v>
          </cell>
          <cell r="BF437">
            <v>0</v>
          </cell>
          <cell r="BG437" t="str">
            <v>SEJ</v>
          </cell>
          <cell r="BH437">
            <v>0</v>
          </cell>
          <cell r="BI437">
            <v>76.5</v>
          </cell>
          <cell r="BJ437">
            <v>74</v>
          </cell>
          <cell r="BK437">
            <v>0</v>
          </cell>
          <cell r="BL437">
            <v>0</v>
          </cell>
          <cell r="BM437" t="str">
            <v/>
          </cell>
          <cell r="BN437">
            <v>0</v>
          </cell>
          <cell r="BO437">
            <v>70.25</v>
          </cell>
          <cell r="BP437">
            <v>75</v>
          </cell>
          <cell r="BQ437">
            <v>0</v>
          </cell>
          <cell r="BR437">
            <v>0</v>
          </cell>
          <cell r="BS437" t="str">
            <v/>
          </cell>
          <cell r="BT437">
            <v>0</v>
          </cell>
          <cell r="BU437">
            <v>80</v>
          </cell>
          <cell r="BV437">
            <v>85</v>
          </cell>
          <cell r="BW437">
            <v>0</v>
          </cell>
          <cell r="BX437">
            <v>0</v>
          </cell>
          <cell r="BY437" t="str">
            <v/>
          </cell>
          <cell r="BZ437">
            <v>0</v>
          </cell>
          <cell r="CA437">
            <v>72</v>
          </cell>
          <cell r="CB437">
            <v>73</v>
          </cell>
          <cell r="CC437">
            <v>0</v>
          </cell>
          <cell r="CD437">
            <v>0</v>
          </cell>
          <cell r="CE437" t="str">
            <v/>
          </cell>
          <cell r="CF437">
            <v>0</v>
          </cell>
          <cell r="CG437">
            <v>77.25</v>
          </cell>
          <cell r="CH437">
            <v>78</v>
          </cell>
          <cell r="CI437">
            <v>0</v>
          </cell>
          <cell r="CJ437">
            <v>0</v>
          </cell>
          <cell r="CK437" t="str">
            <v/>
          </cell>
          <cell r="CL437">
            <v>0</v>
          </cell>
          <cell r="CM437">
            <v>74.5</v>
          </cell>
          <cell r="CN437">
            <v>74</v>
          </cell>
          <cell r="CO437">
            <v>0</v>
          </cell>
          <cell r="CP437">
            <v>0</v>
          </cell>
          <cell r="CQ437" t="str">
            <v/>
          </cell>
          <cell r="CR437">
            <v>0</v>
          </cell>
          <cell r="CS437">
            <v>75.25</v>
          </cell>
          <cell r="CT437">
            <v>73</v>
          </cell>
          <cell r="CU437">
            <v>0</v>
          </cell>
          <cell r="CV437">
            <v>0</v>
          </cell>
          <cell r="CW437" t="str">
            <v/>
          </cell>
          <cell r="CX437">
            <v>0</v>
          </cell>
          <cell r="CY437">
            <v>70</v>
          </cell>
          <cell r="CZ437">
            <v>78</v>
          </cell>
          <cell r="DA437">
            <v>0</v>
          </cell>
          <cell r="DB437">
            <v>0</v>
          </cell>
          <cell r="DC437" t="str">
            <v/>
          </cell>
          <cell r="DD437">
            <v>0</v>
          </cell>
          <cell r="DE437">
            <v>80.75</v>
          </cell>
          <cell r="DF437">
            <v>80</v>
          </cell>
          <cell r="DG437">
            <v>0</v>
          </cell>
          <cell r="DH437">
            <v>0</v>
          </cell>
          <cell r="DI437" t="str">
            <v/>
          </cell>
          <cell r="DJ437">
            <v>0</v>
          </cell>
          <cell r="DK437">
            <v>0</v>
          </cell>
          <cell r="DL437">
            <v>74</v>
          </cell>
          <cell r="DM437">
            <v>0</v>
          </cell>
          <cell r="DN437">
            <v>0</v>
          </cell>
          <cell r="DO437" t="str">
            <v/>
          </cell>
          <cell r="DP437">
            <v>0</v>
          </cell>
          <cell r="DQ437">
            <v>78</v>
          </cell>
          <cell r="DR437">
            <v>78</v>
          </cell>
          <cell r="DS437">
            <v>0</v>
          </cell>
          <cell r="DT437">
            <v>0</v>
          </cell>
          <cell r="DU437" t="str">
            <v/>
          </cell>
          <cell r="DV437">
            <v>0</v>
          </cell>
          <cell r="DW437">
            <v>71.5</v>
          </cell>
          <cell r="DX437">
            <v>78</v>
          </cell>
          <cell r="DY437">
            <v>0</v>
          </cell>
          <cell r="DZ437">
            <v>0</v>
          </cell>
          <cell r="EA437" t="str">
            <v/>
          </cell>
          <cell r="EB437">
            <v>0</v>
          </cell>
          <cell r="EC437">
            <v>74.5</v>
          </cell>
          <cell r="ED437">
            <v>86</v>
          </cell>
          <cell r="EE437">
            <v>0</v>
          </cell>
          <cell r="EF437">
            <v>0</v>
          </cell>
          <cell r="EG437" t="str">
            <v/>
          </cell>
          <cell r="EH437">
            <v>0</v>
          </cell>
          <cell r="EI437">
            <v>75.25</v>
          </cell>
          <cell r="EJ437">
            <v>87</v>
          </cell>
          <cell r="EK437">
            <v>0</v>
          </cell>
          <cell r="EL437">
            <v>0</v>
          </cell>
          <cell r="EM437" t="str">
            <v/>
          </cell>
          <cell r="EN437">
            <v>0</v>
          </cell>
          <cell r="EO437">
            <v>75.25</v>
          </cell>
          <cell r="EP437">
            <v>87</v>
          </cell>
          <cell r="EQ437">
            <v>0</v>
          </cell>
          <cell r="ER437">
            <v>0</v>
          </cell>
          <cell r="ES437" t="str">
            <v/>
          </cell>
          <cell r="ET437">
            <v>0</v>
          </cell>
          <cell r="EU437">
            <v>75.25</v>
          </cell>
          <cell r="EV437">
            <v>87</v>
          </cell>
          <cell r="EW437">
            <v>0</v>
          </cell>
          <cell r="EX437">
            <v>0</v>
          </cell>
          <cell r="EY437" t="str">
            <v/>
          </cell>
          <cell r="EZ437">
            <v>0</v>
          </cell>
          <cell r="FA437">
            <v>74.5</v>
          </cell>
          <cell r="FB437">
            <v>82</v>
          </cell>
          <cell r="FC437">
            <v>0</v>
          </cell>
          <cell r="FD437">
            <v>0</v>
          </cell>
          <cell r="FE437" t="str">
            <v/>
          </cell>
          <cell r="FF437">
            <v>0</v>
          </cell>
          <cell r="FG437">
            <v>74.5</v>
          </cell>
          <cell r="FH437">
            <v>82</v>
          </cell>
          <cell r="FI437">
            <v>0</v>
          </cell>
          <cell r="FJ437">
            <v>0</v>
          </cell>
          <cell r="FK437" t="str">
            <v/>
          </cell>
          <cell r="FL437">
            <v>0</v>
          </cell>
          <cell r="FM437">
            <v>74.5</v>
          </cell>
          <cell r="FN437">
            <v>82</v>
          </cell>
          <cell r="FO437">
            <v>0</v>
          </cell>
          <cell r="FP437">
            <v>0</v>
          </cell>
          <cell r="FQ437" t="str">
            <v/>
          </cell>
          <cell r="FR437">
            <v>0</v>
          </cell>
          <cell r="FS437">
            <v>74.5</v>
          </cell>
          <cell r="FT437">
            <v>82</v>
          </cell>
          <cell r="FU437">
            <v>0</v>
          </cell>
          <cell r="FV437">
            <v>0</v>
          </cell>
          <cell r="FW437" t="str">
            <v/>
          </cell>
          <cell r="FX437">
            <v>0</v>
          </cell>
          <cell r="FY437">
            <v>74.5</v>
          </cell>
          <cell r="FZ437">
            <v>82</v>
          </cell>
          <cell r="GA437">
            <v>0</v>
          </cell>
          <cell r="GB437">
            <v>0</v>
          </cell>
          <cell r="GC437" t="str">
            <v/>
          </cell>
          <cell r="GD437">
            <v>0</v>
          </cell>
          <cell r="GE437">
            <v>74.5</v>
          </cell>
          <cell r="GF437">
            <v>82</v>
          </cell>
          <cell r="GG437">
            <v>0</v>
          </cell>
          <cell r="GH437">
            <v>0</v>
          </cell>
          <cell r="GI437" t="str">
            <v/>
          </cell>
          <cell r="GJ437">
            <v>0</v>
          </cell>
          <cell r="GK437">
            <v>74.5</v>
          </cell>
          <cell r="GL437">
            <v>82</v>
          </cell>
          <cell r="GM437">
            <v>0</v>
          </cell>
          <cell r="GN437">
            <v>0</v>
          </cell>
          <cell r="GO437" t="str">
            <v/>
          </cell>
          <cell r="GP437">
            <v>0</v>
          </cell>
          <cell r="GQ437">
            <v>74.5</v>
          </cell>
          <cell r="GR437">
            <v>82</v>
          </cell>
          <cell r="GS437">
            <v>0</v>
          </cell>
          <cell r="GT437">
            <v>0</v>
          </cell>
          <cell r="GU437" t="str">
            <v/>
          </cell>
          <cell r="GV437">
            <v>0</v>
          </cell>
          <cell r="GW437">
            <v>77.25</v>
          </cell>
          <cell r="GX437">
            <v>71</v>
          </cell>
          <cell r="GY437">
            <v>0</v>
          </cell>
          <cell r="GZ437">
            <v>0</v>
          </cell>
          <cell r="HA437" t="str">
            <v/>
          </cell>
          <cell r="HB437">
            <v>0</v>
          </cell>
          <cell r="HC437">
            <v>71.75</v>
          </cell>
          <cell r="HD437">
            <v>73</v>
          </cell>
          <cell r="HG437" t="str">
            <v/>
          </cell>
          <cell r="HH437">
            <v>0</v>
          </cell>
          <cell r="HM437" t="str">
            <v/>
          </cell>
          <cell r="HN437" t="str">
            <v/>
          </cell>
          <cell r="HS437">
            <v>0</v>
          </cell>
          <cell r="HT437" t="str">
            <v>PKN</v>
          </cell>
          <cell r="HU437">
            <v>0</v>
          </cell>
          <cell r="HV437" t="str">
            <v>IND</v>
          </cell>
          <cell r="HW437">
            <v>0</v>
          </cell>
          <cell r="HX437" t="str">
            <v>MAT-W</v>
          </cell>
          <cell r="HY437">
            <v>0</v>
          </cell>
          <cell r="HZ437" t="str">
            <v>SEJ-W</v>
          </cell>
          <cell r="IA437">
            <v>0</v>
          </cell>
          <cell r="IB437" t="str">
            <v>IGR-W</v>
          </cell>
          <cell r="IC437">
            <v>0</v>
          </cell>
          <cell r="ID437" t="str">
            <v>SBO</v>
          </cell>
          <cell r="IE437">
            <v>0</v>
          </cell>
          <cell r="IF437" t="str">
            <v>PJO</v>
          </cell>
          <cell r="IG437">
            <v>0</v>
          </cell>
          <cell r="IH437" t="str">
            <v>PRA</v>
          </cell>
          <cell r="II437">
            <v>0</v>
          </cell>
          <cell r="IJ437" t="str">
            <v>JAW</v>
          </cell>
          <cell r="IK437">
            <v>0</v>
          </cell>
          <cell r="IL437" t="str">
            <v>ARB</v>
          </cell>
          <cell r="IM437">
            <v>0</v>
          </cell>
          <cell r="IN437" t="str">
            <v>PKM</v>
          </cell>
          <cell r="IO437">
            <v>0</v>
          </cell>
          <cell r="IP437" t="str">
            <v>GEO-P</v>
          </cell>
          <cell r="IQ437">
            <v>0</v>
          </cell>
          <cell r="IR437" t="str">
            <v>SEJ-P</v>
          </cell>
          <cell r="IS437">
            <v>0</v>
          </cell>
          <cell r="IT437" t="str">
            <v>SOS-P</v>
          </cell>
          <cell r="IU437">
            <v>0</v>
          </cell>
          <cell r="IV437" t="str">
            <v>EKO-P</v>
          </cell>
          <cell r="IW437">
            <v>0</v>
          </cell>
          <cell r="IX437" t="str">
            <v>JEP-L</v>
          </cell>
          <cell r="IY437">
            <v>0</v>
          </cell>
          <cell r="IZ437" t="str">
            <v/>
          </cell>
          <cell r="JA437">
            <v>0</v>
          </cell>
        </row>
        <row r="438">
          <cell r="Q438" t="str">
            <v/>
          </cell>
          <cell r="AB438" t="str">
            <v/>
          </cell>
          <cell r="AC438">
            <v>20</v>
          </cell>
          <cell r="AI438" t="str">
            <v/>
          </cell>
          <cell r="AJ438">
            <v>0</v>
          </cell>
          <cell r="AK438">
            <v>72.5</v>
          </cell>
          <cell r="AL438">
            <v>80</v>
          </cell>
          <cell r="AM438">
            <v>0</v>
          </cell>
          <cell r="AN438">
            <v>0</v>
          </cell>
          <cell r="AO438" t="str">
            <v/>
          </cell>
          <cell r="AP438">
            <v>0</v>
          </cell>
          <cell r="AQ438">
            <v>64.25</v>
          </cell>
          <cell r="AR438">
            <v>76</v>
          </cell>
          <cell r="AS438">
            <v>0</v>
          </cell>
          <cell r="AT438">
            <v>0</v>
          </cell>
          <cell r="AU438" t="str">
            <v/>
          </cell>
          <cell r="AV438">
            <v>0</v>
          </cell>
          <cell r="AW438">
            <v>71.5</v>
          </cell>
          <cell r="AX438">
            <v>76</v>
          </cell>
          <cell r="AY438">
            <v>0</v>
          </cell>
          <cell r="AZ438">
            <v>0</v>
          </cell>
          <cell r="BA438" t="str">
            <v/>
          </cell>
          <cell r="BB438">
            <v>0</v>
          </cell>
          <cell r="BC438">
            <v>72.25</v>
          </cell>
          <cell r="BD438">
            <v>72</v>
          </cell>
          <cell r="BE438">
            <v>0</v>
          </cell>
          <cell r="BF438">
            <v>0</v>
          </cell>
          <cell r="BG438" t="str">
            <v>SEJ</v>
          </cell>
          <cell r="BH438">
            <v>0</v>
          </cell>
          <cell r="BI438">
            <v>71</v>
          </cell>
          <cell r="BJ438">
            <v>73</v>
          </cell>
          <cell r="BK438">
            <v>0</v>
          </cell>
          <cell r="BL438">
            <v>0</v>
          </cell>
          <cell r="BM438" t="str">
            <v/>
          </cell>
          <cell r="BN438">
            <v>0</v>
          </cell>
          <cell r="BO438">
            <v>67.75</v>
          </cell>
          <cell r="BP438">
            <v>76</v>
          </cell>
          <cell r="BQ438">
            <v>0</v>
          </cell>
          <cell r="BR438">
            <v>0</v>
          </cell>
          <cell r="BS438" t="str">
            <v/>
          </cell>
          <cell r="BT438">
            <v>0</v>
          </cell>
          <cell r="BU438">
            <v>77.75</v>
          </cell>
          <cell r="BV438">
            <v>76</v>
          </cell>
          <cell r="BW438">
            <v>0</v>
          </cell>
          <cell r="BX438">
            <v>0</v>
          </cell>
          <cell r="BY438" t="str">
            <v/>
          </cell>
          <cell r="BZ438">
            <v>0</v>
          </cell>
          <cell r="CA438">
            <v>70.75</v>
          </cell>
          <cell r="CB438">
            <v>73</v>
          </cell>
          <cell r="CC438">
            <v>0</v>
          </cell>
          <cell r="CD438">
            <v>0</v>
          </cell>
          <cell r="CE438" t="str">
            <v/>
          </cell>
          <cell r="CF438">
            <v>0</v>
          </cell>
          <cell r="CG438">
            <v>73.25</v>
          </cell>
          <cell r="CH438">
            <v>77</v>
          </cell>
          <cell r="CI438">
            <v>0</v>
          </cell>
          <cell r="CJ438">
            <v>0</v>
          </cell>
          <cell r="CK438" t="str">
            <v/>
          </cell>
          <cell r="CL438">
            <v>0</v>
          </cell>
          <cell r="CM438">
            <v>72.75</v>
          </cell>
          <cell r="CN438">
            <v>72</v>
          </cell>
          <cell r="CO438">
            <v>0</v>
          </cell>
          <cell r="CP438">
            <v>0</v>
          </cell>
          <cell r="CQ438" t="str">
            <v/>
          </cell>
          <cell r="CR438">
            <v>0</v>
          </cell>
          <cell r="CS438">
            <v>67.25</v>
          </cell>
          <cell r="CT438">
            <v>77</v>
          </cell>
          <cell r="CU438">
            <v>0</v>
          </cell>
          <cell r="CV438">
            <v>0</v>
          </cell>
          <cell r="CW438" t="str">
            <v/>
          </cell>
          <cell r="CX438">
            <v>0</v>
          </cell>
          <cell r="CY438">
            <v>70.25</v>
          </cell>
          <cell r="CZ438">
            <v>76</v>
          </cell>
          <cell r="DA438">
            <v>0</v>
          </cell>
          <cell r="DB438">
            <v>0</v>
          </cell>
          <cell r="DC438" t="str">
            <v/>
          </cell>
          <cell r="DD438">
            <v>0</v>
          </cell>
          <cell r="DE438">
            <v>66.75</v>
          </cell>
          <cell r="DF438">
            <v>81</v>
          </cell>
          <cell r="DG438">
            <v>0</v>
          </cell>
          <cell r="DH438">
            <v>0</v>
          </cell>
          <cell r="DI438" t="str">
            <v/>
          </cell>
          <cell r="DJ438">
            <v>0</v>
          </cell>
          <cell r="DK438">
            <v>0</v>
          </cell>
          <cell r="DL438">
            <v>71</v>
          </cell>
          <cell r="DM438">
            <v>0</v>
          </cell>
          <cell r="DN438">
            <v>0</v>
          </cell>
          <cell r="DO438" t="str">
            <v/>
          </cell>
          <cell r="DP438">
            <v>0</v>
          </cell>
          <cell r="DQ438">
            <v>67.25</v>
          </cell>
          <cell r="DR438">
            <v>71</v>
          </cell>
          <cell r="DS438">
            <v>0</v>
          </cell>
          <cell r="DT438">
            <v>0</v>
          </cell>
          <cell r="DU438" t="str">
            <v/>
          </cell>
          <cell r="DV438">
            <v>0</v>
          </cell>
          <cell r="DW438">
            <v>68</v>
          </cell>
          <cell r="DX438">
            <v>74</v>
          </cell>
          <cell r="DY438">
            <v>0</v>
          </cell>
          <cell r="DZ438">
            <v>0</v>
          </cell>
          <cell r="EA438" t="str">
            <v/>
          </cell>
          <cell r="EB438">
            <v>0</v>
          </cell>
          <cell r="EC438">
            <v>68</v>
          </cell>
          <cell r="ED438">
            <v>81</v>
          </cell>
          <cell r="EE438">
            <v>0</v>
          </cell>
          <cell r="EF438">
            <v>0</v>
          </cell>
          <cell r="EG438" t="str">
            <v/>
          </cell>
          <cell r="EH438">
            <v>0</v>
          </cell>
          <cell r="EI438">
            <v>76.25</v>
          </cell>
          <cell r="EJ438">
            <v>82</v>
          </cell>
          <cell r="EK438">
            <v>0</v>
          </cell>
          <cell r="EL438">
            <v>0</v>
          </cell>
          <cell r="EM438" t="str">
            <v/>
          </cell>
          <cell r="EN438">
            <v>0</v>
          </cell>
          <cell r="EO438">
            <v>76.25</v>
          </cell>
          <cell r="EP438">
            <v>82</v>
          </cell>
          <cell r="EQ438">
            <v>0</v>
          </cell>
          <cell r="ER438">
            <v>0</v>
          </cell>
          <cell r="ES438" t="str">
            <v/>
          </cell>
          <cell r="ET438">
            <v>0</v>
          </cell>
          <cell r="EU438">
            <v>76.25</v>
          </cell>
          <cell r="EV438">
            <v>82</v>
          </cell>
          <cell r="EW438">
            <v>0</v>
          </cell>
          <cell r="EX438">
            <v>0</v>
          </cell>
          <cell r="EY438" t="str">
            <v/>
          </cell>
          <cell r="EZ438">
            <v>0</v>
          </cell>
          <cell r="FA438">
            <v>73.75</v>
          </cell>
          <cell r="FB438">
            <v>72</v>
          </cell>
          <cell r="FC438">
            <v>0</v>
          </cell>
          <cell r="FD438">
            <v>0</v>
          </cell>
          <cell r="FE438" t="str">
            <v/>
          </cell>
          <cell r="FF438">
            <v>0</v>
          </cell>
          <cell r="FG438">
            <v>73.75</v>
          </cell>
          <cell r="FH438">
            <v>72</v>
          </cell>
          <cell r="FI438">
            <v>0</v>
          </cell>
          <cell r="FJ438">
            <v>0</v>
          </cell>
          <cell r="FK438" t="str">
            <v/>
          </cell>
          <cell r="FL438">
            <v>0</v>
          </cell>
          <cell r="FM438">
            <v>73.75</v>
          </cell>
          <cell r="FN438">
            <v>72</v>
          </cell>
          <cell r="FO438">
            <v>0</v>
          </cell>
          <cell r="FP438">
            <v>0</v>
          </cell>
          <cell r="FQ438" t="str">
            <v/>
          </cell>
          <cell r="FR438">
            <v>0</v>
          </cell>
          <cell r="FS438">
            <v>73.75</v>
          </cell>
          <cell r="FT438">
            <v>72</v>
          </cell>
          <cell r="FU438">
            <v>0</v>
          </cell>
          <cell r="FV438">
            <v>0</v>
          </cell>
          <cell r="FW438" t="str">
            <v/>
          </cell>
          <cell r="FX438">
            <v>0</v>
          </cell>
          <cell r="FY438">
            <v>73.75</v>
          </cell>
          <cell r="FZ438">
            <v>72</v>
          </cell>
          <cell r="GA438">
            <v>0</v>
          </cell>
          <cell r="GB438">
            <v>0</v>
          </cell>
          <cell r="GC438" t="str">
            <v/>
          </cell>
          <cell r="GD438">
            <v>0</v>
          </cell>
          <cell r="GE438">
            <v>73.75</v>
          </cell>
          <cell r="GF438">
            <v>72</v>
          </cell>
          <cell r="GG438">
            <v>0</v>
          </cell>
          <cell r="GH438">
            <v>0</v>
          </cell>
          <cell r="GI438" t="str">
            <v/>
          </cell>
          <cell r="GJ438">
            <v>0</v>
          </cell>
          <cell r="GK438">
            <v>73.75</v>
          </cell>
          <cell r="GL438">
            <v>72</v>
          </cell>
          <cell r="GM438">
            <v>0</v>
          </cell>
          <cell r="GN438">
            <v>0</v>
          </cell>
          <cell r="GO438" t="str">
            <v/>
          </cell>
          <cell r="GP438">
            <v>0</v>
          </cell>
          <cell r="GQ438">
            <v>73.75</v>
          </cell>
          <cell r="GR438">
            <v>72</v>
          </cell>
          <cell r="GS438">
            <v>0</v>
          </cell>
          <cell r="GT438">
            <v>0</v>
          </cell>
          <cell r="GU438" t="str">
            <v/>
          </cell>
          <cell r="GV438">
            <v>0</v>
          </cell>
          <cell r="GW438">
            <v>73.5</v>
          </cell>
          <cell r="GX438">
            <v>71</v>
          </cell>
          <cell r="GY438">
            <v>0</v>
          </cell>
          <cell r="GZ438">
            <v>0</v>
          </cell>
          <cell r="HA438" t="str">
            <v/>
          </cell>
          <cell r="HB438">
            <v>0</v>
          </cell>
          <cell r="HC438">
            <v>72.25</v>
          </cell>
          <cell r="HD438">
            <v>73</v>
          </cell>
          <cell r="HG438" t="str">
            <v/>
          </cell>
          <cell r="HH438">
            <v>0</v>
          </cell>
          <cell r="HM438" t="str">
            <v/>
          </cell>
          <cell r="HN438" t="str">
            <v/>
          </cell>
          <cell r="HS438">
            <v>0</v>
          </cell>
          <cell r="HT438" t="str">
            <v>PKN</v>
          </cell>
          <cell r="HU438">
            <v>0</v>
          </cell>
          <cell r="HV438" t="str">
            <v>IND</v>
          </cell>
          <cell r="HW438">
            <v>0</v>
          </cell>
          <cell r="HX438" t="str">
            <v>MAT-W</v>
          </cell>
          <cell r="HY438">
            <v>0</v>
          </cell>
          <cell r="HZ438" t="str">
            <v>SEJ-W</v>
          </cell>
          <cell r="IA438">
            <v>0</v>
          </cell>
          <cell r="IB438" t="str">
            <v>IGR-W</v>
          </cell>
          <cell r="IC438">
            <v>0</v>
          </cell>
          <cell r="ID438" t="str">
            <v>SBO</v>
          </cell>
          <cell r="IE438">
            <v>0</v>
          </cell>
          <cell r="IF438" t="str">
            <v>PJO</v>
          </cell>
          <cell r="IG438">
            <v>0</v>
          </cell>
          <cell r="IH438" t="str">
            <v>PRA</v>
          </cell>
          <cell r="II438">
            <v>0</v>
          </cell>
          <cell r="IJ438" t="str">
            <v>JAW</v>
          </cell>
          <cell r="IK438">
            <v>0</v>
          </cell>
          <cell r="IL438" t="str">
            <v>ARB</v>
          </cell>
          <cell r="IM438">
            <v>0</v>
          </cell>
          <cell r="IN438" t="str">
            <v>PKM</v>
          </cell>
          <cell r="IO438">
            <v>0</v>
          </cell>
          <cell r="IP438" t="str">
            <v>GEO-P</v>
          </cell>
          <cell r="IQ438">
            <v>0</v>
          </cell>
          <cell r="IR438" t="str">
            <v>SEJ-P</v>
          </cell>
          <cell r="IS438">
            <v>0</v>
          </cell>
          <cell r="IT438" t="str">
            <v>SOS-P</v>
          </cell>
          <cell r="IU438">
            <v>0</v>
          </cell>
          <cell r="IV438" t="str">
            <v>EKO-P</v>
          </cell>
          <cell r="IW438">
            <v>0</v>
          </cell>
          <cell r="IX438" t="str">
            <v>JEP-L</v>
          </cell>
          <cell r="IY438">
            <v>0</v>
          </cell>
          <cell r="IZ438" t="str">
            <v/>
          </cell>
          <cell r="JA438">
            <v>0</v>
          </cell>
        </row>
        <row r="439">
          <cell r="Q439" t="str">
            <v/>
          </cell>
          <cell r="AB439" t="str">
            <v/>
          </cell>
          <cell r="AC439">
            <v>21</v>
          </cell>
          <cell r="AI439" t="str">
            <v/>
          </cell>
          <cell r="AJ439">
            <v>0</v>
          </cell>
          <cell r="AK439">
            <v>74.75</v>
          </cell>
          <cell r="AL439">
            <v>80</v>
          </cell>
          <cell r="AM439">
            <v>0</v>
          </cell>
          <cell r="AN439">
            <v>0</v>
          </cell>
          <cell r="AO439" t="str">
            <v/>
          </cell>
          <cell r="AP439">
            <v>0</v>
          </cell>
          <cell r="AQ439">
            <v>67</v>
          </cell>
          <cell r="AR439">
            <v>79</v>
          </cell>
          <cell r="AS439">
            <v>0</v>
          </cell>
          <cell r="AT439">
            <v>0</v>
          </cell>
          <cell r="AU439" t="str">
            <v/>
          </cell>
          <cell r="AV439">
            <v>0</v>
          </cell>
          <cell r="AW439">
            <v>77.75</v>
          </cell>
          <cell r="AX439">
            <v>78</v>
          </cell>
          <cell r="AY439">
            <v>0</v>
          </cell>
          <cell r="AZ439">
            <v>0</v>
          </cell>
          <cell r="BA439" t="str">
            <v/>
          </cell>
          <cell r="BB439">
            <v>0</v>
          </cell>
          <cell r="BC439">
            <v>74.75</v>
          </cell>
          <cell r="BD439">
            <v>76</v>
          </cell>
          <cell r="BE439">
            <v>0</v>
          </cell>
          <cell r="BF439">
            <v>0</v>
          </cell>
          <cell r="BG439" t="str">
            <v>SEJ</v>
          </cell>
          <cell r="BH439">
            <v>0</v>
          </cell>
          <cell r="BI439">
            <v>71.75</v>
          </cell>
          <cell r="BJ439">
            <v>75</v>
          </cell>
          <cell r="BK439">
            <v>0</v>
          </cell>
          <cell r="BL439">
            <v>0</v>
          </cell>
          <cell r="BM439" t="str">
            <v/>
          </cell>
          <cell r="BN439">
            <v>0</v>
          </cell>
          <cell r="BO439">
            <v>70.25</v>
          </cell>
          <cell r="BP439">
            <v>74</v>
          </cell>
          <cell r="BQ439">
            <v>0</v>
          </cell>
          <cell r="BR439">
            <v>0</v>
          </cell>
          <cell r="BS439" t="str">
            <v/>
          </cell>
          <cell r="BT439">
            <v>0</v>
          </cell>
          <cell r="BU439">
            <v>78.5</v>
          </cell>
          <cell r="BV439">
            <v>83</v>
          </cell>
          <cell r="BW439">
            <v>0</v>
          </cell>
          <cell r="BX439">
            <v>0</v>
          </cell>
          <cell r="BY439" t="str">
            <v/>
          </cell>
          <cell r="BZ439">
            <v>0</v>
          </cell>
          <cell r="CA439">
            <v>70.25</v>
          </cell>
          <cell r="CB439">
            <v>73</v>
          </cell>
          <cell r="CC439">
            <v>0</v>
          </cell>
          <cell r="CD439">
            <v>0</v>
          </cell>
          <cell r="CE439" t="str">
            <v/>
          </cell>
          <cell r="CF439">
            <v>0</v>
          </cell>
          <cell r="CG439">
            <v>79.5</v>
          </cell>
          <cell r="CH439">
            <v>75</v>
          </cell>
          <cell r="CI439">
            <v>0</v>
          </cell>
          <cell r="CJ439">
            <v>0</v>
          </cell>
          <cell r="CK439" t="str">
            <v/>
          </cell>
          <cell r="CL439">
            <v>0</v>
          </cell>
          <cell r="CM439">
            <v>72.75</v>
          </cell>
          <cell r="CN439">
            <v>72</v>
          </cell>
          <cell r="CO439">
            <v>0</v>
          </cell>
          <cell r="CP439">
            <v>0</v>
          </cell>
          <cell r="CQ439" t="str">
            <v/>
          </cell>
          <cell r="CR439">
            <v>0</v>
          </cell>
          <cell r="CS439">
            <v>72.5</v>
          </cell>
          <cell r="CT439">
            <v>73</v>
          </cell>
          <cell r="CU439">
            <v>0</v>
          </cell>
          <cell r="CV439">
            <v>0</v>
          </cell>
          <cell r="CW439" t="str">
            <v/>
          </cell>
          <cell r="CX439">
            <v>0</v>
          </cell>
          <cell r="CY439">
            <v>70</v>
          </cell>
          <cell r="CZ439">
            <v>76</v>
          </cell>
          <cell r="DA439">
            <v>0</v>
          </cell>
          <cell r="DB439">
            <v>0</v>
          </cell>
          <cell r="DC439" t="str">
            <v/>
          </cell>
          <cell r="DD439">
            <v>0</v>
          </cell>
          <cell r="DE439">
            <v>68.75</v>
          </cell>
          <cell r="DF439">
            <v>82</v>
          </cell>
          <cell r="DG439">
            <v>0</v>
          </cell>
          <cell r="DH439">
            <v>0</v>
          </cell>
          <cell r="DI439" t="str">
            <v/>
          </cell>
          <cell r="DJ439">
            <v>0</v>
          </cell>
          <cell r="DK439">
            <v>0</v>
          </cell>
          <cell r="DL439">
            <v>74</v>
          </cell>
          <cell r="DM439">
            <v>0</v>
          </cell>
          <cell r="DN439">
            <v>0</v>
          </cell>
          <cell r="DO439" t="str">
            <v/>
          </cell>
          <cell r="DP439">
            <v>0</v>
          </cell>
          <cell r="DQ439">
            <v>79.75</v>
          </cell>
          <cell r="DR439">
            <v>70</v>
          </cell>
          <cell r="DS439">
            <v>0</v>
          </cell>
          <cell r="DT439">
            <v>0</v>
          </cell>
          <cell r="DU439" t="str">
            <v/>
          </cell>
          <cell r="DV439">
            <v>0</v>
          </cell>
          <cell r="DW439">
            <v>67</v>
          </cell>
          <cell r="DX439">
            <v>75</v>
          </cell>
          <cell r="DY439">
            <v>0</v>
          </cell>
          <cell r="DZ439">
            <v>0</v>
          </cell>
          <cell r="EA439" t="str">
            <v/>
          </cell>
          <cell r="EB439">
            <v>0</v>
          </cell>
          <cell r="EC439">
            <v>74.75</v>
          </cell>
          <cell r="ED439">
            <v>77</v>
          </cell>
          <cell r="EE439">
            <v>0</v>
          </cell>
          <cell r="EF439">
            <v>0</v>
          </cell>
          <cell r="EG439" t="str">
            <v/>
          </cell>
          <cell r="EH439">
            <v>0</v>
          </cell>
          <cell r="EI439">
            <v>77.5</v>
          </cell>
          <cell r="EJ439">
            <v>79</v>
          </cell>
          <cell r="EK439">
            <v>0</v>
          </cell>
          <cell r="EL439">
            <v>0</v>
          </cell>
          <cell r="EM439" t="str">
            <v/>
          </cell>
          <cell r="EN439">
            <v>0</v>
          </cell>
          <cell r="EO439">
            <v>77.5</v>
          </cell>
          <cell r="EP439">
            <v>79</v>
          </cell>
          <cell r="EQ439">
            <v>0</v>
          </cell>
          <cell r="ER439">
            <v>0</v>
          </cell>
          <cell r="ES439" t="str">
            <v/>
          </cell>
          <cell r="ET439">
            <v>0</v>
          </cell>
          <cell r="EU439">
            <v>77.5</v>
          </cell>
          <cell r="EV439">
            <v>79</v>
          </cell>
          <cell r="EW439">
            <v>0</v>
          </cell>
          <cell r="EX439">
            <v>0</v>
          </cell>
          <cell r="EY439" t="str">
            <v/>
          </cell>
          <cell r="EZ439">
            <v>0</v>
          </cell>
          <cell r="FA439">
            <v>70</v>
          </cell>
          <cell r="FB439">
            <v>74</v>
          </cell>
          <cell r="FC439">
            <v>0</v>
          </cell>
          <cell r="FD439">
            <v>0</v>
          </cell>
          <cell r="FE439" t="str">
            <v/>
          </cell>
          <cell r="FF439">
            <v>0</v>
          </cell>
          <cell r="FG439">
            <v>70</v>
          </cell>
          <cell r="FH439">
            <v>74</v>
          </cell>
          <cell r="FI439">
            <v>0</v>
          </cell>
          <cell r="FJ439">
            <v>0</v>
          </cell>
          <cell r="FK439" t="str">
            <v/>
          </cell>
          <cell r="FL439">
            <v>0</v>
          </cell>
          <cell r="FM439">
            <v>70</v>
          </cell>
          <cell r="FN439">
            <v>74</v>
          </cell>
          <cell r="FO439">
            <v>0</v>
          </cell>
          <cell r="FP439">
            <v>0</v>
          </cell>
          <cell r="FQ439" t="str">
            <v/>
          </cell>
          <cell r="FR439">
            <v>0</v>
          </cell>
          <cell r="FS439">
            <v>70</v>
          </cell>
          <cell r="FT439">
            <v>74</v>
          </cell>
          <cell r="FU439">
            <v>0</v>
          </cell>
          <cell r="FV439">
            <v>0</v>
          </cell>
          <cell r="FW439" t="str">
            <v/>
          </cell>
          <cell r="FX439">
            <v>0</v>
          </cell>
          <cell r="FY439">
            <v>70</v>
          </cell>
          <cell r="FZ439">
            <v>74</v>
          </cell>
          <cell r="GA439">
            <v>0</v>
          </cell>
          <cell r="GB439">
            <v>0</v>
          </cell>
          <cell r="GC439" t="str">
            <v/>
          </cell>
          <cell r="GD439">
            <v>0</v>
          </cell>
          <cell r="GE439">
            <v>70</v>
          </cell>
          <cell r="GF439">
            <v>74</v>
          </cell>
          <cell r="GG439">
            <v>0</v>
          </cell>
          <cell r="GH439">
            <v>0</v>
          </cell>
          <cell r="GI439" t="str">
            <v/>
          </cell>
          <cell r="GJ439">
            <v>0</v>
          </cell>
          <cell r="GK439">
            <v>70</v>
          </cell>
          <cell r="GL439">
            <v>74</v>
          </cell>
          <cell r="GM439">
            <v>0</v>
          </cell>
          <cell r="GN439">
            <v>0</v>
          </cell>
          <cell r="GO439" t="str">
            <v/>
          </cell>
          <cell r="GP439">
            <v>0</v>
          </cell>
          <cell r="GQ439">
            <v>70</v>
          </cell>
          <cell r="GR439">
            <v>74</v>
          </cell>
          <cell r="GS439">
            <v>0</v>
          </cell>
          <cell r="GT439">
            <v>0</v>
          </cell>
          <cell r="GU439" t="str">
            <v/>
          </cell>
          <cell r="GV439">
            <v>0</v>
          </cell>
          <cell r="GW439">
            <v>73</v>
          </cell>
          <cell r="GX439">
            <v>72</v>
          </cell>
          <cell r="GY439">
            <v>0</v>
          </cell>
          <cell r="GZ439">
            <v>0</v>
          </cell>
          <cell r="HA439" t="str">
            <v/>
          </cell>
          <cell r="HB439">
            <v>0</v>
          </cell>
          <cell r="HC439">
            <v>70.25</v>
          </cell>
          <cell r="HD439">
            <v>73</v>
          </cell>
          <cell r="HG439" t="str">
            <v/>
          </cell>
          <cell r="HH439">
            <v>0</v>
          </cell>
          <cell r="HM439" t="str">
            <v/>
          </cell>
          <cell r="HN439" t="str">
            <v/>
          </cell>
          <cell r="HS439">
            <v>0</v>
          </cell>
          <cell r="HT439" t="str">
            <v>PKN</v>
          </cell>
          <cell r="HU439">
            <v>0</v>
          </cell>
          <cell r="HV439" t="str">
            <v>IND</v>
          </cell>
          <cell r="HW439">
            <v>0</v>
          </cell>
          <cell r="HX439" t="str">
            <v>MAT-W</v>
          </cell>
          <cell r="HY439">
            <v>0</v>
          </cell>
          <cell r="HZ439" t="str">
            <v>SEJ-W</v>
          </cell>
          <cell r="IA439">
            <v>0</v>
          </cell>
          <cell r="IB439" t="str">
            <v>IGR-W</v>
          </cell>
          <cell r="IC439">
            <v>0</v>
          </cell>
          <cell r="ID439" t="str">
            <v>SBO</v>
          </cell>
          <cell r="IE439">
            <v>0</v>
          </cell>
          <cell r="IF439" t="str">
            <v>PJO</v>
          </cell>
          <cell r="IG439">
            <v>0</v>
          </cell>
          <cell r="IH439" t="str">
            <v>PRA</v>
          </cell>
          <cell r="II439">
            <v>0</v>
          </cell>
          <cell r="IJ439" t="str">
            <v>JAW</v>
          </cell>
          <cell r="IK439">
            <v>0</v>
          </cell>
          <cell r="IL439" t="str">
            <v>ARB</v>
          </cell>
          <cell r="IM439">
            <v>0</v>
          </cell>
          <cell r="IN439" t="str">
            <v>PKM</v>
          </cell>
          <cell r="IO439">
            <v>0</v>
          </cell>
          <cell r="IP439" t="str">
            <v>GEO-P</v>
          </cell>
          <cell r="IQ439">
            <v>0</v>
          </cell>
          <cell r="IR439" t="str">
            <v>SEJ-P</v>
          </cell>
          <cell r="IS439">
            <v>0</v>
          </cell>
          <cell r="IT439" t="str">
            <v>SOS-P</v>
          </cell>
          <cell r="IU439">
            <v>0</v>
          </cell>
          <cell r="IV439" t="str">
            <v>EKO-P</v>
          </cell>
          <cell r="IW439">
            <v>0</v>
          </cell>
          <cell r="IX439" t="str">
            <v>JEP-L</v>
          </cell>
          <cell r="IY439">
            <v>0</v>
          </cell>
          <cell r="IZ439" t="str">
            <v/>
          </cell>
          <cell r="JA439">
            <v>0</v>
          </cell>
        </row>
        <row r="440">
          <cell r="Q440" t="str">
            <v/>
          </cell>
          <cell r="AB440" t="str">
            <v/>
          </cell>
          <cell r="AC440">
            <v>22</v>
          </cell>
          <cell r="AI440" t="str">
            <v/>
          </cell>
          <cell r="AJ440">
            <v>0</v>
          </cell>
          <cell r="AK440">
            <v>81.5</v>
          </cell>
          <cell r="AL440">
            <v>80</v>
          </cell>
          <cell r="AM440">
            <v>0</v>
          </cell>
          <cell r="AN440">
            <v>0</v>
          </cell>
          <cell r="AO440" t="str">
            <v/>
          </cell>
          <cell r="AP440">
            <v>0</v>
          </cell>
          <cell r="AQ440">
            <v>68.25</v>
          </cell>
          <cell r="AR440">
            <v>79</v>
          </cell>
          <cell r="AS440">
            <v>0</v>
          </cell>
          <cell r="AT440">
            <v>0</v>
          </cell>
          <cell r="AU440" t="str">
            <v/>
          </cell>
          <cell r="AV440">
            <v>0</v>
          </cell>
          <cell r="AW440">
            <v>81</v>
          </cell>
          <cell r="AX440">
            <v>77</v>
          </cell>
          <cell r="AY440">
            <v>0</v>
          </cell>
          <cell r="AZ440">
            <v>0</v>
          </cell>
          <cell r="BA440" t="str">
            <v/>
          </cell>
          <cell r="BB440">
            <v>0</v>
          </cell>
          <cell r="BC440">
            <v>79.25</v>
          </cell>
          <cell r="BD440">
            <v>76</v>
          </cell>
          <cell r="BE440">
            <v>0</v>
          </cell>
          <cell r="BF440">
            <v>0</v>
          </cell>
          <cell r="BG440" t="str">
            <v>SEJ</v>
          </cell>
          <cell r="BH440">
            <v>0</v>
          </cell>
          <cell r="BI440">
            <v>72</v>
          </cell>
          <cell r="BJ440">
            <v>76</v>
          </cell>
          <cell r="BK440">
            <v>0</v>
          </cell>
          <cell r="BL440">
            <v>0</v>
          </cell>
          <cell r="BM440" t="str">
            <v/>
          </cell>
          <cell r="BN440">
            <v>0</v>
          </cell>
          <cell r="BO440">
            <v>67.75</v>
          </cell>
          <cell r="BP440">
            <v>74</v>
          </cell>
          <cell r="BQ440">
            <v>0</v>
          </cell>
          <cell r="BR440">
            <v>0</v>
          </cell>
          <cell r="BS440" t="str">
            <v/>
          </cell>
          <cell r="BT440">
            <v>0</v>
          </cell>
          <cell r="BU440">
            <v>74.75</v>
          </cell>
          <cell r="BV440">
            <v>85</v>
          </cell>
          <cell r="BW440">
            <v>0</v>
          </cell>
          <cell r="BX440">
            <v>0</v>
          </cell>
          <cell r="BY440" t="str">
            <v/>
          </cell>
          <cell r="BZ440">
            <v>0</v>
          </cell>
          <cell r="CA440">
            <v>70</v>
          </cell>
          <cell r="CB440">
            <v>73</v>
          </cell>
          <cell r="CC440">
            <v>0</v>
          </cell>
          <cell r="CD440">
            <v>0</v>
          </cell>
          <cell r="CE440" t="str">
            <v/>
          </cell>
          <cell r="CF440">
            <v>0</v>
          </cell>
          <cell r="CG440">
            <v>79.5</v>
          </cell>
          <cell r="CH440">
            <v>81</v>
          </cell>
          <cell r="CI440">
            <v>0</v>
          </cell>
          <cell r="CJ440">
            <v>0</v>
          </cell>
          <cell r="CK440" t="str">
            <v/>
          </cell>
          <cell r="CL440">
            <v>0</v>
          </cell>
          <cell r="CM440">
            <v>74.5</v>
          </cell>
          <cell r="CN440">
            <v>72</v>
          </cell>
          <cell r="CO440">
            <v>0</v>
          </cell>
          <cell r="CP440">
            <v>0</v>
          </cell>
          <cell r="CQ440" t="str">
            <v/>
          </cell>
          <cell r="CR440">
            <v>0</v>
          </cell>
          <cell r="CS440">
            <v>73.25</v>
          </cell>
          <cell r="CT440">
            <v>80</v>
          </cell>
          <cell r="CU440">
            <v>0</v>
          </cell>
          <cell r="CV440">
            <v>0</v>
          </cell>
          <cell r="CW440" t="str">
            <v/>
          </cell>
          <cell r="CX440">
            <v>0</v>
          </cell>
          <cell r="CY440">
            <v>70</v>
          </cell>
          <cell r="CZ440">
            <v>77</v>
          </cell>
          <cell r="DA440">
            <v>0</v>
          </cell>
          <cell r="DB440">
            <v>0</v>
          </cell>
          <cell r="DC440" t="str">
            <v/>
          </cell>
          <cell r="DD440">
            <v>0</v>
          </cell>
          <cell r="DE440">
            <v>75</v>
          </cell>
          <cell r="DF440">
            <v>84</v>
          </cell>
          <cell r="DG440">
            <v>0</v>
          </cell>
          <cell r="DH440">
            <v>0</v>
          </cell>
          <cell r="DI440" t="str">
            <v/>
          </cell>
          <cell r="DJ440">
            <v>0</v>
          </cell>
          <cell r="DK440">
            <v>0</v>
          </cell>
          <cell r="DL440">
            <v>80</v>
          </cell>
          <cell r="DM440">
            <v>0</v>
          </cell>
          <cell r="DN440">
            <v>0</v>
          </cell>
          <cell r="DO440" t="str">
            <v/>
          </cell>
          <cell r="DP440">
            <v>0</v>
          </cell>
          <cell r="DQ440">
            <v>78.25</v>
          </cell>
          <cell r="DR440">
            <v>71</v>
          </cell>
          <cell r="DS440">
            <v>0</v>
          </cell>
          <cell r="DT440">
            <v>0</v>
          </cell>
          <cell r="DU440" t="str">
            <v/>
          </cell>
          <cell r="DV440">
            <v>0</v>
          </cell>
          <cell r="DW440">
            <v>67</v>
          </cell>
          <cell r="DX440">
            <v>75</v>
          </cell>
          <cell r="DY440">
            <v>0</v>
          </cell>
          <cell r="DZ440">
            <v>0</v>
          </cell>
          <cell r="EA440" t="str">
            <v/>
          </cell>
          <cell r="EB440">
            <v>0</v>
          </cell>
          <cell r="EC440">
            <v>76.75</v>
          </cell>
          <cell r="ED440">
            <v>78</v>
          </cell>
          <cell r="EE440">
            <v>0</v>
          </cell>
          <cell r="EF440">
            <v>0</v>
          </cell>
          <cell r="EG440" t="str">
            <v/>
          </cell>
          <cell r="EH440">
            <v>0</v>
          </cell>
          <cell r="EI440">
            <v>77.75</v>
          </cell>
          <cell r="EJ440">
            <v>85</v>
          </cell>
          <cell r="EK440">
            <v>0</v>
          </cell>
          <cell r="EL440">
            <v>0</v>
          </cell>
          <cell r="EM440" t="str">
            <v/>
          </cell>
          <cell r="EN440">
            <v>0</v>
          </cell>
          <cell r="EO440">
            <v>77.75</v>
          </cell>
          <cell r="EP440">
            <v>85</v>
          </cell>
          <cell r="EQ440">
            <v>0</v>
          </cell>
          <cell r="ER440">
            <v>0</v>
          </cell>
          <cell r="ES440" t="str">
            <v/>
          </cell>
          <cell r="ET440">
            <v>0</v>
          </cell>
          <cell r="EU440">
            <v>77.75</v>
          </cell>
          <cell r="EV440">
            <v>85</v>
          </cell>
          <cell r="EW440">
            <v>0</v>
          </cell>
          <cell r="EX440">
            <v>0</v>
          </cell>
          <cell r="EY440" t="str">
            <v/>
          </cell>
          <cell r="EZ440">
            <v>0</v>
          </cell>
          <cell r="FA440">
            <v>69.75</v>
          </cell>
          <cell r="FB440">
            <v>78</v>
          </cell>
          <cell r="FC440">
            <v>0</v>
          </cell>
          <cell r="FD440">
            <v>0</v>
          </cell>
          <cell r="FE440" t="str">
            <v/>
          </cell>
          <cell r="FF440">
            <v>0</v>
          </cell>
          <cell r="FG440">
            <v>69.75</v>
          </cell>
          <cell r="FH440">
            <v>78</v>
          </cell>
          <cell r="FI440">
            <v>0</v>
          </cell>
          <cell r="FJ440">
            <v>0</v>
          </cell>
          <cell r="FK440" t="str">
            <v/>
          </cell>
          <cell r="FL440">
            <v>0</v>
          </cell>
          <cell r="FM440">
            <v>69.75</v>
          </cell>
          <cell r="FN440">
            <v>78</v>
          </cell>
          <cell r="FO440">
            <v>0</v>
          </cell>
          <cell r="FP440">
            <v>0</v>
          </cell>
          <cell r="FQ440" t="str">
            <v/>
          </cell>
          <cell r="FR440">
            <v>0</v>
          </cell>
          <cell r="FS440">
            <v>69.75</v>
          </cell>
          <cell r="FT440">
            <v>78</v>
          </cell>
          <cell r="FU440">
            <v>0</v>
          </cell>
          <cell r="FV440">
            <v>0</v>
          </cell>
          <cell r="FW440" t="str">
            <v/>
          </cell>
          <cell r="FX440">
            <v>0</v>
          </cell>
          <cell r="FY440">
            <v>69.75</v>
          </cell>
          <cell r="FZ440">
            <v>78</v>
          </cell>
          <cell r="GA440">
            <v>0</v>
          </cell>
          <cell r="GB440">
            <v>0</v>
          </cell>
          <cell r="GC440" t="str">
            <v/>
          </cell>
          <cell r="GD440">
            <v>0</v>
          </cell>
          <cell r="GE440">
            <v>69.75</v>
          </cell>
          <cell r="GF440">
            <v>78</v>
          </cell>
          <cell r="GG440">
            <v>0</v>
          </cell>
          <cell r="GH440">
            <v>0</v>
          </cell>
          <cell r="GI440" t="str">
            <v/>
          </cell>
          <cell r="GJ440">
            <v>0</v>
          </cell>
          <cell r="GK440">
            <v>69.75</v>
          </cell>
          <cell r="GL440">
            <v>78</v>
          </cell>
          <cell r="GM440">
            <v>0</v>
          </cell>
          <cell r="GN440">
            <v>0</v>
          </cell>
          <cell r="GO440" t="str">
            <v/>
          </cell>
          <cell r="GP440">
            <v>0</v>
          </cell>
          <cell r="GQ440">
            <v>69.75</v>
          </cell>
          <cell r="GR440">
            <v>78</v>
          </cell>
          <cell r="GS440">
            <v>0</v>
          </cell>
          <cell r="GT440">
            <v>0</v>
          </cell>
          <cell r="GU440" t="str">
            <v/>
          </cell>
          <cell r="GV440">
            <v>0</v>
          </cell>
          <cell r="GW440">
            <v>76.25</v>
          </cell>
          <cell r="GX440">
            <v>74</v>
          </cell>
          <cell r="GY440">
            <v>0</v>
          </cell>
          <cell r="GZ440">
            <v>0</v>
          </cell>
          <cell r="HA440" t="str">
            <v/>
          </cell>
          <cell r="HB440">
            <v>0</v>
          </cell>
          <cell r="HC440">
            <v>73.25</v>
          </cell>
          <cell r="HD440">
            <v>73</v>
          </cell>
          <cell r="HG440" t="str">
            <v/>
          </cell>
          <cell r="HH440">
            <v>0</v>
          </cell>
          <cell r="HM440" t="str">
            <v/>
          </cell>
          <cell r="HN440" t="str">
            <v/>
          </cell>
          <cell r="HS440">
            <v>0</v>
          </cell>
          <cell r="HT440" t="str">
            <v>PKN</v>
          </cell>
          <cell r="HU440">
            <v>0</v>
          </cell>
          <cell r="HV440" t="str">
            <v>IND</v>
          </cell>
          <cell r="HW440">
            <v>0</v>
          </cell>
          <cell r="HX440" t="str">
            <v>MAT-W</v>
          </cell>
          <cell r="HY440">
            <v>0</v>
          </cell>
          <cell r="HZ440" t="str">
            <v>SEJ-W</v>
          </cell>
          <cell r="IA440">
            <v>0</v>
          </cell>
          <cell r="IB440" t="str">
            <v>IGR-W</v>
          </cell>
          <cell r="IC440">
            <v>0</v>
          </cell>
          <cell r="ID440" t="str">
            <v>SBO</v>
          </cell>
          <cell r="IE440">
            <v>0</v>
          </cell>
          <cell r="IF440" t="str">
            <v>PJO</v>
          </cell>
          <cell r="IG440">
            <v>0</v>
          </cell>
          <cell r="IH440" t="str">
            <v>PRA</v>
          </cell>
          <cell r="II440">
            <v>0</v>
          </cell>
          <cell r="IJ440" t="str">
            <v>JAW</v>
          </cell>
          <cell r="IK440">
            <v>0</v>
          </cell>
          <cell r="IL440" t="str">
            <v>ARB</v>
          </cell>
          <cell r="IM440">
            <v>0</v>
          </cell>
          <cell r="IN440" t="str">
            <v>PKM</v>
          </cell>
          <cell r="IO440">
            <v>0</v>
          </cell>
          <cell r="IP440" t="str">
            <v>GEO-P</v>
          </cell>
          <cell r="IQ440">
            <v>0</v>
          </cell>
          <cell r="IR440" t="str">
            <v>SEJ-P</v>
          </cell>
          <cell r="IS440">
            <v>0</v>
          </cell>
          <cell r="IT440" t="str">
            <v>SOS-P</v>
          </cell>
          <cell r="IU440">
            <v>0</v>
          </cell>
          <cell r="IV440" t="str">
            <v>EKO-P</v>
          </cell>
          <cell r="IW440">
            <v>0</v>
          </cell>
          <cell r="IX440" t="str">
            <v>JEP-L</v>
          </cell>
          <cell r="IY440">
            <v>0</v>
          </cell>
          <cell r="IZ440" t="str">
            <v/>
          </cell>
          <cell r="JA440">
            <v>0</v>
          </cell>
        </row>
        <row r="441">
          <cell r="Q441" t="str">
            <v/>
          </cell>
          <cell r="AB441" t="str">
            <v/>
          </cell>
          <cell r="AC441">
            <v>23</v>
          </cell>
          <cell r="AI441" t="str">
            <v/>
          </cell>
          <cell r="AJ441">
            <v>0</v>
          </cell>
          <cell r="AK441">
            <v>76</v>
          </cell>
          <cell r="AL441">
            <v>85</v>
          </cell>
          <cell r="AM441">
            <v>0</v>
          </cell>
          <cell r="AN441">
            <v>0</v>
          </cell>
          <cell r="AO441" t="str">
            <v/>
          </cell>
          <cell r="AP441">
            <v>0</v>
          </cell>
          <cell r="AQ441">
            <v>68.5</v>
          </cell>
          <cell r="AR441">
            <v>85</v>
          </cell>
          <cell r="AS441">
            <v>0</v>
          </cell>
          <cell r="AT441">
            <v>0</v>
          </cell>
          <cell r="AU441" t="str">
            <v/>
          </cell>
          <cell r="AV441">
            <v>0</v>
          </cell>
          <cell r="AW441">
            <v>81.25</v>
          </cell>
          <cell r="AX441">
            <v>84</v>
          </cell>
          <cell r="AY441">
            <v>0</v>
          </cell>
          <cell r="AZ441">
            <v>0</v>
          </cell>
          <cell r="BA441" t="str">
            <v/>
          </cell>
          <cell r="BB441">
            <v>0</v>
          </cell>
          <cell r="BC441">
            <v>78.5</v>
          </cell>
          <cell r="BD441">
            <v>72</v>
          </cell>
          <cell r="BE441">
            <v>0</v>
          </cell>
          <cell r="BF441">
            <v>0</v>
          </cell>
          <cell r="BG441" t="str">
            <v>SEJ</v>
          </cell>
          <cell r="BH441">
            <v>0</v>
          </cell>
          <cell r="BI441">
            <v>67.5</v>
          </cell>
          <cell r="BJ441">
            <v>75</v>
          </cell>
          <cell r="BK441">
            <v>0</v>
          </cell>
          <cell r="BL441">
            <v>0</v>
          </cell>
          <cell r="BM441" t="str">
            <v/>
          </cell>
          <cell r="BN441">
            <v>0</v>
          </cell>
          <cell r="BO441">
            <v>67.75</v>
          </cell>
          <cell r="BP441">
            <v>80</v>
          </cell>
          <cell r="BQ441">
            <v>0</v>
          </cell>
          <cell r="BR441">
            <v>0</v>
          </cell>
          <cell r="BS441" t="str">
            <v/>
          </cell>
          <cell r="BT441">
            <v>0</v>
          </cell>
          <cell r="BU441">
            <v>81.75</v>
          </cell>
          <cell r="BV441">
            <v>86</v>
          </cell>
          <cell r="BW441">
            <v>0</v>
          </cell>
          <cell r="BX441">
            <v>0</v>
          </cell>
          <cell r="BY441" t="str">
            <v/>
          </cell>
          <cell r="BZ441">
            <v>0</v>
          </cell>
          <cell r="CA441">
            <v>72.25</v>
          </cell>
          <cell r="CB441">
            <v>74</v>
          </cell>
          <cell r="CC441">
            <v>0</v>
          </cell>
          <cell r="CD441">
            <v>0</v>
          </cell>
          <cell r="CE441" t="str">
            <v/>
          </cell>
          <cell r="CF441">
            <v>0</v>
          </cell>
          <cell r="CG441">
            <v>72.25</v>
          </cell>
          <cell r="CH441">
            <v>77</v>
          </cell>
          <cell r="CI441">
            <v>0</v>
          </cell>
          <cell r="CJ441">
            <v>0</v>
          </cell>
          <cell r="CK441" t="str">
            <v/>
          </cell>
          <cell r="CL441">
            <v>0</v>
          </cell>
          <cell r="CM441">
            <v>74.5</v>
          </cell>
          <cell r="CN441">
            <v>73</v>
          </cell>
          <cell r="CO441">
            <v>0</v>
          </cell>
          <cell r="CP441">
            <v>0</v>
          </cell>
          <cell r="CQ441" t="str">
            <v/>
          </cell>
          <cell r="CR441">
            <v>0</v>
          </cell>
          <cell r="CS441">
            <v>72.75</v>
          </cell>
          <cell r="CT441">
            <v>80</v>
          </cell>
          <cell r="CU441">
            <v>0</v>
          </cell>
          <cell r="CV441">
            <v>0</v>
          </cell>
          <cell r="CW441" t="str">
            <v/>
          </cell>
          <cell r="CX441">
            <v>0</v>
          </cell>
          <cell r="CY441">
            <v>70</v>
          </cell>
          <cell r="CZ441">
            <v>71</v>
          </cell>
          <cell r="DA441">
            <v>0</v>
          </cell>
          <cell r="DB441">
            <v>0</v>
          </cell>
          <cell r="DC441" t="str">
            <v/>
          </cell>
          <cell r="DD441">
            <v>0</v>
          </cell>
          <cell r="DE441">
            <v>78</v>
          </cell>
          <cell r="DF441">
            <v>76</v>
          </cell>
          <cell r="DG441">
            <v>0</v>
          </cell>
          <cell r="DH441">
            <v>0</v>
          </cell>
          <cell r="DI441" t="str">
            <v/>
          </cell>
          <cell r="DJ441">
            <v>0</v>
          </cell>
          <cell r="DK441">
            <v>0</v>
          </cell>
          <cell r="DL441">
            <v>72</v>
          </cell>
          <cell r="DM441">
            <v>0</v>
          </cell>
          <cell r="DN441">
            <v>0</v>
          </cell>
          <cell r="DO441" t="str">
            <v/>
          </cell>
          <cell r="DP441">
            <v>0</v>
          </cell>
          <cell r="DQ441">
            <v>84.25</v>
          </cell>
          <cell r="DR441">
            <v>79</v>
          </cell>
          <cell r="DS441">
            <v>0</v>
          </cell>
          <cell r="DT441">
            <v>0</v>
          </cell>
          <cell r="DU441" t="str">
            <v/>
          </cell>
          <cell r="DV441">
            <v>0</v>
          </cell>
          <cell r="DW441">
            <v>67.75</v>
          </cell>
          <cell r="DX441">
            <v>74</v>
          </cell>
          <cell r="DY441">
            <v>0</v>
          </cell>
          <cell r="DZ441">
            <v>0</v>
          </cell>
          <cell r="EA441" t="str">
            <v/>
          </cell>
          <cell r="EB441">
            <v>0</v>
          </cell>
          <cell r="EC441">
            <v>79.25</v>
          </cell>
          <cell r="ED441">
            <v>77</v>
          </cell>
          <cell r="EE441">
            <v>0</v>
          </cell>
          <cell r="EF441">
            <v>0</v>
          </cell>
          <cell r="EG441" t="str">
            <v/>
          </cell>
          <cell r="EH441">
            <v>0</v>
          </cell>
          <cell r="EI441">
            <v>72.5</v>
          </cell>
          <cell r="EJ441">
            <v>81</v>
          </cell>
          <cell r="EK441">
            <v>0</v>
          </cell>
          <cell r="EL441">
            <v>0</v>
          </cell>
          <cell r="EM441" t="str">
            <v/>
          </cell>
          <cell r="EN441">
            <v>0</v>
          </cell>
          <cell r="EO441">
            <v>72.5</v>
          </cell>
          <cell r="EP441">
            <v>81</v>
          </cell>
          <cell r="EQ441">
            <v>0</v>
          </cell>
          <cell r="ER441">
            <v>0</v>
          </cell>
          <cell r="ES441" t="str">
            <v/>
          </cell>
          <cell r="ET441">
            <v>0</v>
          </cell>
          <cell r="EU441">
            <v>72.5</v>
          </cell>
          <cell r="EV441">
            <v>81</v>
          </cell>
          <cell r="EW441">
            <v>0</v>
          </cell>
          <cell r="EX441">
            <v>0</v>
          </cell>
          <cell r="EY441" t="str">
            <v/>
          </cell>
          <cell r="EZ441">
            <v>0</v>
          </cell>
          <cell r="FA441">
            <v>71</v>
          </cell>
          <cell r="FB441">
            <v>78</v>
          </cell>
          <cell r="FC441">
            <v>0</v>
          </cell>
          <cell r="FD441">
            <v>0</v>
          </cell>
          <cell r="FE441" t="str">
            <v/>
          </cell>
          <cell r="FF441">
            <v>0</v>
          </cell>
          <cell r="FG441">
            <v>71</v>
          </cell>
          <cell r="FH441">
            <v>78</v>
          </cell>
          <cell r="FI441">
            <v>0</v>
          </cell>
          <cell r="FJ441">
            <v>0</v>
          </cell>
          <cell r="FK441" t="str">
            <v/>
          </cell>
          <cell r="FL441">
            <v>0</v>
          </cell>
          <cell r="FM441">
            <v>71</v>
          </cell>
          <cell r="FN441">
            <v>78</v>
          </cell>
          <cell r="FO441">
            <v>0</v>
          </cell>
          <cell r="FP441">
            <v>0</v>
          </cell>
          <cell r="FQ441" t="str">
            <v/>
          </cell>
          <cell r="FR441">
            <v>0</v>
          </cell>
          <cell r="FS441">
            <v>71</v>
          </cell>
          <cell r="FT441">
            <v>78</v>
          </cell>
          <cell r="FU441">
            <v>0</v>
          </cell>
          <cell r="FV441">
            <v>0</v>
          </cell>
          <cell r="FW441" t="str">
            <v/>
          </cell>
          <cell r="FX441">
            <v>0</v>
          </cell>
          <cell r="FY441">
            <v>71</v>
          </cell>
          <cell r="FZ441">
            <v>78</v>
          </cell>
          <cell r="GA441">
            <v>0</v>
          </cell>
          <cell r="GB441">
            <v>0</v>
          </cell>
          <cell r="GC441" t="str">
            <v/>
          </cell>
          <cell r="GD441">
            <v>0</v>
          </cell>
          <cell r="GE441">
            <v>71</v>
          </cell>
          <cell r="GF441">
            <v>78</v>
          </cell>
          <cell r="GG441">
            <v>0</v>
          </cell>
          <cell r="GH441">
            <v>0</v>
          </cell>
          <cell r="GI441" t="str">
            <v/>
          </cell>
          <cell r="GJ441">
            <v>0</v>
          </cell>
          <cell r="GK441">
            <v>71</v>
          </cell>
          <cell r="GL441">
            <v>78</v>
          </cell>
          <cell r="GM441">
            <v>0</v>
          </cell>
          <cell r="GN441">
            <v>0</v>
          </cell>
          <cell r="GO441" t="str">
            <v/>
          </cell>
          <cell r="GP441">
            <v>0</v>
          </cell>
          <cell r="GQ441">
            <v>71</v>
          </cell>
          <cell r="GR441">
            <v>78</v>
          </cell>
          <cell r="GS441">
            <v>0</v>
          </cell>
          <cell r="GT441">
            <v>0</v>
          </cell>
          <cell r="GU441" t="str">
            <v/>
          </cell>
          <cell r="GV441">
            <v>0</v>
          </cell>
          <cell r="GW441">
            <v>72.75</v>
          </cell>
          <cell r="GX441">
            <v>75</v>
          </cell>
          <cell r="GY441">
            <v>0</v>
          </cell>
          <cell r="GZ441">
            <v>0</v>
          </cell>
          <cell r="HA441" t="str">
            <v/>
          </cell>
          <cell r="HB441">
            <v>0</v>
          </cell>
          <cell r="HC441">
            <v>68.75</v>
          </cell>
          <cell r="HD441">
            <v>71</v>
          </cell>
          <cell r="HG441" t="str">
            <v/>
          </cell>
          <cell r="HH441">
            <v>0</v>
          </cell>
          <cell r="HM441" t="str">
            <v/>
          </cell>
          <cell r="HN441" t="str">
            <v/>
          </cell>
          <cell r="HS441">
            <v>0</v>
          </cell>
          <cell r="HT441" t="str">
            <v>PKN</v>
          </cell>
          <cell r="HU441">
            <v>0</v>
          </cell>
          <cell r="HV441" t="str">
            <v>IND</v>
          </cell>
          <cell r="HW441">
            <v>0</v>
          </cell>
          <cell r="HX441" t="str">
            <v>MAT-W</v>
          </cell>
          <cell r="HY441">
            <v>0</v>
          </cell>
          <cell r="HZ441" t="str">
            <v>SEJ-W</v>
          </cell>
          <cell r="IA441">
            <v>0</v>
          </cell>
          <cell r="IB441" t="str">
            <v>IGR-W</v>
          </cell>
          <cell r="IC441">
            <v>0</v>
          </cell>
          <cell r="ID441" t="str">
            <v>SBO</v>
          </cell>
          <cell r="IE441">
            <v>0</v>
          </cell>
          <cell r="IF441" t="str">
            <v>PJO</v>
          </cell>
          <cell r="IG441">
            <v>0</v>
          </cell>
          <cell r="IH441" t="str">
            <v>PRA</v>
          </cell>
          <cell r="II441">
            <v>0</v>
          </cell>
          <cell r="IJ441" t="str">
            <v>JAW</v>
          </cell>
          <cell r="IK441">
            <v>0</v>
          </cell>
          <cell r="IL441" t="str">
            <v>ARB</v>
          </cell>
          <cell r="IM441">
            <v>0</v>
          </cell>
          <cell r="IN441" t="str">
            <v>PKM</v>
          </cell>
          <cell r="IO441">
            <v>0</v>
          </cell>
          <cell r="IP441" t="str">
            <v>GEO-P</v>
          </cell>
          <cell r="IQ441">
            <v>0</v>
          </cell>
          <cell r="IR441" t="str">
            <v>SEJ-P</v>
          </cell>
          <cell r="IS441">
            <v>0</v>
          </cell>
          <cell r="IT441" t="str">
            <v>SOS-P</v>
          </cell>
          <cell r="IU441">
            <v>0</v>
          </cell>
          <cell r="IV441" t="str">
            <v>EKO-P</v>
          </cell>
          <cell r="IW441">
            <v>0</v>
          </cell>
          <cell r="IX441" t="str">
            <v>JEP-L</v>
          </cell>
          <cell r="IY441">
            <v>0</v>
          </cell>
          <cell r="IZ441" t="str">
            <v/>
          </cell>
          <cell r="JA441">
            <v>0</v>
          </cell>
        </row>
        <row r="442">
          <cell r="Q442" t="str">
            <v/>
          </cell>
          <cell r="AB442" t="str">
            <v/>
          </cell>
          <cell r="AC442">
            <v>24</v>
          </cell>
          <cell r="AI442" t="str">
            <v/>
          </cell>
          <cell r="AJ442">
            <v>0</v>
          </cell>
          <cell r="AK442">
            <v>75</v>
          </cell>
          <cell r="AL442">
            <v>78</v>
          </cell>
          <cell r="AM442">
            <v>0</v>
          </cell>
          <cell r="AN442">
            <v>0</v>
          </cell>
          <cell r="AO442" t="str">
            <v/>
          </cell>
          <cell r="AP442">
            <v>0</v>
          </cell>
          <cell r="AQ442">
            <v>69.25</v>
          </cell>
          <cell r="AR442">
            <v>76</v>
          </cell>
          <cell r="AS442">
            <v>0</v>
          </cell>
          <cell r="AT442">
            <v>0</v>
          </cell>
          <cell r="AU442" t="str">
            <v/>
          </cell>
          <cell r="AV442">
            <v>0</v>
          </cell>
          <cell r="AW442">
            <v>75</v>
          </cell>
          <cell r="AX442">
            <v>71</v>
          </cell>
          <cell r="AY442">
            <v>0</v>
          </cell>
          <cell r="AZ442">
            <v>0</v>
          </cell>
          <cell r="BA442" t="str">
            <v/>
          </cell>
          <cell r="BB442">
            <v>0</v>
          </cell>
          <cell r="BC442">
            <v>76</v>
          </cell>
          <cell r="BD442">
            <v>75</v>
          </cell>
          <cell r="BE442">
            <v>0</v>
          </cell>
          <cell r="BF442">
            <v>0</v>
          </cell>
          <cell r="BG442" t="str">
            <v>SEJ</v>
          </cell>
          <cell r="BH442">
            <v>0</v>
          </cell>
          <cell r="BI442">
            <v>67.75</v>
          </cell>
          <cell r="BJ442">
            <v>76</v>
          </cell>
          <cell r="BK442">
            <v>0</v>
          </cell>
          <cell r="BL442">
            <v>0</v>
          </cell>
          <cell r="BM442" t="str">
            <v/>
          </cell>
          <cell r="BN442">
            <v>0</v>
          </cell>
          <cell r="BO442">
            <v>67.75</v>
          </cell>
          <cell r="BP442">
            <v>71</v>
          </cell>
          <cell r="BQ442">
            <v>0</v>
          </cell>
          <cell r="BR442">
            <v>0</v>
          </cell>
          <cell r="BS442" t="str">
            <v/>
          </cell>
          <cell r="BT442">
            <v>0</v>
          </cell>
          <cell r="BU442">
            <v>68.75</v>
          </cell>
          <cell r="BV442">
            <v>79</v>
          </cell>
          <cell r="BW442">
            <v>0</v>
          </cell>
          <cell r="BX442">
            <v>0</v>
          </cell>
          <cell r="BY442" t="str">
            <v/>
          </cell>
          <cell r="BZ442">
            <v>0</v>
          </cell>
          <cell r="CA442">
            <v>69.5</v>
          </cell>
          <cell r="CB442">
            <v>72</v>
          </cell>
          <cell r="CC442">
            <v>0</v>
          </cell>
          <cell r="CD442">
            <v>0</v>
          </cell>
          <cell r="CE442" t="str">
            <v/>
          </cell>
          <cell r="CF442">
            <v>0</v>
          </cell>
          <cell r="CG442">
            <v>69</v>
          </cell>
          <cell r="CH442">
            <v>71</v>
          </cell>
          <cell r="CI442">
            <v>0</v>
          </cell>
          <cell r="CJ442">
            <v>0</v>
          </cell>
          <cell r="CK442" t="str">
            <v/>
          </cell>
          <cell r="CL442">
            <v>0</v>
          </cell>
          <cell r="CM442">
            <v>74.5</v>
          </cell>
          <cell r="CN442">
            <v>73</v>
          </cell>
          <cell r="CO442">
            <v>0</v>
          </cell>
          <cell r="CP442">
            <v>0</v>
          </cell>
          <cell r="CQ442" t="str">
            <v/>
          </cell>
          <cell r="CR442">
            <v>0</v>
          </cell>
          <cell r="CS442">
            <v>66.75</v>
          </cell>
          <cell r="CT442">
            <v>73</v>
          </cell>
          <cell r="CU442">
            <v>0</v>
          </cell>
          <cell r="CV442">
            <v>0</v>
          </cell>
          <cell r="CW442" t="str">
            <v/>
          </cell>
          <cell r="CX442">
            <v>0</v>
          </cell>
          <cell r="CY442">
            <v>68.5</v>
          </cell>
          <cell r="CZ442">
            <v>64</v>
          </cell>
          <cell r="DA442">
            <v>0</v>
          </cell>
          <cell r="DB442">
            <v>0</v>
          </cell>
          <cell r="DC442" t="str">
            <v/>
          </cell>
          <cell r="DD442">
            <v>0</v>
          </cell>
          <cell r="DE442">
            <v>72.5</v>
          </cell>
          <cell r="DF442">
            <v>84</v>
          </cell>
          <cell r="DG442">
            <v>0</v>
          </cell>
          <cell r="DH442">
            <v>0</v>
          </cell>
          <cell r="DI442" t="str">
            <v/>
          </cell>
          <cell r="DJ442">
            <v>0</v>
          </cell>
          <cell r="DK442">
            <v>0</v>
          </cell>
          <cell r="DL442">
            <v>55</v>
          </cell>
          <cell r="DM442">
            <v>0</v>
          </cell>
          <cell r="DN442">
            <v>0</v>
          </cell>
          <cell r="DO442" t="str">
            <v/>
          </cell>
          <cell r="DP442">
            <v>0</v>
          </cell>
          <cell r="DQ442">
            <v>66.75</v>
          </cell>
          <cell r="DR442">
            <v>71</v>
          </cell>
          <cell r="DS442">
            <v>0</v>
          </cell>
          <cell r="DT442">
            <v>0</v>
          </cell>
          <cell r="DU442" t="str">
            <v/>
          </cell>
          <cell r="DV442">
            <v>0</v>
          </cell>
          <cell r="DW442">
            <v>67.5</v>
          </cell>
          <cell r="DX442">
            <v>73</v>
          </cell>
          <cell r="DY442">
            <v>0</v>
          </cell>
          <cell r="DZ442">
            <v>0</v>
          </cell>
          <cell r="EA442" t="str">
            <v/>
          </cell>
          <cell r="EB442">
            <v>0</v>
          </cell>
          <cell r="EC442">
            <v>67.25</v>
          </cell>
          <cell r="ED442">
            <v>75</v>
          </cell>
          <cell r="EE442">
            <v>0</v>
          </cell>
          <cell r="EF442">
            <v>0</v>
          </cell>
          <cell r="EG442" t="str">
            <v/>
          </cell>
          <cell r="EH442">
            <v>0</v>
          </cell>
          <cell r="EI442">
            <v>69.25</v>
          </cell>
          <cell r="EJ442">
            <v>77</v>
          </cell>
          <cell r="EK442">
            <v>0</v>
          </cell>
          <cell r="EL442">
            <v>0</v>
          </cell>
          <cell r="EM442" t="str">
            <v/>
          </cell>
          <cell r="EN442">
            <v>0</v>
          </cell>
          <cell r="EO442">
            <v>69.25</v>
          </cell>
          <cell r="EP442">
            <v>77</v>
          </cell>
          <cell r="EQ442">
            <v>0</v>
          </cell>
          <cell r="ER442">
            <v>0</v>
          </cell>
          <cell r="ES442" t="str">
            <v/>
          </cell>
          <cell r="ET442">
            <v>0</v>
          </cell>
          <cell r="EU442">
            <v>69.25</v>
          </cell>
          <cell r="EV442">
            <v>77</v>
          </cell>
          <cell r="EW442">
            <v>0</v>
          </cell>
          <cell r="EX442">
            <v>0</v>
          </cell>
          <cell r="EY442" t="str">
            <v/>
          </cell>
          <cell r="EZ442">
            <v>0</v>
          </cell>
          <cell r="FA442">
            <v>74.75</v>
          </cell>
          <cell r="FB442">
            <v>71</v>
          </cell>
          <cell r="FC442">
            <v>0</v>
          </cell>
          <cell r="FD442">
            <v>0</v>
          </cell>
          <cell r="FE442" t="str">
            <v/>
          </cell>
          <cell r="FF442">
            <v>0</v>
          </cell>
          <cell r="FG442">
            <v>74.75</v>
          </cell>
          <cell r="FH442">
            <v>71</v>
          </cell>
          <cell r="FI442">
            <v>0</v>
          </cell>
          <cell r="FJ442">
            <v>0</v>
          </cell>
          <cell r="FK442" t="str">
            <v/>
          </cell>
          <cell r="FL442">
            <v>0</v>
          </cell>
          <cell r="FM442">
            <v>74.75</v>
          </cell>
          <cell r="FN442">
            <v>71</v>
          </cell>
          <cell r="FO442">
            <v>0</v>
          </cell>
          <cell r="FP442">
            <v>0</v>
          </cell>
          <cell r="FQ442" t="str">
            <v/>
          </cell>
          <cell r="FR442">
            <v>0</v>
          </cell>
          <cell r="FS442">
            <v>74.75</v>
          </cell>
          <cell r="FT442">
            <v>71</v>
          </cell>
          <cell r="FU442">
            <v>0</v>
          </cell>
          <cell r="FV442">
            <v>0</v>
          </cell>
          <cell r="FW442" t="str">
            <v/>
          </cell>
          <cell r="FX442">
            <v>0</v>
          </cell>
          <cell r="FY442">
            <v>74.75</v>
          </cell>
          <cell r="FZ442">
            <v>71</v>
          </cell>
          <cell r="GA442">
            <v>0</v>
          </cell>
          <cell r="GB442">
            <v>0</v>
          </cell>
          <cell r="GC442" t="str">
            <v/>
          </cell>
          <cell r="GD442">
            <v>0</v>
          </cell>
          <cell r="GE442">
            <v>74.75</v>
          </cell>
          <cell r="GF442">
            <v>71</v>
          </cell>
          <cell r="GG442">
            <v>0</v>
          </cell>
          <cell r="GH442">
            <v>0</v>
          </cell>
          <cell r="GI442" t="str">
            <v/>
          </cell>
          <cell r="GJ442">
            <v>0</v>
          </cell>
          <cell r="GK442">
            <v>74.75</v>
          </cell>
          <cell r="GL442">
            <v>71</v>
          </cell>
          <cell r="GM442">
            <v>0</v>
          </cell>
          <cell r="GN442">
            <v>0</v>
          </cell>
          <cell r="GO442" t="str">
            <v/>
          </cell>
          <cell r="GP442">
            <v>0</v>
          </cell>
          <cell r="GQ442">
            <v>74.75</v>
          </cell>
          <cell r="GR442">
            <v>71</v>
          </cell>
          <cell r="GS442">
            <v>0</v>
          </cell>
          <cell r="GT442">
            <v>0</v>
          </cell>
          <cell r="GU442" t="str">
            <v/>
          </cell>
          <cell r="GV442">
            <v>0</v>
          </cell>
          <cell r="GW442">
            <v>69.25</v>
          </cell>
          <cell r="GX442">
            <v>50</v>
          </cell>
          <cell r="GY442">
            <v>0</v>
          </cell>
          <cell r="GZ442">
            <v>0</v>
          </cell>
          <cell r="HA442" t="str">
            <v/>
          </cell>
          <cell r="HB442">
            <v>0</v>
          </cell>
          <cell r="HC442">
            <v>68</v>
          </cell>
          <cell r="HD442">
            <v>72</v>
          </cell>
          <cell r="HG442" t="str">
            <v/>
          </cell>
          <cell r="HH442">
            <v>0</v>
          </cell>
          <cell r="HM442" t="str">
            <v/>
          </cell>
          <cell r="HN442" t="str">
            <v/>
          </cell>
          <cell r="HS442">
            <v>0</v>
          </cell>
          <cell r="HT442" t="str">
            <v>PKN</v>
          </cell>
          <cell r="HU442">
            <v>0</v>
          </cell>
          <cell r="HV442" t="str">
            <v>IND</v>
          </cell>
          <cell r="HW442">
            <v>0</v>
          </cell>
          <cell r="HX442" t="str">
            <v>MAT-W</v>
          </cell>
          <cell r="HY442">
            <v>0</v>
          </cell>
          <cell r="HZ442" t="str">
            <v>SEJ-W</v>
          </cell>
          <cell r="IA442">
            <v>0</v>
          </cell>
          <cell r="IB442" t="str">
            <v>IGR-W</v>
          </cell>
          <cell r="IC442">
            <v>0</v>
          </cell>
          <cell r="ID442" t="str">
            <v>SBO</v>
          </cell>
          <cell r="IE442">
            <v>0</v>
          </cell>
          <cell r="IF442" t="str">
            <v>PJO</v>
          </cell>
          <cell r="IG442">
            <v>0</v>
          </cell>
          <cell r="IH442" t="str">
            <v>PRA</v>
          </cell>
          <cell r="II442">
            <v>0</v>
          </cell>
          <cell r="IJ442" t="str">
            <v>JAW</v>
          </cell>
          <cell r="IK442">
            <v>0</v>
          </cell>
          <cell r="IL442" t="str">
            <v>ARB</v>
          </cell>
          <cell r="IM442">
            <v>0</v>
          </cell>
          <cell r="IN442" t="str">
            <v>PKM</v>
          </cell>
          <cell r="IO442">
            <v>0</v>
          </cell>
          <cell r="IP442" t="str">
            <v>GEO-P</v>
          </cell>
          <cell r="IQ442">
            <v>0</v>
          </cell>
          <cell r="IR442" t="str">
            <v>SEJ-P</v>
          </cell>
          <cell r="IS442">
            <v>0</v>
          </cell>
          <cell r="IT442" t="str">
            <v>SOS-P</v>
          </cell>
          <cell r="IU442">
            <v>0</v>
          </cell>
          <cell r="IV442" t="str">
            <v>EKO-P</v>
          </cell>
          <cell r="IW442">
            <v>0</v>
          </cell>
          <cell r="IX442" t="str">
            <v>JEP-L</v>
          </cell>
          <cell r="IY442">
            <v>0</v>
          </cell>
          <cell r="IZ442" t="str">
            <v/>
          </cell>
          <cell r="JA442">
            <v>0</v>
          </cell>
        </row>
        <row r="443">
          <cell r="Q443" t="str">
            <v/>
          </cell>
          <cell r="AB443" t="str">
            <v/>
          </cell>
          <cell r="AC443">
            <v>25</v>
          </cell>
          <cell r="AI443" t="str">
            <v/>
          </cell>
          <cell r="AJ443">
            <v>0</v>
          </cell>
          <cell r="AK443">
            <v>73.5</v>
          </cell>
          <cell r="AL443">
            <v>79</v>
          </cell>
          <cell r="AM443">
            <v>0</v>
          </cell>
          <cell r="AN443">
            <v>0</v>
          </cell>
          <cell r="AO443" t="str">
            <v/>
          </cell>
          <cell r="AP443">
            <v>0</v>
          </cell>
          <cell r="AQ443">
            <v>65.5</v>
          </cell>
          <cell r="AR443">
            <v>76</v>
          </cell>
          <cell r="AS443">
            <v>0</v>
          </cell>
          <cell r="AT443">
            <v>0</v>
          </cell>
          <cell r="AU443" t="str">
            <v/>
          </cell>
          <cell r="AV443">
            <v>0</v>
          </cell>
          <cell r="AW443">
            <v>72</v>
          </cell>
          <cell r="AX443">
            <v>79</v>
          </cell>
          <cell r="AY443">
            <v>0</v>
          </cell>
          <cell r="AZ443">
            <v>0</v>
          </cell>
          <cell r="BA443" t="str">
            <v/>
          </cell>
          <cell r="BB443">
            <v>0</v>
          </cell>
          <cell r="BC443">
            <v>73</v>
          </cell>
          <cell r="BD443">
            <v>74</v>
          </cell>
          <cell r="BE443">
            <v>0</v>
          </cell>
          <cell r="BF443">
            <v>0</v>
          </cell>
          <cell r="BG443" t="str">
            <v>SEJ</v>
          </cell>
          <cell r="BH443">
            <v>0</v>
          </cell>
          <cell r="BI443">
            <v>68.75</v>
          </cell>
          <cell r="BJ443">
            <v>71</v>
          </cell>
          <cell r="BK443">
            <v>0</v>
          </cell>
          <cell r="BL443">
            <v>0</v>
          </cell>
          <cell r="BM443" t="str">
            <v/>
          </cell>
          <cell r="BN443">
            <v>0</v>
          </cell>
          <cell r="BO443">
            <v>67.75</v>
          </cell>
          <cell r="BP443">
            <v>73</v>
          </cell>
          <cell r="BQ443">
            <v>0</v>
          </cell>
          <cell r="BR443">
            <v>0</v>
          </cell>
          <cell r="BS443" t="str">
            <v/>
          </cell>
          <cell r="BT443">
            <v>0</v>
          </cell>
          <cell r="BU443">
            <v>71.25</v>
          </cell>
          <cell r="BV443">
            <v>74</v>
          </cell>
          <cell r="BW443">
            <v>0</v>
          </cell>
          <cell r="BX443">
            <v>0</v>
          </cell>
          <cell r="BY443" t="str">
            <v/>
          </cell>
          <cell r="BZ443">
            <v>0</v>
          </cell>
          <cell r="CA443">
            <v>70</v>
          </cell>
          <cell r="CB443">
            <v>71</v>
          </cell>
          <cell r="CC443">
            <v>0</v>
          </cell>
          <cell r="CD443">
            <v>0</v>
          </cell>
          <cell r="CE443" t="str">
            <v/>
          </cell>
          <cell r="CF443">
            <v>0</v>
          </cell>
          <cell r="CG443">
            <v>74.25</v>
          </cell>
          <cell r="CH443">
            <v>73</v>
          </cell>
          <cell r="CI443">
            <v>0</v>
          </cell>
          <cell r="CJ443">
            <v>0</v>
          </cell>
          <cell r="CK443" t="str">
            <v/>
          </cell>
          <cell r="CL443">
            <v>0</v>
          </cell>
          <cell r="CM443">
            <v>72.75</v>
          </cell>
          <cell r="CN443">
            <v>73</v>
          </cell>
          <cell r="CO443">
            <v>0</v>
          </cell>
          <cell r="CP443">
            <v>0</v>
          </cell>
          <cell r="CQ443" t="str">
            <v/>
          </cell>
          <cell r="CR443">
            <v>0</v>
          </cell>
          <cell r="CS443">
            <v>67.75</v>
          </cell>
          <cell r="CT443">
            <v>73</v>
          </cell>
          <cell r="CU443">
            <v>0</v>
          </cell>
          <cell r="CV443">
            <v>0</v>
          </cell>
          <cell r="CW443" t="str">
            <v/>
          </cell>
          <cell r="CX443">
            <v>0</v>
          </cell>
          <cell r="CY443">
            <v>72</v>
          </cell>
          <cell r="CZ443">
            <v>72</v>
          </cell>
          <cell r="DA443">
            <v>0</v>
          </cell>
          <cell r="DB443">
            <v>0</v>
          </cell>
          <cell r="DC443" t="str">
            <v/>
          </cell>
          <cell r="DD443">
            <v>0</v>
          </cell>
          <cell r="DE443">
            <v>71.25</v>
          </cell>
          <cell r="DF443">
            <v>78</v>
          </cell>
          <cell r="DG443">
            <v>0</v>
          </cell>
          <cell r="DH443">
            <v>0</v>
          </cell>
          <cell r="DI443" t="str">
            <v/>
          </cell>
          <cell r="DJ443">
            <v>0</v>
          </cell>
          <cell r="DK443">
            <v>0</v>
          </cell>
          <cell r="DL443">
            <v>71</v>
          </cell>
          <cell r="DM443">
            <v>0</v>
          </cell>
          <cell r="DN443">
            <v>0</v>
          </cell>
          <cell r="DO443" t="str">
            <v/>
          </cell>
          <cell r="DP443">
            <v>0</v>
          </cell>
          <cell r="DQ443">
            <v>79.75</v>
          </cell>
          <cell r="DR443">
            <v>74</v>
          </cell>
          <cell r="DS443">
            <v>0</v>
          </cell>
          <cell r="DT443">
            <v>0</v>
          </cell>
          <cell r="DU443" t="str">
            <v/>
          </cell>
          <cell r="DV443">
            <v>0</v>
          </cell>
          <cell r="DW443">
            <v>72</v>
          </cell>
          <cell r="DX443">
            <v>74</v>
          </cell>
          <cell r="DY443">
            <v>0</v>
          </cell>
          <cell r="DZ443">
            <v>0</v>
          </cell>
          <cell r="EA443" t="str">
            <v/>
          </cell>
          <cell r="EB443">
            <v>0</v>
          </cell>
          <cell r="EC443">
            <v>70</v>
          </cell>
          <cell r="ED443">
            <v>76</v>
          </cell>
          <cell r="EE443">
            <v>0</v>
          </cell>
          <cell r="EF443">
            <v>0</v>
          </cell>
          <cell r="EG443" t="str">
            <v/>
          </cell>
          <cell r="EH443">
            <v>0</v>
          </cell>
          <cell r="EI443">
            <v>73</v>
          </cell>
          <cell r="EJ443">
            <v>78</v>
          </cell>
          <cell r="EK443">
            <v>0</v>
          </cell>
          <cell r="EL443">
            <v>0</v>
          </cell>
          <cell r="EM443" t="str">
            <v/>
          </cell>
          <cell r="EN443">
            <v>0</v>
          </cell>
          <cell r="EO443">
            <v>73</v>
          </cell>
          <cell r="EP443">
            <v>78</v>
          </cell>
          <cell r="EQ443">
            <v>0</v>
          </cell>
          <cell r="ER443">
            <v>0</v>
          </cell>
          <cell r="ES443" t="str">
            <v/>
          </cell>
          <cell r="ET443">
            <v>0</v>
          </cell>
          <cell r="EU443">
            <v>73</v>
          </cell>
          <cell r="EV443">
            <v>78</v>
          </cell>
          <cell r="EW443">
            <v>0</v>
          </cell>
          <cell r="EX443">
            <v>0</v>
          </cell>
          <cell r="EY443" t="str">
            <v/>
          </cell>
          <cell r="EZ443">
            <v>0</v>
          </cell>
          <cell r="FA443">
            <v>70.75</v>
          </cell>
          <cell r="FB443">
            <v>73</v>
          </cell>
          <cell r="FC443">
            <v>0</v>
          </cell>
          <cell r="FD443">
            <v>0</v>
          </cell>
          <cell r="FE443" t="str">
            <v/>
          </cell>
          <cell r="FF443">
            <v>0</v>
          </cell>
          <cell r="FG443">
            <v>70.75</v>
          </cell>
          <cell r="FH443">
            <v>73</v>
          </cell>
          <cell r="FI443">
            <v>0</v>
          </cell>
          <cell r="FJ443">
            <v>0</v>
          </cell>
          <cell r="FK443" t="str">
            <v/>
          </cell>
          <cell r="FL443">
            <v>0</v>
          </cell>
          <cell r="FM443">
            <v>70.75</v>
          </cell>
          <cell r="FN443">
            <v>73</v>
          </cell>
          <cell r="FO443">
            <v>0</v>
          </cell>
          <cell r="FP443">
            <v>0</v>
          </cell>
          <cell r="FQ443" t="str">
            <v/>
          </cell>
          <cell r="FR443">
            <v>0</v>
          </cell>
          <cell r="FS443">
            <v>70.75</v>
          </cell>
          <cell r="FT443">
            <v>73</v>
          </cell>
          <cell r="FU443">
            <v>0</v>
          </cell>
          <cell r="FV443">
            <v>0</v>
          </cell>
          <cell r="FW443" t="str">
            <v/>
          </cell>
          <cell r="FX443">
            <v>0</v>
          </cell>
          <cell r="FY443">
            <v>70.75</v>
          </cell>
          <cell r="FZ443">
            <v>73</v>
          </cell>
          <cell r="GA443">
            <v>0</v>
          </cell>
          <cell r="GB443">
            <v>0</v>
          </cell>
          <cell r="GC443" t="str">
            <v/>
          </cell>
          <cell r="GD443">
            <v>0</v>
          </cell>
          <cell r="GE443">
            <v>70.75</v>
          </cell>
          <cell r="GF443">
            <v>73</v>
          </cell>
          <cell r="GG443">
            <v>0</v>
          </cell>
          <cell r="GH443">
            <v>0</v>
          </cell>
          <cell r="GI443" t="str">
            <v/>
          </cell>
          <cell r="GJ443">
            <v>0</v>
          </cell>
          <cell r="GK443">
            <v>70.75</v>
          </cell>
          <cell r="GL443">
            <v>73</v>
          </cell>
          <cell r="GM443">
            <v>0</v>
          </cell>
          <cell r="GN443">
            <v>0</v>
          </cell>
          <cell r="GO443" t="str">
            <v/>
          </cell>
          <cell r="GP443">
            <v>0</v>
          </cell>
          <cell r="GQ443">
            <v>70.75</v>
          </cell>
          <cell r="GR443">
            <v>73</v>
          </cell>
          <cell r="GS443">
            <v>0</v>
          </cell>
          <cell r="GT443">
            <v>0</v>
          </cell>
          <cell r="GU443" t="str">
            <v/>
          </cell>
          <cell r="GV443">
            <v>0</v>
          </cell>
          <cell r="GW443">
            <v>71.75</v>
          </cell>
          <cell r="GX443">
            <v>71</v>
          </cell>
          <cell r="GY443">
            <v>0</v>
          </cell>
          <cell r="GZ443">
            <v>0</v>
          </cell>
          <cell r="HA443" t="str">
            <v/>
          </cell>
          <cell r="HB443">
            <v>0</v>
          </cell>
          <cell r="HC443">
            <v>69.75</v>
          </cell>
          <cell r="HD443">
            <v>71</v>
          </cell>
          <cell r="HG443" t="str">
            <v/>
          </cell>
          <cell r="HH443">
            <v>0</v>
          </cell>
          <cell r="HM443" t="str">
            <v/>
          </cell>
          <cell r="HN443" t="str">
            <v/>
          </cell>
          <cell r="HS443">
            <v>0</v>
          </cell>
          <cell r="HT443" t="str">
            <v>PKN</v>
          </cell>
          <cell r="HU443">
            <v>0</v>
          </cell>
          <cell r="HV443" t="str">
            <v>IND</v>
          </cell>
          <cell r="HW443">
            <v>0</v>
          </cell>
          <cell r="HX443" t="str">
            <v>MAT-W</v>
          </cell>
          <cell r="HY443">
            <v>0</v>
          </cell>
          <cell r="HZ443" t="str">
            <v>SEJ-W</v>
          </cell>
          <cell r="IA443">
            <v>0</v>
          </cell>
          <cell r="IB443" t="str">
            <v>IGR-W</v>
          </cell>
          <cell r="IC443">
            <v>0</v>
          </cell>
          <cell r="ID443" t="str">
            <v>SBO</v>
          </cell>
          <cell r="IE443">
            <v>0</v>
          </cell>
          <cell r="IF443" t="str">
            <v>PJO</v>
          </cell>
          <cell r="IG443">
            <v>0</v>
          </cell>
          <cell r="IH443" t="str">
            <v>PRA</v>
          </cell>
          <cell r="II443">
            <v>0</v>
          </cell>
          <cell r="IJ443" t="str">
            <v>JAW</v>
          </cell>
          <cell r="IK443">
            <v>0</v>
          </cell>
          <cell r="IL443" t="str">
            <v>ARB</v>
          </cell>
          <cell r="IM443">
            <v>0</v>
          </cell>
          <cell r="IN443" t="str">
            <v>PKM</v>
          </cell>
          <cell r="IO443">
            <v>0</v>
          </cell>
          <cell r="IP443" t="str">
            <v>GEO-P</v>
          </cell>
          <cell r="IQ443">
            <v>0</v>
          </cell>
          <cell r="IR443" t="str">
            <v>SEJ-P</v>
          </cell>
          <cell r="IS443">
            <v>0</v>
          </cell>
          <cell r="IT443" t="str">
            <v>SOS-P</v>
          </cell>
          <cell r="IU443">
            <v>0</v>
          </cell>
          <cell r="IV443" t="str">
            <v>EKO-P</v>
          </cell>
          <cell r="IW443">
            <v>0</v>
          </cell>
          <cell r="IX443" t="str">
            <v>JEP-L</v>
          </cell>
          <cell r="IY443">
            <v>0</v>
          </cell>
          <cell r="IZ443" t="str">
            <v/>
          </cell>
          <cell r="JA443">
            <v>0</v>
          </cell>
        </row>
        <row r="444">
          <cell r="Q444" t="str">
            <v/>
          </cell>
          <cell r="AB444" t="str">
            <v/>
          </cell>
          <cell r="AC444">
            <v>26</v>
          </cell>
          <cell r="AI444" t="str">
            <v/>
          </cell>
          <cell r="AJ444">
            <v>0</v>
          </cell>
          <cell r="AK444">
            <v>76.75</v>
          </cell>
          <cell r="AL444">
            <v>76</v>
          </cell>
          <cell r="AM444">
            <v>0</v>
          </cell>
          <cell r="AN444">
            <v>0</v>
          </cell>
          <cell r="AO444" t="str">
            <v/>
          </cell>
          <cell r="AP444">
            <v>0</v>
          </cell>
          <cell r="AQ444">
            <v>69.25</v>
          </cell>
          <cell r="AR444">
            <v>79</v>
          </cell>
          <cell r="AS444">
            <v>0</v>
          </cell>
          <cell r="AT444">
            <v>0</v>
          </cell>
          <cell r="AU444" t="str">
            <v/>
          </cell>
          <cell r="AV444">
            <v>0</v>
          </cell>
          <cell r="AW444">
            <v>76.75</v>
          </cell>
          <cell r="AX444">
            <v>75</v>
          </cell>
          <cell r="AY444">
            <v>0</v>
          </cell>
          <cell r="AZ444">
            <v>0</v>
          </cell>
          <cell r="BA444" t="str">
            <v/>
          </cell>
          <cell r="BB444">
            <v>0</v>
          </cell>
          <cell r="BC444">
            <v>76.75</v>
          </cell>
          <cell r="BD444">
            <v>77</v>
          </cell>
          <cell r="BE444">
            <v>0</v>
          </cell>
          <cell r="BF444">
            <v>0</v>
          </cell>
          <cell r="BG444" t="str">
            <v>SEJ</v>
          </cell>
          <cell r="BH444">
            <v>0</v>
          </cell>
          <cell r="BI444">
            <v>75.75</v>
          </cell>
          <cell r="BJ444">
            <v>74</v>
          </cell>
          <cell r="BK444">
            <v>0</v>
          </cell>
          <cell r="BL444">
            <v>0</v>
          </cell>
          <cell r="BM444" t="str">
            <v/>
          </cell>
          <cell r="BN444">
            <v>0</v>
          </cell>
          <cell r="BO444">
            <v>71.25</v>
          </cell>
          <cell r="BP444">
            <v>78</v>
          </cell>
          <cell r="BQ444">
            <v>0</v>
          </cell>
          <cell r="BR444">
            <v>0</v>
          </cell>
          <cell r="BS444" t="str">
            <v/>
          </cell>
          <cell r="BT444">
            <v>0</v>
          </cell>
          <cell r="BU444">
            <v>82.25</v>
          </cell>
          <cell r="BV444">
            <v>82</v>
          </cell>
          <cell r="BW444">
            <v>0</v>
          </cell>
          <cell r="BX444">
            <v>0</v>
          </cell>
          <cell r="BY444" t="str">
            <v/>
          </cell>
          <cell r="BZ444">
            <v>0</v>
          </cell>
          <cell r="CA444">
            <v>69.75</v>
          </cell>
          <cell r="CB444">
            <v>71</v>
          </cell>
          <cell r="CC444">
            <v>0</v>
          </cell>
          <cell r="CD444">
            <v>0</v>
          </cell>
          <cell r="CE444" t="str">
            <v/>
          </cell>
          <cell r="CF444">
            <v>0</v>
          </cell>
          <cell r="CG444">
            <v>74.5</v>
          </cell>
          <cell r="CH444">
            <v>76</v>
          </cell>
          <cell r="CI444">
            <v>0</v>
          </cell>
          <cell r="CJ444">
            <v>0</v>
          </cell>
          <cell r="CK444" t="str">
            <v/>
          </cell>
          <cell r="CL444">
            <v>0</v>
          </cell>
          <cell r="CM444">
            <v>72.5</v>
          </cell>
          <cell r="CN444">
            <v>73</v>
          </cell>
          <cell r="CO444">
            <v>0</v>
          </cell>
          <cell r="CP444">
            <v>0</v>
          </cell>
          <cell r="CQ444" t="str">
            <v/>
          </cell>
          <cell r="CR444">
            <v>0</v>
          </cell>
          <cell r="CS444">
            <v>71.75</v>
          </cell>
          <cell r="CT444">
            <v>81</v>
          </cell>
          <cell r="CU444">
            <v>0</v>
          </cell>
          <cell r="CV444">
            <v>0</v>
          </cell>
          <cell r="CW444" t="str">
            <v/>
          </cell>
          <cell r="CX444">
            <v>0</v>
          </cell>
          <cell r="CY444">
            <v>79.25</v>
          </cell>
          <cell r="CZ444">
            <v>80</v>
          </cell>
          <cell r="DA444">
            <v>0</v>
          </cell>
          <cell r="DB444">
            <v>0</v>
          </cell>
          <cell r="DC444" t="str">
            <v/>
          </cell>
          <cell r="DD444">
            <v>0</v>
          </cell>
          <cell r="DE444">
            <v>74.25</v>
          </cell>
          <cell r="DF444">
            <v>84</v>
          </cell>
          <cell r="DG444">
            <v>0</v>
          </cell>
          <cell r="DH444">
            <v>0</v>
          </cell>
          <cell r="DI444" t="str">
            <v/>
          </cell>
          <cell r="DJ444">
            <v>0</v>
          </cell>
          <cell r="DK444">
            <v>0</v>
          </cell>
          <cell r="DL444">
            <v>72</v>
          </cell>
          <cell r="DM444">
            <v>0</v>
          </cell>
          <cell r="DN444">
            <v>0</v>
          </cell>
          <cell r="DO444" t="str">
            <v/>
          </cell>
          <cell r="DP444">
            <v>0</v>
          </cell>
          <cell r="DQ444">
            <v>75</v>
          </cell>
          <cell r="DR444">
            <v>74</v>
          </cell>
          <cell r="DS444">
            <v>0</v>
          </cell>
          <cell r="DT444">
            <v>0</v>
          </cell>
          <cell r="DU444" t="str">
            <v/>
          </cell>
          <cell r="DV444">
            <v>0</v>
          </cell>
          <cell r="DW444">
            <v>67.75</v>
          </cell>
          <cell r="DX444">
            <v>80</v>
          </cell>
          <cell r="DY444">
            <v>0</v>
          </cell>
          <cell r="DZ444">
            <v>0</v>
          </cell>
          <cell r="EA444" t="str">
            <v/>
          </cell>
          <cell r="EB444">
            <v>0</v>
          </cell>
          <cell r="EC444">
            <v>72.25</v>
          </cell>
          <cell r="ED444">
            <v>81</v>
          </cell>
          <cell r="EE444">
            <v>0</v>
          </cell>
          <cell r="EF444">
            <v>0</v>
          </cell>
          <cell r="EG444" t="str">
            <v/>
          </cell>
          <cell r="EH444">
            <v>0</v>
          </cell>
          <cell r="EI444">
            <v>75</v>
          </cell>
          <cell r="EJ444">
            <v>82</v>
          </cell>
          <cell r="EK444">
            <v>0</v>
          </cell>
          <cell r="EL444">
            <v>0</v>
          </cell>
          <cell r="EM444" t="str">
            <v/>
          </cell>
          <cell r="EN444">
            <v>0</v>
          </cell>
          <cell r="EO444">
            <v>75</v>
          </cell>
          <cell r="EP444">
            <v>82</v>
          </cell>
          <cell r="EQ444">
            <v>0</v>
          </cell>
          <cell r="ER444">
            <v>0</v>
          </cell>
          <cell r="ES444" t="str">
            <v/>
          </cell>
          <cell r="ET444">
            <v>0</v>
          </cell>
          <cell r="EU444">
            <v>75</v>
          </cell>
          <cell r="EV444">
            <v>82</v>
          </cell>
          <cell r="EW444">
            <v>0</v>
          </cell>
          <cell r="EX444">
            <v>0</v>
          </cell>
          <cell r="EY444" t="str">
            <v/>
          </cell>
          <cell r="EZ444">
            <v>0</v>
          </cell>
          <cell r="FA444">
            <v>84</v>
          </cell>
          <cell r="FB444">
            <v>76</v>
          </cell>
          <cell r="FC444">
            <v>0</v>
          </cell>
          <cell r="FD444">
            <v>0</v>
          </cell>
          <cell r="FE444" t="str">
            <v/>
          </cell>
          <cell r="FF444">
            <v>0</v>
          </cell>
          <cell r="FG444">
            <v>84</v>
          </cell>
          <cell r="FH444">
            <v>76</v>
          </cell>
          <cell r="FI444">
            <v>0</v>
          </cell>
          <cell r="FJ444">
            <v>0</v>
          </cell>
          <cell r="FK444" t="str">
            <v/>
          </cell>
          <cell r="FL444">
            <v>0</v>
          </cell>
          <cell r="FM444">
            <v>84</v>
          </cell>
          <cell r="FN444">
            <v>76</v>
          </cell>
          <cell r="FO444">
            <v>0</v>
          </cell>
          <cell r="FP444">
            <v>0</v>
          </cell>
          <cell r="FQ444" t="str">
            <v/>
          </cell>
          <cell r="FR444">
            <v>0</v>
          </cell>
          <cell r="FS444">
            <v>84</v>
          </cell>
          <cell r="FT444">
            <v>76</v>
          </cell>
          <cell r="FU444">
            <v>0</v>
          </cell>
          <cell r="FV444">
            <v>0</v>
          </cell>
          <cell r="FW444" t="str">
            <v/>
          </cell>
          <cell r="FX444">
            <v>0</v>
          </cell>
          <cell r="FY444">
            <v>84</v>
          </cell>
          <cell r="FZ444">
            <v>76</v>
          </cell>
          <cell r="GA444">
            <v>0</v>
          </cell>
          <cell r="GB444">
            <v>0</v>
          </cell>
          <cell r="GC444" t="str">
            <v/>
          </cell>
          <cell r="GD444">
            <v>0</v>
          </cell>
          <cell r="GE444">
            <v>84</v>
          </cell>
          <cell r="GF444">
            <v>76</v>
          </cell>
          <cell r="GG444">
            <v>0</v>
          </cell>
          <cell r="GH444">
            <v>0</v>
          </cell>
          <cell r="GI444" t="str">
            <v/>
          </cell>
          <cell r="GJ444">
            <v>0</v>
          </cell>
          <cell r="GK444">
            <v>84</v>
          </cell>
          <cell r="GL444">
            <v>76</v>
          </cell>
          <cell r="GM444">
            <v>0</v>
          </cell>
          <cell r="GN444">
            <v>0</v>
          </cell>
          <cell r="GO444" t="str">
            <v/>
          </cell>
          <cell r="GP444">
            <v>0</v>
          </cell>
          <cell r="GQ444">
            <v>84</v>
          </cell>
          <cell r="GR444">
            <v>76</v>
          </cell>
          <cell r="GS444">
            <v>0</v>
          </cell>
          <cell r="GT444">
            <v>0</v>
          </cell>
          <cell r="GU444" t="str">
            <v/>
          </cell>
          <cell r="GV444">
            <v>0</v>
          </cell>
          <cell r="GW444">
            <v>67.75</v>
          </cell>
          <cell r="GX444">
            <v>73</v>
          </cell>
          <cell r="GY444">
            <v>0</v>
          </cell>
          <cell r="GZ444">
            <v>0</v>
          </cell>
          <cell r="HA444" t="str">
            <v/>
          </cell>
          <cell r="HB444">
            <v>0</v>
          </cell>
          <cell r="HC444">
            <v>76.25</v>
          </cell>
          <cell r="HD444">
            <v>78</v>
          </cell>
          <cell r="HG444" t="str">
            <v/>
          </cell>
          <cell r="HH444">
            <v>0</v>
          </cell>
          <cell r="HM444" t="str">
            <v/>
          </cell>
          <cell r="HN444" t="str">
            <v/>
          </cell>
          <cell r="HS444">
            <v>0</v>
          </cell>
          <cell r="HT444" t="str">
            <v>PKN</v>
          </cell>
          <cell r="HU444">
            <v>0</v>
          </cell>
          <cell r="HV444" t="str">
            <v>IND</v>
          </cell>
          <cell r="HW444">
            <v>0</v>
          </cell>
          <cell r="HX444" t="str">
            <v>MAT-W</v>
          </cell>
          <cell r="HY444">
            <v>0</v>
          </cell>
          <cell r="HZ444" t="str">
            <v>SEJ-W</v>
          </cell>
          <cell r="IA444">
            <v>0</v>
          </cell>
          <cell r="IB444" t="str">
            <v>IGR-W</v>
          </cell>
          <cell r="IC444">
            <v>0</v>
          </cell>
          <cell r="ID444" t="str">
            <v>SBO</v>
          </cell>
          <cell r="IE444">
            <v>0</v>
          </cell>
          <cell r="IF444" t="str">
            <v>PJO</v>
          </cell>
          <cell r="IG444">
            <v>0</v>
          </cell>
          <cell r="IH444" t="str">
            <v>PRA</v>
          </cell>
          <cell r="II444">
            <v>0</v>
          </cell>
          <cell r="IJ444" t="str">
            <v>JAW</v>
          </cell>
          <cell r="IK444">
            <v>0</v>
          </cell>
          <cell r="IL444" t="str">
            <v>ARB</v>
          </cell>
          <cell r="IM444">
            <v>0</v>
          </cell>
          <cell r="IN444" t="str">
            <v>PKM</v>
          </cell>
          <cell r="IO444">
            <v>0</v>
          </cell>
          <cell r="IP444" t="str">
            <v>GEO-P</v>
          </cell>
          <cell r="IQ444">
            <v>0</v>
          </cell>
          <cell r="IR444" t="str">
            <v>SEJ-P</v>
          </cell>
          <cell r="IS444">
            <v>0</v>
          </cell>
          <cell r="IT444" t="str">
            <v>SOS-P</v>
          </cell>
          <cell r="IU444">
            <v>0</v>
          </cell>
          <cell r="IV444" t="str">
            <v>EKO-P</v>
          </cell>
          <cell r="IW444">
            <v>0</v>
          </cell>
          <cell r="IX444" t="str">
            <v>JEP-L</v>
          </cell>
          <cell r="IY444">
            <v>0</v>
          </cell>
          <cell r="IZ444" t="str">
            <v/>
          </cell>
          <cell r="JA444">
            <v>0</v>
          </cell>
        </row>
        <row r="445">
          <cell r="Q445" t="str">
            <v/>
          </cell>
          <cell r="AB445" t="str">
            <v/>
          </cell>
          <cell r="AC445">
            <v>27</v>
          </cell>
          <cell r="AI445" t="str">
            <v/>
          </cell>
          <cell r="AJ445">
            <v>0</v>
          </cell>
          <cell r="AK445">
            <v>75.25</v>
          </cell>
          <cell r="AL445">
            <v>73</v>
          </cell>
          <cell r="AM445">
            <v>0</v>
          </cell>
          <cell r="AN445">
            <v>0</v>
          </cell>
          <cell r="AO445" t="str">
            <v/>
          </cell>
          <cell r="AP445">
            <v>0</v>
          </cell>
          <cell r="AQ445">
            <v>67</v>
          </cell>
          <cell r="AR445">
            <v>75</v>
          </cell>
          <cell r="AS445">
            <v>0</v>
          </cell>
          <cell r="AT445">
            <v>0</v>
          </cell>
          <cell r="AU445" t="str">
            <v/>
          </cell>
          <cell r="AV445">
            <v>0</v>
          </cell>
          <cell r="AW445">
            <v>73.25</v>
          </cell>
          <cell r="AX445">
            <v>72</v>
          </cell>
          <cell r="AY445">
            <v>0</v>
          </cell>
          <cell r="AZ445">
            <v>0</v>
          </cell>
          <cell r="BA445" t="str">
            <v/>
          </cell>
          <cell r="BB445">
            <v>0</v>
          </cell>
          <cell r="BC445">
            <v>73.75</v>
          </cell>
          <cell r="BD445">
            <v>72</v>
          </cell>
          <cell r="BE445">
            <v>0</v>
          </cell>
          <cell r="BF445">
            <v>0</v>
          </cell>
          <cell r="BG445" t="str">
            <v>SEJ</v>
          </cell>
          <cell r="BH445">
            <v>0</v>
          </cell>
          <cell r="BI445">
            <v>66.75</v>
          </cell>
          <cell r="BJ445">
            <v>80</v>
          </cell>
          <cell r="BK445">
            <v>0</v>
          </cell>
          <cell r="BL445">
            <v>0</v>
          </cell>
          <cell r="BM445" t="str">
            <v/>
          </cell>
          <cell r="BN445">
            <v>0</v>
          </cell>
          <cell r="BO445">
            <v>71.25</v>
          </cell>
          <cell r="BP445">
            <v>74</v>
          </cell>
          <cell r="BQ445">
            <v>0</v>
          </cell>
          <cell r="BR445">
            <v>0</v>
          </cell>
          <cell r="BS445" t="str">
            <v/>
          </cell>
          <cell r="BT445">
            <v>0</v>
          </cell>
          <cell r="BU445">
            <v>67.75</v>
          </cell>
          <cell r="BV445">
            <v>82</v>
          </cell>
          <cell r="BW445">
            <v>0</v>
          </cell>
          <cell r="BX445">
            <v>0</v>
          </cell>
          <cell r="BY445" t="str">
            <v/>
          </cell>
          <cell r="BZ445">
            <v>0</v>
          </cell>
          <cell r="CA445">
            <v>69.75</v>
          </cell>
          <cell r="CB445">
            <v>71</v>
          </cell>
          <cell r="CC445">
            <v>0</v>
          </cell>
          <cell r="CD445">
            <v>0</v>
          </cell>
          <cell r="CE445" t="str">
            <v/>
          </cell>
          <cell r="CF445">
            <v>0</v>
          </cell>
          <cell r="CG445">
            <v>68</v>
          </cell>
          <cell r="CH445">
            <v>71</v>
          </cell>
          <cell r="CI445">
            <v>0</v>
          </cell>
          <cell r="CJ445">
            <v>0</v>
          </cell>
          <cell r="CK445" t="str">
            <v/>
          </cell>
          <cell r="CL445">
            <v>0</v>
          </cell>
          <cell r="CM445">
            <v>72.5</v>
          </cell>
          <cell r="CN445">
            <v>73</v>
          </cell>
          <cell r="CO445">
            <v>0</v>
          </cell>
          <cell r="CP445">
            <v>0</v>
          </cell>
          <cell r="CQ445" t="str">
            <v/>
          </cell>
          <cell r="CR445">
            <v>0</v>
          </cell>
          <cell r="CS445">
            <v>66.75</v>
          </cell>
          <cell r="CT445">
            <v>73</v>
          </cell>
          <cell r="CU445">
            <v>0</v>
          </cell>
          <cell r="CV445">
            <v>0</v>
          </cell>
          <cell r="CW445" t="str">
            <v/>
          </cell>
          <cell r="CX445">
            <v>0</v>
          </cell>
          <cell r="CY445">
            <v>73.5</v>
          </cell>
          <cell r="CZ445">
            <v>72</v>
          </cell>
          <cell r="DA445">
            <v>0</v>
          </cell>
          <cell r="DB445">
            <v>0</v>
          </cell>
          <cell r="DC445" t="str">
            <v/>
          </cell>
          <cell r="DD445">
            <v>0</v>
          </cell>
          <cell r="DE445">
            <v>71.75</v>
          </cell>
          <cell r="DF445">
            <v>74</v>
          </cell>
          <cell r="DG445">
            <v>0</v>
          </cell>
          <cell r="DH445">
            <v>0</v>
          </cell>
          <cell r="DI445" t="str">
            <v/>
          </cell>
          <cell r="DJ445">
            <v>0</v>
          </cell>
          <cell r="DK445">
            <v>0</v>
          </cell>
          <cell r="DL445">
            <v>71</v>
          </cell>
          <cell r="DM445">
            <v>0</v>
          </cell>
          <cell r="DN445">
            <v>0</v>
          </cell>
          <cell r="DO445" t="str">
            <v/>
          </cell>
          <cell r="DP445">
            <v>0</v>
          </cell>
          <cell r="DQ445">
            <v>66.75</v>
          </cell>
          <cell r="DR445">
            <v>71</v>
          </cell>
          <cell r="DS445">
            <v>0</v>
          </cell>
          <cell r="DT445">
            <v>0</v>
          </cell>
          <cell r="DU445" t="str">
            <v/>
          </cell>
          <cell r="DV445">
            <v>0</v>
          </cell>
          <cell r="DW445">
            <v>67.5</v>
          </cell>
          <cell r="DX445">
            <v>71</v>
          </cell>
          <cell r="DY445">
            <v>0</v>
          </cell>
          <cell r="DZ445">
            <v>0</v>
          </cell>
          <cell r="EA445" t="str">
            <v/>
          </cell>
          <cell r="EB445">
            <v>0</v>
          </cell>
          <cell r="EC445">
            <v>70</v>
          </cell>
          <cell r="ED445">
            <v>75</v>
          </cell>
          <cell r="EE445">
            <v>0</v>
          </cell>
          <cell r="EF445">
            <v>0</v>
          </cell>
          <cell r="EG445" t="str">
            <v/>
          </cell>
          <cell r="EH445">
            <v>0</v>
          </cell>
          <cell r="EI445">
            <v>68</v>
          </cell>
          <cell r="EJ445">
            <v>79</v>
          </cell>
          <cell r="EK445">
            <v>0</v>
          </cell>
          <cell r="EL445">
            <v>0</v>
          </cell>
          <cell r="EM445" t="str">
            <v/>
          </cell>
          <cell r="EN445">
            <v>0</v>
          </cell>
          <cell r="EO445">
            <v>68</v>
          </cell>
          <cell r="EP445">
            <v>79</v>
          </cell>
          <cell r="EQ445">
            <v>0</v>
          </cell>
          <cell r="ER445">
            <v>0</v>
          </cell>
          <cell r="ES445" t="str">
            <v/>
          </cell>
          <cell r="ET445">
            <v>0</v>
          </cell>
          <cell r="EU445">
            <v>68</v>
          </cell>
          <cell r="EV445">
            <v>79</v>
          </cell>
          <cell r="EW445">
            <v>0</v>
          </cell>
          <cell r="EX445">
            <v>0</v>
          </cell>
          <cell r="EY445" t="str">
            <v/>
          </cell>
          <cell r="EZ445">
            <v>0</v>
          </cell>
          <cell r="FA445">
            <v>74.25</v>
          </cell>
          <cell r="FB445">
            <v>71</v>
          </cell>
          <cell r="FC445">
            <v>0</v>
          </cell>
          <cell r="FD445">
            <v>0</v>
          </cell>
          <cell r="FE445" t="str">
            <v/>
          </cell>
          <cell r="FF445">
            <v>0</v>
          </cell>
          <cell r="FG445">
            <v>74.25</v>
          </cell>
          <cell r="FH445">
            <v>71</v>
          </cell>
          <cell r="FI445">
            <v>0</v>
          </cell>
          <cell r="FJ445">
            <v>0</v>
          </cell>
          <cell r="FK445" t="str">
            <v/>
          </cell>
          <cell r="FL445">
            <v>0</v>
          </cell>
          <cell r="FM445">
            <v>74.25</v>
          </cell>
          <cell r="FN445">
            <v>71</v>
          </cell>
          <cell r="FO445">
            <v>0</v>
          </cell>
          <cell r="FP445">
            <v>0</v>
          </cell>
          <cell r="FQ445" t="str">
            <v/>
          </cell>
          <cell r="FR445">
            <v>0</v>
          </cell>
          <cell r="FS445">
            <v>74.25</v>
          </cell>
          <cell r="FT445">
            <v>71</v>
          </cell>
          <cell r="FU445">
            <v>0</v>
          </cell>
          <cell r="FV445">
            <v>0</v>
          </cell>
          <cell r="FW445" t="str">
            <v/>
          </cell>
          <cell r="FX445">
            <v>0</v>
          </cell>
          <cell r="FY445">
            <v>74.25</v>
          </cell>
          <cell r="FZ445">
            <v>71</v>
          </cell>
          <cell r="GA445">
            <v>0</v>
          </cell>
          <cell r="GB445">
            <v>0</v>
          </cell>
          <cell r="GC445" t="str">
            <v/>
          </cell>
          <cell r="GD445">
            <v>0</v>
          </cell>
          <cell r="GE445">
            <v>74.25</v>
          </cell>
          <cell r="GF445">
            <v>71</v>
          </cell>
          <cell r="GG445">
            <v>0</v>
          </cell>
          <cell r="GH445">
            <v>0</v>
          </cell>
          <cell r="GI445" t="str">
            <v/>
          </cell>
          <cell r="GJ445">
            <v>0</v>
          </cell>
          <cell r="GK445">
            <v>74.25</v>
          </cell>
          <cell r="GL445">
            <v>71</v>
          </cell>
          <cell r="GM445">
            <v>0</v>
          </cell>
          <cell r="GN445">
            <v>0</v>
          </cell>
          <cell r="GO445" t="str">
            <v/>
          </cell>
          <cell r="GP445">
            <v>0</v>
          </cell>
          <cell r="GQ445">
            <v>74.25</v>
          </cell>
          <cell r="GR445">
            <v>71</v>
          </cell>
          <cell r="GS445">
            <v>0</v>
          </cell>
          <cell r="GT445">
            <v>0</v>
          </cell>
          <cell r="GU445" t="str">
            <v/>
          </cell>
          <cell r="GV445">
            <v>0</v>
          </cell>
          <cell r="GW445">
            <v>67.5</v>
          </cell>
          <cell r="GX445">
            <v>71</v>
          </cell>
          <cell r="GY445">
            <v>0</v>
          </cell>
          <cell r="GZ445">
            <v>0</v>
          </cell>
          <cell r="HA445" t="str">
            <v/>
          </cell>
          <cell r="HB445">
            <v>0</v>
          </cell>
          <cell r="HC445">
            <v>61.5</v>
          </cell>
          <cell r="HD445">
            <v>77</v>
          </cell>
          <cell r="HG445" t="str">
            <v/>
          </cell>
          <cell r="HH445">
            <v>0</v>
          </cell>
          <cell r="HM445" t="str">
            <v/>
          </cell>
          <cell r="HN445" t="str">
            <v/>
          </cell>
          <cell r="HS445">
            <v>0</v>
          </cell>
          <cell r="HT445" t="str">
            <v>PKN</v>
          </cell>
          <cell r="HU445">
            <v>0</v>
          </cell>
          <cell r="HV445" t="str">
            <v>IND</v>
          </cell>
          <cell r="HW445">
            <v>0</v>
          </cell>
          <cell r="HX445" t="str">
            <v>MAT-W</v>
          </cell>
          <cell r="HY445">
            <v>0</v>
          </cell>
          <cell r="HZ445" t="str">
            <v>SEJ-W</v>
          </cell>
          <cell r="IA445">
            <v>0</v>
          </cell>
          <cell r="IB445" t="str">
            <v>IGR-W</v>
          </cell>
          <cell r="IC445">
            <v>0</v>
          </cell>
          <cell r="ID445" t="str">
            <v>SBO</v>
          </cell>
          <cell r="IE445">
            <v>0</v>
          </cell>
          <cell r="IF445" t="str">
            <v>PJO</v>
          </cell>
          <cell r="IG445">
            <v>0</v>
          </cell>
          <cell r="IH445" t="str">
            <v>PRA</v>
          </cell>
          <cell r="II445">
            <v>0</v>
          </cell>
          <cell r="IJ445" t="str">
            <v>JAW</v>
          </cell>
          <cell r="IK445">
            <v>0</v>
          </cell>
          <cell r="IL445" t="str">
            <v>ARB</v>
          </cell>
          <cell r="IM445">
            <v>0</v>
          </cell>
          <cell r="IN445" t="str">
            <v>PKM</v>
          </cell>
          <cell r="IO445">
            <v>0</v>
          </cell>
          <cell r="IP445" t="str">
            <v>GEO-P</v>
          </cell>
          <cell r="IQ445">
            <v>0</v>
          </cell>
          <cell r="IR445" t="str">
            <v>SEJ-P</v>
          </cell>
          <cell r="IS445">
            <v>0</v>
          </cell>
          <cell r="IT445" t="str">
            <v>SOS-P</v>
          </cell>
          <cell r="IU445">
            <v>0</v>
          </cell>
          <cell r="IV445" t="str">
            <v>EKO-P</v>
          </cell>
          <cell r="IW445">
            <v>0</v>
          </cell>
          <cell r="IX445" t="str">
            <v>JEP-L</v>
          </cell>
          <cell r="IY445">
            <v>0</v>
          </cell>
          <cell r="IZ445" t="str">
            <v/>
          </cell>
          <cell r="JA445">
            <v>0</v>
          </cell>
        </row>
        <row r="446">
          <cell r="Q446" t="str">
            <v/>
          </cell>
          <cell r="AB446" t="str">
            <v/>
          </cell>
          <cell r="AC446">
            <v>28</v>
          </cell>
          <cell r="AI446" t="str">
            <v/>
          </cell>
          <cell r="AJ446">
            <v>0</v>
          </cell>
          <cell r="AK446">
            <v>88.5</v>
          </cell>
          <cell r="AL446">
            <v>79</v>
          </cell>
          <cell r="AM446">
            <v>0</v>
          </cell>
          <cell r="AN446">
            <v>0</v>
          </cell>
          <cell r="AO446" t="str">
            <v/>
          </cell>
          <cell r="AP446">
            <v>0</v>
          </cell>
          <cell r="AQ446">
            <v>93</v>
          </cell>
          <cell r="AR446">
            <v>85</v>
          </cell>
          <cell r="AS446">
            <v>0</v>
          </cell>
          <cell r="AT446">
            <v>0</v>
          </cell>
          <cell r="AU446" t="str">
            <v/>
          </cell>
          <cell r="AV446">
            <v>0</v>
          </cell>
          <cell r="AW446">
            <v>89.25</v>
          </cell>
          <cell r="AX446">
            <v>80</v>
          </cell>
          <cell r="AY446">
            <v>0</v>
          </cell>
          <cell r="AZ446">
            <v>0</v>
          </cell>
          <cell r="BA446" t="str">
            <v/>
          </cell>
          <cell r="BB446">
            <v>0</v>
          </cell>
          <cell r="BC446">
            <v>87.75</v>
          </cell>
          <cell r="BD446">
            <v>80</v>
          </cell>
          <cell r="BE446">
            <v>0</v>
          </cell>
          <cell r="BF446">
            <v>0</v>
          </cell>
          <cell r="BG446" t="str">
            <v>SEJ</v>
          </cell>
          <cell r="BH446">
            <v>0</v>
          </cell>
          <cell r="BI446">
            <v>88.25</v>
          </cell>
          <cell r="BJ446">
            <v>74</v>
          </cell>
          <cell r="BK446">
            <v>0</v>
          </cell>
          <cell r="BL446">
            <v>0</v>
          </cell>
          <cell r="BM446" t="str">
            <v/>
          </cell>
          <cell r="BN446">
            <v>0</v>
          </cell>
          <cell r="BO446">
            <v>72</v>
          </cell>
          <cell r="BP446">
            <v>87</v>
          </cell>
          <cell r="BQ446">
            <v>0</v>
          </cell>
          <cell r="BR446">
            <v>0</v>
          </cell>
          <cell r="BS446" t="str">
            <v/>
          </cell>
          <cell r="BT446">
            <v>0</v>
          </cell>
          <cell r="BU446">
            <v>88</v>
          </cell>
          <cell r="BV446">
            <v>88</v>
          </cell>
          <cell r="BW446">
            <v>0</v>
          </cell>
          <cell r="BX446">
            <v>0</v>
          </cell>
          <cell r="BY446" t="str">
            <v/>
          </cell>
          <cell r="BZ446">
            <v>0</v>
          </cell>
          <cell r="CA446">
            <v>70.5</v>
          </cell>
          <cell r="CB446">
            <v>75</v>
          </cell>
          <cell r="CC446">
            <v>0</v>
          </cell>
          <cell r="CD446">
            <v>0</v>
          </cell>
          <cell r="CE446" t="str">
            <v/>
          </cell>
          <cell r="CF446">
            <v>0</v>
          </cell>
          <cell r="CG446">
            <v>84.75</v>
          </cell>
          <cell r="CH446">
            <v>85</v>
          </cell>
          <cell r="CI446">
            <v>0</v>
          </cell>
          <cell r="CJ446">
            <v>0</v>
          </cell>
          <cell r="CK446" t="str">
            <v/>
          </cell>
          <cell r="CL446">
            <v>0</v>
          </cell>
          <cell r="CM446">
            <v>86.25</v>
          </cell>
          <cell r="CN446">
            <v>78</v>
          </cell>
          <cell r="CO446">
            <v>0</v>
          </cell>
          <cell r="CP446">
            <v>0</v>
          </cell>
          <cell r="CQ446" t="str">
            <v/>
          </cell>
          <cell r="CR446">
            <v>0</v>
          </cell>
          <cell r="CS446">
            <v>82.5</v>
          </cell>
          <cell r="CT446">
            <v>87</v>
          </cell>
          <cell r="CU446">
            <v>0</v>
          </cell>
          <cell r="CV446">
            <v>0</v>
          </cell>
          <cell r="CW446" t="str">
            <v/>
          </cell>
          <cell r="CX446">
            <v>0</v>
          </cell>
          <cell r="CY446">
            <v>76.5</v>
          </cell>
          <cell r="CZ446">
            <v>73</v>
          </cell>
          <cell r="DA446">
            <v>0</v>
          </cell>
          <cell r="DB446">
            <v>0</v>
          </cell>
          <cell r="DC446" t="str">
            <v/>
          </cell>
          <cell r="DD446">
            <v>0</v>
          </cell>
          <cell r="DE446">
            <v>78.5</v>
          </cell>
          <cell r="DF446">
            <v>87</v>
          </cell>
          <cell r="DG446">
            <v>0</v>
          </cell>
          <cell r="DH446">
            <v>0</v>
          </cell>
          <cell r="DI446" t="str">
            <v/>
          </cell>
          <cell r="DJ446">
            <v>0</v>
          </cell>
          <cell r="DK446">
            <v>0</v>
          </cell>
          <cell r="DL446">
            <v>82</v>
          </cell>
          <cell r="DM446">
            <v>0</v>
          </cell>
          <cell r="DN446">
            <v>0</v>
          </cell>
          <cell r="DO446" t="str">
            <v/>
          </cell>
          <cell r="DP446">
            <v>0</v>
          </cell>
          <cell r="DQ446">
            <v>89.75</v>
          </cell>
          <cell r="DR446">
            <v>79</v>
          </cell>
          <cell r="DS446">
            <v>0</v>
          </cell>
          <cell r="DT446">
            <v>0</v>
          </cell>
          <cell r="DU446" t="str">
            <v/>
          </cell>
          <cell r="DV446">
            <v>0</v>
          </cell>
          <cell r="DW446">
            <v>83</v>
          </cell>
          <cell r="DX446">
            <v>88</v>
          </cell>
          <cell r="DY446">
            <v>0</v>
          </cell>
          <cell r="DZ446">
            <v>0</v>
          </cell>
          <cell r="EA446" t="str">
            <v/>
          </cell>
          <cell r="EB446">
            <v>0</v>
          </cell>
          <cell r="EC446">
            <v>76.25</v>
          </cell>
          <cell r="ED446">
            <v>85</v>
          </cell>
          <cell r="EE446">
            <v>0</v>
          </cell>
          <cell r="EF446">
            <v>0</v>
          </cell>
          <cell r="EG446" t="str">
            <v/>
          </cell>
          <cell r="EH446">
            <v>0</v>
          </cell>
          <cell r="EI446">
            <v>80.75</v>
          </cell>
          <cell r="EJ446">
            <v>86</v>
          </cell>
          <cell r="EK446">
            <v>0</v>
          </cell>
          <cell r="EL446">
            <v>0</v>
          </cell>
          <cell r="EM446" t="str">
            <v/>
          </cell>
          <cell r="EN446">
            <v>0</v>
          </cell>
          <cell r="EO446">
            <v>80.75</v>
          </cell>
          <cell r="EP446">
            <v>86</v>
          </cell>
          <cell r="EQ446">
            <v>0</v>
          </cell>
          <cell r="ER446">
            <v>0</v>
          </cell>
          <cell r="ES446" t="str">
            <v/>
          </cell>
          <cell r="ET446">
            <v>0</v>
          </cell>
          <cell r="EU446">
            <v>80.75</v>
          </cell>
          <cell r="EV446">
            <v>86</v>
          </cell>
          <cell r="EW446">
            <v>0</v>
          </cell>
          <cell r="EX446">
            <v>0</v>
          </cell>
          <cell r="EY446" t="str">
            <v/>
          </cell>
          <cell r="EZ446">
            <v>0</v>
          </cell>
          <cell r="FA446">
            <v>81.25</v>
          </cell>
          <cell r="FB446">
            <v>80</v>
          </cell>
          <cell r="FC446">
            <v>0</v>
          </cell>
          <cell r="FD446">
            <v>0</v>
          </cell>
          <cell r="FE446" t="str">
            <v/>
          </cell>
          <cell r="FF446">
            <v>0</v>
          </cell>
          <cell r="FG446">
            <v>81.25</v>
          </cell>
          <cell r="FH446">
            <v>80</v>
          </cell>
          <cell r="FI446">
            <v>0</v>
          </cell>
          <cell r="FJ446">
            <v>0</v>
          </cell>
          <cell r="FK446" t="str">
            <v/>
          </cell>
          <cell r="FL446">
            <v>0</v>
          </cell>
          <cell r="FM446">
            <v>81.25</v>
          </cell>
          <cell r="FN446">
            <v>80</v>
          </cell>
          <cell r="FO446">
            <v>0</v>
          </cell>
          <cell r="FP446">
            <v>0</v>
          </cell>
          <cell r="FQ446" t="str">
            <v/>
          </cell>
          <cell r="FR446">
            <v>0</v>
          </cell>
          <cell r="FS446">
            <v>81.25</v>
          </cell>
          <cell r="FT446">
            <v>80</v>
          </cell>
          <cell r="FU446">
            <v>0</v>
          </cell>
          <cell r="FV446">
            <v>0</v>
          </cell>
          <cell r="FW446" t="str">
            <v/>
          </cell>
          <cell r="FX446">
            <v>0</v>
          </cell>
          <cell r="FY446">
            <v>81.25</v>
          </cell>
          <cell r="FZ446">
            <v>80</v>
          </cell>
          <cell r="GA446">
            <v>0</v>
          </cell>
          <cell r="GB446">
            <v>0</v>
          </cell>
          <cell r="GC446" t="str">
            <v/>
          </cell>
          <cell r="GD446">
            <v>0</v>
          </cell>
          <cell r="GE446">
            <v>81.25</v>
          </cell>
          <cell r="GF446">
            <v>80</v>
          </cell>
          <cell r="GG446">
            <v>0</v>
          </cell>
          <cell r="GH446">
            <v>0</v>
          </cell>
          <cell r="GI446" t="str">
            <v/>
          </cell>
          <cell r="GJ446">
            <v>0</v>
          </cell>
          <cell r="GK446">
            <v>81.25</v>
          </cell>
          <cell r="GL446">
            <v>80</v>
          </cell>
          <cell r="GM446">
            <v>0</v>
          </cell>
          <cell r="GN446">
            <v>0</v>
          </cell>
          <cell r="GO446" t="str">
            <v/>
          </cell>
          <cell r="GP446">
            <v>0</v>
          </cell>
          <cell r="GQ446">
            <v>81.25</v>
          </cell>
          <cell r="GR446">
            <v>80</v>
          </cell>
          <cell r="GS446">
            <v>0</v>
          </cell>
          <cell r="GT446">
            <v>0</v>
          </cell>
          <cell r="GU446" t="str">
            <v/>
          </cell>
          <cell r="GV446">
            <v>0</v>
          </cell>
          <cell r="GW446">
            <v>80</v>
          </cell>
          <cell r="GX446">
            <v>76</v>
          </cell>
          <cell r="GY446">
            <v>0</v>
          </cell>
          <cell r="GZ446">
            <v>0</v>
          </cell>
          <cell r="HA446" t="str">
            <v/>
          </cell>
          <cell r="HB446">
            <v>0</v>
          </cell>
          <cell r="HC446">
            <v>77</v>
          </cell>
          <cell r="HD446">
            <v>86</v>
          </cell>
          <cell r="HG446" t="str">
            <v/>
          </cell>
          <cell r="HH446">
            <v>0</v>
          </cell>
          <cell r="HM446" t="str">
            <v/>
          </cell>
          <cell r="HN446" t="str">
            <v/>
          </cell>
          <cell r="HS446">
            <v>0</v>
          </cell>
          <cell r="HT446" t="str">
            <v>PKN</v>
          </cell>
          <cell r="HU446">
            <v>0</v>
          </cell>
          <cell r="HV446" t="str">
            <v>IND</v>
          </cell>
          <cell r="HW446">
            <v>0</v>
          </cell>
          <cell r="HX446" t="str">
            <v>MAT-W</v>
          </cell>
          <cell r="HY446">
            <v>0</v>
          </cell>
          <cell r="HZ446" t="str">
            <v>SEJ-W</v>
          </cell>
          <cell r="IA446">
            <v>0</v>
          </cell>
          <cell r="IB446" t="str">
            <v>IGR-W</v>
          </cell>
          <cell r="IC446">
            <v>0</v>
          </cell>
          <cell r="ID446" t="str">
            <v>SBO</v>
          </cell>
          <cell r="IE446">
            <v>0</v>
          </cell>
          <cell r="IF446" t="str">
            <v>PJO</v>
          </cell>
          <cell r="IG446">
            <v>0</v>
          </cell>
          <cell r="IH446" t="str">
            <v>PRA</v>
          </cell>
          <cell r="II446">
            <v>0</v>
          </cell>
          <cell r="IJ446" t="str">
            <v>JAW</v>
          </cell>
          <cell r="IK446">
            <v>0</v>
          </cell>
          <cell r="IL446" t="str">
            <v>ARB</v>
          </cell>
          <cell r="IM446">
            <v>0</v>
          </cell>
          <cell r="IN446" t="str">
            <v>PKM</v>
          </cell>
          <cell r="IO446">
            <v>0</v>
          </cell>
          <cell r="IP446" t="str">
            <v>GEO-P</v>
          </cell>
          <cell r="IQ446">
            <v>0</v>
          </cell>
          <cell r="IR446" t="str">
            <v>SEJ-P</v>
          </cell>
          <cell r="IS446">
            <v>0</v>
          </cell>
          <cell r="IT446" t="str">
            <v>SOS-P</v>
          </cell>
          <cell r="IU446">
            <v>0</v>
          </cell>
          <cell r="IV446" t="str">
            <v>EKO-P</v>
          </cell>
          <cell r="IW446">
            <v>0</v>
          </cell>
          <cell r="IX446" t="str">
            <v>JEP-L</v>
          </cell>
          <cell r="IY446">
            <v>0</v>
          </cell>
          <cell r="IZ446" t="str">
            <v/>
          </cell>
          <cell r="JA446">
            <v>0</v>
          </cell>
        </row>
        <row r="447">
          <cell r="Q447" t="str">
            <v/>
          </cell>
          <cell r="AB447" t="str">
            <v/>
          </cell>
          <cell r="AC447">
            <v>29</v>
          </cell>
          <cell r="AI447" t="str">
            <v/>
          </cell>
          <cell r="AJ447">
            <v>0</v>
          </cell>
          <cell r="AK447">
            <v>80.25</v>
          </cell>
          <cell r="AL447">
            <v>74</v>
          </cell>
          <cell r="AM447">
            <v>0</v>
          </cell>
          <cell r="AN447">
            <v>0</v>
          </cell>
          <cell r="AO447" t="str">
            <v/>
          </cell>
          <cell r="AP447">
            <v>0</v>
          </cell>
          <cell r="AQ447">
            <v>71</v>
          </cell>
          <cell r="AR447">
            <v>74</v>
          </cell>
          <cell r="AS447">
            <v>0</v>
          </cell>
          <cell r="AT447">
            <v>0</v>
          </cell>
          <cell r="AU447" t="str">
            <v/>
          </cell>
          <cell r="AV447">
            <v>0</v>
          </cell>
          <cell r="AW447">
            <v>79</v>
          </cell>
          <cell r="AX447">
            <v>72</v>
          </cell>
          <cell r="AY447">
            <v>0</v>
          </cell>
          <cell r="AZ447">
            <v>0</v>
          </cell>
          <cell r="BA447" t="str">
            <v/>
          </cell>
          <cell r="BB447">
            <v>0</v>
          </cell>
          <cell r="BC447">
            <v>80.75</v>
          </cell>
          <cell r="BD447">
            <v>76</v>
          </cell>
          <cell r="BE447">
            <v>0</v>
          </cell>
          <cell r="BF447">
            <v>0</v>
          </cell>
          <cell r="BG447" t="str">
            <v>SEJ</v>
          </cell>
          <cell r="BH447">
            <v>0</v>
          </cell>
          <cell r="BI447">
            <v>67.25</v>
          </cell>
          <cell r="BJ447">
            <v>70</v>
          </cell>
          <cell r="BK447">
            <v>0</v>
          </cell>
          <cell r="BL447">
            <v>0</v>
          </cell>
          <cell r="BM447" t="str">
            <v/>
          </cell>
          <cell r="BN447">
            <v>0</v>
          </cell>
          <cell r="BO447">
            <v>70.5</v>
          </cell>
          <cell r="BP447">
            <v>73</v>
          </cell>
          <cell r="BQ447">
            <v>0</v>
          </cell>
          <cell r="BR447">
            <v>0</v>
          </cell>
          <cell r="BS447" t="str">
            <v/>
          </cell>
          <cell r="BT447">
            <v>0</v>
          </cell>
          <cell r="BU447">
            <v>73</v>
          </cell>
          <cell r="BV447">
            <v>80</v>
          </cell>
          <cell r="BW447">
            <v>0</v>
          </cell>
          <cell r="BX447">
            <v>0</v>
          </cell>
          <cell r="BY447" t="str">
            <v/>
          </cell>
          <cell r="BZ447">
            <v>0</v>
          </cell>
          <cell r="CA447">
            <v>69.25</v>
          </cell>
          <cell r="CB447">
            <v>71</v>
          </cell>
          <cell r="CC447">
            <v>0</v>
          </cell>
          <cell r="CD447">
            <v>0</v>
          </cell>
          <cell r="CE447" t="str">
            <v/>
          </cell>
          <cell r="CF447">
            <v>0</v>
          </cell>
          <cell r="CG447">
            <v>76</v>
          </cell>
          <cell r="CH447">
            <v>75</v>
          </cell>
          <cell r="CI447">
            <v>0</v>
          </cell>
          <cell r="CJ447">
            <v>0</v>
          </cell>
          <cell r="CK447" t="str">
            <v/>
          </cell>
          <cell r="CL447">
            <v>0</v>
          </cell>
          <cell r="CM447">
            <v>74.25</v>
          </cell>
          <cell r="CN447">
            <v>73</v>
          </cell>
          <cell r="CO447">
            <v>0</v>
          </cell>
          <cell r="CP447">
            <v>0</v>
          </cell>
          <cell r="CQ447" t="str">
            <v/>
          </cell>
          <cell r="CR447">
            <v>0</v>
          </cell>
          <cell r="CS447">
            <v>75.25</v>
          </cell>
          <cell r="CT447">
            <v>75</v>
          </cell>
          <cell r="CU447">
            <v>0</v>
          </cell>
          <cell r="CV447">
            <v>0</v>
          </cell>
          <cell r="CW447" t="str">
            <v/>
          </cell>
          <cell r="CX447">
            <v>0</v>
          </cell>
          <cell r="CY447">
            <v>68.75</v>
          </cell>
          <cell r="CZ447">
            <v>71</v>
          </cell>
          <cell r="DA447">
            <v>0</v>
          </cell>
          <cell r="DB447">
            <v>0</v>
          </cell>
          <cell r="DC447" t="str">
            <v/>
          </cell>
          <cell r="DD447">
            <v>0</v>
          </cell>
          <cell r="DE447">
            <v>75.75</v>
          </cell>
          <cell r="DF447">
            <v>79</v>
          </cell>
          <cell r="DG447">
            <v>0</v>
          </cell>
          <cell r="DH447">
            <v>0</v>
          </cell>
          <cell r="DI447" t="str">
            <v/>
          </cell>
          <cell r="DJ447">
            <v>0</v>
          </cell>
          <cell r="DK447">
            <v>0</v>
          </cell>
          <cell r="DL447">
            <v>71</v>
          </cell>
          <cell r="DM447">
            <v>0</v>
          </cell>
          <cell r="DN447">
            <v>0</v>
          </cell>
          <cell r="DO447" t="str">
            <v/>
          </cell>
          <cell r="DP447">
            <v>0</v>
          </cell>
          <cell r="DQ447">
            <v>66.75</v>
          </cell>
          <cell r="DR447">
            <v>75</v>
          </cell>
          <cell r="DS447">
            <v>0</v>
          </cell>
          <cell r="DT447">
            <v>0</v>
          </cell>
          <cell r="DU447" t="str">
            <v/>
          </cell>
          <cell r="DV447">
            <v>0</v>
          </cell>
          <cell r="DW447">
            <v>68.25</v>
          </cell>
          <cell r="DX447">
            <v>76</v>
          </cell>
          <cell r="DY447">
            <v>0</v>
          </cell>
          <cell r="DZ447">
            <v>0</v>
          </cell>
          <cell r="EA447" t="str">
            <v/>
          </cell>
          <cell r="EB447">
            <v>0</v>
          </cell>
          <cell r="EC447">
            <v>75.25</v>
          </cell>
          <cell r="ED447">
            <v>75</v>
          </cell>
          <cell r="EE447">
            <v>0</v>
          </cell>
          <cell r="EF447">
            <v>0</v>
          </cell>
          <cell r="EG447" t="str">
            <v/>
          </cell>
          <cell r="EH447">
            <v>0</v>
          </cell>
          <cell r="EI447">
            <v>75.25</v>
          </cell>
          <cell r="EJ447">
            <v>77</v>
          </cell>
          <cell r="EK447">
            <v>0</v>
          </cell>
          <cell r="EL447">
            <v>0</v>
          </cell>
          <cell r="EM447" t="str">
            <v/>
          </cell>
          <cell r="EN447">
            <v>0</v>
          </cell>
          <cell r="EO447">
            <v>75.25</v>
          </cell>
          <cell r="EP447">
            <v>77</v>
          </cell>
          <cell r="EQ447">
            <v>0</v>
          </cell>
          <cell r="ER447">
            <v>0</v>
          </cell>
          <cell r="ES447" t="str">
            <v/>
          </cell>
          <cell r="ET447">
            <v>0</v>
          </cell>
          <cell r="EU447">
            <v>75.25</v>
          </cell>
          <cell r="EV447">
            <v>77</v>
          </cell>
          <cell r="EW447">
            <v>0</v>
          </cell>
          <cell r="EX447">
            <v>0</v>
          </cell>
          <cell r="EY447" t="str">
            <v/>
          </cell>
          <cell r="EZ447">
            <v>0</v>
          </cell>
          <cell r="FA447">
            <v>71</v>
          </cell>
          <cell r="FB447">
            <v>71</v>
          </cell>
          <cell r="FC447">
            <v>0</v>
          </cell>
          <cell r="FD447">
            <v>0</v>
          </cell>
          <cell r="FE447" t="str">
            <v/>
          </cell>
          <cell r="FF447">
            <v>0</v>
          </cell>
          <cell r="FG447">
            <v>71</v>
          </cell>
          <cell r="FH447">
            <v>71</v>
          </cell>
          <cell r="FI447">
            <v>0</v>
          </cell>
          <cell r="FJ447">
            <v>0</v>
          </cell>
          <cell r="FK447" t="str">
            <v/>
          </cell>
          <cell r="FL447">
            <v>0</v>
          </cell>
          <cell r="FM447">
            <v>71</v>
          </cell>
          <cell r="FN447">
            <v>71</v>
          </cell>
          <cell r="FO447">
            <v>0</v>
          </cell>
          <cell r="FP447">
            <v>0</v>
          </cell>
          <cell r="FQ447" t="str">
            <v/>
          </cell>
          <cell r="FR447">
            <v>0</v>
          </cell>
          <cell r="FS447">
            <v>71</v>
          </cell>
          <cell r="FT447">
            <v>71</v>
          </cell>
          <cell r="FU447">
            <v>0</v>
          </cell>
          <cell r="FV447">
            <v>0</v>
          </cell>
          <cell r="FW447" t="str">
            <v/>
          </cell>
          <cell r="FX447">
            <v>0</v>
          </cell>
          <cell r="FY447">
            <v>71</v>
          </cell>
          <cell r="FZ447">
            <v>71</v>
          </cell>
          <cell r="GA447">
            <v>0</v>
          </cell>
          <cell r="GB447">
            <v>0</v>
          </cell>
          <cell r="GC447" t="str">
            <v/>
          </cell>
          <cell r="GD447">
            <v>0</v>
          </cell>
          <cell r="GE447">
            <v>71</v>
          </cell>
          <cell r="GF447">
            <v>71</v>
          </cell>
          <cell r="GG447">
            <v>0</v>
          </cell>
          <cell r="GH447">
            <v>0</v>
          </cell>
          <cell r="GI447" t="str">
            <v/>
          </cell>
          <cell r="GJ447">
            <v>0</v>
          </cell>
          <cell r="GK447">
            <v>71</v>
          </cell>
          <cell r="GL447">
            <v>71</v>
          </cell>
          <cell r="GM447">
            <v>0</v>
          </cell>
          <cell r="GN447">
            <v>0</v>
          </cell>
          <cell r="GO447" t="str">
            <v/>
          </cell>
          <cell r="GP447">
            <v>0</v>
          </cell>
          <cell r="GQ447">
            <v>71</v>
          </cell>
          <cell r="GR447">
            <v>71</v>
          </cell>
          <cell r="GS447">
            <v>0</v>
          </cell>
          <cell r="GT447">
            <v>0</v>
          </cell>
          <cell r="GU447" t="str">
            <v/>
          </cell>
          <cell r="GV447">
            <v>0</v>
          </cell>
          <cell r="GW447">
            <v>67.75</v>
          </cell>
          <cell r="GX447">
            <v>71</v>
          </cell>
          <cell r="GY447">
            <v>0</v>
          </cell>
          <cell r="GZ447">
            <v>0</v>
          </cell>
          <cell r="HA447" t="str">
            <v/>
          </cell>
          <cell r="HB447">
            <v>0</v>
          </cell>
          <cell r="HC447">
            <v>62.25</v>
          </cell>
          <cell r="HD447">
            <v>76</v>
          </cell>
          <cell r="HG447" t="str">
            <v/>
          </cell>
          <cell r="HH447">
            <v>0</v>
          </cell>
          <cell r="HM447" t="str">
            <v/>
          </cell>
          <cell r="HN447" t="str">
            <v/>
          </cell>
          <cell r="HS447">
            <v>0</v>
          </cell>
          <cell r="HT447" t="str">
            <v>PKN</v>
          </cell>
          <cell r="HU447">
            <v>0</v>
          </cell>
          <cell r="HV447" t="str">
            <v>IND</v>
          </cell>
          <cell r="HW447">
            <v>0</v>
          </cell>
          <cell r="HX447" t="str">
            <v>MAT-W</v>
          </cell>
          <cell r="HY447">
            <v>0</v>
          </cell>
          <cell r="HZ447" t="str">
            <v>SEJ-W</v>
          </cell>
          <cell r="IA447">
            <v>0</v>
          </cell>
          <cell r="IB447" t="str">
            <v>IGR-W</v>
          </cell>
          <cell r="IC447">
            <v>0</v>
          </cell>
          <cell r="ID447" t="str">
            <v>SBO</v>
          </cell>
          <cell r="IE447">
            <v>0</v>
          </cell>
          <cell r="IF447" t="str">
            <v>PJO</v>
          </cell>
          <cell r="IG447">
            <v>0</v>
          </cell>
          <cell r="IH447" t="str">
            <v>PRA</v>
          </cell>
          <cell r="II447">
            <v>0</v>
          </cell>
          <cell r="IJ447" t="str">
            <v>JAW</v>
          </cell>
          <cell r="IK447">
            <v>0</v>
          </cell>
          <cell r="IL447" t="str">
            <v>ARB</v>
          </cell>
          <cell r="IM447">
            <v>0</v>
          </cell>
          <cell r="IN447" t="str">
            <v>PKM</v>
          </cell>
          <cell r="IO447">
            <v>0</v>
          </cell>
          <cell r="IP447" t="str">
            <v>GEO-P</v>
          </cell>
          <cell r="IQ447">
            <v>0</v>
          </cell>
          <cell r="IR447" t="str">
            <v>SEJ-P</v>
          </cell>
          <cell r="IS447">
            <v>0</v>
          </cell>
          <cell r="IT447" t="str">
            <v>SOS-P</v>
          </cell>
          <cell r="IU447">
            <v>0</v>
          </cell>
          <cell r="IV447" t="str">
            <v>EKO-P</v>
          </cell>
          <cell r="IW447">
            <v>0</v>
          </cell>
          <cell r="IX447" t="str">
            <v>JEP-L</v>
          </cell>
          <cell r="IY447">
            <v>0</v>
          </cell>
          <cell r="IZ447" t="str">
            <v/>
          </cell>
          <cell r="JA447">
            <v>0</v>
          </cell>
        </row>
        <row r="448">
          <cell r="Q448" t="str">
            <v/>
          </cell>
          <cell r="AB448" t="str">
            <v/>
          </cell>
          <cell r="AC448">
            <v>30</v>
          </cell>
          <cell r="AI448" t="str">
            <v/>
          </cell>
          <cell r="AJ448">
            <v>0</v>
          </cell>
          <cell r="AK448">
            <v>82.25</v>
          </cell>
          <cell r="AL448">
            <v>79</v>
          </cell>
          <cell r="AM448">
            <v>0</v>
          </cell>
          <cell r="AN448">
            <v>0</v>
          </cell>
          <cell r="AO448" t="str">
            <v/>
          </cell>
          <cell r="AP448">
            <v>0</v>
          </cell>
          <cell r="AQ448">
            <v>85.25</v>
          </cell>
          <cell r="AR448">
            <v>74</v>
          </cell>
          <cell r="AS448">
            <v>0</v>
          </cell>
          <cell r="AT448">
            <v>0</v>
          </cell>
          <cell r="AU448" t="str">
            <v/>
          </cell>
          <cell r="AV448">
            <v>0</v>
          </cell>
          <cell r="AW448">
            <v>74.75</v>
          </cell>
          <cell r="AX448">
            <v>78</v>
          </cell>
          <cell r="AY448">
            <v>0</v>
          </cell>
          <cell r="AZ448">
            <v>0</v>
          </cell>
          <cell r="BA448" t="str">
            <v/>
          </cell>
          <cell r="BB448">
            <v>0</v>
          </cell>
          <cell r="BC448">
            <v>81.25</v>
          </cell>
          <cell r="BD448">
            <v>76</v>
          </cell>
          <cell r="BE448">
            <v>0</v>
          </cell>
          <cell r="BF448">
            <v>0</v>
          </cell>
          <cell r="BG448" t="str">
            <v>SEJ</v>
          </cell>
          <cell r="BH448">
            <v>0</v>
          </cell>
          <cell r="BI448">
            <v>81.5</v>
          </cell>
          <cell r="BJ448">
            <v>74</v>
          </cell>
          <cell r="BK448">
            <v>0</v>
          </cell>
          <cell r="BL448">
            <v>0</v>
          </cell>
          <cell r="BM448" t="str">
            <v/>
          </cell>
          <cell r="BN448">
            <v>0</v>
          </cell>
          <cell r="BO448">
            <v>70.25</v>
          </cell>
          <cell r="BP448">
            <v>78</v>
          </cell>
          <cell r="BQ448">
            <v>0</v>
          </cell>
          <cell r="BR448">
            <v>0</v>
          </cell>
          <cell r="BS448" t="str">
            <v/>
          </cell>
          <cell r="BT448">
            <v>0</v>
          </cell>
          <cell r="BU448">
            <v>70.25</v>
          </cell>
          <cell r="BV448">
            <v>81</v>
          </cell>
          <cell r="BW448">
            <v>0</v>
          </cell>
          <cell r="BX448">
            <v>0</v>
          </cell>
          <cell r="BY448" t="str">
            <v/>
          </cell>
          <cell r="BZ448">
            <v>0</v>
          </cell>
          <cell r="CA448">
            <v>69.75</v>
          </cell>
          <cell r="CB448">
            <v>72</v>
          </cell>
          <cell r="CC448">
            <v>0</v>
          </cell>
          <cell r="CD448">
            <v>0</v>
          </cell>
          <cell r="CE448" t="str">
            <v/>
          </cell>
          <cell r="CF448">
            <v>0</v>
          </cell>
          <cell r="CG448">
            <v>75.75</v>
          </cell>
          <cell r="CH448">
            <v>74</v>
          </cell>
          <cell r="CI448">
            <v>0</v>
          </cell>
          <cell r="CJ448">
            <v>0</v>
          </cell>
          <cell r="CK448" t="str">
            <v/>
          </cell>
          <cell r="CL448">
            <v>0</v>
          </cell>
          <cell r="CM448">
            <v>74.25</v>
          </cell>
          <cell r="CN448">
            <v>73</v>
          </cell>
          <cell r="CO448">
            <v>0</v>
          </cell>
          <cell r="CP448">
            <v>0</v>
          </cell>
          <cell r="CQ448" t="str">
            <v/>
          </cell>
          <cell r="CR448">
            <v>0</v>
          </cell>
          <cell r="CS448">
            <v>74</v>
          </cell>
          <cell r="CT448">
            <v>80</v>
          </cell>
          <cell r="CU448">
            <v>0</v>
          </cell>
          <cell r="CV448">
            <v>0</v>
          </cell>
          <cell r="CW448" t="str">
            <v/>
          </cell>
          <cell r="CX448">
            <v>0</v>
          </cell>
          <cell r="CY448">
            <v>69</v>
          </cell>
          <cell r="CZ448">
            <v>74</v>
          </cell>
          <cell r="DA448">
            <v>0</v>
          </cell>
          <cell r="DB448">
            <v>0</v>
          </cell>
          <cell r="DC448" t="str">
            <v/>
          </cell>
          <cell r="DD448">
            <v>0</v>
          </cell>
          <cell r="DE448">
            <v>73</v>
          </cell>
          <cell r="DF448">
            <v>81</v>
          </cell>
          <cell r="DG448">
            <v>0</v>
          </cell>
          <cell r="DH448">
            <v>0</v>
          </cell>
          <cell r="DI448" t="str">
            <v/>
          </cell>
          <cell r="DJ448">
            <v>0</v>
          </cell>
          <cell r="DK448">
            <v>0</v>
          </cell>
          <cell r="DL448">
            <v>75</v>
          </cell>
          <cell r="DM448">
            <v>0</v>
          </cell>
          <cell r="DN448">
            <v>0</v>
          </cell>
          <cell r="DO448" t="str">
            <v/>
          </cell>
          <cell r="DP448">
            <v>0</v>
          </cell>
          <cell r="DQ448">
            <v>78.5</v>
          </cell>
          <cell r="DR448">
            <v>76</v>
          </cell>
          <cell r="DS448">
            <v>0</v>
          </cell>
          <cell r="DT448">
            <v>0</v>
          </cell>
          <cell r="DU448" t="str">
            <v/>
          </cell>
          <cell r="DV448">
            <v>0</v>
          </cell>
          <cell r="DW448">
            <v>72.75</v>
          </cell>
          <cell r="DX448">
            <v>86</v>
          </cell>
          <cell r="DY448">
            <v>0</v>
          </cell>
          <cell r="DZ448">
            <v>0</v>
          </cell>
          <cell r="EA448" t="str">
            <v/>
          </cell>
          <cell r="EB448">
            <v>0</v>
          </cell>
          <cell r="EC448">
            <v>75</v>
          </cell>
          <cell r="ED448">
            <v>80</v>
          </cell>
          <cell r="EE448">
            <v>0</v>
          </cell>
          <cell r="EF448">
            <v>0</v>
          </cell>
          <cell r="EG448" t="str">
            <v/>
          </cell>
          <cell r="EH448">
            <v>0</v>
          </cell>
          <cell r="EI448">
            <v>74.25</v>
          </cell>
          <cell r="EJ448">
            <v>85</v>
          </cell>
          <cell r="EK448">
            <v>0</v>
          </cell>
          <cell r="EL448">
            <v>0</v>
          </cell>
          <cell r="EM448" t="str">
            <v/>
          </cell>
          <cell r="EN448">
            <v>0</v>
          </cell>
          <cell r="EO448">
            <v>74.25</v>
          </cell>
          <cell r="EP448">
            <v>85</v>
          </cell>
          <cell r="EQ448">
            <v>0</v>
          </cell>
          <cell r="ER448">
            <v>0</v>
          </cell>
          <cell r="ES448" t="str">
            <v/>
          </cell>
          <cell r="ET448">
            <v>0</v>
          </cell>
          <cell r="EU448">
            <v>74.25</v>
          </cell>
          <cell r="EV448">
            <v>85</v>
          </cell>
          <cell r="EW448">
            <v>0</v>
          </cell>
          <cell r="EX448">
            <v>0</v>
          </cell>
          <cell r="EY448" t="str">
            <v/>
          </cell>
          <cell r="EZ448">
            <v>0</v>
          </cell>
          <cell r="FA448">
            <v>77</v>
          </cell>
          <cell r="FB448">
            <v>75</v>
          </cell>
          <cell r="FC448">
            <v>0</v>
          </cell>
          <cell r="FD448">
            <v>0</v>
          </cell>
          <cell r="FE448" t="str">
            <v/>
          </cell>
          <cell r="FF448">
            <v>0</v>
          </cell>
          <cell r="FG448">
            <v>77</v>
          </cell>
          <cell r="FH448">
            <v>75</v>
          </cell>
          <cell r="FI448">
            <v>0</v>
          </cell>
          <cell r="FJ448">
            <v>0</v>
          </cell>
          <cell r="FK448" t="str">
            <v/>
          </cell>
          <cell r="FL448">
            <v>0</v>
          </cell>
          <cell r="FM448">
            <v>77</v>
          </cell>
          <cell r="FN448">
            <v>75</v>
          </cell>
          <cell r="FO448">
            <v>0</v>
          </cell>
          <cell r="FP448">
            <v>0</v>
          </cell>
          <cell r="FQ448" t="str">
            <v/>
          </cell>
          <cell r="FR448">
            <v>0</v>
          </cell>
          <cell r="FS448">
            <v>77</v>
          </cell>
          <cell r="FT448">
            <v>75</v>
          </cell>
          <cell r="FU448">
            <v>0</v>
          </cell>
          <cell r="FV448">
            <v>0</v>
          </cell>
          <cell r="FW448" t="str">
            <v/>
          </cell>
          <cell r="FX448">
            <v>0</v>
          </cell>
          <cell r="FY448">
            <v>77</v>
          </cell>
          <cell r="FZ448">
            <v>75</v>
          </cell>
          <cell r="GA448">
            <v>0</v>
          </cell>
          <cell r="GB448">
            <v>0</v>
          </cell>
          <cell r="GC448" t="str">
            <v/>
          </cell>
          <cell r="GD448">
            <v>0</v>
          </cell>
          <cell r="GE448">
            <v>77</v>
          </cell>
          <cell r="GF448">
            <v>75</v>
          </cell>
          <cell r="GG448">
            <v>0</v>
          </cell>
          <cell r="GH448">
            <v>0</v>
          </cell>
          <cell r="GI448" t="str">
            <v/>
          </cell>
          <cell r="GJ448">
            <v>0</v>
          </cell>
          <cell r="GK448">
            <v>77</v>
          </cell>
          <cell r="GL448">
            <v>75</v>
          </cell>
          <cell r="GM448">
            <v>0</v>
          </cell>
          <cell r="GN448">
            <v>0</v>
          </cell>
          <cell r="GO448" t="str">
            <v/>
          </cell>
          <cell r="GP448">
            <v>0</v>
          </cell>
          <cell r="GQ448">
            <v>77</v>
          </cell>
          <cell r="GR448">
            <v>75</v>
          </cell>
          <cell r="GS448">
            <v>0</v>
          </cell>
          <cell r="GT448">
            <v>0</v>
          </cell>
          <cell r="GU448" t="str">
            <v/>
          </cell>
          <cell r="GV448">
            <v>0</v>
          </cell>
          <cell r="GW448">
            <v>74</v>
          </cell>
          <cell r="GX448">
            <v>74</v>
          </cell>
          <cell r="GY448">
            <v>0</v>
          </cell>
          <cell r="GZ448">
            <v>0</v>
          </cell>
          <cell r="HA448" t="str">
            <v/>
          </cell>
          <cell r="HB448">
            <v>0</v>
          </cell>
          <cell r="HC448">
            <v>66.25</v>
          </cell>
          <cell r="HD448">
            <v>79</v>
          </cell>
          <cell r="HG448" t="str">
            <v/>
          </cell>
          <cell r="HH448">
            <v>0</v>
          </cell>
          <cell r="HM448" t="str">
            <v/>
          </cell>
          <cell r="HN448" t="str">
            <v/>
          </cell>
          <cell r="HS448">
            <v>0</v>
          </cell>
          <cell r="HT448" t="str">
            <v>PKN</v>
          </cell>
          <cell r="HU448">
            <v>0</v>
          </cell>
          <cell r="HV448" t="str">
            <v>IND</v>
          </cell>
          <cell r="HW448">
            <v>0</v>
          </cell>
          <cell r="HX448" t="str">
            <v>MAT-W</v>
          </cell>
          <cell r="HY448">
            <v>0</v>
          </cell>
          <cell r="HZ448" t="str">
            <v>SEJ-W</v>
          </cell>
          <cell r="IA448">
            <v>0</v>
          </cell>
          <cell r="IB448" t="str">
            <v>IGR-W</v>
          </cell>
          <cell r="IC448">
            <v>0</v>
          </cell>
          <cell r="ID448" t="str">
            <v>SBO</v>
          </cell>
          <cell r="IE448">
            <v>0</v>
          </cell>
          <cell r="IF448" t="str">
            <v>PJO</v>
          </cell>
          <cell r="IG448">
            <v>0</v>
          </cell>
          <cell r="IH448" t="str">
            <v>PRA</v>
          </cell>
          <cell r="II448">
            <v>0</v>
          </cell>
          <cell r="IJ448" t="str">
            <v>JAW</v>
          </cell>
          <cell r="IK448">
            <v>0</v>
          </cell>
          <cell r="IL448" t="str">
            <v>ARB</v>
          </cell>
          <cell r="IM448">
            <v>0</v>
          </cell>
          <cell r="IN448" t="str">
            <v>PKM</v>
          </cell>
          <cell r="IO448">
            <v>0</v>
          </cell>
          <cell r="IP448" t="str">
            <v>GEO-P</v>
          </cell>
          <cell r="IQ448">
            <v>0</v>
          </cell>
          <cell r="IR448" t="str">
            <v>SEJ-P</v>
          </cell>
          <cell r="IS448">
            <v>0</v>
          </cell>
          <cell r="IT448" t="str">
            <v>SOS-P</v>
          </cell>
          <cell r="IU448">
            <v>0</v>
          </cell>
          <cell r="IV448" t="str">
            <v>EKO-P</v>
          </cell>
          <cell r="IW448">
            <v>0</v>
          </cell>
          <cell r="IX448" t="str">
            <v>JEP-L</v>
          </cell>
          <cell r="IY448">
            <v>0</v>
          </cell>
          <cell r="IZ448" t="str">
            <v/>
          </cell>
          <cell r="JA448">
            <v>0</v>
          </cell>
        </row>
        <row r="449">
          <cell r="Q449" t="str">
            <v/>
          </cell>
          <cell r="AB449" t="str">
            <v/>
          </cell>
          <cell r="AC449">
            <v>31</v>
          </cell>
          <cell r="AI449" t="str">
            <v/>
          </cell>
          <cell r="AJ449">
            <v>0</v>
          </cell>
          <cell r="AK449">
            <v>75.5</v>
          </cell>
          <cell r="AL449">
            <v>76</v>
          </cell>
          <cell r="AM449">
            <v>0</v>
          </cell>
          <cell r="AN449">
            <v>0</v>
          </cell>
          <cell r="AO449" t="str">
            <v/>
          </cell>
          <cell r="AP449">
            <v>0</v>
          </cell>
          <cell r="AQ449">
            <v>70</v>
          </cell>
          <cell r="AR449">
            <v>80</v>
          </cell>
          <cell r="AS449">
            <v>0</v>
          </cell>
          <cell r="AT449">
            <v>0</v>
          </cell>
          <cell r="AU449" t="str">
            <v/>
          </cell>
          <cell r="AV449">
            <v>0</v>
          </cell>
          <cell r="AW449">
            <v>75.5</v>
          </cell>
          <cell r="AX449">
            <v>77</v>
          </cell>
          <cell r="AY449">
            <v>0</v>
          </cell>
          <cell r="AZ449">
            <v>0</v>
          </cell>
          <cell r="BA449" t="str">
            <v/>
          </cell>
          <cell r="BB449">
            <v>0</v>
          </cell>
          <cell r="BC449">
            <v>76</v>
          </cell>
          <cell r="BD449">
            <v>77</v>
          </cell>
          <cell r="BE449">
            <v>0</v>
          </cell>
          <cell r="BF449">
            <v>0</v>
          </cell>
          <cell r="BG449" t="str">
            <v>SEJ</v>
          </cell>
          <cell r="BH449">
            <v>0</v>
          </cell>
          <cell r="BI449">
            <v>70</v>
          </cell>
          <cell r="BJ449">
            <v>76</v>
          </cell>
          <cell r="BK449">
            <v>0</v>
          </cell>
          <cell r="BL449">
            <v>0</v>
          </cell>
          <cell r="BM449" t="str">
            <v/>
          </cell>
          <cell r="BN449">
            <v>0</v>
          </cell>
          <cell r="BO449">
            <v>70.25</v>
          </cell>
          <cell r="BP449">
            <v>78</v>
          </cell>
          <cell r="BQ449">
            <v>0</v>
          </cell>
          <cell r="BR449">
            <v>0</v>
          </cell>
          <cell r="BS449" t="str">
            <v/>
          </cell>
          <cell r="BT449">
            <v>0</v>
          </cell>
          <cell r="BU449">
            <v>73</v>
          </cell>
          <cell r="BV449">
            <v>82</v>
          </cell>
          <cell r="BW449">
            <v>0</v>
          </cell>
          <cell r="BX449">
            <v>0</v>
          </cell>
          <cell r="BY449" t="str">
            <v/>
          </cell>
          <cell r="BZ449">
            <v>0</v>
          </cell>
          <cell r="CA449">
            <v>74.5</v>
          </cell>
          <cell r="CB449">
            <v>77</v>
          </cell>
          <cell r="CC449">
            <v>0</v>
          </cell>
          <cell r="CD449">
            <v>0</v>
          </cell>
          <cell r="CE449" t="str">
            <v/>
          </cell>
          <cell r="CF449">
            <v>0</v>
          </cell>
          <cell r="CG449">
            <v>74.25</v>
          </cell>
          <cell r="CH449">
            <v>77</v>
          </cell>
          <cell r="CI449">
            <v>0</v>
          </cell>
          <cell r="CJ449">
            <v>0</v>
          </cell>
          <cell r="CK449" t="str">
            <v/>
          </cell>
          <cell r="CL449">
            <v>0</v>
          </cell>
          <cell r="CM449">
            <v>74.25</v>
          </cell>
          <cell r="CN449">
            <v>73</v>
          </cell>
          <cell r="CO449">
            <v>0</v>
          </cell>
          <cell r="CP449">
            <v>0</v>
          </cell>
          <cell r="CQ449" t="str">
            <v/>
          </cell>
          <cell r="CR449">
            <v>0</v>
          </cell>
          <cell r="CS449">
            <v>70.75</v>
          </cell>
          <cell r="CT449">
            <v>73</v>
          </cell>
          <cell r="CU449">
            <v>0</v>
          </cell>
          <cell r="CV449">
            <v>0</v>
          </cell>
          <cell r="CW449" t="str">
            <v/>
          </cell>
          <cell r="CX449">
            <v>0</v>
          </cell>
          <cell r="CY449">
            <v>80.5</v>
          </cell>
          <cell r="CZ449">
            <v>75</v>
          </cell>
          <cell r="DA449">
            <v>0</v>
          </cell>
          <cell r="DB449">
            <v>0</v>
          </cell>
          <cell r="DC449" t="str">
            <v/>
          </cell>
          <cell r="DD449">
            <v>0</v>
          </cell>
          <cell r="DE449">
            <v>74.5</v>
          </cell>
          <cell r="DF449">
            <v>83</v>
          </cell>
          <cell r="DG449">
            <v>0</v>
          </cell>
          <cell r="DH449">
            <v>0</v>
          </cell>
          <cell r="DI449" t="str">
            <v/>
          </cell>
          <cell r="DJ449">
            <v>0</v>
          </cell>
          <cell r="DK449">
            <v>0</v>
          </cell>
          <cell r="DL449">
            <v>71</v>
          </cell>
          <cell r="DM449">
            <v>0</v>
          </cell>
          <cell r="DN449">
            <v>0</v>
          </cell>
          <cell r="DO449" t="str">
            <v/>
          </cell>
          <cell r="DP449">
            <v>0</v>
          </cell>
          <cell r="DQ449">
            <v>82</v>
          </cell>
          <cell r="DR449">
            <v>77</v>
          </cell>
          <cell r="DS449">
            <v>0</v>
          </cell>
          <cell r="DT449">
            <v>0</v>
          </cell>
          <cell r="DU449" t="str">
            <v/>
          </cell>
          <cell r="DV449">
            <v>0</v>
          </cell>
          <cell r="DW449">
            <v>73.5</v>
          </cell>
          <cell r="DX449">
            <v>80</v>
          </cell>
          <cell r="DY449">
            <v>0</v>
          </cell>
          <cell r="DZ449">
            <v>0</v>
          </cell>
          <cell r="EA449" t="str">
            <v/>
          </cell>
          <cell r="EB449">
            <v>0</v>
          </cell>
          <cell r="EC449">
            <v>72.25</v>
          </cell>
          <cell r="ED449">
            <v>82</v>
          </cell>
          <cell r="EE449">
            <v>0</v>
          </cell>
          <cell r="EF449">
            <v>0</v>
          </cell>
          <cell r="EG449" t="str">
            <v/>
          </cell>
          <cell r="EH449">
            <v>0</v>
          </cell>
          <cell r="EI449">
            <v>75.25</v>
          </cell>
          <cell r="EJ449">
            <v>84</v>
          </cell>
          <cell r="EK449">
            <v>0</v>
          </cell>
          <cell r="EL449">
            <v>0</v>
          </cell>
          <cell r="EM449" t="str">
            <v/>
          </cell>
          <cell r="EN449">
            <v>0</v>
          </cell>
          <cell r="EO449">
            <v>75.25</v>
          </cell>
          <cell r="EP449">
            <v>84</v>
          </cell>
          <cell r="EQ449">
            <v>0</v>
          </cell>
          <cell r="ER449">
            <v>0</v>
          </cell>
          <cell r="ES449" t="str">
            <v/>
          </cell>
          <cell r="ET449">
            <v>0</v>
          </cell>
          <cell r="EU449">
            <v>75.25</v>
          </cell>
          <cell r="EV449">
            <v>84</v>
          </cell>
          <cell r="EW449">
            <v>0</v>
          </cell>
          <cell r="EX449">
            <v>0</v>
          </cell>
          <cell r="EY449" t="str">
            <v/>
          </cell>
          <cell r="EZ449">
            <v>0</v>
          </cell>
          <cell r="FA449">
            <v>81.25</v>
          </cell>
          <cell r="FB449">
            <v>74</v>
          </cell>
          <cell r="FC449">
            <v>0</v>
          </cell>
          <cell r="FD449">
            <v>0</v>
          </cell>
          <cell r="FE449" t="str">
            <v/>
          </cell>
          <cell r="FF449">
            <v>0</v>
          </cell>
          <cell r="FG449">
            <v>81.25</v>
          </cell>
          <cell r="FH449">
            <v>74</v>
          </cell>
          <cell r="FI449">
            <v>0</v>
          </cell>
          <cell r="FJ449">
            <v>0</v>
          </cell>
          <cell r="FK449" t="str">
            <v/>
          </cell>
          <cell r="FL449">
            <v>0</v>
          </cell>
          <cell r="FM449">
            <v>81.25</v>
          </cell>
          <cell r="FN449">
            <v>74</v>
          </cell>
          <cell r="FO449">
            <v>0</v>
          </cell>
          <cell r="FP449">
            <v>0</v>
          </cell>
          <cell r="FQ449" t="str">
            <v/>
          </cell>
          <cell r="FR449">
            <v>0</v>
          </cell>
          <cell r="FS449">
            <v>81.25</v>
          </cell>
          <cell r="FT449">
            <v>74</v>
          </cell>
          <cell r="FU449">
            <v>0</v>
          </cell>
          <cell r="FV449">
            <v>0</v>
          </cell>
          <cell r="FW449" t="str">
            <v/>
          </cell>
          <cell r="FX449">
            <v>0</v>
          </cell>
          <cell r="FY449">
            <v>81.25</v>
          </cell>
          <cell r="FZ449">
            <v>74</v>
          </cell>
          <cell r="GA449">
            <v>0</v>
          </cell>
          <cell r="GB449">
            <v>0</v>
          </cell>
          <cell r="GC449" t="str">
            <v/>
          </cell>
          <cell r="GD449">
            <v>0</v>
          </cell>
          <cell r="GE449">
            <v>81.25</v>
          </cell>
          <cell r="GF449">
            <v>74</v>
          </cell>
          <cell r="GG449">
            <v>0</v>
          </cell>
          <cell r="GH449">
            <v>0</v>
          </cell>
          <cell r="GI449" t="str">
            <v/>
          </cell>
          <cell r="GJ449">
            <v>0</v>
          </cell>
          <cell r="GK449">
            <v>81.25</v>
          </cell>
          <cell r="GL449">
            <v>74</v>
          </cell>
          <cell r="GM449">
            <v>0</v>
          </cell>
          <cell r="GN449">
            <v>0</v>
          </cell>
          <cell r="GO449" t="str">
            <v/>
          </cell>
          <cell r="GP449">
            <v>0</v>
          </cell>
          <cell r="GQ449">
            <v>81.25</v>
          </cell>
          <cell r="GR449">
            <v>74</v>
          </cell>
          <cell r="GS449">
            <v>0</v>
          </cell>
          <cell r="GT449">
            <v>0</v>
          </cell>
          <cell r="GU449" t="str">
            <v/>
          </cell>
          <cell r="GV449">
            <v>0</v>
          </cell>
          <cell r="GW449">
            <v>67.5</v>
          </cell>
          <cell r="GX449">
            <v>74</v>
          </cell>
          <cell r="GY449">
            <v>0</v>
          </cell>
          <cell r="GZ449">
            <v>0</v>
          </cell>
          <cell r="HA449" t="str">
            <v/>
          </cell>
          <cell r="HB449">
            <v>0</v>
          </cell>
          <cell r="HC449">
            <v>74.75</v>
          </cell>
          <cell r="HD449">
            <v>78</v>
          </cell>
          <cell r="HG449" t="str">
            <v/>
          </cell>
          <cell r="HH449">
            <v>0</v>
          </cell>
          <cell r="HM449" t="str">
            <v/>
          </cell>
          <cell r="HN449" t="str">
            <v/>
          </cell>
          <cell r="HS449">
            <v>0</v>
          </cell>
          <cell r="HT449" t="str">
            <v>PKN</v>
          </cell>
          <cell r="HU449">
            <v>0</v>
          </cell>
          <cell r="HV449" t="str">
            <v>IND</v>
          </cell>
          <cell r="HW449">
            <v>0</v>
          </cell>
          <cell r="HX449" t="str">
            <v>MAT-W</v>
          </cell>
          <cell r="HY449">
            <v>0</v>
          </cell>
          <cell r="HZ449" t="str">
            <v>SEJ-W</v>
          </cell>
          <cell r="IA449">
            <v>0</v>
          </cell>
          <cell r="IB449" t="str">
            <v>IGR-W</v>
          </cell>
          <cell r="IC449">
            <v>0</v>
          </cell>
          <cell r="ID449" t="str">
            <v>SBO</v>
          </cell>
          <cell r="IE449">
            <v>0</v>
          </cell>
          <cell r="IF449" t="str">
            <v>PJO</v>
          </cell>
          <cell r="IG449">
            <v>0</v>
          </cell>
          <cell r="IH449" t="str">
            <v>PRA</v>
          </cell>
          <cell r="II449">
            <v>0</v>
          </cell>
          <cell r="IJ449" t="str">
            <v>JAW</v>
          </cell>
          <cell r="IK449">
            <v>0</v>
          </cell>
          <cell r="IL449" t="str">
            <v>ARB</v>
          </cell>
          <cell r="IM449">
            <v>0</v>
          </cell>
          <cell r="IN449" t="str">
            <v>PKM</v>
          </cell>
          <cell r="IO449">
            <v>0</v>
          </cell>
          <cell r="IP449" t="str">
            <v>GEO-P</v>
          </cell>
          <cell r="IQ449">
            <v>0</v>
          </cell>
          <cell r="IR449" t="str">
            <v>SEJ-P</v>
          </cell>
          <cell r="IS449">
            <v>0</v>
          </cell>
          <cell r="IT449" t="str">
            <v>SOS-P</v>
          </cell>
          <cell r="IU449">
            <v>0</v>
          </cell>
          <cell r="IV449" t="str">
            <v>EKO-P</v>
          </cell>
          <cell r="IW449">
            <v>0</v>
          </cell>
          <cell r="IX449" t="str">
            <v>JEP-L</v>
          </cell>
          <cell r="IY449">
            <v>0</v>
          </cell>
          <cell r="IZ449" t="str">
            <v/>
          </cell>
          <cell r="JA449">
            <v>0</v>
          </cell>
        </row>
        <row r="450">
          <cell r="Q450" t="str">
            <v/>
          </cell>
          <cell r="AB450" t="str">
            <v/>
          </cell>
          <cell r="AC450">
            <v>32</v>
          </cell>
          <cell r="AI450" t="str">
            <v/>
          </cell>
          <cell r="AJ450">
            <v>0</v>
          </cell>
          <cell r="AK450">
            <v>83</v>
          </cell>
          <cell r="AL450">
            <v>76</v>
          </cell>
          <cell r="AM450">
            <v>0</v>
          </cell>
          <cell r="AN450">
            <v>0</v>
          </cell>
          <cell r="AO450" t="str">
            <v/>
          </cell>
          <cell r="AP450">
            <v>0</v>
          </cell>
          <cell r="AQ450">
            <v>82.75</v>
          </cell>
          <cell r="AR450">
            <v>83</v>
          </cell>
          <cell r="AS450">
            <v>0</v>
          </cell>
          <cell r="AT450">
            <v>0</v>
          </cell>
          <cell r="AU450" t="str">
            <v/>
          </cell>
          <cell r="AV450">
            <v>0</v>
          </cell>
          <cell r="AW450">
            <v>82.25</v>
          </cell>
          <cell r="AX450">
            <v>74</v>
          </cell>
          <cell r="AY450">
            <v>0</v>
          </cell>
          <cell r="AZ450">
            <v>0</v>
          </cell>
          <cell r="BA450" t="str">
            <v/>
          </cell>
          <cell r="BB450">
            <v>0</v>
          </cell>
          <cell r="BC450">
            <v>78.75</v>
          </cell>
          <cell r="BD450">
            <v>78</v>
          </cell>
          <cell r="BE450">
            <v>0</v>
          </cell>
          <cell r="BF450">
            <v>0</v>
          </cell>
          <cell r="BG450" t="str">
            <v>SEJ</v>
          </cell>
          <cell r="BH450">
            <v>0</v>
          </cell>
          <cell r="BI450">
            <v>69.75</v>
          </cell>
          <cell r="BJ450">
            <v>76</v>
          </cell>
          <cell r="BK450">
            <v>0</v>
          </cell>
          <cell r="BL450">
            <v>0</v>
          </cell>
          <cell r="BM450" t="str">
            <v/>
          </cell>
          <cell r="BN450">
            <v>0</v>
          </cell>
          <cell r="BO450">
            <v>72.25</v>
          </cell>
          <cell r="BP450">
            <v>78</v>
          </cell>
          <cell r="BQ450">
            <v>0</v>
          </cell>
          <cell r="BR450">
            <v>0</v>
          </cell>
          <cell r="BS450" t="str">
            <v/>
          </cell>
          <cell r="BT450">
            <v>0</v>
          </cell>
          <cell r="BU450">
            <v>74.25</v>
          </cell>
          <cell r="BV450">
            <v>86</v>
          </cell>
          <cell r="BW450">
            <v>0</v>
          </cell>
          <cell r="BX450">
            <v>0</v>
          </cell>
          <cell r="BY450" t="str">
            <v/>
          </cell>
          <cell r="BZ450">
            <v>0</v>
          </cell>
          <cell r="CA450">
            <v>72.75</v>
          </cell>
          <cell r="CB450">
            <v>75</v>
          </cell>
          <cell r="CC450">
            <v>0</v>
          </cell>
          <cell r="CD450">
            <v>0</v>
          </cell>
          <cell r="CE450" t="str">
            <v/>
          </cell>
          <cell r="CF450">
            <v>0</v>
          </cell>
          <cell r="CG450">
            <v>81.5</v>
          </cell>
          <cell r="CH450">
            <v>82</v>
          </cell>
          <cell r="CI450">
            <v>0</v>
          </cell>
          <cell r="CJ450">
            <v>0</v>
          </cell>
          <cell r="CK450" t="str">
            <v/>
          </cell>
          <cell r="CL450">
            <v>0</v>
          </cell>
          <cell r="CM450">
            <v>72.5</v>
          </cell>
          <cell r="CN450">
            <v>73</v>
          </cell>
          <cell r="CO450">
            <v>0</v>
          </cell>
          <cell r="CP450">
            <v>0</v>
          </cell>
          <cell r="CQ450" t="str">
            <v/>
          </cell>
          <cell r="CR450">
            <v>0</v>
          </cell>
          <cell r="CS450">
            <v>75.25</v>
          </cell>
          <cell r="CT450">
            <v>81</v>
          </cell>
          <cell r="CU450">
            <v>0</v>
          </cell>
          <cell r="CV450">
            <v>0</v>
          </cell>
          <cell r="CW450" t="str">
            <v/>
          </cell>
          <cell r="CX450">
            <v>0</v>
          </cell>
          <cell r="CY450">
            <v>76.75</v>
          </cell>
          <cell r="CZ450">
            <v>75</v>
          </cell>
          <cell r="DA450">
            <v>0</v>
          </cell>
          <cell r="DB450">
            <v>0</v>
          </cell>
          <cell r="DC450" t="str">
            <v/>
          </cell>
          <cell r="DD450">
            <v>0</v>
          </cell>
          <cell r="DE450">
            <v>78.25</v>
          </cell>
          <cell r="DF450">
            <v>83</v>
          </cell>
          <cell r="DG450">
            <v>0</v>
          </cell>
          <cell r="DH450">
            <v>0</v>
          </cell>
          <cell r="DI450" t="str">
            <v/>
          </cell>
          <cell r="DJ450">
            <v>0</v>
          </cell>
          <cell r="DK450">
            <v>0</v>
          </cell>
          <cell r="DL450">
            <v>75</v>
          </cell>
          <cell r="DM450">
            <v>0</v>
          </cell>
          <cell r="DN450">
            <v>0</v>
          </cell>
          <cell r="DO450" t="str">
            <v/>
          </cell>
          <cell r="DP450">
            <v>0</v>
          </cell>
          <cell r="DQ450">
            <v>81.25</v>
          </cell>
          <cell r="DR450">
            <v>76</v>
          </cell>
          <cell r="DS450">
            <v>0</v>
          </cell>
          <cell r="DT450">
            <v>0</v>
          </cell>
          <cell r="DU450" t="str">
            <v/>
          </cell>
          <cell r="DV450">
            <v>0</v>
          </cell>
          <cell r="DW450">
            <v>76.5</v>
          </cell>
          <cell r="DX450">
            <v>85</v>
          </cell>
          <cell r="DY450">
            <v>0</v>
          </cell>
          <cell r="DZ450">
            <v>0</v>
          </cell>
          <cell r="EA450" t="str">
            <v/>
          </cell>
          <cell r="EB450">
            <v>0</v>
          </cell>
          <cell r="EC450">
            <v>72.5</v>
          </cell>
          <cell r="ED450">
            <v>81</v>
          </cell>
          <cell r="EE450">
            <v>0</v>
          </cell>
          <cell r="EF450">
            <v>0</v>
          </cell>
          <cell r="EG450" t="str">
            <v/>
          </cell>
          <cell r="EH450">
            <v>0</v>
          </cell>
          <cell r="EI450">
            <v>80.75</v>
          </cell>
          <cell r="EJ450">
            <v>86</v>
          </cell>
          <cell r="EK450">
            <v>0</v>
          </cell>
          <cell r="EL450">
            <v>0</v>
          </cell>
          <cell r="EM450" t="str">
            <v/>
          </cell>
          <cell r="EN450">
            <v>0</v>
          </cell>
          <cell r="EO450">
            <v>80.75</v>
          </cell>
          <cell r="EP450">
            <v>86</v>
          </cell>
          <cell r="EQ450">
            <v>0</v>
          </cell>
          <cell r="ER450">
            <v>0</v>
          </cell>
          <cell r="ES450" t="str">
            <v/>
          </cell>
          <cell r="ET450">
            <v>0</v>
          </cell>
          <cell r="EU450">
            <v>80.75</v>
          </cell>
          <cell r="EV450">
            <v>86</v>
          </cell>
          <cell r="EW450">
            <v>0</v>
          </cell>
          <cell r="EX450">
            <v>0</v>
          </cell>
          <cell r="EY450" t="str">
            <v/>
          </cell>
          <cell r="EZ450">
            <v>0</v>
          </cell>
          <cell r="FA450">
            <v>80.5</v>
          </cell>
          <cell r="FB450">
            <v>72</v>
          </cell>
          <cell r="FC450">
            <v>0</v>
          </cell>
          <cell r="FD450">
            <v>0</v>
          </cell>
          <cell r="FE450" t="str">
            <v/>
          </cell>
          <cell r="FF450">
            <v>0</v>
          </cell>
          <cell r="FG450">
            <v>80.5</v>
          </cell>
          <cell r="FH450">
            <v>72</v>
          </cell>
          <cell r="FI450">
            <v>0</v>
          </cell>
          <cell r="FJ450">
            <v>0</v>
          </cell>
          <cell r="FK450" t="str">
            <v/>
          </cell>
          <cell r="FL450">
            <v>0</v>
          </cell>
          <cell r="FM450">
            <v>80.5</v>
          </cell>
          <cell r="FN450">
            <v>72</v>
          </cell>
          <cell r="FO450">
            <v>0</v>
          </cell>
          <cell r="FP450">
            <v>0</v>
          </cell>
          <cell r="FQ450" t="str">
            <v/>
          </cell>
          <cell r="FR450">
            <v>0</v>
          </cell>
          <cell r="FS450">
            <v>80.5</v>
          </cell>
          <cell r="FT450">
            <v>72</v>
          </cell>
          <cell r="FU450">
            <v>0</v>
          </cell>
          <cell r="FV450">
            <v>0</v>
          </cell>
          <cell r="FW450" t="str">
            <v/>
          </cell>
          <cell r="FX450">
            <v>0</v>
          </cell>
          <cell r="FY450">
            <v>80.5</v>
          </cell>
          <cell r="FZ450">
            <v>72</v>
          </cell>
          <cell r="GA450">
            <v>0</v>
          </cell>
          <cell r="GB450">
            <v>0</v>
          </cell>
          <cell r="GC450" t="str">
            <v/>
          </cell>
          <cell r="GD450">
            <v>0</v>
          </cell>
          <cell r="GE450">
            <v>80.5</v>
          </cell>
          <cell r="GF450">
            <v>72</v>
          </cell>
          <cell r="GG450">
            <v>0</v>
          </cell>
          <cell r="GH450">
            <v>0</v>
          </cell>
          <cell r="GI450" t="str">
            <v/>
          </cell>
          <cell r="GJ450">
            <v>0</v>
          </cell>
          <cell r="GK450">
            <v>80.5</v>
          </cell>
          <cell r="GL450">
            <v>72</v>
          </cell>
          <cell r="GM450">
            <v>0</v>
          </cell>
          <cell r="GN450">
            <v>0</v>
          </cell>
          <cell r="GO450" t="str">
            <v/>
          </cell>
          <cell r="GP450">
            <v>0</v>
          </cell>
          <cell r="GQ450">
            <v>80.5</v>
          </cell>
          <cell r="GR450">
            <v>72</v>
          </cell>
          <cell r="GS450">
            <v>0</v>
          </cell>
          <cell r="GT450">
            <v>0</v>
          </cell>
          <cell r="GU450" t="str">
            <v/>
          </cell>
          <cell r="GV450">
            <v>0</v>
          </cell>
          <cell r="GW450">
            <v>72.25</v>
          </cell>
          <cell r="GX450">
            <v>72</v>
          </cell>
          <cell r="GY450">
            <v>0</v>
          </cell>
          <cell r="GZ450">
            <v>0</v>
          </cell>
          <cell r="HA450" t="str">
            <v/>
          </cell>
          <cell r="HB450">
            <v>0</v>
          </cell>
          <cell r="HC450">
            <v>76.75</v>
          </cell>
          <cell r="HD450">
            <v>80</v>
          </cell>
          <cell r="HG450" t="str">
            <v/>
          </cell>
          <cell r="HH450">
            <v>0</v>
          </cell>
          <cell r="HM450" t="str">
            <v/>
          </cell>
          <cell r="HN450" t="str">
            <v/>
          </cell>
          <cell r="HS450">
            <v>0</v>
          </cell>
          <cell r="HT450" t="str">
            <v>PKN</v>
          </cell>
          <cell r="HU450">
            <v>0</v>
          </cell>
          <cell r="HV450" t="str">
            <v>IND</v>
          </cell>
          <cell r="HW450">
            <v>0</v>
          </cell>
          <cell r="HX450" t="str">
            <v>MAT-W</v>
          </cell>
          <cell r="HY450">
            <v>0</v>
          </cell>
          <cell r="HZ450" t="str">
            <v>SEJ-W</v>
          </cell>
          <cell r="IA450">
            <v>0</v>
          </cell>
          <cell r="IB450" t="str">
            <v>IGR-W</v>
          </cell>
          <cell r="IC450">
            <v>0</v>
          </cell>
          <cell r="ID450" t="str">
            <v>SBO</v>
          </cell>
          <cell r="IE450">
            <v>0</v>
          </cell>
          <cell r="IF450" t="str">
            <v>PJO</v>
          </cell>
          <cell r="IG450">
            <v>0</v>
          </cell>
          <cell r="IH450" t="str">
            <v>PRA</v>
          </cell>
          <cell r="II450">
            <v>0</v>
          </cell>
          <cell r="IJ450" t="str">
            <v>JAW</v>
          </cell>
          <cell r="IK450">
            <v>0</v>
          </cell>
          <cell r="IL450" t="str">
            <v>ARB</v>
          </cell>
          <cell r="IM450">
            <v>0</v>
          </cell>
          <cell r="IN450" t="str">
            <v>PKM</v>
          </cell>
          <cell r="IO450">
            <v>0</v>
          </cell>
          <cell r="IP450" t="str">
            <v>GEO-P</v>
          </cell>
          <cell r="IQ450">
            <v>0</v>
          </cell>
          <cell r="IR450" t="str">
            <v>SEJ-P</v>
          </cell>
          <cell r="IS450">
            <v>0</v>
          </cell>
          <cell r="IT450" t="str">
            <v>SOS-P</v>
          </cell>
          <cell r="IU450">
            <v>0</v>
          </cell>
          <cell r="IV450" t="str">
            <v>EKO-P</v>
          </cell>
          <cell r="IW450">
            <v>0</v>
          </cell>
          <cell r="IX450" t="str">
            <v>JEP-L</v>
          </cell>
          <cell r="IY450">
            <v>0</v>
          </cell>
          <cell r="IZ450" t="str">
            <v/>
          </cell>
          <cell r="JA450">
            <v>0</v>
          </cell>
        </row>
        <row r="451">
          <cell r="Q451" t="str">
            <v/>
          </cell>
          <cell r="AB451" t="str">
            <v/>
          </cell>
          <cell r="AC451">
            <v>1</v>
          </cell>
          <cell r="AI451" t="str">
            <v/>
          </cell>
          <cell r="AJ451">
            <v>0</v>
          </cell>
          <cell r="AK451">
            <v>83</v>
          </cell>
          <cell r="AL451">
            <v>80</v>
          </cell>
          <cell r="AM451">
            <v>0</v>
          </cell>
          <cell r="AN451">
            <v>0</v>
          </cell>
          <cell r="AO451" t="str">
            <v/>
          </cell>
          <cell r="AP451">
            <v>0</v>
          </cell>
          <cell r="AQ451">
            <v>86</v>
          </cell>
          <cell r="AR451">
            <v>86</v>
          </cell>
          <cell r="AS451">
            <v>0</v>
          </cell>
          <cell r="AT451">
            <v>0</v>
          </cell>
          <cell r="AU451" t="str">
            <v/>
          </cell>
          <cell r="AV451">
            <v>0</v>
          </cell>
          <cell r="AW451">
            <v>84</v>
          </cell>
          <cell r="AX451">
            <v>80</v>
          </cell>
          <cell r="AY451">
            <v>0</v>
          </cell>
          <cell r="AZ451">
            <v>0</v>
          </cell>
          <cell r="BA451" t="str">
            <v/>
          </cell>
          <cell r="BB451">
            <v>0</v>
          </cell>
          <cell r="BC451">
            <v>81</v>
          </cell>
          <cell r="BD451">
            <v>80</v>
          </cell>
          <cell r="BE451">
            <v>0</v>
          </cell>
          <cell r="BF451">
            <v>0</v>
          </cell>
          <cell r="BG451" t="str">
            <v>SEJ</v>
          </cell>
          <cell r="BH451">
            <v>0</v>
          </cell>
          <cell r="BI451">
            <v>86.5</v>
          </cell>
          <cell r="BJ451">
            <v>80</v>
          </cell>
          <cell r="BK451">
            <v>0</v>
          </cell>
          <cell r="BL451">
            <v>0</v>
          </cell>
          <cell r="BM451" t="str">
            <v/>
          </cell>
          <cell r="BN451">
            <v>0</v>
          </cell>
          <cell r="BO451">
            <v>72</v>
          </cell>
          <cell r="BP451">
            <v>86</v>
          </cell>
          <cell r="BQ451">
            <v>0</v>
          </cell>
          <cell r="BR451">
            <v>0</v>
          </cell>
          <cell r="BS451" t="str">
            <v/>
          </cell>
          <cell r="BT451">
            <v>0</v>
          </cell>
          <cell r="BU451">
            <v>84.25</v>
          </cell>
          <cell r="BV451">
            <v>87</v>
          </cell>
          <cell r="BW451">
            <v>0</v>
          </cell>
          <cell r="BX451">
            <v>0</v>
          </cell>
          <cell r="BY451" t="str">
            <v/>
          </cell>
          <cell r="BZ451">
            <v>0</v>
          </cell>
          <cell r="CA451">
            <v>74.5</v>
          </cell>
          <cell r="CB451">
            <v>80</v>
          </cell>
          <cell r="CC451">
            <v>0</v>
          </cell>
          <cell r="CD451">
            <v>0</v>
          </cell>
          <cell r="CE451" t="str">
            <v/>
          </cell>
          <cell r="CF451">
            <v>0</v>
          </cell>
          <cell r="CG451">
            <v>86.5</v>
          </cell>
          <cell r="CH451">
            <v>87</v>
          </cell>
          <cell r="CI451">
            <v>0</v>
          </cell>
          <cell r="CJ451">
            <v>0</v>
          </cell>
          <cell r="CK451" t="str">
            <v/>
          </cell>
          <cell r="CL451">
            <v>0</v>
          </cell>
          <cell r="CM451">
            <v>74.25</v>
          </cell>
          <cell r="CN451">
            <v>74</v>
          </cell>
          <cell r="CO451">
            <v>0</v>
          </cell>
          <cell r="CP451">
            <v>0</v>
          </cell>
          <cell r="CQ451" t="str">
            <v/>
          </cell>
          <cell r="CR451">
            <v>0</v>
          </cell>
          <cell r="CS451">
            <v>86</v>
          </cell>
          <cell r="CT451">
            <v>85</v>
          </cell>
          <cell r="CU451">
            <v>0</v>
          </cell>
          <cell r="CV451">
            <v>0</v>
          </cell>
          <cell r="CW451" t="str">
            <v/>
          </cell>
          <cell r="CX451">
            <v>0</v>
          </cell>
          <cell r="CY451">
            <v>68.5</v>
          </cell>
          <cell r="CZ451">
            <v>73</v>
          </cell>
          <cell r="DA451">
            <v>0</v>
          </cell>
          <cell r="DB451">
            <v>0</v>
          </cell>
          <cell r="DC451" t="str">
            <v/>
          </cell>
          <cell r="DD451">
            <v>0</v>
          </cell>
          <cell r="DE451">
            <v>75.25</v>
          </cell>
          <cell r="DF451">
            <v>88</v>
          </cell>
          <cell r="DG451">
            <v>0</v>
          </cell>
          <cell r="DH451">
            <v>0</v>
          </cell>
          <cell r="DI451" t="str">
            <v/>
          </cell>
          <cell r="DJ451">
            <v>0</v>
          </cell>
          <cell r="DK451">
            <v>0</v>
          </cell>
          <cell r="DL451">
            <v>81</v>
          </cell>
          <cell r="DM451">
            <v>0</v>
          </cell>
          <cell r="DN451">
            <v>0</v>
          </cell>
          <cell r="DO451" t="str">
            <v/>
          </cell>
          <cell r="DP451">
            <v>0</v>
          </cell>
          <cell r="DQ451">
            <v>86.25</v>
          </cell>
          <cell r="DR451">
            <v>80</v>
          </cell>
          <cell r="DS451">
            <v>0</v>
          </cell>
          <cell r="DT451">
            <v>0</v>
          </cell>
          <cell r="DU451" t="str">
            <v/>
          </cell>
          <cell r="DV451">
            <v>0</v>
          </cell>
          <cell r="DW451">
            <v>84</v>
          </cell>
          <cell r="DX451">
            <v>90</v>
          </cell>
          <cell r="DY451">
            <v>0</v>
          </cell>
          <cell r="DZ451">
            <v>0</v>
          </cell>
          <cell r="EA451" t="str">
            <v/>
          </cell>
          <cell r="EB451">
            <v>0</v>
          </cell>
          <cell r="EC451">
            <v>87</v>
          </cell>
          <cell r="ED451">
            <v>89</v>
          </cell>
          <cell r="EE451">
            <v>0</v>
          </cell>
          <cell r="EF451">
            <v>0</v>
          </cell>
          <cell r="EG451" t="str">
            <v/>
          </cell>
          <cell r="EH451">
            <v>0</v>
          </cell>
          <cell r="EI451">
            <v>85.75</v>
          </cell>
          <cell r="EJ451">
            <v>89</v>
          </cell>
          <cell r="EK451">
            <v>0</v>
          </cell>
          <cell r="EL451">
            <v>0</v>
          </cell>
          <cell r="EM451" t="str">
            <v/>
          </cell>
          <cell r="EN451">
            <v>0</v>
          </cell>
          <cell r="EO451">
            <v>85.75</v>
          </cell>
          <cell r="EP451">
            <v>89</v>
          </cell>
          <cell r="EQ451">
            <v>0</v>
          </cell>
          <cell r="ER451">
            <v>0</v>
          </cell>
          <cell r="ES451" t="str">
            <v/>
          </cell>
          <cell r="ET451">
            <v>0</v>
          </cell>
          <cell r="EU451">
            <v>85.75</v>
          </cell>
          <cell r="EV451">
            <v>89</v>
          </cell>
          <cell r="EW451">
            <v>0</v>
          </cell>
          <cell r="EX451">
            <v>0</v>
          </cell>
          <cell r="EY451" t="str">
            <v/>
          </cell>
          <cell r="EZ451">
            <v>0</v>
          </cell>
          <cell r="FA451">
            <v>84.25</v>
          </cell>
          <cell r="FB451">
            <v>82</v>
          </cell>
          <cell r="FC451">
            <v>0</v>
          </cell>
          <cell r="FD451">
            <v>0</v>
          </cell>
          <cell r="FE451" t="str">
            <v/>
          </cell>
          <cell r="FF451">
            <v>0</v>
          </cell>
          <cell r="FG451">
            <v>84.25</v>
          </cell>
          <cell r="FH451">
            <v>82</v>
          </cell>
          <cell r="FI451">
            <v>0</v>
          </cell>
          <cell r="FJ451">
            <v>0</v>
          </cell>
          <cell r="FK451" t="str">
            <v/>
          </cell>
          <cell r="FL451">
            <v>0</v>
          </cell>
          <cell r="FM451">
            <v>84.25</v>
          </cell>
          <cell r="FN451">
            <v>82</v>
          </cell>
          <cell r="FO451">
            <v>0</v>
          </cell>
          <cell r="FP451">
            <v>0</v>
          </cell>
          <cell r="FQ451" t="str">
            <v/>
          </cell>
          <cell r="FR451">
            <v>0</v>
          </cell>
          <cell r="FS451">
            <v>84.25</v>
          </cell>
          <cell r="FT451">
            <v>82</v>
          </cell>
          <cell r="FU451">
            <v>0</v>
          </cell>
          <cell r="FV451">
            <v>0</v>
          </cell>
          <cell r="FW451" t="str">
            <v/>
          </cell>
          <cell r="FX451">
            <v>0</v>
          </cell>
          <cell r="FY451">
            <v>84.25</v>
          </cell>
          <cell r="FZ451">
            <v>82</v>
          </cell>
          <cell r="GA451">
            <v>0</v>
          </cell>
          <cell r="GB451">
            <v>0</v>
          </cell>
          <cell r="GC451" t="str">
            <v/>
          </cell>
          <cell r="GD451">
            <v>0</v>
          </cell>
          <cell r="GE451">
            <v>84.25</v>
          </cell>
          <cell r="GF451">
            <v>82</v>
          </cell>
          <cell r="GG451">
            <v>0</v>
          </cell>
          <cell r="GH451">
            <v>0</v>
          </cell>
          <cell r="GI451" t="str">
            <v/>
          </cell>
          <cell r="GJ451">
            <v>0</v>
          </cell>
          <cell r="GK451">
            <v>84.25</v>
          </cell>
          <cell r="GL451">
            <v>82</v>
          </cell>
          <cell r="GM451">
            <v>0</v>
          </cell>
          <cell r="GN451">
            <v>0</v>
          </cell>
          <cell r="GO451" t="str">
            <v/>
          </cell>
          <cell r="GP451">
            <v>0</v>
          </cell>
          <cell r="GQ451">
            <v>84.25</v>
          </cell>
          <cell r="GR451">
            <v>82</v>
          </cell>
          <cell r="GS451">
            <v>0</v>
          </cell>
          <cell r="GT451">
            <v>0</v>
          </cell>
          <cell r="GU451" t="str">
            <v/>
          </cell>
          <cell r="GV451">
            <v>0</v>
          </cell>
          <cell r="GW451">
            <v>77.25</v>
          </cell>
          <cell r="GX451">
            <v>76</v>
          </cell>
          <cell r="GY451">
            <v>0</v>
          </cell>
          <cell r="GZ451">
            <v>0</v>
          </cell>
          <cell r="HA451" t="str">
            <v/>
          </cell>
          <cell r="HB451">
            <v>0</v>
          </cell>
          <cell r="HC451">
            <v>79.5</v>
          </cell>
          <cell r="HD451">
            <v>92</v>
          </cell>
          <cell r="HG451" t="str">
            <v/>
          </cell>
          <cell r="HH451">
            <v>0</v>
          </cell>
          <cell r="HM451" t="str">
            <v/>
          </cell>
          <cell r="HN451" t="str">
            <v/>
          </cell>
          <cell r="HS451">
            <v>0</v>
          </cell>
          <cell r="HT451" t="str">
            <v>PKN</v>
          </cell>
          <cell r="HU451">
            <v>0</v>
          </cell>
          <cell r="HV451" t="str">
            <v>IND</v>
          </cell>
          <cell r="HW451">
            <v>0</v>
          </cell>
          <cell r="HX451" t="str">
            <v>MAT-W</v>
          </cell>
          <cell r="HY451">
            <v>0</v>
          </cell>
          <cell r="HZ451" t="str">
            <v>SEJ-W</v>
          </cell>
          <cell r="IA451">
            <v>0</v>
          </cell>
          <cell r="IB451" t="str">
            <v>IGR-W</v>
          </cell>
          <cell r="IC451">
            <v>0</v>
          </cell>
          <cell r="ID451" t="str">
            <v>SBO</v>
          </cell>
          <cell r="IE451">
            <v>0</v>
          </cell>
          <cell r="IF451" t="str">
            <v>PJO</v>
          </cell>
          <cell r="IG451">
            <v>0</v>
          </cell>
          <cell r="IH451" t="str">
            <v>PRA</v>
          </cell>
          <cell r="II451">
            <v>0</v>
          </cell>
          <cell r="IJ451" t="str">
            <v>JAW</v>
          </cell>
          <cell r="IK451">
            <v>0</v>
          </cell>
          <cell r="IL451" t="str">
            <v>ARB</v>
          </cell>
          <cell r="IM451">
            <v>0</v>
          </cell>
          <cell r="IN451" t="str">
            <v>PKM</v>
          </cell>
          <cell r="IO451">
            <v>0</v>
          </cell>
          <cell r="IP451" t="str">
            <v>GEO-P</v>
          </cell>
          <cell r="IQ451">
            <v>0</v>
          </cell>
          <cell r="IR451" t="str">
            <v>SEJ-P</v>
          </cell>
          <cell r="IS451">
            <v>0</v>
          </cell>
          <cell r="IT451" t="str">
            <v>SOS-P</v>
          </cell>
          <cell r="IU451">
            <v>0</v>
          </cell>
          <cell r="IV451" t="str">
            <v>EKO-P</v>
          </cell>
          <cell r="IW451">
            <v>0</v>
          </cell>
          <cell r="IX451" t="str">
            <v>JEP-L</v>
          </cell>
          <cell r="IY451">
            <v>0</v>
          </cell>
          <cell r="IZ451" t="str">
            <v/>
          </cell>
          <cell r="JA451">
            <v>0</v>
          </cell>
        </row>
        <row r="452">
          <cell r="Q452" t="str">
            <v/>
          </cell>
          <cell r="AB452" t="str">
            <v/>
          </cell>
          <cell r="AC452">
            <v>2</v>
          </cell>
          <cell r="AI452" t="str">
            <v/>
          </cell>
          <cell r="AJ452">
            <v>0</v>
          </cell>
          <cell r="AK452">
            <v>78.5</v>
          </cell>
          <cell r="AL452">
            <v>76</v>
          </cell>
          <cell r="AM452">
            <v>0</v>
          </cell>
          <cell r="AN452">
            <v>0</v>
          </cell>
          <cell r="AO452" t="str">
            <v/>
          </cell>
          <cell r="AP452">
            <v>0</v>
          </cell>
          <cell r="AQ452">
            <v>71</v>
          </cell>
          <cell r="AR452">
            <v>73</v>
          </cell>
          <cell r="AS452">
            <v>0</v>
          </cell>
          <cell r="AT452">
            <v>0</v>
          </cell>
          <cell r="AU452" t="str">
            <v/>
          </cell>
          <cell r="AV452">
            <v>0</v>
          </cell>
          <cell r="AW452">
            <v>76</v>
          </cell>
          <cell r="AX452">
            <v>73</v>
          </cell>
          <cell r="AY452">
            <v>0</v>
          </cell>
          <cell r="AZ452">
            <v>0</v>
          </cell>
          <cell r="BA452" t="str">
            <v/>
          </cell>
          <cell r="BB452">
            <v>0</v>
          </cell>
          <cell r="BC452">
            <v>76.25</v>
          </cell>
          <cell r="BD452">
            <v>76</v>
          </cell>
          <cell r="BE452">
            <v>0</v>
          </cell>
          <cell r="BF452">
            <v>0</v>
          </cell>
          <cell r="BG452" t="str">
            <v>SEJ</v>
          </cell>
          <cell r="BH452">
            <v>0</v>
          </cell>
          <cell r="BI452">
            <v>71.25</v>
          </cell>
          <cell r="BJ452">
            <v>72</v>
          </cell>
          <cell r="BK452">
            <v>0</v>
          </cell>
          <cell r="BL452">
            <v>0</v>
          </cell>
          <cell r="BM452" t="str">
            <v/>
          </cell>
          <cell r="BN452">
            <v>0</v>
          </cell>
          <cell r="BO452">
            <v>70</v>
          </cell>
          <cell r="BP452">
            <v>78</v>
          </cell>
          <cell r="BQ452">
            <v>0</v>
          </cell>
          <cell r="BR452">
            <v>0</v>
          </cell>
          <cell r="BS452" t="str">
            <v/>
          </cell>
          <cell r="BT452">
            <v>0</v>
          </cell>
          <cell r="BU452">
            <v>69.75</v>
          </cell>
          <cell r="BV452">
            <v>85</v>
          </cell>
          <cell r="BW452">
            <v>0</v>
          </cell>
          <cell r="BX452">
            <v>0</v>
          </cell>
          <cell r="BY452" t="str">
            <v/>
          </cell>
          <cell r="BZ452">
            <v>0</v>
          </cell>
          <cell r="CA452">
            <v>70.75</v>
          </cell>
          <cell r="CB452">
            <v>73</v>
          </cell>
          <cell r="CC452">
            <v>0</v>
          </cell>
          <cell r="CD452">
            <v>0</v>
          </cell>
          <cell r="CE452" t="str">
            <v/>
          </cell>
          <cell r="CF452">
            <v>0</v>
          </cell>
          <cell r="CG452">
            <v>75.25</v>
          </cell>
          <cell r="CH452">
            <v>77</v>
          </cell>
          <cell r="CI452">
            <v>0</v>
          </cell>
          <cell r="CJ452">
            <v>0</v>
          </cell>
          <cell r="CK452" t="str">
            <v/>
          </cell>
          <cell r="CL452">
            <v>0</v>
          </cell>
          <cell r="CM452">
            <v>74.25</v>
          </cell>
          <cell r="CN452">
            <v>72</v>
          </cell>
          <cell r="CO452">
            <v>0</v>
          </cell>
          <cell r="CP452">
            <v>0</v>
          </cell>
          <cell r="CQ452" t="str">
            <v/>
          </cell>
          <cell r="CR452">
            <v>0</v>
          </cell>
          <cell r="CS452">
            <v>69.75</v>
          </cell>
          <cell r="CT452">
            <v>82</v>
          </cell>
          <cell r="CU452">
            <v>0</v>
          </cell>
          <cell r="CV452">
            <v>0</v>
          </cell>
          <cell r="CW452" t="str">
            <v/>
          </cell>
          <cell r="CX452">
            <v>0</v>
          </cell>
          <cell r="CY452">
            <v>68.75</v>
          </cell>
          <cell r="CZ452">
            <v>75</v>
          </cell>
          <cell r="DA452">
            <v>0</v>
          </cell>
          <cell r="DB452">
            <v>0</v>
          </cell>
          <cell r="DC452" t="str">
            <v/>
          </cell>
          <cell r="DD452">
            <v>0</v>
          </cell>
          <cell r="DE452">
            <v>73.25</v>
          </cell>
          <cell r="DF452">
            <v>79</v>
          </cell>
          <cell r="DG452">
            <v>0</v>
          </cell>
          <cell r="DH452">
            <v>0</v>
          </cell>
          <cell r="DI452" t="str">
            <v/>
          </cell>
          <cell r="DJ452">
            <v>0</v>
          </cell>
          <cell r="DK452">
            <v>0</v>
          </cell>
          <cell r="DL452">
            <v>72</v>
          </cell>
          <cell r="DM452">
            <v>0</v>
          </cell>
          <cell r="DN452">
            <v>0</v>
          </cell>
          <cell r="DO452" t="str">
            <v/>
          </cell>
          <cell r="DP452">
            <v>0</v>
          </cell>
          <cell r="DQ452">
            <v>77.5</v>
          </cell>
          <cell r="DR452">
            <v>78</v>
          </cell>
          <cell r="DS452">
            <v>0</v>
          </cell>
          <cell r="DT452">
            <v>0</v>
          </cell>
          <cell r="DU452" t="str">
            <v/>
          </cell>
          <cell r="DV452">
            <v>0</v>
          </cell>
          <cell r="DW452">
            <v>71</v>
          </cell>
          <cell r="DX452">
            <v>83</v>
          </cell>
          <cell r="DY452">
            <v>0</v>
          </cell>
          <cell r="DZ452">
            <v>0</v>
          </cell>
          <cell r="EA452" t="str">
            <v/>
          </cell>
          <cell r="EB452">
            <v>0</v>
          </cell>
          <cell r="EC452">
            <v>77</v>
          </cell>
          <cell r="ED452">
            <v>78</v>
          </cell>
          <cell r="EE452">
            <v>0</v>
          </cell>
          <cell r="EF452">
            <v>0</v>
          </cell>
          <cell r="EG452" t="str">
            <v/>
          </cell>
          <cell r="EH452">
            <v>0</v>
          </cell>
          <cell r="EI452">
            <v>76.25</v>
          </cell>
          <cell r="EJ452">
            <v>88</v>
          </cell>
          <cell r="EK452">
            <v>0</v>
          </cell>
          <cell r="EL452">
            <v>0</v>
          </cell>
          <cell r="EM452" t="str">
            <v/>
          </cell>
          <cell r="EN452">
            <v>0</v>
          </cell>
          <cell r="EO452">
            <v>76.25</v>
          </cell>
          <cell r="EP452">
            <v>88</v>
          </cell>
          <cell r="EQ452">
            <v>0</v>
          </cell>
          <cell r="ER452">
            <v>0</v>
          </cell>
          <cell r="ES452" t="str">
            <v/>
          </cell>
          <cell r="ET452">
            <v>0</v>
          </cell>
          <cell r="EU452">
            <v>76.25</v>
          </cell>
          <cell r="EV452">
            <v>88</v>
          </cell>
          <cell r="EW452">
            <v>0</v>
          </cell>
          <cell r="EX452">
            <v>0</v>
          </cell>
          <cell r="EY452" t="str">
            <v/>
          </cell>
          <cell r="EZ452">
            <v>0</v>
          </cell>
          <cell r="FA452">
            <v>76.25</v>
          </cell>
          <cell r="FB452">
            <v>73</v>
          </cell>
          <cell r="FC452">
            <v>0</v>
          </cell>
          <cell r="FD452">
            <v>0</v>
          </cell>
          <cell r="FE452" t="str">
            <v/>
          </cell>
          <cell r="FF452">
            <v>0</v>
          </cell>
          <cell r="FG452">
            <v>76.25</v>
          </cell>
          <cell r="FH452">
            <v>73</v>
          </cell>
          <cell r="FI452">
            <v>0</v>
          </cell>
          <cell r="FJ452">
            <v>0</v>
          </cell>
          <cell r="FK452" t="str">
            <v/>
          </cell>
          <cell r="FL452">
            <v>0</v>
          </cell>
          <cell r="FM452">
            <v>76.25</v>
          </cell>
          <cell r="FN452">
            <v>73</v>
          </cell>
          <cell r="FO452">
            <v>0</v>
          </cell>
          <cell r="FP452">
            <v>0</v>
          </cell>
          <cell r="FQ452" t="str">
            <v/>
          </cell>
          <cell r="FR452">
            <v>0</v>
          </cell>
          <cell r="FS452">
            <v>76.25</v>
          </cell>
          <cell r="FT452">
            <v>73</v>
          </cell>
          <cell r="FU452">
            <v>0</v>
          </cell>
          <cell r="FV452">
            <v>0</v>
          </cell>
          <cell r="FW452" t="str">
            <v/>
          </cell>
          <cell r="FX452">
            <v>0</v>
          </cell>
          <cell r="FY452">
            <v>76.25</v>
          </cell>
          <cell r="FZ452">
            <v>73</v>
          </cell>
          <cell r="GA452">
            <v>0</v>
          </cell>
          <cell r="GB452">
            <v>0</v>
          </cell>
          <cell r="GC452" t="str">
            <v/>
          </cell>
          <cell r="GD452">
            <v>0</v>
          </cell>
          <cell r="GE452">
            <v>76.25</v>
          </cell>
          <cell r="GF452">
            <v>73</v>
          </cell>
          <cell r="GG452">
            <v>0</v>
          </cell>
          <cell r="GH452">
            <v>0</v>
          </cell>
          <cell r="GI452" t="str">
            <v/>
          </cell>
          <cell r="GJ452">
            <v>0</v>
          </cell>
          <cell r="GK452">
            <v>76.25</v>
          </cell>
          <cell r="GL452">
            <v>73</v>
          </cell>
          <cell r="GM452">
            <v>0</v>
          </cell>
          <cell r="GN452">
            <v>0</v>
          </cell>
          <cell r="GO452" t="str">
            <v/>
          </cell>
          <cell r="GP452">
            <v>0</v>
          </cell>
          <cell r="GQ452">
            <v>76.25</v>
          </cell>
          <cell r="GR452">
            <v>73</v>
          </cell>
          <cell r="GS452">
            <v>0</v>
          </cell>
          <cell r="GT452">
            <v>0</v>
          </cell>
          <cell r="GU452" t="str">
            <v/>
          </cell>
          <cell r="GV452">
            <v>0</v>
          </cell>
          <cell r="GW452">
            <v>70.25</v>
          </cell>
          <cell r="GX452">
            <v>72</v>
          </cell>
          <cell r="GY452">
            <v>0</v>
          </cell>
          <cell r="GZ452">
            <v>0</v>
          </cell>
          <cell r="HA452" t="str">
            <v/>
          </cell>
          <cell r="HB452">
            <v>0</v>
          </cell>
          <cell r="HC452">
            <v>76.25</v>
          </cell>
          <cell r="HD452">
            <v>82</v>
          </cell>
          <cell r="HG452" t="str">
            <v/>
          </cell>
          <cell r="HH452">
            <v>0</v>
          </cell>
          <cell r="HM452" t="str">
            <v/>
          </cell>
          <cell r="HN452" t="str">
            <v/>
          </cell>
          <cell r="HS452">
            <v>0</v>
          </cell>
          <cell r="HT452" t="str">
            <v>PKN</v>
          </cell>
          <cell r="HU452">
            <v>0</v>
          </cell>
          <cell r="HV452" t="str">
            <v>IND</v>
          </cell>
          <cell r="HW452">
            <v>0</v>
          </cell>
          <cell r="HX452" t="str">
            <v>MAT-W</v>
          </cell>
          <cell r="HY452">
            <v>0</v>
          </cell>
          <cell r="HZ452" t="str">
            <v>SEJ-W</v>
          </cell>
          <cell r="IA452">
            <v>0</v>
          </cell>
          <cell r="IB452" t="str">
            <v>IGR-W</v>
          </cell>
          <cell r="IC452">
            <v>0</v>
          </cell>
          <cell r="ID452" t="str">
            <v>SBO</v>
          </cell>
          <cell r="IE452">
            <v>0</v>
          </cell>
          <cell r="IF452" t="str">
            <v>PJO</v>
          </cell>
          <cell r="IG452">
            <v>0</v>
          </cell>
          <cell r="IH452" t="str">
            <v>PRA</v>
          </cell>
          <cell r="II452">
            <v>0</v>
          </cell>
          <cell r="IJ452" t="str">
            <v>JAW</v>
          </cell>
          <cell r="IK452">
            <v>0</v>
          </cell>
          <cell r="IL452" t="str">
            <v>ARB</v>
          </cell>
          <cell r="IM452">
            <v>0</v>
          </cell>
          <cell r="IN452" t="str">
            <v>PKM</v>
          </cell>
          <cell r="IO452">
            <v>0</v>
          </cell>
          <cell r="IP452" t="str">
            <v>GEO-P</v>
          </cell>
          <cell r="IQ452">
            <v>0</v>
          </cell>
          <cell r="IR452" t="str">
            <v>SEJ-P</v>
          </cell>
          <cell r="IS452">
            <v>0</v>
          </cell>
          <cell r="IT452" t="str">
            <v>SOS-P</v>
          </cell>
          <cell r="IU452">
            <v>0</v>
          </cell>
          <cell r="IV452" t="str">
            <v>EKO-P</v>
          </cell>
          <cell r="IW452">
            <v>0</v>
          </cell>
          <cell r="IX452" t="str">
            <v>JEP-L</v>
          </cell>
          <cell r="IY452">
            <v>0</v>
          </cell>
          <cell r="IZ452" t="str">
            <v/>
          </cell>
          <cell r="JA452">
            <v>0</v>
          </cell>
        </row>
        <row r="453">
          <cell r="Q453" t="str">
            <v/>
          </cell>
          <cell r="AB453" t="str">
            <v/>
          </cell>
          <cell r="AC453">
            <v>3</v>
          </cell>
          <cell r="AI453" t="str">
            <v/>
          </cell>
          <cell r="AJ453">
            <v>0</v>
          </cell>
          <cell r="AK453">
            <v>73.25</v>
          </cell>
          <cell r="AL453">
            <v>76</v>
          </cell>
          <cell r="AM453">
            <v>0</v>
          </cell>
          <cell r="AN453">
            <v>0</v>
          </cell>
          <cell r="AO453" t="str">
            <v/>
          </cell>
          <cell r="AP453">
            <v>0</v>
          </cell>
          <cell r="AQ453">
            <v>67</v>
          </cell>
          <cell r="AR453">
            <v>77</v>
          </cell>
          <cell r="AS453">
            <v>0</v>
          </cell>
          <cell r="AT453">
            <v>0</v>
          </cell>
          <cell r="AU453" t="str">
            <v/>
          </cell>
          <cell r="AV453">
            <v>0</v>
          </cell>
          <cell r="AW453">
            <v>70.75</v>
          </cell>
          <cell r="AX453">
            <v>77</v>
          </cell>
          <cell r="AY453">
            <v>0</v>
          </cell>
          <cell r="AZ453">
            <v>0</v>
          </cell>
          <cell r="BA453" t="str">
            <v/>
          </cell>
          <cell r="BB453">
            <v>0</v>
          </cell>
          <cell r="BC453">
            <v>71</v>
          </cell>
          <cell r="BD453">
            <v>75</v>
          </cell>
          <cell r="BE453">
            <v>0</v>
          </cell>
          <cell r="BF453">
            <v>0</v>
          </cell>
          <cell r="BG453" t="str">
            <v>SEJ</v>
          </cell>
          <cell r="BH453">
            <v>0</v>
          </cell>
          <cell r="BI453">
            <v>67.25</v>
          </cell>
          <cell r="BJ453">
            <v>77</v>
          </cell>
          <cell r="BK453">
            <v>0</v>
          </cell>
          <cell r="BL453">
            <v>0</v>
          </cell>
          <cell r="BM453" t="str">
            <v/>
          </cell>
          <cell r="BN453">
            <v>0</v>
          </cell>
          <cell r="BO453">
            <v>68.75</v>
          </cell>
          <cell r="BP453">
            <v>79</v>
          </cell>
          <cell r="BQ453">
            <v>0</v>
          </cell>
          <cell r="BR453">
            <v>0</v>
          </cell>
          <cell r="BS453" t="str">
            <v/>
          </cell>
          <cell r="BT453">
            <v>0</v>
          </cell>
          <cell r="BU453">
            <v>68.75</v>
          </cell>
          <cell r="BV453">
            <v>80</v>
          </cell>
          <cell r="BW453">
            <v>0</v>
          </cell>
          <cell r="BX453">
            <v>0</v>
          </cell>
          <cell r="BY453" t="str">
            <v/>
          </cell>
          <cell r="BZ453">
            <v>0</v>
          </cell>
          <cell r="CA453">
            <v>70</v>
          </cell>
          <cell r="CB453">
            <v>71</v>
          </cell>
          <cell r="CC453">
            <v>0</v>
          </cell>
          <cell r="CD453">
            <v>0</v>
          </cell>
          <cell r="CE453" t="str">
            <v/>
          </cell>
          <cell r="CF453">
            <v>0</v>
          </cell>
          <cell r="CG453">
            <v>69</v>
          </cell>
          <cell r="CH453">
            <v>72</v>
          </cell>
          <cell r="CI453">
            <v>0</v>
          </cell>
          <cell r="CJ453">
            <v>0</v>
          </cell>
          <cell r="CK453" t="str">
            <v/>
          </cell>
          <cell r="CL453">
            <v>0</v>
          </cell>
          <cell r="CM453">
            <v>74.25</v>
          </cell>
          <cell r="CN453">
            <v>72</v>
          </cell>
          <cell r="CO453">
            <v>0</v>
          </cell>
          <cell r="CP453">
            <v>0</v>
          </cell>
          <cell r="CQ453" t="str">
            <v/>
          </cell>
          <cell r="CR453">
            <v>0</v>
          </cell>
          <cell r="CS453">
            <v>71</v>
          </cell>
          <cell r="CT453">
            <v>73</v>
          </cell>
          <cell r="CU453">
            <v>0</v>
          </cell>
          <cell r="CV453">
            <v>0</v>
          </cell>
          <cell r="CW453" t="str">
            <v/>
          </cell>
          <cell r="CX453">
            <v>0</v>
          </cell>
          <cell r="CY453">
            <v>76</v>
          </cell>
          <cell r="CZ453">
            <v>75</v>
          </cell>
          <cell r="DA453">
            <v>0</v>
          </cell>
          <cell r="DB453">
            <v>0</v>
          </cell>
          <cell r="DC453" t="str">
            <v/>
          </cell>
          <cell r="DD453">
            <v>0</v>
          </cell>
          <cell r="DE453">
            <v>75</v>
          </cell>
          <cell r="DF453">
            <v>75</v>
          </cell>
          <cell r="DG453">
            <v>0</v>
          </cell>
          <cell r="DH453">
            <v>0</v>
          </cell>
          <cell r="DI453" t="str">
            <v/>
          </cell>
          <cell r="DJ453">
            <v>0</v>
          </cell>
          <cell r="DK453">
            <v>0</v>
          </cell>
          <cell r="DL453">
            <v>71</v>
          </cell>
          <cell r="DM453">
            <v>0</v>
          </cell>
          <cell r="DN453">
            <v>0</v>
          </cell>
          <cell r="DO453" t="str">
            <v/>
          </cell>
          <cell r="DP453">
            <v>0</v>
          </cell>
          <cell r="DQ453">
            <v>67</v>
          </cell>
          <cell r="DR453">
            <v>70</v>
          </cell>
          <cell r="DS453">
            <v>0</v>
          </cell>
          <cell r="DT453">
            <v>0</v>
          </cell>
          <cell r="DU453" t="str">
            <v/>
          </cell>
          <cell r="DV453">
            <v>0</v>
          </cell>
          <cell r="DW453">
            <v>67.5</v>
          </cell>
          <cell r="DX453">
            <v>78</v>
          </cell>
          <cell r="DY453">
            <v>0</v>
          </cell>
          <cell r="DZ453">
            <v>0</v>
          </cell>
          <cell r="EA453" t="str">
            <v/>
          </cell>
          <cell r="EB453">
            <v>0</v>
          </cell>
          <cell r="EC453">
            <v>66.75</v>
          </cell>
          <cell r="ED453">
            <v>74</v>
          </cell>
          <cell r="EE453">
            <v>0</v>
          </cell>
          <cell r="EF453">
            <v>0</v>
          </cell>
          <cell r="EG453" t="str">
            <v/>
          </cell>
          <cell r="EH453">
            <v>0</v>
          </cell>
          <cell r="EI453">
            <v>68</v>
          </cell>
          <cell r="EJ453">
            <v>79</v>
          </cell>
          <cell r="EK453">
            <v>0</v>
          </cell>
          <cell r="EL453">
            <v>0</v>
          </cell>
          <cell r="EM453" t="str">
            <v/>
          </cell>
          <cell r="EN453">
            <v>0</v>
          </cell>
          <cell r="EO453">
            <v>68</v>
          </cell>
          <cell r="EP453">
            <v>79</v>
          </cell>
          <cell r="EQ453">
            <v>0</v>
          </cell>
          <cell r="ER453">
            <v>0</v>
          </cell>
          <cell r="ES453" t="str">
            <v/>
          </cell>
          <cell r="ET453">
            <v>0</v>
          </cell>
          <cell r="EU453">
            <v>68</v>
          </cell>
          <cell r="EV453">
            <v>79</v>
          </cell>
          <cell r="EW453">
            <v>0</v>
          </cell>
          <cell r="EX453">
            <v>0</v>
          </cell>
          <cell r="EY453" t="str">
            <v/>
          </cell>
          <cell r="EZ453">
            <v>0</v>
          </cell>
          <cell r="FA453">
            <v>75.75</v>
          </cell>
          <cell r="FB453">
            <v>72</v>
          </cell>
          <cell r="FC453">
            <v>0</v>
          </cell>
          <cell r="FD453">
            <v>0</v>
          </cell>
          <cell r="FE453" t="str">
            <v/>
          </cell>
          <cell r="FF453">
            <v>0</v>
          </cell>
          <cell r="FG453">
            <v>75.75</v>
          </cell>
          <cell r="FH453">
            <v>72</v>
          </cell>
          <cell r="FI453">
            <v>0</v>
          </cell>
          <cell r="FJ453">
            <v>0</v>
          </cell>
          <cell r="FK453" t="str">
            <v/>
          </cell>
          <cell r="FL453">
            <v>0</v>
          </cell>
          <cell r="FM453">
            <v>75.75</v>
          </cell>
          <cell r="FN453">
            <v>72</v>
          </cell>
          <cell r="FO453">
            <v>0</v>
          </cell>
          <cell r="FP453">
            <v>0</v>
          </cell>
          <cell r="FQ453" t="str">
            <v/>
          </cell>
          <cell r="FR453">
            <v>0</v>
          </cell>
          <cell r="FS453">
            <v>75.75</v>
          </cell>
          <cell r="FT453">
            <v>72</v>
          </cell>
          <cell r="FU453">
            <v>0</v>
          </cell>
          <cell r="FV453">
            <v>0</v>
          </cell>
          <cell r="FW453" t="str">
            <v/>
          </cell>
          <cell r="FX453">
            <v>0</v>
          </cell>
          <cell r="FY453">
            <v>75.75</v>
          </cell>
          <cell r="FZ453">
            <v>72</v>
          </cell>
          <cell r="GA453">
            <v>0</v>
          </cell>
          <cell r="GB453">
            <v>0</v>
          </cell>
          <cell r="GC453" t="str">
            <v/>
          </cell>
          <cell r="GD453">
            <v>0</v>
          </cell>
          <cell r="GE453">
            <v>75.75</v>
          </cell>
          <cell r="GF453">
            <v>72</v>
          </cell>
          <cell r="GG453">
            <v>0</v>
          </cell>
          <cell r="GH453">
            <v>0</v>
          </cell>
          <cell r="GI453" t="str">
            <v/>
          </cell>
          <cell r="GJ453">
            <v>0</v>
          </cell>
          <cell r="GK453">
            <v>75.75</v>
          </cell>
          <cell r="GL453">
            <v>72</v>
          </cell>
          <cell r="GM453">
            <v>0</v>
          </cell>
          <cell r="GN453">
            <v>0</v>
          </cell>
          <cell r="GO453" t="str">
            <v/>
          </cell>
          <cell r="GP453">
            <v>0</v>
          </cell>
          <cell r="GQ453">
            <v>75.75</v>
          </cell>
          <cell r="GR453">
            <v>72</v>
          </cell>
          <cell r="GS453">
            <v>0</v>
          </cell>
          <cell r="GT453">
            <v>0</v>
          </cell>
          <cell r="GU453" t="str">
            <v/>
          </cell>
          <cell r="GV453">
            <v>0</v>
          </cell>
          <cell r="GW453">
            <v>68</v>
          </cell>
          <cell r="GX453">
            <v>71</v>
          </cell>
          <cell r="GY453">
            <v>0</v>
          </cell>
          <cell r="GZ453">
            <v>0</v>
          </cell>
          <cell r="HA453" t="str">
            <v/>
          </cell>
          <cell r="HB453">
            <v>0</v>
          </cell>
          <cell r="HC453">
            <v>72</v>
          </cell>
          <cell r="HD453">
            <v>74</v>
          </cell>
          <cell r="HG453" t="str">
            <v/>
          </cell>
          <cell r="HH453">
            <v>0</v>
          </cell>
          <cell r="HM453" t="str">
            <v/>
          </cell>
          <cell r="HN453" t="str">
            <v/>
          </cell>
          <cell r="HS453">
            <v>0</v>
          </cell>
          <cell r="HT453" t="str">
            <v>PKN</v>
          </cell>
          <cell r="HU453">
            <v>0</v>
          </cell>
          <cell r="HV453" t="str">
            <v>IND</v>
          </cell>
          <cell r="HW453">
            <v>0</v>
          </cell>
          <cell r="HX453" t="str">
            <v>MAT-W</v>
          </cell>
          <cell r="HY453">
            <v>0</v>
          </cell>
          <cell r="HZ453" t="str">
            <v>SEJ-W</v>
          </cell>
          <cell r="IA453">
            <v>0</v>
          </cell>
          <cell r="IB453" t="str">
            <v>IGR-W</v>
          </cell>
          <cell r="IC453">
            <v>0</v>
          </cell>
          <cell r="ID453" t="str">
            <v>SBO</v>
          </cell>
          <cell r="IE453">
            <v>0</v>
          </cell>
          <cell r="IF453" t="str">
            <v>PJO</v>
          </cell>
          <cell r="IG453">
            <v>0</v>
          </cell>
          <cell r="IH453" t="str">
            <v>PRA</v>
          </cell>
          <cell r="II453">
            <v>0</v>
          </cell>
          <cell r="IJ453" t="str">
            <v>JAW</v>
          </cell>
          <cell r="IK453">
            <v>0</v>
          </cell>
          <cell r="IL453" t="str">
            <v>ARB</v>
          </cell>
          <cell r="IM453">
            <v>0</v>
          </cell>
          <cell r="IN453" t="str">
            <v>PKM</v>
          </cell>
          <cell r="IO453">
            <v>0</v>
          </cell>
          <cell r="IP453" t="str">
            <v>GEO-P</v>
          </cell>
          <cell r="IQ453">
            <v>0</v>
          </cell>
          <cell r="IR453" t="str">
            <v>SEJ-P</v>
          </cell>
          <cell r="IS453">
            <v>0</v>
          </cell>
          <cell r="IT453" t="str">
            <v>SOS-P</v>
          </cell>
          <cell r="IU453">
            <v>0</v>
          </cell>
          <cell r="IV453" t="str">
            <v>EKO-P</v>
          </cell>
          <cell r="IW453">
            <v>0</v>
          </cell>
          <cell r="IX453" t="str">
            <v>JEP-L</v>
          </cell>
          <cell r="IY453">
            <v>0</v>
          </cell>
          <cell r="IZ453" t="str">
            <v/>
          </cell>
          <cell r="JA453">
            <v>0</v>
          </cell>
        </row>
        <row r="454">
          <cell r="Q454" t="str">
            <v/>
          </cell>
          <cell r="AB454" t="str">
            <v/>
          </cell>
          <cell r="AC454">
            <v>4</v>
          </cell>
          <cell r="AI454" t="str">
            <v/>
          </cell>
          <cell r="AJ454">
            <v>0</v>
          </cell>
          <cell r="AK454">
            <v>77.5</v>
          </cell>
          <cell r="AL454">
            <v>75</v>
          </cell>
          <cell r="AM454">
            <v>0</v>
          </cell>
          <cell r="AN454">
            <v>0</v>
          </cell>
          <cell r="AO454" t="str">
            <v/>
          </cell>
          <cell r="AP454">
            <v>0</v>
          </cell>
          <cell r="AQ454">
            <v>67.25</v>
          </cell>
          <cell r="AR454">
            <v>79</v>
          </cell>
          <cell r="AS454">
            <v>0</v>
          </cell>
          <cell r="AT454">
            <v>0</v>
          </cell>
          <cell r="AU454" t="str">
            <v/>
          </cell>
          <cell r="AV454">
            <v>0</v>
          </cell>
          <cell r="AW454">
            <v>79</v>
          </cell>
          <cell r="AX454">
            <v>73</v>
          </cell>
          <cell r="AY454">
            <v>0</v>
          </cell>
          <cell r="AZ454">
            <v>0</v>
          </cell>
          <cell r="BA454" t="str">
            <v/>
          </cell>
          <cell r="BB454">
            <v>0</v>
          </cell>
          <cell r="BC454">
            <v>77</v>
          </cell>
          <cell r="BD454">
            <v>75</v>
          </cell>
          <cell r="BE454">
            <v>0</v>
          </cell>
          <cell r="BF454">
            <v>0</v>
          </cell>
          <cell r="BG454" t="str">
            <v>SEJ</v>
          </cell>
          <cell r="BH454">
            <v>0</v>
          </cell>
          <cell r="BI454">
            <v>70.5</v>
          </cell>
          <cell r="BJ454">
            <v>73</v>
          </cell>
          <cell r="BK454">
            <v>0</v>
          </cell>
          <cell r="BL454">
            <v>0</v>
          </cell>
          <cell r="BM454" t="str">
            <v/>
          </cell>
          <cell r="BN454">
            <v>0</v>
          </cell>
          <cell r="BO454">
            <v>70</v>
          </cell>
          <cell r="BP454">
            <v>78</v>
          </cell>
          <cell r="BQ454">
            <v>0</v>
          </cell>
          <cell r="BR454">
            <v>0</v>
          </cell>
          <cell r="BS454" t="str">
            <v/>
          </cell>
          <cell r="BT454">
            <v>0</v>
          </cell>
          <cell r="BU454">
            <v>74</v>
          </cell>
          <cell r="BV454">
            <v>83</v>
          </cell>
          <cell r="BW454">
            <v>0</v>
          </cell>
          <cell r="BX454">
            <v>0</v>
          </cell>
          <cell r="BY454" t="str">
            <v/>
          </cell>
          <cell r="BZ454">
            <v>0</v>
          </cell>
          <cell r="CA454">
            <v>69.25</v>
          </cell>
          <cell r="CB454">
            <v>71</v>
          </cell>
          <cell r="CC454">
            <v>0</v>
          </cell>
          <cell r="CD454">
            <v>0</v>
          </cell>
          <cell r="CE454" t="str">
            <v/>
          </cell>
          <cell r="CF454">
            <v>0</v>
          </cell>
          <cell r="CG454">
            <v>75.75</v>
          </cell>
          <cell r="CH454">
            <v>75</v>
          </cell>
          <cell r="CI454">
            <v>0</v>
          </cell>
          <cell r="CJ454">
            <v>0</v>
          </cell>
          <cell r="CK454" t="str">
            <v/>
          </cell>
          <cell r="CL454">
            <v>0</v>
          </cell>
          <cell r="CM454">
            <v>79.5</v>
          </cell>
          <cell r="CN454">
            <v>75</v>
          </cell>
          <cell r="CO454">
            <v>0</v>
          </cell>
          <cell r="CP454">
            <v>0</v>
          </cell>
          <cell r="CQ454" t="str">
            <v/>
          </cell>
          <cell r="CR454">
            <v>0</v>
          </cell>
          <cell r="CS454">
            <v>74.5</v>
          </cell>
          <cell r="CT454">
            <v>73</v>
          </cell>
          <cell r="CU454">
            <v>0</v>
          </cell>
          <cell r="CV454">
            <v>0</v>
          </cell>
          <cell r="CW454" t="str">
            <v/>
          </cell>
          <cell r="CX454">
            <v>0</v>
          </cell>
          <cell r="CY454">
            <v>78.75</v>
          </cell>
          <cell r="CZ454">
            <v>77</v>
          </cell>
          <cell r="DA454">
            <v>0</v>
          </cell>
          <cell r="DB454">
            <v>0</v>
          </cell>
          <cell r="DC454" t="str">
            <v/>
          </cell>
          <cell r="DD454">
            <v>0</v>
          </cell>
          <cell r="DE454">
            <v>77</v>
          </cell>
          <cell r="DF454">
            <v>82</v>
          </cell>
          <cell r="DG454">
            <v>0</v>
          </cell>
          <cell r="DH454">
            <v>0</v>
          </cell>
          <cell r="DI454" t="str">
            <v/>
          </cell>
          <cell r="DJ454">
            <v>0</v>
          </cell>
          <cell r="DK454">
            <v>0</v>
          </cell>
          <cell r="DL454">
            <v>72</v>
          </cell>
          <cell r="DM454">
            <v>0</v>
          </cell>
          <cell r="DN454">
            <v>0</v>
          </cell>
          <cell r="DO454" t="str">
            <v/>
          </cell>
          <cell r="DP454">
            <v>0</v>
          </cell>
          <cell r="DQ454">
            <v>66.75</v>
          </cell>
          <cell r="DR454">
            <v>74</v>
          </cell>
          <cell r="DS454">
            <v>0</v>
          </cell>
          <cell r="DT454">
            <v>0</v>
          </cell>
          <cell r="DU454" t="str">
            <v/>
          </cell>
          <cell r="DV454">
            <v>0</v>
          </cell>
          <cell r="DW454">
            <v>71</v>
          </cell>
          <cell r="DX454">
            <v>79</v>
          </cell>
          <cell r="DY454">
            <v>0</v>
          </cell>
          <cell r="DZ454">
            <v>0</v>
          </cell>
          <cell r="EA454" t="str">
            <v/>
          </cell>
          <cell r="EB454">
            <v>0</v>
          </cell>
          <cell r="EC454">
            <v>73.75</v>
          </cell>
          <cell r="ED454">
            <v>79</v>
          </cell>
          <cell r="EE454">
            <v>0</v>
          </cell>
          <cell r="EF454">
            <v>0</v>
          </cell>
          <cell r="EG454" t="str">
            <v/>
          </cell>
          <cell r="EH454">
            <v>0</v>
          </cell>
          <cell r="EI454">
            <v>75.75</v>
          </cell>
          <cell r="EJ454">
            <v>84</v>
          </cell>
          <cell r="EK454">
            <v>0</v>
          </cell>
          <cell r="EL454">
            <v>0</v>
          </cell>
          <cell r="EM454" t="str">
            <v/>
          </cell>
          <cell r="EN454">
            <v>0</v>
          </cell>
          <cell r="EO454">
            <v>75.75</v>
          </cell>
          <cell r="EP454">
            <v>84</v>
          </cell>
          <cell r="EQ454">
            <v>0</v>
          </cell>
          <cell r="ER454">
            <v>0</v>
          </cell>
          <cell r="ES454" t="str">
            <v/>
          </cell>
          <cell r="ET454">
            <v>0</v>
          </cell>
          <cell r="EU454">
            <v>75.75</v>
          </cell>
          <cell r="EV454">
            <v>84</v>
          </cell>
          <cell r="EW454">
            <v>0</v>
          </cell>
          <cell r="EX454">
            <v>0</v>
          </cell>
          <cell r="EY454" t="str">
            <v/>
          </cell>
          <cell r="EZ454">
            <v>0</v>
          </cell>
          <cell r="FA454">
            <v>75.25</v>
          </cell>
          <cell r="FB454">
            <v>73</v>
          </cell>
          <cell r="FC454">
            <v>0</v>
          </cell>
          <cell r="FD454">
            <v>0</v>
          </cell>
          <cell r="FE454" t="str">
            <v/>
          </cell>
          <cell r="FF454">
            <v>0</v>
          </cell>
          <cell r="FG454">
            <v>75.25</v>
          </cell>
          <cell r="FH454">
            <v>73</v>
          </cell>
          <cell r="FI454">
            <v>0</v>
          </cell>
          <cell r="FJ454">
            <v>0</v>
          </cell>
          <cell r="FK454" t="str">
            <v/>
          </cell>
          <cell r="FL454">
            <v>0</v>
          </cell>
          <cell r="FM454">
            <v>75.25</v>
          </cell>
          <cell r="FN454">
            <v>73</v>
          </cell>
          <cell r="FO454">
            <v>0</v>
          </cell>
          <cell r="FP454">
            <v>0</v>
          </cell>
          <cell r="FQ454" t="str">
            <v/>
          </cell>
          <cell r="FR454">
            <v>0</v>
          </cell>
          <cell r="FS454">
            <v>75.25</v>
          </cell>
          <cell r="FT454">
            <v>73</v>
          </cell>
          <cell r="FU454">
            <v>0</v>
          </cell>
          <cell r="FV454">
            <v>0</v>
          </cell>
          <cell r="FW454" t="str">
            <v/>
          </cell>
          <cell r="FX454">
            <v>0</v>
          </cell>
          <cell r="FY454">
            <v>75.25</v>
          </cell>
          <cell r="FZ454">
            <v>73</v>
          </cell>
          <cell r="GA454">
            <v>0</v>
          </cell>
          <cell r="GB454">
            <v>0</v>
          </cell>
          <cell r="GC454" t="str">
            <v/>
          </cell>
          <cell r="GD454">
            <v>0</v>
          </cell>
          <cell r="GE454">
            <v>75.25</v>
          </cell>
          <cell r="GF454">
            <v>73</v>
          </cell>
          <cell r="GG454">
            <v>0</v>
          </cell>
          <cell r="GH454">
            <v>0</v>
          </cell>
          <cell r="GI454" t="str">
            <v/>
          </cell>
          <cell r="GJ454">
            <v>0</v>
          </cell>
          <cell r="GK454">
            <v>75.25</v>
          </cell>
          <cell r="GL454">
            <v>73</v>
          </cell>
          <cell r="GM454">
            <v>0</v>
          </cell>
          <cell r="GN454">
            <v>0</v>
          </cell>
          <cell r="GO454" t="str">
            <v/>
          </cell>
          <cell r="GP454">
            <v>0</v>
          </cell>
          <cell r="GQ454">
            <v>75.25</v>
          </cell>
          <cell r="GR454">
            <v>73</v>
          </cell>
          <cell r="GS454">
            <v>0</v>
          </cell>
          <cell r="GT454">
            <v>0</v>
          </cell>
          <cell r="GU454" t="str">
            <v/>
          </cell>
          <cell r="GV454">
            <v>0</v>
          </cell>
          <cell r="GW454">
            <v>69.75</v>
          </cell>
          <cell r="GX454">
            <v>75</v>
          </cell>
          <cell r="GY454">
            <v>0</v>
          </cell>
          <cell r="GZ454">
            <v>0</v>
          </cell>
          <cell r="HA454" t="str">
            <v/>
          </cell>
          <cell r="HB454">
            <v>0</v>
          </cell>
          <cell r="HC454">
            <v>64.5</v>
          </cell>
          <cell r="HD454">
            <v>77</v>
          </cell>
          <cell r="HG454" t="str">
            <v/>
          </cell>
          <cell r="HH454">
            <v>0</v>
          </cell>
          <cell r="HM454" t="str">
            <v/>
          </cell>
          <cell r="HN454" t="str">
            <v/>
          </cell>
          <cell r="HS454">
            <v>0</v>
          </cell>
          <cell r="HT454" t="str">
            <v>PKN</v>
          </cell>
          <cell r="HU454">
            <v>0</v>
          </cell>
          <cell r="HV454" t="str">
            <v>IND</v>
          </cell>
          <cell r="HW454">
            <v>0</v>
          </cell>
          <cell r="HX454" t="str">
            <v>MAT-W</v>
          </cell>
          <cell r="HY454">
            <v>0</v>
          </cell>
          <cell r="HZ454" t="str">
            <v>SEJ-W</v>
          </cell>
          <cell r="IA454">
            <v>0</v>
          </cell>
          <cell r="IB454" t="str">
            <v>IGR-W</v>
          </cell>
          <cell r="IC454">
            <v>0</v>
          </cell>
          <cell r="ID454" t="str">
            <v>SBO</v>
          </cell>
          <cell r="IE454">
            <v>0</v>
          </cell>
          <cell r="IF454" t="str">
            <v>PJO</v>
          </cell>
          <cell r="IG454">
            <v>0</v>
          </cell>
          <cell r="IH454" t="str">
            <v>PRA</v>
          </cell>
          <cell r="II454">
            <v>0</v>
          </cell>
          <cell r="IJ454" t="str">
            <v>JAW</v>
          </cell>
          <cell r="IK454">
            <v>0</v>
          </cell>
          <cell r="IL454" t="str">
            <v>ARB</v>
          </cell>
          <cell r="IM454">
            <v>0</v>
          </cell>
          <cell r="IN454" t="str">
            <v>PKM</v>
          </cell>
          <cell r="IO454">
            <v>0</v>
          </cell>
          <cell r="IP454" t="str">
            <v>GEO-P</v>
          </cell>
          <cell r="IQ454">
            <v>0</v>
          </cell>
          <cell r="IR454" t="str">
            <v>SEJ-P</v>
          </cell>
          <cell r="IS454">
            <v>0</v>
          </cell>
          <cell r="IT454" t="str">
            <v>SOS-P</v>
          </cell>
          <cell r="IU454">
            <v>0</v>
          </cell>
          <cell r="IV454" t="str">
            <v>EKO-P</v>
          </cell>
          <cell r="IW454">
            <v>0</v>
          </cell>
          <cell r="IX454" t="str">
            <v>JEP-L</v>
          </cell>
          <cell r="IY454">
            <v>0</v>
          </cell>
          <cell r="IZ454" t="str">
            <v/>
          </cell>
          <cell r="JA454">
            <v>0</v>
          </cell>
        </row>
        <row r="455">
          <cell r="Q455" t="str">
            <v/>
          </cell>
          <cell r="AB455" t="str">
            <v/>
          </cell>
          <cell r="AC455">
            <v>5</v>
          </cell>
          <cell r="AI455" t="str">
            <v/>
          </cell>
          <cell r="AJ455">
            <v>0</v>
          </cell>
          <cell r="AK455">
            <v>82.5</v>
          </cell>
          <cell r="AL455">
            <v>79</v>
          </cell>
          <cell r="AM455">
            <v>0</v>
          </cell>
          <cell r="AN455">
            <v>0</v>
          </cell>
          <cell r="AO455" t="str">
            <v/>
          </cell>
          <cell r="AP455">
            <v>0</v>
          </cell>
          <cell r="AQ455">
            <v>75</v>
          </cell>
          <cell r="AR455">
            <v>83</v>
          </cell>
          <cell r="AS455">
            <v>0</v>
          </cell>
          <cell r="AT455">
            <v>0</v>
          </cell>
          <cell r="AU455" t="str">
            <v/>
          </cell>
          <cell r="AV455">
            <v>0</v>
          </cell>
          <cell r="AW455">
            <v>87</v>
          </cell>
          <cell r="AX455">
            <v>78</v>
          </cell>
          <cell r="AY455">
            <v>0</v>
          </cell>
          <cell r="AZ455">
            <v>0</v>
          </cell>
          <cell r="BA455" t="str">
            <v/>
          </cell>
          <cell r="BB455">
            <v>0</v>
          </cell>
          <cell r="BC455">
            <v>84.75</v>
          </cell>
          <cell r="BD455">
            <v>77</v>
          </cell>
          <cell r="BE455">
            <v>0</v>
          </cell>
          <cell r="BF455">
            <v>0</v>
          </cell>
          <cell r="BG455" t="str">
            <v>SEJ</v>
          </cell>
          <cell r="BH455">
            <v>0</v>
          </cell>
          <cell r="BI455">
            <v>71.75</v>
          </cell>
          <cell r="BJ455">
            <v>73</v>
          </cell>
          <cell r="BK455">
            <v>0</v>
          </cell>
          <cell r="BL455">
            <v>0</v>
          </cell>
          <cell r="BM455" t="str">
            <v/>
          </cell>
          <cell r="BN455">
            <v>0</v>
          </cell>
          <cell r="BO455">
            <v>71.75</v>
          </cell>
          <cell r="BP455">
            <v>83</v>
          </cell>
          <cell r="BQ455">
            <v>0</v>
          </cell>
          <cell r="BR455">
            <v>0</v>
          </cell>
          <cell r="BS455" t="str">
            <v/>
          </cell>
          <cell r="BT455">
            <v>0</v>
          </cell>
          <cell r="BU455">
            <v>68.25</v>
          </cell>
          <cell r="BV455">
            <v>82</v>
          </cell>
          <cell r="BW455">
            <v>0</v>
          </cell>
          <cell r="BX455">
            <v>0</v>
          </cell>
          <cell r="BY455" t="str">
            <v/>
          </cell>
          <cell r="BZ455">
            <v>0</v>
          </cell>
          <cell r="CA455">
            <v>70.75</v>
          </cell>
          <cell r="CB455">
            <v>71</v>
          </cell>
          <cell r="CC455">
            <v>0</v>
          </cell>
          <cell r="CD455">
            <v>0</v>
          </cell>
          <cell r="CE455" t="str">
            <v/>
          </cell>
          <cell r="CF455">
            <v>0</v>
          </cell>
          <cell r="CG455">
            <v>72.25</v>
          </cell>
          <cell r="CH455">
            <v>74</v>
          </cell>
          <cell r="CI455">
            <v>0</v>
          </cell>
          <cell r="CJ455">
            <v>0</v>
          </cell>
          <cell r="CK455" t="str">
            <v/>
          </cell>
          <cell r="CL455">
            <v>0</v>
          </cell>
          <cell r="CM455">
            <v>74.25</v>
          </cell>
          <cell r="CN455">
            <v>73</v>
          </cell>
          <cell r="CO455">
            <v>0</v>
          </cell>
          <cell r="CP455">
            <v>0</v>
          </cell>
          <cell r="CQ455" t="str">
            <v/>
          </cell>
          <cell r="CR455">
            <v>0</v>
          </cell>
          <cell r="CS455">
            <v>67.25</v>
          </cell>
          <cell r="CT455">
            <v>73</v>
          </cell>
          <cell r="CU455">
            <v>0</v>
          </cell>
          <cell r="CV455">
            <v>0</v>
          </cell>
          <cell r="CW455" t="str">
            <v/>
          </cell>
          <cell r="CX455">
            <v>0</v>
          </cell>
          <cell r="CY455">
            <v>74</v>
          </cell>
          <cell r="CZ455">
            <v>72</v>
          </cell>
          <cell r="DA455">
            <v>0</v>
          </cell>
          <cell r="DB455">
            <v>0</v>
          </cell>
          <cell r="DC455" t="str">
            <v/>
          </cell>
          <cell r="DD455">
            <v>0</v>
          </cell>
          <cell r="DE455">
            <v>75</v>
          </cell>
          <cell r="DF455">
            <v>84</v>
          </cell>
          <cell r="DG455">
            <v>0</v>
          </cell>
          <cell r="DH455">
            <v>0</v>
          </cell>
          <cell r="DI455" t="str">
            <v/>
          </cell>
          <cell r="DJ455">
            <v>0</v>
          </cell>
          <cell r="DK455">
            <v>0</v>
          </cell>
          <cell r="DL455">
            <v>71</v>
          </cell>
          <cell r="DM455">
            <v>0</v>
          </cell>
          <cell r="DN455">
            <v>0</v>
          </cell>
          <cell r="DO455" t="str">
            <v/>
          </cell>
          <cell r="DP455">
            <v>0</v>
          </cell>
          <cell r="DQ455">
            <v>87</v>
          </cell>
          <cell r="DR455">
            <v>77</v>
          </cell>
          <cell r="DS455">
            <v>0</v>
          </cell>
          <cell r="DT455">
            <v>0</v>
          </cell>
          <cell r="DU455" t="str">
            <v/>
          </cell>
          <cell r="DV455">
            <v>0</v>
          </cell>
          <cell r="DW455">
            <v>74.75</v>
          </cell>
          <cell r="DX455">
            <v>77</v>
          </cell>
          <cell r="DY455">
            <v>0</v>
          </cell>
          <cell r="DZ455">
            <v>0</v>
          </cell>
          <cell r="EA455" t="str">
            <v/>
          </cell>
          <cell r="EB455">
            <v>0</v>
          </cell>
          <cell r="EC455">
            <v>80</v>
          </cell>
          <cell r="ED455">
            <v>77</v>
          </cell>
          <cell r="EE455">
            <v>0</v>
          </cell>
          <cell r="EF455">
            <v>0</v>
          </cell>
          <cell r="EG455" t="str">
            <v/>
          </cell>
          <cell r="EH455">
            <v>0</v>
          </cell>
          <cell r="EI455">
            <v>71.25</v>
          </cell>
          <cell r="EJ455">
            <v>80</v>
          </cell>
          <cell r="EK455">
            <v>0</v>
          </cell>
          <cell r="EL455">
            <v>0</v>
          </cell>
          <cell r="EM455" t="str">
            <v/>
          </cell>
          <cell r="EN455">
            <v>0</v>
          </cell>
          <cell r="EO455">
            <v>71.25</v>
          </cell>
          <cell r="EP455">
            <v>80</v>
          </cell>
          <cell r="EQ455">
            <v>0</v>
          </cell>
          <cell r="ER455">
            <v>0</v>
          </cell>
          <cell r="ES455" t="str">
            <v/>
          </cell>
          <cell r="ET455">
            <v>0</v>
          </cell>
          <cell r="EU455">
            <v>71.25</v>
          </cell>
          <cell r="EV455">
            <v>80</v>
          </cell>
          <cell r="EW455">
            <v>0</v>
          </cell>
          <cell r="EX455">
            <v>0</v>
          </cell>
          <cell r="EY455" t="str">
            <v/>
          </cell>
          <cell r="EZ455">
            <v>0</v>
          </cell>
          <cell r="FA455">
            <v>85.75</v>
          </cell>
          <cell r="FB455">
            <v>75</v>
          </cell>
          <cell r="FC455">
            <v>0</v>
          </cell>
          <cell r="FD455">
            <v>0</v>
          </cell>
          <cell r="FE455" t="str">
            <v/>
          </cell>
          <cell r="FF455">
            <v>0</v>
          </cell>
          <cell r="FG455">
            <v>85.75</v>
          </cell>
          <cell r="FH455">
            <v>75</v>
          </cell>
          <cell r="FI455">
            <v>0</v>
          </cell>
          <cell r="FJ455">
            <v>0</v>
          </cell>
          <cell r="FK455" t="str">
            <v/>
          </cell>
          <cell r="FL455">
            <v>0</v>
          </cell>
          <cell r="FM455">
            <v>85.75</v>
          </cell>
          <cell r="FN455">
            <v>75</v>
          </cell>
          <cell r="FO455">
            <v>0</v>
          </cell>
          <cell r="FP455">
            <v>0</v>
          </cell>
          <cell r="FQ455" t="str">
            <v/>
          </cell>
          <cell r="FR455">
            <v>0</v>
          </cell>
          <cell r="FS455">
            <v>85.75</v>
          </cell>
          <cell r="FT455">
            <v>75</v>
          </cell>
          <cell r="FU455">
            <v>0</v>
          </cell>
          <cell r="FV455">
            <v>0</v>
          </cell>
          <cell r="FW455" t="str">
            <v/>
          </cell>
          <cell r="FX455">
            <v>0</v>
          </cell>
          <cell r="FY455">
            <v>85.75</v>
          </cell>
          <cell r="FZ455">
            <v>75</v>
          </cell>
          <cell r="GA455">
            <v>0</v>
          </cell>
          <cell r="GB455">
            <v>0</v>
          </cell>
          <cell r="GC455" t="str">
            <v/>
          </cell>
          <cell r="GD455">
            <v>0</v>
          </cell>
          <cell r="GE455">
            <v>85.75</v>
          </cell>
          <cell r="GF455">
            <v>75</v>
          </cell>
          <cell r="GG455">
            <v>0</v>
          </cell>
          <cell r="GH455">
            <v>0</v>
          </cell>
          <cell r="GI455" t="str">
            <v/>
          </cell>
          <cell r="GJ455">
            <v>0</v>
          </cell>
          <cell r="GK455">
            <v>85.75</v>
          </cell>
          <cell r="GL455">
            <v>75</v>
          </cell>
          <cell r="GM455">
            <v>0</v>
          </cell>
          <cell r="GN455">
            <v>0</v>
          </cell>
          <cell r="GO455" t="str">
            <v/>
          </cell>
          <cell r="GP455">
            <v>0</v>
          </cell>
          <cell r="GQ455">
            <v>85.75</v>
          </cell>
          <cell r="GR455">
            <v>75</v>
          </cell>
          <cell r="GS455">
            <v>0</v>
          </cell>
          <cell r="GT455">
            <v>0</v>
          </cell>
          <cell r="GU455" t="str">
            <v/>
          </cell>
          <cell r="GV455">
            <v>0</v>
          </cell>
          <cell r="GW455">
            <v>68.75</v>
          </cell>
          <cell r="GX455">
            <v>71</v>
          </cell>
          <cell r="GY455">
            <v>0</v>
          </cell>
          <cell r="GZ455">
            <v>0</v>
          </cell>
          <cell r="HA455" t="str">
            <v/>
          </cell>
          <cell r="HB455">
            <v>0</v>
          </cell>
          <cell r="HC455">
            <v>72</v>
          </cell>
          <cell r="HD455">
            <v>74</v>
          </cell>
          <cell r="HG455" t="str">
            <v/>
          </cell>
          <cell r="HH455">
            <v>0</v>
          </cell>
          <cell r="HM455" t="str">
            <v/>
          </cell>
          <cell r="HN455" t="str">
            <v/>
          </cell>
          <cell r="HS455">
            <v>0</v>
          </cell>
          <cell r="HT455" t="str">
            <v>PKN</v>
          </cell>
          <cell r="HU455">
            <v>0</v>
          </cell>
          <cell r="HV455" t="str">
            <v>IND</v>
          </cell>
          <cell r="HW455">
            <v>0</v>
          </cell>
          <cell r="HX455" t="str">
            <v>MAT-W</v>
          </cell>
          <cell r="HY455">
            <v>0</v>
          </cell>
          <cell r="HZ455" t="str">
            <v>SEJ-W</v>
          </cell>
          <cell r="IA455">
            <v>0</v>
          </cell>
          <cell r="IB455" t="str">
            <v>IGR-W</v>
          </cell>
          <cell r="IC455">
            <v>0</v>
          </cell>
          <cell r="ID455" t="str">
            <v>SBO</v>
          </cell>
          <cell r="IE455">
            <v>0</v>
          </cell>
          <cell r="IF455" t="str">
            <v>PJO</v>
          </cell>
          <cell r="IG455">
            <v>0</v>
          </cell>
          <cell r="IH455" t="str">
            <v>PRA</v>
          </cell>
          <cell r="II455">
            <v>0</v>
          </cell>
          <cell r="IJ455" t="str">
            <v>JAW</v>
          </cell>
          <cell r="IK455">
            <v>0</v>
          </cell>
          <cell r="IL455" t="str">
            <v>ARB</v>
          </cell>
          <cell r="IM455">
            <v>0</v>
          </cell>
          <cell r="IN455" t="str">
            <v>PKM</v>
          </cell>
          <cell r="IO455">
            <v>0</v>
          </cell>
          <cell r="IP455" t="str">
            <v>GEO-P</v>
          </cell>
          <cell r="IQ455">
            <v>0</v>
          </cell>
          <cell r="IR455" t="str">
            <v>SEJ-P</v>
          </cell>
          <cell r="IS455">
            <v>0</v>
          </cell>
          <cell r="IT455" t="str">
            <v>SOS-P</v>
          </cell>
          <cell r="IU455">
            <v>0</v>
          </cell>
          <cell r="IV455" t="str">
            <v>EKO-P</v>
          </cell>
          <cell r="IW455">
            <v>0</v>
          </cell>
          <cell r="IX455" t="str">
            <v>JEP-L</v>
          </cell>
          <cell r="IY455">
            <v>0</v>
          </cell>
          <cell r="IZ455" t="str">
            <v/>
          </cell>
          <cell r="JA455">
            <v>0</v>
          </cell>
        </row>
        <row r="456">
          <cell r="Q456" t="str">
            <v/>
          </cell>
          <cell r="AB456" t="str">
            <v/>
          </cell>
          <cell r="AC456">
            <v>6</v>
          </cell>
          <cell r="AI456" t="str">
            <v/>
          </cell>
          <cell r="AJ456">
            <v>0</v>
          </cell>
          <cell r="AK456">
            <v>78.5</v>
          </cell>
          <cell r="AL456">
            <v>80</v>
          </cell>
          <cell r="AM456">
            <v>0</v>
          </cell>
          <cell r="AN456">
            <v>0</v>
          </cell>
          <cell r="AO456" t="str">
            <v/>
          </cell>
          <cell r="AP456">
            <v>0</v>
          </cell>
          <cell r="AQ456">
            <v>77</v>
          </cell>
          <cell r="AR456">
            <v>77</v>
          </cell>
          <cell r="AS456">
            <v>0</v>
          </cell>
          <cell r="AT456">
            <v>0</v>
          </cell>
          <cell r="AU456" t="str">
            <v/>
          </cell>
          <cell r="AV456">
            <v>0</v>
          </cell>
          <cell r="AW456">
            <v>80.25</v>
          </cell>
          <cell r="AX456">
            <v>80</v>
          </cell>
          <cell r="AY456">
            <v>0</v>
          </cell>
          <cell r="AZ456">
            <v>0</v>
          </cell>
          <cell r="BA456" t="str">
            <v/>
          </cell>
          <cell r="BB456">
            <v>0</v>
          </cell>
          <cell r="BC456">
            <v>77.75</v>
          </cell>
          <cell r="BD456">
            <v>77</v>
          </cell>
          <cell r="BE456">
            <v>0</v>
          </cell>
          <cell r="BF456">
            <v>0</v>
          </cell>
          <cell r="BG456" t="str">
            <v>SEJ</v>
          </cell>
          <cell r="BH456">
            <v>0</v>
          </cell>
          <cell r="BI456">
            <v>70.5</v>
          </cell>
          <cell r="BJ456">
            <v>77</v>
          </cell>
          <cell r="BK456">
            <v>0</v>
          </cell>
          <cell r="BL456">
            <v>0</v>
          </cell>
          <cell r="BM456" t="str">
            <v/>
          </cell>
          <cell r="BN456">
            <v>0</v>
          </cell>
          <cell r="BO456">
            <v>71.75</v>
          </cell>
          <cell r="BP456">
            <v>78</v>
          </cell>
          <cell r="BQ456">
            <v>0</v>
          </cell>
          <cell r="BR456">
            <v>0</v>
          </cell>
          <cell r="BS456" t="str">
            <v/>
          </cell>
          <cell r="BT456">
            <v>0</v>
          </cell>
          <cell r="BU456">
            <v>74.5</v>
          </cell>
          <cell r="BV456">
            <v>84</v>
          </cell>
          <cell r="BW456">
            <v>0</v>
          </cell>
          <cell r="BX456">
            <v>0</v>
          </cell>
          <cell r="BY456" t="str">
            <v/>
          </cell>
          <cell r="BZ456">
            <v>0</v>
          </cell>
          <cell r="CA456">
            <v>73.5</v>
          </cell>
          <cell r="CB456">
            <v>73</v>
          </cell>
          <cell r="CC456">
            <v>0</v>
          </cell>
          <cell r="CD456">
            <v>0</v>
          </cell>
          <cell r="CE456" t="str">
            <v/>
          </cell>
          <cell r="CF456">
            <v>0</v>
          </cell>
          <cell r="CG456">
            <v>77.5</v>
          </cell>
          <cell r="CH456">
            <v>79</v>
          </cell>
          <cell r="CI456">
            <v>0</v>
          </cell>
          <cell r="CJ456">
            <v>0</v>
          </cell>
          <cell r="CK456" t="str">
            <v/>
          </cell>
          <cell r="CL456">
            <v>0</v>
          </cell>
          <cell r="CM456">
            <v>74.25</v>
          </cell>
          <cell r="CN456">
            <v>75</v>
          </cell>
          <cell r="CO456">
            <v>0</v>
          </cell>
          <cell r="CP456">
            <v>0</v>
          </cell>
          <cell r="CQ456" t="str">
            <v/>
          </cell>
          <cell r="CR456">
            <v>0</v>
          </cell>
          <cell r="CS456">
            <v>75</v>
          </cell>
          <cell r="CT456">
            <v>82</v>
          </cell>
          <cell r="CU456">
            <v>0</v>
          </cell>
          <cell r="CV456">
            <v>0</v>
          </cell>
          <cell r="CW456" t="str">
            <v/>
          </cell>
          <cell r="CX456">
            <v>0</v>
          </cell>
          <cell r="CY456">
            <v>73.5</v>
          </cell>
          <cell r="CZ456">
            <v>75</v>
          </cell>
          <cell r="DA456">
            <v>0</v>
          </cell>
          <cell r="DB456">
            <v>0</v>
          </cell>
          <cell r="DC456" t="str">
            <v/>
          </cell>
          <cell r="DD456">
            <v>0</v>
          </cell>
          <cell r="DE456">
            <v>78.25</v>
          </cell>
          <cell r="DF456">
            <v>82</v>
          </cell>
          <cell r="DG456">
            <v>0</v>
          </cell>
          <cell r="DH456">
            <v>0</v>
          </cell>
          <cell r="DI456" t="str">
            <v/>
          </cell>
          <cell r="DJ456">
            <v>0</v>
          </cell>
          <cell r="DK456">
            <v>0</v>
          </cell>
          <cell r="DL456">
            <v>76</v>
          </cell>
          <cell r="DM456">
            <v>0</v>
          </cell>
          <cell r="DN456">
            <v>0</v>
          </cell>
          <cell r="DO456" t="str">
            <v/>
          </cell>
          <cell r="DP456">
            <v>0</v>
          </cell>
          <cell r="DQ456">
            <v>81.25</v>
          </cell>
          <cell r="DR456">
            <v>75</v>
          </cell>
          <cell r="DS456">
            <v>0</v>
          </cell>
          <cell r="DT456">
            <v>0</v>
          </cell>
          <cell r="DU456" t="str">
            <v/>
          </cell>
          <cell r="DV456">
            <v>0</v>
          </cell>
          <cell r="DW456">
            <v>77</v>
          </cell>
          <cell r="DX456">
            <v>87</v>
          </cell>
          <cell r="DY456">
            <v>0</v>
          </cell>
          <cell r="DZ456">
            <v>0</v>
          </cell>
          <cell r="EA456" t="str">
            <v/>
          </cell>
          <cell r="EB456">
            <v>0</v>
          </cell>
          <cell r="EC456">
            <v>73.5</v>
          </cell>
          <cell r="ED456">
            <v>80</v>
          </cell>
          <cell r="EE456">
            <v>0</v>
          </cell>
          <cell r="EF456">
            <v>0</v>
          </cell>
          <cell r="EG456" t="str">
            <v/>
          </cell>
          <cell r="EH456">
            <v>0</v>
          </cell>
          <cell r="EI456">
            <v>77</v>
          </cell>
          <cell r="EJ456">
            <v>86</v>
          </cell>
          <cell r="EK456">
            <v>0</v>
          </cell>
          <cell r="EL456">
            <v>0</v>
          </cell>
          <cell r="EM456" t="str">
            <v/>
          </cell>
          <cell r="EN456">
            <v>0</v>
          </cell>
          <cell r="EO456">
            <v>77</v>
          </cell>
          <cell r="EP456">
            <v>86</v>
          </cell>
          <cell r="EQ456">
            <v>0</v>
          </cell>
          <cell r="ER456">
            <v>0</v>
          </cell>
          <cell r="ES456" t="str">
            <v/>
          </cell>
          <cell r="ET456">
            <v>0</v>
          </cell>
          <cell r="EU456">
            <v>77</v>
          </cell>
          <cell r="EV456">
            <v>86</v>
          </cell>
          <cell r="EW456">
            <v>0</v>
          </cell>
          <cell r="EX456">
            <v>0</v>
          </cell>
          <cell r="EY456" t="str">
            <v/>
          </cell>
          <cell r="EZ456">
            <v>0</v>
          </cell>
          <cell r="FA456">
            <v>80.25</v>
          </cell>
          <cell r="FB456">
            <v>78</v>
          </cell>
          <cell r="FC456">
            <v>0</v>
          </cell>
          <cell r="FD456">
            <v>0</v>
          </cell>
          <cell r="FE456" t="str">
            <v/>
          </cell>
          <cell r="FF456">
            <v>0</v>
          </cell>
          <cell r="FG456">
            <v>80.25</v>
          </cell>
          <cell r="FH456">
            <v>78</v>
          </cell>
          <cell r="FI456">
            <v>0</v>
          </cell>
          <cell r="FJ456">
            <v>0</v>
          </cell>
          <cell r="FK456" t="str">
            <v/>
          </cell>
          <cell r="FL456">
            <v>0</v>
          </cell>
          <cell r="FM456">
            <v>80.25</v>
          </cell>
          <cell r="FN456">
            <v>78</v>
          </cell>
          <cell r="FO456">
            <v>0</v>
          </cell>
          <cell r="FP456">
            <v>0</v>
          </cell>
          <cell r="FQ456" t="str">
            <v/>
          </cell>
          <cell r="FR456">
            <v>0</v>
          </cell>
          <cell r="FS456">
            <v>80.25</v>
          </cell>
          <cell r="FT456">
            <v>78</v>
          </cell>
          <cell r="FU456">
            <v>0</v>
          </cell>
          <cell r="FV456">
            <v>0</v>
          </cell>
          <cell r="FW456" t="str">
            <v/>
          </cell>
          <cell r="FX456">
            <v>0</v>
          </cell>
          <cell r="FY456">
            <v>80.25</v>
          </cell>
          <cell r="FZ456">
            <v>78</v>
          </cell>
          <cell r="GA456">
            <v>0</v>
          </cell>
          <cell r="GB456">
            <v>0</v>
          </cell>
          <cell r="GC456" t="str">
            <v/>
          </cell>
          <cell r="GD456">
            <v>0</v>
          </cell>
          <cell r="GE456">
            <v>80.25</v>
          </cell>
          <cell r="GF456">
            <v>78</v>
          </cell>
          <cell r="GG456">
            <v>0</v>
          </cell>
          <cell r="GH456">
            <v>0</v>
          </cell>
          <cell r="GI456" t="str">
            <v/>
          </cell>
          <cell r="GJ456">
            <v>0</v>
          </cell>
          <cell r="GK456">
            <v>80.25</v>
          </cell>
          <cell r="GL456">
            <v>78</v>
          </cell>
          <cell r="GM456">
            <v>0</v>
          </cell>
          <cell r="GN456">
            <v>0</v>
          </cell>
          <cell r="GO456" t="str">
            <v/>
          </cell>
          <cell r="GP456">
            <v>0</v>
          </cell>
          <cell r="GQ456">
            <v>80.25</v>
          </cell>
          <cell r="GR456">
            <v>78</v>
          </cell>
          <cell r="GS456">
            <v>0</v>
          </cell>
          <cell r="GT456">
            <v>0</v>
          </cell>
          <cell r="GU456" t="str">
            <v/>
          </cell>
          <cell r="GV456">
            <v>0</v>
          </cell>
          <cell r="GW456">
            <v>73</v>
          </cell>
          <cell r="GX456">
            <v>74</v>
          </cell>
          <cell r="GY456">
            <v>0</v>
          </cell>
          <cell r="GZ456">
            <v>0</v>
          </cell>
          <cell r="HA456" t="str">
            <v/>
          </cell>
          <cell r="HB456">
            <v>0</v>
          </cell>
          <cell r="HC456">
            <v>72</v>
          </cell>
          <cell r="HD456">
            <v>81</v>
          </cell>
          <cell r="HG456" t="str">
            <v/>
          </cell>
          <cell r="HH456">
            <v>0</v>
          </cell>
          <cell r="HM456" t="str">
            <v/>
          </cell>
          <cell r="HN456" t="str">
            <v/>
          </cell>
          <cell r="HS456">
            <v>0</v>
          </cell>
          <cell r="HT456" t="str">
            <v>PKN</v>
          </cell>
          <cell r="HU456">
            <v>0</v>
          </cell>
          <cell r="HV456" t="str">
            <v>IND</v>
          </cell>
          <cell r="HW456">
            <v>0</v>
          </cell>
          <cell r="HX456" t="str">
            <v>MAT-W</v>
          </cell>
          <cell r="HY456">
            <v>0</v>
          </cell>
          <cell r="HZ456" t="str">
            <v>SEJ-W</v>
          </cell>
          <cell r="IA456">
            <v>0</v>
          </cell>
          <cell r="IB456" t="str">
            <v>IGR-W</v>
          </cell>
          <cell r="IC456">
            <v>0</v>
          </cell>
          <cell r="ID456" t="str">
            <v>SBO</v>
          </cell>
          <cell r="IE456">
            <v>0</v>
          </cell>
          <cell r="IF456" t="str">
            <v>PJO</v>
          </cell>
          <cell r="IG456">
            <v>0</v>
          </cell>
          <cell r="IH456" t="str">
            <v>PRA</v>
          </cell>
          <cell r="II456">
            <v>0</v>
          </cell>
          <cell r="IJ456" t="str">
            <v>JAW</v>
          </cell>
          <cell r="IK456">
            <v>0</v>
          </cell>
          <cell r="IL456" t="str">
            <v>ARB</v>
          </cell>
          <cell r="IM456">
            <v>0</v>
          </cell>
          <cell r="IN456" t="str">
            <v>PKM</v>
          </cell>
          <cell r="IO456">
            <v>0</v>
          </cell>
          <cell r="IP456" t="str">
            <v>GEO-P</v>
          </cell>
          <cell r="IQ456">
            <v>0</v>
          </cell>
          <cell r="IR456" t="str">
            <v>SEJ-P</v>
          </cell>
          <cell r="IS456">
            <v>0</v>
          </cell>
          <cell r="IT456" t="str">
            <v>SOS-P</v>
          </cell>
          <cell r="IU456">
            <v>0</v>
          </cell>
          <cell r="IV456" t="str">
            <v>EKO-P</v>
          </cell>
          <cell r="IW456">
            <v>0</v>
          </cell>
          <cell r="IX456" t="str">
            <v>JEP-L</v>
          </cell>
          <cell r="IY456">
            <v>0</v>
          </cell>
          <cell r="IZ456" t="str">
            <v/>
          </cell>
          <cell r="JA456">
            <v>0</v>
          </cell>
        </row>
        <row r="457">
          <cell r="Q457" t="str">
            <v/>
          </cell>
          <cell r="AB457" t="str">
            <v/>
          </cell>
          <cell r="AC457">
            <v>7</v>
          </cell>
          <cell r="AI457" t="str">
            <v/>
          </cell>
          <cell r="AJ457">
            <v>0</v>
          </cell>
          <cell r="AK457">
            <v>78.75</v>
          </cell>
          <cell r="AL457">
            <v>80</v>
          </cell>
          <cell r="AM457">
            <v>0</v>
          </cell>
          <cell r="AN457">
            <v>0</v>
          </cell>
          <cell r="AO457" t="str">
            <v/>
          </cell>
          <cell r="AP457">
            <v>0</v>
          </cell>
          <cell r="AQ457">
            <v>70.25</v>
          </cell>
          <cell r="AR457">
            <v>86</v>
          </cell>
          <cell r="AS457">
            <v>0</v>
          </cell>
          <cell r="AT457">
            <v>0</v>
          </cell>
          <cell r="AU457" t="str">
            <v/>
          </cell>
          <cell r="AV457">
            <v>0</v>
          </cell>
          <cell r="AW457">
            <v>75.25</v>
          </cell>
          <cell r="AX457">
            <v>78</v>
          </cell>
          <cell r="AY457">
            <v>0</v>
          </cell>
          <cell r="AZ457">
            <v>0</v>
          </cell>
          <cell r="BA457" t="str">
            <v/>
          </cell>
          <cell r="BB457">
            <v>0</v>
          </cell>
          <cell r="BC457">
            <v>80.25</v>
          </cell>
          <cell r="BD457">
            <v>73</v>
          </cell>
          <cell r="BE457">
            <v>0</v>
          </cell>
          <cell r="BF457">
            <v>0</v>
          </cell>
          <cell r="BG457" t="str">
            <v>SEJ</v>
          </cell>
          <cell r="BH457">
            <v>0</v>
          </cell>
          <cell r="BI457">
            <v>75.75</v>
          </cell>
          <cell r="BJ457">
            <v>78</v>
          </cell>
          <cell r="BK457">
            <v>0</v>
          </cell>
          <cell r="BL457">
            <v>0</v>
          </cell>
          <cell r="BM457" t="str">
            <v/>
          </cell>
          <cell r="BN457">
            <v>0</v>
          </cell>
          <cell r="BO457">
            <v>83.25</v>
          </cell>
          <cell r="BP457">
            <v>83</v>
          </cell>
          <cell r="BQ457">
            <v>0</v>
          </cell>
          <cell r="BR457">
            <v>0</v>
          </cell>
          <cell r="BS457" t="str">
            <v/>
          </cell>
          <cell r="BT457">
            <v>0</v>
          </cell>
          <cell r="BU457">
            <v>76.25</v>
          </cell>
          <cell r="BV457">
            <v>80</v>
          </cell>
          <cell r="BW457">
            <v>0</v>
          </cell>
          <cell r="BX457">
            <v>0</v>
          </cell>
          <cell r="BY457" t="str">
            <v/>
          </cell>
          <cell r="BZ457">
            <v>0</v>
          </cell>
          <cell r="CA457">
            <v>75.5</v>
          </cell>
          <cell r="CB457">
            <v>75</v>
          </cell>
          <cell r="CC457">
            <v>0</v>
          </cell>
          <cell r="CD457">
            <v>0</v>
          </cell>
          <cell r="CE457" t="str">
            <v/>
          </cell>
          <cell r="CF457">
            <v>0</v>
          </cell>
          <cell r="CG457">
            <v>80.25</v>
          </cell>
          <cell r="CH457">
            <v>81</v>
          </cell>
          <cell r="CI457">
            <v>0</v>
          </cell>
          <cell r="CJ457">
            <v>0</v>
          </cell>
          <cell r="CK457" t="str">
            <v/>
          </cell>
          <cell r="CL457">
            <v>0</v>
          </cell>
          <cell r="CM457">
            <v>74.25</v>
          </cell>
          <cell r="CN457">
            <v>73</v>
          </cell>
          <cell r="CO457">
            <v>0</v>
          </cell>
          <cell r="CP457">
            <v>0</v>
          </cell>
          <cell r="CQ457" t="str">
            <v/>
          </cell>
          <cell r="CR457">
            <v>0</v>
          </cell>
          <cell r="CS457">
            <v>72.5</v>
          </cell>
          <cell r="CT457">
            <v>73</v>
          </cell>
          <cell r="CU457">
            <v>0</v>
          </cell>
          <cell r="CV457">
            <v>0</v>
          </cell>
          <cell r="CW457" t="str">
            <v/>
          </cell>
          <cell r="CX457">
            <v>0</v>
          </cell>
          <cell r="CY457">
            <v>74.5</v>
          </cell>
          <cell r="CZ457">
            <v>77</v>
          </cell>
          <cell r="DA457">
            <v>0</v>
          </cell>
          <cell r="DB457">
            <v>0</v>
          </cell>
          <cell r="DC457" t="str">
            <v/>
          </cell>
          <cell r="DD457">
            <v>0</v>
          </cell>
          <cell r="DE457">
            <v>73.5</v>
          </cell>
          <cell r="DF457">
            <v>83</v>
          </cell>
          <cell r="DG457">
            <v>0</v>
          </cell>
          <cell r="DH457">
            <v>0</v>
          </cell>
          <cell r="DI457" t="str">
            <v/>
          </cell>
          <cell r="DJ457">
            <v>0</v>
          </cell>
          <cell r="DK457">
            <v>0</v>
          </cell>
          <cell r="DL457">
            <v>77</v>
          </cell>
          <cell r="DM457">
            <v>0</v>
          </cell>
          <cell r="DN457">
            <v>0</v>
          </cell>
          <cell r="DO457" t="str">
            <v/>
          </cell>
          <cell r="DP457">
            <v>0</v>
          </cell>
          <cell r="DQ457">
            <v>80.25</v>
          </cell>
          <cell r="DR457">
            <v>78</v>
          </cell>
          <cell r="DS457">
            <v>0</v>
          </cell>
          <cell r="DT457">
            <v>0</v>
          </cell>
          <cell r="DU457" t="str">
            <v/>
          </cell>
          <cell r="DV457">
            <v>0</v>
          </cell>
          <cell r="DW457">
            <v>73.5</v>
          </cell>
          <cell r="DX457">
            <v>86</v>
          </cell>
          <cell r="DY457">
            <v>0</v>
          </cell>
          <cell r="DZ457">
            <v>0</v>
          </cell>
          <cell r="EA457" t="str">
            <v/>
          </cell>
          <cell r="EB457">
            <v>0</v>
          </cell>
          <cell r="EC457">
            <v>80.25</v>
          </cell>
          <cell r="ED457">
            <v>85</v>
          </cell>
          <cell r="EE457">
            <v>0</v>
          </cell>
          <cell r="EF457">
            <v>0</v>
          </cell>
          <cell r="EG457" t="str">
            <v/>
          </cell>
          <cell r="EH457">
            <v>0</v>
          </cell>
          <cell r="EI457">
            <v>77.75</v>
          </cell>
          <cell r="EJ457">
            <v>90</v>
          </cell>
          <cell r="EK457">
            <v>0</v>
          </cell>
          <cell r="EL457">
            <v>0</v>
          </cell>
          <cell r="EM457" t="str">
            <v/>
          </cell>
          <cell r="EN457">
            <v>0</v>
          </cell>
          <cell r="EO457">
            <v>77.75</v>
          </cell>
          <cell r="EP457">
            <v>90</v>
          </cell>
          <cell r="EQ457">
            <v>0</v>
          </cell>
          <cell r="ER457">
            <v>0</v>
          </cell>
          <cell r="ES457" t="str">
            <v/>
          </cell>
          <cell r="ET457">
            <v>0</v>
          </cell>
          <cell r="EU457">
            <v>77.75</v>
          </cell>
          <cell r="EV457">
            <v>90</v>
          </cell>
          <cell r="EW457">
            <v>0</v>
          </cell>
          <cell r="EX457">
            <v>0</v>
          </cell>
          <cell r="EY457" t="str">
            <v/>
          </cell>
          <cell r="EZ457">
            <v>0</v>
          </cell>
          <cell r="FA457">
            <v>79</v>
          </cell>
          <cell r="FB457">
            <v>78</v>
          </cell>
          <cell r="FC457">
            <v>0</v>
          </cell>
          <cell r="FD457">
            <v>0</v>
          </cell>
          <cell r="FE457" t="str">
            <v/>
          </cell>
          <cell r="FF457">
            <v>0</v>
          </cell>
          <cell r="FG457">
            <v>79</v>
          </cell>
          <cell r="FH457">
            <v>78</v>
          </cell>
          <cell r="FI457">
            <v>0</v>
          </cell>
          <cell r="FJ457">
            <v>0</v>
          </cell>
          <cell r="FK457" t="str">
            <v/>
          </cell>
          <cell r="FL457">
            <v>0</v>
          </cell>
          <cell r="FM457">
            <v>79</v>
          </cell>
          <cell r="FN457">
            <v>78</v>
          </cell>
          <cell r="FO457">
            <v>0</v>
          </cell>
          <cell r="FP457">
            <v>0</v>
          </cell>
          <cell r="FQ457" t="str">
            <v/>
          </cell>
          <cell r="FR457">
            <v>0</v>
          </cell>
          <cell r="FS457">
            <v>79</v>
          </cell>
          <cell r="FT457">
            <v>78</v>
          </cell>
          <cell r="FU457">
            <v>0</v>
          </cell>
          <cell r="FV457">
            <v>0</v>
          </cell>
          <cell r="FW457" t="str">
            <v/>
          </cell>
          <cell r="FX457">
            <v>0</v>
          </cell>
          <cell r="FY457">
            <v>79</v>
          </cell>
          <cell r="FZ457">
            <v>78</v>
          </cell>
          <cell r="GA457">
            <v>0</v>
          </cell>
          <cell r="GB457">
            <v>0</v>
          </cell>
          <cell r="GC457" t="str">
            <v/>
          </cell>
          <cell r="GD457">
            <v>0</v>
          </cell>
          <cell r="GE457">
            <v>79</v>
          </cell>
          <cell r="GF457">
            <v>78</v>
          </cell>
          <cell r="GG457">
            <v>0</v>
          </cell>
          <cell r="GH457">
            <v>0</v>
          </cell>
          <cell r="GI457" t="str">
            <v/>
          </cell>
          <cell r="GJ457">
            <v>0</v>
          </cell>
          <cell r="GK457">
            <v>79</v>
          </cell>
          <cell r="GL457">
            <v>78</v>
          </cell>
          <cell r="GM457">
            <v>0</v>
          </cell>
          <cell r="GN457">
            <v>0</v>
          </cell>
          <cell r="GO457" t="str">
            <v/>
          </cell>
          <cell r="GP457">
            <v>0</v>
          </cell>
          <cell r="GQ457">
            <v>79</v>
          </cell>
          <cell r="GR457">
            <v>78</v>
          </cell>
          <cell r="GS457">
            <v>0</v>
          </cell>
          <cell r="GT457">
            <v>0</v>
          </cell>
          <cell r="GU457" t="str">
            <v/>
          </cell>
          <cell r="GV457">
            <v>0</v>
          </cell>
          <cell r="GW457">
            <v>74.25</v>
          </cell>
          <cell r="GX457">
            <v>75</v>
          </cell>
          <cell r="GY457">
            <v>0</v>
          </cell>
          <cell r="GZ457">
            <v>0</v>
          </cell>
          <cell r="HA457" t="str">
            <v/>
          </cell>
          <cell r="HB457">
            <v>0</v>
          </cell>
          <cell r="HC457">
            <v>74.5</v>
          </cell>
          <cell r="HD457">
            <v>79</v>
          </cell>
          <cell r="HG457" t="str">
            <v/>
          </cell>
          <cell r="HH457">
            <v>0</v>
          </cell>
          <cell r="HM457" t="str">
            <v/>
          </cell>
          <cell r="HN457" t="str">
            <v/>
          </cell>
          <cell r="HS457">
            <v>0</v>
          </cell>
          <cell r="HT457" t="str">
            <v>PKN</v>
          </cell>
          <cell r="HU457">
            <v>0</v>
          </cell>
          <cell r="HV457" t="str">
            <v>IND</v>
          </cell>
          <cell r="HW457">
            <v>0</v>
          </cell>
          <cell r="HX457" t="str">
            <v>MAT-W</v>
          </cell>
          <cell r="HY457">
            <v>0</v>
          </cell>
          <cell r="HZ457" t="str">
            <v>SEJ-W</v>
          </cell>
          <cell r="IA457">
            <v>0</v>
          </cell>
          <cell r="IB457" t="str">
            <v>IGR-W</v>
          </cell>
          <cell r="IC457">
            <v>0</v>
          </cell>
          <cell r="ID457" t="str">
            <v>SBO</v>
          </cell>
          <cell r="IE457">
            <v>0</v>
          </cell>
          <cell r="IF457" t="str">
            <v>PJO</v>
          </cell>
          <cell r="IG457">
            <v>0</v>
          </cell>
          <cell r="IH457" t="str">
            <v>PRA</v>
          </cell>
          <cell r="II457">
            <v>0</v>
          </cell>
          <cell r="IJ457" t="str">
            <v>JAW</v>
          </cell>
          <cell r="IK457">
            <v>0</v>
          </cell>
          <cell r="IL457" t="str">
            <v>ARB</v>
          </cell>
          <cell r="IM457">
            <v>0</v>
          </cell>
          <cell r="IN457" t="str">
            <v>PKM</v>
          </cell>
          <cell r="IO457">
            <v>0</v>
          </cell>
          <cell r="IP457" t="str">
            <v>GEO-P</v>
          </cell>
          <cell r="IQ457">
            <v>0</v>
          </cell>
          <cell r="IR457" t="str">
            <v>SEJ-P</v>
          </cell>
          <cell r="IS457">
            <v>0</v>
          </cell>
          <cell r="IT457" t="str">
            <v>SOS-P</v>
          </cell>
          <cell r="IU457">
            <v>0</v>
          </cell>
          <cell r="IV457" t="str">
            <v>EKO-P</v>
          </cell>
          <cell r="IW457">
            <v>0</v>
          </cell>
          <cell r="IX457" t="str">
            <v>JEP-L</v>
          </cell>
          <cell r="IY457">
            <v>0</v>
          </cell>
          <cell r="IZ457" t="str">
            <v/>
          </cell>
          <cell r="JA457">
            <v>0</v>
          </cell>
        </row>
        <row r="458">
          <cell r="Q458" t="str">
            <v/>
          </cell>
          <cell r="AB458" t="str">
            <v/>
          </cell>
          <cell r="AC458">
            <v>8</v>
          </cell>
          <cell r="AI458" t="str">
            <v/>
          </cell>
          <cell r="AJ458">
            <v>0</v>
          </cell>
          <cell r="AK458">
            <v>80.5</v>
          </cell>
          <cell r="AL458">
            <v>80</v>
          </cell>
          <cell r="AM458">
            <v>0</v>
          </cell>
          <cell r="AN458">
            <v>0</v>
          </cell>
          <cell r="AO458" t="str">
            <v/>
          </cell>
          <cell r="AP458">
            <v>0</v>
          </cell>
          <cell r="AQ458">
            <v>79.25</v>
          </cell>
          <cell r="AR458">
            <v>81</v>
          </cell>
          <cell r="AS458">
            <v>0</v>
          </cell>
          <cell r="AT458">
            <v>0</v>
          </cell>
          <cell r="AU458" t="str">
            <v/>
          </cell>
          <cell r="AV458">
            <v>0</v>
          </cell>
          <cell r="AW458">
            <v>84</v>
          </cell>
          <cell r="AX458">
            <v>82</v>
          </cell>
          <cell r="AY458">
            <v>0</v>
          </cell>
          <cell r="AZ458">
            <v>0</v>
          </cell>
          <cell r="BA458" t="str">
            <v/>
          </cell>
          <cell r="BB458">
            <v>0</v>
          </cell>
          <cell r="BC458">
            <v>80.75</v>
          </cell>
          <cell r="BD458">
            <v>77</v>
          </cell>
          <cell r="BE458">
            <v>0</v>
          </cell>
          <cell r="BF458">
            <v>0</v>
          </cell>
          <cell r="BG458" t="str">
            <v>SEJ</v>
          </cell>
          <cell r="BH458">
            <v>0</v>
          </cell>
          <cell r="BI458">
            <v>71.25</v>
          </cell>
          <cell r="BJ458">
            <v>78</v>
          </cell>
          <cell r="BK458">
            <v>0</v>
          </cell>
          <cell r="BL458">
            <v>0</v>
          </cell>
          <cell r="BM458" t="str">
            <v/>
          </cell>
          <cell r="BN458">
            <v>0</v>
          </cell>
          <cell r="BO458">
            <v>70</v>
          </cell>
          <cell r="BP458">
            <v>78</v>
          </cell>
          <cell r="BQ458">
            <v>0</v>
          </cell>
          <cell r="BR458">
            <v>0</v>
          </cell>
          <cell r="BS458" t="str">
            <v/>
          </cell>
          <cell r="BT458">
            <v>0</v>
          </cell>
          <cell r="BU458">
            <v>74.75</v>
          </cell>
          <cell r="BV458">
            <v>85</v>
          </cell>
          <cell r="BW458">
            <v>0</v>
          </cell>
          <cell r="BX458">
            <v>0</v>
          </cell>
          <cell r="BY458" t="str">
            <v/>
          </cell>
          <cell r="BZ458">
            <v>0</v>
          </cell>
          <cell r="CA458">
            <v>85.5</v>
          </cell>
          <cell r="CB458">
            <v>74</v>
          </cell>
          <cell r="CC458">
            <v>0</v>
          </cell>
          <cell r="CD458">
            <v>0</v>
          </cell>
          <cell r="CE458" t="str">
            <v/>
          </cell>
          <cell r="CF458">
            <v>0</v>
          </cell>
          <cell r="CG458">
            <v>79.75</v>
          </cell>
          <cell r="CH458">
            <v>80</v>
          </cell>
          <cell r="CI458">
            <v>0</v>
          </cell>
          <cell r="CJ458">
            <v>0</v>
          </cell>
          <cell r="CK458" t="str">
            <v/>
          </cell>
          <cell r="CL458">
            <v>0</v>
          </cell>
          <cell r="CM458">
            <v>77.5</v>
          </cell>
          <cell r="CN458">
            <v>76</v>
          </cell>
          <cell r="CO458">
            <v>0</v>
          </cell>
          <cell r="CP458">
            <v>0</v>
          </cell>
          <cell r="CQ458" t="str">
            <v/>
          </cell>
          <cell r="CR458">
            <v>0</v>
          </cell>
          <cell r="CS458">
            <v>79.25</v>
          </cell>
          <cell r="CT458">
            <v>73</v>
          </cell>
          <cell r="CU458">
            <v>0</v>
          </cell>
          <cell r="CV458">
            <v>0</v>
          </cell>
          <cell r="CW458" t="str">
            <v/>
          </cell>
          <cell r="CX458">
            <v>0</v>
          </cell>
          <cell r="CY458">
            <v>77.75</v>
          </cell>
          <cell r="CZ458">
            <v>80</v>
          </cell>
          <cell r="DA458">
            <v>0</v>
          </cell>
          <cell r="DB458">
            <v>0</v>
          </cell>
          <cell r="DC458" t="str">
            <v/>
          </cell>
          <cell r="DD458">
            <v>0</v>
          </cell>
          <cell r="DE458">
            <v>72.75</v>
          </cell>
          <cell r="DF458">
            <v>85</v>
          </cell>
          <cell r="DG458">
            <v>0</v>
          </cell>
          <cell r="DH458">
            <v>0</v>
          </cell>
          <cell r="DI458" t="str">
            <v/>
          </cell>
          <cell r="DJ458">
            <v>0</v>
          </cell>
          <cell r="DK458">
            <v>0</v>
          </cell>
          <cell r="DL458">
            <v>84</v>
          </cell>
          <cell r="DM458">
            <v>0</v>
          </cell>
          <cell r="DN458">
            <v>0</v>
          </cell>
          <cell r="DO458" t="str">
            <v/>
          </cell>
          <cell r="DP458">
            <v>0</v>
          </cell>
          <cell r="DQ458">
            <v>78.75</v>
          </cell>
          <cell r="DR458">
            <v>80</v>
          </cell>
          <cell r="DS458">
            <v>0</v>
          </cell>
          <cell r="DT458">
            <v>0</v>
          </cell>
          <cell r="DU458" t="str">
            <v/>
          </cell>
          <cell r="DV458">
            <v>0</v>
          </cell>
          <cell r="DW458">
            <v>75.25</v>
          </cell>
          <cell r="DX458">
            <v>82</v>
          </cell>
          <cell r="DY458">
            <v>0</v>
          </cell>
          <cell r="DZ458">
            <v>0</v>
          </cell>
          <cell r="EA458" t="str">
            <v/>
          </cell>
          <cell r="EB458">
            <v>0</v>
          </cell>
          <cell r="EC458">
            <v>78.25</v>
          </cell>
          <cell r="ED458">
            <v>88</v>
          </cell>
          <cell r="EE458">
            <v>0</v>
          </cell>
          <cell r="EF458">
            <v>0</v>
          </cell>
          <cell r="EG458" t="str">
            <v/>
          </cell>
          <cell r="EH458">
            <v>0</v>
          </cell>
          <cell r="EI458">
            <v>78.5</v>
          </cell>
          <cell r="EJ458">
            <v>90</v>
          </cell>
          <cell r="EK458">
            <v>0</v>
          </cell>
          <cell r="EL458">
            <v>0</v>
          </cell>
          <cell r="EM458" t="str">
            <v/>
          </cell>
          <cell r="EN458">
            <v>0</v>
          </cell>
          <cell r="EO458">
            <v>78.5</v>
          </cell>
          <cell r="EP458">
            <v>90</v>
          </cell>
          <cell r="EQ458">
            <v>0</v>
          </cell>
          <cell r="ER458">
            <v>0</v>
          </cell>
          <cell r="ES458" t="str">
            <v/>
          </cell>
          <cell r="ET458">
            <v>0</v>
          </cell>
          <cell r="EU458">
            <v>78.5</v>
          </cell>
          <cell r="EV458">
            <v>90</v>
          </cell>
          <cell r="EW458">
            <v>0</v>
          </cell>
          <cell r="EX458">
            <v>0</v>
          </cell>
          <cell r="EY458" t="str">
            <v/>
          </cell>
          <cell r="EZ458">
            <v>0</v>
          </cell>
          <cell r="FA458">
            <v>82</v>
          </cell>
          <cell r="FB458">
            <v>76</v>
          </cell>
          <cell r="FC458">
            <v>0</v>
          </cell>
          <cell r="FD458">
            <v>0</v>
          </cell>
          <cell r="FE458" t="str">
            <v/>
          </cell>
          <cell r="FF458">
            <v>0</v>
          </cell>
          <cell r="FG458">
            <v>82</v>
          </cell>
          <cell r="FH458">
            <v>76</v>
          </cell>
          <cell r="FI458">
            <v>0</v>
          </cell>
          <cell r="FJ458">
            <v>0</v>
          </cell>
          <cell r="FK458" t="str">
            <v/>
          </cell>
          <cell r="FL458">
            <v>0</v>
          </cell>
          <cell r="FM458">
            <v>82</v>
          </cell>
          <cell r="FN458">
            <v>76</v>
          </cell>
          <cell r="FO458">
            <v>0</v>
          </cell>
          <cell r="FP458">
            <v>0</v>
          </cell>
          <cell r="FQ458" t="str">
            <v/>
          </cell>
          <cell r="FR458">
            <v>0</v>
          </cell>
          <cell r="FS458">
            <v>82</v>
          </cell>
          <cell r="FT458">
            <v>76</v>
          </cell>
          <cell r="FU458">
            <v>0</v>
          </cell>
          <cell r="FV458">
            <v>0</v>
          </cell>
          <cell r="FW458" t="str">
            <v/>
          </cell>
          <cell r="FX458">
            <v>0</v>
          </cell>
          <cell r="FY458">
            <v>82</v>
          </cell>
          <cell r="FZ458">
            <v>76</v>
          </cell>
          <cell r="GA458">
            <v>0</v>
          </cell>
          <cell r="GB458">
            <v>0</v>
          </cell>
          <cell r="GC458" t="str">
            <v/>
          </cell>
          <cell r="GD458">
            <v>0</v>
          </cell>
          <cell r="GE458">
            <v>82</v>
          </cell>
          <cell r="GF458">
            <v>76</v>
          </cell>
          <cell r="GG458">
            <v>0</v>
          </cell>
          <cell r="GH458">
            <v>0</v>
          </cell>
          <cell r="GI458" t="str">
            <v/>
          </cell>
          <cell r="GJ458">
            <v>0</v>
          </cell>
          <cell r="GK458">
            <v>82</v>
          </cell>
          <cell r="GL458">
            <v>76</v>
          </cell>
          <cell r="GM458">
            <v>0</v>
          </cell>
          <cell r="GN458">
            <v>0</v>
          </cell>
          <cell r="GO458" t="str">
            <v/>
          </cell>
          <cell r="GP458">
            <v>0</v>
          </cell>
          <cell r="GQ458">
            <v>82</v>
          </cell>
          <cell r="GR458">
            <v>76</v>
          </cell>
          <cell r="GS458">
            <v>0</v>
          </cell>
          <cell r="GT458">
            <v>0</v>
          </cell>
          <cell r="GU458" t="str">
            <v/>
          </cell>
          <cell r="GV458">
            <v>0</v>
          </cell>
          <cell r="GW458">
            <v>76.75</v>
          </cell>
          <cell r="GX458">
            <v>78</v>
          </cell>
          <cell r="GY458">
            <v>0</v>
          </cell>
          <cell r="GZ458">
            <v>0</v>
          </cell>
          <cell r="HA458" t="str">
            <v/>
          </cell>
          <cell r="HB458">
            <v>0</v>
          </cell>
          <cell r="HC458">
            <v>71</v>
          </cell>
          <cell r="HD458">
            <v>81</v>
          </cell>
          <cell r="HG458" t="str">
            <v/>
          </cell>
          <cell r="HH458">
            <v>0</v>
          </cell>
          <cell r="HM458" t="str">
            <v/>
          </cell>
          <cell r="HN458" t="str">
            <v/>
          </cell>
          <cell r="HS458">
            <v>0</v>
          </cell>
          <cell r="HT458" t="str">
            <v>PKN</v>
          </cell>
          <cell r="HU458">
            <v>0</v>
          </cell>
          <cell r="HV458" t="str">
            <v>IND</v>
          </cell>
          <cell r="HW458">
            <v>0</v>
          </cell>
          <cell r="HX458" t="str">
            <v>MAT-W</v>
          </cell>
          <cell r="HY458">
            <v>0</v>
          </cell>
          <cell r="HZ458" t="str">
            <v>SEJ-W</v>
          </cell>
          <cell r="IA458">
            <v>0</v>
          </cell>
          <cell r="IB458" t="str">
            <v>IGR-W</v>
          </cell>
          <cell r="IC458">
            <v>0</v>
          </cell>
          <cell r="ID458" t="str">
            <v>SBO</v>
          </cell>
          <cell r="IE458">
            <v>0</v>
          </cell>
          <cell r="IF458" t="str">
            <v>PJO</v>
          </cell>
          <cell r="IG458">
            <v>0</v>
          </cell>
          <cell r="IH458" t="str">
            <v>PRA</v>
          </cell>
          <cell r="II458">
            <v>0</v>
          </cell>
          <cell r="IJ458" t="str">
            <v>JAW</v>
          </cell>
          <cell r="IK458">
            <v>0</v>
          </cell>
          <cell r="IL458" t="str">
            <v>ARB</v>
          </cell>
          <cell r="IM458">
            <v>0</v>
          </cell>
          <cell r="IN458" t="str">
            <v>PKM</v>
          </cell>
          <cell r="IO458">
            <v>0</v>
          </cell>
          <cell r="IP458" t="str">
            <v>GEO-P</v>
          </cell>
          <cell r="IQ458">
            <v>0</v>
          </cell>
          <cell r="IR458" t="str">
            <v>SEJ-P</v>
          </cell>
          <cell r="IS458">
            <v>0</v>
          </cell>
          <cell r="IT458" t="str">
            <v>SOS-P</v>
          </cell>
          <cell r="IU458">
            <v>0</v>
          </cell>
          <cell r="IV458" t="str">
            <v>EKO-P</v>
          </cell>
          <cell r="IW458">
            <v>0</v>
          </cell>
          <cell r="IX458" t="str">
            <v>JEP-L</v>
          </cell>
          <cell r="IY458">
            <v>0</v>
          </cell>
          <cell r="IZ458" t="str">
            <v/>
          </cell>
          <cell r="JA458">
            <v>0</v>
          </cell>
        </row>
        <row r="459">
          <cell r="Q459" t="str">
            <v/>
          </cell>
          <cell r="AB459" t="str">
            <v/>
          </cell>
          <cell r="AC459">
            <v>9</v>
          </cell>
          <cell r="AI459" t="str">
            <v/>
          </cell>
          <cell r="AJ459">
            <v>0</v>
          </cell>
          <cell r="AK459">
            <v>84.25</v>
          </cell>
          <cell r="AL459">
            <v>75</v>
          </cell>
          <cell r="AM459">
            <v>0</v>
          </cell>
          <cell r="AN459">
            <v>0</v>
          </cell>
          <cell r="AO459" t="str">
            <v/>
          </cell>
          <cell r="AP459">
            <v>0</v>
          </cell>
          <cell r="AQ459">
            <v>73.25</v>
          </cell>
          <cell r="AR459">
            <v>79</v>
          </cell>
          <cell r="AS459">
            <v>0</v>
          </cell>
          <cell r="AT459">
            <v>0</v>
          </cell>
          <cell r="AU459" t="str">
            <v/>
          </cell>
          <cell r="AV459">
            <v>0</v>
          </cell>
          <cell r="AW459">
            <v>85.25</v>
          </cell>
          <cell r="AX459">
            <v>77</v>
          </cell>
          <cell r="AY459">
            <v>0</v>
          </cell>
          <cell r="AZ459">
            <v>0</v>
          </cell>
          <cell r="BA459" t="str">
            <v/>
          </cell>
          <cell r="BB459">
            <v>0</v>
          </cell>
          <cell r="BC459">
            <v>83.25</v>
          </cell>
          <cell r="BD459">
            <v>73</v>
          </cell>
          <cell r="BE459">
            <v>0</v>
          </cell>
          <cell r="BF459">
            <v>0</v>
          </cell>
          <cell r="BG459" t="str">
            <v>SEJ</v>
          </cell>
          <cell r="BH459">
            <v>0</v>
          </cell>
          <cell r="BI459">
            <v>67.75</v>
          </cell>
          <cell r="BJ459">
            <v>80</v>
          </cell>
          <cell r="BK459">
            <v>0</v>
          </cell>
          <cell r="BL459">
            <v>0</v>
          </cell>
          <cell r="BM459" t="str">
            <v/>
          </cell>
          <cell r="BN459">
            <v>0</v>
          </cell>
          <cell r="BO459">
            <v>71.75</v>
          </cell>
          <cell r="BP459">
            <v>81</v>
          </cell>
          <cell r="BQ459">
            <v>0</v>
          </cell>
          <cell r="BR459">
            <v>0</v>
          </cell>
          <cell r="BS459" t="str">
            <v/>
          </cell>
          <cell r="BT459">
            <v>0</v>
          </cell>
          <cell r="BU459">
            <v>73</v>
          </cell>
          <cell r="BV459">
            <v>83</v>
          </cell>
          <cell r="BW459">
            <v>0</v>
          </cell>
          <cell r="BX459">
            <v>0</v>
          </cell>
          <cell r="BY459" t="str">
            <v/>
          </cell>
          <cell r="BZ459">
            <v>0</v>
          </cell>
          <cell r="CA459">
            <v>71</v>
          </cell>
          <cell r="CB459">
            <v>72</v>
          </cell>
          <cell r="CC459">
            <v>0</v>
          </cell>
          <cell r="CD459">
            <v>0</v>
          </cell>
          <cell r="CE459" t="str">
            <v/>
          </cell>
          <cell r="CF459">
            <v>0</v>
          </cell>
          <cell r="CG459">
            <v>76.25</v>
          </cell>
          <cell r="CH459">
            <v>76</v>
          </cell>
          <cell r="CI459">
            <v>0</v>
          </cell>
          <cell r="CJ459">
            <v>0</v>
          </cell>
          <cell r="CK459" t="str">
            <v/>
          </cell>
          <cell r="CL459">
            <v>0</v>
          </cell>
          <cell r="CM459">
            <v>72.5</v>
          </cell>
          <cell r="CN459">
            <v>73</v>
          </cell>
          <cell r="CO459">
            <v>0</v>
          </cell>
          <cell r="CP459">
            <v>0</v>
          </cell>
          <cell r="CQ459" t="str">
            <v/>
          </cell>
          <cell r="CR459">
            <v>0</v>
          </cell>
          <cell r="CS459">
            <v>69.75</v>
          </cell>
          <cell r="CT459">
            <v>85</v>
          </cell>
          <cell r="CU459">
            <v>0</v>
          </cell>
          <cell r="CV459">
            <v>0</v>
          </cell>
          <cell r="CW459" t="str">
            <v/>
          </cell>
          <cell r="CX459">
            <v>0</v>
          </cell>
          <cell r="CY459">
            <v>69.5</v>
          </cell>
          <cell r="CZ459">
            <v>71</v>
          </cell>
          <cell r="DA459">
            <v>0</v>
          </cell>
          <cell r="DB459">
            <v>0</v>
          </cell>
          <cell r="DC459" t="str">
            <v/>
          </cell>
          <cell r="DD459">
            <v>0</v>
          </cell>
          <cell r="DE459">
            <v>78.5</v>
          </cell>
          <cell r="DF459">
            <v>85</v>
          </cell>
          <cell r="DG459">
            <v>0</v>
          </cell>
          <cell r="DH459">
            <v>0</v>
          </cell>
          <cell r="DI459" t="str">
            <v/>
          </cell>
          <cell r="DJ459">
            <v>0</v>
          </cell>
          <cell r="DK459">
            <v>0</v>
          </cell>
          <cell r="DL459">
            <v>77</v>
          </cell>
          <cell r="DM459">
            <v>0</v>
          </cell>
          <cell r="DN459">
            <v>0</v>
          </cell>
          <cell r="DO459" t="str">
            <v/>
          </cell>
          <cell r="DP459">
            <v>0</v>
          </cell>
          <cell r="DQ459">
            <v>89.75</v>
          </cell>
          <cell r="DR459">
            <v>83</v>
          </cell>
          <cell r="DS459">
            <v>0</v>
          </cell>
          <cell r="DT459">
            <v>0</v>
          </cell>
          <cell r="DU459" t="str">
            <v/>
          </cell>
          <cell r="DV459">
            <v>0</v>
          </cell>
          <cell r="DW459">
            <v>74.25</v>
          </cell>
          <cell r="DX459">
            <v>81</v>
          </cell>
          <cell r="DY459">
            <v>0</v>
          </cell>
          <cell r="DZ459">
            <v>0</v>
          </cell>
          <cell r="EA459" t="str">
            <v/>
          </cell>
          <cell r="EB459">
            <v>0</v>
          </cell>
          <cell r="EC459">
            <v>69.25</v>
          </cell>
          <cell r="ED459">
            <v>78</v>
          </cell>
          <cell r="EE459">
            <v>0</v>
          </cell>
          <cell r="EF459">
            <v>0</v>
          </cell>
          <cell r="EG459" t="str">
            <v/>
          </cell>
          <cell r="EH459">
            <v>0</v>
          </cell>
          <cell r="EI459">
            <v>75.25</v>
          </cell>
          <cell r="EJ459">
            <v>80</v>
          </cell>
          <cell r="EK459">
            <v>0</v>
          </cell>
          <cell r="EL459">
            <v>0</v>
          </cell>
          <cell r="EM459" t="str">
            <v/>
          </cell>
          <cell r="EN459">
            <v>0</v>
          </cell>
          <cell r="EO459">
            <v>75.25</v>
          </cell>
          <cell r="EP459">
            <v>80</v>
          </cell>
          <cell r="EQ459">
            <v>0</v>
          </cell>
          <cell r="ER459">
            <v>0</v>
          </cell>
          <cell r="ES459" t="str">
            <v/>
          </cell>
          <cell r="ET459">
            <v>0</v>
          </cell>
          <cell r="EU459">
            <v>75.25</v>
          </cell>
          <cell r="EV459">
            <v>80</v>
          </cell>
          <cell r="EW459">
            <v>0</v>
          </cell>
          <cell r="EX459">
            <v>0</v>
          </cell>
          <cell r="EY459" t="str">
            <v/>
          </cell>
          <cell r="EZ459">
            <v>0</v>
          </cell>
          <cell r="FA459">
            <v>77.5</v>
          </cell>
          <cell r="FB459">
            <v>75</v>
          </cell>
          <cell r="FC459">
            <v>0</v>
          </cell>
          <cell r="FD459">
            <v>0</v>
          </cell>
          <cell r="FE459" t="str">
            <v/>
          </cell>
          <cell r="FF459">
            <v>0</v>
          </cell>
          <cell r="FG459">
            <v>77.5</v>
          </cell>
          <cell r="FH459">
            <v>75</v>
          </cell>
          <cell r="FI459">
            <v>0</v>
          </cell>
          <cell r="FJ459">
            <v>0</v>
          </cell>
          <cell r="FK459" t="str">
            <v/>
          </cell>
          <cell r="FL459">
            <v>0</v>
          </cell>
          <cell r="FM459">
            <v>77.5</v>
          </cell>
          <cell r="FN459">
            <v>75</v>
          </cell>
          <cell r="FO459">
            <v>0</v>
          </cell>
          <cell r="FP459">
            <v>0</v>
          </cell>
          <cell r="FQ459" t="str">
            <v/>
          </cell>
          <cell r="FR459">
            <v>0</v>
          </cell>
          <cell r="FS459">
            <v>77.5</v>
          </cell>
          <cell r="FT459">
            <v>75</v>
          </cell>
          <cell r="FU459">
            <v>0</v>
          </cell>
          <cell r="FV459">
            <v>0</v>
          </cell>
          <cell r="FW459" t="str">
            <v/>
          </cell>
          <cell r="FX459">
            <v>0</v>
          </cell>
          <cell r="FY459">
            <v>77.5</v>
          </cell>
          <cell r="FZ459">
            <v>75</v>
          </cell>
          <cell r="GA459">
            <v>0</v>
          </cell>
          <cell r="GB459">
            <v>0</v>
          </cell>
          <cell r="GC459" t="str">
            <v/>
          </cell>
          <cell r="GD459">
            <v>0</v>
          </cell>
          <cell r="GE459">
            <v>77.5</v>
          </cell>
          <cell r="GF459">
            <v>75</v>
          </cell>
          <cell r="GG459">
            <v>0</v>
          </cell>
          <cell r="GH459">
            <v>0</v>
          </cell>
          <cell r="GI459" t="str">
            <v/>
          </cell>
          <cell r="GJ459">
            <v>0</v>
          </cell>
          <cell r="GK459">
            <v>77.5</v>
          </cell>
          <cell r="GL459">
            <v>75</v>
          </cell>
          <cell r="GM459">
            <v>0</v>
          </cell>
          <cell r="GN459">
            <v>0</v>
          </cell>
          <cell r="GO459" t="str">
            <v/>
          </cell>
          <cell r="GP459">
            <v>0</v>
          </cell>
          <cell r="GQ459">
            <v>77.5</v>
          </cell>
          <cell r="GR459">
            <v>75</v>
          </cell>
          <cell r="GS459">
            <v>0</v>
          </cell>
          <cell r="GT459">
            <v>0</v>
          </cell>
          <cell r="GU459" t="str">
            <v/>
          </cell>
          <cell r="GV459">
            <v>0</v>
          </cell>
          <cell r="GW459">
            <v>67.25</v>
          </cell>
          <cell r="GX459">
            <v>73</v>
          </cell>
          <cell r="GY459">
            <v>0</v>
          </cell>
          <cell r="GZ459">
            <v>0</v>
          </cell>
          <cell r="HA459" t="str">
            <v/>
          </cell>
          <cell r="HB459">
            <v>0</v>
          </cell>
          <cell r="HC459">
            <v>75.5</v>
          </cell>
          <cell r="HD459">
            <v>75</v>
          </cell>
          <cell r="HG459" t="str">
            <v/>
          </cell>
          <cell r="HH459">
            <v>0</v>
          </cell>
          <cell r="HM459" t="str">
            <v/>
          </cell>
          <cell r="HN459" t="str">
            <v/>
          </cell>
          <cell r="HS459">
            <v>0</v>
          </cell>
          <cell r="HT459" t="str">
            <v>PKN</v>
          </cell>
          <cell r="HU459">
            <v>0</v>
          </cell>
          <cell r="HV459" t="str">
            <v>IND</v>
          </cell>
          <cell r="HW459">
            <v>0</v>
          </cell>
          <cell r="HX459" t="str">
            <v>MAT-W</v>
          </cell>
          <cell r="HY459">
            <v>0</v>
          </cell>
          <cell r="HZ459" t="str">
            <v>SEJ-W</v>
          </cell>
          <cell r="IA459">
            <v>0</v>
          </cell>
          <cell r="IB459" t="str">
            <v>IGR-W</v>
          </cell>
          <cell r="IC459">
            <v>0</v>
          </cell>
          <cell r="ID459" t="str">
            <v>SBO</v>
          </cell>
          <cell r="IE459">
            <v>0</v>
          </cell>
          <cell r="IF459" t="str">
            <v>PJO</v>
          </cell>
          <cell r="IG459">
            <v>0</v>
          </cell>
          <cell r="IH459" t="str">
            <v>PRA</v>
          </cell>
          <cell r="II459">
            <v>0</v>
          </cell>
          <cell r="IJ459" t="str">
            <v>JAW</v>
          </cell>
          <cell r="IK459">
            <v>0</v>
          </cell>
          <cell r="IL459" t="str">
            <v>ARB</v>
          </cell>
          <cell r="IM459">
            <v>0</v>
          </cell>
          <cell r="IN459" t="str">
            <v>PKM</v>
          </cell>
          <cell r="IO459">
            <v>0</v>
          </cell>
          <cell r="IP459" t="str">
            <v>GEO-P</v>
          </cell>
          <cell r="IQ459">
            <v>0</v>
          </cell>
          <cell r="IR459" t="str">
            <v>SEJ-P</v>
          </cell>
          <cell r="IS459">
            <v>0</v>
          </cell>
          <cell r="IT459" t="str">
            <v>SOS-P</v>
          </cell>
          <cell r="IU459">
            <v>0</v>
          </cell>
          <cell r="IV459" t="str">
            <v>EKO-P</v>
          </cell>
          <cell r="IW459">
            <v>0</v>
          </cell>
          <cell r="IX459" t="str">
            <v>JEP-L</v>
          </cell>
          <cell r="IY459">
            <v>0</v>
          </cell>
          <cell r="IZ459" t="str">
            <v/>
          </cell>
          <cell r="JA459">
            <v>0</v>
          </cell>
        </row>
        <row r="460">
          <cell r="Q460" t="str">
            <v/>
          </cell>
          <cell r="AB460" t="str">
            <v/>
          </cell>
          <cell r="AC460">
            <v>10</v>
          </cell>
          <cell r="AI460" t="str">
            <v/>
          </cell>
          <cell r="AJ460">
            <v>0</v>
          </cell>
          <cell r="AK460">
            <v>84.25</v>
          </cell>
          <cell r="AL460">
            <v>82</v>
          </cell>
          <cell r="AM460">
            <v>0</v>
          </cell>
          <cell r="AN460">
            <v>0</v>
          </cell>
          <cell r="AO460" t="str">
            <v/>
          </cell>
          <cell r="AP460">
            <v>0</v>
          </cell>
          <cell r="AQ460">
            <v>80.5</v>
          </cell>
          <cell r="AR460">
            <v>74</v>
          </cell>
          <cell r="AS460">
            <v>0</v>
          </cell>
          <cell r="AT460">
            <v>0</v>
          </cell>
          <cell r="AU460" t="str">
            <v/>
          </cell>
          <cell r="AV460">
            <v>0</v>
          </cell>
          <cell r="AW460">
            <v>86</v>
          </cell>
          <cell r="AX460">
            <v>80</v>
          </cell>
          <cell r="AY460">
            <v>0</v>
          </cell>
          <cell r="AZ460">
            <v>0</v>
          </cell>
          <cell r="BA460" t="str">
            <v/>
          </cell>
          <cell r="BB460">
            <v>0</v>
          </cell>
          <cell r="BC460">
            <v>83.75</v>
          </cell>
          <cell r="BD460">
            <v>79</v>
          </cell>
          <cell r="BE460">
            <v>0</v>
          </cell>
          <cell r="BF460">
            <v>0</v>
          </cell>
          <cell r="BG460" t="str">
            <v>SEJ</v>
          </cell>
          <cell r="BH460">
            <v>0</v>
          </cell>
          <cell r="BI460">
            <v>80</v>
          </cell>
          <cell r="BJ460">
            <v>78</v>
          </cell>
          <cell r="BK460">
            <v>0</v>
          </cell>
          <cell r="BL460">
            <v>0</v>
          </cell>
          <cell r="BM460" t="str">
            <v/>
          </cell>
          <cell r="BN460">
            <v>0</v>
          </cell>
          <cell r="BO460">
            <v>70.25</v>
          </cell>
          <cell r="BP460">
            <v>80</v>
          </cell>
          <cell r="BQ460">
            <v>0</v>
          </cell>
          <cell r="BR460">
            <v>0</v>
          </cell>
          <cell r="BS460" t="str">
            <v/>
          </cell>
          <cell r="BT460">
            <v>0</v>
          </cell>
          <cell r="BU460">
            <v>87.75</v>
          </cell>
          <cell r="BV460">
            <v>86</v>
          </cell>
          <cell r="BW460">
            <v>0</v>
          </cell>
          <cell r="BX460">
            <v>0</v>
          </cell>
          <cell r="BY460" t="str">
            <v/>
          </cell>
          <cell r="BZ460">
            <v>0</v>
          </cell>
          <cell r="CA460">
            <v>72.25</v>
          </cell>
          <cell r="CB460">
            <v>73</v>
          </cell>
          <cell r="CC460">
            <v>0</v>
          </cell>
          <cell r="CD460">
            <v>0</v>
          </cell>
          <cell r="CE460" t="str">
            <v/>
          </cell>
          <cell r="CF460">
            <v>0</v>
          </cell>
          <cell r="CG460">
            <v>83</v>
          </cell>
          <cell r="CH460">
            <v>84</v>
          </cell>
          <cell r="CI460">
            <v>0</v>
          </cell>
          <cell r="CJ460">
            <v>0</v>
          </cell>
          <cell r="CK460" t="str">
            <v/>
          </cell>
          <cell r="CL460">
            <v>0</v>
          </cell>
          <cell r="CM460">
            <v>72.75</v>
          </cell>
          <cell r="CN460">
            <v>77</v>
          </cell>
          <cell r="CO460">
            <v>0</v>
          </cell>
          <cell r="CP460">
            <v>0</v>
          </cell>
          <cell r="CQ460" t="str">
            <v/>
          </cell>
          <cell r="CR460">
            <v>0</v>
          </cell>
          <cell r="CS460">
            <v>82.25</v>
          </cell>
          <cell r="CT460">
            <v>84</v>
          </cell>
          <cell r="CU460">
            <v>0</v>
          </cell>
          <cell r="CV460">
            <v>0</v>
          </cell>
          <cell r="CW460" t="str">
            <v/>
          </cell>
          <cell r="CX460">
            <v>0</v>
          </cell>
          <cell r="CY460">
            <v>73.25</v>
          </cell>
          <cell r="CZ460">
            <v>73</v>
          </cell>
          <cell r="DA460">
            <v>0</v>
          </cell>
          <cell r="DB460">
            <v>0</v>
          </cell>
          <cell r="DC460" t="str">
            <v/>
          </cell>
          <cell r="DD460">
            <v>0</v>
          </cell>
          <cell r="DE460">
            <v>80.75</v>
          </cell>
          <cell r="DF460">
            <v>84</v>
          </cell>
          <cell r="DG460">
            <v>0</v>
          </cell>
          <cell r="DH460">
            <v>0</v>
          </cell>
          <cell r="DI460" t="str">
            <v/>
          </cell>
          <cell r="DJ460">
            <v>0</v>
          </cell>
          <cell r="DK460">
            <v>0</v>
          </cell>
          <cell r="DL460">
            <v>73</v>
          </cell>
          <cell r="DM460">
            <v>0</v>
          </cell>
          <cell r="DN460">
            <v>0</v>
          </cell>
          <cell r="DO460" t="str">
            <v/>
          </cell>
          <cell r="DP460">
            <v>0</v>
          </cell>
          <cell r="DQ460">
            <v>88.25</v>
          </cell>
          <cell r="DR460">
            <v>79</v>
          </cell>
          <cell r="DS460">
            <v>0</v>
          </cell>
          <cell r="DT460">
            <v>0</v>
          </cell>
          <cell r="DU460" t="str">
            <v/>
          </cell>
          <cell r="DV460">
            <v>0</v>
          </cell>
          <cell r="DW460">
            <v>77</v>
          </cell>
          <cell r="DX460">
            <v>85</v>
          </cell>
          <cell r="DY460">
            <v>0</v>
          </cell>
          <cell r="DZ460">
            <v>0</v>
          </cell>
          <cell r="EA460" t="str">
            <v/>
          </cell>
          <cell r="EB460">
            <v>0</v>
          </cell>
          <cell r="EC460">
            <v>82.25</v>
          </cell>
          <cell r="ED460">
            <v>83</v>
          </cell>
          <cell r="EE460">
            <v>0</v>
          </cell>
          <cell r="EF460">
            <v>0</v>
          </cell>
          <cell r="EG460" t="str">
            <v/>
          </cell>
          <cell r="EH460">
            <v>0</v>
          </cell>
          <cell r="EI460">
            <v>81</v>
          </cell>
          <cell r="EJ460">
            <v>88</v>
          </cell>
          <cell r="EK460">
            <v>0</v>
          </cell>
          <cell r="EL460">
            <v>0</v>
          </cell>
          <cell r="EM460" t="str">
            <v/>
          </cell>
          <cell r="EN460">
            <v>0</v>
          </cell>
          <cell r="EO460">
            <v>81</v>
          </cell>
          <cell r="EP460">
            <v>88</v>
          </cell>
          <cell r="EQ460">
            <v>0</v>
          </cell>
          <cell r="ER460">
            <v>0</v>
          </cell>
          <cell r="ES460" t="str">
            <v/>
          </cell>
          <cell r="ET460">
            <v>0</v>
          </cell>
          <cell r="EU460">
            <v>81</v>
          </cell>
          <cell r="EV460">
            <v>88</v>
          </cell>
          <cell r="EW460">
            <v>0</v>
          </cell>
          <cell r="EX460">
            <v>0</v>
          </cell>
          <cell r="EY460" t="str">
            <v/>
          </cell>
          <cell r="EZ460">
            <v>0</v>
          </cell>
          <cell r="FA460">
            <v>75.75</v>
          </cell>
          <cell r="FB460">
            <v>77</v>
          </cell>
          <cell r="FC460">
            <v>0</v>
          </cell>
          <cell r="FD460">
            <v>0</v>
          </cell>
          <cell r="FE460" t="str">
            <v/>
          </cell>
          <cell r="FF460">
            <v>0</v>
          </cell>
          <cell r="FG460">
            <v>75.75</v>
          </cell>
          <cell r="FH460">
            <v>77</v>
          </cell>
          <cell r="FI460">
            <v>0</v>
          </cell>
          <cell r="FJ460">
            <v>0</v>
          </cell>
          <cell r="FK460" t="str">
            <v/>
          </cell>
          <cell r="FL460">
            <v>0</v>
          </cell>
          <cell r="FM460">
            <v>75.75</v>
          </cell>
          <cell r="FN460">
            <v>77</v>
          </cell>
          <cell r="FO460">
            <v>0</v>
          </cell>
          <cell r="FP460">
            <v>0</v>
          </cell>
          <cell r="FQ460" t="str">
            <v/>
          </cell>
          <cell r="FR460">
            <v>0</v>
          </cell>
          <cell r="FS460">
            <v>75.75</v>
          </cell>
          <cell r="FT460">
            <v>77</v>
          </cell>
          <cell r="FU460">
            <v>0</v>
          </cell>
          <cell r="FV460">
            <v>0</v>
          </cell>
          <cell r="FW460" t="str">
            <v/>
          </cell>
          <cell r="FX460">
            <v>0</v>
          </cell>
          <cell r="FY460">
            <v>75.75</v>
          </cell>
          <cell r="FZ460">
            <v>77</v>
          </cell>
          <cell r="GA460">
            <v>0</v>
          </cell>
          <cell r="GB460">
            <v>0</v>
          </cell>
          <cell r="GC460" t="str">
            <v/>
          </cell>
          <cell r="GD460">
            <v>0</v>
          </cell>
          <cell r="GE460">
            <v>75.75</v>
          </cell>
          <cell r="GF460">
            <v>77</v>
          </cell>
          <cell r="GG460">
            <v>0</v>
          </cell>
          <cell r="GH460">
            <v>0</v>
          </cell>
          <cell r="GI460" t="str">
            <v/>
          </cell>
          <cell r="GJ460">
            <v>0</v>
          </cell>
          <cell r="GK460">
            <v>75.75</v>
          </cell>
          <cell r="GL460">
            <v>77</v>
          </cell>
          <cell r="GM460">
            <v>0</v>
          </cell>
          <cell r="GN460">
            <v>0</v>
          </cell>
          <cell r="GO460" t="str">
            <v/>
          </cell>
          <cell r="GP460">
            <v>0</v>
          </cell>
          <cell r="GQ460">
            <v>75.75</v>
          </cell>
          <cell r="GR460">
            <v>77</v>
          </cell>
          <cell r="GS460">
            <v>0</v>
          </cell>
          <cell r="GT460">
            <v>0</v>
          </cell>
          <cell r="GU460" t="str">
            <v/>
          </cell>
          <cell r="GV460">
            <v>0</v>
          </cell>
          <cell r="GW460">
            <v>81.25</v>
          </cell>
          <cell r="GX460">
            <v>76</v>
          </cell>
          <cell r="GY460">
            <v>0</v>
          </cell>
          <cell r="GZ460">
            <v>0</v>
          </cell>
          <cell r="HA460" t="str">
            <v/>
          </cell>
          <cell r="HB460">
            <v>0</v>
          </cell>
          <cell r="HC460">
            <v>74</v>
          </cell>
          <cell r="HD460">
            <v>80</v>
          </cell>
          <cell r="HG460" t="str">
            <v/>
          </cell>
          <cell r="HH460">
            <v>0</v>
          </cell>
          <cell r="HM460" t="str">
            <v/>
          </cell>
          <cell r="HN460" t="str">
            <v/>
          </cell>
          <cell r="HS460">
            <v>0</v>
          </cell>
          <cell r="HT460" t="str">
            <v>PKN</v>
          </cell>
          <cell r="HU460">
            <v>0</v>
          </cell>
          <cell r="HV460" t="str">
            <v>IND</v>
          </cell>
          <cell r="HW460">
            <v>0</v>
          </cell>
          <cell r="HX460" t="str">
            <v>MAT-W</v>
          </cell>
          <cell r="HY460">
            <v>0</v>
          </cell>
          <cell r="HZ460" t="str">
            <v>SEJ-W</v>
          </cell>
          <cell r="IA460">
            <v>0</v>
          </cell>
          <cell r="IB460" t="str">
            <v>IGR-W</v>
          </cell>
          <cell r="IC460">
            <v>0</v>
          </cell>
          <cell r="ID460" t="str">
            <v>SBO</v>
          </cell>
          <cell r="IE460">
            <v>0</v>
          </cell>
          <cell r="IF460" t="str">
            <v>PJO</v>
          </cell>
          <cell r="IG460">
            <v>0</v>
          </cell>
          <cell r="IH460" t="str">
            <v>PRA</v>
          </cell>
          <cell r="II460">
            <v>0</v>
          </cell>
          <cell r="IJ460" t="str">
            <v>JAW</v>
          </cell>
          <cell r="IK460">
            <v>0</v>
          </cell>
          <cell r="IL460" t="str">
            <v>ARB</v>
          </cell>
          <cell r="IM460">
            <v>0</v>
          </cell>
          <cell r="IN460" t="str">
            <v>PKM</v>
          </cell>
          <cell r="IO460">
            <v>0</v>
          </cell>
          <cell r="IP460" t="str">
            <v>GEO-P</v>
          </cell>
          <cell r="IQ460">
            <v>0</v>
          </cell>
          <cell r="IR460" t="str">
            <v>SEJ-P</v>
          </cell>
          <cell r="IS460">
            <v>0</v>
          </cell>
          <cell r="IT460" t="str">
            <v>SOS-P</v>
          </cell>
          <cell r="IU460">
            <v>0</v>
          </cell>
          <cell r="IV460" t="str">
            <v>EKO-P</v>
          </cell>
          <cell r="IW460">
            <v>0</v>
          </cell>
          <cell r="IX460" t="str">
            <v>JEP-L</v>
          </cell>
          <cell r="IY460">
            <v>0</v>
          </cell>
          <cell r="IZ460" t="str">
            <v/>
          </cell>
          <cell r="JA460">
            <v>0</v>
          </cell>
        </row>
        <row r="461">
          <cell r="Q461" t="str">
            <v/>
          </cell>
          <cell r="AB461" t="str">
            <v/>
          </cell>
          <cell r="AC461">
            <v>11</v>
          </cell>
          <cell r="AI461" t="str">
            <v/>
          </cell>
          <cell r="AJ461">
            <v>0</v>
          </cell>
          <cell r="AK461">
            <v>81.5</v>
          </cell>
          <cell r="AL461">
            <v>76</v>
          </cell>
          <cell r="AM461">
            <v>0</v>
          </cell>
          <cell r="AN461">
            <v>0</v>
          </cell>
          <cell r="AO461" t="str">
            <v/>
          </cell>
          <cell r="AP461">
            <v>0</v>
          </cell>
          <cell r="AQ461">
            <v>73.5</v>
          </cell>
          <cell r="AR461">
            <v>88</v>
          </cell>
          <cell r="AS461">
            <v>0</v>
          </cell>
          <cell r="AT461">
            <v>0</v>
          </cell>
          <cell r="AU461" t="str">
            <v/>
          </cell>
          <cell r="AV461">
            <v>0</v>
          </cell>
          <cell r="AW461">
            <v>83.25</v>
          </cell>
          <cell r="AX461">
            <v>79</v>
          </cell>
          <cell r="AY461">
            <v>0</v>
          </cell>
          <cell r="AZ461">
            <v>0</v>
          </cell>
          <cell r="BA461" t="str">
            <v/>
          </cell>
          <cell r="BB461">
            <v>0</v>
          </cell>
          <cell r="BC461">
            <v>79.5</v>
          </cell>
          <cell r="BD461">
            <v>77</v>
          </cell>
          <cell r="BE461">
            <v>0</v>
          </cell>
          <cell r="BF461">
            <v>0</v>
          </cell>
          <cell r="BG461" t="str">
            <v>SEJ</v>
          </cell>
          <cell r="BH461">
            <v>0</v>
          </cell>
          <cell r="BI461">
            <v>69</v>
          </cell>
          <cell r="BJ461">
            <v>76</v>
          </cell>
          <cell r="BK461">
            <v>0</v>
          </cell>
          <cell r="BL461">
            <v>0</v>
          </cell>
          <cell r="BM461" t="str">
            <v/>
          </cell>
          <cell r="BN461">
            <v>0</v>
          </cell>
          <cell r="BO461">
            <v>70</v>
          </cell>
          <cell r="BP461">
            <v>78</v>
          </cell>
          <cell r="BQ461">
            <v>0</v>
          </cell>
          <cell r="BR461">
            <v>0</v>
          </cell>
          <cell r="BS461" t="str">
            <v/>
          </cell>
          <cell r="BT461">
            <v>0</v>
          </cell>
          <cell r="BU461">
            <v>71.25</v>
          </cell>
          <cell r="BV461">
            <v>82</v>
          </cell>
          <cell r="BW461">
            <v>0</v>
          </cell>
          <cell r="BX461">
            <v>0</v>
          </cell>
          <cell r="BY461" t="str">
            <v/>
          </cell>
          <cell r="BZ461">
            <v>0</v>
          </cell>
          <cell r="CA461">
            <v>70.5</v>
          </cell>
          <cell r="CB461">
            <v>79</v>
          </cell>
          <cell r="CC461">
            <v>0</v>
          </cell>
          <cell r="CD461">
            <v>0</v>
          </cell>
          <cell r="CE461" t="str">
            <v/>
          </cell>
          <cell r="CF461">
            <v>0</v>
          </cell>
          <cell r="CG461">
            <v>73.75</v>
          </cell>
          <cell r="CH461">
            <v>74</v>
          </cell>
          <cell r="CI461">
            <v>0</v>
          </cell>
          <cell r="CJ461">
            <v>0</v>
          </cell>
          <cell r="CK461" t="str">
            <v/>
          </cell>
          <cell r="CL461">
            <v>0</v>
          </cell>
          <cell r="CM461">
            <v>74.25</v>
          </cell>
          <cell r="CN461">
            <v>73</v>
          </cell>
          <cell r="CO461">
            <v>0</v>
          </cell>
          <cell r="CP461">
            <v>0</v>
          </cell>
          <cell r="CQ461" t="str">
            <v/>
          </cell>
          <cell r="CR461">
            <v>0</v>
          </cell>
          <cell r="CS461">
            <v>70.5</v>
          </cell>
          <cell r="CT461">
            <v>75</v>
          </cell>
          <cell r="CU461">
            <v>0</v>
          </cell>
          <cell r="CV461">
            <v>0</v>
          </cell>
          <cell r="CW461" t="str">
            <v/>
          </cell>
          <cell r="CX461">
            <v>0</v>
          </cell>
          <cell r="CY461">
            <v>69.75</v>
          </cell>
          <cell r="CZ461">
            <v>72</v>
          </cell>
          <cell r="DA461">
            <v>0</v>
          </cell>
          <cell r="DB461">
            <v>0</v>
          </cell>
          <cell r="DC461" t="str">
            <v/>
          </cell>
          <cell r="DD461">
            <v>0</v>
          </cell>
          <cell r="DE461">
            <v>78.5</v>
          </cell>
          <cell r="DF461">
            <v>83</v>
          </cell>
          <cell r="DG461">
            <v>0</v>
          </cell>
          <cell r="DH461">
            <v>0</v>
          </cell>
          <cell r="DI461" t="str">
            <v/>
          </cell>
          <cell r="DJ461">
            <v>0</v>
          </cell>
          <cell r="DK461">
            <v>0</v>
          </cell>
          <cell r="DL461">
            <v>72</v>
          </cell>
          <cell r="DM461">
            <v>0</v>
          </cell>
          <cell r="DN461">
            <v>0</v>
          </cell>
          <cell r="DO461" t="str">
            <v/>
          </cell>
          <cell r="DP461">
            <v>0</v>
          </cell>
          <cell r="DQ461">
            <v>68.5</v>
          </cell>
          <cell r="DR461">
            <v>73</v>
          </cell>
          <cell r="DS461">
            <v>0</v>
          </cell>
          <cell r="DT461">
            <v>0</v>
          </cell>
          <cell r="DU461" t="str">
            <v/>
          </cell>
          <cell r="DV461">
            <v>0</v>
          </cell>
          <cell r="DW461">
            <v>74.75</v>
          </cell>
          <cell r="DX461">
            <v>84</v>
          </cell>
          <cell r="DY461">
            <v>0</v>
          </cell>
          <cell r="DZ461">
            <v>0</v>
          </cell>
          <cell r="EA461" t="str">
            <v/>
          </cell>
          <cell r="EB461">
            <v>0</v>
          </cell>
          <cell r="EC461">
            <v>76</v>
          </cell>
          <cell r="ED461">
            <v>87</v>
          </cell>
          <cell r="EE461">
            <v>0</v>
          </cell>
          <cell r="EF461">
            <v>0</v>
          </cell>
          <cell r="EG461" t="str">
            <v/>
          </cell>
          <cell r="EH461">
            <v>0</v>
          </cell>
          <cell r="EI461">
            <v>73.5</v>
          </cell>
          <cell r="EJ461">
            <v>85</v>
          </cell>
          <cell r="EK461">
            <v>0</v>
          </cell>
          <cell r="EL461">
            <v>0</v>
          </cell>
          <cell r="EM461" t="str">
            <v/>
          </cell>
          <cell r="EN461">
            <v>0</v>
          </cell>
          <cell r="EO461">
            <v>73.5</v>
          </cell>
          <cell r="EP461">
            <v>85</v>
          </cell>
          <cell r="EQ461">
            <v>0</v>
          </cell>
          <cell r="ER461">
            <v>0</v>
          </cell>
          <cell r="ES461" t="str">
            <v/>
          </cell>
          <cell r="ET461">
            <v>0</v>
          </cell>
          <cell r="EU461">
            <v>73.5</v>
          </cell>
          <cell r="EV461">
            <v>85</v>
          </cell>
          <cell r="EW461">
            <v>0</v>
          </cell>
          <cell r="EX461">
            <v>0</v>
          </cell>
          <cell r="EY461" t="str">
            <v/>
          </cell>
          <cell r="EZ461">
            <v>0</v>
          </cell>
          <cell r="FA461">
            <v>77.5</v>
          </cell>
          <cell r="FB461">
            <v>77</v>
          </cell>
          <cell r="FC461">
            <v>0</v>
          </cell>
          <cell r="FD461">
            <v>0</v>
          </cell>
          <cell r="FE461" t="str">
            <v/>
          </cell>
          <cell r="FF461">
            <v>0</v>
          </cell>
          <cell r="FG461">
            <v>77.5</v>
          </cell>
          <cell r="FH461">
            <v>77</v>
          </cell>
          <cell r="FI461">
            <v>0</v>
          </cell>
          <cell r="FJ461">
            <v>0</v>
          </cell>
          <cell r="FK461" t="str">
            <v/>
          </cell>
          <cell r="FL461">
            <v>0</v>
          </cell>
          <cell r="FM461">
            <v>77.5</v>
          </cell>
          <cell r="FN461">
            <v>77</v>
          </cell>
          <cell r="FO461">
            <v>0</v>
          </cell>
          <cell r="FP461">
            <v>0</v>
          </cell>
          <cell r="FQ461" t="str">
            <v/>
          </cell>
          <cell r="FR461">
            <v>0</v>
          </cell>
          <cell r="FS461">
            <v>77.5</v>
          </cell>
          <cell r="FT461">
            <v>77</v>
          </cell>
          <cell r="FU461">
            <v>0</v>
          </cell>
          <cell r="FV461">
            <v>0</v>
          </cell>
          <cell r="FW461" t="str">
            <v/>
          </cell>
          <cell r="FX461">
            <v>0</v>
          </cell>
          <cell r="FY461">
            <v>77.5</v>
          </cell>
          <cell r="FZ461">
            <v>77</v>
          </cell>
          <cell r="GA461">
            <v>0</v>
          </cell>
          <cell r="GB461">
            <v>0</v>
          </cell>
          <cell r="GC461" t="str">
            <v/>
          </cell>
          <cell r="GD461">
            <v>0</v>
          </cell>
          <cell r="GE461">
            <v>77.5</v>
          </cell>
          <cell r="GF461">
            <v>77</v>
          </cell>
          <cell r="GG461">
            <v>0</v>
          </cell>
          <cell r="GH461">
            <v>0</v>
          </cell>
          <cell r="GI461" t="str">
            <v/>
          </cell>
          <cell r="GJ461">
            <v>0</v>
          </cell>
          <cell r="GK461">
            <v>77.5</v>
          </cell>
          <cell r="GL461">
            <v>77</v>
          </cell>
          <cell r="GM461">
            <v>0</v>
          </cell>
          <cell r="GN461">
            <v>0</v>
          </cell>
          <cell r="GO461" t="str">
            <v/>
          </cell>
          <cell r="GP461">
            <v>0</v>
          </cell>
          <cell r="GQ461">
            <v>77.5</v>
          </cell>
          <cell r="GR461">
            <v>77</v>
          </cell>
          <cell r="GS461">
            <v>0</v>
          </cell>
          <cell r="GT461">
            <v>0</v>
          </cell>
          <cell r="GU461" t="str">
            <v/>
          </cell>
          <cell r="GV461">
            <v>0</v>
          </cell>
          <cell r="GW461">
            <v>69.75</v>
          </cell>
          <cell r="GX461">
            <v>73</v>
          </cell>
          <cell r="GY461">
            <v>0</v>
          </cell>
          <cell r="GZ461">
            <v>0</v>
          </cell>
          <cell r="HA461" t="str">
            <v/>
          </cell>
          <cell r="HB461">
            <v>0</v>
          </cell>
          <cell r="HC461">
            <v>68.75</v>
          </cell>
          <cell r="HD461">
            <v>81</v>
          </cell>
          <cell r="HG461" t="str">
            <v/>
          </cell>
          <cell r="HH461">
            <v>0</v>
          </cell>
          <cell r="HM461" t="str">
            <v/>
          </cell>
          <cell r="HN461" t="str">
            <v/>
          </cell>
          <cell r="HS461">
            <v>0</v>
          </cell>
          <cell r="HT461" t="str">
            <v>PKN</v>
          </cell>
          <cell r="HU461">
            <v>0</v>
          </cell>
          <cell r="HV461" t="str">
            <v>IND</v>
          </cell>
          <cell r="HW461">
            <v>0</v>
          </cell>
          <cell r="HX461" t="str">
            <v>MAT-W</v>
          </cell>
          <cell r="HY461">
            <v>0</v>
          </cell>
          <cell r="HZ461" t="str">
            <v>SEJ-W</v>
          </cell>
          <cell r="IA461">
            <v>0</v>
          </cell>
          <cell r="IB461" t="str">
            <v>IGR-W</v>
          </cell>
          <cell r="IC461">
            <v>0</v>
          </cell>
          <cell r="ID461" t="str">
            <v>SBO</v>
          </cell>
          <cell r="IE461">
            <v>0</v>
          </cell>
          <cell r="IF461" t="str">
            <v>PJO</v>
          </cell>
          <cell r="IG461">
            <v>0</v>
          </cell>
          <cell r="IH461" t="str">
            <v>PRA</v>
          </cell>
          <cell r="II461">
            <v>0</v>
          </cell>
          <cell r="IJ461" t="str">
            <v>JAW</v>
          </cell>
          <cell r="IK461">
            <v>0</v>
          </cell>
          <cell r="IL461" t="str">
            <v>ARB</v>
          </cell>
          <cell r="IM461">
            <v>0</v>
          </cell>
          <cell r="IN461" t="str">
            <v>PKM</v>
          </cell>
          <cell r="IO461">
            <v>0</v>
          </cell>
          <cell r="IP461" t="str">
            <v>GEO-P</v>
          </cell>
          <cell r="IQ461">
            <v>0</v>
          </cell>
          <cell r="IR461" t="str">
            <v>SEJ-P</v>
          </cell>
          <cell r="IS461">
            <v>0</v>
          </cell>
          <cell r="IT461" t="str">
            <v>SOS-P</v>
          </cell>
          <cell r="IU461">
            <v>0</v>
          </cell>
          <cell r="IV461" t="str">
            <v>EKO-P</v>
          </cell>
          <cell r="IW461">
            <v>0</v>
          </cell>
          <cell r="IX461" t="str">
            <v>JEP-L</v>
          </cell>
          <cell r="IY461">
            <v>0</v>
          </cell>
          <cell r="IZ461" t="str">
            <v/>
          </cell>
          <cell r="JA461">
            <v>0</v>
          </cell>
        </row>
        <row r="462">
          <cell r="Q462" t="str">
            <v/>
          </cell>
          <cell r="AB462" t="str">
            <v/>
          </cell>
          <cell r="AC462">
            <v>12</v>
          </cell>
          <cell r="AI462" t="str">
            <v/>
          </cell>
          <cell r="AJ462">
            <v>0</v>
          </cell>
          <cell r="AK462">
            <v>82.5</v>
          </cell>
          <cell r="AL462">
            <v>82</v>
          </cell>
          <cell r="AM462">
            <v>0</v>
          </cell>
          <cell r="AN462">
            <v>0</v>
          </cell>
          <cell r="AO462" t="str">
            <v/>
          </cell>
          <cell r="AP462">
            <v>0</v>
          </cell>
          <cell r="AQ462">
            <v>81.75</v>
          </cell>
          <cell r="AR462">
            <v>87</v>
          </cell>
          <cell r="AS462">
            <v>0</v>
          </cell>
          <cell r="AT462">
            <v>0</v>
          </cell>
          <cell r="AU462" t="str">
            <v/>
          </cell>
          <cell r="AV462">
            <v>0</v>
          </cell>
          <cell r="AW462">
            <v>84.75</v>
          </cell>
          <cell r="AX462">
            <v>83</v>
          </cell>
          <cell r="AY462">
            <v>0</v>
          </cell>
          <cell r="AZ462">
            <v>0</v>
          </cell>
          <cell r="BA462" t="str">
            <v/>
          </cell>
          <cell r="BB462">
            <v>0</v>
          </cell>
          <cell r="BC462">
            <v>82.75</v>
          </cell>
          <cell r="BD462">
            <v>82</v>
          </cell>
          <cell r="BE462">
            <v>0</v>
          </cell>
          <cell r="BF462">
            <v>0</v>
          </cell>
          <cell r="BG462" t="str">
            <v>SEJ</v>
          </cell>
          <cell r="BH462">
            <v>0</v>
          </cell>
          <cell r="BI462">
            <v>71.5</v>
          </cell>
          <cell r="BJ462">
            <v>77</v>
          </cell>
          <cell r="BK462">
            <v>0</v>
          </cell>
          <cell r="BL462">
            <v>0</v>
          </cell>
          <cell r="BM462" t="str">
            <v/>
          </cell>
          <cell r="BN462">
            <v>0</v>
          </cell>
          <cell r="BO462">
            <v>70</v>
          </cell>
          <cell r="BP462">
            <v>84</v>
          </cell>
          <cell r="BQ462">
            <v>0</v>
          </cell>
          <cell r="BR462">
            <v>0</v>
          </cell>
          <cell r="BS462" t="str">
            <v/>
          </cell>
          <cell r="BT462">
            <v>0</v>
          </cell>
          <cell r="BU462">
            <v>85</v>
          </cell>
          <cell r="BV462">
            <v>86</v>
          </cell>
          <cell r="BW462">
            <v>0</v>
          </cell>
          <cell r="BX462">
            <v>0</v>
          </cell>
          <cell r="BY462" t="str">
            <v/>
          </cell>
          <cell r="BZ462">
            <v>0</v>
          </cell>
          <cell r="CA462">
            <v>75</v>
          </cell>
          <cell r="CB462">
            <v>82</v>
          </cell>
          <cell r="CC462">
            <v>0</v>
          </cell>
          <cell r="CD462">
            <v>0</v>
          </cell>
          <cell r="CE462" t="str">
            <v/>
          </cell>
          <cell r="CF462">
            <v>0</v>
          </cell>
          <cell r="CG462">
            <v>78</v>
          </cell>
          <cell r="CH462">
            <v>81</v>
          </cell>
          <cell r="CI462">
            <v>0</v>
          </cell>
          <cell r="CJ462">
            <v>0</v>
          </cell>
          <cell r="CK462" t="str">
            <v/>
          </cell>
          <cell r="CL462">
            <v>0</v>
          </cell>
          <cell r="CM462">
            <v>77.5</v>
          </cell>
          <cell r="CN462">
            <v>78</v>
          </cell>
          <cell r="CO462">
            <v>0</v>
          </cell>
          <cell r="CP462">
            <v>0</v>
          </cell>
          <cell r="CQ462" t="str">
            <v/>
          </cell>
          <cell r="CR462">
            <v>0</v>
          </cell>
          <cell r="CS462">
            <v>69</v>
          </cell>
          <cell r="CT462">
            <v>83</v>
          </cell>
          <cell r="CU462">
            <v>0</v>
          </cell>
          <cell r="CV462">
            <v>0</v>
          </cell>
          <cell r="CW462" t="str">
            <v/>
          </cell>
          <cell r="CX462">
            <v>0</v>
          </cell>
          <cell r="CY462">
            <v>82.5</v>
          </cell>
          <cell r="CZ462">
            <v>77</v>
          </cell>
          <cell r="DA462">
            <v>0</v>
          </cell>
          <cell r="DB462">
            <v>0</v>
          </cell>
          <cell r="DC462" t="str">
            <v/>
          </cell>
          <cell r="DD462">
            <v>0</v>
          </cell>
          <cell r="DE462">
            <v>73.5</v>
          </cell>
          <cell r="DF462">
            <v>84</v>
          </cell>
          <cell r="DG462">
            <v>0</v>
          </cell>
          <cell r="DH462">
            <v>0</v>
          </cell>
          <cell r="DI462" t="str">
            <v/>
          </cell>
          <cell r="DJ462">
            <v>0</v>
          </cell>
          <cell r="DK462">
            <v>0</v>
          </cell>
          <cell r="DL462">
            <v>85</v>
          </cell>
          <cell r="DM462">
            <v>0</v>
          </cell>
          <cell r="DN462">
            <v>0</v>
          </cell>
          <cell r="DO462" t="str">
            <v/>
          </cell>
          <cell r="DP462">
            <v>0</v>
          </cell>
          <cell r="DQ462">
            <v>86.75</v>
          </cell>
          <cell r="DR462">
            <v>79</v>
          </cell>
          <cell r="DS462">
            <v>0</v>
          </cell>
          <cell r="DT462">
            <v>0</v>
          </cell>
          <cell r="DU462" t="str">
            <v/>
          </cell>
          <cell r="DV462">
            <v>0</v>
          </cell>
          <cell r="DW462">
            <v>77</v>
          </cell>
          <cell r="DX462">
            <v>92</v>
          </cell>
          <cell r="DY462">
            <v>0</v>
          </cell>
          <cell r="DZ462">
            <v>0</v>
          </cell>
          <cell r="EA462" t="str">
            <v/>
          </cell>
          <cell r="EB462">
            <v>0</v>
          </cell>
          <cell r="EC462">
            <v>84.5</v>
          </cell>
          <cell r="ED462">
            <v>90</v>
          </cell>
          <cell r="EE462">
            <v>0</v>
          </cell>
          <cell r="EF462">
            <v>0</v>
          </cell>
          <cell r="EG462" t="str">
            <v/>
          </cell>
          <cell r="EH462">
            <v>0</v>
          </cell>
          <cell r="EI462">
            <v>75</v>
          </cell>
          <cell r="EJ462">
            <v>91</v>
          </cell>
          <cell r="EK462">
            <v>0</v>
          </cell>
          <cell r="EL462">
            <v>0</v>
          </cell>
          <cell r="EM462" t="str">
            <v/>
          </cell>
          <cell r="EN462">
            <v>0</v>
          </cell>
          <cell r="EO462">
            <v>75</v>
          </cell>
          <cell r="EP462">
            <v>91</v>
          </cell>
          <cell r="EQ462">
            <v>0</v>
          </cell>
          <cell r="ER462">
            <v>0</v>
          </cell>
          <cell r="ES462" t="str">
            <v/>
          </cell>
          <cell r="ET462">
            <v>0</v>
          </cell>
          <cell r="EU462">
            <v>75</v>
          </cell>
          <cell r="EV462">
            <v>91</v>
          </cell>
          <cell r="EW462">
            <v>0</v>
          </cell>
          <cell r="EX462">
            <v>0</v>
          </cell>
          <cell r="EY462" t="str">
            <v/>
          </cell>
          <cell r="EZ462">
            <v>0</v>
          </cell>
          <cell r="FA462">
            <v>81.75</v>
          </cell>
          <cell r="FB462">
            <v>84</v>
          </cell>
          <cell r="FC462">
            <v>0</v>
          </cell>
          <cell r="FD462">
            <v>0</v>
          </cell>
          <cell r="FE462" t="str">
            <v/>
          </cell>
          <cell r="FF462">
            <v>0</v>
          </cell>
          <cell r="FG462">
            <v>81.75</v>
          </cell>
          <cell r="FH462">
            <v>84</v>
          </cell>
          <cell r="FI462">
            <v>0</v>
          </cell>
          <cell r="FJ462">
            <v>0</v>
          </cell>
          <cell r="FK462" t="str">
            <v/>
          </cell>
          <cell r="FL462">
            <v>0</v>
          </cell>
          <cell r="FM462">
            <v>81.75</v>
          </cell>
          <cell r="FN462">
            <v>84</v>
          </cell>
          <cell r="FO462">
            <v>0</v>
          </cell>
          <cell r="FP462">
            <v>0</v>
          </cell>
          <cell r="FQ462" t="str">
            <v/>
          </cell>
          <cell r="FR462">
            <v>0</v>
          </cell>
          <cell r="FS462">
            <v>81.75</v>
          </cell>
          <cell r="FT462">
            <v>84</v>
          </cell>
          <cell r="FU462">
            <v>0</v>
          </cell>
          <cell r="FV462">
            <v>0</v>
          </cell>
          <cell r="FW462" t="str">
            <v/>
          </cell>
          <cell r="FX462">
            <v>0</v>
          </cell>
          <cell r="FY462">
            <v>81.75</v>
          </cell>
          <cell r="FZ462">
            <v>84</v>
          </cell>
          <cell r="GA462">
            <v>0</v>
          </cell>
          <cell r="GB462">
            <v>0</v>
          </cell>
          <cell r="GC462" t="str">
            <v/>
          </cell>
          <cell r="GD462">
            <v>0</v>
          </cell>
          <cell r="GE462">
            <v>81.75</v>
          </cell>
          <cell r="GF462">
            <v>84</v>
          </cell>
          <cell r="GG462">
            <v>0</v>
          </cell>
          <cell r="GH462">
            <v>0</v>
          </cell>
          <cell r="GI462" t="str">
            <v/>
          </cell>
          <cell r="GJ462">
            <v>0</v>
          </cell>
          <cell r="GK462">
            <v>81.75</v>
          </cell>
          <cell r="GL462">
            <v>84</v>
          </cell>
          <cell r="GM462">
            <v>0</v>
          </cell>
          <cell r="GN462">
            <v>0</v>
          </cell>
          <cell r="GO462" t="str">
            <v/>
          </cell>
          <cell r="GP462">
            <v>0</v>
          </cell>
          <cell r="GQ462">
            <v>81.75</v>
          </cell>
          <cell r="GR462">
            <v>84</v>
          </cell>
          <cell r="GS462">
            <v>0</v>
          </cell>
          <cell r="GT462">
            <v>0</v>
          </cell>
          <cell r="GU462" t="str">
            <v/>
          </cell>
          <cell r="GV462">
            <v>0</v>
          </cell>
          <cell r="GW462">
            <v>78.5</v>
          </cell>
          <cell r="GX462">
            <v>80</v>
          </cell>
          <cell r="GY462">
            <v>0</v>
          </cell>
          <cell r="GZ462">
            <v>0</v>
          </cell>
          <cell r="HA462" t="str">
            <v/>
          </cell>
          <cell r="HB462">
            <v>0</v>
          </cell>
          <cell r="HC462">
            <v>77.25</v>
          </cell>
          <cell r="HD462">
            <v>89</v>
          </cell>
          <cell r="HG462" t="str">
            <v/>
          </cell>
          <cell r="HH462">
            <v>0</v>
          </cell>
          <cell r="HM462" t="str">
            <v/>
          </cell>
          <cell r="HN462" t="str">
            <v/>
          </cell>
          <cell r="HS462">
            <v>0</v>
          </cell>
          <cell r="HT462" t="str">
            <v>PKN</v>
          </cell>
          <cell r="HU462">
            <v>0</v>
          </cell>
          <cell r="HV462" t="str">
            <v>IND</v>
          </cell>
          <cell r="HW462">
            <v>0</v>
          </cell>
          <cell r="HX462" t="str">
            <v>MAT-W</v>
          </cell>
          <cell r="HY462">
            <v>0</v>
          </cell>
          <cell r="HZ462" t="str">
            <v>SEJ-W</v>
          </cell>
          <cell r="IA462">
            <v>0</v>
          </cell>
          <cell r="IB462" t="str">
            <v>IGR-W</v>
          </cell>
          <cell r="IC462">
            <v>0</v>
          </cell>
          <cell r="ID462" t="str">
            <v>SBO</v>
          </cell>
          <cell r="IE462">
            <v>0</v>
          </cell>
          <cell r="IF462" t="str">
            <v>PJO</v>
          </cell>
          <cell r="IG462">
            <v>0</v>
          </cell>
          <cell r="IH462" t="str">
            <v>PRA</v>
          </cell>
          <cell r="II462">
            <v>0</v>
          </cell>
          <cell r="IJ462" t="str">
            <v>JAW</v>
          </cell>
          <cell r="IK462">
            <v>0</v>
          </cell>
          <cell r="IL462" t="str">
            <v>ARB</v>
          </cell>
          <cell r="IM462">
            <v>0</v>
          </cell>
          <cell r="IN462" t="str">
            <v>PKM</v>
          </cell>
          <cell r="IO462">
            <v>0</v>
          </cell>
          <cell r="IP462" t="str">
            <v>GEO-P</v>
          </cell>
          <cell r="IQ462">
            <v>0</v>
          </cell>
          <cell r="IR462" t="str">
            <v>SEJ-P</v>
          </cell>
          <cell r="IS462">
            <v>0</v>
          </cell>
          <cell r="IT462" t="str">
            <v>SOS-P</v>
          </cell>
          <cell r="IU462">
            <v>0</v>
          </cell>
          <cell r="IV462" t="str">
            <v>EKO-P</v>
          </cell>
          <cell r="IW462">
            <v>0</v>
          </cell>
          <cell r="IX462" t="str">
            <v>JEP-L</v>
          </cell>
          <cell r="IY462">
            <v>0</v>
          </cell>
          <cell r="IZ462" t="str">
            <v/>
          </cell>
          <cell r="JA462">
            <v>0</v>
          </cell>
        </row>
        <row r="463">
          <cell r="Q463" t="str">
            <v/>
          </cell>
          <cell r="AB463" t="str">
            <v/>
          </cell>
          <cell r="AC463">
            <v>13</v>
          </cell>
          <cell r="AI463" t="str">
            <v/>
          </cell>
          <cell r="AJ463">
            <v>0</v>
          </cell>
          <cell r="AK463">
            <v>70</v>
          </cell>
          <cell r="AL463">
            <v>76</v>
          </cell>
          <cell r="AM463">
            <v>0</v>
          </cell>
          <cell r="AN463">
            <v>0</v>
          </cell>
          <cell r="AO463" t="str">
            <v/>
          </cell>
          <cell r="AP463">
            <v>0</v>
          </cell>
          <cell r="AQ463">
            <v>68</v>
          </cell>
          <cell r="AR463">
            <v>70</v>
          </cell>
          <cell r="AS463">
            <v>0</v>
          </cell>
          <cell r="AT463">
            <v>0</v>
          </cell>
          <cell r="AU463" t="str">
            <v/>
          </cell>
          <cell r="AV463">
            <v>0</v>
          </cell>
          <cell r="AW463">
            <v>68.5</v>
          </cell>
          <cell r="AX463">
            <v>78</v>
          </cell>
          <cell r="AY463">
            <v>0</v>
          </cell>
          <cell r="AZ463">
            <v>0</v>
          </cell>
          <cell r="BA463" t="str">
            <v/>
          </cell>
          <cell r="BB463">
            <v>0</v>
          </cell>
          <cell r="BC463">
            <v>70.25</v>
          </cell>
          <cell r="BD463">
            <v>73</v>
          </cell>
          <cell r="BE463">
            <v>0</v>
          </cell>
          <cell r="BF463">
            <v>0</v>
          </cell>
          <cell r="BG463" t="str">
            <v>SEJ</v>
          </cell>
          <cell r="BH463">
            <v>0</v>
          </cell>
          <cell r="BI463">
            <v>66.75</v>
          </cell>
          <cell r="BJ463">
            <v>74</v>
          </cell>
          <cell r="BK463">
            <v>0</v>
          </cell>
          <cell r="BL463">
            <v>0</v>
          </cell>
          <cell r="BM463" t="str">
            <v/>
          </cell>
          <cell r="BN463">
            <v>0</v>
          </cell>
          <cell r="BO463">
            <v>71.5</v>
          </cell>
          <cell r="BP463">
            <v>75</v>
          </cell>
          <cell r="BQ463">
            <v>0</v>
          </cell>
          <cell r="BR463">
            <v>0</v>
          </cell>
          <cell r="BS463" t="str">
            <v/>
          </cell>
          <cell r="BT463">
            <v>0</v>
          </cell>
          <cell r="BU463">
            <v>66.75</v>
          </cell>
          <cell r="BV463">
            <v>82</v>
          </cell>
          <cell r="BW463">
            <v>0</v>
          </cell>
          <cell r="BX463">
            <v>0</v>
          </cell>
          <cell r="BY463" t="str">
            <v/>
          </cell>
          <cell r="BZ463">
            <v>0</v>
          </cell>
          <cell r="CA463">
            <v>69.75</v>
          </cell>
          <cell r="CB463">
            <v>73</v>
          </cell>
          <cell r="CC463">
            <v>0</v>
          </cell>
          <cell r="CD463">
            <v>0</v>
          </cell>
          <cell r="CE463" t="str">
            <v/>
          </cell>
          <cell r="CF463">
            <v>0</v>
          </cell>
          <cell r="CG463">
            <v>75.5</v>
          </cell>
          <cell r="CH463">
            <v>77</v>
          </cell>
          <cell r="CI463">
            <v>0</v>
          </cell>
          <cell r="CJ463">
            <v>0</v>
          </cell>
          <cell r="CK463" t="str">
            <v/>
          </cell>
          <cell r="CL463">
            <v>0</v>
          </cell>
          <cell r="CM463">
            <v>72.5</v>
          </cell>
          <cell r="CN463">
            <v>73</v>
          </cell>
          <cell r="CO463">
            <v>0</v>
          </cell>
          <cell r="CP463">
            <v>0</v>
          </cell>
          <cell r="CQ463" t="str">
            <v/>
          </cell>
          <cell r="CR463">
            <v>0</v>
          </cell>
          <cell r="CS463">
            <v>68</v>
          </cell>
          <cell r="CT463">
            <v>84</v>
          </cell>
          <cell r="CU463">
            <v>0</v>
          </cell>
          <cell r="CV463">
            <v>0</v>
          </cell>
          <cell r="CW463" t="str">
            <v/>
          </cell>
          <cell r="CX463">
            <v>0</v>
          </cell>
          <cell r="CY463">
            <v>72</v>
          </cell>
          <cell r="CZ463">
            <v>71</v>
          </cell>
          <cell r="DA463">
            <v>0</v>
          </cell>
          <cell r="DB463">
            <v>0</v>
          </cell>
          <cell r="DC463" t="str">
            <v/>
          </cell>
          <cell r="DD463">
            <v>0</v>
          </cell>
          <cell r="DE463">
            <v>76.75</v>
          </cell>
          <cell r="DF463">
            <v>75</v>
          </cell>
          <cell r="DG463">
            <v>0</v>
          </cell>
          <cell r="DH463">
            <v>0</v>
          </cell>
          <cell r="DI463" t="str">
            <v/>
          </cell>
          <cell r="DJ463">
            <v>0</v>
          </cell>
          <cell r="DK463">
            <v>0</v>
          </cell>
          <cell r="DL463">
            <v>72</v>
          </cell>
          <cell r="DM463">
            <v>0</v>
          </cell>
          <cell r="DN463">
            <v>0</v>
          </cell>
          <cell r="DO463" t="str">
            <v/>
          </cell>
          <cell r="DP463">
            <v>0</v>
          </cell>
          <cell r="DQ463">
            <v>66.75</v>
          </cell>
          <cell r="DR463">
            <v>75</v>
          </cell>
          <cell r="DS463">
            <v>0</v>
          </cell>
          <cell r="DT463">
            <v>0</v>
          </cell>
          <cell r="DU463" t="str">
            <v/>
          </cell>
          <cell r="DV463">
            <v>0</v>
          </cell>
          <cell r="DW463">
            <v>68.25</v>
          </cell>
          <cell r="DX463">
            <v>79</v>
          </cell>
          <cell r="DY463">
            <v>0</v>
          </cell>
          <cell r="DZ463">
            <v>0</v>
          </cell>
          <cell r="EA463" t="str">
            <v/>
          </cell>
          <cell r="EB463">
            <v>0</v>
          </cell>
          <cell r="EC463">
            <v>72.5</v>
          </cell>
          <cell r="ED463">
            <v>75</v>
          </cell>
          <cell r="EE463">
            <v>0</v>
          </cell>
          <cell r="EF463">
            <v>0</v>
          </cell>
          <cell r="EG463" t="str">
            <v/>
          </cell>
          <cell r="EH463">
            <v>0</v>
          </cell>
          <cell r="EI463">
            <v>74.5</v>
          </cell>
          <cell r="EJ463">
            <v>79</v>
          </cell>
          <cell r="EK463">
            <v>0</v>
          </cell>
          <cell r="EL463">
            <v>0</v>
          </cell>
          <cell r="EM463" t="str">
            <v/>
          </cell>
          <cell r="EN463">
            <v>0</v>
          </cell>
          <cell r="EO463">
            <v>74.5</v>
          </cell>
          <cell r="EP463">
            <v>79</v>
          </cell>
          <cell r="EQ463">
            <v>0</v>
          </cell>
          <cell r="ER463">
            <v>0</v>
          </cell>
          <cell r="ES463" t="str">
            <v/>
          </cell>
          <cell r="ET463">
            <v>0</v>
          </cell>
          <cell r="EU463">
            <v>74.5</v>
          </cell>
          <cell r="EV463">
            <v>79</v>
          </cell>
          <cell r="EW463">
            <v>0</v>
          </cell>
          <cell r="EX463">
            <v>0</v>
          </cell>
          <cell r="EY463" t="str">
            <v/>
          </cell>
          <cell r="EZ463">
            <v>0</v>
          </cell>
          <cell r="FA463">
            <v>70.75</v>
          </cell>
          <cell r="FB463">
            <v>75</v>
          </cell>
          <cell r="FC463">
            <v>0</v>
          </cell>
          <cell r="FD463">
            <v>0</v>
          </cell>
          <cell r="FE463" t="str">
            <v/>
          </cell>
          <cell r="FF463">
            <v>0</v>
          </cell>
          <cell r="FG463">
            <v>70.75</v>
          </cell>
          <cell r="FH463">
            <v>75</v>
          </cell>
          <cell r="FI463">
            <v>0</v>
          </cell>
          <cell r="FJ463">
            <v>0</v>
          </cell>
          <cell r="FK463" t="str">
            <v/>
          </cell>
          <cell r="FL463">
            <v>0</v>
          </cell>
          <cell r="FM463">
            <v>70.75</v>
          </cell>
          <cell r="FN463">
            <v>75</v>
          </cell>
          <cell r="FO463">
            <v>0</v>
          </cell>
          <cell r="FP463">
            <v>0</v>
          </cell>
          <cell r="FQ463" t="str">
            <v/>
          </cell>
          <cell r="FR463">
            <v>0</v>
          </cell>
          <cell r="FS463">
            <v>70.75</v>
          </cell>
          <cell r="FT463">
            <v>75</v>
          </cell>
          <cell r="FU463">
            <v>0</v>
          </cell>
          <cell r="FV463">
            <v>0</v>
          </cell>
          <cell r="FW463" t="str">
            <v/>
          </cell>
          <cell r="FX463">
            <v>0</v>
          </cell>
          <cell r="FY463">
            <v>70.75</v>
          </cell>
          <cell r="FZ463">
            <v>75</v>
          </cell>
          <cell r="GA463">
            <v>0</v>
          </cell>
          <cell r="GB463">
            <v>0</v>
          </cell>
          <cell r="GC463" t="str">
            <v/>
          </cell>
          <cell r="GD463">
            <v>0</v>
          </cell>
          <cell r="GE463">
            <v>70.75</v>
          </cell>
          <cell r="GF463">
            <v>75</v>
          </cell>
          <cell r="GG463">
            <v>0</v>
          </cell>
          <cell r="GH463">
            <v>0</v>
          </cell>
          <cell r="GI463" t="str">
            <v/>
          </cell>
          <cell r="GJ463">
            <v>0</v>
          </cell>
          <cell r="GK463">
            <v>70.75</v>
          </cell>
          <cell r="GL463">
            <v>75</v>
          </cell>
          <cell r="GM463">
            <v>0</v>
          </cell>
          <cell r="GN463">
            <v>0</v>
          </cell>
          <cell r="GO463" t="str">
            <v/>
          </cell>
          <cell r="GP463">
            <v>0</v>
          </cell>
          <cell r="GQ463">
            <v>70.75</v>
          </cell>
          <cell r="GR463">
            <v>75</v>
          </cell>
          <cell r="GS463">
            <v>0</v>
          </cell>
          <cell r="GT463">
            <v>0</v>
          </cell>
          <cell r="GU463" t="str">
            <v/>
          </cell>
          <cell r="GV463">
            <v>0</v>
          </cell>
          <cell r="GW463">
            <v>69.25</v>
          </cell>
          <cell r="GX463">
            <v>71</v>
          </cell>
          <cell r="GY463">
            <v>0</v>
          </cell>
          <cell r="GZ463">
            <v>0</v>
          </cell>
          <cell r="HA463" t="str">
            <v/>
          </cell>
          <cell r="HB463">
            <v>0</v>
          </cell>
          <cell r="HC463">
            <v>69.75</v>
          </cell>
          <cell r="HD463">
            <v>79</v>
          </cell>
          <cell r="HG463" t="str">
            <v/>
          </cell>
          <cell r="HH463">
            <v>0</v>
          </cell>
          <cell r="HM463" t="str">
            <v/>
          </cell>
          <cell r="HN463" t="str">
            <v/>
          </cell>
          <cell r="HS463">
            <v>0</v>
          </cell>
          <cell r="HT463" t="str">
            <v>PKN</v>
          </cell>
          <cell r="HU463">
            <v>0</v>
          </cell>
          <cell r="HV463" t="str">
            <v>IND</v>
          </cell>
          <cell r="HW463">
            <v>0</v>
          </cell>
          <cell r="HX463" t="str">
            <v>MAT-W</v>
          </cell>
          <cell r="HY463">
            <v>0</v>
          </cell>
          <cell r="HZ463" t="str">
            <v>SEJ-W</v>
          </cell>
          <cell r="IA463">
            <v>0</v>
          </cell>
          <cell r="IB463" t="str">
            <v>IGR-W</v>
          </cell>
          <cell r="IC463">
            <v>0</v>
          </cell>
          <cell r="ID463" t="str">
            <v>SBO</v>
          </cell>
          <cell r="IE463">
            <v>0</v>
          </cell>
          <cell r="IF463" t="str">
            <v>PJO</v>
          </cell>
          <cell r="IG463">
            <v>0</v>
          </cell>
          <cell r="IH463" t="str">
            <v>PRA</v>
          </cell>
          <cell r="II463">
            <v>0</v>
          </cell>
          <cell r="IJ463" t="str">
            <v>JAW</v>
          </cell>
          <cell r="IK463">
            <v>0</v>
          </cell>
          <cell r="IL463" t="str">
            <v>ARB</v>
          </cell>
          <cell r="IM463">
            <v>0</v>
          </cell>
          <cell r="IN463" t="str">
            <v>PKM</v>
          </cell>
          <cell r="IO463">
            <v>0</v>
          </cell>
          <cell r="IP463" t="str">
            <v>GEO-P</v>
          </cell>
          <cell r="IQ463">
            <v>0</v>
          </cell>
          <cell r="IR463" t="str">
            <v>SEJ-P</v>
          </cell>
          <cell r="IS463">
            <v>0</v>
          </cell>
          <cell r="IT463" t="str">
            <v>SOS-P</v>
          </cell>
          <cell r="IU463">
            <v>0</v>
          </cell>
          <cell r="IV463" t="str">
            <v>EKO-P</v>
          </cell>
          <cell r="IW463">
            <v>0</v>
          </cell>
          <cell r="IX463" t="str">
            <v>JEP-L</v>
          </cell>
          <cell r="IY463">
            <v>0</v>
          </cell>
          <cell r="IZ463" t="str">
            <v/>
          </cell>
          <cell r="JA463">
            <v>0</v>
          </cell>
        </row>
        <row r="464">
          <cell r="Q464" t="str">
            <v/>
          </cell>
          <cell r="AB464" t="str">
            <v/>
          </cell>
          <cell r="AC464">
            <v>14</v>
          </cell>
          <cell r="AI464" t="str">
            <v/>
          </cell>
          <cell r="AJ464">
            <v>0</v>
          </cell>
          <cell r="AK464">
            <v>80.25</v>
          </cell>
          <cell r="AL464">
            <v>78</v>
          </cell>
          <cell r="AM464">
            <v>0</v>
          </cell>
          <cell r="AN464">
            <v>0</v>
          </cell>
          <cell r="AO464" t="str">
            <v/>
          </cell>
          <cell r="AP464">
            <v>0</v>
          </cell>
          <cell r="AQ464">
            <v>67.75</v>
          </cell>
          <cell r="AR464">
            <v>84</v>
          </cell>
          <cell r="AS464">
            <v>0</v>
          </cell>
          <cell r="AT464">
            <v>0</v>
          </cell>
          <cell r="AU464" t="str">
            <v/>
          </cell>
          <cell r="AV464">
            <v>0</v>
          </cell>
          <cell r="AW464">
            <v>80.5</v>
          </cell>
          <cell r="AX464">
            <v>72</v>
          </cell>
          <cell r="AY464">
            <v>0</v>
          </cell>
          <cell r="AZ464">
            <v>0</v>
          </cell>
          <cell r="BA464" t="str">
            <v/>
          </cell>
          <cell r="BB464">
            <v>0</v>
          </cell>
          <cell r="BC464">
            <v>80.5</v>
          </cell>
          <cell r="BD464">
            <v>79</v>
          </cell>
          <cell r="BE464">
            <v>0</v>
          </cell>
          <cell r="BF464">
            <v>0</v>
          </cell>
          <cell r="BG464" t="str">
            <v>SEJ</v>
          </cell>
          <cell r="BH464">
            <v>0</v>
          </cell>
          <cell r="BI464">
            <v>74.25</v>
          </cell>
          <cell r="BJ464">
            <v>73</v>
          </cell>
          <cell r="BK464">
            <v>0</v>
          </cell>
          <cell r="BL464">
            <v>0</v>
          </cell>
          <cell r="BM464" t="str">
            <v/>
          </cell>
          <cell r="BN464">
            <v>0</v>
          </cell>
          <cell r="BO464">
            <v>70.25</v>
          </cell>
          <cell r="BP464">
            <v>79</v>
          </cell>
          <cell r="BQ464">
            <v>0</v>
          </cell>
          <cell r="BR464">
            <v>0</v>
          </cell>
          <cell r="BS464" t="str">
            <v/>
          </cell>
          <cell r="BT464">
            <v>0</v>
          </cell>
          <cell r="BU464">
            <v>74.5</v>
          </cell>
          <cell r="BV464">
            <v>81</v>
          </cell>
          <cell r="BW464">
            <v>0</v>
          </cell>
          <cell r="BX464">
            <v>0</v>
          </cell>
          <cell r="BY464" t="str">
            <v/>
          </cell>
          <cell r="BZ464">
            <v>0</v>
          </cell>
          <cell r="CA464">
            <v>69.25</v>
          </cell>
          <cell r="CB464">
            <v>73</v>
          </cell>
          <cell r="CC464">
            <v>0</v>
          </cell>
          <cell r="CD464">
            <v>0</v>
          </cell>
          <cell r="CE464" t="str">
            <v/>
          </cell>
          <cell r="CF464">
            <v>0</v>
          </cell>
          <cell r="CG464">
            <v>79.5</v>
          </cell>
          <cell r="CH464">
            <v>81</v>
          </cell>
          <cell r="CI464">
            <v>0</v>
          </cell>
          <cell r="CJ464">
            <v>0</v>
          </cell>
          <cell r="CK464" t="str">
            <v/>
          </cell>
          <cell r="CL464">
            <v>0</v>
          </cell>
          <cell r="CM464">
            <v>74.25</v>
          </cell>
          <cell r="CN464">
            <v>74</v>
          </cell>
          <cell r="CO464">
            <v>0</v>
          </cell>
          <cell r="CP464">
            <v>0</v>
          </cell>
          <cell r="CQ464" t="str">
            <v/>
          </cell>
          <cell r="CR464">
            <v>0</v>
          </cell>
          <cell r="CS464">
            <v>68.75</v>
          </cell>
          <cell r="CT464">
            <v>83</v>
          </cell>
          <cell r="CU464">
            <v>0</v>
          </cell>
          <cell r="CV464">
            <v>0</v>
          </cell>
          <cell r="CW464" t="str">
            <v/>
          </cell>
          <cell r="CX464">
            <v>0</v>
          </cell>
          <cell r="CY464">
            <v>77.25</v>
          </cell>
          <cell r="CZ464">
            <v>73</v>
          </cell>
          <cell r="DA464">
            <v>0</v>
          </cell>
          <cell r="DB464">
            <v>0</v>
          </cell>
          <cell r="DC464" t="str">
            <v/>
          </cell>
          <cell r="DD464">
            <v>0</v>
          </cell>
          <cell r="DE464">
            <v>72.5</v>
          </cell>
          <cell r="DF464">
            <v>87</v>
          </cell>
          <cell r="DG464">
            <v>0</v>
          </cell>
          <cell r="DH464">
            <v>0</v>
          </cell>
          <cell r="DI464" t="str">
            <v/>
          </cell>
          <cell r="DJ464">
            <v>0</v>
          </cell>
          <cell r="DK464">
            <v>0</v>
          </cell>
          <cell r="DL464">
            <v>75</v>
          </cell>
          <cell r="DM464">
            <v>0</v>
          </cell>
          <cell r="DN464">
            <v>0</v>
          </cell>
          <cell r="DO464" t="str">
            <v/>
          </cell>
          <cell r="DP464">
            <v>0</v>
          </cell>
          <cell r="DQ464">
            <v>76.25</v>
          </cell>
          <cell r="DR464">
            <v>74</v>
          </cell>
          <cell r="DS464">
            <v>0</v>
          </cell>
          <cell r="DT464">
            <v>0</v>
          </cell>
          <cell r="DU464" t="str">
            <v/>
          </cell>
          <cell r="DV464">
            <v>0</v>
          </cell>
          <cell r="DW464">
            <v>69.75</v>
          </cell>
          <cell r="DX464">
            <v>80</v>
          </cell>
          <cell r="DY464">
            <v>0</v>
          </cell>
          <cell r="DZ464">
            <v>0</v>
          </cell>
          <cell r="EA464" t="str">
            <v/>
          </cell>
          <cell r="EB464">
            <v>0</v>
          </cell>
          <cell r="EC464">
            <v>78</v>
          </cell>
          <cell r="ED464">
            <v>84</v>
          </cell>
          <cell r="EE464">
            <v>0</v>
          </cell>
          <cell r="EF464">
            <v>0</v>
          </cell>
          <cell r="EG464" t="str">
            <v/>
          </cell>
          <cell r="EH464">
            <v>0</v>
          </cell>
          <cell r="EI464">
            <v>81.5</v>
          </cell>
          <cell r="EJ464">
            <v>83</v>
          </cell>
          <cell r="EK464">
            <v>0</v>
          </cell>
          <cell r="EL464">
            <v>0</v>
          </cell>
          <cell r="EM464" t="str">
            <v/>
          </cell>
          <cell r="EN464">
            <v>0</v>
          </cell>
          <cell r="EO464">
            <v>81.5</v>
          </cell>
          <cell r="EP464">
            <v>83</v>
          </cell>
          <cell r="EQ464">
            <v>0</v>
          </cell>
          <cell r="ER464">
            <v>0</v>
          </cell>
          <cell r="ES464" t="str">
            <v/>
          </cell>
          <cell r="ET464">
            <v>0</v>
          </cell>
          <cell r="EU464">
            <v>81.5</v>
          </cell>
          <cell r="EV464">
            <v>83</v>
          </cell>
          <cell r="EW464">
            <v>0</v>
          </cell>
          <cell r="EX464">
            <v>0</v>
          </cell>
          <cell r="EY464" t="str">
            <v/>
          </cell>
          <cell r="EZ464">
            <v>0</v>
          </cell>
          <cell r="FA464">
            <v>74.75</v>
          </cell>
          <cell r="FB464">
            <v>76</v>
          </cell>
          <cell r="FC464">
            <v>0</v>
          </cell>
          <cell r="FD464">
            <v>0</v>
          </cell>
          <cell r="FE464" t="str">
            <v/>
          </cell>
          <cell r="FF464">
            <v>0</v>
          </cell>
          <cell r="FG464">
            <v>74.75</v>
          </cell>
          <cell r="FH464">
            <v>76</v>
          </cell>
          <cell r="FI464">
            <v>0</v>
          </cell>
          <cell r="FJ464">
            <v>0</v>
          </cell>
          <cell r="FK464" t="str">
            <v/>
          </cell>
          <cell r="FL464">
            <v>0</v>
          </cell>
          <cell r="FM464">
            <v>74.75</v>
          </cell>
          <cell r="FN464">
            <v>76</v>
          </cell>
          <cell r="FO464">
            <v>0</v>
          </cell>
          <cell r="FP464">
            <v>0</v>
          </cell>
          <cell r="FQ464" t="str">
            <v/>
          </cell>
          <cell r="FR464">
            <v>0</v>
          </cell>
          <cell r="FS464">
            <v>74.75</v>
          </cell>
          <cell r="FT464">
            <v>76</v>
          </cell>
          <cell r="FU464">
            <v>0</v>
          </cell>
          <cell r="FV464">
            <v>0</v>
          </cell>
          <cell r="FW464" t="str">
            <v/>
          </cell>
          <cell r="FX464">
            <v>0</v>
          </cell>
          <cell r="FY464">
            <v>74.75</v>
          </cell>
          <cell r="FZ464">
            <v>76</v>
          </cell>
          <cell r="GA464">
            <v>0</v>
          </cell>
          <cell r="GB464">
            <v>0</v>
          </cell>
          <cell r="GC464" t="str">
            <v/>
          </cell>
          <cell r="GD464">
            <v>0</v>
          </cell>
          <cell r="GE464">
            <v>74.75</v>
          </cell>
          <cell r="GF464">
            <v>76</v>
          </cell>
          <cell r="GG464">
            <v>0</v>
          </cell>
          <cell r="GH464">
            <v>0</v>
          </cell>
          <cell r="GI464" t="str">
            <v/>
          </cell>
          <cell r="GJ464">
            <v>0</v>
          </cell>
          <cell r="GK464">
            <v>74.75</v>
          </cell>
          <cell r="GL464">
            <v>76</v>
          </cell>
          <cell r="GM464">
            <v>0</v>
          </cell>
          <cell r="GN464">
            <v>0</v>
          </cell>
          <cell r="GO464" t="str">
            <v/>
          </cell>
          <cell r="GP464">
            <v>0</v>
          </cell>
          <cell r="GQ464">
            <v>74.75</v>
          </cell>
          <cell r="GR464">
            <v>76</v>
          </cell>
          <cell r="GS464">
            <v>0</v>
          </cell>
          <cell r="GT464">
            <v>0</v>
          </cell>
          <cell r="GU464" t="str">
            <v/>
          </cell>
          <cell r="GV464">
            <v>0</v>
          </cell>
          <cell r="GW464">
            <v>69.25</v>
          </cell>
          <cell r="GX464">
            <v>74</v>
          </cell>
          <cell r="GY464">
            <v>0</v>
          </cell>
          <cell r="GZ464">
            <v>0</v>
          </cell>
          <cell r="HA464" t="str">
            <v/>
          </cell>
          <cell r="HB464">
            <v>0</v>
          </cell>
          <cell r="HC464">
            <v>66.75</v>
          </cell>
          <cell r="HD464">
            <v>80</v>
          </cell>
          <cell r="HG464" t="str">
            <v/>
          </cell>
          <cell r="HH464">
            <v>0</v>
          </cell>
          <cell r="HM464" t="str">
            <v/>
          </cell>
          <cell r="HN464" t="str">
            <v/>
          </cell>
          <cell r="HS464">
            <v>0</v>
          </cell>
          <cell r="HT464" t="str">
            <v>PKN</v>
          </cell>
          <cell r="HU464">
            <v>0</v>
          </cell>
          <cell r="HV464" t="str">
            <v>IND</v>
          </cell>
          <cell r="HW464">
            <v>0</v>
          </cell>
          <cell r="HX464" t="str">
            <v>MAT-W</v>
          </cell>
          <cell r="HY464">
            <v>0</v>
          </cell>
          <cell r="HZ464" t="str">
            <v>SEJ-W</v>
          </cell>
          <cell r="IA464">
            <v>0</v>
          </cell>
          <cell r="IB464" t="str">
            <v>IGR-W</v>
          </cell>
          <cell r="IC464">
            <v>0</v>
          </cell>
          <cell r="ID464" t="str">
            <v>SBO</v>
          </cell>
          <cell r="IE464">
            <v>0</v>
          </cell>
          <cell r="IF464" t="str">
            <v>PJO</v>
          </cell>
          <cell r="IG464">
            <v>0</v>
          </cell>
          <cell r="IH464" t="str">
            <v>PRA</v>
          </cell>
          <cell r="II464">
            <v>0</v>
          </cell>
          <cell r="IJ464" t="str">
            <v>JAW</v>
          </cell>
          <cell r="IK464">
            <v>0</v>
          </cell>
          <cell r="IL464" t="str">
            <v>ARB</v>
          </cell>
          <cell r="IM464">
            <v>0</v>
          </cell>
          <cell r="IN464" t="str">
            <v>PKM</v>
          </cell>
          <cell r="IO464">
            <v>0</v>
          </cell>
          <cell r="IP464" t="str">
            <v>GEO-P</v>
          </cell>
          <cell r="IQ464">
            <v>0</v>
          </cell>
          <cell r="IR464" t="str">
            <v>SEJ-P</v>
          </cell>
          <cell r="IS464">
            <v>0</v>
          </cell>
          <cell r="IT464" t="str">
            <v>SOS-P</v>
          </cell>
          <cell r="IU464">
            <v>0</v>
          </cell>
          <cell r="IV464" t="str">
            <v>EKO-P</v>
          </cell>
          <cell r="IW464">
            <v>0</v>
          </cell>
          <cell r="IX464" t="str">
            <v>JEP-L</v>
          </cell>
          <cell r="IY464">
            <v>0</v>
          </cell>
          <cell r="IZ464" t="str">
            <v/>
          </cell>
          <cell r="JA464">
            <v>0</v>
          </cell>
        </row>
        <row r="465">
          <cell r="Q465" t="str">
            <v/>
          </cell>
          <cell r="AB465" t="str">
            <v/>
          </cell>
          <cell r="AC465">
            <v>15</v>
          </cell>
          <cell r="AI465" t="str">
            <v/>
          </cell>
          <cell r="AJ465">
            <v>0</v>
          </cell>
          <cell r="AK465">
            <v>75.5</v>
          </cell>
          <cell r="AL465">
            <v>80</v>
          </cell>
          <cell r="AM465">
            <v>0</v>
          </cell>
          <cell r="AN465">
            <v>0</v>
          </cell>
          <cell r="AO465" t="str">
            <v/>
          </cell>
          <cell r="AP465">
            <v>0</v>
          </cell>
          <cell r="AQ465">
            <v>69.5</v>
          </cell>
          <cell r="AR465">
            <v>82</v>
          </cell>
          <cell r="AS465">
            <v>0</v>
          </cell>
          <cell r="AT465">
            <v>0</v>
          </cell>
          <cell r="AU465" t="str">
            <v/>
          </cell>
          <cell r="AV465">
            <v>0</v>
          </cell>
          <cell r="AW465">
            <v>77.75</v>
          </cell>
          <cell r="AX465">
            <v>76</v>
          </cell>
          <cell r="AY465">
            <v>0</v>
          </cell>
          <cell r="AZ465">
            <v>0</v>
          </cell>
          <cell r="BA465" t="str">
            <v/>
          </cell>
          <cell r="BB465">
            <v>0</v>
          </cell>
          <cell r="BC465">
            <v>77.25</v>
          </cell>
          <cell r="BD465">
            <v>76</v>
          </cell>
          <cell r="BE465">
            <v>0</v>
          </cell>
          <cell r="BF465">
            <v>0</v>
          </cell>
          <cell r="BG465" t="str">
            <v>SEJ</v>
          </cell>
          <cell r="BH465">
            <v>0</v>
          </cell>
          <cell r="BI465">
            <v>69.75</v>
          </cell>
          <cell r="BJ465">
            <v>74</v>
          </cell>
          <cell r="BK465">
            <v>0</v>
          </cell>
          <cell r="BL465">
            <v>0</v>
          </cell>
          <cell r="BM465" t="str">
            <v/>
          </cell>
          <cell r="BN465">
            <v>0</v>
          </cell>
          <cell r="BO465">
            <v>70</v>
          </cell>
          <cell r="BP465">
            <v>79</v>
          </cell>
          <cell r="BQ465">
            <v>0</v>
          </cell>
          <cell r="BR465">
            <v>0</v>
          </cell>
          <cell r="BS465" t="str">
            <v/>
          </cell>
          <cell r="BT465">
            <v>0</v>
          </cell>
          <cell r="BU465">
            <v>71.25</v>
          </cell>
          <cell r="BV465">
            <v>83</v>
          </cell>
          <cell r="BW465">
            <v>0</v>
          </cell>
          <cell r="BX465">
            <v>0</v>
          </cell>
          <cell r="BY465" t="str">
            <v/>
          </cell>
          <cell r="BZ465">
            <v>0</v>
          </cell>
          <cell r="CA465">
            <v>85.5</v>
          </cell>
          <cell r="CB465">
            <v>86</v>
          </cell>
          <cell r="CC465">
            <v>0</v>
          </cell>
          <cell r="CD465">
            <v>0</v>
          </cell>
          <cell r="CE465" t="str">
            <v/>
          </cell>
          <cell r="CF465">
            <v>0</v>
          </cell>
          <cell r="CG465">
            <v>74</v>
          </cell>
          <cell r="CH465">
            <v>79</v>
          </cell>
          <cell r="CI465">
            <v>0</v>
          </cell>
          <cell r="CJ465">
            <v>0</v>
          </cell>
          <cell r="CK465" t="str">
            <v/>
          </cell>
          <cell r="CL465">
            <v>0</v>
          </cell>
          <cell r="CM465">
            <v>74.25</v>
          </cell>
          <cell r="CN465">
            <v>75</v>
          </cell>
          <cell r="CO465">
            <v>0</v>
          </cell>
          <cell r="CP465">
            <v>0</v>
          </cell>
          <cell r="CQ465" t="str">
            <v/>
          </cell>
          <cell r="CR465">
            <v>0</v>
          </cell>
          <cell r="CS465">
            <v>70</v>
          </cell>
          <cell r="CT465">
            <v>83</v>
          </cell>
          <cell r="CU465">
            <v>0</v>
          </cell>
          <cell r="CV465">
            <v>0</v>
          </cell>
          <cell r="CW465" t="str">
            <v/>
          </cell>
          <cell r="CX465">
            <v>0</v>
          </cell>
          <cell r="CY465">
            <v>71.25</v>
          </cell>
          <cell r="CZ465">
            <v>71</v>
          </cell>
          <cell r="DA465">
            <v>0</v>
          </cell>
          <cell r="DB465">
            <v>0</v>
          </cell>
          <cell r="DC465" t="str">
            <v/>
          </cell>
          <cell r="DD465">
            <v>0</v>
          </cell>
          <cell r="DE465">
            <v>74</v>
          </cell>
          <cell r="DF465">
            <v>81</v>
          </cell>
          <cell r="DG465">
            <v>0</v>
          </cell>
          <cell r="DH465">
            <v>0</v>
          </cell>
          <cell r="DI465" t="str">
            <v/>
          </cell>
          <cell r="DJ465">
            <v>0</v>
          </cell>
          <cell r="DK465">
            <v>0</v>
          </cell>
          <cell r="DL465">
            <v>73</v>
          </cell>
          <cell r="DM465">
            <v>0</v>
          </cell>
          <cell r="DN465">
            <v>0</v>
          </cell>
          <cell r="DO465" t="str">
            <v/>
          </cell>
          <cell r="DP465">
            <v>0</v>
          </cell>
          <cell r="DQ465">
            <v>82.5</v>
          </cell>
          <cell r="DR465">
            <v>77</v>
          </cell>
          <cell r="DS465">
            <v>0</v>
          </cell>
          <cell r="DT465">
            <v>0</v>
          </cell>
          <cell r="DU465" t="str">
            <v/>
          </cell>
          <cell r="DV465">
            <v>0</v>
          </cell>
          <cell r="DW465">
            <v>70.25</v>
          </cell>
          <cell r="DX465">
            <v>83</v>
          </cell>
          <cell r="DY465">
            <v>0</v>
          </cell>
          <cell r="DZ465">
            <v>0</v>
          </cell>
          <cell r="EA465" t="str">
            <v/>
          </cell>
          <cell r="EB465">
            <v>0</v>
          </cell>
          <cell r="EC465">
            <v>74.75</v>
          </cell>
          <cell r="ED465">
            <v>81</v>
          </cell>
          <cell r="EE465">
            <v>0</v>
          </cell>
          <cell r="EF465">
            <v>0</v>
          </cell>
          <cell r="EG465" t="str">
            <v/>
          </cell>
          <cell r="EH465">
            <v>0</v>
          </cell>
          <cell r="EI465">
            <v>75</v>
          </cell>
          <cell r="EJ465">
            <v>84</v>
          </cell>
          <cell r="EK465">
            <v>0</v>
          </cell>
          <cell r="EL465">
            <v>0</v>
          </cell>
          <cell r="EM465" t="str">
            <v/>
          </cell>
          <cell r="EN465">
            <v>0</v>
          </cell>
          <cell r="EO465">
            <v>75</v>
          </cell>
          <cell r="EP465">
            <v>84</v>
          </cell>
          <cell r="EQ465">
            <v>0</v>
          </cell>
          <cell r="ER465">
            <v>0</v>
          </cell>
          <cell r="ES465" t="str">
            <v/>
          </cell>
          <cell r="ET465">
            <v>0</v>
          </cell>
          <cell r="EU465">
            <v>75</v>
          </cell>
          <cell r="EV465">
            <v>84</v>
          </cell>
          <cell r="EW465">
            <v>0</v>
          </cell>
          <cell r="EX465">
            <v>0</v>
          </cell>
          <cell r="EY465" t="str">
            <v/>
          </cell>
          <cell r="EZ465">
            <v>0</v>
          </cell>
          <cell r="FA465">
            <v>76</v>
          </cell>
          <cell r="FB465">
            <v>77</v>
          </cell>
          <cell r="FC465">
            <v>0</v>
          </cell>
          <cell r="FD465">
            <v>0</v>
          </cell>
          <cell r="FE465" t="str">
            <v/>
          </cell>
          <cell r="FF465">
            <v>0</v>
          </cell>
          <cell r="FG465">
            <v>76</v>
          </cell>
          <cell r="FH465">
            <v>77</v>
          </cell>
          <cell r="FI465">
            <v>0</v>
          </cell>
          <cell r="FJ465">
            <v>0</v>
          </cell>
          <cell r="FK465" t="str">
            <v/>
          </cell>
          <cell r="FL465">
            <v>0</v>
          </cell>
          <cell r="FM465">
            <v>76</v>
          </cell>
          <cell r="FN465">
            <v>77</v>
          </cell>
          <cell r="FO465">
            <v>0</v>
          </cell>
          <cell r="FP465">
            <v>0</v>
          </cell>
          <cell r="FQ465" t="str">
            <v/>
          </cell>
          <cell r="FR465">
            <v>0</v>
          </cell>
          <cell r="FS465">
            <v>76</v>
          </cell>
          <cell r="FT465">
            <v>77</v>
          </cell>
          <cell r="FU465">
            <v>0</v>
          </cell>
          <cell r="FV465">
            <v>0</v>
          </cell>
          <cell r="FW465" t="str">
            <v/>
          </cell>
          <cell r="FX465">
            <v>0</v>
          </cell>
          <cell r="FY465">
            <v>76</v>
          </cell>
          <cell r="FZ465">
            <v>77</v>
          </cell>
          <cell r="GA465">
            <v>0</v>
          </cell>
          <cell r="GB465">
            <v>0</v>
          </cell>
          <cell r="GC465" t="str">
            <v/>
          </cell>
          <cell r="GD465">
            <v>0</v>
          </cell>
          <cell r="GE465">
            <v>76</v>
          </cell>
          <cell r="GF465">
            <v>77</v>
          </cell>
          <cell r="GG465">
            <v>0</v>
          </cell>
          <cell r="GH465">
            <v>0</v>
          </cell>
          <cell r="GI465" t="str">
            <v/>
          </cell>
          <cell r="GJ465">
            <v>0</v>
          </cell>
          <cell r="GK465">
            <v>76</v>
          </cell>
          <cell r="GL465">
            <v>77</v>
          </cell>
          <cell r="GM465">
            <v>0</v>
          </cell>
          <cell r="GN465">
            <v>0</v>
          </cell>
          <cell r="GO465" t="str">
            <v/>
          </cell>
          <cell r="GP465">
            <v>0</v>
          </cell>
          <cell r="GQ465">
            <v>76</v>
          </cell>
          <cell r="GR465">
            <v>77</v>
          </cell>
          <cell r="GS465">
            <v>0</v>
          </cell>
          <cell r="GT465">
            <v>0</v>
          </cell>
          <cell r="GU465" t="str">
            <v/>
          </cell>
          <cell r="GV465">
            <v>0</v>
          </cell>
          <cell r="GW465">
            <v>76.75</v>
          </cell>
          <cell r="GX465">
            <v>74</v>
          </cell>
          <cell r="GY465">
            <v>0</v>
          </cell>
          <cell r="GZ465">
            <v>0</v>
          </cell>
          <cell r="HA465" t="str">
            <v/>
          </cell>
          <cell r="HB465">
            <v>0</v>
          </cell>
          <cell r="HC465">
            <v>74</v>
          </cell>
          <cell r="HD465">
            <v>81</v>
          </cell>
          <cell r="HG465" t="str">
            <v/>
          </cell>
          <cell r="HH465">
            <v>0</v>
          </cell>
          <cell r="HM465" t="str">
            <v/>
          </cell>
          <cell r="HN465" t="str">
            <v/>
          </cell>
          <cell r="HS465">
            <v>0</v>
          </cell>
          <cell r="HT465" t="str">
            <v>PKN</v>
          </cell>
          <cell r="HU465">
            <v>0</v>
          </cell>
          <cell r="HV465" t="str">
            <v>IND</v>
          </cell>
          <cell r="HW465">
            <v>0</v>
          </cell>
          <cell r="HX465" t="str">
            <v>MAT-W</v>
          </cell>
          <cell r="HY465">
            <v>0</v>
          </cell>
          <cell r="HZ465" t="str">
            <v>SEJ-W</v>
          </cell>
          <cell r="IA465">
            <v>0</v>
          </cell>
          <cell r="IB465" t="str">
            <v>IGR-W</v>
          </cell>
          <cell r="IC465">
            <v>0</v>
          </cell>
          <cell r="ID465" t="str">
            <v>SBO</v>
          </cell>
          <cell r="IE465">
            <v>0</v>
          </cell>
          <cell r="IF465" t="str">
            <v>PJO</v>
          </cell>
          <cell r="IG465">
            <v>0</v>
          </cell>
          <cell r="IH465" t="str">
            <v>PRA</v>
          </cell>
          <cell r="II465">
            <v>0</v>
          </cell>
          <cell r="IJ465" t="str">
            <v>JAW</v>
          </cell>
          <cell r="IK465">
            <v>0</v>
          </cell>
          <cell r="IL465" t="str">
            <v>ARB</v>
          </cell>
          <cell r="IM465">
            <v>0</v>
          </cell>
          <cell r="IN465" t="str">
            <v>PKM</v>
          </cell>
          <cell r="IO465">
            <v>0</v>
          </cell>
          <cell r="IP465" t="str">
            <v>GEO-P</v>
          </cell>
          <cell r="IQ465">
            <v>0</v>
          </cell>
          <cell r="IR465" t="str">
            <v>SEJ-P</v>
          </cell>
          <cell r="IS465">
            <v>0</v>
          </cell>
          <cell r="IT465" t="str">
            <v>SOS-P</v>
          </cell>
          <cell r="IU465">
            <v>0</v>
          </cell>
          <cell r="IV465" t="str">
            <v>EKO-P</v>
          </cell>
          <cell r="IW465">
            <v>0</v>
          </cell>
          <cell r="IX465" t="str">
            <v>JEP-L</v>
          </cell>
          <cell r="IY465">
            <v>0</v>
          </cell>
          <cell r="IZ465" t="str">
            <v/>
          </cell>
          <cell r="JA465">
            <v>0</v>
          </cell>
        </row>
        <row r="466">
          <cell r="Q466" t="str">
            <v/>
          </cell>
          <cell r="AB466" t="str">
            <v/>
          </cell>
          <cell r="AC466">
            <v>16</v>
          </cell>
          <cell r="AI466" t="str">
            <v/>
          </cell>
          <cell r="AJ466">
            <v>0</v>
          </cell>
          <cell r="AK466">
            <v>76.75</v>
          </cell>
          <cell r="AL466">
            <v>74</v>
          </cell>
          <cell r="AM466">
            <v>0</v>
          </cell>
          <cell r="AN466">
            <v>0</v>
          </cell>
          <cell r="AO466" t="str">
            <v/>
          </cell>
          <cell r="AP466">
            <v>0</v>
          </cell>
          <cell r="AQ466">
            <v>67</v>
          </cell>
          <cell r="AR466">
            <v>78</v>
          </cell>
          <cell r="AS466">
            <v>0</v>
          </cell>
          <cell r="AT466">
            <v>0</v>
          </cell>
          <cell r="AU466" t="str">
            <v/>
          </cell>
          <cell r="AV466">
            <v>0</v>
          </cell>
          <cell r="AW466">
            <v>79.5</v>
          </cell>
          <cell r="AX466">
            <v>78</v>
          </cell>
          <cell r="AY466">
            <v>0</v>
          </cell>
          <cell r="AZ466">
            <v>0</v>
          </cell>
          <cell r="BA466" t="str">
            <v/>
          </cell>
          <cell r="BB466">
            <v>0</v>
          </cell>
          <cell r="BC466">
            <v>77.25</v>
          </cell>
          <cell r="BD466">
            <v>76</v>
          </cell>
          <cell r="BE466">
            <v>0</v>
          </cell>
          <cell r="BF466">
            <v>0</v>
          </cell>
          <cell r="BG466" t="str">
            <v>SEJ</v>
          </cell>
          <cell r="BH466">
            <v>0</v>
          </cell>
          <cell r="BI466">
            <v>67.75</v>
          </cell>
          <cell r="BJ466">
            <v>75</v>
          </cell>
          <cell r="BK466">
            <v>0</v>
          </cell>
          <cell r="BL466">
            <v>0</v>
          </cell>
          <cell r="BM466" t="str">
            <v/>
          </cell>
          <cell r="BN466">
            <v>0</v>
          </cell>
          <cell r="BO466">
            <v>70.25</v>
          </cell>
          <cell r="BP466">
            <v>75</v>
          </cell>
          <cell r="BQ466">
            <v>0</v>
          </cell>
          <cell r="BR466">
            <v>0</v>
          </cell>
          <cell r="BS466" t="str">
            <v/>
          </cell>
          <cell r="BT466">
            <v>0</v>
          </cell>
          <cell r="BU466">
            <v>68.25</v>
          </cell>
          <cell r="BV466">
            <v>84</v>
          </cell>
          <cell r="BW466">
            <v>0</v>
          </cell>
          <cell r="BX466">
            <v>0</v>
          </cell>
          <cell r="BY466" t="str">
            <v/>
          </cell>
          <cell r="BZ466">
            <v>0</v>
          </cell>
          <cell r="CA466">
            <v>70.25</v>
          </cell>
          <cell r="CB466">
            <v>77</v>
          </cell>
          <cell r="CC466">
            <v>0</v>
          </cell>
          <cell r="CD466">
            <v>0</v>
          </cell>
          <cell r="CE466" t="str">
            <v/>
          </cell>
          <cell r="CF466">
            <v>0</v>
          </cell>
          <cell r="CG466">
            <v>72</v>
          </cell>
          <cell r="CH466">
            <v>75</v>
          </cell>
          <cell r="CI466">
            <v>0</v>
          </cell>
          <cell r="CJ466">
            <v>0</v>
          </cell>
          <cell r="CK466" t="str">
            <v/>
          </cell>
          <cell r="CL466">
            <v>0</v>
          </cell>
          <cell r="CM466">
            <v>74.25</v>
          </cell>
          <cell r="CN466">
            <v>77</v>
          </cell>
          <cell r="CO466">
            <v>0</v>
          </cell>
          <cell r="CP466">
            <v>0</v>
          </cell>
          <cell r="CQ466" t="str">
            <v/>
          </cell>
          <cell r="CR466">
            <v>0</v>
          </cell>
          <cell r="CS466">
            <v>83</v>
          </cell>
          <cell r="CT466">
            <v>76</v>
          </cell>
          <cell r="CU466">
            <v>0</v>
          </cell>
          <cell r="CV466">
            <v>0</v>
          </cell>
          <cell r="CW466" t="str">
            <v/>
          </cell>
          <cell r="CX466">
            <v>0</v>
          </cell>
          <cell r="CY466">
            <v>70.75</v>
          </cell>
          <cell r="CZ466">
            <v>71</v>
          </cell>
          <cell r="DA466">
            <v>0</v>
          </cell>
          <cell r="DB466">
            <v>0</v>
          </cell>
          <cell r="DC466" t="str">
            <v/>
          </cell>
          <cell r="DD466">
            <v>0</v>
          </cell>
          <cell r="DE466">
            <v>76.25</v>
          </cell>
          <cell r="DF466">
            <v>77</v>
          </cell>
          <cell r="DG466">
            <v>0</v>
          </cell>
          <cell r="DH466">
            <v>0</v>
          </cell>
          <cell r="DI466" t="str">
            <v/>
          </cell>
          <cell r="DJ466">
            <v>0</v>
          </cell>
          <cell r="DK466">
            <v>0</v>
          </cell>
          <cell r="DL466">
            <v>76</v>
          </cell>
          <cell r="DM466">
            <v>0</v>
          </cell>
          <cell r="DN466">
            <v>0</v>
          </cell>
          <cell r="DO466" t="str">
            <v/>
          </cell>
          <cell r="DP466">
            <v>0</v>
          </cell>
          <cell r="DQ466">
            <v>79.25</v>
          </cell>
          <cell r="DR466">
            <v>74</v>
          </cell>
          <cell r="DS466">
            <v>0</v>
          </cell>
          <cell r="DT466">
            <v>0</v>
          </cell>
          <cell r="DU466" t="str">
            <v/>
          </cell>
          <cell r="DV466">
            <v>0</v>
          </cell>
          <cell r="DW466">
            <v>67.25</v>
          </cell>
          <cell r="DX466">
            <v>78</v>
          </cell>
          <cell r="DY466">
            <v>0</v>
          </cell>
          <cell r="DZ466">
            <v>0</v>
          </cell>
          <cell r="EA466" t="str">
            <v/>
          </cell>
          <cell r="EB466">
            <v>0</v>
          </cell>
          <cell r="EC466">
            <v>72.25</v>
          </cell>
          <cell r="ED466">
            <v>80</v>
          </cell>
          <cell r="EE466">
            <v>0</v>
          </cell>
          <cell r="EF466">
            <v>0</v>
          </cell>
          <cell r="EG466" t="str">
            <v/>
          </cell>
          <cell r="EH466">
            <v>0</v>
          </cell>
          <cell r="EI466">
            <v>73.5</v>
          </cell>
          <cell r="EJ466">
            <v>81</v>
          </cell>
          <cell r="EK466">
            <v>0</v>
          </cell>
          <cell r="EL466">
            <v>0</v>
          </cell>
          <cell r="EM466" t="str">
            <v/>
          </cell>
          <cell r="EN466">
            <v>0</v>
          </cell>
          <cell r="EO466">
            <v>73.5</v>
          </cell>
          <cell r="EP466">
            <v>81</v>
          </cell>
          <cell r="EQ466">
            <v>0</v>
          </cell>
          <cell r="ER466">
            <v>0</v>
          </cell>
          <cell r="ES466" t="str">
            <v/>
          </cell>
          <cell r="ET466">
            <v>0</v>
          </cell>
          <cell r="EU466">
            <v>73.5</v>
          </cell>
          <cell r="EV466">
            <v>81</v>
          </cell>
          <cell r="EW466">
            <v>0</v>
          </cell>
          <cell r="EX466">
            <v>0</v>
          </cell>
          <cell r="EY466" t="str">
            <v/>
          </cell>
          <cell r="EZ466">
            <v>0</v>
          </cell>
          <cell r="FA466">
            <v>77.5</v>
          </cell>
          <cell r="FB466">
            <v>77</v>
          </cell>
          <cell r="FC466">
            <v>0</v>
          </cell>
          <cell r="FD466">
            <v>0</v>
          </cell>
          <cell r="FE466" t="str">
            <v/>
          </cell>
          <cell r="FF466">
            <v>0</v>
          </cell>
          <cell r="FG466">
            <v>77.5</v>
          </cell>
          <cell r="FH466">
            <v>77</v>
          </cell>
          <cell r="FI466">
            <v>0</v>
          </cell>
          <cell r="FJ466">
            <v>0</v>
          </cell>
          <cell r="FK466" t="str">
            <v/>
          </cell>
          <cell r="FL466">
            <v>0</v>
          </cell>
          <cell r="FM466">
            <v>77.5</v>
          </cell>
          <cell r="FN466">
            <v>77</v>
          </cell>
          <cell r="FO466">
            <v>0</v>
          </cell>
          <cell r="FP466">
            <v>0</v>
          </cell>
          <cell r="FQ466" t="str">
            <v/>
          </cell>
          <cell r="FR466">
            <v>0</v>
          </cell>
          <cell r="FS466">
            <v>77.5</v>
          </cell>
          <cell r="FT466">
            <v>77</v>
          </cell>
          <cell r="FU466">
            <v>0</v>
          </cell>
          <cell r="FV466">
            <v>0</v>
          </cell>
          <cell r="FW466" t="str">
            <v/>
          </cell>
          <cell r="FX466">
            <v>0</v>
          </cell>
          <cell r="FY466">
            <v>77.5</v>
          </cell>
          <cell r="FZ466">
            <v>77</v>
          </cell>
          <cell r="GA466">
            <v>0</v>
          </cell>
          <cell r="GB466">
            <v>0</v>
          </cell>
          <cell r="GC466" t="str">
            <v/>
          </cell>
          <cell r="GD466">
            <v>0</v>
          </cell>
          <cell r="GE466">
            <v>77.5</v>
          </cell>
          <cell r="GF466">
            <v>77</v>
          </cell>
          <cell r="GG466">
            <v>0</v>
          </cell>
          <cell r="GH466">
            <v>0</v>
          </cell>
          <cell r="GI466" t="str">
            <v/>
          </cell>
          <cell r="GJ466">
            <v>0</v>
          </cell>
          <cell r="GK466">
            <v>77.5</v>
          </cell>
          <cell r="GL466">
            <v>77</v>
          </cell>
          <cell r="GM466">
            <v>0</v>
          </cell>
          <cell r="GN466">
            <v>0</v>
          </cell>
          <cell r="GO466" t="str">
            <v/>
          </cell>
          <cell r="GP466">
            <v>0</v>
          </cell>
          <cell r="GQ466">
            <v>77.5</v>
          </cell>
          <cell r="GR466">
            <v>77</v>
          </cell>
          <cell r="GS466">
            <v>0</v>
          </cell>
          <cell r="GT466">
            <v>0</v>
          </cell>
          <cell r="GU466" t="str">
            <v/>
          </cell>
          <cell r="GV466">
            <v>0</v>
          </cell>
          <cell r="GW466">
            <v>68.75</v>
          </cell>
          <cell r="GX466">
            <v>73</v>
          </cell>
          <cell r="GY466">
            <v>0</v>
          </cell>
          <cell r="GZ466">
            <v>0</v>
          </cell>
          <cell r="HA466" t="str">
            <v/>
          </cell>
          <cell r="HB466">
            <v>0</v>
          </cell>
          <cell r="HC466">
            <v>67.75</v>
          </cell>
          <cell r="HD466">
            <v>79</v>
          </cell>
          <cell r="HG466" t="str">
            <v/>
          </cell>
          <cell r="HH466">
            <v>0</v>
          </cell>
          <cell r="HM466" t="str">
            <v/>
          </cell>
          <cell r="HN466" t="str">
            <v/>
          </cell>
          <cell r="HS466">
            <v>0</v>
          </cell>
          <cell r="HT466" t="str">
            <v>PKN</v>
          </cell>
          <cell r="HU466">
            <v>0</v>
          </cell>
          <cell r="HV466" t="str">
            <v>IND</v>
          </cell>
          <cell r="HW466">
            <v>0</v>
          </cell>
          <cell r="HX466" t="str">
            <v>MAT-W</v>
          </cell>
          <cell r="HY466">
            <v>0</v>
          </cell>
          <cell r="HZ466" t="str">
            <v>SEJ-W</v>
          </cell>
          <cell r="IA466">
            <v>0</v>
          </cell>
          <cell r="IB466" t="str">
            <v>IGR-W</v>
          </cell>
          <cell r="IC466">
            <v>0</v>
          </cell>
          <cell r="ID466" t="str">
            <v>SBO</v>
          </cell>
          <cell r="IE466">
            <v>0</v>
          </cell>
          <cell r="IF466" t="str">
            <v>PJO</v>
          </cell>
          <cell r="IG466">
            <v>0</v>
          </cell>
          <cell r="IH466" t="str">
            <v>PRA</v>
          </cell>
          <cell r="II466">
            <v>0</v>
          </cell>
          <cell r="IJ466" t="str">
            <v>JAW</v>
          </cell>
          <cell r="IK466">
            <v>0</v>
          </cell>
          <cell r="IL466" t="str">
            <v>ARB</v>
          </cell>
          <cell r="IM466">
            <v>0</v>
          </cell>
          <cell r="IN466" t="str">
            <v>PKM</v>
          </cell>
          <cell r="IO466">
            <v>0</v>
          </cell>
          <cell r="IP466" t="str">
            <v>GEO-P</v>
          </cell>
          <cell r="IQ466">
            <v>0</v>
          </cell>
          <cell r="IR466" t="str">
            <v>SEJ-P</v>
          </cell>
          <cell r="IS466">
            <v>0</v>
          </cell>
          <cell r="IT466" t="str">
            <v>SOS-P</v>
          </cell>
          <cell r="IU466">
            <v>0</v>
          </cell>
          <cell r="IV466" t="str">
            <v>EKO-P</v>
          </cell>
          <cell r="IW466">
            <v>0</v>
          </cell>
          <cell r="IX466" t="str">
            <v>JEP-L</v>
          </cell>
          <cell r="IY466">
            <v>0</v>
          </cell>
          <cell r="IZ466" t="str">
            <v/>
          </cell>
          <cell r="JA466">
            <v>0</v>
          </cell>
        </row>
        <row r="467">
          <cell r="Q467" t="str">
            <v/>
          </cell>
          <cell r="AB467" t="str">
            <v/>
          </cell>
          <cell r="AC467">
            <v>17</v>
          </cell>
          <cell r="AI467" t="str">
            <v/>
          </cell>
          <cell r="AJ467">
            <v>0</v>
          </cell>
          <cell r="AK467">
            <v>75.5</v>
          </cell>
          <cell r="AL467">
            <v>81</v>
          </cell>
          <cell r="AM467">
            <v>0</v>
          </cell>
          <cell r="AN467">
            <v>0</v>
          </cell>
          <cell r="AO467" t="str">
            <v/>
          </cell>
          <cell r="AP467">
            <v>0</v>
          </cell>
          <cell r="AQ467">
            <v>67.25</v>
          </cell>
          <cell r="AR467">
            <v>86</v>
          </cell>
          <cell r="AS467">
            <v>0</v>
          </cell>
          <cell r="AT467">
            <v>0</v>
          </cell>
          <cell r="AU467" t="str">
            <v/>
          </cell>
          <cell r="AV467">
            <v>0</v>
          </cell>
          <cell r="AW467">
            <v>78.25</v>
          </cell>
          <cell r="AX467">
            <v>75</v>
          </cell>
          <cell r="AY467">
            <v>0</v>
          </cell>
          <cell r="AZ467">
            <v>0</v>
          </cell>
          <cell r="BA467" t="str">
            <v/>
          </cell>
          <cell r="BB467">
            <v>0</v>
          </cell>
          <cell r="BC467">
            <v>75.75</v>
          </cell>
          <cell r="BD467">
            <v>74</v>
          </cell>
          <cell r="BE467">
            <v>0</v>
          </cell>
          <cell r="BF467">
            <v>0</v>
          </cell>
          <cell r="BG467" t="str">
            <v>SEJ</v>
          </cell>
          <cell r="BH467">
            <v>0</v>
          </cell>
          <cell r="BI467">
            <v>77</v>
          </cell>
          <cell r="BJ467">
            <v>76</v>
          </cell>
          <cell r="BK467">
            <v>0</v>
          </cell>
          <cell r="BL467">
            <v>0</v>
          </cell>
          <cell r="BM467" t="str">
            <v/>
          </cell>
          <cell r="BN467">
            <v>0</v>
          </cell>
          <cell r="BO467">
            <v>70</v>
          </cell>
          <cell r="BP467">
            <v>82</v>
          </cell>
          <cell r="BQ467">
            <v>0</v>
          </cell>
          <cell r="BR467">
            <v>0</v>
          </cell>
          <cell r="BS467" t="str">
            <v/>
          </cell>
          <cell r="BT467">
            <v>0</v>
          </cell>
          <cell r="BU467">
            <v>72</v>
          </cell>
          <cell r="BV467">
            <v>84</v>
          </cell>
          <cell r="BW467">
            <v>0</v>
          </cell>
          <cell r="BX467">
            <v>0</v>
          </cell>
          <cell r="BY467" t="str">
            <v/>
          </cell>
          <cell r="BZ467">
            <v>0</v>
          </cell>
          <cell r="CA467">
            <v>81.75</v>
          </cell>
          <cell r="CB467">
            <v>78</v>
          </cell>
          <cell r="CC467">
            <v>0</v>
          </cell>
          <cell r="CD467">
            <v>0</v>
          </cell>
          <cell r="CE467" t="str">
            <v/>
          </cell>
          <cell r="CF467">
            <v>0</v>
          </cell>
          <cell r="CG467">
            <v>73.25</v>
          </cell>
          <cell r="CH467">
            <v>76</v>
          </cell>
          <cell r="CI467">
            <v>0</v>
          </cell>
          <cell r="CJ467">
            <v>0</v>
          </cell>
          <cell r="CK467" t="str">
            <v/>
          </cell>
          <cell r="CL467">
            <v>0</v>
          </cell>
          <cell r="CM467">
            <v>74.25</v>
          </cell>
          <cell r="CN467">
            <v>75</v>
          </cell>
          <cell r="CO467">
            <v>0</v>
          </cell>
          <cell r="CP467">
            <v>0</v>
          </cell>
          <cell r="CQ467" t="str">
            <v/>
          </cell>
          <cell r="CR467">
            <v>0</v>
          </cell>
          <cell r="CS467">
            <v>72.25</v>
          </cell>
          <cell r="CT467">
            <v>83</v>
          </cell>
          <cell r="CU467">
            <v>0</v>
          </cell>
          <cell r="CV467">
            <v>0</v>
          </cell>
          <cell r="CW467" t="str">
            <v/>
          </cell>
          <cell r="CX467">
            <v>0</v>
          </cell>
          <cell r="CY467">
            <v>77.5</v>
          </cell>
          <cell r="CZ467">
            <v>71</v>
          </cell>
          <cell r="DA467">
            <v>0</v>
          </cell>
          <cell r="DB467">
            <v>0</v>
          </cell>
          <cell r="DC467" t="str">
            <v/>
          </cell>
          <cell r="DD467">
            <v>0</v>
          </cell>
          <cell r="DE467">
            <v>76.5</v>
          </cell>
          <cell r="DF467">
            <v>83</v>
          </cell>
          <cell r="DG467">
            <v>0</v>
          </cell>
          <cell r="DH467">
            <v>0</v>
          </cell>
          <cell r="DI467" t="str">
            <v/>
          </cell>
          <cell r="DJ467">
            <v>0</v>
          </cell>
          <cell r="DK467">
            <v>0</v>
          </cell>
          <cell r="DL467">
            <v>75</v>
          </cell>
          <cell r="DM467">
            <v>0</v>
          </cell>
          <cell r="DN467">
            <v>0</v>
          </cell>
          <cell r="DO467" t="str">
            <v/>
          </cell>
          <cell r="DP467">
            <v>0</v>
          </cell>
          <cell r="DQ467">
            <v>78.5</v>
          </cell>
          <cell r="DR467">
            <v>76</v>
          </cell>
          <cell r="DS467">
            <v>0</v>
          </cell>
          <cell r="DT467">
            <v>0</v>
          </cell>
          <cell r="DU467" t="str">
            <v/>
          </cell>
          <cell r="DV467">
            <v>0</v>
          </cell>
          <cell r="DW467">
            <v>66.75</v>
          </cell>
          <cell r="DX467">
            <v>79</v>
          </cell>
          <cell r="DY467">
            <v>0</v>
          </cell>
          <cell r="DZ467">
            <v>0</v>
          </cell>
          <cell r="EA467" t="str">
            <v/>
          </cell>
          <cell r="EB467">
            <v>0</v>
          </cell>
          <cell r="EC467">
            <v>76</v>
          </cell>
          <cell r="ED467">
            <v>85</v>
          </cell>
          <cell r="EE467">
            <v>0</v>
          </cell>
          <cell r="EF467">
            <v>0</v>
          </cell>
          <cell r="EG467" t="str">
            <v/>
          </cell>
          <cell r="EH467">
            <v>0</v>
          </cell>
          <cell r="EI467">
            <v>74</v>
          </cell>
          <cell r="EJ467">
            <v>88</v>
          </cell>
          <cell r="EK467">
            <v>0</v>
          </cell>
          <cell r="EL467">
            <v>0</v>
          </cell>
          <cell r="EM467" t="str">
            <v/>
          </cell>
          <cell r="EN467">
            <v>0</v>
          </cell>
          <cell r="EO467">
            <v>74</v>
          </cell>
          <cell r="EP467">
            <v>88</v>
          </cell>
          <cell r="EQ467">
            <v>0</v>
          </cell>
          <cell r="ER467">
            <v>0</v>
          </cell>
          <cell r="ES467" t="str">
            <v/>
          </cell>
          <cell r="ET467">
            <v>0</v>
          </cell>
          <cell r="EU467">
            <v>74</v>
          </cell>
          <cell r="EV467">
            <v>88</v>
          </cell>
          <cell r="EW467">
            <v>0</v>
          </cell>
          <cell r="EX467">
            <v>0</v>
          </cell>
          <cell r="EY467" t="str">
            <v/>
          </cell>
          <cell r="EZ467">
            <v>0</v>
          </cell>
          <cell r="FA467">
            <v>84.5</v>
          </cell>
          <cell r="FB467">
            <v>77</v>
          </cell>
          <cell r="FC467">
            <v>0</v>
          </cell>
          <cell r="FD467">
            <v>0</v>
          </cell>
          <cell r="FE467" t="str">
            <v/>
          </cell>
          <cell r="FF467">
            <v>0</v>
          </cell>
          <cell r="FG467">
            <v>84.5</v>
          </cell>
          <cell r="FH467">
            <v>77</v>
          </cell>
          <cell r="FI467">
            <v>0</v>
          </cell>
          <cell r="FJ467">
            <v>0</v>
          </cell>
          <cell r="FK467" t="str">
            <v/>
          </cell>
          <cell r="FL467">
            <v>0</v>
          </cell>
          <cell r="FM467">
            <v>84.5</v>
          </cell>
          <cell r="FN467">
            <v>77</v>
          </cell>
          <cell r="FO467">
            <v>0</v>
          </cell>
          <cell r="FP467">
            <v>0</v>
          </cell>
          <cell r="FQ467" t="str">
            <v/>
          </cell>
          <cell r="FR467">
            <v>0</v>
          </cell>
          <cell r="FS467">
            <v>84.5</v>
          </cell>
          <cell r="FT467">
            <v>77</v>
          </cell>
          <cell r="FU467">
            <v>0</v>
          </cell>
          <cell r="FV467">
            <v>0</v>
          </cell>
          <cell r="FW467" t="str">
            <v/>
          </cell>
          <cell r="FX467">
            <v>0</v>
          </cell>
          <cell r="FY467">
            <v>84.5</v>
          </cell>
          <cell r="FZ467">
            <v>77</v>
          </cell>
          <cell r="GA467">
            <v>0</v>
          </cell>
          <cell r="GB467">
            <v>0</v>
          </cell>
          <cell r="GC467" t="str">
            <v/>
          </cell>
          <cell r="GD467">
            <v>0</v>
          </cell>
          <cell r="GE467">
            <v>84.5</v>
          </cell>
          <cell r="GF467">
            <v>77</v>
          </cell>
          <cell r="GG467">
            <v>0</v>
          </cell>
          <cell r="GH467">
            <v>0</v>
          </cell>
          <cell r="GI467" t="str">
            <v/>
          </cell>
          <cell r="GJ467">
            <v>0</v>
          </cell>
          <cell r="GK467">
            <v>84.5</v>
          </cell>
          <cell r="GL467">
            <v>77</v>
          </cell>
          <cell r="GM467">
            <v>0</v>
          </cell>
          <cell r="GN467">
            <v>0</v>
          </cell>
          <cell r="GO467" t="str">
            <v/>
          </cell>
          <cell r="GP467">
            <v>0</v>
          </cell>
          <cell r="GQ467">
            <v>84.5</v>
          </cell>
          <cell r="GR467">
            <v>77</v>
          </cell>
          <cell r="GS467">
            <v>0</v>
          </cell>
          <cell r="GT467">
            <v>0</v>
          </cell>
          <cell r="GU467" t="str">
            <v/>
          </cell>
          <cell r="GV467">
            <v>0</v>
          </cell>
          <cell r="GW467">
            <v>69.75</v>
          </cell>
          <cell r="GX467">
            <v>81</v>
          </cell>
          <cell r="GY467">
            <v>0</v>
          </cell>
          <cell r="GZ467">
            <v>0</v>
          </cell>
          <cell r="HA467" t="str">
            <v/>
          </cell>
          <cell r="HB467">
            <v>0</v>
          </cell>
          <cell r="HC467">
            <v>72</v>
          </cell>
          <cell r="HD467">
            <v>81</v>
          </cell>
          <cell r="HG467" t="str">
            <v/>
          </cell>
          <cell r="HH467">
            <v>0</v>
          </cell>
          <cell r="HM467" t="str">
            <v/>
          </cell>
          <cell r="HN467" t="str">
            <v/>
          </cell>
          <cell r="HS467">
            <v>0</v>
          </cell>
          <cell r="HT467" t="str">
            <v>PKN</v>
          </cell>
          <cell r="HU467">
            <v>0</v>
          </cell>
          <cell r="HV467" t="str">
            <v>IND</v>
          </cell>
          <cell r="HW467">
            <v>0</v>
          </cell>
          <cell r="HX467" t="str">
            <v>MAT-W</v>
          </cell>
          <cell r="HY467">
            <v>0</v>
          </cell>
          <cell r="HZ467" t="str">
            <v>SEJ-W</v>
          </cell>
          <cell r="IA467">
            <v>0</v>
          </cell>
          <cell r="IB467" t="str">
            <v>IGR-W</v>
          </cell>
          <cell r="IC467">
            <v>0</v>
          </cell>
          <cell r="ID467" t="str">
            <v>SBO</v>
          </cell>
          <cell r="IE467">
            <v>0</v>
          </cell>
          <cell r="IF467" t="str">
            <v>PJO</v>
          </cell>
          <cell r="IG467">
            <v>0</v>
          </cell>
          <cell r="IH467" t="str">
            <v>PRA</v>
          </cell>
          <cell r="II467">
            <v>0</v>
          </cell>
          <cell r="IJ467" t="str">
            <v>JAW</v>
          </cell>
          <cell r="IK467">
            <v>0</v>
          </cell>
          <cell r="IL467" t="str">
            <v>ARB</v>
          </cell>
          <cell r="IM467">
            <v>0</v>
          </cell>
          <cell r="IN467" t="str">
            <v>PKM</v>
          </cell>
          <cell r="IO467">
            <v>0</v>
          </cell>
          <cell r="IP467" t="str">
            <v>GEO-P</v>
          </cell>
          <cell r="IQ467">
            <v>0</v>
          </cell>
          <cell r="IR467" t="str">
            <v>SEJ-P</v>
          </cell>
          <cell r="IS467">
            <v>0</v>
          </cell>
          <cell r="IT467" t="str">
            <v>SOS-P</v>
          </cell>
          <cell r="IU467">
            <v>0</v>
          </cell>
          <cell r="IV467" t="str">
            <v>EKO-P</v>
          </cell>
          <cell r="IW467">
            <v>0</v>
          </cell>
          <cell r="IX467" t="str">
            <v>JEP-L</v>
          </cell>
          <cell r="IY467">
            <v>0</v>
          </cell>
          <cell r="IZ467" t="str">
            <v/>
          </cell>
          <cell r="JA467">
            <v>0</v>
          </cell>
        </row>
        <row r="468">
          <cell r="Q468" t="str">
            <v/>
          </cell>
          <cell r="AB468" t="str">
            <v/>
          </cell>
          <cell r="AC468">
            <v>18</v>
          </cell>
          <cell r="AI468" t="str">
            <v/>
          </cell>
          <cell r="AJ468">
            <v>0</v>
          </cell>
          <cell r="AK468">
            <v>78.5</v>
          </cell>
          <cell r="AL468">
            <v>79</v>
          </cell>
          <cell r="AM468">
            <v>0</v>
          </cell>
          <cell r="AN468">
            <v>0</v>
          </cell>
          <cell r="AO468" t="str">
            <v/>
          </cell>
          <cell r="AP468">
            <v>0</v>
          </cell>
          <cell r="AQ468">
            <v>70.5</v>
          </cell>
          <cell r="AR468">
            <v>86</v>
          </cell>
          <cell r="AS468">
            <v>0</v>
          </cell>
          <cell r="AT468">
            <v>0</v>
          </cell>
          <cell r="AU468" t="str">
            <v/>
          </cell>
          <cell r="AV468">
            <v>0</v>
          </cell>
          <cell r="AW468">
            <v>82.75</v>
          </cell>
          <cell r="AX468">
            <v>76</v>
          </cell>
          <cell r="AY468">
            <v>0</v>
          </cell>
          <cell r="AZ468">
            <v>0</v>
          </cell>
          <cell r="BA468" t="str">
            <v/>
          </cell>
          <cell r="BB468">
            <v>0</v>
          </cell>
          <cell r="BC468">
            <v>79.75</v>
          </cell>
          <cell r="BD468">
            <v>77</v>
          </cell>
          <cell r="BE468">
            <v>0</v>
          </cell>
          <cell r="BF468">
            <v>0</v>
          </cell>
          <cell r="BG468" t="str">
            <v>SEJ</v>
          </cell>
          <cell r="BH468">
            <v>0</v>
          </cell>
          <cell r="BI468">
            <v>69.25</v>
          </cell>
          <cell r="BJ468">
            <v>76</v>
          </cell>
          <cell r="BK468">
            <v>0</v>
          </cell>
          <cell r="BL468">
            <v>0</v>
          </cell>
          <cell r="BM468" t="str">
            <v/>
          </cell>
          <cell r="BN468">
            <v>0</v>
          </cell>
          <cell r="BO468">
            <v>70.25</v>
          </cell>
          <cell r="BP468">
            <v>83</v>
          </cell>
          <cell r="BQ468">
            <v>0</v>
          </cell>
          <cell r="BR468">
            <v>0</v>
          </cell>
          <cell r="BS468" t="str">
            <v/>
          </cell>
          <cell r="BT468">
            <v>0</v>
          </cell>
          <cell r="BU468">
            <v>75.25</v>
          </cell>
          <cell r="BV468">
            <v>84</v>
          </cell>
          <cell r="BW468">
            <v>0</v>
          </cell>
          <cell r="BX468">
            <v>0</v>
          </cell>
          <cell r="BY468" t="str">
            <v/>
          </cell>
          <cell r="BZ468">
            <v>0</v>
          </cell>
          <cell r="CA468">
            <v>73.5</v>
          </cell>
          <cell r="CB468">
            <v>81</v>
          </cell>
          <cell r="CC468">
            <v>0</v>
          </cell>
          <cell r="CD468">
            <v>0</v>
          </cell>
          <cell r="CE468" t="str">
            <v/>
          </cell>
          <cell r="CF468">
            <v>0</v>
          </cell>
          <cell r="CG468">
            <v>74.5</v>
          </cell>
          <cell r="CH468">
            <v>79</v>
          </cell>
          <cell r="CI468">
            <v>0</v>
          </cell>
          <cell r="CJ468">
            <v>0</v>
          </cell>
          <cell r="CK468" t="str">
            <v/>
          </cell>
          <cell r="CL468">
            <v>0</v>
          </cell>
          <cell r="CM468">
            <v>74.25</v>
          </cell>
          <cell r="CN468">
            <v>74</v>
          </cell>
          <cell r="CO468">
            <v>0</v>
          </cell>
          <cell r="CP468">
            <v>0</v>
          </cell>
          <cell r="CQ468" t="str">
            <v/>
          </cell>
          <cell r="CR468">
            <v>0</v>
          </cell>
          <cell r="CS468">
            <v>71.5</v>
          </cell>
          <cell r="CT468">
            <v>82</v>
          </cell>
          <cell r="CU468">
            <v>0</v>
          </cell>
          <cell r="CV468">
            <v>0</v>
          </cell>
          <cell r="CW468" t="str">
            <v/>
          </cell>
          <cell r="CX468">
            <v>0</v>
          </cell>
          <cell r="CY468">
            <v>79</v>
          </cell>
          <cell r="CZ468">
            <v>71</v>
          </cell>
          <cell r="DA468">
            <v>0</v>
          </cell>
          <cell r="DB468">
            <v>0</v>
          </cell>
          <cell r="DC468" t="str">
            <v/>
          </cell>
          <cell r="DD468">
            <v>0</v>
          </cell>
          <cell r="DE468">
            <v>77.25</v>
          </cell>
          <cell r="DF468">
            <v>84</v>
          </cell>
          <cell r="DG468">
            <v>0</v>
          </cell>
          <cell r="DH468">
            <v>0</v>
          </cell>
          <cell r="DI468" t="str">
            <v/>
          </cell>
          <cell r="DJ468">
            <v>0</v>
          </cell>
          <cell r="DK468">
            <v>0</v>
          </cell>
          <cell r="DL468">
            <v>76</v>
          </cell>
          <cell r="DM468">
            <v>0</v>
          </cell>
          <cell r="DN468">
            <v>0</v>
          </cell>
          <cell r="DO468" t="str">
            <v/>
          </cell>
          <cell r="DP468">
            <v>0</v>
          </cell>
          <cell r="DQ468">
            <v>77.75</v>
          </cell>
          <cell r="DR468">
            <v>81</v>
          </cell>
          <cell r="DS468">
            <v>0</v>
          </cell>
          <cell r="DT468">
            <v>0</v>
          </cell>
          <cell r="DU468" t="str">
            <v/>
          </cell>
          <cell r="DV468">
            <v>0</v>
          </cell>
          <cell r="DW468">
            <v>68.5</v>
          </cell>
          <cell r="DX468">
            <v>84</v>
          </cell>
          <cell r="DY468">
            <v>0</v>
          </cell>
          <cell r="DZ468">
            <v>0</v>
          </cell>
          <cell r="EA468" t="str">
            <v/>
          </cell>
          <cell r="EB468">
            <v>0</v>
          </cell>
          <cell r="EC468">
            <v>79.75</v>
          </cell>
          <cell r="ED468">
            <v>81</v>
          </cell>
          <cell r="EE468">
            <v>0</v>
          </cell>
          <cell r="EF468">
            <v>0</v>
          </cell>
          <cell r="EG468" t="str">
            <v/>
          </cell>
          <cell r="EH468">
            <v>0</v>
          </cell>
          <cell r="EI468">
            <v>78</v>
          </cell>
          <cell r="EJ468">
            <v>88</v>
          </cell>
          <cell r="EK468">
            <v>0</v>
          </cell>
          <cell r="EL468">
            <v>0</v>
          </cell>
          <cell r="EM468" t="str">
            <v/>
          </cell>
          <cell r="EN468">
            <v>0</v>
          </cell>
          <cell r="EO468">
            <v>78</v>
          </cell>
          <cell r="EP468">
            <v>88</v>
          </cell>
          <cell r="EQ468">
            <v>0</v>
          </cell>
          <cell r="ER468">
            <v>0</v>
          </cell>
          <cell r="ES468" t="str">
            <v/>
          </cell>
          <cell r="ET468">
            <v>0</v>
          </cell>
          <cell r="EU468">
            <v>78</v>
          </cell>
          <cell r="EV468">
            <v>88</v>
          </cell>
          <cell r="EW468">
            <v>0</v>
          </cell>
          <cell r="EX468">
            <v>0</v>
          </cell>
          <cell r="EY468" t="str">
            <v/>
          </cell>
          <cell r="EZ468">
            <v>0</v>
          </cell>
          <cell r="FA468">
            <v>83</v>
          </cell>
          <cell r="FB468">
            <v>80</v>
          </cell>
          <cell r="FC468">
            <v>0</v>
          </cell>
          <cell r="FD468">
            <v>0</v>
          </cell>
          <cell r="FE468" t="str">
            <v/>
          </cell>
          <cell r="FF468">
            <v>0</v>
          </cell>
          <cell r="FG468">
            <v>83</v>
          </cell>
          <cell r="FH468">
            <v>80</v>
          </cell>
          <cell r="FI468">
            <v>0</v>
          </cell>
          <cell r="FJ468">
            <v>0</v>
          </cell>
          <cell r="FK468" t="str">
            <v/>
          </cell>
          <cell r="FL468">
            <v>0</v>
          </cell>
          <cell r="FM468">
            <v>83</v>
          </cell>
          <cell r="FN468">
            <v>80</v>
          </cell>
          <cell r="FO468">
            <v>0</v>
          </cell>
          <cell r="FP468">
            <v>0</v>
          </cell>
          <cell r="FQ468" t="str">
            <v/>
          </cell>
          <cell r="FR468">
            <v>0</v>
          </cell>
          <cell r="FS468">
            <v>83</v>
          </cell>
          <cell r="FT468">
            <v>80</v>
          </cell>
          <cell r="FU468">
            <v>0</v>
          </cell>
          <cell r="FV468">
            <v>0</v>
          </cell>
          <cell r="FW468" t="str">
            <v/>
          </cell>
          <cell r="FX468">
            <v>0</v>
          </cell>
          <cell r="FY468">
            <v>83</v>
          </cell>
          <cell r="FZ468">
            <v>80</v>
          </cell>
          <cell r="GA468">
            <v>0</v>
          </cell>
          <cell r="GB468">
            <v>0</v>
          </cell>
          <cell r="GC468" t="str">
            <v/>
          </cell>
          <cell r="GD468">
            <v>0</v>
          </cell>
          <cell r="GE468">
            <v>83</v>
          </cell>
          <cell r="GF468">
            <v>80</v>
          </cell>
          <cell r="GG468">
            <v>0</v>
          </cell>
          <cell r="GH468">
            <v>0</v>
          </cell>
          <cell r="GI468" t="str">
            <v/>
          </cell>
          <cell r="GJ468">
            <v>0</v>
          </cell>
          <cell r="GK468">
            <v>83</v>
          </cell>
          <cell r="GL468">
            <v>80</v>
          </cell>
          <cell r="GM468">
            <v>0</v>
          </cell>
          <cell r="GN468">
            <v>0</v>
          </cell>
          <cell r="GO468" t="str">
            <v/>
          </cell>
          <cell r="GP468">
            <v>0</v>
          </cell>
          <cell r="GQ468">
            <v>83</v>
          </cell>
          <cell r="GR468">
            <v>80</v>
          </cell>
          <cell r="GS468">
            <v>0</v>
          </cell>
          <cell r="GT468">
            <v>0</v>
          </cell>
          <cell r="GU468" t="str">
            <v/>
          </cell>
          <cell r="GV468">
            <v>0</v>
          </cell>
          <cell r="GW468">
            <v>72.5</v>
          </cell>
          <cell r="GX468">
            <v>75</v>
          </cell>
          <cell r="GY468">
            <v>0</v>
          </cell>
          <cell r="GZ468">
            <v>0</v>
          </cell>
          <cell r="HA468" t="str">
            <v/>
          </cell>
          <cell r="HB468">
            <v>0</v>
          </cell>
          <cell r="HC468">
            <v>71.25</v>
          </cell>
          <cell r="HD468">
            <v>81</v>
          </cell>
          <cell r="HG468" t="str">
            <v/>
          </cell>
          <cell r="HH468">
            <v>0</v>
          </cell>
          <cell r="HM468" t="str">
            <v/>
          </cell>
          <cell r="HN468" t="str">
            <v/>
          </cell>
          <cell r="HS468">
            <v>0</v>
          </cell>
          <cell r="HT468" t="str">
            <v>PKN</v>
          </cell>
          <cell r="HU468">
            <v>0</v>
          </cell>
          <cell r="HV468" t="str">
            <v>IND</v>
          </cell>
          <cell r="HW468">
            <v>0</v>
          </cell>
          <cell r="HX468" t="str">
            <v>MAT-W</v>
          </cell>
          <cell r="HY468">
            <v>0</v>
          </cell>
          <cell r="HZ468" t="str">
            <v>SEJ-W</v>
          </cell>
          <cell r="IA468">
            <v>0</v>
          </cell>
          <cell r="IB468" t="str">
            <v>IGR-W</v>
          </cell>
          <cell r="IC468">
            <v>0</v>
          </cell>
          <cell r="ID468" t="str">
            <v>SBO</v>
          </cell>
          <cell r="IE468">
            <v>0</v>
          </cell>
          <cell r="IF468" t="str">
            <v>PJO</v>
          </cell>
          <cell r="IG468">
            <v>0</v>
          </cell>
          <cell r="IH468" t="str">
            <v>PRA</v>
          </cell>
          <cell r="II468">
            <v>0</v>
          </cell>
          <cell r="IJ468" t="str">
            <v>JAW</v>
          </cell>
          <cell r="IK468">
            <v>0</v>
          </cell>
          <cell r="IL468" t="str">
            <v>ARB</v>
          </cell>
          <cell r="IM468">
            <v>0</v>
          </cell>
          <cell r="IN468" t="str">
            <v>PKM</v>
          </cell>
          <cell r="IO468">
            <v>0</v>
          </cell>
          <cell r="IP468" t="str">
            <v>GEO-P</v>
          </cell>
          <cell r="IQ468">
            <v>0</v>
          </cell>
          <cell r="IR468" t="str">
            <v>SEJ-P</v>
          </cell>
          <cell r="IS468">
            <v>0</v>
          </cell>
          <cell r="IT468" t="str">
            <v>SOS-P</v>
          </cell>
          <cell r="IU468">
            <v>0</v>
          </cell>
          <cell r="IV468" t="str">
            <v>EKO-P</v>
          </cell>
          <cell r="IW468">
            <v>0</v>
          </cell>
          <cell r="IX468" t="str">
            <v>JEP-L</v>
          </cell>
          <cell r="IY468">
            <v>0</v>
          </cell>
          <cell r="IZ468" t="str">
            <v/>
          </cell>
          <cell r="JA468">
            <v>0</v>
          </cell>
        </row>
        <row r="469">
          <cell r="Q469" t="str">
            <v/>
          </cell>
          <cell r="AB469" t="str">
            <v/>
          </cell>
          <cell r="AC469">
            <v>19</v>
          </cell>
          <cell r="AI469" t="str">
            <v/>
          </cell>
          <cell r="AJ469">
            <v>0</v>
          </cell>
          <cell r="AK469">
            <v>75</v>
          </cell>
          <cell r="AL469">
            <v>84</v>
          </cell>
          <cell r="AM469">
            <v>0</v>
          </cell>
          <cell r="AN469">
            <v>0</v>
          </cell>
          <cell r="AO469" t="str">
            <v/>
          </cell>
          <cell r="AP469">
            <v>0</v>
          </cell>
          <cell r="AQ469">
            <v>69.5</v>
          </cell>
          <cell r="AR469">
            <v>91</v>
          </cell>
          <cell r="AS469">
            <v>0</v>
          </cell>
          <cell r="AT469">
            <v>0</v>
          </cell>
          <cell r="AU469" t="str">
            <v/>
          </cell>
          <cell r="AV469">
            <v>0</v>
          </cell>
          <cell r="AW469">
            <v>81</v>
          </cell>
          <cell r="AX469">
            <v>75</v>
          </cell>
          <cell r="AY469">
            <v>0</v>
          </cell>
          <cell r="AZ469">
            <v>0</v>
          </cell>
          <cell r="BA469" t="str">
            <v/>
          </cell>
          <cell r="BB469">
            <v>0</v>
          </cell>
          <cell r="BC469">
            <v>76.75</v>
          </cell>
          <cell r="BD469">
            <v>82</v>
          </cell>
          <cell r="BE469">
            <v>0</v>
          </cell>
          <cell r="BF469">
            <v>0</v>
          </cell>
          <cell r="BG469" t="str">
            <v>SEJ</v>
          </cell>
          <cell r="BH469">
            <v>0</v>
          </cell>
          <cell r="BI469">
            <v>78.75</v>
          </cell>
          <cell r="BJ469">
            <v>76</v>
          </cell>
          <cell r="BK469">
            <v>0</v>
          </cell>
          <cell r="BL469">
            <v>0</v>
          </cell>
          <cell r="BM469" t="str">
            <v/>
          </cell>
          <cell r="BN469">
            <v>0</v>
          </cell>
          <cell r="BO469">
            <v>70</v>
          </cell>
          <cell r="BP469">
            <v>79</v>
          </cell>
          <cell r="BQ469">
            <v>0</v>
          </cell>
          <cell r="BR469">
            <v>0</v>
          </cell>
          <cell r="BS469" t="str">
            <v/>
          </cell>
          <cell r="BT469">
            <v>0</v>
          </cell>
          <cell r="BU469">
            <v>79.5</v>
          </cell>
          <cell r="BV469">
            <v>84</v>
          </cell>
          <cell r="BW469">
            <v>0</v>
          </cell>
          <cell r="BX469">
            <v>0</v>
          </cell>
          <cell r="BY469" t="str">
            <v/>
          </cell>
          <cell r="BZ469">
            <v>0</v>
          </cell>
          <cell r="CA469">
            <v>84.75</v>
          </cell>
          <cell r="CB469">
            <v>84</v>
          </cell>
          <cell r="CC469">
            <v>0</v>
          </cell>
          <cell r="CD469">
            <v>0</v>
          </cell>
          <cell r="CE469" t="str">
            <v/>
          </cell>
          <cell r="CF469">
            <v>0</v>
          </cell>
          <cell r="CG469">
            <v>77.5</v>
          </cell>
          <cell r="CH469">
            <v>77</v>
          </cell>
          <cell r="CI469">
            <v>0</v>
          </cell>
          <cell r="CJ469">
            <v>0</v>
          </cell>
          <cell r="CK469" t="str">
            <v/>
          </cell>
          <cell r="CL469">
            <v>0</v>
          </cell>
          <cell r="CM469">
            <v>75.25</v>
          </cell>
          <cell r="CN469">
            <v>78</v>
          </cell>
          <cell r="CO469">
            <v>0</v>
          </cell>
          <cell r="CP469">
            <v>0</v>
          </cell>
          <cell r="CQ469" t="str">
            <v/>
          </cell>
          <cell r="CR469">
            <v>0</v>
          </cell>
          <cell r="CS469">
            <v>71.75</v>
          </cell>
          <cell r="CT469">
            <v>81</v>
          </cell>
          <cell r="CU469">
            <v>0</v>
          </cell>
          <cell r="CV469">
            <v>0</v>
          </cell>
          <cell r="CW469" t="str">
            <v/>
          </cell>
          <cell r="CX469">
            <v>0</v>
          </cell>
          <cell r="CY469">
            <v>77.25</v>
          </cell>
          <cell r="CZ469">
            <v>76</v>
          </cell>
          <cell r="DA469">
            <v>0</v>
          </cell>
          <cell r="DB469">
            <v>0</v>
          </cell>
          <cell r="DC469" t="str">
            <v/>
          </cell>
          <cell r="DD469">
            <v>0</v>
          </cell>
          <cell r="DE469">
            <v>70.75</v>
          </cell>
          <cell r="DF469">
            <v>85</v>
          </cell>
          <cell r="DG469">
            <v>0</v>
          </cell>
          <cell r="DH469">
            <v>0</v>
          </cell>
          <cell r="DI469" t="str">
            <v/>
          </cell>
          <cell r="DJ469">
            <v>0</v>
          </cell>
          <cell r="DK469">
            <v>0</v>
          </cell>
          <cell r="DL469">
            <v>74</v>
          </cell>
          <cell r="DM469">
            <v>0</v>
          </cell>
          <cell r="DN469">
            <v>0</v>
          </cell>
          <cell r="DO469" t="str">
            <v/>
          </cell>
          <cell r="DP469">
            <v>0</v>
          </cell>
          <cell r="DQ469">
            <v>89.25</v>
          </cell>
          <cell r="DR469">
            <v>80</v>
          </cell>
          <cell r="DS469">
            <v>0</v>
          </cell>
          <cell r="DT469">
            <v>0</v>
          </cell>
          <cell r="DU469" t="str">
            <v/>
          </cell>
          <cell r="DV469">
            <v>0</v>
          </cell>
          <cell r="DW469">
            <v>77.25</v>
          </cell>
          <cell r="DX469">
            <v>85</v>
          </cell>
          <cell r="DY469">
            <v>0</v>
          </cell>
          <cell r="DZ469">
            <v>0</v>
          </cell>
          <cell r="EA469" t="str">
            <v/>
          </cell>
          <cell r="EB469">
            <v>0</v>
          </cell>
          <cell r="EC469">
            <v>74.25</v>
          </cell>
          <cell r="ED469">
            <v>80</v>
          </cell>
          <cell r="EE469">
            <v>0</v>
          </cell>
          <cell r="EF469">
            <v>0</v>
          </cell>
          <cell r="EG469" t="str">
            <v/>
          </cell>
          <cell r="EH469">
            <v>0</v>
          </cell>
          <cell r="EI469">
            <v>77.25</v>
          </cell>
          <cell r="EJ469">
            <v>85</v>
          </cell>
          <cell r="EK469">
            <v>0</v>
          </cell>
          <cell r="EL469">
            <v>0</v>
          </cell>
          <cell r="EM469" t="str">
            <v/>
          </cell>
          <cell r="EN469">
            <v>0</v>
          </cell>
          <cell r="EO469">
            <v>77.25</v>
          </cell>
          <cell r="EP469">
            <v>85</v>
          </cell>
          <cell r="EQ469">
            <v>0</v>
          </cell>
          <cell r="ER469">
            <v>0</v>
          </cell>
          <cell r="ES469" t="str">
            <v/>
          </cell>
          <cell r="ET469">
            <v>0</v>
          </cell>
          <cell r="EU469">
            <v>77.25</v>
          </cell>
          <cell r="EV469">
            <v>85</v>
          </cell>
          <cell r="EW469">
            <v>0</v>
          </cell>
          <cell r="EX469">
            <v>0</v>
          </cell>
          <cell r="EY469" t="str">
            <v/>
          </cell>
          <cell r="EZ469">
            <v>0</v>
          </cell>
          <cell r="FA469">
            <v>83</v>
          </cell>
          <cell r="FB469">
            <v>79</v>
          </cell>
          <cell r="FC469">
            <v>0</v>
          </cell>
          <cell r="FD469">
            <v>0</v>
          </cell>
          <cell r="FE469" t="str">
            <v/>
          </cell>
          <cell r="FF469">
            <v>0</v>
          </cell>
          <cell r="FG469">
            <v>83</v>
          </cell>
          <cell r="FH469">
            <v>79</v>
          </cell>
          <cell r="FI469">
            <v>0</v>
          </cell>
          <cell r="FJ469">
            <v>0</v>
          </cell>
          <cell r="FK469" t="str">
            <v/>
          </cell>
          <cell r="FL469">
            <v>0</v>
          </cell>
          <cell r="FM469">
            <v>83</v>
          </cell>
          <cell r="FN469">
            <v>79</v>
          </cell>
          <cell r="FO469">
            <v>0</v>
          </cell>
          <cell r="FP469">
            <v>0</v>
          </cell>
          <cell r="FQ469" t="str">
            <v/>
          </cell>
          <cell r="FR469">
            <v>0</v>
          </cell>
          <cell r="FS469">
            <v>83</v>
          </cell>
          <cell r="FT469">
            <v>79</v>
          </cell>
          <cell r="FU469">
            <v>0</v>
          </cell>
          <cell r="FV469">
            <v>0</v>
          </cell>
          <cell r="FW469" t="str">
            <v/>
          </cell>
          <cell r="FX469">
            <v>0</v>
          </cell>
          <cell r="FY469">
            <v>83</v>
          </cell>
          <cell r="FZ469">
            <v>79</v>
          </cell>
          <cell r="GA469">
            <v>0</v>
          </cell>
          <cell r="GB469">
            <v>0</v>
          </cell>
          <cell r="GC469" t="str">
            <v/>
          </cell>
          <cell r="GD469">
            <v>0</v>
          </cell>
          <cell r="GE469">
            <v>83</v>
          </cell>
          <cell r="GF469">
            <v>79</v>
          </cell>
          <cell r="GG469">
            <v>0</v>
          </cell>
          <cell r="GH469">
            <v>0</v>
          </cell>
          <cell r="GI469" t="str">
            <v/>
          </cell>
          <cell r="GJ469">
            <v>0</v>
          </cell>
          <cell r="GK469">
            <v>83</v>
          </cell>
          <cell r="GL469">
            <v>79</v>
          </cell>
          <cell r="GM469">
            <v>0</v>
          </cell>
          <cell r="GN469">
            <v>0</v>
          </cell>
          <cell r="GO469" t="str">
            <v/>
          </cell>
          <cell r="GP469">
            <v>0</v>
          </cell>
          <cell r="GQ469">
            <v>83</v>
          </cell>
          <cell r="GR469">
            <v>79</v>
          </cell>
          <cell r="GS469">
            <v>0</v>
          </cell>
          <cell r="GT469">
            <v>0</v>
          </cell>
          <cell r="GU469" t="str">
            <v/>
          </cell>
          <cell r="GV469">
            <v>0</v>
          </cell>
          <cell r="GW469">
            <v>69.25</v>
          </cell>
          <cell r="GX469">
            <v>78</v>
          </cell>
          <cell r="GY469">
            <v>0</v>
          </cell>
          <cell r="GZ469">
            <v>0</v>
          </cell>
          <cell r="HA469" t="str">
            <v/>
          </cell>
          <cell r="HB469">
            <v>0</v>
          </cell>
          <cell r="HC469">
            <v>73.75</v>
          </cell>
          <cell r="HD469">
            <v>82</v>
          </cell>
          <cell r="HG469" t="str">
            <v/>
          </cell>
          <cell r="HH469">
            <v>0</v>
          </cell>
          <cell r="HM469" t="str">
            <v/>
          </cell>
          <cell r="HN469" t="str">
            <v/>
          </cell>
          <cell r="HS469">
            <v>0</v>
          </cell>
          <cell r="HT469" t="str">
            <v>PKN</v>
          </cell>
          <cell r="HU469">
            <v>0</v>
          </cell>
          <cell r="HV469" t="str">
            <v>IND</v>
          </cell>
          <cell r="HW469">
            <v>0</v>
          </cell>
          <cell r="HX469" t="str">
            <v>MAT-W</v>
          </cell>
          <cell r="HY469">
            <v>0</v>
          </cell>
          <cell r="HZ469" t="str">
            <v>SEJ-W</v>
          </cell>
          <cell r="IA469">
            <v>0</v>
          </cell>
          <cell r="IB469" t="str">
            <v>IGR-W</v>
          </cell>
          <cell r="IC469">
            <v>0</v>
          </cell>
          <cell r="ID469" t="str">
            <v>SBO</v>
          </cell>
          <cell r="IE469">
            <v>0</v>
          </cell>
          <cell r="IF469" t="str">
            <v>PJO</v>
          </cell>
          <cell r="IG469">
            <v>0</v>
          </cell>
          <cell r="IH469" t="str">
            <v>PRA</v>
          </cell>
          <cell r="II469">
            <v>0</v>
          </cell>
          <cell r="IJ469" t="str">
            <v>JAW</v>
          </cell>
          <cell r="IK469">
            <v>0</v>
          </cell>
          <cell r="IL469" t="str">
            <v>ARB</v>
          </cell>
          <cell r="IM469">
            <v>0</v>
          </cell>
          <cell r="IN469" t="str">
            <v>PKM</v>
          </cell>
          <cell r="IO469">
            <v>0</v>
          </cell>
          <cell r="IP469" t="str">
            <v>GEO-P</v>
          </cell>
          <cell r="IQ469">
            <v>0</v>
          </cell>
          <cell r="IR469" t="str">
            <v>SEJ-P</v>
          </cell>
          <cell r="IS469">
            <v>0</v>
          </cell>
          <cell r="IT469" t="str">
            <v>SOS-P</v>
          </cell>
          <cell r="IU469">
            <v>0</v>
          </cell>
          <cell r="IV469" t="str">
            <v>EKO-P</v>
          </cell>
          <cell r="IW469">
            <v>0</v>
          </cell>
          <cell r="IX469" t="str">
            <v>JEP-L</v>
          </cell>
          <cell r="IY469">
            <v>0</v>
          </cell>
          <cell r="IZ469" t="str">
            <v/>
          </cell>
          <cell r="JA469">
            <v>0</v>
          </cell>
        </row>
        <row r="470">
          <cell r="Q470" t="str">
            <v/>
          </cell>
          <cell r="AB470" t="str">
            <v/>
          </cell>
          <cell r="AC470">
            <v>20</v>
          </cell>
          <cell r="AI470" t="str">
            <v/>
          </cell>
          <cell r="AJ470">
            <v>0</v>
          </cell>
          <cell r="AK470">
            <v>74</v>
          </cell>
          <cell r="AL470">
            <v>81</v>
          </cell>
          <cell r="AM470">
            <v>0</v>
          </cell>
          <cell r="AN470">
            <v>0</v>
          </cell>
          <cell r="AO470" t="str">
            <v/>
          </cell>
          <cell r="AP470">
            <v>0</v>
          </cell>
          <cell r="AQ470">
            <v>74.25</v>
          </cell>
          <cell r="AR470">
            <v>81</v>
          </cell>
          <cell r="AS470">
            <v>0</v>
          </cell>
          <cell r="AT470">
            <v>0</v>
          </cell>
          <cell r="AU470" t="str">
            <v/>
          </cell>
          <cell r="AV470">
            <v>0</v>
          </cell>
          <cell r="AW470">
            <v>72.75</v>
          </cell>
          <cell r="AX470">
            <v>78</v>
          </cell>
          <cell r="AY470">
            <v>0</v>
          </cell>
          <cell r="AZ470">
            <v>0</v>
          </cell>
          <cell r="BA470" t="str">
            <v/>
          </cell>
          <cell r="BB470">
            <v>0</v>
          </cell>
          <cell r="BC470">
            <v>73.25</v>
          </cell>
          <cell r="BD470">
            <v>77</v>
          </cell>
          <cell r="BE470">
            <v>0</v>
          </cell>
          <cell r="BF470">
            <v>0</v>
          </cell>
          <cell r="BG470" t="str">
            <v>SEJ</v>
          </cell>
          <cell r="BH470">
            <v>0</v>
          </cell>
          <cell r="BI470">
            <v>67</v>
          </cell>
          <cell r="BJ470">
            <v>72</v>
          </cell>
          <cell r="BK470">
            <v>0</v>
          </cell>
          <cell r="BL470">
            <v>0</v>
          </cell>
          <cell r="BM470" t="str">
            <v/>
          </cell>
          <cell r="BN470">
            <v>0</v>
          </cell>
          <cell r="BO470">
            <v>70.25</v>
          </cell>
          <cell r="BP470">
            <v>74</v>
          </cell>
          <cell r="BQ470">
            <v>0</v>
          </cell>
          <cell r="BR470">
            <v>0</v>
          </cell>
          <cell r="BS470" t="str">
            <v/>
          </cell>
          <cell r="BT470">
            <v>0</v>
          </cell>
          <cell r="BU470">
            <v>70</v>
          </cell>
          <cell r="BV470">
            <v>78</v>
          </cell>
          <cell r="BW470">
            <v>0</v>
          </cell>
          <cell r="BX470">
            <v>0</v>
          </cell>
          <cell r="BY470" t="str">
            <v/>
          </cell>
          <cell r="BZ470">
            <v>0</v>
          </cell>
          <cell r="CA470">
            <v>69.75</v>
          </cell>
          <cell r="CB470">
            <v>71</v>
          </cell>
          <cell r="CC470">
            <v>0</v>
          </cell>
          <cell r="CD470">
            <v>0</v>
          </cell>
          <cell r="CE470" t="str">
            <v/>
          </cell>
          <cell r="CF470">
            <v>0</v>
          </cell>
          <cell r="CG470">
            <v>69</v>
          </cell>
          <cell r="CH470">
            <v>74</v>
          </cell>
          <cell r="CI470">
            <v>0</v>
          </cell>
          <cell r="CJ470">
            <v>0</v>
          </cell>
          <cell r="CK470" t="str">
            <v/>
          </cell>
          <cell r="CL470">
            <v>0</v>
          </cell>
          <cell r="CM470">
            <v>72.5</v>
          </cell>
          <cell r="CN470">
            <v>74</v>
          </cell>
          <cell r="CO470">
            <v>0</v>
          </cell>
          <cell r="CP470">
            <v>0</v>
          </cell>
          <cell r="CQ470" t="str">
            <v/>
          </cell>
          <cell r="CR470">
            <v>0</v>
          </cell>
          <cell r="CS470">
            <v>66.75</v>
          </cell>
          <cell r="CT470">
            <v>74</v>
          </cell>
          <cell r="CU470">
            <v>0</v>
          </cell>
          <cell r="CV470">
            <v>0</v>
          </cell>
          <cell r="CW470" t="str">
            <v/>
          </cell>
          <cell r="CX470">
            <v>0</v>
          </cell>
          <cell r="CY470">
            <v>77</v>
          </cell>
          <cell r="CZ470">
            <v>74</v>
          </cell>
          <cell r="DA470">
            <v>0</v>
          </cell>
          <cell r="DB470">
            <v>0</v>
          </cell>
          <cell r="DC470" t="str">
            <v/>
          </cell>
          <cell r="DD470">
            <v>0</v>
          </cell>
          <cell r="DE470">
            <v>68.5</v>
          </cell>
          <cell r="DF470">
            <v>78</v>
          </cell>
          <cell r="DG470">
            <v>0</v>
          </cell>
          <cell r="DH470">
            <v>0</v>
          </cell>
          <cell r="DI470" t="str">
            <v/>
          </cell>
          <cell r="DJ470">
            <v>0</v>
          </cell>
          <cell r="DK470">
            <v>0</v>
          </cell>
          <cell r="DL470">
            <v>71</v>
          </cell>
          <cell r="DM470">
            <v>0</v>
          </cell>
          <cell r="DN470">
            <v>0</v>
          </cell>
          <cell r="DO470" t="str">
            <v/>
          </cell>
          <cell r="DP470">
            <v>0</v>
          </cell>
          <cell r="DQ470">
            <v>80.5</v>
          </cell>
          <cell r="DR470">
            <v>71</v>
          </cell>
          <cell r="DS470">
            <v>0</v>
          </cell>
          <cell r="DT470">
            <v>0</v>
          </cell>
          <cell r="DU470" t="str">
            <v/>
          </cell>
          <cell r="DV470">
            <v>0</v>
          </cell>
          <cell r="DW470">
            <v>69.75</v>
          </cell>
          <cell r="DX470">
            <v>78</v>
          </cell>
          <cell r="DY470">
            <v>0</v>
          </cell>
          <cell r="DZ470">
            <v>0</v>
          </cell>
          <cell r="EA470" t="str">
            <v/>
          </cell>
          <cell r="EB470">
            <v>0</v>
          </cell>
          <cell r="EC470">
            <v>76</v>
          </cell>
          <cell r="ED470">
            <v>77</v>
          </cell>
          <cell r="EE470">
            <v>0</v>
          </cell>
          <cell r="EF470">
            <v>0</v>
          </cell>
          <cell r="EG470" t="str">
            <v/>
          </cell>
          <cell r="EH470">
            <v>0</v>
          </cell>
          <cell r="EI470">
            <v>68</v>
          </cell>
          <cell r="EJ470">
            <v>83</v>
          </cell>
          <cell r="EK470">
            <v>0</v>
          </cell>
          <cell r="EL470">
            <v>0</v>
          </cell>
          <cell r="EM470" t="str">
            <v/>
          </cell>
          <cell r="EN470">
            <v>0</v>
          </cell>
          <cell r="EO470">
            <v>68</v>
          </cell>
          <cell r="EP470">
            <v>83</v>
          </cell>
          <cell r="EQ470">
            <v>0</v>
          </cell>
          <cell r="ER470">
            <v>0</v>
          </cell>
          <cell r="ES470" t="str">
            <v/>
          </cell>
          <cell r="ET470">
            <v>0</v>
          </cell>
          <cell r="EU470">
            <v>68</v>
          </cell>
          <cell r="EV470">
            <v>83</v>
          </cell>
          <cell r="EW470">
            <v>0</v>
          </cell>
          <cell r="EX470">
            <v>0</v>
          </cell>
          <cell r="EY470" t="str">
            <v/>
          </cell>
          <cell r="EZ470">
            <v>0</v>
          </cell>
          <cell r="FA470">
            <v>79</v>
          </cell>
          <cell r="FB470">
            <v>76</v>
          </cell>
          <cell r="FC470">
            <v>0</v>
          </cell>
          <cell r="FD470">
            <v>0</v>
          </cell>
          <cell r="FE470" t="str">
            <v/>
          </cell>
          <cell r="FF470">
            <v>0</v>
          </cell>
          <cell r="FG470">
            <v>79</v>
          </cell>
          <cell r="FH470">
            <v>76</v>
          </cell>
          <cell r="FI470">
            <v>0</v>
          </cell>
          <cell r="FJ470">
            <v>0</v>
          </cell>
          <cell r="FK470" t="str">
            <v/>
          </cell>
          <cell r="FL470">
            <v>0</v>
          </cell>
          <cell r="FM470">
            <v>79</v>
          </cell>
          <cell r="FN470">
            <v>76</v>
          </cell>
          <cell r="FO470">
            <v>0</v>
          </cell>
          <cell r="FP470">
            <v>0</v>
          </cell>
          <cell r="FQ470" t="str">
            <v/>
          </cell>
          <cell r="FR470">
            <v>0</v>
          </cell>
          <cell r="FS470">
            <v>79</v>
          </cell>
          <cell r="FT470">
            <v>76</v>
          </cell>
          <cell r="FU470">
            <v>0</v>
          </cell>
          <cell r="FV470">
            <v>0</v>
          </cell>
          <cell r="FW470" t="str">
            <v/>
          </cell>
          <cell r="FX470">
            <v>0</v>
          </cell>
          <cell r="FY470">
            <v>79</v>
          </cell>
          <cell r="FZ470">
            <v>76</v>
          </cell>
          <cell r="GA470">
            <v>0</v>
          </cell>
          <cell r="GB470">
            <v>0</v>
          </cell>
          <cell r="GC470" t="str">
            <v/>
          </cell>
          <cell r="GD470">
            <v>0</v>
          </cell>
          <cell r="GE470">
            <v>79</v>
          </cell>
          <cell r="GF470">
            <v>76</v>
          </cell>
          <cell r="GG470">
            <v>0</v>
          </cell>
          <cell r="GH470">
            <v>0</v>
          </cell>
          <cell r="GI470" t="str">
            <v/>
          </cell>
          <cell r="GJ470">
            <v>0</v>
          </cell>
          <cell r="GK470">
            <v>79</v>
          </cell>
          <cell r="GL470">
            <v>76</v>
          </cell>
          <cell r="GM470">
            <v>0</v>
          </cell>
          <cell r="GN470">
            <v>0</v>
          </cell>
          <cell r="GO470" t="str">
            <v/>
          </cell>
          <cell r="GP470">
            <v>0</v>
          </cell>
          <cell r="GQ470">
            <v>79</v>
          </cell>
          <cell r="GR470">
            <v>76</v>
          </cell>
          <cell r="GS470">
            <v>0</v>
          </cell>
          <cell r="GT470">
            <v>0</v>
          </cell>
          <cell r="GU470" t="str">
            <v/>
          </cell>
          <cell r="GV470">
            <v>0</v>
          </cell>
          <cell r="GW470">
            <v>69</v>
          </cell>
          <cell r="GX470">
            <v>71</v>
          </cell>
          <cell r="GY470">
            <v>0</v>
          </cell>
          <cell r="GZ470">
            <v>0</v>
          </cell>
          <cell r="HA470" t="str">
            <v/>
          </cell>
          <cell r="HB470">
            <v>0</v>
          </cell>
          <cell r="HC470">
            <v>60.25</v>
          </cell>
          <cell r="HD470">
            <v>80</v>
          </cell>
          <cell r="HG470" t="str">
            <v/>
          </cell>
          <cell r="HH470">
            <v>0</v>
          </cell>
          <cell r="HM470" t="str">
            <v/>
          </cell>
          <cell r="HN470" t="str">
            <v/>
          </cell>
          <cell r="HS470">
            <v>0</v>
          </cell>
          <cell r="HT470" t="str">
            <v>PKN</v>
          </cell>
          <cell r="HU470">
            <v>0</v>
          </cell>
          <cell r="HV470" t="str">
            <v>IND</v>
          </cell>
          <cell r="HW470">
            <v>0</v>
          </cell>
          <cell r="HX470" t="str">
            <v>MAT-W</v>
          </cell>
          <cell r="HY470">
            <v>0</v>
          </cell>
          <cell r="HZ470" t="str">
            <v>SEJ-W</v>
          </cell>
          <cell r="IA470">
            <v>0</v>
          </cell>
          <cell r="IB470" t="str">
            <v>IGR-W</v>
          </cell>
          <cell r="IC470">
            <v>0</v>
          </cell>
          <cell r="ID470" t="str">
            <v>SBO</v>
          </cell>
          <cell r="IE470">
            <v>0</v>
          </cell>
          <cell r="IF470" t="str">
            <v>PJO</v>
          </cell>
          <cell r="IG470">
            <v>0</v>
          </cell>
          <cell r="IH470" t="str">
            <v>PRA</v>
          </cell>
          <cell r="II470">
            <v>0</v>
          </cell>
          <cell r="IJ470" t="str">
            <v>JAW</v>
          </cell>
          <cell r="IK470">
            <v>0</v>
          </cell>
          <cell r="IL470" t="str">
            <v>ARB</v>
          </cell>
          <cell r="IM470">
            <v>0</v>
          </cell>
          <cell r="IN470" t="str">
            <v>PKM</v>
          </cell>
          <cell r="IO470">
            <v>0</v>
          </cell>
          <cell r="IP470" t="str">
            <v>GEO-P</v>
          </cell>
          <cell r="IQ470">
            <v>0</v>
          </cell>
          <cell r="IR470" t="str">
            <v>SEJ-P</v>
          </cell>
          <cell r="IS470">
            <v>0</v>
          </cell>
          <cell r="IT470" t="str">
            <v>SOS-P</v>
          </cell>
          <cell r="IU470">
            <v>0</v>
          </cell>
          <cell r="IV470" t="str">
            <v>EKO-P</v>
          </cell>
          <cell r="IW470">
            <v>0</v>
          </cell>
          <cell r="IX470" t="str">
            <v>JEP-L</v>
          </cell>
          <cell r="IY470">
            <v>0</v>
          </cell>
          <cell r="IZ470" t="str">
            <v/>
          </cell>
          <cell r="JA470">
            <v>0</v>
          </cell>
        </row>
        <row r="471">
          <cell r="Q471" t="str">
            <v/>
          </cell>
          <cell r="AB471" t="str">
            <v/>
          </cell>
          <cell r="AC471">
            <v>21</v>
          </cell>
          <cell r="AI471" t="str">
            <v/>
          </cell>
          <cell r="AJ471">
            <v>0</v>
          </cell>
          <cell r="AK471">
            <v>77.5</v>
          </cell>
          <cell r="AL471">
            <v>78</v>
          </cell>
          <cell r="AM471">
            <v>0</v>
          </cell>
          <cell r="AN471">
            <v>0</v>
          </cell>
          <cell r="AO471" t="str">
            <v/>
          </cell>
          <cell r="AP471">
            <v>0</v>
          </cell>
          <cell r="AQ471">
            <v>72.5</v>
          </cell>
          <cell r="AR471">
            <v>84</v>
          </cell>
          <cell r="AS471">
            <v>0</v>
          </cell>
          <cell r="AT471">
            <v>0</v>
          </cell>
          <cell r="AU471" t="str">
            <v/>
          </cell>
          <cell r="AV471">
            <v>0</v>
          </cell>
          <cell r="AW471">
            <v>79.75</v>
          </cell>
          <cell r="AX471">
            <v>78</v>
          </cell>
          <cell r="AY471">
            <v>0</v>
          </cell>
          <cell r="AZ471">
            <v>0</v>
          </cell>
          <cell r="BA471" t="str">
            <v/>
          </cell>
          <cell r="BB471">
            <v>0</v>
          </cell>
          <cell r="BC471">
            <v>77</v>
          </cell>
          <cell r="BD471">
            <v>74</v>
          </cell>
          <cell r="BE471">
            <v>0</v>
          </cell>
          <cell r="BF471">
            <v>0</v>
          </cell>
          <cell r="BG471" t="str">
            <v>SEJ</v>
          </cell>
          <cell r="BH471">
            <v>0</v>
          </cell>
          <cell r="BI471">
            <v>68.5</v>
          </cell>
          <cell r="BJ471">
            <v>80</v>
          </cell>
          <cell r="BK471">
            <v>0</v>
          </cell>
          <cell r="BL471">
            <v>0</v>
          </cell>
          <cell r="BM471" t="str">
            <v/>
          </cell>
          <cell r="BN471">
            <v>0</v>
          </cell>
          <cell r="BO471">
            <v>70</v>
          </cell>
          <cell r="BP471">
            <v>81</v>
          </cell>
          <cell r="BQ471">
            <v>0</v>
          </cell>
          <cell r="BR471">
            <v>0</v>
          </cell>
          <cell r="BS471" t="str">
            <v/>
          </cell>
          <cell r="BT471">
            <v>0</v>
          </cell>
          <cell r="BU471">
            <v>67.25</v>
          </cell>
          <cell r="BV471">
            <v>81</v>
          </cell>
          <cell r="BW471">
            <v>0</v>
          </cell>
          <cell r="BX471">
            <v>0</v>
          </cell>
          <cell r="BY471" t="str">
            <v/>
          </cell>
          <cell r="BZ471">
            <v>0</v>
          </cell>
          <cell r="CA471">
            <v>69.5</v>
          </cell>
          <cell r="CB471">
            <v>71</v>
          </cell>
          <cell r="CC471">
            <v>0</v>
          </cell>
          <cell r="CD471">
            <v>0</v>
          </cell>
          <cell r="CE471" t="str">
            <v/>
          </cell>
          <cell r="CF471">
            <v>0</v>
          </cell>
          <cell r="CG471">
            <v>69</v>
          </cell>
          <cell r="CH471">
            <v>73</v>
          </cell>
          <cell r="CI471">
            <v>0</v>
          </cell>
          <cell r="CJ471">
            <v>0</v>
          </cell>
          <cell r="CK471" t="str">
            <v/>
          </cell>
          <cell r="CL471">
            <v>0</v>
          </cell>
          <cell r="CM471">
            <v>72.5</v>
          </cell>
          <cell r="CN471">
            <v>73</v>
          </cell>
          <cell r="CO471">
            <v>0</v>
          </cell>
          <cell r="CP471">
            <v>0</v>
          </cell>
          <cell r="CQ471" t="str">
            <v/>
          </cell>
          <cell r="CR471">
            <v>0</v>
          </cell>
          <cell r="CS471">
            <v>66.75</v>
          </cell>
          <cell r="CT471">
            <v>73</v>
          </cell>
          <cell r="CU471">
            <v>0</v>
          </cell>
          <cell r="CV471">
            <v>0</v>
          </cell>
          <cell r="CW471" t="str">
            <v/>
          </cell>
          <cell r="CX471">
            <v>0</v>
          </cell>
          <cell r="CY471">
            <v>71.75</v>
          </cell>
          <cell r="CZ471">
            <v>76</v>
          </cell>
          <cell r="DA471">
            <v>0</v>
          </cell>
          <cell r="DB471">
            <v>0</v>
          </cell>
          <cell r="DC471" t="str">
            <v/>
          </cell>
          <cell r="DD471">
            <v>0</v>
          </cell>
          <cell r="DE471">
            <v>76</v>
          </cell>
          <cell r="DF471">
            <v>78</v>
          </cell>
          <cell r="DG471">
            <v>0</v>
          </cell>
          <cell r="DH471">
            <v>0</v>
          </cell>
          <cell r="DI471" t="str">
            <v/>
          </cell>
          <cell r="DJ471">
            <v>0</v>
          </cell>
          <cell r="DK471">
            <v>0</v>
          </cell>
          <cell r="DL471">
            <v>71</v>
          </cell>
          <cell r="DM471">
            <v>0</v>
          </cell>
          <cell r="DN471">
            <v>0</v>
          </cell>
          <cell r="DO471" t="str">
            <v/>
          </cell>
          <cell r="DP471">
            <v>0</v>
          </cell>
          <cell r="DQ471">
            <v>80.75</v>
          </cell>
          <cell r="DR471">
            <v>71</v>
          </cell>
          <cell r="DS471">
            <v>0</v>
          </cell>
          <cell r="DT471">
            <v>0</v>
          </cell>
          <cell r="DU471" t="str">
            <v/>
          </cell>
          <cell r="DV471">
            <v>0</v>
          </cell>
          <cell r="DW471">
            <v>67.25</v>
          </cell>
          <cell r="DX471">
            <v>78</v>
          </cell>
          <cell r="DY471">
            <v>0</v>
          </cell>
          <cell r="DZ471">
            <v>0</v>
          </cell>
          <cell r="EA471" t="str">
            <v/>
          </cell>
          <cell r="EB471">
            <v>0</v>
          </cell>
          <cell r="EC471">
            <v>72.25</v>
          </cell>
          <cell r="ED471">
            <v>76</v>
          </cell>
          <cell r="EE471">
            <v>0</v>
          </cell>
          <cell r="EF471">
            <v>0</v>
          </cell>
          <cell r="EG471" t="str">
            <v/>
          </cell>
          <cell r="EH471">
            <v>0</v>
          </cell>
          <cell r="EI471">
            <v>68</v>
          </cell>
          <cell r="EJ471">
            <v>83</v>
          </cell>
          <cell r="EK471">
            <v>0</v>
          </cell>
          <cell r="EL471">
            <v>0</v>
          </cell>
          <cell r="EM471" t="str">
            <v/>
          </cell>
          <cell r="EN471">
            <v>0</v>
          </cell>
          <cell r="EO471">
            <v>68</v>
          </cell>
          <cell r="EP471">
            <v>83</v>
          </cell>
          <cell r="EQ471">
            <v>0</v>
          </cell>
          <cell r="ER471">
            <v>0</v>
          </cell>
          <cell r="ES471" t="str">
            <v/>
          </cell>
          <cell r="ET471">
            <v>0</v>
          </cell>
          <cell r="EU471">
            <v>68</v>
          </cell>
          <cell r="EV471">
            <v>83</v>
          </cell>
          <cell r="EW471">
            <v>0</v>
          </cell>
          <cell r="EX471">
            <v>0</v>
          </cell>
          <cell r="EY471" t="str">
            <v/>
          </cell>
          <cell r="EZ471">
            <v>0</v>
          </cell>
          <cell r="FA471">
            <v>80</v>
          </cell>
          <cell r="FB471">
            <v>78</v>
          </cell>
          <cell r="FC471">
            <v>0</v>
          </cell>
          <cell r="FD471">
            <v>0</v>
          </cell>
          <cell r="FE471" t="str">
            <v/>
          </cell>
          <cell r="FF471">
            <v>0</v>
          </cell>
          <cell r="FG471">
            <v>80</v>
          </cell>
          <cell r="FH471">
            <v>78</v>
          </cell>
          <cell r="FI471">
            <v>0</v>
          </cell>
          <cell r="FJ471">
            <v>0</v>
          </cell>
          <cell r="FK471" t="str">
            <v/>
          </cell>
          <cell r="FL471">
            <v>0</v>
          </cell>
          <cell r="FM471">
            <v>80</v>
          </cell>
          <cell r="FN471">
            <v>78</v>
          </cell>
          <cell r="FO471">
            <v>0</v>
          </cell>
          <cell r="FP471">
            <v>0</v>
          </cell>
          <cell r="FQ471" t="str">
            <v/>
          </cell>
          <cell r="FR471">
            <v>0</v>
          </cell>
          <cell r="FS471">
            <v>80</v>
          </cell>
          <cell r="FT471">
            <v>78</v>
          </cell>
          <cell r="FU471">
            <v>0</v>
          </cell>
          <cell r="FV471">
            <v>0</v>
          </cell>
          <cell r="FW471" t="str">
            <v/>
          </cell>
          <cell r="FX471">
            <v>0</v>
          </cell>
          <cell r="FY471">
            <v>80</v>
          </cell>
          <cell r="FZ471">
            <v>78</v>
          </cell>
          <cell r="GA471">
            <v>0</v>
          </cell>
          <cell r="GB471">
            <v>0</v>
          </cell>
          <cell r="GC471" t="str">
            <v/>
          </cell>
          <cell r="GD471">
            <v>0</v>
          </cell>
          <cell r="GE471">
            <v>80</v>
          </cell>
          <cell r="GF471">
            <v>78</v>
          </cell>
          <cell r="GG471">
            <v>0</v>
          </cell>
          <cell r="GH471">
            <v>0</v>
          </cell>
          <cell r="GI471" t="str">
            <v/>
          </cell>
          <cell r="GJ471">
            <v>0</v>
          </cell>
          <cell r="GK471">
            <v>80</v>
          </cell>
          <cell r="GL471">
            <v>78</v>
          </cell>
          <cell r="GM471">
            <v>0</v>
          </cell>
          <cell r="GN471">
            <v>0</v>
          </cell>
          <cell r="GO471" t="str">
            <v/>
          </cell>
          <cell r="GP471">
            <v>0</v>
          </cell>
          <cell r="GQ471">
            <v>80</v>
          </cell>
          <cell r="GR471">
            <v>78</v>
          </cell>
          <cell r="GS471">
            <v>0</v>
          </cell>
          <cell r="GT471">
            <v>0</v>
          </cell>
          <cell r="GU471" t="str">
            <v/>
          </cell>
          <cell r="GV471">
            <v>0</v>
          </cell>
          <cell r="GW471">
            <v>69.75</v>
          </cell>
          <cell r="GX471">
            <v>72</v>
          </cell>
          <cell r="GY471">
            <v>0</v>
          </cell>
          <cell r="GZ471">
            <v>0</v>
          </cell>
          <cell r="HA471" t="str">
            <v/>
          </cell>
          <cell r="HB471">
            <v>0</v>
          </cell>
          <cell r="HC471">
            <v>69.5</v>
          </cell>
          <cell r="HD471">
            <v>78</v>
          </cell>
          <cell r="HG471" t="str">
            <v/>
          </cell>
          <cell r="HH471">
            <v>0</v>
          </cell>
          <cell r="HM471" t="str">
            <v/>
          </cell>
          <cell r="HN471" t="str">
            <v/>
          </cell>
          <cell r="HS471">
            <v>0</v>
          </cell>
          <cell r="HT471" t="str">
            <v>PKN</v>
          </cell>
          <cell r="HU471">
            <v>0</v>
          </cell>
          <cell r="HV471" t="str">
            <v>IND</v>
          </cell>
          <cell r="HW471">
            <v>0</v>
          </cell>
          <cell r="HX471" t="str">
            <v>MAT-W</v>
          </cell>
          <cell r="HY471">
            <v>0</v>
          </cell>
          <cell r="HZ471" t="str">
            <v>SEJ-W</v>
          </cell>
          <cell r="IA471">
            <v>0</v>
          </cell>
          <cell r="IB471" t="str">
            <v>IGR-W</v>
          </cell>
          <cell r="IC471">
            <v>0</v>
          </cell>
          <cell r="ID471" t="str">
            <v>SBO</v>
          </cell>
          <cell r="IE471">
            <v>0</v>
          </cell>
          <cell r="IF471" t="str">
            <v>PJO</v>
          </cell>
          <cell r="IG471">
            <v>0</v>
          </cell>
          <cell r="IH471" t="str">
            <v>PRA</v>
          </cell>
          <cell r="II471">
            <v>0</v>
          </cell>
          <cell r="IJ471" t="str">
            <v>JAW</v>
          </cell>
          <cell r="IK471">
            <v>0</v>
          </cell>
          <cell r="IL471" t="str">
            <v>ARB</v>
          </cell>
          <cell r="IM471">
            <v>0</v>
          </cell>
          <cell r="IN471" t="str">
            <v>PKM</v>
          </cell>
          <cell r="IO471">
            <v>0</v>
          </cell>
          <cell r="IP471" t="str">
            <v>GEO-P</v>
          </cell>
          <cell r="IQ471">
            <v>0</v>
          </cell>
          <cell r="IR471" t="str">
            <v>SEJ-P</v>
          </cell>
          <cell r="IS471">
            <v>0</v>
          </cell>
          <cell r="IT471" t="str">
            <v>SOS-P</v>
          </cell>
          <cell r="IU471">
            <v>0</v>
          </cell>
          <cell r="IV471" t="str">
            <v>EKO-P</v>
          </cell>
          <cell r="IW471">
            <v>0</v>
          </cell>
          <cell r="IX471" t="str">
            <v>JEP-L</v>
          </cell>
          <cell r="IY471">
            <v>0</v>
          </cell>
          <cell r="IZ471" t="str">
            <v/>
          </cell>
          <cell r="JA471">
            <v>0</v>
          </cell>
        </row>
        <row r="472">
          <cell r="Q472" t="str">
            <v/>
          </cell>
          <cell r="AB472" t="str">
            <v/>
          </cell>
          <cell r="AC472">
            <v>22</v>
          </cell>
          <cell r="AI472" t="str">
            <v/>
          </cell>
          <cell r="AJ472">
            <v>0</v>
          </cell>
          <cell r="AK472">
            <v>76.75</v>
          </cell>
          <cell r="AL472">
            <v>77</v>
          </cell>
          <cell r="AM472">
            <v>0</v>
          </cell>
          <cell r="AN472">
            <v>0</v>
          </cell>
          <cell r="AO472" t="str">
            <v/>
          </cell>
          <cell r="AP472">
            <v>0</v>
          </cell>
          <cell r="AQ472">
            <v>71</v>
          </cell>
          <cell r="AR472">
            <v>78</v>
          </cell>
          <cell r="AS472">
            <v>0</v>
          </cell>
          <cell r="AT472">
            <v>0</v>
          </cell>
          <cell r="AU472" t="str">
            <v/>
          </cell>
          <cell r="AV472">
            <v>0</v>
          </cell>
          <cell r="AW472">
            <v>77.5</v>
          </cell>
          <cell r="AX472">
            <v>74</v>
          </cell>
          <cell r="AY472">
            <v>0</v>
          </cell>
          <cell r="AZ472">
            <v>0</v>
          </cell>
          <cell r="BA472" t="str">
            <v/>
          </cell>
          <cell r="BB472">
            <v>0</v>
          </cell>
          <cell r="BC472">
            <v>77</v>
          </cell>
          <cell r="BD472">
            <v>80</v>
          </cell>
          <cell r="BE472">
            <v>0</v>
          </cell>
          <cell r="BF472">
            <v>0</v>
          </cell>
          <cell r="BG472" t="str">
            <v>SEJ</v>
          </cell>
          <cell r="BH472">
            <v>0</v>
          </cell>
          <cell r="BI472">
            <v>68</v>
          </cell>
          <cell r="BJ472">
            <v>77</v>
          </cell>
          <cell r="BK472">
            <v>0</v>
          </cell>
          <cell r="BL472">
            <v>0</v>
          </cell>
          <cell r="BM472" t="str">
            <v/>
          </cell>
          <cell r="BN472">
            <v>0</v>
          </cell>
          <cell r="BO472">
            <v>70.25</v>
          </cell>
          <cell r="BP472">
            <v>78</v>
          </cell>
          <cell r="BQ472">
            <v>0</v>
          </cell>
          <cell r="BR472">
            <v>0</v>
          </cell>
          <cell r="BS472" t="str">
            <v/>
          </cell>
          <cell r="BT472">
            <v>0</v>
          </cell>
          <cell r="BU472">
            <v>74</v>
          </cell>
          <cell r="BV472">
            <v>85</v>
          </cell>
          <cell r="BW472">
            <v>0</v>
          </cell>
          <cell r="BX472">
            <v>0</v>
          </cell>
          <cell r="BY472" t="str">
            <v/>
          </cell>
          <cell r="BZ472">
            <v>0</v>
          </cell>
          <cell r="CA472">
            <v>73.75</v>
          </cell>
          <cell r="CB472">
            <v>73</v>
          </cell>
          <cell r="CC472">
            <v>0</v>
          </cell>
          <cell r="CD472">
            <v>0</v>
          </cell>
          <cell r="CE472" t="str">
            <v/>
          </cell>
          <cell r="CF472">
            <v>0</v>
          </cell>
          <cell r="CG472">
            <v>73.25</v>
          </cell>
          <cell r="CH472">
            <v>77</v>
          </cell>
          <cell r="CI472">
            <v>0</v>
          </cell>
          <cell r="CJ472">
            <v>0</v>
          </cell>
          <cell r="CK472" t="str">
            <v/>
          </cell>
          <cell r="CL472">
            <v>0</v>
          </cell>
          <cell r="CM472">
            <v>74.25</v>
          </cell>
          <cell r="CN472">
            <v>74</v>
          </cell>
          <cell r="CO472">
            <v>0</v>
          </cell>
          <cell r="CP472">
            <v>0</v>
          </cell>
          <cell r="CQ472" t="str">
            <v/>
          </cell>
          <cell r="CR472">
            <v>0</v>
          </cell>
          <cell r="CS472">
            <v>70.75</v>
          </cell>
          <cell r="CT472">
            <v>83</v>
          </cell>
          <cell r="CU472">
            <v>0</v>
          </cell>
          <cell r="CV472">
            <v>0</v>
          </cell>
          <cell r="CW472" t="str">
            <v/>
          </cell>
          <cell r="CX472">
            <v>0</v>
          </cell>
          <cell r="CY472">
            <v>77.25</v>
          </cell>
          <cell r="CZ472">
            <v>72</v>
          </cell>
          <cell r="DA472">
            <v>0</v>
          </cell>
          <cell r="DB472">
            <v>0</v>
          </cell>
          <cell r="DC472" t="str">
            <v/>
          </cell>
          <cell r="DD472">
            <v>0</v>
          </cell>
          <cell r="DE472">
            <v>77.5</v>
          </cell>
          <cell r="DF472">
            <v>80</v>
          </cell>
          <cell r="DG472">
            <v>0</v>
          </cell>
          <cell r="DH472">
            <v>0</v>
          </cell>
          <cell r="DI472" t="str">
            <v/>
          </cell>
          <cell r="DJ472">
            <v>0</v>
          </cell>
          <cell r="DK472">
            <v>0</v>
          </cell>
          <cell r="DL472">
            <v>77</v>
          </cell>
          <cell r="DM472">
            <v>0</v>
          </cell>
          <cell r="DN472">
            <v>0</v>
          </cell>
          <cell r="DO472" t="str">
            <v/>
          </cell>
          <cell r="DP472">
            <v>0</v>
          </cell>
          <cell r="DQ472">
            <v>77.75</v>
          </cell>
          <cell r="DR472">
            <v>72</v>
          </cell>
          <cell r="DS472">
            <v>0</v>
          </cell>
          <cell r="DT472">
            <v>0</v>
          </cell>
          <cell r="DU472" t="str">
            <v/>
          </cell>
          <cell r="DV472">
            <v>0</v>
          </cell>
          <cell r="DW472">
            <v>73.25</v>
          </cell>
          <cell r="DX472">
            <v>75</v>
          </cell>
          <cell r="DY472">
            <v>0</v>
          </cell>
          <cell r="DZ472">
            <v>0</v>
          </cell>
          <cell r="EA472" t="str">
            <v/>
          </cell>
          <cell r="EB472">
            <v>0</v>
          </cell>
          <cell r="EC472">
            <v>75.25</v>
          </cell>
          <cell r="ED472">
            <v>76</v>
          </cell>
          <cell r="EE472">
            <v>0</v>
          </cell>
          <cell r="EF472">
            <v>0</v>
          </cell>
          <cell r="EG472" t="str">
            <v/>
          </cell>
          <cell r="EH472">
            <v>0</v>
          </cell>
          <cell r="EI472">
            <v>75</v>
          </cell>
          <cell r="EJ472">
            <v>82</v>
          </cell>
          <cell r="EK472">
            <v>0</v>
          </cell>
          <cell r="EL472">
            <v>0</v>
          </cell>
          <cell r="EM472" t="str">
            <v/>
          </cell>
          <cell r="EN472">
            <v>0</v>
          </cell>
          <cell r="EO472">
            <v>75</v>
          </cell>
          <cell r="EP472">
            <v>82</v>
          </cell>
          <cell r="EQ472">
            <v>0</v>
          </cell>
          <cell r="ER472">
            <v>0</v>
          </cell>
          <cell r="ES472" t="str">
            <v/>
          </cell>
          <cell r="ET472">
            <v>0</v>
          </cell>
          <cell r="EU472">
            <v>75</v>
          </cell>
          <cell r="EV472">
            <v>82</v>
          </cell>
          <cell r="EW472">
            <v>0</v>
          </cell>
          <cell r="EX472">
            <v>0</v>
          </cell>
          <cell r="EY472" t="str">
            <v/>
          </cell>
          <cell r="EZ472">
            <v>0</v>
          </cell>
          <cell r="FA472">
            <v>78.75</v>
          </cell>
          <cell r="FB472">
            <v>77</v>
          </cell>
          <cell r="FC472">
            <v>0</v>
          </cell>
          <cell r="FD472">
            <v>0</v>
          </cell>
          <cell r="FE472" t="str">
            <v/>
          </cell>
          <cell r="FF472">
            <v>0</v>
          </cell>
          <cell r="FG472">
            <v>78.75</v>
          </cell>
          <cell r="FH472">
            <v>77</v>
          </cell>
          <cell r="FI472">
            <v>0</v>
          </cell>
          <cell r="FJ472">
            <v>0</v>
          </cell>
          <cell r="FK472" t="str">
            <v/>
          </cell>
          <cell r="FL472">
            <v>0</v>
          </cell>
          <cell r="FM472">
            <v>78.75</v>
          </cell>
          <cell r="FN472">
            <v>77</v>
          </cell>
          <cell r="FO472">
            <v>0</v>
          </cell>
          <cell r="FP472">
            <v>0</v>
          </cell>
          <cell r="FQ472" t="str">
            <v/>
          </cell>
          <cell r="FR472">
            <v>0</v>
          </cell>
          <cell r="FS472">
            <v>78.75</v>
          </cell>
          <cell r="FT472">
            <v>77</v>
          </cell>
          <cell r="FU472">
            <v>0</v>
          </cell>
          <cell r="FV472">
            <v>0</v>
          </cell>
          <cell r="FW472" t="str">
            <v/>
          </cell>
          <cell r="FX472">
            <v>0</v>
          </cell>
          <cell r="FY472">
            <v>78.75</v>
          </cell>
          <cell r="FZ472">
            <v>77</v>
          </cell>
          <cell r="GA472">
            <v>0</v>
          </cell>
          <cell r="GB472">
            <v>0</v>
          </cell>
          <cell r="GC472" t="str">
            <v/>
          </cell>
          <cell r="GD472">
            <v>0</v>
          </cell>
          <cell r="GE472">
            <v>78.75</v>
          </cell>
          <cell r="GF472">
            <v>77</v>
          </cell>
          <cell r="GG472">
            <v>0</v>
          </cell>
          <cell r="GH472">
            <v>0</v>
          </cell>
          <cell r="GI472" t="str">
            <v/>
          </cell>
          <cell r="GJ472">
            <v>0</v>
          </cell>
          <cell r="GK472">
            <v>78.75</v>
          </cell>
          <cell r="GL472">
            <v>77</v>
          </cell>
          <cell r="GM472">
            <v>0</v>
          </cell>
          <cell r="GN472">
            <v>0</v>
          </cell>
          <cell r="GO472" t="str">
            <v/>
          </cell>
          <cell r="GP472">
            <v>0</v>
          </cell>
          <cell r="GQ472">
            <v>78.75</v>
          </cell>
          <cell r="GR472">
            <v>77</v>
          </cell>
          <cell r="GS472">
            <v>0</v>
          </cell>
          <cell r="GT472">
            <v>0</v>
          </cell>
          <cell r="GU472" t="str">
            <v/>
          </cell>
          <cell r="GV472">
            <v>0</v>
          </cell>
          <cell r="GW472">
            <v>73.25</v>
          </cell>
          <cell r="GX472">
            <v>74</v>
          </cell>
          <cell r="GY472">
            <v>0</v>
          </cell>
          <cell r="GZ472">
            <v>0</v>
          </cell>
          <cell r="HA472" t="str">
            <v/>
          </cell>
          <cell r="HB472">
            <v>0</v>
          </cell>
          <cell r="HC472">
            <v>70.5</v>
          </cell>
          <cell r="HD472">
            <v>81</v>
          </cell>
          <cell r="HG472" t="str">
            <v/>
          </cell>
          <cell r="HH472">
            <v>0</v>
          </cell>
          <cell r="HM472" t="str">
            <v/>
          </cell>
          <cell r="HN472" t="str">
            <v/>
          </cell>
          <cell r="HS472">
            <v>0</v>
          </cell>
          <cell r="HT472" t="str">
            <v>PKN</v>
          </cell>
          <cell r="HU472">
            <v>0</v>
          </cell>
          <cell r="HV472" t="str">
            <v>IND</v>
          </cell>
          <cell r="HW472">
            <v>0</v>
          </cell>
          <cell r="HX472" t="str">
            <v>MAT-W</v>
          </cell>
          <cell r="HY472">
            <v>0</v>
          </cell>
          <cell r="HZ472" t="str">
            <v>SEJ-W</v>
          </cell>
          <cell r="IA472">
            <v>0</v>
          </cell>
          <cell r="IB472" t="str">
            <v>IGR-W</v>
          </cell>
          <cell r="IC472">
            <v>0</v>
          </cell>
          <cell r="ID472" t="str">
            <v>SBO</v>
          </cell>
          <cell r="IE472">
            <v>0</v>
          </cell>
          <cell r="IF472" t="str">
            <v>PJO</v>
          </cell>
          <cell r="IG472">
            <v>0</v>
          </cell>
          <cell r="IH472" t="str">
            <v>PRA</v>
          </cell>
          <cell r="II472">
            <v>0</v>
          </cell>
          <cell r="IJ472" t="str">
            <v>JAW</v>
          </cell>
          <cell r="IK472">
            <v>0</v>
          </cell>
          <cell r="IL472" t="str">
            <v>ARB</v>
          </cell>
          <cell r="IM472">
            <v>0</v>
          </cell>
          <cell r="IN472" t="str">
            <v>PKM</v>
          </cell>
          <cell r="IO472">
            <v>0</v>
          </cell>
          <cell r="IP472" t="str">
            <v>GEO-P</v>
          </cell>
          <cell r="IQ472">
            <v>0</v>
          </cell>
          <cell r="IR472" t="str">
            <v>SEJ-P</v>
          </cell>
          <cell r="IS472">
            <v>0</v>
          </cell>
          <cell r="IT472" t="str">
            <v>SOS-P</v>
          </cell>
          <cell r="IU472">
            <v>0</v>
          </cell>
          <cell r="IV472" t="str">
            <v>EKO-P</v>
          </cell>
          <cell r="IW472">
            <v>0</v>
          </cell>
          <cell r="IX472" t="str">
            <v>JEP-L</v>
          </cell>
          <cell r="IY472">
            <v>0</v>
          </cell>
          <cell r="IZ472" t="str">
            <v/>
          </cell>
          <cell r="JA472">
            <v>0</v>
          </cell>
        </row>
        <row r="473">
          <cell r="Q473" t="str">
            <v/>
          </cell>
          <cell r="AB473" t="str">
            <v/>
          </cell>
          <cell r="AC473">
            <v>23</v>
          </cell>
          <cell r="AI473" t="str">
            <v/>
          </cell>
          <cell r="AJ473">
            <v>0</v>
          </cell>
          <cell r="AK473">
            <v>78.5</v>
          </cell>
          <cell r="AL473">
            <v>78</v>
          </cell>
          <cell r="AM473">
            <v>0</v>
          </cell>
          <cell r="AN473">
            <v>0</v>
          </cell>
          <cell r="AO473" t="str">
            <v/>
          </cell>
          <cell r="AP473">
            <v>0</v>
          </cell>
          <cell r="AQ473">
            <v>73.5</v>
          </cell>
          <cell r="AR473">
            <v>82</v>
          </cell>
          <cell r="AS473">
            <v>0</v>
          </cell>
          <cell r="AT473">
            <v>0</v>
          </cell>
          <cell r="AU473" t="str">
            <v/>
          </cell>
          <cell r="AV473">
            <v>0</v>
          </cell>
          <cell r="AW473">
            <v>81</v>
          </cell>
          <cell r="AX473">
            <v>80</v>
          </cell>
          <cell r="AY473">
            <v>0</v>
          </cell>
          <cell r="AZ473">
            <v>0</v>
          </cell>
          <cell r="BA473" t="str">
            <v/>
          </cell>
          <cell r="BB473">
            <v>0</v>
          </cell>
          <cell r="BC473">
            <v>79</v>
          </cell>
          <cell r="BD473">
            <v>80</v>
          </cell>
          <cell r="BE473">
            <v>0</v>
          </cell>
          <cell r="BF473">
            <v>0</v>
          </cell>
          <cell r="BG473" t="str">
            <v>SEJ</v>
          </cell>
          <cell r="BH473">
            <v>0</v>
          </cell>
          <cell r="BI473">
            <v>72.75</v>
          </cell>
          <cell r="BJ473">
            <v>75</v>
          </cell>
          <cell r="BK473">
            <v>0</v>
          </cell>
          <cell r="BL473">
            <v>0</v>
          </cell>
          <cell r="BM473" t="str">
            <v/>
          </cell>
          <cell r="BN473">
            <v>0</v>
          </cell>
          <cell r="BO473">
            <v>70.25</v>
          </cell>
          <cell r="BP473">
            <v>79</v>
          </cell>
          <cell r="BQ473">
            <v>0</v>
          </cell>
          <cell r="BR473">
            <v>0</v>
          </cell>
          <cell r="BS473" t="str">
            <v/>
          </cell>
          <cell r="BT473">
            <v>0</v>
          </cell>
          <cell r="BU473">
            <v>68.25</v>
          </cell>
          <cell r="BV473">
            <v>85</v>
          </cell>
          <cell r="BW473">
            <v>0</v>
          </cell>
          <cell r="BX473">
            <v>0</v>
          </cell>
          <cell r="BY473" t="str">
            <v/>
          </cell>
          <cell r="BZ473">
            <v>0</v>
          </cell>
          <cell r="CA473">
            <v>81.75</v>
          </cell>
          <cell r="CB473">
            <v>86</v>
          </cell>
          <cell r="CC473">
            <v>0</v>
          </cell>
          <cell r="CD473">
            <v>0</v>
          </cell>
          <cell r="CE473" t="str">
            <v/>
          </cell>
          <cell r="CF473">
            <v>0</v>
          </cell>
          <cell r="CG473">
            <v>80</v>
          </cell>
          <cell r="CH473">
            <v>80</v>
          </cell>
          <cell r="CI473">
            <v>0</v>
          </cell>
          <cell r="CJ473">
            <v>0</v>
          </cell>
          <cell r="CK473" t="str">
            <v/>
          </cell>
          <cell r="CL473">
            <v>0</v>
          </cell>
          <cell r="CM473">
            <v>74.25</v>
          </cell>
          <cell r="CN473">
            <v>75</v>
          </cell>
          <cell r="CO473">
            <v>0</v>
          </cell>
          <cell r="CP473">
            <v>0</v>
          </cell>
          <cell r="CQ473" t="str">
            <v/>
          </cell>
          <cell r="CR473">
            <v>0</v>
          </cell>
          <cell r="CS473">
            <v>85</v>
          </cell>
          <cell r="CT473">
            <v>83</v>
          </cell>
          <cell r="CU473">
            <v>0</v>
          </cell>
          <cell r="CV473">
            <v>0</v>
          </cell>
          <cell r="CW473" t="str">
            <v/>
          </cell>
          <cell r="CX473">
            <v>0</v>
          </cell>
          <cell r="CY473">
            <v>81</v>
          </cell>
          <cell r="CZ473">
            <v>77</v>
          </cell>
          <cell r="DA473">
            <v>0</v>
          </cell>
          <cell r="DB473">
            <v>0</v>
          </cell>
          <cell r="DC473" t="str">
            <v/>
          </cell>
          <cell r="DD473">
            <v>0</v>
          </cell>
          <cell r="DE473">
            <v>79</v>
          </cell>
          <cell r="DF473">
            <v>86</v>
          </cell>
          <cell r="DG473">
            <v>0</v>
          </cell>
          <cell r="DH473">
            <v>0</v>
          </cell>
          <cell r="DI473" t="str">
            <v/>
          </cell>
          <cell r="DJ473">
            <v>0</v>
          </cell>
          <cell r="DK473">
            <v>0</v>
          </cell>
          <cell r="DL473">
            <v>78</v>
          </cell>
          <cell r="DM473">
            <v>0</v>
          </cell>
          <cell r="DN473">
            <v>0</v>
          </cell>
          <cell r="DO473" t="str">
            <v/>
          </cell>
          <cell r="DP473">
            <v>0</v>
          </cell>
          <cell r="DQ473">
            <v>91</v>
          </cell>
          <cell r="DR473">
            <v>75</v>
          </cell>
          <cell r="DS473">
            <v>0</v>
          </cell>
          <cell r="DT473">
            <v>0</v>
          </cell>
          <cell r="DU473" t="str">
            <v/>
          </cell>
          <cell r="DV473">
            <v>0</v>
          </cell>
          <cell r="DW473">
            <v>75.75</v>
          </cell>
          <cell r="DX473">
            <v>86</v>
          </cell>
          <cell r="DY473">
            <v>0</v>
          </cell>
          <cell r="DZ473">
            <v>0</v>
          </cell>
          <cell r="EA473" t="str">
            <v/>
          </cell>
          <cell r="EB473">
            <v>0</v>
          </cell>
          <cell r="EC473">
            <v>80.5</v>
          </cell>
          <cell r="ED473">
            <v>83</v>
          </cell>
          <cell r="EE473">
            <v>0</v>
          </cell>
          <cell r="EF473">
            <v>0</v>
          </cell>
          <cell r="EG473" t="str">
            <v/>
          </cell>
          <cell r="EH473">
            <v>0</v>
          </cell>
          <cell r="EI473">
            <v>81</v>
          </cell>
          <cell r="EJ473">
            <v>86</v>
          </cell>
          <cell r="EK473">
            <v>0</v>
          </cell>
          <cell r="EL473">
            <v>0</v>
          </cell>
          <cell r="EM473" t="str">
            <v/>
          </cell>
          <cell r="EN473">
            <v>0</v>
          </cell>
          <cell r="EO473">
            <v>81</v>
          </cell>
          <cell r="EP473">
            <v>86</v>
          </cell>
          <cell r="EQ473">
            <v>0</v>
          </cell>
          <cell r="ER473">
            <v>0</v>
          </cell>
          <cell r="ES473" t="str">
            <v/>
          </cell>
          <cell r="ET473">
            <v>0</v>
          </cell>
          <cell r="EU473">
            <v>81</v>
          </cell>
          <cell r="EV473">
            <v>86</v>
          </cell>
          <cell r="EW473">
            <v>0</v>
          </cell>
          <cell r="EX473">
            <v>0</v>
          </cell>
          <cell r="EY473" t="str">
            <v/>
          </cell>
          <cell r="EZ473">
            <v>0</v>
          </cell>
          <cell r="FA473">
            <v>73.75</v>
          </cell>
          <cell r="FB473">
            <v>78</v>
          </cell>
          <cell r="FC473">
            <v>0</v>
          </cell>
          <cell r="FD473">
            <v>0</v>
          </cell>
          <cell r="FE473" t="str">
            <v/>
          </cell>
          <cell r="FF473">
            <v>0</v>
          </cell>
          <cell r="FG473">
            <v>73.75</v>
          </cell>
          <cell r="FH473">
            <v>78</v>
          </cell>
          <cell r="FI473">
            <v>0</v>
          </cell>
          <cell r="FJ473">
            <v>0</v>
          </cell>
          <cell r="FK473" t="str">
            <v/>
          </cell>
          <cell r="FL473">
            <v>0</v>
          </cell>
          <cell r="FM473">
            <v>73.75</v>
          </cell>
          <cell r="FN473">
            <v>78</v>
          </cell>
          <cell r="FO473">
            <v>0</v>
          </cell>
          <cell r="FP473">
            <v>0</v>
          </cell>
          <cell r="FQ473" t="str">
            <v/>
          </cell>
          <cell r="FR473">
            <v>0</v>
          </cell>
          <cell r="FS473">
            <v>73.75</v>
          </cell>
          <cell r="FT473">
            <v>78</v>
          </cell>
          <cell r="FU473">
            <v>0</v>
          </cell>
          <cell r="FV473">
            <v>0</v>
          </cell>
          <cell r="FW473" t="str">
            <v/>
          </cell>
          <cell r="FX473">
            <v>0</v>
          </cell>
          <cell r="FY473">
            <v>73.75</v>
          </cell>
          <cell r="FZ473">
            <v>78</v>
          </cell>
          <cell r="GA473">
            <v>0</v>
          </cell>
          <cell r="GB473">
            <v>0</v>
          </cell>
          <cell r="GC473" t="str">
            <v/>
          </cell>
          <cell r="GD473">
            <v>0</v>
          </cell>
          <cell r="GE473">
            <v>73.75</v>
          </cell>
          <cell r="GF473">
            <v>78</v>
          </cell>
          <cell r="GG473">
            <v>0</v>
          </cell>
          <cell r="GH473">
            <v>0</v>
          </cell>
          <cell r="GI473" t="str">
            <v/>
          </cell>
          <cell r="GJ473">
            <v>0</v>
          </cell>
          <cell r="GK473">
            <v>73.75</v>
          </cell>
          <cell r="GL473">
            <v>78</v>
          </cell>
          <cell r="GM473">
            <v>0</v>
          </cell>
          <cell r="GN473">
            <v>0</v>
          </cell>
          <cell r="GO473" t="str">
            <v/>
          </cell>
          <cell r="GP473">
            <v>0</v>
          </cell>
          <cell r="GQ473">
            <v>73.75</v>
          </cell>
          <cell r="GR473">
            <v>78</v>
          </cell>
          <cell r="GS473">
            <v>0</v>
          </cell>
          <cell r="GT473">
            <v>0</v>
          </cell>
          <cell r="GU473" t="str">
            <v/>
          </cell>
          <cell r="GV473">
            <v>0</v>
          </cell>
          <cell r="GW473">
            <v>69</v>
          </cell>
          <cell r="GX473">
            <v>76</v>
          </cell>
          <cell r="GY473">
            <v>0</v>
          </cell>
          <cell r="GZ473">
            <v>0</v>
          </cell>
          <cell r="HA473" t="str">
            <v/>
          </cell>
          <cell r="HB473">
            <v>0</v>
          </cell>
          <cell r="HC473">
            <v>76.25</v>
          </cell>
          <cell r="HD473">
            <v>83</v>
          </cell>
          <cell r="HG473" t="str">
            <v/>
          </cell>
          <cell r="HH473">
            <v>0</v>
          </cell>
          <cell r="HM473" t="str">
            <v/>
          </cell>
          <cell r="HN473" t="str">
            <v/>
          </cell>
          <cell r="HS473">
            <v>0</v>
          </cell>
          <cell r="HT473" t="str">
            <v>PKN</v>
          </cell>
          <cell r="HU473">
            <v>0</v>
          </cell>
          <cell r="HV473" t="str">
            <v>IND</v>
          </cell>
          <cell r="HW473">
            <v>0</v>
          </cell>
          <cell r="HX473" t="str">
            <v>MAT-W</v>
          </cell>
          <cell r="HY473">
            <v>0</v>
          </cell>
          <cell r="HZ473" t="str">
            <v>SEJ-W</v>
          </cell>
          <cell r="IA473">
            <v>0</v>
          </cell>
          <cell r="IB473" t="str">
            <v>IGR-W</v>
          </cell>
          <cell r="IC473">
            <v>0</v>
          </cell>
          <cell r="ID473" t="str">
            <v>SBO</v>
          </cell>
          <cell r="IE473">
            <v>0</v>
          </cell>
          <cell r="IF473" t="str">
            <v>PJO</v>
          </cell>
          <cell r="IG473">
            <v>0</v>
          </cell>
          <cell r="IH473" t="str">
            <v>PRA</v>
          </cell>
          <cell r="II473">
            <v>0</v>
          </cell>
          <cell r="IJ473" t="str">
            <v>JAW</v>
          </cell>
          <cell r="IK473">
            <v>0</v>
          </cell>
          <cell r="IL473" t="str">
            <v>ARB</v>
          </cell>
          <cell r="IM473">
            <v>0</v>
          </cell>
          <cell r="IN473" t="str">
            <v>PKM</v>
          </cell>
          <cell r="IO473">
            <v>0</v>
          </cell>
          <cell r="IP473" t="str">
            <v>GEO-P</v>
          </cell>
          <cell r="IQ473">
            <v>0</v>
          </cell>
          <cell r="IR473" t="str">
            <v>SEJ-P</v>
          </cell>
          <cell r="IS473">
            <v>0</v>
          </cell>
          <cell r="IT473" t="str">
            <v>SOS-P</v>
          </cell>
          <cell r="IU473">
            <v>0</v>
          </cell>
          <cell r="IV473" t="str">
            <v>EKO-P</v>
          </cell>
          <cell r="IW473">
            <v>0</v>
          </cell>
          <cell r="IX473" t="str">
            <v>JEP-L</v>
          </cell>
          <cell r="IY473">
            <v>0</v>
          </cell>
          <cell r="IZ473" t="str">
            <v/>
          </cell>
          <cell r="JA473">
            <v>0</v>
          </cell>
        </row>
        <row r="474">
          <cell r="Q474" t="str">
            <v/>
          </cell>
          <cell r="AB474" t="str">
            <v/>
          </cell>
          <cell r="AC474">
            <v>24</v>
          </cell>
          <cell r="AI474" t="str">
            <v/>
          </cell>
          <cell r="AJ474">
            <v>0</v>
          </cell>
          <cell r="AK474">
            <v>73</v>
          </cell>
          <cell r="AL474">
            <v>88</v>
          </cell>
          <cell r="AM474">
            <v>0</v>
          </cell>
          <cell r="AN474">
            <v>0</v>
          </cell>
          <cell r="AO474" t="str">
            <v/>
          </cell>
          <cell r="AP474">
            <v>0</v>
          </cell>
          <cell r="AQ474">
            <v>79</v>
          </cell>
          <cell r="AR474">
            <v>85</v>
          </cell>
          <cell r="AS474">
            <v>0</v>
          </cell>
          <cell r="AT474">
            <v>0</v>
          </cell>
          <cell r="AU474" t="str">
            <v/>
          </cell>
          <cell r="AV474">
            <v>0</v>
          </cell>
          <cell r="AW474">
            <v>80.75</v>
          </cell>
          <cell r="AX474">
            <v>84</v>
          </cell>
          <cell r="AY474">
            <v>0</v>
          </cell>
          <cell r="AZ474">
            <v>0</v>
          </cell>
          <cell r="BA474" t="str">
            <v/>
          </cell>
          <cell r="BB474">
            <v>0</v>
          </cell>
          <cell r="BC474">
            <v>83.25</v>
          </cell>
          <cell r="BD474">
            <v>83</v>
          </cell>
          <cell r="BE474">
            <v>0</v>
          </cell>
          <cell r="BF474">
            <v>0</v>
          </cell>
          <cell r="BG474" t="str">
            <v>SEJ</v>
          </cell>
          <cell r="BH474">
            <v>0</v>
          </cell>
          <cell r="BI474">
            <v>83.25</v>
          </cell>
          <cell r="BJ474">
            <v>85</v>
          </cell>
          <cell r="BK474">
            <v>0</v>
          </cell>
          <cell r="BL474">
            <v>0</v>
          </cell>
          <cell r="BM474" t="str">
            <v/>
          </cell>
          <cell r="BN474">
            <v>0</v>
          </cell>
          <cell r="BO474">
            <v>81.75</v>
          </cell>
          <cell r="BP474">
            <v>89</v>
          </cell>
          <cell r="BQ474">
            <v>0</v>
          </cell>
          <cell r="BR474">
            <v>0</v>
          </cell>
          <cell r="BS474" t="str">
            <v/>
          </cell>
          <cell r="BT474">
            <v>0</v>
          </cell>
          <cell r="BU474">
            <v>81.75</v>
          </cell>
          <cell r="BV474">
            <v>86</v>
          </cell>
          <cell r="BW474">
            <v>0</v>
          </cell>
          <cell r="BX474">
            <v>0</v>
          </cell>
          <cell r="BY474" t="str">
            <v/>
          </cell>
          <cell r="BZ474">
            <v>0</v>
          </cell>
          <cell r="CA474">
            <v>71.25</v>
          </cell>
          <cell r="CB474">
            <v>77</v>
          </cell>
          <cell r="CC474">
            <v>0</v>
          </cell>
          <cell r="CD474">
            <v>0</v>
          </cell>
          <cell r="CE474" t="str">
            <v/>
          </cell>
          <cell r="CF474">
            <v>0</v>
          </cell>
          <cell r="CG474">
            <v>91.5</v>
          </cell>
          <cell r="CH474">
            <v>81</v>
          </cell>
          <cell r="CI474">
            <v>0</v>
          </cell>
          <cell r="CJ474">
            <v>0</v>
          </cell>
          <cell r="CK474" t="str">
            <v/>
          </cell>
          <cell r="CL474">
            <v>0</v>
          </cell>
          <cell r="CM474">
            <v>73.25</v>
          </cell>
          <cell r="CN474">
            <v>77</v>
          </cell>
          <cell r="CO474">
            <v>0</v>
          </cell>
          <cell r="CP474">
            <v>0</v>
          </cell>
          <cell r="CQ474" t="str">
            <v/>
          </cell>
          <cell r="CR474">
            <v>0</v>
          </cell>
          <cell r="CS474">
            <v>74</v>
          </cell>
          <cell r="CT474">
            <v>85</v>
          </cell>
          <cell r="CU474">
            <v>0</v>
          </cell>
          <cell r="CV474">
            <v>0</v>
          </cell>
          <cell r="CW474" t="str">
            <v/>
          </cell>
          <cell r="CX474">
            <v>0</v>
          </cell>
          <cell r="CY474">
            <v>72.75</v>
          </cell>
          <cell r="CZ474">
            <v>81</v>
          </cell>
          <cell r="DA474">
            <v>0</v>
          </cell>
          <cell r="DB474">
            <v>0</v>
          </cell>
          <cell r="DC474" t="str">
            <v/>
          </cell>
          <cell r="DD474">
            <v>0</v>
          </cell>
          <cell r="DE474">
            <v>86.5</v>
          </cell>
          <cell r="DF474">
            <v>88</v>
          </cell>
          <cell r="DG474">
            <v>0</v>
          </cell>
          <cell r="DH474">
            <v>0</v>
          </cell>
          <cell r="DI474" t="str">
            <v/>
          </cell>
          <cell r="DJ474">
            <v>0</v>
          </cell>
          <cell r="DK474">
            <v>0</v>
          </cell>
          <cell r="DL474">
            <v>75</v>
          </cell>
          <cell r="DM474">
            <v>0</v>
          </cell>
          <cell r="DN474">
            <v>0</v>
          </cell>
          <cell r="DO474" t="str">
            <v/>
          </cell>
          <cell r="DP474">
            <v>0</v>
          </cell>
          <cell r="DQ474">
            <v>80.25</v>
          </cell>
          <cell r="DR474">
            <v>75</v>
          </cell>
          <cell r="DS474">
            <v>0</v>
          </cell>
          <cell r="DT474">
            <v>0</v>
          </cell>
          <cell r="DU474" t="str">
            <v/>
          </cell>
          <cell r="DV474">
            <v>0</v>
          </cell>
          <cell r="DW474">
            <v>81</v>
          </cell>
          <cell r="DX474">
            <v>75</v>
          </cell>
          <cell r="DY474">
            <v>0</v>
          </cell>
          <cell r="DZ474">
            <v>0</v>
          </cell>
          <cell r="EA474" t="str">
            <v/>
          </cell>
          <cell r="EB474">
            <v>0</v>
          </cell>
          <cell r="EC474">
            <v>67.75</v>
          </cell>
          <cell r="ED474">
            <v>73</v>
          </cell>
          <cell r="EE474">
            <v>0</v>
          </cell>
          <cell r="EF474">
            <v>0</v>
          </cell>
          <cell r="EG474" t="str">
            <v/>
          </cell>
          <cell r="EH474">
            <v>0</v>
          </cell>
          <cell r="EI474">
            <v>89</v>
          </cell>
          <cell r="EJ474">
            <v>77</v>
          </cell>
          <cell r="EK474">
            <v>0</v>
          </cell>
          <cell r="EL474">
            <v>0</v>
          </cell>
          <cell r="EM474" t="str">
            <v/>
          </cell>
          <cell r="EN474">
            <v>0</v>
          </cell>
          <cell r="EO474">
            <v>89</v>
          </cell>
          <cell r="EP474">
            <v>77</v>
          </cell>
          <cell r="EQ474">
            <v>0</v>
          </cell>
          <cell r="ER474">
            <v>0</v>
          </cell>
          <cell r="ES474" t="str">
            <v/>
          </cell>
          <cell r="ET474">
            <v>0</v>
          </cell>
          <cell r="EU474">
            <v>89</v>
          </cell>
          <cell r="EV474">
            <v>77</v>
          </cell>
          <cell r="EW474">
            <v>0</v>
          </cell>
          <cell r="EX474">
            <v>0</v>
          </cell>
          <cell r="EY474" t="str">
            <v/>
          </cell>
          <cell r="EZ474">
            <v>0</v>
          </cell>
          <cell r="FA474">
            <v>68.5</v>
          </cell>
          <cell r="FB474">
            <v>77</v>
          </cell>
          <cell r="FC474">
            <v>0</v>
          </cell>
          <cell r="FD474">
            <v>0</v>
          </cell>
          <cell r="FE474" t="str">
            <v/>
          </cell>
          <cell r="FF474">
            <v>0</v>
          </cell>
          <cell r="FG474">
            <v>68.5</v>
          </cell>
          <cell r="FH474">
            <v>77</v>
          </cell>
          <cell r="FI474">
            <v>0</v>
          </cell>
          <cell r="FJ474">
            <v>0</v>
          </cell>
          <cell r="FK474" t="str">
            <v/>
          </cell>
          <cell r="FL474">
            <v>0</v>
          </cell>
          <cell r="FM474">
            <v>68.5</v>
          </cell>
          <cell r="FN474">
            <v>77</v>
          </cell>
          <cell r="FO474">
            <v>0</v>
          </cell>
          <cell r="FP474">
            <v>0</v>
          </cell>
          <cell r="FQ474" t="str">
            <v/>
          </cell>
          <cell r="FR474">
            <v>0</v>
          </cell>
          <cell r="FS474">
            <v>68.5</v>
          </cell>
          <cell r="FT474">
            <v>77</v>
          </cell>
          <cell r="FU474">
            <v>0</v>
          </cell>
          <cell r="FV474">
            <v>0</v>
          </cell>
          <cell r="FW474" t="str">
            <v/>
          </cell>
          <cell r="FX474">
            <v>0</v>
          </cell>
          <cell r="FY474">
            <v>68.5</v>
          </cell>
          <cell r="FZ474">
            <v>77</v>
          </cell>
          <cell r="GA474">
            <v>0</v>
          </cell>
          <cell r="GB474">
            <v>0</v>
          </cell>
          <cell r="GC474" t="str">
            <v/>
          </cell>
          <cell r="GD474">
            <v>0</v>
          </cell>
          <cell r="GE474">
            <v>68.5</v>
          </cell>
          <cell r="GF474">
            <v>77</v>
          </cell>
          <cell r="GG474">
            <v>0</v>
          </cell>
          <cell r="GH474">
            <v>0</v>
          </cell>
          <cell r="GI474" t="str">
            <v/>
          </cell>
          <cell r="GJ474">
            <v>0</v>
          </cell>
          <cell r="GK474">
            <v>68.5</v>
          </cell>
          <cell r="GL474">
            <v>77</v>
          </cell>
          <cell r="GM474">
            <v>0</v>
          </cell>
          <cell r="GN474">
            <v>0</v>
          </cell>
          <cell r="GO474" t="str">
            <v/>
          </cell>
          <cell r="GP474">
            <v>0</v>
          </cell>
          <cell r="GQ474">
            <v>68.5</v>
          </cell>
          <cell r="GR474">
            <v>77</v>
          </cell>
          <cell r="GS474">
            <v>0</v>
          </cell>
          <cell r="GT474">
            <v>0</v>
          </cell>
          <cell r="GU474" t="str">
            <v/>
          </cell>
          <cell r="GV474">
            <v>0</v>
          </cell>
          <cell r="GW474">
            <v>75.25</v>
          </cell>
          <cell r="GX474">
            <v>82</v>
          </cell>
          <cell r="GY474">
            <v>0</v>
          </cell>
          <cell r="GZ474">
            <v>0</v>
          </cell>
          <cell r="HA474" t="str">
            <v/>
          </cell>
          <cell r="HB474">
            <v>0</v>
          </cell>
          <cell r="HC474">
            <v>83.25</v>
          </cell>
          <cell r="HD474">
            <v>86</v>
          </cell>
          <cell r="HH474">
            <v>0</v>
          </cell>
          <cell r="HM474" t="str">
            <v/>
          </cell>
          <cell r="HN474" t="str">
            <v/>
          </cell>
          <cell r="HS474">
            <v>0</v>
          </cell>
          <cell r="HT474" t="str">
            <v>PKN</v>
          </cell>
          <cell r="HU474">
            <v>0</v>
          </cell>
          <cell r="HV474" t="str">
            <v>IND</v>
          </cell>
          <cell r="HW474">
            <v>0</v>
          </cell>
          <cell r="HX474" t="str">
            <v>MAT-W</v>
          </cell>
          <cell r="HY474">
            <v>0</v>
          </cell>
          <cell r="HZ474" t="str">
            <v>SEJ-W</v>
          </cell>
          <cell r="IA474">
            <v>0</v>
          </cell>
          <cell r="IB474" t="str">
            <v>IGR-W</v>
          </cell>
          <cell r="IC474">
            <v>0</v>
          </cell>
          <cell r="ID474" t="str">
            <v>SBO</v>
          </cell>
          <cell r="IE474">
            <v>0</v>
          </cell>
          <cell r="IF474" t="str">
            <v>PJO</v>
          </cell>
          <cell r="IG474">
            <v>0</v>
          </cell>
          <cell r="IH474" t="str">
            <v>PRA</v>
          </cell>
          <cell r="II474">
            <v>0</v>
          </cell>
          <cell r="IJ474" t="str">
            <v>JAW</v>
          </cell>
          <cell r="IK474">
            <v>0</v>
          </cell>
          <cell r="IL474" t="str">
            <v>ARB</v>
          </cell>
          <cell r="IM474">
            <v>0</v>
          </cell>
          <cell r="IN474" t="str">
            <v>PKM</v>
          </cell>
          <cell r="IO474">
            <v>0</v>
          </cell>
          <cell r="IP474" t="str">
            <v>MAT-P</v>
          </cell>
          <cell r="IQ474">
            <v>0</v>
          </cell>
          <cell r="IR474" t="str">
            <v>BIO-P</v>
          </cell>
          <cell r="IS474">
            <v>0</v>
          </cell>
          <cell r="IT474" t="str">
            <v>FIS-P</v>
          </cell>
          <cell r="IU474">
            <v>0</v>
          </cell>
          <cell r="IV474" t="str">
            <v>KIM-P</v>
          </cell>
          <cell r="IW474">
            <v>0</v>
          </cell>
          <cell r="IX474" t="str">
            <v>GEO-L</v>
          </cell>
          <cell r="IY474">
            <v>0</v>
          </cell>
          <cell r="JA474">
            <v>0</v>
          </cell>
        </row>
        <row r="475">
          <cell r="Q475" t="str">
            <v/>
          </cell>
          <cell r="AB475" t="str">
            <v/>
          </cell>
          <cell r="AC475">
            <v>25</v>
          </cell>
          <cell r="AI475" t="str">
            <v/>
          </cell>
          <cell r="AJ475">
            <v>0</v>
          </cell>
          <cell r="AK475">
            <v>73</v>
          </cell>
          <cell r="AL475">
            <v>79</v>
          </cell>
          <cell r="AM475">
            <v>0</v>
          </cell>
          <cell r="AN475">
            <v>0</v>
          </cell>
          <cell r="AO475" t="str">
            <v/>
          </cell>
          <cell r="AP475">
            <v>0</v>
          </cell>
          <cell r="AQ475">
            <v>73.5</v>
          </cell>
          <cell r="AR475">
            <v>79</v>
          </cell>
          <cell r="AS475">
            <v>0</v>
          </cell>
          <cell r="AT475">
            <v>0</v>
          </cell>
          <cell r="AU475" t="str">
            <v/>
          </cell>
          <cell r="AV475">
            <v>0</v>
          </cell>
          <cell r="AW475">
            <v>75.75</v>
          </cell>
          <cell r="AX475">
            <v>77</v>
          </cell>
          <cell r="AY475">
            <v>0</v>
          </cell>
          <cell r="AZ475">
            <v>0</v>
          </cell>
          <cell r="BA475" t="str">
            <v/>
          </cell>
          <cell r="BB475">
            <v>0</v>
          </cell>
          <cell r="BC475">
            <v>77</v>
          </cell>
          <cell r="BD475">
            <v>76</v>
          </cell>
          <cell r="BE475">
            <v>0</v>
          </cell>
          <cell r="BF475">
            <v>0</v>
          </cell>
          <cell r="BG475" t="str">
            <v>SEJ</v>
          </cell>
          <cell r="BH475">
            <v>0</v>
          </cell>
          <cell r="BI475">
            <v>80.75</v>
          </cell>
          <cell r="BJ475">
            <v>81</v>
          </cell>
          <cell r="BK475">
            <v>0</v>
          </cell>
          <cell r="BL475">
            <v>0</v>
          </cell>
          <cell r="BM475" t="str">
            <v/>
          </cell>
          <cell r="BN475">
            <v>0</v>
          </cell>
          <cell r="BO475">
            <v>77.25</v>
          </cell>
          <cell r="BP475">
            <v>85</v>
          </cell>
          <cell r="BQ475">
            <v>0</v>
          </cell>
          <cell r="BR475">
            <v>0</v>
          </cell>
          <cell r="BS475" t="str">
            <v/>
          </cell>
          <cell r="BT475">
            <v>0</v>
          </cell>
          <cell r="BU475">
            <v>80.5</v>
          </cell>
          <cell r="BV475">
            <v>82</v>
          </cell>
          <cell r="BW475">
            <v>0</v>
          </cell>
          <cell r="BX475">
            <v>0</v>
          </cell>
          <cell r="BY475" t="str">
            <v/>
          </cell>
          <cell r="BZ475">
            <v>0</v>
          </cell>
          <cell r="CA475">
            <v>66.75</v>
          </cell>
          <cell r="CB475">
            <v>76</v>
          </cell>
          <cell r="CC475">
            <v>0</v>
          </cell>
          <cell r="CD475">
            <v>0</v>
          </cell>
          <cell r="CE475" t="str">
            <v/>
          </cell>
          <cell r="CF475">
            <v>0</v>
          </cell>
          <cell r="CG475">
            <v>89.25</v>
          </cell>
          <cell r="CH475">
            <v>79</v>
          </cell>
          <cell r="CI475">
            <v>0</v>
          </cell>
          <cell r="CJ475">
            <v>0</v>
          </cell>
          <cell r="CK475" t="str">
            <v/>
          </cell>
          <cell r="CL475">
            <v>0</v>
          </cell>
          <cell r="CM475">
            <v>87.25</v>
          </cell>
          <cell r="CN475">
            <v>78</v>
          </cell>
          <cell r="CO475">
            <v>0</v>
          </cell>
          <cell r="CP475">
            <v>0</v>
          </cell>
          <cell r="CQ475" t="str">
            <v/>
          </cell>
          <cell r="CR475">
            <v>0</v>
          </cell>
          <cell r="CS475">
            <v>76.75</v>
          </cell>
          <cell r="CT475">
            <v>82</v>
          </cell>
          <cell r="CU475">
            <v>0</v>
          </cell>
          <cell r="CV475">
            <v>0</v>
          </cell>
          <cell r="CW475" t="str">
            <v/>
          </cell>
          <cell r="CX475">
            <v>0</v>
          </cell>
          <cell r="CY475">
            <v>67.75</v>
          </cell>
          <cell r="CZ475">
            <v>76</v>
          </cell>
          <cell r="DA475">
            <v>0</v>
          </cell>
          <cell r="DB475">
            <v>0</v>
          </cell>
          <cell r="DC475" t="str">
            <v/>
          </cell>
          <cell r="DD475">
            <v>0</v>
          </cell>
          <cell r="DE475">
            <v>79.75</v>
          </cell>
          <cell r="DF475">
            <v>80</v>
          </cell>
          <cell r="DG475">
            <v>0</v>
          </cell>
          <cell r="DH475">
            <v>0</v>
          </cell>
          <cell r="DI475" t="str">
            <v/>
          </cell>
          <cell r="DJ475">
            <v>0</v>
          </cell>
          <cell r="DK475">
            <v>0</v>
          </cell>
          <cell r="DL475">
            <v>72</v>
          </cell>
          <cell r="DM475">
            <v>0</v>
          </cell>
          <cell r="DN475">
            <v>0</v>
          </cell>
          <cell r="DO475" t="str">
            <v/>
          </cell>
          <cell r="DP475">
            <v>0</v>
          </cell>
          <cell r="DQ475">
            <v>77</v>
          </cell>
          <cell r="DR475">
            <v>72</v>
          </cell>
          <cell r="DS475">
            <v>0</v>
          </cell>
          <cell r="DT475">
            <v>0</v>
          </cell>
          <cell r="DU475" t="str">
            <v/>
          </cell>
          <cell r="DV475">
            <v>0</v>
          </cell>
          <cell r="DW475">
            <v>75.25</v>
          </cell>
          <cell r="DX475">
            <v>74</v>
          </cell>
          <cell r="DY475">
            <v>0</v>
          </cell>
          <cell r="DZ475">
            <v>0</v>
          </cell>
          <cell r="EA475" t="str">
            <v/>
          </cell>
          <cell r="EB475">
            <v>0</v>
          </cell>
          <cell r="EC475">
            <v>67</v>
          </cell>
          <cell r="ED475">
            <v>71</v>
          </cell>
          <cell r="EE475">
            <v>0</v>
          </cell>
          <cell r="EF475">
            <v>0</v>
          </cell>
          <cell r="EG475" t="str">
            <v/>
          </cell>
          <cell r="EH475">
            <v>0</v>
          </cell>
          <cell r="EI475">
            <v>81.5</v>
          </cell>
          <cell r="EJ475">
            <v>72</v>
          </cell>
          <cell r="EK475">
            <v>0</v>
          </cell>
          <cell r="EL475">
            <v>0</v>
          </cell>
          <cell r="EM475" t="str">
            <v/>
          </cell>
          <cell r="EN475">
            <v>0</v>
          </cell>
          <cell r="EO475">
            <v>81.5</v>
          </cell>
          <cell r="EP475">
            <v>72</v>
          </cell>
          <cell r="EQ475">
            <v>0</v>
          </cell>
          <cell r="ER475">
            <v>0</v>
          </cell>
          <cell r="ES475" t="str">
            <v/>
          </cell>
          <cell r="ET475">
            <v>0</v>
          </cell>
          <cell r="EU475">
            <v>81.5</v>
          </cell>
          <cell r="EV475">
            <v>72</v>
          </cell>
          <cell r="EW475">
            <v>0</v>
          </cell>
          <cell r="EX475">
            <v>0</v>
          </cell>
          <cell r="EY475" t="str">
            <v/>
          </cell>
          <cell r="EZ475">
            <v>0</v>
          </cell>
          <cell r="FA475">
            <v>69</v>
          </cell>
          <cell r="FB475">
            <v>75</v>
          </cell>
          <cell r="FC475">
            <v>0</v>
          </cell>
          <cell r="FD475">
            <v>0</v>
          </cell>
          <cell r="FE475" t="str">
            <v/>
          </cell>
          <cell r="FF475">
            <v>0</v>
          </cell>
          <cell r="FG475">
            <v>69</v>
          </cell>
          <cell r="FH475">
            <v>75</v>
          </cell>
          <cell r="FI475">
            <v>0</v>
          </cell>
          <cell r="FJ475">
            <v>0</v>
          </cell>
          <cell r="FK475" t="str">
            <v/>
          </cell>
          <cell r="FL475">
            <v>0</v>
          </cell>
          <cell r="FM475">
            <v>69</v>
          </cell>
          <cell r="FN475">
            <v>75</v>
          </cell>
          <cell r="FO475">
            <v>0</v>
          </cell>
          <cell r="FP475">
            <v>0</v>
          </cell>
          <cell r="FQ475" t="str">
            <v/>
          </cell>
          <cell r="FR475">
            <v>0</v>
          </cell>
          <cell r="FS475">
            <v>69</v>
          </cell>
          <cell r="FT475">
            <v>75</v>
          </cell>
          <cell r="FU475">
            <v>0</v>
          </cell>
          <cell r="FV475">
            <v>0</v>
          </cell>
          <cell r="FW475" t="str">
            <v/>
          </cell>
          <cell r="FX475">
            <v>0</v>
          </cell>
          <cell r="FY475">
            <v>69</v>
          </cell>
          <cell r="FZ475">
            <v>75</v>
          </cell>
          <cell r="GA475">
            <v>0</v>
          </cell>
          <cell r="GB475">
            <v>0</v>
          </cell>
          <cell r="GC475" t="str">
            <v/>
          </cell>
          <cell r="GD475">
            <v>0</v>
          </cell>
          <cell r="GE475">
            <v>69</v>
          </cell>
          <cell r="GF475">
            <v>75</v>
          </cell>
          <cell r="GG475">
            <v>0</v>
          </cell>
          <cell r="GH475">
            <v>0</v>
          </cell>
          <cell r="GI475" t="str">
            <v/>
          </cell>
          <cell r="GJ475">
            <v>0</v>
          </cell>
          <cell r="GK475">
            <v>69</v>
          </cell>
          <cell r="GL475">
            <v>75</v>
          </cell>
          <cell r="GM475">
            <v>0</v>
          </cell>
          <cell r="GN475">
            <v>0</v>
          </cell>
          <cell r="GO475" t="str">
            <v/>
          </cell>
          <cell r="GP475">
            <v>0</v>
          </cell>
          <cell r="GQ475">
            <v>69</v>
          </cell>
          <cell r="GR475">
            <v>75</v>
          </cell>
          <cell r="GS475">
            <v>0</v>
          </cell>
          <cell r="GT475">
            <v>0</v>
          </cell>
          <cell r="GU475" t="str">
            <v/>
          </cell>
          <cell r="GV475">
            <v>0</v>
          </cell>
          <cell r="GW475">
            <v>67</v>
          </cell>
          <cell r="GX475">
            <v>75</v>
          </cell>
          <cell r="GY475">
            <v>0</v>
          </cell>
          <cell r="GZ475">
            <v>0</v>
          </cell>
          <cell r="HA475" t="str">
            <v/>
          </cell>
          <cell r="HB475">
            <v>0</v>
          </cell>
          <cell r="HC475">
            <v>77</v>
          </cell>
          <cell r="HD475">
            <v>81</v>
          </cell>
          <cell r="HH475">
            <v>0</v>
          </cell>
          <cell r="HM475" t="str">
            <v/>
          </cell>
          <cell r="HN475" t="str">
            <v/>
          </cell>
          <cell r="HS475">
            <v>0</v>
          </cell>
          <cell r="HT475" t="str">
            <v>PKN</v>
          </cell>
          <cell r="HU475">
            <v>0</v>
          </cell>
          <cell r="HV475" t="str">
            <v>IND</v>
          </cell>
          <cell r="HW475">
            <v>0</v>
          </cell>
          <cell r="HX475" t="str">
            <v>MAT-W</v>
          </cell>
          <cell r="HY475">
            <v>0</v>
          </cell>
          <cell r="HZ475" t="str">
            <v>SEJ-W</v>
          </cell>
          <cell r="IA475">
            <v>0</v>
          </cell>
          <cell r="IB475" t="str">
            <v>IGR-W</v>
          </cell>
          <cell r="IC475">
            <v>0</v>
          </cell>
          <cell r="ID475" t="str">
            <v>SBO</v>
          </cell>
          <cell r="IE475">
            <v>0</v>
          </cell>
          <cell r="IF475" t="str">
            <v>PJO</v>
          </cell>
          <cell r="IG475">
            <v>0</v>
          </cell>
          <cell r="IH475" t="str">
            <v>PRA</v>
          </cell>
          <cell r="II475">
            <v>0</v>
          </cell>
          <cell r="IJ475" t="str">
            <v>JAW</v>
          </cell>
          <cell r="IK475">
            <v>0</v>
          </cell>
          <cell r="IL475" t="str">
            <v>ARB</v>
          </cell>
          <cell r="IM475">
            <v>0</v>
          </cell>
          <cell r="IN475" t="str">
            <v>PKM</v>
          </cell>
          <cell r="IO475">
            <v>0</v>
          </cell>
          <cell r="IP475" t="str">
            <v>MAT-P</v>
          </cell>
          <cell r="IQ475">
            <v>0</v>
          </cell>
          <cell r="IR475" t="str">
            <v>BIO-P</v>
          </cell>
          <cell r="IS475">
            <v>0</v>
          </cell>
          <cell r="IT475" t="str">
            <v>FIS-P</v>
          </cell>
          <cell r="IU475">
            <v>0</v>
          </cell>
          <cell r="IV475" t="str">
            <v>KIM-P</v>
          </cell>
          <cell r="IW475">
            <v>0</v>
          </cell>
          <cell r="IX475" t="str">
            <v>GEO-L</v>
          </cell>
          <cell r="IY475">
            <v>0</v>
          </cell>
          <cell r="JA475">
            <v>0</v>
          </cell>
        </row>
        <row r="476">
          <cell r="Q476" t="str">
            <v/>
          </cell>
          <cell r="AB476" t="str">
            <v/>
          </cell>
          <cell r="AC476">
            <v>26</v>
          </cell>
          <cell r="AI476" t="str">
            <v/>
          </cell>
          <cell r="AJ476">
            <v>0</v>
          </cell>
          <cell r="AK476">
            <v>82.25</v>
          </cell>
          <cell r="AL476">
            <v>87</v>
          </cell>
          <cell r="AM476">
            <v>0</v>
          </cell>
          <cell r="AN476">
            <v>0</v>
          </cell>
          <cell r="AO476" t="str">
            <v/>
          </cell>
          <cell r="AP476">
            <v>0</v>
          </cell>
          <cell r="AQ476">
            <v>77</v>
          </cell>
          <cell r="AR476">
            <v>84</v>
          </cell>
          <cell r="AS476">
            <v>0</v>
          </cell>
          <cell r="AT476">
            <v>0</v>
          </cell>
          <cell r="AU476" t="str">
            <v/>
          </cell>
          <cell r="AV476">
            <v>0</v>
          </cell>
          <cell r="AW476">
            <v>79.5</v>
          </cell>
          <cell r="AX476">
            <v>87</v>
          </cell>
          <cell r="AY476">
            <v>0</v>
          </cell>
          <cell r="AZ476">
            <v>0</v>
          </cell>
          <cell r="BA476" t="str">
            <v/>
          </cell>
          <cell r="BB476">
            <v>0</v>
          </cell>
          <cell r="BC476">
            <v>83.25</v>
          </cell>
          <cell r="BD476">
            <v>85</v>
          </cell>
          <cell r="BE476">
            <v>0</v>
          </cell>
          <cell r="BF476">
            <v>0</v>
          </cell>
          <cell r="BG476" t="str">
            <v>SEJ</v>
          </cell>
          <cell r="BH476">
            <v>0</v>
          </cell>
          <cell r="BI476">
            <v>82</v>
          </cell>
          <cell r="BJ476">
            <v>84</v>
          </cell>
          <cell r="BK476">
            <v>0</v>
          </cell>
          <cell r="BL476">
            <v>0</v>
          </cell>
          <cell r="BM476" t="str">
            <v/>
          </cell>
          <cell r="BN476">
            <v>0</v>
          </cell>
          <cell r="BO476">
            <v>79.75</v>
          </cell>
          <cell r="BP476">
            <v>89</v>
          </cell>
          <cell r="BQ476">
            <v>0</v>
          </cell>
          <cell r="BR476">
            <v>0</v>
          </cell>
          <cell r="BS476" t="str">
            <v/>
          </cell>
          <cell r="BT476">
            <v>0</v>
          </cell>
          <cell r="BU476">
            <v>78</v>
          </cell>
          <cell r="BV476">
            <v>86</v>
          </cell>
          <cell r="BW476">
            <v>0</v>
          </cell>
          <cell r="BX476">
            <v>0</v>
          </cell>
          <cell r="BY476" t="str">
            <v/>
          </cell>
          <cell r="BZ476">
            <v>0</v>
          </cell>
          <cell r="CA476">
            <v>83.5</v>
          </cell>
          <cell r="CB476">
            <v>85</v>
          </cell>
          <cell r="CC476">
            <v>0</v>
          </cell>
          <cell r="CD476">
            <v>0</v>
          </cell>
          <cell r="CE476" t="str">
            <v/>
          </cell>
          <cell r="CF476">
            <v>0</v>
          </cell>
          <cell r="CG476">
            <v>91.25</v>
          </cell>
          <cell r="CH476">
            <v>79</v>
          </cell>
          <cell r="CI476">
            <v>0</v>
          </cell>
          <cell r="CJ476">
            <v>0</v>
          </cell>
          <cell r="CK476" t="str">
            <v/>
          </cell>
          <cell r="CL476">
            <v>0</v>
          </cell>
          <cell r="CM476">
            <v>73.25</v>
          </cell>
          <cell r="CN476">
            <v>75</v>
          </cell>
          <cell r="CO476">
            <v>0</v>
          </cell>
          <cell r="CP476">
            <v>0</v>
          </cell>
          <cell r="CQ476" t="str">
            <v/>
          </cell>
          <cell r="CR476">
            <v>0</v>
          </cell>
          <cell r="CS476">
            <v>79</v>
          </cell>
          <cell r="CT476">
            <v>86</v>
          </cell>
          <cell r="CU476">
            <v>0</v>
          </cell>
          <cell r="CV476">
            <v>0</v>
          </cell>
          <cell r="CW476" t="str">
            <v/>
          </cell>
          <cell r="CX476">
            <v>0</v>
          </cell>
          <cell r="CY476">
            <v>72.75</v>
          </cell>
          <cell r="CZ476">
            <v>77</v>
          </cell>
          <cell r="DA476">
            <v>0</v>
          </cell>
          <cell r="DB476">
            <v>0</v>
          </cell>
          <cell r="DC476" t="str">
            <v/>
          </cell>
          <cell r="DD476">
            <v>0</v>
          </cell>
          <cell r="DE476">
            <v>74.25</v>
          </cell>
          <cell r="DF476">
            <v>84</v>
          </cell>
          <cell r="DG476">
            <v>0</v>
          </cell>
          <cell r="DH476">
            <v>0</v>
          </cell>
          <cell r="DI476" t="str">
            <v/>
          </cell>
          <cell r="DJ476">
            <v>0</v>
          </cell>
          <cell r="DK476">
            <v>0</v>
          </cell>
          <cell r="DL476">
            <v>79</v>
          </cell>
          <cell r="DM476">
            <v>0</v>
          </cell>
          <cell r="DN476">
            <v>0</v>
          </cell>
          <cell r="DO476" t="str">
            <v/>
          </cell>
          <cell r="DP476">
            <v>0</v>
          </cell>
          <cell r="DQ476">
            <v>85.25</v>
          </cell>
          <cell r="DR476">
            <v>76</v>
          </cell>
          <cell r="DS476">
            <v>0</v>
          </cell>
          <cell r="DT476">
            <v>0</v>
          </cell>
          <cell r="DU476" t="str">
            <v/>
          </cell>
          <cell r="DV476">
            <v>0</v>
          </cell>
          <cell r="DW476">
            <v>81</v>
          </cell>
          <cell r="DX476">
            <v>80</v>
          </cell>
          <cell r="DY476">
            <v>0</v>
          </cell>
          <cell r="DZ476">
            <v>0</v>
          </cell>
          <cell r="EA476" t="str">
            <v/>
          </cell>
          <cell r="EB476">
            <v>0</v>
          </cell>
          <cell r="EC476">
            <v>82.25</v>
          </cell>
          <cell r="ED476">
            <v>83</v>
          </cell>
          <cell r="EE476">
            <v>0</v>
          </cell>
          <cell r="EF476">
            <v>0</v>
          </cell>
          <cell r="EG476" t="str">
            <v/>
          </cell>
          <cell r="EH476">
            <v>0</v>
          </cell>
          <cell r="EI476">
            <v>83.5</v>
          </cell>
          <cell r="EJ476">
            <v>75</v>
          </cell>
          <cell r="EK476">
            <v>0</v>
          </cell>
          <cell r="EL476">
            <v>0</v>
          </cell>
          <cell r="EM476" t="str">
            <v/>
          </cell>
          <cell r="EN476">
            <v>0</v>
          </cell>
          <cell r="EO476">
            <v>83.5</v>
          </cell>
          <cell r="EP476">
            <v>75</v>
          </cell>
          <cell r="EQ476">
            <v>0</v>
          </cell>
          <cell r="ER476">
            <v>0</v>
          </cell>
          <cell r="ES476" t="str">
            <v/>
          </cell>
          <cell r="ET476">
            <v>0</v>
          </cell>
          <cell r="EU476">
            <v>83.5</v>
          </cell>
          <cell r="EV476">
            <v>75</v>
          </cell>
          <cell r="EW476">
            <v>0</v>
          </cell>
          <cell r="EX476">
            <v>0</v>
          </cell>
          <cell r="EY476" t="str">
            <v/>
          </cell>
          <cell r="EZ476">
            <v>0</v>
          </cell>
          <cell r="FA476">
            <v>71</v>
          </cell>
          <cell r="FB476">
            <v>78</v>
          </cell>
          <cell r="FC476">
            <v>0</v>
          </cell>
          <cell r="FD476">
            <v>0</v>
          </cell>
          <cell r="FE476" t="str">
            <v/>
          </cell>
          <cell r="FF476">
            <v>0</v>
          </cell>
          <cell r="FG476">
            <v>71</v>
          </cell>
          <cell r="FH476">
            <v>78</v>
          </cell>
          <cell r="FI476">
            <v>0</v>
          </cell>
          <cell r="FJ476">
            <v>0</v>
          </cell>
          <cell r="FK476" t="str">
            <v/>
          </cell>
          <cell r="FL476">
            <v>0</v>
          </cell>
          <cell r="FM476">
            <v>71</v>
          </cell>
          <cell r="FN476">
            <v>78</v>
          </cell>
          <cell r="FO476">
            <v>0</v>
          </cell>
          <cell r="FP476">
            <v>0</v>
          </cell>
          <cell r="FQ476" t="str">
            <v/>
          </cell>
          <cell r="FR476">
            <v>0</v>
          </cell>
          <cell r="FS476">
            <v>71</v>
          </cell>
          <cell r="FT476">
            <v>78</v>
          </cell>
          <cell r="FU476">
            <v>0</v>
          </cell>
          <cell r="FV476">
            <v>0</v>
          </cell>
          <cell r="FW476" t="str">
            <v/>
          </cell>
          <cell r="FX476">
            <v>0</v>
          </cell>
          <cell r="FY476">
            <v>71</v>
          </cell>
          <cell r="FZ476">
            <v>78</v>
          </cell>
          <cell r="GA476">
            <v>0</v>
          </cell>
          <cell r="GB476">
            <v>0</v>
          </cell>
          <cell r="GC476" t="str">
            <v/>
          </cell>
          <cell r="GD476">
            <v>0</v>
          </cell>
          <cell r="GE476">
            <v>71</v>
          </cell>
          <cell r="GF476">
            <v>78</v>
          </cell>
          <cell r="GG476">
            <v>0</v>
          </cell>
          <cell r="GH476">
            <v>0</v>
          </cell>
          <cell r="GI476" t="str">
            <v/>
          </cell>
          <cell r="GJ476">
            <v>0</v>
          </cell>
          <cell r="GK476">
            <v>71</v>
          </cell>
          <cell r="GL476">
            <v>78</v>
          </cell>
          <cell r="GM476">
            <v>0</v>
          </cell>
          <cell r="GN476">
            <v>0</v>
          </cell>
          <cell r="GO476" t="str">
            <v/>
          </cell>
          <cell r="GP476">
            <v>0</v>
          </cell>
          <cell r="GQ476">
            <v>71</v>
          </cell>
          <cell r="GR476">
            <v>78</v>
          </cell>
          <cell r="GS476">
            <v>0</v>
          </cell>
          <cell r="GT476">
            <v>0</v>
          </cell>
          <cell r="GU476" t="str">
            <v/>
          </cell>
          <cell r="GV476">
            <v>0</v>
          </cell>
          <cell r="GW476">
            <v>78.25</v>
          </cell>
          <cell r="GX476">
            <v>80</v>
          </cell>
          <cell r="GY476">
            <v>0</v>
          </cell>
          <cell r="GZ476">
            <v>0</v>
          </cell>
          <cell r="HA476" t="str">
            <v/>
          </cell>
          <cell r="HB476">
            <v>0</v>
          </cell>
          <cell r="HC476">
            <v>77.5</v>
          </cell>
          <cell r="HD476">
            <v>83</v>
          </cell>
          <cell r="HH476">
            <v>0</v>
          </cell>
          <cell r="HM476" t="str">
            <v/>
          </cell>
          <cell r="HN476" t="str">
            <v/>
          </cell>
          <cell r="HS476">
            <v>0</v>
          </cell>
          <cell r="HT476" t="str">
            <v>PKN</v>
          </cell>
          <cell r="HU476">
            <v>0</v>
          </cell>
          <cell r="HV476" t="str">
            <v>IND</v>
          </cell>
          <cell r="HW476">
            <v>0</v>
          </cell>
          <cell r="HX476" t="str">
            <v>MAT-W</v>
          </cell>
          <cell r="HY476">
            <v>0</v>
          </cell>
          <cell r="HZ476" t="str">
            <v>SEJ-W</v>
          </cell>
          <cell r="IA476">
            <v>0</v>
          </cell>
          <cell r="IB476" t="str">
            <v>IGR-W</v>
          </cell>
          <cell r="IC476">
            <v>0</v>
          </cell>
          <cell r="ID476" t="str">
            <v>SBO</v>
          </cell>
          <cell r="IE476">
            <v>0</v>
          </cell>
          <cell r="IF476" t="str">
            <v>PJO</v>
          </cell>
          <cell r="IG476">
            <v>0</v>
          </cell>
          <cell r="IH476" t="str">
            <v>PRA</v>
          </cell>
          <cell r="II476">
            <v>0</v>
          </cell>
          <cell r="IJ476" t="str">
            <v>JAW</v>
          </cell>
          <cell r="IK476">
            <v>0</v>
          </cell>
          <cell r="IL476" t="str">
            <v>ARB</v>
          </cell>
          <cell r="IM476">
            <v>0</v>
          </cell>
          <cell r="IN476" t="str">
            <v>PKM</v>
          </cell>
          <cell r="IO476">
            <v>0</v>
          </cell>
          <cell r="IP476" t="str">
            <v>MAT-P</v>
          </cell>
          <cell r="IQ476">
            <v>0</v>
          </cell>
          <cell r="IR476" t="str">
            <v>BIO-P</v>
          </cell>
          <cell r="IS476">
            <v>0</v>
          </cell>
          <cell r="IT476" t="str">
            <v>FIS-P</v>
          </cell>
          <cell r="IU476">
            <v>0</v>
          </cell>
          <cell r="IV476" t="str">
            <v>KIM-P</v>
          </cell>
          <cell r="IW476">
            <v>0</v>
          </cell>
          <cell r="IX476" t="str">
            <v>GEO-L</v>
          </cell>
          <cell r="IY476">
            <v>0</v>
          </cell>
          <cell r="JA476">
            <v>0</v>
          </cell>
        </row>
        <row r="477">
          <cell r="Q477" t="str">
            <v/>
          </cell>
          <cell r="AB477" t="str">
            <v/>
          </cell>
          <cell r="AC477">
            <v>27</v>
          </cell>
          <cell r="AI477" t="str">
            <v/>
          </cell>
          <cell r="AJ477">
            <v>0</v>
          </cell>
          <cell r="AK477">
            <v>83.5</v>
          </cell>
          <cell r="AL477">
            <v>84</v>
          </cell>
          <cell r="AM477">
            <v>0</v>
          </cell>
          <cell r="AN477">
            <v>0</v>
          </cell>
          <cell r="AO477" t="str">
            <v/>
          </cell>
          <cell r="AP477">
            <v>0</v>
          </cell>
          <cell r="AQ477">
            <v>82.25</v>
          </cell>
          <cell r="AR477">
            <v>80</v>
          </cell>
          <cell r="AS477">
            <v>0</v>
          </cell>
          <cell r="AT477">
            <v>0</v>
          </cell>
          <cell r="AU477" t="str">
            <v/>
          </cell>
          <cell r="AV477">
            <v>0</v>
          </cell>
          <cell r="AW477">
            <v>78.5</v>
          </cell>
          <cell r="AX477">
            <v>81</v>
          </cell>
          <cell r="AY477">
            <v>0</v>
          </cell>
          <cell r="AZ477">
            <v>0</v>
          </cell>
          <cell r="BA477" t="str">
            <v/>
          </cell>
          <cell r="BB477">
            <v>0</v>
          </cell>
          <cell r="BC477">
            <v>79.5</v>
          </cell>
          <cell r="BD477">
            <v>79</v>
          </cell>
          <cell r="BE477">
            <v>0</v>
          </cell>
          <cell r="BF477">
            <v>0</v>
          </cell>
          <cell r="BG477" t="str">
            <v>SEJ</v>
          </cell>
          <cell r="BH477">
            <v>0</v>
          </cell>
          <cell r="BI477">
            <v>77.25</v>
          </cell>
          <cell r="BJ477">
            <v>85</v>
          </cell>
          <cell r="BK477">
            <v>0</v>
          </cell>
          <cell r="BL477">
            <v>0</v>
          </cell>
          <cell r="BM477" t="str">
            <v/>
          </cell>
          <cell r="BN477">
            <v>0</v>
          </cell>
          <cell r="BO477">
            <v>77.5</v>
          </cell>
          <cell r="BP477">
            <v>89</v>
          </cell>
          <cell r="BQ477">
            <v>0</v>
          </cell>
          <cell r="BR477">
            <v>0</v>
          </cell>
          <cell r="BS477" t="str">
            <v/>
          </cell>
          <cell r="BT477">
            <v>0</v>
          </cell>
          <cell r="BU477">
            <v>78.5</v>
          </cell>
          <cell r="BV477">
            <v>82</v>
          </cell>
          <cell r="BW477">
            <v>0</v>
          </cell>
          <cell r="BX477">
            <v>0</v>
          </cell>
          <cell r="BY477" t="str">
            <v/>
          </cell>
          <cell r="BZ477">
            <v>0</v>
          </cell>
          <cell r="CA477">
            <v>76.75</v>
          </cell>
          <cell r="CB477">
            <v>83</v>
          </cell>
          <cell r="CC477">
            <v>0</v>
          </cell>
          <cell r="CD477">
            <v>0</v>
          </cell>
          <cell r="CE477" t="str">
            <v/>
          </cell>
          <cell r="CF477">
            <v>0</v>
          </cell>
          <cell r="CG477">
            <v>90</v>
          </cell>
          <cell r="CH477">
            <v>79</v>
          </cell>
          <cell r="CI477">
            <v>0</v>
          </cell>
          <cell r="CJ477">
            <v>0</v>
          </cell>
          <cell r="CK477" t="str">
            <v/>
          </cell>
          <cell r="CL477">
            <v>0</v>
          </cell>
          <cell r="CM477">
            <v>72.75</v>
          </cell>
          <cell r="CN477">
            <v>74</v>
          </cell>
          <cell r="CO477">
            <v>0</v>
          </cell>
          <cell r="CP477">
            <v>0</v>
          </cell>
          <cell r="CQ477" t="str">
            <v/>
          </cell>
          <cell r="CR477">
            <v>0</v>
          </cell>
          <cell r="CS477">
            <v>77</v>
          </cell>
          <cell r="CT477">
            <v>86</v>
          </cell>
          <cell r="CU477">
            <v>0</v>
          </cell>
          <cell r="CV477">
            <v>0</v>
          </cell>
          <cell r="CW477" t="str">
            <v/>
          </cell>
          <cell r="CX477">
            <v>0</v>
          </cell>
          <cell r="CY477">
            <v>72</v>
          </cell>
          <cell r="CZ477">
            <v>72</v>
          </cell>
          <cell r="DA477">
            <v>0</v>
          </cell>
          <cell r="DB477">
            <v>0</v>
          </cell>
          <cell r="DC477" t="str">
            <v/>
          </cell>
          <cell r="DD477">
            <v>0</v>
          </cell>
          <cell r="DE477">
            <v>77</v>
          </cell>
          <cell r="DF477">
            <v>81</v>
          </cell>
          <cell r="DG477">
            <v>0</v>
          </cell>
          <cell r="DH477">
            <v>0</v>
          </cell>
          <cell r="DI477" t="str">
            <v/>
          </cell>
          <cell r="DJ477">
            <v>0</v>
          </cell>
          <cell r="DK477">
            <v>0</v>
          </cell>
          <cell r="DL477">
            <v>81</v>
          </cell>
          <cell r="DM477">
            <v>0</v>
          </cell>
          <cell r="DN477">
            <v>0</v>
          </cell>
          <cell r="DO477" t="str">
            <v/>
          </cell>
          <cell r="DP477">
            <v>0</v>
          </cell>
          <cell r="DQ477">
            <v>81.25</v>
          </cell>
          <cell r="DR477">
            <v>75</v>
          </cell>
          <cell r="DS477">
            <v>0</v>
          </cell>
          <cell r="DT477">
            <v>0</v>
          </cell>
          <cell r="DU477" t="str">
            <v/>
          </cell>
          <cell r="DV477">
            <v>0</v>
          </cell>
          <cell r="DW477">
            <v>78.25</v>
          </cell>
          <cell r="DX477">
            <v>81</v>
          </cell>
          <cell r="DY477">
            <v>0</v>
          </cell>
          <cell r="DZ477">
            <v>0</v>
          </cell>
          <cell r="EA477" t="str">
            <v/>
          </cell>
          <cell r="EB477">
            <v>0</v>
          </cell>
          <cell r="EC477">
            <v>89.5</v>
          </cell>
          <cell r="ED477">
            <v>82</v>
          </cell>
          <cell r="EE477">
            <v>0</v>
          </cell>
          <cell r="EF477">
            <v>0</v>
          </cell>
          <cell r="EG477" t="str">
            <v/>
          </cell>
          <cell r="EH477">
            <v>0</v>
          </cell>
          <cell r="EI477">
            <v>84.75</v>
          </cell>
          <cell r="EJ477">
            <v>73</v>
          </cell>
          <cell r="EK477">
            <v>0</v>
          </cell>
          <cell r="EL477">
            <v>0</v>
          </cell>
          <cell r="EM477" t="str">
            <v/>
          </cell>
          <cell r="EN477">
            <v>0</v>
          </cell>
          <cell r="EO477">
            <v>84.75</v>
          </cell>
          <cell r="EP477">
            <v>73</v>
          </cell>
          <cell r="EQ477">
            <v>0</v>
          </cell>
          <cell r="ER477">
            <v>0</v>
          </cell>
          <cell r="ES477" t="str">
            <v/>
          </cell>
          <cell r="ET477">
            <v>0</v>
          </cell>
          <cell r="EU477">
            <v>84.75</v>
          </cell>
          <cell r="EV477">
            <v>73</v>
          </cell>
          <cell r="EW477">
            <v>0</v>
          </cell>
          <cell r="EX477">
            <v>0</v>
          </cell>
          <cell r="EY477" t="str">
            <v/>
          </cell>
          <cell r="EZ477">
            <v>0</v>
          </cell>
          <cell r="FA477">
            <v>69.25</v>
          </cell>
          <cell r="FB477">
            <v>76</v>
          </cell>
          <cell r="FC477">
            <v>0</v>
          </cell>
          <cell r="FD477">
            <v>0</v>
          </cell>
          <cell r="FE477" t="str">
            <v/>
          </cell>
          <cell r="FF477">
            <v>0</v>
          </cell>
          <cell r="FG477">
            <v>69.25</v>
          </cell>
          <cell r="FH477">
            <v>76</v>
          </cell>
          <cell r="FI477">
            <v>0</v>
          </cell>
          <cell r="FJ477">
            <v>0</v>
          </cell>
          <cell r="FK477" t="str">
            <v/>
          </cell>
          <cell r="FL477">
            <v>0</v>
          </cell>
          <cell r="FM477">
            <v>69.25</v>
          </cell>
          <cell r="FN477">
            <v>76</v>
          </cell>
          <cell r="FO477">
            <v>0</v>
          </cell>
          <cell r="FP477">
            <v>0</v>
          </cell>
          <cell r="FQ477" t="str">
            <v/>
          </cell>
          <cell r="FR477">
            <v>0</v>
          </cell>
          <cell r="FS477">
            <v>69.25</v>
          </cell>
          <cell r="FT477">
            <v>76</v>
          </cell>
          <cell r="FU477">
            <v>0</v>
          </cell>
          <cell r="FV477">
            <v>0</v>
          </cell>
          <cell r="FW477" t="str">
            <v/>
          </cell>
          <cell r="FX477">
            <v>0</v>
          </cell>
          <cell r="FY477">
            <v>69.25</v>
          </cell>
          <cell r="FZ477">
            <v>76</v>
          </cell>
          <cell r="GA477">
            <v>0</v>
          </cell>
          <cell r="GB477">
            <v>0</v>
          </cell>
          <cell r="GC477" t="str">
            <v/>
          </cell>
          <cell r="GD477">
            <v>0</v>
          </cell>
          <cell r="GE477">
            <v>69.25</v>
          </cell>
          <cell r="GF477">
            <v>76</v>
          </cell>
          <cell r="GG477">
            <v>0</v>
          </cell>
          <cell r="GH477">
            <v>0</v>
          </cell>
          <cell r="GI477" t="str">
            <v/>
          </cell>
          <cell r="GJ477">
            <v>0</v>
          </cell>
          <cell r="GK477">
            <v>69.25</v>
          </cell>
          <cell r="GL477">
            <v>76</v>
          </cell>
          <cell r="GM477">
            <v>0</v>
          </cell>
          <cell r="GN477">
            <v>0</v>
          </cell>
          <cell r="GO477" t="str">
            <v/>
          </cell>
          <cell r="GP477">
            <v>0</v>
          </cell>
          <cell r="GQ477">
            <v>69.25</v>
          </cell>
          <cell r="GR477">
            <v>76</v>
          </cell>
          <cell r="GS477">
            <v>0</v>
          </cell>
          <cell r="GT477">
            <v>0</v>
          </cell>
          <cell r="GU477" t="str">
            <v/>
          </cell>
          <cell r="GV477">
            <v>0</v>
          </cell>
          <cell r="GW477">
            <v>78</v>
          </cell>
          <cell r="GX477">
            <v>79</v>
          </cell>
          <cell r="GY477">
            <v>0</v>
          </cell>
          <cell r="GZ477">
            <v>0</v>
          </cell>
          <cell r="HA477" t="str">
            <v/>
          </cell>
          <cell r="HB477">
            <v>0</v>
          </cell>
          <cell r="HC477">
            <v>78.5</v>
          </cell>
          <cell r="HD477">
            <v>81</v>
          </cell>
          <cell r="HH477">
            <v>0</v>
          </cell>
          <cell r="HM477" t="str">
            <v/>
          </cell>
          <cell r="HN477" t="str">
            <v/>
          </cell>
          <cell r="HS477">
            <v>0</v>
          </cell>
          <cell r="HT477" t="str">
            <v>PKN</v>
          </cell>
          <cell r="HU477">
            <v>0</v>
          </cell>
          <cell r="HV477" t="str">
            <v>IND</v>
          </cell>
          <cell r="HW477">
            <v>0</v>
          </cell>
          <cell r="HX477" t="str">
            <v>MAT-W</v>
          </cell>
          <cell r="HY477">
            <v>0</v>
          </cell>
          <cell r="HZ477" t="str">
            <v>SEJ-W</v>
          </cell>
          <cell r="IA477">
            <v>0</v>
          </cell>
          <cell r="IB477" t="str">
            <v>IGR-W</v>
          </cell>
          <cell r="IC477">
            <v>0</v>
          </cell>
          <cell r="ID477" t="str">
            <v>SBO</v>
          </cell>
          <cell r="IE477">
            <v>0</v>
          </cell>
          <cell r="IF477" t="str">
            <v>PJO</v>
          </cell>
          <cell r="IG477">
            <v>0</v>
          </cell>
          <cell r="IH477" t="str">
            <v>PRA</v>
          </cell>
          <cell r="II477">
            <v>0</v>
          </cell>
          <cell r="IJ477" t="str">
            <v>JAW</v>
          </cell>
          <cell r="IK477">
            <v>0</v>
          </cell>
          <cell r="IL477" t="str">
            <v>ARB</v>
          </cell>
          <cell r="IM477">
            <v>0</v>
          </cell>
          <cell r="IN477" t="str">
            <v>PKM</v>
          </cell>
          <cell r="IO477">
            <v>0</v>
          </cell>
          <cell r="IP477" t="str">
            <v>MAT-P</v>
          </cell>
          <cell r="IQ477">
            <v>0</v>
          </cell>
          <cell r="IR477" t="str">
            <v>BIO-P</v>
          </cell>
          <cell r="IS477">
            <v>0</v>
          </cell>
          <cell r="IT477" t="str">
            <v>FIS-P</v>
          </cell>
          <cell r="IU477">
            <v>0</v>
          </cell>
          <cell r="IV477" t="str">
            <v>KIM-P</v>
          </cell>
          <cell r="IW477">
            <v>0</v>
          </cell>
          <cell r="IX477" t="str">
            <v>GEO-L</v>
          </cell>
          <cell r="IY477">
            <v>0</v>
          </cell>
          <cell r="JA477">
            <v>0</v>
          </cell>
        </row>
        <row r="478">
          <cell r="Q478" t="str">
            <v/>
          </cell>
          <cell r="AB478" t="str">
            <v/>
          </cell>
          <cell r="AC478">
            <v>28</v>
          </cell>
          <cell r="AI478" t="str">
            <v/>
          </cell>
          <cell r="AJ478">
            <v>0</v>
          </cell>
          <cell r="AK478">
            <v>77.25</v>
          </cell>
          <cell r="AL478">
            <v>83</v>
          </cell>
          <cell r="AM478">
            <v>0</v>
          </cell>
          <cell r="AN478">
            <v>0</v>
          </cell>
          <cell r="AO478" t="str">
            <v/>
          </cell>
          <cell r="AP478">
            <v>0</v>
          </cell>
          <cell r="AQ478">
            <v>82.5</v>
          </cell>
          <cell r="AR478">
            <v>83</v>
          </cell>
          <cell r="AS478">
            <v>0</v>
          </cell>
          <cell r="AT478">
            <v>0</v>
          </cell>
          <cell r="AU478" t="str">
            <v/>
          </cell>
          <cell r="AV478">
            <v>0</v>
          </cell>
          <cell r="AW478">
            <v>72.25</v>
          </cell>
          <cell r="AX478">
            <v>83</v>
          </cell>
          <cell r="AY478">
            <v>0</v>
          </cell>
          <cell r="AZ478">
            <v>0</v>
          </cell>
          <cell r="BA478" t="str">
            <v/>
          </cell>
          <cell r="BB478">
            <v>0</v>
          </cell>
          <cell r="BC478">
            <v>85.25</v>
          </cell>
          <cell r="BD478">
            <v>81</v>
          </cell>
          <cell r="BE478">
            <v>0</v>
          </cell>
          <cell r="BF478">
            <v>0</v>
          </cell>
          <cell r="BG478" t="str">
            <v>SEJ</v>
          </cell>
          <cell r="BH478">
            <v>0</v>
          </cell>
          <cell r="BI478">
            <v>74.75</v>
          </cell>
          <cell r="BJ478">
            <v>84</v>
          </cell>
          <cell r="BK478">
            <v>0</v>
          </cell>
          <cell r="BL478">
            <v>0</v>
          </cell>
          <cell r="BM478" t="str">
            <v/>
          </cell>
          <cell r="BN478">
            <v>0</v>
          </cell>
          <cell r="BO478">
            <v>82.5</v>
          </cell>
          <cell r="BP478">
            <v>85</v>
          </cell>
          <cell r="BQ478">
            <v>0</v>
          </cell>
          <cell r="BR478">
            <v>0</v>
          </cell>
          <cell r="BS478" t="str">
            <v/>
          </cell>
          <cell r="BT478">
            <v>0</v>
          </cell>
          <cell r="BU478">
            <v>79.75</v>
          </cell>
          <cell r="BV478">
            <v>81</v>
          </cell>
          <cell r="BW478">
            <v>0</v>
          </cell>
          <cell r="BX478">
            <v>0</v>
          </cell>
          <cell r="BY478" t="str">
            <v/>
          </cell>
          <cell r="BZ478">
            <v>0</v>
          </cell>
          <cell r="CA478">
            <v>73.5</v>
          </cell>
          <cell r="CB478">
            <v>78</v>
          </cell>
          <cell r="CC478">
            <v>0</v>
          </cell>
          <cell r="CD478">
            <v>0</v>
          </cell>
          <cell r="CE478" t="str">
            <v/>
          </cell>
          <cell r="CF478">
            <v>0</v>
          </cell>
          <cell r="CG478">
            <v>91.25</v>
          </cell>
          <cell r="CH478">
            <v>80</v>
          </cell>
          <cell r="CI478">
            <v>0</v>
          </cell>
          <cell r="CJ478">
            <v>0</v>
          </cell>
          <cell r="CK478" t="str">
            <v/>
          </cell>
          <cell r="CL478">
            <v>0</v>
          </cell>
          <cell r="CM478">
            <v>71.5</v>
          </cell>
          <cell r="CN478">
            <v>76</v>
          </cell>
          <cell r="CO478">
            <v>0</v>
          </cell>
          <cell r="CP478">
            <v>0</v>
          </cell>
          <cell r="CQ478" t="str">
            <v/>
          </cell>
          <cell r="CR478">
            <v>0</v>
          </cell>
          <cell r="CS478">
            <v>76</v>
          </cell>
          <cell r="CT478">
            <v>82</v>
          </cell>
          <cell r="CU478">
            <v>0</v>
          </cell>
          <cell r="CV478">
            <v>0</v>
          </cell>
          <cell r="CW478" t="str">
            <v/>
          </cell>
          <cell r="CX478">
            <v>0</v>
          </cell>
          <cell r="CY478">
            <v>71.5</v>
          </cell>
          <cell r="CZ478">
            <v>80</v>
          </cell>
          <cell r="DA478">
            <v>0</v>
          </cell>
          <cell r="DB478">
            <v>0</v>
          </cell>
          <cell r="DC478" t="str">
            <v/>
          </cell>
          <cell r="DD478">
            <v>0</v>
          </cell>
          <cell r="DE478">
            <v>78.25</v>
          </cell>
          <cell r="DF478">
            <v>80</v>
          </cell>
          <cell r="DG478">
            <v>0</v>
          </cell>
          <cell r="DH478">
            <v>0</v>
          </cell>
          <cell r="DI478" t="str">
            <v/>
          </cell>
          <cell r="DJ478">
            <v>0</v>
          </cell>
          <cell r="DK478">
            <v>0</v>
          </cell>
          <cell r="DL478">
            <v>76</v>
          </cell>
          <cell r="DM478">
            <v>0</v>
          </cell>
          <cell r="DN478">
            <v>0</v>
          </cell>
          <cell r="DO478" t="str">
            <v/>
          </cell>
          <cell r="DP478">
            <v>0</v>
          </cell>
          <cell r="DQ478">
            <v>84.25</v>
          </cell>
          <cell r="DR478">
            <v>75</v>
          </cell>
          <cell r="DS478">
            <v>0</v>
          </cell>
          <cell r="DT478">
            <v>0</v>
          </cell>
          <cell r="DU478" t="str">
            <v/>
          </cell>
          <cell r="DV478">
            <v>0</v>
          </cell>
          <cell r="DW478">
            <v>79.5</v>
          </cell>
          <cell r="DX478">
            <v>89</v>
          </cell>
          <cell r="DY478">
            <v>0</v>
          </cell>
          <cell r="DZ478">
            <v>0</v>
          </cell>
          <cell r="EA478" t="str">
            <v/>
          </cell>
          <cell r="EB478">
            <v>0</v>
          </cell>
          <cell r="EC478">
            <v>68</v>
          </cell>
          <cell r="ED478">
            <v>72</v>
          </cell>
          <cell r="EE478">
            <v>0</v>
          </cell>
          <cell r="EF478">
            <v>0</v>
          </cell>
          <cell r="EG478" t="str">
            <v/>
          </cell>
          <cell r="EH478">
            <v>0</v>
          </cell>
          <cell r="EI478">
            <v>86.5</v>
          </cell>
          <cell r="EJ478">
            <v>76</v>
          </cell>
          <cell r="EK478">
            <v>0</v>
          </cell>
          <cell r="EL478">
            <v>0</v>
          </cell>
          <cell r="EM478" t="str">
            <v/>
          </cell>
          <cell r="EN478">
            <v>0</v>
          </cell>
          <cell r="EO478">
            <v>86.5</v>
          </cell>
          <cell r="EP478">
            <v>76</v>
          </cell>
          <cell r="EQ478">
            <v>0</v>
          </cell>
          <cell r="ER478">
            <v>0</v>
          </cell>
          <cell r="ES478" t="str">
            <v/>
          </cell>
          <cell r="ET478">
            <v>0</v>
          </cell>
          <cell r="EU478">
            <v>86.5</v>
          </cell>
          <cell r="EV478">
            <v>76</v>
          </cell>
          <cell r="EW478">
            <v>0</v>
          </cell>
          <cell r="EX478">
            <v>0</v>
          </cell>
          <cell r="EY478" t="str">
            <v/>
          </cell>
          <cell r="EZ478">
            <v>0</v>
          </cell>
          <cell r="FA478">
            <v>68.25</v>
          </cell>
          <cell r="FB478">
            <v>77</v>
          </cell>
          <cell r="FC478">
            <v>0</v>
          </cell>
          <cell r="FD478">
            <v>0</v>
          </cell>
          <cell r="FE478" t="str">
            <v/>
          </cell>
          <cell r="FF478">
            <v>0</v>
          </cell>
          <cell r="FG478">
            <v>68.25</v>
          </cell>
          <cell r="FH478">
            <v>77</v>
          </cell>
          <cell r="FI478">
            <v>0</v>
          </cell>
          <cell r="FJ478">
            <v>0</v>
          </cell>
          <cell r="FK478" t="str">
            <v/>
          </cell>
          <cell r="FL478">
            <v>0</v>
          </cell>
          <cell r="FM478">
            <v>68.25</v>
          </cell>
          <cell r="FN478">
            <v>77</v>
          </cell>
          <cell r="FO478">
            <v>0</v>
          </cell>
          <cell r="FP478">
            <v>0</v>
          </cell>
          <cell r="FQ478" t="str">
            <v/>
          </cell>
          <cell r="FR478">
            <v>0</v>
          </cell>
          <cell r="FS478">
            <v>68.25</v>
          </cell>
          <cell r="FT478">
            <v>77</v>
          </cell>
          <cell r="FU478">
            <v>0</v>
          </cell>
          <cell r="FV478">
            <v>0</v>
          </cell>
          <cell r="FW478" t="str">
            <v/>
          </cell>
          <cell r="FX478">
            <v>0</v>
          </cell>
          <cell r="FY478">
            <v>68.25</v>
          </cell>
          <cell r="FZ478">
            <v>77</v>
          </cell>
          <cell r="GA478">
            <v>0</v>
          </cell>
          <cell r="GB478">
            <v>0</v>
          </cell>
          <cell r="GC478" t="str">
            <v/>
          </cell>
          <cell r="GD478">
            <v>0</v>
          </cell>
          <cell r="GE478">
            <v>68.25</v>
          </cell>
          <cell r="GF478">
            <v>77</v>
          </cell>
          <cell r="GG478">
            <v>0</v>
          </cell>
          <cell r="GH478">
            <v>0</v>
          </cell>
          <cell r="GI478" t="str">
            <v/>
          </cell>
          <cell r="GJ478">
            <v>0</v>
          </cell>
          <cell r="GK478">
            <v>68.25</v>
          </cell>
          <cell r="GL478">
            <v>77</v>
          </cell>
          <cell r="GM478">
            <v>0</v>
          </cell>
          <cell r="GN478">
            <v>0</v>
          </cell>
          <cell r="GO478" t="str">
            <v/>
          </cell>
          <cell r="GP478">
            <v>0</v>
          </cell>
          <cell r="GQ478">
            <v>68.25</v>
          </cell>
          <cell r="GR478">
            <v>77</v>
          </cell>
          <cell r="GS478">
            <v>0</v>
          </cell>
          <cell r="GT478">
            <v>0</v>
          </cell>
          <cell r="GU478" t="str">
            <v/>
          </cell>
          <cell r="GV478">
            <v>0</v>
          </cell>
          <cell r="GW478">
            <v>67</v>
          </cell>
          <cell r="GX478">
            <v>73</v>
          </cell>
          <cell r="GY478">
            <v>0</v>
          </cell>
          <cell r="GZ478">
            <v>0</v>
          </cell>
          <cell r="HA478" t="str">
            <v/>
          </cell>
          <cell r="HB478">
            <v>0</v>
          </cell>
          <cell r="HC478">
            <v>75.75</v>
          </cell>
          <cell r="HD478">
            <v>78</v>
          </cell>
          <cell r="HH478">
            <v>0</v>
          </cell>
          <cell r="HM478" t="str">
            <v/>
          </cell>
          <cell r="HN478" t="str">
            <v/>
          </cell>
          <cell r="HS478">
            <v>0</v>
          </cell>
          <cell r="HT478" t="str">
            <v>PKN</v>
          </cell>
          <cell r="HU478">
            <v>0</v>
          </cell>
          <cell r="HV478" t="str">
            <v>IND</v>
          </cell>
          <cell r="HW478">
            <v>0</v>
          </cell>
          <cell r="HX478" t="str">
            <v>MAT-W</v>
          </cell>
          <cell r="HY478">
            <v>0</v>
          </cell>
          <cell r="HZ478" t="str">
            <v>SEJ-W</v>
          </cell>
          <cell r="IA478">
            <v>0</v>
          </cell>
          <cell r="IB478" t="str">
            <v>IGR-W</v>
          </cell>
          <cell r="IC478">
            <v>0</v>
          </cell>
          <cell r="ID478" t="str">
            <v>SBO</v>
          </cell>
          <cell r="IE478">
            <v>0</v>
          </cell>
          <cell r="IF478" t="str">
            <v>PJO</v>
          </cell>
          <cell r="IG478">
            <v>0</v>
          </cell>
          <cell r="IH478" t="str">
            <v>PRA</v>
          </cell>
          <cell r="II478">
            <v>0</v>
          </cell>
          <cell r="IJ478" t="str">
            <v>JAW</v>
          </cell>
          <cell r="IK478">
            <v>0</v>
          </cell>
          <cell r="IL478" t="str">
            <v>ARB</v>
          </cell>
          <cell r="IM478">
            <v>0</v>
          </cell>
          <cell r="IN478" t="str">
            <v>PKM</v>
          </cell>
          <cell r="IO478">
            <v>0</v>
          </cell>
          <cell r="IP478" t="str">
            <v>MAT-P</v>
          </cell>
          <cell r="IQ478">
            <v>0</v>
          </cell>
          <cell r="IR478" t="str">
            <v>BIO-P</v>
          </cell>
          <cell r="IS478">
            <v>0</v>
          </cell>
          <cell r="IT478" t="str">
            <v>FIS-P</v>
          </cell>
          <cell r="IU478">
            <v>0</v>
          </cell>
          <cell r="IV478" t="str">
            <v>KIM-P</v>
          </cell>
          <cell r="IW478">
            <v>0</v>
          </cell>
          <cell r="IX478" t="str">
            <v>GEO-L</v>
          </cell>
          <cell r="IY478">
            <v>0</v>
          </cell>
          <cell r="JA478">
            <v>0</v>
          </cell>
        </row>
        <row r="479">
          <cell r="Q479" t="str">
            <v/>
          </cell>
          <cell r="AB479" t="str">
            <v/>
          </cell>
          <cell r="AC479">
            <v>29</v>
          </cell>
          <cell r="AI479" t="str">
            <v/>
          </cell>
          <cell r="AJ479">
            <v>0</v>
          </cell>
          <cell r="AK479">
            <v>90.25</v>
          </cell>
          <cell r="AL479">
            <v>86</v>
          </cell>
          <cell r="AM479">
            <v>0</v>
          </cell>
          <cell r="AN479">
            <v>0</v>
          </cell>
          <cell r="AO479" t="str">
            <v/>
          </cell>
          <cell r="AP479">
            <v>0</v>
          </cell>
          <cell r="AQ479">
            <v>85.75</v>
          </cell>
          <cell r="AR479">
            <v>86</v>
          </cell>
          <cell r="AS479">
            <v>0</v>
          </cell>
          <cell r="AT479">
            <v>0</v>
          </cell>
          <cell r="AU479" t="str">
            <v/>
          </cell>
          <cell r="AV479">
            <v>0</v>
          </cell>
          <cell r="AW479">
            <v>80.25</v>
          </cell>
          <cell r="AX479">
            <v>89</v>
          </cell>
          <cell r="AY479">
            <v>0</v>
          </cell>
          <cell r="AZ479">
            <v>0</v>
          </cell>
          <cell r="BA479" t="str">
            <v/>
          </cell>
          <cell r="BB479">
            <v>0</v>
          </cell>
          <cell r="BC479">
            <v>75.5</v>
          </cell>
          <cell r="BD479">
            <v>87</v>
          </cell>
          <cell r="BE479">
            <v>0</v>
          </cell>
          <cell r="BF479">
            <v>0</v>
          </cell>
          <cell r="BG479" t="str">
            <v>SEJ</v>
          </cell>
          <cell r="BH479">
            <v>0</v>
          </cell>
          <cell r="BI479">
            <v>81</v>
          </cell>
          <cell r="BJ479">
            <v>84</v>
          </cell>
          <cell r="BK479">
            <v>0</v>
          </cell>
          <cell r="BL479">
            <v>0</v>
          </cell>
          <cell r="BM479" t="str">
            <v/>
          </cell>
          <cell r="BN479">
            <v>0</v>
          </cell>
          <cell r="BO479">
            <v>78</v>
          </cell>
          <cell r="BP479">
            <v>90</v>
          </cell>
          <cell r="BQ479">
            <v>0</v>
          </cell>
          <cell r="BR479">
            <v>0</v>
          </cell>
          <cell r="BS479" t="str">
            <v/>
          </cell>
          <cell r="BT479">
            <v>0</v>
          </cell>
          <cell r="BU479">
            <v>77.5</v>
          </cell>
          <cell r="BV479">
            <v>82</v>
          </cell>
          <cell r="BW479">
            <v>0</v>
          </cell>
          <cell r="BX479">
            <v>0</v>
          </cell>
          <cell r="BY479" t="str">
            <v/>
          </cell>
          <cell r="BZ479">
            <v>0</v>
          </cell>
          <cell r="CA479">
            <v>67.25</v>
          </cell>
          <cell r="CB479">
            <v>76</v>
          </cell>
          <cell r="CC479">
            <v>0</v>
          </cell>
          <cell r="CD479">
            <v>0</v>
          </cell>
          <cell r="CE479" t="str">
            <v/>
          </cell>
          <cell r="CF479">
            <v>0</v>
          </cell>
          <cell r="CG479">
            <v>93.25</v>
          </cell>
          <cell r="CH479">
            <v>81</v>
          </cell>
          <cell r="CI479">
            <v>0</v>
          </cell>
          <cell r="CJ479">
            <v>0</v>
          </cell>
          <cell r="CK479" t="str">
            <v/>
          </cell>
          <cell r="CL479">
            <v>0</v>
          </cell>
          <cell r="CM479">
            <v>71.5</v>
          </cell>
          <cell r="CN479">
            <v>75</v>
          </cell>
          <cell r="CO479">
            <v>0</v>
          </cell>
          <cell r="CP479">
            <v>0</v>
          </cell>
          <cell r="CQ479" t="str">
            <v/>
          </cell>
          <cell r="CR479">
            <v>0</v>
          </cell>
          <cell r="CS479">
            <v>89.5</v>
          </cell>
          <cell r="CT479">
            <v>86</v>
          </cell>
          <cell r="CU479">
            <v>0</v>
          </cell>
          <cell r="CV479">
            <v>0</v>
          </cell>
          <cell r="CW479" t="str">
            <v/>
          </cell>
          <cell r="CX479">
            <v>0</v>
          </cell>
          <cell r="CY479">
            <v>69.5</v>
          </cell>
          <cell r="CZ479">
            <v>75</v>
          </cell>
          <cell r="DA479">
            <v>0</v>
          </cell>
          <cell r="DB479">
            <v>0</v>
          </cell>
          <cell r="DC479" t="str">
            <v/>
          </cell>
          <cell r="DD479">
            <v>0</v>
          </cell>
          <cell r="DE479">
            <v>77.5</v>
          </cell>
          <cell r="DF479">
            <v>87</v>
          </cell>
          <cell r="DG479">
            <v>0</v>
          </cell>
          <cell r="DH479">
            <v>0</v>
          </cell>
          <cell r="DI479" t="str">
            <v/>
          </cell>
          <cell r="DJ479">
            <v>0</v>
          </cell>
          <cell r="DK479">
            <v>0</v>
          </cell>
          <cell r="DL479">
            <v>85</v>
          </cell>
          <cell r="DM479">
            <v>0</v>
          </cell>
          <cell r="DN479">
            <v>0</v>
          </cell>
          <cell r="DO479" t="str">
            <v/>
          </cell>
          <cell r="DP479">
            <v>0</v>
          </cell>
          <cell r="DQ479">
            <v>86.25</v>
          </cell>
          <cell r="DR479">
            <v>80</v>
          </cell>
          <cell r="DS479">
            <v>0</v>
          </cell>
          <cell r="DT479">
            <v>0</v>
          </cell>
          <cell r="DU479" t="str">
            <v/>
          </cell>
          <cell r="DV479">
            <v>0</v>
          </cell>
          <cell r="DW479">
            <v>82.75</v>
          </cell>
          <cell r="DX479">
            <v>91</v>
          </cell>
          <cell r="DY479">
            <v>0</v>
          </cell>
          <cell r="DZ479">
            <v>0</v>
          </cell>
          <cell r="EA479" t="str">
            <v/>
          </cell>
          <cell r="EB479">
            <v>0</v>
          </cell>
          <cell r="EC479">
            <v>69</v>
          </cell>
          <cell r="ED479">
            <v>71</v>
          </cell>
          <cell r="EE479">
            <v>0</v>
          </cell>
          <cell r="EF479">
            <v>0</v>
          </cell>
          <cell r="EG479" t="str">
            <v/>
          </cell>
          <cell r="EH479">
            <v>0</v>
          </cell>
          <cell r="EI479">
            <v>84</v>
          </cell>
          <cell r="EJ479">
            <v>74</v>
          </cell>
          <cell r="EK479">
            <v>0</v>
          </cell>
          <cell r="EL479">
            <v>0</v>
          </cell>
          <cell r="EM479" t="str">
            <v/>
          </cell>
          <cell r="EN479">
            <v>0</v>
          </cell>
          <cell r="EO479">
            <v>84</v>
          </cell>
          <cell r="EP479">
            <v>74</v>
          </cell>
          <cell r="EQ479">
            <v>0</v>
          </cell>
          <cell r="ER479">
            <v>0</v>
          </cell>
          <cell r="ES479" t="str">
            <v/>
          </cell>
          <cell r="ET479">
            <v>0</v>
          </cell>
          <cell r="EU479">
            <v>84</v>
          </cell>
          <cell r="EV479">
            <v>74</v>
          </cell>
          <cell r="EW479">
            <v>0</v>
          </cell>
          <cell r="EX479">
            <v>0</v>
          </cell>
          <cell r="EY479" t="str">
            <v/>
          </cell>
          <cell r="EZ479">
            <v>0</v>
          </cell>
          <cell r="FA479">
            <v>68.5</v>
          </cell>
          <cell r="FB479">
            <v>75</v>
          </cell>
          <cell r="FC479">
            <v>0</v>
          </cell>
          <cell r="FD479">
            <v>0</v>
          </cell>
          <cell r="FE479" t="str">
            <v/>
          </cell>
          <cell r="FF479">
            <v>0</v>
          </cell>
          <cell r="FG479">
            <v>68.5</v>
          </cell>
          <cell r="FH479">
            <v>75</v>
          </cell>
          <cell r="FI479">
            <v>0</v>
          </cell>
          <cell r="FJ479">
            <v>0</v>
          </cell>
          <cell r="FK479" t="str">
            <v/>
          </cell>
          <cell r="FL479">
            <v>0</v>
          </cell>
          <cell r="FM479">
            <v>68.5</v>
          </cell>
          <cell r="FN479">
            <v>75</v>
          </cell>
          <cell r="FO479">
            <v>0</v>
          </cell>
          <cell r="FP479">
            <v>0</v>
          </cell>
          <cell r="FQ479" t="str">
            <v/>
          </cell>
          <cell r="FR479">
            <v>0</v>
          </cell>
          <cell r="FS479">
            <v>68.5</v>
          </cell>
          <cell r="FT479">
            <v>75</v>
          </cell>
          <cell r="FU479">
            <v>0</v>
          </cell>
          <cell r="FV479">
            <v>0</v>
          </cell>
          <cell r="FW479" t="str">
            <v/>
          </cell>
          <cell r="FX479">
            <v>0</v>
          </cell>
          <cell r="FY479">
            <v>68.5</v>
          </cell>
          <cell r="FZ479">
            <v>75</v>
          </cell>
          <cell r="GA479">
            <v>0</v>
          </cell>
          <cell r="GB479">
            <v>0</v>
          </cell>
          <cell r="GC479" t="str">
            <v/>
          </cell>
          <cell r="GD479">
            <v>0</v>
          </cell>
          <cell r="GE479">
            <v>68.5</v>
          </cell>
          <cell r="GF479">
            <v>75</v>
          </cell>
          <cell r="GG479">
            <v>0</v>
          </cell>
          <cell r="GH479">
            <v>0</v>
          </cell>
          <cell r="GI479" t="str">
            <v/>
          </cell>
          <cell r="GJ479">
            <v>0</v>
          </cell>
          <cell r="GK479">
            <v>68.5</v>
          </cell>
          <cell r="GL479">
            <v>75</v>
          </cell>
          <cell r="GM479">
            <v>0</v>
          </cell>
          <cell r="GN479">
            <v>0</v>
          </cell>
          <cell r="GO479" t="str">
            <v/>
          </cell>
          <cell r="GP479">
            <v>0</v>
          </cell>
          <cell r="GQ479">
            <v>68.5</v>
          </cell>
          <cell r="GR479">
            <v>75</v>
          </cell>
          <cell r="GS479">
            <v>0</v>
          </cell>
          <cell r="GT479">
            <v>0</v>
          </cell>
          <cell r="GU479" t="str">
            <v/>
          </cell>
          <cell r="GV479">
            <v>0</v>
          </cell>
          <cell r="GW479">
            <v>76.25</v>
          </cell>
          <cell r="GX479">
            <v>77</v>
          </cell>
          <cell r="GY479">
            <v>0</v>
          </cell>
          <cell r="GZ479">
            <v>0</v>
          </cell>
          <cell r="HA479" t="str">
            <v/>
          </cell>
          <cell r="HB479">
            <v>0</v>
          </cell>
          <cell r="HC479">
            <v>77.75</v>
          </cell>
          <cell r="HD479">
            <v>84</v>
          </cell>
          <cell r="HH479">
            <v>0</v>
          </cell>
          <cell r="HM479" t="str">
            <v/>
          </cell>
          <cell r="HN479" t="str">
            <v/>
          </cell>
          <cell r="HS479">
            <v>0</v>
          </cell>
          <cell r="HT479" t="str">
            <v>PKN</v>
          </cell>
          <cell r="HU479">
            <v>0</v>
          </cell>
          <cell r="HV479" t="str">
            <v>IND</v>
          </cell>
          <cell r="HW479">
            <v>0</v>
          </cell>
          <cell r="HX479" t="str">
            <v>MAT-W</v>
          </cell>
          <cell r="HY479">
            <v>0</v>
          </cell>
          <cell r="HZ479" t="str">
            <v>SEJ-W</v>
          </cell>
          <cell r="IA479">
            <v>0</v>
          </cell>
          <cell r="IB479" t="str">
            <v>IGR-W</v>
          </cell>
          <cell r="IC479">
            <v>0</v>
          </cell>
          <cell r="ID479" t="str">
            <v>SBO</v>
          </cell>
          <cell r="IE479">
            <v>0</v>
          </cell>
          <cell r="IF479" t="str">
            <v>PJO</v>
          </cell>
          <cell r="IG479">
            <v>0</v>
          </cell>
          <cell r="IH479" t="str">
            <v>PRA</v>
          </cell>
          <cell r="II479">
            <v>0</v>
          </cell>
          <cell r="IJ479" t="str">
            <v>JAW</v>
          </cell>
          <cell r="IK479">
            <v>0</v>
          </cell>
          <cell r="IL479" t="str">
            <v>ARB</v>
          </cell>
          <cell r="IM479">
            <v>0</v>
          </cell>
          <cell r="IN479" t="str">
            <v>PKM</v>
          </cell>
          <cell r="IO479">
            <v>0</v>
          </cell>
          <cell r="IP479" t="str">
            <v>MAT-P</v>
          </cell>
          <cell r="IQ479">
            <v>0</v>
          </cell>
          <cell r="IR479" t="str">
            <v>BIO-P</v>
          </cell>
          <cell r="IS479">
            <v>0</v>
          </cell>
          <cell r="IT479" t="str">
            <v>FIS-P</v>
          </cell>
          <cell r="IU479">
            <v>0</v>
          </cell>
          <cell r="IV479" t="str">
            <v>KIM-P</v>
          </cell>
          <cell r="IW479">
            <v>0</v>
          </cell>
          <cell r="IX479" t="str">
            <v>GEO-L</v>
          </cell>
          <cell r="IY479">
            <v>0</v>
          </cell>
          <cell r="JA479">
            <v>0</v>
          </cell>
        </row>
        <row r="480">
          <cell r="Q480" t="str">
            <v/>
          </cell>
          <cell r="AB480" t="str">
            <v/>
          </cell>
          <cell r="AC480">
            <v>30</v>
          </cell>
          <cell r="AI480" t="str">
            <v/>
          </cell>
          <cell r="AJ480">
            <v>0</v>
          </cell>
          <cell r="AK480">
            <v>83.5</v>
          </cell>
          <cell r="AL480">
            <v>86</v>
          </cell>
          <cell r="AM480">
            <v>0</v>
          </cell>
          <cell r="AN480">
            <v>0</v>
          </cell>
          <cell r="AO480" t="str">
            <v/>
          </cell>
          <cell r="AP480">
            <v>0</v>
          </cell>
          <cell r="AQ480">
            <v>82.25</v>
          </cell>
          <cell r="AR480">
            <v>87</v>
          </cell>
          <cell r="AS480">
            <v>0</v>
          </cell>
          <cell r="AT480">
            <v>0</v>
          </cell>
          <cell r="AU480" t="str">
            <v/>
          </cell>
          <cell r="AV480">
            <v>0</v>
          </cell>
          <cell r="AW480">
            <v>79</v>
          </cell>
          <cell r="AX480">
            <v>90</v>
          </cell>
          <cell r="AY480">
            <v>0</v>
          </cell>
          <cell r="AZ480">
            <v>0</v>
          </cell>
          <cell r="BA480" t="str">
            <v/>
          </cell>
          <cell r="BB480">
            <v>0</v>
          </cell>
          <cell r="BC480">
            <v>78.25</v>
          </cell>
          <cell r="BD480">
            <v>88</v>
          </cell>
          <cell r="BE480">
            <v>0</v>
          </cell>
          <cell r="BF480">
            <v>0</v>
          </cell>
          <cell r="BG480" t="str">
            <v>SEJ</v>
          </cell>
          <cell r="BH480">
            <v>0</v>
          </cell>
          <cell r="BI480">
            <v>81.75</v>
          </cell>
          <cell r="BJ480">
            <v>85</v>
          </cell>
          <cell r="BK480">
            <v>0</v>
          </cell>
          <cell r="BL480">
            <v>0</v>
          </cell>
          <cell r="BM480" t="str">
            <v/>
          </cell>
          <cell r="BN480">
            <v>0</v>
          </cell>
          <cell r="BO480">
            <v>78.25</v>
          </cell>
          <cell r="BP480">
            <v>90</v>
          </cell>
          <cell r="BQ480">
            <v>0</v>
          </cell>
          <cell r="BR480">
            <v>0</v>
          </cell>
          <cell r="BS480" t="str">
            <v/>
          </cell>
          <cell r="BT480">
            <v>0</v>
          </cell>
          <cell r="BU480">
            <v>84.5</v>
          </cell>
          <cell r="BV480">
            <v>82</v>
          </cell>
          <cell r="BW480">
            <v>0</v>
          </cell>
          <cell r="BX480">
            <v>0</v>
          </cell>
          <cell r="BY480" t="str">
            <v/>
          </cell>
          <cell r="BZ480">
            <v>0</v>
          </cell>
          <cell r="CA480">
            <v>86.25</v>
          </cell>
          <cell r="CB480">
            <v>81</v>
          </cell>
          <cell r="CC480">
            <v>0</v>
          </cell>
          <cell r="CD480">
            <v>0</v>
          </cell>
          <cell r="CE480" t="str">
            <v/>
          </cell>
          <cell r="CF480">
            <v>0</v>
          </cell>
          <cell r="CG480">
            <v>90</v>
          </cell>
          <cell r="CH480">
            <v>80</v>
          </cell>
          <cell r="CI480">
            <v>0</v>
          </cell>
          <cell r="CJ480">
            <v>0</v>
          </cell>
          <cell r="CK480" t="str">
            <v/>
          </cell>
          <cell r="CL480">
            <v>0</v>
          </cell>
          <cell r="CM480">
            <v>71.5</v>
          </cell>
          <cell r="CN480">
            <v>77</v>
          </cell>
          <cell r="CO480">
            <v>0</v>
          </cell>
          <cell r="CP480">
            <v>0</v>
          </cell>
          <cell r="CQ480" t="str">
            <v/>
          </cell>
          <cell r="CR480">
            <v>0</v>
          </cell>
          <cell r="CS480">
            <v>78.75</v>
          </cell>
          <cell r="CT480">
            <v>85</v>
          </cell>
          <cell r="CU480">
            <v>0</v>
          </cell>
          <cell r="CV480">
            <v>0</v>
          </cell>
          <cell r="CW480" t="str">
            <v/>
          </cell>
          <cell r="CX480">
            <v>0</v>
          </cell>
          <cell r="CY480">
            <v>70.5</v>
          </cell>
          <cell r="CZ480">
            <v>79</v>
          </cell>
          <cell r="DA480">
            <v>0</v>
          </cell>
          <cell r="DB480">
            <v>0</v>
          </cell>
          <cell r="DC480" t="str">
            <v/>
          </cell>
          <cell r="DD480">
            <v>0</v>
          </cell>
          <cell r="DE480">
            <v>80.75</v>
          </cell>
          <cell r="DF480">
            <v>91</v>
          </cell>
          <cell r="DG480">
            <v>0</v>
          </cell>
          <cell r="DH480">
            <v>0</v>
          </cell>
          <cell r="DI480" t="str">
            <v/>
          </cell>
          <cell r="DJ480">
            <v>0</v>
          </cell>
          <cell r="DK480">
            <v>0</v>
          </cell>
          <cell r="DL480">
            <v>84</v>
          </cell>
          <cell r="DM480">
            <v>0</v>
          </cell>
          <cell r="DN480">
            <v>0</v>
          </cell>
          <cell r="DO480" t="str">
            <v/>
          </cell>
          <cell r="DP480">
            <v>0</v>
          </cell>
          <cell r="DQ480">
            <v>79.75</v>
          </cell>
          <cell r="DR480">
            <v>78</v>
          </cell>
          <cell r="DS480">
            <v>0</v>
          </cell>
          <cell r="DT480">
            <v>0</v>
          </cell>
          <cell r="DU480" t="str">
            <v/>
          </cell>
          <cell r="DV480">
            <v>0</v>
          </cell>
          <cell r="DW480">
            <v>81.25</v>
          </cell>
          <cell r="DX480">
            <v>81</v>
          </cell>
          <cell r="DY480">
            <v>0</v>
          </cell>
          <cell r="DZ480">
            <v>0</v>
          </cell>
          <cell r="EA480" t="str">
            <v/>
          </cell>
          <cell r="EB480">
            <v>0</v>
          </cell>
          <cell r="EC480">
            <v>76.25</v>
          </cell>
          <cell r="ED480">
            <v>75</v>
          </cell>
          <cell r="EE480">
            <v>0</v>
          </cell>
          <cell r="EF480">
            <v>0</v>
          </cell>
          <cell r="EG480" t="str">
            <v/>
          </cell>
          <cell r="EH480">
            <v>0</v>
          </cell>
          <cell r="EI480">
            <v>82.25</v>
          </cell>
          <cell r="EJ480">
            <v>74</v>
          </cell>
          <cell r="EK480">
            <v>0</v>
          </cell>
          <cell r="EL480">
            <v>0</v>
          </cell>
          <cell r="EM480" t="str">
            <v/>
          </cell>
          <cell r="EN480">
            <v>0</v>
          </cell>
          <cell r="EO480">
            <v>82.25</v>
          </cell>
          <cell r="EP480">
            <v>74</v>
          </cell>
          <cell r="EQ480">
            <v>0</v>
          </cell>
          <cell r="ER480">
            <v>0</v>
          </cell>
          <cell r="ES480" t="str">
            <v/>
          </cell>
          <cell r="ET480">
            <v>0</v>
          </cell>
          <cell r="EU480">
            <v>82.25</v>
          </cell>
          <cell r="EV480">
            <v>74</v>
          </cell>
          <cell r="EW480">
            <v>0</v>
          </cell>
          <cell r="EX480">
            <v>0</v>
          </cell>
          <cell r="EY480" t="str">
            <v/>
          </cell>
          <cell r="EZ480">
            <v>0</v>
          </cell>
          <cell r="FA480">
            <v>70.25</v>
          </cell>
          <cell r="FB480">
            <v>77</v>
          </cell>
          <cell r="FC480">
            <v>0</v>
          </cell>
          <cell r="FD480">
            <v>0</v>
          </cell>
          <cell r="FE480" t="str">
            <v/>
          </cell>
          <cell r="FF480">
            <v>0</v>
          </cell>
          <cell r="FG480">
            <v>70.25</v>
          </cell>
          <cell r="FH480">
            <v>77</v>
          </cell>
          <cell r="FI480">
            <v>0</v>
          </cell>
          <cell r="FJ480">
            <v>0</v>
          </cell>
          <cell r="FK480" t="str">
            <v/>
          </cell>
          <cell r="FL480">
            <v>0</v>
          </cell>
          <cell r="FM480">
            <v>70.25</v>
          </cell>
          <cell r="FN480">
            <v>77</v>
          </cell>
          <cell r="FO480">
            <v>0</v>
          </cell>
          <cell r="FP480">
            <v>0</v>
          </cell>
          <cell r="FQ480" t="str">
            <v/>
          </cell>
          <cell r="FR480">
            <v>0</v>
          </cell>
          <cell r="FS480">
            <v>70.25</v>
          </cell>
          <cell r="FT480">
            <v>77</v>
          </cell>
          <cell r="FU480">
            <v>0</v>
          </cell>
          <cell r="FV480">
            <v>0</v>
          </cell>
          <cell r="FW480" t="str">
            <v/>
          </cell>
          <cell r="FX480">
            <v>0</v>
          </cell>
          <cell r="FY480">
            <v>70.25</v>
          </cell>
          <cell r="FZ480">
            <v>77</v>
          </cell>
          <cell r="GA480">
            <v>0</v>
          </cell>
          <cell r="GB480">
            <v>0</v>
          </cell>
          <cell r="GC480" t="str">
            <v/>
          </cell>
          <cell r="GD480">
            <v>0</v>
          </cell>
          <cell r="GE480">
            <v>70.25</v>
          </cell>
          <cell r="GF480">
            <v>77</v>
          </cell>
          <cell r="GG480">
            <v>0</v>
          </cell>
          <cell r="GH480">
            <v>0</v>
          </cell>
          <cell r="GI480" t="str">
            <v/>
          </cell>
          <cell r="GJ480">
            <v>0</v>
          </cell>
          <cell r="GK480">
            <v>70.25</v>
          </cell>
          <cell r="GL480">
            <v>77</v>
          </cell>
          <cell r="GM480">
            <v>0</v>
          </cell>
          <cell r="GN480">
            <v>0</v>
          </cell>
          <cell r="GO480" t="str">
            <v/>
          </cell>
          <cell r="GP480">
            <v>0</v>
          </cell>
          <cell r="GQ480">
            <v>70.25</v>
          </cell>
          <cell r="GR480">
            <v>77</v>
          </cell>
          <cell r="GS480">
            <v>0</v>
          </cell>
          <cell r="GT480">
            <v>0</v>
          </cell>
          <cell r="GU480" t="str">
            <v/>
          </cell>
          <cell r="GV480">
            <v>0</v>
          </cell>
          <cell r="GW480">
            <v>84.25</v>
          </cell>
          <cell r="GX480">
            <v>78</v>
          </cell>
          <cell r="GY480">
            <v>0</v>
          </cell>
          <cell r="GZ480">
            <v>0</v>
          </cell>
          <cell r="HA480" t="str">
            <v/>
          </cell>
          <cell r="HB480">
            <v>0</v>
          </cell>
          <cell r="HC480">
            <v>76</v>
          </cell>
          <cell r="HD480">
            <v>82</v>
          </cell>
          <cell r="HH480">
            <v>0</v>
          </cell>
          <cell r="HM480" t="str">
            <v/>
          </cell>
          <cell r="HN480" t="str">
            <v/>
          </cell>
          <cell r="HS480">
            <v>0</v>
          </cell>
          <cell r="HT480" t="str">
            <v>PKN</v>
          </cell>
          <cell r="HU480">
            <v>0</v>
          </cell>
          <cell r="HV480" t="str">
            <v>IND</v>
          </cell>
          <cell r="HW480">
            <v>0</v>
          </cell>
          <cell r="HX480" t="str">
            <v>MAT-W</v>
          </cell>
          <cell r="HY480">
            <v>0</v>
          </cell>
          <cell r="HZ480" t="str">
            <v>SEJ-W</v>
          </cell>
          <cell r="IA480">
            <v>0</v>
          </cell>
          <cell r="IB480" t="str">
            <v>IGR-W</v>
          </cell>
          <cell r="IC480">
            <v>0</v>
          </cell>
          <cell r="ID480" t="str">
            <v>SBO</v>
          </cell>
          <cell r="IE480">
            <v>0</v>
          </cell>
          <cell r="IF480" t="str">
            <v>PJO</v>
          </cell>
          <cell r="IG480">
            <v>0</v>
          </cell>
          <cell r="IH480" t="str">
            <v>PRA</v>
          </cell>
          <cell r="II480">
            <v>0</v>
          </cell>
          <cell r="IJ480" t="str">
            <v>JAW</v>
          </cell>
          <cell r="IK480">
            <v>0</v>
          </cell>
          <cell r="IL480" t="str">
            <v>ARB</v>
          </cell>
          <cell r="IM480">
            <v>0</v>
          </cell>
          <cell r="IN480" t="str">
            <v>PKM</v>
          </cell>
          <cell r="IO480">
            <v>0</v>
          </cell>
          <cell r="IP480" t="str">
            <v>MAT-P</v>
          </cell>
          <cell r="IQ480">
            <v>0</v>
          </cell>
          <cell r="IR480" t="str">
            <v>BIO-P</v>
          </cell>
          <cell r="IS480">
            <v>0</v>
          </cell>
          <cell r="IT480" t="str">
            <v>FIS-P</v>
          </cell>
          <cell r="IU480">
            <v>0</v>
          </cell>
          <cell r="IV480" t="str">
            <v>KIM-P</v>
          </cell>
          <cell r="IW480">
            <v>0</v>
          </cell>
          <cell r="IX480" t="str">
            <v>GEO-L</v>
          </cell>
          <cell r="IY480">
            <v>0</v>
          </cell>
          <cell r="JA480">
            <v>0</v>
          </cell>
        </row>
        <row r="481">
          <cell r="Q481" t="str">
            <v/>
          </cell>
          <cell r="AB481" t="str">
            <v/>
          </cell>
          <cell r="AC481">
            <v>31</v>
          </cell>
          <cell r="AI481" t="str">
            <v/>
          </cell>
          <cell r="AJ481">
            <v>0</v>
          </cell>
          <cell r="AK481">
            <v>76.5</v>
          </cell>
          <cell r="AL481">
            <v>84</v>
          </cell>
          <cell r="AM481">
            <v>0</v>
          </cell>
          <cell r="AN481">
            <v>0</v>
          </cell>
          <cell r="AO481" t="str">
            <v/>
          </cell>
          <cell r="AP481">
            <v>0</v>
          </cell>
          <cell r="AQ481">
            <v>80.25</v>
          </cell>
          <cell r="AR481">
            <v>81</v>
          </cell>
          <cell r="AS481">
            <v>0</v>
          </cell>
          <cell r="AT481">
            <v>0</v>
          </cell>
          <cell r="AU481" t="str">
            <v/>
          </cell>
          <cell r="AV481">
            <v>0</v>
          </cell>
          <cell r="AW481">
            <v>73.75</v>
          </cell>
          <cell r="AX481">
            <v>83</v>
          </cell>
          <cell r="AY481">
            <v>0</v>
          </cell>
          <cell r="AZ481">
            <v>0</v>
          </cell>
          <cell r="BA481" t="str">
            <v/>
          </cell>
          <cell r="BB481">
            <v>0</v>
          </cell>
          <cell r="BC481">
            <v>77</v>
          </cell>
          <cell r="BD481">
            <v>81</v>
          </cell>
          <cell r="BE481">
            <v>0</v>
          </cell>
          <cell r="BF481">
            <v>0</v>
          </cell>
          <cell r="BG481" t="str">
            <v>SEJ</v>
          </cell>
          <cell r="BH481">
            <v>0</v>
          </cell>
          <cell r="BI481">
            <v>77.25</v>
          </cell>
          <cell r="BJ481">
            <v>81</v>
          </cell>
          <cell r="BK481">
            <v>0</v>
          </cell>
          <cell r="BL481">
            <v>0</v>
          </cell>
          <cell r="BM481" t="str">
            <v/>
          </cell>
          <cell r="BN481">
            <v>0</v>
          </cell>
          <cell r="BO481">
            <v>78.25</v>
          </cell>
          <cell r="BP481">
            <v>84</v>
          </cell>
          <cell r="BQ481">
            <v>0</v>
          </cell>
          <cell r="BR481">
            <v>0</v>
          </cell>
          <cell r="BS481" t="str">
            <v/>
          </cell>
          <cell r="BT481">
            <v>0</v>
          </cell>
          <cell r="BU481">
            <v>75</v>
          </cell>
          <cell r="BV481">
            <v>85</v>
          </cell>
          <cell r="BW481">
            <v>0</v>
          </cell>
          <cell r="BX481">
            <v>0</v>
          </cell>
          <cell r="BY481" t="str">
            <v/>
          </cell>
          <cell r="BZ481">
            <v>0</v>
          </cell>
          <cell r="CA481">
            <v>75.75</v>
          </cell>
          <cell r="CB481">
            <v>80</v>
          </cell>
          <cell r="CC481">
            <v>0</v>
          </cell>
          <cell r="CD481">
            <v>0</v>
          </cell>
          <cell r="CE481" t="str">
            <v/>
          </cell>
          <cell r="CF481">
            <v>0</v>
          </cell>
          <cell r="CG481">
            <v>86.75</v>
          </cell>
          <cell r="CH481">
            <v>79</v>
          </cell>
          <cell r="CI481">
            <v>0</v>
          </cell>
          <cell r="CJ481">
            <v>0</v>
          </cell>
          <cell r="CK481" t="str">
            <v/>
          </cell>
          <cell r="CL481">
            <v>0</v>
          </cell>
          <cell r="CM481">
            <v>71.5</v>
          </cell>
          <cell r="CN481">
            <v>74</v>
          </cell>
          <cell r="CO481">
            <v>0</v>
          </cell>
          <cell r="CP481">
            <v>0</v>
          </cell>
          <cell r="CQ481" t="str">
            <v/>
          </cell>
          <cell r="CR481">
            <v>0</v>
          </cell>
          <cell r="CS481">
            <v>78</v>
          </cell>
          <cell r="CT481">
            <v>85</v>
          </cell>
          <cell r="CU481">
            <v>0</v>
          </cell>
          <cell r="CV481">
            <v>0</v>
          </cell>
          <cell r="CW481" t="str">
            <v/>
          </cell>
          <cell r="CX481">
            <v>0</v>
          </cell>
          <cell r="CY481">
            <v>69</v>
          </cell>
          <cell r="CZ481">
            <v>82</v>
          </cell>
          <cell r="DA481">
            <v>0</v>
          </cell>
          <cell r="DB481">
            <v>0</v>
          </cell>
          <cell r="DC481" t="str">
            <v/>
          </cell>
          <cell r="DD481">
            <v>0</v>
          </cell>
          <cell r="DE481">
            <v>80.75</v>
          </cell>
          <cell r="DF481">
            <v>84</v>
          </cell>
          <cell r="DG481">
            <v>0</v>
          </cell>
          <cell r="DH481">
            <v>0</v>
          </cell>
          <cell r="DI481" t="str">
            <v/>
          </cell>
          <cell r="DJ481">
            <v>0</v>
          </cell>
          <cell r="DK481">
            <v>0</v>
          </cell>
          <cell r="DL481">
            <v>71</v>
          </cell>
          <cell r="DM481">
            <v>0</v>
          </cell>
          <cell r="DN481">
            <v>0</v>
          </cell>
          <cell r="DO481" t="str">
            <v/>
          </cell>
          <cell r="DP481">
            <v>0</v>
          </cell>
          <cell r="DQ481">
            <v>85.25</v>
          </cell>
          <cell r="DR481">
            <v>77</v>
          </cell>
          <cell r="DS481">
            <v>0</v>
          </cell>
          <cell r="DT481">
            <v>0</v>
          </cell>
          <cell r="DU481" t="str">
            <v/>
          </cell>
          <cell r="DV481">
            <v>0</v>
          </cell>
          <cell r="DW481">
            <v>78.5</v>
          </cell>
          <cell r="DX481">
            <v>79</v>
          </cell>
          <cell r="DY481">
            <v>0</v>
          </cell>
          <cell r="DZ481">
            <v>0</v>
          </cell>
          <cell r="EA481" t="str">
            <v/>
          </cell>
          <cell r="EB481">
            <v>0</v>
          </cell>
          <cell r="EC481">
            <v>67.75</v>
          </cell>
          <cell r="ED481">
            <v>72</v>
          </cell>
          <cell r="EE481">
            <v>0</v>
          </cell>
          <cell r="EF481">
            <v>0</v>
          </cell>
          <cell r="EG481" t="str">
            <v/>
          </cell>
          <cell r="EH481">
            <v>0</v>
          </cell>
          <cell r="EI481">
            <v>83.75</v>
          </cell>
          <cell r="EJ481">
            <v>76</v>
          </cell>
          <cell r="EK481">
            <v>0</v>
          </cell>
          <cell r="EL481">
            <v>0</v>
          </cell>
          <cell r="EM481" t="str">
            <v/>
          </cell>
          <cell r="EN481">
            <v>0</v>
          </cell>
          <cell r="EO481">
            <v>83.75</v>
          </cell>
          <cell r="EP481">
            <v>76</v>
          </cell>
          <cell r="EQ481">
            <v>0</v>
          </cell>
          <cell r="ER481">
            <v>0</v>
          </cell>
          <cell r="ES481" t="str">
            <v/>
          </cell>
          <cell r="ET481">
            <v>0</v>
          </cell>
          <cell r="EU481">
            <v>83.75</v>
          </cell>
          <cell r="EV481">
            <v>76</v>
          </cell>
          <cell r="EW481">
            <v>0</v>
          </cell>
          <cell r="EX481">
            <v>0</v>
          </cell>
          <cell r="EY481" t="str">
            <v/>
          </cell>
          <cell r="EZ481">
            <v>0</v>
          </cell>
          <cell r="FA481">
            <v>68.75</v>
          </cell>
          <cell r="FB481">
            <v>75</v>
          </cell>
          <cell r="FC481">
            <v>0</v>
          </cell>
          <cell r="FD481">
            <v>0</v>
          </cell>
          <cell r="FE481" t="str">
            <v/>
          </cell>
          <cell r="FF481">
            <v>0</v>
          </cell>
          <cell r="FG481">
            <v>68.75</v>
          </cell>
          <cell r="FH481">
            <v>75</v>
          </cell>
          <cell r="FI481">
            <v>0</v>
          </cell>
          <cell r="FJ481">
            <v>0</v>
          </cell>
          <cell r="FK481" t="str">
            <v/>
          </cell>
          <cell r="FL481">
            <v>0</v>
          </cell>
          <cell r="FM481">
            <v>68.75</v>
          </cell>
          <cell r="FN481">
            <v>75</v>
          </cell>
          <cell r="FO481">
            <v>0</v>
          </cell>
          <cell r="FP481">
            <v>0</v>
          </cell>
          <cell r="FQ481" t="str">
            <v/>
          </cell>
          <cell r="FR481">
            <v>0</v>
          </cell>
          <cell r="FS481">
            <v>68.75</v>
          </cell>
          <cell r="FT481">
            <v>75</v>
          </cell>
          <cell r="FU481">
            <v>0</v>
          </cell>
          <cell r="FV481">
            <v>0</v>
          </cell>
          <cell r="FW481" t="str">
            <v/>
          </cell>
          <cell r="FX481">
            <v>0</v>
          </cell>
          <cell r="FY481">
            <v>68.75</v>
          </cell>
          <cell r="FZ481">
            <v>75</v>
          </cell>
          <cell r="GA481">
            <v>0</v>
          </cell>
          <cell r="GB481">
            <v>0</v>
          </cell>
          <cell r="GC481" t="str">
            <v/>
          </cell>
          <cell r="GD481">
            <v>0</v>
          </cell>
          <cell r="GE481">
            <v>68.75</v>
          </cell>
          <cell r="GF481">
            <v>75</v>
          </cell>
          <cell r="GG481">
            <v>0</v>
          </cell>
          <cell r="GH481">
            <v>0</v>
          </cell>
          <cell r="GI481" t="str">
            <v/>
          </cell>
          <cell r="GJ481">
            <v>0</v>
          </cell>
          <cell r="GK481">
            <v>68.75</v>
          </cell>
          <cell r="GL481">
            <v>75</v>
          </cell>
          <cell r="GM481">
            <v>0</v>
          </cell>
          <cell r="GN481">
            <v>0</v>
          </cell>
          <cell r="GO481" t="str">
            <v/>
          </cell>
          <cell r="GP481">
            <v>0</v>
          </cell>
          <cell r="GQ481">
            <v>68.75</v>
          </cell>
          <cell r="GR481">
            <v>75</v>
          </cell>
          <cell r="GS481">
            <v>0</v>
          </cell>
          <cell r="GT481">
            <v>0</v>
          </cell>
          <cell r="GU481" t="str">
            <v/>
          </cell>
          <cell r="GV481">
            <v>0</v>
          </cell>
          <cell r="GW481">
            <v>71.5</v>
          </cell>
          <cell r="GX481">
            <v>75</v>
          </cell>
          <cell r="GY481">
            <v>0</v>
          </cell>
          <cell r="GZ481">
            <v>0</v>
          </cell>
          <cell r="HA481" t="str">
            <v/>
          </cell>
          <cell r="HB481">
            <v>0</v>
          </cell>
          <cell r="HC481">
            <v>75.25</v>
          </cell>
          <cell r="HD481">
            <v>80</v>
          </cell>
          <cell r="HH481">
            <v>0</v>
          </cell>
          <cell r="HM481" t="str">
            <v/>
          </cell>
          <cell r="HN481" t="str">
            <v/>
          </cell>
          <cell r="HS481">
            <v>0</v>
          </cell>
          <cell r="HT481" t="str">
            <v>PKN</v>
          </cell>
          <cell r="HU481">
            <v>0</v>
          </cell>
          <cell r="HV481" t="str">
            <v>IND</v>
          </cell>
          <cell r="HW481">
            <v>0</v>
          </cell>
          <cell r="HX481" t="str">
            <v>MAT-W</v>
          </cell>
          <cell r="HY481">
            <v>0</v>
          </cell>
          <cell r="HZ481" t="str">
            <v>SEJ-W</v>
          </cell>
          <cell r="IA481">
            <v>0</v>
          </cell>
          <cell r="IB481" t="str">
            <v>IGR-W</v>
          </cell>
          <cell r="IC481">
            <v>0</v>
          </cell>
          <cell r="ID481" t="str">
            <v>SBO</v>
          </cell>
          <cell r="IE481">
            <v>0</v>
          </cell>
          <cell r="IF481" t="str">
            <v>PJO</v>
          </cell>
          <cell r="IG481">
            <v>0</v>
          </cell>
          <cell r="IH481" t="str">
            <v>PRA</v>
          </cell>
          <cell r="II481">
            <v>0</v>
          </cell>
          <cell r="IJ481" t="str">
            <v>JAW</v>
          </cell>
          <cell r="IK481">
            <v>0</v>
          </cell>
          <cell r="IL481" t="str">
            <v>ARB</v>
          </cell>
          <cell r="IM481">
            <v>0</v>
          </cell>
          <cell r="IN481" t="str">
            <v>PKM</v>
          </cell>
          <cell r="IO481">
            <v>0</v>
          </cell>
          <cell r="IP481" t="str">
            <v>MAT-P</v>
          </cell>
          <cell r="IQ481">
            <v>0</v>
          </cell>
          <cell r="IR481" t="str">
            <v>BIO-P</v>
          </cell>
          <cell r="IS481">
            <v>0</v>
          </cell>
          <cell r="IT481" t="str">
            <v>FIS-P</v>
          </cell>
          <cell r="IU481">
            <v>0</v>
          </cell>
          <cell r="IV481" t="str">
            <v>KIM-P</v>
          </cell>
          <cell r="IW481">
            <v>0</v>
          </cell>
          <cell r="IX481" t="str">
            <v>GEO-L</v>
          </cell>
          <cell r="IY481">
            <v>0</v>
          </cell>
          <cell r="JA481">
            <v>0</v>
          </cell>
        </row>
        <row r="482">
          <cell r="Q482" t="str">
            <v/>
          </cell>
          <cell r="AB482" t="str">
            <v/>
          </cell>
          <cell r="AC482">
            <v>32</v>
          </cell>
          <cell r="AI482" t="str">
            <v/>
          </cell>
          <cell r="AJ482">
            <v>0</v>
          </cell>
          <cell r="AK482">
            <v>76.5</v>
          </cell>
          <cell r="AL482">
            <v>77</v>
          </cell>
          <cell r="AM482">
            <v>0</v>
          </cell>
          <cell r="AN482">
            <v>0</v>
          </cell>
          <cell r="AO482" t="str">
            <v/>
          </cell>
          <cell r="AP482">
            <v>0</v>
          </cell>
          <cell r="AQ482">
            <v>80.5</v>
          </cell>
          <cell r="AR482">
            <v>77</v>
          </cell>
          <cell r="AS482">
            <v>0</v>
          </cell>
          <cell r="AT482">
            <v>0</v>
          </cell>
          <cell r="AU482" t="str">
            <v/>
          </cell>
          <cell r="AV482">
            <v>0</v>
          </cell>
          <cell r="AW482">
            <v>73.5</v>
          </cell>
          <cell r="AX482">
            <v>78</v>
          </cell>
          <cell r="AY482">
            <v>0</v>
          </cell>
          <cell r="AZ482">
            <v>0</v>
          </cell>
          <cell r="BA482" t="str">
            <v/>
          </cell>
          <cell r="BB482">
            <v>0</v>
          </cell>
          <cell r="BC482">
            <v>75.5</v>
          </cell>
          <cell r="BD482">
            <v>76</v>
          </cell>
          <cell r="BE482">
            <v>0</v>
          </cell>
          <cell r="BF482">
            <v>0</v>
          </cell>
          <cell r="BG482" t="str">
            <v>SEJ</v>
          </cell>
          <cell r="BH482">
            <v>0</v>
          </cell>
          <cell r="BI482">
            <v>77.25</v>
          </cell>
          <cell r="BJ482">
            <v>79</v>
          </cell>
          <cell r="BK482">
            <v>0</v>
          </cell>
          <cell r="BL482">
            <v>0</v>
          </cell>
          <cell r="BM482" t="str">
            <v/>
          </cell>
          <cell r="BN482">
            <v>0</v>
          </cell>
          <cell r="BO482">
            <v>78.5</v>
          </cell>
          <cell r="BP482">
            <v>83</v>
          </cell>
          <cell r="BQ482">
            <v>0</v>
          </cell>
          <cell r="BR482">
            <v>0</v>
          </cell>
          <cell r="BS482" t="str">
            <v/>
          </cell>
          <cell r="BT482">
            <v>0</v>
          </cell>
          <cell r="BU482">
            <v>72.75</v>
          </cell>
          <cell r="BV482">
            <v>84</v>
          </cell>
          <cell r="BW482">
            <v>0</v>
          </cell>
          <cell r="BX482">
            <v>0</v>
          </cell>
          <cell r="BY482" t="str">
            <v/>
          </cell>
          <cell r="BZ482">
            <v>0</v>
          </cell>
          <cell r="CA482">
            <v>67.5</v>
          </cell>
          <cell r="CB482">
            <v>80</v>
          </cell>
          <cell r="CC482">
            <v>0</v>
          </cell>
          <cell r="CD482">
            <v>0</v>
          </cell>
          <cell r="CE482" t="str">
            <v/>
          </cell>
          <cell r="CF482">
            <v>0</v>
          </cell>
          <cell r="CG482">
            <v>85.5</v>
          </cell>
          <cell r="CH482">
            <v>78</v>
          </cell>
          <cell r="CI482">
            <v>0</v>
          </cell>
          <cell r="CJ482">
            <v>0</v>
          </cell>
          <cell r="CK482" t="str">
            <v/>
          </cell>
          <cell r="CL482">
            <v>0</v>
          </cell>
          <cell r="CM482">
            <v>71.5</v>
          </cell>
          <cell r="CN482">
            <v>74</v>
          </cell>
          <cell r="CO482">
            <v>0</v>
          </cell>
          <cell r="CP482">
            <v>0</v>
          </cell>
          <cell r="CQ482" t="str">
            <v/>
          </cell>
          <cell r="CR482">
            <v>0</v>
          </cell>
          <cell r="CS482">
            <v>71.5</v>
          </cell>
          <cell r="CT482">
            <v>80</v>
          </cell>
          <cell r="CU482">
            <v>0</v>
          </cell>
          <cell r="CV482">
            <v>0</v>
          </cell>
          <cell r="CW482" t="str">
            <v/>
          </cell>
          <cell r="CX482">
            <v>0</v>
          </cell>
          <cell r="CY482">
            <v>67.75</v>
          </cell>
          <cell r="CZ482">
            <v>77</v>
          </cell>
          <cell r="DA482">
            <v>0</v>
          </cell>
          <cell r="DB482">
            <v>0</v>
          </cell>
          <cell r="DC482" t="str">
            <v/>
          </cell>
          <cell r="DD482">
            <v>0</v>
          </cell>
          <cell r="DE482">
            <v>79.75</v>
          </cell>
          <cell r="DF482">
            <v>85</v>
          </cell>
          <cell r="DG482">
            <v>0</v>
          </cell>
          <cell r="DH482">
            <v>0</v>
          </cell>
          <cell r="DI482" t="str">
            <v/>
          </cell>
          <cell r="DJ482">
            <v>0</v>
          </cell>
          <cell r="DK482">
            <v>0</v>
          </cell>
          <cell r="DL482">
            <v>73</v>
          </cell>
          <cell r="DM482">
            <v>0</v>
          </cell>
          <cell r="DN482">
            <v>0</v>
          </cell>
          <cell r="DO482" t="str">
            <v/>
          </cell>
          <cell r="DP482">
            <v>0</v>
          </cell>
          <cell r="DQ482">
            <v>79.25</v>
          </cell>
          <cell r="DR482">
            <v>76</v>
          </cell>
          <cell r="DS482">
            <v>0</v>
          </cell>
          <cell r="DT482">
            <v>0</v>
          </cell>
          <cell r="DU482" t="str">
            <v/>
          </cell>
          <cell r="DV482">
            <v>0</v>
          </cell>
          <cell r="DW482">
            <v>76.5</v>
          </cell>
          <cell r="DX482">
            <v>84</v>
          </cell>
          <cell r="DY482">
            <v>0</v>
          </cell>
          <cell r="DZ482">
            <v>0</v>
          </cell>
          <cell r="EA482" t="str">
            <v/>
          </cell>
          <cell r="EB482">
            <v>0</v>
          </cell>
          <cell r="EC482">
            <v>67</v>
          </cell>
          <cell r="ED482">
            <v>71</v>
          </cell>
          <cell r="EE482">
            <v>0</v>
          </cell>
          <cell r="EF482">
            <v>0</v>
          </cell>
          <cell r="EG482" t="str">
            <v/>
          </cell>
          <cell r="EH482">
            <v>0</v>
          </cell>
          <cell r="EI482">
            <v>81.75</v>
          </cell>
          <cell r="EJ482">
            <v>74</v>
          </cell>
          <cell r="EK482">
            <v>0</v>
          </cell>
          <cell r="EL482">
            <v>0</v>
          </cell>
          <cell r="EM482" t="str">
            <v/>
          </cell>
          <cell r="EN482">
            <v>0</v>
          </cell>
          <cell r="EO482">
            <v>81.75</v>
          </cell>
          <cell r="EP482">
            <v>74</v>
          </cell>
          <cell r="EQ482">
            <v>0</v>
          </cell>
          <cell r="ER482">
            <v>0</v>
          </cell>
          <cell r="ES482" t="str">
            <v/>
          </cell>
          <cell r="ET482">
            <v>0</v>
          </cell>
          <cell r="EU482">
            <v>81.75</v>
          </cell>
          <cell r="EV482">
            <v>74</v>
          </cell>
          <cell r="EW482">
            <v>0</v>
          </cell>
          <cell r="EX482">
            <v>0</v>
          </cell>
          <cell r="EY482" t="str">
            <v/>
          </cell>
          <cell r="EZ482">
            <v>0</v>
          </cell>
          <cell r="FA482">
            <v>67.75</v>
          </cell>
          <cell r="FB482">
            <v>76</v>
          </cell>
          <cell r="FC482">
            <v>0</v>
          </cell>
          <cell r="FD482">
            <v>0</v>
          </cell>
          <cell r="FE482" t="str">
            <v/>
          </cell>
          <cell r="FF482">
            <v>0</v>
          </cell>
          <cell r="FG482">
            <v>67.75</v>
          </cell>
          <cell r="FH482">
            <v>76</v>
          </cell>
          <cell r="FI482">
            <v>0</v>
          </cell>
          <cell r="FJ482">
            <v>0</v>
          </cell>
          <cell r="FK482" t="str">
            <v/>
          </cell>
          <cell r="FL482">
            <v>0</v>
          </cell>
          <cell r="FM482">
            <v>67.75</v>
          </cell>
          <cell r="FN482">
            <v>76</v>
          </cell>
          <cell r="FO482">
            <v>0</v>
          </cell>
          <cell r="FP482">
            <v>0</v>
          </cell>
          <cell r="FQ482" t="str">
            <v/>
          </cell>
          <cell r="FR482">
            <v>0</v>
          </cell>
          <cell r="FS482">
            <v>67.75</v>
          </cell>
          <cell r="FT482">
            <v>76</v>
          </cell>
          <cell r="FU482">
            <v>0</v>
          </cell>
          <cell r="FV482">
            <v>0</v>
          </cell>
          <cell r="FW482" t="str">
            <v/>
          </cell>
          <cell r="FX482">
            <v>0</v>
          </cell>
          <cell r="FY482">
            <v>67.75</v>
          </cell>
          <cell r="FZ482">
            <v>76</v>
          </cell>
          <cell r="GA482">
            <v>0</v>
          </cell>
          <cell r="GB482">
            <v>0</v>
          </cell>
          <cell r="GC482" t="str">
            <v/>
          </cell>
          <cell r="GD482">
            <v>0</v>
          </cell>
          <cell r="GE482">
            <v>67.75</v>
          </cell>
          <cell r="GF482">
            <v>76</v>
          </cell>
          <cell r="GG482">
            <v>0</v>
          </cell>
          <cell r="GH482">
            <v>0</v>
          </cell>
          <cell r="GI482" t="str">
            <v/>
          </cell>
          <cell r="GJ482">
            <v>0</v>
          </cell>
          <cell r="GK482">
            <v>67.75</v>
          </cell>
          <cell r="GL482">
            <v>76</v>
          </cell>
          <cell r="GM482">
            <v>0</v>
          </cell>
          <cell r="GN482">
            <v>0</v>
          </cell>
          <cell r="GO482" t="str">
            <v/>
          </cell>
          <cell r="GP482">
            <v>0</v>
          </cell>
          <cell r="GQ482">
            <v>67.75</v>
          </cell>
          <cell r="GR482">
            <v>76</v>
          </cell>
          <cell r="GS482">
            <v>0</v>
          </cell>
          <cell r="GT482">
            <v>0</v>
          </cell>
          <cell r="GU482" t="str">
            <v/>
          </cell>
          <cell r="GV482">
            <v>0</v>
          </cell>
          <cell r="GW482">
            <v>74.5</v>
          </cell>
          <cell r="GX482">
            <v>75</v>
          </cell>
          <cell r="GY482">
            <v>0</v>
          </cell>
          <cell r="GZ482">
            <v>0</v>
          </cell>
          <cell r="HA482" t="str">
            <v/>
          </cell>
          <cell r="HB482">
            <v>0</v>
          </cell>
          <cell r="HC482">
            <v>75</v>
          </cell>
          <cell r="HD482">
            <v>78</v>
          </cell>
          <cell r="HH482">
            <v>0</v>
          </cell>
          <cell r="HM482" t="str">
            <v/>
          </cell>
          <cell r="HN482" t="str">
            <v/>
          </cell>
          <cell r="HS482">
            <v>0</v>
          </cell>
          <cell r="HT482" t="str">
            <v>PKN</v>
          </cell>
          <cell r="HU482">
            <v>0</v>
          </cell>
          <cell r="HV482" t="str">
            <v>IND</v>
          </cell>
          <cell r="HW482">
            <v>0</v>
          </cell>
          <cell r="HX482" t="str">
            <v>MAT-W</v>
          </cell>
          <cell r="HY482">
            <v>0</v>
          </cell>
          <cell r="HZ482" t="str">
            <v>SEJ-W</v>
          </cell>
          <cell r="IA482">
            <v>0</v>
          </cell>
          <cell r="IB482" t="str">
            <v>IGR-W</v>
          </cell>
          <cell r="IC482">
            <v>0</v>
          </cell>
          <cell r="ID482" t="str">
            <v>SBO</v>
          </cell>
          <cell r="IE482">
            <v>0</v>
          </cell>
          <cell r="IF482" t="str">
            <v>PJO</v>
          </cell>
          <cell r="IG482">
            <v>0</v>
          </cell>
          <cell r="IH482" t="str">
            <v>PRA</v>
          </cell>
          <cell r="II482">
            <v>0</v>
          </cell>
          <cell r="IJ482" t="str">
            <v>JAW</v>
          </cell>
          <cell r="IK482">
            <v>0</v>
          </cell>
          <cell r="IL482" t="str">
            <v>ARB</v>
          </cell>
          <cell r="IM482">
            <v>0</v>
          </cell>
          <cell r="IN482" t="str">
            <v>PKM</v>
          </cell>
          <cell r="IO482">
            <v>0</v>
          </cell>
          <cell r="IP482" t="str">
            <v>MAT-P</v>
          </cell>
          <cell r="IQ482">
            <v>0</v>
          </cell>
          <cell r="IR482" t="str">
            <v>BIO-P</v>
          </cell>
          <cell r="IS482">
            <v>0</v>
          </cell>
          <cell r="IT482" t="str">
            <v>FIS-P</v>
          </cell>
          <cell r="IU482">
            <v>0</v>
          </cell>
          <cell r="IV482" t="str">
            <v>KIM-P</v>
          </cell>
          <cell r="IW482">
            <v>0</v>
          </cell>
          <cell r="IX482" t="str">
            <v>GEO-L</v>
          </cell>
          <cell r="IY482">
            <v>0</v>
          </cell>
          <cell r="JA482">
            <v>0</v>
          </cell>
        </row>
        <row r="483">
          <cell r="Q483" t="str">
            <v/>
          </cell>
          <cell r="AB483" t="str">
            <v/>
          </cell>
          <cell r="AC483">
            <v>1</v>
          </cell>
          <cell r="AI483" t="str">
            <v/>
          </cell>
          <cell r="AJ483">
            <v>0</v>
          </cell>
          <cell r="AK483">
            <v>75.5</v>
          </cell>
          <cell r="AL483">
            <v>79</v>
          </cell>
          <cell r="AM483">
            <v>0</v>
          </cell>
          <cell r="AN483">
            <v>0</v>
          </cell>
          <cell r="AO483" t="str">
            <v/>
          </cell>
          <cell r="AP483">
            <v>0</v>
          </cell>
          <cell r="AQ483">
            <v>81.75</v>
          </cell>
          <cell r="AR483">
            <v>78</v>
          </cell>
          <cell r="AS483">
            <v>0</v>
          </cell>
          <cell r="AT483">
            <v>0</v>
          </cell>
          <cell r="AU483" t="str">
            <v/>
          </cell>
          <cell r="AV483">
            <v>0</v>
          </cell>
          <cell r="AW483">
            <v>79</v>
          </cell>
          <cell r="AX483">
            <v>81</v>
          </cell>
          <cell r="AY483">
            <v>0</v>
          </cell>
          <cell r="AZ483">
            <v>0</v>
          </cell>
          <cell r="BA483" t="str">
            <v/>
          </cell>
          <cell r="BB483">
            <v>0</v>
          </cell>
          <cell r="BC483">
            <v>78.25</v>
          </cell>
          <cell r="BD483">
            <v>79</v>
          </cell>
          <cell r="BE483">
            <v>0</v>
          </cell>
          <cell r="BF483">
            <v>0</v>
          </cell>
          <cell r="BG483" t="str">
            <v>SEJ</v>
          </cell>
          <cell r="BH483">
            <v>0</v>
          </cell>
          <cell r="BI483">
            <v>82</v>
          </cell>
          <cell r="BJ483">
            <v>80</v>
          </cell>
          <cell r="BK483">
            <v>0</v>
          </cell>
          <cell r="BL483">
            <v>0</v>
          </cell>
          <cell r="BM483" t="str">
            <v/>
          </cell>
          <cell r="BN483">
            <v>0</v>
          </cell>
          <cell r="BO483">
            <v>77</v>
          </cell>
          <cell r="BP483">
            <v>89</v>
          </cell>
          <cell r="BQ483">
            <v>0</v>
          </cell>
          <cell r="BR483">
            <v>0</v>
          </cell>
          <cell r="BS483" t="str">
            <v/>
          </cell>
          <cell r="BT483">
            <v>0</v>
          </cell>
          <cell r="BU483">
            <v>80.25</v>
          </cell>
          <cell r="BV483">
            <v>81</v>
          </cell>
          <cell r="BW483">
            <v>0</v>
          </cell>
          <cell r="BX483">
            <v>0</v>
          </cell>
          <cell r="BY483" t="str">
            <v/>
          </cell>
          <cell r="BZ483">
            <v>0</v>
          </cell>
          <cell r="CA483">
            <v>66.75</v>
          </cell>
          <cell r="CB483">
            <v>74</v>
          </cell>
          <cell r="CC483">
            <v>0</v>
          </cell>
          <cell r="CD483">
            <v>0</v>
          </cell>
          <cell r="CE483" t="str">
            <v/>
          </cell>
          <cell r="CF483">
            <v>0</v>
          </cell>
          <cell r="CG483">
            <v>86.5</v>
          </cell>
          <cell r="CH483">
            <v>84</v>
          </cell>
          <cell r="CI483">
            <v>0</v>
          </cell>
          <cell r="CJ483">
            <v>0</v>
          </cell>
          <cell r="CK483" t="str">
            <v/>
          </cell>
          <cell r="CL483">
            <v>0</v>
          </cell>
          <cell r="CM483">
            <v>71.5</v>
          </cell>
          <cell r="CN483">
            <v>74</v>
          </cell>
          <cell r="CO483">
            <v>0</v>
          </cell>
          <cell r="CP483">
            <v>0</v>
          </cell>
          <cell r="CQ483" t="str">
            <v/>
          </cell>
          <cell r="CR483">
            <v>0</v>
          </cell>
          <cell r="CS483">
            <v>68.25</v>
          </cell>
          <cell r="CT483">
            <v>83</v>
          </cell>
          <cell r="CU483">
            <v>0</v>
          </cell>
          <cell r="CV483">
            <v>0</v>
          </cell>
          <cell r="CW483" t="str">
            <v/>
          </cell>
          <cell r="CX483">
            <v>0</v>
          </cell>
          <cell r="CY483">
            <v>72</v>
          </cell>
          <cell r="CZ483">
            <v>71</v>
          </cell>
          <cell r="DA483">
            <v>0</v>
          </cell>
          <cell r="DB483">
            <v>0</v>
          </cell>
          <cell r="DC483" t="str">
            <v/>
          </cell>
          <cell r="DD483">
            <v>0</v>
          </cell>
          <cell r="DE483">
            <v>75.5</v>
          </cell>
          <cell r="DF483">
            <v>84</v>
          </cell>
          <cell r="DG483">
            <v>0</v>
          </cell>
          <cell r="DH483">
            <v>0</v>
          </cell>
          <cell r="DI483" t="str">
            <v/>
          </cell>
          <cell r="DJ483">
            <v>0</v>
          </cell>
          <cell r="DK483">
            <v>0</v>
          </cell>
          <cell r="DL483">
            <v>75</v>
          </cell>
          <cell r="DM483">
            <v>0</v>
          </cell>
          <cell r="DN483">
            <v>0</v>
          </cell>
          <cell r="DO483" t="str">
            <v/>
          </cell>
          <cell r="DP483">
            <v>0</v>
          </cell>
          <cell r="DQ483">
            <v>79.5</v>
          </cell>
          <cell r="DR483">
            <v>74</v>
          </cell>
          <cell r="DS483">
            <v>0</v>
          </cell>
          <cell r="DT483">
            <v>0</v>
          </cell>
          <cell r="DU483" t="str">
            <v/>
          </cell>
          <cell r="DV483">
            <v>0</v>
          </cell>
          <cell r="DW483">
            <v>79.5</v>
          </cell>
          <cell r="DX483">
            <v>77</v>
          </cell>
          <cell r="DY483">
            <v>0</v>
          </cell>
          <cell r="DZ483">
            <v>0</v>
          </cell>
          <cell r="EA483" t="str">
            <v/>
          </cell>
          <cell r="EB483">
            <v>0</v>
          </cell>
          <cell r="EC483">
            <v>66.75</v>
          </cell>
          <cell r="ED483">
            <v>71</v>
          </cell>
          <cell r="EE483">
            <v>0</v>
          </cell>
          <cell r="EF483">
            <v>0</v>
          </cell>
          <cell r="EG483" t="str">
            <v/>
          </cell>
          <cell r="EH483">
            <v>0</v>
          </cell>
          <cell r="EI483">
            <v>83.5</v>
          </cell>
          <cell r="EJ483">
            <v>72</v>
          </cell>
          <cell r="EK483">
            <v>0</v>
          </cell>
          <cell r="EL483">
            <v>0</v>
          </cell>
          <cell r="EM483" t="str">
            <v/>
          </cell>
          <cell r="EN483">
            <v>0</v>
          </cell>
          <cell r="EO483">
            <v>83.5</v>
          </cell>
          <cell r="EP483">
            <v>72</v>
          </cell>
          <cell r="EQ483">
            <v>0</v>
          </cell>
          <cell r="ER483">
            <v>0</v>
          </cell>
          <cell r="ES483" t="str">
            <v/>
          </cell>
          <cell r="ET483">
            <v>0</v>
          </cell>
          <cell r="EU483">
            <v>83.5</v>
          </cell>
          <cell r="EV483">
            <v>72</v>
          </cell>
          <cell r="EW483">
            <v>0</v>
          </cell>
          <cell r="EX483">
            <v>0</v>
          </cell>
          <cell r="EY483" t="str">
            <v/>
          </cell>
          <cell r="EZ483">
            <v>0</v>
          </cell>
          <cell r="FA483">
            <v>68.75</v>
          </cell>
          <cell r="FB483">
            <v>75</v>
          </cell>
          <cell r="FC483">
            <v>0</v>
          </cell>
          <cell r="FD483">
            <v>0</v>
          </cell>
          <cell r="FE483" t="str">
            <v/>
          </cell>
          <cell r="FF483">
            <v>0</v>
          </cell>
          <cell r="FG483">
            <v>68.75</v>
          </cell>
          <cell r="FH483">
            <v>75</v>
          </cell>
          <cell r="FI483">
            <v>0</v>
          </cell>
          <cell r="FJ483">
            <v>0</v>
          </cell>
          <cell r="FK483" t="str">
            <v/>
          </cell>
          <cell r="FL483">
            <v>0</v>
          </cell>
          <cell r="FM483">
            <v>68.75</v>
          </cell>
          <cell r="FN483">
            <v>75</v>
          </cell>
          <cell r="FO483">
            <v>0</v>
          </cell>
          <cell r="FP483">
            <v>0</v>
          </cell>
          <cell r="FQ483" t="str">
            <v/>
          </cell>
          <cell r="FR483">
            <v>0</v>
          </cell>
          <cell r="FS483">
            <v>68.75</v>
          </cell>
          <cell r="FT483">
            <v>75</v>
          </cell>
          <cell r="FU483">
            <v>0</v>
          </cell>
          <cell r="FV483">
            <v>0</v>
          </cell>
          <cell r="FW483" t="str">
            <v/>
          </cell>
          <cell r="FX483">
            <v>0</v>
          </cell>
          <cell r="FY483">
            <v>68.75</v>
          </cell>
          <cell r="FZ483">
            <v>75</v>
          </cell>
          <cell r="GA483">
            <v>0</v>
          </cell>
          <cell r="GB483">
            <v>0</v>
          </cell>
          <cell r="GC483" t="str">
            <v/>
          </cell>
          <cell r="GD483">
            <v>0</v>
          </cell>
          <cell r="GE483">
            <v>68.75</v>
          </cell>
          <cell r="GF483">
            <v>75</v>
          </cell>
          <cell r="GG483">
            <v>0</v>
          </cell>
          <cell r="GH483">
            <v>0</v>
          </cell>
          <cell r="GI483" t="str">
            <v/>
          </cell>
          <cell r="GJ483">
            <v>0</v>
          </cell>
          <cell r="GK483">
            <v>68.75</v>
          </cell>
          <cell r="GL483">
            <v>75</v>
          </cell>
          <cell r="GM483">
            <v>0</v>
          </cell>
          <cell r="GN483">
            <v>0</v>
          </cell>
          <cell r="GO483" t="str">
            <v/>
          </cell>
          <cell r="GP483">
            <v>0</v>
          </cell>
          <cell r="GQ483">
            <v>68.75</v>
          </cell>
          <cell r="GR483">
            <v>75</v>
          </cell>
          <cell r="GS483">
            <v>0</v>
          </cell>
          <cell r="GT483">
            <v>0</v>
          </cell>
          <cell r="GU483" t="str">
            <v/>
          </cell>
          <cell r="GV483">
            <v>0</v>
          </cell>
          <cell r="GW483">
            <v>67</v>
          </cell>
          <cell r="GX483">
            <v>72</v>
          </cell>
          <cell r="GY483">
            <v>0</v>
          </cell>
          <cell r="GZ483">
            <v>0</v>
          </cell>
          <cell r="HA483" t="str">
            <v/>
          </cell>
          <cell r="HB483">
            <v>0</v>
          </cell>
          <cell r="HC483">
            <v>75</v>
          </cell>
          <cell r="HD483">
            <v>79</v>
          </cell>
          <cell r="HH483">
            <v>0</v>
          </cell>
          <cell r="HM483" t="str">
            <v/>
          </cell>
          <cell r="HN483" t="str">
            <v/>
          </cell>
          <cell r="HS483">
            <v>0</v>
          </cell>
          <cell r="HT483" t="str">
            <v>PKN</v>
          </cell>
          <cell r="HU483">
            <v>0</v>
          </cell>
          <cell r="HV483" t="str">
            <v>IND</v>
          </cell>
          <cell r="HW483">
            <v>0</v>
          </cell>
          <cell r="HX483" t="str">
            <v>MAT-W</v>
          </cell>
          <cell r="HY483">
            <v>0</v>
          </cell>
          <cell r="HZ483" t="str">
            <v>SEJ-W</v>
          </cell>
          <cell r="IA483">
            <v>0</v>
          </cell>
          <cell r="IB483" t="str">
            <v>IGR-W</v>
          </cell>
          <cell r="IC483">
            <v>0</v>
          </cell>
          <cell r="ID483" t="str">
            <v>SBO</v>
          </cell>
          <cell r="IE483">
            <v>0</v>
          </cell>
          <cell r="IF483" t="str">
            <v>PJO</v>
          </cell>
          <cell r="IG483">
            <v>0</v>
          </cell>
          <cell r="IH483" t="str">
            <v>PRA</v>
          </cell>
          <cell r="II483">
            <v>0</v>
          </cell>
          <cell r="IJ483" t="str">
            <v>JAW</v>
          </cell>
          <cell r="IK483">
            <v>0</v>
          </cell>
          <cell r="IL483" t="str">
            <v>ARB</v>
          </cell>
          <cell r="IM483">
            <v>0</v>
          </cell>
          <cell r="IN483" t="str">
            <v>PKM</v>
          </cell>
          <cell r="IO483">
            <v>0</v>
          </cell>
          <cell r="IP483" t="str">
            <v>MAT-P</v>
          </cell>
          <cell r="IQ483">
            <v>0</v>
          </cell>
          <cell r="IR483" t="str">
            <v>BIO-P</v>
          </cell>
          <cell r="IS483">
            <v>0</v>
          </cell>
          <cell r="IT483" t="str">
            <v>FIS-P</v>
          </cell>
          <cell r="IU483">
            <v>0</v>
          </cell>
          <cell r="IV483" t="str">
            <v>KIM-P</v>
          </cell>
          <cell r="IW483">
            <v>0</v>
          </cell>
          <cell r="IX483" t="str">
            <v>GEO-L</v>
          </cell>
          <cell r="IY483">
            <v>0</v>
          </cell>
          <cell r="JA483">
            <v>0</v>
          </cell>
        </row>
        <row r="484">
          <cell r="Q484" t="str">
            <v/>
          </cell>
          <cell r="AB484" t="str">
            <v/>
          </cell>
          <cell r="AC484">
            <v>2</v>
          </cell>
          <cell r="AI484" t="str">
            <v/>
          </cell>
          <cell r="AJ484">
            <v>0</v>
          </cell>
          <cell r="AK484">
            <v>90.25</v>
          </cell>
          <cell r="AL484">
            <v>87</v>
          </cell>
          <cell r="AM484">
            <v>0</v>
          </cell>
          <cell r="AN484">
            <v>0</v>
          </cell>
          <cell r="AO484" t="str">
            <v/>
          </cell>
          <cell r="AP484">
            <v>0</v>
          </cell>
          <cell r="AQ484">
            <v>84.5</v>
          </cell>
          <cell r="AR484">
            <v>84</v>
          </cell>
          <cell r="AS484">
            <v>0</v>
          </cell>
          <cell r="AT484">
            <v>0</v>
          </cell>
          <cell r="AU484" t="str">
            <v/>
          </cell>
          <cell r="AV484">
            <v>0</v>
          </cell>
          <cell r="AW484">
            <v>85.75</v>
          </cell>
          <cell r="AX484">
            <v>87</v>
          </cell>
          <cell r="AY484">
            <v>0</v>
          </cell>
          <cell r="AZ484">
            <v>0</v>
          </cell>
          <cell r="BA484" t="str">
            <v/>
          </cell>
          <cell r="BB484">
            <v>0</v>
          </cell>
          <cell r="BC484">
            <v>84.5</v>
          </cell>
          <cell r="BD484">
            <v>85</v>
          </cell>
          <cell r="BE484">
            <v>0</v>
          </cell>
          <cell r="BF484">
            <v>0</v>
          </cell>
          <cell r="BG484" t="str">
            <v>SEJ</v>
          </cell>
          <cell r="BH484">
            <v>0</v>
          </cell>
          <cell r="BI484">
            <v>87.5</v>
          </cell>
          <cell r="BJ484">
            <v>84</v>
          </cell>
          <cell r="BK484">
            <v>0</v>
          </cell>
          <cell r="BL484">
            <v>0</v>
          </cell>
          <cell r="BM484" t="str">
            <v/>
          </cell>
          <cell r="BN484">
            <v>0</v>
          </cell>
          <cell r="BO484">
            <v>77.75</v>
          </cell>
          <cell r="BP484">
            <v>88</v>
          </cell>
          <cell r="BQ484">
            <v>0</v>
          </cell>
          <cell r="BR484">
            <v>0</v>
          </cell>
          <cell r="BS484" t="str">
            <v/>
          </cell>
          <cell r="BT484">
            <v>0</v>
          </cell>
          <cell r="BU484">
            <v>84.25</v>
          </cell>
          <cell r="BV484">
            <v>84</v>
          </cell>
          <cell r="BW484">
            <v>0</v>
          </cell>
          <cell r="BX484">
            <v>0</v>
          </cell>
          <cell r="BY484" t="str">
            <v/>
          </cell>
          <cell r="BZ484">
            <v>0</v>
          </cell>
          <cell r="CA484">
            <v>66.75</v>
          </cell>
          <cell r="CB484">
            <v>76</v>
          </cell>
          <cell r="CC484">
            <v>0</v>
          </cell>
          <cell r="CD484">
            <v>0</v>
          </cell>
          <cell r="CE484" t="str">
            <v/>
          </cell>
          <cell r="CF484">
            <v>0</v>
          </cell>
          <cell r="CG484">
            <v>88.5</v>
          </cell>
          <cell r="CH484">
            <v>81</v>
          </cell>
          <cell r="CI484">
            <v>0</v>
          </cell>
          <cell r="CJ484">
            <v>0</v>
          </cell>
          <cell r="CK484" t="str">
            <v/>
          </cell>
          <cell r="CL484">
            <v>0</v>
          </cell>
          <cell r="CM484">
            <v>76.75</v>
          </cell>
          <cell r="CN484">
            <v>78</v>
          </cell>
          <cell r="CO484">
            <v>0</v>
          </cell>
          <cell r="CP484">
            <v>0</v>
          </cell>
          <cell r="CQ484" t="str">
            <v/>
          </cell>
          <cell r="CR484">
            <v>0</v>
          </cell>
          <cell r="CS484">
            <v>84.75</v>
          </cell>
          <cell r="CT484">
            <v>84</v>
          </cell>
          <cell r="CU484">
            <v>0</v>
          </cell>
          <cell r="CV484">
            <v>0</v>
          </cell>
          <cell r="CW484" t="str">
            <v/>
          </cell>
          <cell r="CX484">
            <v>0</v>
          </cell>
          <cell r="CY484">
            <v>70.5</v>
          </cell>
          <cell r="CZ484">
            <v>73</v>
          </cell>
          <cell r="DA484">
            <v>0</v>
          </cell>
          <cell r="DB484">
            <v>0</v>
          </cell>
          <cell r="DC484" t="str">
            <v/>
          </cell>
          <cell r="DD484">
            <v>0</v>
          </cell>
          <cell r="DE484">
            <v>81.25</v>
          </cell>
          <cell r="DF484">
            <v>85</v>
          </cell>
          <cell r="DG484">
            <v>0</v>
          </cell>
          <cell r="DH484">
            <v>0</v>
          </cell>
          <cell r="DI484" t="str">
            <v/>
          </cell>
          <cell r="DJ484">
            <v>0</v>
          </cell>
          <cell r="DK484">
            <v>0</v>
          </cell>
          <cell r="DL484">
            <v>83</v>
          </cell>
          <cell r="DM484">
            <v>0</v>
          </cell>
          <cell r="DN484">
            <v>0</v>
          </cell>
          <cell r="DO484" t="str">
            <v/>
          </cell>
          <cell r="DP484">
            <v>0</v>
          </cell>
          <cell r="DQ484">
            <v>90.25</v>
          </cell>
          <cell r="DR484">
            <v>87</v>
          </cell>
          <cell r="DS484">
            <v>0</v>
          </cell>
          <cell r="DT484">
            <v>0</v>
          </cell>
          <cell r="DU484" t="str">
            <v/>
          </cell>
          <cell r="DV484">
            <v>0</v>
          </cell>
          <cell r="DW484">
            <v>87</v>
          </cell>
          <cell r="DX484">
            <v>90</v>
          </cell>
          <cell r="DY484">
            <v>0</v>
          </cell>
          <cell r="DZ484">
            <v>0</v>
          </cell>
          <cell r="EA484" t="str">
            <v/>
          </cell>
          <cell r="EB484">
            <v>0</v>
          </cell>
          <cell r="EC484">
            <v>67.25</v>
          </cell>
          <cell r="ED484">
            <v>71</v>
          </cell>
          <cell r="EE484">
            <v>0</v>
          </cell>
          <cell r="EF484">
            <v>0</v>
          </cell>
          <cell r="EG484" t="str">
            <v/>
          </cell>
          <cell r="EH484">
            <v>0</v>
          </cell>
          <cell r="EI484">
            <v>82</v>
          </cell>
          <cell r="EJ484">
            <v>76</v>
          </cell>
          <cell r="EK484">
            <v>0</v>
          </cell>
          <cell r="EL484">
            <v>0</v>
          </cell>
          <cell r="EM484" t="str">
            <v/>
          </cell>
          <cell r="EN484">
            <v>0</v>
          </cell>
          <cell r="EO484">
            <v>82</v>
          </cell>
          <cell r="EP484">
            <v>76</v>
          </cell>
          <cell r="EQ484">
            <v>0</v>
          </cell>
          <cell r="ER484">
            <v>0</v>
          </cell>
          <cell r="ES484" t="str">
            <v/>
          </cell>
          <cell r="ET484">
            <v>0</v>
          </cell>
          <cell r="EU484">
            <v>82</v>
          </cell>
          <cell r="EV484">
            <v>76</v>
          </cell>
          <cell r="EW484">
            <v>0</v>
          </cell>
          <cell r="EX484">
            <v>0</v>
          </cell>
          <cell r="EY484" t="str">
            <v/>
          </cell>
          <cell r="EZ484">
            <v>0</v>
          </cell>
          <cell r="FA484">
            <v>68.25</v>
          </cell>
          <cell r="FB484">
            <v>77</v>
          </cell>
          <cell r="FC484">
            <v>0</v>
          </cell>
          <cell r="FD484">
            <v>0</v>
          </cell>
          <cell r="FE484" t="str">
            <v/>
          </cell>
          <cell r="FF484">
            <v>0</v>
          </cell>
          <cell r="FG484">
            <v>68.25</v>
          </cell>
          <cell r="FH484">
            <v>77</v>
          </cell>
          <cell r="FI484">
            <v>0</v>
          </cell>
          <cell r="FJ484">
            <v>0</v>
          </cell>
          <cell r="FK484" t="str">
            <v/>
          </cell>
          <cell r="FL484">
            <v>0</v>
          </cell>
          <cell r="FM484">
            <v>68.25</v>
          </cell>
          <cell r="FN484">
            <v>77</v>
          </cell>
          <cell r="FO484">
            <v>0</v>
          </cell>
          <cell r="FP484">
            <v>0</v>
          </cell>
          <cell r="FQ484" t="str">
            <v/>
          </cell>
          <cell r="FR484">
            <v>0</v>
          </cell>
          <cell r="FS484">
            <v>68.25</v>
          </cell>
          <cell r="FT484">
            <v>77</v>
          </cell>
          <cell r="FU484">
            <v>0</v>
          </cell>
          <cell r="FV484">
            <v>0</v>
          </cell>
          <cell r="FW484" t="str">
            <v/>
          </cell>
          <cell r="FX484">
            <v>0</v>
          </cell>
          <cell r="FY484">
            <v>68.25</v>
          </cell>
          <cell r="FZ484">
            <v>77</v>
          </cell>
          <cell r="GA484">
            <v>0</v>
          </cell>
          <cell r="GB484">
            <v>0</v>
          </cell>
          <cell r="GC484" t="str">
            <v/>
          </cell>
          <cell r="GD484">
            <v>0</v>
          </cell>
          <cell r="GE484">
            <v>68.25</v>
          </cell>
          <cell r="GF484">
            <v>77</v>
          </cell>
          <cell r="GG484">
            <v>0</v>
          </cell>
          <cell r="GH484">
            <v>0</v>
          </cell>
          <cell r="GI484" t="str">
            <v/>
          </cell>
          <cell r="GJ484">
            <v>0</v>
          </cell>
          <cell r="GK484">
            <v>68.25</v>
          </cell>
          <cell r="GL484">
            <v>77</v>
          </cell>
          <cell r="GM484">
            <v>0</v>
          </cell>
          <cell r="GN484">
            <v>0</v>
          </cell>
          <cell r="GO484" t="str">
            <v/>
          </cell>
          <cell r="GP484">
            <v>0</v>
          </cell>
          <cell r="GQ484">
            <v>68.25</v>
          </cell>
          <cell r="GR484">
            <v>77</v>
          </cell>
          <cell r="GS484">
            <v>0</v>
          </cell>
          <cell r="GT484">
            <v>0</v>
          </cell>
          <cell r="GU484" t="str">
            <v/>
          </cell>
          <cell r="GV484">
            <v>0</v>
          </cell>
          <cell r="GW484">
            <v>70</v>
          </cell>
          <cell r="GX484">
            <v>74</v>
          </cell>
          <cell r="GY484">
            <v>0</v>
          </cell>
          <cell r="GZ484">
            <v>0</v>
          </cell>
          <cell r="HB484">
            <v>0</v>
          </cell>
          <cell r="HG484" t="str">
            <v>IGR-L</v>
          </cell>
          <cell r="HH484">
            <v>0</v>
          </cell>
          <cell r="HI484">
            <v>80.5</v>
          </cell>
          <cell r="HJ484">
            <v>77</v>
          </cell>
          <cell r="HM484" t="str">
            <v/>
          </cell>
          <cell r="HN484" t="str">
            <v/>
          </cell>
          <cell r="HS484">
            <v>0</v>
          </cell>
          <cell r="HT484" t="str">
            <v>PKN</v>
          </cell>
          <cell r="HU484">
            <v>0</v>
          </cell>
          <cell r="HV484" t="str">
            <v>IND</v>
          </cell>
          <cell r="HW484">
            <v>0</v>
          </cell>
          <cell r="HX484" t="str">
            <v>MAT-W</v>
          </cell>
          <cell r="HY484">
            <v>0</v>
          </cell>
          <cell r="HZ484" t="str">
            <v>SEJ-W</v>
          </cell>
          <cell r="IA484">
            <v>0</v>
          </cell>
          <cell r="IB484" t="str">
            <v>IGR-W</v>
          </cell>
          <cell r="IC484">
            <v>0</v>
          </cell>
          <cell r="ID484" t="str">
            <v>SBO</v>
          </cell>
          <cell r="IE484">
            <v>0</v>
          </cell>
          <cell r="IF484" t="str">
            <v>PJO</v>
          </cell>
          <cell r="IG484">
            <v>0</v>
          </cell>
          <cell r="IH484" t="str">
            <v>PRA</v>
          </cell>
          <cell r="II484">
            <v>0</v>
          </cell>
          <cell r="IJ484" t="str">
            <v>JAW</v>
          </cell>
          <cell r="IK484">
            <v>0</v>
          </cell>
          <cell r="IL484" t="str">
            <v>ARB</v>
          </cell>
          <cell r="IM484">
            <v>0</v>
          </cell>
          <cell r="IN484" t="str">
            <v>PKM</v>
          </cell>
          <cell r="IO484">
            <v>0</v>
          </cell>
          <cell r="IP484" t="str">
            <v>MAT-P</v>
          </cell>
          <cell r="IQ484">
            <v>0</v>
          </cell>
          <cell r="IR484" t="str">
            <v>BIO-P</v>
          </cell>
          <cell r="IS484">
            <v>0</v>
          </cell>
          <cell r="IT484" t="str">
            <v>FIS-P</v>
          </cell>
          <cell r="IU484">
            <v>0</v>
          </cell>
          <cell r="IV484" t="str">
            <v>KIM-P</v>
          </cell>
          <cell r="IW484">
            <v>0</v>
          </cell>
          <cell r="IY484">
            <v>0</v>
          </cell>
          <cell r="IZ484" t="str">
            <v>IGR-L</v>
          </cell>
          <cell r="JA484">
            <v>0</v>
          </cell>
        </row>
        <row r="485">
          <cell r="Q485" t="str">
            <v/>
          </cell>
          <cell r="AB485" t="str">
            <v/>
          </cell>
          <cell r="AC485">
            <v>3</v>
          </cell>
          <cell r="AI485" t="str">
            <v/>
          </cell>
          <cell r="AJ485">
            <v>0</v>
          </cell>
          <cell r="AK485">
            <v>85.75</v>
          </cell>
          <cell r="AL485">
            <v>86</v>
          </cell>
          <cell r="AM485">
            <v>0</v>
          </cell>
          <cell r="AN485">
            <v>0</v>
          </cell>
          <cell r="AO485" t="str">
            <v/>
          </cell>
          <cell r="AP485">
            <v>0</v>
          </cell>
          <cell r="AQ485">
            <v>84.5</v>
          </cell>
          <cell r="AR485">
            <v>88</v>
          </cell>
          <cell r="AS485">
            <v>0</v>
          </cell>
          <cell r="AT485">
            <v>0</v>
          </cell>
          <cell r="AU485" t="str">
            <v/>
          </cell>
          <cell r="AV485">
            <v>0</v>
          </cell>
          <cell r="AW485">
            <v>89.5</v>
          </cell>
          <cell r="AX485">
            <v>87</v>
          </cell>
          <cell r="AY485">
            <v>0</v>
          </cell>
          <cell r="AZ485">
            <v>0</v>
          </cell>
          <cell r="BA485" t="str">
            <v/>
          </cell>
          <cell r="BB485">
            <v>0</v>
          </cell>
          <cell r="BC485">
            <v>84.5</v>
          </cell>
          <cell r="BD485">
            <v>87</v>
          </cell>
          <cell r="BE485">
            <v>0</v>
          </cell>
          <cell r="BF485">
            <v>0</v>
          </cell>
          <cell r="BG485" t="str">
            <v>SEJ</v>
          </cell>
          <cell r="BH485">
            <v>0</v>
          </cell>
          <cell r="BI485">
            <v>82.75</v>
          </cell>
          <cell r="BJ485">
            <v>86</v>
          </cell>
          <cell r="BK485">
            <v>0</v>
          </cell>
          <cell r="BL485">
            <v>0</v>
          </cell>
          <cell r="BM485" t="str">
            <v/>
          </cell>
          <cell r="BN485">
            <v>0</v>
          </cell>
          <cell r="BO485">
            <v>87.25</v>
          </cell>
          <cell r="BP485">
            <v>89</v>
          </cell>
          <cell r="BQ485">
            <v>0</v>
          </cell>
          <cell r="BR485">
            <v>0</v>
          </cell>
          <cell r="BS485" t="str">
            <v/>
          </cell>
          <cell r="BT485">
            <v>0</v>
          </cell>
          <cell r="BU485">
            <v>85</v>
          </cell>
          <cell r="BV485">
            <v>86</v>
          </cell>
          <cell r="BW485">
            <v>0</v>
          </cell>
          <cell r="BX485">
            <v>0</v>
          </cell>
          <cell r="BY485" t="str">
            <v/>
          </cell>
          <cell r="BZ485">
            <v>0</v>
          </cell>
          <cell r="CA485">
            <v>81</v>
          </cell>
          <cell r="CB485">
            <v>82</v>
          </cell>
          <cell r="CC485">
            <v>0</v>
          </cell>
          <cell r="CD485">
            <v>0</v>
          </cell>
          <cell r="CE485" t="str">
            <v/>
          </cell>
          <cell r="CF485">
            <v>0</v>
          </cell>
          <cell r="CG485">
            <v>91.75</v>
          </cell>
          <cell r="CH485">
            <v>82</v>
          </cell>
          <cell r="CI485">
            <v>0</v>
          </cell>
          <cell r="CJ485">
            <v>0</v>
          </cell>
          <cell r="CK485" t="str">
            <v/>
          </cell>
          <cell r="CL485">
            <v>0</v>
          </cell>
          <cell r="CM485">
            <v>93.5</v>
          </cell>
          <cell r="CN485">
            <v>77</v>
          </cell>
          <cell r="CO485">
            <v>0</v>
          </cell>
          <cell r="CP485">
            <v>0</v>
          </cell>
          <cell r="CQ485" t="str">
            <v/>
          </cell>
          <cell r="CR485">
            <v>0</v>
          </cell>
          <cell r="CS485">
            <v>86</v>
          </cell>
          <cell r="CT485">
            <v>90</v>
          </cell>
          <cell r="CU485">
            <v>0</v>
          </cell>
          <cell r="CV485">
            <v>0</v>
          </cell>
          <cell r="CW485" t="str">
            <v/>
          </cell>
          <cell r="CX485">
            <v>0</v>
          </cell>
          <cell r="CY485">
            <v>71.75</v>
          </cell>
          <cell r="CZ485">
            <v>78</v>
          </cell>
          <cell r="DA485">
            <v>0</v>
          </cell>
          <cell r="DB485">
            <v>0</v>
          </cell>
          <cell r="DC485" t="str">
            <v/>
          </cell>
          <cell r="DD485">
            <v>0</v>
          </cell>
          <cell r="DE485">
            <v>81.75</v>
          </cell>
          <cell r="DF485">
            <v>90</v>
          </cell>
          <cell r="DG485">
            <v>0</v>
          </cell>
          <cell r="DH485">
            <v>0</v>
          </cell>
          <cell r="DI485" t="str">
            <v/>
          </cell>
          <cell r="DJ485">
            <v>0</v>
          </cell>
          <cell r="DK485">
            <v>0</v>
          </cell>
          <cell r="DL485">
            <v>86</v>
          </cell>
          <cell r="DM485">
            <v>0</v>
          </cell>
          <cell r="DN485">
            <v>0</v>
          </cell>
          <cell r="DO485" t="str">
            <v/>
          </cell>
          <cell r="DP485">
            <v>0</v>
          </cell>
          <cell r="DQ485">
            <v>89.75</v>
          </cell>
          <cell r="DR485">
            <v>84</v>
          </cell>
          <cell r="DS485">
            <v>0</v>
          </cell>
          <cell r="DT485">
            <v>0</v>
          </cell>
          <cell r="DU485" t="str">
            <v/>
          </cell>
          <cell r="DV485">
            <v>0</v>
          </cell>
          <cell r="DW485">
            <v>83.25</v>
          </cell>
          <cell r="DX485">
            <v>88</v>
          </cell>
          <cell r="DY485">
            <v>0</v>
          </cell>
          <cell r="DZ485">
            <v>0</v>
          </cell>
          <cell r="EA485" t="str">
            <v/>
          </cell>
          <cell r="EB485">
            <v>0</v>
          </cell>
          <cell r="EC485">
            <v>70.25</v>
          </cell>
          <cell r="ED485">
            <v>79</v>
          </cell>
          <cell r="EE485">
            <v>0</v>
          </cell>
          <cell r="EF485">
            <v>0</v>
          </cell>
          <cell r="EG485" t="str">
            <v/>
          </cell>
          <cell r="EH485">
            <v>0</v>
          </cell>
          <cell r="EI485">
            <v>90</v>
          </cell>
          <cell r="EJ485">
            <v>90</v>
          </cell>
          <cell r="EK485">
            <v>0</v>
          </cell>
          <cell r="EL485">
            <v>0</v>
          </cell>
          <cell r="EM485" t="str">
            <v/>
          </cell>
          <cell r="EN485">
            <v>0</v>
          </cell>
          <cell r="EO485">
            <v>90</v>
          </cell>
          <cell r="EP485">
            <v>90</v>
          </cell>
          <cell r="EQ485">
            <v>0</v>
          </cell>
          <cell r="ER485">
            <v>0</v>
          </cell>
          <cell r="ES485" t="str">
            <v/>
          </cell>
          <cell r="ET485">
            <v>0</v>
          </cell>
          <cell r="EU485">
            <v>90</v>
          </cell>
          <cell r="EV485">
            <v>90</v>
          </cell>
          <cell r="EW485">
            <v>0</v>
          </cell>
          <cell r="EX485">
            <v>0</v>
          </cell>
          <cell r="EY485" t="str">
            <v/>
          </cell>
          <cell r="EZ485">
            <v>0</v>
          </cell>
          <cell r="FA485">
            <v>74.25</v>
          </cell>
          <cell r="FB485">
            <v>76</v>
          </cell>
          <cell r="FC485">
            <v>0</v>
          </cell>
          <cell r="FD485">
            <v>0</v>
          </cell>
          <cell r="FE485" t="str">
            <v/>
          </cell>
          <cell r="FF485">
            <v>0</v>
          </cell>
          <cell r="FG485">
            <v>74.25</v>
          </cell>
          <cell r="FH485">
            <v>76</v>
          </cell>
          <cell r="FI485">
            <v>0</v>
          </cell>
          <cell r="FJ485">
            <v>0</v>
          </cell>
          <cell r="FK485" t="str">
            <v/>
          </cell>
          <cell r="FL485">
            <v>0</v>
          </cell>
          <cell r="FM485">
            <v>74.25</v>
          </cell>
          <cell r="FN485">
            <v>76</v>
          </cell>
          <cell r="FO485">
            <v>0</v>
          </cell>
          <cell r="FP485">
            <v>0</v>
          </cell>
          <cell r="FQ485" t="str">
            <v/>
          </cell>
          <cell r="FR485">
            <v>0</v>
          </cell>
          <cell r="FS485">
            <v>74.25</v>
          </cell>
          <cell r="FT485">
            <v>76</v>
          </cell>
          <cell r="FU485">
            <v>0</v>
          </cell>
          <cell r="FV485">
            <v>0</v>
          </cell>
          <cell r="FW485" t="str">
            <v/>
          </cell>
          <cell r="FX485">
            <v>0</v>
          </cell>
          <cell r="FY485">
            <v>74.25</v>
          </cell>
          <cell r="FZ485">
            <v>76</v>
          </cell>
          <cell r="GA485">
            <v>0</v>
          </cell>
          <cell r="GB485">
            <v>0</v>
          </cell>
          <cell r="GC485" t="str">
            <v/>
          </cell>
          <cell r="GD485">
            <v>0</v>
          </cell>
          <cell r="GE485">
            <v>74.25</v>
          </cell>
          <cell r="GF485">
            <v>76</v>
          </cell>
          <cell r="GG485">
            <v>0</v>
          </cell>
          <cell r="GH485">
            <v>0</v>
          </cell>
          <cell r="GI485" t="str">
            <v/>
          </cell>
          <cell r="GJ485">
            <v>0</v>
          </cell>
          <cell r="GK485">
            <v>74.25</v>
          </cell>
          <cell r="GL485">
            <v>76</v>
          </cell>
          <cell r="GM485">
            <v>0</v>
          </cell>
          <cell r="GN485">
            <v>0</v>
          </cell>
          <cell r="GO485" t="str">
            <v/>
          </cell>
          <cell r="GP485">
            <v>0</v>
          </cell>
          <cell r="GQ485">
            <v>74.25</v>
          </cell>
          <cell r="GR485">
            <v>76</v>
          </cell>
          <cell r="GS485">
            <v>0</v>
          </cell>
          <cell r="GT485">
            <v>0</v>
          </cell>
          <cell r="GU485" t="str">
            <v/>
          </cell>
          <cell r="GV485">
            <v>0</v>
          </cell>
          <cell r="GW485">
            <v>84.75</v>
          </cell>
          <cell r="GX485">
            <v>81</v>
          </cell>
          <cell r="GY485">
            <v>0</v>
          </cell>
          <cell r="GZ485">
            <v>0</v>
          </cell>
          <cell r="HA485" t="str">
            <v>GEO-L</v>
          </cell>
          <cell r="HB485">
            <v>0</v>
          </cell>
          <cell r="HC485">
            <v>86</v>
          </cell>
          <cell r="HD485">
            <v>89</v>
          </cell>
          <cell r="HH485">
            <v>0</v>
          </cell>
          <cell r="HM485" t="str">
            <v/>
          </cell>
          <cell r="HN485" t="str">
            <v/>
          </cell>
          <cell r="HS485">
            <v>0</v>
          </cell>
          <cell r="HT485" t="str">
            <v>PKN</v>
          </cell>
          <cell r="HU485">
            <v>0</v>
          </cell>
          <cell r="HV485" t="str">
            <v>IND</v>
          </cell>
          <cell r="HW485">
            <v>0</v>
          </cell>
          <cell r="HX485" t="str">
            <v>MAT-W</v>
          </cell>
          <cell r="HY485">
            <v>0</v>
          </cell>
          <cell r="HZ485" t="str">
            <v>SEJ-W</v>
          </cell>
          <cell r="IA485">
            <v>0</v>
          </cell>
          <cell r="IB485" t="str">
            <v>IGR-W</v>
          </cell>
          <cell r="IC485">
            <v>0</v>
          </cell>
          <cell r="ID485" t="str">
            <v>SBO</v>
          </cell>
          <cell r="IE485">
            <v>0</v>
          </cell>
          <cell r="IF485" t="str">
            <v>PJO</v>
          </cell>
          <cell r="IG485">
            <v>0</v>
          </cell>
          <cell r="IH485" t="str">
            <v>PRA</v>
          </cell>
          <cell r="II485">
            <v>0</v>
          </cell>
          <cell r="IJ485" t="str">
            <v>JAW</v>
          </cell>
          <cell r="IK485">
            <v>0</v>
          </cell>
          <cell r="IL485" t="str">
            <v>ARB</v>
          </cell>
          <cell r="IM485">
            <v>0</v>
          </cell>
          <cell r="IN485" t="str">
            <v>PKM</v>
          </cell>
          <cell r="IO485">
            <v>0</v>
          </cell>
          <cell r="IP485" t="str">
            <v>MAT-P</v>
          </cell>
          <cell r="IQ485">
            <v>0</v>
          </cell>
          <cell r="IR485" t="str">
            <v>BIO-P</v>
          </cell>
          <cell r="IS485">
            <v>0</v>
          </cell>
          <cell r="IT485" t="str">
            <v>FIS-P</v>
          </cell>
          <cell r="IU485">
            <v>0</v>
          </cell>
          <cell r="IV485" t="str">
            <v>KIM-P</v>
          </cell>
          <cell r="IW485">
            <v>0</v>
          </cell>
          <cell r="IX485" t="str">
            <v>GEO-L</v>
          </cell>
          <cell r="IY485">
            <v>0</v>
          </cell>
          <cell r="JA485">
            <v>0</v>
          </cell>
        </row>
        <row r="486">
          <cell r="Q486" t="str">
            <v/>
          </cell>
          <cell r="AB486" t="str">
            <v/>
          </cell>
          <cell r="AC486">
            <v>4</v>
          </cell>
          <cell r="AI486" t="str">
            <v/>
          </cell>
          <cell r="AJ486">
            <v>0</v>
          </cell>
          <cell r="AK486">
            <v>85.75</v>
          </cell>
          <cell r="AL486">
            <v>86</v>
          </cell>
          <cell r="AM486">
            <v>0</v>
          </cell>
          <cell r="AN486">
            <v>0</v>
          </cell>
          <cell r="AO486" t="str">
            <v/>
          </cell>
          <cell r="AP486">
            <v>0</v>
          </cell>
          <cell r="AQ486">
            <v>87.25</v>
          </cell>
          <cell r="AR486">
            <v>85</v>
          </cell>
          <cell r="AS486">
            <v>0</v>
          </cell>
          <cell r="AT486">
            <v>0</v>
          </cell>
          <cell r="AU486" t="str">
            <v/>
          </cell>
          <cell r="AV486">
            <v>0</v>
          </cell>
          <cell r="AW486">
            <v>77.25</v>
          </cell>
          <cell r="AX486">
            <v>88</v>
          </cell>
          <cell r="AY486">
            <v>0</v>
          </cell>
          <cell r="AZ486">
            <v>0</v>
          </cell>
          <cell r="BA486" t="str">
            <v/>
          </cell>
          <cell r="BB486">
            <v>0</v>
          </cell>
          <cell r="BC486">
            <v>80.5</v>
          </cell>
          <cell r="BD486">
            <v>85</v>
          </cell>
          <cell r="BE486">
            <v>0</v>
          </cell>
          <cell r="BF486">
            <v>0</v>
          </cell>
          <cell r="BG486" t="str">
            <v>SEJ</v>
          </cell>
          <cell r="BH486">
            <v>0</v>
          </cell>
          <cell r="BI486">
            <v>83.75</v>
          </cell>
          <cell r="BJ486">
            <v>84</v>
          </cell>
          <cell r="BK486">
            <v>0</v>
          </cell>
          <cell r="BL486">
            <v>0</v>
          </cell>
          <cell r="BM486" t="str">
            <v/>
          </cell>
          <cell r="BN486">
            <v>0</v>
          </cell>
          <cell r="BO486">
            <v>78</v>
          </cell>
          <cell r="BP486">
            <v>92</v>
          </cell>
          <cell r="BQ486">
            <v>0</v>
          </cell>
          <cell r="BR486">
            <v>0</v>
          </cell>
          <cell r="BS486" t="str">
            <v/>
          </cell>
          <cell r="BT486">
            <v>0</v>
          </cell>
          <cell r="BU486">
            <v>85.25</v>
          </cell>
          <cell r="BV486">
            <v>85</v>
          </cell>
          <cell r="BW486">
            <v>0</v>
          </cell>
          <cell r="BX486">
            <v>0</v>
          </cell>
          <cell r="BY486" t="str">
            <v/>
          </cell>
          <cell r="BZ486">
            <v>0</v>
          </cell>
          <cell r="CA486">
            <v>82.75</v>
          </cell>
          <cell r="CB486">
            <v>87</v>
          </cell>
          <cell r="CC486">
            <v>0</v>
          </cell>
          <cell r="CD486">
            <v>0</v>
          </cell>
          <cell r="CE486" t="str">
            <v/>
          </cell>
          <cell r="CF486">
            <v>0</v>
          </cell>
          <cell r="CG486">
            <v>93.25</v>
          </cell>
          <cell r="CH486">
            <v>83</v>
          </cell>
          <cell r="CI486">
            <v>0</v>
          </cell>
          <cell r="CJ486">
            <v>0</v>
          </cell>
          <cell r="CK486" t="str">
            <v/>
          </cell>
          <cell r="CL486">
            <v>0</v>
          </cell>
          <cell r="CM486">
            <v>71.5</v>
          </cell>
          <cell r="CN486">
            <v>77</v>
          </cell>
          <cell r="CO486">
            <v>0</v>
          </cell>
          <cell r="CP486">
            <v>0</v>
          </cell>
          <cell r="CQ486" t="str">
            <v/>
          </cell>
          <cell r="CR486">
            <v>0</v>
          </cell>
          <cell r="CS486">
            <v>83.25</v>
          </cell>
          <cell r="CT486">
            <v>86</v>
          </cell>
          <cell r="CU486">
            <v>0</v>
          </cell>
          <cell r="CV486">
            <v>0</v>
          </cell>
          <cell r="CW486" t="str">
            <v/>
          </cell>
          <cell r="CX486">
            <v>0</v>
          </cell>
          <cell r="CY486">
            <v>76.25</v>
          </cell>
          <cell r="CZ486">
            <v>77</v>
          </cell>
          <cell r="DA486">
            <v>0</v>
          </cell>
          <cell r="DB486">
            <v>0</v>
          </cell>
          <cell r="DC486" t="str">
            <v/>
          </cell>
          <cell r="DD486">
            <v>0</v>
          </cell>
          <cell r="DE486">
            <v>80.75</v>
          </cell>
          <cell r="DF486">
            <v>91</v>
          </cell>
          <cell r="DG486">
            <v>0</v>
          </cell>
          <cell r="DH486">
            <v>0</v>
          </cell>
          <cell r="DI486" t="str">
            <v/>
          </cell>
          <cell r="DJ486">
            <v>0</v>
          </cell>
          <cell r="DK486">
            <v>0</v>
          </cell>
          <cell r="DL486">
            <v>87</v>
          </cell>
          <cell r="DM486">
            <v>0</v>
          </cell>
          <cell r="DN486">
            <v>0</v>
          </cell>
          <cell r="DO486" t="str">
            <v/>
          </cell>
          <cell r="DP486">
            <v>0</v>
          </cell>
          <cell r="DQ486">
            <v>84.75</v>
          </cell>
          <cell r="DR486">
            <v>79</v>
          </cell>
          <cell r="DS486">
            <v>0</v>
          </cell>
          <cell r="DT486">
            <v>0</v>
          </cell>
          <cell r="DU486" t="str">
            <v/>
          </cell>
          <cell r="DV486">
            <v>0</v>
          </cell>
          <cell r="DW486">
            <v>85.75</v>
          </cell>
          <cell r="DX486">
            <v>83</v>
          </cell>
          <cell r="DY486">
            <v>0</v>
          </cell>
          <cell r="DZ486">
            <v>0</v>
          </cell>
          <cell r="EA486" t="str">
            <v/>
          </cell>
          <cell r="EB486">
            <v>0</v>
          </cell>
          <cell r="EC486">
            <v>81.5</v>
          </cell>
          <cell r="ED486">
            <v>81</v>
          </cell>
          <cell r="EE486">
            <v>0</v>
          </cell>
          <cell r="EF486">
            <v>0</v>
          </cell>
          <cell r="EG486" t="str">
            <v/>
          </cell>
          <cell r="EH486">
            <v>0</v>
          </cell>
          <cell r="EI486">
            <v>87</v>
          </cell>
          <cell r="EJ486">
            <v>83</v>
          </cell>
          <cell r="EK486">
            <v>0</v>
          </cell>
          <cell r="EL486">
            <v>0</v>
          </cell>
          <cell r="EM486" t="str">
            <v/>
          </cell>
          <cell r="EN486">
            <v>0</v>
          </cell>
          <cell r="EO486">
            <v>87</v>
          </cell>
          <cell r="EP486">
            <v>83</v>
          </cell>
          <cell r="EQ486">
            <v>0</v>
          </cell>
          <cell r="ER486">
            <v>0</v>
          </cell>
          <cell r="ES486" t="str">
            <v/>
          </cell>
          <cell r="ET486">
            <v>0</v>
          </cell>
          <cell r="EU486">
            <v>87</v>
          </cell>
          <cell r="EV486">
            <v>83</v>
          </cell>
          <cell r="EW486">
            <v>0</v>
          </cell>
          <cell r="EX486">
            <v>0</v>
          </cell>
          <cell r="EY486" t="str">
            <v/>
          </cell>
          <cell r="EZ486">
            <v>0</v>
          </cell>
          <cell r="FA486">
            <v>75.75</v>
          </cell>
          <cell r="FB486">
            <v>76</v>
          </cell>
          <cell r="FC486">
            <v>0</v>
          </cell>
          <cell r="FD486">
            <v>0</v>
          </cell>
          <cell r="FE486" t="str">
            <v/>
          </cell>
          <cell r="FF486">
            <v>0</v>
          </cell>
          <cell r="FG486">
            <v>75.75</v>
          </cell>
          <cell r="FH486">
            <v>76</v>
          </cell>
          <cell r="FI486">
            <v>0</v>
          </cell>
          <cell r="FJ486">
            <v>0</v>
          </cell>
          <cell r="FK486" t="str">
            <v/>
          </cell>
          <cell r="FL486">
            <v>0</v>
          </cell>
          <cell r="FM486">
            <v>75.75</v>
          </cell>
          <cell r="FN486">
            <v>76</v>
          </cell>
          <cell r="FO486">
            <v>0</v>
          </cell>
          <cell r="FP486">
            <v>0</v>
          </cell>
          <cell r="FQ486" t="str">
            <v/>
          </cell>
          <cell r="FR486">
            <v>0</v>
          </cell>
          <cell r="FS486">
            <v>75.75</v>
          </cell>
          <cell r="FT486">
            <v>76</v>
          </cell>
          <cell r="FU486">
            <v>0</v>
          </cell>
          <cell r="FV486">
            <v>0</v>
          </cell>
          <cell r="FW486" t="str">
            <v/>
          </cell>
          <cell r="FX486">
            <v>0</v>
          </cell>
          <cell r="FY486">
            <v>75.75</v>
          </cell>
          <cell r="FZ486">
            <v>76</v>
          </cell>
          <cell r="GA486">
            <v>0</v>
          </cell>
          <cell r="GB486">
            <v>0</v>
          </cell>
          <cell r="GC486" t="str">
            <v/>
          </cell>
          <cell r="GD486">
            <v>0</v>
          </cell>
          <cell r="GE486">
            <v>75.75</v>
          </cell>
          <cell r="GF486">
            <v>76</v>
          </cell>
          <cell r="GG486">
            <v>0</v>
          </cell>
          <cell r="GH486">
            <v>0</v>
          </cell>
          <cell r="GI486" t="str">
            <v/>
          </cell>
          <cell r="GJ486">
            <v>0</v>
          </cell>
          <cell r="GK486">
            <v>75.75</v>
          </cell>
          <cell r="GL486">
            <v>76</v>
          </cell>
          <cell r="GM486">
            <v>0</v>
          </cell>
          <cell r="GN486">
            <v>0</v>
          </cell>
          <cell r="GO486" t="str">
            <v/>
          </cell>
          <cell r="GP486">
            <v>0</v>
          </cell>
          <cell r="GQ486">
            <v>75.75</v>
          </cell>
          <cell r="GR486">
            <v>76</v>
          </cell>
          <cell r="GS486">
            <v>0</v>
          </cell>
          <cell r="GT486">
            <v>0</v>
          </cell>
          <cell r="GU486" t="str">
            <v/>
          </cell>
          <cell r="GV486">
            <v>0</v>
          </cell>
          <cell r="GW486">
            <v>81</v>
          </cell>
          <cell r="GX486">
            <v>80</v>
          </cell>
          <cell r="GY486">
            <v>0</v>
          </cell>
          <cell r="GZ486">
            <v>0</v>
          </cell>
          <cell r="HA486" t="str">
            <v>GEO-L</v>
          </cell>
          <cell r="HB486">
            <v>0</v>
          </cell>
          <cell r="HC486">
            <v>82.25</v>
          </cell>
          <cell r="HD486">
            <v>86</v>
          </cell>
          <cell r="HH486">
            <v>0</v>
          </cell>
          <cell r="HM486" t="str">
            <v/>
          </cell>
          <cell r="HN486" t="str">
            <v/>
          </cell>
          <cell r="HS486">
            <v>0</v>
          </cell>
          <cell r="HT486" t="str">
            <v>PKN</v>
          </cell>
          <cell r="HU486">
            <v>0</v>
          </cell>
          <cell r="HV486" t="str">
            <v>IND</v>
          </cell>
          <cell r="HW486">
            <v>0</v>
          </cell>
          <cell r="HX486" t="str">
            <v>MAT-W</v>
          </cell>
          <cell r="HY486">
            <v>0</v>
          </cell>
          <cell r="HZ486" t="str">
            <v>SEJ-W</v>
          </cell>
          <cell r="IA486">
            <v>0</v>
          </cell>
          <cell r="IB486" t="str">
            <v>IGR-W</v>
          </cell>
          <cell r="IC486">
            <v>0</v>
          </cell>
          <cell r="ID486" t="str">
            <v>SBO</v>
          </cell>
          <cell r="IE486">
            <v>0</v>
          </cell>
          <cell r="IF486" t="str">
            <v>PJO</v>
          </cell>
          <cell r="IG486">
            <v>0</v>
          </cell>
          <cell r="IH486" t="str">
            <v>PRA</v>
          </cell>
          <cell r="II486">
            <v>0</v>
          </cell>
          <cell r="IJ486" t="str">
            <v>JAW</v>
          </cell>
          <cell r="IK486">
            <v>0</v>
          </cell>
          <cell r="IL486" t="str">
            <v>ARB</v>
          </cell>
          <cell r="IM486">
            <v>0</v>
          </cell>
          <cell r="IN486" t="str">
            <v>PKM</v>
          </cell>
          <cell r="IO486">
            <v>0</v>
          </cell>
          <cell r="IP486" t="str">
            <v>MAT-P</v>
          </cell>
          <cell r="IQ486">
            <v>0</v>
          </cell>
          <cell r="IR486" t="str">
            <v>BIO-P</v>
          </cell>
          <cell r="IS486">
            <v>0</v>
          </cell>
          <cell r="IT486" t="str">
            <v>FIS-P</v>
          </cell>
          <cell r="IU486">
            <v>0</v>
          </cell>
          <cell r="IV486" t="str">
            <v>KIM-P</v>
          </cell>
          <cell r="IW486">
            <v>0</v>
          </cell>
          <cell r="IX486" t="str">
            <v>GEO-L</v>
          </cell>
          <cell r="IY486">
            <v>0</v>
          </cell>
          <cell r="JA486">
            <v>0</v>
          </cell>
        </row>
        <row r="487">
          <cell r="Q487" t="str">
            <v/>
          </cell>
          <cell r="AB487" t="str">
            <v/>
          </cell>
          <cell r="AC487">
            <v>5</v>
          </cell>
          <cell r="AI487" t="str">
            <v/>
          </cell>
          <cell r="AJ487">
            <v>0</v>
          </cell>
          <cell r="AK487">
            <v>85.25</v>
          </cell>
          <cell r="AL487">
            <v>91</v>
          </cell>
          <cell r="AM487">
            <v>0</v>
          </cell>
          <cell r="AN487">
            <v>0</v>
          </cell>
          <cell r="AO487" t="str">
            <v/>
          </cell>
          <cell r="AP487">
            <v>0</v>
          </cell>
          <cell r="AQ487">
            <v>84</v>
          </cell>
          <cell r="AR487">
            <v>90</v>
          </cell>
          <cell r="AS487">
            <v>0</v>
          </cell>
          <cell r="AT487">
            <v>0</v>
          </cell>
          <cell r="AU487" t="str">
            <v/>
          </cell>
          <cell r="AV487">
            <v>0</v>
          </cell>
          <cell r="AW487">
            <v>87.5</v>
          </cell>
          <cell r="AX487">
            <v>90</v>
          </cell>
          <cell r="AY487">
            <v>0</v>
          </cell>
          <cell r="AZ487">
            <v>0</v>
          </cell>
          <cell r="BA487" t="str">
            <v/>
          </cell>
          <cell r="BB487">
            <v>0</v>
          </cell>
          <cell r="BC487">
            <v>86.75</v>
          </cell>
          <cell r="BD487">
            <v>87</v>
          </cell>
          <cell r="BE487">
            <v>0</v>
          </cell>
          <cell r="BF487">
            <v>0</v>
          </cell>
          <cell r="BG487" t="str">
            <v>SEJ</v>
          </cell>
          <cell r="BH487">
            <v>0</v>
          </cell>
          <cell r="BI487">
            <v>88.5</v>
          </cell>
          <cell r="BJ487">
            <v>88</v>
          </cell>
          <cell r="BK487">
            <v>0</v>
          </cell>
          <cell r="BL487">
            <v>0</v>
          </cell>
          <cell r="BM487" t="str">
            <v/>
          </cell>
          <cell r="BN487">
            <v>0</v>
          </cell>
          <cell r="BO487">
            <v>82.75</v>
          </cell>
          <cell r="BP487">
            <v>94</v>
          </cell>
          <cell r="BQ487">
            <v>0</v>
          </cell>
          <cell r="BR487">
            <v>0</v>
          </cell>
          <cell r="BS487" t="str">
            <v/>
          </cell>
          <cell r="BT487">
            <v>0</v>
          </cell>
          <cell r="BU487">
            <v>87.25</v>
          </cell>
          <cell r="BV487">
            <v>84</v>
          </cell>
          <cell r="BW487">
            <v>0</v>
          </cell>
          <cell r="BX487">
            <v>0</v>
          </cell>
          <cell r="BY487" t="str">
            <v/>
          </cell>
          <cell r="BZ487">
            <v>0</v>
          </cell>
          <cell r="CA487">
            <v>80.75</v>
          </cell>
          <cell r="CB487">
            <v>81</v>
          </cell>
          <cell r="CC487">
            <v>0</v>
          </cell>
          <cell r="CD487">
            <v>0</v>
          </cell>
          <cell r="CE487" t="str">
            <v/>
          </cell>
          <cell r="CF487">
            <v>0</v>
          </cell>
          <cell r="CG487">
            <v>87.25</v>
          </cell>
          <cell r="CH487">
            <v>82</v>
          </cell>
          <cell r="CI487">
            <v>0</v>
          </cell>
          <cell r="CJ487">
            <v>0</v>
          </cell>
          <cell r="CK487" t="str">
            <v/>
          </cell>
          <cell r="CL487">
            <v>0</v>
          </cell>
          <cell r="CM487">
            <v>81.5</v>
          </cell>
          <cell r="CN487">
            <v>82</v>
          </cell>
          <cell r="CO487">
            <v>0</v>
          </cell>
          <cell r="CP487">
            <v>0</v>
          </cell>
          <cell r="CQ487" t="str">
            <v/>
          </cell>
          <cell r="CR487">
            <v>0</v>
          </cell>
          <cell r="CS487">
            <v>82.5</v>
          </cell>
          <cell r="CT487">
            <v>87</v>
          </cell>
          <cell r="CU487">
            <v>0</v>
          </cell>
          <cell r="CV487">
            <v>0</v>
          </cell>
          <cell r="CW487" t="str">
            <v/>
          </cell>
          <cell r="CX487">
            <v>0</v>
          </cell>
          <cell r="CY487">
            <v>69.75</v>
          </cell>
          <cell r="CZ487">
            <v>80</v>
          </cell>
          <cell r="DA487">
            <v>0</v>
          </cell>
          <cell r="DB487">
            <v>0</v>
          </cell>
          <cell r="DC487" t="str">
            <v/>
          </cell>
          <cell r="DD487">
            <v>0</v>
          </cell>
          <cell r="DE487">
            <v>81</v>
          </cell>
          <cell r="DF487">
            <v>86</v>
          </cell>
          <cell r="DG487">
            <v>0</v>
          </cell>
          <cell r="DH487">
            <v>0</v>
          </cell>
          <cell r="DI487" t="str">
            <v/>
          </cell>
          <cell r="DJ487">
            <v>0</v>
          </cell>
          <cell r="DK487">
            <v>0</v>
          </cell>
          <cell r="DL487">
            <v>82</v>
          </cell>
          <cell r="DM487">
            <v>0</v>
          </cell>
          <cell r="DN487">
            <v>0</v>
          </cell>
          <cell r="DO487" t="str">
            <v/>
          </cell>
          <cell r="DP487">
            <v>0</v>
          </cell>
          <cell r="DQ487">
            <v>85.25</v>
          </cell>
          <cell r="DR487">
            <v>84</v>
          </cell>
          <cell r="DS487">
            <v>0</v>
          </cell>
          <cell r="DT487">
            <v>0</v>
          </cell>
          <cell r="DU487" t="str">
            <v/>
          </cell>
          <cell r="DV487">
            <v>0</v>
          </cell>
          <cell r="DW487">
            <v>83</v>
          </cell>
          <cell r="DX487">
            <v>87</v>
          </cell>
          <cell r="DY487">
            <v>0</v>
          </cell>
          <cell r="DZ487">
            <v>0</v>
          </cell>
          <cell r="EA487" t="str">
            <v/>
          </cell>
          <cell r="EB487">
            <v>0</v>
          </cell>
          <cell r="EC487">
            <v>82</v>
          </cell>
          <cell r="ED487">
            <v>74</v>
          </cell>
          <cell r="EE487">
            <v>0</v>
          </cell>
          <cell r="EF487">
            <v>0</v>
          </cell>
          <cell r="EG487" t="str">
            <v/>
          </cell>
          <cell r="EH487">
            <v>0</v>
          </cell>
          <cell r="EI487">
            <v>85.5</v>
          </cell>
          <cell r="EJ487">
            <v>81</v>
          </cell>
          <cell r="EK487">
            <v>0</v>
          </cell>
          <cell r="EL487">
            <v>0</v>
          </cell>
          <cell r="EM487" t="str">
            <v/>
          </cell>
          <cell r="EN487">
            <v>0</v>
          </cell>
          <cell r="EO487">
            <v>85.5</v>
          </cell>
          <cell r="EP487">
            <v>81</v>
          </cell>
          <cell r="EQ487">
            <v>0</v>
          </cell>
          <cell r="ER487">
            <v>0</v>
          </cell>
          <cell r="ES487" t="str">
            <v/>
          </cell>
          <cell r="ET487">
            <v>0</v>
          </cell>
          <cell r="EU487">
            <v>85.5</v>
          </cell>
          <cell r="EV487">
            <v>81</v>
          </cell>
          <cell r="EW487">
            <v>0</v>
          </cell>
          <cell r="EX487">
            <v>0</v>
          </cell>
          <cell r="EY487" t="str">
            <v/>
          </cell>
          <cell r="EZ487">
            <v>0</v>
          </cell>
          <cell r="FA487">
            <v>73</v>
          </cell>
          <cell r="FB487">
            <v>77</v>
          </cell>
          <cell r="FC487">
            <v>0</v>
          </cell>
          <cell r="FD487">
            <v>0</v>
          </cell>
          <cell r="FE487" t="str">
            <v/>
          </cell>
          <cell r="FF487">
            <v>0</v>
          </cell>
          <cell r="FG487">
            <v>73</v>
          </cell>
          <cell r="FH487">
            <v>77</v>
          </cell>
          <cell r="FI487">
            <v>0</v>
          </cell>
          <cell r="FJ487">
            <v>0</v>
          </cell>
          <cell r="FK487" t="str">
            <v/>
          </cell>
          <cell r="FL487">
            <v>0</v>
          </cell>
          <cell r="FM487">
            <v>73</v>
          </cell>
          <cell r="FN487">
            <v>77</v>
          </cell>
          <cell r="FO487">
            <v>0</v>
          </cell>
          <cell r="FP487">
            <v>0</v>
          </cell>
          <cell r="FQ487" t="str">
            <v/>
          </cell>
          <cell r="FR487">
            <v>0</v>
          </cell>
          <cell r="FS487">
            <v>73</v>
          </cell>
          <cell r="FT487">
            <v>77</v>
          </cell>
          <cell r="FU487">
            <v>0</v>
          </cell>
          <cell r="FV487">
            <v>0</v>
          </cell>
          <cell r="FW487" t="str">
            <v/>
          </cell>
          <cell r="FX487">
            <v>0</v>
          </cell>
          <cell r="FY487">
            <v>73</v>
          </cell>
          <cell r="FZ487">
            <v>77</v>
          </cell>
          <cell r="GA487">
            <v>0</v>
          </cell>
          <cell r="GB487">
            <v>0</v>
          </cell>
          <cell r="GC487" t="str">
            <v/>
          </cell>
          <cell r="GD487">
            <v>0</v>
          </cell>
          <cell r="GE487">
            <v>73</v>
          </cell>
          <cell r="GF487">
            <v>77</v>
          </cell>
          <cell r="GG487">
            <v>0</v>
          </cell>
          <cell r="GH487">
            <v>0</v>
          </cell>
          <cell r="GI487" t="str">
            <v/>
          </cell>
          <cell r="GJ487">
            <v>0</v>
          </cell>
          <cell r="GK487">
            <v>73</v>
          </cell>
          <cell r="GL487">
            <v>77</v>
          </cell>
          <cell r="GM487">
            <v>0</v>
          </cell>
          <cell r="GN487">
            <v>0</v>
          </cell>
          <cell r="GO487" t="str">
            <v/>
          </cell>
          <cell r="GP487">
            <v>0</v>
          </cell>
          <cell r="GQ487">
            <v>73</v>
          </cell>
          <cell r="GR487">
            <v>77</v>
          </cell>
          <cell r="GS487">
            <v>0</v>
          </cell>
          <cell r="GT487">
            <v>0</v>
          </cell>
          <cell r="GU487" t="str">
            <v/>
          </cell>
          <cell r="GV487">
            <v>0</v>
          </cell>
          <cell r="GW487">
            <v>77.75</v>
          </cell>
          <cell r="GX487">
            <v>80</v>
          </cell>
          <cell r="GY487">
            <v>0</v>
          </cell>
          <cell r="GZ487">
            <v>0</v>
          </cell>
          <cell r="HB487">
            <v>0</v>
          </cell>
          <cell r="HG487" t="str">
            <v>IGR-L</v>
          </cell>
          <cell r="HH487">
            <v>0</v>
          </cell>
          <cell r="HI487">
            <v>89.75</v>
          </cell>
          <cell r="HJ487">
            <v>80</v>
          </cell>
          <cell r="HM487" t="str">
            <v/>
          </cell>
          <cell r="HN487" t="str">
            <v/>
          </cell>
          <cell r="HS487">
            <v>0</v>
          </cell>
          <cell r="HT487" t="str">
            <v>PKN</v>
          </cell>
          <cell r="HU487">
            <v>0</v>
          </cell>
          <cell r="HV487" t="str">
            <v>IND</v>
          </cell>
          <cell r="HW487">
            <v>0</v>
          </cell>
          <cell r="HX487" t="str">
            <v>MAT-W</v>
          </cell>
          <cell r="HY487">
            <v>0</v>
          </cell>
          <cell r="HZ487" t="str">
            <v>SEJ-W</v>
          </cell>
          <cell r="IA487">
            <v>0</v>
          </cell>
          <cell r="IB487" t="str">
            <v>IGR-W</v>
          </cell>
          <cell r="IC487">
            <v>0</v>
          </cell>
          <cell r="ID487" t="str">
            <v>SBO</v>
          </cell>
          <cell r="IE487">
            <v>0</v>
          </cell>
          <cell r="IF487" t="str">
            <v>PJO</v>
          </cell>
          <cell r="IG487">
            <v>0</v>
          </cell>
          <cell r="IH487" t="str">
            <v>PRA</v>
          </cell>
          <cell r="II487">
            <v>0</v>
          </cell>
          <cell r="IJ487" t="str">
            <v>JAW</v>
          </cell>
          <cell r="IK487">
            <v>0</v>
          </cell>
          <cell r="IL487" t="str">
            <v>ARB</v>
          </cell>
          <cell r="IM487">
            <v>0</v>
          </cell>
          <cell r="IN487" t="str">
            <v>PKM</v>
          </cell>
          <cell r="IO487">
            <v>0</v>
          </cell>
          <cell r="IP487" t="str">
            <v>MAT-P</v>
          </cell>
          <cell r="IQ487">
            <v>0</v>
          </cell>
          <cell r="IR487" t="str">
            <v>BIO-P</v>
          </cell>
          <cell r="IS487">
            <v>0</v>
          </cell>
          <cell r="IT487" t="str">
            <v>FIS-P</v>
          </cell>
          <cell r="IU487">
            <v>0</v>
          </cell>
          <cell r="IV487" t="str">
            <v>KIM-P</v>
          </cell>
          <cell r="IW487">
            <v>0</v>
          </cell>
          <cell r="IY487">
            <v>0</v>
          </cell>
          <cell r="IZ487" t="str">
            <v>IGR-L</v>
          </cell>
          <cell r="JA487">
            <v>0</v>
          </cell>
        </row>
        <row r="488">
          <cell r="Q488" t="str">
            <v/>
          </cell>
          <cell r="AB488" t="str">
            <v/>
          </cell>
          <cell r="AC488">
            <v>6</v>
          </cell>
          <cell r="AI488" t="str">
            <v/>
          </cell>
          <cell r="AJ488">
            <v>0</v>
          </cell>
          <cell r="AK488">
            <v>81.25</v>
          </cell>
          <cell r="AL488">
            <v>86</v>
          </cell>
          <cell r="AM488">
            <v>0</v>
          </cell>
          <cell r="AN488">
            <v>0</v>
          </cell>
          <cell r="AO488" t="str">
            <v/>
          </cell>
          <cell r="AP488">
            <v>0</v>
          </cell>
          <cell r="AQ488">
            <v>84.25</v>
          </cell>
          <cell r="AR488">
            <v>82</v>
          </cell>
          <cell r="AS488">
            <v>0</v>
          </cell>
          <cell r="AT488">
            <v>0</v>
          </cell>
          <cell r="AU488" t="str">
            <v/>
          </cell>
          <cell r="AV488">
            <v>0</v>
          </cell>
          <cell r="AW488">
            <v>77.25</v>
          </cell>
          <cell r="AX488">
            <v>84</v>
          </cell>
          <cell r="AY488">
            <v>0</v>
          </cell>
          <cell r="AZ488">
            <v>0</v>
          </cell>
          <cell r="BA488" t="str">
            <v/>
          </cell>
          <cell r="BB488">
            <v>0</v>
          </cell>
          <cell r="BC488">
            <v>75.5</v>
          </cell>
          <cell r="BD488">
            <v>81</v>
          </cell>
          <cell r="BE488">
            <v>0</v>
          </cell>
          <cell r="BF488">
            <v>0</v>
          </cell>
          <cell r="BG488" t="str">
            <v>SEJ</v>
          </cell>
          <cell r="BH488">
            <v>0</v>
          </cell>
          <cell r="BI488">
            <v>80</v>
          </cell>
          <cell r="BJ488">
            <v>83</v>
          </cell>
          <cell r="BK488">
            <v>0</v>
          </cell>
          <cell r="BL488">
            <v>0</v>
          </cell>
          <cell r="BM488" t="str">
            <v/>
          </cell>
          <cell r="BN488">
            <v>0</v>
          </cell>
          <cell r="BO488">
            <v>80.5</v>
          </cell>
          <cell r="BP488">
            <v>93</v>
          </cell>
          <cell r="BQ488">
            <v>0</v>
          </cell>
          <cell r="BR488">
            <v>0</v>
          </cell>
          <cell r="BS488" t="str">
            <v/>
          </cell>
          <cell r="BT488">
            <v>0</v>
          </cell>
          <cell r="BU488">
            <v>78.75</v>
          </cell>
          <cell r="BV488">
            <v>80</v>
          </cell>
          <cell r="BW488">
            <v>0</v>
          </cell>
          <cell r="BX488">
            <v>0</v>
          </cell>
          <cell r="BY488" t="str">
            <v/>
          </cell>
          <cell r="BZ488">
            <v>0</v>
          </cell>
          <cell r="CA488">
            <v>68</v>
          </cell>
          <cell r="CB488">
            <v>76</v>
          </cell>
          <cell r="CC488">
            <v>0</v>
          </cell>
          <cell r="CD488">
            <v>0</v>
          </cell>
          <cell r="CE488" t="str">
            <v/>
          </cell>
          <cell r="CF488">
            <v>0</v>
          </cell>
          <cell r="CG488">
            <v>92.5</v>
          </cell>
          <cell r="CH488">
            <v>81</v>
          </cell>
          <cell r="CI488">
            <v>0</v>
          </cell>
          <cell r="CJ488">
            <v>0</v>
          </cell>
          <cell r="CK488" t="str">
            <v/>
          </cell>
          <cell r="CL488">
            <v>0</v>
          </cell>
          <cell r="CM488">
            <v>81.5</v>
          </cell>
          <cell r="CN488">
            <v>78</v>
          </cell>
          <cell r="CO488">
            <v>0</v>
          </cell>
          <cell r="CP488">
            <v>0</v>
          </cell>
          <cell r="CQ488" t="str">
            <v/>
          </cell>
          <cell r="CR488">
            <v>0</v>
          </cell>
          <cell r="CS488">
            <v>76</v>
          </cell>
          <cell r="CT488">
            <v>86</v>
          </cell>
          <cell r="CU488">
            <v>0</v>
          </cell>
          <cell r="CV488">
            <v>0</v>
          </cell>
          <cell r="CW488" t="str">
            <v/>
          </cell>
          <cell r="CX488">
            <v>0</v>
          </cell>
          <cell r="CY488">
            <v>69.5</v>
          </cell>
          <cell r="CZ488">
            <v>75</v>
          </cell>
          <cell r="DA488">
            <v>0</v>
          </cell>
          <cell r="DB488">
            <v>0</v>
          </cell>
          <cell r="DC488" t="str">
            <v/>
          </cell>
          <cell r="DD488">
            <v>0</v>
          </cell>
          <cell r="DE488">
            <v>77.25</v>
          </cell>
          <cell r="DF488">
            <v>83</v>
          </cell>
          <cell r="DG488">
            <v>0</v>
          </cell>
          <cell r="DH488">
            <v>0</v>
          </cell>
          <cell r="DI488" t="str">
            <v/>
          </cell>
          <cell r="DJ488">
            <v>0</v>
          </cell>
          <cell r="DK488">
            <v>0</v>
          </cell>
          <cell r="DL488">
            <v>83</v>
          </cell>
          <cell r="DM488">
            <v>0</v>
          </cell>
          <cell r="DN488">
            <v>0</v>
          </cell>
          <cell r="DO488" t="str">
            <v/>
          </cell>
          <cell r="DP488">
            <v>0</v>
          </cell>
          <cell r="DQ488">
            <v>79</v>
          </cell>
          <cell r="DR488">
            <v>71</v>
          </cell>
          <cell r="DS488">
            <v>0</v>
          </cell>
          <cell r="DT488">
            <v>0</v>
          </cell>
          <cell r="DU488" t="str">
            <v/>
          </cell>
          <cell r="DV488">
            <v>0</v>
          </cell>
          <cell r="DW488">
            <v>77.75</v>
          </cell>
          <cell r="DX488">
            <v>74</v>
          </cell>
          <cell r="DY488">
            <v>0</v>
          </cell>
          <cell r="DZ488">
            <v>0</v>
          </cell>
          <cell r="EA488" t="str">
            <v/>
          </cell>
          <cell r="EB488">
            <v>0</v>
          </cell>
          <cell r="EC488">
            <v>67.25</v>
          </cell>
          <cell r="ED488">
            <v>71</v>
          </cell>
          <cell r="EE488">
            <v>0</v>
          </cell>
          <cell r="EF488">
            <v>0</v>
          </cell>
          <cell r="EG488" t="str">
            <v/>
          </cell>
          <cell r="EH488">
            <v>0</v>
          </cell>
          <cell r="EI488">
            <v>81</v>
          </cell>
          <cell r="EJ488">
            <v>75</v>
          </cell>
          <cell r="EK488">
            <v>0</v>
          </cell>
          <cell r="EL488">
            <v>0</v>
          </cell>
          <cell r="EM488" t="str">
            <v/>
          </cell>
          <cell r="EN488">
            <v>0</v>
          </cell>
          <cell r="EO488">
            <v>81</v>
          </cell>
          <cell r="EP488">
            <v>75</v>
          </cell>
          <cell r="EQ488">
            <v>0</v>
          </cell>
          <cell r="ER488">
            <v>0</v>
          </cell>
          <cell r="ES488" t="str">
            <v/>
          </cell>
          <cell r="ET488">
            <v>0</v>
          </cell>
          <cell r="EU488">
            <v>81</v>
          </cell>
          <cell r="EV488">
            <v>75</v>
          </cell>
          <cell r="EW488">
            <v>0</v>
          </cell>
          <cell r="EX488">
            <v>0</v>
          </cell>
          <cell r="EY488" t="str">
            <v/>
          </cell>
          <cell r="EZ488">
            <v>0</v>
          </cell>
          <cell r="FA488">
            <v>69.5</v>
          </cell>
          <cell r="FB488">
            <v>74</v>
          </cell>
          <cell r="FC488">
            <v>0</v>
          </cell>
          <cell r="FD488">
            <v>0</v>
          </cell>
          <cell r="FE488" t="str">
            <v/>
          </cell>
          <cell r="FF488">
            <v>0</v>
          </cell>
          <cell r="FG488">
            <v>69.5</v>
          </cell>
          <cell r="FH488">
            <v>74</v>
          </cell>
          <cell r="FI488">
            <v>0</v>
          </cell>
          <cell r="FJ488">
            <v>0</v>
          </cell>
          <cell r="FK488" t="str">
            <v/>
          </cell>
          <cell r="FL488">
            <v>0</v>
          </cell>
          <cell r="FM488">
            <v>69.5</v>
          </cell>
          <cell r="FN488">
            <v>74</v>
          </cell>
          <cell r="FO488">
            <v>0</v>
          </cell>
          <cell r="FP488">
            <v>0</v>
          </cell>
          <cell r="FQ488" t="str">
            <v/>
          </cell>
          <cell r="FR488">
            <v>0</v>
          </cell>
          <cell r="FS488">
            <v>69.5</v>
          </cell>
          <cell r="FT488">
            <v>74</v>
          </cell>
          <cell r="FU488">
            <v>0</v>
          </cell>
          <cell r="FV488">
            <v>0</v>
          </cell>
          <cell r="FW488" t="str">
            <v/>
          </cell>
          <cell r="FX488">
            <v>0</v>
          </cell>
          <cell r="FY488">
            <v>69.5</v>
          </cell>
          <cell r="FZ488">
            <v>74</v>
          </cell>
          <cell r="GA488">
            <v>0</v>
          </cell>
          <cell r="GB488">
            <v>0</v>
          </cell>
          <cell r="GC488" t="str">
            <v/>
          </cell>
          <cell r="GD488">
            <v>0</v>
          </cell>
          <cell r="GE488">
            <v>69.5</v>
          </cell>
          <cell r="GF488">
            <v>74</v>
          </cell>
          <cell r="GG488">
            <v>0</v>
          </cell>
          <cell r="GH488">
            <v>0</v>
          </cell>
          <cell r="GI488" t="str">
            <v/>
          </cell>
          <cell r="GJ488">
            <v>0</v>
          </cell>
          <cell r="GK488">
            <v>69.5</v>
          </cell>
          <cell r="GL488">
            <v>74</v>
          </cell>
          <cell r="GM488">
            <v>0</v>
          </cell>
          <cell r="GN488">
            <v>0</v>
          </cell>
          <cell r="GO488" t="str">
            <v/>
          </cell>
          <cell r="GP488">
            <v>0</v>
          </cell>
          <cell r="GQ488">
            <v>69.5</v>
          </cell>
          <cell r="GR488">
            <v>74</v>
          </cell>
          <cell r="GS488">
            <v>0</v>
          </cell>
          <cell r="GT488">
            <v>0</v>
          </cell>
          <cell r="GU488" t="str">
            <v/>
          </cell>
          <cell r="GV488">
            <v>0</v>
          </cell>
          <cell r="GW488">
            <v>75.25</v>
          </cell>
          <cell r="GX488">
            <v>75</v>
          </cell>
          <cell r="GY488">
            <v>0</v>
          </cell>
          <cell r="GZ488">
            <v>0</v>
          </cell>
          <cell r="HA488" t="str">
            <v>GEO-L</v>
          </cell>
          <cell r="HB488">
            <v>0</v>
          </cell>
          <cell r="HC488">
            <v>76</v>
          </cell>
          <cell r="HD488">
            <v>80</v>
          </cell>
          <cell r="HH488">
            <v>0</v>
          </cell>
          <cell r="HM488" t="str">
            <v/>
          </cell>
          <cell r="HN488" t="str">
            <v/>
          </cell>
          <cell r="HS488">
            <v>0</v>
          </cell>
          <cell r="HT488" t="str">
            <v>PKN</v>
          </cell>
          <cell r="HU488">
            <v>0</v>
          </cell>
          <cell r="HV488" t="str">
            <v>IND</v>
          </cell>
          <cell r="HW488">
            <v>0</v>
          </cell>
          <cell r="HX488" t="str">
            <v>MAT-W</v>
          </cell>
          <cell r="HY488">
            <v>0</v>
          </cell>
          <cell r="HZ488" t="str">
            <v>SEJ-W</v>
          </cell>
          <cell r="IA488">
            <v>0</v>
          </cell>
          <cell r="IB488" t="str">
            <v>IGR-W</v>
          </cell>
          <cell r="IC488">
            <v>0</v>
          </cell>
          <cell r="ID488" t="str">
            <v>SBO</v>
          </cell>
          <cell r="IE488">
            <v>0</v>
          </cell>
          <cell r="IF488" t="str">
            <v>PJO</v>
          </cell>
          <cell r="IG488">
            <v>0</v>
          </cell>
          <cell r="IH488" t="str">
            <v>PRA</v>
          </cell>
          <cell r="II488">
            <v>0</v>
          </cell>
          <cell r="IJ488" t="str">
            <v>JAW</v>
          </cell>
          <cell r="IK488">
            <v>0</v>
          </cell>
          <cell r="IL488" t="str">
            <v>ARB</v>
          </cell>
          <cell r="IM488">
            <v>0</v>
          </cell>
          <cell r="IN488" t="str">
            <v>PKM</v>
          </cell>
          <cell r="IO488">
            <v>0</v>
          </cell>
          <cell r="IP488" t="str">
            <v>MAT-P</v>
          </cell>
          <cell r="IQ488">
            <v>0</v>
          </cell>
          <cell r="IR488" t="str">
            <v>BIO-P</v>
          </cell>
          <cell r="IS488">
            <v>0</v>
          </cell>
          <cell r="IT488" t="str">
            <v>FIS-P</v>
          </cell>
          <cell r="IU488">
            <v>0</v>
          </cell>
          <cell r="IV488" t="str">
            <v>KIM-P</v>
          </cell>
          <cell r="IW488">
            <v>0</v>
          </cell>
          <cell r="IX488" t="str">
            <v>GEO-L</v>
          </cell>
          <cell r="IY488">
            <v>0</v>
          </cell>
          <cell r="JA488">
            <v>0</v>
          </cell>
        </row>
        <row r="489">
          <cell r="Q489" t="str">
            <v/>
          </cell>
          <cell r="AB489" t="str">
            <v/>
          </cell>
          <cell r="AC489">
            <v>7</v>
          </cell>
          <cell r="AI489" t="str">
            <v/>
          </cell>
          <cell r="AJ489">
            <v>0</v>
          </cell>
          <cell r="AK489">
            <v>85.75</v>
          </cell>
          <cell r="AL489">
            <v>87</v>
          </cell>
          <cell r="AM489">
            <v>0</v>
          </cell>
          <cell r="AN489">
            <v>0</v>
          </cell>
          <cell r="AO489" t="str">
            <v/>
          </cell>
          <cell r="AP489">
            <v>0</v>
          </cell>
          <cell r="AQ489">
            <v>84.5</v>
          </cell>
          <cell r="AR489">
            <v>85</v>
          </cell>
          <cell r="AS489">
            <v>0</v>
          </cell>
          <cell r="AT489">
            <v>0</v>
          </cell>
          <cell r="AU489" t="str">
            <v/>
          </cell>
          <cell r="AV489">
            <v>0</v>
          </cell>
          <cell r="AW489">
            <v>81.25</v>
          </cell>
          <cell r="AX489">
            <v>87</v>
          </cell>
          <cell r="AY489">
            <v>0</v>
          </cell>
          <cell r="AZ489">
            <v>0</v>
          </cell>
          <cell r="BA489" t="str">
            <v/>
          </cell>
          <cell r="BB489">
            <v>0</v>
          </cell>
          <cell r="BC489">
            <v>79.25</v>
          </cell>
          <cell r="BD489">
            <v>86</v>
          </cell>
          <cell r="BE489">
            <v>0</v>
          </cell>
          <cell r="BF489">
            <v>0</v>
          </cell>
          <cell r="BG489" t="str">
            <v>SEJ</v>
          </cell>
          <cell r="BH489">
            <v>0</v>
          </cell>
          <cell r="BI489">
            <v>83.75</v>
          </cell>
          <cell r="BJ489">
            <v>84</v>
          </cell>
          <cell r="BK489">
            <v>0</v>
          </cell>
          <cell r="BL489">
            <v>0</v>
          </cell>
          <cell r="BM489" t="str">
            <v/>
          </cell>
          <cell r="BN489">
            <v>0</v>
          </cell>
          <cell r="BO489">
            <v>79.25</v>
          </cell>
          <cell r="BP489">
            <v>87</v>
          </cell>
          <cell r="BQ489">
            <v>0</v>
          </cell>
          <cell r="BR489">
            <v>0</v>
          </cell>
          <cell r="BS489" t="str">
            <v/>
          </cell>
          <cell r="BT489">
            <v>0</v>
          </cell>
          <cell r="BU489">
            <v>74.75</v>
          </cell>
          <cell r="BV489">
            <v>81</v>
          </cell>
          <cell r="BW489">
            <v>0</v>
          </cell>
          <cell r="BX489">
            <v>0</v>
          </cell>
          <cell r="BY489" t="str">
            <v/>
          </cell>
          <cell r="BZ489">
            <v>0</v>
          </cell>
          <cell r="CA489">
            <v>67.75</v>
          </cell>
          <cell r="CB489">
            <v>75</v>
          </cell>
          <cell r="CC489">
            <v>0</v>
          </cell>
          <cell r="CD489">
            <v>0</v>
          </cell>
          <cell r="CE489" t="str">
            <v/>
          </cell>
          <cell r="CF489">
            <v>0</v>
          </cell>
          <cell r="CG489">
            <v>88.25</v>
          </cell>
          <cell r="CH489">
            <v>80</v>
          </cell>
          <cell r="CI489">
            <v>0</v>
          </cell>
          <cell r="CJ489">
            <v>0</v>
          </cell>
          <cell r="CK489" t="str">
            <v/>
          </cell>
          <cell r="CL489">
            <v>0</v>
          </cell>
          <cell r="CM489">
            <v>73.5</v>
          </cell>
          <cell r="CN489">
            <v>77</v>
          </cell>
          <cell r="CO489">
            <v>0</v>
          </cell>
          <cell r="CP489">
            <v>0</v>
          </cell>
          <cell r="CQ489" t="str">
            <v/>
          </cell>
          <cell r="CR489">
            <v>0</v>
          </cell>
          <cell r="CS489">
            <v>73</v>
          </cell>
          <cell r="CT489">
            <v>83</v>
          </cell>
          <cell r="CU489">
            <v>0</v>
          </cell>
          <cell r="CV489">
            <v>0</v>
          </cell>
          <cell r="CW489" t="str">
            <v/>
          </cell>
          <cell r="CX489">
            <v>0</v>
          </cell>
          <cell r="CY489">
            <v>66.75</v>
          </cell>
          <cell r="CZ489">
            <v>78</v>
          </cell>
          <cell r="DA489">
            <v>0</v>
          </cell>
          <cell r="DB489">
            <v>0</v>
          </cell>
          <cell r="DC489" t="str">
            <v/>
          </cell>
          <cell r="DD489">
            <v>0</v>
          </cell>
          <cell r="DE489">
            <v>77.25</v>
          </cell>
          <cell r="DF489">
            <v>80</v>
          </cell>
          <cell r="DG489">
            <v>0</v>
          </cell>
          <cell r="DH489">
            <v>0</v>
          </cell>
          <cell r="DI489" t="str">
            <v/>
          </cell>
          <cell r="DJ489">
            <v>0</v>
          </cell>
          <cell r="DK489">
            <v>0</v>
          </cell>
          <cell r="DL489">
            <v>77</v>
          </cell>
          <cell r="DM489">
            <v>0</v>
          </cell>
          <cell r="DN489">
            <v>0</v>
          </cell>
          <cell r="DO489" t="str">
            <v/>
          </cell>
          <cell r="DP489">
            <v>0</v>
          </cell>
          <cell r="DQ489">
            <v>88.75</v>
          </cell>
          <cell r="DR489">
            <v>78</v>
          </cell>
          <cell r="DS489">
            <v>0</v>
          </cell>
          <cell r="DT489">
            <v>0</v>
          </cell>
          <cell r="DU489" t="str">
            <v/>
          </cell>
          <cell r="DV489">
            <v>0</v>
          </cell>
          <cell r="DW489">
            <v>81</v>
          </cell>
          <cell r="DX489">
            <v>77</v>
          </cell>
          <cell r="DY489">
            <v>0</v>
          </cell>
          <cell r="DZ489">
            <v>0</v>
          </cell>
          <cell r="EA489" t="str">
            <v/>
          </cell>
          <cell r="EB489">
            <v>0</v>
          </cell>
          <cell r="EC489">
            <v>67.25</v>
          </cell>
          <cell r="ED489">
            <v>71</v>
          </cell>
          <cell r="EE489">
            <v>0</v>
          </cell>
          <cell r="EF489">
            <v>0</v>
          </cell>
          <cell r="EG489" t="str">
            <v/>
          </cell>
          <cell r="EH489">
            <v>0</v>
          </cell>
          <cell r="EI489">
            <v>84.5</v>
          </cell>
          <cell r="EJ489">
            <v>71</v>
          </cell>
          <cell r="EK489">
            <v>0</v>
          </cell>
          <cell r="EL489">
            <v>0</v>
          </cell>
          <cell r="EM489" t="str">
            <v/>
          </cell>
          <cell r="EN489">
            <v>0</v>
          </cell>
          <cell r="EO489">
            <v>84.5</v>
          </cell>
          <cell r="EP489">
            <v>71</v>
          </cell>
          <cell r="EQ489">
            <v>0</v>
          </cell>
          <cell r="ER489">
            <v>0</v>
          </cell>
          <cell r="ES489" t="str">
            <v/>
          </cell>
          <cell r="ET489">
            <v>0</v>
          </cell>
          <cell r="EU489">
            <v>84.5</v>
          </cell>
          <cell r="EV489">
            <v>71</v>
          </cell>
          <cell r="EW489">
            <v>0</v>
          </cell>
          <cell r="EX489">
            <v>0</v>
          </cell>
          <cell r="EY489" t="str">
            <v/>
          </cell>
          <cell r="EZ489">
            <v>0</v>
          </cell>
          <cell r="FA489">
            <v>68</v>
          </cell>
          <cell r="FB489">
            <v>75</v>
          </cell>
          <cell r="FC489">
            <v>0</v>
          </cell>
          <cell r="FD489">
            <v>0</v>
          </cell>
          <cell r="FE489" t="str">
            <v/>
          </cell>
          <cell r="FF489">
            <v>0</v>
          </cell>
          <cell r="FG489">
            <v>68</v>
          </cell>
          <cell r="FH489">
            <v>75</v>
          </cell>
          <cell r="FI489">
            <v>0</v>
          </cell>
          <cell r="FJ489">
            <v>0</v>
          </cell>
          <cell r="FK489" t="str">
            <v/>
          </cell>
          <cell r="FL489">
            <v>0</v>
          </cell>
          <cell r="FM489">
            <v>68</v>
          </cell>
          <cell r="FN489">
            <v>75</v>
          </cell>
          <cell r="FO489">
            <v>0</v>
          </cell>
          <cell r="FP489">
            <v>0</v>
          </cell>
          <cell r="FQ489" t="str">
            <v/>
          </cell>
          <cell r="FR489">
            <v>0</v>
          </cell>
          <cell r="FS489">
            <v>68</v>
          </cell>
          <cell r="FT489">
            <v>75</v>
          </cell>
          <cell r="FU489">
            <v>0</v>
          </cell>
          <cell r="FV489">
            <v>0</v>
          </cell>
          <cell r="FW489" t="str">
            <v/>
          </cell>
          <cell r="FX489">
            <v>0</v>
          </cell>
          <cell r="FY489">
            <v>68</v>
          </cell>
          <cell r="FZ489">
            <v>75</v>
          </cell>
          <cell r="GA489">
            <v>0</v>
          </cell>
          <cell r="GB489">
            <v>0</v>
          </cell>
          <cell r="GC489" t="str">
            <v/>
          </cell>
          <cell r="GD489">
            <v>0</v>
          </cell>
          <cell r="GE489">
            <v>68</v>
          </cell>
          <cell r="GF489">
            <v>75</v>
          </cell>
          <cell r="GG489">
            <v>0</v>
          </cell>
          <cell r="GH489">
            <v>0</v>
          </cell>
          <cell r="GI489" t="str">
            <v/>
          </cell>
          <cell r="GJ489">
            <v>0</v>
          </cell>
          <cell r="GK489">
            <v>68</v>
          </cell>
          <cell r="GL489">
            <v>75</v>
          </cell>
          <cell r="GM489">
            <v>0</v>
          </cell>
          <cell r="GN489">
            <v>0</v>
          </cell>
          <cell r="GO489" t="str">
            <v/>
          </cell>
          <cell r="GP489">
            <v>0</v>
          </cell>
          <cell r="GQ489">
            <v>68</v>
          </cell>
          <cell r="GR489">
            <v>75</v>
          </cell>
          <cell r="GS489">
            <v>0</v>
          </cell>
          <cell r="GT489">
            <v>0</v>
          </cell>
          <cell r="GU489" t="str">
            <v/>
          </cell>
          <cell r="GV489">
            <v>0</v>
          </cell>
          <cell r="GW489">
            <v>66.75</v>
          </cell>
          <cell r="GX489">
            <v>76</v>
          </cell>
          <cell r="GY489">
            <v>0</v>
          </cell>
          <cell r="GZ489">
            <v>0</v>
          </cell>
          <cell r="HA489" t="str">
            <v>GEO-L</v>
          </cell>
          <cell r="HB489">
            <v>0</v>
          </cell>
          <cell r="HC489">
            <v>75.75</v>
          </cell>
          <cell r="HD489">
            <v>78</v>
          </cell>
          <cell r="HH489">
            <v>0</v>
          </cell>
          <cell r="HM489" t="str">
            <v/>
          </cell>
          <cell r="HN489" t="str">
            <v/>
          </cell>
          <cell r="HS489">
            <v>0</v>
          </cell>
          <cell r="HT489" t="str">
            <v>PKN</v>
          </cell>
          <cell r="HU489">
            <v>0</v>
          </cell>
          <cell r="HV489" t="str">
            <v>IND</v>
          </cell>
          <cell r="HW489">
            <v>0</v>
          </cell>
          <cell r="HX489" t="str">
            <v>MAT-W</v>
          </cell>
          <cell r="HY489">
            <v>0</v>
          </cell>
          <cell r="HZ489" t="str">
            <v>SEJ-W</v>
          </cell>
          <cell r="IA489">
            <v>0</v>
          </cell>
          <cell r="IB489" t="str">
            <v>IGR-W</v>
          </cell>
          <cell r="IC489">
            <v>0</v>
          </cell>
          <cell r="ID489" t="str">
            <v>SBO</v>
          </cell>
          <cell r="IE489">
            <v>0</v>
          </cell>
          <cell r="IF489" t="str">
            <v>PJO</v>
          </cell>
          <cell r="IG489">
            <v>0</v>
          </cell>
          <cell r="IH489" t="str">
            <v>PRA</v>
          </cell>
          <cell r="II489">
            <v>0</v>
          </cell>
          <cell r="IJ489" t="str">
            <v>JAW</v>
          </cell>
          <cell r="IK489">
            <v>0</v>
          </cell>
          <cell r="IL489" t="str">
            <v>ARB</v>
          </cell>
          <cell r="IM489">
            <v>0</v>
          </cell>
          <cell r="IN489" t="str">
            <v>PKM</v>
          </cell>
          <cell r="IO489">
            <v>0</v>
          </cell>
          <cell r="IP489" t="str">
            <v>MAT-P</v>
          </cell>
          <cell r="IQ489">
            <v>0</v>
          </cell>
          <cell r="IR489" t="str">
            <v>BIO-P</v>
          </cell>
          <cell r="IS489">
            <v>0</v>
          </cell>
          <cell r="IT489" t="str">
            <v>FIS-P</v>
          </cell>
          <cell r="IU489">
            <v>0</v>
          </cell>
          <cell r="IV489" t="str">
            <v>KIM-P</v>
          </cell>
          <cell r="IW489">
            <v>0</v>
          </cell>
          <cell r="IX489" t="str">
            <v>GEO-L</v>
          </cell>
          <cell r="IY489">
            <v>0</v>
          </cell>
          <cell r="JA489">
            <v>0</v>
          </cell>
        </row>
        <row r="490">
          <cell r="Q490" t="str">
            <v/>
          </cell>
          <cell r="AB490" t="str">
            <v/>
          </cell>
          <cell r="AC490">
            <v>8</v>
          </cell>
          <cell r="AI490" t="str">
            <v/>
          </cell>
          <cell r="AJ490">
            <v>0</v>
          </cell>
          <cell r="AK490">
            <v>88</v>
          </cell>
          <cell r="AL490">
            <v>90</v>
          </cell>
          <cell r="AM490">
            <v>0</v>
          </cell>
          <cell r="AN490">
            <v>0</v>
          </cell>
          <cell r="AO490" t="str">
            <v/>
          </cell>
          <cell r="AP490">
            <v>0</v>
          </cell>
          <cell r="AQ490">
            <v>85.5</v>
          </cell>
          <cell r="AR490">
            <v>91</v>
          </cell>
          <cell r="AS490">
            <v>0</v>
          </cell>
          <cell r="AT490">
            <v>0</v>
          </cell>
          <cell r="AU490" t="str">
            <v/>
          </cell>
          <cell r="AV490">
            <v>0</v>
          </cell>
          <cell r="AW490">
            <v>85.25</v>
          </cell>
          <cell r="AX490">
            <v>90</v>
          </cell>
          <cell r="AY490">
            <v>0</v>
          </cell>
          <cell r="AZ490">
            <v>0</v>
          </cell>
          <cell r="BA490" t="str">
            <v/>
          </cell>
          <cell r="BB490">
            <v>0</v>
          </cell>
          <cell r="BC490">
            <v>91.25</v>
          </cell>
          <cell r="BD490">
            <v>88</v>
          </cell>
          <cell r="BE490">
            <v>0</v>
          </cell>
          <cell r="BF490">
            <v>0</v>
          </cell>
          <cell r="BG490" t="str">
            <v>SEJ</v>
          </cell>
          <cell r="BH490">
            <v>0</v>
          </cell>
          <cell r="BI490">
            <v>88.25</v>
          </cell>
          <cell r="BJ490">
            <v>88</v>
          </cell>
          <cell r="BK490">
            <v>0</v>
          </cell>
          <cell r="BL490">
            <v>0</v>
          </cell>
          <cell r="BM490" t="str">
            <v/>
          </cell>
          <cell r="BN490">
            <v>0</v>
          </cell>
          <cell r="BO490">
            <v>90.25</v>
          </cell>
          <cell r="BP490">
            <v>86</v>
          </cell>
          <cell r="BQ490">
            <v>0</v>
          </cell>
          <cell r="BR490">
            <v>0</v>
          </cell>
          <cell r="BS490" t="str">
            <v/>
          </cell>
          <cell r="BT490">
            <v>0</v>
          </cell>
          <cell r="BU490">
            <v>85</v>
          </cell>
          <cell r="BV490">
            <v>87</v>
          </cell>
          <cell r="BW490">
            <v>0</v>
          </cell>
          <cell r="BX490">
            <v>0</v>
          </cell>
          <cell r="BY490" t="str">
            <v/>
          </cell>
          <cell r="BZ490">
            <v>0</v>
          </cell>
          <cell r="CA490">
            <v>91.25</v>
          </cell>
          <cell r="CB490">
            <v>84</v>
          </cell>
          <cell r="CC490">
            <v>0</v>
          </cell>
          <cell r="CD490">
            <v>0</v>
          </cell>
          <cell r="CE490" t="str">
            <v/>
          </cell>
          <cell r="CF490">
            <v>0</v>
          </cell>
          <cell r="CG490">
            <v>91</v>
          </cell>
          <cell r="CH490">
            <v>79</v>
          </cell>
          <cell r="CI490">
            <v>0</v>
          </cell>
          <cell r="CJ490">
            <v>0</v>
          </cell>
          <cell r="CK490" t="str">
            <v/>
          </cell>
          <cell r="CL490">
            <v>0</v>
          </cell>
          <cell r="CM490">
            <v>95.5</v>
          </cell>
          <cell r="CN490">
            <v>85</v>
          </cell>
          <cell r="CO490">
            <v>0</v>
          </cell>
          <cell r="CP490">
            <v>0</v>
          </cell>
          <cell r="CQ490" t="str">
            <v/>
          </cell>
          <cell r="CR490">
            <v>0</v>
          </cell>
          <cell r="CS490">
            <v>79.25</v>
          </cell>
          <cell r="CT490">
            <v>86</v>
          </cell>
          <cell r="CU490">
            <v>0</v>
          </cell>
          <cell r="CV490">
            <v>0</v>
          </cell>
          <cell r="CW490" t="str">
            <v/>
          </cell>
          <cell r="CX490">
            <v>0</v>
          </cell>
          <cell r="CY490">
            <v>71.25</v>
          </cell>
          <cell r="CZ490">
            <v>80</v>
          </cell>
          <cell r="DA490">
            <v>0</v>
          </cell>
          <cell r="DB490">
            <v>0</v>
          </cell>
          <cell r="DC490" t="str">
            <v/>
          </cell>
          <cell r="DD490">
            <v>0</v>
          </cell>
          <cell r="DE490">
            <v>79</v>
          </cell>
          <cell r="DF490">
            <v>81</v>
          </cell>
          <cell r="DG490">
            <v>0</v>
          </cell>
          <cell r="DH490">
            <v>0</v>
          </cell>
          <cell r="DI490" t="str">
            <v/>
          </cell>
          <cell r="DJ490">
            <v>0</v>
          </cell>
          <cell r="DK490">
            <v>0</v>
          </cell>
          <cell r="DL490">
            <v>80</v>
          </cell>
          <cell r="DM490">
            <v>0</v>
          </cell>
          <cell r="DN490">
            <v>0</v>
          </cell>
          <cell r="DO490" t="str">
            <v/>
          </cell>
          <cell r="DP490">
            <v>0</v>
          </cell>
          <cell r="DQ490">
            <v>86.25</v>
          </cell>
          <cell r="DR490">
            <v>77</v>
          </cell>
          <cell r="DS490">
            <v>0</v>
          </cell>
          <cell r="DT490">
            <v>0</v>
          </cell>
          <cell r="DU490" t="str">
            <v/>
          </cell>
          <cell r="DV490">
            <v>0</v>
          </cell>
          <cell r="DW490">
            <v>84</v>
          </cell>
          <cell r="DX490">
            <v>83</v>
          </cell>
          <cell r="DY490">
            <v>0</v>
          </cell>
          <cell r="DZ490">
            <v>0</v>
          </cell>
          <cell r="EA490" t="str">
            <v/>
          </cell>
          <cell r="EB490">
            <v>0</v>
          </cell>
          <cell r="EC490">
            <v>82.75</v>
          </cell>
          <cell r="ED490">
            <v>72</v>
          </cell>
          <cell r="EE490">
            <v>0</v>
          </cell>
          <cell r="EF490">
            <v>0</v>
          </cell>
          <cell r="EG490" t="str">
            <v/>
          </cell>
          <cell r="EH490">
            <v>0</v>
          </cell>
          <cell r="EI490">
            <v>87.25</v>
          </cell>
          <cell r="EJ490">
            <v>90</v>
          </cell>
          <cell r="EK490">
            <v>0</v>
          </cell>
          <cell r="EL490">
            <v>0</v>
          </cell>
          <cell r="EM490" t="str">
            <v/>
          </cell>
          <cell r="EN490">
            <v>0</v>
          </cell>
          <cell r="EO490">
            <v>87.25</v>
          </cell>
          <cell r="EP490">
            <v>90</v>
          </cell>
          <cell r="EQ490">
            <v>0</v>
          </cell>
          <cell r="ER490">
            <v>0</v>
          </cell>
          <cell r="ES490" t="str">
            <v/>
          </cell>
          <cell r="ET490">
            <v>0</v>
          </cell>
          <cell r="EU490">
            <v>87.25</v>
          </cell>
          <cell r="EV490">
            <v>90</v>
          </cell>
          <cell r="EW490">
            <v>0</v>
          </cell>
          <cell r="EX490">
            <v>0</v>
          </cell>
          <cell r="EY490" t="str">
            <v/>
          </cell>
          <cell r="EZ490">
            <v>0</v>
          </cell>
          <cell r="FA490">
            <v>78.25</v>
          </cell>
          <cell r="FB490">
            <v>81</v>
          </cell>
          <cell r="FC490">
            <v>0</v>
          </cell>
          <cell r="FD490">
            <v>0</v>
          </cell>
          <cell r="FE490" t="str">
            <v/>
          </cell>
          <cell r="FF490">
            <v>0</v>
          </cell>
          <cell r="FG490">
            <v>78.25</v>
          </cell>
          <cell r="FH490">
            <v>81</v>
          </cell>
          <cell r="FI490">
            <v>0</v>
          </cell>
          <cell r="FJ490">
            <v>0</v>
          </cell>
          <cell r="FK490" t="str">
            <v/>
          </cell>
          <cell r="FL490">
            <v>0</v>
          </cell>
          <cell r="FM490">
            <v>78.25</v>
          </cell>
          <cell r="FN490">
            <v>81</v>
          </cell>
          <cell r="FO490">
            <v>0</v>
          </cell>
          <cell r="FP490">
            <v>0</v>
          </cell>
          <cell r="FQ490" t="str">
            <v/>
          </cell>
          <cell r="FR490">
            <v>0</v>
          </cell>
          <cell r="FS490">
            <v>78.25</v>
          </cell>
          <cell r="FT490">
            <v>81</v>
          </cell>
          <cell r="FU490">
            <v>0</v>
          </cell>
          <cell r="FV490">
            <v>0</v>
          </cell>
          <cell r="FW490" t="str">
            <v/>
          </cell>
          <cell r="FX490">
            <v>0</v>
          </cell>
          <cell r="FY490">
            <v>78.25</v>
          </cell>
          <cell r="FZ490">
            <v>81</v>
          </cell>
          <cell r="GA490">
            <v>0</v>
          </cell>
          <cell r="GB490">
            <v>0</v>
          </cell>
          <cell r="GC490" t="str">
            <v/>
          </cell>
          <cell r="GD490">
            <v>0</v>
          </cell>
          <cell r="GE490">
            <v>78.25</v>
          </cell>
          <cell r="GF490">
            <v>81</v>
          </cell>
          <cell r="GG490">
            <v>0</v>
          </cell>
          <cell r="GH490">
            <v>0</v>
          </cell>
          <cell r="GI490" t="str">
            <v/>
          </cell>
          <cell r="GJ490">
            <v>0</v>
          </cell>
          <cell r="GK490">
            <v>78.25</v>
          </cell>
          <cell r="GL490">
            <v>81</v>
          </cell>
          <cell r="GM490">
            <v>0</v>
          </cell>
          <cell r="GN490">
            <v>0</v>
          </cell>
          <cell r="GO490" t="str">
            <v/>
          </cell>
          <cell r="GP490">
            <v>0</v>
          </cell>
          <cell r="GQ490">
            <v>78.25</v>
          </cell>
          <cell r="GR490">
            <v>81</v>
          </cell>
          <cell r="GS490">
            <v>0</v>
          </cell>
          <cell r="GT490">
            <v>0</v>
          </cell>
          <cell r="GU490" t="str">
            <v/>
          </cell>
          <cell r="GV490">
            <v>0</v>
          </cell>
          <cell r="GW490">
            <v>76.5</v>
          </cell>
          <cell r="GX490">
            <v>83</v>
          </cell>
          <cell r="GY490">
            <v>0</v>
          </cell>
          <cell r="GZ490">
            <v>0</v>
          </cell>
          <cell r="HA490" t="str">
            <v>GEO-L</v>
          </cell>
          <cell r="HB490">
            <v>0</v>
          </cell>
          <cell r="HC490">
            <v>84.25</v>
          </cell>
          <cell r="HD490">
            <v>86</v>
          </cell>
          <cell r="HH490">
            <v>0</v>
          </cell>
          <cell r="HM490" t="str">
            <v/>
          </cell>
          <cell r="HN490" t="str">
            <v/>
          </cell>
          <cell r="HS490">
            <v>0</v>
          </cell>
          <cell r="HT490" t="str">
            <v>PKN</v>
          </cell>
          <cell r="HU490">
            <v>0</v>
          </cell>
          <cell r="HV490" t="str">
            <v>IND</v>
          </cell>
          <cell r="HW490">
            <v>0</v>
          </cell>
          <cell r="HX490" t="str">
            <v>MAT-W</v>
          </cell>
          <cell r="HY490">
            <v>0</v>
          </cell>
          <cell r="HZ490" t="str">
            <v>SEJ-W</v>
          </cell>
          <cell r="IA490">
            <v>0</v>
          </cell>
          <cell r="IB490" t="str">
            <v>IGR-W</v>
          </cell>
          <cell r="IC490">
            <v>0</v>
          </cell>
          <cell r="ID490" t="str">
            <v>SBO</v>
          </cell>
          <cell r="IE490">
            <v>0</v>
          </cell>
          <cell r="IF490" t="str">
            <v>PJO</v>
          </cell>
          <cell r="IG490">
            <v>0</v>
          </cell>
          <cell r="IH490" t="str">
            <v>PRA</v>
          </cell>
          <cell r="II490">
            <v>0</v>
          </cell>
          <cell r="IJ490" t="str">
            <v>JAW</v>
          </cell>
          <cell r="IK490">
            <v>0</v>
          </cell>
          <cell r="IL490" t="str">
            <v>ARB</v>
          </cell>
          <cell r="IM490">
            <v>0</v>
          </cell>
          <cell r="IN490" t="str">
            <v>PKM</v>
          </cell>
          <cell r="IO490">
            <v>0</v>
          </cell>
          <cell r="IP490" t="str">
            <v>MAT-P</v>
          </cell>
          <cell r="IQ490">
            <v>0</v>
          </cell>
          <cell r="IR490" t="str">
            <v>BIO-P</v>
          </cell>
          <cell r="IS490">
            <v>0</v>
          </cell>
          <cell r="IT490" t="str">
            <v>FIS-P</v>
          </cell>
          <cell r="IU490">
            <v>0</v>
          </cell>
          <cell r="IV490" t="str">
            <v>KIM-P</v>
          </cell>
          <cell r="IW490">
            <v>0</v>
          </cell>
          <cell r="IX490" t="str">
            <v>GEO-L</v>
          </cell>
          <cell r="IY490">
            <v>0</v>
          </cell>
          <cell r="JA490">
            <v>0</v>
          </cell>
        </row>
        <row r="491">
          <cell r="Q491" t="str">
            <v/>
          </cell>
          <cell r="AB491" t="str">
            <v/>
          </cell>
          <cell r="AC491">
            <v>9</v>
          </cell>
          <cell r="AI491" t="str">
            <v/>
          </cell>
          <cell r="AJ491">
            <v>0</v>
          </cell>
          <cell r="AK491">
            <v>68.5</v>
          </cell>
          <cell r="AL491">
            <v>78</v>
          </cell>
          <cell r="AM491">
            <v>0</v>
          </cell>
          <cell r="AN491">
            <v>0</v>
          </cell>
          <cell r="AO491" t="str">
            <v/>
          </cell>
          <cell r="AP491">
            <v>0</v>
          </cell>
          <cell r="AQ491">
            <v>83.25</v>
          </cell>
          <cell r="AR491">
            <v>77</v>
          </cell>
          <cell r="AS491">
            <v>0</v>
          </cell>
          <cell r="AT491">
            <v>0</v>
          </cell>
          <cell r="AU491" t="str">
            <v/>
          </cell>
          <cell r="AV491">
            <v>0</v>
          </cell>
          <cell r="AW491">
            <v>76.75</v>
          </cell>
          <cell r="AX491">
            <v>81</v>
          </cell>
          <cell r="AY491">
            <v>0</v>
          </cell>
          <cell r="AZ491">
            <v>0</v>
          </cell>
          <cell r="BA491" t="str">
            <v/>
          </cell>
          <cell r="BB491">
            <v>0</v>
          </cell>
          <cell r="BC491">
            <v>79.5</v>
          </cell>
          <cell r="BD491">
            <v>79</v>
          </cell>
          <cell r="BE491">
            <v>0</v>
          </cell>
          <cell r="BF491">
            <v>0</v>
          </cell>
          <cell r="BG491" t="str">
            <v>SEJ</v>
          </cell>
          <cell r="BH491">
            <v>0</v>
          </cell>
          <cell r="BI491">
            <v>76.75</v>
          </cell>
          <cell r="BJ491">
            <v>79</v>
          </cell>
          <cell r="BK491">
            <v>0</v>
          </cell>
          <cell r="BL491">
            <v>0</v>
          </cell>
          <cell r="BM491" t="str">
            <v/>
          </cell>
          <cell r="BN491">
            <v>0</v>
          </cell>
          <cell r="BO491">
            <v>77.25</v>
          </cell>
          <cell r="BP491">
            <v>88</v>
          </cell>
          <cell r="BQ491">
            <v>0</v>
          </cell>
          <cell r="BR491">
            <v>0</v>
          </cell>
          <cell r="BS491" t="str">
            <v/>
          </cell>
          <cell r="BT491">
            <v>0</v>
          </cell>
          <cell r="BU491">
            <v>82.25</v>
          </cell>
          <cell r="BV491">
            <v>83</v>
          </cell>
          <cell r="BW491">
            <v>0</v>
          </cell>
          <cell r="BX491">
            <v>0</v>
          </cell>
          <cell r="BY491" t="str">
            <v/>
          </cell>
          <cell r="BZ491">
            <v>0</v>
          </cell>
          <cell r="CA491">
            <v>67.5</v>
          </cell>
          <cell r="CB491">
            <v>76</v>
          </cell>
          <cell r="CC491">
            <v>0</v>
          </cell>
          <cell r="CD491">
            <v>0</v>
          </cell>
          <cell r="CE491" t="str">
            <v/>
          </cell>
          <cell r="CF491">
            <v>0</v>
          </cell>
          <cell r="CG491">
            <v>80.25</v>
          </cell>
          <cell r="CH491">
            <v>80</v>
          </cell>
          <cell r="CI491">
            <v>0</v>
          </cell>
          <cell r="CJ491">
            <v>0</v>
          </cell>
          <cell r="CK491" t="str">
            <v/>
          </cell>
          <cell r="CL491">
            <v>0</v>
          </cell>
          <cell r="CM491">
            <v>71.5</v>
          </cell>
          <cell r="CN491">
            <v>74</v>
          </cell>
          <cell r="CO491">
            <v>0</v>
          </cell>
          <cell r="CP491">
            <v>0</v>
          </cell>
          <cell r="CQ491" t="str">
            <v/>
          </cell>
          <cell r="CR491">
            <v>0</v>
          </cell>
          <cell r="CS491">
            <v>73.5</v>
          </cell>
          <cell r="CT491">
            <v>84</v>
          </cell>
          <cell r="CU491">
            <v>0</v>
          </cell>
          <cell r="CV491">
            <v>0</v>
          </cell>
          <cell r="CW491" t="str">
            <v/>
          </cell>
          <cell r="CX491">
            <v>0</v>
          </cell>
          <cell r="CY491">
            <v>71.75</v>
          </cell>
          <cell r="CZ491">
            <v>71</v>
          </cell>
          <cell r="DA491">
            <v>0</v>
          </cell>
          <cell r="DB491">
            <v>0</v>
          </cell>
          <cell r="DC491" t="str">
            <v/>
          </cell>
          <cell r="DD491">
            <v>0</v>
          </cell>
          <cell r="DE491">
            <v>73.75</v>
          </cell>
          <cell r="DF491">
            <v>78</v>
          </cell>
          <cell r="DG491">
            <v>0</v>
          </cell>
          <cell r="DH491">
            <v>0</v>
          </cell>
          <cell r="DI491" t="str">
            <v/>
          </cell>
          <cell r="DJ491">
            <v>0</v>
          </cell>
          <cell r="DK491">
            <v>0</v>
          </cell>
          <cell r="DL491">
            <v>73</v>
          </cell>
          <cell r="DM491">
            <v>0</v>
          </cell>
          <cell r="DN491">
            <v>0</v>
          </cell>
          <cell r="DO491" t="str">
            <v/>
          </cell>
          <cell r="DP491">
            <v>0</v>
          </cell>
          <cell r="DQ491">
            <v>82.5</v>
          </cell>
          <cell r="DR491">
            <v>75</v>
          </cell>
          <cell r="DS491">
            <v>0</v>
          </cell>
          <cell r="DT491">
            <v>0</v>
          </cell>
          <cell r="DU491" t="str">
            <v/>
          </cell>
          <cell r="DV491">
            <v>0</v>
          </cell>
          <cell r="DW491">
            <v>79</v>
          </cell>
          <cell r="DX491">
            <v>81</v>
          </cell>
          <cell r="DY491">
            <v>0</v>
          </cell>
          <cell r="DZ491">
            <v>0</v>
          </cell>
          <cell r="EA491" t="str">
            <v/>
          </cell>
          <cell r="EB491">
            <v>0</v>
          </cell>
          <cell r="EC491">
            <v>67.25</v>
          </cell>
          <cell r="ED491">
            <v>71</v>
          </cell>
          <cell r="EE491">
            <v>0</v>
          </cell>
          <cell r="EF491">
            <v>0</v>
          </cell>
          <cell r="EG491" t="str">
            <v/>
          </cell>
          <cell r="EH491">
            <v>0</v>
          </cell>
          <cell r="EI491">
            <v>80.25</v>
          </cell>
          <cell r="EJ491">
            <v>83</v>
          </cell>
          <cell r="EK491">
            <v>0</v>
          </cell>
          <cell r="EL491">
            <v>0</v>
          </cell>
          <cell r="EM491" t="str">
            <v/>
          </cell>
          <cell r="EN491">
            <v>0</v>
          </cell>
          <cell r="EO491">
            <v>80.25</v>
          </cell>
          <cell r="EP491">
            <v>83</v>
          </cell>
          <cell r="EQ491">
            <v>0</v>
          </cell>
          <cell r="ER491">
            <v>0</v>
          </cell>
          <cell r="ES491" t="str">
            <v/>
          </cell>
          <cell r="ET491">
            <v>0</v>
          </cell>
          <cell r="EU491">
            <v>80.25</v>
          </cell>
          <cell r="EV491">
            <v>83</v>
          </cell>
          <cell r="EW491">
            <v>0</v>
          </cell>
          <cell r="EX491">
            <v>0</v>
          </cell>
          <cell r="EY491" t="str">
            <v/>
          </cell>
          <cell r="EZ491">
            <v>0</v>
          </cell>
          <cell r="FA491">
            <v>68.75</v>
          </cell>
          <cell r="FB491">
            <v>76</v>
          </cell>
          <cell r="FC491">
            <v>0</v>
          </cell>
          <cell r="FD491">
            <v>0</v>
          </cell>
          <cell r="FE491" t="str">
            <v/>
          </cell>
          <cell r="FF491">
            <v>0</v>
          </cell>
          <cell r="FG491">
            <v>68.75</v>
          </cell>
          <cell r="FH491">
            <v>76</v>
          </cell>
          <cell r="FI491">
            <v>0</v>
          </cell>
          <cell r="FJ491">
            <v>0</v>
          </cell>
          <cell r="FK491" t="str">
            <v/>
          </cell>
          <cell r="FL491">
            <v>0</v>
          </cell>
          <cell r="FM491">
            <v>68.75</v>
          </cell>
          <cell r="FN491">
            <v>76</v>
          </cell>
          <cell r="FO491">
            <v>0</v>
          </cell>
          <cell r="FP491">
            <v>0</v>
          </cell>
          <cell r="FQ491" t="str">
            <v/>
          </cell>
          <cell r="FR491">
            <v>0</v>
          </cell>
          <cell r="FS491">
            <v>68.75</v>
          </cell>
          <cell r="FT491">
            <v>76</v>
          </cell>
          <cell r="FU491">
            <v>0</v>
          </cell>
          <cell r="FV491">
            <v>0</v>
          </cell>
          <cell r="FW491" t="str">
            <v/>
          </cell>
          <cell r="FX491">
            <v>0</v>
          </cell>
          <cell r="FY491">
            <v>68.75</v>
          </cell>
          <cell r="FZ491">
            <v>76</v>
          </cell>
          <cell r="GA491">
            <v>0</v>
          </cell>
          <cell r="GB491">
            <v>0</v>
          </cell>
          <cell r="GC491" t="str">
            <v/>
          </cell>
          <cell r="GD491">
            <v>0</v>
          </cell>
          <cell r="GE491">
            <v>68.75</v>
          </cell>
          <cell r="GF491">
            <v>76</v>
          </cell>
          <cell r="GG491">
            <v>0</v>
          </cell>
          <cell r="GH491">
            <v>0</v>
          </cell>
          <cell r="GI491" t="str">
            <v/>
          </cell>
          <cell r="GJ491">
            <v>0</v>
          </cell>
          <cell r="GK491">
            <v>68.75</v>
          </cell>
          <cell r="GL491">
            <v>76</v>
          </cell>
          <cell r="GM491">
            <v>0</v>
          </cell>
          <cell r="GN491">
            <v>0</v>
          </cell>
          <cell r="GO491" t="str">
            <v/>
          </cell>
          <cell r="GP491">
            <v>0</v>
          </cell>
          <cell r="GQ491">
            <v>68.75</v>
          </cell>
          <cell r="GR491">
            <v>76</v>
          </cell>
          <cell r="GS491">
            <v>0</v>
          </cell>
          <cell r="GT491">
            <v>0</v>
          </cell>
          <cell r="GU491" t="str">
            <v/>
          </cell>
          <cell r="GV491">
            <v>0</v>
          </cell>
          <cell r="GW491">
            <v>75.75</v>
          </cell>
          <cell r="GX491">
            <v>73</v>
          </cell>
          <cell r="GY491">
            <v>0</v>
          </cell>
          <cell r="GZ491">
            <v>0</v>
          </cell>
          <cell r="HA491" t="str">
            <v>GEO-L</v>
          </cell>
          <cell r="HB491">
            <v>0</v>
          </cell>
          <cell r="HC491">
            <v>77.75</v>
          </cell>
          <cell r="HD491">
            <v>82</v>
          </cell>
          <cell r="HH491">
            <v>0</v>
          </cell>
          <cell r="HM491" t="str">
            <v/>
          </cell>
          <cell r="HN491" t="str">
            <v/>
          </cell>
          <cell r="HS491">
            <v>0</v>
          </cell>
          <cell r="HT491" t="str">
            <v>PKN</v>
          </cell>
          <cell r="HU491">
            <v>0</v>
          </cell>
          <cell r="HV491" t="str">
            <v>IND</v>
          </cell>
          <cell r="HW491">
            <v>0</v>
          </cell>
          <cell r="HX491" t="str">
            <v>MAT-W</v>
          </cell>
          <cell r="HY491">
            <v>0</v>
          </cell>
          <cell r="HZ491" t="str">
            <v>SEJ-W</v>
          </cell>
          <cell r="IA491">
            <v>0</v>
          </cell>
          <cell r="IB491" t="str">
            <v>IGR-W</v>
          </cell>
          <cell r="IC491">
            <v>0</v>
          </cell>
          <cell r="ID491" t="str">
            <v>SBO</v>
          </cell>
          <cell r="IE491">
            <v>0</v>
          </cell>
          <cell r="IF491" t="str">
            <v>PJO</v>
          </cell>
          <cell r="IG491">
            <v>0</v>
          </cell>
          <cell r="IH491" t="str">
            <v>PRA</v>
          </cell>
          <cell r="II491">
            <v>0</v>
          </cell>
          <cell r="IJ491" t="str">
            <v>JAW</v>
          </cell>
          <cell r="IK491">
            <v>0</v>
          </cell>
          <cell r="IL491" t="str">
            <v>ARB</v>
          </cell>
          <cell r="IM491">
            <v>0</v>
          </cell>
          <cell r="IN491" t="str">
            <v>PKM</v>
          </cell>
          <cell r="IO491">
            <v>0</v>
          </cell>
          <cell r="IP491" t="str">
            <v>MAT-P</v>
          </cell>
          <cell r="IQ491">
            <v>0</v>
          </cell>
          <cell r="IR491" t="str">
            <v>BIO-P</v>
          </cell>
          <cell r="IS491">
            <v>0</v>
          </cell>
          <cell r="IT491" t="str">
            <v>FIS-P</v>
          </cell>
          <cell r="IU491">
            <v>0</v>
          </cell>
          <cell r="IV491" t="str">
            <v>KIM-P</v>
          </cell>
          <cell r="IW491">
            <v>0</v>
          </cell>
          <cell r="IX491" t="str">
            <v>GEO-L</v>
          </cell>
          <cell r="IY491">
            <v>0</v>
          </cell>
          <cell r="JA491">
            <v>0</v>
          </cell>
        </row>
        <row r="492">
          <cell r="Q492" t="str">
            <v/>
          </cell>
          <cell r="AB492" t="str">
            <v/>
          </cell>
          <cell r="AC492">
            <v>10</v>
          </cell>
          <cell r="AI492" t="str">
            <v/>
          </cell>
          <cell r="AJ492">
            <v>0</v>
          </cell>
          <cell r="AK492">
            <v>83.5</v>
          </cell>
          <cell r="AL492">
            <v>85</v>
          </cell>
          <cell r="AM492">
            <v>0</v>
          </cell>
          <cell r="AN492">
            <v>0</v>
          </cell>
          <cell r="AO492" t="str">
            <v/>
          </cell>
          <cell r="AP492">
            <v>0</v>
          </cell>
          <cell r="AQ492">
            <v>84</v>
          </cell>
          <cell r="AR492">
            <v>84</v>
          </cell>
          <cell r="AS492">
            <v>0</v>
          </cell>
          <cell r="AT492">
            <v>0</v>
          </cell>
          <cell r="AU492" t="str">
            <v/>
          </cell>
          <cell r="AV492">
            <v>0</v>
          </cell>
          <cell r="AW492">
            <v>92.5</v>
          </cell>
          <cell r="AX492">
            <v>88</v>
          </cell>
          <cell r="AY492">
            <v>0</v>
          </cell>
          <cell r="AZ492">
            <v>0</v>
          </cell>
          <cell r="BA492" t="str">
            <v/>
          </cell>
          <cell r="BB492">
            <v>0</v>
          </cell>
          <cell r="BC492">
            <v>81</v>
          </cell>
          <cell r="BD492">
            <v>86</v>
          </cell>
          <cell r="BE492">
            <v>0</v>
          </cell>
          <cell r="BF492">
            <v>0</v>
          </cell>
          <cell r="BG492" t="str">
            <v>SEJ</v>
          </cell>
          <cell r="BH492">
            <v>0</v>
          </cell>
          <cell r="BI492">
            <v>79</v>
          </cell>
          <cell r="BJ492">
            <v>84</v>
          </cell>
          <cell r="BK492">
            <v>0</v>
          </cell>
          <cell r="BL492">
            <v>0</v>
          </cell>
          <cell r="BM492" t="str">
            <v/>
          </cell>
          <cell r="BN492">
            <v>0</v>
          </cell>
          <cell r="BO492">
            <v>79</v>
          </cell>
          <cell r="BP492">
            <v>89</v>
          </cell>
          <cell r="BQ492">
            <v>0</v>
          </cell>
          <cell r="BR492">
            <v>0</v>
          </cell>
          <cell r="BS492" t="str">
            <v/>
          </cell>
          <cell r="BT492">
            <v>0</v>
          </cell>
          <cell r="BU492">
            <v>76.75</v>
          </cell>
          <cell r="BV492">
            <v>83</v>
          </cell>
          <cell r="BW492">
            <v>0</v>
          </cell>
          <cell r="BX492">
            <v>0</v>
          </cell>
          <cell r="BY492" t="str">
            <v/>
          </cell>
          <cell r="BZ492">
            <v>0</v>
          </cell>
          <cell r="CA492">
            <v>87.75</v>
          </cell>
          <cell r="CB492">
            <v>86</v>
          </cell>
          <cell r="CC492">
            <v>0</v>
          </cell>
          <cell r="CD492">
            <v>0</v>
          </cell>
          <cell r="CE492" t="str">
            <v/>
          </cell>
          <cell r="CF492">
            <v>0</v>
          </cell>
          <cell r="CG492">
            <v>95.5</v>
          </cell>
          <cell r="CH492">
            <v>80</v>
          </cell>
          <cell r="CI492">
            <v>0</v>
          </cell>
          <cell r="CJ492">
            <v>0</v>
          </cell>
          <cell r="CK492" t="str">
            <v/>
          </cell>
          <cell r="CL492">
            <v>0</v>
          </cell>
          <cell r="CM492">
            <v>71.5</v>
          </cell>
          <cell r="CN492">
            <v>76</v>
          </cell>
          <cell r="CO492">
            <v>0</v>
          </cell>
          <cell r="CP492">
            <v>0</v>
          </cell>
          <cell r="CQ492" t="str">
            <v/>
          </cell>
          <cell r="CR492">
            <v>0</v>
          </cell>
          <cell r="CS492">
            <v>79.75</v>
          </cell>
          <cell r="CT492">
            <v>83</v>
          </cell>
          <cell r="CU492">
            <v>0</v>
          </cell>
          <cell r="CV492">
            <v>0</v>
          </cell>
          <cell r="CW492" t="str">
            <v/>
          </cell>
          <cell r="CX492">
            <v>0</v>
          </cell>
          <cell r="CY492">
            <v>68</v>
          </cell>
          <cell r="CZ492">
            <v>77</v>
          </cell>
          <cell r="DA492">
            <v>0</v>
          </cell>
          <cell r="DB492">
            <v>0</v>
          </cell>
          <cell r="DC492" t="str">
            <v/>
          </cell>
          <cell r="DD492">
            <v>0</v>
          </cell>
          <cell r="DE492">
            <v>80</v>
          </cell>
          <cell r="DF492">
            <v>83</v>
          </cell>
          <cell r="DG492">
            <v>0</v>
          </cell>
          <cell r="DH492">
            <v>0</v>
          </cell>
          <cell r="DI492" t="str">
            <v/>
          </cell>
          <cell r="DJ492">
            <v>0</v>
          </cell>
          <cell r="DK492">
            <v>0</v>
          </cell>
          <cell r="DL492">
            <v>80</v>
          </cell>
          <cell r="DM492">
            <v>0</v>
          </cell>
          <cell r="DN492">
            <v>0</v>
          </cell>
          <cell r="DO492" t="str">
            <v/>
          </cell>
          <cell r="DP492">
            <v>0</v>
          </cell>
          <cell r="DQ492">
            <v>91</v>
          </cell>
          <cell r="DR492">
            <v>83</v>
          </cell>
          <cell r="DS492">
            <v>0</v>
          </cell>
          <cell r="DT492">
            <v>0</v>
          </cell>
          <cell r="DU492" t="str">
            <v/>
          </cell>
          <cell r="DV492">
            <v>0</v>
          </cell>
          <cell r="DW492">
            <v>79.75</v>
          </cell>
          <cell r="DX492">
            <v>77</v>
          </cell>
          <cell r="DY492">
            <v>0</v>
          </cell>
          <cell r="DZ492">
            <v>0</v>
          </cell>
          <cell r="EA492" t="str">
            <v/>
          </cell>
          <cell r="EB492">
            <v>0</v>
          </cell>
          <cell r="EC492">
            <v>92</v>
          </cell>
          <cell r="ED492">
            <v>87</v>
          </cell>
          <cell r="EE492">
            <v>0</v>
          </cell>
          <cell r="EF492">
            <v>0</v>
          </cell>
          <cell r="EG492" t="str">
            <v/>
          </cell>
          <cell r="EH492">
            <v>0</v>
          </cell>
          <cell r="EI492">
            <v>82.5</v>
          </cell>
          <cell r="EJ492">
            <v>75</v>
          </cell>
          <cell r="EK492">
            <v>0</v>
          </cell>
          <cell r="EL492">
            <v>0</v>
          </cell>
          <cell r="EM492" t="str">
            <v/>
          </cell>
          <cell r="EN492">
            <v>0</v>
          </cell>
          <cell r="EO492">
            <v>82.5</v>
          </cell>
          <cell r="EP492">
            <v>75</v>
          </cell>
          <cell r="EQ492">
            <v>0</v>
          </cell>
          <cell r="ER492">
            <v>0</v>
          </cell>
          <cell r="ES492" t="str">
            <v/>
          </cell>
          <cell r="ET492">
            <v>0</v>
          </cell>
          <cell r="EU492">
            <v>82.5</v>
          </cell>
          <cell r="EV492">
            <v>75</v>
          </cell>
          <cell r="EW492">
            <v>0</v>
          </cell>
          <cell r="EX492">
            <v>0</v>
          </cell>
          <cell r="EY492" t="str">
            <v/>
          </cell>
          <cell r="EZ492">
            <v>0</v>
          </cell>
          <cell r="FA492">
            <v>74</v>
          </cell>
          <cell r="FB492">
            <v>76</v>
          </cell>
          <cell r="FC492">
            <v>0</v>
          </cell>
          <cell r="FD492">
            <v>0</v>
          </cell>
          <cell r="FE492" t="str">
            <v/>
          </cell>
          <cell r="FF492">
            <v>0</v>
          </cell>
          <cell r="FG492">
            <v>74</v>
          </cell>
          <cell r="FH492">
            <v>76</v>
          </cell>
          <cell r="FI492">
            <v>0</v>
          </cell>
          <cell r="FJ492">
            <v>0</v>
          </cell>
          <cell r="FK492" t="str">
            <v/>
          </cell>
          <cell r="FL492">
            <v>0</v>
          </cell>
          <cell r="FM492">
            <v>74</v>
          </cell>
          <cell r="FN492">
            <v>76</v>
          </cell>
          <cell r="FO492">
            <v>0</v>
          </cell>
          <cell r="FP492">
            <v>0</v>
          </cell>
          <cell r="FQ492" t="str">
            <v/>
          </cell>
          <cell r="FR492">
            <v>0</v>
          </cell>
          <cell r="FS492">
            <v>74</v>
          </cell>
          <cell r="FT492">
            <v>76</v>
          </cell>
          <cell r="FU492">
            <v>0</v>
          </cell>
          <cell r="FV492">
            <v>0</v>
          </cell>
          <cell r="FW492" t="str">
            <v/>
          </cell>
          <cell r="FX492">
            <v>0</v>
          </cell>
          <cell r="FY492">
            <v>74</v>
          </cell>
          <cell r="FZ492">
            <v>76</v>
          </cell>
          <cell r="GA492">
            <v>0</v>
          </cell>
          <cell r="GB492">
            <v>0</v>
          </cell>
          <cell r="GC492" t="str">
            <v/>
          </cell>
          <cell r="GD492">
            <v>0</v>
          </cell>
          <cell r="GE492">
            <v>74</v>
          </cell>
          <cell r="GF492">
            <v>76</v>
          </cell>
          <cell r="GG492">
            <v>0</v>
          </cell>
          <cell r="GH492">
            <v>0</v>
          </cell>
          <cell r="GI492" t="str">
            <v/>
          </cell>
          <cell r="GJ492">
            <v>0</v>
          </cell>
          <cell r="GK492">
            <v>74</v>
          </cell>
          <cell r="GL492">
            <v>76</v>
          </cell>
          <cell r="GM492">
            <v>0</v>
          </cell>
          <cell r="GN492">
            <v>0</v>
          </cell>
          <cell r="GO492" t="str">
            <v/>
          </cell>
          <cell r="GP492">
            <v>0</v>
          </cell>
          <cell r="GQ492">
            <v>74</v>
          </cell>
          <cell r="GR492">
            <v>76</v>
          </cell>
          <cell r="GS492">
            <v>0</v>
          </cell>
          <cell r="GT492">
            <v>0</v>
          </cell>
          <cell r="GU492" t="str">
            <v/>
          </cell>
          <cell r="GV492">
            <v>0</v>
          </cell>
          <cell r="GW492">
            <v>75.25</v>
          </cell>
          <cell r="GX492">
            <v>77</v>
          </cell>
          <cell r="GY492">
            <v>0</v>
          </cell>
          <cell r="GZ492">
            <v>0</v>
          </cell>
          <cell r="HA492" t="str">
            <v>GEO-L</v>
          </cell>
          <cell r="HB492">
            <v>0</v>
          </cell>
          <cell r="HC492">
            <v>76.25</v>
          </cell>
          <cell r="HD492">
            <v>86</v>
          </cell>
          <cell r="HH492">
            <v>0</v>
          </cell>
          <cell r="HM492" t="str">
            <v/>
          </cell>
          <cell r="HN492" t="str">
            <v/>
          </cell>
          <cell r="HS492">
            <v>0</v>
          </cell>
          <cell r="HT492" t="str">
            <v>PKN</v>
          </cell>
          <cell r="HU492">
            <v>0</v>
          </cell>
          <cell r="HV492" t="str">
            <v>IND</v>
          </cell>
          <cell r="HW492">
            <v>0</v>
          </cell>
          <cell r="HX492" t="str">
            <v>MAT-W</v>
          </cell>
          <cell r="HY492">
            <v>0</v>
          </cell>
          <cell r="HZ492" t="str">
            <v>SEJ-W</v>
          </cell>
          <cell r="IA492">
            <v>0</v>
          </cell>
          <cell r="IB492" t="str">
            <v>IGR-W</v>
          </cell>
          <cell r="IC492">
            <v>0</v>
          </cell>
          <cell r="ID492" t="str">
            <v>SBO</v>
          </cell>
          <cell r="IE492">
            <v>0</v>
          </cell>
          <cell r="IF492" t="str">
            <v>PJO</v>
          </cell>
          <cell r="IG492">
            <v>0</v>
          </cell>
          <cell r="IH492" t="str">
            <v>PRA</v>
          </cell>
          <cell r="II492">
            <v>0</v>
          </cell>
          <cell r="IJ492" t="str">
            <v>JAW</v>
          </cell>
          <cell r="IK492">
            <v>0</v>
          </cell>
          <cell r="IL492" t="str">
            <v>ARB</v>
          </cell>
          <cell r="IM492">
            <v>0</v>
          </cell>
          <cell r="IN492" t="str">
            <v>PKM</v>
          </cell>
          <cell r="IO492">
            <v>0</v>
          </cell>
          <cell r="IP492" t="str">
            <v>MAT-P</v>
          </cell>
          <cell r="IQ492">
            <v>0</v>
          </cell>
          <cell r="IR492" t="str">
            <v>BIO-P</v>
          </cell>
          <cell r="IS492">
            <v>0</v>
          </cell>
          <cell r="IT492" t="str">
            <v>FIS-P</v>
          </cell>
          <cell r="IU492">
            <v>0</v>
          </cell>
          <cell r="IV492" t="str">
            <v>KIM-P</v>
          </cell>
          <cell r="IW492">
            <v>0</v>
          </cell>
          <cell r="IX492" t="str">
            <v>GEO-L</v>
          </cell>
          <cell r="IY492">
            <v>0</v>
          </cell>
          <cell r="JA492">
            <v>0</v>
          </cell>
        </row>
        <row r="493">
          <cell r="Q493" t="str">
            <v/>
          </cell>
          <cell r="AB493" t="str">
            <v/>
          </cell>
          <cell r="AC493">
            <v>11</v>
          </cell>
          <cell r="AI493" t="str">
            <v/>
          </cell>
          <cell r="AJ493">
            <v>0</v>
          </cell>
          <cell r="AK493">
            <v>85.75</v>
          </cell>
          <cell r="AL493">
            <v>88</v>
          </cell>
          <cell r="AM493">
            <v>0</v>
          </cell>
          <cell r="AN493">
            <v>0</v>
          </cell>
          <cell r="AO493" t="str">
            <v/>
          </cell>
          <cell r="AP493">
            <v>0</v>
          </cell>
          <cell r="AQ493">
            <v>79.75</v>
          </cell>
          <cell r="AR493">
            <v>86</v>
          </cell>
          <cell r="AS493">
            <v>0</v>
          </cell>
          <cell r="AT493">
            <v>0</v>
          </cell>
          <cell r="AU493" t="str">
            <v/>
          </cell>
          <cell r="AV493">
            <v>0</v>
          </cell>
          <cell r="AW493">
            <v>76.75</v>
          </cell>
          <cell r="AX493">
            <v>88</v>
          </cell>
          <cell r="AY493">
            <v>0</v>
          </cell>
          <cell r="AZ493">
            <v>0</v>
          </cell>
          <cell r="BA493" t="str">
            <v/>
          </cell>
          <cell r="BB493">
            <v>0</v>
          </cell>
          <cell r="BC493">
            <v>82.25</v>
          </cell>
          <cell r="BD493">
            <v>85</v>
          </cell>
          <cell r="BE493">
            <v>0</v>
          </cell>
          <cell r="BF493">
            <v>0</v>
          </cell>
          <cell r="BG493" t="str">
            <v>SEJ</v>
          </cell>
          <cell r="BH493">
            <v>0</v>
          </cell>
          <cell r="BI493">
            <v>80.75</v>
          </cell>
          <cell r="BJ493">
            <v>85</v>
          </cell>
          <cell r="BK493">
            <v>0</v>
          </cell>
          <cell r="BL493">
            <v>0</v>
          </cell>
          <cell r="BM493" t="str">
            <v/>
          </cell>
          <cell r="BN493">
            <v>0</v>
          </cell>
          <cell r="BO493">
            <v>82.25</v>
          </cell>
          <cell r="BP493">
            <v>92</v>
          </cell>
          <cell r="BQ493">
            <v>0</v>
          </cell>
          <cell r="BR493">
            <v>0</v>
          </cell>
          <cell r="BS493" t="str">
            <v/>
          </cell>
          <cell r="BT493">
            <v>0</v>
          </cell>
          <cell r="BU493">
            <v>77.25</v>
          </cell>
          <cell r="BV493">
            <v>80</v>
          </cell>
          <cell r="BW493">
            <v>0</v>
          </cell>
          <cell r="BX493">
            <v>0</v>
          </cell>
          <cell r="BY493" t="str">
            <v/>
          </cell>
          <cell r="BZ493">
            <v>0</v>
          </cell>
          <cell r="CA493">
            <v>72.5</v>
          </cell>
          <cell r="CB493">
            <v>77</v>
          </cell>
          <cell r="CC493">
            <v>0</v>
          </cell>
          <cell r="CD493">
            <v>0</v>
          </cell>
          <cell r="CE493" t="str">
            <v/>
          </cell>
          <cell r="CF493">
            <v>0</v>
          </cell>
          <cell r="CG493">
            <v>84</v>
          </cell>
          <cell r="CH493">
            <v>79</v>
          </cell>
          <cell r="CI493">
            <v>0</v>
          </cell>
          <cell r="CJ493">
            <v>0</v>
          </cell>
          <cell r="CK493" t="str">
            <v/>
          </cell>
          <cell r="CL493">
            <v>0</v>
          </cell>
          <cell r="CM493">
            <v>81.5</v>
          </cell>
          <cell r="CN493">
            <v>76</v>
          </cell>
          <cell r="CO493">
            <v>0</v>
          </cell>
          <cell r="CP493">
            <v>0</v>
          </cell>
          <cell r="CQ493" t="str">
            <v/>
          </cell>
          <cell r="CR493">
            <v>0</v>
          </cell>
          <cell r="CS493">
            <v>76</v>
          </cell>
          <cell r="CT493">
            <v>85</v>
          </cell>
          <cell r="CU493">
            <v>0</v>
          </cell>
          <cell r="CV493">
            <v>0</v>
          </cell>
          <cell r="CW493" t="str">
            <v/>
          </cell>
          <cell r="CX493">
            <v>0</v>
          </cell>
          <cell r="CY493">
            <v>69.75</v>
          </cell>
          <cell r="CZ493">
            <v>75</v>
          </cell>
          <cell r="DA493">
            <v>0</v>
          </cell>
          <cell r="DB493">
            <v>0</v>
          </cell>
          <cell r="DC493" t="str">
            <v/>
          </cell>
          <cell r="DD493">
            <v>0</v>
          </cell>
          <cell r="DE493">
            <v>82.75</v>
          </cell>
          <cell r="DF493">
            <v>88</v>
          </cell>
          <cell r="DG493">
            <v>0</v>
          </cell>
          <cell r="DH493">
            <v>0</v>
          </cell>
          <cell r="DI493" t="str">
            <v/>
          </cell>
          <cell r="DJ493">
            <v>0</v>
          </cell>
          <cell r="DK493">
            <v>0</v>
          </cell>
          <cell r="DL493">
            <v>82</v>
          </cell>
          <cell r="DM493">
            <v>0</v>
          </cell>
          <cell r="DN493">
            <v>0</v>
          </cell>
          <cell r="DO493" t="str">
            <v/>
          </cell>
          <cell r="DP493">
            <v>0</v>
          </cell>
          <cell r="DQ493">
            <v>78.75</v>
          </cell>
          <cell r="DR493">
            <v>79</v>
          </cell>
          <cell r="DS493">
            <v>0</v>
          </cell>
          <cell r="DT493">
            <v>0</v>
          </cell>
          <cell r="DU493" t="str">
            <v/>
          </cell>
          <cell r="DV493">
            <v>0</v>
          </cell>
          <cell r="DW493">
            <v>79.25</v>
          </cell>
          <cell r="DX493">
            <v>80</v>
          </cell>
          <cell r="DY493">
            <v>0</v>
          </cell>
          <cell r="DZ493">
            <v>0</v>
          </cell>
          <cell r="EA493" t="str">
            <v/>
          </cell>
          <cell r="EB493">
            <v>0</v>
          </cell>
          <cell r="EC493">
            <v>67.75</v>
          </cell>
          <cell r="ED493">
            <v>72</v>
          </cell>
          <cell r="EE493">
            <v>0</v>
          </cell>
          <cell r="EF493">
            <v>0</v>
          </cell>
          <cell r="EG493" t="str">
            <v/>
          </cell>
          <cell r="EH493">
            <v>0</v>
          </cell>
          <cell r="EI493">
            <v>80.5</v>
          </cell>
          <cell r="EJ493">
            <v>74</v>
          </cell>
          <cell r="EK493">
            <v>0</v>
          </cell>
          <cell r="EL493">
            <v>0</v>
          </cell>
          <cell r="EM493" t="str">
            <v/>
          </cell>
          <cell r="EN493">
            <v>0</v>
          </cell>
          <cell r="EO493">
            <v>80.5</v>
          </cell>
          <cell r="EP493">
            <v>74</v>
          </cell>
          <cell r="EQ493">
            <v>0</v>
          </cell>
          <cell r="ER493">
            <v>0</v>
          </cell>
          <cell r="ES493" t="str">
            <v/>
          </cell>
          <cell r="ET493">
            <v>0</v>
          </cell>
          <cell r="EU493">
            <v>80.5</v>
          </cell>
          <cell r="EV493">
            <v>74</v>
          </cell>
          <cell r="EW493">
            <v>0</v>
          </cell>
          <cell r="EX493">
            <v>0</v>
          </cell>
          <cell r="EY493" t="str">
            <v/>
          </cell>
          <cell r="EZ493">
            <v>0</v>
          </cell>
          <cell r="FA493">
            <v>68.5</v>
          </cell>
          <cell r="FB493">
            <v>77</v>
          </cell>
          <cell r="FC493">
            <v>0</v>
          </cell>
          <cell r="FD493">
            <v>0</v>
          </cell>
          <cell r="FE493" t="str">
            <v/>
          </cell>
          <cell r="FF493">
            <v>0</v>
          </cell>
          <cell r="FG493">
            <v>68.5</v>
          </cell>
          <cell r="FH493">
            <v>77</v>
          </cell>
          <cell r="FI493">
            <v>0</v>
          </cell>
          <cell r="FJ493">
            <v>0</v>
          </cell>
          <cell r="FK493" t="str">
            <v/>
          </cell>
          <cell r="FL493">
            <v>0</v>
          </cell>
          <cell r="FM493">
            <v>68.5</v>
          </cell>
          <cell r="FN493">
            <v>77</v>
          </cell>
          <cell r="FO493">
            <v>0</v>
          </cell>
          <cell r="FP493">
            <v>0</v>
          </cell>
          <cell r="FQ493" t="str">
            <v/>
          </cell>
          <cell r="FR493">
            <v>0</v>
          </cell>
          <cell r="FS493">
            <v>68.5</v>
          </cell>
          <cell r="FT493">
            <v>77</v>
          </cell>
          <cell r="FU493">
            <v>0</v>
          </cell>
          <cell r="FV493">
            <v>0</v>
          </cell>
          <cell r="FW493" t="str">
            <v/>
          </cell>
          <cell r="FX493">
            <v>0</v>
          </cell>
          <cell r="FY493">
            <v>68.5</v>
          </cell>
          <cell r="FZ493">
            <v>77</v>
          </cell>
          <cell r="GA493">
            <v>0</v>
          </cell>
          <cell r="GB493">
            <v>0</v>
          </cell>
          <cell r="GC493" t="str">
            <v/>
          </cell>
          <cell r="GD493">
            <v>0</v>
          </cell>
          <cell r="GE493">
            <v>68.5</v>
          </cell>
          <cell r="GF493">
            <v>77</v>
          </cell>
          <cell r="GG493">
            <v>0</v>
          </cell>
          <cell r="GH493">
            <v>0</v>
          </cell>
          <cell r="GI493" t="str">
            <v/>
          </cell>
          <cell r="GJ493">
            <v>0</v>
          </cell>
          <cell r="GK493">
            <v>68.5</v>
          </cell>
          <cell r="GL493">
            <v>77</v>
          </cell>
          <cell r="GM493">
            <v>0</v>
          </cell>
          <cell r="GN493">
            <v>0</v>
          </cell>
          <cell r="GO493" t="str">
            <v/>
          </cell>
          <cell r="GP493">
            <v>0</v>
          </cell>
          <cell r="GQ493">
            <v>68.5</v>
          </cell>
          <cell r="GR493">
            <v>77</v>
          </cell>
          <cell r="GS493">
            <v>0</v>
          </cell>
          <cell r="GT493">
            <v>0</v>
          </cell>
          <cell r="GU493" t="str">
            <v/>
          </cell>
          <cell r="GV493">
            <v>0</v>
          </cell>
          <cell r="GW493">
            <v>79.5</v>
          </cell>
          <cell r="GX493">
            <v>78</v>
          </cell>
          <cell r="GY493">
            <v>0</v>
          </cell>
          <cell r="GZ493">
            <v>0</v>
          </cell>
          <cell r="HA493" t="str">
            <v>GEO-L</v>
          </cell>
          <cell r="HB493">
            <v>0</v>
          </cell>
          <cell r="HC493">
            <v>76.75</v>
          </cell>
          <cell r="HD493">
            <v>83</v>
          </cell>
          <cell r="HH493">
            <v>0</v>
          </cell>
          <cell r="HM493" t="str">
            <v/>
          </cell>
          <cell r="HN493" t="str">
            <v/>
          </cell>
          <cell r="HS493">
            <v>0</v>
          </cell>
          <cell r="HT493" t="str">
            <v>PKN</v>
          </cell>
          <cell r="HU493">
            <v>0</v>
          </cell>
          <cell r="HV493" t="str">
            <v>IND</v>
          </cell>
          <cell r="HW493">
            <v>0</v>
          </cell>
          <cell r="HX493" t="str">
            <v>MAT-W</v>
          </cell>
          <cell r="HY493">
            <v>0</v>
          </cell>
          <cell r="HZ493" t="str">
            <v>SEJ-W</v>
          </cell>
          <cell r="IA493">
            <v>0</v>
          </cell>
          <cell r="IB493" t="str">
            <v>IGR-W</v>
          </cell>
          <cell r="IC493">
            <v>0</v>
          </cell>
          <cell r="ID493" t="str">
            <v>SBO</v>
          </cell>
          <cell r="IE493">
            <v>0</v>
          </cell>
          <cell r="IF493" t="str">
            <v>PJO</v>
          </cell>
          <cell r="IG493">
            <v>0</v>
          </cell>
          <cell r="IH493" t="str">
            <v>PRA</v>
          </cell>
          <cell r="II493">
            <v>0</v>
          </cell>
          <cell r="IJ493" t="str">
            <v>JAW</v>
          </cell>
          <cell r="IK493">
            <v>0</v>
          </cell>
          <cell r="IL493" t="str">
            <v>ARB</v>
          </cell>
          <cell r="IM493">
            <v>0</v>
          </cell>
          <cell r="IN493" t="str">
            <v>PKM</v>
          </cell>
          <cell r="IO493">
            <v>0</v>
          </cell>
          <cell r="IP493" t="str">
            <v>MAT-P</v>
          </cell>
          <cell r="IQ493">
            <v>0</v>
          </cell>
          <cell r="IR493" t="str">
            <v>BIO-P</v>
          </cell>
          <cell r="IS493">
            <v>0</v>
          </cell>
          <cell r="IT493" t="str">
            <v>FIS-P</v>
          </cell>
          <cell r="IU493">
            <v>0</v>
          </cell>
          <cell r="IV493" t="str">
            <v>KIM-P</v>
          </cell>
          <cell r="IW493">
            <v>0</v>
          </cell>
          <cell r="IX493" t="str">
            <v>GEO-L</v>
          </cell>
          <cell r="IY493">
            <v>0</v>
          </cell>
          <cell r="JA493">
            <v>0</v>
          </cell>
        </row>
        <row r="494">
          <cell r="Q494" t="str">
            <v/>
          </cell>
          <cell r="AB494" t="str">
            <v/>
          </cell>
          <cell r="AC494">
            <v>12</v>
          </cell>
          <cell r="AI494" t="str">
            <v/>
          </cell>
          <cell r="AJ494">
            <v>0</v>
          </cell>
          <cell r="AK494">
            <v>79.25</v>
          </cell>
          <cell r="AL494">
            <v>79</v>
          </cell>
          <cell r="AM494">
            <v>0</v>
          </cell>
          <cell r="AN494">
            <v>0</v>
          </cell>
          <cell r="AO494" t="str">
            <v/>
          </cell>
          <cell r="AP494">
            <v>0</v>
          </cell>
          <cell r="AQ494">
            <v>79.25</v>
          </cell>
          <cell r="AR494">
            <v>77</v>
          </cell>
          <cell r="AS494">
            <v>0</v>
          </cell>
          <cell r="AT494">
            <v>0</v>
          </cell>
          <cell r="AU494" t="str">
            <v/>
          </cell>
          <cell r="AV494">
            <v>0</v>
          </cell>
          <cell r="AW494">
            <v>74</v>
          </cell>
          <cell r="AX494">
            <v>80</v>
          </cell>
          <cell r="AY494">
            <v>0</v>
          </cell>
          <cell r="AZ494">
            <v>0</v>
          </cell>
          <cell r="BA494" t="str">
            <v/>
          </cell>
          <cell r="BB494">
            <v>0</v>
          </cell>
          <cell r="BC494">
            <v>76</v>
          </cell>
          <cell r="BD494">
            <v>78</v>
          </cell>
          <cell r="BE494">
            <v>0</v>
          </cell>
          <cell r="BF494">
            <v>0</v>
          </cell>
          <cell r="BG494" t="str">
            <v>SEJ</v>
          </cell>
          <cell r="BH494">
            <v>0</v>
          </cell>
          <cell r="BI494">
            <v>77.5</v>
          </cell>
          <cell r="BJ494">
            <v>81</v>
          </cell>
          <cell r="BK494">
            <v>0</v>
          </cell>
          <cell r="BL494">
            <v>0</v>
          </cell>
          <cell r="BM494" t="str">
            <v/>
          </cell>
          <cell r="BN494">
            <v>0</v>
          </cell>
          <cell r="BO494">
            <v>77.5</v>
          </cell>
          <cell r="BP494">
            <v>92</v>
          </cell>
          <cell r="BQ494">
            <v>0</v>
          </cell>
          <cell r="BR494">
            <v>0</v>
          </cell>
          <cell r="BS494" t="str">
            <v/>
          </cell>
          <cell r="BT494">
            <v>0</v>
          </cell>
          <cell r="BU494">
            <v>81.25</v>
          </cell>
          <cell r="BV494">
            <v>81</v>
          </cell>
          <cell r="BW494">
            <v>0</v>
          </cell>
          <cell r="BX494">
            <v>0</v>
          </cell>
          <cell r="BY494" t="str">
            <v/>
          </cell>
          <cell r="BZ494">
            <v>0</v>
          </cell>
          <cell r="CA494">
            <v>66.75</v>
          </cell>
          <cell r="CB494">
            <v>74</v>
          </cell>
          <cell r="CC494">
            <v>0</v>
          </cell>
          <cell r="CD494">
            <v>0</v>
          </cell>
          <cell r="CE494" t="str">
            <v/>
          </cell>
          <cell r="CF494">
            <v>0</v>
          </cell>
          <cell r="CG494">
            <v>80.75</v>
          </cell>
          <cell r="CH494">
            <v>79</v>
          </cell>
          <cell r="CI494">
            <v>0</v>
          </cell>
          <cell r="CJ494">
            <v>0</v>
          </cell>
          <cell r="CK494" t="str">
            <v/>
          </cell>
          <cell r="CL494">
            <v>0</v>
          </cell>
          <cell r="CM494">
            <v>71.5</v>
          </cell>
          <cell r="CN494">
            <v>77</v>
          </cell>
          <cell r="CO494">
            <v>0</v>
          </cell>
          <cell r="CP494">
            <v>0</v>
          </cell>
          <cell r="CQ494" t="str">
            <v/>
          </cell>
          <cell r="CR494">
            <v>0</v>
          </cell>
          <cell r="CS494">
            <v>83.25</v>
          </cell>
          <cell r="CT494">
            <v>85</v>
          </cell>
          <cell r="CU494">
            <v>0</v>
          </cell>
          <cell r="CV494">
            <v>0</v>
          </cell>
          <cell r="CW494" t="str">
            <v/>
          </cell>
          <cell r="CX494">
            <v>0</v>
          </cell>
          <cell r="CY494">
            <v>72</v>
          </cell>
          <cell r="CZ494">
            <v>74</v>
          </cell>
          <cell r="DA494">
            <v>0</v>
          </cell>
          <cell r="DB494">
            <v>0</v>
          </cell>
          <cell r="DC494" t="str">
            <v/>
          </cell>
          <cell r="DD494">
            <v>0</v>
          </cell>
          <cell r="DE494">
            <v>79.25</v>
          </cell>
          <cell r="DF494">
            <v>87</v>
          </cell>
          <cell r="DG494">
            <v>0</v>
          </cell>
          <cell r="DH494">
            <v>0</v>
          </cell>
          <cell r="DI494" t="str">
            <v/>
          </cell>
          <cell r="DJ494">
            <v>0</v>
          </cell>
          <cell r="DK494">
            <v>0</v>
          </cell>
          <cell r="DL494">
            <v>84</v>
          </cell>
          <cell r="DM494">
            <v>0</v>
          </cell>
          <cell r="DN494">
            <v>0</v>
          </cell>
          <cell r="DO494" t="str">
            <v/>
          </cell>
          <cell r="DP494">
            <v>0</v>
          </cell>
          <cell r="DQ494">
            <v>71.25</v>
          </cell>
          <cell r="DR494">
            <v>74</v>
          </cell>
          <cell r="DS494">
            <v>0</v>
          </cell>
          <cell r="DT494">
            <v>0</v>
          </cell>
          <cell r="DU494" t="str">
            <v/>
          </cell>
          <cell r="DV494">
            <v>0</v>
          </cell>
          <cell r="DW494">
            <v>77.25</v>
          </cell>
          <cell r="DX494">
            <v>75</v>
          </cell>
          <cell r="DY494">
            <v>0</v>
          </cell>
          <cell r="DZ494">
            <v>0</v>
          </cell>
          <cell r="EA494" t="str">
            <v/>
          </cell>
          <cell r="EB494">
            <v>0</v>
          </cell>
          <cell r="EC494">
            <v>67</v>
          </cell>
          <cell r="ED494">
            <v>71</v>
          </cell>
          <cell r="EE494">
            <v>0</v>
          </cell>
          <cell r="EF494">
            <v>0</v>
          </cell>
          <cell r="EG494" t="str">
            <v/>
          </cell>
          <cell r="EH494">
            <v>0</v>
          </cell>
          <cell r="EI494">
            <v>81.75</v>
          </cell>
          <cell r="EJ494">
            <v>75</v>
          </cell>
          <cell r="EK494">
            <v>0</v>
          </cell>
          <cell r="EL494">
            <v>0</v>
          </cell>
          <cell r="EM494" t="str">
            <v/>
          </cell>
          <cell r="EN494">
            <v>0</v>
          </cell>
          <cell r="EO494">
            <v>81.75</v>
          </cell>
          <cell r="EP494">
            <v>75</v>
          </cell>
          <cell r="EQ494">
            <v>0</v>
          </cell>
          <cell r="ER494">
            <v>0</v>
          </cell>
          <cell r="ES494" t="str">
            <v/>
          </cell>
          <cell r="ET494">
            <v>0</v>
          </cell>
          <cell r="EU494">
            <v>81.75</v>
          </cell>
          <cell r="EV494">
            <v>75</v>
          </cell>
          <cell r="EW494">
            <v>0</v>
          </cell>
          <cell r="EX494">
            <v>0</v>
          </cell>
          <cell r="EY494" t="str">
            <v/>
          </cell>
          <cell r="EZ494">
            <v>0</v>
          </cell>
          <cell r="FA494">
            <v>68</v>
          </cell>
          <cell r="FB494">
            <v>76</v>
          </cell>
          <cell r="FC494">
            <v>0</v>
          </cell>
          <cell r="FD494">
            <v>0</v>
          </cell>
          <cell r="FE494" t="str">
            <v/>
          </cell>
          <cell r="FF494">
            <v>0</v>
          </cell>
          <cell r="FG494">
            <v>68</v>
          </cell>
          <cell r="FH494">
            <v>76</v>
          </cell>
          <cell r="FI494">
            <v>0</v>
          </cell>
          <cell r="FJ494">
            <v>0</v>
          </cell>
          <cell r="FK494" t="str">
            <v/>
          </cell>
          <cell r="FL494">
            <v>0</v>
          </cell>
          <cell r="FM494">
            <v>68</v>
          </cell>
          <cell r="FN494">
            <v>76</v>
          </cell>
          <cell r="FO494">
            <v>0</v>
          </cell>
          <cell r="FP494">
            <v>0</v>
          </cell>
          <cell r="FQ494" t="str">
            <v/>
          </cell>
          <cell r="FR494">
            <v>0</v>
          </cell>
          <cell r="FS494">
            <v>68</v>
          </cell>
          <cell r="FT494">
            <v>76</v>
          </cell>
          <cell r="FU494">
            <v>0</v>
          </cell>
          <cell r="FV494">
            <v>0</v>
          </cell>
          <cell r="FW494" t="str">
            <v/>
          </cell>
          <cell r="FX494">
            <v>0</v>
          </cell>
          <cell r="FY494">
            <v>68</v>
          </cell>
          <cell r="FZ494">
            <v>76</v>
          </cell>
          <cell r="GA494">
            <v>0</v>
          </cell>
          <cell r="GB494">
            <v>0</v>
          </cell>
          <cell r="GC494" t="str">
            <v/>
          </cell>
          <cell r="GD494">
            <v>0</v>
          </cell>
          <cell r="GE494">
            <v>68</v>
          </cell>
          <cell r="GF494">
            <v>76</v>
          </cell>
          <cell r="GG494">
            <v>0</v>
          </cell>
          <cell r="GH494">
            <v>0</v>
          </cell>
          <cell r="GI494" t="str">
            <v/>
          </cell>
          <cell r="GJ494">
            <v>0</v>
          </cell>
          <cell r="GK494">
            <v>68</v>
          </cell>
          <cell r="GL494">
            <v>76</v>
          </cell>
          <cell r="GM494">
            <v>0</v>
          </cell>
          <cell r="GN494">
            <v>0</v>
          </cell>
          <cell r="GO494" t="str">
            <v/>
          </cell>
          <cell r="GP494">
            <v>0</v>
          </cell>
          <cell r="GQ494">
            <v>68</v>
          </cell>
          <cell r="GR494">
            <v>76</v>
          </cell>
          <cell r="GS494">
            <v>0</v>
          </cell>
          <cell r="GT494">
            <v>0</v>
          </cell>
          <cell r="GU494" t="str">
            <v/>
          </cell>
          <cell r="GV494">
            <v>0</v>
          </cell>
          <cell r="GW494">
            <v>66.75</v>
          </cell>
          <cell r="GX494">
            <v>74</v>
          </cell>
          <cell r="GY494">
            <v>0</v>
          </cell>
          <cell r="GZ494">
            <v>0</v>
          </cell>
          <cell r="HA494" t="str">
            <v>GEO-L</v>
          </cell>
          <cell r="HB494">
            <v>0</v>
          </cell>
          <cell r="HC494">
            <v>77.5</v>
          </cell>
          <cell r="HD494">
            <v>85</v>
          </cell>
          <cell r="HH494">
            <v>0</v>
          </cell>
          <cell r="HM494" t="str">
            <v/>
          </cell>
          <cell r="HN494" t="str">
            <v/>
          </cell>
          <cell r="HS494">
            <v>0</v>
          </cell>
          <cell r="HT494" t="str">
            <v>PKN</v>
          </cell>
          <cell r="HU494">
            <v>0</v>
          </cell>
          <cell r="HV494" t="str">
            <v>IND</v>
          </cell>
          <cell r="HW494">
            <v>0</v>
          </cell>
          <cell r="HX494" t="str">
            <v>MAT-W</v>
          </cell>
          <cell r="HY494">
            <v>0</v>
          </cell>
          <cell r="HZ494" t="str">
            <v>SEJ-W</v>
          </cell>
          <cell r="IA494">
            <v>0</v>
          </cell>
          <cell r="IB494" t="str">
            <v>IGR-W</v>
          </cell>
          <cell r="IC494">
            <v>0</v>
          </cell>
          <cell r="ID494" t="str">
            <v>SBO</v>
          </cell>
          <cell r="IE494">
            <v>0</v>
          </cell>
          <cell r="IF494" t="str">
            <v>PJO</v>
          </cell>
          <cell r="IG494">
            <v>0</v>
          </cell>
          <cell r="IH494" t="str">
            <v>PRA</v>
          </cell>
          <cell r="II494">
            <v>0</v>
          </cell>
          <cell r="IJ494" t="str">
            <v>JAW</v>
          </cell>
          <cell r="IK494">
            <v>0</v>
          </cell>
          <cell r="IL494" t="str">
            <v>ARB</v>
          </cell>
          <cell r="IM494">
            <v>0</v>
          </cell>
          <cell r="IN494" t="str">
            <v>PKM</v>
          </cell>
          <cell r="IO494">
            <v>0</v>
          </cell>
          <cell r="IP494" t="str">
            <v>MAT-P</v>
          </cell>
          <cell r="IQ494">
            <v>0</v>
          </cell>
          <cell r="IR494" t="str">
            <v>BIO-P</v>
          </cell>
          <cell r="IS494">
            <v>0</v>
          </cell>
          <cell r="IT494" t="str">
            <v>FIS-P</v>
          </cell>
          <cell r="IU494">
            <v>0</v>
          </cell>
          <cell r="IV494" t="str">
            <v>KIM-P</v>
          </cell>
          <cell r="IW494">
            <v>0</v>
          </cell>
          <cell r="IX494" t="str">
            <v>GEO-L</v>
          </cell>
          <cell r="IY494">
            <v>0</v>
          </cell>
          <cell r="JA494">
            <v>0</v>
          </cell>
        </row>
        <row r="495">
          <cell r="Q495" t="str">
            <v/>
          </cell>
          <cell r="AB495" t="str">
            <v/>
          </cell>
          <cell r="AC495">
            <v>13</v>
          </cell>
          <cell r="AI495" t="str">
            <v/>
          </cell>
          <cell r="AJ495">
            <v>0</v>
          </cell>
          <cell r="AK495">
            <v>78.75</v>
          </cell>
          <cell r="AL495">
            <v>88</v>
          </cell>
          <cell r="AM495">
            <v>0</v>
          </cell>
          <cell r="AN495">
            <v>0</v>
          </cell>
          <cell r="AO495" t="str">
            <v/>
          </cell>
          <cell r="AP495">
            <v>0</v>
          </cell>
          <cell r="AQ495">
            <v>82.5</v>
          </cell>
          <cell r="AR495">
            <v>91</v>
          </cell>
          <cell r="AS495">
            <v>0</v>
          </cell>
          <cell r="AT495">
            <v>0</v>
          </cell>
          <cell r="AU495" t="str">
            <v/>
          </cell>
          <cell r="AV495">
            <v>0</v>
          </cell>
          <cell r="AW495">
            <v>76.75</v>
          </cell>
          <cell r="AX495">
            <v>91</v>
          </cell>
          <cell r="AY495">
            <v>0</v>
          </cell>
          <cell r="AZ495">
            <v>0</v>
          </cell>
          <cell r="BA495" t="str">
            <v/>
          </cell>
          <cell r="BB495">
            <v>0</v>
          </cell>
          <cell r="BC495">
            <v>75.5</v>
          </cell>
          <cell r="BD495">
            <v>90</v>
          </cell>
          <cell r="BE495">
            <v>0</v>
          </cell>
          <cell r="BF495">
            <v>0</v>
          </cell>
          <cell r="BG495" t="str">
            <v>SEJ</v>
          </cell>
          <cell r="BH495">
            <v>0</v>
          </cell>
          <cell r="BI495">
            <v>83</v>
          </cell>
          <cell r="BJ495">
            <v>86</v>
          </cell>
          <cell r="BK495">
            <v>0</v>
          </cell>
          <cell r="BL495">
            <v>0</v>
          </cell>
          <cell r="BM495" t="str">
            <v/>
          </cell>
          <cell r="BN495">
            <v>0</v>
          </cell>
          <cell r="BO495">
            <v>85.25</v>
          </cell>
          <cell r="BP495">
            <v>90</v>
          </cell>
          <cell r="BQ495">
            <v>0</v>
          </cell>
          <cell r="BR495">
            <v>0</v>
          </cell>
          <cell r="BS495" t="str">
            <v/>
          </cell>
          <cell r="BT495">
            <v>0</v>
          </cell>
          <cell r="BU495">
            <v>82.25</v>
          </cell>
          <cell r="BV495">
            <v>84</v>
          </cell>
          <cell r="BW495">
            <v>0</v>
          </cell>
          <cell r="BX495">
            <v>0</v>
          </cell>
          <cell r="BY495" t="str">
            <v/>
          </cell>
          <cell r="BZ495">
            <v>0</v>
          </cell>
          <cell r="CA495">
            <v>87</v>
          </cell>
          <cell r="CB495">
            <v>87</v>
          </cell>
          <cell r="CC495">
            <v>0</v>
          </cell>
          <cell r="CD495">
            <v>0</v>
          </cell>
          <cell r="CE495" t="str">
            <v/>
          </cell>
          <cell r="CF495">
            <v>0</v>
          </cell>
          <cell r="CG495">
            <v>89.75</v>
          </cell>
          <cell r="CH495">
            <v>79</v>
          </cell>
          <cell r="CI495">
            <v>0</v>
          </cell>
          <cell r="CJ495">
            <v>0</v>
          </cell>
          <cell r="CK495" t="str">
            <v/>
          </cell>
          <cell r="CL495">
            <v>0</v>
          </cell>
          <cell r="CM495">
            <v>71.5</v>
          </cell>
          <cell r="CN495">
            <v>77</v>
          </cell>
          <cell r="CO495">
            <v>0</v>
          </cell>
          <cell r="CP495">
            <v>0</v>
          </cell>
          <cell r="CQ495" t="str">
            <v/>
          </cell>
          <cell r="CR495">
            <v>0</v>
          </cell>
          <cell r="CS495">
            <v>87.75</v>
          </cell>
          <cell r="CT495">
            <v>86</v>
          </cell>
          <cell r="CU495">
            <v>0</v>
          </cell>
          <cell r="CV495">
            <v>0</v>
          </cell>
          <cell r="CW495" t="str">
            <v/>
          </cell>
          <cell r="CX495">
            <v>0</v>
          </cell>
          <cell r="CY495">
            <v>67.5</v>
          </cell>
          <cell r="CZ495">
            <v>78</v>
          </cell>
          <cell r="DA495">
            <v>0</v>
          </cell>
          <cell r="DB495">
            <v>0</v>
          </cell>
          <cell r="DC495" t="str">
            <v/>
          </cell>
          <cell r="DD495">
            <v>0</v>
          </cell>
          <cell r="DE495">
            <v>88</v>
          </cell>
          <cell r="DF495">
            <v>93</v>
          </cell>
          <cell r="DG495">
            <v>0</v>
          </cell>
          <cell r="DH495">
            <v>0</v>
          </cell>
          <cell r="DI495" t="str">
            <v/>
          </cell>
          <cell r="DJ495">
            <v>0</v>
          </cell>
          <cell r="DK495">
            <v>0</v>
          </cell>
          <cell r="DL495">
            <v>89</v>
          </cell>
          <cell r="DM495">
            <v>0</v>
          </cell>
          <cell r="DN495">
            <v>0</v>
          </cell>
          <cell r="DO495" t="str">
            <v/>
          </cell>
          <cell r="DP495">
            <v>0</v>
          </cell>
          <cell r="DQ495">
            <v>85.25</v>
          </cell>
          <cell r="DR495">
            <v>80</v>
          </cell>
          <cell r="DS495">
            <v>0</v>
          </cell>
          <cell r="DT495">
            <v>0</v>
          </cell>
          <cell r="DU495" t="str">
            <v/>
          </cell>
          <cell r="DV495">
            <v>0</v>
          </cell>
          <cell r="DW495">
            <v>78.75</v>
          </cell>
          <cell r="DX495">
            <v>89</v>
          </cell>
          <cell r="DY495">
            <v>0</v>
          </cell>
          <cell r="DZ495">
            <v>0</v>
          </cell>
          <cell r="EA495" t="str">
            <v/>
          </cell>
          <cell r="EB495">
            <v>0</v>
          </cell>
          <cell r="EC495">
            <v>97</v>
          </cell>
          <cell r="ED495">
            <v>87</v>
          </cell>
          <cell r="EE495">
            <v>0</v>
          </cell>
          <cell r="EF495">
            <v>0</v>
          </cell>
          <cell r="EG495" t="str">
            <v/>
          </cell>
          <cell r="EH495">
            <v>0</v>
          </cell>
          <cell r="EI495">
            <v>82.5</v>
          </cell>
          <cell r="EJ495">
            <v>76</v>
          </cell>
          <cell r="EK495">
            <v>0</v>
          </cell>
          <cell r="EL495">
            <v>0</v>
          </cell>
          <cell r="EM495" t="str">
            <v/>
          </cell>
          <cell r="EN495">
            <v>0</v>
          </cell>
          <cell r="EO495">
            <v>82.5</v>
          </cell>
          <cell r="EP495">
            <v>76</v>
          </cell>
          <cell r="EQ495">
            <v>0</v>
          </cell>
          <cell r="ER495">
            <v>0</v>
          </cell>
          <cell r="ES495" t="str">
            <v/>
          </cell>
          <cell r="ET495">
            <v>0</v>
          </cell>
          <cell r="EU495">
            <v>82.5</v>
          </cell>
          <cell r="EV495">
            <v>76</v>
          </cell>
          <cell r="EW495">
            <v>0</v>
          </cell>
          <cell r="EX495">
            <v>0</v>
          </cell>
          <cell r="EY495" t="str">
            <v/>
          </cell>
          <cell r="EZ495">
            <v>0</v>
          </cell>
          <cell r="FA495">
            <v>77</v>
          </cell>
          <cell r="FB495">
            <v>79</v>
          </cell>
          <cell r="FC495">
            <v>0</v>
          </cell>
          <cell r="FD495">
            <v>0</v>
          </cell>
          <cell r="FE495" t="str">
            <v/>
          </cell>
          <cell r="FF495">
            <v>0</v>
          </cell>
          <cell r="FG495">
            <v>77</v>
          </cell>
          <cell r="FH495">
            <v>79</v>
          </cell>
          <cell r="FI495">
            <v>0</v>
          </cell>
          <cell r="FJ495">
            <v>0</v>
          </cell>
          <cell r="FK495" t="str">
            <v/>
          </cell>
          <cell r="FL495">
            <v>0</v>
          </cell>
          <cell r="FM495">
            <v>77</v>
          </cell>
          <cell r="FN495">
            <v>79</v>
          </cell>
          <cell r="FO495">
            <v>0</v>
          </cell>
          <cell r="FP495">
            <v>0</v>
          </cell>
          <cell r="FQ495" t="str">
            <v/>
          </cell>
          <cell r="FR495">
            <v>0</v>
          </cell>
          <cell r="FS495">
            <v>77</v>
          </cell>
          <cell r="FT495">
            <v>79</v>
          </cell>
          <cell r="FU495">
            <v>0</v>
          </cell>
          <cell r="FV495">
            <v>0</v>
          </cell>
          <cell r="FW495" t="str">
            <v/>
          </cell>
          <cell r="FX495">
            <v>0</v>
          </cell>
          <cell r="FY495">
            <v>77</v>
          </cell>
          <cell r="FZ495">
            <v>79</v>
          </cell>
          <cell r="GA495">
            <v>0</v>
          </cell>
          <cell r="GB495">
            <v>0</v>
          </cell>
          <cell r="GC495" t="str">
            <v/>
          </cell>
          <cell r="GD495">
            <v>0</v>
          </cell>
          <cell r="GE495">
            <v>77</v>
          </cell>
          <cell r="GF495">
            <v>79</v>
          </cell>
          <cell r="GG495">
            <v>0</v>
          </cell>
          <cell r="GH495">
            <v>0</v>
          </cell>
          <cell r="GI495" t="str">
            <v/>
          </cell>
          <cell r="GJ495">
            <v>0</v>
          </cell>
          <cell r="GK495">
            <v>77</v>
          </cell>
          <cell r="GL495">
            <v>79</v>
          </cell>
          <cell r="GM495">
            <v>0</v>
          </cell>
          <cell r="GN495">
            <v>0</v>
          </cell>
          <cell r="GO495" t="str">
            <v/>
          </cell>
          <cell r="GP495">
            <v>0</v>
          </cell>
          <cell r="GQ495">
            <v>77</v>
          </cell>
          <cell r="GR495">
            <v>79</v>
          </cell>
          <cell r="GS495">
            <v>0</v>
          </cell>
          <cell r="GT495">
            <v>0</v>
          </cell>
          <cell r="GU495" t="str">
            <v/>
          </cell>
          <cell r="GV495">
            <v>0</v>
          </cell>
          <cell r="GW495">
            <v>84.5</v>
          </cell>
          <cell r="GX495">
            <v>82</v>
          </cell>
          <cell r="GY495">
            <v>0</v>
          </cell>
          <cell r="GZ495">
            <v>0</v>
          </cell>
          <cell r="HA495" t="str">
            <v>GEO-L</v>
          </cell>
          <cell r="HB495">
            <v>0</v>
          </cell>
          <cell r="HC495">
            <v>87.5</v>
          </cell>
          <cell r="HD495">
            <v>90</v>
          </cell>
          <cell r="HH495">
            <v>0</v>
          </cell>
          <cell r="HM495" t="str">
            <v/>
          </cell>
          <cell r="HN495" t="str">
            <v/>
          </cell>
          <cell r="HS495">
            <v>0</v>
          </cell>
          <cell r="HT495" t="str">
            <v>PKN</v>
          </cell>
          <cell r="HU495">
            <v>0</v>
          </cell>
          <cell r="HV495" t="str">
            <v>IND</v>
          </cell>
          <cell r="HW495">
            <v>0</v>
          </cell>
          <cell r="HX495" t="str">
            <v>MAT-W</v>
          </cell>
          <cell r="HY495">
            <v>0</v>
          </cell>
          <cell r="HZ495" t="str">
            <v>SEJ-W</v>
          </cell>
          <cell r="IA495">
            <v>0</v>
          </cell>
          <cell r="IB495" t="str">
            <v>IGR-W</v>
          </cell>
          <cell r="IC495">
            <v>0</v>
          </cell>
          <cell r="ID495" t="str">
            <v>SBO</v>
          </cell>
          <cell r="IE495">
            <v>0</v>
          </cell>
          <cell r="IF495" t="str">
            <v>PJO</v>
          </cell>
          <cell r="IG495">
            <v>0</v>
          </cell>
          <cell r="IH495" t="str">
            <v>PRA</v>
          </cell>
          <cell r="II495">
            <v>0</v>
          </cell>
          <cell r="IJ495" t="str">
            <v>JAW</v>
          </cell>
          <cell r="IK495">
            <v>0</v>
          </cell>
          <cell r="IL495" t="str">
            <v>ARB</v>
          </cell>
          <cell r="IM495">
            <v>0</v>
          </cell>
          <cell r="IN495" t="str">
            <v>PKM</v>
          </cell>
          <cell r="IO495">
            <v>0</v>
          </cell>
          <cell r="IP495" t="str">
            <v>MAT-P</v>
          </cell>
          <cell r="IQ495">
            <v>0</v>
          </cell>
          <cell r="IR495" t="str">
            <v>BIO-P</v>
          </cell>
          <cell r="IS495">
            <v>0</v>
          </cell>
          <cell r="IT495" t="str">
            <v>FIS-P</v>
          </cell>
          <cell r="IU495">
            <v>0</v>
          </cell>
          <cell r="IV495" t="str">
            <v>KIM-P</v>
          </cell>
          <cell r="IW495">
            <v>0</v>
          </cell>
          <cell r="IX495" t="str">
            <v>GEO-L</v>
          </cell>
          <cell r="IY495">
            <v>0</v>
          </cell>
          <cell r="JA495">
            <v>0</v>
          </cell>
        </row>
        <row r="496">
          <cell r="Q496" t="str">
            <v/>
          </cell>
          <cell r="AB496" t="str">
            <v/>
          </cell>
          <cell r="AC496">
            <v>14</v>
          </cell>
          <cell r="AI496" t="str">
            <v/>
          </cell>
          <cell r="AJ496">
            <v>0</v>
          </cell>
          <cell r="AK496">
            <v>92.5</v>
          </cell>
          <cell r="AL496">
            <v>86</v>
          </cell>
          <cell r="AM496">
            <v>0</v>
          </cell>
          <cell r="AN496">
            <v>0</v>
          </cell>
          <cell r="AO496" t="str">
            <v/>
          </cell>
          <cell r="AP496">
            <v>0</v>
          </cell>
          <cell r="AQ496">
            <v>84.25</v>
          </cell>
          <cell r="AR496">
            <v>81</v>
          </cell>
          <cell r="AS496">
            <v>0</v>
          </cell>
          <cell r="AT496">
            <v>0</v>
          </cell>
          <cell r="AU496" t="str">
            <v/>
          </cell>
          <cell r="AV496">
            <v>0</v>
          </cell>
          <cell r="AW496">
            <v>80.75</v>
          </cell>
          <cell r="AX496">
            <v>87</v>
          </cell>
          <cell r="AY496">
            <v>0</v>
          </cell>
          <cell r="AZ496">
            <v>0</v>
          </cell>
          <cell r="BA496" t="str">
            <v/>
          </cell>
          <cell r="BB496">
            <v>0</v>
          </cell>
          <cell r="BC496">
            <v>82.25</v>
          </cell>
          <cell r="BD496">
            <v>84</v>
          </cell>
          <cell r="BE496">
            <v>0</v>
          </cell>
          <cell r="BF496">
            <v>0</v>
          </cell>
          <cell r="BG496" t="str">
            <v>SEJ</v>
          </cell>
          <cell r="BH496">
            <v>0</v>
          </cell>
          <cell r="BI496">
            <v>82.5</v>
          </cell>
          <cell r="BJ496">
            <v>82</v>
          </cell>
          <cell r="BK496">
            <v>0</v>
          </cell>
          <cell r="BL496">
            <v>0</v>
          </cell>
          <cell r="BM496" t="str">
            <v/>
          </cell>
          <cell r="BN496">
            <v>0</v>
          </cell>
          <cell r="BO496">
            <v>79</v>
          </cell>
          <cell r="BP496">
            <v>90</v>
          </cell>
          <cell r="BQ496">
            <v>0</v>
          </cell>
          <cell r="BR496">
            <v>0</v>
          </cell>
          <cell r="BS496" t="str">
            <v/>
          </cell>
          <cell r="BT496">
            <v>0</v>
          </cell>
          <cell r="BU496">
            <v>80</v>
          </cell>
          <cell r="BV496">
            <v>82</v>
          </cell>
          <cell r="BW496">
            <v>0</v>
          </cell>
          <cell r="BX496">
            <v>0</v>
          </cell>
          <cell r="BY496" t="str">
            <v/>
          </cell>
          <cell r="BZ496">
            <v>0</v>
          </cell>
          <cell r="CA496">
            <v>84.25</v>
          </cell>
          <cell r="CB496">
            <v>82</v>
          </cell>
          <cell r="CC496">
            <v>0</v>
          </cell>
          <cell r="CD496">
            <v>0</v>
          </cell>
          <cell r="CE496" t="str">
            <v/>
          </cell>
          <cell r="CF496">
            <v>0</v>
          </cell>
          <cell r="CG496">
            <v>88.75</v>
          </cell>
          <cell r="CH496">
            <v>83</v>
          </cell>
          <cell r="CI496">
            <v>0</v>
          </cell>
          <cell r="CJ496">
            <v>0</v>
          </cell>
          <cell r="CK496" t="str">
            <v/>
          </cell>
          <cell r="CL496">
            <v>0</v>
          </cell>
          <cell r="CM496">
            <v>71.5</v>
          </cell>
          <cell r="CN496">
            <v>76</v>
          </cell>
          <cell r="CO496">
            <v>0</v>
          </cell>
          <cell r="CP496">
            <v>0</v>
          </cell>
          <cell r="CQ496" t="str">
            <v/>
          </cell>
          <cell r="CR496">
            <v>0</v>
          </cell>
          <cell r="CS496">
            <v>77.75</v>
          </cell>
          <cell r="CT496">
            <v>84</v>
          </cell>
          <cell r="CU496">
            <v>0</v>
          </cell>
          <cell r="CV496">
            <v>0</v>
          </cell>
          <cell r="CW496" t="str">
            <v/>
          </cell>
          <cell r="CX496">
            <v>0</v>
          </cell>
          <cell r="CY496">
            <v>67.75</v>
          </cell>
          <cell r="CZ496">
            <v>75</v>
          </cell>
          <cell r="DA496">
            <v>0</v>
          </cell>
          <cell r="DB496">
            <v>0</v>
          </cell>
          <cell r="DC496" t="str">
            <v/>
          </cell>
          <cell r="DD496">
            <v>0</v>
          </cell>
          <cell r="DE496">
            <v>81.5</v>
          </cell>
          <cell r="DF496">
            <v>90</v>
          </cell>
          <cell r="DG496">
            <v>0</v>
          </cell>
          <cell r="DH496">
            <v>0</v>
          </cell>
          <cell r="DI496" t="str">
            <v/>
          </cell>
          <cell r="DJ496">
            <v>0</v>
          </cell>
          <cell r="DK496">
            <v>0</v>
          </cell>
          <cell r="DL496">
            <v>86</v>
          </cell>
          <cell r="DM496">
            <v>0</v>
          </cell>
          <cell r="DN496">
            <v>0</v>
          </cell>
          <cell r="DO496" t="str">
            <v/>
          </cell>
          <cell r="DP496">
            <v>0</v>
          </cell>
          <cell r="DQ496">
            <v>85.5</v>
          </cell>
          <cell r="DR496">
            <v>77</v>
          </cell>
          <cell r="DS496">
            <v>0</v>
          </cell>
          <cell r="DT496">
            <v>0</v>
          </cell>
          <cell r="DU496" t="str">
            <v/>
          </cell>
          <cell r="DV496">
            <v>0</v>
          </cell>
          <cell r="DW496">
            <v>80.25</v>
          </cell>
          <cell r="DX496">
            <v>87</v>
          </cell>
          <cell r="DY496">
            <v>0</v>
          </cell>
          <cell r="DZ496">
            <v>0</v>
          </cell>
          <cell r="EA496" t="str">
            <v/>
          </cell>
          <cell r="EB496">
            <v>0</v>
          </cell>
          <cell r="EC496">
            <v>70.75</v>
          </cell>
          <cell r="ED496">
            <v>81</v>
          </cell>
          <cell r="EE496">
            <v>0</v>
          </cell>
          <cell r="EF496">
            <v>0</v>
          </cell>
          <cell r="EG496" t="str">
            <v/>
          </cell>
          <cell r="EH496">
            <v>0</v>
          </cell>
          <cell r="EI496">
            <v>85.25</v>
          </cell>
          <cell r="EJ496">
            <v>79</v>
          </cell>
          <cell r="EK496">
            <v>0</v>
          </cell>
          <cell r="EL496">
            <v>0</v>
          </cell>
          <cell r="EM496" t="str">
            <v/>
          </cell>
          <cell r="EN496">
            <v>0</v>
          </cell>
          <cell r="EO496">
            <v>85.25</v>
          </cell>
          <cell r="EP496">
            <v>79</v>
          </cell>
          <cell r="EQ496">
            <v>0</v>
          </cell>
          <cell r="ER496">
            <v>0</v>
          </cell>
          <cell r="ES496" t="str">
            <v/>
          </cell>
          <cell r="ET496">
            <v>0</v>
          </cell>
          <cell r="EU496">
            <v>85.25</v>
          </cell>
          <cell r="EV496">
            <v>79</v>
          </cell>
          <cell r="EW496">
            <v>0</v>
          </cell>
          <cell r="EX496">
            <v>0</v>
          </cell>
          <cell r="EY496" t="str">
            <v/>
          </cell>
          <cell r="EZ496">
            <v>0</v>
          </cell>
          <cell r="FA496">
            <v>68.5</v>
          </cell>
          <cell r="FB496">
            <v>74</v>
          </cell>
          <cell r="FC496">
            <v>0</v>
          </cell>
          <cell r="FD496">
            <v>0</v>
          </cell>
          <cell r="FE496" t="str">
            <v/>
          </cell>
          <cell r="FF496">
            <v>0</v>
          </cell>
          <cell r="FG496">
            <v>68.5</v>
          </cell>
          <cell r="FH496">
            <v>74</v>
          </cell>
          <cell r="FI496">
            <v>0</v>
          </cell>
          <cell r="FJ496">
            <v>0</v>
          </cell>
          <cell r="FK496" t="str">
            <v/>
          </cell>
          <cell r="FL496">
            <v>0</v>
          </cell>
          <cell r="FM496">
            <v>68.5</v>
          </cell>
          <cell r="FN496">
            <v>74</v>
          </cell>
          <cell r="FO496">
            <v>0</v>
          </cell>
          <cell r="FP496">
            <v>0</v>
          </cell>
          <cell r="FQ496" t="str">
            <v/>
          </cell>
          <cell r="FR496">
            <v>0</v>
          </cell>
          <cell r="FS496">
            <v>68.5</v>
          </cell>
          <cell r="FT496">
            <v>74</v>
          </cell>
          <cell r="FU496">
            <v>0</v>
          </cell>
          <cell r="FV496">
            <v>0</v>
          </cell>
          <cell r="FW496" t="str">
            <v/>
          </cell>
          <cell r="FX496">
            <v>0</v>
          </cell>
          <cell r="FY496">
            <v>68.5</v>
          </cell>
          <cell r="FZ496">
            <v>74</v>
          </cell>
          <cell r="GA496">
            <v>0</v>
          </cell>
          <cell r="GB496">
            <v>0</v>
          </cell>
          <cell r="GC496" t="str">
            <v/>
          </cell>
          <cell r="GD496">
            <v>0</v>
          </cell>
          <cell r="GE496">
            <v>68.5</v>
          </cell>
          <cell r="GF496">
            <v>74</v>
          </cell>
          <cell r="GG496">
            <v>0</v>
          </cell>
          <cell r="GH496">
            <v>0</v>
          </cell>
          <cell r="GI496" t="str">
            <v/>
          </cell>
          <cell r="GJ496">
            <v>0</v>
          </cell>
          <cell r="GK496">
            <v>68.5</v>
          </cell>
          <cell r="GL496">
            <v>74</v>
          </cell>
          <cell r="GM496">
            <v>0</v>
          </cell>
          <cell r="GN496">
            <v>0</v>
          </cell>
          <cell r="GO496" t="str">
            <v/>
          </cell>
          <cell r="GP496">
            <v>0</v>
          </cell>
          <cell r="GQ496">
            <v>68.5</v>
          </cell>
          <cell r="GR496">
            <v>74</v>
          </cell>
          <cell r="GS496">
            <v>0</v>
          </cell>
          <cell r="GT496">
            <v>0</v>
          </cell>
          <cell r="GU496" t="str">
            <v/>
          </cell>
          <cell r="GV496">
            <v>0</v>
          </cell>
          <cell r="GW496">
            <v>78.25</v>
          </cell>
          <cell r="GX496">
            <v>77</v>
          </cell>
          <cell r="GY496">
            <v>0</v>
          </cell>
          <cell r="GZ496">
            <v>0</v>
          </cell>
          <cell r="HA496" t="str">
            <v>GEO-L</v>
          </cell>
          <cell r="HB496">
            <v>0</v>
          </cell>
          <cell r="HC496">
            <v>82.5</v>
          </cell>
          <cell r="HD496">
            <v>89</v>
          </cell>
          <cell r="HH496">
            <v>0</v>
          </cell>
          <cell r="HM496" t="str">
            <v/>
          </cell>
          <cell r="HN496" t="str">
            <v/>
          </cell>
          <cell r="HS496">
            <v>0</v>
          </cell>
          <cell r="HT496" t="str">
            <v>PKN</v>
          </cell>
          <cell r="HU496">
            <v>0</v>
          </cell>
          <cell r="HV496" t="str">
            <v>IND</v>
          </cell>
          <cell r="HW496">
            <v>0</v>
          </cell>
          <cell r="HX496" t="str">
            <v>MAT-W</v>
          </cell>
          <cell r="HY496">
            <v>0</v>
          </cell>
          <cell r="HZ496" t="str">
            <v>SEJ-W</v>
          </cell>
          <cell r="IA496">
            <v>0</v>
          </cell>
          <cell r="IB496" t="str">
            <v>IGR-W</v>
          </cell>
          <cell r="IC496">
            <v>0</v>
          </cell>
          <cell r="ID496" t="str">
            <v>SBO</v>
          </cell>
          <cell r="IE496">
            <v>0</v>
          </cell>
          <cell r="IF496" t="str">
            <v>PJO</v>
          </cell>
          <cell r="IG496">
            <v>0</v>
          </cell>
          <cell r="IH496" t="str">
            <v>PRA</v>
          </cell>
          <cell r="II496">
            <v>0</v>
          </cell>
          <cell r="IJ496" t="str">
            <v>JAW</v>
          </cell>
          <cell r="IK496">
            <v>0</v>
          </cell>
          <cell r="IL496" t="str">
            <v>ARB</v>
          </cell>
          <cell r="IM496">
            <v>0</v>
          </cell>
          <cell r="IN496" t="str">
            <v>PKM</v>
          </cell>
          <cell r="IO496">
            <v>0</v>
          </cell>
          <cell r="IP496" t="str">
            <v>MAT-P</v>
          </cell>
          <cell r="IQ496">
            <v>0</v>
          </cell>
          <cell r="IR496" t="str">
            <v>BIO-P</v>
          </cell>
          <cell r="IS496">
            <v>0</v>
          </cell>
          <cell r="IT496" t="str">
            <v>FIS-P</v>
          </cell>
          <cell r="IU496">
            <v>0</v>
          </cell>
          <cell r="IV496" t="str">
            <v>KIM-P</v>
          </cell>
          <cell r="IW496">
            <v>0</v>
          </cell>
          <cell r="IX496" t="str">
            <v>GEO-L</v>
          </cell>
          <cell r="IY496">
            <v>0</v>
          </cell>
          <cell r="JA496">
            <v>0</v>
          </cell>
        </row>
        <row r="497">
          <cell r="Q497" t="str">
            <v/>
          </cell>
          <cell r="AB497" t="str">
            <v/>
          </cell>
          <cell r="AC497">
            <v>15</v>
          </cell>
          <cell r="AI497" t="str">
            <v/>
          </cell>
          <cell r="AJ497">
            <v>0</v>
          </cell>
          <cell r="AK497">
            <v>85.75</v>
          </cell>
          <cell r="AL497">
            <v>88</v>
          </cell>
          <cell r="AM497">
            <v>0</v>
          </cell>
          <cell r="AN497">
            <v>0</v>
          </cell>
          <cell r="AO497" t="str">
            <v/>
          </cell>
          <cell r="AP497">
            <v>0</v>
          </cell>
          <cell r="AQ497">
            <v>79.75</v>
          </cell>
          <cell r="AR497">
            <v>85</v>
          </cell>
          <cell r="AS497">
            <v>0</v>
          </cell>
          <cell r="AT497">
            <v>0</v>
          </cell>
          <cell r="AU497" t="str">
            <v/>
          </cell>
          <cell r="AV497">
            <v>0</v>
          </cell>
          <cell r="AW497">
            <v>74.5</v>
          </cell>
          <cell r="AX497">
            <v>86</v>
          </cell>
          <cell r="AY497">
            <v>0</v>
          </cell>
          <cell r="AZ497">
            <v>0</v>
          </cell>
          <cell r="BA497" t="str">
            <v/>
          </cell>
          <cell r="BB497">
            <v>0</v>
          </cell>
          <cell r="BC497">
            <v>84.5</v>
          </cell>
          <cell r="BD497">
            <v>84</v>
          </cell>
          <cell r="BE497">
            <v>0</v>
          </cell>
          <cell r="BF497">
            <v>0</v>
          </cell>
          <cell r="BG497" t="str">
            <v>SEJ</v>
          </cell>
          <cell r="BH497">
            <v>0</v>
          </cell>
          <cell r="BI497">
            <v>74.25</v>
          </cell>
          <cell r="BJ497">
            <v>85</v>
          </cell>
          <cell r="BK497">
            <v>0</v>
          </cell>
          <cell r="BL497">
            <v>0</v>
          </cell>
          <cell r="BM497" t="str">
            <v/>
          </cell>
          <cell r="BN497">
            <v>0</v>
          </cell>
          <cell r="BO497">
            <v>77.25</v>
          </cell>
          <cell r="BP497">
            <v>90</v>
          </cell>
          <cell r="BQ497">
            <v>0</v>
          </cell>
          <cell r="BR497">
            <v>0</v>
          </cell>
          <cell r="BS497" t="str">
            <v/>
          </cell>
          <cell r="BT497">
            <v>0</v>
          </cell>
          <cell r="BU497">
            <v>79.5</v>
          </cell>
          <cell r="BV497">
            <v>82</v>
          </cell>
          <cell r="BW497">
            <v>0</v>
          </cell>
          <cell r="BX497">
            <v>0</v>
          </cell>
          <cell r="BY497" t="str">
            <v/>
          </cell>
          <cell r="BZ497">
            <v>0</v>
          </cell>
          <cell r="CA497">
            <v>66.75</v>
          </cell>
          <cell r="CB497">
            <v>74</v>
          </cell>
          <cell r="CC497">
            <v>0</v>
          </cell>
          <cell r="CD497">
            <v>0</v>
          </cell>
          <cell r="CE497" t="str">
            <v/>
          </cell>
          <cell r="CF497">
            <v>0</v>
          </cell>
          <cell r="CG497">
            <v>87</v>
          </cell>
          <cell r="CH497">
            <v>80</v>
          </cell>
          <cell r="CI497">
            <v>0</v>
          </cell>
          <cell r="CJ497">
            <v>0</v>
          </cell>
          <cell r="CK497" t="str">
            <v/>
          </cell>
          <cell r="CL497">
            <v>0</v>
          </cell>
          <cell r="CM497">
            <v>71.5</v>
          </cell>
          <cell r="CN497">
            <v>75</v>
          </cell>
          <cell r="CO497">
            <v>0</v>
          </cell>
          <cell r="CP497">
            <v>0</v>
          </cell>
          <cell r="CQ497" t="str">
            <v/>
          </cell>
          <cell r="CR497">
            <v>0</v>
          </cell>
          <cell r="CS497">
            <v>77.75</v>
          </cell>
          <cell r="CT497">
            <v>84</v>
          </cell>
          <cell r="CU497">
            <v>0</v>
          </cell>
          <cell r="CV497">
            <v>0</v>
          </cell>
          <cell r="CW497" t="str">
            <v/>
          </cell>
          <cell r="CX497">
            <v>0</v>
          </cell>
          <cell r="CY497">
            <v>72.25</v>
          </cell>
          <cell r="CZ497">
            <v>76</v>
          </cell>
          <cell r="DA497">
            <v>0</v>
          </cell>
          <cell r="DB497">
            <v>0</v>
          </cell>
          <cell r="DC497" t="str">
            <v/>
          </cell>
          <cell r="DD497">
            <v>0</v>
          </cell>
          <cell r="DE497">
            <v>75</v>
          </cell>
          <cell r="DF497">
            <v>85</v>
          </cell>
          <cell r="DG497">
            <v>0</v>
          </cell>
          <cell r="DH497">
            <v>0</v>
          </cell>
          <cell r="DI497" t="str">
            <v/>
          </cell>
          <cell r="DJ497">
            <v>0</v>
          </cell>
          <cell r="DK497">
            <v>0</v>
          </cell>
          <cell r="DL497">
            <v>78</v>
          </cell>
          <cell r="DM497">
            <v>0</v>
          </cell>
          <cell r="DN497">
            <v>0</v>
          </cell>
          <cell r="DO497" t="str">
            <v/>
          </cell>
          <cell r="DP497">
            <v>0</v>
          </cell>
          <cell r="DQ497">
            <v>84.75</v>
          </cell>
          <cell r="DR497">
            <v>77</v>
          </cell>
          <cell r="DS497">
            <v>0</v>
          </cell>
          <cell r="DT497">
            <v>0</v>
          </cell>
          <cell r="DU497" t="str">
            <v/>
          </cell>
          <cell r="DV497">
            <v>0</v>
          </cell>
          <cell r="DW497">
            <v>77.5</v>
          </cell>
          <cell r="DX497">
            <v>81</v>
          </cell>
          <cell r="DY497">
            <v>0</v>
          </cell>
          <cell r="DZ497">
            <v>0</v>
          </cell>
          <cell r="EA497" t="str">
            <v/>
          </cell>
          <cell r="EB497">
            <v>0</v>
          </cell>
          <cell r="EC497">
            <v>68.5</v>
          </cell>
          <cell r="ED497">
            <v>71</v>
          </cell>
          <cell r="EE497">
            <v>0</v>
          </cell>
          <cell r="EF497">
            <v>0</v>
          </cell>
          <cell r="EG497" t="str">
            <v/>
          </cell>
          <cell r="EH497">
            <v>0</v>
          </cell>
          <cell r="EI497">
            <v>82.5</v>
          </cell>
          <cell r="EJ497">
            <v>78</v>
          </cell>
          <cell r="EK497">
            <v>0</v>
          </cell>
          <cell r="EL497">
            <v>0</v>
          </cell>
          <cell r="EM497" t="str">
            <v/>
          </cell>
          <cell r="EN497">
            <v>0</v>
          </cell>
          <cell r="EO497">
            <v>82.5</v>
          </cell>
          <cell r="EP497">
            <v>78</v>
          </cell>
          <cell r="EQ497">
            <v>0</v>
          </cell>
          <cell r="ER497">
            <v>0</v>
          </cell>
          <cell r="ES497" t="str">
            <v/>
          </cell>
          <cell r="ET497">
            <v>0</v>
          </cell>
          <cell r="EU497">
            <v>82.5</v>
          </cell>
          <cell r="EV497">
            <v>78</v>
          </cell>
          <cell r="EW497">
            <v>0</v>
          </cell>
          <cell r="EX497">
            <v>0</v>
          </cell>
          <cell r="EY497" t="str">
            <v/>
          </cell>
          <cell r="EZ497">
            <v>0</v>
          </cell>
          <cell r="FA497">
            <v>67.5</v>
          </cell>
          <cell r="FB497">
            <v>75</v>
          </cell>
          <cell r="FC497">
            <v>0</v>
          </cell>
          <cell r="FD497">
            <v>0</v>
          </cell>
          <cell r="FE497" t="str">
            <v/>
          </cell>
          <cell r="FF497">
            <v>0</v>
          </cell>
          <cell r="FG497">
            <v>67.5</v>
          </cell>
          <cell r="FH497">
            <v>75</v>
          </cell>
          <cell r="FI497">
            <v>0</v>
          </cell>
          <cell r="FJ497">
            <v>0</v>
          </cell>
          <cell r="FK497" t="str">
            <v/>
          </cell>
          <cell r="FL497">
            <v>0</v>
          </cell>
          <cell r="FM497">
            <v>67.5</v>
          </cell>
          <cell r="FN497">
            <v>75</v>
          </cell>
          <cell r="FO497">
            <v>0</v>
          </cell>
          <cell r="FP497">
            <v>0</v>
          </cell>
          <cell r="FQ497" t="str">
            <v/>
          </cell>
          <cell r="FR497">
            <v>0</v>
          </cell>
          <cell r="FS497">
            <v>67.5</v>
          </cell>
          <cell r="FT497">
            <v>75</v>
          </cell>
          <cell r="FU497">
            <v>0</v>
          </cell>
          <cell r="FV497">
            <v>0</v>
          </cell>
          <cell r="FW497" t="str">
            <v/>
          </cell>
          <cell r="FX497">
            <v>0</v>
          </cell>
          <cell r="FY497">
            <v>67.5</v>
          </cell>
          <cell r="FZ497">
            <v>75</v>
          </cell>
          <cell r="GA497">
            <v>0</v>
          </cell>
          <cell r="GB497">
            <v>0</v>
          </cell>
          <cell r="GC497" t="str">
            <v/>
          </cell>
          <cell r="GD497">
            <v>0</v>
          </cell>
          <cell r="GE497">
            <v>67.5</v>
          </cell>
          <cell r="GF497">
            <v>75</v>
          </cell>
          <cell r="GG497">
            <v>0</v>
          </cell>
          <cell r="GH497">
            <v>0</v>
          </cell>
          <cell r="GI497" t="str">
            <v/>
          </cell>
          <cell r="GJ497">
            <v>0</v>
          </cell>
          <cell r="GK497">
            <v>67.5</v>
          </cell>
          <cell r="GL497">
            <v>75</v>
          </cell>
          <cell r="GM497">
            <v>0</v>
          </cell>
          <cell r="GN497">
            <v>0</v>
          </cell>
          <cell r="GO497" t="str">
            <v/>
          </cell>
          <cell r="GP497">
            <v>0</v>
          </cell>
          <cell r="GQ497">
            <v>67.5</v>
          </cell>
          <cell r="GR497">
            <v>75</v>
          </cell>
          <cell r="GS497">
            <v>0</v>
          </cell>
          <cell r="GT497">
            <v>0</v>
          </cell>
          <cell r="GU497" t="str">
            <v/>
          </cell>
          <cell r="GV497">
            <v>0</v>
          </cell>
          <cell r="GW497">
            <v>66.75</v>
          </cell>
          <cell r="GX497">
            <v>74</v>
          </cell>
          <cell r="GY497">
            <v>0</v>
          </cell>
          <cell r="GZ497">
            <v>0</v>
          </cell>
          <cell r="HA497" t="str">
            <v>GEO-L</v>
          </cell>
          <cell r="HB497">
            <v>0</v>
          </cell>
          <cell r="HC497">
            <v>76.25</v>
          </cell>
          <cell r="HD497">
            <v>83</v>
          </cell>
          <cell r="HH497">
            <v>0</v>
          </cell>
          <cell r="HM497" t="str">
            <v/>
          </cell>
          <cell r="HN497" t="str">
            <v/>
          </cell>
          <cell r="HS497">
            <v>0</v>
          </cell>
          <cell r="HT497" t="str">
            <v>PKN</v>
          </cell>
          <cell r="HU497">
            <v>0</v>
          </cell>
          <cell r="HV497" t="str">
            <v>IND</v>
          </cell>
          <cell r="HW497">
            <v>0</v>
          </cell>
          <cell r="HX497" t="str">
            <v>MAT-W</v>
          </cell>
          <cell r="HY497">
            <v>0</v>
          </cell>
          <cell r="HZ497" t="str">
            <v>SEJ-W</v>
          </cell>
          <cell r="IA497">
            <v>0</v>
          </cell>
          <cell r="IB497" t="str">
            <v>IGR-W</v>
          </cell>
          <cell r="IC497">
            <v>0</v>
          </cell>
          <cell r="ID497" t="str">
            <v>SBO</v>
          </cell>
          <cell r="IE497">
            <v>0</v>
          </cell>
          <cell r="IF497" t="str">
            <v>PJO</v>
          </cell>
          <cell r="IG497">
            <v>0</v>
          </cell>
          <cell r="IH497" t="str">
            <v>PRA</v>
          </cell>
          <cell r="II497">
            <v>0</v>
          </cell>
          <cell r="IJ497" t="str">
            <v>JAW</v>
          </cell>
          <cell r="IK497">
            <v>0</v>
          </cell>
          <cell r="IL497" t="str">
            <v>ARB</v>
          </cell>
          <cell r="IM497">
            <v>0</v>
          </cell>
          <cell r="IN497" t="str">
            <v>PKM</v>
          </cell>
          <cell r="IO497">
            <v>0</v>
          </cell>
          <cell r="IP497" t="str">
            <v>MAT-P</v>
          </cell>
          <cell r="IQ497">
            <v>0</v>
          </cell>
          <cell r="IR497" t="str">
            <v>BIO-P</v>
          </cell>
          <cell r="IS497">
            <v>0</v>
          </cell>
          <cell r="IT497" t="str">
            <v>FIS-P</v>
          </cell>
          <cell r="IU497">
            <v>0</v>
          </cell>
          <cell r="IV497" t="str">
            <v>KIM-P</v>
          </cell>
          <cell r="IW497">
            <v>0</v>
          </cell>
          <cell r="IX497" t="str">
            <v>GEO-L</v>
          </cell>
          <cell r="IY497">
            <v>0</v>
          </cell>
          <cell r="JA497">
            <v>0</v>
          </cell>
        </row>
        <row r="498">
          <cell r="Q498" t="str">
            <v/>
          </cell>
          <cell r="AB498" t="str">
            <v/>
          </cell>
          <cell r="AC498">
            <v>16</v>
          </cell>
          <cell r="AI498" t="str">
            <v/>
          </cell>
          <cell r="AJ498">
            <v>0</v>
          </cell>
          <cell r="AK498">
            <v>73</v>
          </cell>
          <cell r="AL498">
            <v>83</v>
          </cell>
          <cell r="AM498">
            <v>0</v>
          </cell>
          <cell r="AN498">
            <v>0</v>
          </cell>
          <cell r="AO498" t="str">
            <v/>
          </cell>
          <cell r="AP498">
            <v>0</v>
          </cell>
          <cell r="AQ498">
            <v>79.25</v>
          </cell>
          <cell r="AR498">
            <v>80</v>
          </cell>
          <cell r="AS498">
            <v>0</v>
          </cell>
          <cell r="AT498">
            <v>0</v>
          </cell>
          <cell r="AU498" t="str">
            <v/>
          </cell>
          <cell r="AV498">
            <v>0</v>
          </cell>
          <cell r="AW498">
            <v>77.25</v>
          </cell>
          <cell r="AX498">
            <v>83</v>
          </cell>
          <cell r="AY498">
            <v>0</v>
          </cell>
          <cell r="AZ498">
            <v>0</v>
          </cell>
          <cell r="BA498" t="str">
            <v/>
          </cell>
          <cell r="BB498">
            <v>0</v>
          </cell>
          <cell r="BC498">
            <v>79.5</v>
          </cell>
          <cell r="BD498">
            <v>81</v>
          </cell>
          <cell r="BE498">
            <v>0</v>
          </cell>
          <cell r="BF498">
            <v>0</v>
          </cell>
          <cell r="BG498" t="str">
            <v>SEJ</v>
          </cell>
          <cell r="BH498">
            <v>0</v>
          </cell>
          <cell r="BI498">
            <v>76.75</v>
          </cell>
          <cell r="BJ498">
            <v>81</v>
          </cell>
          <cell r="BK498">
            <v>0</v>
          </cell>
          <cell r="BL498">
            <v>0</v>
          </cell>
          <cell r="BM498" t="str">
            <v/>
          </cell>
          <cell r="BN498">
            <v>0</v>
          </cell>
          <cell r="BO498">
            <v>79.5</v>
          </cell>
          <cell r="BP498">
            <v>82</v>
          </cell>
          <cell r="BQ498">
            <v>0</v>
          </cell>
          <cell r="BR498">
            <v>0</v>
          </cell>
          <cell r="BS498" t="str">
            <v/>
          </cell>
          <cell r="BT498">
            <v>0</v>
          </cell>
          <cell r="BU498">
            <v>81</v>
          </cell>
          <cell r="BV498">
            <v>80</v>
          </cell>
          <cell r="BW498">
            <v>0</v>
          </cell>
          <cell r="BX498">
            <v>0</v>
          </cell>
          <cell r="BY498" t="str">
            <v/>
          </cell>
          <cell r="BZ498">
            <v>0</v>
          </cell>
          <cell r="CA498">
            <v>66.75</v>
          </cell>
          <cell r="CB498">
            <v>74</v>
          </cell>
          <cell r="CC498">
            <v>0</v>
          </cell>
          <cell r="CD498">
            <v>0</v>
          </cell>
          <cell r="CE498" t="str">
            <v/>
          </cell>
          <cell r="CF498">
            <v>0</v>
          </cell>
          <cell r="CG498">
            <v>85</v>
          </cell>
          <cell r="CH498">
            <v>79</v>
          </cell>
          <cell r="CI498">
            <v>0</v>
          </cell>
          <cell r="CJ498">
            <v>0</v>
          </cell>
          <cell r="CK498" t="str">
            <v/>
          </cell>
          <cell r="CL498">
            <v>0</v>
          </cell>
          <cell r="CM498">
            <v>71.5</v>
          </cell>
          <cell r="CN498">
            <v>76</v>
          </cell>
          <cell r="CO498">
            <v>0</v>
          </cell>
          <cell r="CP498">
            <v>0</v>
          </cell>
          <cell r="CQ498" t="str">
            <v/>
          </cell>
          <cell r="CR498">
            <v>0</v>
          </cell>
          <cell r="CS498">
            <v>67.75</v>
          </cell>
          <cell r="CT498">
            <v>85</v>
          </cell>
          <cell r="CU498">
            <v>0</v>
          </cell>
          <cell r="CV498">
            <v>0</v>
          </cell>
          <cell r="CW498" t="str">
            <v/>
          </cell>
          <cell r="CX498">
            <v>0</v>
          </cell>
          <cell r="CY498">
            <v>71.75</v>
          </cell>
          <cell r="CZ498">
            <v>74</v>
          </cell>
          <cell r="DA498">
            <v>0</v>
          </cell>
          <cell r="DB498">
            <v>0</v>
          </cell>
          <cell r="DC498" t="str">
            <v/>
          </cell>
          <cell r="DD498">
            <v>0</v>
          </cell>
          <cell r="DE498">
            <v>75</v>
          </cell>
          <cell r="DF498">
            <v>89</v>
          </cell>
          <cell r="DG498">
            <v>0</v>
          </cell>
          <cell r="DH498">
            <v>0</v>
          </cell>
          <cell r="DI498" t="str">
            <v/>
          </cell>
          <cell r="DJ498">
            <v>0</v>
          </cell>
          <cell r="DK498">
            <v>0</v>
          </cell>
          <cell r="DL498">
            <v>75</v>
          </cell>
          <cell r="DM498">
            <v>0</v>
          </cell>
          <cell r="DN498">
            <v>0</v>
          </cell>
          <cell r="DO498" t="str">
            <v/>
          </cell>
          <cell r="DP498">
            <v>0</v>
          </cell>
          <cell r="DQ498">
            <v>68</v>
          </cell>
          <cell r="DR498">
            <v>72</v>
          </cell>
          <cell r="DS498">
            <v>0</v>
          </cell>
          <cell r="DT498">
            <v>0</v>
          </cell>
          <cell r="DU498" t="str">
            <v/>
          </cell>
          <cell r="DV498">
            <v>0</v>
          </cell>
          <cell r="DW498">
            <v>77.25</v>
          </cell>
          <cell r="DX498">
            <v>73</v>
          </cell>
          <cell r="DY498">
            <v>0</v>
          </cell>
          <cell r="DZ498">
            <v>0</v>
          </cell>
          <cell r="EA498" t="str">
            <v/>
          </cell>
          <cell r="EB498">
            <v>0</v>
          </cell>
          <cell r="EC498">
            <v>66.75</v>
          </cell>
          <cell r="ED498">
            <v>71</v>
          </cell>
          <cell r="EE498">
            <v>0</v>
          </cell>
          <cell r="EF498">
            <v>0</v>
          </cell>
          <cell r="EG498" t="str">
            <v/>
          </cell>
          <cell r="EH498">
            <v>0</v>
          </cell>
          <cell r="EI498">
            <v>86.5</v>
          </cell>
          <cell r="EJ498">
            <v>75</v>
          </cell>
          <cell r="EK498">
            <v>0</v>
          </cell>
          <cell r="EL498">
            <v>0</v>
          </cell>
          <cell r="EM498" t="str">
            <v/>
          </cell>
          <cell r="EN498">
            <v>0</v>
          </cell>
          <cell r="EO498">
            <v>86.5</v>
          </cell>
          <cell r="EP498">
            <v>75</v>
          </cell>
          <cell r="EQ498">
            <v>0</v>
          </cell>
          <cell r="ER498">
            <v>0</v>
          </cell>
          <cell r="ES498" t="str">
            <v/>
          </cell>
          <cell r="ET498">
            <v>0</v>
          </cell>
          <cell r="EU498">
            <v>86.5</v>
          </cell>
          <cell r="EV498">
            <v>75</v>
          </cell>
          <cell r="EW498">
            <v>0</v>
          </cell>
          <cell r="EX498">
            <v>0</v>
          </cell>
          <cell r="EY498" t="str">
            <v/>
          </cell>
          <cell r="EZ498">
            <v>0</v>
          </cell>
          <cell r="FA498">
            <v>68</v>
          </cell>
          <cell r="FB498">
            <v>76</v>
          </cell>
          <cell r="FC498">
            <v>0</v>
          </cell>
          <cell r="FD498">
            <v>0</v>
          </cell>
          <cell r="FE498" t="str">
            <v/>
          </cell>
          <cell r="FF498">
            <v>0</v>
          </cell>
          <cell r="FG498">
            <v>68</v>
          </cell>
          <cell r="FH498">
            <v>76</v>
          </cell>
          <cell r="FI498">
            <v>0</v>
          </cell>
          <cell r="FJ498">
            <v>0</v>
          </cell>
          <cell r="FK498" t="str">
            <v/>
          </cell>
          <cell r="FL498">
            <v>0</v>
          </cell>
          <cell r="FM498">
            <v>68</v>
          </cell>
          <cell r="FN498">
            <v>76</v>
          </cell>
          <cell r="FO498">
            <v>0</v>
          </cell>
          <cell r="FP498">
            <v>0</v>
          </cell>
          <cell r="FQ498" t="str">
            <v/>
          </cell>
          <cell r="FR498">
            <v>0</v>
          </cell>
          <cell r="FS498">
            <v>68</v>
          </cell>
          <cell r="FT498">
            <v>76</v>
          </cell>
          <cell r="FU498">
            <v>0</v>
          </cell>
          <cell r="FV498">
            <v>0</v>
          </cell>
          <cell r="FW498" t="str">
            <v/>
          </cell>
          <cell r="FX498">
            <v>0</v>
          </cell>
          <cell r="FY498">
            <v>68</v>
          </cell>
          <cell r="FZ498">
            <v>76</v>
          </cell>
          <cell r="GA498">
            <v>0</v>
          </cell>
          <cell r="GB498">
            <v>0</v>
          </cell>
          <cell r="GC498" t="str">
            <v/>
          </cell>
          <cell r="GD498">
            <v>0</v>
          </cell>
          <cell r="GE498">
            <v>68</v>
          </cell>
          <cell r="GF498">
            <v>76</v>
          </cell>
          <cell r="GG498">
            <v>0</v>
          </cell>
          <cell r="GH498">
            <v>0</v>
          </cell>
          <cell r="GI498" t="str">
            <v/>
          </cell>
          <cell r="GJ498">
            <v>0</v>
          </cell>
          <cell r="GK498">
            <v>68</v>
          </cell>
          <cell r="GL498">
            <v>76</v>
          </cell>
          <cell r="GM498">
            <v>0</v>
          </cell>
          <cell r="GN498">
            <v>0</v>
          </cell>
          <cell r="GO498" t="str">
            <v/>
          </cell>
          <cell r="GP498">
            <v>0</v>
          </cell>
          <cell r="GQ498">
            <v>68</v>
          </cell>
          <cell r="GR498">
            <v>76</v>
          </cell>
          <cell r="GS498">
            <v>0</v>
          </cell>
          <cell r="GT498">
            <v>0</v>
          </cell>
          <cell r="GU498" t="str">
            <v/>
          </cell>
          <cell r="GV498">
            <v>0</v>
          </cell>
          <cell r="GW498">
            <v>67</v>
          </cell>
          <cell r="GX498">
            <v>74</v>
          </cell>
          <cell r="GY498">
            <v>0</v>
          </cell>
          <cell r="GZ498">
            <v>0</v>
          </cell>
          <cell r="HA498" t="str">
            <v>GEO-L</v>
          </cell>
          <cell r="HB498">
            <v>0</v>
          </cell>
          <cell r="HC498">
            <v>75</v>
          </cell>
          <cell r="HD498">
            <v>81</v>
          </cell>
          <cell r="HH498">
            <v>0</v>
          </cell>
          <cell r="HM498" t="str">
            <v/>
          </cell>
          <cell r="HN498" t="str">
            <v/>
          </cell>
          <cell r="HS498">
            <v>0</v>
          </cell>
          <cell r="HT498" t="str">
            <v>PKN</v>
          </cell>
          <cell r="HU498">
            <v>0</v>
          </cell>
          <cell r="HV498" t="str">
            <v>IND</v>
          </cell>
          <cell r="HW498">
            <v>0</v>
          </cell>
          <cell r="HX498" t="str">
            <v>MAT-W</v>
          </cell>
          <cell r="HY498">
            <v>0</v>
          </cell>
          <cell r="HZ498" t="str">
            <v>SEJ-W</v>
          </cell>
          <cell r="IA498">
            <v>0</v>
          </cell>
          <cell r="IB498" t="str">
            <v>IGR-W</v>
          </cell>
          <cell r="IC498">
            <v>0</v>
          </cell>
          <cell r="ID498" t="str">
            <v>SBO</v>
          </cell>
          <cell r="IE498">
            <v>0</v>
          </cell>
          <cell r="IF498" t="str">
            <v>PJO</v>
          </cell>
          <cell r="IG498">
            <v>0</v>
          </cell>
          <cell r="IH498" t="str">
            <v>PRA</v>
          </cell>
          <cell r="II498">
            <v>0</v>
          </cell>
          <cell r="IJ498" t="str">
            <v>JAW</v>
          </cell>
          <cell r="IK498">
            <v>0</v>
          </cell>
          <cell r="IL498" t="str">
            <v>ARB</v>
          </cell>
          <cell r="IM498">
            <v>0</v>
          </cell>
          <cell r="IN498" t="str">
            <v>PKM</v>
          </cell>
          <cell r="IO498">
            <v>0</v>
          </cell>
          <cell r="IP498" t="str">
            <v>MAT-P</v>
          </cell>
          <cell r="IQ498">
            <v>0</v>
          </cell>
          <cell r="IR498" t="str">
            <v>BIO-P</v>
          </cell>
          <cell r="IS498">
            <v>0</v>
          </cell>
          <cell r="IT498" t="str">
            <v>FIS-P</v>
          </cell>
          <cell r="IU498">
            <v>0</v>
          </cell>
          <cell r="IV498" t="str">
            <v>KIM-P</v>
          </cell>
          <cell r="IW498">
            <v>0</v>
          </cell>
          <cell r="IX498" t="str">
            <v>GEO-L</v>
          </cell>
          <cell r="IY498">
            <v>0</v>
          </cell>
          <cell r="JA498">
            <v>0</v>
          </cell>
        </row>
        <row r="499">
          <cell r="Q499" t="str">
            <v/>
          </cell>
          <cell r="AB499" t="str">
            <v/>
          </cell>
          <cell r="AC499">
            <v>17</v>
          </cell>
          <cell r="AI499" t="str">
            <v/>
          </cell>
          <cell r="AJ499">
            <v>0</v>
          </cell>
          <cell r="AK499">
            <v>70.75</v>
          </cell>
          <cell r="AL499">
            <v>81</v>
          </cell>
          <cell r="AM499">
            <v>0</v>
          </cell>
          <cell r="AN499">
            <v>0</v>
          </cell>
          <cell r="AO499" t="str">
            <v/>
          </cell>
          <cell r="AP499">
            <v>0</v>
          </cell>
          <cell r="AQ499">
            <v>79</v>
          </cell>
          <cell r="AR499">
            <v>78</v>
          </cell>
          <cell r="AS499">
            <v>0</v>
          </cell>
          <cell r="AT499">
            <v>0</v>
          </cell>
          <cell r="AU499" t="str">
            <v/>
          </cell>
          <cell r="AV499">
            <v>0</v>
          </cell>
          <cell r="AW499">
            <v>74</v>
          </cell>
          <cell r="AX499">
            <v>83</v>
          </cell>
          <cell r="AY499">
            <v>0</v>
          </cell>
          <cell r="AZ499">
            <v>0</v>
          </cell>
          <cell r="BA499" t="str">
            <v/>
          </cell>
          <cell r="BB499">
            <v>0</v>
          </cell>
          <cell r="BC499">
            <v>71</v>
          </cell>
          <cell r="BD499">
            <v>81</v>
          </cell>
          <cell r="BE499">
            <v>0</v>
          </cell>
          <cell r="BF499">
            <v>0</v>
          </cell>
          <cell r="BG499" t="str">
            <v>SEJ</v>
          </cell>
          <cell r="BH499">
            <v>0</v>
          </cell>
          <cell r="BI499">
            <v>67.25</v>
          </cell>
          <cell r="BJ499">
            <v>83</v>
          </cell>
          <cell r="BK499">
            <v>0</v>
          </cell>
          <cell r="BL499">
            <v>0</v>
          </cell>
          <cell r="BM499" t="str">
            <v/>
          </cell>
          <cell r="BN499">
            <v>0</v>
          </cell>
          <cell r="BO499">
            <v>78</v>
          </cell>
          <cell r="BP499">
            <v>83</v>
          </cell>
          <cell r="BQ499">
            <v>0</v>
          </cell>
          <cell r="BR499">
            <v>0</v>
          </cell>
          <cell r="BS499" t="str">
            <v/>
          </cell>
          <cell r="BT499">
            <v>0</v>
          </cell>
          <cell r="BU499">
            <v>83.75</v>
          </cell>
          <cell r="BV499">
            <v>80</v>
          </cell>
          <cell r="BW499">
            <v>0</v>
          </cell>
          <cell r="BX499">
            <v>0</v>
          </cell>
          <cell r="BY499" t="str">
            <v/>
          </cell>
          <cell r="BZ499">
            <v>0</v>
          </cell>
          <cell r="CA499">
            <v>67</v>
          </cell>
          <cell r="CB499">
            <v>74</v>
          </cell>
          <cell r="CC499">
            <v>0</v>
          </cell>
          <cell r="CD499">
            <v>0</v>
          </cell>
          <cell r="CE499" t="str">
            <v/>
          </cell>
          <cell r="CF499">
            <v>0</v>
          </cell>
          <cell r="CG499">
            <v>94</v>
          </cell>
          <cell r="CH499">
            <v>80</v>
          </cell>
          <cell r="CI499">
            <v>0</v>
          </cell>
          <cell r="CJ499">
            <v>0</v>
          </cell>
          <cell r="CK499" t="str">
            <v/>
          </cell>
          <cell r="CL499">
            <v>0</v>
          </cell>
          <cell r="CM499">
            <v>71.5</v>
          </cell>
          <cell r="CN499">
            <v>75</v>
          </cell>
          <cell r="CO499">
            <v>0</v>
          </cell>
          <cell r="CP499">
            <v>0</v>
          </cell>
          <cell r="CQ499" t="str">
            <v/>
          </cell>
          <cell r="CR499">
            <v>0</v>
          </cell>
          <cell r="CS499">
            <v>85</v>
          </cell>
          <cell r="CT499">
            <v>86</v>
          </cell>
          <cell r="CU499">
            <v>0</v>
          </cell>
          <cell r="CV499">
            <v>0</v>
          </cell>
          <cell r="CW499" t="str">
            <v/>
          </cell>
          <cell r="CX499">
            <v>0</v>
          </cell>
          <cell r="CY499">
            <v>69.5</v>
          </cell>
          <cell r="CZ499">
            <v>72</v>
          </cell>
          <cell r="DA499">
            <v>0</v>
          </cell>
          <cell r="DB499">
            <v>0</v>
          </cell>
          <cell r="DC499" t="str">
            <v/>
          </cell>
          <cell r="DD499">
            <v>0</v>
          </cell>
          <cell r="DE499">
            <v>76</v>
          </cell>
          <cell r="DF499">
            <v>84</v>
          </cell>
          <cell r="DG499">
            <v>0</v>
          </cell>
          <cell r="DH499">
            <v>0</v>
          </cell>
          <cell r="DI499" t="str">
            <v/>
          </cell>
          <cell r="DJ499">
            <v>0</v>
          </cell>
          <cell r="DK499">
            <v>0</v>
          </cell>
          <cell r="DL499">
            <v>79</v>
          </cell>
          <cell r="DM499">
            <v>0</v>
          </cell>
          <cell r="DN499">
            <v>0</v>
          </cell>
          <cell r="DO499" t="str">
            <v/>
          </cell>
          <cell r="DP499">
            <v>0</v>
          </cell>
          <cell r="DQ499">
            <v>66.75</v>
          </cell>
          <cell r="DR499">
            <v>74</v>
          </cell>
          <cell r="DS499">
            <v>0</v>
          </cell>
          <cell r="DT499">
            <v>0</v>
          </cell>
          <cell r="DU499" t="str">
            <v/>
          </cell>
          <cell r="DV499">
            <v>0</v>
          </cell>
          <cell r="DW499">
            <v>73.25</v>
          </cell>
          <cell r="DX499">
            <v>71</v>
          </cell>
          <cell r="DY499">
            <v>0</v>
          </cell>
          <cell r="DZ499">
            <v>0</v>
          </cell>
          <cell r="EA499" t="str">
            <v/>
          </cell>
          <cell r="EB499">
            <v>0</v>
          </cell>
          <cell r="EC499">
            <v>70</v>
          </cell>
          <cell r="ED499">
            <v>75</v>
          </cell>
          <cell r="EE499">
            <v>0</v>
          </cell>
          <cell r="EF499">
            <v>0</v>
          </cell>
          <cell r="EG499" t="str">
            <v/>
          </cell>
          <cell r="EH499">
            <v>0</v>
          </cell>
          <cell r="EI499">
            <v>87</v>
          </cell>
          <cell r="EJ499">
            <v>81</v>
          </cell>
          <cell r="EK499">
            <v>0</v>
          </cell>
          <cell r="EL499">
            <v>0</v>
          </cell>
          <cell r="EM499" t="str">
            <v/>
          </cell>
          <cell r="EN499">
            <v>0</v>
          </cell>
          <cell r="EO499">
            <v>87</v>
          </cell>
          <cell r="EP499">
            <v>81</v>
          </cell>
          <cell r="EQ499">
            <v>0</v>
          </cell>
          <cell r="ER499">
            <v>0</v>
          </cell>
          <cell r="ES499" t="str">
            <v/>
          </cell>
          <cell r="ET499">
            <v>0</v>
          </cell>
          <cell r="EU499">
            <v>87</v>
          </cell>
          <cell r="EV499">
            <v>81</v>
          </cell>
          <cell r="EW499">
            <v>0</v>
          </cell>
          <cell r="EX499">
            <v>0</v>
          </cell>
          <cell r="EY499" t="str">
            <v/>
          </cell>
          <cell r="EZ499">
            <v>0</v>
          </cell>
          <cell r="FA499">
            <v>68.25</v>
          </cell>
          <cell r="FB499">
            <v>76</v>
          </cell>
          <cell r="FC499">
            <v>0</v>
          </cell>
          <cell r="FD499">
            <v>0</v>
          </cell>
          <cell r="FE499" t="str">
            <v/>
          </cell>
          <cell r="FF499">
            <v>0</v>
          </cell>
          <cell r="FG499">
            <v>68.25</v>
          </cell>
          <cell r="FH499">
            <v>76</v>
          </cell>
          <cell r="FI499">
            <v>0</v>
          </cell>
          <cell r="FJ499">
            <v>0</v>
          </cell>
          <cell r="FK499" t="str">
            <v/>
          </cell>
          <cell r="FL499">
            <v>0</v>
          </cell>
          <cell r="FM499">
            <v>68.25</v>
          </cell>
          <cell r="FN499">
            <v>76</v>
          </cell>
          <cell r="FO499">
            <v>0</v>
          </cell>
          <cell r="FP499">
            <v>0</v>
          </cell>
          <cell r="FQ499" t="str">
            <v/>
          </cell>
          <cell r="FR499">
            <v>0</v>
          </cell>
          <cell r="FS499">
            <v>68.25</v>
          </cell>
          <cell r="FT499">
            <v>76</v>
          </cell>
          <cell r="FU499">
            <v>0</v>
          </cell>
          <cell r="FV499">
            <v>0</v>
          </cell>
          <cell r="FW499" t="str">
            <v/>
          </cell>
          <cell r="FX499">
            <v>0</v>
          </cell>
          <cell r="FY499">
            <v>68.25</v>
          </cell>
          <cell r="FZ499">
            <v>76</v>
          </cell>
          <cell r="GA499">
            <v>0</v>
          </cell>
          <cell r="GB499">
            <v>0</v>
          </cell>
          <cell r="GC499" t="str">
            <v/>
          </cell>
          <cell r="GD499">
            <v>0</v>
          </cell>
          <cell r="GE499">
            <v>68.25</v>
          </cell>
          <cell r="GF499">
            <v>76</v>
          </cell>
          <cell r="GG499">
            <v>0</v>
          </cell>
          <cell r="GH499">
            <v>0</v>
          </cell>
          <cell r="GI499" t="str">
            <v/>
          </cell>
          <cell r="GJ499">
            <v>0</v>
          </cell>
          <cell r="GK499">
            <v>68.25</v>
          </cell>
          <cell r="GL499">
            <v>76</v>
          </cell>
          <cell r="GM499">
            <v>0</v>
          </cell>
          <cell r="GN499">
            <v>0</v>
          </cell>
          <cell r="GO499" t="str">
            <v/>
          </cell>
          <cell r="GP499">
            <v>0</v>
          </cell>
          <cell r="GQ499">
            <v>68.25</v>
          </cell>
          <cell r="GR499">
            <v>76</v>
          </cell>
          <cell r="GS499">
            <v>0</v>
          </cell>
          <cell r="GT499">
            <v>0</v>
          </cell>
          <cell r="GU499" t="str">
            <v/>
          </cell>
          <cell r="GV499">
            <v>0</v>
          </cell>
          <cell r="GW499">
            <v>67.25</v>
          </cell>
          <cell r="GX499">
            <v>74</v>
          </cell>
          <cell r="GY499">
            <v>0</v>
          </cell>
          <cell r="GZ499">
            <v>0</v>
          </cell>
          <cell r="HA499" t="str">
            <v>GEO-L</v>
          </cell>
          <cell r="HB499">
            <v>0</v>
          </cell>
          <cell r="HC499">
            <v>76</v>
          </cell>
          <cell r="HD499">
            <v>80</v>
          </cell>
          <cell r="HH499">
            <v>0</v>
          </cell>
          <cell r="HM499" t="str">
            <v/>
          </cell>
          <cell r="HN499" t="str">
            <v/>
          </cell>
          <cell r="HS499">
            <v>0</v>
          </cell>
          <cell r="HT499" t="str">
            <v>PKN</v>
          </cell>
          <cell r="HU499">
            <v>0</v>
          </cell>
          <cell r="HV499" t="str">
            <v>IND</v>
          </cell>
          <cell r="HW499">
            <v>0</v>
          </cell>
          <cell r="HX499" t="str">
            <v>MAT-W</v>
          </cell>
          <cell r="HY499">
            <v>0</v>
          </cell>
          <cell r="HZ499" t="str">
            <v>SEJ-W</v>
          </cell>
          <cell r="IA499">
            <v>0</v>
          </cell>
          <cell r="IB499" t="str">
            <v>IGR-W</v>
          </cell>
          <cell r="IC499">
            <v>0</v>
          </cell>
          <cell r="ID499" t="str">
            <v>SBO</v>
          </cell>
          <cell r="IE499">
            <v>0</v>
          </cell>
          <cell r="IF499" t="str">
            <v>PJO</v>
          </cell>
          <cell r="IG499">
            <v>0</v>
          </cell>
          <cell r="IH499" t="str">
            <v>PRA</v>
          </cell>
          <cell r="II499">
            <v>0</v>
          </cell>
          <cell r="IJ499" t="str">
            <v>JAW</v>
          </cell>
          <cell r="IK499">
            <v>0</v>
          </cell>
          <cell r="IL499" t="str">
            <v>ARB</v>
          </cell>
          <cell r="IM499">
            <v>0</v>
          </cell>
          <cell r="IN499" t="str">
            <v>PKM</v>
          </cell>
          <cell r="IO499">
            <v>0</v>
          </cell>
          <cell r="IP499" t="str">
            <v>MAT-P</v>
          </cell>
          <cell r="IQ499">
            <v>0</v>
          </cell>
          <cell r="IR499" t="str">
            <v>BIO-P</v>
          </cell>
          <cell r="IS499">
            <v>0</v>
          </cell>
          <cell r="IT499" t="str">
            <v>FIS-P</v>
          </cell>
          <cell r="IU499">
            <v>0</v>
          </cell>
          <cell r="IV499" t="str">
            <v>KIM-P</v>
          </cell>
          <cell r="IW499">
            <v>0</v>
          </cell>
          <cell r="IX499" t="str">
            <v>GEO-L</v>
          </cell>
          <cell r="IY499">
            <v>0</v>
          </cell>
          <cell r="JA499">
            <v>0</v>
          </cell>
        </row>
        <row r="500">
          <cell r="Q500" t="str">
            <v/>
          </cell>
          <cell r="AB500" t="str">
            <v/>
          </cell>
          <cell r="AC500">
            <v>18</v>
          </cell>
          <cell r="AI500" t="str">
            <v/>
          </cell>
          <cell r="AJ500">
            <v>0</v>
          </cell>
          <cell r="AK500">
            <v>81</v>
          </cell>
          <cell r="AL500">
            <v>93</v>
          </cell>
          <cell r="AM500">
            <v>0</v>
          </cell>
          <cell r="AN500">
            <v>0</v>
          </cell>
          <cell r="AO500" t="str">
            <v/>
          </cell>
          <cell r="AP500">
            <v>0</v>
          </cell>
          <cell r="AQ500">
            <v>84.5</v>
          </cell>
          <cell r="AR500">
            <v>92</v>
          </cell>
          <cell r="AS500">
            <v>0</v>
          </cell>
          <cell r="AT500">
            <v>0</v>
          </cell>
          <cell r="AU500" t="str">
            <v/>
          </cell>
          <cell r="AV500">
            <v>0</v>
          </cell>
          <cell r="AW500">
            <v>79.5</v>
          </cell>
          <cell r="AX500">
            <v>93</v>
          </cell>
          <cell r="AY500">
            <v>0</v>
          </cell>
          <cell r="AZ500">
            <v>0</v>
          </cell>
          <cell r="BA500" t="str">
            <v/>
          </cell>
          <cell r="BB500">
            <v>0</v>
          </cell>
          <cell r="BC500">
            <v>76.5</v>
          </cell>
          <cell r="BD500">
            <v>95</v>
          </cell>
          <cell r="BE500">
            <v>0</v>
          </cell>
          <cell r="BF500">
            <v>0</v>
          </cell>
          <cell r="BG500" t="str">
            <v>SEJ</v>
          </cell>
          <cell r="BH500">
            <v>0</v>
          </cell>
          <cell r="BI500">
            <v>89</v>
          </cell>
          <cell r="BJ500">
            <v>89</v>
          </cell>
          <cell r="BK500">
            <v>0</v>
          </cell>
          <cell r="BL500">
            <v>0</v>
          </cell>
          <cell r="BM500" t="str">
            <v/>
          </cell>
          <cell r="BN500">
            <v>0</v>
          </cell>
          <cell r="BO500">
            <v>84.75</v>
          </cell>
          <cell r="BP500">
            <v>93</v>
          </cell>
          <cell r="BQ500">
            <v>0</v>
          </cell>
          <cell r="BR500">
            <v>0</v>
          </cell>
          <cell r="BS500" t="str">
            <v/>
          </cell>
          <cell r="BT500">
            <v>0</v>
          </cell>
          <cell r="BU500">
            <v>84.5</v>
          </cell>
          <cell r="BV500">
            <v>84</v>
          </cell>
          <cell r="BW500">
            <v>0</v>
          </cell>
          <cell r="BX500">
            <v>0</v>
          </cell>
          <cell r="BY500" t="str">
            <v/>
          </cell>
          <cell r="BZ500">
            <v>0</v>
          </cell>
          <cell r="CA500">
            <v>84</v>
          </cell>
          <cell r="CB500">
            <v>95</v>
          </cell>
          <cell r="CC500">
            <v>0</v>
          </cell>
          <cell r="CD500">
            <v>0</v>
          </cell>
          <cell r="CE500" t="str">
            <v/>
          </cell>
          <cell r="CF500">
            <v>0</v>
          </cell>
          <cell r="CG500">
            <v>92</v>
          </cell>
          <cell r="CH500">
            <v>79</v>
          </cell>
          <cell r="CI500">
            <v>0</v>
          </cell>
          <cell r="CJ500">
            <v>0</v>
          </cell>
          <cell r="CK500" t="str">
            <v/>
          </cell>
          <cell r="CL500">
            <v>0</v>
          </cell>
          <cell r="CM500">
            <v>78.5</v>
          </cell>
          <cell r="CN500">
            <v>78</v>
          </cell>
          <cell r="CO500">
            <v>0</v>
          </cell>
          <cell r="CP500">
            <v>0</v>
          </cell>
          <cell r="CQ500" t="str">
            <v/>
          </cell>
          <cell r="CR500">
            <v>0</v>
          </cell>
          <cell r="CS500">
            <v>86</v>
          </cell>
          <cell r="CT500">
            <v>87</v>
          </cell>
          <cell r="CU500">
            <v>0</v>
          </cell>
          <cell r="CV500">
            <v>0</v>
          </cell>
          <cell r="CW500" t="str">
            <v/>
          </cell>
          <cell r="CX500">
            <v>0</v>
          </cell>
          <cell r="CY500">
            <v>69.5</v>
          </cell>
          <cell r="CZ500">
            <v>85</v>
          </cell>
          <cell r="DA500">
            <v>0</v>
          </cell>
          <cell r="DB500">
            <v>0</v>
          </cell>
          <cell r="DC500" t="str">
            <v/>
          </cell>
          <cell r="DD500">
            <v>0</v>
          </cell>
          <cell r="DE500">
            <v>89.5</v>
          </cell>
          <cell r="DF500">
            <v>88</v>
          </cell>
          <cell r="DG500">
            <v>0</v>
          </cell>
          <cell r="DH500">
            <v>0</v>
          </cell>
          <cell r="DI500" t="str">
            <v/>
          </cell>
          <cell r="DJ500">
            <v>0</v>
          </cell>
          <cell r="DK500">
            <v>0</v>
          </cell>
          <cell r="DL500">
            <v>91</v>
          </cell>
          <cell r="DM500">
            <v>0</v>
          </cell>
          <cell r="DN500">
            <v>0</v>
          </cell>
          <cell r="DO500" t="str">
            <v/>
          </cell>
          <cell r="DP500">
            <v>0</v>
          </cell>
          <cell r="DQ500">
            <v>85.5</v>
          </cell>
          <cell r="DR500">
            <v>86</v>
          </cell>
          <cell r="DS500">
            <v>0</v>
          </cell>
          <cell r="DT500">
            <v>0</v>
          </cell>
          <cell r="DU500" t="str">
            <v/>
          </cell>
          <cell r="DV500">
            <v>0</v>
          </cell>
          <cell r="DW500">
            <v>81.5</v>
          </cell>
          <cell r="DX500">
            <v>91</v>
          </cell>
          <cell r="DY500">
            <v>0</v>
          </cell>
          <cell r="DZ500">
            <v>0</v>
          </cell>
          <cell r="EA500" t="str">
            <v/>
          </cell>
          <cell r="EB500">
            <v>0</v>
          </cell>
          <cell r="EC500">
            <v>89.5</v>
          </cell>
          <cell r="ED500">
            <v>95</v>
          </cell>
          <cell r="EE500">
            <v>0</v>
          </cell>
          <cell r="EF500">
            <v>0</v>
          </cell>
          <cell r="EG500" t="str">
            <v/>
          </cell>
          <cell r="EH500">
            <v>0</v>
          </cell>
          <cell r="EI500">
            <v>84</v>
          </cell>
          <cell r="EJ500">
            <v>84</v>
          </cell>
          <cell r="EK500">
            <v>0</v>
          </cell>
          <cell r="EL500">
            <v>0</v>
          </cell>
          <cell r="EM500" t="str">
            <v/>
          </cell>
          <cell r="EN500">
            <v>0</v>
          </cell>
          <cell r="EO500">
            <v>84</v>
          </cell>
          <cell r="EP500">
            <v>84</v>
          </cell>
          <cell r="EQ500">
            <v>0</v>
          </cell>
          <cell r="ER500">
            <v>0</v>
          </cell>
          <cell r="ES500" t="str">
            <v/>
          </cell>
          <cell r="ET500">
            <v>0</v>
          </cell>
          <cell r="EU500">
            <v>84</v>
          </cell>
          <cell r="EV500">
            <v>84</v>
          </cell>
          <cell r="EW500">
            <v>0</v>
          </cell>
          <cell r="EX500">
            <v>0</v>
          </cell>
          <cell r="EY500" t="str">
            <v/>
          </cell>
          <cell r="EZ500">
            <v>0</v>
          </cell>
          <cell r="FA500">
            <v>80.25</v>
          </cell>
          <cell r="FB500">
            <v>82</v>
          </cell>
          <cell r="FC500">
            <v>0</v>
          </cell>
          <cell r="FD500">
            <v>0</v>
          </cell>
          <cell r="FE500" t="str">
            <v/>
          </cell>
          <cell r="FF500">
            <v>0</v>
          </cell>
          <cell r="FG500">
            <v>80.25</v>
          </cell>
          <cell r="FH500">
            <v>82</v>
          </cell>
          <cell r="FI500">
            <v>0</v>
          </cell>
          <cell r="FJ500">
            <v>0</v>
          </cell>
          <cell r="FK500" t="str">
            <v/>
          </cell>
          <cell r="FL500">
            <v>0</v>
          </cell>
          <cell r="FM500">
            <v>80.25</v>
          </cell>
          <cell r="FN500">
            <v>82</v>
          </cell>
          <cell r="FO500">
            <v>0</v>
          </cell>
          <cell r="FP500">
            <v>0</v>
          </cell>
          <cell r="FQ500" t="str">
            <v/>
          </cell>
          <cell r="FR500">
            <v>0</v>
          </cell>
          <cell r="FS500">
            <v>80.25</v>
          </cell>
          <cell r="FT500">
            <v>82</v>
          </cell>
          <cell r="FU500">
            <v>0</v>
          </cell>
          <cell r="FV500">
            <v>0</v>
          </cell>
          <cell r="FW500" t="str">
            <v/>
          </cell>
          <cell r="FX500">
            <v>0</v>
          </cell>
          <cell r="FY500">
            <v>80.25</v>
          </cell>
          <cell r="FZ500">
            <v>82</v>
          </cell>
          <cell r="GA500">
            <v>0</v>
          </cell>
          <cell r="GB500">
            <v>0</v>
          </cell>
          <cell r="GC500" t="str">
            <v/>
          </cell>
          <cell r="GD500">
            <v>0</v>
          </cell>
          <cell r="GE500">
            <v>80.25</v>
          </cell>
          <cell r="GF500">
            <v>82</v>
          </cell>
          <cell r="GG500">
            <v>0</v>
          </cell>
          <cell r="GH500">
            <v>0</v>
          </cell>
          <cell r="GI500" t="str">
            <v/>
          </cell>
          <cell r="GJ500">
            <v>0</v>
          </cell>
          <cell r="GK500">
            <v>80.25</v>
          </cell>
          <cell r="GL500">
            <v>82</v>
          </cell>
          <cell r="GM500">
            <v>0</v>
          </cell>
          <cell r="GN500">
            <v>0</v>
          </cell>
          <cell r="GO500" t="str">
            <v/>
          </cell>
          <cell r="GP500">
            <v>0</v>
          </cell>
          <cell r="GQ500">
            <v>80.25</v>
          </cell>
          <cell r="GR500">
            <v>82</v>
          </cell>
          <cell r="GS500">
            <v>0</v>
          </cell>
          <cell r="GT500">
            <v>0</v>
          </cell>
          <cell r="GU500" t="str">
            <v/>
          </cell>
          <cell r="GV500">
            <v>0</v>
          </cell>
          <cell r="GW500">
            <v>84.5</v>
          </cell>
          <cell r="GX500">
            <v>87</v>
          </cell>
          <cell r="GY500">
            <v>0</v>
          </cell>
          <cell r="GZ500">
            <v>0</v>
          </cell>
          <cell r="HA500" t="str">
            <v>GEO-L</v>
          </cell>
          <cell r="HB500">
            <v>0</v>
          </cell>
          <cell r="HC500">
            <v>86.75</v>
          </cell>
          <cell r="HD500">
            <v>91</v>
          </cell>
          <cell r="HH500">
            <v>0</v>
          </cell>
          <cell r="HM500" t="str">
            <v/>
          </cell>
          <cell r="HN500" t="str">
            <v/>
          </cell>
          <cell r="HS500">
            <v>0</v>
          </cell>
          <cell r="HT500" t="str">
            <v>PKN</v>
          </cell>
          <cell r="HU500">
            <v>0</v>
          </cell>
          <cell r="HV500" t="str">
            <v>IND</v>
          </cell>
          <cell r="HW500">
            <v>0</v>
          </cell>
          <cell r="HX500" t="str">
            <v>MAT-W</v>
          </cell>
          <cell r="HY500">
            <v>0</v>
          </cell>
          <cell r="HZ500" t="str">
            <v>SEJ-W</v>
          </cell>
          <cell r="IA500">
            <v>0</v>
          </cell>
          <cell r="IB500" t="str">
            <v>IGR-W</v>
          </cell>
          <cell r="IC500">
            <v>0</v>
          </cell>
          <cell r="ID500" t="str">
            <v>SBO</v>
          </cell>
          <cell r="IE500">
            <v>0</v>
          </cell>
          <cell r="IF500" t="str">
            <v>PJO</v>
          </cell>
          <cell r="IG500">
            <v>0</v>
          </cell>
          <cell r="IH500" t="str">
            <v>PRA</v>
          </cell>
          <cell r="II500">
            <v>0</v>
          </cell>
          <cell r="IJ500" t="str">
            <v>JAW</v>
          </cell>
          <cell r="IK500">
            <v>0</v>
          </cell>
          <cell r="IL500" t="str">
            <v>ARB</v>
          </cell>
          <cell r="IM500">
            <v>0</v>
          </cell>
          <cell r="IN500" t="str">
            <v>PKM</v>
          </cell>
          <cell r="IO500">
            <v>0</v>
          </cell>
          <cell r="IP500" t="str">
            <v>MAT-P</v>
          </cell>
          <cell r="IQ500">
            <v>0</v>
          </cell>
          <cell r="IR500" t="str">
            <v>BIO-P</v>
          </cell>
          <cell r="IS500">
            <v>0</v>
          </cell>
          <cell r="IT500" t="str">
            <v>FIS-P</v>
          </cell>
          <cell r="IU500">
            <v>0</v>
          </cell>
          <cell r="IV500" t="str">
            <v>KIM-P</v>
          </cell>
          <cell r="IW500">
            <v>0</v>
          </cell>
          <cell r="IX500" t="str">
            <v>GEO-L</v>
          </cell>
          <cell r="IY500">
            <v>0</v>
          </cell>
          <cell r="JA500">
            <v>0</v>
          </cell>
        </row>
        <row r="501">
          <cell r="Q501" t="str">
            <v/>
          </cell>
          <cell r="AB501" t="str">
            <v/>
          </cell>
          <cell r="AC501">
            <v>19</v>
          </cell>
          <cell r="AI501" t="str">
            <v/>
          </cell>
          <cell r="AJ501">
            <v>0</v>
          </cell>
          <cell r="AK501">
            <v>94.75</v>
          </cell>
          <cell r="AL501">
            <v>91</v>
          </cell>
          <cell r="AM501">
            <v>0</v>
          </cell>
          <cell r="AN501">
            <v>0</v>
          </cell>
          <cell r="AO501" t="str">
            <v/>
          </cell>
          <cell r="AP501">
            <v>0</v>
          </cell>
          <cell r="AQ501">
            <v>83.25</v>
          </cell>
          <cell r="AR501">
            <v>93</v>
          </cell>
          <cell r="AS501">
            <v>0</v>
          </cell>
          <cell r="AT501">
            <v>0</v>
          </cell>
          <cell r="AU501" t="str">
            <v/>
          </cell>
          <cell r="AV501">
            <v>0</v>
          </cell>
          <cell r="AW501">
            <v>81.75</v>
          </cell>
          <cell r="AX501">
            <v>94</v>
          </cell>
          <cell r="AY501">
            <v>0</v>
          </cell>
          <cell r="AZ501">
            <v>0</v>
          </cell>
          <cell r="BA501" t="str">
            <v/>
          </cell>
          <cell r="BB501">
            <v>0</v>
          </cell>
          <cell r="BC501">
            <v>89</v>
          </cell>
          <cell r="BD501">
            <v>95</v>
          </cell>
          <cell r="BE501">
            <v>0</v>
          </cell>
          <cell r="BF501">
            <v>0</v>
          </cell>
          <cell r="BG501" t="str">
            <v>SEJ</v>
          </cell>
          <cell r="BH501">
            <v>0</v>
          </cell>
          <cell r="BI501">
            <v>87</v>
          </cell>
          <cell r="BJ501">
            <v>89</v>
          </cell>
          <cell r="BK501">
            <v>0</v>
          </cell>
          <cell r="BL501">
            <v>0</v>
          </cell>
          <cell r="BM501" t="str">
            <v/>
          </cell>
          <cell r="BN501">
            <v>0</v>
          </cell>
          <cell r="BO501">
            <v>84</v>
          </cell>
          <cell r="BP501">
            <v>89</v>
          </cell>
          <cell r="BQ501">
            <v>0</v>
          </cell>
          <cell r="BR501">
            <v>0</v>
          </cell>
          <cell r="BS501" t="str">
            <v/>
          </cell>
          <cell r="BT501">
            <v>0</v>
          </cell>
          <cell r="BU501">
            <v>83.75</v>
          </cell>
          <cell r="BV501">
            <v>86</v>
          </cell>
          <cell r="BW501">
            <v>0</v>
          </cell>
          <cell r="BX501">
            <v>0</v>
          </cell>
          <cell r="BY501" t="str">
            <v/>
          </cell>
          <cell r="BZ501">
            <v>0</v>
          </cell>
          <cell r="CA501">
            <v>81.75</v>
          </cell>
          <cell r="CB501">
            <v>94</v>
          </cell>
          <cell r="CC501">
            <v>0</v>
          </cell>
          <cell r="CD501">
            <v>0</v>
          </cell>
          <cell r="CE501" t="str">
            <v/>
          </cell>
          <cell r="CF501">
            <v>0</v>
          </cell>
          <cell r="CG501">
            <v>93</v>
          </cell>
          <cell r="CH501">
            <v>82</v>
          </cell>
          <cell r="CI501">
            <v>0</v>
          </cell>
          <cell r="CJ501">
            <v>0</v>
          </cell>
          <cell r="CK501" t="str">
            <v/>
          </cell>
          <cell r="CL501">
            <v>0</v>
          </cell>
          <cell r="CM501">
            <v>84.5</v>
          </cell>
          <cell r="CN501">
            <v>77</v>
          </cell>
          <cell r="CO501">
            <v>0</v>
          </cell>
          <cell r="CP501">
            <v>0</v>
          </cell>
          <cell r="CQ501" t="str">
            <v/>
          </cell>
          <cell r="CR501">
            <v>0</v>
          </cell>
          <cell r="CS501">
            <v>87.75</v>
          </cell>
          <cell r="CT501">
            <v>89</v>
          </cell>
          <cell r="CU501">
            <v>0</v>
          </cell>
          <cell r="CV501">
            <v>0</v>
          </cell>
          <cell r="CW501" t="str">
            <v/>
          </cell>
          <cell r="CX501">
            <v>0</v>
          </cell>
          <cell r="CY501">
            <v>76.25</v>
          </cell>
          <cell r="CZ501">
            <v>85</v>
          </cell>
          <cell r="DA501">
            <v>0</v>
          </cell>
          <cell r="DB501">
            <v>0</v>
          </cell>
          <cell r="DC501" t="str">
            <v/>
          </cell>
          <cell r="DD501">
            <v>0</v>
          </cell>
          <cell r="DE501">
            <v>81.5</v>
          </cell>
          <cell r="DF501">
            <v>90</v>
          </cell>
          <cell r="DG501">
            <v>0</v>
          </cell>
          <cell r="DH501">
            <v>0</v>
          </cell>
          <cell r="DI501" t="str">
            <v/>
          </cell>
          <cell r="DJ501">
            <v>0</v>
          </cell>
          <cell r="DK501">
            <v>0</v>
          </cell>
          <cell r="DL501">
            <v>87</v>
          </cell>
          <cell r="DM501">
            <v>0</v>
          </cell>
          <cell r="DN501">
            <v>0</v>
          </cell>
          <cell r="DO501" t="str">
            <v/>
          </cell>
          <cell r="DP501">
            <v>0</v>
          </cell>
          <cell r="DQ501">
            <v>86.75</v>
          </cell>
          <cell r="DR501">
            <v>83</v>
          </cell>
          <cell r="DS501">
            <v>0</v>
          </cell>
          <cell r="DT501">
            <v>0</v>
          </cell>
          <cell r="DU501" t="str">
            <v/>
          </cell>
          <cell r="DV501">
            <v>0</v>
          </cell>
          <cell r="DW501">
            <v>82.75</v>
          </cell>
          <cell r="DX501">
            <v>90</v>
          </cell>
          <cell r="DY501">
            <v>0</v>
          </cell>
          <cell r="DZ501">
            <v>0</v>
          </cell>
          <cell r="EA501" t="str">
            <v/>
          </cell>
          <cell r="EB501">
            <v>0</v>
          </cell>
          <cell r="EC501">
            <v>91.75</v>
          </cell>
          <cell r="ED501">
            <v>92</v>
          </cell>
          <cell r="EE501">
            <v>0</v>
          </cell>
          <cell r="EF501">
            <v>0</v>
          </cell>
          <cell r="EG501" t="str">
            <v/>
          </cell>
          <cell r="EH501">
            <v>0</v>
          </cell>
          <cell r="EI501">
            <v>91.5</v>
          </cell>
          <cell r="EJ501">
            <v>83</v>
          </cell>
          <cell r="EK501">
            <v>0</v>
          </cell>
          <cell r="EL501">
            <v>0</v>
          </cell>
          <cell r="EM501" t="str">
            <v/>
          </cell>
          <cell r="EN501">
            <v>0</v>
          </cell>
          <cell r="EO501">
            <v>91.5</v>
          </cell>
          <cell r="EP501">
            <v>83</v>
          </cell>
          <cell r="EQ501">
            <v>0</v>
          </cell>
          <cell r="ER501">
            <v>0</v>
          </cell>
          <cell r="ES501" t="str">
            <v/>
          </cell>
          <cell r="ET501">
            <v>0</v>
          </cell>
          <cell r="EU501">
            <v>91.5</v>
          </cell>
          <cell r="EV501">
            <v>83</v>
          </cell>
          <cell r="EW501">
            <v>0</v>
          </cell>
          <cell r="EX501">
            <v>0</v>
          </cell>
          <cell r="EY501" t="str">
            <v/>
          </cell>
          <cell r="EZ501">
            <v>0</v>
          </cell>
          <cell r="FA501">
            <v>81.5</v>
          </cell>
          <cell r="FB501">
            <v>82</v>
          </cell>
          <cell r="FC501">
            <v>0</v>
          </cell>
          <cell r="FD501">
            <v>0</v>
          </cell>
          <cell r="FE501" t="str">
            <v/>
          </cell>
          <cell r="FF501">
            <v>0</v>
          </cell>
          <cell r="FG501">
            <v>81.5</v>
          </cell>
          <cell r="FH501">
            <v>82</v>
          </cell>
          <cell r="FI501">
            <v>0</v>
          </cell>
          <cell r="FJ501">
            <v>0</v>
          </cell>
          <cell r="FK501" t="str">
            <v/>
          </cell>
          <cell r="FL501">
            <v>0</v>
          </cell>
          <cell r="FM501">
            <v>81.5</v>
          </cell>
          <cell r="FN501">
            <v>82</v>
          </cell>
          <cell r="FO501">
            <v>0</v>
          </cell>
          <cell r="FP501">
            <v>0</v>
          </cell>
          <cell r="FQ501" t="str">
            <v/>
          </cell>
          <cell r="FR501">
            <v>0</v>
          </cell>
          <cell r="FS501">
            <v>81.5</v>
          </cell>
          <cell r="FT501">
            <v>82</v>
          </cell>
          <cell r="FU501">
            <v>0</v>
          </cell>
          <cell r="FV501">
            <v>0</v>
          </cell>
          <cell r="FW501" t="str">
            <v/>
          </cell>
          <cell r="FX501">
            <v>0</v>
          </cell>
          <cell r="FY501">
            <v>81.5</v>
          </cell>
          <cell r="FZ501">
            <v>82</v>
          </cell>
          <cell r="GA501">
            <v>0</v>
          </cell>
          <cell r="GB501">
            <v>0</v>
          </cell>
          <cell r="GC501" t="str">
            <v/>
          </cell>
          <cell r="GD501">
            <v>0</v>
          </cell>
          <cell r="GE501">
            <v>81.5</v>
          </cell>
          <cell r="GF501">
            <v>82</v>
          </cell>
          <cell r="GG501">
            <v>0</v>
          </cell>
          <cell r="GH501">
            <v>0</v>
          </cell>
          <cell r="GI501" t="str">
            <v/>
          </cell>
          <cell r="GJ501">
            <v>0</v>
          </cell>
          <cell r="GK501">
            <v>81.5</v>
          </cell>
          <cell r="GL501">
            <v>82</v>
          </cell>
          <cell r="GM501">
            <v>0</v>
          </cell>
          <cell r="GN501">
            <v>0</v>
          </cell>
          <cell r="GO501" t="str">
            <v/>
          </cell>
          <cell r="GP501">
            <v>0</v>
          </cell>
          <cell r="GQ501">
            <v>81.5</v>
          </cell>
          <cell r="GR501">
            <v>82</v>
          </cell>
          <cell r="GS501">
            <v>0</v>
          </cell>
          <cell r="GT501">
            <v>0</v>
          </cell>
          <cell r="GU501" t="str">
            <v/>
          </cell>
          <cell r="GV501">
            <v>0</v>
          </cell>
          <cell r="GW501">
            <v>90</v>
          </cell>
          <cell r="GX501">
            <v>85</v>
          </cell>
          <cell r="GY501">
            <v>0</v>
          </cell>
          <cell r="GZ501">
            <v>0</v>
          </cell>
          <cell r="HA501" t="str">
            <v>GEO-L</v>
          </cell>
          <cell r="HB501">
            <v>0</v>
          </cell>
          <cell r="HC501">
            <v>87</v>
          </cell>
          <cell r="HD501">
            <v>89</v>
          </cell>
          <cell r="HH501">
            <v>0</v>
          </cell>
          <cell r="HM501" t="str">
            <v/>
          </cell>
          <cell r="HN501" t="str">
            <v/>
          </cell>
          <cell r="HS501">
            <v>0</v>
          </cell>
          <cell r="HT501" t="str">
            <v>PKN</v>
          </cell>
          <cell r="HU501">
            <v>0</v>
          </cell>
          <cell r="HV501" t="str">
            <v>IND</v>
          </cell>
          <cell r="HW501">
            <v>0</v>
          </cell>
          <cell r="HX501" t="str">
            <v>MAT-W</v>
          </cell>
          <cell r="HY501">
            <v>0</v>
          </cell>
          <cell r="HZ501" t="str">
            <v>SEJ-W</v>
          </cell>
          <cell r="IA501">
            <v>0</v>
          </cell>
          <cell r="IB501" t="str">
            <v>IGR-W</v>
          </cell>
          <cell r="IC501">
            <v>0</v>
          </cell>
          <cell r="ID501" t="str">
            <v>SBO</v>
          </cell>
          <cell r="IE501">
            <v>0</v>
          </cell>
          <cell r="IF501" t="str">
            <v>PJO</v>
          </cell>
          <cell r="IG501">
            <v>0</v>
          </cell>
          <cell r="IH501" t="str">
            <v>PRA</v>
          </cell>
          <cell r="II501">
            <v>0</v>
          </cell>
          <cell r="IJ501" t="str">
            <v>JAW</v>
          </cell>
          <cell r="IK501">
            <v>0</v>
          </cell>
          <cell r="IL501" t="str">
            <v>ARB</v>
          </cell>
          <cell r="IM501">
            <v>0</v>
          </cell>
          <cell r="IN501" t="str">
            <v>PKM</v>
          </cell>
          <cell r="IO501">
            <v>0</v>
          </cell>
          <cell r="IP501" t="str">
            <v>MAT-P</v>
          </cell>
          <cell r="IQ501">
            <v>0</v>
          </cell>
          <cell r="IR501" t="str">
            <v>BIO-P</v>
          </cell>
          <cell r="IS501">
            <v>0</v>
          </cell>
          <cell r="IT501" t="str">
            <v>FIS-P</v>
          </cell>
          <cell r="IU501">
            <v>0</v>
          </cell>
          <cell r="IV501" t="str">
            <v>KIM-P</v>
          </cell>
          <cell r="IW501">
            <v>0</v>
          </cell>
          <cell r="IX501" t="str">
            <v>GEO-L</v>
          </cell>
          <cell r="IY501">
            <v>0</v>
          </cell>
          <cell r="JA501">
            <v>0</v>
          </cell>
        </row>
        <row r="502">
          <cell r="Q502" t="str">
            <v/>
          </cell>
          <cell r="AB502" t="str">
            <v/>
          </cell>
          <cell r="AC502">
            <v>20</v>
          </cell>
          <cell r="AI502" t="str">
            <v/>
          </cell>
          <cell r="AJ502">
            <v>0</v>
          </cell>
          <cell r="AK502">
            <v>94.75</v>
          </cell>
          <cell r="AL502">
            <v>90</v>
          </cell>
          <cell r="AM502">
            <v>0</v>
          </cell>
          <cell r="AN502">
            <v>0</v>
          </cell>
          <cell r="AO502" t="str">
            <v/>
          </cell>
          <cell r="AP502">
            <v>0</v>
          </cell>
          <cell r="AQ502">
            <v>84.25</v>
          </cell>
          <cell r="AR502">
            <v>92</v>
          </cell>
          <cell r="AS502">
            <v>0</v>
          </cell>
          <cell r="AT502">
            <v>0</v>
          </cell>
          <cell r="AU502" t="str">
            <v/>
          </cell>
          <cell r="AV502">
            <v>0</v>
          </cell>
          <cell r="AW502">
            <v>89.5</v>
          </cell>
          <cell r="AX502">
            <v>95</v>
          </cell>
          <cell r="AY502">
            <v>0</v>
          </cell>
          <cell r="AZ502">
            <v>0</v>
          </cell>
          <cell r="BA502" t="str">
            <v/>
          </cell>
          <cell r="BB502">
            <v>0</v>
          </cell>
          <cell r="BC502">
            <v>89</v>
          </cell>
          <cell r="BD502">
            <v>93</v>
          </cell>
          <cell r="BE502">
            <v>0</v>
          </cell>
          <cell r="BF502">
            <v>0</v>
          </cell>
          <cell r="BG502" t="str">
            <v>SEJ</v>
          </cell>
          <cell r="BH502">
            <v>0</v>
          </cell>
          <cell r="BI502">
            <v>89.75</v>
          </cell>
          <cell r="BJ502">
            <v>86</v>
          </cell>
          <cell r="BK502">
            <v>0</v>
          </cell>
          <cell r="BL502">
            <v>0</v>
          </cell>
          <cell r="BM502" t="str">
            <v/>
          </cell>
          <cell r="BN502">
            <v>0</v>
          </cell>
          <cell r="BO502">
            <v>80.5</v>
          </cell>
          <cell r="BP502">
            <v>85</v>
          </cell>
          <cell r="BQ502">
            <v>0</v>
          </cell>
          <cell r="BR502">
            <v>0</v>
          </cell>
          <cell r="BS502" t="str">
            <v/>
          </cell>
          <cell r="BT502">
            <v>0</v>
          </cell>
          <cell r="BU502">
            <v>86.75</v>
          </cell>
          <cell r="BV502">
            <v>88</v>
          </cell>
          <cell r="BW502">
            <v>0</v>
          </cell>
          <cell r="BX502">
            <v>0</v>
          </cell>
          <cell r="BY502" t="str">
            <v/>
          </cell>
          <cell r="BZ502">
            <v>0</v>
          </cell>
          <cell r="CA502">
            <v>94.25</v>
          </cell>
          <cell r="CB502">
            <v>96</v>
          </cell>
          <cell r="CC502">
            <v>0</v>
          </cell>
          <cell r="CD502">
            <v>0</v>
          </cell>
          <cell r="CE502" t="str">
            <v/>
          </cell>
          <cell r="CF502">
            <v>0</v>
          </cell>
          <cell r="CG502">
            <v>90.75</v>
          </cell>
          <cell r="CH502">
            <v>79</v>
          </cell>
          <cell r="CI502">
            <v>0</v>
          </cell>
          <cell r="CJ502">
            <v>0</v>
          </cell>
          <cell r="CK502" t="str">
            <v/>
          </cell>
          <cell r="CL502">
            <v>0</v>
          </cell>
          <cell r="CM502">
            <v>81.5</v>
          </cell>
          <cell r="CN502">
            <v>80</v>
          </cell>
          <cell r="CO502">
            <v>0</v>
          </cell>
          <cell r="CP502">
            <v>0</v>
          </cell>
          <cell r="CQ502" t="str">
            <v/>
          </cell>
          <cell r="CR502">
            <v>0</v>
          </cell>
          <cell r="CS502">
            <v>87</v>
          </cell>
          <cell r="CT502">
            <v>90</v>
          </cell>
          <cell r="CU502">
            <v>0</v>
          </cell>
          <cell r="CV502">
            <v>0</v>
          </cell>
          <cell r="CW502" t="str">
            <v/>
          </cell>
          <cell r="CX502">
            <v>0</v>
          </cell>
          <cell r="CY502">
            <v>74.5</v>
          </cell>
          <cell r="CZ502">
            <v>82</v>
          </cell>
          <cell r="DA502">
            <v>0</v>
          </cell>
          <cell r="DB502">
            <v>0</v>
          </cell>
          <cell r="DC502" t="str">
            <v/>
          </cell>
          <cell r="DD502">
            <v>0</v>
          </cell>
          <cell r="DE502">
            <v>85.75</v>
          </cell>
          <cell r="DF502">
            <v>85</v>
          </cell>
          <cell r="DG502">
            <v>0</v>
          </cell>
          <cell r="DH502">
            <v>0</v>
          </cell>
          <cell r="DI502" t="str">
            <v/>
          </cell>
          <cell r="DJ502">
            <v>0</v>
          </cell>
          <cell r="DK502">
            <v>0</v>
          </cell>
          <cell r="DL502">
            <v>89</v>
          </cell>
          <cell r="DM502">
            <v>0</v>
          </cell>
          <cell r="DN502">
            <v>0</v>
          </cell>
          <cell r="DO502" t="str">
            <v/>
          </cell>
          <cell r="DP502">
            <v>0</v>
          </cell>
          <cell r="DQ502">
            <v>87.5</v>
          </cell>
          <cell r="DR502">
            <v>88</v>
          </cell>
          <cell r="DS502">
            <v>0</v>
          </cell>
          <cell r="DT502">
            <v>0</v>
          </cell>
          <cell r="DU502" t="str">
            <v/>
          </cell>
          <cell r="DV502">
            <v>0</v>
          </cell>
          <cell r="DW502">
            <v>82.25</v>
          </cell>
          <cell r="DX502">
            <v>90</v>
          </cell>
          <cell r="DY502">
            <v>0</v>
          </cell>
          <cell r="DZ502">
            <v>0</v>
          </cell>
          <cell r="EA502" t="str">
            <v/>
          </cell>
          <cell r="EB502">
            <v>0</v>
          </cell>
          <cell r="EC502">
            <v>94.5</v>
          </cell>
          <cell r="ED502">
            <v>94</v>
          </cell>
          <cell r="EE502">
            <v>0</v>
          </cell>
          <cell r="EF502">
            <v>0</v>
          </cell>
          <cell r="EG502" t="str">
            <v/>
          </cell>
          <cell r="EH502">
            <v>0</v>
          </cell>
          <cell r="EI502">
            <v>85.25</v>
          </cell>
          <cell r="EJ502">
            <v>90</v>
          </cell>
          <cell r="EK502">
            <v>0</v>
          </cell>
          <cell r="EL502">
            <v>0</v>
          </cell>
          <cell r="EM502" t="str">
            <v/>
          </cell>
          <cell r="EN502">
            <v>0</v>
          </cell>
          <cell r="EO502">
            <v>85.25</v>
          </cell>
          <cell r="EP502">
            <v>90</v>
          </cell>
          <cell r="EQ502">
            <v>0</v>
          </cell>
          <cell r="ER502">
            <v>0</v>
          </cell>
          <cell r="ES502" t="str">
            <v/>
          </cell>
          <cell r="ET502">
            <v>0</v>
          </cell>
          <cell r="EU502">
            <v>85.25</v>
          </cell>
          <cell r="EV502">
            <v>90</v>
          </cell>
          <cell r="EW502">
            <v>0</v>
          </cell>
          <cell r="EX502">
            <v>0</v>
          </cell>
          <cell r="EY502" t="str">
            <v/>
          </cell>
          <cell r="EZ502">
            <v>0</v>
          </cell>
          <cell r="FA502">
            <v>87.5</v>
          </cell>
          <cell r="FB502">
            <v>82</v>
          </cell>
          <cell r="FC502">
            <v>0</v>
          </cell>
          <cell r="FD502">
            <v>0</v>
          </cell>
          <cell r="FE502" t="str">
            <v/>
          </cell>
          <cell r="FF502">
            <v>0</v>
          </cell>
          <cell r="FG502">
            <v>87.5</v>
          </cell>
          <cell r="FH502">
            <v>82</v>
          </cell>
          <cell r="FI502">
            <v>0</v>
          </cell>
          <cell r="FJ502">
            <v>0</v>
          </cell>
          <cell r="FK502" t="str">
            <v/>
          </cell>
          <cell r="FL502">
            <v>0</v>
          </cell>
          <cell r="FM502">
            <v>87.5</v>
          </cell>
          <cell r="FN502">
            <v>82</v>
          </cell>
          <cell r="FO502">
            <v>0</v>
          </cell>
          <cell r="FP502">
            <v>0</v>
          </cell>
          <cell r="FQ502" t="str">
            <v/>
          </cell>
          <cell r="FR502">
            <v>0</v>
          </cell>
          <cell r="FS502">
            <v>87.5</v>
          </cell>
          <cell r="FT502">
            <v>82</v>
          </cell>
          <cell r="FU502">
            <v>0</v>
          </cell>
          <cell r="FV502">
            <v>0</v>
          </cell>
          <cell r="FW502" t="str">
            <v/>
          </cell>
          <cell r="FX502">
            <v>0</v>
          </cell>
          <cell r="FY502">
            <v>87.5</v>
          </cell>
          <cell r="FZ502">
            <v>82</v>
          </cell>
          <cell r="GA502">
            <v>0</v>
          </cell>
          <cell r="GB502">
            <v>0</v>
          </cell>
          <cell r="GC502" t="str">
            <v/>
          </cell>
          <cell r="GD502">
            <v>0</v>
          </cell>
          <cell r="GE502">
            <v>87.5</v>
          </cell>
          <cell r="GF502">
            <v>82</v>
          </cell>
          <cell r="GG502">
            <v>0</v>
          </cell>
          <cell r="GH502">
            <v>0</v>
          </cell>
          <cell r="GI502" t="str">
            <v/>
          </cell>
          <cell r="GJ502">
            <v>0</v>
          </cell>
          <cell r="GK502">
            <v>87.5</v>
          </cell>
          <cell r="GL502">
            <v>82</v>
          </cell>
          <cell r="GM502">
            <v>0</v>
          </cell>
          <cell r="GN502">
            <v>0</v>
          </cell>
          <cell r="GO502" t="str">
            <v/>
          </cell>
          <cell r="GP502">
            <v>0</v>
          </cell>
          <cell r="GQ502">
            <v>87.5</v>
          </cell>
          <cell r="GR502">
            <v>82</v>
          </cell>
          <cell r="GS502">
            <v>0</v>
          </cell>
          <cell r="GT502">
            <v>0</v>
          </cell>
          <cell r="GU502" t="str">
            <v/>
          </cell>
          <cell r="GV502">
            <v>0</v>
          </cell>
          <cell r="GW502">
            <v>90</v>
          </cell>
          <cell r="GX502">
            <v>84</v>
          </cell>
          <cell r="GY502">
            <v>0</v>
          </cell>
          <cell r="GZ502">
            <v>0</v>
          </cell>
          <cell r="HA502" t="str">
            <v>GEO-L</v>
          </cell>
          <cell r="HB502">
            <v>0</v>
          </cell>
          <cell r="HC502">
            <v>90</v>
          </cell>
          <cell r="HD502">
            <v>90</v>
          </cell>
          <cell r="HH502">
            <v>0</v>
          </cell>
          <cell r="HM502" t="str">
            <v/>
          </cell>
          <cell r="HN502" t="str">
            <v/>
          </cell>
          <cell r="HS502">
            <v>0</v>
          </cell>
          <cell r="HT502" t="str">
            <v>PKN</v>
          </cell>
          <cell r="HU502">
            <v>0</v>
          </cell>
          <cell r="HV502" t="str">
            <v>IND</v>
          </cell>
          <cell r="HW502">
            <v>0</v>
          </cell>
          <cell r="HX502" t="str">
            <v>MAT-W</v>
          </cell>
          <cell r="HY502">
            <v>0</v>
          </cell>
          <cell r="HZ502" t="str">
            <v>SEJ-W</v>
          </cell>
          <cell r="IA502">
            <v>0</v>
          </cell>
          <cell r="IB502" t="str">
            <v>IGR-W</v>
          </cell>
          <cell r="IC502">
            <v>0</v>
          </cell>
          <cell r="ID502" t="str">
            <v>SBO</v>
          </cell>
          <cell r="IE502">
            <v>0</v>
          </cell>
          <cell r="IF502" t="str">
            <v>PJO</v>
          </cell>
          <cell r="IG502">
            <v>0</v>
          </cell>
          <cell r="IH502" t="str">
            <v>PRA</v>
          </cell>
          <cell r="II502">
            <v>0</v>
          </cell>
          <cell r="IJ502" t="str">
            <v>JAW</v>
          </cell>
          <cell r="IK502">
            <v>0</v>
          </cell>
          <cell r="IL502" t="str">
            <v>ARB</v>
          </cell>
          <cell r="IM502">
            <v>0</v>
          </cell>
          <cell r="IN502" t="str">
            <v>PKM</v>
          </cell>
          <cell r="IO502">
            <v>0</v>
          </cell>
          <cell r="IP502" t="str">
            <v>MAT-P</v>
          </cell>
          <cell r="IQ502">
            <v>0</v>
          </cell>
          <cell r="IR502" t="str">
            <v>BIO-P</v>
          </cell>
          <cell r="IS502">
            <v>0</v>
          </cell>
          <cell r="IT502" t="str">
            <v>FIS-P</v>
          </cell>
          <cell r="IU502">
            <v>0</v>
          </cell>
          <cell r="IV502" t="str">
            <v>KIM-P</v>
          </cell>
          <cell r="IW502">
            <v>0</v>
          </cell>
          <cell r="IX502" t="str">
            <v>GEO-L</v>
          </cell>
          <cell r="IY502">
            <v>0</v>
          </cell>
          <cell r="JA502">
            <v>0</v>
          </cell>
        </row>
        <row r="503">
          <cell r="Q503" t="str">
            <v/>
          </cell>
          <cell r="AB503" t="str">
            <v/>
          </cell>
          <cell r="AC503">
            <v>21</v>
          </cell>
          <cell r="AI503" t="str">
            <v/>
          </cell>
          <cell r="AJ503">
            <v>0</v>
          </cell>
          <cell r="AK503">
            <v>82.25</v>
          </cell>
          <cell r="AL503">
            <v>87</v>
          </cell>
          <cell r="AM503">
            <v>0</v>
          </cell>
          <cell r="AN503">
            <v>0</v>
          </cell>
          <cell r="AO503" t="str">
            <v/>
          </cell>
          <cell r="AP503">
            <v>0</v>
          </cell>
          <cell r="AQ503">
            <v>83.75</v>
          </cell>
          <cell r="AR503">
            <v>86</v>
          </cell>
          <cell r="AS503">
            <v>0</v>
          </cell>
          <cell r="AT503">
            <v>0</v>
          </cell>
          <cell r="AU503" t="str">
            <v/>
          </cell>
          <cell r="AV503">
            <v>0</v>
          </cell>
          <cell r="AW503">
            <v>82</v>
          </cell>
          <cell r="AX503">
            <v>89</v>
          </cell>
          <cell r="AY503">
            <v>0</v>
          </cell>
          <cell r="AZ503">
            <v>0</v>
          </cell>
          <cell r="BA503" t="str">
            <v/>
          </cell>
          <cell r="BB503">
            <v>0</v>
          </cell>
          <cell r="BC503">
            <v>85.75</v>
          </cell>
          <cell r="BD503">
            <v>86</v>
          </cell>
          <cell r="BE503">
            <v>0</v>
          </cell>
          <cell r="BF503">
            <v>0</v>
          </cell>
          <cell r="BG503" t="str">
            <v>SEJ</v>
          </cell>
          <cell r="BH503">
            <v>0</v>
          </cell>
          <cell r="BI503">
            <v>79</v>
          </cell>
          <cell r="BJ503">
            <v>83</v>
          </cell>
          <cell r="BK503">
            <v>0</v>
          </cell>
          <cell r="BL503">
            <v>0</v>
          </cell>
          <cell r="BM503" t="str">
            <v/>
          </cell>
          <cell r="BN503">
            <v>0</v>
          </cell>
          <cell r="BO503">
            <v>77.5</v>
          </cell>
          <cell r="BP503">
            <v>90</v>
          </cell>
          <cell r="BQ503">
            <v>0</v>
          </cell>
          <cell r="BR503">
            <v>0</v>
          </cell>
          <cell r="BS503" t="str">
            <v/>
          </cell>
          <cell r="BT503">
            <v>0</v>
          </cell>
          <cell r="BU503">
            <v>78.75</v>
          </cell>
          <cell r="BV503">
            <v>81</v>
          </cell>
          <cell r="BW503">
            <v>0</v>
          </cell>
          <cell r="BX503">
            <v>0</v>
          </cell>
          <cell r="BY503" t="str">
            <v/>
          </cell>
          <cell r="BZ503">
            <v>0</v>
          </cell>
          <cell r="CA503">
            <v>72</v>
          </cell>
          <cell r="CB503">
            <v>76</v>
          </cell>
          <cell r="CC503">
            <v>0</v>
          </cell>
          <cell r="CD503">
            <v>0</v>
          </cell>
          <cell r="CE503" t="str">
            <v/>
          </cell>
          <cell r="CF503">
            <v>0</v>
          </cell>
          <cell r="CG503">
            <v>91.25</v>
          </cell>
          <cell r="CH503">
            <v>82</v>
          </cell>
          <cell r="CI503">
            <v>0</v>
          </cell>
          <cell r="CJ503">
            <v>0</v>
          </cell>
          <cell r="CK503" t="str">
            <v/>
          </cell>
          <cell r="CL503">
            <v>0</v>
          </cell>
          <cell r="CM503">
            <v>81.5</v>
          </cell>
          <cell r="CN503">
            <v>75</v>
          </cell>
          <cell r="CO503">
            <v>0</v>
          </cell>
          <cell r="CP503">
            <v>0</v>
          </cell>
          <cell r="CQ503" t="str">
            <v/>
          </cell>
          <cell r="CR503">
            <v>0</v>
          </cell>
          <cell r="CS503">
            <v>79.25</v>
          </cell>
          <cell r="CT503">
            <v>89</v>
          </cell>
          <cell r="CU503">
            <v>0</v>
          </cell>
          <cell r="CV503">
            <v>0</v>
          </cell>
          <cell r="CW503" t="str">
            <v/>
          </cell>
          <cell r="CX503">
            <v>0</v>
          </cell>
          <cell r="CY503">
            <v>69.5</v>
          </cell>
          <cell r="CZ503">
            <v>79</v>
          </cell>
          <cell r="DA503">
            <v>0</v>
          </cell>
          <cell r="DB503">
            <v>0</v>
          </cell>
          <cell r="DC503" t="str">
            <v/>
          </cell>
          <cell r="DD503">
            <v>0</v>
          </cell>
          <cell r="DE503">
            <v>73.25</v>
          </cell>
          <cell r="DF503">
            <v>84</v>
          </cell>
          <cell r="DG503">
            <v>0</v>
          </cell>
          <cell r="DH503">
            <v>0</v>
          </cell>
          <cell r="DI503" t="str">
            <v/>
          </cell>
          <cell r="DJ503">
            <v>0</v>
          </cell>
          <cell r="DK503">
            <v>0</v>
          </cell>
          <cell r="DL503">
            <v>82</v>
          </cell>
          <cell r="DM503">
            <v>0</v>
          </cell>
          <cell r="DN503">
            <v>0</v>
          </cell>
          <cell r="DO503" t="str">
            <v/>
          </cell>
          <cell r="DP503">
            <v>0</v>
          </cell>
          <cell r="DQ503">
            <v>70.25</v>
          </cell>
          <cell r="DR503">
            <v>77</v>
          </cell>
          <cell r="DS503">
            <v>0</v>
          </cell>
          <cell r="DT503">
            <v>0</v>
          </cell>
          <cell r="DU503" t="str">
            <v/>
          </cell>
          <cell r="DV503">
            <v>0</v>
          </cell>
          <cell r="DW503">
            <v>76.5</v>
          </cell>
          <cell r="DX503">
            <v>81</v>
          </cell>
          <cell r="DY503">
            <v>0</v>
          </cell>
          <cell r="DZ503">
            <v>0</v>
          </cell>
          <cell r="EA503" t="str">
            <v/>
          </cell>
          <cell r="EB503">
            <v>0</v>
          </cell>
          <cell r="EC503">
            <v>68.5</v>
          </cell>
          <cell r="ED503">
            <v>73</v>
          </cell>
          <cell r="EE503">
            <v>0</v>
          </cell>
          <cell r="EF503">
            <v>0</v>
          </cell>
          <cell r="EG503" t="str">
            <v/>
          </cell>
          <cell r="EH503">
            <v>0</v>
          </cell>
          <cell r="EI503">
            <v>81.75</v>
          </cell>
          <cell r="EJ503">
            <v>82</v>
          </cell>
          <cell r="EK503">
            <v>0</v>
          </cell>
          <cell r="EL503">
            <v>0</v>
          </cell>
          <cell r="EM503" t="str">
            <v/>
          </cell>
          <cell r="EN503">
            <v>0</v>
          </cell>
          <cell r="EO503">
            <v>81.75</v>
          </cell>
          <cell r="EP503">
            <v>82</v>
          </cell>
          <cell r="EQ503">
            <v>0</v>
          </cell>
          <cell r="ER503">
            <v>0</v>
          </cell>
          <cell r="ES503" t="str">
            <v/>
          </cell>
          <cell r="ET503">
            <v>0</v>
          </cell>
          <cell r="EU503">
            <v>81.75</v>
          </cell>
          <cell r="EV503">
            <v>82</v>
          </cell>
          <cell r="EW503">
            <v>0</v>
          </cell>
          <cell r="EX503">
            <v>0</v>
          </cell>
          <cell r="EY503" t="str">
            <v/>
          </cell>
          <cell r="EZ503">
            <v>0</v>
          </cell>
          <cell r="FA503">
            <v>69.25</v>
          </cell>
          <cell r="FB503">
            <v>77</v>
          </cell>
          <cell r="FC503">
            <v>0</v>
          </cell>
          <cell r="FD503">
            <v>0</v>
          </cell>
          <cell r="FE503" t="str">
            <v/>
          </cell>
          <cell r="FF503">
            <v>0</v>
          </cell>
          <cell r="FG503">
            <v>69.25</v>
          </cell>
          <cell r="FH503">
            <v>77</v>
          </cell>
          <cell r="FI503">
            <v>0</v>
          </cell>
          <cell r="FJ503">
            <v>0</v>
          </cell>
          <cell r="FK503" t="str">
            <v/>
          </cell>
          <cell r="FL503">
            <v>0</v>
          </cell>
          <cell r="FM503">
            <v>69.25</v>
          </cell>
          <cell r="FN503">
            <v>77</v>
          </cell>
          <cell r="FO503">
            <v>0</v>
          </cell>
          <cell r="FP503">
            <v>0</v>
          </cell>
          <cell r="FQ503" t="str">
            <v/>
          </cell>
          <cell r="FR503">
            <v>0</v>
          </cell>
          <cell r="FS503">
            <v>69.25</v>
          </cell>
          <cell r="FT503">
            <v>77</v>
          </cell>
          <cell r="FU503">
            <v>0</v>
          </cell>
          <cell r="FV503">
            <v>0</v>
          </cell>
          <cell r="FW503" t="str">
            <v/>
          </cell>
          <cell r="FX503">
            <v>0</v>
          </cell>
          <cell r="FY503">
            <v>69.25</v>
          </cell>
          <cell r="FZ503">
            <v>77</v>
          </cell>
          <cell r="GA503">
            <v>0</v>
          </cell>
          <cell r="GB503">
            <v>0</v>
          </cell>
          <cell r="GC503" t="str">
            <v/>
          </cell>
          <cell r="GD503">
            <v>0</v>
          </cell>
          <cell r="GE503">
            <v>69.25</v>
          </cell>
          <cell r="GF503">
            <v>77</v>
          </cell>
          <cell r="GG503">
            <v>0</v>
          </cell>
          <cell r="GH503">
            <v>0</v>
          </cell>
          <cell r="GI503" t="str">
            <v/>
          </cell>
          <cell r="GJ503">
            <v>0</v>
          </cell>
          <cell r="GK503">
            <v>69.25</v>
          </cell>
          <cell r="GL503">
            <v>77</v>
          </cell>
          <cell r="GM503">
            <v>0</v>
          </cell>
          <cell r="GN503">
            <v>0</v>
          </cell>
          <cell r="GO503" t="str">
            <v/>
          </cell>
          <cell r="GP503">
            <v>0</v>
          </cell>
          <cell r="GQ503">
            <v>69.25</v>
          </cell>
          <cell r="GR503">
            <v>77</v>
          </cell>
          <cell r="GS503">
            <v>0</v>
          </cell>
          <cell r="GT503">
            <v>0</v>
          </cell>
          <cell r="GU503" t="str">
            <v/>
          </cell>
          <cell r="GV503">
            <v>0</v>
          </cell>
          <cell r="GW503">
            <v>67.5</v>
          </cell>
          <cell r="GX503">
            <v>76</v>
          </cell>
          <cell r="GY503">
            <v>0</v>
          </cell>
          <cell r="GZ503">
            <v>0</v>
          </cell>
          <cell r="HA503" t="str">
            <v>GEO-L</v>
          </cell>
          <cell r="HB503">
            <v>0</v>
          </cell>
          <cell r="HC503">
            <v>76.5</v>
          </cell>
          <cell r="HD503">
            <v>84</v>
          </cell>
          <cell r="HH503">
            <v>0</v>
          </cell>
          <cell r="HM503" t="str">
            <v/>
          </cell>
          <cell r="HN503" t="str">
            <v/>
          </cell>
          <cell r="HS503">
            <v>0</v>
          </cell>
          <cell r="HT503" t="str">
            <v>PKN</v>
          </cell>
          <cell r="HU503">
            <v>0</v>
          </cell>
          <cell r="HV503" t="str">
            <v>IND</v>
          </cell>
          <cell r="HW503">
            <v>0</v>
          </cell>
          <cell r="HX503" t="str">
            <v>MAT-W</v>
          </cell>
          <cell r="HY503">
            <v>0</v>
          </cell>
          <cell r="HZ503" t="str">
            <v>SEJ-W</v>
          </cell>
          <cell r="IA503">
            <v>0</v>
          </cell>
          <cell r="IB503" t="str">
            <v>IGR-W</v>
          </cell>
          <cell r="IC503">
            <v>0</v>
          </cell>
          <cell r="ID503" t="str">
            <v>SBO</v>
          </cell>
          <cell r="IE503">
            <v>0</v>
          </cell>
          <cell r="IF503" t="str">
            <v>PJO</v>
          </cell>
          <cell r="IG503">
            <v>0</v>
          </cell>
          <cell r="IH503" t="str">
            <v>PRA</v>
          </cell>
          <cell r="II503">
            <v>0</v>
          </cell>
          <cell r="IJ503" t="str">
            <v>JAW</v>
          </cell>
          <cell r="IK503">
            <v>0</v>
          </cell>
          <cell r="IL503" t="str">
            <v>ARB</v>
          </cell>
          <cell r="IM503">
            <v>0</v>
          </cell>
          <cell r="IN503" t="str">
            <v>PKM</v>
          </cell>
          <cell r="IO503">
            <v>0</v>
          </cell>
          <cell r="IP503" t="str">
            <v>MAT-P</v>
          </cell>
          <cell r="IQ503">
            <v>0</v>
          </cell>
          <cell r="IR503" t="str">
            <v>BIO-P</v>
          </cell>
          <cell r="IS503">
            <v>0</v>
          </cell>
          <cell r="IT503" t="str">
            <v>FIS-P</v>
          </cell>
          <cell r="IU503">
            <v>0</v>
          </cell>
          <cell r="IV503" t="str">
            <v>KIM-P</v>
          </cell>
          <cell r="IW503">
            <v>0</v>
          </cell>
          <cell r="IX503" t="str">
            <v>GEO-L</v>
          </cell>
          <cell r="IY503">
            <v>0</v>
          </cell>
          <cell r="JA503">
            <v>0</v>
          </cell>
        </row>
        <row r="504">
          <cell r="Q504" t="str">
            <v/>
          </cell>
          <cell r="AB504" t="str">
            <v/>
          </cell>
          <cell r="AC504">
            <v>22</v>
          </cell>
          <cell r="AI504" t="str">
            <v/>
          </cell>
          <cell r="AJ504">
            <v>0</v>
          </cell>
          <cell r="AK504">
            <v>81</v>
          </cell>
          <cell r="AL504">
            <v>87</v>
          </cell>
          <cell r="AM504">
            <v>0</v>
          </cell>
          <cell r="AN504">
            <v>0</v>
          </cell>
          <cell r="AO504" t="str">
            <v/>
          </cell>
          <cell r="AP504">
            <v>0</v>
          </cell>
          <cell r="AQ504">
            <v>82.75</v>
          </cell>
          <cell r="AR504">
            <v>89</v>
          </cell>
          <cell r="AS504">
            <v>0</v>
          </cell>
          <cell r="AT504">
            <v>0</v>
          </cell>
          <cell r="AU504" t="str">
            <v/>
          </cell>
          <cell r="AV504">
            <v>0</v>
          </cell>
          <cell r="AW504">
            <v>76.25</v>
          </cell>
          <cell r="AX504">
            <v>89</v>
          </cell>
          <cell r="AY504">
            <v>0</v>
          </cell>
          <cell r="AZ504">
            <v>0</v>
          </cell>
          <cell r="BA504" t="str">
            <v/>
          </cell>
          <cell r="BB504">
            <v>0</v>
          </cell>
          <cell r="BC504">
            <v>80.5</v>
          </cell>
          <cell r="BD504">
            <v>86</v>
          </cell>
          <cell r="BE504">
            <v>0</v>
          </cell>
          <cell r="BF504">
            <v>0</v>
          </cell>
          <cell r="BG504" t="str">
            <v>SEJ</v>
          </cell>
          <cell r="BH504">
            <v>0</v>
          </cell>
          <cell r="BI504">
            <v>85.75</v>
          </cell>
          <cell r="BJ504">
            <v>87</v>
          </cell>
          <cell r="BK504">
            <v>0</v>
          </cell>
          <cell r="BL504">
            <v>0</v>
          </cell>
          <cell r="BM504" t="str">
            <v/>
          </cell>
          <cell r="BN504">
            <v>0</v>
          </cell>
          <cell r="BO504">
            <v>78</v>
          </cell>
          <cell r="BP504">
            <v>88</v>
          </cell>
          <cell r="BQ504">
            <v>0</v>
          </cell>
          <cell r="BR504">
            <v>0</v>
          </cell>
          <cell r="BS504" t="str">
            <v/>
          </cell>
          <cell r="BT504">
            <v>0</v>
          </cell>
          <cell r="BU504">
            <v>78</v>
          </cell>
          <cell r="BV504">
            <v>85</v>
          </cell>
          <cell r="BW504">
            <v>0</v>
          </cell>
          <cell r="BX504">
            <v>0</v>
          </cell>
          <cell r="BY504" t="str">
            <v/>
          </cell>
          <cell r="BZ504">
            <v>0</v>
          </cell>
          <cell r="CA504">
            <v>82.75</v>
          </cell>
          <cell r="CB504">
            <v>85</v>
          </cell>
          <cell r="CC504">
            <v>0</v>
          </cell>
          <cell r="CD504">
            <v>0</v>
          </cell>
          <cell r="CE504" t="str">
            <v/>
          </cell>
          <cell r="CF504">
            <v>0</v>
          </cell>
          <cell r="CG504">
            <v>91</v>
          </cell>
          <cell r="CH504">
            <v>81</v>
          </cell>
          <cell r="CI504">
            <v>0</v>
          </cell>
          <cell r="CJ504">
            <v>0</v>
          </cell>
          <cell r="CK504" t="str">
            <v/>
          </cell>
          <cell r="CL504">
            <v>0</v>
          </cell>
          <cell r="CM504">
            <v>71.5</v>
          </cell>
          <cell r="CN504">
            <v>75</v>
          </cell>
          <cell r="CO504">
            <v>0</v>
          </cell>
          <cell r="CP504">
            <v>0</v>
          </cell>
          <cell r="CQ504" t="str">
            <v/>
          </cell>
          <cell r="CR504">
            <v>0</v>
          </cell>
          <cell r="CS504">
            <v>84.5</v>
          </cell>
          <cell r="CT504">
            <v>87</v>
          </cell>
          <cell r="CU504">
            <v>0</v>
          </cell>
          <cell r="CV504">
            <v>0</v>
          </cell>
          <cell r="CW504" t="str">
            <v/>
          </cell>
          <cell r="CX504">
            <v>0</v>
          </cell>
          <cell r="CY504">
            <v>69.5</v>
          </cell>
          <cell r="CZ504">
            <v>77</v>
          </cell>
          <cell r="DA504">
            <v>0</v>
          </cell>
          <cell r="DB504">
            <v>0</v>
          </cell>
          <cell r="DC504" t="str">
            <v/>
          </cell>
          <cell r="DD504">
            <v>0</v>
          </cell>
          <cell r="DE504">
            <v>77</v>
          </cell>
          <cell r="DF504">
            <v>86</v>
          </cell>
          <cell r="DG504">
            <v>0</v>
          </cell>
          <cell r="DH504">
            <v>0</v>
          </cell>
          <cell r="DI504" t="str">
            <v/>
          </cell>
          <cell r="DJ504">
            <v>0</v>
          </cell>
          <cell r="DK504">
            <v>0</v>
          </cell>
          <cell r="DL504">
            <v>86</v>
          </cell>
          <cell r="DM504">
            <v>0</v>
          </cell>
          <cell r="DN504">
            <v>0</v>
          </cell>
          <cell r="DO504" t="str">
            <v/>
          </cell>
          <cell r="DP504">
            <v>0</v>
          </cell>
          <cell r="DQ504">
            <v>87</v>
          </cell>
          <cell r="DR504">
            <v>76</v>
          </cell>
          <cell r="DS504">
            <v>0</v>
          </cell>
          <cell r="DT504">
            <v>0</v>
          </cell>
          <cell r="DU504" t="str">
            <v/>
          </cell>
          <cell r="DV504">
            <v>0</v>
          </cell>
          <cell r="DW504">
            <v>78</v>
          </cell>
          <cell r="DX504">
            <v>85</v>
          </cell>
          <cell r="DY504">
            <v>0</v>
          </cell>
          <cell r="DZ504">
            <v>0</v>
          </cell>
          <cell r="EA504" t="str">
            <v/>
          </cell>
          <cell r="EB504">
            <v>0</v>
          </cell>
          <cell r="EC504">
            <v>75.25</v>
          </cell>
          <cell r="ED504">
            <v>76</v>
          </cell>
          <cell r="EE504">
            <v>0</v>
          </cell>
          <cell r="EF504">
            <v>0</v>
          </cell>
          <cell r="EG504" t="str">
            <v/>
          </cell>
          <cell r="EH504">
            <v>0</v>
          </cell>
          <cell r="EI504">
            <v>85.25</v>
          </cell>
          <cell r="EJ504">
            <v>76</v>
          </cell>
          <cell r="EK504">
            <v>0</v>
          </cell>
          <cell r="EL504">
            <v>0</v>
          </cell>
          <cell r="EM504" t="str">
            <v/>
          </cell>
          <cell r="EN504">
            <v>0</v>
          </cell>
          <cell r="EO504">
            <v>85.25</v>
          </cell>
          <cell r="EP504">
            <v>76</v>
          </cell>
          <cell r="EQ504">
            <v>0</v>
          </cell>
          <cell r="ER504">
            <v>0</v>
          </cell>
          <cell r="ES504" t="str">
            <v/>
          </cell>
          <cell r="ET504">
            <v>0</v>
          </cell>
          <cell r="EU504">
            <v>85.25</v>
          </cell>
          <cell r="EV504">
            <v>76</v>
          </cell>
          <cell r="EW504">
            <v>0</v>
          </cell>
          <cell r="EX504">
            <v>0</v>
          </cell>
          <cell r="EY504" t="str">
            <v/>
          </cell>
          <cell r="EZ504">
            <v>0</v>
          </cell>
          <cell r="FA504">
            <v>69.25</v>
          </cell>
          <cell r="FB504">
            <v>76</v>
          </cell>
          <cell r="FC504">
            <v>0</v>
          </cell>
          <cell r="FD504">
            <v>0</v>
          </cell>
          <cell r="FE504" t="str">
            <v/>
          </cell>
          <cell r="FF504">
            <v>0</v>
          </cell>
          <cell r="FG504">
            <v>69.25</v>
          </cell>
          <cell r="FH504">
            <v>76</v>
          </cell>
          <cell r="FI504">
            <v>0</v>
          </cell>
          <cell r="FJ504">
            <v>0</v>
          </cell>
          <cell r="FK504" t="str">
            <v/>
          </cell>
          <cell r="FL504">
            <v>0</v>
          </cell>
          <cell r="FM504">
            <v>69.25</v>
          </cell>
          <cell r="FN504">
            <v>76</v>
          </cell>
          <cell r="FO504">
            <v>0</v>
          </cell>
          <cell r="FP504">
            <v>0</v>
          </cell>
          <cell r="FQ504" t="str">
            <v/>
          </cell>
          <cell r="FR504">
            <v>0</v>
          </cell>
          <cell r="FS504">
            <v>69.25</v>
          </cell>
          <cell r="FT504">
            <v>76</v>
          </cell>
          <cell r="FU504">
            <v>0</v>
          </cell>
          <cell r="FV504">
            <v>0</v>
          </cell>
          <cell r="FW504" t="str">
            <v/>
          </cell>
          <cell r="FX504">
            <v>0</v>
          </cell>
          <cell r="FY504">
            <v>69.25</v>
          </cell>
          <cell r="FZ504">
            <v>76</v>
          </cell>
          <cell r="GA504">
            <v>0</v>
          </cell>
          <cell r="GB504">
            <v>0</v>
          </cell>
          <cell r="GC504" t="str">
            <v/>
          </cell>
          <cell r="GD504">
            <v>0</v>
          </cell>
          <cell r="GE504">
            <v>69.25</v>
          </cell>
          <cell r="GF504">
            <v>76</v>
          </cell>
          <cell r="GG504">
            <v>0</v>
          </cell>
          <cell r="GH504">
            <v>0</v>
          </cell>
          <cell r="GI504" t="str">
            <v/>
          </cell>
          <cell r="GJ504">
            <v>0</v>
          </cell>
          <cell r="GK504">
            <v>69.25</v>
          </cell>
          <cell r="GL504">
            <v>76</v>
          </cell>
          <cell r="GM504">
            <v>0</v>
          </cell>
          <cell r="GN504">
            <v>0</v>
          </cell>
          <cell r="GO504" t="str">
            <v/>
          </cell>
          <cell r="GP504">
            <v>0</v>
          </cell>
          <cell r="GQ504">
            <v>69.25</v>
          </cell>
          <cell r="GR504">
            <v>76</v>
          </cell>
          <cell r="GS504">
            <v>0</v>
          </cell>
          <cell r="GT504">
            <v>0</v>
          </cell>
          <cell r="GU504" t="str">
            <v/>
          </cell>
          <cell r="GV504">
            <v>0</v>
          </cell>
          <cell r="GW504">
            <v>81</v>
          </cell>
          <cell r="GX504">
            <v>77</v>
          </cell>
          <cell r="GY504">
            <v>0</v>
          </cell>
          <cell r="GZ504">
            <v>0</v>
          </cell>
          <cell r="HA504" t="str">
            <v>GEO-L</v>
          </cell>
          <cell r="HB504">
            <v>0</v>
          </cell>
          <cell r="HC504">
            <v>83</v>
          </cell>
          <cell r="HD504">
            <v>85</v>
          </cell>
          <cell r="HH504">
            <v>0</v>
          </cell>
          <cell r="HM504" t="str">
            <v/>
          </cell>
          <cell r="HN504" t="str">
            <v/>
          </cell>
          <cell r="HS504">
            <v>0</v>
          </cell>
          <cell r="HT504" t="str">
            <v>PKN</v>
          </cell>
          <cell r="HU504">
            <v>0</v>
          </cell>
          <cell r="HV504" t="str">
            <v>IND</v>
          </cell>
          <cell r="HW504">
            <v>0</v>
          </cell>
          <cell r="HX504" t="str">
            <v>MAT-W</v>
          </cell>
          <cell r="HY504">
            <v>0</v>
          </cell>
          <cell r="HZ504" t="str">
            <v>SEJ-W</v>
          </cell>
          <cell r="IA504">
            <v>0</v>
          </cell>
          <cell r="IB504" t="str">
            <v>IGR-W</v>
          </cell>
          <cell r="IC504">
            <v>0</v>
          </cell>
          <cell r="ID504" t="str">
            <v>SBO</v>
          </cell>
          <cell r="IE504">
            <v>0</v>
          </cell>
          <cell r="IF504" t="str">
            <v>PJO</v>
          </cell>
          <cell r="IG504">
            <v>0</v>
          </cell>
          <cell r="IH504" t="str">
            <v>PRA</v>
          </cell>
          <cell r="II504">
            <v>0</v>
          </cell>
          <cell r="IJ504" t="str">
            <v>JAW</v>
          </cell>
          <cell r="IK504">
            <v>0</v>
          </cell>
          <cell r="IL504" t="str">
            <v>ARB</v>
          </cell>
          <cell r="IM504">
            <v>0</v>
          </cell>
          <cell r="IN504" t="str">
            <v>PKM</v>
          </cell>
          <cell r="IO504">
            <v>0</v>
          </cell>
          <cell r="IP504" t="str">
            <v>MAT-P</v>
          </cell>
          <cell r="IQ504">
            <v>0</v>
          </cell>
          <cell r="IR504" t="str">
            <v>BIO-P</v>
          </cell>
          <cell r="IS504">
            <v>0</v>
          </cell>
          <cell r="IT504" t="str">
            <v>FIS-P</v>
          </cell>
          <cell r="IU504">
            <v>0</v>
          </cell>
          <cell r="IV504" t="str">
            <v>KIM-P</v>
          </cell>
          <cell r="IW504">
            <v>0</v>
          </cell>
          <cell r="IX504" t="str">
            <v>GEO-L</v>
          </cell>
          <cell r="IY504">
            <v>0</v>
          </cell>
          <cell r="JA504">
            <v>0</v>
          </cell>
        </row>
        <row r="505">
          <cell r="Q505" t="str">
            <v/>
          </cell>
          <cell r="AB505" t="str">
            <v/>
          </cell>
          <cell r="AC505">
            <v>23</v>
          </cell>
          <cell r="AI505" t="str">
            <v/>
          </cell>
          <cell r="AJ505">
            <v>0</v>
          </cell>
          <cell r="AK505">
            <v>92.5</v>
          </cell>
          <cell r="AL505">
            <v>91</v>
          </cell>
          <cell r="AM505">
            <v>0</v>
          </cell>
          <cell r="AN505">
            <v>0</v>
          </cell>
          <cell r="AO505" t="str">
            <v/>
          </cell>
          <cell r="AP505">
            <v>0</v>
          </cell>
          <cell r="AQ505">
            <v>83.5</v>
          </cell>
          <cell r="AR505">
            <v>92</v>
          </cell>
          <cell r="AS505">
            <v>0</v>
          </cell>
          <cell r="AT505">
            <v>0</v>
          </cell>
          <cell r="AU505" t="str">
            <v/>
          </cell>
          <cell r="AV505">
            <v>0</v>
          </cell>
          <cell r="AW505">
            <v>83.5</v>
          </cell>
          <cell r="AX505">
            <v>93</v>
          </cell>
          <cell r="AY505">
            <v>0</v>
          </cell>
          <cell r="AZ505">
            <v>0</v>
          </cell>
          <cell r="BA505" t="str">
            <v/>
          </cell>
          <cell r="BB505">
            <v>0</v>
          </cell>
          <cell r="BC505">
            <v>80</v>
          </cell>
          <cell r="BD505">
            <v>93</v>
          </cell>
          <cell r="BE505">
            <v>0</v>
          </cell>
          <cell r="BF505">
            <v>0</v>
          </cell>
          <cell r="BG505" t="str">
            <v>SEJ</v>
          </cell>
          <cell r="BH505">
            <v>0</v>
          </cell>
          <cell r="BI505">
            <v>84.5</v>
          </cell>
          <cell r="BJ505">
            <v>90</v>
          </cell>
          <cell r="BK505">
            <v>0</v>
          </cell>
          <cell r="BL505">
            <v>0</v>
          </cell>
          <cell r="BM505" t="str">
            <v/>
          </cell>
          <cell r="BN505">
            <v>0</v>
          </cell>
          <cell r="BO505">
            <v>87</v>
          </cell>
          <cell r="BP505">
            <v>92</v>
          </cell>
          <cell r="BQ505">
            <v>0</v>
          </cell>
          <cell r="BR505">
            <v>0</v>
          </cell>
          <cell r="BS505" t="str">
            <v/>
          </cell>
          <cell r="BT505">
            <v>0</v>
          </cell>
          <cell r="BU505">
            <v>85</v>
          </cell>
          <cell r="BV505">
            <v>85</v>
          </cell>
          <cell r="BW505">
            <v>0</v>
          </cell>
          <cell r="BX505">
            <v>0</v>
          </cell>
          <cell r="BY505" t="str">
            <v/>
          </cell>
          <cell r="BZ505">
            <v>0</v>
          </cell>
          <cell r="CA505">
            <v>95.5</v>
          </cell>
          <cell r="CB505">
            <v>96</v>
          </cell>
          <cell r="CC505">
            <v>0</v>
          </cell>
          <cell r="CD505">
            <v>0</v>
          </cell>
          <cell r="CE505" t="str">
            <v/>
          </cell>
          <cell r="CF505">
            <v>0</v>
          </cell>
          <cell r="CG505">
            <v>91.75</v>
          </cell>
          <cell r="CH505">
            <v>81</v>
          </cell>
          <cell r="CI505">
            <v>0</v>
          </cell>
          <cell r="CJ505">
            <v>0</v>
          </cell>
          <cell r="CK505" t="str">
            <v/>
          </cell>
          <cell r="CL505">
            <v>0</v>
          </cell>
          <cell r="CM505">
            <v>71.5</v>
          </cell>
          <cell r="CN505">
            <v>75</v>
          </cell>
          <cell r="CO505">
            <v>0</v>
          </cell>
          <cell r="CP505">
            <v>0</v>
          </cell>
          <cell r="CQ505" t="str">
            <v/>
          </cell>
          <cell r="CR505">
            <v>0</v>
          </cell>
          <cell r="CS505">
            <v>89.25</v>
          </cell>
          <cell r="CT505">
            <v>87</v>
          </cell>
          <cell r="CU505">
            <v>0</v>
          </cell>
          <cell r="CV505">
            <v>0</v>
          </cell>
          <cell r="CW505" t="str">
            <v/>
          </cell>
          <cell r="CX505">
            <v>0</v>
          </cell>
          <cell r="CY505">
            <v>67.75</v>
          </cell>
          <cell r="CZ505">
            <v>82</v>
          </cell>
          <cell r="DA505">
            <v>0</v>
          </cell>
          <cell r="DB505">
            <v>0</v>
          </cell>
          <cell r="DC505" t="str">
            <v/>
          </cell>
          <cell r="DD505">
            <v>0</v>
          </cell>
          <cell r="DE505">
            <v>89.5</v>
          </cell>
          <cell r="DF505">
            <v>96</v>
          </cell>
          <cell r="DG505">
            <v>0</v>
          </cell>
          <cell r="DH505">
            <v>0</v>
          </cell>
          <cell r="DI505" t="str">
            <v/>
          </cell>
          <cell r="DJ505">
            <v>0</v>
          </cell>
          <cell r="DK505">
            <v>0</v>
          </cell>
          <cell r="DL505">
            <v>88</v>
          </cell>
          <cell r="DM505">
            <v>0</v>
          </cell>
          <cell r="DN505">
            <v>0</v>
          </cell>
          <cell r="DO505" t="str">
            <v/>
          </cell>
          <cell r="DP505">
            <v>0</v>
          </cell>
          <cell r="DQ505">
            <v>87.5</v>
          </cell>
          <cell r="DR505">
            <v>83</v>
          </cell>
          <cell r="DS505">
            <v>0</v>
          </cell>
          <cell r="DT505">
            <v>0</v>
          </cell>
          <cell r="DU505" t="str">
            <v/>
          </cell>
          <cell r="DV505">
            <v>0</v>
          </cell>
          <cell r="DW505">
            <v>81.75</v>
          </cell>
          <cell r="DX505">
            <v>92</v>
          </cell>
          <cell r="DY505">
            <v>0</v>
          </cell>
          <cell r="DZ505">
            <v>0</v>
          </cell>
          <cell r="EA505" t="str">
            <v/>
          </cell>
          <cell r="EB505">
            <v>0</v>
          </cell>
          <cell r="EC505">
            <v>94.75</v>
          </cell>
          <cell r="ED505">
            <v>96</v>
          </cell>
          <cell r="EE505">
            <v>0</v>
          </cell>
          <cell r="EF505">
            <v>0</v>
          </cell>
          <cell r="EG505" t="str">
            <v/>
          </cell>
          <cell r="EH505">
            <v>0</v>
          </cell>
          <cell r="EI505">
            <v>91.25</v>
          </cell>
          <cell r="EJ505">
            <v>82</v>
          </cell>
          <cell r="EK505">
            <v>0</v>
          </cell>
          <cell r="EL505">
            <v>0</v>
          </cell>
          <cell r="EM505" t="str">
            <v/>
          </cell>
          <cell r="EN505">
            <v>0</v>
          </cell>
          <cell r="EO505">
            <v>91.25</v>
          </cell>
          <cell r="EP505">
            <v>82</v>
          </cell>
          <cell r="EQ505">
            <v>0</v>
          </cell>
          <cell r="ER505">
            <v>0</v>
          </cell>
          <cell r="ES505" t="str">
            <v/>
          </cell>
          <cell r="ET505">
            <v>0</v>
          </cell>
          <cell r="EU505">
            <v>91.25</v>
          </cell>
          <cell r="EV505">
            <v>82</v>
          </cell>
          <cell r="EW505">
            <v>0</v>
          </cell>
          <cell r="EX505">
            <v>0</v>
          </cell>
          <cell r="EY505" t="str">
            <v/>
          </cell>
          <cell r="EZ505">
            <v>0</v>
          </cell>
          <cell r="FA505">
            <v>78.5</v>
          </cell>
          <cell r="FB505">
            <v>81</v>
          </cell>
          <cell r="FC505">
            <v>0</v>
          </cell>
          <cell r="FD505">
            <v>0</v>
          </cell>
          <cell r="FE505" t="str">
            <v/>
          </cell>
          <cell r="FF505">
            <v>0</v>
          </cell>
          <cell r="FG505">
            <v>78.5</v>
          </cell>
          <cell r="FH505">
            <v>81</v>
          </cell>
          <cell r="FI505">
            <v>0</v>
          </cell>
          <cell r="FJ505">
            <v>0</v>
          </cell>
          <cell r="FK505" t="str">
            <v/>
          </cell>
          <cell r="FL505">
            <v>0</v>
          </cell>
          <cell r="FM505">
            <v>78.5</v>
          </cell>
          <cell r="FN505">
            <v>81</v>
          </cell>
          <cell r="FO505">
            <v>0</v>
          </cell>
          <cell r="FP505">
            <v>0</v>
          </cell>
          <cell r="FQ505" t="str">
            <v/>
          </cell>
          <cell r="FR505">
            <v>0</v>
          </cell>
          <cell r="FS505">
            <v>78.5</v>
          </cell>
          <cell r="FT505">
            <v>81</v>
          </cell>
          <cell r="FU505">
            <v>0</v>
          </cell>
          <cell r="FV505">
            <v>0</v>
          </cell>
          <cell r="FW505" t="str">
            <v/>
          </cell>
          <cell r="FX505">
            <v>0</v>
          </cell>
          <cell r="FY505">
            <v>78.5</v>
          </cell>
          <cell r="FZ505">
            <v>81</v>
          </cell>
          <cell r="GA505">
            <v>0</v>
          </cell>
          <cell r="GB505">
            <v>0</v>
          </cell>
          <cell r="GC505" t="str">
            <v/>
          </cell>
          <cell r="GD505">
            <v>0</v>
          </cell>
          <cell r="GE505">
            <v>78.5</v>
          </cell>
          <cell r="GF505">
            <v>81</v>
          </cell>
          <cell r="GG505">
            <v>0</v>
          </cell>
          <cell r="GH505">
            <v>0</v>
          </cell>
          <cell r="GI505" t="str">
            <v/>
          </cell>
          <cell r="GJ505">
            <v>0</v>
          </cell>
          <cell r="GK505">
            <v>78.5</v>
          </cell>
          <cell r="GL505">
            <v>81</v>
          </cell>
          <cell r="GM505">
            <v>0</v>
          </cell>
          <cell r="GN505">
            <v>0</v>
          </cell>
          <cell r="GO505" t="str">
            <v/>
          </cell>
          <cell r="GP505">
            <v>0</v>
          </cell>
          <cell r="GQ505">
            <v>78.5</v>
          </cell>
          <cell r="GR505">
            <v>81</v>
          </cell>
          <cell r="GS505">
            <v>0</v>
          </cell>
          <cell r="GT505">
            <v>0</v>
          </cell>
          <cell r="GU505" t="str">
            <v/>
          </cell>
          <cell r="GV505">
            <v>0</v>
          </cell>
          <cell r="GW505">
            <v>91.75</v>
          </cell>
          <cell r="GX505">
            <v>88</v>
          </cell>
          <cell r="GY505">
            <v>0</v>
          </cell>
          <cell r="GZ505">
            <v>0</v>
          </cell>
          <cell r="HA505" t="str">
            <v>GEO-L</v>
          </cell>
          <cell r="HB505">
            <v>0</v>
          </cell>
          <cell r="HC505">
            <v>90.5</v>
          </cell>
          <cell r="HD505">
            <v>91</v>
          </cell>
          <cell r="HH505">
            <v>0</v>
          </cell>
          <cell r="HM505" t="str">
            <v/>
          </cell>
          <cell r="HN505" t="str">
            <v/>
          </cell>
          <cell r="HS505">
            <v>0</v>
          </cell>
          <cell r="HT505" t="str">
            <v>PKN</v>
          </cell>
          <cell r="HU505">
            <v>0</v>
          </cell>
          <cell r="HV505" t="str">
            <v>IND</v>
          </cell>
          <cell r="HW505">
            <v>0</v>
          </cell>
          <cell r="HX505" t="str">
            <v>MAT-W</v>
          </cell>
          <cell r="HY505">
            <v>0</v>
          </cell>
          <cell r="HZ505" t="str">
            <v>SEJ-W</v>
          </cell>
          <cell r="IA505">
            <v>0</v>
          </cell>
          <cell r="IB505" t="str">
            <v>IGR-W</v>
          </cell>
          <cell r="IC505">
            <v>0</v>
          </cell>
          <cell r="ID505" t="str">
            <v>SBO</v>
          </cell>
          <cell r="IE505">
            <v>0</v>
          </cell>
          <cell r="IF505" t="str">
            <v>PJO</v>
          </cell>
          <cell r="IG505">
            <v>0</v>
          </cell>
          <cell r="IH505" t="str">
            <v>PRA</v>
          </cell>
          <cell r="II505">
            <v>0</v>
          </cell>
          <cell r="IJ505" t="str">
            <v>JAW</v>
          </cell>
          <cell r="IK505">
            <v>0</v>
          </cell>
          <cell r="IL505" t="str">
            <v>ARB</v>
          </cell>
          <cell r="IM505">
            <v>0</v>
          </cell>
          <cell r="IN505" t="str">
            <v>PKM</v>
          </cell>
          <cell r="IO505">
            <v>0</v>
          </cell>
          <cell r="IP505" t="str">
            <v>MAT-P</v>
          </cell>
          <cell r="IQ505">
            <v>0</v>
          </cell>
          <cell r="IR505" t="str">
            <v>BIO-P</v>
          </cell>
          <cell r="IS505">
            <v>0</v>
          </cell>
          <cell r="IT505" t="str">
            <v>FIS-P</v>
          </cell>
          <cell r="IU505">
            <v>0</v>
          </cell>
          <cell r="IV505" t="str">
            <v>KIM-P</v>
          </cell>
          <cell r="IW505">
            <v>0</v>
          </cell>
          <cell r="IX505" t="str">
            <v>GEO-L</v>
          </cell>
          <cell r="IY505">
            <v>0</v>
          </cell>
          <cell r="JA505">
            <v>0</v>
          </cell>
        </row>
        <row r="506">
          <cell r="Q506" t="str">
            <v/>
          </cell>
          <cell r="AB506" t="str">
            <v/>
          </cell>
          <cell r="AC506">
            <v>24</v>
          </cell>
          <cell r="AI506" t="str">
            <v/>
          </cell>
          <cell r="AJ506">
            <v>0</v>
          </cell>
          <cell r="AK506">
            <v>88</v>
          </cell>
          <cell r="AL506">
            <v>84</v>
          </cell>
          <cell r="AM506">
            <v>0</v>
          </cell>
          <cell r="AN506">
            <v>0</v>
          </cell>
          <cell r="AO506" t="str">
            <v/>
          </cell>
          <cell r="AP506">
            <v>0</v>
          </cell>
          <cell r="AQ506">
            <v>80.25</v>
          </cell>
          <cell r="AR506">
            <v>82</v>
          </cell>
          <cell r="AS506">
            <v>0</v>
          </cell>
          <cell r="AT506">
            <v>0</v>
          </cell>
          <cell r="AU506" t="str">
            <v/>
          </cell>
          <cell r="AV506">
            <v>0</v>
          </cell>
          <cell r="AW506">
            <v>90.25</v>
          </cell>
          <cell r="AX506">
            <v>83</v>
          </cell>
          <cell r="AY506">
            <v>0</v>
          </cell>
          <cell r="AZ506">
            <v>0</v>
          </cell>
          <cell r="BA506" t="str">
            <v/>
          </cell>
          <cell r="BB506">
            <v>0</v>
          </cell>
          <cell r="BC506">
            <v>85.75</v>
          </cell>
          <cell r="BD506">
            <v>81</v>
          </cell>
          <cell r="BE506">
            <v>0</v>
          </cell>
          <cell r="BF506">
            <v>0</v>
          </cell>
          <cell r="BG506" t="str">
            <v>SEJ</v>
          </cell>
          <cell r="BH506">
            <v>0</v>
          </cell>
          <cell r="BI506">
            <v>86.5</v>
          </cell>
          <cell r="BJ506">
            <v>85</v>
          </cell>
          <cell r="BK506">
            <v>0</v>
          </cell>
          <cell r="BL506">
            <v>0</v>
          </cell>
          <cell r="BM506" t="str">
            <v/>
          </cell>
          <cell r="BN506">
            <v>0</v>
          </cell>
          <cell r="BO506">
            <v>85.75</v>
          </cell>
          <cell r="BP506">
            <v>90</v>
          </cell>
          <cell r="BQ506">
            <v>0</v>
          </cell>
          <cell r="BR506">
            <v>0</v>
          </cell>
          <cell r="BS506" t="str">
            <v/>
          </cell>
          <cell r="BT506">
            <v>0</v>
          </cell>
          <cell r="BU506">
            <v>84.75</v>
          </cell>
          <cell r="BV506">
            <v>82</v>
          </cell>
          <cell r="BW506">
            <v>0</v>
          </cell>
          <cell r="BX506">
            <v>0</v>
          </cell>
          <cell r="BY506" t="str">
            <v/>
          </cell>
          <cell r="BZ506">
            <v>0</v>
          </cell>
          <cell r="CA506">
            <v>77.75</v>
          </cell>
          <cell r="CB506">
            <v>74</v>
          </cell>
          <cell r="CC506">
            <v>0</v>
          </cell>
          <cell r="CD506">
            <v>0</v>
          </cell>
          <cell r="CE506" t="str">
            <v/>
          </cell>
          <cell r="CF506">
            <v>0</v>
          </cell>
          <cell r="CG506">
            <v>89.5</v>
          </cell>
          <cell r="CH506">
            <v>80</v>
          </cell>
          <cell r="CI506">
            <v>0</v>
          </cell>
          <cell r="CJ506">
            <v>0</v>
          </cell>
          <cell r="CK506" t="str">
            <v/>
          </cell>
          <cell r="CL506">
            <v>0</v>
          </cell>
          <cell r="CM506">
            <v>75.5</v>
          </cell>
          <cell r="CN506">
            <v>77</v>
          </cell>
          <cell r="CO506">
            <v>0</v>
          </cell>
          <cell r="CP506">
            <v>0</v>
          </cell>
          <cell r="CQ506" t="str">
            <v/>
          </cell>
          <cell r="CR506">
            <v>0</v>
          </cell>
          <cell r="CS506">
            <v>82</v>
          </cell>
          <cell r="CT506">
            <v>82</v>
          </cell>
          <cell r="CU506">
            <v>0</v>
          </cell>
          <cell r="CV506">
            <v>0</v>
          </cell>
          <cell r="CW506" t="str">
            <v/>
          </cell>
          <cell r="CX506">
            <v>0</v>
          </cell>
          <cell r="CY506">
            <v>69.5</v>
          </cell>
          <cell r="CZ506">
            <v>73</v>
          </cell>
          <cell r="DA506">
            <v>0</v>
          </cell>
          <cell r="DB506">
            <v>0</v>
          </cell>
          <cell r="DC506" t="str">
            <v/>
          </cell>
          <cell r="DD506">
            <v>0</v>
          </cell>
          <cell r="DE506">
            <v>78.5</v>
          </cell>
          <cell r="DF506">
            <v>84</v>
          </cell>
          <cell r="DG506">
            <v>0</v>
          </cell>
          <cell r="DH506">
            <v>0</v>
          </cell>
          <cell r="DI506" t="str">
            <v/>
          </cell>
          <cell r="DJ506">
            <v>0</v>
          </cell>
          <cell r="DK506">
            <v>0</v>
          </cell>
          <cell r="DL506">
            <v>79</v>
          </cell>
          <cell r="DM506">
            <v>0</v>
          </cell>
          <cell r="DN506">
            <v>0</v>
          </cell>
          <cell r="DO506" t="str">
            <v/>
          </cell>
          <cell r="DP506">
            <v>0</v>
          </cell>
          <cell r="DQ506">
            <v>85.25</v>
          </cell>
          <cell r="DR506">
            <v>75</v>
          </cell>
          <cell r="DS506">
            <v>0</v>
          </cell>
          <cell r="DT506">
            <v>0</v>
          </cell>
          <cell r="DU506" t="str">
            <v/>
          </cell>
          <cell r="DV506">
            <v>0</v>
          </cell>
          <cell r="DW506">
            <v>80.75</v>
          </cell>
          <cell r="DX506">
            <v>73</v>
          </cell>
          <cell r="DY506">
            <v>0</v>
          </cell>
          <cell r="DZ506">
            <v>0</v>
          </cell>
          <cell r="EA506" t="str">
            <v/>
          </cell>
          <cell r="EB506">
            <v>0</v>
          </cell>
          <cell r="EC506">
            <v>68.25</v>
          </cell>
          <cell r="ED506">
            <v>72</v>
          </cell>
          <cell r="EE506">
            <v>0</v>
          </cell>
          <cell r="EF506">
            <v>0</v>
          </cell>
          <cell r="EG506" t="str">
            <v/>
          </cell>
          <cell r="EH506">
            <v>0</v>
          </cell>
          <cell r="EI506">
            <v>83.25</v>
          </cell>
          <cell r="EJ506">
            <v>84</v>
          </cell>
          <cell r="EK506">
            <v>0</v>
          </cell>
          <cell r="EL506">
            <v>0</v>
          </cell>
          <cell r="EM506" t="str">
            <v/>
          </cell>
          <cell r="EN506">
            <v>0</v>
          </cell>
          <cell r="EO506">
            <v>83.25</v>
          </cell>
          <cell r="EP506">
            <v>84</v>
          </cell>
          <cell r="EQ506">
            <v>0</v>
          </cell>
          <cell r="ER506">
            <v>0</v>
          </cell>
          <cell r="ES506" t="str">
            <v/>
          </cell>
          <cell r="ET506">
            <v>0</v>
          </cell>
          <cell r="EU506">
            <v>83.25</v>
          </cell>
          <cell r="EV506">
            <v>84</v>
          </cell>
          <cell r="EW506">
            <v>0</v>
          </cell>
          <cell r="EX506">
            <v>0</v>
          </cell>
          <cell r="EY506" t="str">
            <v/>
          </cell>
          <cell r="EZ506">
            <v>0</v>
          </cell>
          <cell r="FA506">
            <v>68</v>
          </cell>
          <cell r="FB506">
            <v>76</v>
          </cell>
          <cell r="FC506">
            <v>0</v>
          </cell>
          <cell r="FD506">
            <v>0</v>
          </cell>
          <cell r="FE506" t="str">
            <v/>
          </cell>
          <cell r="FF506">
            <v>0</v>
          </cell>
          <cell r="FG506">
            <v>68</v>
          </cell>
          <cell r="FH506">
            <v>76</v>
          </cell>
          <cell r="FI506">
            <v>0</v>
          </cell>
          <cell r="FJ506">
            <v>0</v>
          </cell>
          <cell r="FK506" t="str">
            <v/>
          </cell>
          <cell r="FL506">
            <v>0</v>
          </cell>
          <cell r="FM506">
            <v>68</v>
          </cell>
          <cell r="FN506">
            <v>76</v>
          </cell>
          <cell r="FO506">
            <v>0</v>
          </cell>
          <cell r="FP506">
            <v>0</v>
          </cell>
          <cell r="FQ506" t="str">
            <v/>
          </cell>
          <cell r="FR506">
            <v>0</v>
          </cell>
          <cell r="FS506">
            <v>68</v>
          </cell>
          <cell r="FT506">
            <v>76</v>
          </cell>
          <cell r="FU506">
            <v>0</v>
          </cell>
          <cell r="FV506">
            <v>0</v>
          </cell>
          <cell r="FW506" t="str">
            <v/>
          </cell>
          <cell r="FX506">
            <v>0</v>
          </cell>
          <cell r="FY506">
            <v>68</v>
          </cell>
          <cell r="FZ506">
            <v>76</v>
          </cell>
          <cell r="GA506">
            <v>0</v>
          </cell>
          <cell r="GB506">
            <v>0</v>
          </cell>
          <cell r="GC506" t="str">
            <v/>
          </cell>
          <cell r="GD506">
            <v>0</v>
          </cell>
          <cell r="GE506">
            <v>68</v>
          </cell>
          <cell r="GF506">
            <v>76</v>
          </cell>
          <cell r="GG506">
            <v>0</v>
          </cell>
          <cell r="GH506">
            <v>0</v>
          </cell>
          <cell r="GI506" t="str">
            <v/>
          </cell>
          <cell r="GJ506">
            <v>0</v>
          </cell>
          <cell r="GK506">
            <v>68</v>
          </cell>
          <cell r="GL506">
            <v>76</v>
          </cell>
          <cell r="GM506">
            <v>0</v>
          </cell>
          <cell r="GN506">
            <v>0</v>
          </cell>
          <cell r="GO506" t="str">
            <v/>
          </cell>
          <cell r="GP506">
            <v>0</v>
          </cell>
          <cell r="GQ506">
            <v>68</v>
          </cell>
          <cell r="GR506">
            <v>76</v>
          </cell>
          <cell r="GS506">
            <v>0</v>
          </cell>
          <cell r="GT506">
            <v>0</v>
          </cell>
          <cell r="GU506" t="str">
            <v/>
          </cell>
          <cell r="GV506">
            <v>0</v>
          </cell>
          <cell r="GW506">
            <v>79</v>
          </cell>
          <cell r="GX506">
            <v>75</v>
          </cell>
          <cell r="GY506">
            <v>0</v>
          </cell>
          <cell r="GZ506">
            <v>0</v>
          </cell>
          <cell r="HA506" t="str">
            <v>GEO-L</v>
          </cell>
          <cell r="HB506">
            <v>0</v>
          </cell>
          <cell r="HC506">
            <v>84.75</v>
          </cell>
          <cell r="HD506">
            <v>86</v>
          </cell>
          <cell r="HH506">
            <v>0</v>
          </cell>
          <cell r="HM506" t="str">
            <v/>
          </cell>
          <cell r="HN506" t="str">
            <v/>
          </cell>
          <cell r="HS506">
            <v>0</v>
          </cell>
          <cell r="HT506" t="str">
            <v>PKN</v>
          </cell>
          <cell r="HU506">
            <v>0</v>
          </cell>
          <cell r="HV506" t="str">
            <v>IND</v>
          </cell>
          <cell r="HW506">
            <v>0</v>
          </cell>
          <cell r="HX506" t="str">
            <v>MAT-W</v>
          </cell>
          <cell r="HY506">
            <v>0</v>
          </cell>
          <cell r="HZ506" t="str">
            <v>SEJ-W</v>
          </cell>
          <cell r="IA506">
            <v>0</v>
          </cell>
          <cell r="IB506" t="str">
            <v>IGR-W</v>
          </cell>
          <cell r="IC506">
            <v>0</v>
          </cell>
          <cell r="ID506" t="str">
            <v>SBO</v>
          </cell>
          <cell r="IE506">
            <v>0</v>
          </cell>
          <cell r="IF506" t="str">
            <v>PJO</v>
          </cell>
          <cell r="IG506">
            <v>0</v>
          </cell>
          <cell r="IH506" t="str">
            <v>PRA</v>
          </cell>
          <cell r="II506">
            <v>0</v>
          </cell>
          <cell r="IJ506" t="str">
            <v>JAW</v>
          </cell>
          <cell r="IK506">
            <v>0</v>
          </cell>
          <cell r="IL506" t="str">
            <v>ARB</v>
          </cell>
          <cell r="IM506">
            <v>0</v>
          </cell>
          <cell r="IN506" t="str">
            <v>PKM</v>
          </cell>
          <cell r="IO506">
            <v>0</v>
          </cell>
          <cell r="IP506" t="str">
            <v>MAT-P</v>
          </cell>
          <cell r="IQ506">
            <v>0</v>
          </cell>
          <cell r="IR506" t="str">
            <v>BIO-P</v>
          </cell>
          <cell r="IS506">
            <v>0</v>
          </cell>
          <cell r="IT506" t="str">
            <v>FIS-P</v>
          </cell>
          <cell r="IU506">
            <v>0</v>
          </cell>
          <cell r="IV506" t="str">
            <v>KIM-P</v>
          </cell>
          <cell r="IW506">
            <v>0</v>
          </cell>
          <cell r="IX506" t="str">
            <v>GEO-L</v>
          </cell>
          <cell r="IY506">
            <v>0</v>
          </cell>
          <cell r="JA506">
            <v>0</v>
          </cell>
        </row>
        <row r="507">
          <cell r="Q507" t="str">
            <v/>
          </cell>
          <cell r="AB507" t="str">
            <v/>
          </cell>
          <cell r="AC507">
            <v>25</v>
          </cell>
          <cell r="AI507" t="str">
            <v/>
          </cell>
          <cell r="AJ507">
            <v>0</v>
          </cell>
          <cell r="AK507">
            <v>78.75</v>
          </cell>
          <cell r="AL507">
            <v>92</v>
          </cell>
          <cell r="AM507">
            <v>0</v>
          </cell>
          <cell r="AN507">
            <v>0</v>
          </cell>
          <cell r="AO507" t="str">
            <v/>
          </cell>
          <cell r="AP507">
            <v>0</v>
          </cell>
          <cell r="AQ507">
            <v>82.5</v>
          </cell>
          <cell r="AR507">
            <v>88</v>
          </cell>
          <cell r="AS507">
            <v>0</v>
          </cell>
          <cell r="AT507">
            <v>0</v>
          </cell>
          <cell r="AU507" t="str">
            <v/>
          </cell>
          <cell r="AV507">
            <v>0</v>
          </cell>
          <cell r="AW507">
            <v>85.75</v>
          </cell>
          <cell r="AX507">
            <v>91</v>
          </cell>
          <cell r="AY507">
            <v>0</v>
          </cell>
          <cell r="AZ507">
            <v>0</v>
          </cell>
          <cell r="BA507" t="str">
            <v/>
          </cell>
          <cell r="BB507">
            <v>0</v>
          </cell>
          <cell r="BC507">
            <v>81.25</v>
          </cell>
          <cell r="BD507">
            <v>91</v>
          </cell>
          <cell r="BE507">
            <v>0</v>
          </cell>
          <cell r="BF507">
            <v>0</v>
          </cell>
          <cell r="BG507" t="str">
            <v>SEJ</v>
          </cell>
          <cell r="BH507">
            <v>0</v>
          </cell>
          <cell r="BI507">
            <v>80.75</v>
          </cell>
          <cell r="BJ507">
            <v>90</v>
          </cell>
          <cell r="BK507">
            <v>0</v>
          </cell>
          <cell r="BL507">
            <v>0</v>
          </cell>
          <cell r="BM507" t="str">
            <v/>
          </cell>
          <cell r="BN507">
            <v>0</v>
          </cell>
          <cell r="BO507">
            <v>88.75</v>
          </cell>
          <cell r="BP507">
            <v>88</v>
          </cell>
          <cell r="BQ507">
            <v>0</v>
          </cell>
          <cell r="BR507">
            <v>0</v>
          </cell>
          <cell r="BS507" t="str">
            <v/>
          </cell>
          <cell r="BT507">
            <v>0</v>
          </cell>
          <cell r="BU507">
            <v>86.25</v>
          </cell>
          <cell r="BV507">
            <v>84</v>
          </cell>
          <cell r="BW507">
            <v>0</v>
          </cell>
          <cell r="BX507">
            <v>0</v>
          </cell>
          <cell r="BY507" t="str">
            <v/>
          </cell>
          <cell r="BZ507">
            <v>0</v>
          </cell>
          <cell r="CA507">
            <v>77.5</v>
          </cell>
          <cell r="CB507">
            <v>84</v>
          </cell>
          <cell r="CC507">
            <v>0</v>
          </cell>
          <cell r="CD507">
            <v>0</v>
          </cell>
          <cell r="CE507" t="str">
            <v/>
          </cell>
          <cell r="CF507">
            <v>0</v>
          </cell>
          <cell r="CG507">
            <v>91</v>
          </cell>
          <cell r="CH507">
            <v>79</v>
          </cell>
          <cell r="CI507">
            <v>0</v>
          </cell>
          <cell r="CJ507">
            <v>0</v>
          </cell>
          <cell r="CK507" t="str">
            <v/>
          </cell>
          <cell r="CL507">
            <v>0</v>
          </cell>
          <cell r="CM507">
            <v>73.5</v>
          </cell>
          <cell r="CN507">
            <v>78</v>
          </cell>
          <cell r="CO507">
            <v>0</v>
          </cell>
          <cell r="CP507">
            <v>0</v>
          </cell>
          <cell r="CQ507" t="str">
            <v/>
          </cell>
          <cell r="CR507">
            <v>0</v>
          </cell>
          <cell r="CS507">
            <v>80.25</v>
          </cell>
          <cell r="CT507">
            <v>91</v>
          </cell>
          <cell r="CU507">
            <v>0</v>
          </cell>
          <cell r="CV507">
            <v>0</v>
          </cell>
          <cell r="CW507" t="str">
            <v/>
          </cell>
          <cell r="CX507">
            <v>0</v>
          </cell>
          <cell r="CY507">
            <v>69.25</v>
          </cell>
          <cell r="CZ507">
            <v>84</v>
          </cell>
          <cell r="DA507">
            <v>0</v>
          </cell>
          <cell r="DB507">
            <v>0</v>
          </cell>
          <cell r="DC507" t="str">
            <v/>
          </cell>
          <cell r="DD507">
            <v>0</v>
          </cell>
          <cell r="DE507">
            <v>86</v>
          </cell>
          <cell r="DF507">
            <v>90</v>
          </cell>
          <cell r="DG507">
            <v>0</v>
          </cell>
          <cell r="DH507">
            <v>0</v>
          </cell>
          <cell r="DI507" t="str">
            <v/>
          </cell>
          <cell r="DJ507">
            <v>0</v>
          </cell>
          <cell r="DK507">
            <v>0</v>
          </cell>
          <cell r="DL507">
            <v>88</v>
          </cell>
          <cell r="DM507">
            <v>0</v>
          </cell>
          <cell r="DN507">
            <v>0</v>
          </cell>
          <cell r="DO507" t="str">
            <v/>
          </cell>
          <cell r="DP507">
            <v>0</v>
          </cell>
          <cell r="DQ507">
            <v>86.25</v>
          </cell>
          <cell r="DR507">
            <v>81</v>
          </cell>
          <cell r="DS507">
            <v>0</v>
          </cell>
          <cell r="DT507">
            <v>0</v>
          </cell>
          <cell r="DU507" t="str">
            <v/>
          </cell>
          <cell r="DV507">
            <v>0</v>
          </cell>
          <cell r="DW507">
            <v>82.75</v>
          </cell>
          <cell r="DX507">
            <v>93</v>
          </cell>
          <cell r="DY507">
            <v>0</v>
          </cell>
          <cell r="DZ507">
            <v>0</v>
          </cell>
          <cell r="EA507" t="str">
            <v/>
          </cell>
          <cell r="EB507">
            <v>0</v>
          </cell>
          <cell r="EC507">
            <v>81.5</v>
          </cell>
          <cell r="ED507">
            <v>82</v>
          </cell>
          <cell r="EE507">
            <v>0</v>
          </cell>
          <cell r="EF507">
            <v>0</v>
          </cell>
          <cell r="EG507" t="str">
            <v/>
          </cell>
          <cell r="EH507">
            <v>0</v>
          </cell>
          <cell r="EI507">
            <v>85.5</v>
          </cell>
          <cell r="EJ507">
            <v>77</v>
          </cell>
          <cell r="EK507">
            <v>0</v>
          </cell>
          <cell r="EL507">
            <v>0</v>
          </cell>
          <cell r="EM507" t="str">
            <v/>
          </cell>
          <cell r="EN507">
            <v>0</v>
          </cell>
          <cell r="EO507">
            <v>85.5</v>
          </cell>
          <cell r="EP507">
            <v>77</v>
          </cell>
          <cell r="EQ507">
            <v>0</v>
          </cell>
          <cell r="ER507">
            <v>0</v>
          </cell>
          <cell r="ES507" t="str">
            <v/>
          </cell>
          <cell r="ET507">
            <v>0</v>
          </cell>
          <cell r="EU507">
            <v>85.5</v>
          </cell>
          <cell r="EV507">
            <v>77</v>
          </cell>
          <cell r="EW507">
            <v>0</v>
          </cell>
          <cell r="EX507">
            <v>0</v>
          </cell>
          <cell r="EY507" t="str">
            <v/>
          </cell>
          <cell r="EZ507">
            <v>0</v>
          </cell>
          <cell r="FA507">
            <v>71.5</v>
          </cell>
          <cell r="FB507">
            <v>79</v>
          </cell>
          <cell r="FC507">
            <v>0</v>
          </cell>
          <cell r="FD507">
            <v>0</v>
          </cell>
          <cell r="FE507" t="str">
            <v/>
          </cell>
          <cell r="FF507">
            <v>0</v>
          </cell>
          <cell r="FG507">
            <v>71.5</v>
          </cell>
          <cell r="FH507">
            <v>79</v>
          </cell>
          <cell r="FI507">
            <v>0</v>
          </cell>
          <cell r="FJ507">
            <v>0</v>
          </cell>
          <cell r="FK507" t="str">
            <v/>
          </cell>
          <cell r="FL507">
            <v>0</v>
          </cell>
          <cell r="FM507">
            <v>71.5</v>
          </cell>
          <cell r="FN507">
            <v>79</v>
          </cell>
          <cell r="FO507">
            <v>0</v>
          </cell>
          <cell r="FP507">
            <v>0</v>
          </cell>
          <cell r="FQ507" t="str">
            <v/>
          </cell>
          <cell r="FR507">
            <v>0</v>
          </cell>
          <cell r="FS507">
            <v>71.5</v>
          </cell>
          <cell r="FT507">
            <v>79</v>
          </cell>
          <cell r="FU507">
            <v>0</v>
          </cell>
          <cell r="FV507">
            <v>0</v>
          </cell>
          <cell r="FW507" t="str">
            <v/>
          </cell>
          <cell r="FX507">
            <v>0</v>
          </cell>
          <cell r="FY507">
            <v>71.5</v>
          </cell>
          <cell r="FZ507">
            <v>79</v>
          </cell>
          <cell r="GA507">
            <v>0</v>
          </cell>
          <cell r="GB507">
            <v>0</v>
          </cell>
          <cell r="GC507" t="str">
            <v/>
          </cell>
          <cell r="GD507">
            <v>0</v>
          </cell>
          <cell r="GE507">
            <v>71.5</v>
          </cell>
          <cell r="GF507">
            <v>79</v>
          </cell>
          <cell r="GG507">
            <v>0</v>
          </cell>
          <cell r="GH507">
            <v>0</v>
          </cell>
          <cell r="GI507" t="str">
            <v/>
          </cell>
          <cell r="GJ507">
            <v>0</v>
          </cell>
          <cell r="GK507">
            <v>71.5</v>
          </cell>
          <cell r="GL507">
            <v>79</v>
          </cell>
          <cell r="GM507">
            <v>0</v>
          </cell>
          <cell r="GN507">
            <v>0</v>
          </cell>
          <cell r="GO507" t="str">
            <v/>
          </cell>
          <cell r="GP507">
            <v>0</v>
          </cell>
          <cell r="GQ507">
            <v>71.5</v>
          </cell>
          <cell r="GR507">
            <v>79</v>
          </cell>
          <cell r="GS507">
            <v>0</v>
          </cell>
          <cell r="GT507">
            <v>0</v>
          </cell>
          <cell r="GU507" t="str">
            <v/>
          </cell>
          <cell r="GV507">
            <v>0</v>
          </cell>
          <cell r="GW507">
            <v>90</v>
          </cell>
          <cell r="GX507">
            <v>79</v>
          </cell>
          <cell r="GY507">
            <v>0</v>
          </cell>
          <cell r="GZ507">
            <v>0</v>
          </cell>
          <cell r="HA507" t="str">
            <v>GEO-L</v>
          </cell>
          <cell r="HB507">
            <v>0</v>
          </cell>
          <cell r="HC507">
            <v>85</v>
          </cell>
          <cell r="HD507">
            <v>89</v>
          </cell>
          <cell r="HH507">
            <v>0</v>
          </cell>
          <cell r="HM507" t="str">
            <v/>
          </cell>
          <cell r="HN507" t="str">
            <v/>
          </cell>
          <cell r="HS507">
            <v>0</v>
          </cell>
          <cell r="HT507" t="str">
            <v>PKN</v>
          </cell>
          <cell r="HU507">
            <v>0</v>
          </cell>
          <cell r="HV507" t="str">
            <v>IND</v>
          </cell>
          <cell r="HW507">
            <v>0</v>
          </cell>
          <cell r="HX507" t="str">
            <v>MAT-W</v>
          </cell>
          <cell r="HY507">
            <v>0</v>
          </cell>
          <cell r="HZ507" t="str">
            <v>SEJ-W</v>
          </cell>
          <cell r="IA507">
            <v>0</v>
          </cell>
          <cell r="IB507" t="str">
            <v>IGR-W</v>
          </cell>
          <cell r="IC507">
            <v>0</v>
          </cell>
          <cell r="ID507" t="str">
            <v>SBO</v>
          </cell>
          <cell r="IE507">
            <v>0</v>
          </cell>
          <cell r="IF507" t="str">
            <v>PJO</v>
          </cell>
          <cell r="IG507">
            <v>0</v>
          </cell>
          <cell r="IH507" t="str">
            <v>PRA</v>
          </cell>
          <cell r="II507">
            <v>0</v>
          </cell>
          <cell r="IJ507" t="str">
            <v>JAW</v>
          </cell>
          <cell r="IK507">
            <v>0</v>
          </cell>
          <cell r="IL507" t="str">
            <v>ARB</v>
          </cell>
          <cell r="IM507">
            <v>0</v>
          </cell>
          <cell r="IN507" t="str">
            <v>PKM</v>
          </cell>
          <cell r="IO507">
            <v>0</v>
          </cell>
          <cell r="IP507" t="str">
            <v>MAT-P</v>
          </cell>
          <cell r="IQ507">
            <v>0</v>
          </cell>
          <cell r="IR507" t="str">
            <v>BIO-P</v>
          </cell>
          <cell r="IS507">
            <v>0</v>
          </cell>
          <cell r="IT507" t="str">
            <v>FIS-P</v>
          </cell>
          <cell r="IU507">
            <v>0</v>
          </cell>
          <cell r="IV507" t="str">
            <v>KIM-P</v>
          </cell>
          <cell r="IW507">
            <v>0</v>
          </cell>
          <cell r="IX507" t="str">
            <v>GEO-L</v>
          </cell>
          <cell r="IY507">
            <v>0</v>
          </cell>
          <cell r="JA507">
            <v>0</v>
          </cell>
        </row>
        <row r="508">
          <cell r="Q508" t="str">
            <v/>
          </cell>
          <cell r="AB508" t="str">
            <v/>
          </cell>
          <cell r="AC508">
            <v>26</v>
          </cell>
          <cell r="AI508" t="str">
            <v/>
          </cell>
          <cell r="AJ508">
            <v>0</v>
          </cell>
          <cell r="AK508">
            <v>77</v>
          </cell>
          <cell r="AL508">
            <v>78</v>
          </cell>
          <cell r="AM508">
            <v>0</v>
          </cell>
          <cell r="AN508">
            <v>0</v>
          </cell>
          <cell r="AO508" t="str">
            <v/>
          </cell>
          <cell r="AP508">
            <v>0</v>
          </cell>
          <cell r="AQ508">
            <v>80</v>
          </cell>
          <cell r="AR508">
            <v>84</v>
          </cell>
          <cell r="AS508">
            <v>0</v>
          </cell>
          <cell r="AT508">
            <v>0</v>
          </cell>
          <cell r="AU508" t="str">
            <v/>
          </cell>
          <cell r="AV508">
            <v>0</v>
          </cell>
          <cell r="AW508">
            <v>79</v>
          </cell>
          <cell r="AX508">
            <v>87</v>
          </cell>
          <cell r="AY508">
            <v>0</v>
          </cell>
          <cell r="AZ508">
            <v>0</v>
          </cell>
          <cell r="BA508" t="str">
            <v/>
          </cell>
          <cell r="BB508">
            <v>0</v>
          </cell>
          <cell r="BC508">
            <v>83.25</v>
          </cell>
          <cell r="BD508">
            <v>85</v>
          </cell>
          <cell r="BE508">
            <v>0</v>
          </cell>
          <cell r="BF508">
            <v>0</v>
          </cell>
          <cell r="BG508" t="str">
            <v>SEJ</v>
          </cell>
          <cell r="BH508">
            <v>0</v>
          </cell>
          <cell r="BI508">
            <v>84</v>
          </cell>
          <cell r="BJ508">
            <v>80</v>
          </cell>
          <cell r="BK508">
            <v>0</v>
          </cell>
          <cell r="BL508">
            <v>0</v>
          </cell>
          <cell r="BM508" t="str">
            <v/>
          </cell>
          <cell r="BN508">
            <v>0</v>
          </cell>
          <cell r="BO508">
            <v>79.5</v>
          </cell>
          <cell r="BP508">
            <v>86</v>
          </cell>
          <cell r="BQ508">
            <v>0</v>
          </cell>
          <cell r="BR508">
            <v>0</v>
          </cell>
          <cell r="BS508" t="str">
            <v/>
          </cell>
          <cell r="BT508">
            <v>0</v>
          </cell>
          <cell r="BU508">
            <v>77</v>
          </cell>
          <cell r="BV508">
            <v>79</v>
          </cell>
          <cell r="BW508">
            <v>0</v>
          </cell>
          <cell r="BX508">
            <v>0</v>
          </cell>
          <cell r="BY508" t="str">
            <v/>
          </cell>
          <cell r="BZ508">
            <v>0</v>
          </cell>
          <cell r="CA508">
            <v>67.5</v>
          </cell>
          <cell r="CB508">
            <v>75</v>
          </cell>
          <cell r="CC508">
            <v>0</v>
          </cell>
          <cell r="CD508">
            <v>0</v>
          </cell>
          <cell r="CE508" t="str">
            <v/>
          </cell>
          <cell r="CF508">
            <v>0</v>
          </cell>
          <cell r="CG508">
            <v>94.5</v>
          </cell>
          <cell r="CH508">
            <v>80</v>
          </cell>
          <cell r="CI508">
            <v>0</v>
          </cell>
          <cell r="CJ508">
            <v>0</v>
          </cell>
          <cell r="CK508" t="str">
            <v/>
          </cell>
          <cell r="CL508">
            <v>0</v>
          </cell>
          <cell r="CM508">
            <v>71.5</v>
          </cell>
          <cell r="CN508">
            <v>75</v>
          </cell>
          <cell r="CO508">
            <v>0</v>
          </cell>
          <cell r="CP508">
            <v>0</v>
          </cell>
          <cell r="CQ508" t="str">
            <v/>
          </cell>
          <cell r="CR508">
            <v>0</v>
          </cell>
          <cell r="CS508">
            <v>72.75</v>
          </cell>
          <cell r="CT508">
            <v>85</v>
          </cell>
          <cell r="CU508">
            <v>0</v>
          </cell>
          <cell r="CV508">
            <v>0</v>
          </cell>
          <cell r="CW508" t="str">
            <v/>
          </cell>
          <cell r="CX508">
            <v>0</v>
          </cell>
          <cell r="CY508">
            <v>71.75</v>
          </cell>
          <cell r="CZ508">
            <v>76</v>
          </cell>
          <cell r="DA508">
            <v>0</v>
          </cell>
          <cell r="DB508">
            <v>0</v>
          </cell>
          <cell r="DC508" t="str">
            <v/>
          </cell>
          <cell r="DD508">
            <v>0</v>
          </cell>
          <cell r="DE508">
            <v>81.75</v>
          </cell>
          <cell r="DF508">
            <v>83</v>
          </cell>
          <cell r="DG508">
            <v>0</v>
          </cell>
          <cell r="DH508">
            <v>0</v>
          </cell>
          <cell r="DI508" t="str">
            <v/>
          </cell>
          <cell r="DJ508">
            <v>0</v>
          </cell>
          <cell r="DK508">
            <v>0</v>
          </cell>
          <cell r="DL508">
            <v>80</v>
          </cell>
          <cell r="DM508">
            <v>0</v>
          </cell>
          <cell r="DN508">
            <v>0</v>
          </cell>
          <cell r="DO508" t="str">
            <v/>
          </cell>
          <cell r="DP508">
            <v>0</v>
          </cell>
          <cell r="DQ508">
            <v>75</v>
          </cell>
          <cell r="DR508">
            <v>74</v>
          </cell>
          <cell r="DS508">
            <v>0</v>
          </cell>
          <cell r="DT508">
            <v>0</v>
          </cell>
          <cell r="DU508" t="str">
            <v/>
          </cell>
          <cell r="DV508">
            <v>0</v>
          </cell>
          <cell r="DW508">
            <v>78.75</v>
          </cell>
          <cell r="DX508">
            <v>77</v>
          </cell>
          <cell r="DY508">
            <v>0</v>
          </cell>
          <cell r="DZ508">
            <v>0</v>
          </cell>
          <cell r="EA508" t="str">
            <v/>
          </cell>
          <cell r="EB508">
            <v>0</v>
          </cell>
          <cell r="EC508">
            <v>67.25</v>
          </cell>
          <cell r="ED508">
            <v>71</v>
          </cell>
          <cell r="EE508">
            <v>0</v>
          </cell>
          <cell r="EF508">
            <v>0</v>
          </cell>
          <cell r="EG508" t="str">
            <v/>
          </cell>
          <cell r="EH508">
            <v>0</v>
          </cell>
          <cell r="EI508">
            <v>86.25</v>
          </cell>
          <cell r="EJ508">
            <v>78</v>
          </cell>
          <cell r="EK508">
            <v>0</v>
          </cell>
          <cell r="EL508">
            <v>0</v>
          </cell>
          <cell r="EM508" t="str">
            <v/>
          </cell>
          <cell r="EN508">
            <v>0</v>
          </cell>
          <cell r="EO508">
            <v>86.25</v>
          </cell>
          <cell r="EP508">
            <v>78</v>
          </cell>
          <cell r="EQ508">
            <v>0</v>
          </cell>
          <cell r="ER508">
            <v>0</v>
          </cell>
          <cell r="ES508" t="str">
            <v/>
          </cell>
          <cell r="ET508">
            <v>0</v>
          </cell>
          <cell r="EU508">
            <v>86.25</v>
          </cell>
          <cell r="EV508">
            <v>78</v>
          </cell>
          <cell r="EW508">
            <v>0</v>
          </cell>
          <cell r="EX508">
            <v>0</v>
          </cell>
          <cell r="EY508" t="str">
            <v/>
          </cell>
          <cell r="EZ508">
            <v>0</v>
          </cell>
          <cell r="FA508">
            <v>67.75</v>
          </cell>
          <cell r="FB508">
            <v>77</v>
          </cell>
          <cell r="FC508">
            <v>0</v>
          </cell>
          <cell r="FD508">
            <v>0</v>
          </cell>
          <cell r="FE508" t="str">
            <v/>
          </cell>
          <cell r="FF508">
            <v>0</v>
          </cell>
          <cell r="FG508">
            <v>67.75</v>
          </cell>
          <cell r="FH508">
            <v>77</v>
          </cell>
          <cell r="FI508">
            <v>0</v>
          </cell>
          <cell r="FJ508">
            <v>0</v>
          </cell>
          <cell r="FK508" t="str">
            <v/>
          </cell>
          <cell r="FL508">
            <v>0</v>
          </cell>
          <cell r="FM508">
            <v>67.75</v>
          </cell>
          <cell r="FN508">
            <v>77</v>
          </cell>
          <cell r="FO508">
            <v>0</v>
          </cell>
          <cell r="FP508">
            <v>0</v>
          </cell>
          <cell r="FQ508" t="str">
            <v/>
          </cell>
          <cell r="FR508">
            <v>0</v>
          </cell>
          <cell r="FS508">
            <v>67.75</v>
          </cell>
          <cell r="FT508">
            <v>77</v>
          </cell>
          <cell r="FU508">
            <v>0</v>
          </cell>
          <cell r="FV508">
            <v>0</v>
          </cell>
          <cell r="FW508" t="str">
            <v/>
          </cell>
          <cell r="FX508">
            <v>0</v>
          </cell>
          <cell r="FY508">
            <v>67.75</v>
          </cell>
          <cell r="FZ508">
            <v>77</v>
          </cell>
          <cell r="GA508">
            <v>0</v>
          </cell>
          <cell r="GB508">
            <v>0</v>
          </cell>
          <cell r="GC508" t="str">
            <v/>
          </cell>
          <cell r="GD508">
            <v>0</v>
          </cell>
          <cell r="GE508">
            <v>67.75</v>
          </cell>
          <cell r="GF508">
            <v>77</v>
          </cell>
          <cell r="GG508">
            <v>0</v>
          </cell>
          <cell r="GH508">
            <v>0</v>
          </cell>
          <cell r="GI508" t="str">
            <v/>
          </cell>
          <cell r="GJ508">
            <v>0</v>
          </cell>
          <cell r="GK508">
            <v>67.75</v>
          </cell>
          <cell r="GL508">
            <v>77</v>
          </cell>
          <cell r="GM508">
            <v>0</v>
          </cell>
          <cell r="GN508">
            <v>0</v>
          </cell>
          <cell r="GO508" t="str">
            <v/>
          </cell>
          <cell r="GP508">
            <v>0</v>
          </cell>
          <cell r="GQ508">
            <v>67.75</v>
          </cell>
          <cell r="GR508">
            <v>77</v>
          </cell>
          <cell r="GS508">
            <v>0</v>
          </cell>
          <cell r="GT508">
            <v>0</v>
          </cell>
          <cell r="GU508" t="str">
            <v/>
          </cell>
          <cell r="GV508">
            <v>0</v>
          </cell>
          <cell r="GW508">
            <v>67</v>
          </cell>
          <cell r="GX508">
            <v>74</v>
          </cell>
          <cell r="GY508">
            <v>0</v>
          </cell>
          <cell r="GZ508">
            <v>0</v>
          </cell>
          <cell r="HA508" t="str">
            <v>GEO-L</v>
          </cell>
          <cell r="HB508">
            <v>0</v>
          </cell>
          <cell r="HC508">
            <v>79.25</v>
          </cell>
          <cell r="HD508">
            <v>83</v>
          </cell>
          <cell r="HH508">
            <v>0</v>
          </cell>
          <cell r="HM508" t="str">
            <v/>
          </cell>
          <cell r="HN508" t="str">
            <v/>
          </cell>
          <cell r="HS508">
            <v>0</v>
          </cell>
          <cell r="HT508" t="str">
            <v>PKN</v>
          </cell>
          <cell r="HU508">
            <v>0</v>
          </cell>
          <cell r="HV508" t="str">
            <v>IND</v>
          </cell>
          <cell r="HW508">
            <v>0</v>
          </cell>
          <cell r="HX508" t="str">
            <v>MAT-W</v>
          </cell>
          <cell r="HY508">
            <v>0</v>
          </cell>
          <cell r="HZ508" t="str">
            <v>SEJ-W</v>
          </cell>
          <cell r="IA508">
            <v>0</v>
          </cell>
          <cell r="IB508" t="str">
            <v>IGR-W</v>
          </cell>
          <cell r="IC508">
            <v>0</v>
          </cell>
          <cell r="ID508" t="str">
            <v>SBO</v>
          </cell>
          <cell r="IE508">
            <v>0</v>
          </cell>
          <cell r="IF508" t="str">
            <v>PJO</v>
          </cell>
          <cell r="IG508">
            <v>0</v>
          </cell>
          <cell r="IH508" t="str">
            <v>PRA</v>
          </cell>
          <cell r="II508">
            <v>0</v>
          </cell>
          <cell r="IJ508" t="str">
            <v>JAW</v>
          </cell>
          <cell r="IK508">
            <v>0</v>
          </cell>
          <cell r="IL508" t="str">
            <v>ARB</v>
          </cell>
          <cell r="IM508">
            <v>0</v>
          </cell>
          <cell r="IN508" t="str">
            <v>PKM</v>
          </cell>
          <cell r="IO508">
            <v>0</v>
          </cell>
          <cell r="IP508" t="str">
            <v>MAT-P</v>
          </cell>
          <cell r="IQ508">
            <v>0</v>
          </cell>
          <cell r="IR508" t="str">
            <v>BIO-P</v>
          </cell>
          <cell r="IS508">
            <v>0</v>
          </cell>
          <cell r="IT508" t="str">
            <v>FIS-P</v>
          </cell>
          <cell r="IU508">
            <v>0</v>
          </cell>
          <cell r="IV508" t="str">
            <v>KIM-P</v>
          </cell>
          <cell r="IW508">
            <v>0</v>
          </cell>
          <cell r="IX508" t="str">
            <v>GEO-L</v>
          </cell>
          <cell r="IY508">
            <v>0</v>
          </cell>
          <cell r="JA508">
            <v>0</v>
          </cell>
        </row>
        <row r="509">
          <cell r="Q509" t="str">
            <v/>
          </cell>
          <cell r="AB509" t="str">
            <v/>
          </cell>
          <cell r="AC509">
            <v>27</v>
          </cell>
          <cell r="AI509" t="str">
            <v/>
          </cell>
          <cell r="AJ509">
            <v>0</v>
          </cell>
          <cell r="AK509">
            <v>88</v>
          </cell>
          <cell r="AL509">
            <v>88</v>
          </cell>
          <cell r="AM509">
            <v>0</v>
          </cell>
          <cell r="AN509">
            <v>0</v>
          </cell>
          <cell r="AO509" t="str">
            <v/>
          </cell>
          <cell r="AP509">
            <v>0</v>
          </cell>
          <cell r="AQ509">
            <v>83.75</v>
          </cell>
          <cell r="AR509">
            <v>90</v>
          </cell>
          <cell r="AS509">
            <v>0</v>
          </cell>
          <cell r="AT509">
            <v>0</v>
          </cell>
          <cell r="AU509" t="str">
            <v/>
          </cell>
          <cell r="AV509">
            <v>0</v>
          </cell>
          <cell r="AW509">
            <v>87.25</v>
          </cell>
          <cell r="AX509">
            <v>89</v>
          </cell>
          <cell r="AY509">
            <v>0</v>
          </cell>
          <cell r="AZ509">
            <v>0</v>
          </cell>
          <cell r="BA509" t="str">
            <v/>
          </cell>
          <cell r="BB509">
            <v>0</v>
          </cell>
          <cell r="BC509">
            <v>86.75</v>
          </cell>
          <cell r="BD509">
            <v>87</v>
          </cell>
          <cell r="BE509">
            <v>0</v>
          </cell>
          <cell r="BF509">
            <v>0</v>
          </cell>
          <cell r="BG509" t="str">
            <v>SEJ</v>
          </cell>
          <cell r="BH509">
            <v>0</v>
          </cell>
          <cell r="BI509">
            <v>87.25</v>
          </cell>
          <cell r="BJ509">
            <v>88</v>
          </cell>
          <cell r="BK509">
            <v>0</v>
          </cell>
          <cell r="BL509">
            <v>0</v>
          </cell>
          <cell r="BM509" t="str">
            <v/>
          </cell>
          <cell r="BN509">
            <v>0</v>
          </cell>
          <cell r="BO509">
            <v>84.5</v>
          </cell>
          <cell r="BP509">
            <v>89</v>
          </cell>
          <cell r="BQ509">
            <v>0</v>
          </cell>
          <cell r="BR509">
            <v>0</v>
          </cell>
          <cell r="BS509" t="str">
            <v/>
          </cell>
          <cell r="BT509">
            <v>0</v>
          </cell>
          <cell r="BU509">
            <v>81.75</v>
          </cell>
          <cell r="BV509">
            <v>86</v>
          </cell>
          <cell r="BW509">
            <v>0</v>
          </cell>
          <cell r="BX509">
            <v>0</v>
          </cell>
          <cell r="BY509" t="str">
            <v/>
          </cell>
          <cell r="BZ509">
            <v>0</v>
          </cell>
          <cell r="CA509">
            <v>90.25</v>
          </cell>
          <cell r="CB509">
            <v>92</v>
          </cell>
          <cell r="CC509">
            <v>0</v>
          </cell>
          <cell r="CD509">
            <v>0</v>
          </cell>
          <cell r="CE509" t="str">
            <v/>
          </cell>
          <cell r="CF509">
            <v>0</v>
          </cell>
          <cell r="CG509">
            <v>88.25</v>
          </cell>
          <cell r="CH509">
            <v>80</v>
          </cell>
          <cell r="CI509">
            <v>0</v>
          </cell>
          <cell r="CJ509">
            <v>0</v>
          </cell>
          <cell r="CK509" t="str">
            <v/>
          </cell>
          <cell r="CL509">
            <v>0</v>
          </cell>
          <cell r="CM509">
            <v>71.5</v>
          </cell>
          <cell r="CN509">
            <v>78</v>
          </cell>
          <cell r="CO509">
            <v>0</v>
          </cell>
          <cell r="CP509">
            <v>0</v>
          </cell>
          <cell r="CQ509" t="str">
            <v/>
          </cell>
          <cell r="CR509">
            <v>0</v>
          </cell>
          <cell r="CS509">
            <v>86</v>
          </cell>
          <cell r="CT509">
            <v>90</v>
          </cell>
          <cell r="CU509">
            <v>0</v>
          </cell>
          <cell r="CV509">
            <v>0</v>
          </cell>
          <cell r="CW509" t="str">
            <v/>
          </cell>
          <cell r="CX509">
            <v>0</v>
          </cell>
          <cell r="CY509">
            <v>74.25</v>
          </cell>
          <cell r="CZ509">
            <v>83</v>
          </cell>
          <cell r="DA509">
            <v>0</v>
          </cell>
          <cell r="DB509">
            <v>0</v>
          </cell>
          <cell r="DC509" t="str">
            <v/>
          </cell>
          <cell r="DD509">
            <v>0</v>
          </cell>
          <cell r="DE509">
            <v>85.25</v>
          </cell>
          <cell r="DF509">
            <v>94</v>
          </cell>
          <cell r="DG509">
            <v>0</v>
          </cell>
          <cell r="DH509">
            <v>0</v>
          </cell>
          <cell r="DI509" t="str">
            <v/>
          </cell>
          <cell r="DJ509">
            <v>0</v>
          </cell>
          <cell r="DK509">
            <v>0</v>
          </cell>
          <cell r="DL509">
            <v>88</v>
          </cell>
          <cell r="DM509">
            <v>0</v>
          </cell>
          <cell r="DN509">
            <v>0</v>
          </cell>
          <cell r="DO509" t="str">
            <v/>
          </cell>
          <cell r="DP509">
            <v>0</v>
          </cell>
          <cell r="DQ509">
            <v>89.75</v>
          </cell>
          <cell r="DR509">
            <v>82</v>
          </cell>
          <cell r="DS509">
            <v>0</v>
          </cell>
          <cell r="DT509">
            <v>0</v>
          </cell>
          <cell r="DU509" t="str">
            <v/>
          </cell>
          <cell r="DV509">
            <v>0</v>
          </cell>
          <cell r="DW509">
            <v>81</v>
          </cell>
          <cell r="DX509">
            <v>94</v>
          </cell>
          <cell r="DY509">
            <v>0</v>
          </cell>
          <cell r="DZ509">
            <v>0</v>
          </cell>
          <cell r="EA509" t="str">
            <v/>
          </cell>
          <cell r="EB509">
            <v>0</v>
          </cell>
          <cell r="EC509">
            <v>92.5</v>
          </cell>
          <cell r="ED509">
            <v>89</v>
          </cell>
          <cell r="EE509">
            <v>0</v>
          </cell>
          <cell r="EF509">
            <v>0</v>
          </cell>
          <cell r="EG509" t="str">
            <v/>
          </cell>
          <cell r="EH509">
            <v>0</v>
          </cell>
          <cell r="EI509">
            <v>80.25</v>
          </cell>
          <cell r="EJ509">
            <v>81</v>
          </cell>
          <cell r="EK509">
            <v>0</v>
          </cell>
          <cell r="EL509">
            <v>0</v>
          </cell>
          <cell r="EM509" t="str">
            <v/>
          </cell>
          <cell r="EN509">
            <v>0</v>
          </cell>
          <cell r="EO509">
            <v>80.25</v>
          </cell>
          <cell r="EP509">
            <v>81</v>
          </cell>
          <cell r="EQ509">
            <v>0</v>
          </cell>
          <cell r="ER509">
            <v>0</v>
          </cell>
          <cell r="ES509" t="str">
            <v/>
          </cell>
          <cell r="ET509">
            <v>0</v>
          </cell>
          <cell r="EU509">
            <v>80.25</v>
          </cell>
          <cell r="EV509">
            <v>81</v>
          </cell>
          <cell r="EW509">
            <v>0</v>
          </cell>
          <cell r="EX509">
            <v>0</v>
          </cell>
          <cell r="EY509" t="str">
            <v/>
          </cell>
          <cell r="EZ509">
            <v>0</v>
          </cell>
          <cell r="FA509">
            <v>78</v>
          </cell>
          <cell r="FB509">
            <v>80</v>
          </cell>
          <cell r="FC509">
            <v>0</v>
          </cell>
          <cell r="FD509">
            <v>0</v>
          </cell>
          <cell r="FE509" t="str">
            <v/>
          </cell>
          <cell r="FF509">
            <v>0</v>
          </cell>
          <cell r="FG509">
            <v>78</v>
          </cell>
          <cell r="FH509">
            <v>80</v>
          </cell>
          <cell r="FI509">
            <v>0</v>
          </cell>
          <cell r="FJ509">
            <v>0</v>
          </cell>
          <cell r="FK509" t="str">
            <v/>
          </cell>
          <cell r="FL509">
            <v>0</v>
          </cell>
          <cell r="FM509">
            <v>78</v>
          </cell>
          <cell r="FN509">
            <v>80</v>
          </cell>
          <cell r="FO509">
            <v>0</v>
          </cell>
          <cell r="FP509">
            <v>0</v>
          </cell>
          <cell r="FQ509" t="str">
            <v/>
          </cell>
          <cell r="FR509">
            <v>0</v>
          </cell>
          <cell r="FS509">
            <v>78</v>
          </cell>
          <cell r="FT509">
            <v>80</v>
          </cell>
          <cell r="FU509">
            <v>0</v>
          </cell>
          <cell r="FV509">
            <v>0</v>
          </cell>
          <cell r="FW509" t="str">
            <v/>
          </cell>
          <cell r="FX509">
            <v>0</v>
          </cell>
          <cell r="FY509">
            <v>78</v>
          </cell>
          <cell r="FZ509">
            <v>80</v>
          </cell>
          <cell r="GA509">
            <v>0</v>
          </cell>
          <cell r="GB509">
            <v>0</v>
          </cell>
          <cell r="GC509" t="str">
            <v/>
          </cell>
          <cell r="GD509">
            <v>0</v>
          </cell>
          <cell r="GE509">
            <v>78</v>
          </cell>
          <cell r="GF509">
            <v>80</v>
          </cell>
          <cell r="GG509">
            <v>0</v>
          </cell>
          <cell r="GH509">
            <v>0</v>
          </cell>
          <cell r="GI509" t="str">
            <v/>
          </cell>
          <cell r="GJ509">
            <v>0</v>
          </cell>
          <cell r="GK509">
            <v>78</v>
          </cell>
          <cell r="GL509">
            <v>80</v>
          </cell>
          <cell r="GM509">
            <v>0</v>
          </cell>
          <cell r="GN509">
            <v>0</v>
          </cell>
          <cell r="GO509" t="str">
            <v/>
          </cell>
          <cell r="GP509">
            <v>0</v>
          </cell>
          <cell r="GQ509">
            <v>78</v>
          </cell>
          <cell r="GR509">
            <v>80</v>
          </cell>
          <cell r="GS509">
            <v>0</v>
          </cell>
          <cell r="GT509">
            <v>0</v>
          </cell>
          <cell r="GU509" t="str">
            <v/>
          </cell>
          <cell r="GV509">
            <v>0</v>
          </cell>
          <cell r="GW509">
            <v>88.75</v>
          </cell>
          <cell r="GX509">
            <v>84</v>
          </cell>
          <cell r="GY509">
            <v>0</v>
          </cell>
          <cell r="GZ509">
            <v>0</v>
          </cell>
          <cell r="HA509" t="str">
            <v>GEO-L</v>
          </cell>
          <cell r="HB509">
            <v>0</v>
          </cell>
          <cell r="HC509">
            <v>84.25</v>
          </cell>
          <cell r="HD509">
            <v>89</v>
          </cell>
          <cell r="HH509">
            <v>0</v>
          </cell>
          <cell r="HM509" t="str">
            <v/>
          </cell>
          <cell r="HN509" t="str">
            <v/>
          </cell>
          <cell r="HS509">
            <v>0</v>
          </cell>
          <cell r="HT509" t="str">
            <v>PKN</v>
          </cell>
          <cell r="HU509">
            <v>0</v>
          </cell>
          <cell r="HV509" t="str">
            <v>IND</v>
          </cell>
          <cell r="HW509">
            <v>0</v>
          </cell>
          <cell r="HX509" t="str">
            <v>MAT-W</v>
          </cell>
          <cell r="HY509">
            <v>0</v>
          </cell>
          <cell r="HZ509" t="str">
            <v>SEJ-W</v>
          </cell>
          <cell r="IA509">
            <v>0</v>
          </cell>
          <cell r="IB509" t="str">
            <v>IGR-W</v>
          </cell>
          <cell r="IC509">
            <v>0</v>
          </cell>
          <cell r="ID509" t="str">
            <v>SBO</v>
          </cell>
          <cell r="IE509">
            <v>0</v>
          </cell>
          <cell r="IF509" t="str">
            <v>PJO</v>
          </cell>
          <cell r="IG509">
            <v>0</v>
          </cell>
          <cell r="IH509" t="str">
            <v>PRA</v>
          </cell>
          <cell r="II509">
            <v>0</v>
          </cell>
          <cell r="IJ509" t="str">
            <v>JAW</v>
          </cell>
          <cell r="IK509">
            <v>0</v>
          </cell>
          <cell r="IL509" t="str">
            <v>ARB</v>
          </cell>
          <cell r="IM509">
            <v>0</v>
          </cell>
          <cell r="IN509" t="str">
            <v>PKM</v>
          </cell>
          <cell r="IO509">
            <v>0</v>
          </cell>
          <cell r="IP509" t="str">
            <v>MAT-P</v>
          </cell>
          <cell r="IQ509">
            <v>0</v>
          </cell>
          <cell r="IR509" t="str">
            <v>BIO-P</v>
          </cell>
          <cell r="IS509">
            <v>0</v>
          </cell>
          <cell r="IT509" t="str">
            <v>FIS-P</v>
          </cell>
          <cell r="IU509">
            <v>0</v>
          </cell>
          <cell r="IV509" t="str">
            <v>KIM-P</v>
          </cell>
          <cell r="IW509">
            <v>0</v>
          </cell>
          <cell r="IX509" t="str">
            <v>GEO-L</v>
          </cell>
          <cell r="IY509">
            <v>0</v>
          </cell>
          <cell r="JA509">
            <v>0</v>
          </cell>
        </row>
        <row r="510">
          <cell r="Q510" t="str">
            <v/>
          </cell>
          <cell r="AB510" t="str">
            <v/>
          </cell>
          <cell r="AC510">
            <v>28</v>
          </cell>
          <cell r="AI510" t="str">
            <v/>
          </cell>
          <cell r="AJ510">
            <v>0</v>
          </cell>
          <cell r="AK510">
            <v>85</v>
          </cell>
          <cell r="AL510">
            <v>87</v>
          </cell>
          <cell r="AM510">
            <v>0</v>
          </cell>
          <cell r="AN510">
            <v>0</v>
          </cell>
          <cell r="AO510" t="str">
            <v/>
          </cell>
          <cell r="AP510">
            <v>0</v>
          </cell>
          <cell r="AQ510">
            <v>83.25</v>
          </cell>
          <cell r="AR510">
            <v>87</v>
          </cell>
          <cell r="AS510">
            <v>0</v>
          </cell>
          <cell r="AT510">
            <v>0</v>
          </cell>
          <cell r="AU510" t="str">
            <v/>
          </cell>
          <cell r="AV510">
            <v>0</v>
          </cell>
          <cell r="AW510">
            <v>74.5</v>
          </cell>
          <cell r="AX510">
            <v>89</v>
          </cell>
          <cell r="AY510">
            <v>0</v>
          </cell>
          <cell r="AZ510">
            <v>0</v>
          </cell>
          <cell r="BA510" t="str">
            <v/>
          </cell>
          <cell r="BB510">
            <v>0</v>
          </cell>
          <cell r="BC510">
            <v>87.25</v>
          </cell>
          <cell r="BD510">
            <v>87</v>
          </cell>
          <cell r="BE510">
            <v>0</v>
          </cell>
          <cell r="BF510">
            <v>0</v>
          </cell>
          <cell r="BG510" t="str">
            <v>SEJ</v>
          </cell>
          <cell r="BH510">
            <v>0</v>
          </cell>
          <cell r="BI510">
            <v>85</v>
          </cell>
          <cell r="BJ510">
            <v>87</v>
          </cell>
          <cell r="BK510">
            <v>0</v>
          </cell>
          <cell r="BL510">
            <v>0</v>
          </cell>
          <cell r="BM510" t="str">
            <v/>
          </cell>
          <cell r="BN510">
            <v>0</v>
          </cell>
          <cell r="BO510">
            <v>78</v>
          </cell>
          <cell r="BP510">
            <v>87</v>
          </cell>
          <cell r="BQ510">
            <v>0</v>
          </cell>
          <cell r="BR510">
            <v>0</v>
          </cell>
          <cell r="BS510" t="str">
            <v/>
          </cell>
          <cell r="BT510">
            <v>0</v>
          </cell>
          <cell r="BU510">
            <v>83.25</v>
          </cell>
          <cell r="BV510">
            <v>91</v>
          </cell>
          <cell r="BW510">
            <v>0</v>
          </cell>
          <cell r="BX510">
            <v>0</v>
          </cell>
          <cell r="BY510" t="str">
            <v/>
          </cell>
          <cell r="BZ510">
            <v>0</v>
          </cell>
          <cell r="CA510">
            <v>88.5</v>
          </cell>
          <cell r="CB510">
            <v>89</v>
          </cell>
          <cell r="CC510">
            <v>0</v>
          </cell>
          <cell r="CD510">
            <v>0</v>
          </cell>
          <cell r="CE510" t="str">
            <v/>
          </cell>
          <cell r="CF510">
            <v>0</v>
          </cell>
          <cell r="CG510">
            <v>91.75</v>
          </cell>
          <cell r="CH510">
            <v>80</v>
          </cell>
          <cell r="CI510">
            <v>0</v>
          </cell>
          <cell r="CJ510">
            <v>0</v>
          </cell>
          <cell r="CK510" t="str">
            <v/>
          </cell>
          <cell r="CL510">
            <v>0</v>
          </cell>
          <cell r="CM510">
            <v>74.5</v>
          </cell>
          <cell r="CN510">
            <v>75</v>
          </cell>
          <cell r="CO510">
            <v>0</v>
          </cell>
          <cell r="CP510">
            <v>0</v>
          </cell>
          <cell r="CQ510" t="str">
            <v/>
          </cell>
          <cell r="CR510">
            <v>0</v>
          </cell>
          <cell r="CS510">
            <v>86</v>
          </cell>
          <cell r="CT510">
            <v>86</v>
          </cell>
          <cell r="CU510">
            <v>0</v>
          </cell>
          <cell r="CV510">
            <v>0</v>
          </cell>
          <cell r="CW510" t="str">
            <v/>
          </cell>
          <cell r="CX510">
            <v>0</v>
          </cell>
          <cell r="CY510">
            <v>75</v>
          </cell>
          <cell r="CZ510">
            <v>81</v>
          </cell>
          <cell r="DA510">
            <v>0</v>
          </cell>
          <cell r="DB510">
            <v>0</v>
          </cell>
          <cell r="DC510" t="str">
            <v/>
          </cell>
          <cell r="DD510">
            <v>0</v>
          </cell>
          <cell r="DE510">
            <v>81.5</v>
          </cell>
          <cell r="DF510">
            <v>85</v>
          </cell>
          <cell r="DG510">
            <v>0</v>
          </cell>
          <cell r="DH510">
            <v>0</v>
          </cell>
          <cell r="DI510" t="str">
            <v/>
          </cell>
          <cell r="DJ510">
            <v>0</v>
          </cell>
          <cell r="DK510">
            <v>0</v>
          </cell>
          <cell r="DL510">
            <v>85</v>
          </cell>
          <cell r="DM510">
            <v>0</v>
          </cell>
          <cell r="DN510">
            <v>0</v>
          </cell>
          <cell r="DO510" t="str">
            <v/>
          </cell>
          <cell r="DP510">
            <v>0</v>
          </cell>
          <cell r="DQ510">
            <v>87.75</v>
          </cell>
          <cell r="DR510">
            <v>79</v>
          </cell>
          <cell r="DS510">
            <v>0</v>
          </cell>
          <cell r="DT510">
            <v>0</v>
          </cell>
          <cell r="DU510" t="str">
            <v/>
          </cell>
          <cell r="DV510">
            <v>0</v>
          </cell>
          <cell r="DW510">
            <v>80.25</v>
          </cell>
          <cell r="DX510">
            <v>85</v>
          </cell>
          <cell r="DY510">
            <v>0</v>
          </cell>
          <cell r="DZ510">
            <v>0</v>
          </cell>
          <cell r="EA510" t="str">
            <v/>
          </cell>
          <cell r="EB510">
            <v>0</v>
          </cell>
          <cell r="EC510">
            <v>78.75</v>
          </cell>
          <cell r="ED510">
            <v>90</v>
          </cell>
          <cell r="EE510">
            <v>0</v>
          </cell>
          <cell r="EF510">
            <v>0</v>
          </cell>
          <cell r="EG510" t="str">
            <v/>
          </cell>
          <cell r="EH510">
            <v>0</v>
          </cell>
          <cell r="EI510">
            <v>84.5</v>
          </cell>
          <cell r="EJ510">
            <v>78</v>
          </cell>
          <cell r="EK510">
            <v>0</v>
          </cell>
          <cell r="EL510">
            <v>0</v>
          </cell>
          <cell r="EM510" t="str">
            <v/>
          </cell>
          <cell r="EN510">
            <v>0</v>
          </cell>
          <cell r="EO510">
            <v>84.5</v>
          </cell>
          <cell r="EP510">
            <v>78</v>
          </cell>
          <cell r="EQ510">
            <v>0</v>
          </cell>
          <cell r="ER510">
            <v>0</v>
          </cell>
          <cell r="ES510" t="str">
            <v/>
          </cell>
          <cell r="ET510">
            <v>0</v>
          </cell>
          <cell r="EU510">
            <v>84.5</v>
          </cell>
          <cell r="EV510">
            <v>78</v>
          </cell>
          <cell r="EW510">
            <v>0</v>
          </cell>
          <cell r="EX510">
            <v>0</v>
          </cell>
          <cell r="EY510" t="str">
            <v/>
          </cell>
          <cell r="EZ510">
            <v>0</v>
          </cell>
          <cell r="FA510">
            <v>82.25</v>
          </cell>
          <cell r="FB510">
            <v>83</v>
          </cell>
          <cell r="FC510">
            <v>0</v>
          </cell>
          <cell r="FD510">
            <v>0</v>
          </cell>
          <cell r="FE510" t="str">
            <v/>
          </cell>
          <cell r="FF510">
            <v>0</v>
          </cell>
          <cell r="FG510">
            <v>82.25</v>
          </cell>
          <cell r="FH510">
            <v>83</v>
          </cell>
          <cell r="FI510">
            <v>0</v>
          </cell>
          <cell r="FJ510">
            <v>0</v>
          </cell>
          <cell r="FK510" t="str">
            <v/>
          </cell>
          <cell r="FL510">
            <v>0</v>
          </cell>
          <cell r="FM510">
            <v>82.25</v>
          </cell>
          <cell r="FN510">
            <v>83</v>
          </cell>
          <cell r="FO510">
            <v>0</v>
          </cell>
          <cell r="FP510">
            <v>0</v>
          </cell>
          <cell r="FQ510" t="str">
            <v/>
          </cell>
          <cell r="FR510">
            <v>0</v>
          </cell>
          <cell r="FS510">
            <v>82.25</v>
          </cell>
          <cell r="FT510">
            <v>83</v>
          </cell>
          <cell r="FU510">
            <v>0</v>
          </cell>
          <cell r="FV510">
            <v>0</v>
          </cell>
          <cell r="FW510" t="str">
            <v/>
          </cell>
          <cell r="FX510">
            <v>0</v>
          </cell>
          <cell r="FY510">
            <v>82.25</v>
          </cell>
          <cell r="FZ510">
            <v>83</v>
          </cell>
          <cell r="GA510">
            <v>0</v>
          </cell>
          <cell r="GB510">
            <v>0</v>
          </cell>
          <cell r="GC510" t="str">
            <v/>
          </cell>
          <cell r="GD510">
            <v>0</v>
          </cell>
          <cell r="GE510">
            <v>82.25</v>
          </cell>
          <cell r="GF510">
            <v>83</v>
          </cell>
          <cell r="GG510">
            <v>0</v>
          </cell>
          <cell r="GH510">
            <v>0</v>
          </cell>
          <cell r="GI510" t="str">
            <v/>
          </cell>
          <cell r="GJ510">
            <v>0</v>
          </cell>
          <cell r="GK510">
            <v>82.25</v>
          </cell>
          <cell r="GL510">
            <v>83</v>
          </cell>
          <cell r="GM510">
            <v>0</v>
          </cell>
          <cell r="GN510">
            <v>0</v>
          </cell>
          <cell r="GO510" t="str">
            <v/>
          </cell>
          <cell r="GP510">
            <v>0</v>
          </cell>
          <cell r="GQ510">
            <v>82.25</v>
          </cell>
          <cell r="GR510">
            <v>83</v>
          </cell>
          <cell r="GS510">
            <v>0</v>
          </cell>
          <cell r="GT510">
            <v>0</v>
          </cell>
          <cell r="GU510" t="str">
            <v/>
          </cell>
          <cell r="GV510">
            <v>0</v>
          </cell>
          <cell r="GW510">
            <v>83</v>
          </cell>
          <cell r="GX510">
            <v>79</v>
          </cell>
          <cell r="GY510">
            <v>0</v>
          </cell>
          <cell r="GZ510">
            <v>0</v>
          </cell>
          <cell r="HA510" t="str">
            <v>GEO-L</v>
          </cell>
          <cell r="HB510">
            <v>0</v>
          </cell>
          <cell r="HC510">
            <v>88.25</v>
          </cell>
          <cell r="HD510">
            <v>88</v>
          </cell>
          <cell r="HH510">
            <v>0</v>
          </cell>
          <cell r="HM510" t="str">
            <v/>
          </cell>
          <cell r="HN510" t="str">
            <v/>
          </cell>
          <cell r="HS510">
            <v>0</v>
          </cell>
          <cell r="HT510" t="str">
            <v>PKN</v>
          </cell>
          <cell r="HU510">
            <v>0</v>
          </cell>
          <cell r="HV510" t="str">
            <v>IND</v>
          </cell>
          <cell r="HW510">
            <v>0</v>
          </cell>
          <cell r="HX510" t="str">
            <v>MAT-W</v>
          </cell>
          <cell r="HY510">
            <v>0</v>
          </cell>
          <cell r="HZ510" t="str">
            <v>SEJ-W</v>
          </cell>
          <cell r="IA510">
            <v>0</v>
          </cell>
          <cell r="IB510" t="str">
            <v>IGR-W</v>
          </cell>
          <cell r="IC510">
            <v>0</v>
          </cell>
          <cell r="ID510" t="str">
            <v>SBO</v>
          </cell>
          <cell r="IE510">
            <v>0</v>
          </cell>
          <cell r="IF510" t="str">
            <v>PJO</v>
          </cell>
          <cell r="IG510">
            <v>0</v>
          </cell>
          <cell r="IH510" t="str">
            <v>PRA</v>
          </cell>
          <cell r="II510">
            <v>0</v>
          </cell>
          <cell r="IJ510" t="str">
            <v>JAW</v>
          </cell>
          <cell r="IK510">
            <v>0</v>
          </cell>
          <cell r="IL510" t="str">
            <v>ARB</v>
          </cell>
          <cell r="IM510">
            <v>0</v>
          </cell>
          <cell r="IN510" t="str">
            <v>PKM</v>
          </cell>
          <cell r="IO510">
            <v>0</v>
          </cell>
          <cell r="IP510" t="str">
            <v>MAT-P</v>
          </cell>
          <cell r="IQ510">
            <v>0</v>
          </cell>
          <cell r="IR510" t="str">
            <v>BIO-P</v>
          </cell>
          <cell r="IS510">
            <v>0</v>
          </cell>
          <cell r="IT510" t="str">
            <v>FIS-P</v>
          </cell>
          <cell r="IU510">
            <v>0</v>
          </cell>
          <cell r="IV510" t="str">
            <v>KIM-P</v>
          </cell>
          <cell r="IW510">
            <v>0</v>
          </cell>
          <cell r="IX510" t="str">
            <v>GEO-L</v>
          </cell>
          <cell r="IY510">
            <v>0</v>
          </cell>
          <cell r="JA510">
            <v>0</v>
          </cell>
        </row>
        <row r="511">
          <cell r="Q511" t="str">
            <v/>
          </cell>
          <cell r="AB511" t="str">
            <v/>
          </cell>
          <cell r="AC511">
            <v>29</v>
          </cell>
          <cell r="AI511" t="str">
            <v/>
          </cell>
          <cell r="AJ511">
            <v>0</v>
          </cell>
          <cell r="AK511">
            <v>72.5</v>
          </cell>
          <cell r="AL511">
            <v>81</v>
          </cell>
          <cell r="AM511">
            <v>0</v>
          </cell>
          <cell r="AN511">
            <v>0</v>
          </cell>
          <cell r="AO511" t="str">
            <v/>
          </cell>
          <cell r="AP511">
            <v>0</v>
          </cell>
          <cell r="AQ511">
            <v>80.75</v>
          </cell>
          <cell r="AR511">
            <v>81</v>
          </cell>
          <cell r="AS511">
            <v>0</v>
          </cell>
          <cell r="AT511">
            <v>0</v>
          </cell>
          <cell r="AU511" t="str">
            <v/>
          </cell>
          <cell r="AV511">
            <v>0</v>
          </cell>
          <cell r="AW511">
            <v>76.75</v>
          </cell>
          <cell r="AX511">
            <v>85</v>
          </cell>
          <cell r="AY511">
            <v>0</v>
          </cell>
          <cell r="AZ511">
            <v>0</v>
          </cell>
          <cell r="BA511" t="str">
            <v/>
          </cell>
          <cell r="BB511">
            <v>0</v>
          </cell>
          <cell r="BC511">
            <v>82.75</v>
          </cell>
          <cell r="BD511">
            <v>82</v>
          </cell>
          <cell r="BE511">
            <v>0</v>
          </cell>
          <cell r="BF511">
            <v>0</v>
          </cell>
          <cell r="BG511" t="str">
            <v>SEJ</v>
          </cell>
          <cell r="BH511">
            <v>0</v>
          </cell>
          <cell r="BI511">
            <v>80.75</v>
          </cell>
          <cell r="BJ511">
            <v>82</v>
          </cell>
          <cell r="BK511">
            <v>0</v>
          </cell>
          <cell r="BL511">
            <v>0</v>
          </cell>
          <cell r="BM511" t="str">
            <v/>
          </cell>
          <cell r="BN511">
            <v>0</v>
          </cell>
          <cell r="BO511">
            <v>81.25</v>
          </cell>
          <cell r="BP511">
            <v>86</v>
          </cell>
          <cell r="BQ511">
            <v>0</v>
          </cell>
          <cell r="BR511">
            <v>0</v>
          </cell>
          <cell r="BS511" t="str">
            <v/>
          </cell>
          <cell r="BT511">
            <v>0</v>
          </cell>
          <cell r="BU511">
            <v>80.5</v>
          </cell>
          <cell r="BV511">
            <v>88</v>
          </cell>
          <cell r="BW511">
            <v>0</v>
          </cell>
          <cell r="BX511">
            <v>0</v>
          </cell>
          <cell r="BY511" t="str">
            <v/>
          </cell>
          <cell r="BZ511">
            <v>0</v>
          </cell>
          <cell r="CA511">
            <v>80.75</v>
          </cell>
          <cell r="CB511">
            <v>82</v>
          </cell>
          <cell r="CC511">
            <v>0</v>
          </cell>
          <cell r="CD511">
            <v>0</v>
          </cell>
          <cell r="CE511" t="str">
            <v/>
          </cell>
          <cell r="CF511">
            <v>0</v>
          </cell>
          <cell r="CG511">
            <v>91.25</v>
          </cell>
          <cell r="CH511">
            <v>80</v>
          </cell>
          <cell r="CI511">
            <v>0</v>
          </cell>
          <cell r="CJ511">
            <v>0</v>
          </cell>
          <cell r="CK511" t="str">
            <v/>
          </cell>
          <cell r="CL511">
            <v>0</v>
          </cell>
          <cell r="CM511">
            <v>73.25</v>
          </cell>
          <cell r="CN511">
            <v>75</v>
          </cell>
          <cell r="CO511">
            <v>0</v>
          </cell>
          <cell r="CP511">
            <v>0</v>
          </cell>
          <cell r="CQ511" t="str">
            <v/>
          </cell>
          <cell r="CR511">
            <v>0</v>
          </cell>
          <cell r="CS511">
            <v>80.5</v>
          </cell>
          <cell r="CT511">
            <v>84</v>
          </cell>
          <cell r="CU511">
            <v>0</v>
          </cell>
          <cell r="CV511">
            <v>0</v>
          </cell>
          <cell r="CW511" t="str">
            <v/>
          </cell>
          <cell r="CX511">
            <v>0</v>
          </cell>
          <cell r="CY511">
            <v>69.5</v>
          </cell>
          <cell r="CZ511">
            <v>80</v>
          </cell>
          <cell r="DA511">
            <v>0</v>
          </cell>
          <cell r="DB511">
            <v>0</v>
          </cell>
          <cell r="DC511" t="str">
            <v/>
          </cell>
          <cell r="DD511">
            <v>0</v>
          </cell>
          <cell r="DE511">
            <v>78.25</v>
          </cell>
          <cell r="DF511">
            <v>80</v>
          </cell>
          <cell r="DG511">
            <v>0</v>
          </cell>
          <cell r="DH511">
            <v>0</v>
          </cell>
          <cell r="DI511" t="str">
            <v/>
          </cell>
          <cell r="DJ511">
            <v>0</v>
          </cell>
          <cell r="DK511">
            <v>0</v>
          </cell>
          <cell r="DL511">
            <v>79</v>
          </cell>
          <cell r="DM511">
            <v>0</v>
          </cell>
          <cell r="DN511">
            <v>0</v>
          </cell>
          <cell r="DO511" t="str">
            <v/>
          </cell>
          <cell r="DP511">
            <v>0</v>
          </cell>
          <cell r="DQ511">
            <v>79.5</v>
          </cell>
          <cell r="DR511">
            <v>74</v>
          </cell>
          <cell r="DS511">
            <v>0</v>
          </cell>
          <cell r="DT511">
            <v>0</v>
          </cell>
          <cell r="DU511" t="str">
            <v/>
          </cell>
          <cell r="DV511">
            <v>0</v>
          </cell>
          <cell r="DW511">
            <v>81</v>
          </cell>
          <cell r="DX511">
            <v>80</v>
          </cell>
          <cell r="DY511">
            <v>0</v>
          </cell>
          <cell r="DZ511">
            <v>0</v>
          </cell>
          <cell r="EA511" t="str">
            <v/>
          </cell>
          <cell r="EB511">
            <v>0</v>
          </cell>
          <cell r="EC511">
            <v>70.5</v>
          </cell>
          <cell r="ED511">
            <v>81</v>
          </cell>
          <cell r="EE511">
            <v>0</v>
          </cell>
          <cell r="EF511">
            <v>0</v>
          </cell>
          <cell r="EG511" t="str">
            <v/>
          </cell>
          <cell r="EH511">
            <v>0</v>
          </cell>
          <cell r="EI511">
            <v>88.25</v>
          </cell>
          <cell r="EJ511">
            <v>76</v>
          </cell>
          <cell r="EK511">
            <v>0</v>
          </cell>
          <cell r="EL511">
            <v>0</v>
          </cell>
          <cell r="EM511" t="str">
            <v/>
          </cell>
          <cell r="EN511">
            <v>0</v>
          </cell>
          <cell r="EO511">
            <v>88.25</v>
          </cell>
          <cell r="EP511">
            <v>76</v>
          </cell>
          <cell r="EQ511">
            <v>0</v>
          </cell>
          <cell r="ER511">
            <v>0</v>
          </cell>
          <cell r="ES511" t="str">
            <v/>
          </cell>
          <cell r="ET511">
            <v>0</v>
          </cell>
          <cell r="EU511">
            <v>88.25</v>
          </cell>
          <cell r="EV511">
            <v>76</v>
          </cell>
          <cell r="EW511">
            <v>0</v>
          </cell>
          <cell r="EX511">
            <v>0</v>
          </cell>
          <cell r="EY511" t="str">
            <v/>
          </cell>
          <cell r="EZ511">
            <v>0</v>
          </cell>
          <cell r="FA511">
            <v>71.75</v>
          </cell>
          <cell r="FB511">
            <v>78</v>
          </cell>
          <cell r="FC511">
            <v>0</v>
          </cell>
          <cell r="FD511">
            <v>0</v>
          </cell>
          <cell r="FE511" t="str">
            <v/>
          </cell>
          <cell r="FF511">
            <v>0</v>
          </cell>
          <cell r="FG511">
            <v>71.75</v>
          </cell>
          <cell r="FH511">
            <v>78</v>
          </cell>
          <cell r="FI511">
            <v>0</v>
          </cell>
          <cell r="FJ511">
            <v>0</v>
          </cell>
          <cell r="FK511" t="str">
            <v/>
          </cell>
          <cell r="FL511">
            <v>0</v>
          </cell>
          <cell r="FM511">
            <v>71.75</v>
          </cell>
          <cell r="FN511">
            <v>78</v>
          </cell>
          <cell r="FO511">
            <v>0</v>
          </cell>
          <cell r="FP511">
            <v>0</v>
          </cell>
          <cell r="FQ511" t="str">
            <v/>
          </cell>
          <cell r="FR511">
            <v>0</v>
          </cell>
          <cell r="FS511">
            <v>71.75</v>
          </cell>
          <cell r="FT511">
            <v>78</v>
          </cell>
          <cell r="FU511">
            <v>0</v>
          </cell>
          <cell r="FV511">
            <v>0</v>
          </cell>
          <cell r="FW511" t="str">
            <v/>
          </cell>
          <cell r="FX511">
            <v>0</v>
          </cell>
          <cell r="FY511">
            <v>71.75</v>
          </cell>
          <cell r="FZ511">
            <v>78</v>
          </cell>
          <cell r="GA511">
            <v>0</v>
          </cell>
          <cell r="GB511">
            <v>0</v>
          </cell>
          <cell r="GC511" t="str">
            <v/>
          </cell>
          <cell r="GD511">
            <v>0</v>
          </cell>
          <cell r="GE511">
            <v>71.75</v>
          </cell>
          <cell r="GF511">
            <v>78</v>
          </cell>
          <cell r="GG511">
            <v>0</v>
          </cell>
          <cell r="GH511">
            <v>0</v>
          </cell>
          <cell r="GI511" t="str">
            <v/>
          </cell>
          <cell r="GJ511">
            <v>0</v>
          </cell>
          <cell r="GK511">
            <v>71.75</v>
          </cell>
          <cell r="GL511">
            <v>78</v>
          </cell>
          <cell r="GM511">
            <v>0</v>
          </cell>
          <cell r="GN511">
            <v>0</v>
          </cell>
          <cell r="GO511" t="str">
            <v/>
          </cell>
          <cell r="GP511">
            <v>0</v>
          </cell>
          <cell r="GQ511">
            <v>71.75</v>
          </cell>
          <cell r="GR511">
            <v>78</v>
          </cell>
          <cell r="GS511">
            <v>0</v>
          </cell>
          <cell r="GT511">
            <v>0</v>
          </cell>
          <cell r="GU511" t="str">
            <v/>
          </cell>
          <cell r="GV511">
            <v>0</v>
          </cell>
          <cell r="GW511">
            <v>66.75</v>
          </cell>
          <cell r="GX511">
            <v>78</v>
          </cell>
          <cell r="GY511">
            <v>0</v>
          </cell>
          <cell r="GZ511">
            <v>0</v>
          </cell>
          <cell r="HA511" t="str">
            <v>GEO-L</v>
          </cell>
          <cell r="HB511">
            <v>0</v>
          </cell>
          <cell r="HC511">
            <v>79.5</v>
          </cell>
          <cell r="HD511">
            <v>80</v>
          </cell>
          <cell r="HH511">
            <v>0</v>
          </cell>
          <cell r="HM511" t="str">
            <v/>
          </cell>
          <cell r="HN511" t="str">
            <v/>
          </cell>
          <cell r="HS511">
            <v>0</v>
          </cell>
          <cell r="HT511" t="str">
            <v>PKN</v>
          </cell>
          <cell r="HU511">
            <v>0</v>
          </cell>
          <cell r="HV511" t="str">
            <v>IND</v>
          </cell>
          <cell r="HW511">
            <v>0</v>
          </cell>
          <cell r="HX511" t="str">
            <v>MAT-W</v>
          </cell>
          <cell r="HY511">
            <v>0</v>
          </cell>
          <cell r="HZ511" t="str">
            <v>SEJ-W</v>
          </cell>
          <cell r="IA511">
            <v>0</v>
          </cell>
          <cell r="IB511" t="str">
            <v>IGR-W</v>
          </cell>
          <cell r="IC511">
            <v>0</v>
          </cell>
          <cell r="ID511" t="str">
            <v>SBO</v>
          </cell>
          <cell r="IE511">
            <v>0</v>
          </cell>
          <cell r="IF511" t="str">
            <v>PJO</v>
          </cell>
          <cell r="IG511">
            <v>0</v>
          </cell>
          <cell r="IH511" t="str">
            <v>PRA</v>
          </cell>
          <cell r="II511">
            <v>0</v>
          </cell>
          <cell r="IJ511" t="str">
            <v>JAW</v>
          </cell>
          <cell r="IK511">
            <v>0</v>
          </cell>
          <cell r="IL511" t="str">
            <v>ARB</v>
          </cell>
          <cell r="IM511">
            <v>0</v>
          </cell>
          <cell r="IN511" t="str">
            <v>PKM</v>
          </cell>
          <cell r="IO511">
            <v>0</v>
          </cell>
          <cell r="IP511" t="str">
            <v>MAT-P</v>
          </cell>
          <cell r="IQ511">
            <v>0</v>
          </cell>
          <cell r="IR511" t="str">
            <v>BIO-P</v>
          </cell>
          <cell r="IS511">
            <v>0</v>
          </cell>
          <cell r="IT511" t="str">
            <v>FIS-P</v>
          </cell>
          <cell r="IU511">
            <v>0</v>
          </cell>
          <cell r="IV511" t="str">
            <v>KIM-P</v>
          </cell>
          <cell r="IW511">
            <v>0</v>
          </cell>
          <cell r="IX511" t="str">
            <v>GEO-L</v>
          </cell>
          <cell r="IY511">
            <v>0</v>
          </cell>
          <cell r="JA511">
            <v>0</v>
          </cell>
        </row>
        <row r="512">
          <cell r="Q512" t="str">
            <v/>
          </cell>
          <cell r="AB512" t="str">
            <v/>
          </cell>
          <cell r="AC512">
            <v>30</v>
          </cell>
          <cell r="AI512" t="str">
            <v/>
          </cell>
          <cell r="AJ512">
            <v>0</v>
          </cell>
          <cell r="AK512">
            <v>74.75</v>
          </cell>
          <cell r="AL512">
            <v>85</v>
          </cell>
          <cell r="AM512">
            <v>0</v>
          </cell>
          <cell r="AN512">
            <v>0</v>
          </cell>
          <cell r="AO512" t="str">
            <v/>
          </cell>
          <cell r="AP512">
            <v>0</v>
          </cell>
          <cell r="AQ512">
            <v>83.25</v>
          </cell>
          <cell r="AR512">
            <v>86</v>
          </cell>
          <cell r="AS512">
            <v>0</v>
          </cell>
          <cell r="AT512">
            <v>0</v>
          </cell>
          <cell r="AU512" t="str">
            <v/>
          </cell>
          <cell r="AV512">
            <v>0</v>
          </cell>
          <cell r="AW512">
            <v>74.5</v>
          </cell>
          <cell r="AX512">
            <v>87</v>
          </cell>
          <cell r="AY512">
            <v>0</v>
          </cell>
          <cell r="AZ512">
            <v>0</v>
          </cell>
          <cell r="BA512" t="str">
            <v/>
          </cell>
          <cell r="BB512">
            <v>0</v>
          </cell>
          <cell r="BC512">
            <v>79.5</v>
          </cell>
          <cell r="BD512">
            <v>85</v>
          </cell>
          <cell r="BE512">
            <v>0</v>
          </cell>
          <cell r="BF512">
            <v>0</v>
          </cell>
          <cell r="BG512" t="str">
            <v>SEJ</v>
          </cell>
          <cell r="BH512">
            <v>0</v>
          </cell>
          <cell r="BI512">
            <v>80.5</v>
          </cell>
          <cell r="BJ512">
            <v>84</v>
          </cell>
          <cell r="BK512">
            <v>0</v>
          </cell>
          <cell r="BL512">
            <v>0</v>
          </cell>
          <cell r="BM512" t="str">
            <v/>
          </cell>
          <cell r="BN512">
            <v>0</v>
          </cell>
          <cell r="BO512">
            <v>77.5</v>
          </cell>
          <cell r="BP512">
            <v>87</v>
          </cell>
          <cell r="BQ512">
            <v>0</v>
          </cell>
          <cell r="BR512">
            <v>0</v>
          </cell>
          <cell r="BS512" t="str">
            <v/>
          </cell>
          <cell r="BT512">
            <v>0</v>
          </cell>
          <cell r="BU512">
            <v>78.5</v>
          </cell>
          <cell r="BV512">
            <v>88</v>
          </cell>
          <cell r="BW512">
            <v>0</v>
          </cell>
          <cell r="BX512">
            <v>0</v>
          </cell>
          <cell r="BY512" t="str">
            <v/>
          </cell>
          <cell r="BZ512">
            <v>0</v>
          </cell>
          <cell r="CA512">
            <v>69</v>
          </cell>
          <cell r="CB512">
            <v>78</v>
          </cell>
          <cell r="CC512">
            <v>0</v>
          </cell>
          <cell r="CD512">
            <v>0</v>
          </cell>
          <cell r="CE512" t="str">
            <v/>
          </cell>
          <cell r="CF512">
            <v>0</v>
          </cell>
          <cell r="CG512">
            <v>89.75</v>
          </cell>
          <cell r="CH512">
            <v>80</v>
          </cell>
          <cell r="CI512">
            <v>0</v>
          </cell>
          <cell r="CJ512">
            <v>0</v>
          </cell>
          <cell r="CK512" t="str">
            <v/>
          </cell>
          <cell r="CL512">
            <v>0</v>
          </cell>
          <cell r="CM512">
            <v>72.5</v>
          </cell>
          <cell r="CN512">
            <v>75</v>
          </cell>
          <cell r="CO512">
            <v>0</v>
          </cell>
          <cell r="CP512">
            <v>0</v>
          </cell>
          <cell r="CQ512" t="str">
            <v/>
          </cell>
          <cell r="CR512">
            <v>0</v>
          </cell>
          <cell r="CS512">
            <v>80</v>
          </cell>
          <cell r="CT512">
            <v>85</v>
          </cell>
          <cell r="CU512">
            <v>0</v>
          </cell>
          <cell r="CV512">
            <v>0</v>
          </cell>
          <cell r="CW512" t="str">
            <v/>
          </cell>
          <cell r="CX512">
            <v>0</v>
          </cell>
          <cell r="CY512">
            <v>69.5</v>
          </cell>
          <cell r="CZ512">
            <v>76</v>
          </cell>
          <cell r="DA512">
            <v>0</v>
          </cell>
          <cell r="DB512">
            <v>0</v>
          </cell>
          <cell r="DC512" t="str">
            <v/>
          </cell>
          <cell r="DD512">
            <v>0</v>
          </cell>
          <cell r="DE512">
            <v>77.75</v>
          </cell>
          <cell r="DF512">
            <v>87</v>
          </cell>
          <cell r="DG512">
            <v>0</v>
          </cell>
          <cell r="DH512">
            <v>0</v>
          </cell>
          <cell r="DI512" t="str">
            <v/>
          </cell>
          <cell r="DJ512">
            <v>0</v>
          </cell>
          <cell r="DK512">
            <v>0</v>
          </cell>
          <cell r="DL512">
            <v>82</v>
          </cell>
          <cell r="DM512">
            <v>0</v>
          </cell>
          <cell r="DN512">
            <v>0</v>
          </cell>
          <cell r="DO512" t="str">
            <v/>
          </cell>
          <cell r="DP512">
            <v>0</v>
          </cell>
          <cell r="DQ512">
            <v>78</v>
          </cell>
          <cell r="DR512">
            <v>77</v>
          </cell>
          <cell r="DS512">
            <v>0</v>
          </cell>
          <cell r="DT512">
            <v>0</v>
          </cell>
          <cell r="DU512" t="str">
            <v/>
          </cell>
          <cell r="DV512">
            <v>0</v>
          </cell>
          <cell r="DW512">
            <v>76.75</v>
          </cell>
          <cell r="DX512">
            <v>81</v>
          </cell>
          <cell r="DY512">
            <v>0</v>
          </cell>
          <cell r="DZ512">
            <v>0</v>
          </cell>
          <cell r="EA512" t="str">
            <v/>
          </cell>
          <cell r="EB512">
            <v>0</v>
          </cell>
          <cell r="EC512">
            <v>67.25</v>
          </cell>
          <cell r="ED512">
            <v>71</v>
          </cell>
          <cell r="EE512">
            <v>0</v>
          </cell>
          <cell r="EF512">
            <v>0</v>
          </cell>
          <cell r="EG512" t="str">
            <v/>
          </cell>
          <cell r="EH512">
            <v>0</v>
          </cell>
          <cell r="EI512">
            <v>85.75</v>
          </cell>
          <cell r="EJ512">
            <v>77</v>
          </cell>
          <cell r="EK512">
            <v>0</v>
          </cell>
          <cell r="EL512">
            <v>0</v>
          </cell>
          <cell r="EM512" t="str">
            <v/>
          </cell>
          <cell r="EN512">
            <v>0</v>
          </cell>
          <cell r="EO512">
            <v>85.75</v>
          </cell>
          <cell r="EP512">
            <v>77</v>
          </cell>
          <cell r="EQ512">
            <v>0</v>
          </cell>
          <cell r="ER512">
            <v>0</v>
          </cell>
          <cell r="ES512" t="str">
            <v/>
          </cell>
          <cell r="ET512">
            <v>0</v>
          </cell>
          <cell r="EU512">
            <v>85.75</v>
          </cell>
          <cell r="EV512">
            <v>77</v>
          </cell>
          <cell r="EW512">
            <v>0</v>
          </cell>
          <cell r="EX512">
            <v>0</v>
          </cell>
          <cell r="EY512" t="str">
            <v/>
          </cell>
          <cell r="EZ512">
            <v>0</v>
          </cell>
          <cell r="FA512">
            <v>73</v>
          </cell>
          <cell r="FB512">
            <v>78</v>
          </cell>
          <cell r="FC512">
            <v>0</v>
          </cell>
          <cell r="FD512">
            <v>0</v>
          </cell>
          <cell r="FE512" t="str">
            <v/>
          </cell>
          <cell r="FF512">
            <v>0</v>
          </cell>
          <cell r="FG512">
            <v>73</v>
          </cell>
          <cell r="FH512">
            <v>78</v>
          </cell>
          <cell r="FI512">
            <v>0</v>
          </cell>
          <cell r="FJ512">
            <v>0</v>
          </cell>
          <cell r="FK512" t="str">
            <v/>
          </cell>
          <cell r="FL512">
            <v>0</v>
          </cell>
          <cell r="FM512">
            <v>73</v>
          </cell>
          <cell r="FN512">
            <v>78</v>
          </cell>
          <cell r="FO512">
            <v>0</v>
          </cell>
          <cell r="FP512">
            <v>0</v>
          </cell>
          <cell r="FQ512" t="str">
            <v/>
          </cell>
          <cell r="FR512">
            <v>0</v>
          </cell>
          <cell r="FS512">
            <v>73</v>
          </cell>
          <cell r="FT512">
            <v>78</v>
          </cell>
          <cell r="FU512">
            <v>0</v>
          </cell>
          <cell r="FV512">
            <v>0</v>
          </cell>
          <cell r="FW512" t="str">
            <v/>
          </cell>
          <cell r="FX512">
            <v>0</v>
          </cell>
          <cell r="FY512">
            <v>73</v>
          </cell>
          <cell r="FZ512">
            <v>78</v>
          </cell>
          <cell r="GA512">
            <v>0</v>
          </cell>
          <cell r="GB512">
            <v>0</v>
          </cell>
          <cell r="GC512" t="str">
            <v/>
          </cell>
          <cell r="GD512">
            <v>0</v>
          </cell>
          <cell r="GE512">
            <v>73</v>
          </cell>
          <cell r="GF512">
            <v>78</v>
          </cell>
          <cell r="GG512">
            <v>0</v>
          </cell>
          <cell r="GH512">
            <v>0</v>
          </cell>
          <cell r="GI512" t="str">
            <v/>
          </cell>
          <cell r="GJ512">
            <v>0</v>
          </cell>
          <cell r="GK512">
            <v>73</v>
          </cell>
          <cell r="GL512">
            <v>78</v>
          </cell>
          <cell r="GM512">
            <v>0</v>
          </cell>
          <cell r="GN512">
            <v>0</v>
          </cell>
          <cell r="GO512" t="str">
            <v/>
          </cell>
          <cell r="GP512">
            <v>0</v>
          </cell>
          <cell r="GQ512">
            <v>73</v>
          </cell>
          <cell r="GR512">
            <v>78</v>
          </cell>
          <cell r="GS512">
            <v>0</v>
          </cell>
          <cell r="GT512">
            <v>0</v>
          </cell>
          <cell r="GU512" t="str">
            <v/>
          </cell>
          <cell r="GV512">
            <v>0</v>
          </cell>
          <cell r="GW512">
            <v>70.5</v>
          </cell>
          <cell r="GX512">
            <v>76</v>
          </cell>
          <cell r="GY512">
            <v>0</v>
          </cell>
          <cell r="GZ512">
            <v>0</v>
          </cell>
          <cell r="HA512" t="str">
            <v>GEO-L</v>
          </cell>
          <cell r="HB512">
            <v>0</v>
          </cell>
          <cell r="HC512">
            <v>84.75</v>
          </cell>
          <cell r="HD512">
            <v>83</v>
          </cell>
          <cell r="HH512">
            <v>0</v>
          </cell>
          <cell r="HM512" t="str">
            <v/>
          </cell>
          <cell r="HN512" t="str">
            <v/>
          </cell>
          <cell r="HS512">
            <v>0</v>
          </cell>
          <cell r="HT512" t="str">
            <v>PKN</v>
          </cell>
          <cell r="HU512">
            <v>0</v>
          </cell>
          <cell r="HV512" t="str">
            <v>IND</v>
          </cell>
          <cell r="HW512">
            <v>0</v>
          </cell>
          <cell r="HX512" t="str">
            <v>MAT-W</v>
          </cell>
          <cell r="HY512">
            <v>0</v>
          </cell>
          <cell r="HZ512" t="str">
            <v>SEJ-W</v>
          </cell>
          <cell r="IA512">
            <v>0</v>
          </cell>
          <cell r="IB512" t="str">
            <v>IGR-W</v>
          </cell>
          <cell r="IC512">
            <v>0</v>
          </cell>
          <cell r="ID512" t="str">
            <v>SBO</v>
          </cell>
          <cell r="IE512">
            <v>0</v>
          </cell>
          <cell r="IF512" t="str">
            <v>PJO</v>
          </cell>
          <cell r="IG512">
            <v>0</v>
          </cell>
          <cell r="IH512" t="str">
            <v>PRA</v>
          </cell>
          <cell r="II512">
            <v>0</v>
          </cell>
          <cell r="IJ512" t="str">
            <v>JAW</v>
          </cell>
          <cell r="IK512">
            <v>0</v>
          </cell>
          <cell r="IL512" t="str">
            <v>ARB</v>
          </cell>
          <cell r="IM512">
            <v>0</v>
          </cell>
          <cell r="IN512" t="str">
            <v>PKM</v>
          </cell>
          <cell r="IO512">
            <v>0</v>
          </cell>
          <cell r="IP512" t="str">
            <v>MAT-P</v>
          </cell>
          <cell r="IQ512">
            <v>0</v>
          </cell>
          <cell r="IR512" t="str">
            <v>BIO-P</v>
          </cell>
          <cell r="IS512">
            <v>0</v>
          </cell>
          <cell r="IT512" t="str">
            <v>FIS-P</v>
          </cell>
          <cell r="IU512">
            <v>0</v>
          </cell>
          <cell r="IV512" t="str">
            <v>KIM-P</v>
          </cell>
          <cell r="IW512">
            <v>0</v>
          </cell>
          <cell r="IX512" t="str">
            <v>GEO-L</v>
          </cell>
          <cell r="IY512">
            <v>0</v>
          </cell>
          <cell r="JA512">
            <v>0</v>
          </cell>
        </row>
        <row r="513">
          <cell r="Q513" t="str">
            <v/>
          </cell>
          <cell r="AB513" t="str">
            <v/>
          </cell>
          <cell r="AC513">
            <v>31</v>
          </cell>
          <cell r="AI513" t="str">
            <v/>
          </cell>
          <cell r="AJ513">
            <v>0</v>
          </cell>
          <cell r="AK513">
            <v>71</v>
          </cell>
          <cell r="AL513">
            <v>83</v>
          </cell>
          <cell r="AM513">
            <v>0</v>
          </cell>
          <cell r="AN513">
            <v>0</v>
          </cell>
          <cell r="AO513" t="str">
            <v/>
          </cell>
          <cell r="AP513">
            <v>0</v>
          </cell>
          <cell r="AQ513">
            <v>80</v>
          </cell>
          <cell r="AR513">
            <v>85</v>
          </cell>
          <cell r="AS513">
            <v>0</v>
          </cell>
          <cell r="AT513">
            <v>0</v>
          </cell>
          <cell r="AU513" t="str">
            <v/>
          </cell>
          <cell r="AV513">
            <v>0</v>
          </cell>
          <cell r="AW513">
            <v>76.75</v>
          </cell>
          <cell r="AX513">
            <v>83</v>
          </cell>
          <cell r="AY513">
            <v>0</v>
          </cell>
          <cell r="AZ513">
            <v>0</v>
          </cell>
          <cell r="BA513" t="str">
            <v/>
          </cell>
          <cell r="BB513">
            <v>0</v>
          </cell>
          <cell r="BC513">
            <v>78.25</v>
          </cell>
          <cell r="BD513">
            <v>81</v>
          </cell>
          <cell r="BE513">
            <v>0</v>
          </cell>
          <cell r="BF513">
            <v>0</v>
          </cell>
          <cell r="BG513" t="str">
            <v>SEJ</v>
          </cell>
          <cell r="BH513">
            <v>0</v>
          </cell>
          <cell r="BI513">
            <v>78.25</v>
          </cell>
          <cell r="BJ513">
            <v>84</v>
          </cell>
          <cell r="BK513">
            <v>0</v>
          </cell>
          <cell r="BL513">
            <v>0</v>
          </cell>
          <cell r="BM513" t="str">
            <v/>
          </cell>
          <cell r="BN513">
            <v>0</v>
          </cell>
          <cell r="BO513">
            <v>78</v>
          </cell>
          <cell r="BP513">
            <v>85</v>
          </cell>
          <cell r="BQ513">
            <v>0</v>
          </cell>
          <cell r="BR513">
            <v>0</v>
          </cell>
          <cell r="BS513" t="str">
            <v/>
          </cell>
          <cell r="BT513">
            <v>0</v>
          </cell>
          <cell r="BU513">
            <v>84.5</v>
          </cell>
          <cell r="BV513">
            <v>89</v>
          </cell>
          <cell r="BW513">
            <v>0</v>
          </cell>
          <cell r="BX513">
            <v>0</v>
          </cell>
          <cell r="BY513" t="str">
            <v/>
          </cell>
          <cell r="BZ513">
            <v>0</v>
          </cell>
          <cell r="CA513">
            <v>73.25</v>
          </cell>
          <cell r="CB513">
            <v>79</v>
          </cell>
          <cell r="CC513">
            <v>0</v>
          </cell>
          <cell r="CD513">
            <v>0</v>
          </cell>
          <cell r="CE513" t="str">
            <v/>
          </cell>
          <cell r="CF513">
            <v>0</v>
          </cell>
          <cell r="CG513">
            <v>87.5</v>
          </cell>
          <cell r="CH513">
            <v>80</v>
          </cell>
          <cell r="CI513">
            <v>0</v>
          </cell>
          <cell r="CJ513">
            <v>0</v>
          </cell>
          <cell r="CK513" t="str">
            <v/>
          </cell>
          <cell r="CL513">
            <v>0</v>
          </cell>
          <cell r="CM513">
            <v>72.5</v>
          </cell>
          <cell r="CN513">
            <v>76</v>
          </cell>
          <cell r="CO513">
            <v>0</v>
          </cell>
          <cell r="CP513">
            <v>0</v>
          </cell>
          <cell r="CQ513" t="str">
            <v/>
          </cell>
          <cell r="CR513">
            <v>0</v>
          </cell>
          <cell r="CS513">
            <v>85</v>
          </cell>
          <cell r="CT513">
            <v>84</v>
          </cell>
          <cell r="CU513">
            <v>0</v>
          </cell>
          <cell r="CV513">
            <v>0</v>
          </cell>
          <cell r="CW513" t="str">
            <v/>
          </cell>
          <cell r="CX513">
            <v>0</v>
          </cell>
          <cell r="CY513">
            <v>69.75</v>
          </cell>
          <cell r="CZ513">
            <v>76</v>
          </cell>
          <cell r="DA513">
            <v>0</v>
          </cell>
          <cell r="DB513">
            <v>0</v>
          </cell>
          <cell r="DC513" t="str">
            <v/>
          </cell>
          <cell r="DD513">
            <v>0</v>
          </cell>
          <cell r="DE513">
            <v>75.75</v>
          </cell>
          <cell r="DF513">
            <v>85</v>
          </cell>
          <cell r="DG513">
            <v>0</v>
          </cell>
          <cell r="DH513">
            <v>0</v>
          </cell>
          <cell r="DI513" t="str">
            <v/>
          </cell>
          <cell r="DJ513">
            <v>0</v>
          </cell>
          <cell r="DK513">
            <v>0</v>
          </cell>
          <cell r="DL513">
            <v>85</v>
          </cell>
          <cell r="DM513">
            <v>0</v>
          </cell>
          <cell r="DN513">
            <v>0</v>
          </cell>
          <cell r="DO513" t="str">
            <v/>
          </cell>
          <cell r="DP513">
            <v>0</v>
          </cell>
          <cell r="DQ513">
            <v>77.75</v>
          </cell>
          <cell r="DR513">
            <v>77</v>
          </cell>
          <cell r="DS513">
            <v>0</v>
          </cell>
          <cell r="DT513">
            <v>0</v>
          </cell>
          <cell r="DU513" t="str">
            <v/>
          </cell>
          <cell r="DV513">
            <v>0</v>
          </cell>
          <cell r="DW513">
            <v>74.5</v>
          </cell>
          <cell r="DX513">
            <v>76</v>
          </cell>
          <cell r="DY513">
            <v>0</v>
          </cell>
          <cell r="DZ513">
            <v>0</v>
          </cell>
          <cell r="EA513" t="str">
            <v/>
          </cell>
          <cell r="EB513">
            <v>0</v>
          </cell>
          <cell r="EC513">
            <v>67.75</v>
          </cell>
          <cell r="ED513">
            <v>73</v>
          </cell>
          <cell r="EE513">
            <v>0</v>
          </cell>
          <cell r="EF513">
            <v>0</v>
          </cell>
          <cell r="EG513" t="str">
            <v/>
          </cell>
          <cell r="EH513">
            <v>0</v>
          </cell>
          <cell r="EI513">
            <v>80.5</v>
          </cell>
          <cell r="EJ513">
            <v>78</v>
          </cell>
          <cell r="EK513">
            <v>0</v>
          </cell>
          <cell r="EL513">
            <v>0</v>
          </cell>
          <cell r="EM513" t="str">
            <v/>
          </cell>
          <cell r="EN513">
            <v>0</v>
          </cell>
          <cell r="EO513">
            <v>80.5</v>
          </cell>
          <cell r="EP513">
            <v>78</v>
          </cell>
          <cell r="EQ513">
            <v>0</v>
          </cell>
          <cell r="ER513">
            <v>0</v>
          </cell>
          <cell r="ES513" t="str">
            <v/>
          </cell>
          <cell r="ET513">
            <v>0</v>
          </cell>
          <cell r="EU513">
            <v>80.5</v>
          </cell>
          <cell r="EV513">
            <v>78</v>
          </cell>
          <cell r="EW513">
            <v>0</v>
          </cell>
          <cell r="EX513">
            <v>0</v>
          </cell>
          <cell r="EY513" t="str">
            <v/>
          </cell>
          <cell r="EZ513">
            <v>0</v>
          </cell>
          <cell r="FA513">
            <v>72</v>
          </cell>
          <cell r="FB513">
            <v>77</v>
          </cell>
          <cell r="FC513">
            <v>0</v>
          </cell>
          <cell r="FD513">
            <v>0</v>
          </cell>
          <cell r="FE513" t="str">
            <v/>
          </cell>
          <cell r="FF513">
            <v>0</v>
          </cell>
          <cell r="FG513">
            <v>72</v>
          </cell>
          <cell r="FH513">
            <v>77</v>
          </cell>
          <cell r="FI513">
            <v>0</v>
          </cell>
          <cell r="FJ513">
            <v>0</v>
          </cell>
          <cell r="FK513" t="str">
            <v/>
          </cell>
          <cell r="FL513">
            <v>0</v>
          </cell>
          <cell r="FM513">
            <v>72</v>
          </cell>
          <cell r="FN513">
            <v>77</v>
          </cell>
          <cell r="FO513">
            <v>0</v>
          </cell>
          <cell r="FP513">
            <v>0</v>
          </cell>
          <cell r="FQ513" t="str">
            <v/>
          </cell>
          <cell r="FR513">
            <v>0</v>
          </cell>
          <cell r="FS513">
            <v>72</v>
          </cell>
          <cell r="FT513">
            <v>77</v>
          </cell>
          <cell r="FU513">
            <v>0</v>
          </cell>
          <cell r="FV513">
            <v>0</v>
          </cell>
          <cell r="FW513" t="str">
            <v/>
          </cell>
          <cell r="FX513">
            <v>0</v>
          </cell>
          <cell r="FY513">
            <v>72</v>
          </cell>
          <cell r="FZ513">
            <v>77</v>
          </cell>
          <cell r="GA513">
            <v>0</v>
          </cell>
          <cell r="GB513">
            <v>0</v>
          </cell>
          <cell r="GC513" t="str">
            <v/>
          </cell>
          <cell r="GD513">
            <v>0</v>
          </cell>
          <cell r="GE513">
            <v>72</v>
          </cell>
          <cell r="GF513">
            <v>77</v>
          </cell>
          <cell r="GG513">
            <v>0</v>
          </cell>
          <cell r="GH513">
            <v>0</v>
          </cell>
          <cell r="GI513" t="str">
            <v/>
          </cell>
          <cell r="GJ513">
            <v>0</v>
          </cell>
          <cell r="GK513">
            <v>72</v>
          </cell>
          <cell r="GL513">
            <v>77</v>
          </cell>
          <cell r="GM513">
            <v>0</v>
          </cell>
          <cell r="GN513">
            <v>0</v>
          </cell>
          <cell r="GO513" t="str">
            <v/>
          </cell>
          <cell r="GP513">
            <v>0</v>
          </cell>
          <cell r="GQ513">
            <v>72</v>
          </cell>
          <cell r="GR513">
            <v>77</v>
          </cell>
          <cell r="GS513">
            <v>0</v>
          </cell>
          <cell r="GT513">
            <v>0</v>
          </cell>
          <cell r="GU513" t="str">
            <v/>
          </cell>
          <cell r="GV513">
            <v>0</v>
          </cell>
          <cell r="GW513">
            <v>74.75</v>
          </cell>
          <cell r="GX513">
            <v>77</v>
          </cell>
          <cell r="GY513">
            <v>0</v>
          </cell>
          <cell r="GZ513">
            <v>0</v>
          </cell>
          <cell r="HB513">
            <v>0</v>
          </cell>
          <cell r="HG513" t="str">
            <v>JEP-L</v>
          </cell>
          <cell r="HH513">
            <v>0</v>
          </cell>
          <cell r="HI513">
            <v>82.5</v>
          </cell>
          <cell r="HJ513">
            <v>92</v>
          </cell>
          <cell r="HM513" t="str">
            <v/>
          </cell>
          <cell r="HN513" t="str">
            <v/>
          </cell>
          <cell r="HS513">
            <v>0</v>
          </cell>
          <cell r="HT513" t="str">
            <v>PKN</v>
          </cell>
          <cell r="HU513">
            <v>0</v>
          </cell>
          <cell r="HV513" t="str">
            <v>IND</v>
          </cell>
          <cell r="HW513">
            <v>0</v>
          </cell>
          <cell r="HX513" t="str">
            <v>MAT-W</v>
          </cell>
          <cell r="HY513">
            <v>0</v>
          </cell>
          <cell r="HZ513" t="str">
            <v>SEJ-W</v>
          </cell>
          <cell r="IA513">
            <v>0</v>
          </cell>
          <cell r="IB513" t="str">
            <v>IGR-W</v>
          </cell>
          <cell r="IC513">
            <v>0</v>
          </cell>
          <cell r="ID513" t="str">
            <v>SBO</v>
          </cell>
          <cell r="IE513">
            <v>0</v>
          </cell>
          <cell r="IF513" t="str">
            <v>PJO</v>
          </cell>
          <cell r="IG513">
            <v>0</v>
          </cell>
          <cell r="IH513" t="str">
            <v>PRA</v>
          </cell>
          <cell r="II513">
            <v>0</v>
          </cell>
          <cell r="IJ513" t="str">
            <v>JAW</v>
          </cell>
          <cell r="IK513">
            <v>0</v>
          </cell>
          <cell r="IL513" t="str">
            <v>ARB</v>
          </cell>
          <cell r="IM513">
            <v>0</v>
          </cell>
          <cell r="IN513" t="str">
            <v>PKM</v>
          </cell>
          <cell r="IO513">
            <v>0</v>
          </cell>
          <cell r="IP513" t="str">
            <v>MAT-P</v>
          </cell>
          <cell r="IQ513">
            <v>0</v>
          </cell>
          <cell r="IR513" t="str">
            <v>BIO-P</v>
          </cell>
          <cell r="IS513">
            <v>0</v>
          </cell>
          <cell r="IT513" t="str">
            <v>FIS-P</v>
          </cell>
          <cell r="IU513">
            <v>0</v>
          </cell>
          <cell r="IV513" t="str">
            <v>KIM-P</v>
          </cell>
          <cell r="IW513">
            <v>0</v>
          </cell>
          <cell r="IY513">
            <v>0</v>
          </cell>
          <cell r="IZ513" t="str">
            <v>JEP-L</v>
          </cell>
          <cell r="JA513">
            <v>0</v>
          </cell>
        </row>
        <row r="514">
          <cell r="Q514" t="str">
            <v/>
          </cell>
          <cell r="AB514" t="str">
            <v/>
          </cell>
          <cell r="AC514">
            <v>1</v>
          </cell>
          <cell r="AI514" t="str">
            <v/>
          </cell>
          <cell r="AJ514">
            <v>0</v>
          </cell>
          <cell r="AK514">
            <v>81.75</v>
          </cell>
          <cell r="AL514">
            <v>86</v>
          </cell>
          <cell r="AM514">
            <v>0</v>
          </cell>
          <cell r="AN514">
            <v>0</v>
          </cell>
          <cell r="AO514" t="str">
            <v/>
          </cell>
          <cell r="AP514">
            <v>0</v>
          </cell>
          <cell r="AQ514">
            <v>84.75</v>
          </cell>
          <cell r="AR514">
            <v>87</v>
          </cell>
          <cell r="AS514">
            <v>0</v>
          </cell>
          <cell r="AT514">
            <v>0</v>
          </cell>
          <cell r="AU514" t="str">
            <v/>
          </cell>
          <cell r="AV514">
            <v>0</v>
          </cell>
          <cell r="AW514">
            <v>78.5</v>
          </cell>
          <cell r="AX514">
            <v>87</v>
          </cell>
          <cell r="AY514">
            <v>0</v>
          </cell>
          <cell r="AZ514">
            <v>0</v>
          </cell>
          <cell r="BA514" t="str">
            <v/>
          </cell>
          <cell r="BB514">
            <v>0</v>
          </cell>
          <cell r="BC514">
            <v>85</v>
          </cell>
          <cell r="BD514">
            <v>87</v>
          </cell>
          <cell r="BE514">
            <v>0</v>
          </cell>
          <cell r="BF514">
            <v>0</v>
          </cell>
          <cell r="BG514" t="str">
            <v>SEJ</v>
          </cell>
          <cell r="BH514">
            <v>0</v>
          </cell>
          <cell r="BI514">
            <v>85</v>
          </cell>
          <cell r="BJ514">
            <v>86</v>
          </cell>
          <cell r="BK514">
            <v>0</v>
          </cell>
          <cell r="BL514">
            <v>0</v>
          </cell>
          <cell r="BM514" t="str">
            <v/>
          </cell>
          <cell r="BN514">
            <v>0</v>
          </cell>
          <cell r="BO514">
            <v>82.75</v>
          </cell>
          <cell r="BP514">
            <v>89</v>
          </cell>
          <cell r="BQ514">
            <v>0</v>
          </cell>
          <cell r="BR514">
            <v>0</v>
          </cell>
          <cell r="BS514" t="str">
            <v/>
          </cell>
          <cell r="BT514">
            <v>0</v>
          </cell>
          <cell r="BU514">
            <v>82.25</v>
          </cell>
          <cell r="BV514">
            <v>89</v>
          </cell>
          <cell r="BW514">
            <v>0</v>
          </cell>
          <cell r="BX514">
            <v>0</v>
          </cell>
          <cell r="BY514" t="str">
            <v/>
          </cell>
          <cell r="BZ514">
            <v>0</v>
          </cell>
          <cell r="CA514">
            <v>92.25</v>
          </cell>
          <cell r="CB514">
            <v>93</v>
          </cell>
          <cell r="CC514">
            <v>0</v>
          </cell>
          <cell r="CD514">
            <v>0</v>
          </cell>
          <cell r="CE514" t="str">
            <v/>
          </cell>
          <cell r="CF514">
            <v>0</v>
          </cell>
          <cell r="CG514">
            <v>92.25</v>
          </cell>
          <cell r="CH514">
            <v>80</v>
          </cell>
          <cell r="CI514">
            <v>0</v>
          </cell>
          <cell r="CJ514">
            <v>0</v>
          </cell>
          <cell r="CK514" t="str">
            <v/>
          </cell>
          <cell r="CL514">
            <v>0</v>
          </cell>
          <cell r="CM514">
            <v>76.5</v>
          </cell>
          <cell r="CN514">
            <v>80</v>
          </cell>
          <cell r="CO514">
            <v>0</v>
          </cell>
          <cell r="CP514">
            <v>0</v>
          </cell>
          <cell r="CQ514" t="str">
            <v/>
          </cell>
          <cell r="CR514">
            <v>0</v>
          </cell>
          <cell r="CS514">
            <v>77.25</v>
          </cell>
          <cell r="CT514">
            <v>85</v>
          </cell>
          <cell r="CU514">
            <v>0</v>
          </cell>
          <cell r="CV514">
            <v>0</v>
          </cell>
          <cell r="CW514" t="str">
            <v/>
          </cell>
          <cell r="CX514">
            <v>0</v>
          </cell>
          <cell r="CY514">
            <v>69.75</v>
          </cell>
          <cell r="CZ514">
            <v>84</v>
          </cell>
          <cell r="DA514">
            <v>0</v>
          </cell>
          <cell r="DB514">
            <v>0</v>
          </cell>
          <cell r="DC514" t="str">
            <v/>
          </cell>
          <cell r="DD514">
            <v>0</v>
          </cell>
          <cell r="DE514">
            <v>86.25</v>
          </cell>
          <cell r="DF514">
            <v>84</v>
          </cell>
          <cell r="DG514">
            <v>0</v>
          </cell>
          <cell r="DH514">
            <v>0</v>
          </cell>
          <cell r="DI514" t="str">
            <v/>
          </cell>
          <cell r="DJ514">
            <v>0</v>
          </cell>
          <cell r="DK514">
            <v>0</v>
          </cell>
          <cell r="DL514">
            <v>78</v>
          </cell>
          <cell r="DM514">
            <v>0</v>
          </cell>
          <cell r="DN514">
            <v>0</v>
          </cell>
          <cell r="DO514" t="str">
            <v/>
          </cell>
          <cell r="DP514">
            <v>0</v>
          </cell>
          <cell r="DQ514">
            <v>86.25</v>
          </cell>
          <cell r="DR514">
            <v>78</v>
          </cell>
          <cell r="DS514">
            <v>0</v>
          </cell>
          <cell r="DT514">
            <v>0</v>
          </cell>
          <cell r="DU514" t="str">
            <v/>
          </cell>
          <cell r="DV514">
            <v>0</v>
          </cell>
          <cell r="DW514">
            <v>76.5</v>
          </cell>
          <cell r="DX514">
            <v>87</v>
          </cell>
          <cell r="DY514">
            <v>0</v>
          </cell>
          <cell r="DZ514">
            <v>0</v>
          </cell>
          <cell r="EA514" t="str">
            <v/>
          </cell>
          <cell r="EB514">
            <v>0</v>
          </cell>
          <cell r="EC514">
            <v>84.25</v>
          </cell>
          <cell r="ED514">
            <v>85</v>
          </cell>
          <cell r="EE514">
            <v>0</v>
          </cell>
          <cell r="EF514">
            <v>0</v>
          </cell>
          <cell r="EG514" t="str">
            <v/>
          </cell>
          <cell r="EH514">
            <v>0</v>
          </cell>
          <cell r="EI514">
            <v>81.25</v>
          </cell>
          <cell r="EJ514">
            <v>82</v>
          </cell>
          <cell r="EK514">
            <v>0</v>
          </cell>
          <cell r="EL514">
            <v>0</v>
          </cell>
          <cell r="EM514" t="str">
            <v/>
          </cell>
          <cell r="EN514">
            <v>0</v>
          </cell>
          <cell r="EO514">
            <v>81.25</v>
          </cell>
          <cell r="EP514">
            <v>82</v>
          </cell>
          <cell r="EQ514">
            <v>0</v>
          </cell>
          <cell r="ER514">
            <v>0</v>
          </cell>
          <cell r="ES514" t="str">
            <v/>
          </cell>
          <cell r="ET514">
            <v>0</v>
          </cell>
          <cell r="EU514">
            <v>81.25</v>
          </cell>
          <cell r="EV514">
            <v>82</v>
          </cell>
          <cell r="EW514">
            <v>0</v>
          </cell>
          <cell r="EX514">
            <v>0</v>
          </cell>
          <cell r="EY514" t="str">
            <v/>
          </cell>
          <cell r="EZ514">
            <v>0</v>
          </cell>
          <cell r="FA514">
            <v>80.5</v>
          </cell>
          <cell r="FB514">
            <v>81</v>
          </cell>
          <cell r="FC514">
            <v>0</v>
          </cell>
          <cell r="FD514">
            <v>0</v>
          </cell>
          <cell r="FE514" t="str">
            <v/>
          </cell>
          <cell r="FF514">
            <v>0</v>
          </cell>
          <cell r="FG514">
            <v>80.5</v>
          </cell>
          <cell r="FH514">
            <v>81</v>
          </cell>
          <cell r="FI514">
            <v>0</v>
          </cell>
          <cell r="FJ514">
            <v>0</v>
          </cell>
          <cell r="FK514" t="str">
            <v/>
          </cell>
          <cell r="FL514">
            <v>0</v>
          </cell>
          <cell r="FM514">
            <v>80.5</v>
          </cell>
          <cell r="FN514">
            <v>81</v>
          </cell>
          <cell r="FO514">
            <v>0</v>
          </cell>
          <cell r="FP514">
            <v>0</v>
          </cell>
          <cell r="FQ514" t="str">
            <v/>
          </cell>
          <cell r="FR514">
            <v>0</v>
          </cell>
          <cell r="FS514">
            <v>80.5</v>
          </cell>
          <cell r="FT514">
            <v>81</v>
          </cell>
          <cell r="FU514">
            <v>0</v>
          </cell>
          <cell r="FV514">
            <v>0</v>
          </cell>
          <cell r="FW514" t="str">
            <v/>
          </cell>
          <cell r="FX514">
            <v>0</v>
          </cell>
          <cell r="FY514">
            <v>80.5</v>
          </cell>
          <cell r="FZ514">
            <v>81</v>
          </cell>
          <cell r="GA514">
            <v>0</v>
          </cell>
          <cell r="GB514">
            <v>0</v>
          </cell>
          <cell r="GC514" t="str">
            <v/>
          </cell>
          <cell r="GD514">
            <v>0</v>
          </cell>
          <cell r="GE514">
            <v>80.5</v>
          </cell>
          <cell r="GF514">
            <v>81</v>
          </cell>
          <cell r="GG514">
            <v>0</v>
          </cell>
          <cell r="GH514">
            <v>0</v>
          </cell>
          <cell r="GI514" t="str">
            <v/>
          </cell>
          <cell r="GJ514">
            <v>0</v>
          </cell>
          <cell r="GK514">
            <v>80.5</v>
          </cell>
          <cell r="GL514">
            <v>81</v>
          </cell>
          <cell r="GM514">
            <v>0</v>
          </cell>
          <cell r="GN514">
            <v>0</v>
          </cell>
          <cell r="GO514" t="str">
            <v/>
          </cell>
          <cell r="GP514">
            <v>0</v>
          </cell>
          <cell r="GQ514">
            <v>80.5</v>
          </cell>
          <cell r="GR514">
            <v>81</v>
          </cell>
          <cell r="GS514">
            <v>0</v>
          </cell>
          <cell r="GT514">
            <v>0</v>
          </cell>
          <cell r="GU514" t="str">
            <v/>
          </cell>
          <cell r="GV514">
            <v>0</v>
          </cell>
          <cell r="GW514">
            <v>91.75</v>
          </cell>
          <cell r="GX514">
            <v>83</v>
          </cell>
          <cell r="GY514">
            <v>0</v>
          </cell>
          <cell r="GZ514">
            <v>0</v>
          </cell>
          <cell r="HA514" t="str">
            <v>GEO-L</v>
          </cell>
          <cell r="HB514">
            <v>0</v>
          </cell>
          <cell r="HC514">
            <v>84.25</v>
          </cell>
          <cell r="HD514">
            <v>86</v>
          </cell>
          <cell r="HH514">
            <v>0</v>
          </cell>
          <cell r="HM514" t="str">
            <v/>
          </cell>
          <cell r="HN514" t="str">
            <v/>
          </cell>
          <cell r="HS514">
            <v>0</v>
          </cell>
          <cell r="HT514" t="str">
            <v>PKN</v>
          </cell>
          <cell r="HU514">
            <v>0</v>
          </cell>
          <cell r="HV514" t="str">
            <v>IND</v>
          </cell>
          <cell r="HW514">
            <v>0</v>
          </cell>
          <cell r="HX514" t="str">
            <v>MAT-W</v>
          </cell>
          <cell r="HY514">
            <v>0</v>
          </cell>
          <cell r="HZ514" t="str">
            <v>SEJ-W</v>
          </cell>
          <cell r="IA514">
            <v>0</v>
          </cell>
          <cell r="IB514" t="str">
            <v>IGR-W</v>
          </cell>
          <cell r="IC514">
            <v>0</v>
          </cell>
          <cell r="ID514" t="str">
            <v>SBO</v>
          </cell>
          <cell r="IE514">
            <v>0</v>
          </cell>
          <cell r="IF514" t="str">
            <v>PJO</v>
          </cell>
          <cell r="IG514">
            <v>0</v>
          </cell>
          <cell r="IH514" t="str">
            <v>PRA</v>
          </cell>
          <cell r="II514">
            <v>0</v>
          </cell>
          <cell r="IJ514" t="str">
            <v>JAW</v>
          </cell>
          <cell r="IK514">
            <v>0</v>
          </cell>
          <cell r="IL514" t="str">
            <v>ARB</v>
          </cell>
          <cell r="IM514">
            <v>0</v>
          </cell>
          <cell r="IN514" t="str">
            <v>PKM</v>
          </cell>
          <cell r="IO514">
            <v>0</v>
          </cell>
          <cell r="IP514" t="str">
            <v>MAT-P</v>
          </cell>
          <cell r="IQ514">
            <v>0</v>
          </cell>
          <cell r="IR514" t="str">
            <v>BIO-P</v>
          </cell>
          <cell r="IS514">
            <v>0</v>
          </cell>
          <cell r="IT514" t="str">
            <v>FIS-P</v>
          </cell>
          <cell r="IU514">
            <v>0</v>
          </cell>
          <cell r="IV514" t="str">
            <v>KIM-P</v>
          </cell>
          <cell r="IW514">
            <v>0</v>
          </cell>
          <cell r="IX514" t="str">
            <v>GEO-L</v>
          </cell>
          <cell r="IY514">
            <v>0</v>
          </cell>
          <cell r="JA514">
            <v>0</v>
          </cell>
        </row>
        <row r="515">
          <cell r="Q515" t="str">
            <v/>
          </cell>
          <cell r="AB515" t="str">
            <v/>
          </cell>
          <cell r="AC515">
            <v>2</v>
          </cell>
          <cell r="AI515" t="str">
            <v/>
          </cell>
          <cell r="AJ515">
            <v>0</v>
          </cell>
          <cell r="AK515">
            <v>81.75</v>
          </cell>
          <cell r="AL515">
            <v>84</v>
          </cell>
          <cell r="AM515">
            <v>0</v>
          </cell>
          <cell r="AN515">
            <v>0</v>
          </cell>
          <cell r="AO515" t="str">
            <v/>
          </cell>
          <cell r="AP515">
            <v>0</v>
          </cell>
          <cell r="AQ515">
            <v>83.5</v>
          </cell>
          <cell r="AR515">
            <v>85</v>
          </cell>
          <cell r="AS515">
            <v>0</v>
          </cell>
          <cell r="AT515">
            <v>0</v>
          </cell>
          <cell r="AU515" t="str">
            <v/>
          </cell>
          <cell r="AV515">
            <v>0</v>
          </cell>
          <cell r="AW515">
            <v>72.25</v>
          </cell>
          <cell r="AX515">
            <v>86</v>
          </cell>
          <cell r="AY515">
            <v>0</v>
          </cell>
          <cell r="AZ515">
            <v>0</v>
          </cell>
          <cell r="BA515" t="str">
            <v/>
          </cell>
          <cell r="BB515">
            <v>0</v>
          </cell>
          <cell r="BC515">
            <v>80.5</v>
          </cell>
          <cell r="BD515">
            <v>84</v>
          </cell>
          <cell r="BE515">
            <v>0</v>
          </cell>
          <cell r="BF515">
            <v>0</v>
          </cell>
          <cell r="BG515" t="str">
            <v>SEJ</v>
          </cell>
          <cell r="BH515">
            <v>0</v>
          </cell>
          <cell r="BI515">
            <v>83</v>
          </cell>
          <cell r="BJ515">
            <v>84</v>
          </cell>
          <cell r="BK515">
            <v>0</v>
          </cell>
          <cell r="BL515">
            <v>0</v>
          </cell>
          <cell r="BM515" t="str">
            <v/>
          </cell>
          <cell r="BN515">
            <v>0</v>
          </cell>
          <cell r="BO515">
            <v>77.5</v>
          </cell>
          <cell r="BP515">
            <v>85</v>
          </cell>
          <cell r="BQ515">
            <v>0</v>
          </cell>
          <cell r="BR515">
            <v>0</v>
          </cell>
          <cell r="BS515" t="str">
            <v/>
          </cell>
          <cell r="BT515">
            <v>0</v>
          </cell>
          <cell r="BU515">
            <v>73.5</v>
          </cell>
          <cell r="BV515">
            <v>88</v>
          </cell>
          <cell r="BW515">
            <v>0</v>
          </cell>
          <cell r="BX515">
            <v>0</v>
          </cell>
          <cell r="BY515" t="str">
            <v/>
          </cell>
          <cell r="BZ515">
            <v>0</v>
          </cell>
          <cell r="CA515">
            <v>78.75</v>
          </cell>
          <cell r="CB515">
            <v>81</v>
          </cell>
          <cell r="CC515">
            <v>0</v>
          </cell>
          <cell r="CD515">
            <v>0</v>
          </cell>
          <cell r="CE515" t="str">
            <v/>
          </cell>
          <cell r="CF515">
            <v>0</v>
          </cell>
          <cell r="CG515">
            <v>89.25</v>
          </cell>
          <cell r="CH515">
            <v>80</v>
          </cell>
          <cell r="CI515">
            <v>0</v>
          </cell>
          <cell r="CJ515">
            <v>0</v>
          </cell>
          <cell r="CK515" t="str">
            <v/>
          </cell>
          <cell r="CL515">
            <v>0</v>
          </cell>
          <cell r="CM515">
            <v>79.5</v>
          </cell>
          <cell r="CN515">
            <v>80</v>
          </cell>
          <cell r="CO515">
            <v>0</v>
          </cell>
          <cell r="CP515">
            <v>0</v>
          </cell>
          <cell r="CQ515" t="str">
            <v/>
          </cell>
          <cell r="CR515">
            <v>0</v>
          </cell>
          <cell r="CS515">
            <v>78.75</v>
          </cell>
          <cell r="CT515">
            <v>80</v>
          </cell>
          <cell r="CU515">
            <v>0</v>
          </cell>
          <cell r="CV515">
            <v>0</v>
          </cell>
          <cell r="CW515" t="str">
            <v/>
          </cell>
          <cell r="CX515">
            <v>0</v>
          </cell>
          <cell r="CY515">
            <v>70.5</v>
          </cell>
          <cell r="CZ515">
            <v>81</v>
          </cell>
          <cell r="DA515">
            <v>0</v>
          </cell>
          <cell r="DB515">
            <v>0</v>
          </cell>
          <cell r="DC515" t="str">
            <v/>
          </cell>
          <cell r="DD515">
            <v>0</v>
          </cell>
          <cell r="DE515">
            <v>81.5</v>
          </cell>
          <cell r="DF515">
            <v>86</v>
          </cell>
          <cell r="DG515">
            <v>0</v>
          </cell>
          <cell r="DH515">
            <v>0</v>
          </cell>
          <cell r="DI515" t="str">
            <v/>
          </cell>
          <cell r="DJ515">
            <v>0</v>
          </cell>
          <cell r="DK515">
            <v>0</v>
          </cell>
          <cell r="DL515">
            <v>82</v>
          </cell>
          <cell r="DM515">
            <v>0</v>
          </cell>
          <cell r="DN515">
            <v>0</v>
          </cell>
          <cell r="DO515" t="str">
            <v/>
          </cell>
          <cell r="DP515">
            <v>0</v>
          </cell>
          <cell r="DQ515">
            <v>79</v>
          </cell>
          <cell r="DR515">
            <v>76</v>
          </cell>
          <cell r="DS515">
            <v>0</v>
          </cell>
          <cell r="DT515">
            <v>0</v>
          </cell>
          <cell r="DU515" t="str">
            <v/>
          </cell>
          <cell r="DV515">
            <v>0</v>
          </cell>
          <cell r="DW515">
            <v>81</v>
          </cell>
          <cell r="DX515">
            <v>87</v>
          </cell>
          <cell r="DY515">
            <v>0</v>
          </cell>
          <cell r="DZ515">
            <v>0</v>
          </cell>
          <cell r="EA515" t="str">
            <v/>
          </cell>
          <cell r="EB515">
            <v>0</v>
          </cell>
          <cell r="EC515">
            <v>73.75</v>
          </cell>
          <cell r="ED515">
            <v>75</v>
          </cell>
          <cell r="EE515">
            <v>0</v>
          </cell>
          <cell r="EF515">
            <v>0</v>
          </cell>
          <cell r="EG515" t="str">
            <v/>
          </cell>
          <cell r="EH515">
            <v>0</v>
          </cell>
          <cell r="EI515">
            <v>80.5</v>
          </cell>
          <cell r="EJ515">
            <v>81</v>
          </cell>
          <cell r="EK515">
            <v>0</v>
          </cell>
          <cell r="EL515">
            <v>0</v>
          </cell>
          <cell r="EM515" t="str">
            <v/>
          </cell>
          <cell r="EN515">
            <v>0</v>
          </cell>
          <cell r="EO515">
            <v>80.5</v>
          </cell>
          <cell r="EP515">
            <v>81</v>
          </cell>
          <cell r="EQ515">
            <v>0</v>
          </cell>
          <cell r="ER515">
            <v>0</v>
          </cell>
          <cell r="ES515" t="str">
            <v/>
          </cell>
          <cell r="ET515">
            <v>0</v>
          </cell>
          <cell r="EU515">
            <v>80.5</v>
          </cell>
          <cell r="EV515">
            <v>81</v>
          </cell>
          <cell r="EW515">
            <v>0</v>
          </cell>
          <cell r="EX515">
            <v>0</v>
          </cell>
          <cell r="EY515" t="str">
            <v/>
          </cell>
          <cell r="EZ515">
            <v>0</v>
          </cell>
          <cell r="FA515">
            <v>72.25</v>
          </cell>
          <cell r="FB515">
            <v>76</v>
          </cell>
          <cell r="FC515">
            <v>0</v>
          </cell>
          <cell r="FD515">
            <v>0</v>
          </cell>
          <cell r="FE515" t="str">
            <v/>
          </cell>
          <cell r="FF515">
            <v>0</v>
          </cell>
          <cell r="FG515">
            <v>72.25</v>
          </cell>
          <cell r="FH515">
            <v>76</v>
          </cell>
          <cell r="FI515">
            <v>0</v>
          </cell>
          <cell r="FJ515">
            <v>0</v>
          </cell>
          <cell r="FK515" t="str">
            <v/>
          </cell>
          <cell r="FL515">
            <v>0</v>
          </cell>
          <cell r="FM515">
            <v>72.25</v>
          </cell>
          <cell r="FN515">
            <v>76</v>
          </cell>
          <cell r="FO515">
            <v>0</v>
          </cell>
          <cell r="FP515">
            <v>0</v>
          </cell>
          <cell r="FQ515" t="str">
            <v/>
          </cell>
          <cell r="FR515">
            <v>0</v>
          </cell>
          <cell r="FS515">
            <v>72.25</v>
          </cell>
          <cell r="FT515">
            <v>76</v>
          </cell>
          <cell r="FU515">
            <v>0</v>
          </cell>
          <cell r="FV515">
            <v>0</v>
          </cell>
          <cell r="FW515" t="str">
            <v/>
          </cell>
          <cell r="FX515">
            <v>0</v>
          </cell>
          <cell r="FY515">
            <v>72.25</v>
          </cell>
          <cell r="FZ515">
            <v>76</v>
          </cell>
          <cell r="GA515">
            <v>0</v>
          </cell>
          <cell r="GB515">
            <v>0</v>
          </cell>
          <cell r="GC515" t="str">
            <v/>
          </cell>
          <cell r="GD515">
            <v>0</v>
          </cell>
          <cell r="GE515">
            <v>72.25</v>
          </cell>
          <cell r="GF515">
            <v>76</v>
          </cell>
          <cell r="GG515">
            <v>0</v>
          </cell>
          <cell r="GH515">
            <v>0</v>
          </cell>
          <cell r="GI515" t="str">
            <v/>
          </cell>
          <cell r="GJ515">
            <v>0</v>
          </cell>
          <cell r="GK515">
            <v>72.25</v>
          </cell>
          <cell r="GL515">
            <v>76</v>
          </cell>
          <cell r="GM515">
            <v>0</v>
          </cell>
          <cell r="GN515">
            <v>0</v>
          </cell>
          <cell r="GO515" t="str">
            <v/>
          </cell>
          <cell r="GP515">
            <v>0</v>
          </cell>
          <cell r="GQ515">
            <v>72.25</v>
          </cell>
          <cell r="GR515">
            <v>76</v>
          </cell>
          <cell r="GS515">
            <v>0</v>
          </cell>
          <cell r="GT515">
            <v>0</v>
          </cell>
          <cell r="GU515" t="str">
            <v/>
          </cell>
          <cell r="GV515">
            <v>0</v>
          </cell>
          <cell r="GW515">
            <v>93.25</v>
          </cell>
          <cell r="GX515">
            <v>77</v>
          </cell>
          <cell r="GY515">
            <v>0</v>
          </cell>
          <cell r="GZ515">
            <v>0</v>
          </cell>
          <cell r="HB515">
            <v>0</v>
          </cell>
          <cell r="HG515" t="str">
            <v>JEP-L</v>
          </cell>
          <cell r="HH515">
            <v>0</v>
          </cell>
          <cell r="HI515">
            <v>79.25</v>
          </cell>
          <cell r="HJ515">
            <v>88</v>
          </cell>
          <cell r="HM515" t="str">
            <v/>
          </cell>
          <cell r="HN515" t="str">
            <v/>
          </cell>
          <cell r="HS515">
            <v>0</v>
          </cell>
          <cell r="HT515" t="str">
            <v>PKN</v>
          </cell>
          <cell r="HU515">
            <v>0</v>
          </cell>
          <cell r="HV515" t="str">
            <v>IND</v>
          </cell>
          <cell r="HW515">
            <v>0</v>
          </cell>
          <cell r="HX515" t="str">
            <v>MAT-W</v>
          </cell>
          <cell r="HY515">
            <v>0</v>
          </cell>
          <cell r="HZ515" t="str">
            <v>SEJ-W</v>
          </cell>
          <cell r="IA515">
            <v>0</v>
          </cell>
          <cell r="IB515" t="str">
            <v>IGR-W</v>
          </cell>
          <cell r="IC515">
            <v>0</v>
          </cell>
          <cell r="ID515" t="str">
            <v>SBO</v>
          </cell>
          <cell r="IE515">
            <v>0</v>
          </cell>
          <cell r="IF515" t="str">
            <v>PJO</v>
          </cell>
          <cell r="IG515">
            <v>0</v>
          </cell>
          <cell r="IH515" t="str">
            <v>PRA</v>
          </cell>
          <cell r="II515">
            <v>0</v>
          </cell>
          <cell r="IJ515" t="str">
            <v>JAW</v>
          </cell>
          <cell r="IK515">
            <v>0</v>
          </cell>
          <cell r="IL515" t="str">
            <v>ARB</v>
          </cell>
          <cell r="IM515">
            <v>0</v>
          </cell>
          <cell r="IN515" t="str">
            <v>PKM</v>
          </cell>
          <cell r="IO515">
            <v>0</v>
          </cell>
          <cell r="IP515" t="str">
            <v>MAT-P</v>
          </cell>
          <cell r="IQ515">
            <v>0</v>
          </cell>
          <cell r="IR515" t="str">
            <v>BIO-P</v>
          </cell>
          <cell r="IS515">
            <v>0</v>
          </cell>
          <cell r="IT515" t="str">
            <v>FIS-P</v>
          </cell>
          <cell r="IU515">
            <v>0</v>
          </cell>
          <cell r="IV515" t="str">
            <v>KIM-P</v>
          </cell>
          <cell r="IW515">
            <v>0</v>
          </cell>
          <cell r="IY515">
            <v>0</v>
          </cell>
          <cell r="IZ515" t="str">
            <v>JEP-L</v>
          </cell>
          <cell r="JA515">
            <v>0</v>
          </cell>
        </row>
        <row r="516">
          <cell r="Q516" t="str">
            <v/>
          </cell>
          <cell r="AB516" t="str">
            <v/>
          </cell>
          <cell r="AC516">
            <v>3</v>
          </cell>
          <cell r="AI516" t="str">
            <v/>
          </cell>
          <cell r="AJ516">
            <v>0</v>
          </cell>
          <cell r="AK516">
            <v>85</v>
          </cell>
          <cell r="AL516">
            <v>91</v>
          </cell>
          <cell r="AM516">
            <v>0</v>
          </cell>
          <cell r="AN516">
            <v>0</v>
          </cell>
          <cell r="AO516" t="str">
            <v/>
          </cell>
          <cell r="AP516">
            <v>0</v>
          </cell>
          <cell r="AQ516">
            <v>81.75</v>
          </cell>
          <cell r="AR516">
            <v>90</v>
          </cell>
          <cell r="AS516">
            <v>0</v>
          </cell>
          <cell r="AT516">
            <v>0</v>
          </cell>
          <cell r="AU516" t="str">
            <v/>
          </cell>
          <cell r="AV516">
            <v>0</v>
          </cell>
          <cell r="AW516">
            <v>79.5</v>
          </cell>
          <cell r="AX516">
            <v>89</v>
          </cell>
          <cell r="AY516">
            <v>0</v>
          </cell>
          <cell r="AZ516">
            <v>0</v>
          </cell>
          <cell r="BA516" t="str">
            <v/>
          </cell>
          <cell r="BB516">
            <v>0</v>
          </cell>
          <cell r="BC516">
            <v>82.75</v>
          </cell>
          <cell r="BD516">
            <v>88</v>
          </cell>
          <cell r="BE516">
            <v>0</v>
          </cell>
          <cell r="BF516">
            <v>0</v>
          </cell>
          <cell r="BG516" t="str">
            <v>SEJ</v>
          </cell>
          <cell r="BH516">
            <v>0</v>
          </cell>
          <cell r="BI516">
            <v>83.75</v>
          </cell>
          <cell r="BJ516">
            <v>89</v>
          </cell>
          <cell r="BK516">
            <v>0</v>
          </cell>
          <cell r="BL516">
            <v>0</v>
          </cell>
          <cell r="BM516" t="str">
            <v/>
          </cell>
          <cell r="BN516">
            <v>0</v>
          </cell>
          <cell r="BO516">
            <v>79</v>
          </cell>
          <cell r="BP516">
            <v>89</v>
          </cell>
          <cell r="BQ516">
            <v>0</v>
          </cell>
          <cell r="BR516">
            <v>0</v>
          </cell>
          <cell r="BS516" t="str">
            <v/>
          </cell>
          <cell r="BT516">
            <v>0</v>
          </cell>
          <cell r="BU516">
            <v>79</v>
          </cell>
          <cell r="BV516">
            <v>85</v>
          </cell>
          <cell r="BW516">
            <v>0</v>
          </cell>
          <cell r="BX516">
            <v>0</v>
          </cell>
          <cell r="BY516" t="str">
            <v/>
          </cell>
          <cell r="BZ516">
            <v>0</v>
          </cell>
          <cell r="CA516">
            <v>77.5</v>
          </cell>
          <cell r="CB516">
            <v>78</v>
          </cell>
          <cell r="CC516">
            <v>0</v>
          </cell>
          <cell r="CD516">
            <v>0</v>
          </cell>
          <cell r="CE516" t="str">
            <v/>
          </cell>
          <cell r="CF516">
            <v>0</v>
          </cell>
          <cell r="CG516">
            <v>82.25</v>
          </cell>
          <cell r="CH516">
            <v>80</v>
          </cell>
          <cell r="CI516">
            <v>0</v>
          </cell>
          <cell r="CJ516">
            <v>0</v>
          </cell>
          <cell r="CK516" t="str">
            <v/>
          </cell>
          <cell r="CL516">
            <v>0</v>
          </cell>
          <cell r="CM516">
            <v>72.5</v>
          </cell>
          <cell r="CN516">
            <v>77</v>
          </cell>
          <cell r="CO516">
            <v>0</v>
          </cell>
          <cell r="CP516">
            <v>0</v>
          </cell>
          <cell r="CQ516" t="str">
            <v/>
          </cell>
          <cell r="CR516">
            <v>0</v>
          </cell>
          <cell r="CS516">
            <v>78.75</v>
          </cell>
          <cell r="CT516">
            <v>85</v>
          </cell>
          <cell r="CU516">
            <v>0</v>
          </cell>
          <cell r="CV516">
            <v>0</v>
          </cell>
          <cell r="CW516" t="str">
            <v/>
          </cell>
          <cell r="CX516">
            <v>0</v>
          </cell>
          <cell r="CY516">
            <v>70</v>
          </cell>
          <cell r="CZ516">
            <v>78</v>
          </cell>
          <cell r="DA516">
            <v>0</v>
          </cell>
          <cell r="DB516">
            <v>0</v>
          </cell>
          <cell r="DC516" t="str">
            <v/>
          </cell>
          <cell r="DD516">
            <v>0</v>
          </cell>
          <cell r="DE516">
            <v>74.75</v>
          </cell>
          <cell r="DF516">
            <v>89</v>
          </cell>
          <cell r="DG516">
            <v>0</v>
          </cell>
          <cell r="DH516">
            <v>0</v>
          </cell>
          <cell r="DI516" t="str">
            <v/>
          </cell>
          <cell r="DJ516">
            <v>0</v>
          </cell>
          <cell r="DK516">
            <v>0</v>
          </cell>
          <cell r="DL516">
            <v>82</v>
          </cell>
          <cell r="DM516">
            <v>0</v>
          </cell>
          <cell r="DN516">
            <v>0</v>
          </cell>
          <cell r="DO516" t="str">
            <v/>
          </cell>
          <cell r="DP516">
            <v>0</v>
          </cell>
          <cell r="DQ516">
            <v>82.25</v>
          </cell>
          <cell r="DR516">
            <v>78</v>
          </cell>
          <cell r="DS516">
            <v>0</v>
          </cell>
          <cell r="DT516">
            <v>0</v>
          </cell>
          <cell r="DU516" t="str">
            <v/>
          </cell>
          <cell r="DV516">
            <v>0</v>
          </cell>
          <cell r="DW516">
            <v>81.75</v>
          </cell>
          <cell r="DX516">
            <v>92</v>
          </cell>
          <cell r="DY516">
            <v>0</v>
          </cell>
          <cell r="DZ516">
            <v>0</v>
          </cell>
          <cell r="EA516" t="str">
            <v/>
          </cell>
          <cell r="EB516">
            <v>0</v>
          </cell>
          <cell r="EC516">
            <v>75.75</v>
          </cell>
          <cell r="ED516">
            <v>85</v>
          </cell>
          <cell r="EE516">
            <v>0</v>
          </cell>
          <cell r="EF516">
            <v>0</v>
          </cell>
          <cell r="EG516" t="str">
            <v/>
          </cell>
          <cell r="EH516">
            <v>0</v>
          </cell>
          <cell r="EI516">
            <v>82.25</v>
          </cell>
          <cell r="EJ516">
            <v>79</v>
          </cell>
          <cell r="EK516">
            <v>0</v>
          </cell>
          <cell r="EL516">
            <v>0</v>
          </cell>
          <cell r="EM516" t="str">
            <v/>
          </cell>
          <cell r="EN516">
            <v>0</v>
          </cell>
          <cell r="EO516">
            <v>82.25</v>
          </cell>
          <cell r="EP516">
            <v>79</v>
          </cell>
          <cell r="EQ516">
            <v>0</v>
          </cell>
          <cell r="ER516">
            <v>0</v>
          </cell>
          <cell r="ES516" t="str">
            <v/>
          </cell>
          <cell r="ET516">
            <v>0</v>
          </cell>
          <cell r="EU516">
            <v>82.25</v>
          </cell>
          <cell r="EV516">
            <v>79</v>
          </cell>
          <cell r="EW516">
            <v>0</v>
          </cell>
          <cell r="EX516">
            <v>0</v>
          </cell>
          <cell r="EY516" t="str">
            <v/>
          </cell>
          <cell r="EZ516">
            <v>0</v>
          </cell>
          <cell r="FA516">
            <v>72.5</v>
          </cell>
          <cell r="FB516">
            <v>82</v>
          </cell>
          <cell r="FC516">
            <v>0</v>
          </cell>
          <cell r="FD516">
            <v>0</v>
          </cell>
          <cell r="FE516" t="str">
            <v/>
          </cell>
          <cell r="FF516">
            <v>0</v>
          </cell>
          <cell r="FG516">
            <v>72.5</v>
          </cell>
          <cell r="FH516">
            <v>82</v>
          </cell>
          <cell r="FI516">
            <v>0</v>
          </cell>
          <cell r="FJ516">
            <v>0</v>
          </cell>
          <cell r="FK516" t="str">
            <v/>
          </cell>
          <cell r="FL516">
            <v>0</v>
          </cell>
          <cell r="FM516">
            <v>72.5</v>
          </cell>
          <cell r="FN516">
            <v>82</v>
          </cell>
          <cell r="FO516">
            <v>0</v>
          </cell>
          <cell r="FP516">
            <v>0</v>
          </cell>
          <cell r="FQ516" t="str">
            <v/>
          </cell>
          <cell r="FR516">
            <v>0</v>
          </cell>
          <cell r="FS516">
            <v>72.5</v>
          </cell>
          <cell r="FT516">
            <v>82</v>
          </cell>
          <cell r="FU516">
            <v>0</v>
          </cell>
          <cell r="FV516">
            <v>0</v>
          </cell>
          <cell r="FW516" t="str">
            <v/>
          </cell>
          <cell r="FX516">
            <v>0</v>
          </cell>
          <cell r="FY516">
            <v>72.5</v>
          </cell>
          <cell r="FZ516">
            <v>82</v>
          </cell>
          <cell r="GA516">
            <v>0</v>
          </cell>
          <cell r="GB516">
            <v>0</v>
          </cell>
          <cell r="GC516" t="str">
            <v/>
          </cell>
          <cell r="GD516">
            <v>0</v>
          </cell>
          <cell r="GE516">
            <v>72.5</v>
          </cell>
          <cell r="GF516">
            <v>82</v>
          </cell>
          <cell r="GG516">
            <v>0</v>
          </cell>
          <cell r="GH516">
            <v>0</v>
          </cell>
          <cell r="GI516" t="str">
            <v/>
          </cell>
          <cell r="GJ516">
            <v>0</v>
          </cell>
          <cell r="GK516">
            <v>72.5</v>
          </cell>
          <cell r="GL516">
            <v>82</v>
          </cell>
          <cell r="GM516">
            <v>0</v>
          </cell>
          <cell r="GN516">
            <v>0</v>
          </cell>
          <cell r="GO516" t="str">
            <v/>
          </cell>
          <cell r="GP516">
            <v>0</v>
          </cell>
          <cell r="GQ516">
            <v>72.5</v>
          </cell>
          <cell r="GR516">
            <v>82</v>
          </cell>
          <cell r="GS516">
            <v>0</v>
          </cell>
          <cell r="GT516">
            <v>0</v>
          </cell>
          <cell r="GU516" t="str">
            <v/>
          </cell>
          <cell r="GV516">
            <v>0</v>
          </cell>
          <cell r="GW516">
            <v>78.75</v>
          </cell>
          <cell r="GX516">
            <v>81</v>
          </cell>
          <cell r="GY516">
            <v>0</v>
          </cell>
          <cell r="GZ516">
            <v>0</v>
          </cell>
          <cell r="HB516">
            <v>0</v>
          </cell>
          <cell r="HG516" t="str">
            <v>JEP-L</v>
          </cell>
          <cell r="HH516">
            <v>0</v>
          </cell>
          <cell r="HI516">
            <v>79.5</v>
          </cell>
          <cell r="HJ516">
            <v>92</v>
          </cell>
          <cell r="HM516" t="str">
            <v/>
          </cell>
          <cell r="HN516" t="str">
            <v/>
          </cell>
          <cell r="HS516">
            <v>0</v>
          </cell>
          <cell r="HT516" t="str">
            <v>PKN</v>
          </cell>
          <cell r="HU516">
            <v>0</v>
          </cell>
          <cell r="HV516" t="str">
            <v>IND</v>
          </cell>
          <cell r="HW516">
            <v>0</v>
          </cell>
          <cell r="HX516" t="str">
            <v>MAT-W</v>
          </cell>
          <cell r="HY516">
            <v>0</v>
          </cell>
          <cell r="HZ516" t="str">
            <v>SEJ-W</v>
          </cell>
          <cell r="IA516">
            <v>0</v>
          </cell>
          <cell r="IB516" t="str">
            <v>IGR-W</v>
          </cell>
          <cell r="IC516">
            <v>0</v>
          </cell>
          <cell r="ID516" t="str">
            <v>SBO</v>
          </cell>
          <cell r="IE516">
            <v>0</v>
          </cell>
          <cell r="IF516" t="str">
            <v>PJO</v>
          </cell>
          <cell r="IG516">
            <v>0</v>
          </cell>
          <cell r="IH516" t="str">
            <v>PRA</v>
          </cell>
          <cell r="II516">
            <v>0</v>
          </cell>
          <cell r="IJ516" t="str">
            <v>JAW</v>
          </cell>
          <cell r="IK516">
            <v>0</v>
          </cell>
          <cell r="IL516" t="str">
            <v>ARB</v>
          </cell>
          <cell r="IM516">
            <v>0</v>
          </cell>
          <cell r="IN516" t="str">
            <v>PKM</v>
          </cell>
          <cell r="IO516">
            <v>0</v>
          </cell>
          <cell r="IP516" t="str">
            <v>MAT-P</v>
          </cell>
          <cell r="IQ516">
            <v>0</v>
          </cell>
          <cell r="IR516" t="str">
            <v>BIO-P</v>
          </cell>
          <cell r="IS516">
            <v>0</v>
          </cell>
          <cell r="IT516" t="str">
            <v>FIS-P</v>
          </cell>
          <cell r="IU516">
            <v>0</v>
          </cell>
          <cell r="IV516" t="str">
            <v>KIM-P</v>
          </cell>
          <cell r="IW516">
            <v>0</v>
          </cell>
          <cell r="IY516">
            <v>0</v>
          </cell>
          <cell r="IZ516" t="str">
            <v>JEP-L</v>
          </cell>
          <cell r="JA516">
            <v>0</v>
          </cell>
        </row>
        <row r="517">
          <cell r="Q517" t="str">
            <v/>
          </cell>
          <cell r="AB517" t="str">
            <v/>
          </cell>
          <cell r="AC517">
            <v>4</v>
          </cell>
          <cell r="AI517" t="str">
            <v/>
          </cell>
          <cell r="AJ517">
            <v>0</v>
          </cell>
          <cell r="AK517">
            <v>88</v>
          </cell>
          <cell r="AL517">
            <v>88</v>
          </cell>
          <cell r="AM517">
            <v>0</v>
          </cell>
          <cell r="AN517">
            <v>0</v>
          </cell>
          <cell r="AO517" t="str">
            <v/>
          </cell>
          <cell r="AP517">
            <v>0</v>
          </cell>
          <cell r="AQ517">
            <v>85</v>
          </cell>
          <cell r="AR517">
            <v>88</v>
          </cell>
          <cell r="AS517">
            <v>0</v>
          </cell>
          <cell r="AT517">
            <v>0</v>
          </cell>
          <cell r="AU517" t="str">
            <v/>
          </cell>
          <cell r="AV517">
            <v>0</v>
          </cell>
          <cell r="AW517">
            <v>84.5</v>
          </cell>
          <cell r="AX517">
            <v>87</v>
          </cell>
          <cell r="AY517">
            <v>0</v>
          </cell>
          <cell r="AZ517">
            <v>0</v>
          </cell>
          <cell r="BA517" t="str">
            <v/>
          </cell>
          <cell r="BB517">
            <v>0</v>
          </cell>
          <cell r="BC517">
            <v>87</v>
          </cell>
          <cell r="BD517">
            <v>87</v>
          </cell>
          <cell r="BE517">
            <v>0</v>
          </cell>
          <cell r="BF517">
            <v>0</v>
          </cell>
          <cell r="BG517" t="str">
            <v>SEJ</v>
          </cell>
          <cell r="BH517">
            <v>0</v>
          </cell>
          <cell r="BI517">
            <v>83.75</v>
          </cell>
          <cell r="BJ517">
            <v>87</v>
          </cell>
          <cell r="BK517">
            <v>0</v>
          </cell>
          <cell r="BL517">
            <v>0</v>
          </cell>
          <cell r="BM517" t="str">
            <v/>
          </cell>
          <cell r="BN517">
            <v>0</v>
          </cell>
          <cell r="BO517">
            <v>79.25</v>
          </cell>
          <cell r="BP517">
            <v>86</v>
          </cell>
          <cell r="BQ517">
            <v>0</v>
          </cell>
          <cell r="BR517">
            <v>0</v>
          </cell>
          <cell r="BS517" t="str">
            <v/>
          </cell>
          <cell r="BT517">
            <v>0</v>
          </cell>
          <cell r="BU517">
            <v>86.5</v>
          </cell>
          <cell r="BV517">
            <v>88</v>
          </cell>
          <cell r="BW517">
            <v>0</v>
          </cell>
          <cell r="BX517">
            <v>0</v>
          </cell>
          <cell r="BY517" t="str">
            <v/>
          </cell>
          <cell r="BZ517">
            <v>0</v>
          </cell>
          <cell r="CA517">
            <v>83.75</v>
          </cell>
          <cell r="CB517">
            <v>84</v>
          </cell>
          <cell r="CC517">
            <v>0</v>
          </cell>
          <cell r="CD517">
            <v>0</v>
          </cell>
          <cell r="CE517" t="str">
            <v/>
          </cell>
          <cell r="CF517">
            <v>0</v>
          </cell>
          <cell r="CG517">
            <v>91.75</v>
          </cell>
          <cell r="CH517">
            <v>81</v>
          </cell>
          <cell r="CI517">
            <v>0</v>
          </cell>
          <cell r="CJ517">
            <v>0</v>
          </cell>
          <cell r="CK517" t="str">
            <v/>
          </cell>
          <cell r="CL517">
            <v>0</v>
          </cell>
          <cell r="CM517">
            <v>85.5</v>
          </cell>
          <cell r="CN517">
            <v>77</v>
          </cell>
          <cell r="CO517">
            <v>0</v>
          </cell>
          <cell r="CP517">
            <v>0</v>
          </cell>
          <cell r="CQ517" t="str">
            <v/>
          </cell>
          <cell r="CR517">
            <v>0</v>
          </cell>
          <cell r="CS517">
            <v>91.75</v>
          </cell>
          <cell r="CT517">
            <v>84</v>
          </cell>
          <cell r="CU517">
            <v>0</v>
          </cell>
          <cell r="CV517">
            <v>0</v>
          </cell>
          <cell r="CW517" t="str">
            <v/>
          </cell>
          <cell r="CX517">
            <v>0</v>
          </cell>
          <cell r="CY517">
            <v>72.25</v>
          </cell>
          <cell r="CZ517">
            <v>78</v>
          </cell>
          <cell r="DA517">
            <v>0</v>
          </cell>
          <cell r="DB517">
            <v>0</v>
          </cell>
          <cell r="DC517" t="str">
            <v/>
          </cell>
          <cell r="DD517">
            <v>0</v>
          </cell>
          <cell r="DE517">
            <v>74.75</v>
          </cell>
          <cell r="DF517">
            <v>84</v>
          </cell>
          <cell r="DG517">
            <v>0</v>
          </cell>
          <cell r="DH517">
            <v>0</v>
          </cell>
          <cell r="DI517" t="str">
            <v/>
          </cell>
          <cell r="DJ517">
            <v>0</v>
          </cell>
          <cell r="DK517">
            <v>0</v>
          </cell>
          <cell r="DL517">
            <v>87</v>
          </cell>
          <cell r="DM517">
            <v>0</v>
          </cell>
          <cell r="DN517">
            <v>0</v>
          </cell>
          <cell r="DO517" t="str">
            <v/>
          </cell>
          <cell r="DP517">
            <v>0</v>
          </cell>
          <cell r="DQ517">
            <v>87.25</v>
          </cell>
          <cell r="DR517">
            <v>78</v>
          </cell>
          <cell r="DS517">
            <v>0</v>
          </cell>
          <cell r="DT517">
            <v>0</v>
          </cell>
          <cell r="DU517" t="str">
            <v/>
          </cell>
          <cell r="DV517">
            <v>0</v>
          </cell>
          <cell r="DW517">
            <v>82.5</v>
          </cell>
          <cell r="DX517">
            <v>81</v>
          </cell>
          <cell r="DY517">
            <v>0</v>
          </cell>
          <cell r="DZ517">
            <v>0</v>
          </cell>
          <cell r="EA517" t="str">
            <v/>
          </cell>
          <cell r="EB517">
            <v>0</v>
          </cell>
          <cell r="EC517">
            <v>68.75</v>
          </cell>
          <cell r="ED517">
            <v>73</v>
          </cell>
          <cell r="EE517">
            <v>0</v>
          </cell>
          <cell r="EF517">
            <v>0</v>
          </cell>
          <cell r="EG517" t="str">
            <v/>
          </cell>
          <cell r="EH517">
            <v>0</v>
          </cell>
          <cell r="EI517">
            <v>80.5</v>
          </cell>
          <cell r="EJ517">
            <v>77</v>
          </cell>
          <cell r="EK517">
            <v>0</v>
          </cell>
          <cell r="EL517">
            <v>0</v>
          </cell>
          <cell r="EM517" t="str">
            <v/>
          </cell>
          <cell r="EN517">
            <v>0</v>
          </cell>
          <cell r="EO517">
            <v>80.5</v>
          </cell>
          <cell r="EP517">
            <v>77</v>
          </cell>
          <cell r="EQ517">
            <v>0</v>
          </cell>
          <cell r="ER517">
            <v>0</v>
          </cell>
          <cell r="ES517" t="str">
            <v/>
          </cell>
          <cell r="ET517">
            <v>0</v>
          </cell>
          <cell r="EU517">
            <v>80.5</v>
          </cell>
          <cell r="EV517">
            <v>77</v>
          </cell>
          <cell r="EW517">
            <v>0</v>
          </cell>
          <cell r="EX517">
            <v>0</v>
          </cell>
          <cell r="EY517" t="str">
            <v/>
          </cell>
          <cell r="EZ517">
            <v>0</v>
          </cell>
          <cell r="FA517">
            <v>73</v>
          </cell>
          <cell r="FB517">
            <v>75</v>
          </cell>
          <cell r="FC517">
            <v>0</v>
          </cell>
          <cell r="FD517">
            <v>0</v>
          </cell>
          <cell r="FE517" t="str">
            <v/>
          </cell>
          <cell r="FF517">
            <v>0</v>
          </cell>
          <cell r="FG517">
            <v>73</v>
          </cell>
          <cell r="FH517">
            <v>75</v>
          </cell>
          <cell r="FI517">
            <v>0</v>
          </cell>
          <cell r="FJ517">
            <v>0</v>
          </cell>
          <cell r="FK517" t="str">
            <v/>
          </cell>
          <cell r="FL517">
            <v>0</v>
          </cell>
          <cell r="FM517">
            <v>73</v>
          </cell>
          <cell r="FN517">
            <v>75</v>
          </cell>
          <cell r="FO517">
            <v>0</v>
          </cell>
          <cell r="FP517">
            <v>0</v>
          </cell>
          <cell r="FQ517" t="str">
            <v/>
          </cell>
          <cell r="FR517">
            <v>0</v>
          </cell>
          <cell r="FS517">
            <v>73</v>
          </cell>
          <cell r="FT517">
            <v>75</v>
          </cell>
          <cell r="FU517">
            <v>0</v>
          </cell>
          <cell r="FV517">
            <v>0</v>
          </cell>
          <cell r="FW517" t="str">
            <v/>
          </cell>
          <cell r="FX517">
            <v>0</v>
          </cell>
          <cell r="FY517">
            <v>73</v>
          </cell>
          <cell r="FZ517">
            <v>75</v>
          </cell>
          <cell r="GA517">
            <v>0</v>
          </cell>
          <cell r="GB517">
            <v>0</v>
          </cell>
          <cell r="GC517" t="str">
            <v/>
          </cell>
          <cell r="GD517">
            <v>0</v>
          </cell>
          <cell r="GE517">
            <v>73</v>
          </cell>
          <cell r="GF517">
            <v>75</v>
          </cell>
          <cell r="GG517">
            <v>0</v>
          </cell>
          <cell r="GH517">
            <v>0</v>
          </cell>
          <cell r="GI517" t="str">
            <v/>
          </cell>
          <cell r="GJ517">
            <v>0</v>
          </cell>
          <cell r="GK517">
            <v>73</v>
          </cell>
          <cell r="GL517">
            <v>75</v>
          </cell>
          <cell r="GM517">
            <v>0</v>
          </cell>
          <cell r="GN517">
            <v>0</v>
          </cell>
          <cell r="GO517" t="str">
            <v/>
          </cell>
          <cell r="GP517">
            <v>0</v>
          </cell>
          <cell r="GQ517">
            <v>73</v>
          </cell>
          <cell r="GR517">
            <v>75</v>
          </cell>
          <cell r="GS517">
            <v>0</v>
          </cell>
          <cell r="GT517">
            <v>0</v>
          </cell>
          <cell r="GU517" t="str">
            <v/>
          </cell>
          <cell r="GV517">
            <v>0</v>
          </cell>
          <cell r="GW517">
            <v>76.5</v>
          </cell>
          <cell r="GX517">
            <v>76</v>
          </cell>
          <cell r="GY517">
            <v>0</v>
          </cell>
          <cell r="GZ517">
            <v>0</v>
          </cell>
          <cell r="HB517">
            <v>0</v>
          </cell>
          <cell r="HG517" t="str">
            <v>JEP-L</v>
          </cell>
          <cell r="HH517">
            <v>0</v>
          </cell>
          <cell r="HI517">
            <v>85</v>
          </cell>
          <cell r="HJ517">
            <v>94</v>
          </cell>
          <cell r="HM517" t="str">
            <v/>
          </cell>
          <cell r="HN517" t="str">
            <v/>
          </cell>
          <cell r="HS517">
            <v>0</v>
          </cell>
          <cell r="HT517" t="str">
            <v>PKN</v>
          </cell>
          <cell r="HU517">
            <v>0</v>
          </cell>
          <cell r="HV517" t="str">
            <v>IND</v>
          </cell>
          <cell r="HW517">
            <v>0</v>
          </cell>
          <cell r="HX517" t="str">
            <v>MAT-W</v>
          </cell>
          <cell r="HY517">
            <v>0</v>
          </cell>
          <cell r="HZ517" t="str">
            <v>SEJ-W</v>
          </cell>
          <cell r="IA517">
            <v>0</v>
          </cell>
          <cell r="IB517" t="str">
            <v>IGR-W</v>
          </cell>
          <cell r="IC517">
            <v>0</v>
          </cell>
          <cell r="ID517" t="str">
            <v>SBO</v>
          </cell>
          <cell r="IE517">
            <v>0</v>
          </cell>
          <cell r="IF517" t="str">
            <v>PJO</v>
          </cell>
          <cell r="IG517">
            <v>0</v>
          </cell>
          <cell r="IH517" t="str">
            <v>PRA</v>
          </cell>
          <cell r="II517">
            <v>0</v>
          </cell>
          <cell r="IJ517" t="str">
            <v>JAW</v>
          </cell>
          <cell r="IK517">
            <v>0</v>
          </cell>
          <cell r="IL517" t="str">
            <v>ARB</v>
          </cell>
          <cell r="IM517">
            <v>0</v>
          </cell>
          <cell r="IN517" t="str">
            <v>PKM</v>
          </cell>
          <cell r="IO517">
            <v>0</v>
          </cell>
          <cell r="IP517" t="str">
            <v>MAT-P</v>
          </cell>
          <cell r="IQ517">
            <v>0</v>
          </cell>
          <cell r="IR517" t="str">
            <v>BIO-P</v>
          </cell>
          <cell r="IS517">
            <v>0</v>
          </cell>
          <cell r="IT517" t="str">
            <v>FIS-P</v>
          </cell>
          <cell r="IU517">
            <v>0</v>
          </cell>
          <cell r="IV517" t="str">
            <v>KIM-P</v>
          </cell>
          <cell r="IW517">
            <v>0</v>
          </cell>
          <cell r="IY517">
            <v>0</v>
          </cell>
          <cell r="IZ517" t="str">
            <v>JEP-L</v>
          </cell>
          <cell r="JA517">
            <v>0</v>
          </cell>
        </row>
        <row r="518">
          <cell r="Q518" t="str">
            <v/>
          </cell>
          <cell r="AB518" t="str">
            <v/>
          </cell>
          <cell r="AC518">
            <v>5</v>
          </cell>
          <cell r="AI518" t="str">
            <v/>
          </cell>
          <cell r="AJ518">
            <v>0</v>
          </cell>
          <cell r="AK518">
            <v>89.25</v>
          </cell>
          <cell r="AL518">
            <v>92</v>
          </cell>
          <cell r="AM518">
            <v>0</v>
          </cell>
          <cell r="AN518">
            <v>0</v>
          </cell>
          <cell r="AO518" t="str">
            <v/>
          </cell>
          <cell r="AP518">
            <v>0</v>
          </cell>
          <cell r="AQ518">
            <v>85</v>
          </cell>
          <cell r="AR518">
            <v>93</v>
          </cell>
          <cell r="AS518">
            <v>0</v>
          </cell>
          <cell r="AT518">
            <v>0</v>
          </cell>
          <cell r="AU518" t="str">
            <v/>
          </cell>
          <cell r="AV518">
            <v>0</v>
          </cell>
          <cell r="AW518">
            <v>93.75</v>
          </cell>
          <cell r="AX518">
            <v>91</v>
          </cell>
          <cell r="AY518">
            <v>0</v>
          </cell>
          <cell r="AZ518">
            <v>0</v>
          </cell>
          <cell r="BA518" t="str">
            <v/>
          </cell>
          <cell r="BB518">
            <v>0</v>
          </cell>
          <cell r="BC518">
            <v>94.75</v>
          </cell>
          <cell r="BD518">
            <v>91</v>
          </cell>
          <cell r="BE518">
            <v>0</v>
          </cell>
          <cell r="BF518">
            <v>0</v>
          </cell>
          <cell r="BG518" t="str">
            <v>SEJ</v>
          </cell>
          <cell r="BH518">
            <v>0</v>
          </cell>
          <cell r="BI518">
            <v>83.5</v>
          </cell>
          <cell r="BJ518">
            <v>91</v>
          </cell>
          <cell r="BK518">
            <v>0</v>
          </cell>
          <cell r="BL518">
            <v>0</v>
          </cell>
          <cell r="BM518" t="str">
            <v/>
          </cell>
          <cell r="BN518">
            <v>0</v>
          </cell>
          <cell r="BO518">
            <v>85</v>
          </cell>
          <cell r="BP518">
            <v>88</v>
          </cell>
          <cell r="BQ518">
            <v>0</v>
          </cell>
          <cell r="BR518">
            <v>0</v>
          </cell>
          <cell r="BS518" t="str">
            <v/>
          </cell>
          <cell r="BT518">
            <v>0</v>
          </cell>
          <cell r="BU518">
            <v>87.75</v>
          </cell>
          <cell r="BV518">
            <v>90</v>
          </cell>
          <cell r="BW518">
            <v>0</v>
          </cell>
          <cell r="BX518">
            <v>0</v>
          </cell>
          <cell r="BY518" t="str">
            <v/>
          </cell>
          <cell r="BZ518">
            <v>0</v>
          </cell>
          <cell r="CA518">
            <v>82</v>
          </cell>
          <cell r="CB518">
            <v>86</v>
          </cell>
          <cell r="CC518">
            <v>0</v>
          </cell>
          <cell r="CD518">
            <v>0</v>
          </cell>
          <cell r="CE518" t="str">
            <v/>
          </cell>
          <cell r="CF518">
            <v>0</v>
          </cell>
          <cell r="CG518">
            <v>93</v>
          </cell>
          <cell r="CH518">
            <v>80</v>
          </cell>
          <cell r="CI518">
            <v>0</v>
          </cell>
          <cell r="CJ518">
            <v>0</v>
          </cell>
          <cell r="CK518" t="str">
            <v/>
          </cell>
          <cell r="CL518">
            <v>0</v>
          </cell>
          <cell r="CM518">
            <v>72.5</v>
          </cell>
          <cell r="CN518">
            <v>80</v>
          </cell>
          <cell r="CO518">
            <v>0</v>
          </cell>
          <cell r="CP518">
            <v>0</v>
          </cell>
          <cell r="CQ518" t="str">
            <v/>
          </cell>
          <cell r="CR518">
            <v>0</v>
          </cell>
          <cell r="CS518">
            <v>87.25</v>
          </cell>
          <cell r="CT518">
            <v>84</v>
          </cell>
          <cell r="CU518">
            <v>0</v>
          </cell>
          <cell r="CV518">
            <v>0</v>
          </cell>
          <cell r="CW518" t="str">
            <v/>
          </cell>
          <cell r="CX518">
            <v>0</v>
          </cell>
          <cell r="CY518">
            <v>69.75</v>
          </cell>
          <cell r="CZ518">
            <v>81</v>
          </cell>
          <cell r="DA518">
            <v>0</v>
          </cell>
          <cell r="DB518">
            <v>0</v>
          </cell>
          <cell r="DC518" t="str">
            <v/>
          </cell>
          <cell r="DD518">
            <v>0</v>
          </cell>
          <cell r="DE518">
            <v>85.25</v>
          </cell>
          <cell r="DF518">
            <v>92</v>
          </cell>
          <cell r="DG518">
            <v>0</v>
          </cell>
          <cell r="DH518">
            <v>0</v>
          </cell>
          <cell r="DI518" t="str">
            <v/>
          </cell>
          <cell r="DJ518">
            <v>0</v>
          </cell>
          <cell r="DK518">
            <v>0</v>
          </cell>
          <cell r="DL518">
            <v>87</v>
          </cell>
          <cell r="DM518">
            <v>0</v>
          </cell>
          <cell r="DN518">
            <v>0</v>
          </cell>
          <cell r="DO518" t="str">
            <v/>
          </cell>
          <cell r="DP518">
            <v>0</v>
          </cell>
          <cell r="DQ518">
            <v>83.25</v>
          </cell>
          <cell r="DR518">
            <v>77</v>
          </cell>
          <cell r="DS518">
            <v>0</v>
          </cell>
          <cell r="DT518">
            <v>0</v>
          </cell>
          <cell r="DU518" t="str">
            <v/>
          </cell>
          <cell r="DV518">
            <v>0</v>
          </cell>
          <cell r="DW518">
            <v>86</v>
          </cell>
          <cell r="DX518">
            <v>92</v>
          </cell>
          <cell r="DY518">
            <v>0</v>
          </cell>
          <cell r="DZ518">
            <v>0</v>
          </cell>
          <cell r="EA518" t="str">
            <v/>
          </cell>
          <cell r="EB518">
            <v>0</v>
          </cell>
          <cell r="EC518">
            <v>89.5</v>
          </cell>
          <cell r="ED518">
            <v>90</v>
          </cell>
          <cell r="EE518">
            <v>0</v>
          </cell>
          <cell r="EF518">
            <v>0</v>
          </cell>
          <cell r="EG518" t="str">
            <v/>
          </cell>
          <cell r="EH518">
            <v>0</v>
          </cell>
          <cell r="EI518">
            <v>82</v>
          </cell>
          <cell r="EJ518">
            <v>82</v>
          </cell>
          <cell r="EK518">
            <v>0</v>
          </cell>
          <cell r="EL518">
            <v>0</v>
          </cell>
          <cell r="EM518" t="str">
            <v/>
          </cell>
          <cell r="EN518">
            <v>0</v>
          </cell>
          <cell r="EO518">
            <v>82</v>
          </cell>
          <cell r="EP518">
            <v>82</v>
          </cell>
          <cell r="EQ518">
            <v>0</v>
          </cell>
          <cell r="ER518">
            <v>0</v>
          </cell>
          <cell r="ES518" t="str">
            <v/>
          </cell>
          <cell r="ET518">
            <v>0</v>
          </cell>
          <cell r="EU518">
            <v>82</v>
          </cell>
          <cell r="EV518">
            <v>82</v>
          </cell>
          <cell r="EW518">
            <v>0</v>
          </cell>
          <cell r="EX518">
            <v>0</v>
          </cell>
          <cell r="EY518" t="str">
            <v/>
          </cell>
          <cell r="EZ518">
            <v>0</v>
          </cell>
          <cell r="FA518">
            <v>74.25</v>
          </cell>
          <cell r="FB518">
            <v>82</v>
          </cell>
          <cell r="FC518">
            <v>0</v>
          </cell>
          <cell r="FD518">
            <v>0</v>
          </cell>
          <cell r="FE518" t="str">
            <v/>
          </cell>
          <cell r="FF518">
            <v>0</v>
          </cell>
          <cell r="FG518">
            <v>74.25</v>
          </cell>
          <cell r="FH518">
            <v>82</v>
          </cell>
          <cell r="FI518">
            <v>0</v>
          </cell>
          <cell r="FJ518">
            <v>0</v>
          </cell>
          <cell r="FK518" t="str">
            <v/>
          </cell>
          <cell r="FL518">
            <v>0</v>
          </cell>
          <cell r="FM518">
            <v>74.25</v>
          </cell>
          <cell r="FN518">
            <v>82</v>
          </cell>
          <cell r="FO518">
            <v>0</v>
          </cell>
          <cell r="FP518">
            <v>0</v>
          </cell>
          <cell r="FQ518" t="str">
            <v/>
          </cell>
          <cell r="FR518">
            <v>0</v>
          </cell>
          <cell r="FS518">
            <v>74.25</v>
          </cell>
          <cell r="FT518">
            <v>82</v>
          </cell>
          <cell r="FU518">
            <v>0</v>
          </cell>
          <cell r="FV518">
            <v>0</v>
          </cell>
          <cell r="FW518" t="str">
            <v/>
          </cell>
          <cell r="FX518">
            <v>0</v>
          </cell>
          <cell r="FY518">
            <v>74.25</v>
          </cell>
          <cell r="FZ518">
            <v>82</v>
          </cell>
          <cell r="GA518">
            <v>0</v>
          </cell>
          <cell r="GB518">
            <v>0</v>
          </cell>
          <cell r="GC518" t="str">
            <v/>
          </cell>
          <cell r="GD518">
            <v>0</v>
          </cell>
          <cell r="GE518">
            <v>74.25</v>
          </cell>
          <cell r="GF518">
            <v>82</v>
          </cell>
          <cell r="GG518">
            <v>0</v>
          </cell>
          <cell r="GH518">
            <v>0</v>
          </cell>
          <cell r="GI518" t="str">
            <v/>
          </cell>
          <cell r="GJ518">
            <v>0</v>
          </cell>
          <cell r="GK518">
            <v>74.25</v>
          </cell>
          <cell r="GL518">
            <v>82</v>
          </cell>
          <cell r="GM518">
            <v>0</v>
          </cell>
          <cell r="GN518">
            <v>0</v>
          </cell>
          <cell r="GO518" t="str">
            <v/>
          </cell>
          <cell r="GP518">
            <v>0</v>
          </cell>
          <cell r="GQ518">
            <v>74.25</v>
          </cell>
          <cell r="GR518">
            <v>82</v>
          </cell>
          <cell r="GS518">
            <v>0</v>
          </cell>
          <cell r="GT518">
            <v>0</v>
          </cell>
          <cell r="GU518" t="str">
            <v/>
          </cell>
          <cell r="GV518">
            <v>0</v>
          </cell>
          <cell r="GW518">
            <v>82</v>
          </cell>
          <cell r="GX518">
            <v>83</v>
          </cell>
          <cell r="GY518">
            <v>0</v>
          </cell>
          <cell r="GZ518">
            <v>0</v>
          </cell>
          <cell r="HA518" t="str">
            <v>GEO-L</v>
          </cell>
          <cell r="HB518">
            <v>0</v>
          </cell>
          <cell r="HC518">
            <v>87.25</v>
          </cell>
          <cell r="HD518">
            <v>88</v>
          </cell>
          <cell r="HH518">
            <v>0</v>
          </cell>
          <cell r="HM518" t="str">
            <v/>
          </cell>
          <cell r="HN518" t="str">
            <v/>
          </cell>
          <cell r="HS518">
            <v>0</v>
          </cell>
          <cell r="HT518" t="str">
            <v>PKN</v>
          </cell>
          <cell r="HU518">
            <v>0</v>
          </cell>
          <cell r="HV518" t="str">
            <v>IND</v>
          </cell>
          <cell r="HW518">
            <v>0</v>
          </cell>
          <cell r="HX518" t="str">
            <v>MAT-W</v>
          </cell>
          <cell r="HY518">
            <v>0</v>
          </cell>
          <cell r="HZ518" t="str">
            <v>SEJ-W</v>
          </cell>
          <cell r="IA518">
            <v>0</v>
          </cell>
          <cell r="IB518" t="str">
            <v>IGR-W</v>
          </cell>
          <cell r="IC518">
            <v>0</v>
          </cell>
          <cell r="ID518" t="str">
            <v>SBO</v>
          </cell>
          <cell r="IE518">
            <v>0</v>
          </cell>
          <cell r="IF518" t="str">
            <v>PJO</v>
          </cell>
          <cell r="IG518">
            <v>0</v>
          </cell>
          <cell r="IH518" t="str">
            <v>PRA</v>
          </cell>
          <cell r="II518">
            <v>0</v>
          </cell>
          <cell r="IJ518" t="str">
            <v>JAW</v>
          </cell>
          <cell r="IK518">
            <v>0</v>
          </cell>
          <cell r="IL518" t="str">
            <v>ARB</v>
          </cell>
          <cell r="IM518">
            <v>0</v>
          </cell>
          <cell r="IN518" t="str">
            <v>PKM</v>
          </cell>
          <cell r="IO518">
            <v>0</v>
          </cell>
          <cell r="IP518" t="str">
            <v>MAT-P</v>
          </cell>
          <cell r="IQ518">
            <v>0</v>
          </cell>
          <cell r="IR518" t="str">
            <v>BIO-P</v>
          </cell>
          <cell r="IS518">
            <v>0</v>
          </cell>
          <cell r="IT518" t="str">
            <v>FIS-P</v>
          </cell>
          <cell r="IU518">
            <v>0</v>
          </cell>
          <cell r="IV518" t="str">
            <v>KIM-P</v>
          </cell>
          <cell r="IW518">
            <v>0</v>
          </cell>
          <cell r="IX518" t="str">
            <v>GEO-L</v>
          </cell>
          <cell r="IY518">
            <v>0</v>
          </cell>
          <cell r="JA518">
            <v>0</v>
          </cell>
        </row>
        <row r="519">
          <cell r="Q519" t="str">
            <v/>
          </cell>
          <cell r="AB519" t="str">
            <v/>
          </cell>
          <cell r="AC519">
            <v>6</v>
          </cell>
          <cell r="AI519" t="str">
            <v/>
          </cell>
          <cell r="AJ519">
            <v>0</v>
          </cell>
          <cell r="AK519">
            <v>83.5</v>
          </cell>
          <cell r="AL519">
            <v>79</v>
          </cell>
          <cell r="AM519">
            <v>0</v>
          </cell>
          <cell r="AN519">
            <v>0</v>
          </cell>
          <cell r="AO519" t="str">
            <v/>
          </cell>
          <cell r="AP519">
            <v>0</v>
          </cell>
          <cell r="AQ519">
            <v>80.75</v>
          </cell>
          <cell r="AR519">
            <v>81</v>
          </cell>
          <cell r="AS519">
            <v>0</v>
          </cell>
          <cell r="AT519">
            <v>0</v>
          </cell>
          <cell r="AU519" t="str">
            <v/>
          </cell>
          <cell r="AV519">
            <v>0</v>
          </cell>
          <cell r="AW519">
            <v>74</v>
          </cell>
          <cell r="AX519">
            <v>78</v>
          </cell>
          <cell r="AY519">
            <v>0</v>
          </cell>
          <cell r="AZ519">
            <v>0</v>
          </cell>
          <cell r="BA519" t="str">
            <v/>
          </cell>
          <cell r="BB519">
            <v>0</v>
          </cell>
          <cell r="BC519">
            <v>80.5</v>
          </cell>
          <cell r="BD519">
            <v>77</v>
          </cell>
          <cell r="BE519">
            <v>0</v>
          </cell>
          <cell r="BF519">
            <v>0</v>
          </cell>
          <cell r="BG519" t="str">
            <v>SEJ</v>
          </cell>
          <cell r="BH519">
            <v>0</v>
          </cell>
          <cell r="BI519">
            <v>78.25</v>
          </cell>
          <cell r="BJ519">
            <v>80</v>
          </cell>
          <cell r="BK519">
            <v>0</v>
          </cell>
          <cell r="BL519">
            <v>0</v>
          </cell>
          <cell r="BM519" t="str">
            <v/>
          </cell>
          <cell r="BN519">
            <v>0</v>
          </cell>
          <cell r="BO519">
            <v>77.75</v>
          </cell>
          <cell r="BP519">
            <v>85</v>
          </cell>
          <cell r="BQ519">
            <v>0</v>
          </cell>
          <cell r="BR519">
            <v>0</v>
          </cell>
          <cell r="BS519" t="str">
            <v/>
          </cell>
          <cell r="BT519">
            <v>0</v>
          </cell>
          <cell r="BU519">
            <v>77.25</v>
          </cell>
          <cell r="BV519">
            <v>89</v>
          </cell>
          <cell r="BW519">
            <v>0</v>
          </cell>
          <cell r="BX519">
            <v>0</v>
          </cell>
          <cell r="BY519" t="str">
            <v/>
          </cell>
          <cell r="BZ519">
            <v>0</v>
          </cell>
          <cell r="CA519">
            <v>67</v>
          </cell>
          <cell r="CB519">
            <v>76</v>
          </cell>
          <cell r="CC519">
            <v>0</v>
          </cell>
          <cell r="CD519">
            <v>0</v>
          </cell>
          <cell r="CE519" t="str">
            <v/>
          </cell>
          <cell r="CF519">
            <v>0</v>
          </cell>
          <cell r="CG519">
            <v>83</v>
          </cell>
          <cell r="CH519">
            <v>80</v>
          </cell>
          <cell r="CI519">
            <v>0</v>
          </cell>
          <cell r="CJ519">
            <v>0</v>
          </cell>
          <cell r="CK519" t="str">
            <v/>
          </cell>
          <cell r="CL519">
            <v>0</v>
          </cell>
          <cell r="CM519">
            <v>72.5</v>
          </cell>
          <cell r="CN519">
            <v>75</v>
          </cell>
          <cell r="CO519">
            <v>0</v>
          </cell>
          <cell r="CP519">
            <v>0</v>
          </cell>
          <cell r="CQ519" t="str">
            <v/>
          </cell>
          <cell r="CR519">
            <v>0</v>
          </cell>
          <cell r="CS519">
            <v>67.5</v>
          </cell>
          <cell r="CT519">
            <v>84</v>
          </cell>
          <cell r="CU519">
            <v>0</v>
          </cell>
          <cell r="CV519">
            <v>0</v>
          </cell>
          <cell r="CW519" t="str">
            <v/>
          </cell>
          <cell r="CX519">
            <v>0</v>
          </cell>
          <cell r="CY519">
            <v>70.5</v>
          </cell>
          <cell r="CZ519">
            <v>74</v>
          </cell>
          <cell r="DA519">
            <v>0</v>
          </cell>
          <cell r="DB519">
            <v>0</v>
          </cell>
          <cell r="DC519" t="str">
            <v/>
          </cell>
          <cell r="DD519">
            <v>0</v>
          </cell>
          <cell r="DE519">
            <v>76.75</v>
          </cell>
          <cell r="DF519">
            <v>84</v>
          </cell>
          <cell r="DG519">
            <v>0</v>
          </cell>
          <cell r="DH519">
            <v>0</v>
          </cell>
          <cell r="DI519" t="str">
            <v/>
          </cell>
          <cell r="DJ519">
            <v>0</v>
          </cell>
          <cell r="DK519">
            <v>0</v>
          </cell>
          <cell r="DL519">
            <v>78</v>
          </cell>
          <cell r="DM519">
            <v>0</v>
          </cell>
          <cell r="DN519">
            <v>0</v>
          </cell>
          <cell r="DO519" t="str">
            <v/>
          </cell>
          <cell r="DP519">
            <v>0</v>
          </cell>
          <cell r="DQ519">
            <v>70.25</v>
          </cell>
          <cell r="DR519">
            <v>76</v>
          </cell>
          <cell r="DS519">
            <v>0</v>
          </cell>
          <cell r="DT519">
            <v>0</v>
          </cell>
          <cell r="DU519" t="str">
            <v/>
          </cell>
          <cell r="DV519">
            <v>0</v>
          </cell>
          <cell r="DW519">
            <v>76</v>
          </cell>
          <cell r="DX519">
            <v>76</v>
          </cell>
          <cell r="DY519">
            <v>0</v>
          </cell>
          <cell r="DZ519">
            <v>0</v>
          </cell>
          <cell r="EA519" t="str">
            <v/>
          </cell>
          <cell r="EB519">
            <v>0</v>
          </cell>
          <cell r="EC519">
            <v>66.75</v>
          </cell>
          <cell r="ED519">
            <v>71</v>
          </cell>
          <cell r="EE519">
            <v>0</v>
          </cell>
          <cell r="EF519">
            <v>0</v>
          </cell>
          <cell r="EG519" t="str">
            <v/>
          </cell>
          <cell r="EH519">
            <v>0</v>
          </cell>
          <cell r="EI519">
            <v>82</v>
          </cell>
          <cell r="EJ519">
            <v>78</v>
          </cell>
          <cell r="EK519">
            <v>0</v>
          </cell>
          <cell r="EL519">
            <v>0</v>
          </cell>
          <cell r="EM519" t="str">
            <v/>
          </cell>
          <cell r="EN519">
            <v>0</v>
          </cell>
          <cell r="EO519">
            <v>82</v>
          </cell>
          <cell r="EP519">
            <v>78</v>
          </cell>
          <cell r="EQ519">
            <v>0</v>
          </cell>
          <cell r="ER519">
            <v>0</v>
          </cell>
          <cell r="ES519" t="str">
            <v/>
          </cell>
          <cell r="ET519">
            <v>0</v>
          </cell>
          <cell r="EU519">
            <v>82</v>
          </cell>
          <cell r="EV519">
            <v>78</v>
          </cell>
          <cell r="EW519">
            <v>0</v>
          </cell>
          <cell r="EX519">
            <v>0</v>
          </cell>
          <cell r="EY519" t="str">
            <v/>
          </cell>
          <cell r="EZ519">
            <v>0</v>
          </cell>
          <cell r="FA519">
            <v>70.75</v>
          </cell>
          <cell r="FB519">
            <v>76</v>
          </cell>
          <cell r="FC519">
            <v>0</v>
          </cell>
          <cell r="FD519">
            <v>0</v>
          </cell>
          <cell r="FE519" t="str">
            <v/>
          </cell>
          <cell r="FF519">
            <v>0</v>
          </cell>
          <cell r="FG519">
            <v>70.75</v>
          </cell>
          <cell r="FH519">
            <v>76</v>
          </cell>
          <cell r="FI519">
            <v>0</v>
          </cell>
          <cell r="FJ519">
            <v>0</v>
          </cell>
          <cell r="FK519" t="str">
            <v/>
          </cell>
          <cell r="FL519">
            <v>0</v>
          </cell>
          <cell r="FM519">
            <v>70.75</v>
          </cell>
          <cell r="FN519">
            <v>76</v>
          </cell>
          <cell r="FO519">
            <v>0</v>
          </cell>
          <cell r="FP519">
            <v>0</v>
          </cell>
          <cell r="FQ519" t="str">
            <v/>
          </cell>
          <cell r="FR519">
            <v>0</v>
          </cell>
          <cell r="FS519">
            <v>70.75</v>
          </cell>
          <cell r="FT519">
            <v>76</v>
          </cell>
          <cell r="FU519">
            <v>0</v>
          </cell>
          <cell r="FV519">
            <v>0</v>
          </cell>
          <cell r="FW519" t="str">
            <v/>
          </cell>
          <cell r="FX519">
            <v>0</v>
          </cell>
          <cell r="FY519">
            <v>70.75</v>
          </cell>
          <cell r="FZ519">
            <v>76</v>
          </cell>
          <cell r="GA519">
            <v>0</v>
          </cell>
          <cell r="GB519">
            <v>0</v>
          </cell>
          <cell r="GC519" t="str">
            <v/>
          </cell>
          <cell r="GD519">
            <v>0</v>
          </cell>
          <cell r="GE519">
            <v>70.75</v>
          </cell>
          <cell r="GF519">
            <v>76</v>
          </cell>
          <cell r="GG519">
            <v>0</v>
          </cell>
          <cell r="GH519">
            <v>0</v>
          </cell>
          <cell r="GI519" t="str">
            <v/>
          </cell>
          <cell r="GJ519">
            <v>0</v>
          </cell>
          <cell r="GK519">
            <v>70.75</v>
          </cell>
          <cell r="GL519">
            <v>76</v>
          </cell>
          <cell r="GM519">
            <v>0</v>
          </cell>
          <cell r="GN519">
            <v>0</v>
          </cell>
          <cell r="GO519" t="str">
            <v/>
          </cell>
          <cell r="GP519">
            <v>0</v>
          </cell>
          <cell r="GQ519">
            <v>70.75</v>
          </cell>
          <cell r="GR519">
            <v>76</v>
          </cell>
          <cell r="GS519">
            <v>0</v>
          </cell>
          <cell r="GT519">
            <v>0</v>
          </cell>
          <cell r="GU519" t="str">
            <v/>
          </cell>
          <cell r="GV519">
            <v>0</v>
          </cell>
          <cell r="GW519">
            <v>67.5</v>
          </cell>
          <cell r="GX519">
            <v>75</v>
          </cell>
          <cell r="GY519">
            <v>0</v>
          </cell>
          <cell r="GZ519">
            <v>0</v>
          </cell>
          <cell r="HB519">
            <v>0</v>
          </cell>
          <cell r="HG519" t="str">
            <v>JEP-L</v>
          </cell>
          <cell r="HH519">
            <v>0</v>
          </cell>
          <cell r="HI519">
            <v>77.75</v>
          </cell>
          <cell r="HJ519">
            <v>81</v>
          </cell>
          <cell r="HM519" t="str">
            <v/>
          </cell>
          <cell r="HN519" t="str">
            <v/>
          </cell>
          <cell r="HS519">
            <v>0</v>
          </cell>
          <cell r="HT519" t="str">
            <v>PKN</v>
          </cell>
          <cell r="HU519">
            <v>0</v>
          </cell>
          <cell r="HV519" t="str">
            <v>IND</v>
          </cell>
          <cell r="HW519">
            <v>0</v>
          </cell>
          <cell r="HX519" t="str">
            <v>MAT-W</v>
          </cell>
          <cell r="HY519">
            <v>0</v>
          </cell>
          <cell r="HZ519" t="str">
            <v>SEJ-W</v>
          </cell>
          <cell r="IA519">
            <v>0</v>
          </cell>
          <cell r="IB519" t="str">
            <v>IGR-W</v>
          </cell>
          <cell r="IC519">
            <v>0</v>
          </cell>
          <cell r="ID519" t="str">
            <v>SBO</v>
          </cell>
          <cell r="IE519">
            <v>0</v>
          </cell>
          <cell r="IF519" t="str">
            <v>PJO</v>
          </cell>
          <cell r="IG519">
            <v>0</v>
          </cell>
          <cell r="IH519" t="str">
            <v>PRA</v>
          </cell>
          <cell r="II519">
            <v>0</v>
          </cell>
          <cell r="IJ519" t="str">
            <v>JAW</v>
          </cell>
          <cell r="IK519">
            <v>0</v>
          </cell>
          <cell r="IL519" t="str">
            <v>ARB</v>
          </cell>
          <cell r="IM519">
            <v>0</v>
          </cell>
          <cell r="IN519" t="str">
            <v>PKM</v>
          </cell>
          <cell r="IO519">
            <v>0</v>
          </cell>
          <cell r="IP519" t="str">
            <v>MAT-P</v>
          </cell>
          <cell r="IQ519">
            <v>0</v>
          </cell>
          <cell r="IR519" t="str">
            <v>BIO-P</v>
          </cell>
          <cell r="IS519">
            <v>0</v>
          </cell>
          <cell r="IT519" t="str">
            <v>FIS-P</v>
          </cell>
          <cell r="IU519">
            <v>0</v>
          </cell>
          <cell r="IV519" t="str">
            <v>KIM-P</v>
          </cell>
          <cell r="IW519">
            <v>0</v>
          </cell>
          <cell r="IY519">
            <v>0</v>
          </cell>
          <cell r="IZ519" t="str">
            <v>JEP-L</v>
          </cell>
          <cell r="JA519">
            <v>0</v>
          </cell>
        </row>
        <row r="520">
          <cell r="Q520" t="str">
            <v/>
          </cell>
          <cell r="AB520" t="str">
            <v/>
          </cell>
          <cell r="AC520">
            <v>7</v>
          </cell>
          <cell r="AI520" t="str">
            <v/>
          </cell>
          <cell r="AJ520">
            <v>0</v>
          </cell>
          <cell r="AK520">
            <v>90.25</v>
          </cell>
          <cell r="AL520">
            <v>87</v>
          </cell>
          <cell r="AM520">
            <v>0</v>
          </cell>
          <cell r="AN520">
            <v>0</v>
          </cell>
          <cell r="AO520" t="str">
            <v/>
          </cell>
          <cell r="AP520">
            <v>0</v>
          </cell>
          <cell r="AQ520">
            <v>84.25</v>
          </cell>
          <cell r="AR520">
            <v>88</v>
          </cell>
          <cell r="AS520">
            <v>0</v>
          </cell>
          <cell r="AT520">
            <v>0</v>
          </cell>
          <cell r="AU520" t="str">
            <v/>
          </cell>
          <cell r="AV520">
            <v>0</v>
          </cell>
          <cell r="AW520">
            <v>76.25</v>
          </cell>
          <cell r="AX520">
            <v>88</v>
          </cell>
          <cell r="AY520">
            <v>0</v>
          </cell>
          <cell r="AZ520">
            <v>0</v>
          </cell>
          <cell r="BA520" t="str">
            <v/>
          </cell>
          <cell r="BB520">
            <v>0</v>
          </cell>
          <cell r="BC520">
            <v>87.25</v>
          </cell>
          <cell r="BD520">
            <v>86</v>
          </cell>
          <cell r="BE520">
            <v>0</v>
          </cell>
          <cell r="BF520">
            <v>0</v>
          </cell>
          <cell r="BG520" t="str">
            <v>SEJ</v>
          </cell>
          <cell r="BH520">
            <v>0</v>
          </cell>
          <cell r="BI520">
            <v>84.75</v>
          </cell>
          <cell r="BJ520">
            <v>87</v>
          </cell>
          <cell r="BK520">
            <v>0</v>
          </cell>
          <cell r="BL520">
            <v>0</v>
          </cell>
          <cell r="BM520" t="str">
            <v/>
          </cell>
          <cell r="BN520">
            <v>0</v>
          </cell>
          <cell r="BO520">
            <v>78.5</v>
          </cell>
          <cell r="BP520">
            <v>84</v>
          </cell>
          <cell r="BQ520">
            <v>0</v>
          </cell>
          <cell r="BR520">
            <v>0</v>
          </cell>
          <cell r="BS520" t="str">
            <v/>
          </cell>
          <cell r="BT520">
            <v>0</v>
          </cell>
          <cell r="BU520">
            <v>84.5</v>
          </cell>
          <cell r="BV520">
            <v>89</v>
          </cell>
          <cell r="BW520">
            <v>0</v>
          </cell>
          <cell r="BX520">
            <v>0</v>
          </cell>
          <cell r="BY520" t="str">
            <v/>
          </cell>
          <cell r="BZ520">
            <v>0</v>
          </cell>
          <cell r="CA520">
            <v>67.25</v>
          </cell>
          <cell r="CB520">
            <v>79</v>
          </cell>
          <cell r="CC520">
            <v>0</v>
          </cell>
          <cell r="CD520">
            <v>0</v>
          </cell>
          <cell r="CE520" t="str">
            <v/>
          </cell>
          <cell r="CF520">
            <v>0</v>
          </cell>
          <cell r="CG520">
            <v>84.5</v>
          </cell>
          <cell r="CH520">
            <v>80</v>
          </cell>
          <cell r="CI520">
            <v>0</v>
          </cell>
          <cell r="CJ520">
            <v>0</v>
          </cell>
          <cell r="CK520" t="str">
            <v/>
          </cell>
          <cell r="CL520">
            <v>0</v>
          </cell>
          <cell r="CM520">
            <v>72.5</v>
          </cell>
          <cell r="CN520">
            <v>75</v>
          </cell>
          <cell r="CO520">
            <v>0</v>
          </cell>
          <cell r="CP520">
            <v>0</v>
          </cell>
          <cell r="CQ520" t="str">
            <v/>
          </cell>
          <cell r="CR520">
            <v>0</v>
          </cell>
          <cell r="CS520">
            <v>85.5</v>
          </cell>
          <cell r="CT520">
            <v>86</v>
          </cell>
          <cell r="CU520">
            <v>0</v>
          </cell>
          <cell r="CV520">
            <v>0</v>
          </cell>
          <cell r="CW520" t="str">
            <v/>
          </cell>
          <cell r="CX520">
            <v>0</v>
          </cell>
          <cell r="CY520">
            <v>69.5</v>
          </cell>
          <cell r="CZ520">
            <v>77</v>
          </cell>
          <cell r="DA520">
            <v>0</v>
          </cell>
          <cell r="DB520">
            <v>0</v>
          </cell>
          <cell r="DC520" t="str">
            <v/>
          </cell>
          <cell r="DD520">
            <v>0</v>
          </cell>
          <cell r="DE520">
            <v>82.75</v>
          </cell>
          <cell r="DF520">
            <v>85</v>
          </cell>
          <cell r="DG520">
            <v>0</v>
          </cell>
          <cell r="DH520">
            <v>0</v>
          </cell>
          <cell r="DI520" t="str">
            <v/>
          </cell>
          <cell r="DJ520">
            <v>0</v>
          </cell>
          <cell r="DK520">
            <v>0</v>
          </cell>
          <cell r="DL520">
            <v>82</v>
          </cell>
          <cell r="DM520">
            <v>0</v>
          </cell>
          <cell r="DN520">
            <v>0</v>
          </cell>
          <cell r="DO520" t="str">
            <v/>
          </cell>
          <cell r="DP520">
            <v>0</v>
          </cell>
          <cell r="DQ520">
            <v>78.5</v>
          </cell>
          <cell r="DR520">
            <v>77</v>
          </cell>
          <cell r="DS520">
            <v>0</v>
          </cell>
          <cell r="DT520">
            <v>0</v>
          </cell>
          <cell r="DU520" t="str">
            <v/>
          </cell>
          <cell r="DV520">
            <v>0</v>
          </cell>
          <cell r="DW520">
            <v>81.5</v>
          </cell>
          <cell r="DX520">
            <v>92</v>
          </cell>
          <cell r="DY520">
            <v>0</v>
          </cell>
          <cell r="DZ520">
            <v>0</v>
          </cell>
          <cell r="EA520" t="str">
            <v/>
          </cell>
          <cell r="EB520">
            <v>0</v>
          </cell>
          <cell r="EC520">
            <v>67.25</v>
          </cell>
          <cell r="ED520">
            <v>72</v>
          </cell>
          <cell r="EE520">
            <v>0</v>
          </cell>
          <cell r="EF520">
            <v>0</v>
          </cell>
          <cell r="EG520" t="str">
            <v/>
          </cell>
          <cell r="EH520">
            <v>0</v>
          </cell>
          <cell r="EI520">
            <v>79.75</v>
          </cell>
          <cell r="EJ520">
            <v>79</v>
          </cell>
          <cell r="EK520">
            <v>0</v>
          </cell>
          <cell r="EL520">
            <v>0</v>
          </cell>
          <cell r="EM520" t="str">
            <v/>
          </cell>
          <cell r="EN520">
            <v>0</v>
          </cell>
          <cell r="EO520">
            <v>79.75</v>
          </cell>
          <cell r="EP520">
            <v>79</v>
          </cell>
          <cell r="EQ520">
            <v>0</v>
          </cell>
          <cell r="ER520">
            <v>0</v>
          </cell>
          <cell r="ES520" t="str">
            <v/>
          </cell>
          <cell r="ET520">
            <v>0</v>
          </cell>
          <cell r="EU520">
            <v>79.75</v>
          </cell>
          <cell r="EV520">
            <v>79</v>
          </cell>
          <cell r="EW520">
            <v>0</v>
          </cell>
          <cell r="EX520">
            <v>0</v>
          </cell>
          <cell r="EY520" t="str">
            <v/>
          </cell>
          <cell r="EZ520">
            <v>0</v>
          </cell>
          <cell r="FA520">
            <v>70</v>
          </cell>
          <cell r="FB520">
            <v>77</v>
          </cell>
          <cell r="FC520">
            <v>0</v>
          </cell>
          <cell r="FD520">
            <v>0</v>
          </cell>
          <cell r="FE520" t="str">
            <v/>
          </cell>
          <cell r="FF520">
            <v>0</v>
          </cell>
          <cell r="FG520">
            <v>70</v>
          </cell>
          <cell r="FH520">
            <v>77</v>
          </cell>
          <cell r="FI520">
            <v>0</v>
          </cell>
          <cell r="FJ520">
            <v>0</v>
          </cell>
          <cell r="FK520" t="str">
            <v/>
          </cell>
          <cell r="FL520">
            <v>0</v>
          </cell>
          <cell r="FM520">
            <v>70</v>
          </cell>
          <cell r="FN520">
            <v>77</v>
          </cell>
          <cell r="FO520">
            <v>0</v>
          </cell>
          <cell r="FP520">
            <v>0</v>
          </cell>
          <cell r="FQ520" t="str">
            <v/>
          </cell>
          <cell r="FR520">
            <v>0</v>
          </cell>
          <cell r="FS520">
            <v>70</v>
          </cell>
          <cell r="FT520">
            <v>77</v>
          </cell>
          <cell r="FU520">
            <v>0</v>
          </cell>
          <cell r="FV520">
            <v>0</v>
          </cell>
          <cell r="FW520" t="str">
            <v/>
          </cell>
          <cell r="FX520">
            <v>0</v>
          </cell>
          <cell r="FY520">
            <v>70</v>
          </cell>
          <cell r="FZ520">
            <v>77</v>
          </cell>
          <cell r="GA520">
            <v>0</v>
          </cell>
          <cell r="GB520">
            <v>0</v>
          </cell>
          <cell r="GC520" t="str">
            <v/>
          </cell>
          <cell r="GD520">
            <v>0</v>
          </cell>
          <cell r="GE520">
            <v>70</v>
          </cell>
          <cell r="GF520">
            <v>77</v>
          </cell>
          <cell r="GG520">
            <v>0</v>
          </cell>
          <cell r="GH520">
            <v>0</v>
          </cell>
          <cell r="GI520" t="str">
            <v/>
          </cell>
          <cell r="GJ520">
            <v>0</v>
          </cell>
          <cell r="GK520">
            <v>70</v>
          </cell>
          <cell r="GL520">
            <v>77</v>
          </cell>
          <cell r="GM520">
            <v>0</v>
          </cell>
          <cell r="GN520">
            <v>0</v>
          </cell>
          <cell r="GO520" t="str">
            <v/>
          </cell>
          <cell r="GP520">
            <v>0</v>
          </cell>
          <cell r="GQ520">
            <v>70</v>
          </cell>
          <cell r="GR520">
            <v>77</v>
          </cell>
          <cell r="GS520">
            <v>0</v>
          </cell>
          <cell r="GT520">
            <v>0</v>
          </cell>
          <cell r="GU520" t="str">
            <v/>
          </cell>
          <cell r="GV520">
            <v>0</v>
          </cell>
          <cell r="GW520">
            <v>71</v>
          </cell>
          <cell r="GX520">
            <v>77</v>
          </cell>
          <cell r="GY520">
            <v>0</v>
          </cell>
          <cell r="GZ520">
            <v>0</v>
          </cell>
          <cell r="HB520">
            <v>0</v>
          </cell>
          <cell r="HG520" t="str">
            <v>JEP-L</v>
          </cell>
          <cell r="HH520">
            <v>0</v>
          </cell>
          <cell r="HI520">
            <v>80</v>
          </cell>
          <cell r="HJ520">
            <v>92</v>
          </cell>
          <cell r="HM520" t="str">
            <v/>
          </cell>
          <cell r="HN520" t="str">
            <v/>
          </cell>
          <cell r="HS520">
            <v>0</v>
          </cell>
          <cell r="HT520" t="str">
            <v>PKN</v>
          </cell>
          <cell r="HU520">
            <v>0</v>
          </cell>
          <cell r="HV520" t="str">
            <v>IND</v>
          </cell>
          <cell r="HW520">
            <v>0</v>
          </cell>
          <cell r="HX520" t="str">
            <v>MAT-W</v>
          </cell>
          <cell r="HY520">
            <v>0</v>
          </cell>
          <cell r="HZ520" t="str">
            <v>SEJ-W</v>
          </cell>
          <cell r="IA520">
            <v>0</v>
          </cell>
          <cell r="IB520" t="str">
            <v>IGR-W</v>
          </cell>
          <cell r="IC520">
            <v>0</v>
          </cell>
          <cell r="ID520" t="str">
            <v>SBO</v>
          </cell>
          <cell r="IE520">
            <v>0</v>
          </cell>
          <cell r="IF520" t="str">
            <v>PJO</v>
          </cell>
          <cell r="IG520">
            <v>0</v>
          </cell>
          <cell r="IH520" t="str">
            <v>PRA</v>
          </cell>
          <cell r="II520">
            <v>0</v>
          </cell>
          <cell r="IJ520" t="str">
            <v>JAW</v>
          </cell>
          <cell r="IK520">
            <v>0</v>
          </cell>
          <cell r="IL520" t="str">
            <v>ARB</v>
          </cell>
          <cell r="IM520">
            <v>0</v>
          </cell>
          <cell r="IN520" t="str">
            <v>PKM</v>
          </cell>
          <cell r="IO520">
            <v>0</v>
          </cell>
          <cell r="IP520" t="str">
            <v>MAT-P</v>
          </cell>
          <cell r="IQ520">
            <v>0</v>
          </cell>
          <cell r="IR520" t="str">
            <v>BIO-P</v>
          </cell>
          <cell r="IS520">
            <v>0</v>
          </cell>
          <cell r="IT520" t="str">
            <v>FIS-P</v>
          </cell>
          <cell r="IU520">
            <v>0</v>
          </cell>
          <cell r="IV520" t="str">
            <v>KIM-P</v>
          </cell>
          <cell r="IW520">
            <v>0</v>
          </cell>
          <cell r="IY520">
            <v>0</v>
          </cell>
          <cell r="IZ520" t="str">
            <v>JEP-L</v>
          </cell>
          <cell r="JA520">
            <v>0</v>
          </cell>
        </row>
        <row r="521">
          <cell r="Q521" t="str">
            <v/>
          </cell>
          <cell r="AB521" t="str">
            <v/>
          </cell>
          <cell r="AC521">
            <v>8</v>
          </cell>
          <cell r="AI521" t="str">
            <v/>
          </cell>
          <cell r="AJ521">
            <v>0</v>
          </cell>
          <cell r="AK521">
            <v>87</v>
          </cell>
          <cell r="AL521">
            <v>85</v>
          </cell>
          <cell r="AM521">
            <v>0</v>
          </cell>
          <cell r="AN521">
            <v>0</v>
          </cell>
          <cell r="AO521" t="str">
            <v/>
          </cell>
          <cell r="AP521">
            <v>0</v>
          </cell>
          <cell r="AQ521">
            <v>83.5</v>
          </cell>
          <cell r="AR521">
            <v>87</v>
          </cell>
          <cell r="AS521">
            <v>0</v>
          </cell>
          <cell r="AT521">
            <v>0</v>
          </cell>
          <cell r="AU521" t="str">
            <v/>
          </cell>
          <cell r="AV521">
            <v>0</v>
          </cell>
          <cell r="AW521">
            <v>87</v>
          </cell>
          <cell r="AX521">
            <v>87</v>
          </cell>
          <cell r="AY521">
            <v>0</v>
          </cell>
          <cell r="AZ521">
            <v>0</v>
          </cell>
          <cell r="BA521" t="str">
            <v/>
          </cell>
          <cell r="BB521">
            <v>0</v>
          </cell>
          <cell r="BC521">
            <v>78.75</v>
          </cell>
          <cell r="BD521">
            <v>87</v>
          </cell>
          <cell r="BE521">
            <v>0</v>
          </cell>
          <cell r="BF521">
            <v>0</v>
          </cell>
          <cell r="BG521" t="str">
            <v>SEJ</v>
          </cell>
          <cell r="BH521">
            <v>0</v>
          </cell>
          <cell r="BI521">
            <v>79</v>
          </cell>
          <cell r="BJ521">
            <v>85</v>
          </cell>
          <cell r="BK521">
            <v>0</v>
          </cell>
          <cell r="BL521">
            <v>0</v>
          </cell>
          <cell r="BM521" t="str">
            <v/>
          </cell>
          <cell r="BN521">
            <v>0</v>
          </cell>
          <cell r="BO521">
            <v>78.75</v>
          </cell>
          <cell r="BP521">
            <v>85</v>
          </cell>
          <cell r="BQ521">
            <v>0</v>
          </cell>
          <cell r="BR521">
            <v>0</v>
          </cell>
          <cell r="BS521" t="str">
            <v/>
          </cell>
          <cell r="BT521">
            <v>0</v>
          </cell>
          <cell r="BU521">
            <v>79.75</v>
          </cell>
          <cell r="BV521">
            <v>90</v>
          </cell>
          <cell r="BW521">
            <v>0</v>
          </cell>
          <cell r="BX521">
            <v>0</v>
          </cell>
          <cell r="BY521" t="str">
            <v/>
          </cell>
          <cell r="BZ521">
            <v>0</v>
          </cell>
          <cell r="CA521">
            <v>80.75</v>
          </cell>
          <cell r="CB521">
            <v>82</v>
          </cell>
          <cell r="CC521">
            <v>0</v>
          </cell>
          <cell r="CD521">
            <v>0</v>
          </cell>
          <cell r="CE521" t="str">
            <v/>
          </cell>
          <cell r="CF521">
            <v>0</v>
          </cell>
          <cell r="CG521">
            <v>95</v>
          </cell>
          <cell r="CH521">
            <v>81</v>
          </cell>
          <cell r="CI521">
            <v>0</v>
          </cell>
          <cell r="CJ521">
            <v>0</v>
          </cell>
          <cell r="CK521" t="str">
            <v/>
          </cell>
          <cell r="CL521">
            <v>0</v>
          </cell>
          <cell r="CM521">
            <v>74.5</v>
          </cell>
          <cell r="CN521">
            <v>75</v>
          </cell>
          <cell r="CO521">
            <v>0</v>
          </cell>
          <cell r="CP521">
            <v>0</v>
          </cell>
          <cell r="CQ521" t="str">
            <v/>
          </cell>
          <cell r="CR521">
            <v>0</v>
          </cell>
          <cell r="CS521">
            <v>84.75</v>
          </cell>
          <cell r="CT521">
            <v>85</v>
          </cell>
          <cell r="CU521">
            <v>0</v>
          </cell>
          <cell r="CV521">
            <v>0</v>
          </cell>
          <cell r="CW521" t="str">
            <v/>
          </cell>
          <cell r="CX521">
            <v>0</v>
          </cell>
          <cell r="CY521">
            <v>72.5</v>
          </cell>
          <cell r="CZ521">
            <v>83</v>
          </cell>
          <cell r="DA521">
            <v>0</v>
          </cell>
          <cell r="DB521">
            <v>0</v>
          </cell>
          <cell r="DC521" t="str">
            <v/>
          </cell>
          <cell r="DD521">
            <v>0</v>
          </cell>
          <cell r="DE521">
            <v>81.25</v>
          </cell>
          <cell r="DF521">
            <v>92</v>
          </cell>
          <cell r="DG521">
            <v>0</v>
          </cell>
          <cell r="DH521">
            <v>0</v>
          </cell>
          <cell r="DI521" t="str">
            <v/>
          </cell>
          <cell r="DJ521">
            <v>0</v>
          </cell>
          <cell r="DK521">
            <v>0</v>
          </cell>
          <cell r="DL521">
            <v>88</v>
          </cell>
          <cell r="DM521">
            <v>0</v>
          </cell>
          <cell r="DN521">
            <v>0</v>
          </cell>
          <cell r="DO521" t="str">
            <v/>
          </cell>
          <cell r="DP521">
            <v>0</v>
          </cell>
          <cell r="DQ521">
            <v>81.25</v>
          </cell>
          <cell r="DR521">
            <v>78</v>
          </cell>
          <cell r="DS521">
            <v>0</v>
          </cell>
          <cell r="DT521">
            <v>0</v>
          </cell>
          <cell r="DU521" t="str">
            <v/>
          </cell>
          <cell r="DV521">
            <v>0</v>
          </cell>
          <cell r="DW521">
            <v>81.5</v>
          </cell>
          <cell r="DX521">
            <v>83</v>
          </cell>
          <cell r="DY521">
            <v>0</v>
          </cell>
          <cell r="DZ521">
            <v>0</v>
          </cell>
          <cell r="EA521" t="str">
            <v/>
          </cell>
          <cell r="EB521">
            <v>0</v>
          </cell>
          <cell r="EC521">
            <v>78</v>
          </cell>
          <cell r="ED521">
            <v>79</v>
          </cell>
          <cell r="EE521">
            <v>0</v>
          </cell>
          <cell r="EF521">
            <v>0</v>
          </cell>
          <cell r="EG521" t="str">
            <v/>
          </cell>
          <cell r="EH521">
            <v>0</v>
          </cell>
          <cell r="EI521">
            <v>86.5</v>
          </cell>
          <cell r="EJ521">
            <v>81</v>
          </cell>
          <cell r="EK521">
            <v>0</v>
          </cell>
          <cell r="EL521">
            <v>0</v>
          </cell>
          <cell r="EM521" t="str">
            <v/>
          </cell>
          <cell r="EN521">
            <v>0</v>
          </cell>
          <cell r="EO521">
            <v>86.5</v>
          </cell>
          <cell r="EP521">
            <v>81</v>
          </cell>
          <cell r="EQ521">
            <v>0</v>
          </cell>
          <cell r="ER521">
            <v>0</v>
          </cell>
          <cell r="ES521" t="str">
            <v/>
          </cell>
          <cell r="ET521">
            <v>0</v>
          </cell>
          <cell r="EU521">
            <v>86.5</v>
          </cell>
          <cell r="EV521">
            <v>81</v>
          </cell>
          <cell r="EW521">
            <v>0</v>
          </cell>
          <cell r="EX521">
            <v>0</v>
          </cell>
          <cell r="EY521" t="str">
            <v/>
          </cell>
          <cell r="EZ521">
            <v>0</v>
          </cell>
          <cell r="FA521">
            <v>73.75</v>
          </cell>
          <cell r="FB521">
            <v>80</v>
          </cell>
          <cell r="FC521">
            <v>0</v>
          </cell>
          <cell r="FD521">
            <v>0</v>
          </cell>
          <cell r="FE521" t="str">
            <v/>
          </cell>
          <cell r="FF521">
            <v>0</v>
          </cell>
          <cell r="FG521">
            <v>73.75</v>
          </cell>
          <cell r="FH521">
            <v>80</v>
          </cell>
          <cell r="FI521">
            <v>0</v>
          </cell>
          <cell r="FJ521">
            <v>0</v>
          </cell>
          <cell r="FK521" t="str">
            <v/>
          </cell>
          <cell r="FL521">
            <v>0</v>
          </cell>
          <cell r="FM521">
            <v>73.75</v>
          </cell>
          <cell r="FN521">
            <v>80</v>
          </cell>
          <cell r="FO521">
            <v>0</v>
          </cell>
          <cell r="FP521">
            <v>0</v>
          </cell>
          <cell r="FQ521" t="str">
            <v/>
          </cell>
          <cell r="FR521">
            <v>0</v>
          </cell>
          <cell r="FS521">
            <v>73.75</v>
          </cell>
          <cell r="FT521">
            <v>80</v>
          </cell>
          <cell r="FU521">
            <v>0</v>
          </cell>
          <cell r="FV521">
            <v>0</v>
          </cell>
          <cell r="FW521" t="str">
            <v/>
          </cell>
          <cell r="FX521">
            <v>0</v>
          </cell>
          <cell r="FY521">
            <v>73.75</v>
          </cell>
          <cell r="FZ521">
            <v>80</v>
          </cell>
          <cell r="GA521">
            <v>0</v>
          </cell>
          <cell r="GB521">
            <v>0</v>
          </cell>
          <cell r="GC521" t="str">
            <v/>
          </cell>
          <cell r="GD521">
            <v>0</v>
          </cell>
          <cell r="GE521">
            <v>73.75</v>
          </cell>
          <cell r="GF521">
            <v>80</v>
          </cell>
          <cell r="GG521">
            <v>0</v>
          </cell>
          <cell r="GH521">
            <v>0</v>
          </cell>
          <cell r="GI521" t="str">
            <v/>
          </cell>
          <cell r="GJ521">
            <v>0</v>
          </cell>
          <cell r="GK521">
            <v>73.75</v>
          </cell>
          <cell r="GL521">
            <v>80</v>
          </cell>
          <cell r="GM521">
            <v>0</v>
          </cell>
          <cell r="GN521">
            <v>0</v>
          </cell>
          <cell r="GO521" t="str">
            <v/>
          </cell>
          <cell r="GP521">
            <v>0</v>
          </cell>
          <cell r="GQ521">
            <v>73.75</v>
          </cell>
          <cell r="GR521">
            <v>80</v>
          </cell>
          <cell r="GS521">
            <v>0</v>
          </cell>
          <cell r="GT521">
            <v>0</v>
          </cell>
          <cell r="GU521" t="str">
            <v/>
          </cell>
          <cell r="GV521">
            <v>0</v>
          </cell>
          <cell r="GW521">
            <v>78</v>
          </cell>
          <cell r="GX521">
            <v>82</v>
          </cell>
          <cell r="GY521">
            <v>0</v>
          </cell>
          <cell r="GZ521">
            <v>0</v>
          </cell>
          <cell r="HA521" t="str">
            <v>GEO-L</v>
          </cell>
          <cell r="HB521">
            <v>0</v>
          </cell>
          <cell r="HC521">
            <v>81</v>
          </cell>
          <cell r="HD521">
            <v>85</v>
          </cell>
          <cell r="HH521">
            <v>0</v>
          </cell>
          <cell r="HM521" t="str">
            <v/>
          </cell>
          <cell r="HN521" t="str">
            <v/>
          </cell>
          <cell r="HS521">
            <v>0</v>
          </cell>
          <cell r="HT521" t="str">
            <v>PKN</v>
          </cell>
          <cell r="HU521">
            <v>0</v>
          </cell>
          <cell r="HV521" t="str">
            <v>IND</v>
          </cell>
          <cell r="HW521">
            <v>0</v>
          </cell>
          <cell r="HX521" t="str">
            <v>MAT-W</v>
          </cell>
          <cell r="HY521">
            <v>0</v>
          </cell>
          <cell r="HZ521" t="str">
            <v>SEJ-W</v>
          </cell>
          <cell r="IA521">
            <v>0</v>
          </cell>
          <cell r="IB521" t="str">
            <v>IGR-W</v>
          </cell>
          <cell r="IC521">
            <v>0</v>
          </cell>
          <cell r="ID521" t="str">
            <v>SBO</v>
          </cell>
          <cell r="IE521">
            <v>0</v>
          </cell>
          <cell r="IF521" t="str">
            <v>PJO</v>
          </cell>
          <cell r="IG521">
            <v>0</v>
          </cell>
          <cell r="IH521" t="str">
            <v>PRA</v>
          </cell>
          <cell r="II521">
            <v>0</v>
          </cell>
          <cell r="IJ521" t="str">
            <v>JAW</v>
          </cell>
          <cell r="IK521">
            <v>0</v>
          </cell>
          <cell r="IL521" t="str">
            <v>ARB</v>
          </cell>
          <cell r="IM521">
            <v>0</v>
          </cell>
          <cell r="IN521" t="str">
            <v>PKM</v>
          </cell>
          <cell r="IO521">
            <v>0</v>
          </cell>
          <cell r="IP521" t="str">
            <v>MAT-P</v>
          </cell>
          <cell r="IQ521">
            <v>0</v>
          </cell>
          <cell r="IR521" t="str">
            <v>BIO-P</v>
          </cell>
          <cell r="IS521">
            <v>0</v>
          </cell>
          <cell r="IT521" t="str">
            <v>FIS-P</v>
          </cell>
          <cell r="IU521">
            <v>0</v>
          </cell>
          <cell r="IV521" t="str">
            <v>KIM-P</v>
          </cell>
          <cell r="IW521">
            <v>0</v>
          </cell>
          <cell r="IX521" t="str">
            <v>GEO-L</v>
          </cell>
          <cell r="IY521">
            <v>0</v>
          </cell>
          <cell r="JA521">
            <v>0</v>
          </cell>
        </row>
        <row r="522">
          <cell r="Q522" t="str">
            <v/>
          </cell>
          <cell r="AB522" t="str">
            <v/>
          </cell>
          <cell r="AC522">
            <v>9</v>
          </cell>
          <cell r="AI522" t="str">
            <v/>
          </cell>
          <cell r="AJ522">
            <v>0</v>
          </cell>
          <cell r="AK522">
            <v>92.5</v>
          </cell>
          <cell r="AL522">
            <v>86</v>
          </cell>
          <cell r="AM522">
            <v>0</v>
          </cell>
          <cell r="AN522">
            <v>0</v>
          </cell>
          <cell r="AO522" t="str">
            <v/>
          </cell>
          <cell r="AP522">
            <v>0</v>
          </cell>
          <cell r="AQ522">
            <v>84.75</v>
          </cell>
          <cell r="AR522">
            <v>89</v>
          </cell>
          <cell r="AS522">
            <v>0</v>
          </cell>
          <cell r="AT522">
            <v>0</v>
          </cell>
          <cell r="AU522" t="str">
            <v/>
          </cell>
          <cell r="AV522">
            <v>0</v>
          </cell>
          <cell r="AW522">
            <v>88.75</v>
          </cell>
          <cell r="AX522">
            <v>86</v>
          </cell>
          <cell r="AY522">
            <v>0</v>
          </cell>
          <cell r="AZ522">
            <v>0</v>
          </cell>
          <cell r="BA522" t="str">
            <v/>
          </cell>
          <cell r="BB522">
            <v>0</v>
          </cell>
          <cell r="BC522">
            <v>88</v>
          </cell>
          <cell r="BD522">
            <v>88</v>
          </cell>
          <cell r="BE522">
            <v>0</v>
          </cell>
          <cell r="BF522">
            <v>0</v>
          </cell>
          <cell r="BG522" t="str">
            <v>SEJ</v>
          </cell>
          <cell r="BH522">
            <v>0</v>
          </cell>
          <cell r="BI522">
            <v>84.25</v>
          </cell>
          <cell r="BJ522">
            <v>86</v>
          </cell>
          <cell r="BK522">
            <v>0</v>
          </cell>
          <cell r="BL522">
            <v>0</v>
          </cell>
          <cell r="BM522" t="str">
            <v/>
          </cell>
          <cell r="BN522">
            <v>0</v>
          </cell>
          <cell r="BO522">
            <v>82</v>
          </cell>
          <cell r="BP522">
            <v>83</v>
          </cell>
          <cell r="BQ522">
            <v>0</v>
          </cell>
          <cell r="BR522">
            <v>0</v>
          </cell>
          <cell r="BS522" t="str">
            <v/>
          </cell>
          <cell r="BT522">
            <v>0</v>
          </cell>
          <cell r="BU522">
            <v>84</v>
          </cell>
          <cell r="BV522">
            <v>90</v>
          </cell>
          <cell r="BW522">
            <v>0</v>
          </cell>
          <cell r="BX522">
            <v>0</v>
          </cell>
          <cell r="BY522" t="str">
            <v/>
          </cell>
          <cell r="BZ522">
            <v>0</v>
          </cell>
          <cell r="CA522">
            <v>94.75</v>
          </cell>
          <cell r="CB522">
            <v>92</v>
          </cell>
          <cell r="CC522">
            <v>0</v>
          </cell>
          <cell r="CD522">
            <v>0</v>
          </cell>
          <cell r="CE522" t="str">
            <v/>
          </cell>
          <cell r="CF522">
            <v>0</v>
          </cell>
          <cell r="CG522">
            <v>86.75</v>
          </cell>
          <cell r="CH522">
            <v>81</v>
          </cell>
          <cell r="CI522">
            <v>0</v>
          </cell>
          <cell r="CJ522">
            <v>0</v>
          </cell>
          <cell r="CK522" t="str">
            <v/>
          </cell>
          <cell r="CL522">
            <v>0</v>
          </cell>
          <cell r="CM522">
            <v>85.5</v>
          </cell>
          <cell r="CN522">
            <v>78</v>
          </cell>
          <cell r="CO522">
            <v>0</v>
          </cell>
          <cell r="CP522">
            <v>0</v>
          </cell>
          <cell r="CQ522" t="str">
            <v/>
          </cell>
          <cell r="CR522">
            <v>0</v>
          </cell>
          <cell r="CS522">
            <v>89</v>
          </cell>
          <cell r="CT522">
            <v>84</v>
          </cell>
          <cell r="CU522">
            <v>0</v>
          </cell>
          <cell r="CV522">
            <v>0</v>
          </cell>
          <cell r="CW522" t="str">
            <v/>
          </cell>
          <cell r="CX522">
            <v>0</v>
          </cell>
          <cell r="CY522">
            <v>71.5</v>
          </cell>
          <cell r="CZ522">
            <v>85</v>
          </cell>
          <cell r="DA522">
            <v>0</v>
          </cell>
          <cell r="DB522">
            <v>0</v>
          </cell>
          <cell r="DC522" t="str">
            <v/>
          </cell>
          <cell r="DD522">
            <v>0</v>
          </cell>
          <cell r="DE522">
            <v>85</v>
          </cell>
          <cell r="DF522">
            <v>85</v>
          </cell>
          <cell r="DG522">
            <v>0</v>
          </cell>
          <cell r="DH522">
            <v>0</v>
          </cell>
          <cell r="DI522" t="str">
            <v/>
          </cell>
          <cell r="DJ522">
            <v>0</v>
          </cell>
          <cell r="DK522">
            <v>0</v>
          </cell>
          <cell r="DL522">
            <v>84</v>
          </cell>
          <cell r="DM522">
            <v>0</v>
          </cell>
          <cell r="DN522">
            <v>0</v>
          </cell>
          <cell r="DO522" t="str">
            <v/>
          </cell>
          <cell r="DP522">
            <v>0</v>
          </cell>
          <cell r="DQ522">
            <v>85.25</v>
          </cell>
          <cell r="DR522">
            <v>80</v>
          </cell>
          <cell r="DS522">
            <v>0</v>
          </cell>
          <cell r="DT522">
            <v>0</v>
          </cell>
          <cell r="DU522" t="str">
            <v/>
          </cell>
          <cell r="DV522">
            <v>0</v>
          </cell>
          <cell r="DW522">
            <v>88</v>
          </cell>
          <cell r="DX522">
            <v>87</v>
          </cell>
          <cell r="DY522">
            <v>0</v>
          </cell>
          <cell r="DZ522">
            <v>0</v>
          </cell>
          <cell r="EA522" t="str">
            <v/>
          </cell>
          <cell r="EB522">
            <v>0</v>
          </cell>
          <cell r="EC522">
            <v>94.75</v>
          </cell>
          <cell r="ED522">
            <v>87</v>
          </cell>
          <cell r="EE522">
            <v>0</v>
          </cell>
          <cell r="EF522">
            <v>0</v>
          </cell>
          <cell r="EG522" t="str">
            <v/>
          </cell>
          <cell r="EH522">
            <v>0</v>
          </cell>
          <cell r="EI522">
            <v>85.25</v>
          </cell>
          <cell r="EJ522">
            <v>83</v>
          </cell>
          <cell r="EK522">
            <v>0</v>
          </cell>
          <cell r="EL522">
            <v>0</v>
          </cell>
          <cell r="EM522" t="str">
            <v/>
          </cell>
          <cell r="EN522">
            <v>0</v>
          </cell>
          <cell r="EO522">
            <v>85.25</v>
          </cell>
          <cell r="EP522">
            <v>83</v>
          </cell>
          <cell r="EQ522">
            <v>0</v>
          </cell>
          <cell r="ER522">
            <v>0</v>
          </cell>
          <cell r="ES522" t="str">
            <v/>
          </cell>
          <cell r="ET522">
            <v>0</v>
          </cell>
          <cell r="EU522">
            <v>85.25</v>
          </cell>
          <cell r="EV522">
            <v>83</v>
          </cell>
          <cell r="EW522">
            <v>0</v>
          </cell>
          <cell r="EX522">
            <v>0</v>
          </cell>
          <cell r="EY522" t="str">
            <v/>
          </cell>
          <cell r="EZ522">
            <v>0</v>
          </cell>
          <cell r="FA522">
            <v>81.25</v>
          </cell>
          <cell r="FB522">
            <v>82</v>
          </cell>
          <cell r="FC522">
            <v>0</v>
          </cell>
          <cell r="FD522">
            <v>0</v>
          </cell>
          <cell r="FE522" t="str">
            <v/>
          </cell>
          <cell r="FF522">
            <v>0</v>
          </cell>
          <cell r="FG522">
            <v>81.25</v>
          </cell>
          <cell r="FH522">
            <v>82</v>
          </cell>
          <cell r="FI522">
            <v>0</v>
          </cell>
          <cell r="FJ522">
            <v>0</v>
          </cell>
          <cell r="FK522" t="str">
            <v/>
          </cell>
          <cell r="FL522">
            <v>0</v>
          </cell>
          <cell r="FM522">
            <v>81.25</v>
          </cell>
          <cell r="FN522">
            <v>82</v>
          </cell>
          <cell r="FO522">
            <v>0</v>
          </cell>
          <cell r="FP522">
            <v>0</v>
          </cell>
          <cell r="FQ522" t="str">
            <v/>
          </cell>
          <cell r="FR522">
            <v>0</v>
          </cell>
          <cell r="FS522">
            <v>81.25</v>
          </cell>
          <cell r="FT522">
            <v>82</v>
          </cell>
          <cell r="FU522">
            <v>0</v>
          </cell>
          <cell r="FV522">
            <v>0</v>
          </cell>
          <cell r="FW522" t="str">
            <v/>
          </cell>
          <cell r="FX522">
            <v>0</v>
          </cell>
          <cell r="FY522">
            <v>81.25</v>
          </cell>
          <cell r="FZ522">
            <v>82</v>
          </cell>
          <cell r="GA522">
            <v>0</v>
          </cell>
          <cell r="GB522">
            <v>0</v>
          </cell>
          <cell r="GC522" t="str">
            <v/>
          </cell>
          <cell r="GD522">
            <v>0</v>
          </cell>
          <cell r="GE522">
            <v>81.25</v>
          </cell>
          <cell r="GF522">
            <v>82</v>
          </cell>
          <cell r="GG522">
            <v>0</v>
          </cell>
          <cell r="GH522">
            <v>0</v>
          </cell>
          <cell r="GI522" t="str">
            <v/>
          </cell>
          <cell r="GJ522">
            <v>0</v>
          </cell>
          <cell r="GK522">
            <v>81.25</v>
          </cell>
          <cell r="GL522">
            <v>82</v>
          </cell>
          <cell r="GM522">
            <v>0</v>
          </cell>
          <cell r="GN522">
            <v>0</v>
          </cell>
          <cell r="GO522" t="str">
            <v/>
          </cell>
          <cell r="GP522">
            <v>0</v>
          </cell>
          <cell r="GQ522">
            <v>81.25</v>
          </cell>
          <cell r="GR522">
            <v>82</v>
          </cell>
          <cell r="GS522">
            <v>0</v>
          </cell>
          <cell r="GT522">
            <v>0</v>
          </cell>
          <cell r="GU522" t="str">
            <v/>
          </cell>
          <cell r="GV522">
            <v>0</v>
          </cell>
          <cell r="GW522">
            <v>95.25</v>
          </cell>
          <cell r="GX522">
            <v>82</v>
          </cell>
          <cell r="GY522">
            <v>0</v>
          </cell>
          <cell r="GZ522">
            <v>0</v>
          </cell>
          <cell r="HB522">
            <v>0</v>
          </cell>
          <cell r="HG522" t="str">
            <v>JEP-L</v>
          </cell>
          <cell r="HH522">
            <v>0</v>
          </cell>
          <cell r="HI522">
            <v>79.25</v>
          </cell>
          <cell r="HJ522">
            <v>90</v>
          </cell>
          <cell r="HM522" t="str">
            <v/>
          </cell>
          <cell r="HN522" t="str">
            <v/>
          </cell>
          <cell r="HS522">
            <v>0</v>
          </cell>
          <cell r="HT522" t="str">
            <v>PKN</v>
          </cell>
          <cell r="HU522">
            <v>0</v>
          </cell>
          <cell r="HV522" t="str">
            <v>IND</v>
          </cell>
          <cell r="HW522">
            <v>0</v>
          </cell>
          <cell r="HX522" t="str">
            <v>MAT-W</v>
          </cell>
          <cell r="HY522">
            <v>0</v>
          </cell>
          <cell r="HZ522" t="str">
            <v>SEJ-W</v>
          </cell>
          <cell r="IA522">
            <v>0</v>
          </cell>
          <cell r="IB522" t="str">
            <v>IGR-W</v>
          </cell>
          <cell r="IC522">
            <v>0</v>
          </cell>
          <cell r="ID522" t="str">
            <v>SBO</v>
          </cell>
          <cell r="IE522">
            <v>0</v>
          </cell>
          <cell r="IF522" t="str">
            <v>PJO</v>
          </cell>
          <cell r="IG522">
            <v>0</v>
          </cell>
          <cell r="IH522" t="str">
            <v>PRA</v>
          </cell>
          <cell r="II522">
            <v>0</v>
          </cell>
          <cell r="IJ522" t="str">
            <v>JAW</v>
          </cell>
          <cell r="IK522">
            <v>0</v>
          </cell>
          <cell r="IL522" t="str">
            <v>ARB</v>
          </cell>
          <cell r="IM522">
            <v>0</v>
          </cell>
          <cell r="IN522" t="str">
            <v>PKM</v>
          </cell>
          <cell r="IO522">
            <v>0</v>
          </cell>
          <cell r="IP522" t="str">
            <v>MAT-P</v>
          </cell>
          <cell r="IQ522">
            <v>0</v>
          </cell>
          <cell r="IR522" t="str">
            <v>BIO-P</v>
          </cell>
          <cell r="IS522">
            <v>0</v>
          </cell>
          <cell r="IT522" t="str">
            <v>FIS-P</v>
          </cell>
          <cell r="IU522">
            <v>0</v>
          </cell>
          <cell r="IV522" t="str">
            <v>KIM-P</v>
          </cell>
          <cell r="IW522">
            <v>0</v>
          </cell>
          <cell r="IY522">
            <v>0</v>
          </cell>
          <cell r="IZ522" t="str">
            <v>JEP-L</v>
          </cell>
          <cell r="JA522">
            <v>0</v>
          </cell>
        </row>
        <row r="523">
          <cell r="Q523" t="str">
            <v/>
          </cell>
          <cell r="AB523" t="str">
            <v/>
          </cell>
          <cell r="AC523">
            <v>10</v>
          </cell>
          <cell r="AI523" t="str">
            <v/>
          </cell>
          <cell r="AJ523">
            <v>0</v>
          </cell>
          <cell r="AK523">
            <v>87.25</v>
          </cell>
          <cell r="AL523">
            <v>84</v>
          </cell>
          <cell r="AM523">
            <v>0</v>
          </cell>
          <cell r="AN523">
            <v>0</v>
          </cell>
          <cell r="AO523" t="str">
            <v/>
          </cell>
          <cell r="AP523">
            <v>0</v>
          </cell>
          <cell r="AQ523">
            <v>83.75</v>
          </cell>
          <cell r="AR523">
            <v>85</v>
          </cell>
          <cell r="AS523">
            <v>0</v>
          </cell>
          <cell r="AT523">
            <v>0</v>
          </cell>
          <cell r="AU523" t="str">
            <v/>
          </cell>
          <cell r="AV523">
            <v>0</v>
          </cell>
          <cell r="AW523">
            <v>90</v>
          </cell>
          <cell r="AX523">
            <v>87</v>
          </cell>
          <cell r="AY523">
            <v>0</v>
          </cell>
          <cell r="AZ523">
            <v>0</v>
          </cell>
          <cell r="BA523" t="str">
            <v/>
          </cell>
          <cell r="BB523">
            <v>0</v>
          </cell>
          <cell r="BC523">
            <v>91.5</v>
          </cell>
          <cell r="BD523">
            <v>84</v>
          </cell>
          <cell r="BE523">
            <v>0</v>
          </cell>
          <cell r="BF523">
            <v>0</v>
          </cell>
          <cell r="BG523" t="str">
            <v>SEJ</v>
          </cell>
          <cell r="BH523">
            <v>0</v>
          </cell>
          <cell r="BI523">
            <v>90</v>
          </cell>
          <cell r="BJ523">
            <v>84</v>
          </cell>
          <cell r="BK523">
            <v>0</v>
          </cell>
          <cell r="BL523">
            <v>0</v>
          </cell>
          <cell r="BM523" t="str">
            <v/>
          </cell>
          <cell r="BN523">
            <v>0</v>
          </cell>
          <cell r="BO523">
            <v>83.75</v>
          </cell>
          <cell r="BP523">
            <v>91</v>
          </cell>
          <cell r="BQ523">
            <v>0</v>
          </cell>
          <cell r="BR523">
            <v>0</v>
          </cell>
          <cell r="BS523" t="str">
            <v/>
          </cell>
          <cell r="BT523">
            <v>0</v>
          </cell>
          <cell r="BU523">
            <v>84.75</v>
          </cell>
          <cell r="BV523">
            <v>91</v>
          </cell>
          <cell r="BW523">
            <v>0</v>
          </cell>
          <cell r="BX523">
            <v>0</v>
          </cell>
          <cell r="BY523" t="str">
            <v/>
          </cell>
          <cell r="BZ523">
            <v>0</v>
          </cell>
          <cell r="CA523">
            <v>78.5</v>
          </cell>
          <cell r="CB523">
            <v>89</v>
          </cell>
          <cell r="CC523">
            <v>0</v>
          </cell>
          <cell r="CD523">
            <v>0</v>
          </cell>
          <cell r="CE523" t="str">
            <v/>
          </cell>
          <cell r="CF523">
            <v>0</v>
          </cell>
          <cell r="CG523">
            <v>90.25</v>
          </cell>
          <cell r="CH523">
            <v>81</v>
          </cell>
          <cell r="CI523">
            <v>0</v>
          </cell>
          <cell r="CJ523">
            <v>0</v>
          </cell>
          <cell r="CK523" t="str">
            <v/>
          </cell>
          <cell r="CL523">
            <v>0</v>
          </cell>
          <cell r="CM523">
            <v>72.5</v>
          </cell>
          <cell r="CN523">
            <v>77</v>
          </cell>
          <cell r="CO523">
            <v>0</v>
          </cell>
          <cell r="CP523">
            <v>0</v>
          </cell>
          <cell r="CQ523" t="str">
            <v/>
          </cell>
          <cell r="CR523">
            <v>0</v>
          </cell>
          <cell r="CS523">
            <v>89.75</v>
          </cell>
          <cell r="CT523">
            <v>86</v>
          </cell>
          <cell r="CU523">
            <v>0</v>
          </cell>
          <cell r="CV523">
            <v>0</v>
          </cell>
          <cell r="CW523" t="str">
            <v/>
          </cell>
          <cell r="CX523">
            <v>0</v>
          </cell>
          <cell r="CY523">
            <v>68</v>
          </cell>
          <cell r="CZ523">
            <v>79</v>
          </cell>
          <cell r="DA523">
            <v>0</v>
          </cell>
          <cell r="DB523">
            <v>0</v>
          </cell>
          <cell r="DC523" t="str">
            <v/>
          </cell>
          <cell r="DD523">
            <v>0</v>
          </cell>
          <cell r="DE523">
            <v>83.25</v>
          </cell>
          <cell r="DF523">
            <v>86</v>
          </cell>
          <cell r="DG523">
            <v>0</v>
          </cell>
          <cell r="DH523">
            <v>0</v>
          </cell>
          <cell r="DI523" t="str">
            <v/>
          </cell>
          <cell r="DJ523">
            <v>0</v>
          </cell>
          <cell r="DK523">
            <v>0</v>
          </cell>
          <cell r="DL523">
            <v>84</v>
          </cell>
          <cell r="DM523">
            <v>0</v>
          </cell>
          <cell r="DN523">
            <v>0</v>
          </cell>
          <cell r="DO523" t="str">
            <v/>
          </cell>
          <cell r="DP523">
            <v>0</v>
          </cell>
          <cell r="DQ523">
            <v>84.75</v>
          </cell>
          <cell r="DR523">
            <v>78</v>
          </cell>
          <cell r="DS523">
            <v>0</v>
          </cell>
          <cell r="DT523">
            <v>0</v>
          </cell>
          <cell r="DU523" t="str">
            <v/>
          </cell>
          <cell r="DV523">
            <v>0</v>
          </cell>
          <cell r="DW523">
            <v>83</v>
          </cell>
          <cell r="DX523">
            <v>93</v>
          </cell>
          <cell r="DY523">
            <v>0</v>
          </cell>
          <cell r="DZ523">
            <v>0</v>
          </cell>
          <cell r="EA523" t="str">
            <v/>
          </cell>
          <cell r="EB523">
            <v>0</v>
          </cell>
          <cell r="EC523">
            <v>82</v>
          </cell>
          <cell r="ED523">
            <v>88</v>
          </cell>
          <cell r="EE523">
            <v>0</v>
          </cell>
          <cell r="EF523">
            <v>0</v>
          </cell>
          <cell r="EG523" t="str">
            <v/>
          </cell>
          <cell r="EH523">
            <v>0</v>
          </cell>
          <cell r="EI523">
            <v>82.75</v>
          </cell>
          <cell r="EJ523">
            <v>80</v>
          </cell>
          <cell r="EK523">
            <v>0</v>
          </cell>
          <cell r="EL523">
            <v>0</v>
          </cell>
          <cell r="EM523" t="str">
            <v/>
          </cell>
          <cell r="EN523">
            <v>0</v>
          </cell>
          <cell r="EO523">
            <v>82.75</v>
          </cell>
          <cell r="EP523">
            <v>80</v>
          </cell>
          <cell r="EQ523">
            <v>0</v>
          </cell>
          <cell r="ER523">
            <v>0</v>
          </cell>
          <cell r="ES523" t="str">
            <v/>
          </cell>
          <cell r="ET523">
            <v>0</v>
          </cell>
          <cell r="EU523">
            <v>82.75</v>
          </cell>
          <cell r="EV523">
            <v>80</v>
          </cell>
          <cell r="EW523">
            <v>0</v>
          </cell>
          <cell r="EX523">
            <v>0</v>
          </cell>
          <cell r="EY523" t="str">
            <v/>
          </cell>
          <cell r="EZ523">
            <v>0</v>
          </cell>
          <cell r="FA523">
            <v>72</v>
          </cell>
          <cell r="FB523">
            <v>78</v>
          </cell>
          <cell r="FC523">
            <v>0</v>
          </cell>
          <cell r="FD523">
            <v>0</v>
          </cell>
          <cell r="FE523" t="str">
            <v/>
          </cell>
          <cell r="FF523">
            <v>0</v>
          </cell>
          <cell r="FG523">
            <v>72</v>
          </cell>
          <cell r="FH523">
            <v>78</v>
          </cell>
          <cell r="FI523">
            <v>0</v>
          </cell>
          <cell r="FJ523">
            <v>0</v>
          </cell>
          <cell r="FK523" t="str">
            <v/>
          </cell>
          <cell r="FL523">
            <v>0</v>
          </cell>
          <cell r="FM523">
            <v>72</v>
          </cell>
          <cell r="FN523">
            <v>78</v>
          </cell>
          <cell r="FO523">
            <v>0</v>
          </cell>
          <cell r="FP523">
            <v>0</v>
          </cell>
          <cell r="FQ523" t="str">
            <v/>
          </cell>
          <cell r="FR523">
            <v>0</v>
          </cell>
          <cell r="FS523">
            <v>72</v>
          </cell>
          <cell r="FT523">
            <v>78</v>
          </cell>
          <cell r="FU523">
            <v>0</v>
          </cell>
          <cell r="FV523">
            <v>0</v>
          </cell>
          <cell r="FW523" t="str">
            <v/>
          </cell>
          <cell r="FX523">
            <v>0</v>
          </cell>
          <cell r="FY523">
            <v>72</v>
          </cell>
          <cell r="FZ523">
            <v>78</v>
          </cell>
          <cell r="GA523">
            <v>0</v>
          </cell>
          <cell r="GB523">
            <v>0</v>
          </cell>
          <cell r="GC523" t="str">
            <v/>
          </cell>
          <cell r="GD523">
            <v>0</v>
          </cell>
          <cell r="GE523">
            <v>72</v>
          </cell>
          <cell r="GF523">
            <v>78</v>
          </cell>
          <cell r="GG523">
            <v>0</v>
          </cell>
          <cell r="GH523">
            <v>0</v>
          </cell>
          <cell r="GI523" t="str">
            <v/>
          </cell>
          <cell r="GJ523">
            <v>0</v>
          </cell>
          <cell r="GK523">
            <v>72</v>
          </cell>
          <cell r="GL523">
            <v>78</v>
          </cell>
          <cell r="GM523">
            <v>0</v>
          </cell>
          <cell r="GN523">
            <v>0</v>
          </cell>
          <cell r="GO523" t="str">
            <v/>
          </cell>
          <cell r="GP523">
            <v>0</v>
          </cell>
          <cell r="GQ523">
            <v>72</v>
          </cell>
          <cell r="GR523">
            <v>78</v>
          </cell>
          <cell r="GS523">
            <v>0</v>
          </cell>
          <cell r="GT523">
            <v>0</v>
          </cell>
          <cell r="GU523" t="str">
            <v/>
          </cell>
          <cell r="GV523">
            <v>0</v>
          </cell>
          <cell r="GW523">
            <v>76.75</v>
          </cell>
          <cell r="GX523">
            <v>80</v>
          </cell>
          <cell r="GY523">
            <v>0</v>
          </cell>
          <cell r="GZ523">
            <v>0</v>
          </cell>
          <cell r="HB523">
            <v>0</v>
          </cell>
          <cell r="HG523" t="str">
            <v>JEP-L</v>
          </cell>
          <cell r="HH523">
            <v>0</v>
          </cell>
          <cell r="HI523">
            <v>83.75</v>
          </cell>
          <cell r="HJ523">
            <v>92</v>
          </cell>
          <cell r="HM523" t="str">
            <v/>
          </cell>
          <cell r="HN523" t="str">
            <v/>
          </cell>
          <cell r="HS523">
            <v>0</v>
          </cell>
          <cell r="HT523" t="str">
            <v>PKN</v>
          </cell>
          <cell r="HU523">
            <v>0</v>
          </cell>
          <cell r="HV523" t="str">
            <v>IND</v>
          </cell>
          <cell r="HW523">
            <v>0</v>
          </cell>
          <cell r="HX523" t="str">
            <v>MAT-W</v>
          </cell>
          <cell r="HY523">
            <v>0</v>
          </cell>
          <cell r="HZ523" t="str">
            <v>SEJ-W</v>
          </cell>
          <cell r="IA523">
            <v>0</v>
          </cell>
          <cell r="IB523" t="str">
            <v>IGR-W</v>
          </cell>
          <cell r="IC523">
            <v>0</v>
          </cell>
          <cell r="ID523" t="str">
            <v>SBO</v>
          </cell>
          <cell r="IE523">
            <v>0</v>
          </cell>
          <cell r="IF523" t="str">
            <v>PJO</v>
          </cell>
          <cell r="IG523">
            <v>0</v>
          </cell>
          <cell r="IH523" t="str">
            <v>PRA</v>
          </cell>
          <cell r="II523">
            <v>0</v>
          </cell>
          <cell r="IJ523" t="str">
            <v>JAW</v>
          </cell>
          <cell r="IK523">
            <v>0</v>
          </cell>
          <cell r="IL523" t="str">
            <v>ARB</v>
          </cell>
          <cell r="IM523">
            <v>0</v>
          </cell>
          <cell r="IN523" t="str">
            <v>PKM</v>
          </cell>
          <cell r="IO523">
            <v>0</v>
          </cell>
          <cell r="IP523" t="str">
            <v>MAT-P</v>
          </cell>
          <cell r="IQ523">
            <v>0</v>
          </cell>
          <cell r="IR523" t="str">
            <v>BIO-P</v>
          </cell>
          <cell r="IS523">
            <v>0</v>
          </cell>
          <cell r="IT523" t="str">
            <v>FIS-P</v>
          </cell>
          <cell r="IU523">
            <v>0</v>
          </cell>
          <cell r="IV523" t="str">
            <v>KIM-P</v>
          </cell>
          <cell r="IW523">
            <v>0</v>
          </cell>
          <cell r="IY523">
            <v>0</v>
          </cell>
          <cell r="IZ523" t="str">
            <v>JEP-L</v>
          </cell>
          <cell r="JA523">
            <v>0</v>
          </cell>
        </row>
        <row r="524">
          <cell r="Q524" t="str">
            <v/>
          </cell>
          <cell r="AB524" t="str">
            <v/>
          </cell>
          <cell r="AC524">
            <v>11</v>
          </cell>
          <cell r="AI524" t="str">
            <v/>
          </cell>
          <cell r="AJ524">
            <v>0</v>
          </cell>
          <cell r="AK524">
            <v>81.25</v>
          </cell>
          <cell r="AL524">
            <v>87</v>
          </cell>
          <cell r="AM524">
            <v>0</v>
          </cell>
          <cell r="AN524">
            <v>0</v>
          </cell>
          <cell r="AO524" t="str">
            <v/>
          </cell>
          <cell r="AP524">
            <v>0</v>
          </cell>
          <cell r="AQ524">
            <v>85.5</v>
          </cell>
          <cell r="AR524">
            <v>87</v>
          </cell>
          <cell r="AS524">
            <v>0</v>
          </cell>
          <cell r="AT524">
            <v>0</v>
          </cell>
          <cell r="AU524" t="str">
            <v/>
          </cell>
          <cell r="AV524">
            <v>0</v>
          </cell>
          <cell r="AW524">
            <v>78.25</v>
          </cell>
          <cell r="AX524">
            <v>84</v>
          </cell>
          <cell r="AY524">
            <v>0</v>
          </cell>
          <cell r="AZ524">
            <v>0</v>
          </cell>
          <cell r="BA524" t="str">
            <v/>
          </cell>
          <cell r="BB524">
            <v>0</v>
          </cell>
          <cell r="BC524">
            <v>88</v>
          </cell>
          <cell r="BD524">
            <v>86</v>
          </cell>
          <cell r="BE524">
            <v>0</v>
          </cell>
          <cell r="BF524">
            <v>0</v>
          </cell>
          <cell r="BG524" t="str">
            <v>SEJ</v>
          </cell>
          <cell r="BH524">
            <v>0</v>
          </cell>
          <cell r="BI524">
            <v>85.75</v>
          </cell>
          <cell r="BJ524">
            <v>86</v>
          </cell>
          <cell r="BK524">
            <v>0</v>
          </cell>
          <cell r="BL524">
            <v>0</v>
          </cell>
          <cell r="BM524" t="str">
            <v/>
          </cell>
          <cell r="BN524">
            <v>0</v>
          </cell>
          <cell r="BO524">
            <v>87.5</v>
          </cell>
          <cell r="BP524">
            <v>89</v>
          </cell>
          <cell r="BQ524">
            <v>0</v>
          </cell>
          <cell r="BR524">
            <v>0</v>
          </cell>
          <cell r="BS524" t="str">
            <v/>
          </cell>
          <cell r="BT524">
            <v>0</v>
          </cell>
          <cell r="BU524">
            <v>81.75</v>
          </cell>
          <cell r="BV524">
            <v>92</v>
          </cell>
          <cell r="BW524">
            <v>0</v>
          </cell>
          <cell r="BX524">
            <v>0</v>
          </cell>
          <cell r="BY524" t="str">
            <v/>
          </cell>
          <cell r="BZ524">
            <v>0</v>
          </cell>
          <cell r="CA524">
            <v>85.25</v>
          </cell>
          <cell r="CB524">
            <v>85</v>
          </cell>
          <cell r="CC524">
            <v>0</v>
          </cell>
          <cell r="CD524">
            <v>0</v>
          </cell>
          <cell r="CE524" t="str">
            <v/>
          </cell>
          <cell r="CF524">
            <v>0</v>
          </cell>
          <cell r="CG524">
            <v>93.75</v>
          </cell>
          <cell r="CH524">
            <v>81</v>
          </cell>
          <cell r="CI524">
            <v>0</v>
          </cell>
          <cell r="CJ524">
            <v>0</v>
          </cell>
          <cell r="CK524" t="str">
            <v/>
          </cell>
          <cell r="CL524">
            <v>0</v>
          </cell>
          <cell r="CM524">
            <v>72.5</v>
          </cell>
          <cell r="CN524">
            <v>74</v>
          </cell>
          <cell r="CO524">
            <v>0</v>
          </cell>
          <cell r="CP524">
            <v>0</v>
          </cell>
          <cell r="CQ524" t="str">
            <v/>
          </cell>
          <cell r="CR524">
            <v>0</v>
          </cell>
          <cell r="CS524">
            <v>82</v>
          </cell>
          <cell r="CT524">
            <v>85</v>
          </cell>
          <cell r="CU524">
            <v>0</v>
          </cell>
          <cell r="CV524">
            <v>0</v>
          </cell>
          <cell r="CW524" t="str">
            <v/>
          </cell>
          <cell r="CX524">
            <v>0</v>
          </cell>
          <cell r="CY524">
            <v>70.75</v>
          </cell>
          <cell r="CZ524">
            <v>79</v>
          </cell>
          <cell r="DA524">
            <v>0</v>
          </cell>
          <cell r="DB524">
            <v>0</v>
          </cell>
          <cell r="DC524" t="str">
            <v/>
          </cell>
          <cell r="DD524">
            <v>0</v>
          </cell>
          <cell r="DE524">
            <v>79.25</v>
          </cell>
          <cell r="DF524">
            <v>86</v>
          </cell>
          <cell r="DG524">
            <v>0</v>
          </cell>
          <cell r="DH524">
            <v>0</v>
          </cell>
          <cell r="DI524" t="str">
            <v/>
          </cell>
          <cell r="DJ524">
            <v>0</v>
          </cell>
          <cell r="DK524">
            <v>0</v>
          </cell>
          <cell r="DL524">
            <v>86</v>
          </cell>
          <cell r="DM524">
            <v>0</v>
          </cell>
          <cell r="DN524">
            <v>0</v>
          </cell>
          <cell r="DO524" t="str">
            <v/>
          </cell>
          <cell r="DP524">
            <v>0</v>
          </cell>
          <cell r="DQ524">
            <v>88.25</v>
          </cell>
          <cell r="DR524">
            <v>78</v>
          </cell>
          <cell r="DS524">
            <v>0</v>
          </cell>
          <cell r="DT524">
            <v>0</v>
          </cell>
          <cell r="DU524" t="str">
            <v/>
          </cell>
          <cell r="DV524">
            <v>0</v>
          </cell>
          <cell r="DW524">
            <v>88</v>
          </cell>
          <cell r="DX524">
            <v>88</v>
          </cell>
          <cell r="DY524">
            <v>0</v>
          </cell>
          <cell r="DZ524">
            <v>0</v>
          </cell>
          <cell r="EA524" t="str">
            <v/>
          </cell>
          <cell r="EB524">
            <v>0</v>
          </cell>
          <cell r="EC524">
            <v>76.25</v>
          </cell>
          <cell r="ED524">
            <v>83</v>
          </cell>
          <cell r="EE524">
            <v>0</v>
          </cell>
          <cell r="EF524">
            <v>0</v>
          </cell>
          <cell r="EG524" t="str">
            <v/>
          </cell>
          <cell r="EH524">
            <v>0</v>
          </cell>
          <cell r="EI524">
            <v>89.25</v>
          </cell>
          <cell r="EJ524">
            <v>83</v>
          </cell>
          <cell r="EK524">
            <v>0</v>
          </cell>
          <cell r="EL524">
            <v>0</v>
          </cell>
          <cell r="EM524" t="str">
            <v/>
          </cell>
          <cell r="EN524">
            <v>0</v>
          </cell>
          <cell r="EO524">
            <v>89.25</v>
          </cell>
          <cell r="EP524">
            <v>83</v>
          </cell>
          <cell r="EQ524">
            <v>0</v>
          </cell>
          <cell r="ER524">
            <v>0</v>
          </cell>
          <cell r="ES524" t="str">
            <v/>
          </cell>
          <cell r="ET524">
            <v>0</v>
          </cell>
          <cell r="EU524">
            <v>89.25</v>
          </cell>
          <cell r="EV524">
            <v>83</v>
          </cell>
          <cell r="EW524">
            <v>0</v>
          </cell>
          <cell r="EX524">
            <v>0</v>
          </cell>
          <cell r="EY524" t="str">
            <v/>
          </cell>
          <cell r="EZ524">
            <v>0</v>
          </cell>
          <cell r="FA524">
            <v>73.75</v>
          </cell>
          <cell r="FB524">
            <v>79</v>
          </cell>
          <cell r="FC524">
            <v>0</v>
          </cell>
          <cell r="FD524">
            <v>0</v>
          </cell>
          <cell r="FE524" t="str">
            <v/>
          </cell>
          <cell r="FF524">
            <v>0</v>
          </cell>
          <cell r="FG524">
            <v>73.75</v>
          </cell>
          <cell r="FH524">
            <v>79</v>
          </cell>
          <cell r="FI524">
            <v>0</v>
          </cell>
          <cell r="FJ524">
            <v>0</v>
          </cell>
          <cell r="FK524" t="str">
            <v/>
          </cell>
          <cell r="FL524">
            <v>0</v>
          </cell>
          <cell r="FM524">
            <v>73.75</v>
          </cell>
          <cell r="FN524">
            <v>79</v>
          </cell>
          <cell r="FO524">
            <v>0</v>
          </cell>
          <cell r="FP524">
            <v>0</v>
          </cell>
          <cell r="FQ524" t="str">
            <v/>
          </cell>
          <cell r="FR524">
            <v>0</v>
          </cell>
          <cell r="FS524">
            <v>73.75</v>
          </cell>
          <cell r="FT524">
            <v>79</v>
          </cell>
          <cell r="FU524">
            <v>0</v>
          </cell>
          <cell r="FV524">
            <v>0</v>
          </cell>
          <cell r="FW524" t="str">
            <v/>
          </cell>
          <cell r="FX524">
            <v>0</v>
          </cell>
          <cell r="FY524">
            <v>73.75</v>
          </cell>
          <cell r="FZ524">
            <v>79</v>
          </cell>
          <cell r="GA524">
            <v>0</v>
          </cell>
          <cell r="GB524">
            <v>0</v>
          </cell>
          <cell r="GC524" t="str">
            <v/>
          </cell>
          <cell r="GD524">
            <v>0</v>
          </cell>
          <cell r="GE524">
            <v>73.75</v>
          </cell>
          <cell r="GF524">
            <v>79</v>
          </cell>
          <cell r="GG524">
            <v>0</v>
          </cell>
          <cell r="GH524">
            <v>0</v>
          </cell>
          <cell r="GI524" t="str">
            <v/>
          </cell>
          <cell r="GJ524">
            <v>0</v>
          </cell>
          <cell r="GK524">
            <v>73.75</v>
          </cell>
          <cell r="GL524">
            <v>79</v>
          </cell>
          <cell r="GM524">
            <v>0</v>
          </cell>
          <cell r="GN524">
            <v>0</v>
          </cell>
          <cell r="GO524" t="str">
            <v/>
          </cell>
          <cell r="GP524">
            <v>0</v>
          </cell>
          <cell r="GQ524">
            <v>73.75</v>
          </cell>
          <cell r="GR524">
            <v>79</v>
          </cell>
          <cell r="GS524">
            <v>0</v>
          </cell>
          <cell r="GT524">
            <v>0</v>
          </cell>
          <cell r="GU524" t="str">
            <v/>
          </cell>
          <cell r="GV524">
            <v>0</v>
          </cell>
          <cell r="GW524">
            <v>78</v>
          </cell>
          <cell r="GX524">
            <v>83</v>
          </cell>
          <cell r="GY524">
            <v>0</v>
          </cell>
          <cell r="GZ524">
            <v>0</v>
          </cell>
          <cell r="HA524" t="str">
            <v>GEO-L</v>
          </cell>
          <cell r="HB524">
            <v>0</v>
          </cell>
          <cell r="HC524">
            <v>83</v>
          </cell>
          <cell r="HD524">
            <v>86</v>
          </cell>
          <cell r="HH524">
            <v>0</v>
          </cell>
          <cell r="HM524" t="str">
            <v/>
          </cell>
          <cell r="HN524" t="str">
            <v/>
          </cell>
          <cell r="HS524">
            <v>0</v>
          </cell>
          <cell r="HT524" t="str">
            <v>PKN</v>
          </cell>
          <cell r="HU524">
            <v>0</v>
          </cell>
          <cell r="HV524" t="str">
            <v>IND</v>
          </cell>
          <cell r="HW524">
            <v>0</v>
          </cell>
          <cell r="HX524" t="str">
            <v>MAT-W</v>
          </cell>
          <cell r="HY524">
            <v>0</v>
          </cell>
          <cell r="HZ524" t="str">
            <v>SEJ-W</v>
          </cell>
          <cell r="IA524">
            <v>0</v>
          </cell>
          <cell r="IB524" t="str">
            <v>IGR-W</v>
          </cell>
          <cell r="IC524">
            <v>0</v>
          </cell>
          <cell r="ID524" t="str">
            <v>SBO</v>
          </cell>
          <cell r="IE524">
            <v>0</v>
          </cell>
          <cell r="IF524" t="str">
            <v>PJO</v>
          </cell>
          <cell r="IG524">
            <v>0</v>
          </cell>
          <cell r="IH524" t="str">
            <v>PRA</v>
          </cell>
          <cell r="II524">
            <v>0</v>
          </cell>
          <cell r="IJ524" t="str">
            <v>JAW</v>
          </cell>
          <cell r="IK524">
            <v>0</v>
          </cell>
          <cell r="IL524" t="str">
            <v>ARB</v>
          </cell>
          <cell r="IM524">
            <v>0</v>
          </cell>
          <cell r="IN524" t="str">
            <v>PKM</v>
          </cell>
          <cell r="IO524">
            <v>0</v>
          </cell>
          <cell r="IP524" t="str">
            <v>MAT-P</v>
          </cell>
          <cell r="IQ524">
            <v>0</v>
          </cell>
          <cell r="IR524" t="str">
            <v>BIO-P</v>
          </cell>
          <cell r="IS524">
            <v>0</v>
          </cell>
          <cell r="IT524" t="str">
            <v>FIS-P</v>
          </cell>
          <cell r="IU524">
            <v>0</v>
          </cell>
          <cell r="IV524" t="str">
            <v>KIM-P</v>
          </cell>
          <cell r="IW524">
            <v>0</v>
          </cell>
          <cell r="IX524" t="str">
            <v>GEO-L</v>
          </cell>
          <cell r="IY524">
            <v>0</v>
          </cell>
          <cell r="JA524">
            <v>0</v>
          </cell>
        </row>
        <row r="525">
          <cell r="Q525" t="str">
            <v/>
          </cell>
          <cell r="AB525" t="str">
            <v/>
          </cell>
          <cell r="AC525">
            <v>12</v>
          </cell>
          <cell r="AI525" t="str">
            <v/>
          </cell>
          <cell r="AJ525">
            <v>0</v>
          </cell>
          <cell r="AK525">
            <v>76.5</v>
          </cell>
          <cell r="AL525">
            <v>86</v>
          </cell>
          <cell r="AM525">
            <v>0</v>
          </cell>
          <cell r="AN525">
            <v>0</v>
          </cell>
          <cell r="AO525" t="str">
            <v/>
          </cell>
          <cell r="AP525">
            <v>0</v>
          </cell>
          <cell r="AQ525">
            <v>84</v>
          </cell>
          <cell r="AR525">
            <v>86</v>
          </cell>
          <cell r="AS525">
            <v>0</v>
          </cell>
          <cell r="AT525">
            <v>0</v>
          </cell>
          <cell r="AU525" t="str">
            <v/>
          </cell>
          <cell r="AV525">
            <v>0</v>
          </cell>
          <cell r="AW525">
            <v>74.5</v>
          </cell>
          <cell r="AX525">
            <v>88</v>
          </cell>
          <cell r="AY525">
            <v>0</v>
          </cell>
          <cell r="AZ525">
            <v>0</v>
          </cell>
          <cell r="BA525" t="str">
            <v/>
          </cell>
          <cell r="BB525">
            <v>0</v>
          </cell>
          <cell r="BC525">
            <v>81.75</v>
          </cell>
          <cell r="BD525">
            <v>83</v>
          </cell>
          <cell r="BE525">
            <v>0</v>
          </cell>
          <cell r="BF525">
            <v>0</v>
          </cell>
          <cell r="BG525" t="str">
            <v>SEJ</v>
          </cell>
          <cell r="BH525">
            <v>0</v>
          </cell>
          <cell r="BI525">
            <v>80.25</v>
          </cell>
          <cell r="BJ525">
            <v>86</v>
          </cell>
          <cell r="BK525">
            <v>0</v>
          </cell>
          <cell r="BL525">
            <v>0</v>
          </cell>
          <cell r="BM525" t="str">
            <v/>
          </cell>
          <cell r="BN525">
            <v>0</v>
          </cell>
          <cell r="BO525">
            <v>79.25</v>
          </cell>
          <cell r="BP525">
            <v>82</v>
          </cell>
          <cell r="BQ525">
            <v>0</v>
          </cell>
          <cell r="BR525">
            <v>0</v>
          </cell>
          <cell r="BS525" t="str">
            <v/>
          </cell>
          <cell r="BT525">
            <v>0</v>
          </cell>
          <cell r="BU525">
            <v>82.75</v>
          </cell>
          <cell r="BV525">
            <v>88</v>
          </cell>
          <cell r="BW525">
            <v>0</v>
          </cell>
          <cell r="BX525">
            <v>0</v>
          </cell>
          <cell r="BY525" t="str">
            <v/>
          </cell>
          <cell r="BZ525">
            <v>0</v>
          </cell>
          <cell r="CA525">
            <v>76.75</v>
          </cell>
          <cell r="CB525">
            <v>80</v>
          </cell>
          <cell r="CC525">
            <v>0</v>
          </cell>
          <cell r="CD525">
            <v>0</v>
          </cell>
          <cell r="CE525" t="str">
            <v/>
          </cell>
          <cell r="CF525">
            <v>0</v>
          </cell>
          <cell r="CG525">
            <v>89.5</v>
          </cell>
          <cell r="CH525">
            <v>81</v>
          </cell>
          <cell r="CI525">
            <v>0</v>
          </cell>
          <cell r="CJ525">
            <v>0</v>
          </cell>
          <cell r="CK525" t="str">
            <v/>
          </cell>
          <cell r="CL525">
            <v>0</v>
          </cell>
          <cell r="CM525">
            <v>79.5</v>
          </cell>
          <cell r="CN525">
            <v>79</v>
          </cell>
          <cell r="CO525">
            <v>0</v>
          </cell>
          <cell r="CP525">
            <v>0</v>
          </cell>
          <cell r="CQ525" t="str">
            <v/>
          </cell>
          <cell r="CR525">
            <v>0</v>
          </cell>
          <cell r="CS525">
            <v>79.75</v>
          </cell>
          <cell r="CT525">
            <v>87</v>
          </cell>
          <cell r="CU525">
            <v>0</v>
          </cell>
          <cell r="CV525">
            <v>0</v>
          </cell>
          <cell r="CW525" t="str">
            <v/>
          </cell>
          <cell r="CX525">
            <v>0</v>
          </cell>
          <cell r="CY525">
            <v>69.5</v>
          </cell>
          <cell r="CZ525">
            <v>78</v>
          </cell>
          <cell r="DA525">
            <v>0</v>
          </cell>
          <cell r="DB525">
            <v>0</v>
          </cell>
          <cell r="DC525" t="str">
            <v/>
          </cell>
          <cell r="DD525">
            <v>0</v>
          </cell>
          <cell r="DE525">
            <v>83</v>
          </cell>
          <cell r="DF525">
            <v>83</v>
          </cell>
          <cell r="DG525">
            <v>0</v>
          </cell>
          <cell r="DH525">
            <v>0</v>
          </cell>
          <cell r="DI525" t="str">
            <v/>
          </cell>
          <cell r="DJ525">
            <v>0</v>
          </cell>
          <cell r="DK525">
            <v>0</v>
          </cell>
          <cell r="DL525">
            <v>78</v>
          </cell>
          <cell r="DM525">
            <v>0</v>
          </cell>
          <cell r="DN525">
            <v>0</v>
          </cell>
          <cell r="DO525" t="str">
            <v/>
          </cell>
          <cell r="DP525">
            <v>0</v>
          </cell>
          <cell r="DQ525">
            <v>78</v>
          </cell>
          <cell r="DR525">
            <v>78</v>
          </cell>
          <cell r="DS525">
            <v>0</v>
          </cell>
          <cell r="DT525">
            <v>0</v>
          </cell>
          <cell r="DU525" t="str">
            <v/>
          </cell>
          <cell r="DV525">
            <v>0</v>
          </cell>
          <cell r="DW525">
            <v>76.25</v>
          </cell>
          <cell r="DX525">
            <v>77</v>
          </cell>
          <cell r="DY525">
            <v>0</v>
          </cell>
          <cell r="DZ525">
            <v>0</v>
          </cell>
          <cell r="EA525" t="str">
            <v/>
          </cell>
          <cell r="EB525">
            <v>0</v>
          </cell>
          <cell r="EC525">
            <v>67.75</v>
          </cell>
          <cell r="ED525">
            <v>77</v>
          </cell>
          <cell r="EE525">
            <v>0</v>
          </cell>
          <cell r="EF525">
            <v>0</v>
          </cell>
          <cell r="EG525" t="str">
            <v/>
          </cell>
          <cell r="EH525">
            <v>0</v>
          </cell>
          <cell r="EI525">
            <v>88</v>
          </cell>
          <cell r="EJ525">
            <v>82</v>
          </cell>
          <cell r="EK525">
            <v>0</v>
          </cell>
          <cell r="EL525">
            <v>0</v>
          </cell>
          <cell r="EM525" t="str">
            <v/>
          </cell>
          <cell r="EN525">
            <v>0</v>
          </cell>
          <cell r="EO525">
            <v>88</v>
          </cell>
          <cell r="EP525">
            <v>82</v>
          </cell>
          <cell r="EQ525">
            <v>0</v>
          </cell>
          <cell r="ER525">
            <v>0</v>
          </cell>
          <cell r="ES525" t="str">
            <v/>
          </cell>
          <cell r="ET525">
            <v>0</v>
          </cell>
          <cell r="EU525">
            <v>88</v>
          </cell>
          <cell r="EV525">
            <v>82</v>
          </cell>
          <cell r="EW525">
            <v>0</v>
          </cell>
          <cell r="EX525">
            <v>0</v>
          </cell>
          <cell r="EY525" t="str">
            <v/>
          </cell>
          <cell r="EZ525">
            <v>0</v>
          </cell>
          <cell r="FA525">
            <v>72</v>
          </cell>
          <cell r="FB525">
            <v>80</v>
          </cell>
          <cell r="FC525">
            <v>0</v>
          </cell>
          <cell r="FD525">
            <v>0</v>
          </cell>
          <cell r="FE525" t="str">
            <v/>
          </cell>
          <cell r="FF525">
            <v>0</v>
          </cell>
          <cell r="FG525">
            <v>72</v>
          </cell>
          <cell r="FH525">
            <v>80</v>
          </cell>
          <cell r="FI525">
            <v>0</v>
          </cell>
          <cell r="FJ525">
            <v>0</v>
          </cell>
          <cell r="FK525" t="str">
            <v/>
          </cell>
          <cell r="FL525">
            <v>0</v>
          </cell>
          <cell r="FM525">
            <v>72</v>
          </cell>
          <cell r="FN525">
            <v>80</v>
          </cell>
          <cell r="FO525">
            <v>0</v>
          </cell>
          <cell r="FP525">
            <v>0</v>
          </cell>
          <cell r="FQ525" t="str">
            <v/>
          </cell>
          <cell r="FR525">
            <v>0</v>
          </cell>
          <cell r="FS525">
            <v>72</v>
          </cell>
          <cell r="FT525">
            <v>80</v>
          </cell>
          <cell r="FU525">
            <v>0</v>
          </cell>
          <cell r="FV525">
            <v>0</v>
          </cell>
          <cell r="FW525" t="str">
            <v/>
          </cell>
          <cell r="FX525">
            <v>0</v>
          </cell>
          <cell r="FY525">
            <v>72</v>
          </cell>
          <cell r="FZ525">
            <v>80</v>
          </cell>
          <cell r="GA525">
            <v>0</v>
          </cell>
          <cell r="GB525">
            <v>0</v>
          </cell>
          <cell r="GC525" t="str">
            <v/>
          </cell>
          <cell r="GD525">
            <v>0</v>
          </cell>
          <cell r="GE525">
            <v>72</v>
          </cell>
          <cell r="GF525">
            <v>80</v>
          </cell>
          <cell r="GG525">
            <v>0</v>
          </cell>
          <cell r="GH525">
            <v>0</v>
          </cell>
          <cell r="GI525" t="str">
            <v/>
          </cell>
          <cell r="GJ525">
            <v>0</v>
          </cell>
          <cell r="GK525">
            <v>72</v>
          </cell>
          <cell r="GL525">
            <v>80</v>
          </cell>
          <cell r="GM525">
            <v>0</v>
          </cell>
          <cell r="GN525">
            <v>0</v>
          </cell>
          <cell r="GO525" t="str">
            <v/>
          </cell>
          <cell r="GP525">
            <v>0</v>
          </cell>
          <cell r="GQ525">
            <v>72</v>
          </cell>
          <cell r="GR525">
            <v>80</v>
          </cell>
          <cell r="GS525">
            <v>0</v>
          </cell>
          <cell r="GT525">
            <v>0</v>
          </cell>
          <cell r="GU525" t="str">
            <v/>
          </cell>
          <cell r="GV525">
            <v>0</v>
          </cell>
          <cell r="GW525">
            <v>82</v>
          </cell>
          <cell r="GX525">
            <v>81</v>
          </cell>
          <cell r="GY525">
            <v>0</v>
          </cell>
          <cell r="GZ525">
            <v>0</v>
          </cell>
          <cell r="HB525">
            <v>0</v>
          </cell>
          <cell r="HG525" t="str">
            <v>JEP-L</v>
          </cell>
          <cell r="HH525">
            <v>0</v>
          </cell>
          <cell r="HI525">
            <v>81.25</v>
          </cell>
          <cell r="HJ525">
            <v>93</v>
          </cell>
          <cell r="HM525" t="str">
            <v/>
          </cell>
          <cell r="HN525" t="str">
            <v/>
          </cell>
          <cell r="HS525">
            <v>0</v>
          </cell>
          <cell r="HT525" t="str">
            <v>PKN</v>
          </cell>
          <cell r="HU525">
            <v>0</v>
          </cell>
          <cell r="HV525" t="str">
            <v>IND</v>
          </cell>
          <cell r="HW525">
            <v>0</v>
          </cell>
          <cell r="HX525" t="str">
            <v>MAT-W</v>
          </cell>
          <cell r="HY525">
            <v>0</v>
          </cell>
          <cell r="HZ525" t="str">
            <v>SEJ-W</v>
          </cell>
          <cell r="IA525">
            <v>0</v>
          </cell>
          <cell r="IB525" t="str">
            <v>IGR-W</v>
          </cell>
          <cell r="IC525">
            <v>0</v>
          </cell>
          <cell r="ID525" t="str">
            <v>SBO</v>
          </cell>
          <cell r="IE525">
            <v>0</v>
          </cell>
          <cell r="IF525" t="str">
            <v>PJO</v>
          </cell>
          <cell r="IG525">
            <v>0</v>
          </cell>
          <cell r="IH525" t="str">
            <v>PRA</v>
          </cell>
          <cell r="II525">
            <v>0</v>
          </cell>
          <cell r="IJ525" t="str">
            <v>JAW</v>
          </cell>
          <cell r="IK525">
            <v>0</v>
          </cell>
          <cell r="IL525" t="str">
            <v>ARB</v>
          </cell>
          <cell r="IM525">
            <v>0</v>
          </cell>
          <cell r="IN525" t="str">
            <v>PKM</v>
          </cell>
          <cell r="IO525">
            <v>0</v>
          </cell>
          <cell r="IP525" t="str">
            <v>MAT-P</v>
          </cell>
          <cell r="IQ525">
            <v>0</v>
          </cell>
          <cell r="IR525" t="str">
            <v>BIO-P</v>
          </cell>
          <cell r="IS525">
            <v>0</v>
          </cell>
          <cell r="IT525" t="str">
            <v>FIS-P</v>
          </cell>
          <cell r="IU525">
            <v>0</v>
          </cell>
          <cell r="IV525" t="str">
            <v>KIM-P</v>
          </cell>
          <cell r="IW525">
            <v>0</v>
          </cell>
          <cell r="IY525">
            <v>0</v>
          </cell>
          <cell r="IZ525" t="str">
            <v>JEP-L</v>
          </cell>
          <cell r="JA525">
            <v>0</v>
          </cell>
        </row>
        <row r="526">
          <cell r="Q526" t="str">
            <v/>
          </cell>
          <cell r="AB526" t="str">
            <v/>
          </cell>
          <cell r="AC526">
            <v>13</v>
          </cell>
          <cell r="AI526" t="str">
            <v/>
          </cell>
          <cell r="AJ526">
            <v>0</v>
          </cell>
          <cell r="AK526">
            <v>81.25</v>
          </cell>
          <cell r="AL526">
            <v>89</v>
          </cell>
          <cell r="AM526">
            <v>0</v>
          </cell>
          <cell r="AN526">
            <v>0</v>
          </cell>
          <cell r="AO526" t="str">
            <v/>
          </cell>
          <cell r="AP526">
            <v>0</v>
          </cell>
          <cell r="AQ526">
            <v>84.75</v>
          </cell>
          <cell r="AR526">
            <v>91</v>
          </cell>
          <cell r="AS526">
            <v>0</v>
          </cell>
          <cell r="AT526">
            <v>0</v>
          </cell>
          <cell r="AU526" t="str">
            <v/>
          </cell>
          <cell r="AV526">
            <v>0</v>
          </cell>
          <cell r="AW526">
            <v>72.25</v>
          </cell>
          <cell r="AX526">
            <v>90</v>
          </cell>
          <cell r="AY526">
            <v>0</v>
          </cell>
          <cell r="AZ526">
            <v>0</v>
          </cell>
          <cell r="BA526" t="str">
            <v/>
          </cell>
          <cell r="BB526">
            <v>0</v>
          </cell>
          <cell r="BC526">
            <v>85.75</v>
          </cell>
          <cell r="BD526">
            <v>90</v>
          </cell>
          <cell r="BE526">
            <v>0</v>
          </cell>
          <cell r="BF526">
            <v>0</v>
          </cell>
          <cell r="BG526" t="str">
            <v>SEJ</v>
          </cell>
          <cell r="BH526">
            <v>0</v>
          </cell>
          <cell r="BI526">
            <v>81.5</v>
          </cell>
          <cell r="BJ526">
            <v>89</v>
          </cell>
          <cell r="BK526">
            <v>0</v>
          </cell>
          <cell r="BL526">
            <v>0</v>
          </cell>
          <cell r="BM526" t="str">
            <v/>
          </cell>
          <cell r="BN526">
            <v>0</v>
          </cell>
          <cell r="BO526">
            <v>78</v>
          </cell>
          <cell r="BP526">
            <v>88</v>
          </cell>
          <cell r="BQ526">
            <v>0</v>
          </cell>
          <cell r="BR526">
            <v>0</v>
          </cell>
          <cell r="BS526" t="str">
            <v/>
          </cell>
          <cell r="BT526">
            <v>0</v>
          </cell>
          <cell r="BU526">
            <v>82.75</v>
          </cell>
          <cell r="BV526">
            <v>92</v>
          </cell>
          <cell r="BW526">
            <v>0</v>
          </cell>
          <cell r="BX526">
            <v>0</v>
          </cell>
          <cell r="BY526" t="str">
            <v/>
          </cell>
          <cell r="BZ526">
            <v>0</v>
          </cell>
          <cell r="CA526">
            <v>75.25</v>
          </cell>
          <cell r="CB526">
            <v>84</v>
          </cell>
          <cell r="CC526">
            <v>0</v>
          </cell>
          <cell r="CD526">
            <v>0</v>
          </cell>
          <cell r="CE526" t="str">
            <v/>
          </cell>
          <cell r="CF526">
            <v>0</v>
          </cell>
          <cell r="CG526">
            <v>93.75</v>
          </cell>
          <cell r="CH526">
            <v>80</v>
          </cell>
          <cell r="CI526">
            <v>0</v>
          </cell>
          <cell r="CJ526">
            <v>0</v>
          </cell>
          <cell r="CK526" t="str">
            <v/>
          </cell>
          <cell r="CL526">
            <v>0</v>
          </cell>
          <cell r="CM526">
            <v>72.5</v>
          </cell>
          <cell r="CN526">
            <v>76</v>
          </cell>
          <cell r="CO526">
            <v>0</v>
          </cell>
          <cell r="CP526">
            <v>0</v>
          </cell>
          <cell r="CQ526" t="str">
            <v/>
          </cell>
          <cell r="CR526">
            <v>0</v>
          </cell>
          <cell r="CS526">
            <v>80.25</v>
          </cell>
          <cell r="CT526">
            <v>86</v>
          </cell>
          <cell r="CU526">
            <v>0</v>
          </cell>
          <cell r="CV526">
            <v>0</v>
          </cell>
          <cell r="CW526" t="str">
            <v/>
          </cell>
          <cell r="CX526">
            <v>0</v>
          </cell>
          <cell r="CY526">
            <v>69.5</v>
          </cell>
          <cell r="CZ526">
            <v>78</v>
          </cell>
          <cell r="DA526">
            <v>0</v>
          </cell>
          <cell r="DB526">
            <v>0</v>
          </cell>
          <cell r="DC526" t="str">
            <v/>
          </cell>
          <cell r="DD526">
            <v>0</v>
          </cell>
          <cell r="DE526">
            <v>81.75</v>
          </cell>
          <cell r="DF526">
            <v>84</v>
          </cell>
          <cell r="DG526">
            <v>0</v>
          </cell>
          <cell r="DH526">
            <v>0</v>
          </cell>
          <cell r="DI526" t="str">
            <v/>
          </cell>
          <cell r="DJ526">
            <v>0</v>
          </cell>
          <cell r="DK526">
            <v>0</v>
          </cell>
          <cell r="DL526">
            <v>86</v>
          </cell>
          <cell r="DM526">
            <v>0</v>
          </cell>
          <cell r="DN526">
            <v>0</v>
          </cell>
          <cell r="DO526" t="str">
            <v/>
          </cell>
          <cell r="DP526">
            <v>0</v>
          </cell>
          <cell r="DQ526">
            <v>80.5</v>
          </cell>
          <cell r="DR526">
            <v>77</v>
          </cell>
          <cell r="DS526">
            <v>0</v>
          </cell>
          <cell r="DT526">
            <v>0</v>
          </cell>
          <cell r="DU526" t="str">
            <v/>
          </cell>
          <cell r="DV526">
            <v>0</v>
          </cell>
          <cell r="DW526">
            <v>80.25</v>
          </cell>
          <cell r="DX526">
            <v>90</v>
          </cell>
          <cell r="DY526">
            <v>0</v>
          </cell>
          <cell r="DZ526">
            <v>0</v>
          </cell>
          <cell r="EA526" t="str">
            <v/>
          </cell>
          <cell r="EB526">
            <v>0</v>
          </cell>
          <cell r="EC526">
            <v>77.5</v>
          </cell>
          <cell r="ED526">
            <v>90</v>
          </cell>
          <cell r="EE526">
            <v>0</v>
          </cell>
          <cell r="EF526">
            <v>0</v>
          </cell>
          <cell r="EG526" t="str">
            <v/>
          </cell>
          <cell r="EH526">
            <v>0</v>
          </cell>
          <cell r="EI526">
            <v>82.75</v>
          </cell>
          <cell r="EJ526">
            <v>82</v>
          </cell>
          <cell r="EK526">
            <v>0</v>
          </cell>
          <cell r="EL526">
            <v>0</v>
          </cell>
          <cell r="EM526" t="str">
            <v/>
          </cell>
          <cell r="EN526">
            <v>0</v>
          </cell>
          <cell r="EO526">
            <v>82.75</v>
          </cell>
          <cell r="EP526">
            <v>82</v>
          </cell>
          <cell r="EQ526">
            <v>0</v>
          </cell>
          <cell r="ER526">
            <v>0</v>
          </cell>
          <cell r="ES526" t="str">
            <v/>
          </cell>
          <cell r="ET526">
            <v>0</v>
          </cell>
          <cell r="EU526">
            <v>82.75</v>
          </cell>
          <cell r="EV526">
            <v>82</v>
          </cell>
          <cell r="EW526">
            <v>0</v>
          </cell>
          <cell r="EX526">
            <v>0</v>
          </cell>
          <cell r="EY526" t="str">
            <v/>
          </cell>
          <cell r="EZ526">
            <v>0</v>
          </cell>
          <cell r="FA526">
            <v>74.25</v>
          </cell>
          <cell r="FB526">
            <v>80</v>
          </cell>
          <cell r="FC526">
            <v>0</v>
          </cell>
          <cell r="FD526">
            <v>0</v>
          </cell>
          <cell r="FE526" t="str">
            <v/>
          </cell>
          <cell r="FF526">
            <v>0</v>
          </cell>
          <cell r="FG526">
            <v>74.25</v>
          </cell>
          <cell r="FH526">
            <v>80</v>
          </cell>
          <cell r="FI526">
            <v>0</v>
          </cell>
          <cell r="FJ526">
            <v>0</v>
          </cell>
          <cell r="FK526" t="str">
            <v/>
          </cell>
          <cell r="FL526">
            <v>0</v>
          </cell>
          <cell r="FM526">
            <v>74.25</v>
          </cell>
          <cell r="FN526">
            <v>80</v>
          </cell>
          <cell r="FO526">
            <v>0</v>
          </cell>
          <cell r="FP526">
            <v>0</v>
          </cell>
          <cell r="FQ526" t="str">
            <v/>
          </cell>
          <cell r="FR526">
            <v>0</v>
          </cell>
          <cell r="FS526">
            <v>74.25</v>
          </cell>
          <cell r="FT526">
            <v>80</v>
          </cell>
          <cell r="FU526">
            <v>0</v>
          </cell>
          <cell r="FV526">
            <v>0</v>
          </cell>
          <cell r="FW526" t="str">
            <v/>
          </cell>
          <cell r="FX526">
            <v>0</v>
          </cell>
          <cell r="FY526">
            <v>74.25</v>
          </cell>
          <cell r="FZ526">
            <v>80</v>
          </cell>
          <cell r="GA526">
            <v>0</v>
          </cell>
          <cell r="GB526">
            <v>0</v>
          </cell>
          <cell r="GC526" t="str">
            <v/>
          </cell>
          <cell r="GD526">
            <v>0</v>
          </cell>
          <cell r="GE526">
            <v>74.25</v>
          </cell>
          <cell r="GF526">
            <v>80</v>
          </cell>
          <cell r="GG526">
            <v>0</v>
          </cell>
          <cell r="GH526">
            <v>0</v>
          </cell>
          <cell r="GI526" t="str">
            <v/>
          </cell>
          <cell r="GJ526">
            <v>0</v>
          </cell>
          <cell r="GK526">
            <v>74.25</v>
          </cell>
          <cell r="GL526">
            <v>80</v>
          </cell>
          <cell r="GM526">
            <v>0</v>
          </cell>
          <cell r="GN526">
            <v>0</v>
          </cell>
          <cell r="GO526" t="str">
            <v/>
          </cell>
          <cell r="GP526">
            <v>0</v>
          </cell>
          <cell r="GQ526">
            <v>74.25</v>
          </cell>
          <cell r="GR526">
            <v>80</v>
          </cell>
          <cell r="GS526">
            <v>0</v>
          </cell>
          <cell r="GT526">
            <v>0</v>
          </cell>
          <cell r="GU526" t="str">
            <v/>
          </cell>
          <cell r="GV526">
            <v>0</v>
          </cell>
          <cell r="GW526">
            <v>75.25</v>
          </cell>
          <cell r="GX526">
            <v>81</v>
          </cell>
          <cell r="GY526">
            <v>0</v>
          </cell>
          <cell r="GZ526">
            <v>0</v>
          </cell>
          <cell r="HA526" t="str">
            <v>GEO-L</v>
          </cell>
          <cell r="HB526">
            <v>0</v>
          </cell>
          <cell r="HC526">
            <v>83.75</v>
          </cell>
          <cell r="HD526">
            <v>86</v>
          </cell>
          <cell r="HH526">
            <v>0</v>
          </cell>
          <cell r="HM526" t="str">
            <v/>
          </cell>
          <cell r="HN526" t="str">
            <v/>
          </cell>
          <cell r="HS526">
            <v>0</v>
          </cell>
          <cell r="HT526" t="str">
            <v>PKN</v>
          </cell>
          <cell r="HU526">
            <v>0</v>
          </cell>
          <cell r="HV526" t="str">
            <v>IND</v>
          </cell>
          <cell r="HW526">
            <v>0</v>
          </cell>
          <cell r="HX526" t="str">
            <v>MAT-W</v>
          </cell>
          <cell r="HY526">
            <v>0</v>
          </cell>
          <cell r="HZ526" t="str">
            <v>SEJ-W</v>
          </cell>
          <cell r="IA526">
            <v>0</v>
          </cell>
          <cell r="IB526" t="str">
            <v>IGR-W</v>
          </cell>
          <cell r="IC526">
            <v>0</v>
          </cell>
          <cell r="ID526" t="str">
            <v>SBO</v>
          </cell>
          <cell r="IE526">
            <v>0</v>
          </cell>
          <cell r="IF526" t="str">
            <v>PJO</v>
          </cell>
          <cell r="IG526">
            <v>0</v>
          </cell>
          <cell r="IH526" t="str">
            <v>PRA</v>
          </cell>
          <cell r="II526">
            <v>0</v>
          </cell>
          <cell r="IJ526" t="str">
            <v>JAW</v>
          </cell>
          <cell r="IK526">
            <v>0</v>
          </cell>
          <cell r="IL526" t="str">
            <v>ARB</v>
          </cell>
          <cell r="IM526">
            <v>0</v>
          </cell>
          <cell r="IN526" t="str">
            <v>PKM</v>
          </cell>
          <cell r="IO526">
            <v>0</v>
          </cell>
          <cell r="IP526" t="str">
            <v>MAT-P</v>
          </cell>
          <cell r="IQ526">
            <v>0</v>
          </cell>
          <cell r="IR526" t="str">
            <v>BIO-P</v>
          </cell>
          <cell r="IS526">
            <v>0</v>
          </cell>
          <cell r="IT526" t="str">
            <v>FIS-P</v>
          </cell>
          <cell r="IU526">
            <v>0</v>
          </cell>
          <cell r="IV526" t="str">
            <v>KIM-P</v>
          </cell>
          <cell r="IW526">
            <v>0</v>
          </cell>
          <cell r="IX526" t="str">
            <v>GEO-L</v>
          </cell>
          <cell r="IY526">
            <v>0</v>
          </cell>
          <cell r="JA526">
            <v>0</v>
          </cell>
        </row>
        <row r="527">
          <cell r="Q527" t="str">
            <v/>
          </cell>
          <cell r="AB527" t="str">
            <v/>
          </cell>
          <cell r="AC527">
            <v>14</v>
          </cell>
          <cell r="AI527" t="str">
            <v/>
          </cell>
          <cell r="AJ527">
            <v>0</v>
          </cell>
          <cell r="AK527">
            <v>85</v>
          </cell>
          <cell r="AL527">
            <v>79</v>
          </cell>
          <cell r="AM527">
            <v>0</v>
          </cell>
          <cell r="AN527">
            <v>0</v>
          </cell>
          <cell r="AO527" t="str">
            <v/>
          </cell>
          <cell r="AP527">
            <v>0</v>
          </cell>
          <cell r="AQ527">
            <v>78.75</v>
          </cell>
          <cell r="AR527">
            <v>81</v>
          </cell>
          <cell r="AS527">
            <v>0</v>
          </cell>
          <cell r="AT527">
            <v>0</v>
          </cell>
          <cell r="AU527" t="str">
            <v/>
          </cell>
          <cell r="AV527">
            <v>0</v>
          </cell>
          <cell r="AW527">
            <v>72.25</v>
          </cell>
          <cell r="AX527">
            <v>77</v>
          </cell>
          <cell r="AY527">
            <v>0</v>
          </cell>
          <cell r="AZ527">
            <v>0</v>
          </cell>
          <cell r="BA527" t="str">
            <v/>
          </cell>
          <cell r="BB527">
            <v>0</v>
          </cell>
          <cell r="BC527">
            <v>76.5</v>
          </cell>
          <cell r="BD527">
            <v>74</v>
          </cell>
          <cell r="BE527">
            <v>0</v>
          </cell>
          <cell r="BF527">
            <v>0</v>
          </cell>
          <cell r="BG527" t="str">
            <v>SEJ</v>
          </cell>
          <cell r="BH527">
            <v>0</v>
          </cell>
          <cell r="BI527">
            <v>76.25</v>
          </cell>
          <cell r="BJ527">
            <v>80</v>
          </cell>
          <cell r="BK527">
            <v>0</v>
          </cell>
          <cell r="BL527">
            <v>0</v>
          </cell>
          <cell r="BM527" t="str">
            <v/>
          </cell>
          <cell r="BN527">
            <v>0</v>
          </cell>
          <cell r="BO527">
            <v>77</v>
          </cell>
          <cell r="BP527">
            <v>87</v>
          </cell>
          <cell r="BQ527">
            <v>0</v>
          </cell>
          <cell r="BR527">
            <v>0</v>
          </cell>
          <cell r="BS527" t="str">
            <v/>
          </cell>
          <cell r="BT527">
            <v>0</v>
          </cell>
          <cell r="BU527">
            <v>73</v>
          </cell>
          <cell r="BV527">
            <v>87</v>
          </cell>
          <cell r="BW527">
            <v>0</v>
          </cell>
          <cell r="BX527">
            <v>0</v>
          </cell>
          <cell r="BY527" t="str">
            <v/>
          </cell>
          <cell r="BZ527">
            <v>0</v>
          </cell>
          <cell r="CA527">
            <v>68</v>
          </cell>
          <cell r="CB527">
            <v>76</v>
          </cell>
          <cell r="CC527">
            <v>0</v>
          </cell>
          <cell r="CD527">
            <v>0</v>
          </cell>
          <cell r="CE527" t="str">
            <v/>
          </cell>
          <cell r="CF527">
            <v>0</v>
          </cell>
          <cell r="CG527">
            <v>84.5</v>
          </cell>
          <cell r="CH527">
            <v>80</v>
          </cell>
          <cell r="CI527">
            <v>0</v>
          </cell>
          <cell r="CJ527">
            <v>0</v>
          </cell>
          <cell r="CK527" t="str">
            <v/>
          </cell>
          <cell r="CL527">
            <v>0</v>
          </cell>
          <cell r="CM527">
            <v>72.5</v>
          </cell>
          <cell r="CN527">
            <v>75</v>
          </cell>
          <cell r="CO527">
            <v>0</v>
          </cell>
          <cell r="CP527">
            <v>0</v>
          </cell>
          <cell r="CQ527" t="str">
            <v/>
          </cell>
          <cell r="CR527">
            <v>0</v>
          </cell>
          <cell r="CS527">
            <v>77.5</v>
          </cell>
          <cell r="CT527">
            <v>83</v>
          </cell>
          <cell r="CU527">
            <v>0</v>
          </cell>
          <cell r="CV527">
            <v>0</v>
          </cell>
          <cell r="CW527" t="str">
            <v/>
          </cell>
          <cell r="CX527">
            <v>0</v>
          </cell>
          <cell r="CY527">
            <v>69.5</v>
          </cell>
          <cell r="CZ527">
            <v>73</v>
          </cell>
          <cell r="DA527">
            <v>0</v>
          </cell>
          <cell r="DB527">
            <v>0</v>
          </cell>
          <cell r="DC527" t="str">
            <v/>
          </cell>
          <cell r="DD527">
            <v>0</v>
          </cell>
          <cell r="DE527">
            <v>77</v>
          </cell>
          <cell r="DF527">
            <v>82</v>
          </cell>
          <cell r="DG527">
            <v>0</v>
          </cell>
          <cell r="DH527">
            <v>0</v>
          </cell>
          <cell r="DI527" t="str">
            <v/>
          </cell>
          <cell r="DJ527">
            <v>0</v>
          </cell>
          <cell r="DK527">
            <v>0</v>
          </cell>
          <cell r="DL527">
            <v>72</v>
          </cell>
          <cell r="DM527">
            <v>0</v>
          </cell>
          <cell r="DN527">
            <v>0</v>
          </cell>
          <cell r="DO527" t="str">
            <v/>
          </cell>
          <cell r="DP527">
            <v>0</v>
          </cell>
          <cell r="DQ527">
            <v>76</v>
          </cell>
          <cell r="DR527">
            <v>76</v>
          </cell>
          <cell r="DS527">
            <v>0</v>
          </cell>
          <cell r="DT527">
            <v>0</v>
          </cell>
          <cell r="DU527" t="str">
            <v/>
          </cell>
          <cell r="DV527">
            <v>0</v>
          </cell>
          <cell r="DW527">
            <v>79</v>
          </cell>
          <cell r="DX527">
            <v>76</v>
          </cell>
          <cell r="DY527">
            <v>0</v>
          </cell>
          <cell r="DZ527">
            <v>0</v>
          </cell>
          <cell r="EA527" t="str">
            <v/>
          </cell>
          <cell r="EB527">
            <v>0</v>
          </cell>
          <cell r="EC527">
            <v>66.75</v>
          </cell>
          <cell r="ED527">
            <v>71</v>
          </cell>
          <cell r="EE527">
            <v>0</v>
          </cell>
          <cell r="EF527">
            <v>0</v>
          </cell>
          <cell r="EG527" t="str">
            <v/>
          </cell>
          <cell r="EH527">
            <v>0</v>
          </cell>
          <cell r="EI527">
            <v>83.5</v>
          </cell>
          <cell r="EJ527">
            <v>76</v>
          </cell>
          <cell r="EK527">
            <v>0</v>
          </cell>
          <cell r="EL527">
            <v>0</v>
          </cell>
          <cell r="EM527" t="str">
            <v/>
          </cell>
          <cell r="EN527">
            <v>0</v>
          </cell>
          <cell r="EO527">
            <v>83.5</v>
          </cell>
          <cell r="EP527">
            <v>76</v>
          </cell>
          <cell r="EQ527">
            <v>0</v>
          </cell>
          <cell r="ER527">
            <v>0</v>
          </cell>
          <cell r="ES527" t="str">
            <v/>
          </cell>
          <cell r="ET527">
            <v>0</v>
          </cell>
          <cell r="EU527">
            <v>83.5</v>
          </cell>
          <cell r="EV527">
            <v>76</v>
          </cell>
          <cell r="EW527">
            <v>0</v>
          </cell>
          <cell r="EX527">
            <v>0</v>
          </cell>
          <cell r="EY527" t="str">
            <v/>
          </cell>
          <cell r="EZ527">
            <v>0</v>
          </cell>
          <cell r="FA527">
            <v>70.25</v>
          </cell>
          <cell r="FB527">
            <v>77</v>
          </cell>
          <cell r="FC527">
            <v>0</v>
          </cell>
          <cell r="FD527">
            <v>0</v>
          </cell>
          <cell r="FE527" t="str">
            <v/>
          </cell>
          <cell r="FF527">
            <v>0</v>
          </cell>
          <cell r="FG527">
            <v>70.25</v>
          </cell>
          <cell r="FH527">
            <v>77</v>
          </cell>
          <cell r="FI527">
            <v>0</v>
          </cell>
          <cell r="FJ527">
            <v>0</v>
          </cell>
          <cell r="FK527" t="str">
            <v/>
          </cell>
          <cell r="FL527">
            <v>0</v>
          </cell>
          <cell r="FM527">
            <v>70.25</v>
          </cell>
          <cell r="FN527">
            <v>77</v>
          </cell>
          <cell r="FO527">
            <v>0</v>
          </cell>
          <cell r="FP527">
            <v>0</v>
          </cell>
          <cell r="FQ527" t="str">
            <v/>
          </cell>
          <cell r="FR527">
            <v>0</v>
          </cell>
          <cell r="FS527">
            <v>70.25</v>
          </cell>
          <cell r="FT527">
            <v>77</v>
          </cell>
          <cell r="FU527">
            <v>0</v>
          </cell>
          <cell r="FV527">
            <v>0</v>
          </cell>
          <cell r="FW527" t="str">
            <v/>
          </cell>
          <cell r="FX527">
            <v>0</v>
          </cell>
          <cell r="FY527">
            <v>70.25</v>
          </cell>
          <cell r="FZ527">
            <v>77</v>
          </cell>
          <cell r="GA527">
            <v>0</v>
          </cell>
          <cell r="GB527">
            <v>0</v>
          </cell>
          <cell r="GC527" t="str">
            <v/>
          </cell>
          <cell r="GD527">
            <v>0</v>
          </cell>
          <cell r="GE527">
            <v>70.25</v>
          </cell>
          <cell r="GF527">
            <v>77</v>
          </cell>
          <cell r="GG527">
            <v>0</v>
          </cell>
          <cell r="GH527">
            <v>0</v>
          </cell>
          <cell r="GI527" t="str">
            <v/>
          </cell>
          <cell r="GJ527">
            <v>0</v>
          </cell>
          <cell r="GK527">
            <v>70.25</v>
          </cell>
          <cell r="GL527">
            <v>77</v>
          </cell>
          <cell r="GM527">
            <v>0</v>
          </cell>
          <cell r="GN527">
            <v>0</v>
          </cell>
          <cell r="GO527" t="str">
            <v/>
          </cell>
          <cell r="GP527">
            <v>0</v>
          </cell>
          <cell r="GQ527">
            <v>70.25</v>
          </cell>
          <cell r="GR527">
            <v>77</v>
          </cell>
          <cell r="GS527">
            <v>0</v>
          </cell>
          <cell r="GT527">
            <v>0</v>
          </cell>
          <cell r="GU527" t="str">
            <v/>
          </cell>
          <cell r="GV527">
            <v>0</v>
          </cell>
          <cell r="GW527">
            <v>69.5</v>
          </cell>
          <cell r="GX527">
            <v>78</v>
          </cell>
          <cell r="GY527">
            <v>0</v>
          </cell>
          <cell r="GZ527">
            <v>0</v>
          </cell>
          <cell r="HB527">
            <v>0</v>
          </cell>
          <cell r="HG527" t="str">
            <v>JEP-L</v>
          </cell>
          <cell r="HH527">
            <v>0</v>
          </cell>
          <cell r="HI527">
            <v>75.25</v>
          </cell>
          <cell r="HJ527">
            <v>88</v>
          </cell>
          <cell r="HM527" t="str">
            <v/>
          </cell>
          <cell r="HN527" t="str">
            <v/>
          </cell>
          <cell r="HS527">
            <v>0</v>
          </cell>
          <cell r="HT527" t="str">
            <v>PKN</v>
          </cell>
          <cell r="HU527">
            <v>0</v>
          </cell>
          <cell r="HV527" t="str">
            <v>IND</v>
          </cell>
          <cell r="HW527">
            <v>0</v>
          </cell>
          <cell r="HX527" t="str">
            <v>MAT-W</v>
          </cell>
          <cell r="HY527">
            <v>0</v>
          </cell>
          <cell r="HZ527" t="str">
            <v>SEJ-W</v>
          </cell>
          <cell r="IA527">
            <v>0</v>
          </cell>
          <cell r="IB527" t="str">
            <v>IGR-W</v>
          </cell>
          <cell r="IC527">
            <v>0</v>
          </cell>
          <cell r="ID527" t="str">
            <v>SBO</v>
          </cell>
          <cell r="IE527">
            <v>0</v>
          </cell>
          <cell r="IF527" t="str">
            <v>PJO</v>
          </cell>
          <cell r="IG527">
            <v>0</v>
          </cell>
          <cell r="IH527" t="str">
            <v>PRA</v>
          </cell>
          <cell r="II527">
            <v>0</v>
          </cell>
          <cell r="IJ527" t="str">
            <v>JAW</v>
          </cell>
          <cell r="IK527">
            <v>0</v>
          </cell>
          <cell r="IL527" t="str">
            <v>ARB</v>
          </cell>
          <cell r="IM527">
            <v>0</v>
          </cell>
          <cell r="IN527" t="str">
            <v>PKM</v>
          </cell>
          <cell r="IO527">
            <v>0</v>
          </cell>
          <cell r="IP527" t="str">
            <v>MAT-P</v>
          </cell>
          <cell r="IQ527">
            <v>0</v>
          </cell>
          <cell r="IR527" t="str">
            <v>BIO-P</v>
          </cell>
          <cell r="IS527">
            <v>0</v>
          </cell>
          <cell r="IT527" t="str">
            <v>FIS-P</v>
          </cell>
          <cell r="IU527">
            <v>0</v>
          </cell>
          <cell r="IV527" t="str">
            <v>KIM-P</v>
          </cell>
          <cell r="IW527">
            <v>0</v>
          </cell>
          <cell r="IY527">
            <v>0</v>
          </cell>
          <cell r="IZ527" t="str">
            <v>JEP-L</v>
          </cell>
          <cell r="JA527">
            <v>0</v>
          </cell>
        </row>
        <row r="528">
          <cell r="Q528" t="str">
            <v/>
          </cell>
          <cell r="AB528" t="str">
            <v/>
          </cell>
          <cell r="AC528">
            <v>15</v>
          </cell>
          <cell r="AI528" t="str">
            <v/>
          </cell>
          <cell r="AJ528">
            <v>0</v>
          </cell>
          <cell r="AK528">
            <v>90.25</v>
          </cell>
          <cell r="AL528">
            <v>91</v>
          </cell>
          <cell r="AM528">
            <v>0</v>
          </cell>
          <cell r="AN528">
            <v>0</v>
          </cell>
          <cell r="AO528" t="str">
            <v/>
          </cell>
          <cell r="AP528">
            <v>0</v>
          </cell>
          <cell r="AQ528">
            <v>87.25</v>
          </cell>
          <cell r="AR528">
            <v>91</v>
          </cell>
          <cell r="AS528">
            <v>0</v>
          </cell>
          <cell r="AT528">
            <v>0</v>
          </cell>
          <cell r="AU528" t="str">
            <v/>
          </cell>
          <cell r="AV528">
            <v>0</v>
          </cell>
          <cell r="AW528">
            <v>92.25</v>
          </cell>
          <cell r="AX528">
            <v>95</v>
          </cell>
          <cell r="AY528">
            <v>0</v>
          </cell>
          <cell r="AZ528">
            <v>0</v>
          </cell>
          <cell r="BA528" t="str">
            <v/>
          </cell>
          <cell r="BB528">
            <v>0</v>
          </cell>
          <cell r="BC528">
            <v>92.5</v>
          </cell>
          <cell r="BD528">
            <v>90</v>
          </cell>
          <cell r="BE528">
            <v>0</v>
          </cell>
          <cell r="BF528">
            <v>0</v>
          </cell>
          <cell r="BG528" t="str">
            <v>SEJ</v>
          </cell>
          <cell r="BH528">
            <v>0</v>
          </cell>
          <cell r="BI528">
            <v>91.25</v>
          </cell>
          <cell r="BJ528">
            <v>91</v>
          </cell>
          <cell r="BK528">
            <v>0</v>
          </cell>
          <cell r="BL528">
            <v>0</v>
          </cell>
          <cell r="BM528" t="str">
            <v/>
          </cell>
          <cell r="BN528">
            <v>0</v>
          </cell>
          <cell r="BO528">
            <v>93.5</v>
          </cell>
          <cell r="BP528">
            <v>90</v>
          </cell>
          <cell r="BQ528">
            <v>0</v>
          </cell>
          <cell r="BR528">
            <v>0</v>
          </cell>
          <cell r="BS528" t="str">
            <v/>
          </cell>
          <cell r="BT528">
            <v>0</v>
          </cell>
          <cell r="BU528">
            <v>91</v>
          </cell>
          <cell r="BV528">
            <v>92</v>
          </cell>
          <cell r="BW528">
            <v>0</v>
          </cell>
          <cell r="BX528">
            <v>0</v>
          </cell>
          <cell r="BY528" t="str">
            <v/>
          </cell>
          <cell r="BZ528">
            <v>0</v>
          </cell>
          <cell r="CA528">
            <v>98</v>
          </cell>
          <cell r="CB528">
            <v>98</v>
          </cell>
          <cell r="CC528">
            <v>0</v>
          </cell>
          <cell r="CD528">
            <v>0</v>
          </cell>
          <cell r="CE528" t="str">
            <v/>
          </cell>
          <cell r="CF528">
            <v>0</v>
          </cell>
          <cell r="CG528">
            <v>96.75</v>
          </cell>
          <cell r="CH528">
            <v>80</v>
          </cell>
          <cell r="CI528">
            <v>0</v>
          </cell>
          <cell r="CJ528">
            <v>0</v>
          </cell>
          <cell r="CK528" t="str">
            <v/>
          </cell>
          <cell r="CL528">
            <v>0</v>
          </cell>
          <cell r="CM528">
            <v>87.25</v>
          </cell>
          <cell r="CN528">
            <v>90</v>
          </cell>
          <cell r="CO528">
            <v>0</v>
          </cell>
          <cell r="CP528">
            <v>0</v>
          </cell>
          <cell r="CQ528" t="str">
            <v/>
          </cell>
          <cell r="CR528">
            <v>0</v>
          </cell>
          <cell r="CS528">
            <v>94.75</v>
          </cell>
          <cell r="CT528">
            <v>95</v>
          </cell>
          <cell r="CU528">
            <v>0</v>
          </cell>
          <cell r="CV528">
            <v>0</v>
          </cell>
          <cell r="CW528" t="str">
            <v/>
          </cell>
          <cell r="CX528">
            <v>0</v>
          </cell>
          <cell r="CY528">
            <v>72</v>
          </cell>
          <cell r="CZ528">
            <v>84</v>
          </cell>
          <cell r="DA528">
            <v>0</v>
          </cell>
          <cell r="DB528">
            <v>0</v>
          </cell>
          <cell r="DC528" t="str">
            <v/>
          </cell>
          <cell r="DD528">
            <v>0</v>
          </cell>
          <cell r="DE528">
            <v>88.5</v>
          </cell>
          <cell r="DF528">
            <v>76</v>
          </cell>
          <cell r="DG528">
            <v>0</v>
          </cell>
          <cell r="DH528">
            <v>0</v>
          </cell>
          <cell r="DI528" t="str">
            <v/>
          </cell>
          <cell r="DJ528">
            <v>0</v>
          </cell>
          <cell r="DK528">
            <v>0</v>
          </cell>
          <cell r="DL528">
            <v>90</v>
          </cell>
          <cell r="DM528">
            <v>0</v>
          </cell>
          <cell r="DN528">
            <v>0</v>
          </cell>
          <cell r="DO528" t="str">
            <v/>
          </cell>
          <cell r="DP528">
            <v>0</v>
          </cell>
          <cell r="DQ528">
            <v>88.5</v>
          </cell>
          <cell r="DR528">
            <v>81</v>
          </cell>
          <cell r="DS528">
            <v>0</v>
          </cell>
          <cell r="DT528">
            <v>0</v>
          </cell>
          <cell r="DU528" t="str">
            <v/>
          </cell>
          <cell r="DV528">
            <v>0</v>
          </cell>
          <cell r="DW528">
            <v>83</v>
          </cell>
          <cell r="DX528">
            <v>94</v>
          </cell>
          <cell r="DY528">
            <v>0</v>
          </cell>
          <cell r="DZ528">
            <v>0</v>
          </cell>
          <cell r="EA528" t="str">
            <v/>
          </cell>
          <cell r="EB528">
            <v>0</v>
          </cell>
          <cell r="EC528">
            <v>95.75</v>
          </cell>
          <cell r="ED528">
            <v>96</v>
          </cell>
          <cell r="EE528">
            <v>0</v>
          </cell>
          <cell r="EF528">
            <v>0</v>
          </cell>
          <cell r="EG528" t="str">
            <v/>
          </cell>
          <cell r="EH528">
            <v>0</v>
          </cell>
          <cell r="EI528">
            <v>95.25</v>
          </cell>
          <cell r="EJ528">
            <v>80</v>
          </cell>
          <cell r="EK528">
            <v>0</v>
          </cell>
          <cell r="EL528">
            <v>0</v>
          </cell>
          <cell r="EM528" t="str">
            <v/>
          </cell>
          <cell r="EN528">
            <v>0</v>
          </cell>
          <cell r="EO528">
            <v>95.25</v>
          </cell>
          <cell r="EP528">
            <v>80</v>
          </cell>
          <cell r="EQ528">
            <v>0</v>
          </cell>
          <cell r="ER528">
            <v>0</v>
          </cell>
          <cell r="ES528" t="str">
            <v/>
          </cell>
          <cell r="ET528">
            <v>0</v>
          </cell>
          <cell r="EU528">
            <v>95.25</v>
          </cell>
          <cell r="EV528">
            <v>80</v>
          </cell>
          <cell r="EW528">
            <v>0</v>
          </cell>
          <cell r="EX528">
            <v>0</v>
          </cell>
          <cell r="EY528" t="str">
            <v/>
          </cell>
          <cell r="EZ528">
            <v>0</v>
          </cell>
          <cell r="FA528">
            <v>94.75</v>
          </cell>
          <cell r="FB528">
            <v>86</v>
          </cell>
          <cell r="FC528">
            <v>0</v>
          </cell>
          <cell r="FD528">
            <v>0</v>
          </cell>
          <cell r="FE528" t="str">
            <v/>
          </cell>
          <cell r="FF528">
            <v>0</v>
          </cell>
          <cell r="FG528">
            <v>94.75</v>
          </cell>
          <cell r="FH528">
            <v>86</v>
          </cell>
          <cell r="FI528">
            <v>0</v>
          </cell>
          <cell r="FJ528">
            <v>0</v>
          </cell>
          <cell r="FK528" t="str">
            <v/>
          </cell>
          <cell r="FL528">
            <v>0</v>
          </cell>
          <cell r="FM528">
            <v>94.75</v>
          </cell>
          <cell r="FN528">
            <v>86</v>
          </cell>
          <cell r="FO528">
            <v>0</v>
          </cell>
          <cell r="FP528">
            <v>0</v>
          </cell>
          <cell r="FQ528" t="str">
            <v/>
          </cell>
          <cell r="FR528">
            <v>0</v>
          </cell>
          <cell r="FS528">
            <v>94.75</v>
          </cell>
          <cell r="FT528">
            <v>86</v>
          </cell>
          <cell r="FU528">
            <v>0</v>
          </cell>
          <cell r="FV528">
            <v>0</v>
          </cell>
          <cell r="FW528" t="str">
            <v/>
          </cell>
          <cell r="FX528">
            <v>0</v>
          </cell>
          <cell r="FY528">
            <v>94.75</v>
          </cell>
          <cell r="FZ528">
            <v>86</v>
          </cell>
          <cell r="GA528">
            <v>0</v>
          </cell>
          <cell r="GB528">
            <v>0</v>
          </cell>
          <cell r="GC528" t="str">
            <v/>
          </cell>
          <cell r="GD528">
            <v>0</v>
          </cell>
          <cell r="GE528">
            <v>94.75</v>
          </cell>
          <cell r="GF528">
            <v>86</v>
          </cell>
          <cell r="GG528">
            <v>0</v>
          </cell>
          <cell r="GH528">
            <v>0</v>
          </cell>
          <cell r="GI528" t="str">
            <v/>
          </cell>
          <cell r="GJ528">
            <v>0</v>
          </cell>
          <cell r="GK528">
            <v>94.75</v>
          </cell>
          <cell r="GL528">
            <v>86</v>
          </cell>
          <cell r="GM528">
            <v>0</v>
          </cell>
          <cell r="GN528">
            <v>0</v>
          </cell>
          <cell r="GO528" t="str">
            <v/>
          </cell>
          <cell r="GP528">
            <v>0</v>
          </cell>
          <cell r="GQ528">
            <v>94.75</v>
          </cell>
          <cell r="GR528">
            <v>86</v>
          </cell>
          <cell r="GS528">
            <v>0</v>
          </cell>
          <cell r="GT528">
            <v>0</v>
          </cell>
          <cell r="GU528" t="str">
            <v/>
          </cell>
          <cell r="GV528">
            <v>0</v>
          </cell>
          <cell r="GW528">
            <v>93.75</v>
          </cell>
          <cell r="GX528">
            <v>89</v>
          </cell>
          <cell r="GY528">
            <v>0</v>
          </cell>
          <cell r="GZ528">
            <v>0</v>
          </cell>
          <cell r="HA528" t="str">
            <v>GEO-L</v>
          </cell>
          <cell r="HB528">
            <v>0</v>
          </cell>
          <cell r="HC528">
            <v>96.5</v>
          </cell>
          <cell r="HD528">
            <v>97</v>
          </cell>
          <cell r="HH528">
            <v>0</v>
          </cell>
          <cell r="HM528" t="str">
            <v/>
          </cell>
          <cell r="HN528" t="str">
            <v/>
          </cell>
          <cell r="HS528">
            <v>0</v>
          </cell>
          <cell r="HT528" t="str">
            <v>PKN</v>
          </cell>
          <cell r="HU528">
            <v>0</v>
          </cell>
          <cell r="HV528" t="str">
            <v>IND</v>
          </cell>
          <cell r="HW528">
            <v>0</v>
          </cell>
          <cell r="HX528" t="str">
            <v>MAT-W</v>
          </cell>
          <cell r="HY528">
            <v>0</v>
          </cell>
          <cell r="HZ528" t="str">
            <v>SEJ-W</v>
          </cell>
          <cell r="IA528">
            <v>0</v>
          </cell>
          <cell r="IB528" t="str">
            <v>IGR-W</v>
          </cell>
          <cell r="IC528">
            <v>0</v>
          </cell>
          <cell r="ID528" t="str">
            <v>SBO</v>
          </cell>
          <cell r="IE528">
            <v>0</v>
          </cell>
          <cell r="IF528" t="str">
            <v>PJO</v>
          </cell>
          <cell r="IG528">
            <v>0</v>
          </cell>
          <cell r="IH528" t="str">
            <v>PRA</v>
          </cell>
          <cell r="II528">
            <v>0</v>
          </cell>
          <cell r="IJ528" t="str">
            <v>JAW</v>
          </cell>
          <cell r="IK528">
            <v>0</v>
          </cell>
          <cell r="IL528" t="str">
            <v>ARB</v>
          </cell>
          <cell r="IM528">
            <v>0</v>
          </cell>
          <cell r="IN528" t="str">
            <v>PKM</v>
          </cell>
          <cell r="IO528">
            <v>0</v>
          </cell>
          <cell r="IP528" t="str">
            <v>MAT-P</v>
          </cell>
          <cell r="IQ528">
            <v>0</v>
          </cell>
          <cell r="IR528" t="str">
            <v>BIO-P</v>
          </cell>
          <cell r="IS528">
            <v>0</v>
          </cell>
          <cell r="IT528" t="str">
            <v>FIS-P</v>
          </cell>
          <cell r="IU528">
            <v>0</v>
          </cell>
          <cell r="IV528" t="str">
            <v>KIM-P</v>
          </cell>
          <cell r="IW528">
            <v>0</v>
          </cell>
          <cell r="IX528" t="str">
            <v>GEO-L</v>
          </cell>
          <cell r="IY528">
            <v>0</v>
          </cell>
          <cell r="JA528">
            <v>0</v>
          </cell>
        </row>
        <row r="529">
          <cell r="Q529" t="str">
            <v/>
          </cell>
          <cell r="AB529" t="str">
            <v/>
          </cell>
          <cell r="AC529">
            <v>16</v>
          </cell>
          <cell r="AI529" t="str">
            <v/>
          </cell>
          <cell r="AJ529">
            <v>0</v>
          </cell>
          <cell r="AK529">
            <v>85</v>
          </cell>
          <cell r="AL529">
            <v>85</v>
          </cell>
          <cell r="AM529">
            <v>0</v>
          </cell>
          <cell r="AN529">
            <v>0</v>
          </cell>
          <cell r="AO529" t="str">
            <v/>
          </cell>
          <cell r="AP529">
            <v>0</v>
          </cell>
          <cell r="AQ529">
            <v>82.25</v>
          </cell>
          <cell r="AR529">
            <v>85</v>
          </cell>
          <cell r="AS529">
            <v>0</v>
          </cell>
          <cell r="AT529">
            <v>0</v>
          </cell>
          <cell r="AU529" t="str">
            <v/>
          </cell>
          <cell r="AV529">
            <v>0</v>
          </cell>
          <cell r="AW529">
            <v>81.25</v>
          </cell>
          <cell r="AX529">
            <v>87</v>
          </cell>
          <cell r="AY529">
            <v>0</v>
          </cell>
          <cell r="AZ529">
            <v>0</v>
          </cell>
          <cell r="BA529" t="str">
            <v/>
          </cell>
          <cell r="BB529">
            <v>0</v>
          </cell>
          <cell r="BC529">
            <v>87</v>
          </cell>
          <cell r="BD529">
            <v>84</v>
          </cell>
          <cell r="BE529">
            <v>0</v>
          </cell>
          <cell r="BF529">
            <v>0</v>
          </cell>
          <cell r="BG529" t="str">
            <v>SEJ</v>
          </cell>
          <cell r="BH529">
            <v>0</v>
          </cell>
          <cell r="BI529">
            <v>78.25</v>
          </cell>
          <cell r="BJ529">
            <v>84</v>
          </cell>
          <cell r="BK529">
            <v>0</v>
          </cell>
          <cell r="BL529">
            <v>0</v>
          </cell>
          <cell r="BM529" t="str">
            <v/>
          </cell>
          <cell r="BN529">
            <v>0</v>
          </cell>
          <cell r="BO529">
            <v>84.75</v>
          </cell>
          <cell r="BP529">
            <v>83</v>
          </cell>
          <cell r="BQ529">
            <v>0</v>
          </cell>
          <cell r="BR529">
            <v>0</v>
          </cell>
          <cell r="BS529" t="str">
            <v/>
          </cell>
          <cell r="BT529">
            <v>0</v>
          </cell>
          <cell r="BU529">
            <v>81</v>
          </cell>
          <cell r="BV529">
            <v>89</v>
          </cell>
          <cell r="BW529">
            <v>0</v>
          </cell>
          <cell r="BX529">
            <v>0</v>
          </cell>
          <cell r="BY529" t="str">
            <v/>
          </cell>
          <cell r="BZ529">
            <v>0</v>
          </cell>
          <cell r="CA529">
            <v>67</v>
          </cell>
          <cell r="CB529">
            <v>77</v>
          </cell>
          <cell r="CC529">
            <v>0</v>
          </cell>
          <cell r="CD529">
            <v>0</v>
          </cell>
          <cell r="CE529" t="str">
            <v/>
          </cell>
          <cell r="CF529">
            <v>0</v>
          </cell>
          <cell r="CG529">
            <v>95.25</v>
          </cell>
          <cell r="CH529">
            <v>80</v>
          </cell>
          <cell r="CI529">
            <v>0</v>
          </cell>
          <cell r="CJ529">
            <v>0</v>
          </cell>
          <cell r="CK529" t="str">
            <v/>
          </cell>
          <cell r="CL529">
            <v>0</v>
          </cell>
          <cell r="CM529">
            <v>72.5</v>
          </cell>
          <cell r="CN529">
            <v>76</v>
          </cell>
          <cell r="CO529">
            <v>0</v>
          </cell>
          <cell r="CP529">
            <v>0</v>
          </cell>
          <cell r="CQ529" t="str">
            <v/>
          </cell>
          <cell r="CR529">
            <v>0</v>
          </cell>
          <cell r="CS529">
            <v>83</v>
          </cell>
          <cell r="CT529">
            <v>81</v>
          </cell>
          <cell r="CU529">
            <v>0</v>
          </cell>
          <cell r="CV529">
            <v>0</v>
          </cell>
          <cell r="CW529" t="str">
            <v/>
          </cell>
          <cell r="CX529">
            <v>0</v>
          </cell>
          <cell r="CY529">
            <v>70.5</v>
          </cell>
          <cell r="CZ529">
            <v>76</v>
          </cell>
          <cell r="DA529">
            <v>0</v>
          </cell>
          <cell r="DB529">
            <v>0</v>
          </cell>
          <cell r="DC529" t="str">
            <v/>
          </cell>
          <cell r="DD529">
            <v>0</v>
          </cell>
          <cell r="DE529">
            <v>74.5</v>
          </cell>
          <cell r="DF529">
            <v>82</v>
          </cell>
          <cell r="DG529">
            <v>0</v>
          </cell>
          <cell r="DH529">
            <v>0</v>
          </cell>
          <cell r="DI529" t="str">
            <v/>
          </cell>
          <cell r="DJ529">
            <v>0</v>
          </cell>
          <cell r="DK529">
            <v>0</v>
          </cell>
          <cell r="DL529">
            <v>83</v>
          </cell>
          <cell r="DM529">
            <v>0</v>
          </cell>
          <cell r="DN529">
            <v>0</v>
          </cell>
          <cell r="DO529" t="str">
            <v/>
          </cell>
          <cell r="DP529">
            <v>0</v>
          </cell>
          <cell r="DQ529">
            <v>82.75</v>
          </cell>
          <cell r="DR529">
            <v>74</v>
          </cell>
          <cell r="DS529">
            <v>0</v>
          </cell>
          <cell r="DT529">
            <v>0</v>
          </cell>
          <cell r="DU529" t="str">
            <v/>
          </cell>
          <cell r="DV529">
            <v>0</v>
          </cell>
          <cell r="DW529">
            <v>80.75</v>
          </cell>
          <cell r="DX529">
            <v>81</v>
          </cell>
          <cell r="DY529">
            <v>0</v>
          </cell>
          <cell r="DZ529">
            <v>0</v>
          </cell>
          <cell r="EA529" t="str">
            <v/>
          </cell>
          <cell r="EB529">
            <v>0</v>
          </cell>
          <cell r="EC529">
            <v>67.5</v>
          </cell>
          <cell r="ED529">
            <v>73</v>
          </cell>
          <cell r="EE529">
            <v>0</v>
          </cell>
          <cell r="EF529">
            <v>0</v>
          </cell>
          <cell r="EG529" t="str">
            <v/>
          </cell>
          <cell r="EH529">
            <v>0</v>
          </cell>
          <cell r="EI529">
            <v>88.25</v>
          </cell>
          <cell r="EJ529">
            <v>77</v>
          </cell>
          <cell r="EK529">
            <v>0</v>
          </cell>
          <cell r="EL529">
            <v>0</v>
          </cell>
          <cell r="EM529" t="str">
            <v/>
          </cell>
          <cell r="EN529">
            <v>0</v>
          </cell>
          <cell r="EO529">
            <v>88.25</v>
          </cell>
          <cell r="EP529">
            <v>77</v>
          </cell>
          <cell r="EQ529">
            <v>0</v>
          </cell>
          <cell r="ER529">
            <v>0</v>
          </cell>
          <cell r="ES529" t="str">
            <v/>
          </cell>
          <cell r="ET529">
            <v>0</v>
          </cell>
          <cell r="EU529">
            <v>88.25</v>
          </cell>
          <cell r="EV529">
            <v>77</v>
          </cell>
          <cell r="EW529">
            <v>0</v>
          </cell>
          <cell r="EX529">
            <v>0</v>
          </cell>
          <cell r="EY529" t="str">
            <v/>
          </cell>
          <cell r="EZ529">
            <v>0</v>
          </cell>
          <cell r="FA529">
            <v>73.75</v>
          </cell>
          <cell r="FB529">
            <v>75</v>
          </cell>
          <cell r="FC529">
            <v>0</v>
          </cell>
          <cell r="FD529">
            <v>0</v>
          </cell>
          <cell r="FE529" t="str">
            <v/>
          </cell>
          <cell r="FF529">
            <v>0</v>
          </cell>
          <cell r="FG529">
            <v>73.75</v>
          </cell>
          <cell r="FH529">
            <v>75</v>
          </cell>
          <cell r="FI529">
            <v>0</v>
          </cell>
          <cell r="FJ529">
            <v>0</v>
          </cell>
          <cell r="FK529" t="str">
            <v/>
          </cell>
          <cell r="FL529">
            <v>0</v>
          </cell>
          <cell r="FM529">
            <v>73.75</v>
          </cell>
          <cell r="FN529">
            <v>75</v>
          </cell>
          <cell r="FO529">
            <v>0</v>
          </cell>
          <cell r="FP529">
            <v>0</v>
          </cell>
          <cell r="FQ529" t="str">
            <v/>
          </cell>
          <cell r="FR529">
            <v>0</v>
          </cell>
          <cell r="FS529">
            <v>73.75</v>
          </cell>
          <cell r="FT529">
            <v>75</v>
          </cell>
          <cell r="FU529">
            <v>0</v>
          </cell>
          <cell r="FV529">
            <v>0</v>
          </cell>
          <cell r="FW529" t="str">
            <v/>
          </cell>
          <cell r="FX529">
            <v>0</v>
          </cell>
          <cell r="FY529">
            <v>73.75</v>
          </cell>
          <cell r="FZ529">
            <v>75</v>
          </cell>
          <cell r="GA529">
            <v>0</v>
          </cell>
          <cell r="GB529">
            <v>0</v>
          </cell>
          <cell r="GC529" t="str">
            <v/>
          </cell>
          <cell r="GD529">
            <v>0</v>
          </cell>
          <cell r="GE529">
            <v>73.75</v>
          </cell>
          <cell r="GF529">
            <v>75</v>
          </cell>
          <cell r="GG529">
            <v>0</v>
          </cell>
          <cell r="GH529">
            <v>0</v>
          </cell>
          <cell r="GI529" t="str">
            <v/>
          </cell>
          <cell r="GJ529">
            <v>0</v>
          </cell>
          <cell r="GK529">
            <v>73.75</v>
          </cell>
          <cell r="GL529">
            <v>75</v>
          </cell>
          <cell r="GM529">
            <v>0</v>
          </cell>
          <cell r="GN529">
            <v>0</v>
          </cell>
          <cell r="GO529" t="str">
            <v/>
          </cell>
          <cell r="GP529">
            <v>0</v>
          </cell>
          <cell r="GQ529">
            <v>73.75</v>
          </cell>
          <cell r="GR529">
            <v>75</v>
          </cell>
          <cell r="GS529">
            <v>0</v>
          </cell>
          <cell r="GT529">
            <v>0</v>
          </cell>
          <cell r="GU529" t="str">
            <v/>
          </cell>
          <cell r="GV529">
            <v>0</v>
          </cell>
          <cell r="GW529">
            <v>81</v>
          </cell>
          <cell r="GX529">
            <v>78</v>
          </cell>
          <cell r="GY529">
            <v>0</v>
          </cell>
          <cell r="GZ529">
            <v>0</v>
          </cell>
          <cell r="HA529" t="str">
            <v>GEO-L</v>
          </cell>
          <cell r="HB529">
            <v>0</v>
          </cell>
          <cell r="HC529">
            <v>80.25</v>
          </cell>
          <cell r="HD529">
            <v>80</v>
          </cell>
          <cell r="HH529">
            <v>0</v>
          </cell>
          <cell r="HM529" t="str">
            <v/>
          </cell>
          <cell r="HN529" t="str">
            <v/>
          </cell>
          <cell r="HS529">
            <v>0</v>
          </cell>
          <cell r="HT529" t="str">
            <v>PKN</v>
          </cell>
          <cell r="HU529">
            <v>0</v>
          </cell>
          <cell r="HV529" t="str">
            <v>IND</v>
          </cell>
          <cell r="HW529">
            <v>0</v>
          </cell>
          <cell r="HX529" t="str">
            <v>MAT-W</v>
          </cell>
          <cell r="HY529">
            <v>0</v>
          </cell>
          <cell r="HZ529" t="str">
            <v>SEJ-W</v>
          </cell>
          <cell r="IA529">
            <v>0</v>
          </cell>
          <cell r="IB529" t="str">
            <v>IGR-W</v>
          </cell>
          <cell r="IC529">
            <v>0</v>
          </cell>
          <cell r="ID529" t="str">
            <v>SBO</v>
          </cell>
          <cell r="IE529">
            <v>0</v>
          </cell>
          <cell r="IF529" t="str">
            <v>PJO</v>
          </cell>
          <cell r="IG529">
            <v>0</v>
          </cell>
          <cell r="IH529" t="str">
            <v>PRA</v>
          </cell>
          <cell r="II529">
            <v>0</v>
          </cell>
          <cell r="IJ529" t="str">
            <v>JAW</v>
          </cell>
          <cell r="IK529">
            <v>0</v>
          </cell>
          <cell r="IL529" t="str">
            <v>ARB</v>
          </cell>
          <cell r="IM529">
            <v>0</v>
          </cell>
          <cell r="IN529" t="str">
            <v>PKM</v>
          </cell>
          <cell r="IO529">
            <v>0</v>
          </cell>
          <cell r="IP529" t="str">
            <v>MAT-P</v>
          </cell>
          <cell r="IQ529">
            <v>0</v>
          </cell>
          <cell r="IR529" t="str">
            <v>BIO-P</v>
          </cell>
          <cell r="IS529">
            <v>0</v>
          </cell>
          <cell r="IT529" t="str">
            <v>FIS-P</v>
          </cell>
          <cell r="IU529">
            <v>0</v>
          </cell>
          <cell r="IV529" t="str">
            <v>KIM-P</v>
          </cell>
          <cell r="IW529">
            <v>0</v>
          </cell>
          <cell r="IX529" t="str">
            <v>GEO-L</v>
          </cell>
          <cell r="IY529">
            <v>0</v>
          </cell>
          <cell r="JA529">
            <v>0</v>
          </cell>
        </row>
        <row r="530">
          <cell r="Q530" t="str">
            <v/>
          </cell>
          <cell r="AB530" t="str">
            <v/>
          </cell>
          <cell r="AC530">
            <v>17</v>
          </cell>
          <cell r="AI530" t="str">
            <v/>
          </cell>
          <cell r="AJ530">
            <v>0</v>
          </cell>
          <cell r="AK530">
            <v>72</v>
          </cell>
          <cell r="AL530">
            <v>82</v>
          </cell>
          <cell r="AM530">
            <v>0</v>
          </cell>
          <cell r="AN530">
            <v>0</v>
          </cell>
          <cell r="AO530" t="str">
            <v/>
          </cell>
          <cell r="AP530">
            <v>0</v>
          </cell>
          <cell r="AQ530">
            <v>84</v>
          </cell>
          <cell r="AR530">
            <v>83</v>
          </cell>
          <cell r="AS530">
            <v>0</v>
          </cell>
          <cell r="AT530">
            <v>0</v>
          </cell>
          <cell r="AU530" t="str">
            <v/>
          </cell>
          <cell r="AV530">
            <v>0</v>
          </cell>
          <cell r="AW530">
            <v>82.25</v>
          </cell>
          <cell r="AX530">
            <v>84</v>
          </cell>
          <cell r="AY530">
            <v>0</v>
          </cell>
          <cell r="AZ530">
            <v>0</v>
          </cell>
          <cell r="BA530" t="str">
            <v/>
          </cell>
          <cell r="BB530">
            <v>0</v>
          </cell>
          <cell r="BC530">
            <v>87</v>
          </cell>
          <cell r="BD530">
            <v>80</v>
          </cell>
          <cell r="BE530">
            <v>0</v>
          </cell>
          <cell r="BF530">
            <v>0</v>
          </cell>
          <cell r="BG530" t="str">
            <v>SEJ</v>
          </cell>
          <cell r="BH530">
            <v>0</v>
          </cell>
          <cell r="BI530">
            <v>80.75</v>
          </cell>
          <cell r="BJ530">
            <v>81</v>
          </cell>
          <cell r="BK530">
            <v>0</v>
          </cell>
          <cell r="BL530">
            <v>0</v>
          </cell>
          <cell r="BM530" t="str">
            <v/>
          </cell>
          <cell r="BN530">
            <v>0</v>
          </cell>
          <cell r="BO530">
            <v>79</v>
          </cell>
          <cell r="BP530">
            <v>83</v>
          </cell>
          <cell r="BQ530">
            <v>0</v>
          </cell>
          <cell r="BR530">
            <v>0</v>
          </cell>
          <cell r="BS530" t="str">
            <v/>
          </cell>
          <cell r="BT530">
            <v>0</v>
          </cell>
          <cell r="BU530">
            <v>87.5</v>
          </cell>
          <cell r="BV530">
            <v>86</v>
          </cell>
          <cell r="BW530">
            <v>0</v>
          </cell>
          <cell r="BX530">
            <v>0</v>
          </cell>
          <cell r="BY530" t="str">
            <v/>
          </cell>
          <cell r="BZ530">
            <v>0</v>
          </cell>
          <cell r="CA530">
            <v>80.75</v>
          </cell>
          <cell r="CB530">
            <v>81</v>
          </cell>
          <cell r="CC530">
            <v>0</v>
          </cell>
          <cell r="CD530">
            <v>0</v>
          </cell>
          <cell r="CE530" t="str">
            <v/>
          </cell>
          <cell r="CF530">
            <v>0</v>
          </cell>
          <cell r="CG530">
            <v>84.25</v>
          </cell>
          <cell r="CH530">
            <v>80</v>
          </cell>
          <cell r="CI530">
            <v>0</v>
          </cell>
          <cell r="CJ530">
            <v>0</v>
          </cell>
          <cell r="CK530" t="str">
            <v/>
          </cell>
          <cell r="CL530">
            <v>0</v>
          </cell>
          <cell r="CM530">
            <v>82.5</v>
          </cell>
          <cell r="CN530">
            <v>76</v>
          </cell>
          <cell r="CO530">
            <v>0</v>
          </cell>
          <cell r="CP530">
            <v>0</v>
          </cell>
          <cell r="CQ530" t="str">
            <v/>
          </cell>
          <cell r="CR530">
            <v>0</v>
          </cell>
          <cell r="CS530">
            <v>81.25</v>
          </cell>
          <cell r="CT530">
            <v>84</v>
          </cell>
          <cell r="CU530">
            <v>0</v>
          </cell>
          <cell r="CV530">
            <v>0</v>
          </cell>
          <cell r="CW530" t="str">
            <v/>
          </cell>
          <cell r="CX530">
            <v>0</v>
          </cell>
          <cell r="CY530">
            <v>69.5</v>
          </cell>
          <cell r="CZ530">
            <v>80</v>
          </cell>
          <cell r="DA530">
            <v>0</v>
          </cell>
          <cell r="DB530">
            <v>0</v>
          </cell>
          <cell r="DC530" t="str">
            <v/>
          </cell>
          <cell r="DD530">
            <v>0</v>
          </cell>
          <cell r="DE530">
            <v>81</v>
          </cell>
          <cell r="DF530">
            <v>83</v>
          </cell>
          <cell r="DG530">
            <v>0</v>
          </cell>
          <cell r="DH530">
            <v>0</v>
          </cell>
          <cell r="DI530" t="str">
            <v/>
          </cell>
          <cell r="DJ530">
            <v>0</v>
          </cell>
          <cell r="DK530">
            <v>0</v>
          </cell>
          <cell r="DL530">
            <v>85</v>
          </cell>
          <cell r="DM530">
            <v>0</v>
          </cell>
          <cell r="DN530">
            <v>0</v>
          </cell>
          <cell r="DO530" t="str">
            <v/>
          </cell>
          <cell r="DP530">
            <v>0</v>
          </cell>
          <cell r="DQ530">
            <v>80.25</v>
          </cell>
          <cell r="DR530">
            <v>77</v>
          </cell>
          <cell r="DS530">
            <v>0</v>
          </cell>
          <cell r="DT530">
            <v>0</v>
          </cell>
          <cell r="DU530" t="str">
            <v/>
          </cell>
          <cell r="DV530">
            <v>0</v>
          </cell>
          <cell r="DW530">
            <v>80</v>
          </cell>
          <cell r="DX530">
            <v>74</v>
          </cell>
          <cell r="DY530">
            <v>0</v>
          </cell>
          <cell r="DZ530">
            <v>0</v>
          </cell>
          <cell r="EA530" t="str">
            <v/>
          </cell>
          <cell r="EB530">
            <v>0</v>
          </cell>
          <cell r="EC530">
            <v>82.25</v>
          </cell>
          <cell r="ED530">
            <v>82</v>
          </cell>
          <cell r="EE530">
            <v>0</v>
          </cell>
          <cell r="EF530">
            <v>0</v>
          </cell>
          <cell r="EG530" t="str">
            <v/>
          </cell>
          <cell r="EH530">
            <v>0</v>
          </cell>
          <cell r="EI530">
            <v>80</v>
          </cell>
          <cell r="EJ530">
            <v>78</v>
          </cell>
          <cell r="EK530">
            <v>0</v>
          </cell>
          <cell r="EL530">
            <v>0</v>
          </cell>
          <cell r="EM530" t="str">
            <v/>
          </cell>
          <cell r="EN530">
            <v>0</v>
          </cell>
          <cell r="EO530">
            <v>80</v>
          </cell>
          <cell r="EP530">
            <v>78</v>
          </cell>
          <cell r="EQ530">
            <v>0</v>
          </cell>
          <cell r="ER530">
            <v>0</v>
          </cell>
          <cell r="ES530" t="str">
            <v/>
          </cell>
          <cell r="ET530">
            <v>0</v>
          </cell>
          <cell r="EU530">
            <v>80</v>
          </cell>
          <cell r="EV530">
            <v>78</v>
          </cell>
          <cell r="EW530">
            <v>0</v>
          </cell>
          <cell r="EX530">
            <v>0</v>
          </cell>
          <cell r="EY530" t="str">
            <v/>
          </cell>
          <cell r="EZ530">
            <v>0</v>
          </cell>
          <cell r="FA530">
            <v>73.5</v>
          </cell>
          <cell r="FB530">
            <v>79</v>
          </cell>
          <cell r="FC530">
            <v>0</v>
          </cell>
          <cell r="FD530">
            <v>0</v>
          </cell>
          <cell r="FE530" t="str">
            <v/>
          </cell>
          <cell r="FF530">
            <v>0</v>
          </cell>
          <cell r="FG530">
            <v>73.5</v>
          </cell>
          <cell r="FH530">
            <v>79</v>
          </cell>
          <cell r="FI530">
            <v>0</v>
          </cell>
          <cell r="FJ530">
            <v>0</v>
          </cell>
          <cell r="FK530" t="str">
            <v/>
          </cell>
          <cell r="FL530">
            <v>0</v>
          </cell>
          <cell r="FM530">
            <v>73.5</v>
          </cell>
          <cell r="FN530">
            <v>79</v>
          </cell>
          <cell r="FO530">
            <v>0</v>
          </cell>
          <cell r="FP530">
            <v>0</v>
          </cell>
          <cell r="FQ530" t="str">
            <v/>
          </cell>
          <cell r="FR530">
            <v>0</v>
          </cell>
          <cell r="FS530">
            <v>73.5</v>
          </cell>
          <cell r="FT530">
            <v>79</v>
          </cell>
          <cell r="FU530">
            <v>0</v>
          </cell>
          <cell r="FV530">
            <v>0</v>
          </cell>
          <cell r="FW530" t="str">
            <v/>
          </cell>
          <cell r="FX530">
            <v>0</v>
          </cell>
          <cell r="FY530">
            <v>73.5</v>
          </cell>
          <cell r="FZ530">
            <v>79</v>
          </cell>
          <cell r="GA530">
            <v>0</v>
          </cell>
          <cell r="GB530">
            <v>0</v>
          </cell>
          <cell r="GC530" t="str">
            <v/>
          </cell>
          <cell r="GD530">
            <v>0</v>
          </cell>
          <cell r="GE530">
            <v>73.5</v>
          </cell>
          <cell r="GF530">
            <v>79</v>
          </cell>
          <cell r="GG530">
            <v>0</v>
          </cell>
          <cell r="GH530">
            <v>0</v>
          </cell>
          <cell r="GI530" t="str">
            <v/>
          </cell>
          <cell r="GJ530">
            <v>0</v>
          </cell>
          <cell r="GK530">
            <v>73.5</v>
          </cell>
          <cell r="GL530">
            <v>79</v>
          </cell>
          <cell r="GM530">
            <v>0</v>
          </cell>
          <cell r="GN530">
            <v>0</v>
          </cell>
          <cell r="GO530" t="str">
            <v/>
          </cell>
          <cell r="GP530">
            <v>0</v>
          </cell>
          <cell r="GQ530">
            <v>73.5</v>
          </cell>
          <cell r="GR530">
            <v>79</v>
          </cell>
          <cell r="GS530">
            <v>0</v>
          </cell>
          <cell r="GT530">
            <v>0</v>
          </cell>
          <cell r="GU530" t="str">
            <v/>
          </cell>
          <cell r="GV530">
            <v>0</v>
          </cell>
          <cell r="GW530">
            <v>77.5</v>
          </cell>
          <cell r="GX530">
            <v>73</v>
          </cell>
          <cell r="GY530">
            <v>0</v>
          </cell>
          <cell r="GZ530">
            <v>0</v>
          </cell>
          <cell r="HB530">
            <v>0</v>
          </cell>
          <cell r="HG530" t="str">
            <v>JEP-L</v>
          </cell>
          <cell r="HH530">
            <v>0</v>
          </cell>
          <cell r="HI530">
            <v>81.5</v>
          </cell>
          <cell r="HJ530">
            <v>87</v>
          </cell>
          <cell r="HM530" t="str">
            <v/>
          </cell>
          <cell r="HN530" t="str">
            <v/>
          </cell>
          <cell r="HS530">
            <v>0</v>
          </cell>
          <cell r="HT530" t="str">
            <v>PKN</v>
          </cell>
          <cell r="HU530">
            <v>0</v>
          </cell>
          <cell r="HV530" t="str">
            <v>IND</v>
          </cell>
          <cell r="HW530">
            <v>0</v>
          </cell>
          <cell r="HX530" t="str">
            <v>MAT-W</v>
          </cell>
          <cell r="HY530">
            <v>0</v>
          </cell>
          <cell r="HZ530" t="str">
            <v>SEJ-W</v>
          </cell>
          <cell r="IA530">
            <v>0</v>
          </cell>
          <cell r="IB530" t="str">
            <v>IGR-W</v>
          </cell>
          <cell r="IC530">
            <v>0</v>
          </cell>
          <cell r="ID530" t="str">
            <v>SBO</v>
          </cell>
          <cell r="IE530">
            <v>0</v>
          </cell>
          <cell r="IF530" t="str">
            <v>PJO</v>
          </cell>
          <cell r="IG530">
            <v>0</v>
          </cell>
          <cell r="IH530" t="str">
            <v>PRA</v>
          </cell>
          <cell r="II530">
            <v>0</v>
          </cell>
          <cell r="IJ530" t="str">
            <v>JAW</v>
          </cell>
          <cell r="IK530">
            <v>0</v>
          </cell>
          <cell r="IL530" t="str">
            <v>ARB</v>
          </cell>
          <cell r="IM530">
            <v>0</v>
          </cell>
          <cell r="IN530" t="str">
            <v>PKM</v>
          </cell>
          <cell r="IO530">
            <v>0</v>
          </cell>
          <cell r="IP530" t="str">
            <v>MAT-P</v>
          </cell>
          <cell r="IQ530">
            <v>0</v>
          </cell>
          <cell r="IR530" t="str">
            <v>BIO-P</v>
          </cell>
          <cell r="IS530">
            <v>0</v>
          </cell>
          <cell r="IT530" t="str">
            <v>FIS-P</v>
          </cell>
          <cell r="IU530">
            <v>0</v>
          </cell>
          <cell r="IV530" t="str">
            <v>KIM-P</v>
          </cell>
          <cell r="IW530">
            <v>0</v>
          </cell>
          <cell r="IY530">
            <v>0</v>
          </cell>
          <cell r="IZ530" t="str">
            <v>JEP-L</v>
          </cell>
          <cell r="JA530">
            <v>0</v>
          </cell>
        </row>
        <row r="531">
          <cell r="Q531" t="str">
            <v/>
          </cell>
          <cell r="AB531" t="str">
            <v/>
          </cell>
          <cell r="AC531">
            <v>18</v>
          </cell>
          <cell r="AI531" t="str">
            <v/>
          </cell>
          <cell r="AJ531">
            <v>0</v>
          </cell>
          <cell r="AK531">
            <v>85</v>
          </cell>
          <cell r="AL531">
            <v>91</v>
          </cell>
          <cell r="AM531">
            <v>0</v>
          </cell>
          <cell r="AN531">
            <v>0</v>
          </cell>
          <cell r="AO531" t="str">
            <v/>
          </cell>
          <cell r="AP531">
            <v>0</v>
          </cell>
          <cell r="AQ531">
            <v>83.25</v>
          </cell>
          <cell r="AR531">
            <v>91</v>
          </cell>
          <cell r="AS531">
            <v>0</v>
          </cell>
          <cell r="AT531">
            <v>0</v>
          </cell>
          <cell r="AU531" t="str">
            <v/>
          </cell>
          <cell r="AV531">
            <v>0</v>
          </cell>
          <cell r="AW531">
            <v>79</v>
          </cell>
          <cell r="AX531">
            <v>90</v>
          </cell>
          <cell r="AY531">
            <v>0</v>
          </cell>
          <cell r="AZ531">
            <v>0</v>
          </cell>
          <cell r="BA531" t="str">
            <v/>
          </cell>
          <cell r="BB531">
            <v>0</v>
          </cell>
          <cell r="BC531">
            <v>85</v>
          </cell>
          <cell r="BD531">
            <v>90</v>
          </cell>
          <cell r="BE531">
            <v>0</v>
          </cell>
          <cell r="BF531">
            <v>0</v>
          </cell>
          <cell r="BG531" t="str">
            <v>SEJ</v>
          </cell>
          <cell r="BH531">
            <v>0</v>
          </cell>
          <cell r="BI531">
            <v>80</v>
          </cell>
          <cell r="BJ531">
            <v>89</v>
          </cell>
          <cell r="BK531">
            <v>0</v>
          </cell>
          <cell r="BL531">
            <v>0</v>
          </cell>
          <cell r="BM531" t="str">
            <v/>
          </cell>
          <cell r="BN531">
            <v>0</v>
          </cell>
          <cell r="BO531">
            <v>80.5</v>
          </cell>
          <cell r="BP531">
            <v>85</v>
          </cell>
          <cell r="BQ531">
            <v>0</v>
          </cell>
          <cell r="BR531">
            <v>0</v>
          </cell>
          <cell r="BS531" t="str">
            <v/>
          </cell>
          <cell r="BT531">
            <v>0</v>
          </cell>
          <cell r="BU531">
            <v>87</v>
          </cell>
          <cell r="BV531">
            <v>89</v>
          </cell>
          <cell r="BW531">
            <v>0</v>
          </cell>
          <cell r="BX531">
            <v>0</v>
          </cell>
          <cell r="BY531" t="str">
            <v/>
          </cell>
          <cell r="BZ531">
            <v>0</v>
          </cell>
          <cell r="CA531">
            <v>67.5</v>
          </cell>
          <cell r="CB531">
            <v>76</v>
          </cell>
          <cell r="CC531">
            <v>0</v>
          </cell>
          <cell r="CD531">
            <v>0</v>
          </cell>
          <cell r="CE531" t="str">
            <v/>
          </cell>
          <cell r="CF531">
            <v>0</v>
          </cell>
          <cell r="CG531">
            <v>91.75</v>
          </cell>
          <cell r="CH531">
            <v>80</v>
          </cell>
          <cell r="CI531">
            <v>0</v>
          </cell>
          <cell r="CJ531">
            <v>0</v>
          </cell>
          <cell r="CK531" t="str">
            <v/>
          </cell>
          <cell r="CL531">
            <v>0</v>
          </cell>
          <cell r="CM531">
            <v>74.5</v>
          </cell>
          <cell r="CN531">
            <v>75</v>
          </cell>
          <cell r="CO531">
            <v>0</v>
          </cell>
          <cell r="CP531">
            <v>0</v>
          </cell>
          <cell r="CQ531" t="str">
            <v/>
          </cell>
          <cell r="CR531">
            <v>0</v>
          </cell>
          <cell r="CS531">
            <v>74.5</v>
          </cell>
          <cell r="CT531">
            <v>90</v>
          </cell>
          <cell r="CU531">
            <v>0</v>
          </cell>
          <cell r="CV531">
            <v>0</v>
          </cell>
          <cell r="CW531" t="str">
            <v/>
          </cell>
          <cell r="CX531">
            <v>0</v>
          </cell>
          <cell r="CY531">
            <v>69.75</v>
          </cell>
          <cell r="CZ531">
            <v>77</v>
          </cell>
          <cell r="DA531">
            <v>0</v>
          </cell>
          <cell r="DB531">
            <v>0</v>
          </cell>
          <cell r="DC531" t="str">
            <v/>
          </cell>
          <cell r="DD531">
            <v>0</v>
          </cell>
          <cell r="DE531">
            <v>81.75</v>
          </cell>
          <cell r="DF531">
            <v>87</v>
          </cell>
          <cell r="DG531">
            <v>0</v>
          </cell>
          <cell r="DH531">
            <v>0</v>
          </cell>
          <cell r="DI531" t="str">
            <v/>
          </cell>
          <cell r="DJ531">
            <v>0</v>
          </cell>
          <cell r="DK531">
            <v>0</v>
          </cell>
          <cell r="DL531">
            <v>82</v>
          </cell>
          <cell r="DM531">
            <v>0</v>
          </cell>
          <cell r="DN531">
            <v>0</v>
          </cell>
          <cell r="DO531" t="str">
            <v/>
          </cell>
          <cell r="DP531">
            <v>0</v>
          </cell>
          <cell r="DQ531">
            <v>89.5</v>
          </cell>
          <cell r="DR531">
            <v>80</v>
          </cell>
          <cell r="DS531">
            <v>0</v>
          </cell>
          <cell r="DT531">
            <v>0</v>
          </cell>
          <cell r="DU531" t="str">
            <v/>
          </cell>
          <cell r="DV531">
            <v>0</v>
          </cell>
          <cell r="DW531">
            <v>79</v>
          </cell>
          <cell r="DX531">
            <v>82</v>
          </cell>
          <cell r="DY531">
            <v>0</v>
          </cell>
          <cell r="DZ531">
            <v>0</v>
          </cell>
          <cell r="EA531" t="str">
            <v/>
          </cell>
          <cell r="EB531">
            <v>0</v>
          </cell>
          <cell r="EC531">
            <v>67.25</v>
          </cell>
          <cell r="ED531">
            <v>71</v>
          </cell>
          <cell r="EE531">
            <v>0</v>
          </cell>
          <cell r="EF531">
            <v>0</v>
          </cell>
          <cell r="EG531" t="str">
            <v/>
          </cell>
          <cell r="EH531">
            <v>0</v>
          </cell>
          <cell r="EI531">
            <v>80.5</v>
          </cell>
          <cell r="EJ531">
            <v>78</v>
          </cell>
          <cell r="EK531">
            <v>0</v>
          </cell>
          <cell r="EL531">
            <v>0</v>
          </cell>
          <cell r="EM531" t="str">
            <v/>
          </cell>
          <cell r="EN531">
            <v>0</v>
          </cell>
          <cell r="EO531">
            <v>80.5</v>
          </cell>
          <cell r="EP531">
            <v>78</v>
          </cell>
          <cell r="EQ531">
            <v>0</v>
          </cell>
          <cell r="ER531">
            <v>0</v>
          </cell>
          <cell r="ES531" t="str">
            <v/>
          </cell>
          <cell r="ET531">
            <v>0</v>
          </cell>
          <cell r="EU531">
            <v>80.5</v>
          </cell>
          <cell r="EV531">
            <v>78</v>
          </cell>
          <cell r="EW531">
            <v>0</v>
          </cell>
          <cell r="EX531">
            <v>0</v>
          </cell>
          <cell r="EY531" t="str">
            <v/>
          </cell>
          <cell r="EZ531">
            <v>0</v>
          </cell>
          <cell r="FA531">
            <v>71.5</v>
          </cell>
          <cell r="FB531">
            <v>78</v>
          </cell>
          <cell r="FC531">
            <v>0</v>
          </cell>
          <cell r="FD531">
            <v>0</v>
          </cell>
          <cell r="FE531" t="str">
            <v/>
          </cell>
          <cell r="FF531">
            <v>0</v>
          </cell>
          <cell r="FG531">
            <v>71.5</v>
          </cell>
          <cell r="FH531">
            <v>78</v>
          </cell>
          <cell r="FI531">
            <v>0</v>
          </cell>
          <cell r="FJ531">
            <v>0</v>
          </cell>
          <cell r="FK531" t="str">
            <v/>
          </cell>
          <cell r="FL531">
            <v>0</v>
          </cell>
          <cell r="FM531">
            <v>71.5</v>
          </cell>
          <cell r="FN531">
            <v>78</v>
          </cell>
          <cell r="FO531">
            <v>0</v>
          </cell>
          <cell r="FP531">
            <v>0</v>
          </cell>
          <cell r="FQ531" t="str">
            <v/>
          </cell>
          <cell r="FR531">
            <v>0</v>
          </cell>
          <cell r="FS531">
            <v>71.5</v>
          </cell>
          <cell r="FT531">
            <v>78</v>
          </cell>
          <cell r="FU531">
            <v>0</v>
          </cell>
          <cell r="FV531">
            <v>0</v>
          </cell>
          <cell r="FW531" t="str">
            <v/>
          </cell>
          <cell r="FX531">
            <v>0</v>
          </cell>
          <cell r="FY531">
            <v>71.5</v>
          </cell>
          <cell r="FZ531">
            <v>78</v>
          </cell>
          <cell r="GA531">
            <v>0</v>
          </cell>
          <cell r="GB531">
            <v>0</v>
          </cell>
          <cell r="GC531" t="str">
            <v/>
          </cell>
          <cell r="GD531">
            <v>0</v>
          </cell>
          <cell r="GE531">
            <v>71.5</v>
          </cell>
          <cell r="GF531">
            <v>78</v>
          </cell>
          <cell r="GG531">
            <v>0</v>
          </cell>
          <cell r="GH531">
            <v>0</v>
          </cell>
          <cell r="GI531" t="str">
            <v/>
          </cell>
          <cell r="GJ531">
            <v>0</v>
          </cell>
          <cell r="GK531">
            <v>71.5</v>
          </cell>
          <cell r="GL531">
            <v>78</v>
          </cell>
          <cell r="GM531">
            <v>0</v>
          </cell>
          <cell r="GN531">
            <v>0</v>
          </cell>
          <cell r="GO531" t="str">
            <v/>
          </cell>
          <cell r="GP531">
            <v>0</v>
          </cell>
          <cell r="GQ531">
            <v>71.5</v>
          </cell>
          <cell r="GR531">
            <v>78</v>
          </cell>
          <cell r="GS531">
            <v>0</v>
          </cell>
          <cell r="GT531">
            <v>0</v>
          </cell>
          <cell r="GU531" t="str">
            <v/>
          </cell>
          <cell r="GV531">
            <v>0</v>
          </cell>
          <cell r="GW531">
            <v>71.75</v>
          </cell>
          <cell r="GX531">
            <v>75</v>
          </cell>
          <cell r="GY531">
            <v>0</v>
          </cell>
          <cell r="GZ531">
            <v>0</v>
          </cell>
          <cell r="HA531" t="str">
            <v>GEO-L</v>
          </cell>
          <cell r="HB531">
            <v>0</v>
          </cell>
          <cell r="HC531">
            <v>82</v>
          </cell>
          <cell r="HD531">
            <v>83</v>
          </cell>
          <cell r="HH531">
            <v>0</v>
          </cell>
          <cell r="HM531" t="str">
            <v/>
          </cell>
          <cell r="HN531" t="str">
            <v/>
          </cell>
          <cell r="HS531">
            <v>0</v>
          </cell>
          <cell r="HT531" t="str">
            <v>PKN</v>
          </cell>
          <cell r="HU531">
            <v>0</v>
          </cell>
          <cell r="HV531" t="str">
            <v>IND</v>
          </cell>
          <cell r="HW531">
            <v>0</v>
          </cell>
          <cell r="HX531" t="str">
            <v>MAT-W</v>
          </cell>
          <cell r="HY531">
            <v>0</v>
          </cell>
          <cell r="HZ531" t="str">
            <v>SEJ-W</v>
          </cell>
          <cell r="IA531">
            <v>0</v>
          </cell>
          <cell r="IB531" t="str">
            <v>IGR-W</v>
          </cell>
          <cell r="IC531">
            <v>0</v>
          </cell>
          <cell r="ID531" t="str">
            <v>SBO</v>
          </cell>
          <cell r="IE531">
            <v>0</v>
          </cell>
          <cell r="IF531" t="str">
            <v>PJO</v>
          </cell>
          <cell r="IG531">
            <v>0</v>
          </cell>
          <cell r="IH531" t="str">
            <v>PRA</v>
          </cell>
          <cell r="II531">
            <v>0</v>
          </cell>
          <cell r="IJ531" t="str">
            <v>JAW</v>
          </cell>
          <cell r="IK531">
            <v>0</v>
          </cell>
          <cell r="IL531" t="str">
            <v>ARB</v>
          </cell>
          <cell r="IM531">
            <v>0</v>
          </cell>
          <cell r="IN531" t="str">
            <v>PKM</v>
          </cell>
          <cell r="IO531">
            <v>0</v>
          </cell>
          <cell r="IP531" t="str">
            <v>MAT-P</v>
          </cell>
          <cell r="IQ531">
            <v>0</v>
          </cell>
          <cell r="IR531" t="str">
            <v>BIO-P</v>
          </cell>
          <cell r="IS531">
            <v>0</v>
          </cell>
          <cell r="IT531" t="str">
            <v>FIS-P</v>
          </cell>
          <cell r="IU531">
            <v>0</v>
          </cell>
          <cell r="IV531" t="str">
            <v>KIM-P</v>
          </cell>
          <cell r="IW531">
            <v>0</v>
          </cell>
          <cell r="IX531" t="str">
            <v>GEO-L</v>
          </cell>
          <cell r="IY531">
            <v>0</v>
          </cell>
          <cell r="JA531">
            <v>0</v>
          </cell>
        </row>
        <row r="532">
          <cell r="Q532" t="str">
            <v/>
          </cell>
          <cell r="AB532" t="str">
            <v/>
          </cell>
          <cell r="AC532">
            <v>19</v>
          </cell>
          <cell r="AI532" t="str">
            <v/>
          </cell>
          <cell r="AJ532">
            <v>0</v>
          </cell>
          <cell r="AK532">
            <v>71</v>
          </cell>
          <cell r="AL532">
            <v>80</v>
          </cell>
          <cell r="AM532">
            <v>0</v>
          </cell>
          <cell r="AN532">
            <v>0</v>
          </cell>
          <cell r="AO532" t="str">
            <v/>
          </cell>
          <cell r="AP532">
            <v>0</v>
          </cell>
          <cell r="AQ532">
            <v>79.75</v>
          </cell>
          <cell r="AR532">
            <v>82</v>
          </cell>
          <cell r="AS532">
            <v>0</v>
          </cell>
          <cell r="AT532">
            <v>0</v>
          </cell>
          <cell r="AU532" t="str">
            <v/>
          </cell>
          <cell r="AV532">
            <v>0</v>
          </cell>
          <cell r="AW532">
            <v>76.25</v>
          </cell>
          <cell r="AX532">
            <v>78</v>
          </cell>
          <cell r="AY532">
            <v>0</v>
          </cell>
          <cell r="AZ532">
            <v>0</v>
          </cell>
          <cell r="BA532" t="str">
            <v/>
          </cell>
          <cell r="BB532">
            <v>0</v>
          </cell>
          <cell r="BC532">
            <v>77.25</v>
          </cell>
          <cell r="BD532">
            <v>79</v>
          </cell>
          <cell r="BE532">
            <v>0</v>
          </cell>
          <cell r="BF532">
            <v>0</v>
          </cell>
          <cell r="BG532" t="str">
            <v>SEJ</v>
          </cell>
          <cell r="BH532">
            <v>0</v>
          </cell>
          <cell r="BI532">
            <v>74.25</v>
          </cell>
          <cell r="BJ532">
            <v>81</v>
          </cell>
          <cell r="BK532">
            <v>0</v>
          </cell>
          <cell r="BL532">
            <v>0</v>
          </cell>
          <cell r="BM532" t="str">
            <v/>
          </cell>
          <cell r="BN532">
            <v>0</v>
          </cell>
          <cell r="BO532">
            <v>77.75</v>
          </cell>
          <cell r="BP532">
            <v>79</v>
          </cell>
          <cell r="BQ532">
            <v>0</v>
          </cell>
          <cell r="BR532">
            <v>0</v>
          </cell>
          <cell r="BS532" t="str">
            <v/>
          </cell>
          <cell r="BT532">
            <v>0</v>
          </cell>
          <cell r="BU532">
            <v>75.5</v>
          </cell>
          <cell r="BV532">
            <v>85</v>
          </cell>
          <cell r="BW532">
            <v>0</v>
          </cell>
          <cell r="BX532">
            <v>0</v>
          </cell>
          <cell r="BY532" t="str">
            <v/>
          </cell>
          <cell r="BZ532">
            <v>0</v>
          </cell>
          <cell r="CA532">
            <v>71</v>
          </cell>
          <cell r="CB532">
            <v>78</v>
          </cell>
          <cell r="CC532">
            <v>0</v>
          </cell>
          <cell r="CD532">
            <v>0</v>
          </cell>
          <cell r="CE532" t="str">
            <v/>
          </cell>
          <cell r="CF532">
            <v>0</v>
          </cell>
          <cell r="CG532">
            <v>85.75</v>
          </cell>
          <cell r="CH532">
            <v>81</v>
          </cell>
          <cell r="CI532">
            <v>0</v>
          </cell>
          <cell r="CJ532">
            <v>0</v>
          </cell>
          <cell r="CK532" t="str">
            <v/>
          </cell>
          <cell r="CL532">
            <v>0</v>
          </cell>
          <cell r="CM532">
            <v>72.5</v>
          </cell>
          <cell r="CN532">
            <v>74</v>
          </cell>
          <cell r="CO532">
            <v>0</v>
          </cell>
          <cell r="CP532">
            <v>0</v>
          </cell>
          <cell r="CQ532" t="str">
            <v/>
          </cell>
          <cell r="CR532">
            <v>0</v>
          </cell>
          <cell r="CS532">
            <v>80.5</v>
          </cell>
          <cell r="CT532">
            <v>83</v>
          </cell>
          <cell r="CU532">
            <v>0</v>
          </cell>
          <cell r="CV532">
            <v>0</v>
          </cell>
          <cell r="CW532" t="str">
            <v/>
          </cell>
          <cell r="CX532">
            <v>0</v>
          </cell>
          <cell r="CY532">
            <v>69.5</v>
          </cell>
          <cell r="CZ532">
            <v>74</v>
          </cell>
          <cell r="DA532">
            <v>0</v>
          </cell>
          <cell r="DB532">
            <v>0</v>
          </cell>
          <cell r="DC532" t="str">
            <v/>
          </cell>
          <cell r="DD532">
            <v>0</v>
          </cell>
          <cell r="DE532">
            <v>78</v>
          </cell>
          <cell r="DF532">
            <v>81</v>
          </cell>
          <cell r="DG532">
            <v>0</v>
          </cell>
          <cell r="DH532">
            <v>0</v>
          </cell>
          <cell r="DI532" t="str">
            <v/>
          </cell>
          <cell r="DJ532">
            <v>0</v>
          </cell>
          <cell r="DK532">
            <v>0</v>
          </cell>
          <cell r="DL532">
            <v>79</v>
          </cell>
          <cell r="DM532">
            <v>0</v>
          </cell>
          <cell r="DN532">
            <v>0</v>
          </cell>
          <cell r="DO532" t="str">
            <v/>
          </cell>
          <cell r="DP532">
            <v>0</v>
          </cell>
          <cell r="DQ532">
            <v>76.25</v>
          </cell>
          <cell r="DR532">
            <v>72</v>
          </cell>
          <cell r="DS532">
            <v>0</v>
          </cell>
          <cell r="DT532">
            <v>0</v>
          </cell>
          <cell r="DU532" t="str">
            <v/>
          </cell>
          <cell r="DV532">
            <v>0</v>
          </cell>
          <cell r="DW532">
            <v>81.5</v>
          </cell>
          <cell r="DX532">
            <v>77</v>
          </cell>
          <cell r="DY532">
            <v>0</v>
          </cell>
          <cell r="DZ532">
            <v>0</v>
          </cell>
          <cell r="EA532" t="str">
            <v/>
          </cell>
          <cell r="EB532">
            <v>0</v>
          </cell>
          <cell r="EC532">
            <v>67</v>
          </cell>
          <cell r="ED532">
            <v>72</v>
          </cell>
          <cell r="EE532">
            <v>0</v>
          </cell>
          <cell r="EF532">
            <v>0</v>
          </cell>
          <cell r="EG532" t="str">
            <v/>
          </cell>
          <cell r="EH532">
            <v>0</v>
          </cell>
          <cell r="EI532">
            <v>80.25</v>
          </cell>
          <cell r="EJ532">
            <v>78</v>
          </cell>
          <cell r="EK532">
            <v>0</v>
          </cell>
          <cell r="EL532">
            <v>0</v>
          </cell>
          <cell r="EM532" t="str">
            <v/>
          </cell>
          <cell r="EN532">
            <v>0</v>
          </cell>
          <cell r="EO532">
            <v>80.25</v>
          </cell>
          <cell r="EP532">
            <v>78</v>
          </cell>
          <cell r="EQ532">
            <v>0</v>
          </cell>
          <cell r="ER532">
            <v>0</v>
          </cell>
          <cell r="ES532" t="str">
            <v/>
          </cell>
          <cell r="ET532">
            <v>0</v>
          </cell>
          <cell r="EU532">
            <v>80.25</v>
          </cell>
          <cell r="EV532">
            <v>78</v>
          </cell>
          <cell r="EW532">
            <v>0</v>
          </cell>
          <cell r="EX532">
            <v>0</v>
          </cell>
          <cell r="EY532" t="str">
            <v/>
          </cell>
          <cell r="EZ532">
            <v>0</v>
          </cell>
          <cell r="FA532">
            <v>70.5</v>
          </cell>
          <cell r="FB532">
            <v>77</v>
          </cell>
          <cell r="FC532">
            <v>0</v>
          </cell>
          <cell r="FD532">
            <v>0</v>
          </cell>
          <cell r="FE532" t="str">
            <v/>
          </cell>
          <cell r="FF532">
            <v>0</v>
          </cell>
          <cell r="FG532">
            <v>70.5</v>
          </cell>
          <cell r="FH532">
            <v>77</v>
          </cell>
          <cell r="FI532">
            <v>0</v>
          </cell>
          <cell r="FJ532">
            <v>0</v>
          </cell>
          <cell r="FK532" t="str">
            <v/>
          </cell>
          <cell r="FL532">
            <v>0</v>
          </cell>
          <cell r="FM532">
            <v>70.5</v>
          </cell>
          <cell r="FN532">
            <v>77</v>
          </cell>
          <cell r="FO532">
            <v>0</v>
          </cell>
          <cell r="FP532">
            <v>0</v>
          </cell>
          <cell r="FQ532" t="str">
            <v/>
          </cell>
          <cell r="FR532">
            <v>0</v>
          </cell>
          <cell r="FS532">
            <v>70.5</v>
          </cell>
          <cell r="FT532">
            <v>77</v>
          </cell>
          <cell r="FU532">
            <v>0</v>
          </cell>
          <cell r="FV532">
            <v>0</v>
          </cell>
          <cell r="FW532" t="str">
            <v/>
          </cell>
          <cell r="FX532">
            <v>0</v>
          </cell>
          <cell r="FY532">
            <v>70.5</v>
          </cell>
          <cell r="FZ532">
            <v>77</v>
          </cell>
          <cell r="GA532">
            <v>0</v>
          </cell>
          <cell r="GB532">
            <v>0</v>
          </cell>
          <cell r="GC532" t="str">
            <v/>
          </cell>
          <cell r="GD532">
            <v>0</v>
          </cell>
          <cell r="GE532">
            <v>70.5</v>
          </cell>
          <cell r="GF532">
            <v>77</v>
          </cell>
          <cell r="GG532">
            <v>0</v>
          </cell>
          <cell r="GH532">
            <v>0</v>
          </cell>
          <cell r="GI532" t="str">
            <v/>
          </cell>
          <cell r="GJ532">
            <v>0</v>
          </cell>
          <cell r="GK532">
            <v>70.5</v>
          </cell>
          <cell r="GL532">
            <v>77</v>
          </cell>
          <cell r="GM532">
            <v>0</v>
          </cell>
          <cell r="GN532">
            <v>0</v>
          </cell>
          <cell r="GO532" t="str">
            <v/>
          </cell>
          <cell r="GP532">
            <v>0</v>
          </cell>
          <cell r="GQ532">
            <v>70.5</v>
          </cell>
          <cell r="GR532">
            <v>77</v>
          </cell>
          <cell r="GS532">
            <v>0</v>
          </cell>
          <cell r="GT532">
            <v>0</v>
          </cell>
          <cell r="GU532" t="str">
            <v/>
          </cell>
          <cell r="GV532">
            <v>0</v>
          </cell>
          <cell r="GW532">
            <v>69</v>
          </cell>
          <cell r="GX532">
            <v>76</v>
          </cell>
          <cell r="GY532">
            <v>0</v>
          </cell>
          <cell r="GZ532">
            <v>0</v>
          </cell>
          <cell r="HA532" t="str">
            <v>GEO-L</v>
          </cell>
          <cell r="HB532">
            <v>0</v>
          </cell>
          <cell r="HC532">
            <v>75.5</v>
          </cell>
          <cell r="HD532">
            <v>78</v>
          </cell>
          <cell r="HH532">
            <v>0</v>
          </cell>
          <cell r="HM532" t="str">
            <v/>
          </cell>
          <cell r="HN532" t="str">
            <v/>
          </cell>
          <cell r="HS532">
            <v>0</v>
          </cell>
          <cell r="HT532" t="str">
            <v>PKN</v>
          </cell>
          <cell r="HU532">
            <v>0</v>
          </cell>
          <cell r="HV532" t="str">
            <v>IND</v>
          </cell>
          <cell r="HW532">
            <v>0</v>
          </cell>
          <cell r="HX532" t="str">
            <v>MAT-W</v>
          </cell>
          <cell r="HY532">
            <v>0</v>
          </cell>
          <cell r="HZ532" t="str">
            <v>SEJ-W</v>
          </cell>
          <cell r="IA532">
            <v>0</v>
          </cell>
          <cell r="IB532" t="str">
            <v>IGR-W</v>
          </cell>
          <cell r="IC532">
            <v>0</v>
          </cell>
          <cell r="ID532" t="str">
            <v>SBO</v>
          </cell>
          <cell r="IE532">
            <v>0</v>
          </cell>
          <cell r="IF532" t="str">
            <v>PJO</v>
          </cell>
          <cell r="IG532">
            <v>0</v>
          </cell>
          <cell r="IH532" t="str">
            <v>PRA</v>
          </cell>
          <cell r="II532">
            <v>0</v>
          </cell>
          <cell r="IJ532" t="str">
            <v>JAW</v>
          </cell>
          <cell r="IK532">
            <v>0</v>
          </cell>
          <cell r="IL532" t="str">
            <v>ARB</v>
          </cell>
          <cell r="IM532">
            <v>0</v>
          </cell>
          <cell r="IN532" t="str">
            <v>PKM</v>
          </cell>
          <cell r="IO532">
            <v>0</v>
          </cell>
          <cell r="IP532" t="str">
            <v>MAT-P</v>
          </cell>
          <cell r="IQ532">
            <v>0</v>
          </cell>
          <cell r="IR532" t="str">
            <v>BIO-P</v>
          </cell>
          <cell r="IS532">
            <v>0</v>
          </cell>
          <cell r="IT532" t="str">
            <v>FIS-P</v>
          </cell>
          <cell r="IU532">
            <v>0</v>
          </cell>
          <cell r="IV532" t="str">
            <v>KIM-P</v>
          </cell>
          <cell r="IW532">
            <v>0</v>
          </cell>
          <cell r="IX532" t="str">
            <v>GEO-L</v>
          </cell>
          <cell r="IY532">
            <v>0</v>
          </cell>
          <cell r="JA532">
            <v>0</v>
          </cell>
        </row>
        <row r="533">
          <cell r="Q533" t="str">
            <v/>
          </cell>
          <cell r="AB533" t="str">
            <v/>
          </cell>
          <cell r="AC533">
            <v>20</v>
          </cell>
          <cell r="AI533" t="str">
            <v/>
          </cell>
          <cell r="AJ533">
            <v>0</v>
          </cell>
          <cell r="AK533">
            <v>74.75</v>
          </cell>
          <cell r="AL533">
            <v>87</v>
          </cell>
          <cell r="AM533">
            <v>0</v>
          </cell>
          <cell r="AN533">
            <v>0</v>
          </cell>
          <cell r="AO533" t="str">
            <v/>
          </cell>
          <cell r="AP533">
            <v>0</v>
          </cell>
          <cell r="AQ533">
            <v>81.75</v>
          </cell>
          <cell r="AR533">
            <v>88</v>
          </cell>
          <cell r="AS533">
            <v>0</v>
          </cell>
          <cell r="AT533">
            <v>0</v>
          </cell>
          <cell r="AU533" t="str">
            <v/>
          </cell>
          <cell r="AV533">
            <v>0</v>
          </cell>
          <cell r="AW533">
            <v>83.75</v>
          </cell>
          <cell r="AX533">
            <v>86</v>
          </cell>
          <cell r="AY533">
            <v>0</v>
          </cell>
          <cell r="AZ533">
            <v>0</v>
          </cell>
          <cell r="BA533" t="str">
            <v/>
          </cell>
          <cell r="BB533">
            <v>0</v>
          </cell>
          <cell r="BC533">
            <v>86.25</v>
          </cell>
          <cell r="BD533">
            <v>87</v>
          </cell>
          <cell r="BE533">
            <v>0</v>
          </cell>
          <cell r="BF533">
            <v>0</v>
          </cell>
          <cell r="BG533" t="str">
            <v>SEJ</v>
          </cell>
          <cell r="BH533">
            <v>0</v>
          </cell>
          <cell r="BI533">
            <v>81.25</v>
          </cell>
          <cell r="BJ533">
            <v>88</v>
          </cell>
          <cell r="BK533">
            <v>0</v>
          </cell>
          <cell r="BL533">
            <v>0</v>
          </cell>
          <cell r="BM533" t="str">
            <v/>
          </cell>
          <cell r="BN533">
            <v>0</v>
          </cell>
          <cell r="BO533">
            <v>82.25</v>
          </cell>
          <cell r="BP533">
            <v>87</v>
          </cell>
          <cell r="BQ533">
            <v>0</v>
          </cell>
          <cell r="BR533">
            <v>0</v>
          </cell>
          <cell r="BS533" t="str">
            <v/>
          </cell>
          <cell r="BT533">
            <v>0</v>
          </cell>
          <cell r="BU533">
            <v>77.75</v>
          </cell>
          <cell r="BV533">
            <v>89</v>
          </cell>
          <cell r="BW533">
            <v>0</v>
          </cell>
          <cell r="BX533">
            <v>0</v>
          </cell>
          <cell r="BY533" t="str">
            <v/>
          </cell>
          <cell r="BZ533">
            <v>0</v>
          </cell>
          <cell r="CA533">
            <v>66.75</v>
          </cell>
          <cell r="CB533">
            <v>77</v>
          </cell>
          <cell r="CC533">
            <v>0</v>
          </cell>
          <cell r="CD533">
            <v>0</v>
          </cell>
          <cell r="CE533" t="str">
            <v/>
          </cell>
          <cell r="CF533">
            <v>0</v>
          </cell>
          <cell r="CG533">
            <v>85.5</v>
          </cell>
          <cell r="CH533">
            <v>80</v>
          </cell>
          <cell r="CI533">
            <v>0</v>
          </cell>
          <cell r="CJ533">
            <v>0</v>
          </cell>
          <cell r="CK533" t="str">
            <v/>
          </cell>
          <cell r="CL533">
            <v>0</v>
          </cell>
          <cell r="CM533">
            <v>94.5</v>
          </cell>
          <cell r="CN533">
            <v>80</v>
          </cell>
          <cell r="CO533">
            <v>0</v>
          </cell>
          <cell r="CP533">
            <v>0</v>
          </cell>
          <cell r="CQ533" t="str">
            <v/>
          </cell>
          <cell r="CR533">
            <v>0</v>
          </cell>
          <cell r="CS533">
            <v>72.25</v>
          </cell>
          <cell r="CT533">
            <v>86</v>
          </cell>
          <cell r="CU533">
            <v>0</v>
          </cell>
          <cell r="CV533">
            <v>0</v>
          </cell>
          <cell r="CW533" t="str">
            <v/>
          </cell>
          <cell r="CX533">
            <v>0</v>
          </cell>
          <cell r="CY533">
            <v>69.5</v>
          </cell>
          <cell r="CZ533">
            <v>77</v>
          </cell>
          <cell r="DA533">
            <v>0</v>
          </cell>
          <cell r="DB533">
            <v>0</v>
          </cell>
          <cell r="DC533" t="str">
            <v/>
          </cell>
          <cell r="DD533">
            <v>0</v>
          </cell>
          <cell r="DE533">
            <v>75.5</v>
          </cell>
          <cell r="DF533">
            <v>82</v>
          </cell>
          <cell r="DG533">
            <v>0</v>
          </cell>
          <cell r="DH533">
            <v>0</v>
          </cell>
          <cell r="DI533" t="str">
            <v/>
          </cell>
          <cell r="DJ533">
            <v>0</v>
          </cell>
          <cell r="DK533">
            <v>0</v>
          </cell>
          <cell r="DL533">
            <v>79</v>
          </cell>
          <cell r="DM533">
            <v>0</v>
          </cell>
          <cell r="DN533">
            <v>0</v>
          </cell>
          <cell r="DO533" t="str">
            <v/>
          </cell>
          <cell r="DP533">
            <v>0</v>
          </cell>
          <cell r="DQ533">
            <v>78.25</v>
          </cell>
          <cell r="DR533">
            <v>76</v>
          </cell>
          <cell r="DS533">
            <v>0</v>
          </cell>
          <cell r="DT533">
            <v>0</v>
          </cell>
          <cell r="DU533" t="str">
            <v/>
          </cell>
          <cell r="DV533">
            <v>0</v>
          </cell>
          <cell r="DW533">
            <v>80.5</v>
          </cell>
          <cell r="DX533">
            <v>82</v>
          </cell>
          <cell r="DY533">
            <v>0</v>
          </cell>
          <cell r="DZ533">
            <v>0</v>
          </cell>
          <cell r="EA533" t="str">
            <v/>
          </cell>
          <cell r="EB533">
            <v>0</v>
          </cell>
          <cell r="EC533">
            <v>67</v>
          </cell>
          <cell r="ED533">
            <v>71</v>
          </cell>
          <cell r="EE533">
            <v>0</v>
          </cell>
          <cell r="EF533">
            <v>0</v>
          </cell>
          <cell r="EG533" t="str">
            <v/>
          </cell>
          <cell r="EH533">
            <v>0</v>
          </cell>
          <cell r="EI533">
            <v>84.25</v>
          </cell>
          <cell r="EJ533">
            <v>81</v>
          </cell>
          <cell r="EK533">
            <v>0</v>
          </cell>
          <cell r="EL533">
            <v>0</v>
          </cell>
          <cell r="EM533" t="str">
            <v/>
          </cell>
          <cell r="EN533">
            <v>0</v>
          </cell>
          <cell r="EO533">
            <v>84.25</v>
          </cell>
          <cell r="EP533">
            <v>81</v>
          </cell>
          <cell r="EQ533">
            <v>0</v>
          </cell>
          <cell r="ER533">
            <v>0</v>
          </cell>
          <cell r="ES533" t="str">
            <v/>
          </cell>
          <cell r="ET533">
            <v>0</v>
          </cell>
          <cell r="EU533">
            <v>84.25</v>
          </cell>
          <cell r="EV533">
            <v>81</v>
          </cell>
          <cell r="EW533">
            <v>0</v>
          </cell>
          <cell r="EX533">
            <v>0</v>
          </cell>
          <cell r="EY533" t="str">
            <v/>
          </cell>
          <cell r="EZ533">
            <v>0</v>
          </cell>
          <cell r="FA533">
            <v>69.75</v>
          </cell>
          <cell r="FB533">
            <v>74</v>
          </cell>
          <cell r="FC533">
            <v>0</v>
          </cell>
          <cell r="FD533">
            <v>0</v>
          </cell>
          <cell r="FE533" t="str">
            <v/>
          </cell>
          <cell r="FF533">
            <v>0</v>
          </cell>
          <cell r="FG533">
            <v>69.75</v>
          </cell>
          <cell r="FH533">
            <v>74</v>
          </cell>
          <cell r="FI533">
            <v>0</v>
          </cell>
          <cell r="FJ533">
            <v>0</v>
          </cell>
          <cell r="FK533" t="str">
            <v/>
          </cell>
          <cell r="FL533">
            <v>0</v>
          </cell>
          <cell r="FM533">
            <v>69.75</v>
          </cell>
          <cell r="FN533">
            <v>74</v>
          </cell>
          <cell r="FO533">
            <v>0</v>
          </cell>
          <cell r="FP533">
            <v>0</v>
          </cell>
          <cell r="FQ533" t="str">
            <v/>
          </cell>
          <cell r="FR533">
            <v>0</v>
          </cell>
          <cell r="FS533">
            <v>69.75</v>
          </cell>
          <cell r="FT533">
            <v>74</v>
          </cell>
          <cell r="FU533">
            <v>0</v>
          </cell>
          <cell r="FV533">
            <v>0</v>
          </cell>
          <cell r="FW533" t="str">
            <v/>
          </cell>
          <cell r="FX533">
            <v>0</v>
          </cell>
          <cell r="FY533">
            <v>69.75</v>
          </cell>
          <cell r="FZ533">
            <v>74</v>
          </cell>
          <cell r="GA533">
            <v>0</v>
          </cell>
          <cell r="GB533">
            <v>0</v>
          </cell>
          <cell r="GC533" t="str">
            <v/>
          </cell>
          <cell r="GD533">
            <v>0</v>
          </cell>
          <cell r="GE533">
            <v>69.75</v>
          </cell>
          <cell r="GF533">
            <v>74</v>
          </cell>
          <cell r="GG533">
            <v>0</v>
          </cell>
          <cell r="GH533">
            <v>0</v>
          </cell>
          <cell r="GI533" t="str">
            <v/>
          </cell>
          <cell r="GJ533">
            <v>0</v>
          </cell>
          <cell r="GK533">
            <v>69.75</v>
          </cell>
          <cell r="GL533">
            <v>74</v>
          </cell>
          <cell r="GM533">
            <v>0</v>
          </cell>
          <cell r="GN533">
            <v>0</v>
          </cell>
          <cell r="GO533" t="str">
            <v/>
          </cell>
          <cell r="GP533">
            <v>0</v>
          </cell>
          <cell r="GQ533">
            <v>69.75</v>
          </cell>
          <cell r="GR533">
            <v>74</v>
          </cell>
          <cell r="GS533">
            <v>0</v>
          </cell>
          <cell r="GT533">
            <v>0</v>
          </cell>
          <cell r="GU533" t="str">
            <v/>
          </cell>
          <cell r="GV533">
            <v>0</v>
          </cell>
          <cell r="GW533">
            <v>71</v>
          </cell>
          <cell r="GX533">
            <v>74</v>
          </cell>
          <cell r="GY533">
            <v>0</v>
          </cell>
          <cell r="GZ533">
            <v>0</v>
          </cell>
          <cell r="HB533">
            <v>0</v>
          </cell>
          <cell r="HG533" t="str">
            <v>JEP-L</v>
          </cell>
          <cell r="HH533">
            <v>0</v>
          </cell>
          <cell r="HI533">
            <v>76.5</v>
          </cell>
          <cell r="HJ533">
            <v>84</v>
          </cell>
          <cell r="HM533" t="str">
            <v/>
          </cell>
          <cell r="HN533" t="str">
            <v/>
          </cell>
          <cell r="HS533">
            <v>0</v>
          </cell>
          <cell r="HT533" t="str">
            <v>PKN</v>
          </cell>
          <cell r="HU533">
            <v>0</v>
          </cell>
          <cell r="HV533" t="str">
            <v>IND</v>
          </cell>
          <cell r="HW533">
            <v>0</v>
          </cell>
          <cell r="HX533" t="str">
            <v>MAT-W</v>
          </cell>
          <cell r="HY533">
            <v>0</v>
          </cell>
          <cell r="HZ533" t="str">
            <v>SEJ-W</v>
          </cell>
          <cell r="IA533">
            <v>0</v>
          </cell>
          <cell r="IB533" t="str">
            <v>IGR-W</v>
          </cell>
          <cell r="IC533">
            <v>0</v>
          </cell>
          <cell r="ID533" t="str">
            <v>SBO</v>
          </cell>
          <cell r="IE533">
            <v>0</v>
          </cell>
          <cell r="IF533" t="str">
            <v>PJO</v>
          </cell>
          <cell r="IG533">
            <v>0</v>
          </cell>
          <cell r="IH533" t="str">
            <v>PRA</v>
          </cell>
          <cell r="II533">
            <v>0</v>
          </cell>
          <cell r="IJ533" t="str">
            <v>JAW</v>
          </cell>
          <cell r="IK533">
            <v>0</v>
          </cell>
          <cell r="IL533" t="str">
            <v>ARB</v>
          </cell>
          <cell r="IM533">
            <v>0</v>
          </cell>
          <cell r="IN533" t="str">
            <v>PKM</v>
          </cell>
          <cell r="IO533">
            <v>0</v>
          </cell>
          <cell r="IP533" t="str">
            <v>MAT-P</v>
          </cell>
          <cell r="IQ533">
            <v>0</v>
          </cell>
          <cell r="IR533" t="str">
            <v>BIO-P</v>
          </cell>
          <cell r="IS533">
            <v>0</v>
          </cell>
          <cell r="IT533" t="str">
            <v>FIS-P</v>
          </cell>
          <cell r="IU533">
            <v>0</v>
          </cell>
          <cell r="IV533" t="str">
            <v>KIM-P</v>
          </cell>
          <cell r="IW533">
            <v>0</v>
          </cell>
          <cell r="IY533">
            <v>0</v>
          </cell>
          <cell r="IZ533" t="str">
            <v>JEP-L</v>
          </cell>
          <cell r="JA533">
            <v>0</v>
          </cell>
        </row>
        <row r="534">
          <cell r="Q534" t="str">
            <v/>
          </cell>
          <cell r="AB534" t="str">
            <v/>
          </cell>
          <cell r="AC534">
            <v>21</v>
          </cell>
          <cell r="AI534" t="str">
            <v/>
          </cell>
          <cell r="AJ534">
            <v>0</v>
          </cell>
          <cell r="AK534">
            <v>76.5</v>
          </cell>
          <cell r="AL534">
            <v>80</v>
          </cell>
          <cell r="AM534">
            <v>0</v>
          </cell>
          <cell r="AN534">
            <v>0</v>
          </cell>
          <cell r="AO534" t="str">
            <v/>
          </cell>
          <cell r="AP534">
            <v>0</v>
          </cell>
          <cell r="AQ534">
            <v>80.75</v>
          </cell>
          <cell r="AR534">
            <v>82</v>
          </cell>
          <cell r="AS534">
            <v>0</v>
          </cell>
          <cell r="AT534">
            <v>0</v>
          </cell>
          <cell r="AU534" t="str">
            <v/>
          </cell>
          <cell r="AV534">
            <v>0</v>
          </cell>
          <cell r="AW534">
            <v>77.75</v>
          </cell>
          <cell r="AX534">
            <v>82</v>
          </cell>
          <cell r="AY534">
            <v>0</v>
          </cell>
          <cell r="AZ534">
            <v>0</v>
          </cell>
          <cell r="BA534" t="str">
            <v/>
          </cell>
          <cell r="BB534">
            <v>0</v>
          </cell>
          <cell r="BC534">
            <v>85</v>
          </cell>
          <cell r="BD534">
            <v>79</v>
          </cell>
          <cell r="BE534">
            <v>0</v>
          </cell>
          <cell r="BF534">
            <v>0</v>
          </cell>
          <cell r="BG534" t="str">
            <v>SEJ</v>
          </cell>
          <cell r="BH534">
            <v>0</v>
          </cell>
          <cell r="BI534">
            <v>78.25</v>
          </cell>
          <cell r="BJ534">
            <v>81</v>
          </cell>
          <cell r="BK534">
            <v>0</v>
          </cell>
          <cell r="BL534">
            <v>0</v>
          </cell>
          <cell r="BM534" t="str">
            <v/>
          </cell>
          <cell r="BN534">
            <v>0</v>
          </cell>
          <cell r="BO534">
            <v>79.25</v>
          </cell>
          <cell r="BP534">
            <v>84</v>
          </cell>
          <cell r="BQ534">
            <v>0</v>
          </cell>
          <cell r="BR534">
            <v>0</v>
          </cell>
          <cell r="BS534" t="str">
            <v/>
          </cell>
          <cell r="BT534">
            <v>0</v>
          </cell>
          <cell r="BU534">
            <v>84.5</v>
          </cell>
          <cell r="BV534">
            <v>86</v>
          </cell>
          <cell r="BW534">
            <v>0</v>
          </cell>
          <cell r="BX534">
            <v>0</v>
          </cell>
          <cell r="BY534" t="str">
            <v/>
          </cell>
          <cell r="BZ534">
            <v>0</v>
          </cell>
          <cell r="CA534">
            <v>66.75</v>
          </cell>
          <cell r="CB534">
            <v>74</v>
          </cell>
          <cell r="CC534">
            <v>0</v>
          </cell>
          <cell r="CD534">
            <v>0</v>
          </cell>
          <cell r="CE534" t="str">
            <v/>
          </cell>
          <cell r="CF534">
            <v>0</v>
          </cell>
          <cell r="CG534">
            <v>89.25</v>
          </cell>
          <cell r="CH534">
            <v>82</v>
          </cell>
          <cell r="CI534">
            <v>0</v>
          </cell>
          <cell r="CJ534">
            <v>0</v>
          </cell>
          <cell r="CK534" t="str">
            <v/>
          </cell>
          <cell r="CL534">
            <v>0</v>
          </cell>
          <cell r="CM534">
            <v>72.5</v>
          </cell>
          <cell r="CN534">
            <v>76</v>
          </cell>
          <cell r="CO534">
            <v>0</v>
          </cell>
          <cell r="CP534">
            <v>0</v>
          </cell>
          <cell r="CQ534" t="str">
            <v/>
          </cell>
          <cell r="CR534">
            <v>0</v>
          </cell>
          <cell r="CS534">
            <v>73.5</v>
          </cell>
          <cell r="CT534">
            <v>89</v>
          </cell>
          <cell r="CU534">
            <v>0</v>
          </cell>
          <cell r="CV534">
            <v>0</v>
          </cell>
          <cell r="CW534" t="str">
            <v/>
          </cell>
          <cell r="CX534">
            <v>0</v>
          </cell>
          <cell r="CY534">
            <v>69.5</v>
          </cell>
          <cell r="CZ534">
            <v>72</v>
          </cell>
          <cell r="DA534">
            <v>0</v>
          </cell>
          <cell r="DB534">
            <v>0</v>
          </cell>
          <cell r="DC534" t="str">
            <v/>
          </cell>
          <cell r="DD534">
            <v>0</v>
          </cell>
          <cell r="DE534">
            <v>75.75</v>
          </cell>
          <cell r="DF534">
            <v>81</v>
          </cell>
          <cell r="DG534">
            <v>0</v>
          </cell>
          <cell r="DH534">
            <v>0</v>
          </cell>
          <cell r="DI534" t="str">
            <v/>
          </cell>
          <cell r="DJ534">
            <v>0</v>
          </cell>
          <cell r="DK534">
            <v>0</v>
          </cell>
          <cell r="DL534">
            <v>76</v>
          </cell>
          <cell r="DM534">
            <v>0</v>
          </cell>
          <cell r="DN534">
            <v>0</v>
          </cell>
          <cell r="DO534" t="str">
            <v/>
          </cell>
          <cell r="DP534">
            <v>0</v>
          </cell>
          <cell r="DQ534">
            <v>78.25</v>
          </cell>
          <cell r="DR534">
            <v>74</v>
          </cell>
          <cell r="DS534">
            <v>0</v>
          </cell>
          <cell r="DT534">
            <v>0</v>
          </cell>
          <cell r="DU534" t="str">
            <v/>
          </cell>
          <cell r="DV534">
            <v>0</v>
          </cell>
          <cell r="DW534">
            <v>81.25</v>
          </cell>
          <cell r="DX534">
            <v>76</v>
          </cell>
          <cell r="DY534">
            <v>0</v>
          </cell>
          <cell r="DZ534">
            <v>0</v>
          </cell>
          <cell r="EA534" t="str">
            <v/>
          </cell>
          <cell r="EB534">
            <v>0</v>
          </cell>
          <cell r="EC534">
            <v>67</v>
          </cell>
          <cell r="ED534">
            <v>71</v>
          </cell>
          <cell r="EE534">
            <v>0</v>
          </cell>
          <cell r="EF534">
            <v>0</v>
          </cell>
          <cell r="EG534" t="str">
            <v/>
          </cell>
          <cell r="EH534">
            <v>0</v>
          </cell>
          <cell r="EI534">
            <v>82</v>
          </cell>
          <cell r="EJ534">
            <v>77</v>
          </cell>
          <cell r="EK534">
            <v>0</v>
          </cell>
          <cell r="EL534">
            <v>0</v>
          </cell>
          <cell r="EM534" t="str">
            <v/>
          </cell>
          <cell r="EN534">
            <v>0</v>
          </cell>
          <cell r="EO534">
            <v>82</v>
          </cell>
          <cell r="EP534">
            <v>77</v>
          </cell>
          <cell r="EQ534">
            <v>0</v>
          </cell>
          <cell r="ER534">
            <v>0</v>
          </cell>
          <cell r="ES534" t="str">
            <v/>
          </cell>
          <cell r="ET534">
            <v>0</v>
          </cell>
          <cell r="EU534">
            <v>82</v>
          </cell>
          <cell r="EV534">
            <v>77</v>
          </cell>
          <cell r="EW534">
            <v>0</v>
          </cell>
          <cell r="EX534">
            <v>0</v>
          </cell>
          <cell r="EY534" t="str">
            <v/>
          </cell>
          <cell r="EZ534">
            <v>0</v>
          </cell>
          <cell r="FA534">
            <v>72</v>
          </cell>
          <cell r="FB534">
            <v>76</v>
          </cell>
          <cell r="FC534">
            <v>0</v>
          </cell>
          <cell r="FD534">
            <v>0</v>
          </cell>
          <cell r="FE534" t="str">
            <v/>
          </cell>
          <cell r="FF534">
            <v>0</v>
          </cell>
          <cell r="FG534">
            <v>72</v>
          </cell>
          <cell r="FH534">
            <v>76</v>
          </cell>
          <cell r="FI534">
            <v>0</v>
          </cell>
          <cell r="FJ534">
            <v>0</v>
          </cell>
          <cell r="FK534" t="str">
            <v/>
          </cell>
          <cell r="FL534">
            <v>0</v>
          </cell>
          <cell r="FM534">
            <v>72</v>
          </cell>
          <cell r="FN534">
            <v>76</v>
          </cell>
          <cell r="FO534">
            <v>0</v>
          </cell>
          <cell r="FP534">
            <v>0</v>
          </cell>
          <cell r="FQ534" t="str">
            <v/>
          </cell>
          <cell r="FR534">
            <v>0</v>
          </cell>
          <cell r="FS534">
            <v>72</v>
          </cell>
          <cell r="FT534">
            <v>76</v>
          </cell>
          <cell r="FU534">
            <v>0</v>
          </cell>
          <cell r="FV534">
            <v>0</v>
          </cell>
          <cell r="FW534" t="str">
            <v/>
          </cell>
          <cell r="FX534">
            <v>0</v>
          </cell>
          <cell r="FY534">
            <v>72</v>
          </cell>
          <cell r="FZ534">
            <v>76</v>
          </cell>
          <cell r="GA534">
            <v>0</v>
          </cell>
          <cell r="GB534">
            <v>0</v>
          </cell>
          <cell r="GC534" t="str">
            <v/>
          </cell>
          <cell r="GD534">
            <v>0</v>
          </cell>
          <cell r="GE534">
            <v>72</v>
          </cell>
          <cell r="GF534">
            <v>76</v>
          </cell>
          <cell r="GG534">
            <v>0</v>
          </cell>
          <cell r="GH534">
            <v>0</v>
          </cell>
          <cell r="GI534" t="str">
            <v/>
          </cell>
          <cell r="GJ534">
            <v>0</v>
          </cell>
          <cell r="GK534">
            <v>72</v>
          </cell>
          <cell r="GL534">
            <v>76</v>
          </cell>
          <cell r="GM534">
            <v>0</v>
          </cell>
          <cell r="GN534">
            <v>0</v>
          </cell>
          <cell r="GO534" t="str">
            <v/>
          </cell>
          <cell r="GP534">
            <v>0</v>
          </cell>
          <cell r="GQ534">
            <v>72</v>
          </cell>
          <cell r="GR534">
            <v>76</v>
          </cell>
          <cell r="GS534">
            <v>0</v>
          </cell>
          <cell r="GT534">
            <v>0</v>
          </cell>
          <cell r="GU534" t="str">
            <v/>
          </cell>
          <cell r="GV534">
            <v>0</v>
          </cell>
          <cell r="GW534">
            <v>66.75</v>
          </cell>
          <cell r="GX534">
            <v>77</v>
          </cell>
          <cell r="GY534">
            <v>0</v>
          </cell>
          <cell r="GZ534">
            <v>0</v>
          </cell>
          <cell r="HA534" t="str">
            <v>GEO-L</v>
          </cell>
          <cell r="HB534">
            <v>0</v>
          </cell>
          <cell r="HC534">
            <v>81</v>
          </cell>
          <cell r="HD534">
            <v>84</v>
          </cell>
          <cell r="HH534">
            <v>0</v>
          </cell>
          <cell r="HM534" t="str">
            <v/>
          </cell>
          <cell r="HN534" t="str">
            <v/>
          </cell>
          <cell r="HS534">
            <v>0</v>
          </cell>
          <cell r="HT534" t="str">
            <v>PKN</v>
          </cell>
          <cell r="HU534">
            <v>0</v>
          </cell>
          <cell r="HV534" t="str">
            <v>IND</v>
          </cell>
          <cell r="HW534">
            <v>0</v>
          </cell>
          <cell r="HX534" t="str">
            <v>MAT-W</v>
          </cell>
          <cell r="HY534">
            <v>0</v>
          </cell>
          <cell r="HZ534" t="str">
            <v>SEJ-W</v>
          </cell>
          <cell r="IA534">
            <v>0</v>
          </cell>
          <cell r="IB534" t="str">
            <v>IGR-W</v>
          </cell>
          <cell r="IC534">
            <v>0</v>
          </cell>
          <cell r="ID534" t="str">
            <v>SBO</v>
          </cell>
          <cell r="IE534">
            <v>0</v>
          </cell>
          <cell r="IF534" t="str">
            <v>PJO</v>
          </cell>
          <cell r="IG534">
            <v>0</v>
          </cell>
          <cell r="IH534" t="str">
            <v>PRA</v>
          </cell>
          <cell r="II534">
            <v>0</v>
          </cell>
          <cell r="IJ534" t="str">
            <v>JAW</v>
          </cell>
          <cell r="IK534">
            <v>0</v>
          </cell>
          <cell r="IL534" t="str">
            <v>ARB</v>
          </cell>
          <cell r="IM534">
            <v>0</v>
          </cell>
          <cell r="IN534" t="str">
            <v>PKM</v>
          </cell>
          <cell r="IO534">
            <v>0</v>
          </cell>
          <cell r="IP534" t="str">
            <v>MAT-P</v>
          </cell>
          <cell r="IQ534">
            <v>0</v>
          </cell>
          <cell r="IR534" t="str">
            <v>BIO-P</v>
          </cell>
          <cell r="IS534">
            <v>0</v>
          </cell>
          <cell r="IT534" t="str">
            <v>FIS-P</v>
          </cell>
          <cell r="IU534">
            <v>0</v>
          </cell>
          <cell r="IV534" t="str">
            <v>KIM-P</v>
          </cell>
          <cell r="IW534">
            <v>0</v>
          </cell>
          <cell r="IX534" t="str">
            <v>GEO-L</v>
          </cell>
          <cell r="IY534">
            <v>0</v>
          </cell>
          <cell r="JA534">
            <v>0</v>
          </cell>
        </row>
        <row r="535">
          <cell r="Q535" t="str">
            <v/>
          </cell>
          <cell r="AB535" t="str">
            <v/>
          </cell>
          <cell r="AC535">
            <v>22</v>
          </cell>
          <cell r="AI535" t="str">
            <v/>
          </cell>
          <cell r="AJ535">
            <v>0</v>
          </cell>
          <cell r="AK535">
            <v>79.5</v>
          </cell>
          <cell r="AL535">
            <v>81</v>
          </cell>
          <cell r="AM535">
            <v>0</v>
          </cell>
          <cell r="AN535">
            <v>0</v>
          </cell>
          <cell r="AO535" t="str">
            <v/>
          </cell>
          <cell r="AP535">
            <v>0</v>
          </cell>
          <cell r="AQ535">
            <v>81.25</v>
          </cell>
          <cell r="AR535">
            <v>82</v>
          </cell>
          <cell r="AS535">
            <v>0</v>
          </cell>
          <cell r="AT535">
            <v>0</v>
          </cell>
          <cell r="AU535" t="str">
            <v/>
          </cell>
          <cell r="AV535">
            <v>0</v>
          </cell>
          <cell r="AW535">
            <v>86.5</v>
          </cell>
          <cell r="AX535">
            <v>82</v>
          </cell>
          <cell r="AY535">
            <v>0</v>
          </cell>
          <cell r="AZ535">
            <v>0</v>
          </cell>
          <cell r="BA535" t="str">
            <v/>
          </cell>
          <cell r="BB535">
            <v>0</v>
          </cell>
          <cell r="BC535">
            <v>82.75</v>
          </cell>
          <cell r="BD535">
            <v>82</v>
          </cell>
          <cell r="BE535">
            <v>0</v>
          </cell>
          <cell r="BF535">
            <v>0</v>
          </cell>
          <cell r="BG535" t="str">
            <v>SEJ</v>
          </cell>
          <cell r="BH535">
            <v>0</v>
          </cell>
          <cell r="BI535">
            <v>76.25</v>
          </cell>
          <cell r="BJ535">
            <v>79</v>
          </cell>
          <cell r="BK535">
            <v>0</v>
          </cell>
          <cell r="BL535">
            <v>0</v>
          </cell>
          <cell r="BM535" t="str">
            <v/>
          </cell>
          <cell r="BN535">
            <v>0</v>
          </cell>
          <cell r="BO535">
            <v>84.25</v>
          </cell>
          <cell r="BP535">
            <v>84</v>
          </cell>
          <cell r="BQ535">
            <v>0</v>
          </cell>
          <cell r="BR535">
            <v>0</v>
          </cell>
          <cell r="BS535" t="str">
            <v/>
          </cell>
          <cell r="BT535">
            <v>0</v>
          </cell>
          <cell r="BU535">
            <v>84</v>
          </cell>
          <cell r="BV535">
            <v>89</v>
          </cell>
          <cell r="BW535">
            <v>0</v>
          </cell>
          <cell r="BX535">
            <v>0</v>
          </cell>
          <cell r="BY535" t="str">
            <v/>
          </cell>
          <cell r="BZ535">
            <v>0</v>
          </cell>
          <cell r="CA535">
            <v>84.75</v>
          </cell>
          <cell r="CB535">
            <v>82</v>
          </cell>
          <cell r="CC535">
            <v>0</v>
          </cell>
          <cell r="CD535">
            <v>0</v>
          </cell>
          <cell r="CE535" t="str">
            <v/>
          </cell>
          <cell r="CF535">
            <v>0</v>
          </cell>
          <cell r="CG535">
            <v>89.75</v>
          </cell>
          <cell r="CH535">
            <v>81</v>
          </cell>
          <cell r="CI535">
            <v>0</v>
          </cell>
          <cell r="CJ535">
            <v>0</v>
          </cell>
          <cell r="CK535" t="str">
            <v/>
          </cell>
          <cell r="CL535">
            <v>0</v>
          </cell>
          <cell r="CM535">
            <v>72.5</v>
          </cell>
          <cell r="CN535">
            <v>76</v>
          </cell>
          <cell r="CO535">
            <v>0</v>
          </cell>
          <cell r="CP535">
            <v>0</v>
          </cell>
          <cell r="CQ535" t="str">
            <v/>
          </cell>
          <cell r="CR535">
            <v>0</v>
          </cell>
          <cell r="CS535">
            <v>77.75</v>
          </cell>
          <cell r="CT535">
            <v>84</v>
          </cell>
          <cell r="CU535">
            <v>0</v>
          </cell>
          <cell r="CV535">
            <v>0</v>
          </cell>
          <cell r="CW535" t="str">
            <v/>
          </cell>
          <cell r="CX535">
            <v>0</v>
          </cell>
          <cell r="CY535">
            <v>68.5</v>
          </cell>
          <cell r="CZ535">
            <v>73</v>
          </cell>
          <cell r="DA535">
            <v>0</v>
          </cell>
          <cell r="DB535">
            <v>0</v>
          </cell>
          <cell r="DC535" t="str">
            <v/>
          </cell>
          <cell r="DD535">
            <v>0</v>
          </cell>
          <cell r="DE535">
            <v>79.25</v>
          </cell>
          <cell r="DF535">
            <v>92</v>
          </cell>
          <cell r="DG535">
            <v>0</v>
          </cell>
          <cell r="DH535">
            <v>0</v>
          </cell>
          <cell r="DI535" t="str">
            <v/>
          </cell>
          <cell r="DJ535">
            <v>0</v>
          </cell>
          <cell r="DK535">
            <v>0</v>
          </cell>
          <cell r="DL535">
            <v>81</v>
          </cell>
          <cell r="DM535">
            <v>0</v>
          </cell>
          <cell r="DN535">
            <v>0</v>
          </cell>
          <cell r="DO535" t="str">
            <v/>
          </cell>
          <cell r="DP535">
            <v>0</v>
          </cell>
          <cell r="DQ535">
            <v>84.75</v>
          </cell>
          <cell r="DR535">
            <v>78</v>
          </cell>
          <cell r="DS535">
            <v>0</v>
          </cell>
          <cell r="DT535">
            <v>0</v>
          </cell>
          <cell r="DU535" t="str">
            <v/>
          </cell>
          <cell r="DV535">
            <v>0</v>
          </cell>
          <cell r="DW535">
            <v>75.25</v>
          </cell>
          <cell r="DX535">
            <v>75</v>
          </cell>
          <cell r="DY535">
            <v>0</v>
          </cell>
          <cell r="DZ535">
            <v>0</v>
          </cell>
          <cell r="EA535" t="str">
            <v/>
          </cell>
          <cell r="EB535">
            <v>0</v>
          </cell>
          <cell r="EC535">
            <v>68.75</v>
          </cell>
          <cell r="ED535">
            <v>73</v>
          </cell>
          <cell r="EE535">
            <v>0</v>
          </cell>
          <cell r="EF535">
            <v>0</v>
          </cell>
          <cell r="EG535" t="str">
            <v/>
          </cell>
          <cell r="EH535">
            <v>0</v>
          </cell>
          <cell r="EI535">
            <v>83.5</v>
          </cell>
          <cell r="EJ535">
            <v>77</v>
          </cell>
          <cell r="EK535">
            <v>0</v>
          </cell>
          <cell r="EL535">
            <v>0</v>
          </cell>
          <cell r="EM535" t="str">
            <v/>
          </cell>
          <cell r="EN535">
            <v>0</v>
          </cell>
          <cell r="EO535">
            <v>83.5</v>
          </cell>
          <cell r="EP535">
            <v>77</v>
          </cell>
          <cell r="EQ535">
            <v>0</v>
          </cell>
          <cell r="ER535">
            <v>0</v>
          </cell>
          <cell r="ES535" t="str">
            <v/>
          </cell>
          <cell r="ET535">
            <v>0</v>
          </cell>
          <cell r="EU535">
            <v>83.5</v>
          </cell>
          <cell r="EV535">
            <v>77</v>
          </cell>
          <cell r="EW535">
            <v>0</v>
          </cell>
          <cell r="EX535">
            <v>0</v>
          </cell>
          <cell r="EY535" t="str">
            <v/>
          </cell>
          <cell r="EZ535">
            <v>0</v>
          </cell>
          <cell r="FA535">
            <v>72.5</v>
          </cell>
          <cell r="FB535">
            <v>75</v>
          </cell>
          <cell r="FC535">
            <v>0</v>
          </cell>
          <cell r="FD535">
            <v>0</v>
          </cell>
          <cell r="FE535" t="str">
            <v/>
          </cell>
          <cell r="FF535">
            <v>0</v>
          </cell>
          <cell r="FG535">
            <v>72.5</v>
          </cell>
          <cell r="FH535">
            <v>75</v>
          </cell>
          <cell r="FI535">
            <v>0</v>
          </cell>
          <cell r="FJ535">
            <v>0</v>
          </cell>
          <cell r="FK535" t="str">
            <v/>
          </cell>
          <cell r="FL535">
            <v>0</v>
          </cell>
          <cell r="FM535">
            <v>72.5</v>
          </cell>
          <cell r="FN535">
            <v>75</v>
          </cell>
          <cell r="FO535">
            <v>0</v>
          </cell>
          <cell r="FP535">
            <v>0</v>
          </cell>
          <cell r="FQ535" t="str">
            <v/>
          </cell>
          <cell r="FR535">
            <v>0</v>
          </cell>
          <cell r="FS535">
            <v>72.5</v>
          </cell>
          <cell r="FT535">
            <v>75</v>
          </cell>
          <cell r="FU535">
            <v>0</v>
          </cell>
          <cell r="FV535">
            <v>0</v>
          </cell>
          <cell r="FW535" t="str">
            <v/>
          </cell>
          <cell r="FX535">
            <v>0</v>
          </cell>
          <cell r="FY535">
            <v>72.5</v>
          </cell>
          <cell r="FZ535">
            <v>75</v>
          </cell>
          <cell r="GA535">
            <v>0</v>
          </cell>
          <cell r="GB535">
            <v>0</v>
          </cell>
          <cell r="GC535" t="str">
            <v/>
          </cell>
          <cell r="GD535">
            <v>0</v>
          </cell>
          <cell r="GE535">
            <v>72.5</v>
          </cell>
          <cell r="GF535">
            <v>75</v>
          </cell>
          <cell r="GG535">
            <v>0</v>
          </cell>
          <cell r="GH535">
            <v>0</v>
          </cell>
          <cell r="GI535" t="str">
            <v/>
          </cell>
          <cell r="GJ535">
            <v>0</v>
          </cell>
          <cell r="GK535">
            <v>72.5</v>
          </cell>
          <cell r="GL535">
            <v>75</v>
          </cell>
          <cell r="GM535">
            <v>0</v>
          </cell>
          <cell r="GN535">
            <v>0</v>
          </cell>
          <cell r="GO535" t="str">
            <v/>
          </cell>
          <cell r="GP535">
            <v>0</v>
          </cell>
          <cell r="GQ535">
            <v>72.5</v>
          </cell>
          <cell r="GR535">
            <v>75</v>
          </cell>
          <cell r="GS535">
            <v>0</v>
          </cell>
          <cell r="GT535">
            <v>0</v>
          </cell>
          <cell r="GU535" t="str">
            <v/>
          </cell>
          <cell r="GV535">
            <v>0</v>
          </cell>
          <cell r="GW535">
            <v>72.25</v>
          </cell>
          <cell r="GX535">
            <v>76</v>
          </cell>
          <cell r="GY535">
            <v>0</v>
          </cell>
          <cell r="GZ535">
            <v>0</v>
          </cell>
          <cell r="HA535" t="str">
            <v>GEO-L</v>
          </cell>
          <cell r="HB535">
            <v>0</v>
          </cell>
          <cell r="HC535">
            <v>81.5</v>
          </cell>
          <cell r="HD535">
            <v>82</v>
          </cell>
          <cell r="HH535">
            <v>0</v>
          </cell>
          <cell r="HM535" t="str">
            <v/>
          </cell>
          <cell r="HN535" t="str">
            <v/>
          </cell>
          <cell r="HS535">
            <v>0</v>
          </cell>
          <cell r="HT535" t="str">
            <v>PKN</v>
          </cell>
          <cell r="HU535">
            <v>0</v>
          </cell>
          <cell r="HV535" t="str">
            <v>IND</v>
          </cell>
          <cell r="HW535">
            <v>0</v>
          </cell>
          <cell r="HX535" t="str">
            <v>MAT-W</v>
          </cell>
          <cell r="HY535">
            <v>0</v>
          </cell>
          <cell r="HZ535" t="str">
            <v>SEJ-W</v>
          </cell>
          <cell r="IA535">
            <v>0</v>
          </cell>
          <cell r="IB535" t="str">
            <v>IGR-W</v>
          </cell>
          <cell r="IC535">
            <v>0</v>
          </cell>
          <cell r="ID535" t="str">
            <v>SBO</v>
          </cell>
          <cell r="IE535">
            <v>0</v>
          </cell>
          <cell r="IF535" t="str">
            <v>PJO</v>
          </cell>
          <cell r="IG535">
            <v>0</v>
          </cell>
          <cell r="IH535" t="str">
            <v>PRA</v>
          </cell>
          <cell r="II535">
            <v>0</v>
          </cell>
          <cell r="IJ535" t="str">
            <v>JAW</v>
          </cell>
          <cell r="IK535">
            <v>0</v>
          </cell>
          <cell r="IL535" t="str">
            <v>ARB</v>
          </cell>
          <cell r="IM535">
            <v>0</v>
          </cell>
          <cell r="IN535" t="str">
            <v>PKM</v>
          </cell>
          <cell r="IO535">
            <v>0</v>
          </cell>
          <cell r="IP535" t="str">
            <v>MAT-P</v>
          </cell>
          <cell r="IQ535">
            <v>0</v>
          </cell>
          <cell r="IR535" t="str">
            <v>BIO-P</v>
          </cell>
          <cell r="IS535">
            <v>0</v>
          </cell>
          <cell r="IT535" t="str">
            <v>FIS-P</v>
          </cell>
          <cell r="IU535">
            <v>0</v>
          </cell>
          <cell r="IV535" t="str">
            <v>KIM-P</v>
          </cell>
          <cell r="IW535">
            <v>0</v>
          </cell>
          <cell r="IX535" t="str">
            <v>GEO-L</v>
          </cell>
          <cell r="IY535">
            <v>0</v>
          </cell>
          <cell r="JA535">
            <v>0</v>
          </cell>
        </row>
        <row r="536">
          <cell r="Q536" t="str">
            <v/>
          </cell>
          <cell r="AB536" t="str">
            <v/>
          </cell>
          <cell r="AC536">
            <v>23</v>
          </cell>
          <cell r="AI536" t="str">
            <v/>
          </cell>
          <cell r="AJ536">
            <v>0</v>
          </cell>
          <cell r="AK536">
            <v>86.25</v>
          </cell>
          <cell r="AL536">
            <v>92</v>
          </cell>
          <cell r="AM536">
            <v>0</v>
          </cell>
          <cell r="AN536">
            <v>0</v>
          </cell>
          <cell r="AO536" t="str">
            <v/>
          </cell>
          <cell r="AP536">
            <v>0</v>
          </cell>
          <cell r="AQ536">
            <v>83.75</v>
          </cell>
          <cell r="AR536">
            <v>92</v>
          </cell>
          <cell r="AS536">
            <v>0</v>
          </cell>
          <cell r="AT536">
            <v>0</v>
          </cell>
          <cell r="AU536" t="str">
            <v/>
          </cell>
          <cell r="AV536">
            <v>0</v>
          </cell>
          <cell r="AW536">
            <v>91.75</v>
          </cell>
          <cell r="AX536">
            <v>92</v>
          </cell>
          <cell r="AY536">
            <v>0</v>
          </cell>
          <cell r="AZ536">
            <v>0</v>
          </cell>
          <cell r="BA536" t="str">
            <v/>
          </cell>
          <cell r="BB536">
            <v>0</v>
          </cell>
          <cell r="BC536">
            <v>88</v>
          </cell>
          <cell r="BD536">
            <v>92</v>
          </cell>
          <cell r="BE536">
            <v>0</v>
          </cell>
          <cell r="BF536">
            <v>0</v>
          </cell>
          <cell r="BG536" t="str">
            <v>SEJ</v>
          </cell>
          <cell r="BH536">
            <v>0</v>
          </cell>
          <cell r="BI536">
            <v>82</v>
          </cell>
          <cell r="BJ536">
            <v>92</v>
          </cell>
          <cell r="BK536">
            <v>0</v>
          </cell>
          <cell r="BL536">
            <v>0</v>
          </cell>
          <cell r="BM536" t="str">
            <v/>
          </cell>
          <cell r="BN536">
            <v>0</v>
          </cell>
          <cell r="BO536">
            <v>87.75</v>
          </cell>
          <cell r="BP536">
            <v>86</v>
          </cell>
          <cell r="BQ536">
            <v>0</v>
          </cell>
          <cell r="BR536">
            <v>0</v>
          </cell>
          <cell r="BS536" t="str">
            <v/>
          </cell>
          <cell r="BT536">
            <v>0</v>
          </cell>
          <cell r="BU536">
            <v>88.25</v>
          </cell>
          <cell r="BV536">
            <v>92</v>
          </cell>
          <cell r="BW536">
            <v>0</v>
          </cell>
          <cell r="BX536">
            <v>0</v>
          </cell>
          <cell r="BY536" t="str">
            <v/>
          </cell>
          <cell r="BZ536">
            <v>0</v>
          </cell>
          <cell r="CA536">
            <v>95.5</v>
          </cell>
          <cell r="CB536">
            <v>94</v>
          </cell>
          <cell r="CC536">
            <v>0</v>
          </cell>
          <cell r="CD536">
            <v>0</v>
          </cell>
          <cell r="CE536" t="str">
            <v/>
          </cell>
          <cell r="CF536">
            <v>0</v>
          </cell>
          <cell r="CG536">
            <v>95</v>
          </cell>
          <cell r="CH536">
            <v>82</v>
          </cell>
          <cell r="CI536">
            <v>0</v>
          </cell>
          <cell r="CJ536">
            <v>0</v>
          </cell>
          <cell r="CK536" t="str">
            <v/>
          </cell>
          <cell r="CL536">
            <v>0</v>
          </cell>
          <cell r="CM536">
            <v>82.5</v>
          </cell>
          <cell r="CN536">
            <v>90</v>
          </cell>
          <cell r="CO536">
            <v>0</v>
          </cell>
          <cell r="CP536">
            <v>0</v>
          </cell>
          <cell r="CQ536" t="str">
            <v/>
          </cell>
          <cell r="CR536">
            <v>0</v>
          </cell>
          <cell r="CS536">
            <v>83.25</v>
          </cell>
          <cell r="CT536">
            <v>87</v>
          </cell>
          <cell r="CU536">
            <v>0</v>
          </cell>
          <cell r="CV536">
            <v>0</v>
          </cell>
          <cell r="CW536" t="str">
            <v/>
          </cell>
          <cell r="CX536">
            <v>0</v>
          </cell>
          <cell r="CY536">
            <v>69</v>
          </cell>
          <cell r="CZ536">
            <v>79</v>
          </cell>
          <cell r="DA536">
            <v>0</v>
          </cell>
          <cell r="DB536">
            <v>0</v>
          </cell>
          <cell r="DC536" t="str">
            <v/>
          </cell>
          <cell r="DD536">
            <v>0</v>
          </cell>
          <cell r="DE536">
            <v>84.75</v>
          </cell>
          <cell r="DF536">
            <v>91</v>
          </cell>
          <cell r="DG536">
            <v>0</v>
          </cell>
          <cell r="DH536">
            <v>0</v>
          </cell>
          <cell r="DI536" t="str">
            <v/>
          </cell>
          <cell r="DJ536">
            <v>0</v>
          </cell>
          <cell r="DK536">
            <v>0</v>
          </cell>
          <cell r="DL536">
            <v>86</v>
          </cell>
          <cell r="DM536">
            <v>0</v>
          </cell>
          <cell r="DN536">
            <v>0</v>
          </cell>
          <cell r="DO536" t="str">
            <v/>
          </cell>
          <cell r="DP536">
            <v>0</v>
          </cell>
          <cell r="DQ536">
            <v>90.75</v>
          </cell>
          <cell r="DR536">
            <v>79</v>
          </cell>
          <cell r="DS536">
            <v>0</v>
          </cell>
          <cell r="DT536">
            <v>0</v>
          </cell>
          <cell r="DU536" t="str">
            <v/>
          </cell>
          <cell r="DV536">
            <v>0</v>
          </cell>
          <cell r="DW536">
            <v>84.5</v>
          </cell>
          <cell r="DX536">
            <v>85</v>
          </cell>
          <cell r="DY536">
            <v>0</v>
          </cell>
          <cell r="DZ536">
            <v>0</v>
          </cell>
          <cell r="EA536" t="str">
            <v/>
          </cell>
          <cell r="EB536">
            <v>0</v>
          </cell>
          <cell r="EC536">
            <v>85.5</v>
          </cell>
          <cell r="ED536">
            <v>95</v>
          </cell>
          <cell r="EE536">
            <v>0</v>
          </cell>
          <cell r="EF536">
            <v>0</v>
          </cell>
          <cell r="EG536" t="str">
            <v/>
          </cell>
          <cell r="EH536">
            <v>0</v>
          </cell>
          <cell r="EI536">
            <v>88.25</v>
          </cell>
          <cell r="EJ536">
            <v>83</v>
          </cell>
          <cell r="EK536">
            <v>0</v>
          </cell>
          <cell r="EL536">
            <v>0</v>
          </cell>
          <cell r="EM536" t="str">
            <v/>
          </cell>
          <cell r="EN536">
            <v>0</v>
          </cell>
          <cell r="EO536">
            <v>88.25</v>
          </cell>
          <cell r="EP536">
            <v>83</v>
          </cell>
          <cell r="EQ536">
            <v>0</v>
          </cell>
          <cell r="ER536">
            <v>0</v>
          </cell>
          <cell r="ES536" t="str">
            <v/>
          </cell>
          <cell r="ET536">
            <v>0</v>
          </cell>
          <cell r="EU536">
            <v>88.25</v>
          </cell>
          <cell r="EV536">
            <v>83</v>
          </cell>
          <cell r="EW536">
            <v>0</v>
          </cell>
          <cell r="EX536">
            <v>0</v>
          </cell>
          <cell r="EY536" t="str">
            <v/>
          </cell>
          <cell r="EZ536">
            <v>0</v>
          </cell>
          <cell r="FA536">
            <v>72.25</v>
          </cell>
          <cell r="FB536">
            <v>80</v>
          </cell>
          <cell r="FC536">
            <v>0</v>
          </cell>
          <cell r="FD536">
            <v>0</v>
          </cell>
          <cell r="FE536" t="str">
            <v/>
          </cell>
          <cell r="FF536">
            <v>0</v>
          </cell>
          <cell r="FG536">
            <v>72.25</v>
          </cell>
          <cell r="FH536">
            <v>80</v>
          </cell>
          <cell r="FI536">
            <v>0</v>
          </cell>
          <cell r="FJ536">
            <v>0</v>
          </cell>
          <cell r="FK536" t="str">
            <v/>
          </cell>
          <cell r="FL536">
            <v>0</v>
          </cell>
          <cell r="FM536">
            <v>72.25</v>
          </cell>
          <cell r="FN536">
            <v>80</v>
          </cell>
          <cell r="FO536">
            <v>0</v>
          </cell>
          <cell r="FP536">
            <v>0</v>
          </cell>
          <cell r="FQ536" t="str">
            <v/>
          </cell>
          <cell r="FR536">
            <v>0</v>
          </cell>
          <cell r="FS536">
            <v>72.25</v>
          </cell>
          <cell r="FT536">
            <v>80</v>
          </cell>
          <cell r="FU536">
            <v>0</v>
          </cell>
          <cell r="FV536">
            <v>0</v>
          </cell>
          <cell r="FW536" t="str">
            <v/>
          </cell>
          <cell r="FX536">
            <v>0</v>
          </cell>
          <cell r="FY536">
            <v>72.25</v>
          </cell>
          <cell r="FZ536">
            <v>80</v>
          </cell>
          <cell r="GA536">
            <v>0</v>
          </cell>
          <cell r="GB536">
            <v>0</v>
          </cell>
          <cell r="GC536" t="str">
            <v/>
          </cell>
          <cell r="GD536">
            <v>0</v>
          </cell>
          <cell r="GE536">
            <v>72.25</v>
          </cell>
          <cell r="GF536">
            <v>80</v>
          </cell>
          <cell r="GG536">
            <v>0</v>
          </cell>
          <cell r="GH536">
            <v>0</v>
          </cell>
          <cell r="GI536" t="str">
            <v/>
          </cell>
          <cell r="GJ536">
            <v>0</v>
          </cell>
          <cell r="GK536">
            <v>72.25</v>
          </cell>
          <cell r="GL536">
            <v>80</v>
          </cell>
          <cell r="GM536">
            <v>0</v>
          </cell>
          <cell r="GN536">
            <v>0</v>
          </cell>
          <cell r="GO536" t="str">
            <v/>
          </cell>
          <cell r="GP536">
            <v>0</v>
          </cell>
          <cell r="GQ536">
            <v>72.25</v>
          </cell>
          <cell r="GR536">
            <v>80</v>
          </cell>
          <cell r="GS536">
            <v>0</v>
          </cell>
          <cell r="GT536">
            <v>0</v>
          </cell>
          <cell r="GU536" t="str">
            <v/>
          </cell>
          <cell r="GV536">
            <v>0</v>
          </cell>
          <cell r="GW536">
            <v>86.75</v>
          </cell>
          <cell r="GX536">
            <v>80</v>
          </cell>
          <cell r="GY536">
            <v>0</v>
          </cell>
          <cell r="GZ536">
            <v>0</v>
          </cell>
          <cell r="HA536" t="str">
            <v>GEO-L</v>
          </cell>
          <cell r="HB536">
            <v>0</v>
          </cell>
          <cell r="HC536">
            <v>84</v>
          </cell>
          <cell r="HD536">
            <v>86</v>
          </cell>
          <cell r="HH536">
            <v>0</v>
          </cell>
          <cell r="HM536" t="str">
            <v/>
          </cell>
          <cell r="HN536" t="str">
            <v/>
          </cell>
          <cell r="HS536">
            <v>0</v>
          </cell>
          <cell r="HT536" t="str">
            <v>PKN</v>
          </cell>
          <cell r="HU536">
            <v>0</v>
          </cell>
          <cell r="HV536" t="str">
            <v>IND</v>
          </cell>
          <cell r="HW536">
            <v>0</v>
          </cell>
          <cell r="HX536" t="str">
            <v>MAT-W</v>
          </cell>
          <cell r="HY536">
            <v>0</v>
          </cell>
          <cell r="HZ536" t="str">
            <v>SEJ-W</v>
          </cell>
          <cell r="IA536">
            <v>0</v>
          </cell>
          <cell r="IB536" t="str">
            <v>IGR-W</v>
          </cell>
          <cell r="IC536">
            <v>0</v>
          </cell>
          <cell r="ID536" t="str">
            <v>SBO</v>
          </cell>
          <cell r="IE536">
            <v>0</v>
          </cell>
          <cell r="IF536" t="str">
            <v>PJO</v>
          </cell>
          <cell r="IG536">
            <v>0</v>
          </cell>
          <cell r="IH536" t="str">
            <v>PRA</v>
          </cell>
          <cell r="II536">
            <v>0</v>
          </cell>
          <cell r="IJ536" t="str">
            <v>JAW</v>
          </cell>
          <cell r="IK536">
            <v>0</v>
          </cell>
          <cell r="IL536" t="str">
            <v>ARB</v>
          </cell>
          <cell r="IM536">
            <v>0</v>
          </cell>
          <cell r="IN536" t="str">
            <v>PKM</v>
          </cell>
          <cell r="IO536">
            <v>0</v>
          </cell>
          <cell r="IP536" t="str">
            <v>MAT-P</v>
          </cell>
          <cell r="IQ536">
            <v>0</v>
          </cell>
          <cell r="IR536" t="str">
            <v>BIO-P</v>
          </cell>
          <cell r="IS536">
            <v>0</v>
          </cell>
          <cell r="IT536" t="str">
            <v>FIS-P</v>
          </cell>
          <cell r="IU536">
            <v>0</v>
          </cell>
          <cell r="IV536" t="str">
            <v>KIM-P</v>
          </cell>
          <cell r="IW536">
            <v>0</v>
          </cell>
          <cell r="IX536" t="str">
            <v>GEO-L</v>
          </cell>
          <cell r="IY536">
            <v>0</v>
          </cell>
          <cell r="JA536">
            <v>0</v>
          </cell>
        </row>
        <row r="537">
          <cell r="Q537" t="str">
            <v/>
          </cell>
          <cell r="AB537" t="str">
            <v/>
          </cell>
          <cell r="AC537">
            <v>24</v>
          </cell>
          <cell r="AI537" t="str">
            <v/>
          </cell>
          <cell r="AJ537">
            <v>0</v>
          </cell>
          <cell r="AK537">
            <v>69.75</v>
          </cell>
          <cell r="AL537">
            <v>81</v>
          </cell>
          <cell r="AM537">
            <v>0</v>
          </cell>
          <cell r="AN537">
            <v>0</v>
          </cell>
          <cell r="AO537" t="str">
            <v/>
          </cell>
          <cell r="AP537">
            <v>0</v>
          </cell>
          <cell r="AQ537">
            <v>78.5</v>
          </cell>
          <cell r="AR537">
            <v>82</v>
          </cell>
          <cell r="AS537">
            <v>0</v>
          </cell>
          <cell r="AT537">
            <v>0</v>
          </cell>
          <cell r="AU537" t="str">
            <v/>
          </cell>
          <cell r="AV537">
            <v>0</v>
          </cell>
          <cell r="AW537">
            <v>79.25</v>
          </cell>
          <cell r="AX537">
            <v>83</v>
          </cell>
          <cell r="AY537">
            <v>0</v>
          </cell>
          <cell r="AZ537">
            <v>0</v>
          </cell>
          <cell r="BA537" t="str">
            <v/>
          </cell>
          <cell r="BB537">
            <v>0</v>
          </cell>
          <cell r="BC537">
            <v>78.25</v>
          </cell>
          <cell r="BD537">
            <v>77</v>
          </cell>
          <cell r="BE537">
            <v>0</v>
          </cell>
          <cell r="BF537">
            <v>0</v>
          </cell>
          <cell r="BG537" t="str">
            <v>SEJ</v>
          </cell>
          <cell r="BH537">
            <v>0</v>
          </cell>
          <cell r="BI537">
            <v>76.75</v>
          </cell>
          <cell r="BJ537">
            <v>84</v>
          </cell>
          <cell r="BK537">
            <v>0</v>
          </cell>
          <cell r="BL537">
            <v>0</v>
          </cell>
          <cell r="BM537" t="str">
            <v/>
          </cell>
          <cell r="BN537">
            <v>0</v>
          </cell>
          <cell r="BO537">
            <v>77.5</v>
          </cell>
          <cell r="BP537">
            <v>83</v>
          </cell>
          <cell r="BQ537">
            <v>0</v>
          </cell>
          <cell r="BR537">
            <v>0</v>
          </cell>
          <cell r="BS537" t="str">
            <v/>
          </cell>
          <cell r="BT537">
            <v>0</v>
          </cell>
          <cell r="BU537">
            <v>76</v>
          </cell>
          <cell r="BV537">
            <v>85</v>
          </cell>
          <cell r="BW537">
            <v>0</v>
          </cell>
          <cell r="BX537">
            <v>0</v>
          </cell>
          <cell r="BY537" t="str">
            <v/>
          </cell>
          <cell r="BZ537">
            <v>0</v>
          </cell>
          <cell r="CA537">
            <v>67.5</v>
          </cell>
          <cell r="CB537">
            <v>77</v>
          </cell>
          <cell r="CC537">
            <v>0</v>
          </cell>
          <cell r="CD537">
            <v>0</v>
          </cell>
          <cell r="CE537" t="str">
            <v/>
          </cell>
          <cell r="CF537">
            <v>0</v>
          </cell>
          <cell r="CG537">
            <v>89.5</v>
          </cell>
          <cell r="CH537">
            <v>81</v>
          </cell>
          <cell r="CI537">
            <v>0</v>
          </cell>
          <cell r="CJ537">
            <v>0</v>
          </cell>
          <cell r="CK537" t="str">
            <v/>
          </cell>
          <cell r="CL537">
            <v>0</v>
          </cell>
          <cell r="CM537">
            <v>72.5</v>
          </cell>
          <cell r="CN537">
            <v>75</v>
          </cell>
          <cell r="CO537">
            <v>0</v>
          </cell>
          <cell r="CP537">
            <v>0</v>
          </cell>
          <cell r="CQ537" t="str">
            <v/>
          </cell>
          <cell r="CR537">
            <v>0</v>
          </cell>
          <cell r="CS537">
            <v>73</v>
          </cell>
          <cell r="CT537">
            <v>86</v>
          </cell>
          <cell r="CU537">
            <v>0</v>
          </cell>
          <cell r="CV537">
            <v>0</v>
          </cell>
          <cell r="CW537" t="str">
            <v/>
          </cell>
          <cell r="CX537">
            <v>0</v>
          </cell>
          <cell r="CY537">
            <v>69.5</v>
          </cell>
          <cell r="CZ537">
            <v>73</v>
          </cell>
          <cell r="DA537">
            <v>0</v>
          </cell>
          <cell r="DB537">
            <v>0</v>
          </cell>
          <cell r="DC537" t="str">
            <v/>
          </cell>
          <cell r="DD537">
            <v>0</v>
          </cell>
          <cell r="DE537">
            <v>69.25</v>
          </cell>
          <cell r="DF537">
            <v>84</v>
          </cell>
          <cell r="DG537">
            <v>0</v>
          </cell>
          <cell r="DH537">
            <v>0</v>
          </cell>
          <cell r="DI537" t="str">
            <v/>
          </cell>
          <cell r="DJ537">
            <v>0</v>
          </cell>
          <cell r="DK537">
            <v>0</v>
          </cell>
          <cell r="DL537">
            <v>81</v>
          </cell>
          <cell r="DM537">
            <v>0</v>
          </cell>
          <cell r="DN537">
            <v>0</v>
          </cell>
          <cell r="DO537" t="str">
            <v/>
          </cell>
          <cell r="DP537">
            <v>0</v>
          </cell>
          <cell r="DQ537">
            <v>73.75</v>
          </cell>
          <cell r="DR537">
            <v>77</v>
          </cell>
          <cell r="DS537">
            <v>0</v>
          </cell>
          <cell r="DT537">
            <v>0</v>
          </cell>
          <cell r="DU537" t="str">
            <v/>
          </cell>
          <cell r="DV537">
            <v>0</v>
          </cell>
          <cell r="DW537">
            <v>72.75</v>
          </cell>
          <cell r="DX537">
            <v>76</v>
          </cell>
          <cell r="DY537">
            <v>0</v>
          </cell>
          <cell r="DZ537">
            <v>0</v>
          </cell>
          <cell r="EA537" t="str">
            <v/>
          </cell>
          <cell r="EB537">
            <v>0</v>
          </cell>
          <cell r="EC537">
            <v>67</v>
          </cell>
          <cell r="ED537">
            <v>72</v>
          </cell>
          <cell r="EE537">
            <v>0</v>
          </cell>
          <cell r="EF537">
            <v>0</v>
          </cell>
          <cell r="EG537" t="str">
            <v/>
          </cell>
          <cell r="EH537">
            <v>0</v>
          </cell>
          <cell r="EI537">
            <v>81.75</v>
          </cell>
          <cell r="EJ537">
            <v>77</v>
          </cell>
          <cell r="EK537">
            <v>0</v>
          </cell>
          <cell r="EL537">
            <v>0</v>
          </cell>
          <cell r="EM537" t="str">
            <v/>
          </cell>
          <cell r="EN537">
            <v>0</v>
          </cell>
          <cell r="EO537">
            <v>81.75</v>
          </cell>
          <cell r="EP537">
            <v>77</v>
          </cell>
          <cell r="EQ537">
            <v>0</v>
          </cell>
          <cell r="ER537">
            <v>0</v>
          </cell>
          <cell r="ES537" t="str">
            <v/>
          </cell>
          <cell r="ET537">
            <v>0</v>
          </cell>
          <cell r="EU537">
            <v>81.75</v>
          </cell>
          <cell r="EV537">
            <v>77</v>
          </cell>
          <cell r="EW537">
            <v>0</v>
          </cell>
          <cell r="EX537">
            <v>0</v>
          </cell>
          <cell r="EY537" t="str">
            <v/>
          </cell>
          <cell r="EZ537">
            <v>0</v>
          </cell>
          <cell r="FA537">
            <v>71.5</v>
          </cell>
          <cell r="FB537">
            <v>75</v>
          </cell>
          <cell r="FC537">
            <v>0</v>
          </cell>
          <cell r="FD537">
            <v>0</v>
          </cell>
          <cell r="FE537" t="str">
            <v/>
          </cell>
          <cell r="FF537">
            <v>0</v>
          </cell>
          <cell r="FG537">
            <v>71.5</v>
          </cell>
          <cell r="FH537">
            <v>75</v>
          </cell>
          <cell r="FI537">
            <v>0</v>
          </cell>
          <cell r="FJ537">
            <v>0</v>
          </cell>
          <cell r="FK537" t="str">
            <v/>
          </cell>
          <cell r="FL537">
            <v>0</v>
          </cell>
          <cell r="FM537">
            <v>71.5</v>
          </cell>
          <cell r="FN537">
            <v>75</v>
          </cell>
          <cell r="FO537">
            <v>0</v>
          </cell>
          <cell r="FP537">
            <v>0</v>
          </cell>
          <cell r="FQ537" t="str">
            <v/>
          </cell>
          <cell r="FR537">
            <v>0</v>
          </cell>
          <cell r="FS537">
            <v>71.5</v>
          </cell>
          <cell r="FT537">
            <v>75</v>
          </cell>
          <cell r="FU537">
            <v>0</v>
          </cell>
          <cell r="FV537">
            <v>0</v>
          </cell>
          <cell r="FW537" t="str">
            <v/>
          </cell>
          <cell r="FX537">
            <v>0</v>
          </cell>
          <cell r="FY537">
            <v>71.5</v>
          </cell>
          <cell r="FZ537">
            <v>75</v>
          </cell>
          <cell r="GA537">
            <v>0</v>
          </cell>
          <cell r="GB537">
            <v>0</v>
          </cell>
          <cell r="GC537" t="str">
            <v/>
          </cell>
          <cell r="GD537">
            <v>0</v>
          </cell>
          <cell r="GE537">
            <v>71.5</v>
          </cell>
          <cell r="GF537">
            <v>75</v>
          </cell>
          <cell r="GG537">
            <v>0</v>
          </cell>
          <cell r="GH537">
            <v>0</v>
          </cell>
          <cell r="GI537" t="str">
            <v/>
          </cell>
          <cell r="GJ537">
            <v>0</v>
          </cell>
          <cell r="GK537">
            <v>71.5</v>
          </cell>
          <cell r="GL537">
            <v>75</v>
          </cell>
          <cell r="GM537">
            <v>0</v>
          </cell>
          <cell r="GN537">
            <v>0</v>
          </cell>
          <cell r="GO537" t="str">
            <v/>
          </cell>
          <cell r="GP537">
            <v>0</v>
          </cell>
          <cell r="GQ537">
            <v>71.5</v>
          </cell>
          <cell r="GR537">
            <v>75</v>
          </cell>
          <cell r="GS537">
            <v>0</v>
          </cell>
          <cell r="GT537">
            <v>0</v>
          </cell>
          <cell r="GU537" t="str">
            <v/>
          </cell>
          <cell r="GV537">
            <v>0</v>
          </cell>
          <cell r="GW537">
            <v>68.5</v>
          </cell>
          <cell r="GX537">
            <v>75</v>
          </cell>
          <cell r="GY537">
            <v>0</v>
          </cell>
          <cell r="GZ537">
            <v>0</v>
          </cell>
          <cell r="HA537" t="str">
            <v>GEO-L</v>
          </cell>
          <cell r="HB537">
            <v>0</v>
          </cell>
          <cell r="HC537">
            <v>75.25</v>
          </cell>
          <cell r="HD537">
            <v>80</v>
          </cell>
          <cell r="HH537">
            <v>0</v>
          </cell>
          <cell r="HM537" t="str">
            <v/>
          </cell>
          <cell r="HN537" t="str">
            <v/>
          </cell>
          <cell r="HS537">
            <v>0</v>
          </cell>
          <cell r="HT537" t="str">
            <v>PKN</v>
          </cell>
          <cell r="HU537">
            <v>0</v>
          </cell>
          <cell r="HV537" t="str">
            <v>IND</v>
          </cell>
          <cell r="HW537">
            <v>0</v>
          </cell>
          <cell r="HX537" t="str">
            <v>MAT-W</v>
          </cell>
          <cell r="HY537">
            <v>0</v>
          </cell>
          <cell r="HZ537" t="str">
            <v>SEJ-W</v>
          </cell>
          <cell r="IA537">
            <v>0</v>
          </cell>
          <cell r="IB537" t="str">
            <v>IGR-W</v>
          </cell>
          <cell r="IC537">
            <v>0</v>
          </cell>
          <cell r="ID537" t="str">
            <v>SBO</v>
          </cell>
          <cell r="IE537">
            <v>0</v>
          </cell>
          <cell r="IF537" t="str">
            <v>PJO</v>
          </cell>
          <cell r="IG537">
            <v>0</v>
          </cell>
          <cell r="IH537" t="str">
            <v>PRA</v>
          </cell>
          <cell r="II537">
            <v>0</v>
          </cell>
          <cell r="IJ537" t="str">
            <v>JAW</v>
          </cell>
          <cell r="IK537">
            <v>0</v>
          </cell>
          <cell r="IL537" t="str">
            <v>ARB</v>
          </cell>
          <cell r="IM537">
            <v>0</v>
          </cell>
          <cell r="IN537" t="str">
            <v>PKM</v>
          </cell>
          <cell r="IO537">
            <v>0</v>
          </cell>
          <cell r="IP537" t="str">
            <v>MAT-P</v>
          </cell>
          <cell r="IQ537">
            <v>0</v>
          </cell>
          <cell r="IR537" t="str">
            <v>BIO-P</v>
          </cell>
          <cell r="IS537">
            <v>0</v>
          </cell>
          <cell r="IT537" t="str">
            <v>FIS-P</v>
          </cell>
          <cell r="IU537">
            <v>0</v>
          </cell>
          <cell r="IV537" t="str">
            <v>KIM-P</v>
          </cell>
          <cell r="IW537">
            <v>0</v>
          </cell>
          <cell r="IX537" t="str">
            <v>GEO-L</v>
          </cell>
          <cell r="IY537">
            <v>0</v>
          </cell>
          <cell r="JA537">
            <v>0</v>
          </cell>
        </row>
        <row r="538">
          <cell r="Q538" t="str">
            <v/>
          </cell>
          <cell r="AB538" t="str">
            <v/>
          </cell>
          <cell r="AC538">
            <v>25</v>
          </cell>
          <cell r="AI538" t="str">
            <v/>
          </cell>
          <cell r="AJ538">
            <v>0</v>
          </cell>
          <cell r="AK538">
            <v>74.25</v>
          </cell>
          <cell r="AL538">
            <v>82</v>
          </cell>
          <cell r="AM538">
            <v>0</v>
          </cell>
          <cell r="AN538">
            <v>0</v>
          </cell>
          <cell r="AO538" t="str">
            <v/>
          </cell>
          <cell r="AP538">
            <v>0</v>
          </cell>
          <cell r="AQ538">
            <v>81</v>
          </cell>
          <cell r="AR538">
            <v>83</v>
          </cell>
          <cell r="AS538">
            <v>0</v>
          </cell>
          <cell r="AT538">
            <v>0</v>
          </cell>
          <cell r="AU538" t="str">
            <v/>
          </cell>
          <cell r="AV538">
            <v>0</v>
          </cell>
          <cell r="AW538">
            <v>78.25</v>
          </cell>
          <cell r="AX538">
            <v>83</v>
          </cell>
          <cell r="AY538">
            <v>0</v>
          </cell>
          <cell r="AZ538">
            <v>0</v>
          </cell>
          <cell r="BA538" t="str">
            <v/>
          </cell>
          <cell r="BB538">
            <v>0</v>
          </cell>
          <cell r="BC538">
            <v>84</v>
          </cell>
          <cell r="BD538">
            <v>82</v>
          </cell>
          <cell r="BE538">
            <v>0</v>
          </cell>
          <cell r="BF538">
            <v>0</v>
          </cell>
          <cell r="BG538" t="str">
            <v>SEJ</v>
          </cell>
          <cell r="BH538">
            <v>0</v>
          </cell>
          <cell r="BI538">
            <v>78</v>
          </cell>
          <cell r="BJ538">
            <v>83</v>
          </cell>
          <cell r="BK538">
            <v>0</v>
          </cell>
          <cell r="BL538">
            <v>0</v>
          </cell>
          <cell r="BM538" t="str">
            <v/>
          </cell>
          <cell r="BN538">
            <v>0</v>
          </cell>
          <cell r="BO538">
            <v>83.25</v>
          </cell>
          <cell r="BP538">
            <v>86</v>
          </cell>
          <cell r="BQ538">
            <v>0</v>
          </cell>
          <cell r="BR538">
            <v>0</v>
          </cell>
          <cell r="BS538" t="str">
            <v/>
          </cell>
          <cell r="BT538">
            <v>0</v>
          </cell>
          <cell r="BU538">
            <v>71</v>
          </cell>
          <cell r="BV538">
            <v>88</v>
          </cell>
          <cell r="BW538">
            <v>0</v>
          </cell>
          <cell r="BX538">
            <v>0</v>
          </cell>
          <cell r="BY538" t="str">
            <v/>
          </cell>
          <cell r="BZ538">
            <v>0</v>
          </cell>
          <cell r="CA538">
            <v>67.25</v>
          </cell>
          <cell r="CB538">
            <v>76</v>
          </cell>
          <cell r="CC538">
            <v>0</v>
          </cell>
          <cell r="CD538">
            <v>0</v>
          </cell>
          <cell r="CE538" t="str">
            <v/>
          </cell>
          <cell r="CF538">
            <v>0</v>
          </cell>
          <cell r="CG538">
            <v>94.25</v>
          </cell>
          <cell r="CH538">
            <v>81</v>
          </cell>
          <cell r="CI538">
            <v>0</v>
          </cell>
          <cell r="CJ538">
            <v>0</v>
          </cell>
          <cell r="CK538" t="str">
            <v/>
          </cell>
          <cell r="CL538">
            <v>0</v>
          </cell>
          <cell r="CM538">
            <v>72.5</v>
          </cell>
          <cell r="CN538">
            <v>75</v>
          </cell>
          <cell r="CO538">
            <v>0</v>
          </cell>
          <cell r="CP538">
            <v>0</v>
          </cell>
          <cell r="CQ538" t="str">
            <v/>
          </cell>
          <cell r="CR538">
            <v>0</v>
          </cell>
          <cell r="CS538">
            <v>81.75</v>
          </cell>
          <cell r="CT538">
            <v>84</v>
          </cell>
          <cell r="CU538">
            <v>0</v>
          </cell>
          <cell r="CV538">
            <v>0</v>
          </cell>
          <cell r="CW538" t="str">
            <v/>
          </cell>
          <cell r="CX538">
            <v>0</v>
          </cell>
          <cell r="CY538">
            <v>73</v>
          </cell>
          <cell r="CZ538">
            <v>74</v>
          </cell>
          <cell r="DA538">
            <v>0</v>
          </cell>
          <cell r="DB538">
            <v>0</v>
          </cell>
          <cell r="DC538" t="str">
            <v/>
          </cell>
          <cell r="DD538">
            <v>0</v>
          </cell>
          <cell r="DE538">
            <v>78.5</v>
          </cell>
          <cell r="DF538">
            <v>88</v>
          </cell>
          <cell r="DG538">
            <v>0</v>
          </cell>
          <cell r="DH538">
            <v>0</v>
          </cell>
          <cell r="DI538" t="str">
            <v/>
          </cell>
          <cell r="DJ538">
            <v>0</v>
          </cell>
          <cell r="DK538">
            <v>0</v>
          </cell>
          <cell r="DL538">
            <v>78</v>
          </cell>
          <cell r="DM538">
            <v>0</v>
          </cell>
          <cell r="DN538">
            <v>0</v>
          </cell>
          <cell r="DO538" t="str">
            <v/>
          </cell>
          <cell r="DP538">
            <v>0</v>
          </cell>
          <cell r="DQ538">
            <v>75.25</v>
          </cell>
          <cell r="DR538">
            <v>74</v>
          </cell>
          <cell r="DS538">
            <v>0</v>
          </cell>
          <cell r="DT538">
            <v>0</v>
          </cell>
          <cell r="DU538" t="str">
            <v/>
          </cell>
          <cell r="DV538">
            <v>0</v>
          </cell>
          <cell r="DW538">
            <v>81.25</v>
          </cell>
          <cell r="DX538">
            <v>75</v>
          </cell>
          <cell r="DY538">
            <v>0</v>
          </cell>
          <cell r="DZ538">
            <v>0</v>
          </cell>
          <cell r="EA538" t="str">
            <v/>
          </cell>
          <cell r="EB538">
            <v>0</v>
          </cell>
          <cell r="EC538">
            <v>67</v>
          </cell>
          <cell r="ED538">
            <v>71</v>
          </cell>
          <cell r="EE538">
            <v>0</v>
          </cell>
          <cell r="EF538">
            <v>0</v>
          </cell>
          <cell r="EG538" t="str">
            <v/>
          </cell>
          <cell r="EH538">
            <v>0</v>
          </cell>
          <cell r="EI538">
            <v>84.75</v>
          </cell>
          <cell r="EJ538">
            <v>78</v>
          </cell>
          <cell r="EK538">
            <v>0</v>
          </cell>
          <cell r="EL538">
            <v>0</v>
          </cell>
          <cell r="EM538" t="str">
            <v/>
          </cell>
          <cell r="EN538">
            <v>0</v>
          </cell>
          <cell r="EO538">
            <v>84.75</v>
          </cell>
          <cell r="EP538">
            <v>78</v>
          </cell>
          <cell r="EQ538">
            <v>0</v>
          </cell>
          <cell r="ER538">
            <v>0</v>
          </cell>
          <cell r="ES538" t="str">
            <v/>
          </cell>
          <cell r="ET538">
            <v>0</v>
          </cell>
          <cell r="EU538">
            <v>84.75</v>
          </cell>
          <cell r="EV538">
            <v>78</v>
          </cell>
          <cell r="EW538">
            <v>0</v>
          </cell>
          <cell r="EX538">
            <v>0</v>
          </cell>
          <cell r="EY538" t="str">
            <v/>
          </cell>
          <cell r="EZ538">
            <v>0</v>
          </cell>
          <cell r="FA538">
            <v>71.75</v>
          </cell>
          <cell r="FB538">
            <v>76</v>
          </cell>
          <cell r="FC538">
            <v>0</v>
          </cell>
          <cell r="FD538">
            <v>0</v>
          </cell>
          <cell r="FE538" t="str">
            <v/>
          </cell>
          <cell r="FF538">
            <v>0</v>
          </cell>
          <cell r="FG538">
            <v>71.75</v>
          </cell>
          <cell r="FH538">
            <v>76</v>
          </cell>
          <cell r="FI538">
            <v>0</v>
          </cell>
          <cell r="FJ538">
            <v>0</v>
          </cell>
          <cell r="FK538" t="str">
            <v/>
          </cell>
          <cell r="FL538">
            <v>0</v>
          </cell>
          <cell r="FM538">
            <v>71.75</v>
          </cell>
          <cell r="FN538">
            <v>76</v>
          </cell>
          <cell r="FO538">
            <v>0</v>
          </cell>
          <cell r="FP538">
            <v>0</v>
          </cell>
          <cell r="FQ538" t="str">
            <v/>
          </cell>
          <cell r="FR538">
            <v>0</v>
          </cell>
          <cell r="FS538">
            <v>71.75</v>
          </cell>
          <cell r="FT538">
            <v>76</v>
          </cell>
          <cell r="FU538">
            <v>0</v>
          </cell>
          <cell r="FV538">
            <v>0</v>
          </cell>
          <cell r="FW538" t="str">
            <v/>
          </cell>
          <cell r="FX538">
            <v>0</v>
          </cell>
          <cell r="FY538">
            <v>71.75</v>
          </cell>
          <cell r="FZ538">
            <v>76</v>
          </cell>
          <cell r="GA538">
            <v>0</v>
          </cell>
          <cell r="GB538">
            <v>0</v>
          </cell>
          <cell r="GC538" t="str">
            <v/>
          </cell>
          <cell r="GD538">
            <v>0</v>
          </cell>
          <cell r="GE538">
            <v>71.75</v>
          </cell>
          <cell r="GF538">
            <v>76</v>
          </cell>
          <cell r="GG538">
            <v>0</v>
          </cell>
          <cell r="GH538">
            <v>0</v>
          </cell>
          <cell r="GI538" t="str">
            <v/>
          </cell>
          <cell r="GJ538">
            <v>0</v>
          </cell>
          <cell r="GK538">
            <v>71.75</v>
          </cell>
          <cell r="GL538">
            <v>76</v>
          </cell>
          <cell r="GM538">
            <v>0</v>
          </cell>
          <cell r="GN538">
            <v>0</v>
          </cell>
          <cell r="GO538" t="str">
            <v/>
          </cell>
          <cell r="GP538">
            <v>0</v>
          </cell>
          <cell r="GQ538">
            <v>71.75</v>
          </cell>
          <cell r="GR538">
            <v>76</v>
          </cell>
          <cell r="GS538">
            <v>0</v>
          </cell>
          <cell r="GT538">
            <v>0</v>
          </cell>
          <cell r="GU538" t="str">
            <v/>
          </cell>
          <cell r="GV538">
            <v>0</v>
          </cell>
          <cell r="GW538">
            <v>66.75</v>
          </cell>
          <cell r="GX538">
            <v>75</v>
          </cell>
          <cell r="GY538">
            <v>0</v>
          </cell>
          <cell r="GZ538">
            <v>0</v>
          </cell>
          <cell r="HA538" t="str">
            <v>GEO-L</v>
          </cell>
          <cell r="HB538">
            <v>0</v>
          </cell>
          <cell r="HC538">
            <v>79.25</v>
          </cell>
          <cell r="HD538">
            <v>81</v>
          </cell>
          <cell r="HH538">
            <v>0</v>
          </cell>
          <cell r="HM538" t="str">
            <v/>
          </cell>
          <cell r="HN538" t="str">
            <v/>
          </cell>
          <cell r="HS538">
            <v>0</v>
          </cell>
          <cell r="HT538" t="str">
            <v>PKN</v>
          </cell>
          <cell r="HU538">
            <v>0</v>
          </cell>
          <cell r="HV538" t="str">
            <v>IND</v>
          </cell>
          <cell r="HW538">
            <v>0</v>
          </cell>
          <cell r="HX538" t="str">
            <v>MAT-W</v>
          </cell>
          <cell r="HY538">
            <v>0</v>
          </cell>
          <cell r="HZ538" t="str">
            <v>SEJ-W</v>
          </cell>
          <cell r="IA538">
            <v>0</v>
          </cell>
          <cell r="IB538" t="str">
            <v>IGR-W</v>
          </cell>
          <cell r="IC538">
            <v>0</v>
          </cell>
          <cell r="ID538" t="str">
            <v>SBO</v>
          </cell>
          <cell r="IE538">
            <v>0</v>
          </cell>
          <cell r="IF538" t="str">
            <v>PJO</v>
          </cell>
          <cell r="IG538">
            <v>0</v>
          </cell>
          <cell r="IH538" t="str">
            <v>PRA</v>
          </cell>
          <cell r="II538">
            <v>0</v>
          </cell>
          <cell r="IJ538" t="str">
            <v>JAW</v>
          </cell>
          <cell r="IK538">
            <v>0</v>
          </cell>
          <cell r="IL538" t="str">
            <v>ARB</v>
          </cell>
          <cell r="IM538">
            <v>0</v>
          </cell>
          <cell r="IN538" t="str">
            <v>PKM</v>
          </cell>
          <cell r="IO538">
            <v>0</v>
          </cell>
          <cell r="IP538" t="str">
            <v>MAT-P</v>
          </cell>
          <cell r="IQ538">
            <v>0</v>
          </cell>
          <cell r="IR538" t="str">
            <v>BIO-P</v>
          </cell>
          <cell r="IS538">
            <v>0</v>
          </cell>
          <cell r="IT538" t="str">
            <v>FIS-P</v>
          </cell>
          <cell r="IU538">
            <v>0</v>
          </cell>
          <cell r="IV538" t="str">
            <v>KIM-P</v>
          </cell>
          <cell r="IW538">
            <v>0</v>
          </cell>
          <cell r="IX538" t="str">
            <v>GEO-L</v>
          </cell>
          <cell r="IY538">
            <v>0</v>
          </cell>
          <cell r="JA538">
            <v>0</v>
          </cell>
        </row>
        <row r="539">
          <cell r="Q539" t="str">
            <v/>
          </cell>
          <cell r="AB539" t="str">
            <v/>
          </cell>
          <cell r="AC539">
            <v>26</v>
          </cell>
          <cell r="AI539" t="str">
            <v/>
          </cell>
          <cell r="AJ539">
            <v>0</v>
          </cell>
          <cell r="AK539">
            <v>80.5</v>
          </cell>
          <cell r="AL539">
            <v>82</v>
          </cell>
          <cell r="AM539">
            <v>0</v>
          </cell>
          <cell r="AN539">
            <v>0</v>
          </cell>
          <cell r="AO539" t="str">
            <v/>
          </cell>
          <cell r="AP539">
            <v>0</v>
          </cell>
          <cell r="AQ539">
            <v>83</v>
          </cell>
          <cell r="AR539">
            <v>84</v>
          </cell>
          <cell r="AS539">
            <v>0</v>
          </cell>
          <cell r="AT539">
            <v>0</v>
          </cell>
          <cell r="AU539" t="str">
            <v/>
          </cell>
          <cell r="AV539">
            <v>0</v>
          </cell>
          <cell r="AW539">
            <v>78.25</v>
          </cell>
          <cell r="AX539">
            <v>83</v>
          </cell>
          <cell r="AY539">
            <v>0</v>
          </cell>
          <cell r="AZ539">
            <v>0</v>
          </cell>
          <cell r="BA539" t="str">
            <v/>
          </cell>
          <cell r="BB539">
            <v>0</v>
          </cell>
          <cell r="BC539">
            <v>83.5</v>
          </cell>
          <cell r="BD539">
            <v>80</v>
          </cell>
          <cell r="BE539">
            <v>0</v>
          </cell>
          <cell r="BF539">
            <v>0</v>
          </cell>
          <cell r="BG539" t="str">
            <v>SEJ</v>
          </cell>
          <cell r="BH539">
            <v>0</v>
          </cell>
          <cell r="BI539">
            <v>80.5</v>
          </cell>
          <cell r="BJ539">
            <v>83</v>
          </cell>
          <cell r="BK539">
            <v>0</v>
          </cell>
          <cell r="BL539">
            <v>0</v>
          </cell>
          <cell r="BM539" t="str">
            <v/>
          </cell>
          <cell r="BN539">
            <v>0</v>
          </cell>
          <cell r="BO539">
            <v>80.25</v>
          </cell>
          <cell r="BP539">
            <v>86</v>
          </cell>
          <cell r="BQ539">
            <v>0</v>
          </cell>
          <cell r="BR539">
            <v>0</v>
          </cell>
          <cell r="BS539" t="str">
            <v/>
          </cell>
          <cell r="BT539">
            <v>0</v>
          </cell>
          <cell r="BU539">
            <v>74</v>
          </cell>
          <cell r="BV539">
            <v>87</v>
          </cell>
          <cell r="BW539">
            <v>0</v>
          </cell>
          <cell r="BX539">
            <v>0</v>
          </cell>
          <cell r="BY539" t="str">
            <v/>
          </cell>
          <cell r="BZ539">
            <v>0</v>
          </cell>
          <cell r="CA539">
            <v>70.75</v>
          </cell>
          <cell r="CB539">
            <v>75</v>
          </cell>
          <cell r="CC539">
            <v>0</v>
          </cell>
          <cell r="CD539">
            <v>0</v>
          </cell>
          <cell r="CE539" t="str">
            <v/>
          </cell>
          <cell r="CF539">
            <v>0</v>
          </cell>
          <cell r="CG539">
            <v>85.75</v>
          </cell>
          <cell r="CH539">
            <v>80</v>
          </cell>
          <cell r="CI539">
            <v>0</v>
          </cell>
          <cell r="CJ539">
            <v>0</v>
          </cell>
          <cell r="CK539" t="str">
            <v/>
          </cell>
          <cell r="CL539">
            <v>0</v>
          </cell>
          <cell r="CM539">
            <v>72.5</v>
          </cell>
          <cell r="CN539">
            <v>75</v>
          </cell>
          <cell r="CO539">
            <v>0</v>
          </cell>
          <cell r="CP539">
            <v>0</v>
          </cell>
          <cell r="CQ539" t="str">
            <v/>
          </cell>
          <cell r="CR539">
            <v>0</v>
          </cell>
          <cell r="CS539">
            <v>80.5</v>
          </cell>
          <cell r="CT539">
            <v>84</v>
          </cell>
          <cell r="CU539">
            <v>0</v>
          </cell>
          <cell r="CV539">
            <v>0</v>
          </cell>
          <cell r="CW539" t="str">
            <v/>
          </cell>
          <cell r="CX539">
            <v>0</v>
          </cell>
          <cell r="CY539">
            <v>68</v>
          </cell>
          <cell r="CZ539">
            <v>76</v>
          </cell>
          <cell r="DA539">
            <v>0</v>
          </cell>
          <cell r="DB539">
            <v>0</v>
          </cell>
          <cell r="DC539" t="str">
            <v/>
          </cell>
          <cell r="DD539">
            <v>0</v>
          </cell>
          <cell r="DE539">
            <v>75.5</v>
          </cell>
          <cell r="DF539">
            <v>88</v>
          </cell>
          <cell r="DG539">
            <v>0</v>
          </cell>
          <cell r="DH539">
            <v>0</v>
          </cell>
          <cell r="DI539" t="str">
            <v/>
          </cell>
          <cell r="DJ539">
            <v>0</v>
          </cell>
          <cell r="DK539">
            <v>0</v>
          </cell>
          <cell r="DL539">
            <v>79</v>
          </cell>
          <cell r="DM539">
            <v>0</v>
          </cell>
          <cell r="DN539">
            <v>0</v>
          </cell>
          <cell r="DO539" t="str">
            <v/>
          </cell>
          <cell r="DP539">
            <v>0</v>
          </cell>
          <cell r="DQ539">
            <v>67.75</v>
          </cell>
          <cell r="DR539">
            <v>75</v>
          </cell>
          <cell r="DS539">
            <v>0</v>
          </cell>
          <cell r="DT539">
            <v>0</v>
          </cell>
          <cell r="DU539" t="str">
            <v/>
          </cell>
          <cell r="DV539">
            <v>0</v>
          </cell>
          <cell r="DW539">
            <v>78.25</v>
          </cell>
          <cell r="DX539">
            <v>74</v>
          </cell>
          <cell r="DY539">
            <v>0</v>
          </cell>
          <cell r="DZ539">
            <v>0</v>
          </cell>
          <cell r="EA539" t="str">
            <v/>
          </cell>
          <cell r="EB539">
            <v>0</v>
          </cell>
          <cell r="EC539">
            <v>67.25</v>
          </cell>
          <cell r="ED539">
            <v>71</v>
          </cell>
          <cell r="EE539">
            <v>0</v>
          </cell>
          <cell r="EF539">
            <v>0</v>
          </cell>
          <cell r="EG539" t="str">
            <v/>
          </cell>
          <cell r="EH539">
            <v>0</v>
          </cell>
          <cell r="EI539">
            <v>81.25</v>
          </cell>
          <cell r="EJ539">
            <v>77</v>
          </cell>
          <cell r="EK539">
            <v>0</v>
          </cell>
          <cell r="EL539">
            <v>0</v>
          </cell>
          <cell r="EM539" t="str">
            <v/>
          </cell>
          <cell r="EN539">
            <v>0</v>
          </cell>
          <cell r="EO539">
            <v>81.25</v>
          </cell>
          <cell r="EP539">
            <v>77</v>
          </cell>
          <cell r="EQ539">
            <v>0</v>
          </cell>
          <cell r="ER539">
            <v>0</v>
          </cell>
          <cell r="ES539" t="str">
            <v/>
          </cell>
          <cell r="ET539">
            <v>0</v>
          </cell>
          <cell r="EU539">
            <v>81.25</v>
          </cell>
          <cell r="EV539">
            <v>77</v>
          </cell>
          <cell r="EW539">
            <v>0</v>
          </cell>
          <cell r="EX539">
            <v>0</v>
          </cell>
          <cell r="EY539" t="str">
            <v/>
          </cell>
          <cell r="EZ539">
            <v>0</v>
          </cell>
          <cell r="FA539">
            <v>71.5</v>
          </cell>
          <cell r="FB539">
            <v>76</v>
          </cell>
          <cell r="FC539">
            <v>0</v>
          </cell>
          <cell r="FD539">
            <v>0</v>
          </cell>
          <cell r="FE539" t="str">
            <v/>
          </cell>
          <cell r="FF539">
            <v>0</v>
          </cell>
          <cell r="FG539">
            <v>71.5</v>
          </cell>
          <cell r="FH539">
            <v>76</v>
          </cell>
          <cell r="FI539">
            <v>0</v>
          </cell>
          <cell r="FJ539">
            <v>0</v>
          </cell>
          <cell r="FK539" t="str">
            <v/>
          </cell>
          <cell r="FL539">
            <v>0</v>
          </cell>
          <cell r="FM539">
            <v>71.5</v>
          </cell>
          <cell r="FN539">
            <v>76</v>
          </cell>
          <cell r="FO539">
            <v>0</v>
          </cell>
          <cell r="FP539">
            <v>0</v>
          </cell>
          <cell r="FQ539" t="str">
            <v/>
          </cell>
          <cell r="FR539">
            <v>0</v>
          </cell>
          <cell r="FS539">
            <v>71.5</v>
          </cell>
          <cell r="FT539">
            <v>76</v>
          </cell>
          <cell r="FU539">
            <v>0</v>
          </cell>
          <cell r="FV539">
            <v>0</v>
          </cell>
          <cell r="FW539" t="str">
            <v/>
          </cell>
          <cell r="FX539">
            <v>0</v>
          </cell>
          <cell r="FY539">
            <v>71.5</v>
          </cell>
          <cell r="FZ539">
            <v>76</v>
          </cell>
          <cell r="GA539">
            <v>0</v>
          </cell>
          <cell r="GB539">
            <v>0</v>
          </cell>
          <cell r="GC539" t="str">
            <v/>
          </cell>
          <cell r="GD539">
            <v>0</v>
          </cell>
          <cell r="GE539">
            <v>71.5</v>
          </cell>
          <cell r="GF539">
            <v>76</v>
          </cell>
          <cell r="GG539">
            <v>0</v>
          </cell>
          <cell r="GH539">
            <v>0</v>
          </cell>
          <cell r="GI539" t="str">
            <v/>
          </cell>
          <cell r="GJ539">
            <v>0</v>
          </cell>
          <cell r="GK539">
            <v>71.5</v>
          </cell>
          <cell r="GL539">
            <v>76</v>
          </cell>
          <cell r="GM539">
            <v>0</v>
          </cell>
          <cell r="GN539">
            <v>0</v>
          </cell>
          <cell r="GO539" t="str">
            <v/>
          </cell>
          <cell r="GP539">
            <v>0</v>
          </cell>
          <cell r="GQ539">
            <v>71.5</v>
          </cell>
          <cell r="GR539">
            <v>76</v>
          </cell>
          <cell r="GS539">
            <v>0</v>
          </cell>
          <cell r="GT539">
            <v>0</v>
          </cell>
          <cell r="GU539" t="str">
            <v/>
          </cell>
          <cell r="GV539">
            <v>0</v>
          </cell>
          <cell r="GW539">
            <v>66.75</v>
          </cell>
          <cell r="GX539">
            <v>77</v>
          </cell>
          <cell r="GY539">
            <v>0</v>
          </cell>
          <cell r="GZ539">
            <v>0</v>
          </cell>
          <cell r="HB539">
            <v>0</v>
          </cell>
          <cell r="HG539" t="str">
            <v>JEP-L</v>
          </cell>
          <cell r="HH539">
            <v>0</v>
          </cell>
          <cell r="HI539">
            <v>80</v>
          </cell>
          <cell r="HJ539">
            <v>82</v>
          </cell>
          <cell r="HM539" t="str">
            <v/>
          </cell>
          <cell r="HN539" t="str">
            <v/>
          </cell>
          <cell r="HS539">
            <v>0</v>
          </cell>
          <cell r="HT539" t="str">
            <v>PKN</v>
          </cell>
          <cell r="HU539">
            <v>0</v>
          </cell>
          <cell r="HV539" t="str">
            <v>IND</v>
          </cell>
          <cell r="HW539">
            <v>0</v>
          </cell>
          <cell r="HX539" t="str">
            <v>MAT-W</v>
          </cell>
          <cell r="HY539">
            <v>0</v>
          </cell>
          <cell r="HZ539" t="str">
            <v>SEJ-W</v>
          </cell>
          <cell r="IA539">
            <v>0</v>
          </cell>
          <cell r="IB539" t="str">
            <v>IGR-W</v>
          </cell>
          <cell r="IC539">
            <v>0</v>
          </cell>
          <cell r="ID539" t="str">
            <v>SBO</v>
          </cell>
          <cell r="IE539">
            <v>0</v>
          </cell>
          <cell r="IF539" t="str">
            <v>PJO</v>
          </cell>
          <cell r="IG539">
            <v>0</v>
          </cell>
          <cell r="IH539" t="str">
            <v>PRA</v>
          </cell>
          <cell r="II539">
            <v>0</v>
          </cell>
          <cell r="IJ539" t="str">
            <v>JAW</v>
          </cell>
          <cell r="IK539">
            <v>0</v>
          </cell>
          <cell r="IL539" t="str">
            <v>ARB</v>
          </cell>
          <cell r="IM539">
            <v>0</v>
          </cell>
          <cell r="IN539" t="str">
            <v>PKM</v>
          </cell>
          <cell r="IO539">
            <v>0</v>
          </cell>
          <cell r="IP539" t="str">
            <v>MAT-P</v>
          </cell>
          <cell r="IQ539">
            <v>0</v>
          </cell>
          <cell r="IR539" t="str">
            <v>BIO-P</v>
          </cell>
          <cell r="IS539">
            <v>0</v>
          </cell>
          <cell r="IT539" t="str">
            <v>FIS-P</v>
          </cell>
          <cell r="IU539">
            <v>0</v>
          </cell>
          <cell r="IV539" t="str">
            <v>KIM-P</v>
          </cell>
          <cell r="IW539">
            <v>0</v>
          </cell>
          <cell r="IY539">
            <v>0</v>
          </cell>
          <cell r="IZ539" t="str">
            <v>JEP-L</v>
          </cell>
          <cell r="JA539">
            <v>0</v>
          </cell>
        </row>
        <row r="540">
          <cell r="Q540" t="str">
            <v/>
          </cell>
          <cell r="AB540" t="str">
            <v/>
          </cell>
          <cell r="AC540">
            <v>27</v>
          </cell>
          <cell r="AI540" t="str">
            <v/>
          </cell>
          <cell r="AJ540">
            <v>0</v>
          </cell>
          <cell r="AK540">
            <v>84</v>
          </cell>
          <cell r="AL540">
            <v>91</v>
          </cell>
          <cell r="AM540">
            <v>0</v>
          </cell>
          <cell r="AN540">
            <v>0</v>
          </cell>
          <cell r="AO540" t="str">
            <v/>
          </cell>
          <cell r="AP540">
            <v>0</v>
          </cell>
          <cell r="AQ540">
            <v>85.25</v>
          </cell>
          <cell r="AR540">
            <v>91</v>
          </cell>
          <cell r="AS540">
            <v>0</v>
          </cell>
          <cell r="AT540">
            <v>0</v>
          </cell>
          <cell r="AU540" t="str">
            <v/>
          </cell>
          <cell r="AV540">
            <v>0</v>
          </cell>
          <cell r="AW540">
            <v>86.5</v>
          </cell>
          <cell r="AX540">
            <v>88</v>
          </cell>
          <cell r="AY540">
            <v>0</v>
          </cell>
          <cell r="AZ540">
            <v>0</v>
          </cell>
          <cell r="BA540" t="str">
            <v/>
          </cell>
          <cell r="BB540">
            <v>0</v>
          </cell>
          <cell r="BC540">
            <v>90.25</v>
          </cell>
          <cell r="BD540">
            <v>89</v>
          </cell>
          <cell r="BE540">
            <v>0</v>
          </cell>
          <cell r="BF540">
            <v>0</v>
          </cell>
          <cell r="BG540" t="str">
            <v>SEJ</v>
          </cell>
          <cell r="BH540">
            <v>0</v>
          </cell>
          <cell r="BI540">
            <v>86.5</v>
          </cell>
          <cell r="BJ540">
            <v>90</v>
          </cell>
          <cell r="BK540">
            <v>0</v>
          </cell>
          <cell r="BL540">
            <v>0</v>
          </cell>
          <cell r="BM540" t="str">
            <v/>
          </cell>
          <cell r="BN540">
            <v>0</v>
          </cell>
          <cell r="BO540">
            <v>79.5</v>
          </cell>
          <cell r="BP540">
            <v>83</v>
          </cell>
          <cell r="BQ540">
            <v>0</v>
          </cell>
          <cell r="BR540">
            <v>0</v>
          </cell>
          <cell r="BS540" t="str">
            <v/>
          </cell>
          <cell r="BT540">
            <v>0</v>
          </cell>
          <cell r="BU540">
            <v>83</v>
          </cell>
          <cell r="BV540">
            <v>87</v>
          </cell>
          <cell r="BW540">
            <v>0</v>
          </cell>
          <cell r="BX540">
            <v>0</v>
          </cell>
          <cell r="BY540" t="str">
            <v/>
          </cell>
          <cell r="BZ540">
            <v>0</v>
          </cell>
          <cell r="CA540">
            <v>81</v>
          </cell>
          <cell r="CB540">
            <v>81</v>
          </cell>
          <cell r="CC540">
            <v>0</v>
          </cell>
          <cell r="CD540">
            <v>0</v>
          </cell>
          <cell r="CE540" t="str">
            <v/>
          </cell>
          <cell r="CF540">
            <v>0</v>
          </cell>
          <cell r="CG540">
            <v>91.75</v>
          </cell>
          <cell r="CH540">
            <v>80</v>
          </cell>
          <cell r="CI540">
            <v>0</v>
          </cell>
          <cell r="CJ540">
            <v>0</v>
          </cell>
          <cell r="CK540" t="str">
            <v/>
          </cell>
          <cell r="CL540">
            <v>0</v>
          </cell>
          <cell r="CM540">
            <v>72.5</v>
          </cell>
          <cell r="CN540">
            <v>77</v>
          </cell>
          <cell r="CO540">
            <v>0</v>
          </cell>
          <cell r="CP540">
            <v>0</v>
          </cell>
          <cell r="CQ540" t="str">
            <v/>
          </cell>
          <cell r="CR540">
            <v>0</v>
          </cell>
          <cell r="CS540">
            <v>81</v>
          </cell>
          <cell r="CT540">
            <v>86</v>
          </cell>
          <cell r="CU540">
            <v>0</v>
          </cell>
          <cell r="CV540">
            <v>0</v>
          </cell>
          <cell r="CW540" t="str">
            <v/>
          </cell>
          <cell r="CX540">
            <v>0</v>
          </cell>
          <cell r="CY540">
            <v>68.75</v>
          </cell>
          <cell r="CZ540">
            <v>77</v>
          </cell>
          <cell r="DA540">
            <v>0</v>
          </cell>
          <cell r="DB540">
            <v>0</v>
          </cell>
          <cell r="DC540" t="str">
            <v/>
          </cell>
          <cell r="DD540">
            <v>0</v>
          </cell>
          <cell r="DE540">
            <v>77</v>
          </cell>
          <cell r="DF540">
            <v>87</v>
          </cell>
          <cell r="DG540">
            <v>0</v>
          </cell>
          <cell r="DH540">
            <v>0</v>
          </cell>
          <cell r="DI540" t="str">
            <v/>
          </cell>
          <cell r="DJ540">
            <v>0</v>
          </cell>
          <cell r="DK540">
            <v>0</v>
          </cell>
          <cell r="DL540">
            <v>80</v>
          </cell>
          <cell r="DM540">
            <v>0</v>
          </cell>
          <cell r="DN540">
            <v>0</v>
          </cell>
          <cell r="DO540" t="str">
            <v/>
          </cell>
          <cell r="DP540">
            <v>0</v>
          </cell>
          <cell r="DQ540">
            <v>77.25</v>
          </cell>
          <cell r="DR540">
            <v>77</v>
          </cell>
          <cell r="DS540">
            <v>0</v>
          </cell>
          <cell r="DT540">
            <v>0</v>
          </cell>
          <cell r="DU540" t="str">
            <v/>
          </cell>
          <cell r="DV540">
            <v>0</v>
          </cell>
          <cell r="DW540">
            <v>79.5</v>
          </cell>
          <cell r="DX540">
            <v>78</v>
          </cell>
          <cell r="DY540">
            <v>0</v>
          </cell>
          <cell r="DZ540">
            <v>0</v>
          </cell>
          <cell r="EA540" t="str">
            <v/>
          </cell>
          <cell r="EB540">
            <v>0</v>
          </cell>
          <cell r="EC540">
            <v>80.5</v>
          </cell>
          <cell r="ED540">
            <v>82</v>
          </cell>
          <cell r="EE540">
            <v>0</v>
          </cell>
          <cell r="EF540">
            <v>0</v>
          </cell>
          <cell r="EG540" t="str">
            <v/>
          </cell>
          <cell r="EH540">
            <v>0</v>
          </cell>
          <cell r="EI540">
            <v>85.25</v>
          </cell>
          <cell r="EJ540">
            <v>81</v>
          </cell>
          <cell r="EK540">
            <v>0</v>
          </cell>
          <cell r="EL540">
            <v>0</v>
          </cell>
          <cell r="EM540" t="str">
            <v/>
          </cell>
          <cell r="EN540">
            <v>0</v>
          </cell>
          <cell r="EO540">
            <v>85.25</v>
          </cell>
          <cell r="EP540">
            <v>81</v>
          </cell>
          <cell r="EQ540">
            <v>0</v>
          </cell>
          <cell r="ER540">
            <v>0</v>
          </cell>
          <cell r="ES540" t="str">
            <v/>
          </cell>
          <cell r="ET540">
            <v>0</v>
          </cell>
          <cell r="EU540">
            <v>85.25</v>
          </cell>
          <cell r="EV540">
            <v>81</v>
          </cell>
          <cell r="EW540">
            <v>0</v>
          </cell>
          <cell r="EX540">
            <v>0</v>
          </cell>
          <cell r="EY540" t="str">
            <v/>
          </cell>
          <cell r="EZ540">
            <v>0</v>
          </cell>
          <cell r="FA540">
            <v>72.25</v>
          </cell>
          <cell r="FB540">
            <v>78</v>
          </cell>
          <cell r="FC540">
            <v>0</v>
          </cell>
          <cell r="FD540">
            <v>0</v>
          </cell>
          <cell r="FE540" t="str">
            <v/>
          </cell>
          <cell r="FF540">
            <v>0</v>
          </cell>
          <cell r="FG540">
            <v>72.25</v>
          </cell>
          <cell r="FH540">
            <v>78</v>
          </cell>
          <cell r="FI540">
            <v>0</v>
          </cell>
          <cell r="FJ540">
            <v>0</v>
          </cell>
          <cell r="FK540" t="str">
            <v/>
          </cell>
          <cell r="FL540">
            <v>0</v>
          </cell>
          <cell r="FM540">
            <v>72.25</v>
          </cell>
          <cell r="FN540">
            <v>78</v>
          </cell>
          <cell r="FO540">
            <v>0</v>
          </cell>
          <cell r="FP540">
            <v>0</v>
          </cell>
          <cell r="FQ540" t="str">
            <v/>
          </cell>
          <cell r="FR540">
            <v>0</v>
          </cell>
          <cell r="FS540">
            <v>72.25</v>
          </cell>
          <cell r="FT540">
            <v>78</v>
          </cell>
          <cell r="FU540">
            <v>0</v>
          </cell>
          <cell r="FV540">
            <v>0</v>
          </cell>
          <cell r="FW540" t="str">
            <v/>
          </cell>
          <cell r="FX540">
            <v>0</v>
          </cell>
          <cell r="FY540">
            <v>72.25</v>
          </cell>
          <cell r="FZ540">
            <v>78</v>
          </cell>
          <cell r="GA540">
            <v>0</v>
          </cell>
          <cell r="GB540">
            <v>0</v>
          </cell>
          <cell r="GC540" t="str">
            <v/>
          </cell>
          <cell r="GD540">
            <v>0</v>
          </cell>
          <cell r="GE540">
            <v>72.25</v>
          </cell>
          <cell r="GF540">
            <v>78</v>
          </cell>
          <cell r="GG540">
            <v>0</v>
          </cell>
          <cell r="GH540">
            <v>0</v>
          </cell>
          <cell r="GI540" t="str">
            <v/>
          </cell>
          <cell r="GJ540">
            <v>0</v>
          </cell>
          <cell r="GK540">
            <v>72.25</v>
          </cell>
          <cell r="GL540">
            <v>78</v>
          </cell>
          <cell r="GM540">
            <v>0</v>
          </cell>
          <cell r="GN540">
            <v>0</v>
          </cell>
          <cell r="GO540" t="str">
            <v/>
          </cell>
          <cell r="GP540">
            <v>0</v>
          </cell>
          <cell r="GQ540">
            <v>72.25</v>
          </cell>
          <cell r="GR540">
            <v>78</v>
          </cell>
          <cell r="GS540">
            <v>0</v>
          </cell>
          <cell r="GT540">
            <v>0</v>
          </cell>
          <cell r="GU540" t="str">
            <v/>
          </cell>
          <cell r="GV540">
            <v>0</v>
          </cell>
          <cell r="GW540">
            <v>87</v>
          </cell>
          <cell r="GX540">
            <v>80</v>
          </cell>
          <cell r="GY540">
            <v>0</v>
          </cell>
          <cell r="GZ540">
            <v>0</v>
          </cell>
          <cell r="HA540" t="str">
            <v>GEO-L</v>
          </cell>
          <cell r="HB540">
            <v>0</v>
          </cell>
          <cell r="HC540">
            <v>83.25</v>
          </cell>
          <cell r="HD540">
            <v>86</v>
          </cell>
          <cell r="HH540">
            <v>0</v>
          </cell>
          <cell r="HM540" t="str">
            <v/>
          </cell>
          <cell r="HN540" t="str">
            <v/>
          </cell>
          <cell r="HS540">
            <v>0</v>
          </cell>
          <cell r="HT540" t="str">
            <v>PKN</v>
          </cell>
          <cell r="HU540">
            <v>0</v>
          </cell>
          <cell r="HV540" t="str">
            <v>IND</v>
          </cell>
          <cell r="HW540">
            <v>0</v>
          </cell>
          <cell r="HX540" t="str">
            <v>MAT-W</v>
          </cell>
          <cell r="HY540">
            <v>0</v>
          </cell>
          <cell r="HZ540" t="str">
            <v>SEJ-W</v>
          </cell>
          <cell r="IA540">
            <v>0</v>
          </cell>
          <cell r="IB540" t="str">
            <v>IGR-W</v>
          </cell>
          <cell r="IC540">
            <v>0</v>
          </cell>
          <cell r="ID540" t="str">
            <v>SBO</v>
          </cell>
          <cell r="IE540">
            <v>0</v>
          </cell>
          <cell r="IF540" t="str">
            <v>PJO</v>
          </cell>
          <cell r="IG540">
            <v>0</v>
          </cell>
          <cell r="IH540" t="str">
            <v>PRA</v>
          </cell>
          <cell r="II540">
            <v>0</v>
          </cell>
          <cell r="IJ540" t="str">
            <v>JAW</v>
          </cell>
          <cell r="IK540">
            <v>0</v>
          </cell>
          <cell r="IL540" t="str">
            <v>ARB</v>
          </cell>
          <cell r="IM540">
            <v>0</v>
          </cell>
          <cell r="IN540" t="str">
            <v>PKM</v>
          </cell>
          <cell r="IO540">
            <v>0</v>
          </cell>
          <cell r="IP540" t="str">
            <v>MAT-P</v>
          </cell>
          <cell r="IQ540">
            <v>0</v>
          </cell>
          <cell r="IR540" t="str">
            <v>BIO-P</v>
          </cell>
          <cell r="IS540">
            <v>0</v>
          </cell>
          <cell r="IT540" t="str">
            <v>FIS-P</v>
          </cell>
          <cell r="IU540">
            <v>0</v>
          </cell>
          <cell r="IV540" t="str">
            <v>KIM-P</v>
          </cell>
          <cell r="IW540">
            <v>0</v>
          </cell>
          <cell r="IX540" t="str">
            <v>GEO-L</v>
          </cell>
          <cell r="IY540">
            <v>0</v>
          </cell>
          <cell r="JA540">
            <v>0</v>
          </cell>
        </row>
        <row r="541">
          <cell r="Q541" t="str">
            <v/>
          </cell>
          <cell r="AB541" t="str">
            <v/>
          </cell>
          <cell r="AC541">
            <v>28</v>
          </cell>
          <cell r="AI541" t="str">
            <v/>
          </cell>
          <cell r="AJ541">
            <v>0</v>
          </cell>
          <cell r="AK541">
            <v>71</v>
          </cell>
          <cell r="AL541">
            <v>87</v>
          </cell>
          <cell r="AM541">
            <v>0</v>
          </cell>
          <cell r="AN541">
            <v>0</v>
          </cell>
          <cell r="AO541" t="str">
            <v/>
          </cell>
          <cell r="AP541">
            <v>0</v>
          </cell>
          <cell r="AQ541">
            <v>85.25</v>
          </cell>
          <cell r="AR541">
            <v>89</v>
          </cell>
          <cell r="AS541">
            <v>0</v>
          </cell>
          <cell r="AT541">
            <v>0</v>
          </cell>
          <cell r="AU541" t="str">
            <v/>
          </cell>
          <cell r="AV541">
            <v>0</v>
          </cell>
          <cell r="AW541">
            <v>80</v>
          </cell>
          <cell r="AX541">
            <v>83</v>
          </cell>
          <cell r="AY541">
            <v>0</v>
          </cell>
          <cell r="AZ541">
            <v>0</v>
          </cell>
          <cell r="BA541" t="str">
            <v/>
          </cell>
          <cell r="BB541">
            <v>0</v>
          </cell>
          <cell r="BC541">
            <v>80.5</v>
          </cell>
          <cell r="BD541">
            <v>83</v>
          </cell>
          <cell r="BE541">
            <v>0</v>
          </cell>
          <cell r="BF541">
            <v>0</v>
          </cell>
          <cell r="BG541" t="str">
            <v>SEJ</v>
          </cell>
          <cell r="BH541">
            <v>0</v>
          </cell>
          <cell r="BI541">
            <v>84.25</v>
          </cell>
          <cell r="BJ541">
            <v>87</v>
          </cell>
          <cell r="BK541">
            <v>0</v>
          </cell>
          <cell r="BL541">
            <v>0</v>
          </cell>
          <cell r="BM541" t="str">
            <v/>
          </cell>
          <cell r="BN541">
            <v>0</v>
          </cell>
          <cell r="BO541">
            <v>78.5</v>
          </cell>
          <cell r="BP541">
            <v>86</v>
          </cell>
          <cell r="BQ541">
            <v>0</v>
          </cell>
          <cell r="BR541">
            <v>0</v>
          </cell>
          <cell r="BS541" t="str">
            <v/>
          </cell>
          <cell r="BT541">
            <v>0</v>
          </cell>
          <cell r="BU541">
            <v>85.5</v>
          </cell>
          <cell r="BV541">
            <v>88</v>
          </cell>
          <cell r="BW541">
            <v>0</v>
          </cell>
          <cell r="BX541">
            <v>0</v>
          </cell>
          <cell r="BY541" t="str">
            <v/>
          </cell>
          <cell r="BZ541">
            <v>0</v>
          </cell>
          <cell r="CA541">
            <v>69</v>
          </cell>
          <cell r="CB541">
            <v>79</v>
          </cell>
          <cell r="CC541">
            <v>0</v>
          </cell>
          <cell r="CD541">
            <v>0</v>
          </cell>
          <cell r="CE541" t="str">
            <v/>
          </cell>
          <cell r="CF541">
            <v>0</v>
          </cell>
          <cell r="CG541">
            <v>94.75</v>
          </cell>
          <cell r="CH541">
            <v>80</v>
          </cell>
          <cell r="CI541">
            <v>0</v>
          </cell>
          <cell r="CJ541">
            <v>0</v>
          </cell>
          <cell r="CK541" t="str">
            <v/>
          </cell>
          <cell r="CL541">
            <v>0</v>
          </cell>
          <cell r="CM541">
            <v>72.5</v>
          </cell>
          <cell r="CN541">
            <v>75</v>
          </cell>
          <cell r="CO541">
            <v>0</v>
          </cell>
          <cell r="CP541">
            <v>0</v>
          </cell>
          <cell r="CQ541" t="str">
            <v/>
          </cell>
          <cell r="CR541">
            <v>0</v>
          </cell>
          <cell r="CS541">
            <v>78.75</v>
          </cell>
          <cell r="CT541">
            <v>92</v>
          </cell>
          <cell r="CU541">
            <v>0</v>
          </cell>
          <cell r="CV541">
            <v>0</v>
          </cell>
          <cell r="CW541" t="str">
            <v/>
          </cell>
          <cell r="CX541">
            <v>0</v>
          </cell>
          <cell r="CY541">
            <v>70</v>
          </cell>
          <cell r="CZ541">
            <v>79</v>
          </cell>
          <cell r="DA541">
            <v>0</v>
          </cell>
          <cell r="DB541">
            <v>0</v>
          </cell>
          <cell r="DC541" t="str">
            <v/>
          </cell>
          <cell r="DD541">
            <v>0</v>
          </cell>
          <cell r="DE541">
            <v>84.75</v>
          </cell>
          <cell r="DF541">
            <v>87</v>
          </cell>
          <cell r="DG541">
            <v>0</v>
          </cell>
          <cell r="DH541">
            <v>0</v>
          </cell>
          <cell r="DI541" t="str">
            <v/>
          </cell>
          <cell r="DJ541">
            <v>0</v>
          </cell>
          <cell r="DK541">
            <v>0</v>
          </cell>
          <cell r="DL541">
            <v>80</v>
          </cell>
          <cell r="DM541">
            <v>0</v>
          </cell>
          <cell r="DN541">
            <v>0</v>
          </cell>
          <cell r="DO541" t="str">
            <v/>
          </cell>
          <cell r="DP541">
            <v>0</v>
          </cell>
          <cell r="DQ541">
            <v>81.75</v>
          </cell>
          <cell r="DR541">
            <v>78</v>
          </cell>
          <cell r="DS541">
            <v>0</v>
          </cell>
          <cell r="DT541">
            <v>0</v>
          </cell>
          <cell r="DU541" t="str">
            <v/>
          </cell>
          <cell r="DV541">
            <v>0</v>
          </cell>
          <cell r="DW541">
            <v>83.5</v>
          </cell>
          <cell r="DX541">
            <v>82</v>
          </cell>
          <cell r="DY541">
            <v>0</v>
          </cell>
          <cell r="DZ541">
            <v>0</v>
          </cell>
          <cell r="EA541" t="str">
            <v/>
          </cell>
          <cell r="EB541">
            <v>0</v>
          </cell>
          <cell r="EC541">
            <v>67.75</v>
          </cell>
          <cell r="ED541">
            <v>75</v>
          </cell>
          <cell r="EE541">
            <v>0</v>
          </cell>
          <cell r="EF541">
            <v>0</v>
          </cell>
          <cell r="EG541" t="str">
            <v/>
          </cell>
          <cell r="EH541">
            <v>0</v>
          </cell>
          <cell r="EI541">
            <v>83.5</v>
          </cell>
          <cell r="EJ541">
            <v>83</v>
          </cell>
          <cell r="EK541">
            <v>0</v>
          </cell>
          <cell r="EL541">
            <v>0</v>
          </cell>
          <cell r="EM541" t="str">
            <v/>
          </cell>
          <cell r="EN541">
            <v>0</v>
          </cell>
          <cell r="EO541">
            <v>83.5</v>
          </cell>
          <cell r="EP541">
            <v>83</v>
          </cell>
          <cell r="EQ541">
            <v>0</v>
          </cell>
          <cell r="ER541">
            <v>0</v>
          </cell>
          <cell r="ES541" t="str">
            <v/>
          </cell>
          <cell r="ET541">
            <v>0</v>
          </cell>
          <cell r="EU541">
            <v>83.5</v>
          </cell>
          <cell r="EV541">
            <v>83</v>
          </cell>
          <cell r="EW541">
            <v>0</v>
          </cell>
          <cell r="EX541">
            <v>0</v>
          </cell>
          <cell r="EY541" t="str">
            <v/>
          </cell>
          <cell r="EZ541">
            <v>0</v>
          </cell>
          <cell r="FA541">
            <v>71.75</v>
          </cell>
          <cell r="FB541">
            <v>79</v>
          </cell>
          <cell r="FC541">
            <v>0</v>
          </cell>
          <cell r="FD541">
            <v>0</v>
          </cell>
          <cell r="FE541" t="str">
            <v/>
          </cell>
          <cell r="FF541">
            <v>0</v>
          </cell>
          <cell r="FG541">
            <v>71.75</v>
          </cell>
          <cell r="FH541">
            <v>79</v>
          </cell>
          <cell r="FI541">
            <v>0</v>
          </cell>
          <cell r="FJ541">
            <v>0</v>
          </cell>
          <cell r="FK541" t="str">
            <v/>
          </cell>
          <cell r="FL541">
            <v>0</v>
          </cell>
          <cell r="FM541">
            <v>71.75</v>
          </cell>
          <cell r="FN541">
            <v>79</v>
          </cell>
          <cell r="FO541">
            <v>0</v>
          </cell>
          <cell r="FP541">
            <v>0</v>
          </cell>
          <cell r="FQ541" t="str">
            <v/>
          </cell>
          <cell r="FR541">
            <v>0</v>
          </cell>
          <cell r="FS541">
            <v>71.75</v>
          </cell>
          <cell r="FT541">
            <v>79</v>
          </cell>
          <cell r="FU541">
            <v>0</v>
          </cell>
          <cell r="FV541">
            <v>0</v>
          </cell>
          <cell r="FW541" t="str">
            <v/>
          </cell>
          <cell r="FX541">
            <v>0</v>
          </cell>
          <cell r="FY541">
            <v>71.75</v>
          </cell>
          <cell r="FZ541">
            <v>79</v>
          </cell>
          <cell r="GA541">
            <v>0</v>
          </cell>
          <cell r="GB541">
            <v>0</v>
          </cell>
          <cell r="GC541" t="str">
            <v/>
          </cell>
          <cell r="GD541">
            <v>0</v>
          </cell>
          <cell r="GE541">
            <v>71.75</v>
          </cell>
          <cell r="GF541">
            <v>79</v>
          </cell>
          <cell r="GG541">
            <v>0</v>
          </cell>
          <cell r="GH541">
            <v>0</v>
          </cell>
          <cell r="GI541" t="str">
            <v/>
          </cell>
          <cell r="GJ541">
            <v>0</v>
          </cell>
          <cell r="GK541">
            <v>71.75</v>
          </cell>
          <cell r="GL541">
            <v>79</v>
          </cell>
          <cell r="GM541">
            <v>0</v>
          </cell>
          <cell r="GN541">
            <v>0</v>
          </cell>
          <cell r="GO541" t="str">
            <v/>
          </cell>
          <cell r="GP541">
            <v>0</v>
          </cell>
          <cell r="GQ541">
            <v>71.75</v>
          </cell>
          <cell r="GR541">
            <v>79</v>
          </cell>
          <cell r="GS541">
            <v>0</v>
          </cell>
          <cell r="GT541">
            <v>0</v>
          </cell>
          <cell r="GU541" t="str">
            <v/>
          </cell>
          <cell r="GV541">
            <v>0</v>
          </cell>
          <cell r="GW541">
            <v>80.5</v>
          </cell>
          <cell r="GX541">
            <v>80</v>
          </cell>
          <cell r="GY541">
            <v>0</v>
          </cell>
          <cell r="GZ541">
            <v>0</v>
          </cell>
          <cell r="HB541">
            <v>0</v>
          </cell>
          <cell r="HG541" t="str">
            <v>JEP-L</v>
          </cell>
          <cell r="HH541">
            <v>0</v>
          </cell>
          <cell r="HI541">
            <v>79.5</v>
          </cell>
          <cell r="HJ541">
            <v>90</v>
          </cell>
          <cell r="HM541" t="str">
            <v/>
          </cell>
          <cell r="HN541" t="str">
            <v/>
          </cell>
          <cell r="HS541">
            <v>0</v>
          </cell>
          <cell r="HT541" t="str">
            <v>PKN</v>
          </cell>
          <cell r="HU541">
            <v>0</v>
          </cell>
          <cell r="HV541" t="str">
            <v>IND</v>
          </cell>
          <cell r="HW541">
            <v>0</v>
          </cell>
          <cell r="HX541" t="str">
            <v>MAT-W</v>
          </cell>
          <cell r="HY541">
            <v>0</v>
          </cell>
          <cell r="HZ541" t="str">
            <v>SEJ-W</v>
          </cell>
          <cell r="IA541">
            <v>0</v>
          </cell>
          <cell r="IB541" t="str">
            <v>IGR-W</v>
          </cell>
          <cell r="IC541">
            <v>0</v>
          </cell>
          <cell r="ID541" t="str">
            <v>SBO</v>
          </cell>
          <cell r="IE541">
            <v>0</v>
          </cell>
          <cell r="IF541" t="str">
            <v>PJO</v>
          </cell>
          <cell r="IG541">
            <v>0</v>
          </cell>
          <cell r="IH541" t="str">
            <v>PRA</v>
          </cell>
          <cell r="II541">
            <v>0</v>
          </cell>
          <cell r="IJ541" t="str">
            <v>JAW</v>
          </cell>
          <cell r="IK541">
            <v>0</v>
          </cell>
          <cell r="IL541" t="str">
            <v>ARB</v>
          </cell>
          <cell r="IM541">
            <v>0</v>
          </cell>
          <cell r="IN541" t="str">
            <v>PKM</v>
          </cell>
          <cell r="IO541">
            <v>0</v>
          </cell>
          <cell r="IP541" t="str">
            <v>MAT-P</v>
          </cell>
          <cell r="IQ541">
            <v>0</v>
          </cell>
          <cell r="IR541" t="str">
            <v>BIO-P</v>
          </cell>
          <cell r="IS541">
            <v>0</v>
          </cell>
          <cell r="IT541" t="str">
            <v>FIS-P</v>
          </cell>
          <cell r="IU541">
            <v>0</v>
          </cell>
          <cell r="IV541" t="str">
            <v>KIM-P</v>
          </cell>
          <cell r="IW541">
            <v>0</v>
          </cell>
          <cell r="IY541">
            <v>0</v>
          </cell>
          <cell r="IZ541" t="str">
            <v>JEP-L</v>
          </cell>
          <cell r="JA541">
            <v>0</v>
          </cell>
        </row>
        <row r="542">
          <cell r="Q542" t="str">
            <v/>
          </cell>
          <cell r="AB542" t="str">
            <v/>
          </cell>
          <cell r="AC542">
            <v>29</v>
          </cell>
          <cell r="AI542" t="str">
            <v/>
          </cell>
          <cell r="AJ542">
            <v>0</v>
          </cell>
          <cell r="AK542">
            <v>85</v>
          </cell>
          <cell r="AL542">
            <v>77</v>
          </cell>
          <cell r="AM542">
            <v>0</v>
          </cell>
          <cell r="AN542">
            <v>0</v>
          </cell>
          <cell r="AO542" t="str">
            <v/>
          </cell>
          <cell r="AP542">
            <v>0</v>
          </cell>
          <cell r="AQ542">
            <v>80.25</v>
          </cell>
          <cell r="AR542">
            <v>76</v>
          </cell>
          <cell r="AS542">
            <v>0</v>
          </cell>
          <cell r="AT542">
            <v>0</v>
          </cell>
          <cell r="AU542" t="str">
            <v/>
          </cell>
          <cell r="AV542">
            <v>0</v>
          </cell>
          <cell r="AW542">
            <v>76</v>
          </cell>
          <cell r="AX542">
            <v>74</v>
          </cell>
          <cell r="AY542">
            <v>0</v>
          </cell>
          <cell r="AZ542">
            <v>0</v>
          </cell>
          <cell r="BA542" t="str">
            <v/>
          </cell>
          <cell r="BB542">
            <v>0</v>
          </cell>
          <cell r="BC542">
            <v>74.25</v>
          </cell>
          <cell r="BD542">
            <v>74</v>
          </cell>
          <cell r="BE542">
            <v>0</v>
          </cell>
          <cell r="BF542">
            <v>0</v>
          </cell>
          <cell r="BG542" t="str">
            <v>SEJ</v>
          </cell>
          <cell r="BH542">
            <v>0</v>
          </cell>
          <cell r="BI542">
            <v>74.75</v>
          </cell>
          <cell r="BJ542">
            <v>76</v>
          </cell>
          <cell r="BK542">
            <v>0</v>
          </cell>
          <cell r="BL542">
            <v>0</v>
          </cell>
          <cell r="BM542" t="str">
            <v/>
          </cell>
          <cell r="BN542">
            <v>0</v>
          </cell>
          <cell r="BO542">
            <v>78.5</v>
          </cell>
          <cell r="BP542">
            <v>78</v>
          </cell>
          <cell r="BQ542">
            <v>0</v>
          </cell>
          <cell r="BR542">
            <v>0</v>
          </cell>
          <cell r="BS542" t="str">
            <v/>
          </cell>
          <cell r="BT542">
            <v>0</v>
          </cell>
          <cell r="BU542">
            <v>75.25</v>
          </cell>
          <cell r="BV542">
            <v>82</v>
          </cell>
          <cell r="BW542">
            <v>0</v>
          </cell>
          <cell r="BX542">
            <v>0</v>
          </cell>
          <cell r="BY542" t="str">
            <v/>
          </cell>
          <cell r="BZ542">
            <v>0</v>
          </cell>
          <cell r="CA542">
            <v>66.75</v>
          </cell>
          <cell r="CB542">
            <v>75</v>
          </cell>
          <cell r="CC542">
            <v>0</v>
          </cell>
          <cell r="CD542">
            <v>0</v>
          </cell>
          <cell r="CE542" t="str">
            <v/>
          </cell>
          <cell r="CF542">
            <v>0</v>
          </cell>
          <cell r="CG542">
            <v>82.25</v>
          </cell>
          <cell r="CH542">
            <v>80</v>
          </cell>
          <cell r="CI542">
            <v>0</v>
          </cell>
          <cell r="CJ542">
            <v>0</v>
          </cell>
          <cell r="CK542" t="str">
            <v/>
          </cell>
          <cell r="CL542">
            <v>0</v>
          </cell>
          <cell r="CM542">
            <v>72.5</v>
          </cell>
          <cell r="CN542">
            <v>75</v>
          </cell>
          <cell r="CO542">
            <v>0</v>
          </cell>
          <cell r="CP542">
            <v>0</v>
          </cell>
          <cell r="CQ542" t="str">
            <v/>
          </cell>
          <cell r="CR542">
            <v>0</v>
          </cell>
          <cell r="CS542">
            <v>79.75</v>
          </cell>
          <cell r="CT542">
            <v>84</v>
          </cell>
          <cell r="CU542">
            <v>0</v>
          </cell>
          <cell r="CV542">
            <v>0</v>
          </cell>
          <cell r="CW542" t="str">
            <v/>
          </cell>
          <cell r="CX542">
            <v>0</v>
          </cell>
          <cell r="CY542">
            <v>69.75</v>
          </cell>
          <cell r="CZ542">
            <v>72</v>
          </cell>
          <cell r="DA542">
            <v>0</v>
          </cell>
          <cell r="DB542">
            <v>0</v>
          </cell>
          <cell r="DC542" t="str">
            <v/>
          </cell>
          <cell r="DD542">
            <v>0</v>
          </cell>
          <cell r="DE542">
            <v>75.5</v>
          </cell>
          <cell r="DF542">
            <v>76</v>
          </cell>
          <cell r="DG542">
            <v>0</v>
          </cell>
          <cell r="DH542">
            <v>0</v>
          </cell>
          <cell r="DI542" t="str">
            <v/>
          </cell>
          <cell r="DJ542">
            <v>0</v>
          </cell>
          <cell r="DK542">
            <v>0</v>
          </cell>
          <cell r="DL542">
            <v>72</v>
          </cell>
          <cell r="DM542">
            <v>0</v>
          </cell>
          <cell r="DN542">
            <v>0</v>
          </cell>
          <cell r="DO542" t="str">
            <v/>
          </cell>
          <cell r="DP542">
            <v>0</v>
          </cell>
          <cell r="DQ542">
            <v>69.75</v>
          </cell>
          <cell r="DR542">
            <v>74</v>
          </cell>
          <cell r="DS542">
            <v>0</v>
          </cell>
          <cell r="DT542">
            <v>0</v>
          </cell>
          <cell r="DU542" t="str">
            <v/>
          </cell>
          <cell r="DV542">
            <v>0</v>
          </cell>
          <cell r="DW542">
            <v>73.5</v>
          </cell>
          <cell r="DX542">
            <v>75</v>
          </cell>
          <cell r="DY542">
            <v>0</v>
          </cell>
          <cell r="DZ542">
            <v>0</v>
          </cell>
          <cell r="EA542" t="str">
            <v/>
          </cell>
          <cell r="EB542">
            <v>0</v>
          </cell>
          <cell r="EC542">
            <v>66.75</v>
          </cell>
          <cell r="ED542">
            <v>71</v>
          </cell>
          <cell r="EE542">
            <v>0</v>
          </cell>
          <cell r="EF542">
            <v>0</v>
          </cell>
          <cell r="EG542" t="str">
            <v/>
          </cell>
          <cell r="EH542">
            <v>0</v>
          </cell>
          <cell r="EI542">
            <v>80</v>
          </cell>
          <cell r="EJ542">
            <v>75</v>
          </cell>
          <cell r="EK542">
            <v>0</v>
          </cell>
          <cell r="EL542">
            <v>0</v>
          </cell>
          <cell r="EM542" t="str">
            <v/>
          </cell>
          <cell r="EN542">
            <v>0</v>
          </cell>
          <cell r="EO542">
            <v>80</v>
          </cell>
          <cell r="EP542">
            <v>75</v>
          </cell>
          <cell r="EQ542">
            <v>0</v>
          </cell>
          <cell r="ER542">
            <v>0</v>
          </cell>
          <cell r="ES542" t="str">
            <v/>
          </cell>
          <cell r="ET542">
            <v>0</v>
          </cell>
          <cell r="EU542">
            <v>80</v>
          </cell>
          <cell r="EV542">
            <v>75</v>
          </cell>
          <cell r="EW542">
            <v>0</v>
          </cell>
          <cell r="EX542">
            <v>0</v>
          </cell>
          <cell r="EY542" t="str">
            <v/>
          </cell>
          <cell r="EZ542">
            <v>0</v>
          </cell>
          <cell r="FA542">
            <v>71</v>
          </cell>
          <cell r="FB542">
            <v>74</v>
          </cell>
          <cell r="FC542">
            <v>0</v>
          </cell>
          <cell r="FD542">
            <v>0</v>
          </cell>
          <cell r="FE542" t="str">
            <v/>
          </cell>
          <cell r="FF542">
            <v>0</v>
          </cell>
          <cell r="FG542">
            <v>71</v>
          </cell>
          <cell r="FH542">
            <v>74</v>
          </cell>
          <cell r="FI542">
            <v>0</v>
          </cell>
          <cell r="FJ542">
            <v>0</v>
          </cell>
          <cell r="FK542" t="str">
            <v/>
          </cell>
          <cell r="FL542">
            <v>0</v>
          </cell>
          <cell r="FM542">
            <v>71</v>
          </cell>
          <cell r="FN542">
            <v>74</v>
          </cell>
          <cell r="FO542">
            <v>0</v>
          </cell>
          <cell r="FP542">
            <v>0</v>
          </cell>
          <cell r="FQ542" t="str">
            <v/>
          </cell>
          <cell r="FR542">
            <v>0</v>
          </cell>
          <cell r="FS542">
            <v>71</v>
          </cell>
          <cell r="FT542">
            <v>74</v>
          </cell>
          <cell r="FU542">
            <v>0</v>
          </cell>
          <cell r="FV542">
            <v>0</v>
          </cell>
          <cell r="FW542" t="str">
            <v/>
          </cell>
          <cell r="FX542">
            <v>0</v>
          </cell>
          <cell r="FY542">
            <v>71</v>
          </cell>
          <cell r="FZ542">
            <v>74</v>
          </cell>
          <cell r="GA542">
            <v>0</v>
          </cell>
          <cell r="GB542">
            <v>0</v>
          </cell>
          <cell r="GC542" t="str">
            <v/>
          </cell>
          <cell r="GD542">
            <v>0</v>
          </cell>
          <cell r="GE542">
            <v>71</v>
          </cell>
          <cell r="GF542">
            <v>74</v>
          </cell>
          <cell r="GG542">
            <v>0</v>
          </cell>
          <cell r="GH542">
            <v>0</v>
          </cell>
          <cell r="GI542" t="str">
            <v/>
          </cell>
          <cell r="GJ542">
            <v>0</v>
          </cell>
          <cell r="GK542">
            <v>71</v>
          </cell>
          <cell r="GL542">
            <v>74</v>
          </cell>
          <cell r="GM542">
            <v>0</v>
          </cell>
          <cell r="GN542">
            <v>0</v>
          </cell>
          <cell r="GO542" t="str">
            <v/>
          </cell>
          <cell r="GP542">
            <v>0</v>
          </cell>
          <cell r="GQ542">
            <v>71</v>
          </cell>
          <cell r="GR542">
            <v>74</v>
          </cell>
          <cell r="GS542">
            <v>0</v>
          </cell>
          <cell r="GT542">
            <v>0</v>
          </cell>
          <cell r="GU542" t="str">
            <v/>
          </cell>
          <cell r="GV542">
            <v>0</v>
          </cell>
          <cell r="GW542">
            <v>67</v>
          </cell>
          <cell r="GX542">
            <v>73</v>
          </cell>
          <cell r="GY542">
            <v>0</v>
          </cell>
          <cell r="GZ542">
            <v>0</v>
          </cell>
          <cell r="HB542">
            <v>0</v>
          </cell>
          <cell r="HG542" t="str">
            <v>JEP-L</v>
          </cell>
          <cell r="HH542">
            <v>0</v>
          </cell>
          <cell r="HI542">
            <v>73.25</v>
          </cell>
          <cell r="HJ542">
            <v>80</v>
          </cell>
          <cell r="HM542" t="str">
            <v/>
          </cell>
          <cell r="HN542" t="str">
            <v/>
          </cell>
          <cell r="HS542">
            <v>0</v>
          </cell>
          <cell r="HT542" t="str">
            <v>PKN</v>
          </cell>
          <cell r="HU542">
            <v>0</v>
          </cell>
          <cell r="HV542" t="str">
            <v>IND</v>
          </cell>
          <cell r="HW542">
            <v>0</v>
          </cell>
          <cell r="HX542" t="str">
            <v>MAT-W</v>
          </cell>
          <cell r="HY542">
            <v>0</v>
          </cell>
          <cell r="HZ542" t="str">
            <v>SEJ-W</v>
          </cell>
          <cell r="IA542">
            <v>0</v>
          </cell>
          <cell r="IB542" t="str">
            <v>IGR-W</v>
          </cell>
          <cell r="IC542">
            <v>0</v>
          </cell>
          <cell r="ID542" t="str">
            <v>SBO</v>
          </cell>
          <cell r="IE542">
            <v>0</v>
          </cell>
          <cell r="IF542" t="str">
            <v>PJO</v>
          </cell>
          <cell r="IG542">
            <v>0</v>
          </cell>
          <cell r="IH542" t="str">
            <v>PRA</v>
          </cell>
          <cell r="II542">
            <v>0</v>
          </cell>
          <cell r="IJ542" t="str">
            <v>JAW</v>
          </cell>
          <cell r="IK542">
            <v>0</v>
          </cell>
          <cell r="IL542" t="str">
            <v>ARB</v>
          </cell>
          <cell r="IM542">
            <v>0</v>
          </cell>
          <cell r="IN542" t="str">
            <v>PKM</v>
          </cell>
          <cell r="IO542">
            <v>0</v>
          </cell>
          <cell r="IP542" t="str">
            <v>MAT-P</v>
          </cell>
          <cell r="IQ542">
            <v>0</v>
          </cell>
          <cell r="IR542" t="str">
            <v>BIO-P</v>
          </cell>
          <cell r="IS542">
            <v>0</v>
          </cell>
          <cell r="IT542" t="str">
            <v>FIS-P</v>
          </cell>
          <cell r="IU542">
            <v>0</v>
          </cell>
          <cell r="IV542" t="str">
            <v>KIM-P</v>
          </cell>
          <cell r="IW542">
            <v>0</v>
          </cell>
          <cell r="IY542">
            <v>0</v>
          </cell>
          <cell r="IZ542" t="str">
            <v>JEP-L</v>
          </cell>
          <cell r="JA542">
            <v>0</v>
          </cell>
        </row>
        <row r="543">
          <cell r="Q543" t="str">
            <v/>
          </cell>
          <cell r="AB543" t="str">
            <v/>
          </cell>
          <cell r="AC543">
            <v>30</v>
          </cell>
          <cell r="AI543" t="str">
            <v/>
          </cell>
          <cell r="AJ543">
            <v>0</v>
          </cell>
          <cell r="AK543">
            <v>90.25</v>
          </cell>
          <cell r="AL543">
            <v>87</v>
          </cell>
          <cell r="AM543">
            <v>0</v>
          </cell>
          <cell r="AN543">
            <v>0</v>
          </cell>
          <cell r="AO543" t="str">
            <v/>
          </cell>
          <cell r="AP543">
            <v>0</v>
          </cell>
          <cell r="AQ543">
            <v>78.25</v>
          </cell>
          <cell r="AR543">
            <v>87</v>
          </cell>
          <cell r="AS543">
            <v>0</v>
          </cell>
          <cell r="AT543">
            <v>0</v>
          </cell>
          <cell r="AU543" t="str">
            <v/>
          </cell>
          <cell r="AV543">
            <v>0</v>
          </cell>
          <cell r="AW543">
            <v>85.75</v>
          </cell>
          <cell r="AX543">
            <v>84</v>
          </cell>
          <cell r="AY543">
            <v>0</v>
          </cell>
          <cell r="AZ543">
            <v>0</v>
          </cell>
          <cell r="BA543" t="str">
            <v/>
          </cell>
          <cell r="BB543">
            <v>0</v>
          </cell>
          <cell r="BC543">
            <v>85.75</v>
          </cell>
          <cell r="BD543">
            <v>82</v>
          </cell>
          <cell r="BE543">
            <v>0</v>
          </cell>
          <cell r="BF543">
            <v>0</v>
          </cell>
          <cell r="BG543" t="str">
            <v>SEJ</v>
          </cell>
          <cell r="BH543">
            <v>0</v>
          </cell>
          <cell r="BI543">
            <v>82</v>
          </cell>
          <cell r="BJ543">
            <v>86</v>
          </cell>
          <cell r="BK543">
            <v>0</v>
          </cell>
          <cell r="BL543">
            <v>0</v>
          </cell>
          <cell r="BM543" t="str">
            <v/>
          </cell>
          <cell r="BN543">
            <v>0</v>
          </cell>
          <cell r="BO543">
            <v>78.25</v>
          </cell>
          <cell r="BP543">
            <v>86</v>
          </cell>
          <cell r="BQ543">
            <v>0</v>
          </cell>
          <cell r="BR543">
            <v>0</v>
          </cell>
          <cell r="BS543" t="str">
            <v/>
          </cell>
          <cell r="BT543">
            <v>0</v>
          </cell>
          <cell r="BU543">
            <v>80.75</v>
          </cell>
          <cell r="BV543">
            <v>86</v>
          </cell>
          <cell r="BW543">
            <v>0</v>
          </cell>
          <cell r="BX543">
            <v>0</v>
          </cell>
          <cell r="BY543" t="str">
            <v/>
          </cell>
          <cell r="BZ543">
            <v>0</v>
          </cell>
          <cell r="CA543">
            <v>67.5</v>
          </cell>
          <cell r="CB543">
            <v>81</v>
          </cell>
          <cell r="CC543">
            <v>0</v>
          </cell>
          <cell r="CD543">
            <v>0</v>
          </cell>
          <cell r="CE543" t="str">
            <v/>
          </cell>
          <cell r="CF543">
            <v>0</v>
          </cell>
          <cell r="CG543">
            <v>83.75</v>
          </cell>
          <cell r="CH543">
            <v>80</v>
          </cell>
          <cell r="CI543">
            <v>0</v>
          </cell>
          <cell r="CJ543">
            <v>0</v>
          </cell>
          <cell r="CK543" t="str">
            <v/>
          </cell>
          <cell r="CL543">
            <v>0</v>
          </cell>
          <cell r="CM543">
            <v>72.5</v>
          </cell>
          <cell r="CN543">
            <v>75</v>
          </cell>
          <cell r="CO543">
            <v>0</v>
          </cell>
          <cell r="CP543">
            <v>0</v>
          </cell>
          <cell r="CQ543" t="str">
            <v/>
          </cell>
          <cell r="CR543">
            <v>0</v>
          </cell>
          <cell r="CS543">
            <v>80</v>
          </cell>
          <cell r="CT543">
            <v>85</v>
          </cell>
          <cell r="CU543">
            <v>0</v>
          </cell>
          <cell r="CV543">
            <v>0</v>
          </cell>
          <cell r="CW543" t="str">
            <v/>
          </cell>
          <cell r="CX543">
            <v>0</v>
          </cell>
          <cell r="CY543">
            <v>69.75</v>
          </cell>
          <cell r="CZ543">
            <v>76</v>
          </cell>
          <cell r="DA543">
            <v>0</v>
          </cell>
          <cell r="DB543">
            <v>0</v>
          </cell>
          <cell r="DC543" t="str">
            <v/>
          </cell>
          <cell r="DD543">
            <v>0</v>
          </cell>
          <cell r="DE543">
            <v>75.75</v>
          </cell>
          <cell r="DF543">
            <v>80</v>
          </cell>
          <cell r="DG543">
            <v>0</v>
          </cell>
          <cell r="DH543">
            <v>0</v>
          </cell>
          <cell r="DI543" t="str">
            <v/>
          </cell>
          <cell r="DJ543">
            <v>0</v>
          </cell>
          <cell r="DK543">
            <v>0</v>
          </cell>
          <cell r="DL543">
            <v>86</v>
          </cell>
          <cell r="DM543">
            <v>0</v>
          </cell>
          <cell r="DN543">
            <v>0</v>
          </cell>
          <cell r="DO543" t="str">
            <v/>
          </cell>
          <cell r="DP543">
            <v>0</v>
          </cell>
          <cell r="DQ543">
            <v>82.5</v>
          </cell>
          <cell r="DR543">
            <v>78</v>
          </cell>
          <cell r="DS543">
            <v>0</v>
          </cell>
          <cell r="DT543">
            <v>0</v>
          </cell>
          <cell r="DU543" t="str">
            <v/>
          </cell>
          <cell r="DV543">
            <v>0</v>
          </cell>
          <cell r="DW543">
            <v>84</v>
          </cell>
          <cell r="DX543">
            <v>77</v>
          </cell>
          <cell r="DY543">
            <v>0</v>
          </cell>
          <cell r="DZ543">
            <v>0</v>
          </cell>
          <cell r="EA543" t="str">
            <v/>
          </cell>
          <cell r="EB543">
            <v>0</v>
          </cell>
          <cell r="EC543">
            <v>68.25</v>
          </cell>
          <cell r="ED543">
            <v>73</v>
          </cell>
          <cell r="EE543">
            <v>0</v>
          </cell>
          <cell r="EF543">
            <v>0</v>
          </cell>
          <cell r="EG543" t="str">
            <v/>
          </cell>
          <cell r="EH543">
            <v>0</v>
          </cell>
          <cell r="EI543">
            <v>81.25</v>
          </cell>
          <cell r="EJ543">
            <v>77</v>
          </cell>
          <cell r="EK543">
            <v>0</v>
          </cell>
          <cell r="EL543">
            <v>0</v>
          </cell>
          <cell r="EM543" t="str">
            <v/>
          </cell>
          <cell r="EN543">
            <v>0</v>
          </cell>
          <cell r="EO543">
            <v>81.25</v>
          </cell>
          <cell r="EP543">
            <v>77</v>
          </cell>
          <cell r="EQ543">
            <v>0</v>
          </cell>
          <cell r="ER543">
            <v>0</v>
          </cell>
          <cell r="ES543" t="str">
            <v/>
          </cell>
          <cell r="ET543">
            <v>0</v>
          </cell>
          <cell r="EU543">
            <v>81.25</v>
          </cell>
          <cell r="EV543">
            <v>77</v>
          </cell>
          <cell r="EW543">
            <v>0</v>
          </cell>
          <cell r="EX543">
            <v>0</v>
          </cell>
          <cell r="EY543" t="str">
            <v/>
          </cell>
          <cell r="EZ543">
            <v>0</v>
          </cell>
          <cell r="FA543">
            <v>70.5</v>
          </cell>
          <cell r="FB543">
            <v>76</v>
          </cell>
          <cell r="FC543">
            <v>0</v>
          </cell>
          <cell r="FD543">
            <v>0</v>
          </cell>
          <cell r="FE543" t="str">
            <v/>
          </cell>
          <cell r="FF543">
            <v>0</v>
          </cell>
          <cell r="FG543">
            <v>70.5</v>
          </cell>
          <cell r="FH543">
            <v>76</v>
          </cell>
          <cell r="FI543">
            <v>0</v>
          </cell>
          <cell r="FJ543">
            <v>0</v>
          </cell>
          <cell r="FK543" t="str">
            <v/>
          </cell>
          <cell r="FL543">
            <v>0</v>
          </cell>
          <cell r="FM543">
            <v>70.5</v>
          </cell>
          <cell r="FN543">
            <v>76</v>
          </cell>
          <cell r="FO543">
            <v>0</v>
          </cell>
          <cell r="FP543">
            <v>0</v>
          </cell>
          <cell r="FQ543" t="str">
            <v/>
          </cell>
          <cell r="FR543">
            <v>0</v>
          </cell>
          <cell r="FS543">
            <v>70.5</v>
          </cell>
          <cell r="FT543">
            <v>76</v>
          </cell>
          <cell r="FU543">
            <v>0</v>
          </cell>
          <cell r="FV543">
            <v>0</v>
          </cell>
          <cell r="FW543" t="str">
            <v/>
          </cell>
          <cell r="FX543">
            <v>0</v>
          </cell>
          <cell r="FY543">
            <v>70.5</v>
          </cell>
          <cell r="FZ543">
            <v>76</v>
          </cell>
          <cell r="GA543">
            <v>0</v>
          </cell>
          <cell r="GB543">
            <v>0</v>
          </cell>
          <cell r="GC543" t="str">
            <v/>
          </cell>
          <cell r="GD543">
            <v>0</v>
          </cell>
          <cell r="GE543">
            <v>70.5</v>
          </cell>
          <cell r="GF543">
            <v>76</v>
          </cell>
          <cell r="GG543">
            <v>0</v>
          </cell>
          <cell r="GH543">
            <v>0</v>
          </cell>
          <cell r="GI543" t="str">
            <v/>
          </cell>
          <cell r="GJ543">
            <v>0</v>
          </cell>
          <cell r="GK543">
            <v>70.5</v>
          </cell>
          <cell r="GL543">
            <v>76</v>
          </cell>
          <cell r="GM543">
            <v>0</v>
          </cell>
          <cell r="GN543">
            <v>0</v>
          </cell>
          <cell r="GO543" t="str">
            <v/>
          </cell>
          <cell r="GP543">
            <v>0</v>
          </cell>
          <cell r="GQ543">
            <v>70.5</v>
          </cell>
          <cell r="GR543">
            <v>76</v>
          </cell>
          <cell r="GS543">
            <v>0</v>
          </cell>
          <cell r="GT543">
            <v>0</v>
          </cell>
          <cell r="GU543" t="str">
            <v/>
          </cell>
          <cell r="GV543">
            <v>0</v>
          </cell>
          <cell r="GW543">
            <v>69.75</v>
          </cell>
          <cell r="GX543">
            <v>74</v>
          </cell>
          <cell r="GY543">
            <v>0</v>
          </cell>
          <cell r="GZ543">
            <v>0</v>
          </cell>
          <cell r="HB543">
            <v>0</v>
          </cell>
          <cell r="HG543" t="str">
            <v>JEP-L</v>
          </cell>
          <cell r="HH543">
            <v>0</v>
          </cell>
          <cell r="HI543">
            <v>78</v>
          </cell>
          <cell r="HJ543">
            <v>90</v>
          </cell>
          <cell r="HM543" t="str">
            <v/>
          </cell>
          <cell r="HN543" t="str">
            <v/>
          </cell>
          <cell r="HS543">
            <v>0</v>
          </cell>
          <cell r="HT543" t="str">
            <v>PKN</v>
          </cell>
          <cell r="HU543">
            <v>0</v>
          </cell>
          <cell r="HV543" t="str">
            <v>IND</v>
          </cell>
          <cell r="HW543">
            <v>0</v>
          </cell>
          <cell r="HX543" t="str">
            <v>MAT-W</v>
          </cell>
          <cell r="HY543">
            <v>0</v>
          </cell>
          <cell r="HZ543" t="str">
            <v>SEJ-W</v>
          </cell>
          <cell r="IA543">
            <v>0</v>
          </cell>
          <cell r="IB543" t="str">
            <v>IGR-W</v>
          </cell>
          <cell r="IC543">
            <v>0</v>
          </cell>
          <cell r="ID543" t="str">
            <v>SBO</v>
          </cell>
          <cell r="IE543">
            <v>0</v>
          </cell>
          <cell r="IF543" t="str">
            <v>PJO</v>
          </cell>
          <cell r="IG543">
            <v>0</v>
          </cell>
          <cell r="IH543" t="str">
            <v>PRA</v>
          </cell>
          <cell r="II543">
            <v>0</v>
          </cell>
          <cell r="IJ543" t="str">
            <v>JAW</v>
          </cell>
          <cell r="IK543">
            <v>0</v>
          </cell>
          <cell r="IL543" t="str">
            <v>ARB</v>
          </cell>
          <cell r="IM543">
            <v>0</v>
          </cell>
          <cell r="IN543" t="str">
            <v>PKM</v>
          </cell>
          <cell r="IO543">
            <v>0</v>
          </cell>
          <cell r="IP543" t="str">
            <v>MAT-P</v>
          </cell>
          <cell r="IQ543">
            <v>0</v>
          </cell>
          <cell r="IR543" t="str">
            <v>BIO-P</v>
          </cell>
          <cell r="IS543">
            <v>0</v>
          </cell>
          <cell r="IT543" t="str">
            <v>FIS-P</v>
          </cell>
          <cell r="IU543">
            <v>0</v>
          </cell>
          <cell r="IV543" t="str">
            <v>KIM-P</v>
          </cell>
          <cell r="IW543">
            <v>0</v>
          </cell>
          <cell r="IY543">
            <v>0</v>
          </cell>
          <cell r="IZ543" t="str">
            <v>JEP-L</v>
          </cell>
          <cell r="JA543">
            <v>0</v>
          </cell>
        </row>
        <row r="544">
          <cell r="Q544" t="str">
            <v/>
          </cell>
          <cell r="AB544" t="str">
            <v/>
          </cell>
          <cell r="AC544">
            <v>31</v>
          </cell>
          <cell r="AI544" t="str">
            <v/>
          </cell>
          <cell r="AJ544">
            <v>0</v>
          </cell>
          <cell r="AK544">
            <v>77.25</v>
          </cell>
          <cell r="AL544">
            <v>85</v>
          </cell>
          <cell r="AM544">
            <v>0</v>
          </cell>
          <cell r="AN544">
            <v>0</v>
          </cell>
          <cell r="AO544" t="str">
            <v/>
          </cell>
          <cell r="AP544">
            <v>0</v>
          </cell>
          <cell r="AQ544">
            <v>79.25</v>
          </cell>
          <cell r="AR544">
            <v>88</v>
          </cell>
          <cell r="AS544">
            <v>0</v>
          </cell>
          <cell r="AT544">
            <v>0</v>
          </cell>
          <cell r="AU544" t="str">
            <v/>
          </cell>
          <cell r="AV544">
            <v>0</v>
          </cell>
          <cell r="AW544">
            <v>83.25</v>
          </cell>
          <cell r="AX544">
            <v>85</v>
          </cell>
          <cell r="AY544">
            <v>0</v>
          </cell>
          <cell r="AZ544">
            <v>0</v>
          </cell>
          <cell r="BA544" t="str">
            <v/>
          </cell>
          <cell r="BB544">
            <v>0</v>
          </cell>
          <cell r="BC544">
            <v>85.75</v>
          </cell>
          <cell r="BD544">
            <v>82</v>
          </cell>
          <cell r="BE544">
            <v>0</v>
          </cell>
          <cell r="BF544">
            <v>0</v>
          </cell>
          <cell r="BG544" t="str">
            <v>SEJ</v>
          </cell>
          <cell r="BH544">
            <v>0</v>
          </cell>
          <cell r="BI544">
            <v>80.25</v>
          </cell>
          <cell r="BJ544">
            <v>86</v>
          </cell>
          <cell r="BK544">
            <v>0</v>
          </cell>
          <cell r="BL544">
            <v>0</v>
          </cell>
          <cell r="BM544" t="str">
            <v/>
          </cell>
          <cell r="BN544">
            <v>0</v>
          </cell>
          <cell r="BO544">
            <v>77.25</v>
          </cell>
          <cell r="BP544">
            <v>84</v>
          </cell>
          <cell r="BQ544">
            <v>0</v>
          </cell>
          <cell r="BR544">
            <v>0</v>
          </cell>
          <cell r="BS544" t="str">
            <v/>
          </cell>
          <cell r="BT544">
            <v>0</v>
          </cell>
          <cell r="BU544">
            <v>76.75</v>
          </cell>
          <cell r="BV544">
            <v>87</v>
          </cell>
          <cell r="BW544">
            <v>0</v>
          </cell>
          <cell r="BX544">
            <v>0</v>
          </cell>
          <cell r="BY544" t="str">
            <v/>
          </cell>
          <cell r="BZ544">
            <v>0</v>
          </cell>
          <cell r="CA544">
            <v>72.75</v>
          </cell>
          <cell r="CB544">
            <v>81</v>
          </cell>
          <cell r="CC544">
            <v>0</v>
          </cell>
          <cell r="CD544">
            <v>0</v>
          </cell>
          <cell r="CE544" t="str">
            <v/>
          </cell>
          <cell r="CF544">
            <v>0</v>
          </cell>
          <cell r="CG544">
            <v>88</v>
          </cell>
          <cell r="CH544">
            <v>80</v>
          </cell>
          <cell r="CI544">
            <v>0</v>
          </cell>
          <cell r="CJ544">
            <v>0</v>
          </cell>
          <cell r="CK544" t="str">
            <v/>
          </cell>
          <cell r="CL544">
            <v>0</v>
          </cell>
          <cell r="CM544">
            <v>72.5</v>
          </cell>
          <cell r="CN544">
            <v>75</v>
          </cell>
          <cell r="CO544">
            <v>0</v>
          </cell>
          <cell r="CP544">
            <v>0</v>
          </cell>
          <cell r="CQ544" t="str">
            <v/>
          </cell>
          <cell r="CR544">
            <v>0</v>
          </cell>
          <cell r="CS544">
            <v>80.25</v>
          </cell>
          <cell r="CT544">
            <v>82</v>
          </cell>
          <cell r="CU544">
            <v>0</v>
          </cell>
          <cell r="CV544">
            <v>0</v>
          </cell>
          <cell r="CW544" t="str">
            <v/>
          </cell>
          <cell r="CX544">
            <v>0</v>
          </cell>
          <cell r="CY544">
            <v>71.25</v>
          </cell>
          <cell r="CZ544">
            <v>81</v>
          </cell>
          <cell r="DA544">
            <v>0</v>
          </cell>
          <cell r="DB544">
            <v>0</v>
          </cell>
          <cell r="DC544" t="str">
            <v/>
          </cell>
          <cell r="DD544">
            <v>0</v>
          </cell>
          <cell r="DE544">
            <v>78.5</v>
          </cell>
          <cell r="DF544">
            <v>84</v>
          </cell>
          <cell r="DG544">
            <v>0</v>
          </cell>
          <cell r="DH544">
            <v>0</v>
          </cell>
          <cell r="DI544" t="str">
            <v/>
          </cell>
          <cell r="DJ544">
            <v>0</v>
          </cell>
          <cell r="DK544">
            <v>0</v>
          </cell>
          <cell r="DL544">
            <v>81</v>
          </cell>
          <cell r="DM544">
            <v>0</v>
          </cell>
          <cell r="DN544">
            <v>0</v>
          </cell>
          <cell r="DO544" t="str">
            <v/>
          </cell>
          <cell r="DP544">
            <v>0</v>
          </cell>
          <cell r="DQ544">
            <v>76.75</v>
          </cell>
          <cell r="DR544">
            <v>77</v>
          </cell>
          <cell r="DS544">
            <v>0</v>
          </cell>
          <cell r="DT544">
            <v>0</v>
          </cell>
          <cell r="DU544" t="str">
            <v/>
          </cell>
          <cell r="DV544">
            <v>0</v>
          </cell>
          <cell r="DW544">
            <v>79.25</v>
          </cell>
          <cell r="DX544">
            <v>76</v>
          </cell>
          <cell r="DY544">
            <v>0</v>
          </cell>
          <cell r="DZ544">
            <v>0</v>
          </cell>
          <cell r="EA544" t="str">
            <v/>
          </cell>
          <cell r="EB544">
            <v>0</v>
          </cell>
          <cell r="EC544">
            <v>74.5</v>
          </cell>
          <cell r="ED544">
            <v>71</v>
          </cell>
          <cell r="EE544">
            <v>0</v>
          </cell>
          <cell r="EF544">
            <v>0</v>
          </cell>
          <cell r="EG544" t="str">
            <v/>
          </cell>
          <cell r="EH544">
            <v>0</v>
          </cell>
          <cell r="EI544">
            <v>81</v>
          </cell>
          <cell r="EJ544">
            <v>82</v>
          </cell>
          <cell r="EK544">
            <v>0</v>
          </cell>
          <cell r="EL544">
            <v>0</v>
          </cell>
          <cell r="EM544" t="str">
            <v/>
          </cell>
          <cell r="EN544">
            <v>0</v>
          </cell>
          <cell r="EO544">
            <v>81</v>
          </cell>
          <cell r="EP544">
            <v>82</v>
          </cell>
          <cell r="EQ544">
            <v>0</v>
          </cell>
          <cell r="ER544">
            <v>0</v>
          </cell>
          <cell r="ES544" t="str">
            <v/>
          </cell>
          <cell r="ET544">
            <v>0</v>
          </cell>
          <cell r="EU544">
            <v>81</v>
          </cell>
          <cell r="EV544">
            <v>82</v>
          </cell>
          <cell r="EW544">
            <v>0</v>
          </cell>
          <cell r="EX544">
            <v>0</v>
          </cell>
          <cell r="EY544" t="str">
            <v/>
          </cell>
          <cell r="EZ544">
            <v>0</v>
          </cell>
          <cell r="FA544">
            <v>72.25</v>
          </cell>
          <cell r="FB544">
            <v>79</v>
          </cell>
          <cell r="FC544">
            <v>0</v>
          </cell>
          <cell r="FD544">
            <v>0</v>
          </cell>
          <cell r="FE544" t="str">
            <v/>
          </cell>
          <cell r="FF544">
            <v>0</v>
          </cell>
          <cell r="FG544">
            <v>72.25</v>
          </cell>
          <cell r="FH544">
            <v>79</v>
          </cell>
          <cell r="FI544">
            <v>0</v>
          </cell>
          <cell r="FJ544">
            <v>0</v>
          </cell>
          <cell r="FK544" t="str">
            <v/>
          </cell>
          <cell r="FL544">
            <v>0</v>
          </cell>
          <cell r="FM544">
            <v>72.25</v>
          </cell>
          <cell r="FN544">
            <v>79</v>
          </cell>
          <cell r="FO544">
            <v>0</v>
          </cell>
          <cell r="FP544">
            <v>0</v>
          </cell>
          <cell r="FQ544" t="str">
            <v/>
          </cell>
          <cell r="FR544">
            <v>0</v>
          </cell>
          <cell r="FS544">
            <v>72.25</v>
          </cell>
          <cell r="FT544">
            <v>79</v>
          </cell>
          <cell r="FU544">
            <v>0</v>
          </cell>
          <cell r="FV544">
            <v>0</v>
          </cell>
          <cell r="FW544" t="str">
            <v/>
          </cell>
          <cell r="FX544">
            <v>0</v>
          </cell>
          <cell r="FY544">
            <v>72.25</v>
          </cell>
          <cell r="FZ544">
            <v>79</v>
          </cell>
          <cell r="GA544">
            <v>0</v>
          </cell>
          <cell r="GB544">
            <v>0</v>
          </cell>
          <cell r="GC544" t="str">
            <v/>
          </cell>
          <cell r="GD544">
            <v>0</v>
          </cell>
          <cell r="GE544">
            <v>72.25</v>
          </cell>
          <cell r="GF544">
            <v>79</v>
          </cell>
          <cell r="GG544">
            <v>0</v>
          </cell>
          <cell r="GH544">
            <v>0</v>
          </cell>
          <cell r="GI544" t="str">
            <v/>
          </cell>
          <cell r="GJ544">
            <v>0</v>
          </cell>
          <cell r="GK544">
            <v>72.25</v>
          </cell>
          <cell r="GL544">
            <v>79</v>
          </cell>
          <cell r="GM544">
            <v>0</v>
          </cell>
          <cell r="GN544">
            <v>0</v>
          </cell>
          <cell r="GO544" t="str">
            <v/>
          </cell>
          <cell r="GP544">
            <v>0</v>
          </cell>
          <cell r="GQ544">
            <v>72.25</v>
          </cell>
          <cell r="GR544">
            <v>79</v>
          </cell>
          <cell r="GS544">
            <v>0</v>
          </cell>
          <cell r="GT544">
            <v>0</v>
          </cell>
          <cell r="GU544" t="str">
            <v/>
          </cell>
          <cell r="GV544">
            <v>0</v>
          </cell>
          <cell r="GW544">
            <v>70.5</v>
          </cell>
          <cell r="GX544">
            <v>79</v>
          </cell>
          <cell r="GY544">
            <v>0</v>
          </cell>
          <cell r="GZ544">
            <v>0</v>
          </cell>
          <cell r="HB544">
            <v>0</v>
          </cell>
          <cell r="HG544" t="str">
            <v>JEP-L</v>
          </cell>
          <cell r="HH544">
            <v>0</v>
          </cell>
          <cell r="HI544">
            <v>80.25</v>
          </cell>
          <cell r="HJ544">
            <v>86</v>
          </cell>
          <cell r="HM544" t="str">
            <v/>
          </cell>
          <cell r="HN544" t="str">
            <v/>
          </cell>
          <cell r="HS544">
            <v>0</v>
          </cell>
          <cell r="HT544" t="str">
            <v>PKN</v>
          </cell>
          <cell r="HU544">
            <v>0</v>
          </cell>
          <cell r="HV544" t="str">
            <v>IND</v>
          </cell>
          <cell r="HW544">
            <v>0</v>
          </cell>
          <cell r="HX544" t="str">
            <v>MAT-W</v>
          </cell>
          <cell r="HY544">
            <v>0</v>
          </cell>
          <cell r="HZ544" t="str">
            <v>SEJ-W</v>
          </cell>
          <cell r="IA544">
            <v>0</v>
          </cell>
          <cell r="IB544" t="str">
            <v>IGR-W</v>
          </cell>
          <cell r="IC544">
            <v>0</v>
          </cell>
          <cell r="ID544" t="str">
            <v>SBO</v>
          </cell>
          <cell r="IE544">
            <v>0</v>
          </cell>
          <cell r="IF544" t="str">
            <v>PJO</v>
          </cell>
          <cell r="IG544">
            <v>0</v>
          </cell>
          <cell r="IH544" t="str">
            <v>PRA</v>
          </cell>
          <cell r="II544">
            <v>0</v>
          </cell>
          <cell r="IJ544" t="str">
            <v>JAW</v>
          </cell>
          <cell r="IK544">
            <v>0</v>
          </cell>
          <cell r="IL544" t="str">
            <v>ARB</v>
          </cell>
          <cell r="IM544">
            <v>0</v>
          </cell>
          <cell r="IN544" t="str">
            <v>PKM</v>
          </cell>
          <cell r="IO544">
            <v>0</v>
          </cell>
          <cell r="IP544" t="str">
            <v>MAT-P</v>
          </cell>
          <cell r="IQ544">
            <v>0</v>
          </cell>
          <cell r="IR544" t="str">
            <v>BIO-P</v>
          </cell>
          <cell r="IS544">
            <v>0</v>
          </cell>
          <cell r="IT544" t="str">
            <v>FIS-P</v>
          </cell>
          <cell r="IU544">
            <v>0</v>
          </cell>
          <cell r="IV544" t="str">
            <v>KIM-P</v>
          </cell>
          <cell r="IW544">
            <v>0</v>
          </cell>
          <cell r="IY544">
            <v>0</v>
          </cell>
          <cell r="IZ544" t="str">
            <v>JEP-L</v>
          </cell>
          <cell r="JA544">
            <v>0</v>
          </cell>
        </row>
        <row r="545">
          <cell r="Q545" t="str">
            <v/>
          </cell>
          <cell r="AB545" t="str">
            <v/>
          </cell>
          <cell r="AC545">
            <v>1</v>
          </cell>
          <cell r="AI545" t="str">
            <v/>
          </cell>
          <cell r="AJ545">
            <v>0</v>
          </cell>
          <cell r="AK545">
            <v>79.5</v>
          </cell>
          <cell r="AL545">
            <v>86</v>
          </cell>
          <cell r="AM545">
            <v>0</v>
          </cell>
          <cell r="AN545">
            <v>0</v>
          </cell>
          <cell r="AO545" t="str">
            <v/>
          </cell>
          <cell r="AP545">
            <v>0</v>
          </cell>
          <cell r="AQ545">
            <v>83</v>
          </cell>
          <cell r="AR545">
            <v>89</v>
          </cell>
          <cell r="AS545">
            <v>0</v>
          </cell>
          <cell r="AT545">
            <v>0</v>
          </cell>
          <cell r="AU545" t="str">
            <v/>
          </cell>
          <cell r="AV545">
            <v>0</v>
          </cell>
          <cell r="AW545">
            <v>78.75</v>
          </cell>
          <cell r="AX545">
            <v>82</v>
          </cell>
          <cell r="AY545">
            <v>0</v>
          </cell>
          <cell r="AZ545">
            <v>0</v>
          </cell>
          <cell r="BA545" t="str">
            <v/>
          </cell>
          <cell r="BB545">
            <v>0</v>
          </cell>
          <cell r="BC545">
            <v>77.75</v>
          </cell>
          <cell r="BD545">
            <v>80</v>
          </cell>
          <cell r="BE545">
            <v>0</v>
          </cell>
          <cell r="BF545">
            <v>0</v>
          </cell>
          <cell r="BG545" t="str">
            <v>SEJ</v>
          </cell>
          <cell r="BH545">
            <v>0</v>
          </cell>
          <cell r="BI545">
            <v>80.75</v>
          </cell>
          <cell r="BJ545">
            <v>87</v>
          </cell>
          <cell r="BK545">
            <v>0</v>
          </cell>
          <cell r="BL545">
            <v>0</v>
          </cell>
          <cell r="BM545" t="str">
            <v/>
          </cell>
          <cell r="BN545">
            <v>0</v>
          </cell>
          <cell r="BO545">
            <v>79</v>
          </cell>
          <cell r="BP545">
            <v>89</v>
          </cell>
          <cell r="BQ545">
            <v>0</v>
          </cell>
          <cell r="BR545">
            <v>0</v>
          </cell>
          <cell r="BS545" t="str">
            <v/>
          </cell>
          <cell r="BT545">
            <v>0</v>
          </cell>
          <cell r="BU545">
            <v>82.75</v>
          </cell>
          <cell r="BV545">
            <v>88</v>
          </cell>
          <cell r="BW545">
            <v>0</v>
          </cell>
          <cell r="BX545">
            <v>0</v>
          </cell>
          <cell r="BY545" t="str">
            <v/>
          </cell>
          <cell r="BZ545">
            <v>0</v>
          </cell>
          <cell r="CA545">
            <v>74</v>
          </cell>
          <cell r="CB545">
            <v>80</v>
          </cell>
          <cell r="CC545">
            <v>0</v>
          </cell>
          <cell r="CD545">
            <v>0</v>
          </cell>
          <cell r="CE545" t="str">
            <v/>
          </cell>
          <cell r="CF545">
            <v>0</v>
          </cell>
          <cell r="CG545">
            <v>88</v>
          </cell>
          <cell r="CH545">
            <v>80</v>
          </cell>
          <cell r="CI545">
            <v>0</v>
          </cell>
          <cell r="CJ545">
            <v>0</v>
          </cell>
          <cell r="CK545" t="str">
            <v/>
          </cell>
          <cell r="CL545">
            <v>0</v>
          </cell>
          <cell r="CM545">
            <v>72.5</v>
          </cell>
          <cell r="CN545">
            <v>75</v>
          </cell>
          <cell r="CO545">
            <v>0</v>
          </cell>
          <cell r="CP545">
            <v>0</v>
          </cell>
          <cell r="CQ545" t="str">
            <v/>
          </cell>
          <cell r="CR545">
            <v>0</v>
          </cell>
          <cell r="CS545">
            <v>77</v>
          </cell>
          <cell r="CT545">
            <v>89</v>
          </cell>
          <cell r="CU545">
            <v>0</v>
          </cell>
          <cell r="CV545">
            <v>0</v>
          </cell>
          <cell r="CW545" t="str">
            <v/>
          </cell>
          <cell r="CX545">
            <v>0</v>
          </cell>
          <cell r="CY545">
            <v>69.5</v>
          </cell>
          <cell r="CZ545">
            <v>80</v>
          </cell>
          <cell r="DA545">
            <v>0</v>
          </cell>
          <cell r="DB545">
            <v>0</v>
          </cell>
          <cell r="DC545" t="str">
            <v/>
          </cell>
          <cell r="DD545">
            <v>0</v>
          </cell>
          <cell r="DE545">
            <v>79.5</v>
          </cell>
          <cell r="DF545">
            <v>87</v>
          </cell>
          <cell r="DG545">
            <v>0</v>
          </cell>
          <cell r="DH545">
            <v>0</v>
          </cell>
          <cell r="DI545" t="str">
            <v/>
          </cell>
          <cell r="DJ545">
            <v>0</v>
          </cell>
          <cell r="DK545">
            <v>0</v>
          </cell>
          <cell r="DL545">
            <v>85</v>
          </cell>
          <cell r="DM545">
            <v>0</v>
          </cell>
          <cell r="DN545">
            <v>0</v>
          </cell>
          <cell r="DO545" t="str">
            <v/>
          </cell>
          <cell r="DP545">
            <v>0</v>
          </cell>
          <cell r="DQ545">
            <v>81.75</v>
          </cell>
          <cell r="DR545">
            <v>77</v>
          </cell>
          <cell r="DS545">
            <v>0</v>
          </cell>
          <cell r="DT545">
            <v>0</v>
          </cell>
          <cell r="DU545" t="str">
            <v/>
          </cell>
          <cell r="DV545">
            <v>0</v>
          </cell>
          <cell r="DW545">
            <v>79.5</v>
          </cell>
          <cell r="DX545">
            <v>76</v>
          </cell>
          <cell r="DY545">
            <v>0</v>
          </cell>
          <cell r="DZ545">
            <v>0</v>
          </cell>
          <cell r="EA545" t="str">
            <v/>
          </cell>
          <cell r="EB545">
            <v>0</v>
          </cell>
          <cell r="EC545">
            <v>68.75</v>
          </cell>
          <cell r="ED545">
            <v>72</v>
          </cell>
          <cell r="EE545">
            <v>0</v>
          </cell>
          <cell r="EF545">
            <v>0</v>
          </cell>
          <cell r="EG545" t="str">
            <v/>
          </cell>
          <cell r="EH545">
            <v>0</v>
          </cell>
          <cell r="EI545">
            <v>81.75</v>
          </cell>
          <cell r="EJ545">
            <v>77</v>
          </cell>
          <cell r="EK545">
            <v>0</v>
          </cell>
          <cell r="EL545">
            <v>0</v>
          </cell>
          <cell r="EM545" t="str">
            <v/>
          </cell>
          <cell r="EN545">
            <v>0</v>
          </cell>
          <cell r="EO545">
            <v>81.75</v>
          </cell>
          <cell r="EP545">
            <v>77</v>
          </cell>
          <cell r="EQ545">
            <v>0</v>
          </cell>
          <cell r="ER545">
            <v>0</v>
          </cell>
          <cell r="ES545" t="str">
            <v/>
          </cell>
          <cell r="ET545">
            <v>0</v>
          </cell>
          <cell r="EU545">
            <v>81.75</v>
          </cell>
          <cell r="EV545">
            <v>77</v>
          </cell>
          <cell r="EW545">
            <v>0</v>
          </cell>
          <cell r="EX545">
            <v>0</v>
          </cell>
          <cell r="EY545" t="str">
            <v/>
          </cell>
          <cell r="EZ545">
            <v>0</v>
          </cell>
          <cell r="FA545">
            <v>71.25</v>
          </cell>
          <cell r="FB545">
            <v>78</v>
          </cell>
          <cell r="FC545">
            <v>0</v>
          </cell>
          <cell r="FD545">
            <v>0</v>
          </cell>
          <cell r="FE545" t="str">
            <v/>
          </cell>
          <cell r="FF545">
            <v>0</v>
          </cell>
          <cell r="FG545">
            <v>71.25</v>
          </cell>
          <cell r="FH545">
            <v>78</v>
          </cell>
          <cell r="FI545">
            <v>0</v>
          </cell>
          <cell r="FJ545">
            <v>0</v>
          </cell>
          <cell r="FK545" t="str">
            <v/>
          </cell>
          <cell r="FL545">
            <v>0</v>
          </cell>
          <cell r="FM545">
            <v>71.25</v>
          </cell>
          <cell r="FN545">
            <v>78</v>
          </cell>
          <cell r="FO545">
            <v>0</v>
          </cell>
          <cell r="FP545">
            <v>0</v>
          </cell>
          <cell r="FQ545" t="str">
            <v/>
          </cell>
          <cell r="FR545">
            <v>0</v>
          </cell>
          <cell r="FS545">
            <v>71.25</v>
          </cell>
          <cell r="FT545">
            <v>78</v>
          </cell>
          <cell r="FU545">
            <v>0</v>
          </cell>
          <cell r="FV545">
            <v>0</v>
          </cell>
          <cell r="FW545" t="str">
            <v/>
          </cell>
          <cell r="FX545">
            <v>0</v>
          </cell>
          <cell r="FY545">
            <v>71.25</v>
          </cell>
          <cell r="FZ545">
            <v>78</v>
          </cell>
          <cell r="GA545">
            <v>0</v>
          </cell>
          <cell r="GB545">
            <v>0</v>
          </cell>
          <cell r="GC545" t="str">
            <v/>
          </cell>
          <cell r="GD545">
            <v>0</v>
          </cell>
          <cell r="GE545">
            <v>71.25</v>
          </cell>
          <cell r="GF545">
            <v>78</v>
          </cell>
          <cell r="GG545">
            <v>0</v>
          </cell>
          <cell r="GH545">
            <v>0</v>
          </cell>
          <cell r="GI545" t="str">
            <v/>
          </cell>
          <cell r="GJ545">
            <v>0</v>
          </cell>
          <cell r="GK545">
            <v>71.25</v>
          </cell>
          <cell r="GL545">
            <v>78</v>
          </cell>
          <cell r="GM545">
            <v>0</v>
          </cell>
          <cell r="GN545">
            <v>0</v>
          </cell>
          <cell r="GO545" t="str">
            <v/>
          </cell>
          <cell r="GP545">
            <v>0</v>
          </cell>
          <cell r="GQ545">
            <v>71.25</v>
          </cell>
          <cell r="GR545">
            <v>78</v>
          </cell>
          <cell r="GS545">
            <v>0</v>
          </cell>
          <cell r="GT545">
            <v>0</v>
          </cell>
          <cell r="GU545" t="str">
            <v/>
          </cell>
          <cell r="GV545">
            <v>0</v>
          </cell>
          <cell r="GW545">
            <v>85.75</v>
          </cell>
          <cell r="GX545">
            <v>78</v>
          </cell>
          <cell r="GY545">
            <v>0</v>
          </cell>
          <cell r="GZ545">
            <v>0</v>
          </cell>
          <cell r="HB545">
            <v>0</v>
          </cell>
          <cell r="HG545" t="str">
            <v>JEP-L</v>
          </cell>
          <cell r="HH545">
            <v>0</v>
          </cell>
          <cell r="HI545">
            <v>80</v>
          </cell>
          <cell r="HJ545">
            <v>87</v>
          </cell>
          <cell r="HM545" t="str">
            <v/>
          </cell>
          <cell r="HN545" t="str">
            <v/>
          </cell>
          <cell r="HS545">
            <v>0</v>
          </cell>
          <cell r="HT545" t="str">
            <v>PKN</v>
          </cell>
          <cell r="HU545">
            <v>0</v>
          </cell>
          <cell r="HV545" t="str">
            <v>IND</v>
          </cell>
          <cell r="HW545">
            <v>0</v>
          </cell>
          <cell r="HX545" t="str">
            <v>MAT-W</v>
          </cell>
          <cell r="HY545">
            <v>0</v>
          </cell>
          <cell r="HZ545" t="str">
            <v>SEJ-W</v>
          </cell>
          <cell r="IA545">
            <v>0</v>
          </cell>
          <cell r="IB545" t="str">
            <v>IGR-W</v>
          </cell>
          <cell r="IC545">
            <v>0</v>
          </cell>
          <cell r="ID545" t="str">
            <v>SBO</v>
          </cell>
          <cell r="IE545">
            <v>0</v>
          </cell>
          <cell r="IF545" t="str">
            <v>PJO</v>
          </cell>
          <cell r="IG545">
            <v>0</v>
          </cell>
          <cell r="IH545" t="str">
            <v>PRA</v>
          </cell>
          <cell r="II545">
            <v>0</v>
          </cell>
          <cell r="IJ545" t="str">
            <v>JAW</v>
          </cell>
          <cell r="IK545">
            <v>0</v>
          </cell>
          <cell r="IL545" t="str">
            <v>ARB</v>
          </cell>
          <cell r="IM545">
            <v>0</v>
          </cell>
          <cell r="IN545" t="str">
            <v>PKM</v>
          </cell>
          <cell r="IO545">
            <v>0</v>
          </cell>
          <cell r="IP545" t="str">
            <v>MAT-P</v>
          </cell>
          <cell r="IQ545">
            <v>0</v>
          </cell>
          <cell r="IR545" t="str">
            <v>BIO-P</v>
          </cell>
          <cell r="IS545">
            <v>0</v>
          </cell>
          <cell r="IT545" t="str">
            <v>FIS-P</v>
          </cell>
          <cell r="IU545">
            <v>0</v>
          </cell>
          <cell r="IV545" t="str">
            <v>KIM-P</v>
          </cell>
          <cell r="IW545">
            <v>0</v>
          </cell>
          <cell r="IY545">
            <v>0</v>
          </cell>
          <cell r="IZ545" t="str">
            <v>JEP-L</v>
          </cell>
          <cell r="JA545">
            <v>0</v>
          </cell>
        </row>
        <row r="546">
          <cell r="Q546" t="str">
            <v/>
          </cell>
          <cell r="AB546" t="str">
            <v/>
          </cell>
          <cell r="AC546">
            <v>2</v>
          </cell>
          <cell r="AI546" t="str">
            <v/>
          </cell>
          <cell r="AJ546">
            <v>0</v>
          </cell>
          <cell r="AK546">
            <v>74.75</v>
          </cell>
          <cell r="AL546">
            <v>85</v>
          </cell>
          <cell r="AM546">
            <v>0</v>
          </cell>
          <cell r="AN546">
            <v>0</v>
          </cell>
          <cell r="AO546" t="str">
            <v/>
          </cell>
          <cell r="AP546">
            <v>0</v>
          </cell>
          <cell r="AQ546">
            <v>82</v>
          </cell>
          <cell r="AR546">
            <v>87</v>
          </cell>
          <cell r="AS546">
            <v>0</v>
          </cell>
          <cell r="AT546">
            <v>0</v>
          </cell>
          <cell r="AU546" t="str">
            <v/>
          </cell>
          <cell r="AV546">
            <v>0</v>
          </cell>
          <cell r="AW546">
            <v>78</v>
          </cell>
          <cell r="AX546">
            <v>87</v>
          </cell>
          <cell r="AY546">
            <v>0</v>
          </cell>
          <cell r="AZ546">
            <v>0</v>
          </cell>
          <cell r="BA546" t="str">
            <v/>
          </cell>
          <cell r="BB546">
            <v>0</v>
          </cell>
          <cell r="BC546">
            <v>85</v>
          </cell>
          <cell r="BD546">
            <v>84</v>
          </cell>
          <cell r="BE546">
            <v>0</v>
          </cell>
          <cell r="BF546">
            <v>0</v>
          </cell>
          <cell r="BG546" t="str">
            <v>SEJ</v>
          </cell>
          <cell r="BH546">
            <v>0</v>
          </cell>
          <cell r="BI546">
            <v>76</v>
          </cell>
          <cell r="BJ546">
            <v>86</v>
          </cell>
          <cell r="BK546">
            <v>0</v>
          </cell>
          <cell r="BL546">
            <v>0</v>
          </cell>
          <cell r="BM546" t="str">
            <v/>
          </cell>
          <cell r="BN546">
            <v>0</v>
          </cell>
          <cell r="BO546">
            <v>77.75</v>
          </cell>
          <cell r="BP546">
            <v>88</v>
          </cell>
          <cell r="BQ546">
            <v>0</v>
          </cell>
          <cell r="BR546">
            <v>0</v>
          </cell>
          <cell r="BS546" t="str">
            <v/>
          </cell>
          <cell r="BT546">
            <v>0</v>
          </cell>
          <cell r="BU546">
            <v>86.25</v>
          </cell>
          <cell r="BV546">
            <v>89</v>
          </cell>
          <cell r="BW546">
            <v>0</v>
          </cell>
          <cell r="BX546">
            <v>0</v>
          </cell>
          <cell r="BY546" t="str">
            <v/>
          </cell>
          <cell r="BZ546">
            <v>0</v>
          </cell>
          <cell r="CA546">
            <v>72</v>
          </cell>
          <cell r="CB546">
            <v>83</v>
          </cell>
          <cell r="CC546">
            <v>0</v>
          </cell>
          <cell r="CD546">
            <v>0</v>
          </cell>
          <cell r="CE546" t="str">
            <v/>
          </cell>
          <cell r="CF546">
            <v>0</v>
          </cell>
          <cell r="CG546">
            <v>92</v>
          </cell>
          <cell r="CH546">
            <v>81</v>
          </cell>
          <cell r="CI546">
            <v>0</v>
          </cell>
          <cell r="CJ546">
            <v>0</v>
          </cell>
          <cell r="CK546" t="str">
            <v/>
          </cell>
          <cell r="CL546">
            <v>0</v>
          </cell>
          <cell r="CM546">
            <v>72.5</v>
          </cell>
          <cell r="CN546">
            <v>75</v>
          </cell>
          <cell r="CO546">
            <v>0</v>
          </cell>
          <cell r="CP546">
            <v>0</v>
          </cell>
          <cell r="CQ546" t="str">
            <v/>
          </cell>
          <cell r="CR546">
            <v>0</v>
          </cell>
          <cell r="CS546">
            <v>86.75</v>
          </cell>
          <cell r="CT546">
            <v>84</v>
          </cell>
          <cell r="CU546">
            <v>0</v>
          </cell>
          <cell r="CV546">
            <v>0</v>
          </cell>
          <cell r="CW546" t="str">
            <v/>
          </cell>
          <cell r="CX546">
            <v>0</v>
          </cell>
          <cell r="CY546">
            <v>69.5</v>
          </cell>
          <cell r="CZ546">
            <v>79</v>
          </cell>
          <cell r="DA546">
            <v>0</v>
          </cell>
          <cell r="DB546">
            <v>0</v>
          </cell>
          <cell r="DC546" t="str">
            <v/>
          </cell>
          <cell r="DD546">
            <v>0</v>
          </cell>
          <cell r="DE546">
            <v>82.75</v>
          </cell>
          <cell r="DF546">
            <v>87</v>
          </cell>
          <cell r="DG546">
            <v>0</v>
          </cell>
          <cell r="DH546">
            <v>0</v>
          </cell>
          <cell r="DI546" t="str">
            <v/>
          </cell>
          <cell r="DJ546">
            <v>0</v>
          </cell>
          <cell r="DK546">
            <v>0</v>
          </cell>
          <cell r="DL546">
            <v>83</v>
          </cell>
          <cell r="DM546">
            <v>0</v>
          </cell>
          <cell r="DN546">
            <v>0</v>
          </cell>
          <cell r="DO546" t="str">
            <v/>
          </cell>
          <cell r="DP546">
            <v>0</v>
          </cell>
          <cell r="DQ546">
            <v>86</v>
          </cell>
          <cell r="DR546">
            <v>77</v>
          </cell>
          <cell r="DS546">
            <v>0</v>
          </cell>
          <cell r="DT546">
            <v>0</v>
          </cell>
          <cell r="DU546" t="str">
            <v/>
          </cell>
          <cell r="DV546">
            <v>0</v>
          </cell>
          <cell r="DW546">
            <v>79.25</v>
          </cell>
          <cell r="DX546">
            <v>80</v>
          </cell>
          <cell r="DY546">
            <v>0</v>
          </cell>
          <cell r="DZ546">
            <v>0</v>
          </cell>
          <cell r="EA546" t="str">
            <v/>
          </cell>
          <cell r="EB546">
            <v>0</v>
          </cell>
          <cell r="EC546">
            <v>70.25</v>
          </cell>
          <cell r="ED546">
            <v>75</v>
          </cell>
          <cell r="EE546">
            <v>0</v>
          </cell>
          <cell r="EF546">
            <v>0</v>
          </cell>
          <cell r="EG546" t="str">
            <v/>
          </cell>
          <cell r="EH546">
            <v>0</v>
          </cell>
          <cell r="EI546">
            <v>85.25</v>
          </cell>
          <cell r="EJ546">
            <v>78</v>
          </cell>
          <cell r="EK546">
            <v>0</v>
          </cell>
          <cell r="EL546">
            <v>0</v>
          </cell>
          <cell r="EM546" t="str">
            <v/>
          </cell>
          <cell r="EN546">
            <v>0</v>
          </cell>
          <cell r="EO546">
            <v>85.25</v>
          </cell>
          <cell r="EP546">
            <v>78</v>
          </cell>
          <cell r="EQ546">
            <v>0</v>
          </cell>
          <cell r="ER546">
            <v>0</v>
          </cell>
          <cell r="ES546" t="str">
            <v/>
          </cell>
          <cell r="ET546">
            <v>0</v>
          </cell>
          <cell r="EU546">
            <v>85.25</v>
          </cell>
          <cell r="EV546">
            <v>78</v>
          </cell>
          <cell r="EW546">
            <v>0</v>
          </cell>
          <cell r="EX546">
            <v>0</v>
          </cell>
          <cell r="EY546" t="str">
            <v/>
          </cell>
          <cell r="EZ546">
            <v>0</v>
          </cell>
          <cell r="FA546">
            <v>72.25</v>
          </cell>
          <cell r="FB546">
            <v>78</v>
          </cell>
          <cell r="FC546">
            <v>0</v>
          </cell>
          <cell r="FD546">
            <v>0</v>
          </cell>
          <cell r="FE546" t="str">
            <v/>
          </cell>
          <cell r="FF546">
            <v>0</v>
          </cell>
          <cell r="FG546">
            <v>72.25</v>
          </cell>
          <cell r="FH546">
            <v>78</v>
          </cell>
          <cell r="FI546">
            <v>0</v>
          </cell>
          <cell r="FJ546">
            <v>0</v>
          </cell>
          <cell r="FK546" t="str">
            <v/>
          </cell>
          <cell r="FL546">
            <v>0</v>
          </cell>
          <cell r="FM546">
            <v>72.25</v>
          </cell>
          <cell r="FN546">
            <v>78</v>
          </cell>
          <cell r="FO546">
            <v>0</v>
          </cell>
          <cell r="FP546">
            <v>0</v>
          </cell>
          <cell r="FQ546" t="str">
            <v/>
          </cell>
          <cell r="FR546">
            <v>0</v>
          </cell>
          <cell r="FS546">
            <v>72.25</v>
          </cell>
          <cell r="FT546">
            <v>78</v>
          </cell>
          <cell r="FU546">
            <v>0</v>
          </cell>
          <cell r="FV546">
            <v>0</v>
          </cell>
          <cell r="FW546" t="str">
            <v/>
          </cell>
          <cell r="FX546">
            <v>0</v>
          </cell>
          <cell r="FY546">
            <v>72.25</v>
          </cell>
          <cell r="FZ546">
            <v>78</v>
          </cell>
          <cell r="GA546">
            <v>0</v>
          </cell>
          <cell r="GB546">
            <v>0</v>
          </cell>
          <cell r="GC546" t="str">
            <v/>
          </cell>
          <cell r="GD546">
            <v>0</v>
          </cell>
          <cell r="GE546">
            <v>72.25</v>
          </cell>
          <cell r="GF546">
            <v>78</v>
          </cell>
          <cell r="GG546">
            <v>0</v>
          </cell>
          <cell r="GH546">
            <v>0</v>
          </cell>
          <cell r="GI546" t="str">
            <v/>
          </cell>
          <cell r="GJ546">
            <v>0</v>
          </cell>
          <cell r="GK546">
            <v>72.25</v>
          </cell>
          <cell r="GL546">
            <v>78</v>
          </cell>
          <cell r="GM546">
            <v>0</v>
          </cell>
          <cell r="GN546">
            <v>0</v>
          </cell>
          <cell r="GO546" t="str">
            <v/>
          </cell>
          <cell r="GP546">
            <v>0</v>
          </cell>
          <cell r="GQ546">
            <v>72.25</v>
          </cell>
          <cell r="GR546">
            <v>78</v>
          </cell>
          <cell r="GS546">
            <v>0</v>
          </cell>
          <cell r="GT546">
            <v>0</v>
          </cell>
          <cell r="GU546" t="str">
            <v/>
          </cell>
          <cell r="GV546">
            <v>0</v>
          </cell>
          <cell r="GW546">
            <v>75.25</v>
          </cell>
          <cell r="GX546">
            <v>77</v>
          </cell>
          <cell r="GY546">
            <v>0</v>
          </cell>
          <cell r="GZ546">
            <v>0</v>
          </cell>
          <cell r="HA546" t="str">
            <v>GEO-L</v>
          </cell>
          <cell r="HB546">
            <v>0</v>
          </cell>
          <cell r="HC546">
            <v>80.75</v>
          </cell>
          <cell r="HD546">
            <v>84</v>
          </cell>
          <cell r="HH546">
            <v>0</v>
          </cell>
          <cell r="HM546" t="str">
            <v/>
          </cell>
          <cell r="HN546" t="str">
            <v/>
          </cell>
          <cell r="HS546">
            <v>0</v>
          </cell>
          <cell r="HT546" t="str">
            <v>PKN</v>
          </cell>
          <cell r="HU546">
            <v>0</v>
          </cell>
          <cell r="HV546" t="str">
            <v>IND</v>
          </cell>
          <cell r="HW546">
            <v>0</v>
          </cell>
          <cell r="HX546" t="str">
            <v>MAT-W</v>
          </cell>
          <cell r="HY546">
            <v>0</v>
          </cell>
          <cell r="HZ546" t="str">
            <v>SEJ-W</v>
          </cell>
          <cell r="IA546">
            <v>0</v>
          </cell>
          <cell r="IB546" t="str">
            <v>IGR-W</v>
          </cell>
          <cell r="IC546">
            <v>0</v>
          </cell>
          <cell r="ID546" t="str">
            <v>SBO</v>
          </cell>
          <cell r="IE546">
            <v>0</v>
          </cell>
          <cell r="IF546" t="str">
            <v>PJO</v>
          </cell>
          <cell r="IG546">
            <v>0</v>
          </cell>
          <cell r="IH546" t="str">
            <v>PRA</v>
          </cell>
          <cell r="II546">
            <v>0</v>
          </cell>
          <cell r="IJ546" t="str">
            <v>JAW</v>
          </cell>
          <cell r="IK546">
            <v>0</v>
          </cell>
          <cell r="IL546" t="str">
            <v>ARB</v>
          </cell>
          <cell r="IM546">
            <v>0</v>
          </cell>
          <cell r="IN546" t="str">
            <v>PKM</v>
          </cell>
          <cell r="IO546">
            <v>0</v>
          </cell>
          <cell r="IP546" t="str">
            <v>MAT-P</v>
          </cell>
          <cell r="IQ546">
            <v>0</v>
          </cell>
          <cell r="IR546" t="str">
            <v>BIO-P</v>
          </cell>
          <cell r="IS546">
            <v>0</v>
          </cell>
          <cell r="IT546" t="str">
            <v>FIS-P</v>
          </cell>
          <cell r="IU546">
            <v>0</v>
          </cell>
          <cell r="IV546" t="str">
            <v>KIM-P</v>
          </cell>
          <cell r="IW546">
            <v>0</v>
          </cell>
          <cell r="IX546" t="str">
            <v>GEO-L</v>
          </cell>
          <cell r="IY546">
            <v>0</v>
          </cell>
          <cell r="JA546">
            <v>0</v>
          </cell>
        </row>
        <row r="547">
          <cell r="Q547" t="str">
            <v/>
          </cell>
          <cell r="AB547" t="str">
            <v/>
          </cell>
          <cell r="AC547">
            <v>3</v>
          </cell>
          <cell r="AI547" t="str">
            <v/>
          </cell>
          <cell r="AJ547">
            <v>0</v>
          </cell>
          <cell r="AK547">
            <v>71</v>
          </cell>
          <cell r="AL547">
            <v>80</v>
          </cell>
          <cell r="AM547">
            <v>0</v>
          </cell>
          <cell r="AN547">
            <v>0</v>
          </cell>
          <cell r="AO547" t="str">
            <v/>
          </cell>
          <cell r="AP547">
            <v>0</v>
          </cell>
          <cell r="AQ547">
            <v>80.5</v>
          </cell>
          <cell r="AR547">
            <v>80</v>
          </cell>
          <cell r="AS547">
            <v>0</v>
          </cell>
          <cell r="AT547">
            <v>0</v>
          </cell>
          <cell r="AU547" t="str">
            <v/>
          </cell>
          <cell r="AV547">
            <v>0</v>
          </cell>
          <cell r="AW547">
            <v>75.75</v>
          </cell>
          <cell r="AX547">
            <v>82</v>
          </cell>
          <cell r="AY547">
            <v>0</v>
          </cell>
          <cell r="AZ547">
            <v>0</v>
          </cell>
          <cell r="BA547" t="str">
            <v/>
          </cell>
          <cell r="BB547">
            <v>0</v>
          </cell>
          <cell r="BC547">
            <v>77.25</v>
          </cell>
          <cell r="BD547">
            <v>77</v>
          </cell>
          <cell r="BE547">
            <v>0</v>
          </cell>
          <cell r="BF547">
            <v>0</v>
          </cell>
          <cell r="BG547" t="str">
            <v>SEJ</v>
          </cell>
          <cell r="BH547">
            <v>0</v>
          </cell>
          <cell r="BI547">
            <v>77.5</v>
          </cell>
          <cell r="BJ547">
            <v>80</v>
          </cell>
          <cell r="BK547">
            <v>0</v>
          </cell>
          <cell r="BL547">
            <v>0</v>
          </cell>
          <cell r="BM547" t="str">
            <v/>
          </cell>
          <cell r="BN547">
            <v>0</v>
          </cell>
          <cell r="BO547">
            <v>80.75</v>
          </cell>
          <cell r="BP547">
            <v>80</v>
          </cell>
          <cell r="BQ547">
            <v>0</v>
          </cell>
          <cell r="BR547">
            <v>0</v>
          </cell>
          <cell r="BS547" t="str">
            <v/>
          </cell>
          <cell r="BT547">
            <v>0</v>
          </cell>
          <cell r="BU547">
            <v>73.25</v>
          </cell>
          <cell r="BV547">
            <v>86</v>
          </cell>
          <cell r="BW547">
            <v>0</v>
          </cell>
          <cell r="BX547">
            <v>0</v>
          </cell>
          <cell r="BY547" t="str">
            <v/>
          </cell>
          <cell r="BZ547">
            <v>0</v>
          </cell>
          <cell r="CA547">
            <v>67.5</v>
          </cell>
          <cell r="CB547">
            <v>79</v>
          </cell>
          <cell r="CC547">
            <v>0</v>
          </cell>
          <cell r="CD547">
            <v>0</v>
          </cell>
          <cell r="CE547" t="str">
            <v/>
          </cell>
          <cell r="CF547">
            <v>0</v>
          </cell>
          <cell r="CG547">
            <v>86</v>
          </cell>
          <cell r="CH547">
            <v>80</v>
          </cell>
          <cell r="CI547">
            <v>0</v>
          </cell>
          <cell r="CJ547">
            <v>0</v>
          </cell>
          <cell r="CK547" t="str">
            <v/>
          </cell>
          <cell r="CL547">
            <v>0</v>
          </cell>
          <cell r="CM547">
            <v>72.5</v>
          </cell>
          <cell r="CN547">
            <v>75</v>
          </cell>
          <cell r="CO547">
            <v>0</v>
          </cell>
          <cell r="CP547">
            <v>0</v>
          </cell>
          <cell r="CQ547" t="str">
            <v/>
          </cell>
          <cell r="CR547">
            <v>0</v>
          </cell>
          <cell r="CS547">
            <v>67.75</v>
          </cell>
          <cell r="CT547">
            <v>82</v>
          </cell>
          <cell r="CU547">
            <v>0</v>
          </cell>
          <cell r="CV547">
            <v>0</v>
          </cell>
          <cell r="CW547" t="str">
            <v/>
          </cell>
          <cell r="CX547">
            <v>0</v>
          </cell>
          <cell r="CY547">
            <v>68.5</v>
          </cell>
          <cell r="CZ547">
            <v>74</v>
          </cell>
          <cell r="DA547">
            <v>0</v>
          </cell>
          <cell r="DB547">
            <v>0</v>
          </cell>
          <cell r="DC547" t="str">
            <v/>
          </cell>
          <cell r="DD547">
            <v>0</v>
          </cell>
          <cell r="DE547">
            <v>75.75</v>
          </cell>
          <cell r="DF547">
            <v>84</v>
          </cell>
          <cell r="DG547">
            <v>0</v>
          </cell>
          <cell r="DH547">
            <v>0</v>
          </cell>
          <cell r="DI547" t="str">
            <v/>
          </cell>
          <cell r="DJ547">
            <v>0</v>
          </cell>
          <cell r="DK547">
            <v>0</v>
          </cell>
          <cell r="DL547">
            <v>73</v>
          </cell>
          <cell r="DM547">
            <v>0</v>
          </cell>
          <cell r="DN547">
            <v>0</v>
          </cell>
          <cell r="DO547" t="str">
            <v/>
          </cell>
          <cell r="DP547">
            <v>0</v>
          </cell>
          <cell r="DQ547">
            <v>74.25</v>
          </cell>
          <cell r="DR547">
            <v>76</v>
          </cell>
          <cell r="DS547">
            <v>0</v>
          </cell>
          <cell r="DT547">
            <v>0</v>
          </cell>
          <cell r="DU547" t="str">
            <v/>
          </cell>
          <cell r="DV547">
            <v>0</v>
          </cell>
          <cell r="DW547">
            <v>80.25</v>
          </cell>
          <cell r="DX547">
            <v>76</v>
          </cell>
          <cell r="DY547">
            <v>0</v>
          </cell>
          <cell r="DZ547">
            <v>0</v>
          </cell>
          <cell r="EA547" t="str">
            <v/>
          </cell>
          <cell r="EB547">
            <v>0</v>
          </cell>
          <cell r="EC547">
            <v>67</v>
          </cell>
          <cell r="ED547">
            <v>71</v>
          </cell>
          <cell r="EE547">
            <v>0</v>
          </cell>
          <cell r="EF547">
            <v>0</v>
          </cell>
          <cell r="EG547" t="str">
            <v/>
          </cell>
          <cell r="EH547">
            <v>0</v>
          </cell>
          <cell r="EI547">
            <v>83.25</v>
          </cell>
          <cell r="EJ547">
            <v>77</v>
          </cell>
          <cell r="EK547">
            <v>0</v>
          </cell>
          <cell r="EL547">
            <v>0</v>
          </cell>
          <cell r="EM547" t="str">
            <v/>
          </cell>
          <cell r="EN547">
            <v>0</v>
          </cell>
          <cell r="EO547">
            <v>83.25</v>
          </cell>
          <cell r="EP547">
            <v>77</v>
          </cell>
          <cell r="EQ547">
            <v>0</v>
          </cell>
          <cell r="ER547">
            <v>0</v>
          </cell>
          <cell r="ES547" t="str">
            <v/>
          </cell>
          <cell r="ET547">
            <v>0</v>
          </cell>
          <cell r="EU547">
            <v>83.25</v>
          </cell>
          <cell r="EV547">
            <v>77</v>
          </cell>
          <cell r="EW547">
            <v>0</v>
          </cell>
          <cell r="EX547">
            <v>0</v>
          </cell>
          <cell r="EY547" t="str">
            <v/>
          </cell>
          <cell r="EZ547">
            <v>0</v>
          </cell>
          <cell r="FA547">
            <v>70.75</v>
          </cell>
          <cell r="FB547">
            <v>76</v>
          </cell>
          <cell r="FC547">
            <v>0</v>
          </cell>
          <cell r="FD547">
            <v>0</v>
          </cell>
          <cell r="FE547" t="str">
            <v/>
          </cell>
          <cell r="FF547">
            <v>0</v>
          </cell>
          <cell r="FG547">
            <v>70.75</v>
          </cell>
          <cell r="FH547">
            <v>76</v>
          </cell>
          <cell r="FI547">
            <v>0</v>
          </cell>
          <cell r="FJ547">
            <v>0</v>
          </cell>
          <cell r="FK547" t="str">
            <v/>
          </cell>
          <cell r="FL547">
            <v>0</v>
          </cell>
          <cell r="FM547">
            <v>70.75</v>
          </cell>
          <cell r="FN547">
            <v>76</v>
          </cell>
          <cell r="FO547">
            <v>0</v>
          </cell>
          <cell r="FP547">
            <v>0</v>
          </cell>
          <cell r="FQ547" t="str">
            <v/>
          </cell>
          <cell r="FR547">
            <v>0</v>
          </cell>
          <cell r="FS547">
            <v>70.75</v>
          </cell>
          <cell r="FT547">
            <v>76</v>
          </cell>
          <cell r="FU547">
            <v>0</v>
          </cell>
          <cell r="FV547">
            <v>0</v>
          </cell>
          <cell r="FW547" t="str">
            <v/>
          </cell>
          <cell r="FX547">
            <v>0</v>
          </cell>
          <cell r="FY547">
            <v>70.75</v>
          </cell>
          <cell r="FZ547">
            <v>76</v>
          </cell>
          <cell r="GA547">
            <v>0</v>
          </cell>
          <cell r="GB547">
            <v>0</v>
          </cell>
          <cell r="GC547" t="str">
            <v/>
          </cell>
          <cell r="GD547">
            <v>0</v>
          </cell>
          <cell r="GE547">
            <v>70.75</v>
          </cell>
          <cell r="GF547">
            <v>76</v>
          </cell>
          <cell r="GG547">
            <v>0</v>
          </cell>
          <cell r="GH547">
            <v>0</v>
          </cell>
          <cell r="GI547" t="str">
            <v/>
          </cell>
          <cell r="GJ547">
            <v>0</v>
          </cell>
          <cell r="GK547">
            <v>70.75</v>
          </cell>
          <cell r="GL547">
            <v>76</v>
          </cell>
          <cell r="GM547">
            <v>0</v>
          </cell>
          <cell r="GN547">
            <v>0</v>
          </cell>
          <cell r="GO547" t="str">
            <v/>
          </cell>
          <cell r="GP547">
            <v>0</v>
          </cell>
          <cell r="GQ547">
            <v>70.75</v>
          </cell>
          <cell r="GR547">
            <v>76</v>
          </cell>
          <cell r="GS547">
            <v>0</v>
          </cell>
          <cell r="GT547">
            <v>0</v>
          </cell>
          <cell r="GU547" t="str">
            <v/>
          </cell>
          <cell r="GV547">
            <v>0</v>
          </cell>
          <cell r="GW547">
            <v>67</v>
          </cell>
          <cell r="GX547">
            <v>75</v>
          </cell>
          <cell r="GY547">
            <v>0</v>
          </cell>
          <cell r="GZ547">
            <v>0</v>
          </cell>
          <cell r="HA547" t="str">
            <v>GEO-L</v>
          </cell>
          <cell r="HB547">
            <v>0</v>
          </cell>
          <cell r="HC547">
            <v>74.5</v>
          </cell>
          <cell r="HD547">
            <v>78</v>
          </cell>
          <cell r="HH547">
            <v>0</v>
          </cell>
          <cell r="HM547" t="str">
            <v/>
          </cell>
          <cell r="HN547" t="str">
            <v/>
          </cell>
          <cell r="HS547">
            <v>0</v>
          </cell>
          <cell r="HT547" t="str">
            <v>PKN</v>
          </cell>
          <cell r="HU547">
            <v>0</v>
          </cell>
          <cell r="HV547" t="str">
            <v>IND</v>
          </cell>
          <cell r="HW547">
            <v>0</v>
          </cell>
          <cell r="HX547" t="str">
            <v>MAT-W</v>
          </cell>
          <cell r="HY547">
            <v>0</v>
          </cell>
          <cell r="HZ547" t="str">
            <v>SEJ-W</v>
          </cell>
          <cell r="IA547">
            <v>0</v>
          </cell>
          <cell r="IB547" t="str">
            <v>IGR-W</v>
          </cell>
          <cell r="IC547">
            <v>0</v>
          </cell>
          <cell r="ID547" t="str">
            <v>SBO</v>
          </cell>
          <cell r="IE547">
            <v>0</v>
          </cell>
          <cell r="IF547" t="str">
            <v>PJO</v>
          </cell>
          <cell r="IG547">
            <v>0</v>
          </cell>
          <cell r="IH547" t="str">
            <v>PRA</v>
          </cell>
          <cell r="II547">
            <v>0</v>
          </cell>
          <cell r="IJ547" t="str">
            <v>JAW</v>
          </cell>
          <cell r="IK547">
            <v>0</v>
          </cell>
          <cell r="IL547" t="str">
            <v>ARB</v>
          </cell>
          <cell r="IM547">
            <v>0</v>
          </cell>
          <cell r="IN547" t="str">
            <v>PKM</v>
          </cell>
          <cell r="IO547">
            <v>0</v>
          </cell>
          <cell r="IP547" t="str">
            <v>MAT-P</v>
          </cell>
          <cell r="IQ547">
            <v>0</v>
          </cell>
          <cell r="IR547" t="str">
            <v>BIO-P</v>
          </cell>
          <cell r="IS547">
            <v>0</v>
          </cell>
          <cell r="IT547" t="str">
            <v>FIS-P</v>
          </cell>
          <cell r="IU547">
            <v>0</v>
          </cell>
          <cell r="IV547" t="str">
            <v>KIM-P</v>
          </cell>
          <cell r="IW547">
            <v>0</v>
          </cell>
          <cell r="IX547" t="str">
            <v>GEO-L</v>
          </cell>
          <cell r="IY547">
            <v>0</v>
          </cell>
          <cell r="JA547">
            <v>0</v>
          </cell>
        </row>
        <row r="548">
          <cell r="Q548" t="str">
            <v/>
          </cell>
          <cell r="AB548" t="str">
            <v/>
          </cell>
          <cell r="AC548">
            <v>4</v>
          </cell>
          <cell r="AI548" t="str">
            <v/>
          </cell>
          <cell r="AJ548">
            <v>0</v>
          </cell>
          <cell r="AK548">
            <v>84.5</v>
          </cell>
          <cell r="AL548">
            <v>88</v>
          </cell>
          <cell r="AM548">
            <v>0</v>
          </cell>
          <cell r="AN548">
            <v>0</v>
          </cell>
          <cell r="AO548" t="str">
            <v/>
          </cell>
          <cell r="AP548">
            <v>0</v>
          </cell>
          <cell r="AQ548">
            <v>83</v>
          </cell>
          <cell r="AR548">
            <v>90</v>
          </cell>
          <cell r="AS548">
            <v>0</v>
          </cell>
          <cell r="AT548">
            <v>0</v>
          </cell>
          <cell r="AU548" t="str">
            <v/>
          </cell>
          <cell r="AV548">
            <v>0</v>
          </cell>
          <cell r="AW548">
            <v>89.25</v>
          </cell>
          <cell r="AX548">
            <v>90</v>
          </cell>
          <cell r="AY548">
            <v>0</v>
          </cell>
          <cell r="AZ548">
            <v>0</v>
          </cell>
          <cell r="BA548" t="str">
            <v/>
          </cell>
          <cell r="BB548">
            <v>0</v>
          </cell>
          <cell r="BC548">
            <v>87.5</v>
          </cell>
          <cell r="BD548">
            <v>91</v>
          </cell>
          <cell r="BE548">
            <v>0</v>
          </cell>
          <cell r="BF548">
            <v>0</v>
          </cell>
          <cell r="BG548" t="str">
            <v>SEJ</v>
          </cell>
          <cell r="BH548">
            <v>0</v>
          </cell>
          <cell r="BI548">
            <v>86.5</v>
          </cell>
          <cell r="BJ548">
            <v>89</v>
          </cell>
          <cell r="BK548">
            <v>0</v>
          </cell>
          <cell r="BL548">
            <v>0</v>
          </cell>
          <cell r="BM548" t="str">
            <v/>
          </cell>
          <cell r="BN548">
            <v>0</v>
          </cell>
          <cell r="BO548">
            <v>87.75</v>
          </cell>
          <cell r="BP548">
            <v>90</v>
          </cell>
          <cell r="BQ548">
            <v>0</v>
          </cell>
          <cell r="BR548">
            <v>0</v>
          </cell>
          <cell r="BS548" t="str">
            <v/>
          </cell>
          <cell r="BT548">
            <v>0</v>
          </cell>
          <cell r="BU548">
            <v>83</v>
          </cell>
          <cell r="BV548">
            <v>88</v>
          </cell>
          <cell r="BW548">
            <v>0</v>
          </cell>
          <cell r="BX548">
            <v>0</v>
          </cell>
          <cell r="BY548" t="str">
            <v/>
          </cell>
          <cell r="BZ548">
            <v>0</v>
          </cell>
          <cell r="CA548">
            <v>82.25</v>
          </cell>
          <cell r="CB548">
            <v>87</v>
          </cell>
          <cell r="CC548">
            <v>0</v>
          </cell>
          <cell r="CD548">
            <v>0</v>
          </cell>
          <cell r="CE548" t="str">
            <v/>
          </cell>
          <cell r="CF548">
            <v>0</v>
          </cell>
          <cell r="CG548">
            <v>91.25</v>
          </cell>
          <cell r="CH548">
            <v>86</v>
          </cell>
          <cell r="CI548">
            <v>0</v>
          </cell>
          <cell r="CJ548">
            <v>0</v>
          </cell>
          <cell r="CK548" t="str">
            <v/>
          </cell>
          <cell r="CL548">
            <v>0</v>
          </cell>
          <cell r="CM548">
            <v>81.75</v>
          </cell>
          <cell r="CN548">
            <v>76</v>
          </cell>
          <cell r="CO548">
            <v>0</v>
          </cell>
          <cell r="CP548">
            <v>0</v>
          </cell>
          <cell r="CQ548" t="str">
            <v/>
          </cell>
          <cell r="CR548">
            <v>0</v>
          </cell>
          <cell r="CS548">
            <v>88.75</v>
          </cell>
          <cell r="CT548">
            <v>85</v>
          </cell>
          <cell r="CU548">
            <v>0</v>
          </cell>
          <cell r="CV548">
            <v>0</v>
          </cell>
          <cell r="CW548" t="str">
            <v/>
          </cell>
          <cell r="CX548">
            <v>0</v>
          </cell>
          <cell r="CY548">
            <v>69.5</v>
          </cell>
          <cell r="CZ548">
            <v>85</v>
          </cell>
          <cell r="DA548">
            <v>0</v>
          </cell>
          <cell r="DB548">
            <v>0</v>
          </cell>
          <cell r="DC548" t="str">
            <v/>
          </cell>
          <cell r="DD548">
            <v>0</v>
          </cell>
          <cell r="DE548">
            <v>87.5</v>
          </cell>
          <cell r="DF548">
            <v>85</v>
          </cell>
          <cell r="DG548">
            <v>0</v>
          </cell>
          <cell r="DH548">
            <v>0</v>
          </cell>
          <cell r="DI548" t="str">
            <v/>
          </cell>
          <cell r="DJ548">
            <v>0</v>
          </cell>
          <cell r="DK548">
            <v>0</v>
          </cell>
          <cell r="DL548">
            <v>85</v>
          </cell>
          <cell r="DM548">
            <v>0</v>
          </cell>
          <cell r="DN548">
            <v>0</v>
          </cell>
          <cell r="DO548" t="str">
            <v/>
          </cell>
          <cell r="DP548">
            <v>0</v>
          </cell>
          <cell r="DQ548">
            <v>81.25</v>
          </cell>
          <cell r="DR548">
            <v>78</v>
          </cell>
          <cell r="DS548">
            <v>0</v>
          </cell>
          <cell r="DT548">
            <v>0</v>
          </cell>
          <cell r="DU548" t="str">
            <v/>
          </cell>
          <cell r="DV548">
            <v>0</v>
          </cell>
          <cell r="DW548">
            <v>86.75</v>
          </cell>
          <cell r="DX548">
            <v>91</v>
          </cell>
          <cell r="DY548">
            <v>0</v>
          </cell>
          <cell r="DZ548">
            <v>0</v>
          </cell>
          <cell r="EA548" t="str">
            <v/>
          </cell>
          <cell r="EB548">
            <v>0</v>
          </cell>
          <cell r="EC548">
            <v>80</v>
          </cell>
          <cell r="ED548">
            <v>80</v>
          </cell>
          <cell r="EE548">
            <v>0</v>
          </cell>
          <cell r="EF548">
            <v>0</v>
          </cell>
          <cell r="EG548" t="str">
            <v/>
          </cell>
          <cell r="EH548">
            <v>0</v>
          </cell>
          <cell r="EI548">
            <v>83.25</v>
          </cell>
          <cell r="EJ548">
            <v>80</v>
          </cell>
          <cell r="EK548">
            <v>0</v>
          </cell>
          <cell r="EL548">
            <v>0</v>
          </cell>
          <cell r="EM548" t="str">
            <v/>
          </cell>
          <cell r="EN548">
            <v>0</v>
          </cell>
          <cell r="EO548">
            <v>83.25</v>
          </cell>
          <cell r="EP548">
            <v>80</v>
          </cell>
          <cell r="EQ548">
            <v>0</v>
          </cell>
          <cell r="ER548">
            <v>0</v>
          </cell>
          <cell r="ES548" t="str">
            <v/>
          </cell>
          <cell r="ET548">
            <v>0</v>
          </cell>
          <cell r="EU548">
            <v>83.25</v>
          </cell>
          <cell r="EV548">
            <v>80</v>
          </cell>
          <cell r="EW548">
            <v>0</v>
          </cell>
          <cell r="EX548">
            <v>0</v>
          </cell>
          <cell r="EY548" t="str">
            <v/>
          </cell>
          <cell r="EZ548">
            <v>0</v>
          </cell>
          <cell r="FA548">
            <v>78.75</v>
          </cell>
          <cell r="FB548">
            <v>79</v>
          </cell>
          <cell r="FC548">
            <v>0</v>
          </cell>
          <cell r="FD548">
            <v>0</v>
          </cell>
          <cell r="FE548" t="str">
            <v/>
          </cell>
          <cell r="FF548">
            <v>0</v>
          </cell>
          <cell r="FG548">
            <v>78.75</v>
          </cell>
          <cell r="FH548">
            <v>79</v>
          </cell>
          <cell r="FI548">
            <v>0</v>
          </cell>
          <cell r="FJ548">
            <v>0</v>
          </cell>
          <cell r="FK548" t="str">
            <v/>
          </cell>
          <cell r="FL548">
            <v>0</v>
          </cell>
          <cell r="FM548">
            <v>78.75</v>
          </cell>
          <cell r="FN548">
            <v>79</v>
          </cell>
          <cell r="FO548">
            <v>0</v>
          </cell>
          <cell r="FP548">
            <v>0</v>
          </cell>
          <cell r="FQ548" t="str">
            <v/>
          </cell>
          <cell r="FR548">
            <v>0</v>
          </cell>
          <cell r="FS548">
            <v>78.75</v>
          </cell>
          <cell r="FT548">
            <v>79</v>
          </cell>
          <cell r="FU548">
            <v>0</v>
          </cell>
          <cell r="FV548">
            <v>0</v>
          </cell>
          <cell r="FW548" t="str">
            <v/>
          </cell>
          <cell r="FX548">
            <v>0</v>
          </cell>
          <cell r="FY548">
            <v>78.75</v>
          </cell>
          <cell r="FZ548">
            <v>79</v>
          </cell>
          <cell r="GA548">
            <v>0</v>
          </cell>
          <cell r="GB548">
            <v>0</v>
          </cell>
          <cell r="GC548" t="str">
            <v/>
          </cell>
          <cell r="GD548">
            <v>0</v>
          </cell>
          <cell r="GE548">
            <v>78.75</v>
          </cell>
          <cell r="GF548">
            <v>79</v>
          </cell>
          <cell r="GG548">
            <v>0</v>
          </cell>
          <cell r="GH548">
            <v>0</v>
          </cell>
          <cell r="GI548" t="str">
            <v/>
          </cell>
          <cell r="GJ548">
            <v>0</v>
          </cell>
          <cell r="GK548">
            <v>78.75</v>
          </cell>
          <cell r="GL548">
            <v>79</v>
          </cell>
          <cell r="GM548">
            <v>0</v>
          </cell>
          <cell r="GN548">
            <v>0</v>
          </cell>
          <cell r="GO548" t="str">
            <v/>
          </cell>
          <cell r="GP548">
            <v>0</v>
          </cell>
          <cell r="GQ548">
            <v>78.75</v>
          </cell>
          <cell r="GR548">
            <v>79</v>
          </cell>
          <cell r="GS548">
            <v>0</v>
          </cell>
          <cell r="GT548">
            <v>0</v>
          </cell>
          <cell r="GU548" t="str">
            <v/>
          </cell>
          <cell r="GV548">
            <v>0</v>
          </cell>
          <cell r="GW548">
            <v>80.5</v>
          </cell>
          <cell r="GX548">
            <v>78</v>
          </cell>
          <cell r="GY548">
            <v>0</v>
          </cell>
          <cell r="GZ548">
            <v>0</v>
          </cell>
          <cell r="HB548">
            <v>0</v>
          </cell>
          <cell r="HG548" t="str">
            <v>IGR-L</v>
          </cell>
          <cell r="HH548">
            <v>0</v>
          </cell>
          <cell r="HI548">
            <v>81.25</v>
          </cell>
          <cell r="HJ548">
            <v>77</v>
          </cell>
          <cell r="HM548" t="str">
            <v/>
          </cell>
          <cell r="HN548" t="str">
            <v/>
          </cell>
          <cell r="HS548">
            <v>0</v>
          </cell>
          <cell r="HT548" t="str">
            <v>PKN</v>
          </cell>
          <cell r="HU548">
            <v>0</v>
          </cell>
          <cell r="HV548" t="str">
            <v>IND</v>
          </cell>
          <cell r="HW548">
            <v>0</v>
          </cell>
          <cell r="HX548" t="str">
            <v>MAT-W</v>
          </cell>
          <cell r="HY548">
            <v>0</v>
          </cell>
          <cell r="HZ548" t="str">
            <v>SEJ-W</v>
          </cell>
          <cell r="IA548">
            <v>0</v>
          </cell>
          <cell r="IB548" t="str">
            <v>IGR-W</v>
          </cell>
          <cell r="IC548">
            <v>0</v>
          </cell>
          <cell r="ID548" t="str">
            <v>SBO</v>
          </cell>
          <cell r="IE548">
            <v>0</v>
          </cell>
          <cell r="IF548" t="str">
            <v>PJO</v>
          </cell>
          <cell r="IG548">
            <v>0</v>
          </cell>
          <cell r="IH548" t="str">
            <v>PRA</v>
          </cell>
          <cell r="II548">
            <v>0</v>
          </cell>
          <cell r="IJ548" t="str">
            <v>JAW</v>
          </cell>
          <cell r="IK548">
            <v>0</v>
          </cell>
          <cell r="IL548" t="str">
            <v>ARB</v>
          </cell>
          <cell r="IM548">
            <v>0</v>
          </cell>
          <cell r="IN548" t="str">
            <v>PKM</v>
          </cell>
          <cell r="IO548">
            <v>0</v>
          </cell>
          <cell r="IP548" t="str">
            <v>MAT-P</v>
          </cell>
          <cell r="IQ548">
            <v>0</v>
          </cell>
          <cell r="IR548" t="str">
            <v>BIO-P</v>
          </cell>
          <cell r="IS548">
            <v>0</v>
          </cell>
          <cell r="IT548" t="str">
            <v>FIS-P</v>
          </cell>
          <cell r="IU548">
            <v>0</v>
          </cell>
          <cell r="IV548" t="str">
            <v>KIM-P</v>
          </cell>
          <cell r="IW548">
            <v>0</v>
          </cell>
          <cell r="IY548">
            <v>0</v>
          </cell>
          <cell r="IZ548" t="str">
            <v>IGR-L</v>
          </cell>
          <cell r="JA548">
            <v>0</v>
          </cell>
        </row>
        <row r="549">
          <cell r="Q549" t="str">
            <v/>
          </cell>
          <cell r="AB549" t="str">
            <v/>
          </cell>
          <cell r="AC549">
            <v>5</v>
          </cell>
          <cell r="AI549" t="str">
            <v/>
          </cell>
          <cell r="AJ549">
            <v>0</v>
          </cell>
          <cell r="AK549">
            <v>80</v>
          </cell>
          <cell r="AL549">
            <v>83</v>
          </cell>
          <cell r="AM549">
            <v>0</v>
          </cell>
          <cell r="AN549">
            <v>0</v>
          </cell>
          <cell r="AO549" t="str">
            <v/>
          </cell>
          <cell r="AP549">
            <v>0</v>
          </cell>
          <cell r="AQ549">
            <v>79.25</v>
          </cell>
          <cell r="AR549">
            <v>84</v>
          </cell>
          <cell r="AS549">
            <v>0</v>
          </cell>
          <cell r="AT549">
            <v>0</v>
          </cell>
          <cell r="AU549" t="str">
            <v/>
          </cell>
          <cell r="AV549">
            <v>0</v>
          </cell>
          <cell r="AW549">
            <v>78.75</v>
          </cell>
          <cell r="AX549">
            <v>85</v>
          </cell>
          <cell r="AY549">
            <v>0</v>
          </cell>
          <cell r="AZ549">
            <v>0</v>
          </cell>
          <cell r="BA549" t="str">
            <v/>
          </cell>
          <cell r="BB549">
            <v>0</v>
          </cell>
          <cell r="BC549">
            <v>79.5</v>
          </cell>
          <cell r="BD549">
            <v>84</v>
          </cell>
          <cell r="BE549">
            <v>0</v>
          </cell>
          <cell r="BF549">
            <v>0</v>
          </cell>
          <cell r="BG549" t="str">
            <v>SEJ</v>
          </cell>
          <cell r="BH549">
            <v>0</v>
          </cell>
          <cell r="BI549">
            <v>83.75</v>
          </cell>
          <cell r="BJ549">
            <v>83</v>
          </cell>
          <cell r="BK549">
            <v>0</v>
          </cell>
          <cell r="BL549">
            <v>0</v>
          </cell>
          <cell r="BM549" t="str">
            <v/>
          </cell>
          <cell r="BN549">
            <v>0</v>
          </cell>
          <cell r="BO549">
            <v>77.5</v>
          </cell>
          <cell r="BP549">
            <v>87</v>
          </cell>
          <cell r="BQ549">
            <v>0</v>
          </cell>
          <cell r="BR549">
            <v>0</v>
          </cell>
          <cell r="BS549" t="str">
            <v/>
          </cell>
          <cell r="BT549">
            <v>0</v>
          </cell>
          <cell r="BU549">
            <v>81.75</v>
          </cell>
          <cell r="BV549">
            <v>88</v>
          </cell>
          <cell r="BW549">
            <v>0</v>
          </cell>
          <cell r="BX549">
            <v>0</v>
          </cell>
          <cell r="BY549" t="str">
            <v/>
          </cell>
          <cell r="BZ549">
            <v>0</v>
          </cell>
          <cell r="CA549">
            <v>85.75</v>
          </cell>
          <cell r="CB549">
            <v>83</v>
          </cell>
          <cell r="CC549">
            <v>0</v>
          </cell>
          <cell r="CD549">
            <v>0</v>
          </cell>
          <cell r="CE549" t="str">
            <v/>
          </cell>
          <cell r="CF549">
            <v>0</v>
          </cell>
          <cell r="CG549">
            <v>94</v>
          </cell>
          <cell r="CH549">
            <v>82</v>
          </cell>
          <cell r="CI549">
            <v>0</v>
          </cell>
          <cell r="CJ549">
            <v>0</v>
          </cell>
          <cell r="CK549" t="str">
            <v/>
          </cell>
          <cell r="CL549">
            <v>0</v>
          </cell>
          <cell r="CM549">
            <v>71.75</v>
          </cell>
          <cell r="CN549">
            <v>74</v>
          </cell>
          <cell r="CO549">
            <v>0</v>
          </cell>
          <cell r="CP549">
            <v>0</v>
          </cell>
          <cell r="CQ549" t="str">
            <v/>
          </cell>
          <cell r="CR549">
            <v>0</v>
          </cell>
          <cell r="CS549">
            <v>85</v>
          </cell>
          <cell r="CT549">
            <v>83</v>
          </cell>
          <cell r="CU549">
            <v>0</v>
          </cell>
          <cell r="CV549">
            <v>0</v>
          </cell>
          <cell r="CW549" t="str">
            <v/>
          </cell>
          <cell r="CX549">
            <v>0</v>
          </cell>
          <cell r="CY549">
            <v>70.25</v>
          </cell>
          <cell r="CZ549">
            <v>77</v>
          </cell>
          <cell r="DA549">
            <v>0</v>
          </cell>
          <cell r="DB549">
            <v>0</v>
          </cell>
          <cell r="DC549" t="str">
            <v/>
          </cell>
          <cell r="DD549">
            <v>0</v>
          </cell>
          <cell r="DE549">
            <v>76.25</v>
          </cell>
          <cell r="DF549">
            <v>88</v>
          </cell>
          <cell r="DG549">
            <v>0</v>
          </cell>
          <cell r="DH549">
            <v>0</v>
          </cell>
          <cell r="DI549" t="str">
            <v/>
          </cell>
          <cell r="DJ549">
            <v>0</v>
          </cell>
          <cell r="DK549">
            <v>0</v>
          </cell>
          <cell r="DL549">
            <v>82</v>
          </cell>
          <cell r="DM549">
            <v>0</v>
          </cell>
          <cell r="DN549">
            <v>0</v>
          </cell>
          <cell r="DO549" t="str">
            <v/>
          </cell>
          <cell r="DP549">
            <v>0</v>
          </cell>
          <cell r="DQ549">
            <v>86.25</v>
          </cell>
          <cell r="DR549">
            <v>77</v>
          </cell>
          <cell r="DS549">
            <v>0</v>
          </cell>
          <cell r="DT549">
            <v>0</v>
          </cell>
          <cell r="DU549" t="str">
            <v/>
          </cell>
          <cell r="DV549">
            <v>0</v>
          </cell>
          <cell r="DW549">
            <v>82</v>
          </cell>
          <cell r="DX549">
            <v>80</v>
          </cell>
          <cell r="DY549">
            <v>0</v>
          </cell>
          <cell r="DZ549">
            <v>0</v>
          </cell>
          <cell r="EA549" t="str">
            <v/>
          </cell>
          <cell r="EB549">
            <v>0</v>
          </cell>
          <cell r="EC549">
            <v>68.75</v>
          </cell>
          <cell r="ED549">
            <v>72</v>
          </cell>
          <cell r="EE549">
            <v>0</v>
          </cell>
          <cell r="EF549">
            <v>0</v>
          </cell>
          <cell r="EG549" t="str">
            <v/>
          </cell>
          <cell r="EH549">
            <v>0</v>
          </cell>
          <cell r="EI549">
            <v>85</v>
          </cell>
          <cell r="EJ549">
            <v>80</v>
          </cell>
          <cell r="EK549">
            <v>0</v>
          </cell>
          <cell r="EL549">
            <v>0</v>
          </cell>
          <cell r="EM549" t="str">
            <v/>
          </cell>
          <cell r="EN549">
            <v>0</v>
          </cell>
          <cell r="EO549">
            <v>85</v>
          </cell>
          <cell r="EP549">
            <v>80</v>
          </cell>
          <cell r="EQ549">
            <v>0</v>
          </cell>
          <cell r="ER549">
            <v>0</v>
          </cell>
          <cell r="ES549" t="str">
            <v/>
          </cell>
          <cell r="ET549">
            <v>0</v>
          </cell>
          <cell r="EU549">
            <v>85</v>
          </cell>
          <cell r="EV549">
            <v>80</v>
          </cell>
          <cell r="EW549">
            <v>0</v>
          </cell>
          <cell r="EX549">
            <v>0</v>
          </cell>
          <cell r="EY549" t="str">
            <v/>
          </cell>
          <cell r="EZ549">
            <v>0</v>
          </cell>
          <cell r="FA549">
            <v>72.5</v>
          </cell>
          <cell r="FB549">
            <v>78</v>
          </cell>
          <cell r="FC549">
            <v>0</v>
          </cell>
          <cell r="FD549">
            <v>0</v>
          </cell>
          <cell r="FE549" t="str">
            <v/>
          </cell>
          <cell r="FF549">
            <v>0</v>
          </cell>
          <cell r="FG549">
            <v>72.5</v>
          </cell>
          <cell r="FH549">
            <v>78</v>
          </cell>
          <cell r="FI549">
            <v>0</v>
          </cell>
          <cell r="FJ549">
            <v>0</v>
          </cell>
          <cell r="FK549" t="str">
            <v/>
          </cell>
          <cell r="FL549">
            <v>0</v>
          </cell>
          <cell r="FM549">
            <v>72.5</v>
          </cell>
          <cell r="FN549">
            <v>78</v>
          </cell>
          <cell r="FO549">
            <v>0</v>
          </cell>
          <cell r="FP549">
            <v>0</v>
          </cell>
          <cell r="FQ549" t="str">
            <v/>
          </cell>
          <cell r="FR549">
            <v>0</v>
          </cell>
          <cell r="FS549">
            <v>72.5</v>
          </cell>
          <cell r="FT549">
            <v>78</v>
          </cell>
          <cell r="FU549">
            <v>0</v>
          </cell>
          <cell r="FV549">
            <v>0</v>
          </cell>
          <cell r="FW549" t="str">
            <v/>
          </cell>
          <cell r="FX549">
            <v>0</v>
          </cell>
          <cell r="FY549">
            <v>72.5</v>
          </cell>
          <cell r="FZ549">
            <v>78</v>
          </cell>
          <cell r="GA549">
            <v>0</v>
          </cell>
          <cell r="GB549">
            <v>0</v>
          </cell>
          <cell r="GC549" t="str">
            <v/>
          </cell>
          <cell r="GD549">
            <v>0</v>
          </cell>
          <cell r="GE549">
            <v>72.5</v>
          </cell>
          <cell r="GF549">
            <v>78</v>
          </cell>
          <cell r="GG549">
            <v>0</v>
          </cell>
          <cell r="GH549">
            <v>0</v>
          </cell>
          <cell r="GI549" t="str">
            <v/>
          </cell>
          <cell r="GJ549">
            <v>0</v>
          </cell>
          <cell r="GK549">
            <v>72.5</v>
          </cell>
          <cell r="GL549">
            <v>78</v>
          </cell>
          <cell r="GM549">
            <v>0</v>
          </cell>
          <cell r="GN549">
            <v>0</v>
          </cell>
          <cell r="GO549" t="str">
            <v/>
          </cell>
          <cell r="GP549">
            <v>0</v>
          </cell>
          <cell r="GQ549">
            <v>72.5</v>
          </cell>
          <cell r="GR549">
            <v>78</v>
          </cell>
          <cell r="GS549">
            <v>0</v>
          </cell>
          <cell r="GT549">
            <v>0</v>
          </cell>
          <cell r="GU549" t="str">
            <v/>
          </cell>
          <cell r="GV549">
            <v>0</v>
          </cell>
          <cell r="GW549">
            <v>71.75</v>
          </cell>
          <cell r="GX549">
            <v>72</v>
          </cell>
          <cell r="GY549">
            <v>0</v>
          </cell>
          <cell r="GZ549">
            <v>0</v>
          </cell>
          <cell r="HA549" t="str">
            <v>EKO-L</v>
          </cell>
          <cell r="HB549">
            <v>0</v>
          </cell>
          <cell r="HC549">
            <v>77</v>
          </cell>
          <cell r="HD549">
            <v>79</v>
          </cell>
          <cell r="HH549">
            <v>0</v>
          </cell>
          <cell r="HM549" t="str">
            <v/>
          </cell>
          <cell r="HN549" t="str">
            <v/>
          </cell>
          <cell r="HS549">
            <v>0</v>
          </cell>
          <cell r="HT549" t="str">
            <v>PKN</v>
          </cell>
          <cell r="HU549">
            <v>0</v>
          </cell>
          <cell r="HV549" t="str">
            <v>IND</v>
          </cell>
          <cell r="HW549">
            <v>0</v>
          </cell>
          <cell r="HX549" t="str">
            <v>MAT-W</v>
          </cell>
          <cell r="HY549">
            <v>0</v>
          </cell>
          <cell r="HZ549" t="str">
            <v>SEJ-W</v>
          </cell>
          <cell r="IA549">
            <v>0</v>
          </cell>
          <cell r="IB549" t="str">
            <v>IGR-W</v>
          </cell>
          <cell r="IC549">
            <v>0</v>
          </cell>
          <cell r="ID549" t="str">
            <v>SBO</v>
          </cell>
          <cell r="IE549">
            <v>0</v>
          </cell>
          <cell r="IF549" t="str">
            <v>PJO</v>
          </cell>
          <cell r="IG549">
            <v>0</v>
          </cell>
          <cell r="IH549" t="str">
            <v>PRA</v>
          </cell>
          <cell r="II549">
            <v>0</v>
          </cell>
          <cell r="IJ549" t="str">
            <v>JAW</v>
          </cell>
          <cell r="IK549">
            <v>0</v>
          </cell>
          <cell r="IL549" t="str">
            <v>ARB</v>
          </cell>
          <cell r="IM549">
            <v>0</v>
          </cell>
          <cell r="IN549" t="str">
            <v>PKM</v>
          </cell>
          <cell r="IO549">
            <v>0</v>
          </cell>
          <cell r="IP549" t="str">
            <v>MAT-P</v>
          </cell>
          <cell r="IQ549">
            <v>0</v>
          </cell>
          <cell r="IR549" t="str">
            <v>BIO-P</v>
          </cell>
          <cell r="IS549">
            <v>0</v>
          </cell>
          <cell r="IT549" t="str">
            <v>FIS-P</v>
          </cell>
          <cell r="IU549">
            <v>0</v>
          </cell>
          <cell r="IV549" t="str">
            <v>KIM-P</v>
          </cell>
          <cell r="IW549">
            <v>0</v>
          </cell>
          <cell r="IX549" t="str">
            <v>EKO-L</v>
          </cell>
          <cell r="IY549">
            <v>0</v>
          </cell>
          <cell r="JA549">
            <v>0</v>
          </cell>
        </row>
        <row r="550">
          <cell r="Q550" t="str">
            <v/>
          </cell>
          <cell r="AB550" t="str">
            <v/>
          </cell>
          <cell r="AC550">
            <v>6</v>
          </cell>
          <cell r="AI550" t="str">
            <v/>
          </cell>
          <cell r="AJ550">
            <v>0</v>
          </cell>
          <cell r="AK550">
            <v>90.25</v>
          </cell>
          <cell r="AL550">
            <v>84</v>
          </cell>
          <cell r="AM550">
            <v>0</v>
          </cell>
          <cell r="AN550">
            <v>0</v>
          </cell>
          <cell r="AO550" t="str">
            <v/>
          </cell>
          <cell r="AP550">
            <v>0</v>
          </cell>
          <cell r="AQ550">
            <v>84</v>
          </cell>
          <cell r="AR550">
            <v>84</v>
          </cell>
          <cell r="AS550">
            <v>0</v>
          </cell>
          <cell r="AT550">
            <v>0</v>
          </cell>
          <cell r="AU550" t="str">
            <v/>
          </cell>
          <cell r="AV550">
            <v>0</v>
          </cell>
          <cell r="AW550">
            <v>81.5</v>
          </cell>
          <cell r="AX550">
            <v>87</v>
          </cell>
          <cell r="AY550">
            <v>0</v>
          </cell>
          <cell r="AZ550">
            <v>0</v>
          </cell>
          <cell r="BA550" t="str">
            <v/>
          </cell>
          <cell r="BB550">
            <v>0</v>
          </cell>
          <cell r="BC550">
            <v>82.25</v>
          </cell>
          <cell r="BD550">
            <v>88</v>
          </cell>
          <cell r="BE550">
            <v>0</v>
          </cell>
          <cell r="BF550">
            <v>0</v>
          </cell>
          <cell r="BG550" t="str">
            <v>SEJ</v>
          </cell>
          <cell r="BH550">
            <v>0</v>
          </cell>
          <cell r="BI550">
            <v>77.25</v>
          </cell>
          <cell r="BJ550">
            <v>84</v>
          </cell>
          <cell r="BK550">
            <v>0</v>
          </cell>
          <cell r="BL550">
            <v>0</v>
          </cell>
          <cell r="BM550" t="str">
            <v/>
          </cell>
          <cell r="BN550">
            <v>0</v>
          </cell>
          <cell r="BO550">
            <v>78.75</v>
          </cell>
          <cell r="BP550">
            <v>86</v>
          </cell>
          <cell r="BQ550">
            <v>0</v>
          </cell>
          <cell r="BR550">
            <v>0</v>
          </cell>
          <cell r="BS550" t="str">
            <v/>
          </cell>
          <cell r="BT550">
            <v>0</v>
          </cell>
          <cell r="BU550">
            <v>83.25</v>
          </cell>
          <cell r="BV550">
            <v>89</v>
          </cell>
          <cell r="BW550">
            <v>0</v>
          </cell>
          <cell r="BX550">
            <v>0</v>
          </cell>
          <cell r="BY550" t="str">
            <v/>
          </cell>
          <cell r="BZ550">
            <v>0</v>
          </cell>
          <cell r="CA550">
            <v>67.5</v>
          </cell>
          <cell r="CB550">
            <v>76</v>
          </cell>
          <cell r="CC550">
            <v>0</v>
          </cell>
          <cell r="CD550">
            <v>0</v>
          </cell>
          <cell r="CE550" t="str">
            <v/>
          </cell>
          <cell r="CF550">
            <v>0</v>
          </cell>
          <cell r="CG550">
            <v>89.5</v>
          </cell>
          <cell r="CH550">
            <v>81</v>
          </cell>
          <cell r="CI550">
            <v>0</v>
          </cell>
          <cell r="CJ550">
            <v>0</v>
          </cell>
          <cell r="CK550" t="str">
            <v/>
          </cell>
          <cell r="CL550">
            <v>0</v>
          </cell>
          <cell r="CM550">
            <v>71.75</v>
          </cell>
          <cell r="CN550">
            <v>74</v>
          </cell>
          <cell r="CO550">
            <v>0</v>
          </cell>
          <cell r="CP550">
            <v>0</v>
          </cell>
          <cell r="CQ550" t="str">
            <v/>
          </cell>
          <cell r="CR550">
            <v>0</v>
          </cell>
          <cell r="CS550">
            <v>82</v>
          </cell>
          <cell r="CT550">
            <v>87</v>
          </cell>
          <cell r="CU550">
            <v>0</v>
          </cell>
          <cell r="CV550">
            <v>0</v>
          </cell>
          <cell r="CW550" t="str">
            <v/>
          </cell>
          <cell r="CX550">
            <v>0</v>
          </cell>
          <cell r="CY550">
            <v>70</v>
          </cell>
          <cell r="CZ550">
            <v>79</v>
          </cell>
          <cell r="DA550">
            <v>0</v>
          </cell>
          <cell r="DB550">
            <v>0</v>
          </cell>
          <cell r="DC550" t="str">
            <v/>
          </cell>
          <cell r="DD550">
            <v>0</v>
          </cell>
          <cell r="DE550">
            <v>76.75</v>
          </cell>
          <cell r="DF550">
            <v>86</v>
          </cell>
          <cell r="DG550">
            <v>0</v>
          </cell>
          <cell r="DH550">
            <v>0</v>
          </cell>
          <cell r="DI550" t="str">
            <v/>
          </cell>
          <cell r="DJ550">
            <v>0</v>
          </cell>
          <cell r="DK550">
            <v>0</v>
          </cell>
          <cell r="DL550">
            <v>82</v>
          </cell>
          <cell r="DM550">
            <v>0</v>
          </cell>
          <cell r="DN550">
            <v>0</v>
          </cell>
          <cell r="DO550" t="str">
            <v/>
          </cell>
          <cell r="DP550">
            <v>0</v>
          </cell>
          <cell r="DQ550">
            <v>85.75</v>
          </cell>
          <cell r="DR550">
            <v>81</v>
          </cell>
          <cell r="DS550">
            <v>0</v>
          </cell>
          <cell r="DT550">
            <v>0</v>
          </cell>
          <cell r="DU550" t="str">
            <v/>
          </cell>
          <cell r="DV550">
            <v>0</v>
          </cell>
          <cell r="DW550">
            <v>77.25</v>
          </cell>
          <cell r="DX550">
            <v>85</v>
          </cell>
          <cell r="DY550">
            <v>0</v>
          </cell>
          <cell r="DZ550">
            <v>0</v>
          </cell>
          <cell r="EA550" t="str">
            <v/>
          </cell>
          <cell r="EB550">
            <v>0</v>
          </cell>
          <cell r="EC550">
            <v>67.5</v>
          </cell>
          <cell r="ED550">
            <v>71</v>
          </cell>
          <cell r="EE550">
            <v>0</v>
          </cell>
          <cell r="EF550">
            <v>0</v>
          </cell>
          <cell r="EG550" t="str">
            <v/>
          </cell>
          <cell r="EH550">
            <v>0</v>
          </cell>
          <cell r="EI550">
            <v>84.75</v>
          </cell>
          <cell r="EJ550">
            <v>82</v>
          </cell>
          <cell r="EK550">
            <v>0</v>
          </cell>
          <cell r="EL550">
            <v>0</v>
          </cell>
          <cell r="EM550" t="str">
            <v/>
          </cell>
          <cell r="EN550">
            <v>0</v>
          </cell>
          <cell r="EO550">
            <v>84.75</v>
          </cell>
          <cell r="EP550">
            <v>82</v>
          </cell>
          <cell r="EQ550">
            <v>0</v>
          </cell>
          <cell r="ER550">
            <v>0</v>
          </cell>
          <cell r="ES550" t="str">
            <v/>
          </cell>
          <cell r="ET550">
            <v>0</v>
          </cell>
          <cell r="EU550">
            <v>84.75</v>
          </cell>
          <cell r="EV550">
            <v>82</v>
          </cell>
          <cell r="EW550">
            <v>0</v>
          </cell>
          <cell r="EX550">
            <v>0</v>
          </cell>
          <cell r="EY550" t="str">
            <v/>
          </cell>
          <cell r="EZ550">
            <v>0</v>
          </cell>
          <cell r="FA550">
            <v>70.75</v>
          </cell>
          <cell r="FB550">
            <v>78</v>
          </cell>
          <cell r="FC550">
            <v>0</v>
          </cell>
          <cell r="FD550">
            <v>0</v>
          </cell>
          <cell r="FE550" t="str">
            <v/>
          </cell>
          <cell r="FF550">
            <v>0</v>
          </cell>
          <cell r="FG550">
            <v>70.75</v>
          </cell>
          <cell r="FH550">
            <v>78</v>
          </cell>
          <cell r="FI550">
            <v>0</v>
          </cell>
          <cell r="FJ550">
            <v>0</v>
          </cell>
          <cell r="FK550" t="str">
            <v/>
          </cell>
          <cell r="FL550">
            <v>0</v>
          </cell>
          <cell r="FM550">
            <v>70.75</v>
          </cell>
          <cell r="FN550">
            <v>78</v>
          </cell>
          <cell r="FO550">
            <v>0</v>
          </cell>
          <cell r="FP550">
            <v>0</v>
          </cell>
          <cell r="FQ550" t="str">
            <v/>
          </cell>
          <cell r="FR550">
            <v>0</v>
          </cell>
          <cell r="FS550">
            <v>70.75</v>
          </cell>
          <cell r="FT550">
            <v>78</v>
          </cell>
          <cell r="FU550">
            <v>0</v>
          </cell>
          <cell r="FV550">
            <v>0</v>
          </cell>
          <cell r="FW550" t="str">
            <v/>
          </cell>
          <cell r="FX550">
            <v>0</v>
          </cell>
          <cell r="FY550">
            <v>70.75</v>
          </cell>
          <cell r="FZ550">
            <v>78</v>
          </cell>
          <cell r="GA550">
            <v>0</v>
          </cell>
          <cell r="GB550">
            <v>0</v>
          </cell>
          <cell r="GC550" t="str">
            <v/>
          </cell>
          <cell r="GD550">
            <v>0</v>
          </cell>
          <cell r="GE550">
            <v>70.75</v>
          </cell>
          <cell r="GF550">
            <v>78</v>
          </cell>
          <cell r="GG550">
            <v>0</v>
          </cell>
          <cell r="GH550">
            <v>0</v>
          </cell>
          <cell r="GI550" t="str">
            <v/>
          </cell>
          <cell r="GJ550">
            <v>0</v>
          </cell>
          <cell r="GK550">
            <v>70.75</v>
          </cell>
          <cell r="GL550">
            <v>78</v>
          </cell>
          <cell r="GM550">
            <v>0</v>
          </cell>
          <cell r="GN550">
            <v>0</v>
          </cell>
          <cell r="GO550" t="str">
            <v/>
          </cell>
          <cell r="GP550">
            <v>0</v>
          </cell>
          <cell r="GQ550">
            <v>70.75</v>
          </cell>
          <cell r="GR550">
            <v>78</v>
          </cell>
          <cell r="GS550">
            <v>0</v>
          </cell>
          <cell r="GT550">
            <v>0</v>
          </cell>
          <cell r="GU550" t="str">
            <v/>
          </cell>
          <cell r="GV550">
            <v>0</v>
          </cell>
          <cell r="GW550">
            <v>75.75</v>
          </cell>
          <cell r="GX550">
            <v>73</v>
          </cell>
          <cell r="GY550">
            <v>0</v>
          </cell>
          <cell r="GZ550">
            <v>0</v>
          </cell>
          <cell r="HA550" t="str">
            <v>EKO-L</v>
          </cell>
          <cell r="HB550">
            <v>0</v>
          </cell>
          <cell r="HC550">
            <v>75.25</v>
          </cell>
          <cell r="HD550">
            <v>82</v>
          </cell>
          <cell r="HH550">
            <v>0</v>
          </cell>
          <cell r="HM550" t="str">
            <v/>
          </cell>
          <cell r="HN550" t="str">
            <v/>
          </cell>
          <cell r="HS550">
            <v>0</v>
          </cell>
          <cell r="HT550" t="str">
            <v>PKN</v>
          </cell>
          <cell r="HU550">
            <v>0</v>
          </cell>
          <cell r="HV550" t="str">
            <v>IND</v>
          </cell>
          <cell r="HW550">
            <v>0</v>
          </cell>
          <cell r="HX550" t="str">
            <v>MAT-W</v>
          </cell>
          <cell r="HY550">
            <v>0</v>
          </cell>
          <cell r="HZ550" t="str">
            <v>SEJ-W</v>
          </cell>
          <cell r="IA550">
            <v>0</v>
          </cell>
          <cell r="IB550" t="str">
            <v>IGR-W</v>
          </cell>
          <cell r="IC550">
            <v>0</v>
          </cell>
          <cell r="ID550" t="str">
            <v>SBO</v>
          </cell>
          <cell r="IE550">
            <v>0</v>
          </cell>
          <cell r="IF550" t="str">
            <v>PJO</v>
          </cell>
          <cell r="IG550">
            <v>0</v>
          </cell>
          <cell r="IH550" t="str">
            <v>PRA</v>
          </cell>
          <cell r="II550">
            <v>0</v>
          </cell>
          <cell r="IJ550" t="str">
            <v>JAW</v>
          </cell>
          <cell r="IK550">
            <v>0</v>
          </cell>
          <cell r="IL550" t="str">
            <v>ARB</v>
          </cell>
          <cell r="IM550">
            <v>0</v>
          </cell>
          <cell r="IN550" t="str">
            <v>PKM</v>
          </cell>
          <cell r="IO550">
            <v>0</v>
          </cell>
          <cell r="IP550" t="str">
            <v>MAT-P</v>
          </cell>
          <cell r="IQ550">
            <v>0</v>
          </cell>
          <cell r="IR550" t="str">
            <v>BIO-P</v>
          </cell>
          <cell r="IS550">
            <v>0</v>
          </cell>
          <cell r="IT550" t="str">
            <v>FIS-P</v>
          </cell>
          <cell r="IU550">
            <v>0</v>
          </cell>
          <cell r="IV550" t="str">
            <v>KIM-P</v>
          </cell>
          <cell r="IW550">
            <v>0</v>
          </cell>
          <cell r="IX550" t="str">
            <v>EKO-L</v>
          </cell>
          <cell r="IY550">
            <v>0</v>
          </cell>
          <cell r="JA550">
            <v>0</v>
          </cell>
        </row>
        <row r="551">
          <cell r="Q551" t="str">
            <v/>
          </cell>
          <cell r="AB551" t="str">
            <v/>
          </cell>
          <cell r="AC551">
            <v>7</v>
          </cell>
          <cell r="AI551" t="str">
            <v/>
          </cell>
          <cell r="AJ551">
            <v>0</v>
          </cell>
          <cell r="AK551">
            <v>84.5</v>
          </cell>
          <cell r="AL551">
            <v>87</v>
          </cell>
          <cell r="AM551">
            <v>0</v>
          </cell>
          <cell r="AN551">
            <v>0</v>
          </cell>
          <cell r="AO551" t="str">
            <v/>
          </cell>
          <cell r="AP551">
            <v>0</v>
          </cell>
          <cell r="AQ551">
            <v>81.75</v>
          </cell>
          <cell r="AR551">
            <v>85</v>
          </cell>
          <cell r="AS551">
            <v>0</v>
          </cell>
          <cell r="AT551">
            <v>0</v>
          </cell>
          <cell r="AU551" t="str">
            <v/>
          </cell>
          <cell r="AV551">
            <v>0</v>
          </cell>
          <cell r="AW551">
            <v>87.25</v>
          </cell>
          <cell r="AX551">
            <v>87</v>
          </cell>
          <cell r="AY551">
            <v>0</v>
          </cell>
          <cell r="AZ551">
            <v>0</v>
          </cell>
          <cell r="BA551" t="str">
            <v/>
          </cell>
          <cell r="BB551">
            <v>0</v>
          </cell>
          <cell r="BC551">
            <v>87.5</v>
          </cell>
          <cell r="BD551">
            <v>89</v>
          </cell>
          <cell r="BE551">
            <v>0</v>
          </cell>
          <cell r="BF551">
            <v>0</v>
          </cell>
          <cell r="BG551" t="str">
            <v>SEJ</v>
          </cell>
          <cell r="BH551">
            <v>0</v>
          </cell>
          <cell r="BI551">
            <v>86.25</v>
          </cell>
          <cell r="BJ551">
            <v>86</v>
          </cell>
          <cell r="BK551">
            <v>0</v>
          </cell>
          <cell r="BL551">
            <v>0</v>
          </cell>
          <cell r="BM551" t="str">
            <v/>
          </cell>
          <cell r="BN551">
            <v>0</v>
          </cell>
          <cell r="BO551">
            <v>78.5</v>
          </cell>
          <cell r="BP551">
            <v>87</v>
          </cell>
          <cell r="BQ551">
            <v>0</v>
          </cell>
          <cell r="BR551">
            <v>0</v>
          </cell>
          <cell r="BS551" t="str">
            <v/>
          </cell>
          <cell r="BT551">
            <v>0</v>
          </cell>
          <cell r="BU551">
            <v>85</v>
          </cell>
          <cell r="BV551">
            <v>89</v>
          </cell>
          <cell r="BW551">
            <v>0</v>
          </cell>
          <cell r="BX551">
            <v>0</v>
          </cell>
          <cell r="BY551" t="str">
            <v/>
          </cell>
          <cell r="BZ551">
            <v>0</v>
          </cell>
          <cell r="CA551">
            <v>88.75</v>
          </cell>
          <cell r="CB551">
            <v>88</v>
          </cell>
          <cell r="CC551">
            <v>0</v>
          </cell>
          <cell r="CD551">
            <v>0</v>
          </cell>
          <cell r="CE551" t="str">
            <v/>
          </cell>
          <cell r="CF551">
            <v>0</v>
          </cell>
          <cell r="CG551">
            <v>90</v>
          </cell>
          <cell r="CH551">
            <v>81</v>
          </cell>
          <cell r="CI551">
            <v>0</v>
          </cell>
          <cell r="CJ551">
            <v>0</v>
          </cell>
          <cell r="CK551" t="str">
            <v/>
          </cell>
          <cell r="CL551">
            <v>0</v>
          </cell>
          <cell r="CM551">
            <v>73.75</v>
          </cell>
          <cell r="CN551">
            <v>77</v>
          </cell>
          <cell r="CO551">
            <v>0</v>
          </cell>
          <cell r="CP551">
            <v>0</v>
          </cell>
          <cell r="CQ551" t="str">
            <v/>
          </cell>
          <cell r="CR551">
            <v>0</v>
          </cell>
          <cell r="CS551">
            <v>88.25</v>
          </cell>
          <cell r="CT551">
            <v>88</v>
          </cell>
          <cell r="CU551">
            <v>0</v>
          </cell>
          <cell r="CV551">
            <v>0</v>
          </cell>
          <cell r="CW551" t="str">
            <v/>
          </cell>
          <cell r="CX551">
            <v>0</v>
          </cell>
          <cell r="CY551">
            <v>70.25</v>
          </cell>
          <cell r="CZ551">
            <v>76</v>
          </cell>
          <cell r="DA551">
            <v>0</v>
          </cell>
          <cell r="DB551">
            <v>0</v>
          </cell>
          <cell r="DC551" t="str">
            <v/>
          </cell>
          <cell r="DD551">
            <v>0</v>
          </cell>
          <cell r="DE551">
            <v>81.75</v>
          </cell>
          <cell r="DF551">
            <v>89</v>
          </cell>
          <cell r="DG551">
            <v>0</v>
          </cell>
          <cell r="DH551">
            <v>0</v>
          </cell>
          <cell r="DI551" t="str">
            <v/>
          </cell>
          <cell r="DJ551">
            <v>0</v>
          </cell>
          <cell r="DK551">
            <v>0</v>
          </cell>
          <cell r="DL551">
            <v>84</v>
          </cell>
          <cell r="DM551">
            <v>0</v>
          </cell>
          <cell r="DN551">
            <v>0</v>
          </cell>
          <cell r="DO551" t="str">
            <v/>
          </cell>
          <cell r="DP551">
            <v>0</v>
          </cell>
          <cell r="DQ551">
            <v>82</v>
          </cell>
          <cell r="DR551">
            <v>86</v>
          </cell>
          <cell r="DS551">
            <v>0</v>
          </cell>
          <cell r="DT551">
            <v>0</v>
          </cell>
          <cell r="DU551" t="str">
            <v/>
          </cell>
          <cell r="DV551">
            <v>0</v>
          </cell>
          <cell r="DW551">
            <v>82.75</v>
          </cell>
          <cell r="DX551">
            <v>92</v>
          </cell>
          <cell r="DY551">
            <v>0</v>
          </cell>
          <cell r="DZ551">
            <v>0</v>
          </cell>
          <cell r="EA551" t="str">
            <v/>
          </cell>
          <cell r="EB551">
            <v>0</v>
          </cell>
          <cell r="EC551">
            <v>80</v>
          </cell>
          <cell r="ED551">
            <v>81</v>
          </cell>
          <cell r="EE551">
            <v>0</v>
          </cell>
          <cell r="EF551">
            <v>0</v>
          </cell>
          <cell r="EG551" t="str">
            <v/>
          </cell>
          <cell r="EH551">
            <v>0</v>
          </cell>
          <cell r="EI551">
            <v>83.75</v>
          </cell>
          <cell r="EJ551">
            <v>83</v>
          </cell>
          <cell r="EK551">
            <v>0</v>
          </cell>
          <cell r="EL551">
            <v>0</v>
          </cell>
          <cell r="EM551" t="str">
            <v/>
          </cell>
          <cell r="EN551">
            <v>0</v>
          </cell>
          <cell r="EO551">
            <v>83.75</v>
          </cell>
          <cell r="EP551">
            <v>83</v>
          </cell>
          <cell r="EQ551">
            <v>0</v>
          </cell>
          <cell r="ER551">
            <v>0</v>
          </cell>
          <cell r="ES551" t="str">
            <v/>
          </cell>
          <cell r="ET551">
            <v>0</v>
          </cell>
          <cell r="EU551">
            <v>83.75</v>
          </cell>
          <cell r="EV551">
            <v>83</v>
          </cell>
          <cell r="EW551">
            <v>0</v>
          </cell>
          <cell r="EX551">
            <v>0</v>
          </cell>
          <cell r="EY551" t="str">
            <v/>
          </cell>
          <cell r="EZ551">
            <v>0</v>
          </cell>
          <cell r="FA551">
            <v>71.5</v>
          </cell>
          <cell r="FB551">
            <v>83</v>
          </cell>
          <cell r="FC551">
            <v>0</v>
          </cell>
          <cell r="FD551">
            <v>0</v>
          </cell>
          <cell r="FE551" t="str">
            <v/>
          </cell>
          <cell r="FF551">
            <v>0</v>
          </cell>
          <cell r="FG551">
            <v>71.5</v>
          </cell>
          <cell r="FH551">
            <v>83</v>
          </cell>
          <cell r="FI551">
            <v>0</v>
          </cell>
          <cell r="FJ551">
            <v>0</v>
          </cell>
          <cell r="FK551" t="str">
            <v/>
          </cell>
          <cell r="FL551">
            <v>0</v>
          </cell>
          <cell r="FM551">
            <v>71.5</v>
          </cell>
          <cell r="FN551">
            <v>83</v>
          </cell>
          <cell r="FO551">
            <v>0</v>
          </cell>
          <cell r="FP551">
            <v>0</v>
          </cell>
          <cell r="FQ551" t="str">
            <v/>
          </cell>
          <cell r="FR551">
            <v>0</v>
          </cell>
          <cell r="FS551">
            <v>71.5</v>
          </cell>
          <cell r="FT551">
            <v>83</v>
          </cell>
          <cell r="FU551">
            <v>0</v>
          </cell>
          <cell r="FV551">
            <v>0</v>
          </cell>
          <cell r="FW551" t="str">
            <v/>
          </cell>
          <cell r="FX551">
            <v>0</v>
          </cell>
          <cell r="FY551">
            <v>71.5</v>
          </cell>
          <cell r="FZ551">
            <v>83</v>
          </cell>
          <cell r="GA551">
            <v>0</v>
          </cell>
          <cell r="GB551">
            <v>0</v>
          </cell>
          <cell r="GC551" t="str">
            <v/>
          </cell>
          <cell r="GD551">
            <v>0</v>
          </cell>
          <cell r="GE551">
            <v>71.5</v>
          </cell>
          <cell r="GF551">
            <v>83</v>
          </cell>
          <cell r="GG551">
            <v>0</v>
          </cell>
          <cell r="GH551">
            <v>0</v>
          </cell>
          <cell r="GI551" t="str">
            <v/>
          </cell>
          <cell r="GJ551">
            <v>0</v>
          </cell>
          <cell r="GK551">
            <v>71.5</v>
          </cell>
          <cell r="GL551">
            <v>83</v>
          </cell>
          <cell r="GM551">
            <v>0</v>
          </cell>
          <cell r="GN551">
            <v>0</v>
          </cell>
          <cell r="GO551" t="str">
            <v/>
          </cell>
          <cell r="GP551">
            <v>0</v>
          </cell>
          <cell r="GQ551">
            <v>71.5</v>
          </cell>
          <cell r="GR551">
            <v>83</v>
          </cell>
          <cell r="GS551">
            <v>0</v>
          </cell>
          <cell r="GT551">
            <v>0</v>
          </cell>
          <cell r="GU551" t="str">
            <v/>
          </cell>
          <cell r="GV551">
            <v>0</v>
          </cell>
          <cell r="GW551">
            <v>75.75</v>
          </cell>
          <cell r="GX551">
            <v>76</v>
          </cell>
          <cell r="GY551">
            <v>0</v>
          </cell>
          <cell r="GZ551">
            <v>0</v>
          </cell>
          <cell r="HA551" t="str">
            <v>EKO-L</v>
          </cell>
          <cell r="HB551">
            <v>0</v>
          </cell>
          <cell r="HC551">
            <v>75</v>
          </cell>
          <cell r="HD551">
            <v>82</v>
          </cell>
          <cell r="HH551">
            <v>0</v>
          </cell>
          <cell r="HM551" t="str">
            <v/>
          </cell>
          <cell r="HN551" t="str">
            <v/>
          </cell>
          <cell r="HS551">
            <v>0</v>
          </cell>
          <cell r="HT551" t="str">
            <v>PKN</v>
          </cell>
          <cell r="HU551">
            <v>0</v>
          </cell>
          <cell r="HV551" t="str">
            <v>IND</v>
          </cell>
          <cell r="HW551">
            <v>0</v>
          </cell>
          <cell r="HX551" t="str">
            <v>MAT-W</v>
          </cell>
          <cell r="HY551">
            <v>0</v>
          </cell>
          <cell r="HZ551" t="str">
            <v>SEJ-W</v>
          </cell>
          <cell r="IA551">
            <v>0</v>
          </cell>
          <cell r="IB551" t="str">
            <v>IGR-W</v>
          </cell>
          <cell r="IC551">
            <v>0</v>
          </cell>
          <cell r="ID551" t="str">
            <v>SBO</v>
          </cell>
          <cell r="IE551">
            <v>0</v>
          </cell>
          <cell r="IF551" t="str">
            <v>PJO</v>
          </cell>
          <cell r="IG551">
            <v>0</v>
          </cell>
          <cell r="IH551" t="str">
            <v>PRA</v>
          </cell>
          <cell r="II551">
            <v>0</v>
          </cell>
          <cell r="IJ551" t="str">
            <v>JAW</v>
          </cell>
          <cell r="IK551">
            <v>0</v>
          </cell>
          <cell r="IL551" t="str">
            <v>ARB</v>
          </cell>
          <cell r="IM551">
            <v>0</v>
          </cell>
          <cell r="IN551" t="str">
            <v>PKM</v>
          </cell>
          <cell r="IO551">
            <v>0</v>
          </cell>
          <cell r="IP551" t="str">
            <v>MAT-P</v>
          </cell>
          <cell r="IQ551">
            <v>0</v>
          </cell>
          <cell r="IR551" t="str">
            <v>BIO-P</v>
          </cell>
          <cell r="IS551">
            <v>0</v>
          </cell>
          <cell r="IT551" t="str">
            <v>FIS-P</v>
          </cell>
          <cell r="IU551">
            <v>0</v>
          </cell>
          <cell r="IV551" t="str">
            <v>KIM-P</v>
          </cell>
          <cell r="IW551">
            <v>0</v>
          </cell>
          <cell r="IX551" t="str">
            <v>EKO-L</v>
          </cell>
          <cell r="IY551">
            <v>0</v>
          </cell>
          <cell r="JA551">
            <v>0</v>
          </cell>
        </row>
        <row r="552">
          <cell r="Q552" t="str">
            <v/>
          </cell>
          <cell r="AB552" t="str">
            <v/>
          </cell>
          <cell r="AC552">
            <v>8</v>
          </cell>
          <cell r="AI552" t="str">
            <v/>
          </cell>
          <cell r="AJ552">
            <v>0</v>
          </cell>
          <cell r="AK552">
            <v>86.75</v>
          </cell>
          <cell r="AL552">
            <v>84</v>
          </cell>
          <cell r="AM552">
            <v>0</v>
          </cell>
          <cell r="AN552">
            <v>0</v>
          </cell>
          <cell r="AO552" t="str">
            <v/>
          </cell>
          <cell r="AP552">
            <v>0</v>
          </cell>
          <cell r="AQ552">
            <v>82.75</v>
          </cell>
          <cell r="AR552">
            <v>86</v>
          </cell>
          <cell r="AS552">
            <v>0</v>
          </cell>
          <cell r="AT552">
            <v>0</v>
          </cell>
          <cell r="AU552" t="str">
            <v/>
          </cell>
          <cell r="AV552">
            <v>0</v>
          </cell>
          <cell r="AW552">
            <v>87.75</v>
          </cell>
          <cell r="AX552">
            <v>86</v>
          </cell>
          <cell r="AY552">
            <v>0</v>
          </cell>
          <cell r="AZ552">
            <v>0</v>
          </cell>
          <cell r="BA552" t="str">
            <v/>
          </cell>
          <cell r="BB552">
            <v>0</v>
          </cell>
          <cell r="BC552">
            <v>83.25</v>
          </cell>
          <cell r="BD552">
            <v>86</v>
          </cell>
          <cell r="BE552">
            <v>0</v>
          </cell>
          <cell r="BF552">
            <v>0</v>
          </cell>
          <cell r="BG552" t="str">
            <v>SEJ</v>
          </cell>
          <cell r="BH552">
            <v>0</v>
          </cell>
          <cell r="BI552">
            <v>87</v>
          </cell>
          <cell r="BJ552">
            <v>85</v>
          </cell>
          <cell r="BK552">
            <v>0</v>
          </cell>
          <cell r="BL552">
            <v>0</v>
          </cell>
          <cell r="BM552" t="str">
            <v/>
          </cell>
          <cell r="BN552">
            <v>0</v>
          </cell>
          <cell r="BO552">
            <v>79.5</v>
          </cell>
          <cell r="BP552">
            <v>80</v>
          </cell>
          <cell r="BQ552">
            <v>0</v>
          </cell>
          <cell r="BR552">
            <v>0</v>
          </cell>
          <cell r="BS552" t="str">
            <v/>
          </cell>
          <cell r="BT552">
            <v>0</v>
          </cell>
          <cell r="BU552">
            <v>82.25</v>
          </cell>
          <cell r="BV552">
            <v>90</v>
          </cell>
          <cell r="BW552">
            <v>0</v>
          </cell>
          <cell r="BX552">
            <v>0</v>
          </cell>
          <cell r="BY552" t="str">
            <v/>
          </cell>
          <cell r="BZ552">
            <v>0</v>
          </cell>
          <cell r="CA552">
            <v>91.75</v>
          </cell>
          <cell r="CB552">
            <v>91</v>
          </cell>
          <cell r="CC552">
            <v>0</v>
          </cell>
          <cell r="CD552">
            <v>0</v>
          </cell>
          <cell r="CE552" t="str">
            <v/>
          </cell>
          <cell r="CF552">
            <v>0</v>
          </cell>
          <cell r="CG552">
            <v>90</v>
          </cell>
          <cell r="CH552">
            <v>81</v>
          </cell>
          <cell r="CI552">
            <v>0</v>
          </cell>
          <cell r="CJ552">
            <v>0</v>
          </cell>
          <cell r="CK552" t="str">
            <v/>
          </cell>
          <cell r="CL552">
            <v>0</v>
          </cell>
          <cell r="CM552">
            <v>73.75</v>
          </cell>
          <cell r="CN552">
            <v>76</v>
          </cell>
          <cell r="CO552">
            <v>0</v>
          </cell>
          <cell r="CP552">
            <v>0</v>
          </cell>
          <cell r="CQ552" t="str">
            <v/>
          </cell>
          <cell r="CR552">
            <v>0</v>
          </cell>
          <cell r="CS552">
            <v>80.5</v>
          </cell>
          <cell r="CT552">
            <v>86</v>
          </cell>
          <cell r="CU552">
            <v>0</v>
          </cell>
          <cell r="CV552">
            <v>0</v>
          </cell>
          <cell r="CW552" t="str">
            <v/>
          </cell>
          <cell r="CX552">
            <v>0</v>
          </cell>
          <cell r="CY552">
            <v>66.75</v>
          </cell>
          <cell r="CZ552">
            <v>78</v>
          </cell>
          <cell r="DA552">
            <v>0</v>
          </cell>
          <cell r="DB552">
            <v>0</v>
          </cell>
          <cell r="DC552" t="str">
            <v/>
          </cell>
          <cell r="DD552">
            <v>0</v>
          </cell>
          <cell r="DE552">
            <v>84.75</v>
          </cell>
          <cell r="DF552">
            <v>88</v>
          </cell>
          <cell r="DG552">
            <v>0</v>
          </cell>
          <cell r="DH552">
            <v>0</v>
          </cell>
          <cell r="DI552" t="str">
            <v/>
          </cell>
          <cell r="DJ552">
            <v>0</v>
          </cell>
          <cell r="DK552">
            <v>0</v>
          </cell>
          <cell r="DL552">
            <v>85</v>
          </cell>
          <cell r="DM552">
            <v>0</v>
          </cell>
          <cell r="DN552">
            <v>0</v>
          </cell>
          <cell r="DO552" t="str">
            <v/>
          </cell>
          <cell r="DP552">
            <v>0</v>
          </cell>
          <cell r="DQ552">
            <v>88.25</v>
          </cell>
          <cell r="DR552">
            <v>77</v>
          </cell>
          <cell r="DS552">
            <v>0</v>
          </cell>
          <cell r="DT552">
            <v>0</v>
          </cell>
          <cell r="DU552" t="str">
            <v/>
          </cell>
          <cell r="DV552">
            <v>0</v>
          </cell>
          <cell r="DW552">
            <v>86.75</v>
          </cell>
          <cell r="DX552">
            <v>90</v>
          </cell>
          <cell r="DY552">
            <v>0</v>
          </cell>
          <cell r="DZ552">
            <v>0</v>
          </cell>
          <cell r="EA552" t="str">
            <v/>
          </cell>
          <cell r="EB552">
            <v>0</v>
          </cell>
          <cell r="EC552">
            <v>90.25</v>
          </cell>
          <cell r="ED552">
            <v>93</v>
          </cell>
          <cell r="EE552">
            <v>0</v>
          </cell>
          <cell r="EF552">
            <v>0</v>
          </cell>
          <cell r="EG552" t="str">
            <v/>
          </cell>
          <cell r="EH552">
            <v>0</v>
          </cell>
          <cell r="EI552">
            <v>81.25</v>
          </cell>
          <cell r="EJ552">
            <v>80</v>
          </cell>
          <cell r="EK552">
            <v>0</v>
          </cell>
          <cell r="EL552">
            <v>0</v>
          </cell>
          <cell r="EM552" t="str">
            <v/>
          </cell>
          <cell r="EN552">
            <v>0</v>
          </cell>
          <cell r="EO552">
            <v>81.25</v>
          </cell>
          <cell r="EP552">
            <v>80</v>
          </cell>
          <cell r="EQ552">
            <v>0</v>
          </cell>
          <cell r="ER552">
            <v>0</v>
          </cell>
          <cell r="ES552" t="str">
            <v/>
          </cell>
          <cell r="ET552">
            <v>0</v>
          </cell>
          <cell r="EU552">
            <v>81.25</v>
          </cell>
          <cell r="EV552">
            <v>80</v>
          </cell>
          <cell r="EW552">
            <v>0</v>
          </cell>
          <cell r="EX552">
            <v>0</v>
          </cell>
          <cell r="EY552" t="str">
            <v/>
          </cell>
          <cell r="EZ552">
            <v>0</v>
          </cell>
          <cell r="FA552">
            <v>80</v>
          </cell>
          <cell r="FB552">
            <v>83</v>
          </cell>
          <cell r="FC552">
            <v>0</v>
          </cell>
          <cell r="FD552">
            <v>0</v>
          </cell>
          <cell r="FE552" t="str">
            <v/>
          </cell>
          <cell r="FF552">
            <v>0</v>
          </cell>
          <cell r="FG552">
            <v>80</v>
          </cell>
          <cell r="FH552">
            <v>83</v>
          </cell>
          <cell r="FI552">
            <v>0</v>
          </cell>
          <cell r="FJ552">
            <v>0</v>
          </cell>
          <cell r="FK552" t="str">
            <v/>
          </cell>
          <cell r="FL552">
            <v>0</v>
          </cell>
          <cell r="FM552">
            <v>80</v>
          </cell>
          <cell r="FN552">
            <v>83</v>
          </cell>
          <cell r="FO552">
            <v>0</v>
          </cell>
          <cell r="FP552">
            <v>0</v>
          </cell>
          <cell r="FQ552" t="str">
            <v/>
          </cell>
          <cell r="FR552">
            <v>0</v>
          </cell>
          <cell r="FS552">
            <v>80</v>
          </cell>
          <cell r="FT552">
            <v>83</v>
          </cell>
          <cell r="FU552">
            <v>0</v>
          </cell>
          <cell r="FV552">
            <v>0</v>
          </cell>
          <cell r="FW552" t="str">
            <v/>
          </cell>
          <cell r="FX552">
            <v>0</v>
          </cell>
          <cell r="FY552">
            <v>80</v>
          </cell>
          <cell r="FZ552">
            <v>83</v>
          </cell>
          <cell r="GA552">
            <v>0</v>
          </cell>
          <cell r="GB552">
            <v>0</v>
          </cell>
          <cell r="GC552" t="str">
            <v/>
          </cell>
          <cell r="GD552">
            <v>0</v>
          </cell>
          <cell r="GE552">
            <v>80</v>
          </cell>
          <cell r="GF552">
            <v>83</v>
          </cell>
          <cell r="GG552">
            <v>0</v>
          </cell>
          <cell r="GH552">
            <v>0</v>
          </cell>
          <cell r="GI552" t="str">
            <v/>
          </cell>
          <cell r="GJ552">
            <v>0</v>
          </cell>
          <cell r="GK552">
            <v>80</v>
          </cell>
          <cell r="GL552">
            <v>83</v>
          </cell>
          <cell r="GM552">
            <v>0</v>
          </cell>
          <cell r="GN552">
            <v>0</v>
          </cell>
          <cell r="GO552" t="str">
            <v/>
          </cell>
          <cell r="GP552">
            <v>0</v>
          </cell>
          <cell r="GQ552">
            <v>80</v>
          </cell>
          <cell r="GR552">
            <v>83</v>
          </cell>
          <cell r="GS552">
            <v>0</v>
          </cell>
          <cell r="GT552">
            <v>0</v>
          </cell>
          <cell r="GU552" t="str">
            <v/>
          </cell>
          <cell r="GV552">
            <v>0</v>
          </cell>
          <cell r="GW552">
            <v>81.5</v>
          </cell>
          <cell r="GX552">
            <v>86</v>
          </cell>
          <cell r="GY552">
            <v>0</v>
          </cell>
          <cell r="GZ552">
            <v>0</v>
          </cell>
          <cell r="HB552">
            <v>0</v>
          </cell>
          <cell r="HG552" t="str">
            <v>IGR-L</v>
          </cell>
          <cell r="HH552">
            <v>0</v>
          </cell>
          <cell r="HI552">
            <v>74</v>
          </cell>
          <cell r="HJ552">
            <v>76</v>
          </cell>
          <cell r="HM552" t="str">
            <v/>
          </cell>
          <cell r="HN552" t="str">
            <v/>
          </cell>
          <cell r="HS552">
            <v>0</v>
          </cell>
          <cell r="HT552" t="str">
            <v>PKN</v>
          </cell>
          <cell r="HU552">
            <v>0</v>
          </cell>
          <cell r="HV552" t="str">
            <v>IND</v>
          </cell>
          <cell r="HW552">
            <v>0</v>
          </cell>
          <cell r="HX552" t="str">
            <v>MAT-W</v>
          </cell>
          <cell r="HY552">
            <v>0</v>
          </cell>
          <cell r="HZ552" t="str">
            <v>SEJ-W</v>
          </cell>
          <cell r="IA552">
            <v>0</v>
          </cell>
          <cell r="IB552" t="str">
            <v>IGR-W</v>
          </cell>
          <cell r="IC552">
            <v>0</v>
          </cell>
          <cell r="ID552" t="str">
            <v>SBO</v>
          </cell>
          <cell r="IE552">
            <v>0</v>
          </cell>
          <cell r="IF552" t="str">
            <v>PJO</v>
          </cell>
          <cell r="IG552">
            <v>0</v>
          </cell>
          <cell r="IH552" t="str">
            <v>PRA</v>
          </cell>
          <cell r="II552">
            <v>0</v>
          </cell>
          <cell r="IJ552" t="str">
            <v>JAW</v>
          </cell>
          <cell r="IK552">
            <v>0</v>
          </cell>
          <cell r="IL552" t="str">
            <v>ARB</v>
          </cell>
          <cell r="IM552">
            <v>0</v>
          </cell>
          <cell r="IN552" t="str">
            <v>PKM</v>
          </cell>
          <cell r="IO552">
            <v>0</v>
          </cell>
          <cell r="IP552" t="str">
            <v>MAT-P</v>
          </cell>
          <cell r="IQ552">
            <v>0</v>
          </cell>
          <cell r="IR552" t="str">
            <v>BIO-P</v>
          </cell>
          <cell r="IS552">
            <v>0</v>
          </cell>
          <cell r="IT552" t="str">
            <v>FIS-P</v>
          </cell>
          <cell r="IU552">
            <v>0</v>
          </cell>
          <cell r="IV552" t="str">
            <v>KIM-P</v>
          </cell>
          <cell r="IW552">
            <v>0</v>
          </cell>
          <cell r="IY552">
            <v>0</v>
          </cell>
          <cell r="IZ552" t="str">
            <v>IGR-L</v>
          </cell>
          <cell r="JA552">
            <v>0</v>
          </cell>
        </row>
        <row r="553">
          <cell r="Q553" t="str">
            <v/>
          </cell>
          <cell r="AB553" t="str">
            <v/>
          </cell>
          <cell r="AC553">
            <v>9</v>
          </cell>
          <cell r="AI553" t="str">
            <v/>
          </cell>
          <cell r="AJ553">
            <v>0</v>
          </cell>
          <cell r="AK553">
            <v>78.25</v>
          </cell>
          <cell r="AL553">
            <v>77</v>
          </cell>
          <cell r="AM553">
            <v>0</v>
          </cell>
          <cell r="AN553">
            <v>0</v>
          </cell>
          <cell r="AO553" t="str">
            <v/>
          </cell>
          <cell r="AP553">
            <v>0</v>
          </cell>
          <cell r="AQ553">
            <v>82.25</v>
          </cell>
          <cell r="AR553">
            <v>75</v>
          </cell>
          <cell r="AS553">
            <v>0</v>
          </cell>
          <cell r="AT553">
            <v>0</v>
          </cell>
          <cell r="AU553" t="str">
            <v/>
          </cell>
          <cell r="AV553">
            <v>0</v>
          </cell>
          <cell r="AW553">
            <v>75</v>
          </cell>
          <cell r="AX553">
            <v>75</v>
          </cell>
          <cell r="AY553">
            <v>0</v>
          </cell>
          <cell r="AZ553">
            <v>0</v>
          </cell>
          <cell r="BA553" t="str">
            <v/>
          </cell>
          <cell r="BB553">
            <v>0</v>
          </cell>
          <cell r="BC553">
            <v>78.25</v>
          </cell>
          <cell r="BD553">
            <v>74</v>
          </cell>
          <cell r="BE553">
            <v>0</v>
          </cell>
          <cell r="BF553">
            <v>0</v>
          </cell>
          <cell r="BG553" t="str">
            <v>SEJ</v>
          </cell>
          <cell r="BH553">
            <v>0</v>
          </cell>
          <cell r="BI553">
            <v>84.5</v>
          </cell>
          <cell r="BJ553">
            <v>75</v>
          </cell>
          <cell r="BK553">
            <v>0</v>
          </cell>
          <cell r="BL553">
            <v>0</v>
          </cell>
          <cell r="BM553" t="str">
            <v/>
          </cell>
          <cell r="BN553">
            <v>0</v>
          </cell>
          <cell r="BO553">
            <v>77.5</v>
          </cell>
          <cell r="BP553">
            <v>79</v>
          </cell>
          <cell r="BQ553">
            <v>0</v>
          </cell>
          <cell r="BR553">
            <v>0</v>
          </cell>
          <cell r="BS553" t="str">
            <v/>
          </cell>
          <cell r="BT553">
            <v>0</v>
          </cell>
          <cell r="BU553">
            <v>77.5</v>
          </cell>
          <cell r="BV553">
            <v>78</v>
          </cell>
          <cell r="BW553">
            <v>0</v>
          </cell>
          <cell r="BX553">
            <v>0</v>
          </cell>
          <cell r="BY553" t="str">
            <v/>
          </cell>
          <cell r="BZ553">
            <v>0</v>
          </cell>
          <cell r="CA553">
            <v>67</v>
          </cell>
          <cell r="CB553">
            <v>71</v>
          </cell>
          <cell r="CC553">
            <v>0</v>
          </cell>
          <cell r="CD553">
            <v>0</v>
          </cell>
          <cell r="CE553" t="str">
            <v/>
          </cell>
          <cell r="CF553">
            <v>0</v>
          </cell>
          <cell r="CG553">
            <v>75.25</v>
          </cell>
          <cell r="CH553">
            <v>81</v>
          </cell>
          <cell r="CI553">
            <v>0</v>
          </cell>
          <cell r="CJ553">
            <v>0</v>
          </cell>
          <cell r="CK553" t="str">
            <v/>
          </cell>
          <cell r="CL553">
            <v>0</v>
          </cell>
          <cell r="CM553">
            <v>73.75</v>
          </cell>
          <cell r="CN553">
            <v>71</v>
          </cell>
          <cell r="CO553">
            <v>0</v>
          </cell>
          <cell r="CP553">
            <v>0</v>
          </cell>
          <cell r="CQ553" t="str">
            <v/>
          </cell>
          <cell r="CR553">
            <v>0</v>
          </cell>
          <cell r="CS553">
            <v>81.75</v>
          </cell>
          <cell r="CT553">
            <v>76</v>
          </cell>
          <cell r="CU553">
            <v>0</v>
          </cell>
          <cell r="CV553">
            <v>0</v>
          </cell>
          <cell r="CW553" t="str">
            <v/>
          </cell>
          <cell r="CX553">
            <v>0</v>
          </cell>
          <cell r="CY553">
            <v>70.5</v>
          </cell>
          <cell r="CZ553">
            <v>75</v>
          </cell>
          <cell r="DA553">
            <v>0</v>
          </cell>
          <cell r="DB553">
            <v>0</v>
          </cell>
          <cell r="DC553" t="str">
            <v/>
          </cell>
          <cell r="DD553">
            <v>0</v>
          </cell>
          <cell r="DE553">
            <v>82.75</v>
          </cell>
          <cell r="DF553">
            <v>79</v>
          </cell>
          <cell r="DG553">
            <v>0</v>
          </cell>
          <cell r="DH553">
            <v>0</v>
          </cell>
          <cell r="DI553" t="str">
            <v/>
          </cell>
          <cell r="DJ553">
            <v>0</v>
          </cell>
          <cell r="DK553">
            <v>0</v>
          </cell>
          <cell r="DL553">
            <v>78</v>
          </cell>
          <cell r="DM553">
            <v>0</v>
          </cell>
          <cell r="DN553">
            <v>0</v>
          </cell>
          <cell r="DO553" t="str">
            <v/>
          </cell>
          <cell r="DP553">
            <v>0</v>
          </cell>
          <cell r="DQ553">
            <v>79.25</v>
          </cell>
          <cell r="DR553">
            <v>78</v>
          </cell>
          <cell r="DS553">
            <v>0</v>
          </cell>
          <cell r="DT553">
            <v>0</v>
          </cell>
          <cell r="DU553" t="str">
            <v/>
          </cell>
          <cell r="DV553">
            <v>0</v>
          </cell>
          <cell r="DW553">
            <v>81.25</v>
          </cell>
          <cell r="DX553">
            <v>75</v>
          </cell>
          <cell r="DY553">
            <v>0</v>
          </cell>
          <cell r="DZ553">
            <v>0</v>
          </cell>
          <cell r="EA553" t="str">
            <v/>
          </cell>
          <cell r="EB553">
            <v>0</v>
          </cell>
          <cell r="EC553">
            <v>67.25</v>
          </cell>
          <cell r="ED553">
            <v>71</v>
          </cell>
          <cell r="EE553">
            <v>0</v>
          </cell>
          <cell r="EF553">
            <v>0</v>
          </cell>
          <cell r="EG553" t="str">
            <v/>
          </cell>
          <cell r="EH553">
            <v>0</v>
          </cell>
          <cell r="EI553">
            <v>84</v>
          </cell>
          <cell r="EJ553">
            <v>77</v>
          </cell>
          <cell r="EK553">
            <v>0</v>
          </cell>
          <cell r="EL553">
            <v>0</v>
          </cell>
          <cell r="EM553" t="str">
            <v/>
          </cell>
          <cell r="EN553">
            <v>0</v>
          </cell>
          <cell r="EO553">
            <v>84</v>
          </cell>
          <cell r="EP553">
            <v>77</v>
          </cell>
          <cell r="EQ553">
            <v>0</v>
          </cell>
          <cell r="ER553">
            <v>0</v>
          </cell>
          <cell r="ES553" t="str">
            <v/>
          </cell>
          <cell r="ET553">
            <v>0</v>
          </cell>
          <cell r="EU553">
            <v>84</v>
          </cell>
          <cell r="EV553">
            <v>77</v>
          </cell>
          <cell r="EW553">
            <v>0</v>
          </cell>
          <cell r="EX553">
            <v>0</v>
          </cell>
          <cell r="EY553" t="str">
            <v/>
          </cell>
          <cell r="EZ553">
            <v>0</v>
          </cell>
          <cell r="FA553">
            <v>69.75</v>
          </cell>
          <cell r="FB553">
            <v>73</v>
          </cell>
          <cell r="FC553">
            <v>0</v>
          </cell>
          <cell r="FD553">
            <v>0</v>
          </cell>
          <cell r="FE553" t="str">
            <v/>
          </cell>
          <cell r="FF553">
            <v>0</v>
          </cell>
          <cell r="FG553">
            <v>69.75</v>
          </cell>
          <cell r="FH553">
            <v>73</v>
          </cell>
          <cell r="FI553">
            <v>0</v>
          </cell>
          <cell r="FJ553">
            <v>0</v>
          </cell>
          <cell r="FK553" t="str">
            <v/>
          </cell>
          <cell r="FL553">
            <v>0</v>
          </cell>
          <cell r="FM553">
            <v>69.75</v>
          </cell>
          <cell r="FN553">
            <v>73</v>
          </cell>
          <cell r="FO553">
            <v>0</v>
          </cell>
          <cell r="FP553">
            <v>0</v>
          </cell>
          <cell r="FQ553" t="str">
            <v/>
          </cell>
          <cell r="FR553">
            <v>0</v>
          </cell>
          <cell r="FS553">
            <v>69.75</v>
          </cell>
          <cell r="FT553">
            <v>73</v>
          </cell>
          <cell r="FU553">
            <v>0</v>
          </cell>
          <cell r="FV553">
            <v>0</v>
          </cell>
          <cell r="FW553" t="str">
            <v/>
          </cell>
          <cell r="FX553">
            <v>0</v>
          </cell>
          <cell r="FY553">
            <v>69.75</v>
          </cell>
          <cell r="FZ553">
            <v>73</v>
          </cell>
          <cell r="GA553">
            <v>0</v>
          </cell>
          <cell r="GB553">
            <v>0</v>
          </cell>
          <cell r="GC553" t="str">
            <v/>
          </cell>
          <cell r="GD553">
            <v>0</v>
          </cell>
          <cell r="GE553">
            <v>69.75</v>
          </cell>
          <cell r="GF553">
            <v>73</v>
          </cell>
          <cell r="GG553">
            <v>0</v>
          </cell>
          <cell r="GH553">
            <v>0</v>
          </cell>
          <cell r="GI553" t="str">
            <v/>
          </cell>
          <cell r="GJ553">
            <v>0</v>
          </cell>
          <cell r="GK553">
            <v>69.75</v>
          </cell>
          <cell r="GL553">
            <v>73</v>
          </cell>
          <cell r="GM553">
            <v>0</v>
          </cell>
          <cell r="GN553">
            <v>0</v>
          </cell>
          <cell r="GO553" t="str">
            <v/>
          </cell>
          <cell r="GP553">
            <v>0</v>
          </cell>
          <cell r="GQ553">
            <v>69.75</v>
          </cell>
          <cell r="GR553">
            <v>73</v>
          </cell>
          <cell r="GS553">
            <v>0</v>
          </cell>
          <cell r="GT553">
            <v>0</v>
          </cell>
          <cell r="GU553" t="str">
            <v/>
          </cell>
          <cell r="GV553">
            <v>0</v>
          </cell>
          <cell r="GW553">
            <v>66.75</v>
          </cell>
          <cell r="GX553">
            <v>71</v>
          </cell>
          <cell r="GY553">
            <v>0</v>
          </cell>
          <cell r="GZ553">
            <v>0</v>
          </cell>
          <cell r="HA553" t="str">
            <v>EKO-L</v>
          </cell>
          <cell r="HB553">
            <v>0</v>
          </cell>
          <cell r="HC553">
            <v>84.75</v>
          </cell>
          <cell r="HD553">
            <v>68</v>
          </cell>
          <cell r="HH553">
            <v>0</v>
          </cell>
          <cell r="HM553" t="str">
            <v/>
          </cell>
          <cell r="HN553" t="str">
            <v/>
          </cell>
          <cell r="HS553">
            <v>0</v>
          </cell>
          <cell r="HT553" t="str">
            <v>PKN</v>
          </cell>
          <cell r="HU553">
            <v>0</v>
          </cell>
          <cell r="HV553" t="str">
            <v>IND</v>
          </cell>
          <cell r="HW553">
            <v>0</v>
          </cell>
          <cell r="HX553" t="str">
            <v>MAT-W</v>
          </cell>
          <cell r="HY553">
            <v>0</v>
          </cell>
          <cell r="HZ553" t="str">
            <v>SEJ-W</v>
          </cell>
          <cell r="IA553">
            <v>0</v>
          </cell>
          <cell r="IB553" t="str">
            <v>IGR-W</v>
          </cell>
          <cell r="IC553">
            <v>0</v>
          </cell>
          <cell r="ID553" t="str">
            <v>SBO</v>
          </cell>
          <cell r="IE553">
            <v>0</v>
          </cell>
          <cell r="IF553" t="str">
            <v>PJO</v>
          </cell>
          <cell r="IG553">
            <v>0</v>
          </cell>
          <cell r="IH553" t="str">
            <v>PRA</v>
          </cell>
          <cell r="II553">
            <v>0</v>
          </cell>
          <cell r="IJ553" t="str">
            <v>JAW</v>
          </cell>
          <cell r="IK553">
            <v>0</v>
          </cell>
          <cell r="IL553" t="str">
            <v>ARB</v>
          </cell>
          <cell r="IM553">
            <v>0</v>
          </cell>
          <cell r="IN553" t="str">
            <v>PKM</v>
          </cell>
          <cell r="IO553">
            <v>0</v>
          </cell>
          <cell r="IP553" t="str">
            <v>MAT-P</v>
          </cell>
          <cell r="IQ553">
            <v>0</v>
          </cell>
          <cell r="IR553" t="str">
            <v>BIO-P</v>
          </cell>
          <cell r="IS553">
            <v>0</v>
          </cell>
          <cell r="IT553" t="str">
            <v>FIS-P</v>
          </cell>
          <cell r="IU553">
            <v>0</v>
          </cell>
          <cell r="IV553" t="str">
            <v>KIM-P</v>
          </cell>
          <cell r="IW553">
            <v>0</v>
          </cell>
          <cell r="IX553" t="str">
            <v>EKO-L</v>
          </cell>
          <cell r="IY553">
            <v>0</v>
          </cell>
          <cell r="JA553">
            <v>0</v>
          </cell>
        </row>
        <row r="554">
          <cell r="Q554" t="str">
            <v/>
          </cell>
          <cell r="AB554" t="str">
            <v/>
          </cell>
          <cell r="AC554">
            <v>10</v>
          </cell>
          <cell r="AI554" t="str">
            <v/>
          </cell>
          <cell r="AJ554">
            <v>0</v>
          </cell>
          <cell r="AK554">
            <v>74.75</v>
          </cell>
          <cell r="AL554">
            <v>83</v>
          </cell>
          <cell r="AM554">
            <v>0</v>
          </cell>
          <cell r="AN554">
            <v>0</v>
          </cell>
          <cell r="AO554" t="str">
            <v/>
          </cell>
          <cell r="AP554">
            <v>0</v>
          </cell>
          <cell r="AQ554">
            <v>81.25</v>
          </cell>
          <cell r="AR554">
            <v>87</v>
          </cell>
          <cell r="AS554">
            <v>0</v>
          </cell>
          <cell r="AT554">
            <v>0</v>
          </cell>
          <cell r="AU554" t="str">
            <v/>
          </cell>
          <cell r="AV554">
            <v>0</v>
          </cell>
          <cell r="AW554">
            <v>74</v>
          </cell>
          <cell r="AX554">
            <v>83</v>
          </cell>
          <cell r="AY554">
            <v>0</v>
          </cell>
          <cell r="AZ554">
            <v>0</v>
          </cell>
          <cell r="BA554" t="str">
            <v/>
          </cell>
          <cell r="BB554">
            <v>0</v>
          </cell>
          <cell r="BC554">
            <v>86.75</v>
          </cell>
          <cell r="BD554">
            <v>80</v>
          </cell>
          <cell r="BE554">
            <v>0</v>
          </cell>
          <cell r="BF554">
            <v>0</v>
          </cell>
          <cell r="BG554" t="str">
            <v>SEJ</v>
          </cell>
          <cell r="BH554">
            <v>0</v>
          </cell>
          <cell r="BI554">
            <v>83.25</v>
          </cell>
          <cell r="BJ554">
            <v>84</v>
          </cell>
          <cell r="BK554">
            <v>0</v>
          </cell>
          <cell r="BL554">
            <v>0</v>
          </cell>
          <cell r="BM554" t="str">
            <v/>
          </cell>
          <cell r="BN554">
            <v>0</v>
          </cell>
          <cell r="BO554">
            <v>86.25</v>
          </cell>
          <cell r="BP554">
            <v>85</v>
          </cell>
          <cell r="BQ554">
            <v>0</v>
          </cell>
          <cell r="BR554">
            <v>0</v>
          </cell>
          <cell r="BS554" t="str">
            <v/>
          </cell>
          <cell r="BT554">
            <v>0</v>
          </cell>
          <cell r="BU554">
            <v>81.25</v>
          </cell>
          <cell r="BV554">
            <v>87</v>
          </cell>
          <cell r="BW554">
            <v>0</v>
          </cell>
          <cell r="BX554">
            <v>0</v>
          </cell>
          <cell r="BY554" t="str">
            <v/>
          </cell>
          <cell r="BZ554">
            <v>0</v>
          </cell>
          <cell r="CA554">
            <v>70.25</v>
          </cell>
          <cell r="CB554">
            <v>77</v>
          </cell>
          <cell r="CC554">
            <v>0</v>
          </cell>
          <cell r="CD554">
            <v>0</v>
          </cell>
          <cell r="CE554" t="str">
            <v/>
          </cell>
          <cell r="CF554">
            <v>0</v>
          </cell>
          <cell r="CG554">
            <v>95.5</v>
          </cell>
          <cell r="CH554">
            <v>82</v>
          </cell>
          <cell r="CI554">
            <v>0</v>
          </cell>
          <cell r="CJ554">
            <v>0</v>
          </cell>
          <cell r="CK554" t="str">
            <v/>
          </cell>
          <cell r="CL554">
            <v>0</v>
          </cell>
          <cell r="CM554">
            <v>78.75</v>
          </cell>
          <cell r="CN554">
            <v>78</v>
          </cell>
          <cell r="CO554">
            <v>0</v>
          </cell>
          <cell r="CP554">
            <v>0</v>
          </cell>
          <cell r="CQ554" t="str">
            <v/>
          </cell>
          <cell r="CR554">
            <v>0</v>
          </cell>
          <cell r="CS554">
            <v>81.25</v>
          </cell>
          <cell r="CT554">
            <v>83</v>
          </cell>
          <cell r="CU554">
            <v>0</v>
          </cell>
          <cell r="CV554">
            <v>0</v>
          </cell>
          <cell r="CW554" t="str">
            <v/>
          </cell>
          <cell r="CX554">
            <v>0</v>
          </cell>
          <cell r="CY554">
            <v>73</v>
          </cell>
          <cell r="CZ554">
            <v>83</v>
          </cell>
          <cell r="DA554">
            <v>0</v>
          </cell>
          <cell r="DB554">
            <v>0</v>
          </cell>
          <cell r="DC554" t="str">
            <v/>
          </cell>
          <cell r="DD554">
            <v>0</v>
          </cell>
          <cell r="DE554">
            <v>79.5</v>
          </cell>
          <cell r="DF554">
            <v>87</v>
          </cell>
          <cell r="DG554">
            <v>0</v>
          </cell>
          <cell r="DH554">
            <v>0</v>
          </cell>
          <cell r="DI554" t="str">
            <v/>
          </cell>
          <cell r="DJ554">
            <v>0</v>
          </cell>
          <cell r="DK554">
            <v>0</v>
          </cell>
          <cell r="DL554">
            <v>82</v>
          </cell>
          <cell r="DM554">
            <v>0</v>
          </cell>
          <cell r="DN554">
            <v>0</v>
          </cell>
          <cell r="DO554" t="str">
            <v/>
          </cell>
          <cell r="DP554">
            <v>0</v>
          </cell>
          <cell r="DQ554">
            <v>80</v>
          </cell>
          <cell r="DR554">
            <v>80</v>
          </cell>
          <cell r="DS554">
            <v>0</v>
          </cell>
          <cell r="DT554">
            <v>0</v>
          </cell>
          <cell r="DU554" t="str">
            <v/>
          </cell>
          <cell r="DV554">
            <v>0</v>
          </cell>
          <cell r="DW554">
            <v>83.25</v>
          </cell>
          <cell r="DX554">
            <v>84</v>
          </cell>
          <cell r="DY554">
            <v>0</v>
          </cell>
          <cell r="DZ554">
            <v>0</v>
          </cell>
          <cell r="EA554" t="str">
            <v/>
          </cell>
          <cell r="EB554">
            <v>0</v>
          </cell>
          <cell r="EC554">
            <v>67.5</v>
          </cell>
          <cell r="ED554">
            <v>71</v>
          </cell>
          <cell r="EE554">
            <v>0</v>
          </cell>
          <cell r="EF554">
            <v>0</v>
          </cell>
          <cell r="EG554" t="str">
            <v/>
          </cell>
          <cell r="EH554">
            <v>0</v>
          </cell>
          <cell r="EI554">
            <v>93.5</v>
          </cell>
          <cell r="EJ554">
            <v>80</v>
          </cell>
          <cell r="EK554">
            <v>0</v>
          </cell>
          <cell r="EL554">
            <v>0</v>
          </cell>
          <cell r="EM554" t="str">
            <v/>
          </cell>
          <cell r="EN554">
            <v>0</v>
          </cell>
          <cell r="EO554">
            <v>93.5</v>
          </cell>
          <cell r="EP554">
            <v>80</v>
          </cell>
          <cell r="EQ554">
            <v>0</v>
          </cell>
          <cell r="ER554">
            <v>0</v>
          </cell>
          <cell r="ES554" t="str">
            <v/>
          </cell>
          <cell r="ET554">
            <v>0</v>
          </cell>
          <cell r="EU554">
            <v>93.5</v>
          </cell>
          <cell r="EV554">
            <v>80</v>
          </cell>
          <cell r="EW554">
            <v>0</v>
          </cell>
          <cell r="EX554">
            <v>0</v>
          </cell>
          <cell r="EY554" t="str">
            <v/>
          </cell>
          <cell r="EZ554">
            <v>0</v>
          </cell>
          <cell r="FA554">
            <v>70.25</v>
          </cell>
          <cell r="FB554">
            <v>76</v>
          </cell>
          <cell r="FC554">
            <v>0</v>
          </cell>
          <cell r="FD554">
            <v>0</v>
          </cell>
          <cell r="FE554" t="str">
            <v/>
          </cell>
          <cell r="FF554">
            <v>0</v>
          </cell>
          <cell r="FG554">
            <v>70.25</v>
          </cell>
          <cell r="FH554">
            <v>76</v>
          </cell>
          <cell r="FI554">
            <v>0</v>
          </cell>
          <cell r="FJ554">
            <v>0</v>
          </cell>
          <cell r="FK554" t="str">
            <v/>
          </cell>
          <cell r="FL554">
            <v>0</v>
          </cell>
          <cell r="FM554">
            <v>70.25</v>
          </cell>
          <cell r="FN554">
            <v>76</v>
          </cell>
          <cell r="FO554">
            <v>0</v>
          </cell>
          <cell r="FP554">
            <v>0</v>
          </cell>
          <cell r="FQ554" t="str">
            <v/>
          </cell>
          <cell r="FR554">
            <v>0</v>
          </cell>
          <cell r="FS554">
            <v>70.25</v>
          </cell>
          <cell r="FT554">
            <v>76</v>
          </cell>
          <cell r="FU554">
            <v>0</v>
          </cell>
          <cell r="FV554">
            <v>0</v>
          </cell>
          <cell r="FW554" t="str">
            <v/>
          </cell>
          <cell r="FX554">
            <v>0</v>
          </cell>
          <cell r="FY554">
            <v>70.25</v>
          </cell>
          <cell r="FZ554">
            <v>76</v>
          </cell>
          <cell r="GA554">
            <v>0</v>
          </cell>
          <cell r="GB554">
            <v>0</v>
          </cell>
          <cell r="GC554" t="str">
            <v/>
          </cell>
          <cell r="GD554">
            <v>0</v>
          </cell>
          <cell r="GE554">
            <v>70.25</v>
          </cell>
          <cell r="GF554">
            <v>76</v>
          </cell>
          <cell r="GG554">
            <v>0</v>
          </cell>
          <cell r="GH554">
            <v>0</v>
          </cell>
          <cell r="GI554" t="str">
            <v/>
          </cell>
          <cell r="GJ554">
            <v>0</v>
          </cell>
          <cell r="GK554">
            <v>70.25</v>
          </cell>
          <cell r="GL554">
            <v>76</v>
          </cell>
          <cell r="GM554">
            <v>0</v>
          </cell>
          <cell r="GN554">
            <v>0</v>
          </cell>
          <cell r="GO554" t="str">
            <v/>
          </cell>
          <cell r="GP554">
            <v>0</v>
          </cell>
          <cell r="GQ554">
            <v>70.25</v>
          </cell>
          <cell r="GR554">
            <v>76</v>
          </cell>
          <cell r="GS554">
            <v>0</v>
          </cell>
          <cell r="GT554">
            <v>0</v>
          </cell>
          <cell r="GU554" t="str">
            <v/>
          </cell>
          <cell r="GV554">
            <v>0</v>
          </cell>
          <cell r="GW554">
            <v>70.5</v>
          </cell>
          <cell r="GX554">
            <v>72</v>
          </cell>
          <cell r="GY554">
            <v>0</v>
          </cell>
          <cell r="GZ554">
            <v>0</v>
          </cell>
          <cell r="HB554">
            <v>0</v>
          </cell>
          <cell r="HG554" t="str">
            <v>IGR-L</v>
          </cell>
          <cell r="HH554">
            <v>0</v>
          </cell>
          <cell r="HI554">
            <v>82.25</v>
          </cell>
          <cell r="HJ554">
            <v>76</v>
          </cell>
          <cell r="HM554" t="str">
            <v/>
          </cell>
          <cell r="HN554" t="str">
            <v/>
          </cell>
          <cell r="HS554">
            <v>0</v>
          </cell>
          <cell r="HT554" t="str">
            <v>PKN</v>
          </cell>
          <cell r="HU554">
            <v>0</v>
          </cell>
          <cell r="HV554" t="str">
            <v>IND</v>
          </cell>
          <cell r="HW554">
            <v>0</v>
          </cell>
          <cell r="HX554" t="str">
            <v>MAT-W</v>
          </cell>
          <cell r="HY554">
            <v>0</v>
          </cell>
          <cell r="HZ554" t="str">
            <v>SEJ-W</v>
          </cell>
          <cell r="IA554">
            <v>0</v>
          </cell>
          <cell r="IB554" t="str">
            <v>IGR-W</v>
          </cell>
          <cell r="IC554">
            <v>0</v>
          </cell>
          <cell r="ID554" t="str">
            <v>SBO</v>
          </cell>
          <cell r="IE554">
            <v>0</v>
          </cell>
          <cell r="IF554" t="str">
            <v>PJO</v>
          </cell>
          <cell r="IG554">
            <v>0</v>
          </cell>
          <cell r="IH554" t="str">
            <v>PRA</v>
          </cell>
          <cell r="II554">
            <v>0</v>
          </cell>
          <cell r="IJ554" t="str">
            <v>JAW</v>
          </cell>
          <cell r="IK554">
            <v>0</v>
          </cell>
          <cell r="IL554" t="str">
            <v>ARB</v>
          </cell>
          <cell r="IM554">
            <v>0</v>
          </cell>
          <cell r="IN554" t="str">
            <v>PKM</v>
          </cell>
          <cell r="IO554">
            <v>0</v>
          </cell>
          <cell r="IP554" t="str">
            <v>MAT-P</v>
          </cell>
          <cell r="IQ554">
            <v>0</v>
          </cell>
          <cell r="IR554" t="str">
            <v>BIO-P</v>
          </cell>
          <cell r="IS554">
            <v>0</v>
          </cell>
          <cell r="IT554" t="str">
            <v>FIS-P</v>
          </cell>
          <cell r="IU554">
            <v>0</v>
          </cell>
          <cell r="IV554" t="str">
            <v>KIM-P</v>
          </cell>
          <cell r="IW554">
            <v>0</v>
          </cell>
          <cell r="IY554">
            <v>0</v>
          </cell>
          <cell r="IZ554" t="str">
            <v>IGR-L</v>
          </cell>
          <cell r="JA554">
            <v>0</v>
          </cell>
        </row>
        <row r="555">
          <cell r="Q555" t="str">
            <v/>
          </cell>
          <cell r="AB555" t="str">
            <v/>
          </cell>
          <cell r="AC555">
            <v>11</v>
          </cell>
          <cell r="AI555" t="str">
            <v/>
          </cell>
          <cell r="AJ555">
            <v>0</v>
          </cell>
          <cell r="AK555">
            <v>92.5</v>
          </cell>
          <cell r="AL555">
            <v>91</v>
          </cell>
          <cell r="AM555">
            <v>0</v>
          </cell>
          <cell r="AN555">
            <v>0</v>
          </cell>
          <cell r="AO555" t="str">
            <v/>
          </cell>
          <cell r="AP555">
            <v>0</v>
          </cell>
          <cell r="AQ555">
            <v>86.25</v>
          </cell>
          <cell r="AR555">
            <v>91</v>
          </cell>
          <cell r="AS555">
            <v>0</v>
          </cell>
          <cell r="AT555">
            <v>0</v>
          </cell>
          <cell r="AU555" t="str">
            <v/>
          </cell>
          <cell r="AV555">
            <v>0</v>
          </cell>
          <cell r="AW555">
            <v>96</v>
          </cell>
          <cell r="AX555">
            <v>91</v>
          </cell>
          <cell r="AY555">
            <v>0</v>
          </cell>
          <cell r="AZ555">
            <v>0</v>
          </cell>
          <cell r="BA555" t="str">
            <v/>
          </cell>
          <cell r="BB555">
            <v>0</v>
          </cell>
          <cell r="BC555">
            <v>94.75</v>
          </cell>
          <cell r="BD555">
            <v>93</v>
          </cell>
          <cell r="BE555">
            <v>0</v>
          </cell>
          <cell r="BF555">
            <v>0</v>
          </cell>
          <cell r="BG555" t="str">
            <v>SEJ</v>
          </cell>
          <cell r="BH555">
            <v>0</v>
          </cell>
          <cell r="BI555">
            <v>91</v>
          </cell>
          <cell r="BJ555">
            <v>92</v>
          </cell>
          <cell r="BK555">
            <v>0</v>
          </cell>
          <cell r="BL555">
            <v>0</v>
          </cell>
          <cell r="BM555" t="str">
            <v/>
          </cell>
          <cell r="BN555">
            <v>0</v>
          </cell>
          <cell r="BO555">
            <v>95.5</v>
          </cell>
          <cell r="BP555">
            <v>96</v>
          </cell>
          <cell r="BQ555">
            <v>0</v>
          </cell>
          <cell r="BR555">
            <v>0</v>
          </cell>
          <cell r="BS555" t="str">
            <v/>
          </cell>
          <cell r="BT555">
            <v>0</v>
          </cell>
          <cell r="BU555">
            <v>89.75</v>
          </cell>
          <cell r="BV555">
            <v>96</v>
          </cell>
          <cell r="BW555">
            <v>0</v>
          </cell>
          <cell r="BX555">
            <v>0</v>
          </cell>
          <cell r="BY555" t="str">
            <v/>
          </cell>
          <cell r="BZ555">
            <v>0</v>
          </cell>
          <cell r="CA555">
            <v>97.25</v>
          </cell>
          <cell r="CB555">
            <v>98</v>
          </cell>
          <cell r="CC555">
            <v>0</v>
          </cell>
          <cell r="CD555">
            <v>0</v>
          </cell>
          <cell r="CE555" t="str">
            <v/>
          </cell>
          <cell r="CF555">
            <v>0</v>
          </cell>
          <cell r="CG555">
            <v>95.75</v>
          </cell>
          <cell r="CH555">
            <v>85</v>
          </cell>
          <cell r="CI555">
            <v>0</v>
          </cell>
          <cell r="CJ555">
            <v>0</v>
          </cell>
          <cell r="CK555" t="str">
            <v/>
          </cell>
          <cell r="CL555">
            <v>0</v>
          </cell>
          <cell r="CM555">
            <v>87.75</v>
          </cell>
          <cell r="CN555">
            <v>88</v>
          </cell>
          <cell r="CO555">
            <v>0</v>
          </cell>
          <cell r="CP555">
            <v>0</v>
          </cell>
          <cell r="CQ555" t="str">
            <v/>
          </cell>
          <cell r="CR555">
            <v>0</v>
          </cell>
          <cell r="CS555">
            <v>94.5</v>
          </cell>
          <cell r="CT555">
            <v>90</v>
          </cell>
          <cell r="CU555">
            <v>0</v>
          </cell>
          <cell r="CV555">
            <v>0</v>
          </cell>
          <cell r="CW555" t="str">
            <v/>
          </cell>
          <cell r="CX555">
            <v>0</v>
          </cell>
          <cell r="CY555">
            <v>68</v>
          </cell>
          <cell r="CZ555">
            <v>82</v>
          </cell>
          <cell r="DA555">
            <v>0</v>
          </cell>
          <cell r="DB555">
            <v>0</v>
          </cell>
          <cell r="DC555" t="str">
            <v/>
          </cell>
          <cell r="DD555">
            <v>0</v>
          </cell>
          <cell r="DE555">
            <v>96.25</v>
          </cell>
          <cell r="DF555">
            <v>93</v>
          </cell>
          <cell r="DG555">
            <v>0</v>
          </cell>
          <cell r="DH555">
            <v>0</v>
          </cell>
          <cell r="DI555" t="str">
            <v/>
          </cell>
          <cell r="DJ555">
            <v>0</v>
          </cell>
          <cell r="DK555">
            <v>0</v>
          </cell>
          <cell r="DL555">
            <v>89</v>
          </cell>
          <cell r="DM555">
            <v>0</v>
          </cell>
          <cell r="DN555">
            <v>0</v>
          </cell>
          <cell r="DO555" t="str">
            <v/>
          </cell>
          <cell r="DP555">
            <v>0</v>
          </cell>
          <cell r="DQ555">
            <v>87.75</v>
          </cell>
          <cell r="DR555">
            <v>91</v>
          </cell>
          <cell r="DS555">
            <v>0</v>
          </cell>
          <cell r="DT555">
            <v>0</v>
          </cell>
          <cell r="DU555" t="str">
            <v/>
          </cell>
          <cell r="DV555">
            <v>0</v>
          </cell>
          <cell r="DW555">
            <v>86</v>
          </cell>
          <cell r="DX555">
            <v>93</v>
          </cell>
          <cell r="DY555">
            <v>0</v>
          </cell>
          <cell r="DZ555">
            <v>0</v>
          </cell>
          <cell r="EA555" t="str">
            <v/>
          </cell>
          <cell r="EB555">
            <v>0</v>
          </cell>
          <cell r="EC555">
            <v>93.5</v>
          </cell>
          <cell r="ED555">
            <v>96</v>
          </cell>
          <cell r="EE555">
            <v>0</v>
          </cell>
          <cell r="EF555">
            <v>0</v>
          </cell>
          <cell r="EG555" t="str">
            <v/>
          </cell>
          <cell r="EH555">
            <v>0</v>
          </cell>
          <cell r="EI555">
            <v>94</v>
          </cell>
          <cell r="EJ555">
            <v>91</v>
          </cell>
          <cell r="EK555">
            <v>0</v>
          </cell>
          <cell r="EL555">
            <v>0</v>
          </cell>
          <cell r="EM555" t="str">
            <v/>
          </cell>
          <cell r="EN555">
            <v>0</v>
          </cell>
          <cell r="EO555">
            <v>94</v>
          </cell>
          <cell r="EP555">
            <v>91</v>
          </cell>
          <cell r="EQ555">
            <v>0</v>
          </cell>
          <cell r="ER555">
            <v>0</v>
          </cell>
          <cell r="ES555" t="str">
            <v/>
          </cell>
          <cell r="ET555">
            <v>0</v>
          </cell>
          <cell r="EU555">
            <v>94</v>
          </cell>
          <cell r="EV555">
            <v>91</v>
          </cell>
          <cell r="EW555">
            <v>0</v>
          </cell>
          <cell r="EX555">
            <v>0</v>
          </cell>
          <cell r="EY555" t="str">
            <v/>
          </cell>
          <cell r="EZ555">
            <v>0</v>
          </cell>
          <cell r="FA555">
            <v>92</v>
          </cell>
          <cell r="FB555">
            <v>93</v>
          </cell>
          <cell r="FC555">
            <v>0</v>
          </cell>
          <cell r="FD555">
            <v>0</v>
          </cell>
          <cell r="FE555" t="str">
            <v/>
          </cell>
          <cell r="FF555">
            <v>0</v>
          </cell>
          <cell r="FG555">
            <v>92</v>
          </cell>
          <cell r="FH555">
            <v>93</v>
          </cell>
          <cell r="FI555">
            <v>0</v>
          </cell>
          <cell r="FJ555">
            <v>0</v>
          </cell>
          <cell r="FK555" t="str">
            <v/>
          </cell>
          <cell r="FL555">
            <v>0</v>
          </cell>
          <cell r="FM555">
            <v>92</v>
          </cell>
          <cell r="FN555">
            <v>93</v>
          </cell>
          <cell r="FO555">
            <v>0</v>
          </cell>
          <cell r="FP555">
            <v>0</v>
          </cell>
          <cell r="FQ555" t="str">
            <v/>
          </cell>
          <cell r="FR555">
            <v>0</v>
          </cell>
          <cell r="FS555">
            <v>92</v>
          </cell>
          <cell r="FT555">
            <v>93</v>
          </cell>
          <cell r="FU555">
            <v>0</v>
          </cell>
          <cell r="FV555">
            <v>0</v>
          </cell>
          <cell r="FW555" t="str">
            <v/>
          </cell>
          <cell r="FX555">
            <v>0</v>
          </cell>
          <cell r="FY555">
            <v>92</v>
          </cell>
          <cell r="FZ555">
            <v>93</v>
          </cell>
          <cell r="GA555">
            <v>0</v>
          </cell>
          <cell r="GB555">
            <v>0</v>
          </cell>
          <cell r="GC555" t="str">
            <v/>
          </cell>
          <cell r="GD555">
            <v>0</v>
          </cell>
          <cell r="GE555">
            <v>92</v>
          </cell>
          <cell r="GF555">
            <v>93</v>
          </cell>
          <cell r="GG555">
            <v>0</v>
          </cell>
          <cell r="GH555">
            <v>0</v>
          </cell>
          <cell r="GI555" t="str">
            <v/>
          </cell>
          <cell r="GJ555">
            <v>0</v>
          </cell>
          <cell r="GK555">
            <v>92</v>
          </cell>
          <cell r="GL555">
            <v>93</v>
          </cell>
          <cell r="GM555">
            <v>0</v>
          </cell>
          <cell r="GN555">
            <v>0</v>
          </cell>
          <cell r="GO555" t="str">
            <v/>
          </cell>
          <cell r="GP555">
            <v>0</v>
          </cell>
          <cell r="GQ555">
            <v>92</v>
          </cell>
          <cell r="GR555">
            <v>93</v>
          </cell>
          <cell r="GS555">
            <v>0</v>
          </cell>
          <cell r="GT555">
            <v>0</v>
          </cell>
          <cell r="GU555" t="str">
            <v/>
          </cell>
          <cell r="GV555">
            <v>0</v>
          </cell>
          <cell r="GW555">
            <v>91.75</v>
          </cell>
          <cell r="GX555">
            <v>95</v>
          </cell>
          <cell r="GY555">
            <v>0</v>
          </cell>
          <cell r="GZ555">
            <v>0</v>
          </cell>
          <cell r="HB555">
            <v>0</v>
          </cell>
          <cell r="HG555" t="str">
            <v>IGR-L</v>
          </cell>
          <cell r="HH555">
            <v>0</v>
          </cell>
          <cell r="HI555">
            <v>95.75</v>
          </cell>
          <cell r="HJ555">
            <v>84</v>
          </cell>
          <cell r="HM555" t="str">
            <v/>
          </cell>
          <cell r="HN555" t="str">
            <v/>
          </cell>
          <cell r="HS555">
            <v>0</v>
          </cell>
          <cell r="HT555" t="str">
            <v>PKN</v>
          </cell>
          <cell r="HU555">
            <v>0</v>
          </cell>
          <cell r="HV555" t="str">
            <v>IND</v>
          </cell>
          <cell r="HW555">
            <v>0</v>
          </cell>
          <cell r="HX555" t="str">
            <v>MAT-W</v>
          </cell>
          <cell r="HY555">
            <v>0</v>
          </cell>
          <cell r="HZ555" t="str">
            <v>SEJ-W</v>
          </cell>
          <cell r="IA555">
            <v>0</v>
          </cell>
          <cell r="IB555" t="str">
            <v>IGR-W</v>
          </cell>
          <cell r="IC555">
            <v>0</v>
          </cell>
          <cell r="ID555" t="str">
            <v>SBO</v>
          </cell>
          <cell r="IE555">
            <v>0</v>
          </cell>
          <cell r="IF555" t="str">
            <v>PJO</v>
          </cell>
          <cell r="IG555">
            <v>0</v>
          </cell>
          <cell r="IH555" t="str">
            <v>PRA</v>
          </cell>
          <cell r="II555">
            <v>0</v>
          </cell>
          <cell r="IJ555" t="str">
            <v>JAW</v>
          </cell>
          <cell r="IK555">
            <v>0</v>
          </cell>
          <cell r="IL555" t="str">
            <v>ARB</v>
          </cell>
          <cell r="IM555">
            <v>0</v>
          </cell>
          <cell r="IN555" t="str">
            <v>PKM</v>
          </cell>
          <cell r="IO555">
            <v>0</v>
          </cell>
          <cell r="IP555" t="str">
            <v>MAT-P</v>
          </cell>
          <cell r="IQ555">
            <v>0</v>
          </cell>
          <cell r="IR555" t="str">
            <v>BIO-P</v>
          </cell>
          <cell r="IS555">
            <v>0</v>
          </cell>
          <cell r="IT555" t="str">
            <v>FIS-P</v>
          </cell>
          <cell r="IU555">
            <v>0</v>
          </cell>
          <cell r="IV555" t="str">
            <v>KIM-P</v>
          </cell>
          <cell r="IW555">
            <v>0</v>
          </cell>
          <cell r="IY555">
            <v>0</v>
          </cell>
          <cell r="IZ555" t="str">
            <v>IGR-L</v>
          </cell>
          <cell r="JA555">
            <v>0</v>
          </cell>
        </row>
        <row r="556">
          <cell r="Q556" t="str">
            <v/>
          </cell>
          <cell r="AB556" t="str">
            <v/>
          </cell>
          <cell r="AC556">
            <v>12</v>
          </cell>
          <cell r="AI556" t="str">
            <v/>
          </cell>
          <cell r="AJ556">
            <v>0</v>
          </cell>
          <cell r="AK556">
            <v>83.5</v>
          </cell>
          <cell r="AL556">
            <v>79</v>
          </cell>
          <cell r="AM556">
            <v>0</v>
          </cell>
          <cell r="AN556">
            <v>0</v>
          </cell>
          <cell r="AO556" t="str">
            <v/>
          </cell>
          <cell r="AP556">
            <v>0</v>
          </cell>
          <cell r="AQ556">
            <v>81.5</v>
          </cell>
          <cell r="AR556">
            <v>80</v>
          </cell>
          <cell r="AS556">
            <v>0</v>
          </cell>
          <cell r="AT556">
            <v>0</v>
          </cell>
          <cell r="AU556" t="str">
            <v/>
          </cell>
          <cell r="AV556">
            <v>0</v>
          </cell>
          <cell r="AW556">
            <v>79</v>
          </cell>
          <cell r="AX556">
            <v>78</v>
          </cell>
          <cell r="AY556">
            <v>0</v>
          </cell>
          <cell r="AZ556">
            <v>0</v>
          </cell>
          <cell r="BA556" t="str">
            <v/>
          </cell>
          <cell r="BB556">
            <v>0</v>
          </cell>
          <cell r="BC556">
            <v>85.25</v>
          </cell>
          <cell r="BD556">
            <v>77</v>
          </cell>
          <cell r="BE556">
            <v>0</v>
          </cell>
          <cell r="BF556">
            <v>0</v>
          </cell>
          <cell r="BG556" t="str">
            <v>SEJ</v>
          </cell>
          <cell r="BH556">
            <v>0</v>
          </cell>
          <cell r="BI556">
            <v>77.75</v>
          </cell>
          <cell r="BJ556">
            <v>79</v>
          </cell>
          <cell r="BK556">
            <v>0</v>
          </cell>
          <cell r="BL556">
            <v>0</v>
          </cell>
          <cell r="BM556" t="str">
            <v/>
          </cell>
          <cell r="BN556">
            <v>0</v>
          </cell>
          <cell r="BO556">
            <v>78.5</v>
          </cell>
          <cell r="BP556">
            <v>81</v>
          </cell>
          <cell r="BQ556">
            <v>0</v>
          </cell>
          <cell r="BR556">
            <v>0</v>
          </cell>
          <cell r="BS556" t="str">
            <v/>
          </cell>
          <cell r="BT556">
            <v>0</v>
          </cell>
          <cell r="BU556">
            <v>85</v>
          </cell>
          <cell r="BV556">
            <v>86</v>
          </cell>
          <cell r="BW556">
            <v>0</v>
          </cell>
          <cell r="BX556">
            <v>0</v>
          </cell>
          <cell r="BY556" t="str">
            <v/>
          </cell>
          <cell r="BZ556">
            <v>0</v>
          </cell>
          <cell r="CA556">
            <v>67</v>
          </cell>
          <cell r="CB556">
            <v>80</v>
          </cell>
          <cell r="CC556">
            <v>0</v>
          </cell>
          <cell r="CD556">
            <v>0</v>
          </cell>
          <cell r="CE556" t="str">
            <v/>
          </cell>
          <cell r="CF556">
            <v>0</v>
          </cell>
          <cell r="CG556">
            <v>86</v>
          </cell>
          <cell r="CH556">
            <v>82</v>
          </cell>
          <cell r="CI556">
            <v>0</v>
          </cell>
          <cell r="CJ556">
            <v>0</v>
          </cell>
          <cell r="CK556" t="str">
            <v/>
          </cell>
          <cell r="CL556">
            <v>0</v>
          </cell>
          <cell r="CM556">
            <v>75.75</v>
          </cell>
          <cell r="CN556">
            <v>76</v>
          </cell>
          <cell r="CO556">
            <v>0</v>
          </cell>
          <cell r="CP556">
            <v>0</v>
          </cell>
          <cell r="CQ556" t="str">
            <v/>
          </cell>
          <cell r="CR556">
            <v>0</v>
          </cell>
          <cell r="CS556">
            <v>87</v>
          </cell>
          <cell r="CT556">
            <v>85</v>
          </cell>
          <cell r="CU556">
            <v>0</v>
          </cell>
          <cell r="CV556">
            <v>0</v>
          </cell>
          <cell r="CW556" t="str">
            <v/>
          </cell>
          <cell r="CX556">
            <v>0</v>
          </cell>
          <cell r="CY556">
            <v>70.25</v>
          </cell>
          <cell r="CZ556">
            <v>79</v>
          </cell>
          <cell r="DA556">
            <v>0</v>
          </cell>
          <cell r="DB556">
            <v>0</v>
          </cell>
          <cell r="DC556" t="str">
            <v/>
          </cell>
          <cell r="DD556">
            <v>0</v>
          </cell>
          <cell r="DE556">
            <v>72.75</v>
          </cell>
          <cell r="DF556">
            <v>88</v>
          </cell>
          <cell r="DG556">
            <v>0</v>
          </cell>
          <cell r="DH556">
            <v>0</v>
          </cell>
          <cell r="DI556" t="str">
            <v/>
          </cell>
          <cell r="DJ556">
            <v>0</v>
          </cell>
          <cell r="DK556">
            <v>0</v>
          </cell>
          <cell r="DL556">
            <v>73</v>
          </cell>
          <cell r="DM556">
            <v>0</v>
          </cell>
          <cell r="DN556">
            <v>0</v>
          </cell>
          <cell r="DO556" t="str">
            <v/>
          </cell>
          <cell r="DP556">
            <v>0</v>
          </cell>
          <cell r="DQ556">
            <v>85</v>
          </cell>
          <cell r="DR556">
            <v>74</v>
          </cell>
          <cell r="DS556">
            <v>0</v>
          </cell>
          <cell r="DT556">
            <v>0</v>
          </cell>
          <cell r="DU556" t="str">
            <v/>
          </cell>
          <cell r="DV556">
            <v>0</v>
          </cell>
          <cell r="DW556">
            <v>81.75</v>
          </cell>
          <cell r="DX556">
            <v>78</v>
          </cell>
          <cell r="DY556">
            <v>0</v>
          </cell>
          <cell r="DZ556">
            <v>0</v>
          </cell>
          <cell r="EA556" t="str">
            <v/>
          </cell>
          <cell r="EB556">
            <v>0</v>
          </cell>
          <cell r="EC556">
            <v>68.25</v>
          </cell>
          <cell r="ED556">
            <v>71</v>
          </cell>
          <cell r="EE556">
            <v>0</v>
          </cell>
          <cell r="EF556">
            <v>0</v>
          </cell>
          <cell r="EG556" t="str">
            <v/>
          </cell>
          <cell r="EH556">
            <v>0</v>
          </cell>
          <cell r="EI556">
            <v>85.5</v>
          </cell>
          <cell r="EJ556">
            <v>80</v>
          </cell>
          <cell r="EK556">
            <v>0</v>
          </cell>
          <cell r="EL556">
            <v>0</v>
          </cell>
          <cell r="EM556" t="str">
            <v/>
          </cell>
          <cell r="EN556">
            <v>0</v>
          </cell>
          <cell r="EO556">
            <v>85.5</v>
          </cell>
          <cell r="EP556">
            <v>80</v>
          </cell>
          <cell r="EQ556">
            <v>0</v>
          </cell>
          <cell r="ER556">
            <v>0</v>
          </cell>
          <cell r="ES556" t="str">
            <v/>
          </cell>
          <cell r="ET556">
            <v>0</v>
          </cell>
          <cell r="EU556">
            <v>85.5</v>
          </cell>
          <cell r="EV556">
            <v>80</v>
          </cell>
          <cell r="EW556">
            <v>0</v>
          </cell>
          <cell r="EX556">
            <v>0</v>
          </cell>
          <cell r="EY556" t="str">
            <v/>
          </cell>
          <cell r="EZ556">
            <v>0</v>
          </cell>
          <cell r="FA556">
            <v>71.75</v>
          </cell>
          <cell r="FB556">
            <v>76</v>
          </cell>
          <cell r="FC556">
            <v>0</v>
          </cell>
          <cell r="FD556">
            <v>0</v>
          </cell>
          <cell r="FE556" t="str">
            <v/>
          </cell>
          <cell r="FF556">
            <v>0</v>
          </cell>
          <cell r="FG556">
            <v>71.75</v>
          </cell>
          <cell r="FH556">
            <v>76</v>
          </cell>
          <cell r="FI556">
            <v>0</v>
          </cell>
          <cell r="FJ556">
            <v>0</v>
          </cell>
          <cell r="FK556" t="str">
            <v/>
          </cell>
          <cell r="FL556">
            <v>0</v>
          </cell>
          <cell r="FM556">
            <v>71.75</v>
          </cell>
          <cell r="FN556">
            <v>76</v>
          </cell>
          <cell r="FO556">
            <v>0</v>
          </cell>
          <cell r="FP556">
            <v>0</v>
          </cell>
          <cell r="FQ556" t="str">
            <v/>
          </cell>
          <cell r="FR556">
            <v>0</v>
          </cell>
          <cell r="FS556">
            <v>71.75</v>
          </cell>
          <cell r="FT556">
            <v>76</v>
          </cell>
          <cell r="FU556">
            <v>0</v>
          </cell>
          <cell r="FV556">
            <v>0</v>
          </cell>
          <cell r="FW556" t="str">
            <v/>
          </cell>
          <cell r="FX556">
            <v>0</v>
          </cell>
          <cell r="FY556">
            <v>71.75</v>
          </cell>
          <cell r="FZ556">
            <v>76</v>
          </cell>
          <cell r="GA556">
            <v>0</v>
          </cell>
          <cell r="GB556">
            <v>0</v>
          </cell>
          <cell r="GC556" t="str">
            <v/>
          </cell>
          <cell r="GD556">
            <v>0</v>
          </cell>
          <cell r="GE556">
            <v>71.75</v>
          </cell>
          <cell r="GF556">
            <v>76</v>
          </cell>
          <cell r="GG556">
            <v>0</v>
          </cell>
          <cell r="GH556">
            <v>0</v>
          </cell>
          <cell r="GI556" t="str">
            <v/>
          </cell>
          <cell r="GJ556">
            <v>0</v>
          </cell>
          <cell r="GK556">
            <v>71.75</v>
          </cell>
          <cell r="GL556">
            <v>76</v>
          </cell>
          <cell r="GM556">
            <v>0</v>
          </cell>
          <cell r="GN556">
            <v>0</v>
          </cell>
          <cell r="GO556" t="str">
            <v/>
          </cell>
          <cell r="GP556">
            <v>0</v>
          </cell>
          <cell r="GQ556">
            <v>71.75</v>
          </cell>
          <cell r="GR556">
            <v>76</v>
          </cell>
          <cell r="GS556">
            <v>0</v>
          </cell>
          <cell r="GT556">
            <v>0</v>
          </cell>
          <cell r="GU556" t="str">
            <v/>
          </cell>
          <cell r="GV556">
            <v>0</v>
          </cell>
          <cell r="GW556">
            <v>69.5</v>
          </cell>
          <cell r="GX556">
            <v>71</v>
          </cell>
          <cell r="GY556">
            <v>0</v>
          </cell>
          <cell r="GZ556">
            <v>0</v>
          </cell>
          <cell r="HB556">
            <v>0</v>
          </cell>
          <cell r="HG556" t="str">
            <v>IGR-L</v>
          </cell>
          <cell r="HH556">
            <v>0</v>
          </cell>
          <cell r="HI556">
            <v>76.5</v>
          </cell>
          <cell r="HJ556">
            <v>76</v>
          </cell>
          <cell r="HM556" t="str">
            <v/>
          </cell>
          <cell r="HN556" t="str">
            <v/>
          </cell>
          <cell r="HS556">
            <v>0</v>
          </cell>
          <cell r="HT556" t="str">
            <v>PKN</v>
          </cell>
          <cell r="HU556">
            <v>0</v>
          </cell>
          <cell r="HV556" t="str">
            <v>IND</v>
          </cell>
          <cell r="HW556">
            <v>0</v>
          </cell>
          <cell r="HX556" t="str">
            <v>MAT-W</v>
          </cell>
          <cell r="HY556">
            <v>0</v>
          </cell>
          <cell r="HZ556" t="str">
            <v>SEJ-W</v>
          </cell>
          <cell r="IA556">
            <v>0</v>
          </cell>
          <cell r="IB556" t="str">
            <v>IGR-W</v>
          </cell>
          <cell r="IC556">
            <v>0</v>
          </cell>
          <cell r="ID556" t="str">
            <v>SBO</v>
          </cell>
          <cell r="IE556">
            <v>0</v>
          </cell>
          <cell r="IF556" t="str">
            <v>PJO</v>
          </cell>
          <cell r="IG556">
            <v>0</v>
          </cell>
          <cell r="IH556" t="str">
            <v>PRA</v>
          </cell>
          <cell r="II556">
            <v>0</v>
          </cell>
          <cell r="IJ556" t="str">
            <v>JAW</v>
          </cell>
          <cell r="IK556">
            <v>0</v>
          </cell>
          <cell r="IL556" t="str">
            <v>ARB</v>
          </cell>
          <cell r="IM556">
            <v>0</v>
          </cell>
          <cell r="IN556" t="str">
            <v>PKM</v>
          </cell>
          <cell r="IO556">
            <v>0</v>
          </cell>
          <cell r="IP556" t="str">
            <v>MAT-P</v>
          </cell>
          <cell r="IQ556">
            <v>0</v>
          </cell>
          <cell r="IR556" t="str">
            <v>BIO-P</v>
          </cell>
          <cell r="IS556">
            <v>0</v>
          </cell>
          <cell r="IT556" t="str">
            <v>FIS-P</v>
          </cell>
          <cell r="IU556">
            <v>0</v>
          </cell>
          <cell r="IV556" t="str">
            <v>KIM-P</v>
          </cell>
          <cell r="IW556">
            <v>0</v>
          </cell>
          <cell r="IY556">
            <v>0</v>
          </cell>
          <cell r="IZ556" t="str">
            <v>IGR-L</v>
          </cell>
          <cell r="JA556">
            <v>0</v>
          </cell>
        </row>
        <row r="557">
          <cell r="Q557" t="str">
            <v/>
          </cell>
          <cell r="AB557" t="str">
            <v/>
          </cell>
          <cell r="AC557">
            <v>13</v>
          </cell>
          <cell r="AI557" t="str">
            <v/>
          </cell>
          <cell r="AJ557">
            <v>0</v>
          </cell>
          <cell r="AK557">
            <v>80.5</v>
          </cell>
          <cell r="AL557">
            <v>80</v>
          </cell>
          <cell r="AM557">
            <v>0</v>
          </cell>
          <cell r="AN557">
            <v>0</v>
          </cell>
          <cell r="AO557" t="str">
            <v/>
          </cell>
          <cell r="AP557">
            <v>0</v>
          </cell>
          <cell r="AQ557">
            <v>83.75</v>
          </cell>
          <cell r="AR557">
            <v>81</v>
          </cell>
          <cell r="AS557">
            <v>0</v>
          </cell>
          <cell r="AT557">
            <v>0</v>
          </cell>
          <cell r="AU557" t="str">
            <v/>
          </cell>
          <cell r="AV557">
            <v>0</v>
          </cell>
          <cell r="AW557">
            <v>85</v>
          </cell>
          <cell r="AX557">
            <v>81</v>
          </cell>
          <cell r="AY557">
            <v>0</v>
          </cell>
          <cell r="AZ557">
            <v>0</v>
          </cell>
          <cell r="BA557" t="str">
            <v/>
          </cell>
          <cell r="BB557">
            <v>0</v>
          </cell>
          <cell r="BC557">
            <v>81</v>
          </cell>
          <cell r="BD557">
            <v>78</v>
          </cell>
          <cell r="BE557">
            <v>0</v>
          </cell>
          <cell r="BF557">
            <v>0</v>
          </cell>
          <cell r="BG557" t="str">
            <v>SEJ</v>
          </cell>
          <cell r="BH557">
            <v>0</v>
          </cell>
          <cell r="BI557">
            <v>82.75</v>
          </cell>
          <cell r="BJ557">
            <v>79</v>
          </cell>
          <cell r="BK557">
            <v>0</v>
          </cell>
          <cell r="BL557">
            <v>0</v>
          </cell>
          <cell r="BM557" t="str">
            <v/>
          </cell>
          <cell r="BN557">
            <v>0</v>
          </cell>
          <cell r="BO557">
            <v>79</v>
          </cell>
          <cell r="BP557">
            <v>84</v>
          </cell>
          <cell r="BQ557">
            <v>0</v>
          </cell>
          <cell r="BR557">
            <v>0</v>
          </cell>
          <cell r="BS557" t="str">
            <v/>
          </cell>
          <cell r="BT557">
            <v>0</v>
          </cell>
          <cell r="BU557">
            <v>81.25</v>
          </cell>
          <cell r="BV557">
            <v>82</v>
          </cell>
          <cell r="BW557">
            <v>0</v>
          </cell>
          <cell r="BX557">
            <v>0</v>
          </cell>
          <cell r="BY557" t="str">
            <v/>
          </cell>
          <cell r="BZ557">
            <v>0</v>
          </cell>
          <cell r="CA557">
            <v>67</v>
          </cell>
          <cell r="CB557">
            <v>76</v>
          </cell>
          <cell r="CC557">
            <v>0</v>
          </cell>
          <cell r="CD557">
            <v>0</v>
          </cell>
          <cell r="CE557" t="str">
            <v/>
          </cell>
          <cell r="CF557">
            <v>0</v>
          </cell>
          <cell r="CG557">
            <v>86.75</v>
          </cell>
          <cell r="CH557">
            <v>80</v>
          </cell>
          <cell r="CI557">
            <v>0</v>
          </cell>
          <cell r="CJ557">
            <v>0</v>
          </cell>
          <cell r="CK557" t="str">
            <v/>
          </cell>
          <cell r="CL557">
            <v>0</v>
          </cell>
          <cell r="CM557">
            <v>71.75</v>
          </cell>
          <cell r="CN557">
            <v>75</v>
          </cell>
          <cell r="CO557">
            <v>0</v>
          </cell>
          <cell r="CP557">
            <v>0</v>
          </cell>
          <cell r="CQ557" t="str">
            <v/>
          </cell>
          <cell r="CR557">
            <v>0</v>
          </cell>
          <cell r="CS557">
            <v>82.5</v>
          </cell>
          <cell r="CT557">
            <v>87</v>
          </cell>
          <cell r="CU557">
            <v>0</v>
          </cell>
          <cell r="CV557">
            <v>0</v>
          </cell>
          <cell r="CW557" t="str">
            <v/>
          </cell>
          <cell r="CX557">
            <v>0</v>
          </cell>
          <cell r="CY557">
            <v>69.25</v>
          </cell>
          <cell r="CZ557">
            <v>80</v>
          </cell>
          <cell r="DA557">
            <v>0</v>
          </cell>
          <cell r="DB557">
            <v>0</v>
          </cell>
          <cell r="DC557" t="str">
            <v/>
          </cell>
          <cell r="DD557">
            <v>0</v>
          </cell>
          <cell r="DE557">
            <v>83.25</v>
          </cell>
          <cell r="DF557" t="str">
            <v>PDH</v>
          </cell>
          <cell r="DG557">
            <v>0</v>
          </cell>
          <cell r="DH557">
            <v>0</v>
          </cell>
          <cell r="DI557" t="str">
            <v/>
          </cell>
          <cell r="DJ557">
            <v>0</v>
          </cell>
          <cell r="DK557">
            <v>0</v>
          </cell>
          <cell r="DL557">
            <v>80</v>
          </cell>
          <cell r="DM557">
            <v>0</v>
          </cell>
          <cell r="DN557">
            <v>0</v>
          </cell>
          <cell r="DO557" t="str">
            <v/>
          </cell>
          <cell r="DP557">
            <v>0</v>
          </cell>
          <cell r="DQ557">
            <v>84.5</v>
          </cell>
          <cell r="DR557">
            <v>79</v>
          </cell>
          <cell r="DS557">
            <v>0</v>
          </cell>
          <cell r="DT557">
            <v>0</v>
          </cell>
          <cell r="DU557" t="str">
            <v/>
          </cell>
          <cell r="DV557">
            <v>0</v>
          </cell>
          <cell r="DW557">
            <v>78.75</v>
          </cell>
          <cell r="DX557">
            <v>78</v>
          </cell>
          <cell r="DY557">
            <v>0</v>
          </cell>
          <cell r="DZ557">
            <v>0</v>
          </cell>
          <cell r="EA557" t="str">
            <v/>
          </cell>
          <cell r="EB557">
            <v>0</v>
          </cell>
          <cell r="EC557">
            <v>67.5</v>
          </cell>
          <cell r="ED557">
            <v>72</v>
          </cell>
          <cell r="EE557">
            <v>0</v>
          </cell>
          <cell r="EF557">
            <v>0</v>
          </cell>
          <cell r="EG557" t="str">
            <v/>
          </cell>
          <cell r="EH557">
            <v>0</v>
          </cell>
          <cell r="EI557">
            <v>82.25</v>
          </cell>
          <cell r="EJ557">
            <v>81</v>
          </cell>
          <cell r="EK557">
            <v>0</v>
          </cell>
          <cell r="EL557">
            <v>0</v>
          </cell>
          <cell r="EM557" t="str">
            <v/>
          </cell>
          <cell r="EN557">
            <v>0</v>
          </cell>
          <cell r="EO557">
            <v>82.25</v>
          </cell>
          <cell r="EP557">
            <v>81</v>
          </cell>
          <cell r="EQ557">
            <v>0</v>
          </cell>
          <cell r="ER557">
            <v>0</v>
          </cell>
          <cell r="ES557" t="str">
            <v/>
          </cell>
          <cell r="ET557">
            <v>0</v>
          </cell>
          <cell r="EU557">
            <v>82.25</v>
          </cell>
          <cell r="EV557">
            <v>81</v>
          </cell>
          <cell r="EW557">
            <v>0</v>
          </cell>
          <cell r="EX557">
            <v>0</v>
          </cell>
          <cell r="EY557" t="str">
            <v/>
          </cell>
          <cell r="EZ557">
            <v>0</v>
          </cell>
          <cell r="FA557">
            <v>70.25</v>
          </cell>
          <cell r="FB557">
            <v>74</v>
          </cell>
          <cell r="FC557">
            <v>0</v>
          </cell>
          <cell r="FD557">
            <v>0</v>
          </cell>
          <cell r="FE557" t="str">
            <v/>
          </cell>
          <cell r="FF557">
            <v>0</v>
          </cell>
          <cell r="FG557">
            <v>70.25</v>
          </cell>
          <cell r="FH557">
            <v>74</v>
          </cell>
          <cell r="FI557">
            <v>0</v>
          </cell>
          <cell r="FJ557">
            <v>0</v>
          </cell>
          <cell r="FK557" t="str">
            <v/>
          </cell>
          <cell r="FL557">
            <v>0</v>
          </cell>
          <cell r="FM557">
            <v>70.25</v>
          </cell>
          <cell r="FN557">
            <v>74</v>
          </cell>
          <cell r="FO557">
            <v>0</v>
          </cell>
          <cell r="FP557">
            <v>0</v>
          </cell>
          <cell r="FQ557" t="str">
            <v/>
          </cell>
          <cell r="FR557">
            <v>0</v>
          </cell>
          <cell r="FS557">
            <v>70.25</v>
          </cell>
          <cell r="FT557">
            <v>74</v>
          </cell>
          <cell r="FU557">
            <v>0</v>
          </cell>
          <cell r="FV557">
            <v>0</v>
          </cell>
          <cell r="FW557" t="str">
            <v/>
          </cell>
          <cell r="FX557">
            <v>0</v>
          </cell>
          <cell r="FY557">
            <v>70.25</v>
          </cell>
          <cell r="FZ557">
            <v>74</v>
          </cell>
          <cell r="GA557">
            <v>0</v>
          </cell>
          <cell r="GB557">
            <v>0</v>
          </cell>
          <cell r="GC557" t="str">
            <v/>
          </cell>
          <cell r="GD557">
            <v>0</v>
          </cell>
          <cell r="GE557">
            <v>70.25</v>
          </cell>
          <cell r="GF557">
            <v>74</v>
          </cell>
          <cell r="GG557">
            <v>0</v>
          </cell>
          <cell r="GH557">
            <v>0</v>
          </cell>
          <cell r="GI557" t="str">
            <v/>
          </cell>
          <cell r="GJ557">
            <v>0</v>
          </cell>
          <cell r="GK557">
            <v>70.25</v>
          </cell>
          <cell r="GL557">
            <v>74</v>
          </cell>
          <cell r="GM557">
            <v>0</v>
          </cell>
          <cell r="GN557">
            <v>0</v>
          </cell>
          <cell r="GO557" t="str">
            <v/>
          </cell>
          <cell r="GP557">
            <v>0</v>
          </cell>
          <cell r="GQ557">
            <v>70.25</v>
          </cell>
          <cell r="GR557">
            <v>74</v>
          </cell>
          <cell r="GS557">
            <v>0</v>
          </cell>
          <cell r="GT557">
            <v>0</v>
          </cell>
          <cell r="GU557" t="str">
            <v/>
          </cell>
          <cell r="GV557">
            <v>0</v>
          </cell>
          <cell r="GW557">
            <v>70</v>
          </cell>
          <cell r="GX557">
            <v>71</v>
          </cell>
          <cell r="GY557">
            <v>0</v>
          </cell>
          <cell r="GZ557">
            <v>0</v>
          </cell>
          <cell r="HB557">
            <v>0</v>
          </cell>
          <cell r="HG557" t="str">
            <v>IGR-L</v>
          </cell>
          <cell r="HH557">
            <v>0</v>
          </cell>
          <cell r="HI557">
            <v>71.75</v>
          </cell>
          <cell r="HJ557">
            <v>72</v>
          </cell>
          <cell r="HM557" t="str">
            <v/>
          </cell>
          <cell r="HN557" t="str">
            <v/>
          </cell>
          <cell r="HS557">
            <v>0</v>
          </cell>
          <cell r="HT557" t="str">
            <v>PKN</v>
          </cell>
          <cell r="HU557">
            <v>0</v>
          </cell>
          <cell r="HV557" t="str">
            <v>IND</v>
          </cell>
          <cell r="HW557">
            <v>0</v>
          </cell>
          <cell r="HX557" t="str">
            <v>MAT-W</v>
          </cell>
          <cell r="HY557">
            <v>0</v>
          </cell>
          <cell r="HZ557" t="str">
            <v>SEJ-W</v>
          </cell>
          <cell r="IA557">
            <v>0</v>
          </cell>
          <cell r="IB557" t="str">
            <v>IGR-W</v>
          </cell>
          <cell r="IC557">
            <v>0</v>
          </cell>
          <cell r="ID557" t="str">
            <v>SBO</v>
          </cell>
          <cell r="IE557">
            <v>0</v>
          </cell>
          <cell r="IF557" t="str">
            <v>PJO</v>
          </cell>
          <cell r="IG557">
            <v>0</v>
          </cell>
          <cell r="IH557" t="str">
            <v>PRA</v>
          </cell>
          <cell r="II557">
            <v>0</v>
          </cell>
          <cell r="IJ557" t="str">
            <v>JAW</v>
          </cell>
          <cell r="IK557">
            <v>0</v>
          </cell>
          <cell r="IL557" t="str">
            <v>ARB</v>
          </cell>
          <cell r="IM557">
            <v>0</v>
          </cell>
          <cell r="IN557" t="str">
            <v>PKM</v>
          </cell>
          <cell r="IO557">
            <v>0</v>
          </cell>
          <cell r="IP557" t="str">
            <v>MAT-P</v>
          </cell>
          <cell r="IQ557">
            <v>0</v>
          </cell>
          <cell r="IR557" t="str">
            <v>BIO-P</v>
          </cell>
          <cell r="IS557">
            <v>0</v>
          </cell>
          <cell r="IT557" t="str">
            <v>FIS-P</v>
          </cell>
          <cell r="IU557">
            <v>0</v>
          </cell>
          <cell r="IV557" t="str">
            <v>KIM-P</v>
          </cell>
          <cell r="IW557">
            <v>0</v>
          </cell>
          <cell r="IY557">
            <v>0</v>
          </cell>
          <cell r="IZ557" t="str">
            <v>IGR-L</v>
          </cell>
          <cell r="JA557">
            <v>0</v>
          </cell>
        </row>
        <row r="558">
          <cell r="Q558" t="str">
            <v/>
          </cell>
          <cell r="AB558" t="str">
            <v/>
          </cell>
          <cell r="AC558">
            <v>14</v>
          </cell>
          <cell r="AI558" t="str">
            <v/>
          </cell>
          <cell r="AJ558">
            <v>0</v>
          </cell>
          <cell r="AK558">
            <v>86.75</v>
          </cell>
          <cell r="AL558">
            <v>85</v>
          </cell>
          <cell r="AM558">
            <v>0</v>
          </cell>
          <cell r="AN558">
            <v>0</v>
          </cell>
          <cell r="AO558" t="str">
            <v/>
          </cell>
          <cell r="AP558">
            <v>0</v>
          </cell>
          <cell r="AQ558">
            <v>85.5</v>
          </cell>
          <cell r="AR558">
            <v>88</v>
          </cell>
          <cell r="AS558">
            <v>0</v>
          </cell>
          <cell r="AT558">
            <v>0</v>
          </cell>
          <cell r="AU558" t="str">
            <v/>
          </cell>
          <cell r="AV558">
            <v>0</v>
          </cell>
          <cell r="AW558">
            <v>78.25</v>
          </cell>
          <cell r="AX558">
            <v>85</v>
          </cell>
          <cell r="AY558">
            <v>0</v>
          </cell>
          <cell r="AZ558">
            <v>0</v>
          </cell>
          <cell r="BA558" t="str">
            <v/>
          </cell>
          <cell r="BB558">
            <v>0</v>
          </cell>
          <cell r="BC558">
            <v>86.75</v>
          </cell>
          <cell r="BD558">
            <v>86</v>
          </cell>
          <cell r="BE558">
            <v>0</v>
          </cell>
          <cell r="BF558">
            <v>0</v>
          </cell>
          <cell r="BG558" t="str">
            <v>SEJ</v>
          </cell>
          <cell r="BH558">
            <v>0</v>
          </cell>
          <cell r="BI558">
            <v>88.5</v>
          </cell>
          <cell r="BJ558">
            <v>86</v>
          </cell>
          <cell r="BK558">
            <v>0</v>
          </cell>
          <cell r="BL558">
            <v>0</v>
          </cell>
          <cell r="BM558" t="str">
            <v/>
          </cell>
          <cell r="BN558">
            <v>0</v>
          </cell>
          <cell r="BO558">
            <v>80</v>
          </cell>
          <cell r="BP558">
            <v>92</v>
          </cell>
          <cell r="BQ558">
            <v>0</v>
          </cell>
          <cell r="BR558">
            <v>0</v>
          </cell>
          <cell r="BS558" t="str">
            <v/>
          </cell>
          <cell r="BT558">
            <v>0</v>
          </cell>
          <cell r="BU558">
            <v>76.75</v>
          </cell>
          <cell r="BV558">
            <v>87</v>
          </cell>
          <cell r="BW558">
            <v>0</v>
          </cell>
          <cell r="BX558">
            <v>0</v>
          </cell>
          <cell r="BY558" t="str">
            <v/>
          </cell>
          <cell r="BZ558">
            <v>0</v>
          </cell>
          <cell r="CA558">
            <v>83</v>
          </cell>
          <cell r="CB558">
            <v>87</v>
          </cell>
          <cell r="CC558">
            <v>0</v>
          </cell>
          <cell r="CD558">
            <v>0</v>
          </cell>
          <cell r="CE558" t="str">
            <v/>
          </cell>
          <cell r="CF558">
            <v>0</v>
          </cell>
          <cell r="CG558">
            <v>91.75</v>
          </cell>
          <cell r="CH558">
            <v>84</v>
          </cell>
          <cell r="CI558">
            <v>0</v>
          </cell>
          <cell r="CJ558">
            <v>0</v>
          </cell>
          <cell r="CK558" t="str">
            <v/>
          </cell>
          <cell r="CL558">
            <v>0</v>
          </cell>
          <cell r="CM558">
            <v>71.75</v>
          </cell>
          <cell r="CN558">
            <v>76</v>
          </cell>
          <cell r="CO558">
            <v>0</v>
          </cell>
          <cell r="CP558">
            <v>0</v>
          </cell>
          <cell r="CQ558" t="str">
            <v/>
          </cell>
          <cell r="CR558">
            <v>0</v>
          </cell>
          <cell r="CS558">
            <v>85.5</v>
          </cell>
          <cell r="CT558">
            <v>85</v>
          </cell>
          <cell r="CU558">
            <v>0</v>
          </cell>
          <cell r="CV558">
            <v>0</v>
          </cell>
          <cell r="CW558" t="str">
            <v/>
          </cell>
          <cell r="CX558">
            <v>0</v>
          </cell>
          <cell r="CY558">
            <v>71.25</v>
          </cell>
          <cell r="CZ558">
            <v>80</v>
          </cell>
          <cell r="DA558">
            <v>0</v>
          </cell>
          <cell r="DB558">
            <v>0</v>
          </cell>
          <cell r="DC558" t="str">
            <v/>
          </cell>
          <cell r="DD558">
            <v>0</v>
          </cell>
          <cell r="DE558">
            <v>82.25</v>
          </cell>
          <cell r="DF558">
            <v>88</v>
          </cell>
          <cell r="DG558">
            <v>0</v>
          </cell>
          <cell r="DH558">
            <v>0</v>
          </cell>
          <cell r="DI558" t="str">
            <v/>
          </cell>
          <cell r="DJ558">
            <v>0</v>
          </cell>
          <cell r="DK558">
            <v>0</v>
          </cell>
          <cell r="DL558">
            <v>83</v>
          </cell>
          <cell r="DM558">
            <v>0</v>
          </cell>
          <cell r="DN558">
            <v>0</v>
          </cell>
          <cell r="DO558" t="str">
            <v/>
          </cell>
          <cell r="DP558">
            <v>0</v>
          </cell>
          <cell r="DQ558">
            <v>83</v>
          </cell>
          <cell r="DR558">
            <v>78</v>
          </cell>
          <cell r="DS558">
            <v>0</v>
          </cell>
          <cell r="DT558">
            <v>0</v>
          </cell>
          <cell r="DU558" t="str">
            <v/>
          </cell>
          <cell r="DV558">
            <v>0</v>
          </cell>
          <cell r="DW558">
            <v>85.75</v>
          </cell>
          <cell r="DX558">
            <v>90</v>
          </cell>
          <cell r="DY558">
            <v>0</v>
          </cell>
          <cell r="DZ558">
            <v>0</v>
          </cell>
          <cell r="EA558" t="str">
            <v/>
          </cell>
          <cell r="EB558">
            <v>0</v>
          </cell>
          <cell r="EC558">
            <v>82</v>
          </cell>
          <cell r="ED558">
            <v>83</v>
          </cell>
          <cell r="EE558">
            <v>0</v>
          </cell>
          <cell r="EF558">
            <v>0</v>
          </cell>
          <cell r="EG558" t="str">
            <v/>
          </cell>
          <cell r="EH558">
            <v>0</v>
          </cell>
          <cell r="EI558">
            <v>81.75</v>
          </cell>
          <cell r="EJ558">
            <v>86</v>
          </cell>
          <cell r="EK558">
            <v>0</v>
          </cell>
          <cell r="EL558">
            <v>0</v>
          </cell>
          <cell r="EM558" t="str">
            <v/>
          </cell>
          <cell r="EN558">
            <v>0</v>
          </cell>
          <cell r="EO558">
            <v>81.75</v>
          </cell>
          <cell r="EP558">
            <v>86</v>
          </cell>
          <cell r="EQ558">
            <v>0</v>
          </cell>
          <cell r="ER558">
            <v>0</v>
          </cell>
          <cell r="ES558" t="str">
            <v/>
          </cell>
          <cell r="ET558">
            <v>0</v>
          </cell>
          <cell r="EU558">
            <v>81.75</v>
          </cell>
          <cell r="EV558">
            <v>86</v>
          </cell>
          <cell r="EW558">
            <v>0</v>
          </cell>
          <cell r="EX558">
            <v>0</v>
          </cell>
          <cell r="EY558" t="str">
            <v/>
          </cell>
          <cell r="EZ558">
            <v>0</v>
          </cell>
          <cell r="FA558">
            <v>74.75</v>
          </cell>
          <cell r="FB558">
            <v>78</v>
          </cell>
          <cell r="FC558">
            <v>0</v>
          </cell>
          <cell r="FD558">
            <v>0</v>
          </cell>
          <cell r="FE558" t="str">
            <v/>
          </cell>
          <cell r="FF558">
            <v>0</v>
          </cell>
          <cell r="FG558">
            <v>74.75</v>
          </cell>
          <cell r="FH558">
            <v>78</v>
          </cell>
          <cell r="FI558">
            <v>0</v>
          </cell>
          <cell r="FJ558">
            <v>0</v>
          </cell>
          <cell r="FK558" t="str">
            <v/>
          </cell>
          <cell r="FL558">
            <v>0</v>
          </cell>
          <cell r="FM558">
            <v>74.75</v>
          </cell>
          <cell r="FN558">
            <v>78</v>
          </cell>
          <cell r="FO558">
            <v>0</v>
          </cell>
          <cell r="FP558">
            <v>0</v>
          </cell>
          <cell r="FQ558" t="str">
            <v/>
          </cell>
          <cell r="FR558">
            <v>0</v>
          </cell>
          <cell r="FS558">
            <v>74.75</v>
          </cell>
          <cell r="FT558">
            <v>78</v>
          </cell>
          <cell r="FU558">
            <v>0</v>
          </cell>
          <cell r="FV558">
            <v>0</v>
          </cell>
          <cell r="FW558" t="str">
            <v/>
          </cell>
          <cell r="FX558">
            <v>0</v>
          </cell>
          <cell r="FY558">
            <v>74.75</v>
          </cell>
          <cell r="FZ558">
            <v>78</v>
          </cell>
          <cell r="GA558">
            <v>0</v>
          </cell>
          <cell r="GB558">
            <v>0</v>
          </cell>
          <cell r="GC558" t="str">
            <v/>
          </cell>
          <cell r="GD558">
            <v>0</v>
          </cell>
          <cell r="GE558">
            <v>74.75</v>
          </cell>
          <cell r="GF558">
            <v>78</v>
          </cell>
          <cell r="GG558">
            <v>0</v>
          </cell>
          <cell r="GH558">
            <v>0</v>
          </cell>
          <cell r="GI558" t="str">
            <v/>
          </cell>
          <cell r="GJ558">
            <v>0</v>
          </cell>
          <cell r="GK558">
            <v>74.75</v>
          </cell>
          <cell r="GL558">
            <v>78</v>
          </cell>
          <cell r="GM558">
            <v>0</v>
          </cell>
          <cell r="GN558">
            <v>0</v>
          </cell>
          <cell r="GO558" t="str">
            <v/>
          </cell>
          <cell r="GP558">
            <v>0</v>
          </cell>
          <cell r="GQ558">
            <v>74.75</v>
          </cell>
          <cell r="GR558">
            <v>78</v>
          </cell>
          <cell r="GS558">
            <v>0</v>
          </cell>
          <cell r="GT558">
            <v>0</v>
          </cell>
          <cell r="GU558" t="str">
            <v/>
          </cell>
          <cell r="GV558">
            <v>0</v>
          </cell>
          <cell r="GW558">
            <v>74.25</v>
          </cell>
          <cell r="GX558">
            <v>72</v>
          </cell>
          <cell r="GY558">
            <v>0</v>
          </cell>
          <cell r="GZ558">
            <v>0</v>
          </cell>
          <cell r="HB558">
            <v>0</v>
          </cell>
          <cell r="HG558" t="str">
            <v>IGR-L</v>
          </cell>
          <cell r="HH558">
            <v>0</v>
          </cell>
          <cell r="HI558">
            <v>78.5</v>
          </cell>
          <cell r="HJ558">
            <v>74</v>
          </cell>
          <cell r="HM558" t="str">
            <v/>
          </cell>
          <cell r="HN558" t="str">
            <v/>
          </cell>
          <cell r="HS558">
            <v>0</v>
          </cell>
          <cell r="HT558" t="str">
            <v>PKN</v>
          </cell>
          <cell r="HU558">
            <v>0</v>
          </cell>
          <cell r="HV558" t="str">
            <v>IND</v>
          </cell>
          <cell r="HW558">
            <v>0</v>
          </cell>
          <cell r="HX558" t="str">
            <v>MAT-W</v>
          </cell>
          <cell r="HY558">
            <v>0</v>
          </cell>
          <cell r="HZ558" t="str">
            <v>SEJ-W</v>
          </cell>
          <cell r="IA558">
            <v>0</v>
          </cell>
          <cell r="IB558" t="str">
            <v>IGR-W</v>
          </cell>
          <cell r="IC558">
            <v>0</v>
          </cell>
          <cell r="ID558" t="str">
            <v>SBO</v>
          </cell>
          <cell r="IE558">
            <v>0</v>
          </cell>
          <cell r="IF558" t="str">
            <v>PJO</v>
          </cell>
          <cell r="IG558">
            <v>0</v>
          </cell>
          <cell r="IH558" t="str">
            <v>PRA</v>
          </cell>
          <cell r="II558">
            <v>0</v>
          </cell>
          <cell r="IJ558" t="str">
            <v>JAW</v>
          </cell>
          <cell r="IK558">
            <v>0</v>
          </cell>
          <cell r="IL558" t="str">
            <v>ARB</v>
          </cell>
          <cell r="IM558">
            <v>0</v>
          </cell>
          <cell r="IN558" t="str">
            <v>PKM</v>
          </cell>
          <cell r="IO558">
            <v>0</v>
          </cell>
          <cell r="IP558" t="str">
            <v>MAT-P</v>
          </cell>
          <cell r="IQ558">
            <v>0</v>
          </cell>
          <cell r="IR558" t="str">
            <v>BIO-P</v>
          </cell>
          <cell r="IS558">
            <v>0</v>
          </cell>
          <cell r="IT558" t="str">
            <v>FIS-P</v>
          </cell>
          <cell r="IU558">
            <v>0</v>
          </cell>
          <cell r="IV558" t="str">
            <v>KIM-P</v>
          </cell>
          <cell r="IW558">
            <v>0</v>
          </cell>
          <cell r="IY558">
            <v>0</v>
          </cell>
          <cell r="IZ558" t="str">
            <v>IGR-L</v>
          </cell>
          <cell r="JA558">
            <v>0</v>
          </cell>
        </row>
        <row r="559">
          <cell r="Q559" t="str">
            <v/>
          </cell>
          <cell r="AB559" t="str">
            <v/>
          </cell>
          <cell r="AC559">
            <v>15</v>
          </cell>
          <cell r="AI559" t="str">
            <v/>
          </cell>
          <cell r="AJ559">
            <v>0</v>
          </cell>
          <cell r="AK559">
            <v>90.25</v>
          </cell>
          <cell r="AL559">
            <v>88</v>
          </cell>
          <cell r="AM559">
            <v>0</v>
          </cell>
          <cell r="AN559">
            <v>0</v>
          </cell>
          <cell r="AO559" t="str">
            <v/>
          </cell>
          <cell r="AP559">
            <v>0</v>
          </cell>
          <cell r="AQ559">
            <v>86.5</v>
          </cell>
          <cell r="AR559">
            <v>85</v>
          </cell>
          <cell r="AS559">
            <v>0</v>
          </cell>
          <cell r="AT559">
            <v>0</v>
          </cell>
          <cell r="AU559" t="str">
            <v/>
          </cell>
          <cell r="AV559">
            <v>0</v>
          </cell>
          <cell r="AW559">
            <v>94.25</v>
          </cell>
          <cell r="AX559">
            <v>91</v>
          </cell>
          <cell r="AY559">
            <v>0</v>
          </cell>
          <cell r="AZ559">
            <v>0</v>
          </cell>
          <cell r="BA559" t="str">
            <v/>
          </cell>
          <cell r="BB559">
            <v>0</v>
          </cell>
          <cell r="BC559">
            <v>93.25</v>
          </cell>
          <cell r="BD559">
            <v>91</v>
          </cell>
          <cell r="BE559">
            <v>0</v>
          </cell>
          <cell r="BF559">
            <v>0</v>
          </cell>
          <cell r="BG559" t="str">
            <v>SEJ</v>
          </cell>
          <cell r="BH559">
            <v>0</v>
          </cell>
          <cell r="BI559">
            <v>86.5</v>
          </cell>
          <cell r="BJ559">
            <v>87</v>
          </cell>
          <cell r="BK559">
            <v>0</v>
          </cell>
          <cell r="BL559">
            <v>0</v>
          </cell>
          <cell r="BM559" t="str">
            <v/>
          </cell>
          <cell r="BN559">
            <v>0</v>
          </cell>
          <cell r="BO559">
            <v>92.25</v>
          </cell>
          <cell r="BP559">
            <v>90</v>
          </cell>
          <cell r="BQ559">
            <v>0</v>
          </cell>
          <cell r="BR559">
            <v>0</v>
          </cell>
          <cell r="BS559" t="str">
            <v/>
          </cell>
          <cell r="BT559">
            <v>0</v>
          </cell>
          <cell r="BU559">
            <v>85.75</v>
          </cell>
          <cell r="BV559">
            <v>92</v>
          </cell>
          <cell r="BW559">
            <v>0</v>
          </cell>
          <cell r="BX559">
            <v>0</v>
          </cell>
          <cell r="BY559" t="str">
            <v/>
          </cell>
          <cell r="BZ559">
            <v>0</v>
          </cell>
          <cell r="CA559">
            <v>96.25</v>
          </cell>
          <cell r="CB559">
            <v>98</v>
          </cell>
          <cell r="CC559">
            <v>0</v>
          </cell>
          <cell r="CD559">
            <v>0</v>
          </cell>
          <cell r="CE559" t="str">
            <v/>
          </cell>
          <cell r="CF559">
            <v>0</v>
          </cell>
          <cell r="CG559">
            <v>90.75</v>
          </cell>
          <cell r="CH559">
            <v>83</v>
          </cell>
          <cell r="CI559">
            <v>0</v>
          </cell>
          <cell r="CJ559">
            <v>0</v>
          </cell>
          <cell r="CK559" t="str">
            <v/>
          </cell>
          <cell r="CL559">
            <v>0</v>
          </cell>
          <cell r="CM559">
            <v>73.5</v>
          </cell>
          <cell r="CN559">
            <v>78</v>
          </cell>
          <cell r="CO559">
            <v>0</v>
          </cell>
          <cell r="CP559">
            <v>0</v>
          </cell>
          <cell r="CQ559" t="str">
            <v/>
          </cell>
          <cell r="CR559">
            <v>0</v>
          </cell>
          <cell r="CS559">
            <v>91.25</v>
          </cell>
          <cell r="CT559">
            <v>85</v>
          </cell>
          <cell r="CU559">
            <v>0</v>
          </cell>
          <cell r="CV559">
            <v>0</v>
          </cell>
          <cell r="CW559" t="str">
            <v/>
          </cell>
          <cell r="CX559">
            <v>0</v>
          </cell>
          <cell r="CY559">
            <v>67.5</v>
          </cell>
          <cell r="CZ559">
            <v>84</v>
          </cell>
          <cell r="DA559">
            <v>0</v>
          </cell>
          <cell r="DB559">
            <v>0</v>
          </cell>
          <cell r="DC559" t="str">
            <v/>
          </cell>
          <cell r="DD559">
            <v>0</v>
          </cell>
          <cell r="DE559">
            <v>89.5</v>
          </cell>
          <cell r="DF559">
            <v>88</v>
          </cell>
          <cell r="DG559">
            <v>0</v>
          </cell>
          <cell r="DH559">
            <v>0</v>
          </cell>
          <cell r="DI559" t="str">
            <v/>
          </cell>
          <cell r="DJ559">
            <v>0</v>
          </cell>
          <cell r="DK559">
            <v>0</v>
          </cell>
          <cell r="DL559">
            <v>87</v>
          </cell>
          <cell r="DM559">
            <v>0</v>
          </cell>
          <cell r="DN559">
            <v>0</v>
          </cell>
          <cell r="DO559" t="str">
            <v/>
          </cell>
          <cell r="DP559">
            <v>0</v>
          </cell>
          <cell r="DQ559">
            <v>89.75</v>
          </cell>
          <cell r="DR559">
            <v>80</v>
          </cell>
          <cell r="DS559">
            <v>0</v>
          </cell>
          <cell r="DT559">
            <v>0</v>
          </cell>
          <cell r="DU559" t="str">
            <v/>
          </cell>
          <cell r="DV559">
            <v>0</v>
          </cell>
          <cell r="DW559">
            <v>88</v>
          </cell>
          <cell r="DX559">
            <v>89</v>
          </cell>
          <cell r="DY559">
            <v>0</v>
          </cell>
          <cell r="DZ559">
            <v>0</v>
          </cell>
          <cell r="EA559" t="str">
            <v/>
          </cell>
          <cell r="EB559">
            <v>0</v>
          </cell>
          <cell r="EC559">
            <v>95.25</v>
          </cell>
          <cell r="ED559">
            <v>96</v>
          </cell>
          <cell r="EE559">
            <v>0</v>
          </cell>
          <cell r="EF559">
            <v>0</v>
          </cell>
          <cell r="EG559" t="str">
            <v/>
          </cell>
          <cell r="EH559">
            <v>0</v>
          </cell>
          <cell r="EI559">
            <v>84.75</v>
          </cell>
          <cell r="EJ559">
            <v>85</v>
          </cell>
          <cell r="EK559">
            <v>0</v>
          </cell>
          <cell r="EL559">
            <v>0</v>
          </cell>
          <cell r="EM559" t="str">
            <v/>
          </cell>
          <cell r="EN559">
            <v>0</v>
          </cell>
          <cell r="EO559">
            <v>84.75</v>
          </cell>
          <cell r="EP559">
            <v>85</v>
          </cell>
          <cell r="EQ559">
            <v>0</v>
          </cell>
          <cell r="ER559">
            <v>0</v>
          </cell>
          <cell r="ES559" t="str">
            <v/>
          </cell>
          <cell r="ET559">
            <v>0</v>
          </cell>
          <cell r="EU559">
            <v>84.75</v>
          </cell>
          <cell r="EV559">
            <v>85</v>
          </cell>
          <cell r="EW559">
            <v>0</v>
          </cell>
          <cell r="EX559">
            <v>0</v>
          </cell>
          <cell r="EY559" t="str">
            <v/>
          </cell>
          <cell r="EZ559">
            <v>0</v>
          </cell>
          <cell r="FA559">
            <v>76.75</v>
          </cell>
          <cell r="FB559">
            <v>89</v>
          </cell>
          <cell r="FC559">
            <v>0</v>
          </cell>
          <cell r="FD559">
            <v>0</v>
          </cell>
          <cell r="FE559" t="str">
            <v/>
          </cell>
          <cell r="FF559">
            <v>0</v>
          </cell>
          <cell r="FG559">
            <v>76.75</v>
          </cell>
          <cell r="FH559">
            <v>89</v>
          </cell>
          <cell r="FI559">
            <v>0</v>
          </cell>
          <cell r="FJ559">
            <v>0</v>
          </cell>
          <cell r="FK559" t="str">
            <v/>
          </cell>
          <cell r="FL559">
            <v>0</v>
          </cell>
          <cell r="FM559">
            <v>76.75</v>
          </cell>
          <cell r="FN559">
            <v>89</v>
          </cell>
          <cell r="FO559">
            <v>0</v>
          </cell>
          <cell r="FP559">
            <v>0</v>
          </cell>
          <cell r="FQ559" t="str">
            <v/>
          </cell>
          <cell r="FR559">
            <v>0</v>
          </cell>
          <cell r="FS559">
            <v>76.75</v>
          </cell>
          <cell r="FT559">
            <v>89</v>
          </cell>
          <cell r="FU559">
            <v>0</v>
          </cell>
          <cell r="FV559">
            <v>0</v>
          </cell>
          <cell r="FW559" t="str">
            <v/>
          </cell>
          <cell r="FX559">
            <v>0</v>
          </cell>
          <cell r="FY559">
            <v>76.75</v>
          </cell>
          <cell r="FZ559">
            <v>89</v>
          </cell>
          <cell r="GA559">
            <v>0</v>
          </cell>
          <cell r="GB559">
            <v>0</v>
          </cell>
          <cell r="GC559" t="str">
            <v/>
          </cell>
          <cell r="GD559">
            <v>0</v>
          </cell>
          <cell r="GE559">
            <v>76.75</v>
          </cell>
          <cell r="GF559">
            <v>89</v>
          </cell>
          <cell r="GG559">
            <v>0</v>
          </cell>
          <cell r="GH559">
            <v>0</v>
          </cell>
          <cell r="GI559" t="str">
            <v/>
          </cell>
          <cell r="GJ559">
            <v>0</v>
          </cell>
          <cell r="GK559">
            <v>76.75</v>
          </cell>
          <cell r="GL559">
            <v>89</v>
          </cell>
          <cell r="GM559">
            <v>0</v>
          </cell>
          <cell r="GN559">
            <v>0</v>
          </cell>
          <cell r="GO559" t="str">
            <v/>
          </cell>
          <cell r="GP559">
            <v>0</v>
          </cell>
          <cell r="GQ559">
            <v>76.75</v>
          </cell>
          <cell r="GR559">
            <v>89</v>
          </cell>
          <cell r="GS559">
            <v>0</v>
          </cell>
          <cell r="GT559">
            <v>0</v>
          </cell>
          <cell r="GU559" t="str">
            <v/>
          </cell>
          <cell r="GV559">
            <v>0</v>
          </cell>
          <cell r="GW559">
            <v>91.25</v>
          </cell>
          <cell r="GX559">
            <v>86</v>
          </cell>
          <cell r="GY559">
            <v>0</v>
          </cell>
          <cell r="GZ559">
            <v>0</v>
          </cell>
          <cell r="HA559" t="str">
            <v>EKO-L</v>
          </cell>
          <cell r="HB559">
            <v>0</v>
          </cell>
          <cell r="HC559">
            <v>88.75</v>
          </cell>
          <cell r="HD559">
            <v>78</v>
          </cell>
          <cell r="HH559">
            <v>0</v>
          </cell>
          <cell r="HM559" t="str">
            <v/>
          </cell>
          <cell r="HN559" t="str">
            <v/>
          </cell>
          <cell r="HS559">
            <v>0</v>
          </cell>
          <cell r="HT559" t="str">
            <v>PKN</v>
          </cell>
          <cell r="HU559">
            <v>0</v>
          </cell>
          <cell r="HV559" t="str">
            <v>IND</v>
          </cell>
          <cell r="HW559">
            <v>0</v>
          </cell>
          <cell r="HX559" t="str">
            <v>MAT-W</v>
          </cell>
          <cell r="HY559">
            <v>0</v>
          </cell>
          <cell r="HZ559" t="str">
            <v>SEJ-W</v>
          </cell>
          <cell r="IA559">
            <v>0</v>
          </cell>
          <cell r="IB559" t="str">
            <v>IGR-W</v>
          </cell>
          <cell r="IC559">
            <v>0</v>
          </cell>
          <cell r="ID559" t="str">
            <v>SBO</v>
          </cell>
          <cell r="IE559">
            <v>0</v>
          </cell>
          <cell r="IF559" t="str">
            <v>PJO</v>
          </cell>
          <cell r="IG559">
            <v>0</v>
          </cell>
          <cell r="IH559" t="str">
            <v>PRA</v>
          </cell>
          <cell r="II559">
            <v>0</v>
          </cell>
          <cell r="IJ559" t="str">
            <v>JAW</v>
          </cell>
          <cell r="IK559">
            <v>0</v>
          </cell>
          <cell r="IL559" t="str">
            <v>ARB</v>
          </cell>
          <cell r="IM559">
            <v>0</v>
          </cell>
          <cell r="IN559" t="str">
            <v>PKM</v>
          </cell>
          <cell r="IO559">
            <v>0</v>
          </cell>
          <cell r="IP559" t="str">
            <v>MAT-P</v>
          </cell>
          <cell r="IQ559">
            <v>0</v>
          </cell>
          <cell r="IR559" t="str">
            <v>BIO-P</v>
          </cell>
          <cell r="IS559">
            <v>0</v>
          </cell>
          <cell r="IT559" t="str">
            <v>FIS-P</v>
          </cell>
          <cell r="IU559">
            <v>0</v>
          </cell>
          <cell r="IV559" t="str">
            <v>KIM-P</v>
          </cell>
          <cell r="IW559">
            <v>0</v>
          </cell>
          <cell r="IX559" t="str">
            <v>EKO-L</v>
          </cell>
          <cell r="IY559">
            <v>0</v>
          </cell>
          <cell r="JA559">
            <v>0</v>
          </cell>
        </row>
        <row r="560">
          <cell r="Q560" t="str">
            <v/>
          </cell>
          <cell r="AB560" t="str">
            <v/>
          </cell>
          <cell r="AC560">
            <v>16</v>
          </cell>
          <cell r="AI560" t="str">
            <v/>
          </cell>
          <cell r="AJ560">
            <v>0</v>
          </cell>
          <cell r="AK560">
            <v>80.5</v>
          </cell>
          <cell r="AL560">
            <v>86</v>
          </cell>
          <cell r="AM560">
            <v>0</v>
          </cell>
          <cell r="AN560">
            <v>0</v>
          </cell>
          <cell r="AO560" t="str">
            <v/>
          </cell>
          <cell r="AP560">
            <v>0</v>
          </cell>
          <cell r="AQ560">
            <v>84</v>
          </cell>
          <cell r="AR560">
            <v>87</v>
          </cell>
          <cell r="AS560">
            <v>0</v>
          </cell>
          <cell r="AT560">
            <v>0</v>
          </cell>
          <cell r="AU560" t="str">
            <v/>
          </cell>
          <cell r="AV560">
            <v>0</v>
          </cell>
          <cell r="AW560">
            <v>85</v>
          </cell>
          <cell r="AX560">
            <v>83</v>
          </cell>
          <cell r="AY560">
            <v>0</v>
          </cell>
          <cell r="AZ560">
            <v>0</v>
          </cell>
          <cell r="BA560" t="str">
            <v/>
          </cell>
          <cell r="BB560">
            <v>0</v>
          </cell>
          <cell r="BC560">
            <v>89</v>
          </cell>
          <cell r="BD560">
            <v>83</v>
          </cell>
          <cell r="BE560">
            <v>0</v>
          </cell>
          <cell r="BF560">
            <v>0</v>
          </cell>
          <cell r="BG560" t="str">
            <v>SEJ</v>
          </cell>
          <cell r="BH560">
            <v>0</v>
          </cell>
          <cell r="BI560">
            <v>84.75</v>
          </cell>
          <cell r="BJ560">
            <v>86</v>
          </cell>
          <cell r="BK560">
            <v>0</v>
          </cell>
          <cell r="BL560">
            <v>0</v>
          </cell>
          <cell r="BM560" t="str">
            <v/>
          </cell>
          <cell r="BN560">
            <v>0</v>
          </cell>
          <cell r="BO560">
            <v>78.75</v>
          </cell>
          <cell r="BP560">
            <v>83</v>
          </cell>
          <cell r="BQ560">
            <v>0</v>
          </cell>
          <cell r="BR560">
            <v>0</v>
          </cell>
          <cell r="BS560" t="str">
            <v/>
          </cell>
          <cell r="BT560">
            <v>0</v>
          </cell>
          <cell r="BU560">
            <v>87.5</v>
          </cell>
          <cell r="BV560">
            <v>90</v>
          </cell>
          <cell r="BW560">
            <v>0</v>
          </cell>
          <cell r="BX560">
            <v>0</v>
          </cell>
          <cell r="BY560" t="str">
            <v/>
          </cell>
          <cell r="BZ560">
            <v>0</v>
          </cell>
          <cell r="CA560">
            <v>67.75</v>
          </cell>
          <cell r="CB560">
            <v>79</v>
          </cell>
          <cell r="CC560">
            <v>0</v>
          </cell>
          <cell r="CD560">
            <v>0</v>
          </cell>
          <cell r="CE560" t="str">
            <v/>
          </cell>
          <cell r="CF560">
            <v>0</v>
          </cell>
          <cell r="CG560">
            <v>94</v>
          </cell>
          <cell r="CH560">
            <v>81</v>
          </cell>
          <cell r="CI560">
            <v>0</v>
          </cell>
          <cell r="CJ560">
            <v>0</v>
          </cell>
          <cell r="CK560" t="str">
            <v/>
          </cell>
          <cell r="CL560">
            <v>0</v>
          </cell>
          <cell r="CM560">
            <v>78.75</v>
          </cell>
          <cell r="CN560">
            <v>76</v>
          </cell>
          <cell r="CO560">
            <v>0</v>
          </cell>
          <cell r="CP560">
            <v>0</v>
          </cell>
          <cell r="CQ560" t="str">
            <v/>
          </cell>
          <cell r="CR560">
            <v>0</v>
          </cell>
          <cell r="CS560">
            <v>85.25</v>
          </cell>
          <cell r="CT560">
            <v>86</v>
          </cell>
          <cell r="CU560">
            <v>0</v>
          </cell>
          <cell r="CV560">
            <v>0</v>
          </cell>
          <cell r="CW560" t="str">
            <v/>
          </cell>
          <cell r="CX560">
            <v>0</v>
          </cell>
          <cell r="CY560">
            <v>69.5</v>
          </cell>
          <cell r="CZ560">
            <v>84</v>
          </cell>
          <cell r="DA560">
            <v>0</v>
          </cell>
          <cell r="DB560">
            <v>0</v>
          </cell>
          <cell r="DC560" t="str">
            <v/>
          </cell>
          <cell r="DD560">
            <v>0</v>
          </cell>
          <cell r="DE560">
            <v>86.5</v>
          </cell>
          <cell r="DF560">
            <v>87</v>
          </cell>
          <cell r="DG560">
            <v>0</v>
          </cell>
          <cell r="DH560">
            <v>0</v>
          </cell>
          <cell r="DI560" t="str">
            <v/>
          </cell>
          <cell r="DJ560">
            <v>0</v>
          </cell>
          <cell r="DK560">
            <v>0</v>
          </cell>
          <cell r="DL560">
            <v>86</v>
          </cell>
          <cell r="DM560">
            <v>0</v>
          </cell>
          <cell r="DN560">
            <v>0</v>
          </cell>
          <cell r="DO560" t="str">
            <v/>
          </cell>
          <cell r="DP560">
            <v>0</v>
          </cell>
          <cell r="DQ560">
            <v>86.5</v>
          </cell>
          <cell r="DR560">
            <v>75</v>
          </cell>
          <cell r="DS560">
            <v>0</v>
          </cell>
          <cell r="DT560">
            <v>0</v>
          </cell>
          <cell r="DU560" t="str">
            <v/>
          </cell>
          <cell r="DV560">
            <v>0</v>
          </cell>
          <cell r="DW560">
            <v>84.75</v>
          </cell>
          <cell r="DX560">
            <v>79</v>
          </cell>
          <cell r="DY560">
            <v>0</v>
          </cell>
          <cell r="DZ560">
            <v>0</v>
          </cell>
          <cell r="EA560" t="str">
            <v/>
          </cell>
          <cell r="EB560">
            <v>0</v>
          </cell>
          <cell r="EC560">
            <v>73.25</v>
          </cell>
          <cell r="ED560">
            <v>72</v>
          </cell>
          <cell r="EE560">
            <v>0</v>
          </cell>
          <cell r="EF560">
            <v>0</v>
          </cell>
          <cell r="EG560" t="str">
            <v/>
          </cell>
          <cell r="EH560">
            <v>0</v>
          </cell>
          <cell r="EI560">
            <v>85</v>
          </cell>
          <cell r="EJ560">
            <v>78</v>
          </cell>
          <cell r="EK560">
            <v>0</v>
          </cell>
          <cell r="EL560">
            <v>0</v>
          </cell>
          <cell r="EM560" t="str">
            <v/>
          </cell>
          <cell r="EN560">
            <v>0</v>
          </cell>
          <cell r="EO560">
            <v>85</v>
          </cell>
          <cell r="EP560">
            <v>78</v>
          </cell>
          <cell r="EQ560">
            <v>0</v>
          </cell>
          <cell r="ER560">
            <v>0</v>
          </cell>
          <cell r="ES560" t="str">
            <v/>
          </cell>
          <cell r="ET560">
            <v>0</v>
          </cell>
          <cell r="EU560">
            <v>85</v>
          </cell>
          <cell r="EV560">
            <v>78</v>
          </cell>
          <cell r="EW560">
            <v>0</v>
          </cell>
          <cell r="EX560">
            <v>0</v>
          </cell>
          <cell r="EY560" t="str">
            <v/>
          </cell>
          <cell r="EZ560">
            <v>0</v>
          </cell>
          <cell r="FA560">
            <v>71.25</v>
          </cell>
          <cell r="FB560">
            <v>78</v>
          </cell>
          <cell r="FC560">
            <v>0</v>
          </cell>
          <cell r="FD560">
            <v>0</v>
          </cell>
          <cell r="FE560" t="str">
            <v/>
          </cell>
          <cell r="FF560">
            <v>0</v>
          </cell>
          <cell r="FG560">
            <v>71.25</v>
          </cell>
          <cell r="FH560">
            <v>78</v>
          </cell>
          <cell r="FI560">
            <v>0</v>
          </cell>
          <cell r="FJ560">
            <v>0</v>
          </cell>
          <cell r="FK560" t="str">
            <v/>
          </cell>
          <cell r="FL560">
            <v>0</v>
          </cell>
          <cell r="FM560">
            <v>71.25</v>
          </cell>
          <cell r="FN560">
            <v>78</v>
          </cell>
          <cell r="FO560">
            <v>0</v>
          </cell>
          <cell r="FP560">
            <v>0</v>
          </cell>
          <cell r="FQ560" t="str">
            <v/>
          </cell>
          <cell r="FR560">
            <v>0</v>
          </cell>
          <cell r="FS560">
            <v>71.25</v>
          </cell>
          <cell r="FT560">
            <v>78</v>
          </cell>
          <cell r="FU560">
            <v>0</v>
          </cell>
          <cell r="FV560">
            <v>0</v>
          </cell>
          <cell r="FW560" t="str">
            <v/>
          </cell>
          <cell r="FX560">
            <v>0</v>
          </cell>
          <cell r="FY560">
            <v>71.25</v>
          </cell>
          <cell r="FZ560">
            <v>78</v>
          </cell>
          <cell r="GA560">
            <v>0</v>
          </cell>
          <cell r="GB560">
            <v>0</v>
          </cell>
          <cell r="GC560" t="str">
            <v/>
          </cell>
          <cell r="GD560">
            <v>0</v>
          </cell>
          <cell r="GE560">
            <v>71.25</v>
          </cell>
          <cell r="GF560">
            <v>78</v>
          </cell>
          <cell r="GG560">
            <v>0</v>
          </cell>
          <cell r="GH560">
            <v>0</v>
          </cell>
          <cell r="GI560" t="str">
            <v/>
          </cell>
          <cell r="GJ560">
            <v>0</v>
          </cell>
          <cell r="GK560">
            <v>71.25</v>
          </cell>
          <cell r="GL560">
            <v>78</v>
          </cell>
          <cell r="GM560">
            <v>0</v>
          </cell>
          <cell r="GN560">
            <v>0</v>
          </cell>
          <cell r="GO560" t="str">
            <v/>
          </cell>
          <cell r="GP560">
            <v>0</v>
          </cell>
          <cell r="GQ560">
            <v>71.25</v>
          </cell>
          <cell r="GR560">
            <v>78</v>
          </cell>
          <cell r="GS560">
            <v>0</v>
          </cell>
          <cell r="GT560">
            <v>0</v>
          </cell>
          <cell r="GU560" t="str">
            <v/>
          </cell>
          <cell r="GV560">
            <v>0</v>
          </cell>
          <cell r="GW560">
            <v>73.25</v>
          </cell>
          <cell r="GX560">
            <v>71</v>
          </cell>
          <cell r="GY560">
            <v>0</v>
          </cell>
          <cell r="GZ560">
            <v>0</v>
          </cell>
          <cell r="HB560">
            <v>0</v>
          </cell>
          <cell r="HG560" t="str">
            <v>IGR-L</v>
          </cell>
          <cell r="HH560">
            <v>0</v>
          </cell>
          <cell r="HI560">
            <v>82.25</v>
          </cell>
          <cell r="HJ560">
            <v>81</v>
          </cell>
          <cell r="HM560" t="str">
            <v/>
          </cell>
          <cell r="HN560" t="str">
            <v/>
          </cell>
          <cell r="HS560">
            <v>0</v>
          </cell>
          <cell r="HT560" t="str">
            <v>PKN</v>
          </cell>
          <cell r="HU560">
            <v>0</v>
          </cell>
          <cell r="HV560" t="str">
            <v>IND</v>
          </cell>
          <cell r="HW560">
            <v>0</v>
          </cell>
          <cell r="HX560" t="str">
            <v>MAT-W</v>
          </cell>
          <cell r="HY560">
            <v>0</v>
          </cell>
          <cell r="HZ560" t="str">
            <v>SEJ-W</v>
          </cell>
          <cell r="IA560">
            <v>0</v>
          </cell>
          <cell r="IB560" t="str">
            <v>IGR-W</v>
          </cell>
          <cell r="IC560">
            <v>0</v>
          </cell>
          <cell r="ID560" t="str">
            <v>SBO</v>
          </cell>
          <cell r="IE560">
            <v>0</v>
          </cell>
          <cell r="IF560" t="str">
            <v>PJO</v>
          </cell>
          <cell r="IG560">
            <v>0</v>
          </cell>
          <cell r="IH560" t="str">
            <v>PRA</v>
          </cell>
          <cell r="II560">
            <v>0</v>
          </cell>
          <cell r="IJ560" t="str">
            <v>JAW</v>
          </cell>
          <cell r="IK560">
            <v>0</v>
          </cell>
          <cell r="IL560" t="str">
            <v>ARB</v>
          </cell>
          <cell r="IM560">
            <v>0</v>
          </cell>
          <cell r="IN560" t="str">
            <v>PKM</v>
          </cell>
          <cell r="IO560">
            <v>0</v>
          </cell>
          <cell r="IP560" t="str">
            <v>MAT-P</v>
          </cell>
          <cell r="IQ560">
            <v>0</v>
          </cell>
          <cell r="IR560" t="str">
            <v>BIO-P</v>
          </cell>
          <cell r="IS560">
            <v>0</v>
          </cell>
          <cell r="IT560" t="str">
            <v>FIS-P</v>
          </cell>
          <cell r="IU560">
            <v>0</v>
          </cell>
          <cell r="IV560" t="str">
            <v>KIM-P</v>
          </cell>
          <cell r="IW560">
            <v>0</v>
          </cell>
          <cell r="IY560">
            <v>0</v>
          </cell>
          <cell r="IZ560" t="str">
            <v>IGR-L</v>
          </cell>
          <cell r="JA560">
            <v>0</v>
          </cell>
        </row>
        <row r="561">
          <cell r="Q561" t="str">
            <v/>
          </cell>
          <cell r="AB561" t="str">
            <v/>
          </cell>
          <cell r="AC561">
            <v>17</v>
          </cell>
          <cell r="AI561" t="str">
            <v/>
          </cell>
          <cell r="AJ561">
            <v>0</v>
          </cell>
          <cell r="AK561">
            <v>78.25</v>
          </cell>
          <cell r="AL561">
            <v>80</v>
          </cell>
          <cell r="AM561">
            <v>0</v>
          </cell>
          <cell r="AN561">
            <v>0</v>
          </cell>
          <cell r="AO561" t="str">
            <v/>
          </cell>
          <cell r="AP561">
            <v>0</v>
          </cell>
          <cell r="AQ561">
            <v>80.25</v>
          </cell>
          <cell r="AR561">
            <v>77</v>
          </cell>
          <cell r="AS561">
            <v>0</v>
          </cell>
          <cell r="AT561">
            <v>0</v>
          </cell>
          <cell r="AU561" t="str">
            <v/>
          </cell>
          <cell r="AV561">
            <v>0</v>
          </cell>
          <cell r="AW561">
            <v>83.75</v>
          </cell>
          <cell r="AX561">
            <v>81</v>
          </cell>
          <cell r="AY561">
            <v>0</v>
          </cell>
          <cell r="AZ561">
            <v>0</v>
          </cell>
          <cell r="BA561" t="str">
            <v/>
          </cell>
          <cell r="BB561">
            <v>0</v>
          </cell>
          <cell r="BC561">
            <v>79.5</v>
          </cell>
          <cell r="BD561">
            <v>78</v>
          </cell>
          <cell r="BE561">
            <v>0</v>
          </cell>
          <cell r="BF561">
            <v>0</v>
          </cell>
          <cell r="BG561" t="str">
            <v>SEJ</v>
          </cell>
          <cell r="BH561">
            <v>0</v>
          </cell>
          <cell r="BI561">
            <v>80.5</v>
          </cell>
          <cell r="BJ561">
            <v>80</v>
          </cell>
          <cell r="BK561">
            <v>0</v>
          </cell>
          <cell r="BL561">
            <v>0</v>
          </cell>
          <cell r="BM561" t="str">
            <v/>
          </cell>
          <cell r="BN561">
            <v>0</v>
          </cell>
          <cell r="BO561">
            <v>76.75</v>
          </cell>
          <cell r="BP561">
            <v>82</v>
          </cell>
          <cell r="BQ561">
            <v>0</v>
          </cell>
          <cell r="BR561">
            <v>0</v>
          </cell>
          <cell r="BS561" t="str">
            <v/>
          </cell>
          <cell r="BT561">
            <v>0</v>
          </cell>
          <cell r="BU561">
            <v>79</v>
          </cell>
          <cell r="BV561">
            <v>86</v>
          </cell>
          <cell r="BW561">
            <v>0</v>
          </cell>
          <cell r="BX561">
            <v>0</v>
          </cell>
          <cell r="BY561" t="str">
            <v/>
          </cell>
          <cell r="BZ561">
            <v>0</v>
          </cell>
          <cell r="CA561">
            <v>67</v>
          </cell>
          <cell r="CB561">
            <v>72</v>
          </cell>
          <cell r="CC561">
            <v>0</v>
          </cell>
          <cell r="CD561">
            <v>0</v>
          </cell>
          <cell r="CE561" t="str">
            <v/>
          </cell>
          <cell r="CF561">
            <v>0</v>
          </cell>
          <cell r="CG561">
            <v>86.25</v>
          </cell>
          <cell r="CH561">
            <v>81</v>
          </cell>
          <cell r="CI561">
            <v>0</v>
          </cell>
          <cell r="CJ561">
            <v>0</v>
          </cell>
          <cell r="CK561" t="str">
            <v/>
          </cell>
          <cell r="CL561">
            <v>0</v>
          </cell>
          <cell r="CM561">
            <v>71.75</v>
          </cell>
          <cell r="CN561">
            <v>71</v>
          </cell>
          <cell r="CO561">
            <v>0</v>
          </cell>
          <cell r="CP561">
            <v>0</v>
          </cell>
          <cell r="CQ561" t="str">
            <v/>
          </cell>
          <cell r="CR561">
            <v>0</v>
          </cell>
          <cell r="CS561">
            <v>79</v>
          </cell>
          <cell r="CT561">
            <v>84</v>
          </cell>
          <cell r="CU561">
            <v>0</v>
          </cell>
          <cell r="CV561">
            <v>0</v>
          </cell>
          <cell r="CW561" t="str">
            <v/>
          </cell>
          <cell r="CX561">
            <v>0</v>
          </cell>
          <cell r="CY561">
            <v>71.5</v>
          </cell>
          <cell r="CZ561">
            <v>78</v>
          </cell>
          <cell r="DA561">
            <v>0</v>
          </cell>
          <cell r="DB561">
            <v>0</v>
          </cell>
          <cell r="DC561" t="str">
            <v/>
          </cell>
          <cell r="DD561">
            <v>0</v>
          </cell>
          <cell r="DE561">
            <v>79.75</v>
          </cell>
          <cell r="DF561">
            <v>86</v>
          </cell>
          <cell r="DG561">
            <v>0</v>
          </cell>
          <cell r="DH561">
            <v>0</v>
          </cell>
          <cell r="DI561" t="str">
            <v/>
          </cell>
          <cell r="DJ561">
            <v>0</v>
          </cell>
          <cell r="DK561">
            <v>0</v>
          </cell>
          <cell r="DL561">
            <v>77</v>
          </cell>
          <cell r="DM561">
            <v>0</v>
          </cell>
          <cell r="DN561">
            <v>0</v>
          </cell>
          <cell r="DO561" t="str">
            <v/>
          </cell>
          <cell r="DP561">
            <v>0</v>
          </cell>
          <cell r="DQ561">
            <v>77.25</v>
          </cell>
          <cell r="DR561">
            <v>73</v>
          </cell>
          <cell r="DS561">
            <v>0</v>
          </cell>
          <cell r="DT561">
            <v>0</v>
          </cell>
          <cell r="DU561" t="str">
            <v/>
          </cell>
          <cell r="DV561">
            <v>0</v>
          </cell>
          <cell r="DW561">
            <v>78.25</v>
          </cell>
          <cell r="DX561">
            <v>74</v>
          </cell>
          <cell r="DY561">
            <v>0</v>
          </cell>
          <cell r="DZ561">
            <v>0</v>
          </cell>
          <cell r="EA561" t="str">
            <v/>
          </cell>
          <cell r="EB561">
            <v>0</v>
          </cell>
          <cell r="EC561">
            <v>67.25</v>
          </cell>
          <cell r="ED561">
            <v>71</v>
          </cell>
          <cell r="EE561">
            <v>0</v>
          </cell>
          <cell r="EF561">
            <v>0</v>
          </cell>
          <cell r="EG561" t="str">
            <v/>
          </cell>
          <cell r="EH561">
            <v>0</v>
          </cell>
          <cell r="EI561">
            <v>84.75</v>
          </cell>
          <cell r="EJ561">
            <v>77</v>
          </cell>
          <cell r="EK561">
            <v>0</v>
          </cell>
          <cell r="EL561">
            <v>0</v>
          </cell>
          <cell r="EM561" t="str">
            <v/>
          </cell>
          <cell r="EN561">
            <v>0</v>
          </cell>
          <cell r="EO561">
            <v>84.75</v>
          </cell>
          <cell r="EP561">
            <v>77</v>
          </cell>
          <cell r="EQ561">
            <v>0</v>
          </cell>
          <cell r="ER561">
            <v>0</v>
          </cell>
          <cell r="ES561" t="str">
            <v/>
          </cell>
          <cell r="ET561">
            <v>0</v>
          </cell>
          <cell r="EU561">
            <v>84.75</v>
          </cell>
          <cell r="EV561">
            <v>77</v>
          </cell>
          <cell r="EW561">
            <v>0</v>
          </cell>
          <cell r="EX561">
            <v>0</v>
          </cell>
          <cell r="EY561" t="str">
            <v/>
          </cell>
          <cell r="EZ561">
            <v>0</v>
          </cell>
          <cell r="FA561">
            <v>69.5</v>
          </cell>
          <cell r="FB561">
            <v>72</v>
          </cell>
          <cell r="FC561">
            <v>0</v>
          </cell>
          <cell r="FD561">
            <v>0</v>
          </cell>
          <cell r="FE561" t="str">
            <v/>
          </cell>
          <cell r="FF561">
            <v>0</v>
          </cell>
          <cell r="FG561">
            <v>69.5</v>
          </cell>
          <cell r="FH561">
            <v>72</v>
          </cell>
          <cell r="FI561">
            <v>0</v>
          </cell>
          <cell r="FJ561">
            <v>0</v>
          </cell>
          <cell r="FK561" t="str">
            <v/>
          </cell>
          <cell r="FL561">
            <v>0</v>
          </cell>
          <cell r="FM561">
            <v>69.5</v>
          </cell>
          <cell r="FN561">
            <v>72</v>
          </cell>
          <cell r="FO561">
            <v>0</v>
          </cell>
          <cell r="FP561">
            <v>0</v>
          </cell>
          <cell r="FQ561" t="str">
            <v/>
          </cell>
          <cell r="FR561">
            <v>0</v>
          </cell>
          <cell r="FS561">
            <v>69.5</v>
          </cell>
          <cell r="FT561">
            <v>72</v>
          </cell>
          <cell r="FU561">
            <v>0</v>
          </cell>
          <cell r="FV561">
            <v>0</v>
          </cell>
          <cell r="FW561" t="str">
            <v/>
          </cell>
          <cell r="FX561">
            <v>0</v>
          </cell>
          <cell r="FY561">
            <v>69.5</v>
          </cell>
          <cell r="FZ561">
            <v>72</v>
          </cell>
          <cell r="GA561">
            <v>0</v>
          </cell>
          <cell r="GB561">
            <v>0</v>
          </cell>
          <cell r="GC561" t="str">
            <v/>
          </cell>
          <cell r="GD561">
            <v>0</v>
          </cell>
          <cell r="GE561">
            <v>69.5</v>
          </cell>
          <cell r="GF561">
            <v>72</v>
          </cell>
          <cell r="GG561">
            <v>0</v>
          </cell>
          <cell r="GH561">
            <v>0</v>
          </cell>
          <cell r="GI561" t="str">
            <v/>
          </cell>
          <cell r="GJ561">
            <v>0</v>
          </cell>
          <cell r="GK561">
            <v>69.5</v>
          </cell>
          <cell r="GL561">
            <v>72</v>
          </cell>
          <cell r="GM561">
            <v>0</v>
          </cell>
          <cell r="GN561">
            <v>0</v>
          </cell>
          <cell r="GO561" t="str">
            <v/>
          </cell>
          <cell r="GP561">
            <v>0</v>
          </cell>
          <cell r="GQ561">
            <v>69.5</v>
          </cell>
          <cell r="GR561">
            <v>72</v>
          </cell>
          <cell r="GS561">
            <v>0</v>
          </cell>
          <cell r="GT561">
            <v>0</v>
          </cell>
          <cell r="GU561" t="str">
            <v/>
          </cell>
          <cell r="GV561">
            <v>0</v>
          </cell>
          <cell r="GW561">
            <v>66.75</v>
          </cell>
          <cell r="GX561">
            <v>71</v>
          </cell>
          <cell r="GY561">
            <v>0</v>
          </cell>
          <cell r="GZ561">
            <v>0</v>
          </cell>
          <cell r="HA561" t="str">
            <v>EKO-L</v>
          </cell>
          <cell r="HB561">
            <v>0</v>
          </cell>
          <cell r="HC561">
            <v>79.75</v>
          </cell>
          <cell r="HD561">
            <v>71</v>
          </cell>
          <cell r="HH561">
            <v>0</v>
          </cell>
          <cell r="HM561" t="str">
            <v/>
          </cell>
          <cell r="HN561" t="str">
            <v/>
          </cell>
          <cell r="HS561">
            <v>0</v>
          </cell>
          <cell r="HT561" t="str">
            <v>PKN</v>
          </cell>
          <cell r="HU561">
            <v>0</v>
          </cell>
          <cell r="HV561" t="str">
            <v>IND</v>
          </cell>
          <cell r="HW561">
            <v>0</v>
          </cell>
          <cell r="HX561" t="str">
            <v>MAT-W</v>
          </cell>
          <cell r="HY561">
            <v>0</v>
          </cell>
          <cell r="HZ561" t="str">
            <v>SEJ-W</v>
          </cell>
          <cell r="IA561">
            <v>0</v>
          </cell>
          <cell r="IB561" t="str">
            <v>IGR-W</v>
          </cell>
          <cell r="IC561">
            <v>0</v>
          </cell>
          <cell r="ID561" t="str">
            <v>SBO</v>
          </cell>
          <cell r="IE561">
            <v>0</v>
          </cell>
          <cell r="IF561" t="str">
            <v>PJO</v>
          </cell>
          <cell r="IG561">
            <v>0</v>
          </cell>
          <cell r="IH561" t="str">
            <v>PRA</v>
          </cell>
          <cell r="II561">
            <v>0</v>
          </cell>
          <cell r="IJ561" t="str">
            <v>JAW</v>
          </cell>
          <cell r="IK561">
            <v>0</v>
          </cell>
          <cell r="IL561" t="str">
            <v>ARB</v>
          </cell>
          <cell r="IM561">
            <v>0</v>
          </cell>
          <cell r="IN561" t="str">
            <v>PKM</v>
          </cell>
          <cell r="IO561">
            <v>0</v>
          </cell>
          <cell r="IP561" t="str">
            <v>MAT-P</v>
          </cell>
          <cell r="IQ561">
            <v>0</v>
          </cell>
          <cell r="IR561" t="str">
            <v>BIO-P</v>
          </cell>
          <cell r="IS561">
            <v>0</v>
          </cell>
          <cell r="IT561" t="str">
            <v>FIS-P</v>
          </cell>
          <cell r="IU561">
            <v>0</v>
          </cell>
          <cell r="IV561" t="str">
            <v>KIM-P</v>
          </cell>
          <cell r="IW561">
            <v>0</v>
          </cell>
          <cell r="IX561" t="str">
            <v>EKO-L</v>
          </cell>
          <cell r="IY561">
            <v>0</v>
          </cell>
          <cell r="JA561">
            <v>0</v>
          </cell>
        </row>
        <row r="562">
          <cell r="Q562" t="str">
            <v/>
          </cell>
          <cell r="AB562" t="str">
            <v/>
          </cell>
          <cell r="AC562">
            <v>18</v>
          </cell>
          <cell r="AI562" t="str">
            <v/>
          </cell>
          <cell r="AJ562">
            <v>0</v>
          </cell>
          <cell r="AK562">
            <v>89.25</v>
          </cell>
          <cell r="AL562">
            <v>80</v>
          </cell>
          <cell r="AM562">
            <v>0</v>
          </cell>
          <cell r="AN562">
            <v>0</v>
          </cell>
          <cell r="AO562" t="str">
            <v/>
          </cell>
          <cell r="AP562">
            <v>0</v>
          </cell>
          <cell r="AQ562">
            <v>81.25</v>
          </cell>
          <cell r="AR562">
            <v>83</v>
          </cell>
          <cell r="AS562">
            <v>0</v>
          </cell>
          <cell r="AT562">
            <v>0</v>
          </cell>
          <cell r="AU562" t="str">
            <v/>
          </cell>
          <cell r="AV562">
            <v>0</v>
          </cell>
          <cell r="AW562">
            <v>85.5</v>
          </cell>
          <cell r="AX562">
            <v>79</v>
          </cell>
          <cell r="AY562">
            <v>0</v>
          </cell>
          <cell r="AZ562">
            <v>0</v>
          </cell>
          <cell r="BA562" t="str">
            <v/>
          </cell>
          <cell r="BB562">
            <v>0</v>
          </cell>
          <cell r="BC562">
            <v>79.5</v>
          </cell>
          <cell r="BD562">
            <v>78</v>
          </cell>
          <cell r="BE562">
            <v>0</v>
          </cell>
          <cell r="BF562">
            <v>0</v>
          </cell>
          <cell r="BG562" t="str">
            <v>SEJ</v>
          </cell>
          <cell r="BH562">
            <v>0</v>
          </cell>
          <cell r="BI562">
            <v>75.5</v>
          </cell>
          <cell r="BJ562">
            <v>82</v>
          </cell>
          <cell r="BK562">
            <v>0</v>
          </cell>
          <cell r="BL562">
            <v>0</v>
          </cell>
          <cell r="BM562" t="str">
            <v/>
          </cell>
          <cell r="BN562">
            <v>0</v>
          </cell>
          <cell r="BO562">
            <v>84.75</v>
          </cell>
          <cell r="BP562">
            <v>85</v>
          </cell>
          <cell r="BQ562">
            <v>0</v>
          </cell>
          <cell r="BR562">
            <v>0</v>
          </cell>
          <cell r="BS562" t="str">
            <v/>
          </cell>
          <cell r="BT562">
            <v>0</v>
          </cell>
          <cell r="BU562">
            <v>82</v>
          </cell>
          <cell r="BV562">
            <v>87</v>
          </cell>
          <cell r="BW562">
            <v>0</v>
          </cell>
          <cell r="BX562">
            <v>0</v>
          </cell>
          <cell r="BY562" t="str">
            <v/>
          </cell>
          <cell r="BZ562">
            <v>0</v>
          </cell>
          <cell r="CA562">
            <v>67.25</v>
          </cell>
          <cell r="CB562">
            <v>73</v>
          </cell>
          <cell r="CC562">
            <v>0</v>
          </cell>
          <cell r="CD562">
            <v>0</v>
          </cell>
          <cell r="CE562" t="str">
            <v/>
          </cell>
          <cell r="CF562">
            <v>0</v>
          </cell>
          <cell r="CG562">
            <v>84.75</v>
          </cell>
          <cell r="CH562">
            <v>83</v>
          </cell>
          <cell r="CI562">
            <v>0</v>
          </cell>
          <cell r="CJ562">
            <v>0</v>
          </cell>
          <cell r="CK562" t="str">
            <v/>
          </cell>
          <cell r="CL562">
            <v>0</v>
          </cell>
          <cell r="CM562">
            <v>71.75</v>
          </cell>
          <cell r="CN562">
            <v>71</v>
          </cell>
          <cell r="CO562">
            <v>0</v>
          </cell>
          <cell r="CP562">
            <v>0</v>
          </cell>
          <cell r="CQ562" t="str">
            <v/>
          </cell>
          <cell r="CR562">
            <v>0</v>
          </cell>
          <cell r="CS562">
            <v>80.5</v>
          </cell>
          <cell r="CT562">
            <v>83</v>
          </cell>
          <cell r="CU562">
            <v>0</v>
          </cell>
          <cell r="CV562">
            <v>0</v>
          </cell>
          <cell r="CW562" t="str">
            <v/>
          </cell>
          <cell r="CX562">
            <v>0</v>
          </cell>
          <cell r="CY562">
            <v>71.25</v>
          </cell>
          <cell r="CZ562">
            <v>81</v>
          </cell>
          <cell r="DA562">
            <v>0</v>
          </cell>
          <cell r="DB562">
            <v>0</v>
          </cell>
          <cell r="DC562" t="str">
            <v/>
          </cell>
          <cell r="DD562">
            <v>0</v>
          </cell>
          <cell r="DE562">
            <v>81</v>
          </cell>
          <cell r="DF562">
            <v>86</v>
          </cell>
          <cell r="DG562">
            <v>0</v>
          </cell>
          <cell r="DH562">
            <v>0</v>
          </cell>
          <cell r="DI562" t="str">
            <v/>
          </cell>
          <cell r="DJ562">
            <v>0</v>
          </cell>
          <cell r="DK562">
            <v>0</v>
          </cell>
          <cell r="DL562">
            <v>83</v>
          </cell>
          <cell r="DM562">
            <v>0</v>
          </cell>
          <cell r="DN562">
            <v>0</v>
          </cell>
          <cell r="DO562" t="str">
            <v/>
          </cell>
          <cell r="DP562">
            <v>0</v>
          </cell>
          <cell r="DQ562">
            <v>79</v>
          </cell>
          <cell r="DR562">
            <v>76</v>
          </cell>
          <cell r="DS562">
            <v>0</v>
          </cell>
          <cell r="DT562">
            <v>0</v>
          </cell>
          <cell r="DU562" t="str">
            <v/>
          </cell>
          <cell r="DV562">
            <v>0</v>
          </cell>
          <cell r="DW562">
            <v>77.5</v>
          </cell>
          <cell r="DX562">
            <v>76</v>
          </cell>
          <cell r="DY562">
            <v>0</v>
          </cell>
          <cell r="DZ562">
            <v>0</v>
          </cell>
          <cell r="EA562" t="str">
            <v/>
          </cell>
          <cell r="EB562">
            <v>0</v>
          </cell>
          <cell r="EC562">
            <v>67.25</v>
          </cell>
          <cell r="ED562">
            <v>71</v>
          </cell>
          <cell r="EE562">
            <v>0</v>
          </cell>
          <cell r="EF562">
            <v>0</v>
          </cell>
          <cell r="EG562" t="str">
            <v/>
          </cell>
          <cell r="EH562">
            <v>0</v>
          </cell>
          <cell r="EI562">
            <v>85.25</v>
          </cell>
          <cell r="EJ562">
            <v>78</v>
          </cell>
          <cell r="EK562">
            <v>0</v>
          </cell>
          <cell r="EL562">
            <v>0</v>
          </cell>
          <cell r="EM562" t="str">
            <v/>
          </cell>
          <cell r="EN562">
            <v>0</v>
          </cell>
          <cell r="EO562">
            <v>85.25</v>
          </cell>
          <cell r="EP562">
            <v>78</v>
          </cell>
          <cell r="EQ562">
            <v>0</v>
          </cell>
          <cell r="ER562">
            <v>0</v>
          </cell>
          <cell r="ES562" t="str">
            <v/>
          </cell>
          <cell r="ET562">
            <v>0</v>
          </cell>
          <cell r="EU562">
            <v>85.25</v>
          </cell>
          <cell r="EV562">
            <v>78</v>
          </cell>
          <cell r="EW562">
            <v>0</v>
          </cell>
          <cell r="EX562">
            <v>0</v>
          </cell>
          <cell r="EY562" t="str">
            <v/>
          </cell>
          <cell r="EZ562">
            <v>0</v>
          </cell>
          <cell r="FA562">
            <v>70</v>
          </cell>
          <cell r="FB562">
            <v>75</v>
          </cell>
          <cell r="FC562">
            <v>0</v>
          </cell>
          <cell r="FD562">
            <v>0</v>
          </cell>
          <cell r="FE562" t="str">
            <v/>
          </cell>
          <cell r="FF562">
            <v>0</v>
          </cell>
          <cell r="FG562">
            <v>70</v>
          </cell>
          <cell r="FH562">
            <v>75</v>
          </cell>
          <cell r="FI562">
            <v>0</v>
          </cell>
          <cell r="FJ562">
            <v>0</v>
          </cell>
          <cell r="FK562" t="str">
            <v/>
          </cell>
          <cell r="FL562">
            <v>0</v>
          </cell>
          <cell r="FM562">
            <v>70</v>
          </cell>
          <cell r="FN562">
            <v>75</v>
          </cell>
          <cell r="FO562">
            <v>0</v>
          </cell>
          <cell r="FP562">
            <v>0</v>
          </cell>
          <cell r="FQ562" t="str">
            <v/>
          </cell>
          <cell r="FR562">
            <v>0</v>
          </cell>
          <cell r="FS562">
            <v>70</v>
          </cell>
          <cell r="FT562">
            <v>75</v>
          </cell>
          <cell r="FU562">
            <v>0</v>
          </cell>
          <cell r="FV562">
            <v>0</v>
          </cell>
          <cell r="FW562" t="str">
            <v/>
          </cell>
          <cell r="FX562">
            <v>0</v>
          </cell>
          <cell r="FY562">
            <v>70</v>
          </cell>
          <cell r="FZ562">
            <v>75</v>
          </cell>
          <cell r="GA562">
            <v>0</v>
          </cell>
          <cell r="GB562">
            <v>0</v>
          </cell>
          <cell r="GC562" t="str">
            <v/>
          </cell>
          <cell r="GD562">
            <v>0</v>
          </cell>
          <cell r="GE562">
            <v>70</v>
          </cell>
          <cell r="GF562">
            <v>75</v>
          </cell>
          <cell r="GG562">
            <v>0</v>
          </cell>
          <cell r="GH562">
            <v>0</v>
          </cell>
          <cell r="GI562" t="str">
            <v/>
          </cell>
          <cell r="GJ562">
            <v>0</v>
          </cell>
          <cell r="GK562">
            <v>70</v>
          </cell>
          <cell r="GL562">
            <v>75</v>
          </cell>
          <cell r="GM562">
            <v>0</v>
          </cell>
          <cell r="GN562">
            <v>0</v>
          </cell>
          <cell r="GO562" t="str">
            <v/>
          </cell>
          <cell r="GP562">
            <v>0</v>
          </cell>
          <cell r="GQ562">
            <v>70</v>
          </cell>
          <cell r="GR562">
            <v>75</v>
          </cell>
          <cell r="GS562">
            <v>0</v>
          </cell>
          <cell r="GT562">
            <v>0</v>
          </cell>
          <cell r="GU562" t="str">
            <v/>
          </cell>
          <cell r="GV562">
            <v>0</v>
          </cell>
          <cell r="GW562">
            <v>67.75</v>
          </cell>
          <cell r="GX562">
            <v>71</v>
          </cell>
          <cell r="GY562">
            <v>0</v>
          </cell>
          <cell r="GZ562">
            <v>0</v>
          </cell>
          <cell r="HA562" t="str">
            <v>EKO-L</v>
          </cell>
          <cell r="HB562">
            <v>0</v>
          </cell>
          <cell r="HC562">
            <v>82</v>
          </cell>
          <cell r="HD562">
            <v>70</v>
          </cell>
          <cell r="HH562">
            <v>0</v>
          </cell>
          <cell r="HM562" t="str">
            <v/>
          </cell>
          <cell r="HN562" t="str">
            <v/>
          </cell>
          <cell r="HS562">
            <v>0</v>
          </cell>
          <cell r="HT562" t="str">
            <v>PKN</v>
          </cell>
          <cell r="HU562">
            <v>0</v>
          </cell>
          <cell r="HV562" t="str">
            <v>IND</v>
          </cell>
          <cell r="HW562">
            <v>0</v>
          </cell>
          <cell r="HX562" t="str">
            <v>MAT-W</v>
          </cell>
          <cell r="HY562">
            <v>0</v>
          </cell>
          <cell r="HZ562" t="str">
            <v>SEJ-W</v>
          </cell>
          <cell r="IA562">
            <v>0</v>
          </cell>
          <cell r="IB562" t="str">
            <v>IGR-W</v>
          </cell>
          <cell r="IC562">
            <v>0</v>
          </cell>
          <cell r="ID562" t="str">
            <v>SBO</v>
          </cell>
          <cell r="IE562">
            <v>0</v>
          </cell>
          <cell r="IF562" t="str">
            <v>PJO</v>
          </cell>
          <cell r="IG562">
            <v>0</v>
          </cell>
          <cell r="IH562" t="str">
            <v>PRA</v>
          </cell>
          <cell r="II562">
            <v>0</v>
          </cell>
          <cell r="IJ562" t="str">
            <v>JAW</v>
          </cell>
          <cell r="IK562">
            <v>0</v>
          </cell>
          <cell r="IL562" t="str">
            <v>ARB</v>
          </cell>
          <cell r="IM562">
            <v>0</v>
          </cell>
          <cell r="IN562" t="str">
            <v>PKM</v>
          </cell>
          <cell r="IO562">
            <v>0</v>
          </cell>
          <cell r="IP562" t="str">
            <v>MAT-P</v>
          </cell>
          <cell r="IQ562">
            <v>0</v>
          </cell>
          <cell r="IR562" t="str">
            <v>BIO-P</v>
          </cell>
          <cell r="IS562">
            <v>0</v>
          </cell>
          <cell r="IT562" t="str">
            <v>FIS-P</v>
          </cell>
          <cell r="IU562">
            <v>0</v>
          </cell>
          <cell r="IV562" t="str">
            <v>KIM-P</v>
          </cell>
          <cell r="IW562">
            <v>0</v>
          </cell>
          <cell r="IX562" t="str">
            <v>EKO-L</v>
          </cell>
          <cell r="IY562">
            <v>0</v>
          </cell>
          <cell r="JA562">
            <v>0</v>
          </cell>
        </row>
        <row r="563">
          <cell r="Q563" t="str">
            <v/>
          </cell>
          <cell r="AB563" t="str">
            <v/>
          </cell>
          <cell r="AC563">
            <v>19</v>
          </cell>
          <cell r="AI563" t="str">
            <v/>
          </cell>
          <cell r="AJ563">
            <v>0</v>
          </cell>
          <cell r="AK563">
            <v>89.25</v>
          </cell>
          <cell r="AL563">
            <v>83</v>
          </cell>
          <cell r="AM563">
            <v>0</v>
          </cell>
          <cell r="AN563">
            <v>0</v>
          </cell>
          <cell r="AO563" t="str">
            <v/>
          </cell>
          <cell r="AP563">
            <v>0</v>
          </cell>
          <cell r="AQ563">
            <v>81</v>
          </cell>
          <cell r="AR563">
            <v>86</v>
          </cell>
          <cell r="AS563">
            <v>0</v>
          </cell>
          <cell r="AT563">
            <v>0</v>
          </cell>
          <cell r="AU563" t="str">
            <v/>
          </cell>
          <cell r="AV563">
            <v>0</v>
          </cell>
          <cell r="AW563">
            <v>83.25</v>
          </cell>
          <cell r="AX563">
            <v>83</v>
          </cell>
          <cell r="AY563">
            <v>0</v>
          </cell>
          <cell r="AZ563">
            <v>0</v>
          </cell>
          <cell r="BA563" t="str">
            <v/>
          </cell>
          <cell r="BB563">
            <v>0</v>
          </cell>
          <cell r="BC563">
            <v>89.75</v>
          </cell>
          <cell r="BD563">
            <v>84</v>
          </cell>
          <cell r="BE563">
            <v>0</v>
          </cell>
          <cell r="BF563">
            <v>0</v>
          </cell>
          <cell r="BG563" t="str">
            <v>SEJ</v>
          </cell>
          <cell r="BH563">
            <v>0</v>
          </cell>
          <cell r="BI563">
            <v>87.75</v>
          </cell>
          <cell r="BJ563">
            <v>83</v>
          </cell>
          <cell r="BK563">
            <v>0</v>
          </cell>
          <cell r="BL563">
            <v>0</v>
          </cell>
          <cell r="BM563" t="str">
            <v/>
          </cell>
          <cell r="BN563">
            <v>0</v>
          </cell>
          <cell r="BO563">
            <v>80.5</v>
          </cell>
          <cell r="BP563">
            <v>83</v>
          </cell>
          <cell r="BQ563">
            <v>0</v>
          </cell>
          <cell r="BR563">
            <v>0</v>
          </cell>
          <cell r="BS563" t="str">
            <v/>
          </cell>
          <cell r="BT563">
            <v>0</v>
          </cell>
          <cell r="BU563">
            <v>86</v>
          </cell>
          <cell r="BV563">
            <v>86</v>
          </cell>
          <cell r="BW563">
            <v>0</v>
          </cell>
          <cell r="BX563">
            <v>0</v>
          </cell>
          <cell r="BY563" t="str">
            <v/>
          </cell>
          <cell r="BZ563">
            <v>0</v>
          </cell>
          <cell r="CA563">
            <v>79.75</v>
          </cell>
          <cell r="CB563">
            <v>84</v>
          </cell>
          <cell r="CC563">
            <v>0</v>
          </cell>
          <cell r="CD563">
            <v>0</v>
          </cell>
          <cell r="CE563" t="str">
            <v/>
          </cell>
          <cell r="CF563">
            <v>0</v>
          </cell>
          <cell r="CG563">
            <v>89.5</v>
          </cell>
          <cell r="CH563">
            <v>82</v>
          </cell>
          <cell r="CI563">
            <v>0</v>
          </cell>
          <cell r="CJ563">
            <v>0</v>
          </cell>
          <cell r="CK563" t="str">
            <v/>
          </cell>
          <cell r="CL563">
            <v>0</v>
          </cell>
          <cell r="CM563">
            <v>71.75</v>
          </cell>
          <cell r="CN563">
            <v>76</v>
          </cell>
          <cell r="CO563">
            <v>0</v>
          </cell>
          <cell r="CP563">
            <v>0</v>
          </cell>
          <cell r="CQ563" t="str">
            <v/>
          </cell>
          <cell r="CR563">
            <v>0</v>
          </cell>
          <cell r="CS563">
            <v>87.75</v>
          </cell>
          <cell r="CT563">
            <v>83</v>
          </cell>
          <cell r="CU563">
            <v>0</v>
          </cell>
          <cell r="CV563">
            <v>0</v>
          </cell>
          <cell r="CW563" t="str">
            <v/>
          </cell>
          <cell r="CX563">
            <v>0</v>
          </cell>
          <cell r="CY563">
            <v>72</v>
          </cell>
          <cell r="CZ563">
            <v>76</v>
          </cell>
          <cell r="DA563">
            <v>0</v>
          </cell>
          <cell r="DB563">
            <v>0</v>
          </cell>
          <cell r="DC563" t="str">
            <v/>
          </cell>
          <cell r="DD563">
            <v>0</v>
          </cell>
          <cell r="DE563">
            <v>76.75</v>
          </cell>
          <cell r="DF563">
            <v>85</v>
          </cell>
          <cell r="DG563">
            <v>0</v>
          </cell>
          <cell r="DH563">
            <v>0</v>
          </cell>
          <cell r="DI563" t="str">
            <v/>
          </cell>
          <cell r="DJ563">
            <v>0</v>
          </cell>
          <cell r="DK563">
            <v>0</v>
          </cell>
          <cell r="DL563">
            <v>79</v>
          </cell>
          <cell r="DM563">
            <v>0</v>
          </cell>
          <cell r="DN563">
            <v>0</v>
          </cell>
          <cell r="DO563" t="str">
            <v/>
          </cell>
          <cell r="DP563">
            <v>0</v>
          </cell>
          <cell r="DQ563">
            <v>88.25</v>
          </cell>
          <cell r="DR563">
            <v>78</v>
          </cell>
          <cell r="DS563">
            <v>0</v>
          </cell>
          <cell r="DT563">
            <v>0</v>
          </cell>
          <cell r="DU563" t="str">
            <v/>
          </cell>
          <cell r="DV563">
            <v>0</v>
          </cell>
          <cell r="DW563">
            <v>87.25</v>
          </cell>
          <cell r="DX563">
            <v>83</v>
          </cell>
          <cell r="DY563">
            <v>0</v>
          </cell>
          <cell r="DZ563">
            <v>0</v>
          </cell>
          <cell r="EA563" t="str">
            <v/>
          </cell>
          <cell r="EB563">
            <v>0</v>
          </cell>
          <cell r="EC563">
            <v>76.5</v>
          </cell>
          <cell r="ED563">
            <v>77</v>
          </cell>
          <cell r="EE563">
            <v>0</v>
          </cell>
          <cell r="EF563">
            <v>0</v>
          </cell>
          <cell r="EG563" t="str">
            <v/>
          </cell>
          <cell r="EH563">
            <v>0</v>
          </cell>
          <cell r="EI563">
            <v>82</v>
          </cell>
          <cell r="EJ563">
            <v>76</v>
          </cell>
          <cell r="EK563">
            <v>0</v>
          </cell>
          <cell r="EL563">
            <v>0</v>
          </cell>
          <cell r="EM563" t="str">
            <v/>
          </cell>
          <cell r="EN563">
            <v>0</v>
          </cell>
          <cell r="EO563">
            <v>82</v>
          </cell>
          <cell r="EP563">
            <v>76</v>
          </cell>
          <cell r="EQ563">
            <v>0</v>
          </cell>
          <cell r="ER563">
            <v>0</v>
          </cell>
          <cell r="ES563" t="str">
            <v/>
          </cell>
          <cell r="ET563">
            <v>0</v>
          </cell>
          <cell r="EU563">
            <v>82</v>
          </cell>
          <cell r="EV563">
            <v>76</v>
          </cell>
          <cell r="EW563">
            <v>0</v>
          </cell>
          <cell r="EX563">
            <v>0</v>
          </cell>
          <cell r="EY563" t="str">
            <v/>
          </cell>
          <cell r="EZ563">
            <v>0</v>
          </cell>
          <cell r="FA563">
            <v>72</v>
          </cell>
          <cell r="FB563">
            <v>76</v>
          </cell>
          <cell r="FC563">
            <v>0</v>
          </cell>
          <cell r="FD563">
            <v>0</v>
          </cell>
          <cell r="FE563" t="str">
            <v/>
          </cell>
          <cell r="FF563">
            <v>0</v>
          </cell>
          <cell r="FG563">
            <v>72</v>
          </cell>
          <cell r="FH563">
            <v>76</v>
          </cell>
          <cell r="FI563">
            <v>0</v>
          </cell>
          <cell r="FJ563">
            <v>0</v>
          </cell>
          <cell r="FK563" t="str">
            <v/>
          </cell>
          <cell r="FL563">
            <v>0</v>
          </cell>
          <cell r="FM563">
            <v>72</v>
          </cell>
          <cell r="FN563">
            <v>76</v>
          </cell>
          <cell r="FO563">
            <v>0</v>
          </cell>
          <cell r="FP563">
            <v>0</v>
          </cell>
          <cell r="FQ563" t="str">
            <v/>
          </cell>
          <cell r="FR563">
            <v>0</v>
          </cell>
          <cell r="FS563">
            <v>72</v>
          </cell>
          <cell r="FT563">
            <v>76</v>
          </cell>
          <cell r="FU563">
            <v>0</v>
          </cell>
          <cell r="FV563">
            <v>0</v>
          </cell>
          <cell r="FW563" t="str">
            <v/>
          </cell>
          <cell r="FX563">
            <v>0</v>
          </cell>
          <cell r="FY563">
            <v>72</v>
          </cell>
          <cell r="FZ563">
            <v>76</v>
          </cell>
          <cell r="GA563">
            <v>0</v>
          </cell>
          <cell r="GB563">
            <v>0</v>
          </cell>
          <cell r="GC563" t="str">
            <v/>
          </cell>
          <cell r="GD563">
            <v>0</v>
          </cell>
          <cell r="GE563">
            <v>72</v>
          </cell>
          <cell r="GF563">
            <v>76</v>
          </cell>
          <cell r="GG563">
            <v>0</v>
          </cell>
          <cell r="GH563">
            <v>0</v>
          </cell>
          <cell r="GI563" t="str">
            <v/>
          </cell>
          <cell r="GJ563">
            <v>0</v>
          </cell>
          <cell r="GK563">
            <v>72</v>
          </cell>
          <cell r="GL563">
            <v>76</v>
          </cell>
          <cell r="GM563">
            <v>0</v>
          </cell>
          <cell r="GN563">
            <v>0</v>
          </cell>
          <cell r="GO563" t="str">
            <v/>
          </cell>
          <cell r="GP563">
            <v>0</v>
          </cell>
          <cell r="GQ563">
            <v>72</v>
          </cell>
          <cell r="GR563">
            <v>76</v>
          </cell>
          <cell r="GS563">
            <v>0</v>
          </cell>
          <cell r="GT563">
            <v>0</v>
          </cell>
          <cell r="GU563" t="str">
            <v/>
          </cell>
          <cell r="GV563">
            <v>0</v>
          </cell>
          <cell r="GW563">
            <v>73.25</v>
          </cell>
          <cell r="GX563">
            <v>72</v>
          </cell>
          <cell r="GY563">
            <v>0</v>
          </cell>
          <cell r="GZ563">
            <v>0</v>
          </cell>
          <cell r="HB563">
            <v>0</v>
          </cell>
          <cell r="HG563" t="str">
            <v>IGR-L</v>
          </cell>
          <cell r="HH563">
            <v>0</v>
          </cell>
          <cell r="HI563">
            <v>82</v>
          </cell>
          <cell r="HJ563">
            <v>72</v>
          </cell>
          <cell r="HM563" t="str">
            <v/>
          </cell>
          <cell r="HN563" t="str">
            <v/>
          </cell>
          <cell r="HS563">
            <v>0</v>
          </cell>
          <cell r="HT563" t="str">
            <v>PKN</v>
          </cell>
          <cell r="HU563">
            <v>0</v>
          </cell>
          <cell r="HV563" t="str">
            <v>IND</v>
          </cell>
          <cell r="HW563">
            <v>0</v>
          </cell>
          <cell r="HX563" t="str">
            <v>MAT-W</v>
          </cell>
          <cell r="HY563">
            <v>0</v>
          </cell>
          <cell r="HZ563" t="str">
            <v>SEJ-W</v>
          </cell>
          <cell r="IA563">
            <v>0</v>
          </cell>
          <cell r="IB563" t="str">
            <v>IGR-W</v>
          </cell>
          <cell r="IC563">
            <v>0</v>
          </cell>
          <cell r="ID563" t="str">
            <v>SBO</v>
          </cell>
          <cell r="IE563">
            <v>0</v>
          </cell>
          <cell r="IF563" t="str">
            <v>PJO</v>
          </cell>
          <cell r="IG563">
            <v>0</v>
          </cell>
          <cell r="IH563" t="str">
            <v>PRA</v>
          </cell>
          <cell r="II563">
            <v>0</v>
          </cell>
          <cell r="IJ563" t="str">
            <v>JAW</v>
          </cell>
          <cell r="IK563">
            <v>0</v>
          </cell>
          <cell r="IL563" t="str">
            <v>ARB</v>
          </cell>
          <cell r="IM563">
            <v>0</v>
          </cell>
          <cell r="IN563" t="str">
            <v>PKM</v>
          </cell>
          <cell r="IO563">
            <v>0</v>
          </cell>
          <cell r="IP563" t="str">
            <v>MAT-P</v>
          </cell>
          <cell r="IQ563">
            <v>0</v>
          </cell>
          <cell r="IR563" t="str">
            <v>BIO-P</v>
          </cell>
          <cell r="IS563">
            <v>0</v>
          </cell>
          <cell r="IT563" t="str">
            <v>FIS-P</v>
          </cell>
          <cell r="IU563">
            <v>0</v>
          </cell>
          <cell r="IV563" t="str">
            <v>KIM-P</v>
          </cell>
          <cell r="IW563">
            <v>0</v>
          </cell>
          <cell r="IY563">
            <v>0</v>
          </cell>
          <cell r="IZ563" t="str">
            <v>IGR-L</v>
          </cell>
          <cell r="JA563">
            <v>0</v>
          </cell>
        </row>
        <row r="564">
          <cell r="Q564" t="str">
            <v/>
          </cell>
          <cell r="AB564" t="str">
            <v/>
          </cell>
          <cell r="AC564">
            <v>20</v>
          </cell>
          <cell r="AI564" t="str">
            <v/>
          </cell>
          <cell r="AJ564">
            <v>0</v>
          </cell>
          <cell r="AK564">
            <v>90.25</v>
          </cell>
          <cell r="AL564">
            <v>85</v>
          </cell>
          <cell r="AM564">
            <v>0</v>
          </cell>
          <cell r="AN564">
            <v>0</v>
          </cell>
          <cell r="AO564" t="str">
            <v/>
          </cell>
          <cell r="AP564">
            <v>0</v>
          </cell>
          <cell r="AQ564">
            <v>83</v>
          </cell>
          <cell r="AR564">
            <v>86</v>
          </cell>
          <cell r="AS564">
            <v>0</v>
          </cell>
          <cell r="AT564">
            <v>0</v>
          </cell>
          <cell r="AU564" t="str">
            <v/>
          </cell>
          <cell r="AV564">
            <v>0</v>
          </cell>
          <cell r="AW564">
            <v>85.75</v>
          </cell>
          <cell r="AX564">
            <v>84</v>
          </cell>
          <cell r="AY564">
            <v>0</v>
          </cell>
          <cell r="AZ564">
            <v>0</v>
          </cell>
          <cell r="BA564" t="str">
            <v/>
          </cell>
          <cell r="BB564">
            <v>0</v>
          </cell>
          <cell r="BC564">
            <v>87.5</v>
          </cell>
          <cell r="BD564">
            <v>85</v>
          </cell>
          <cell r="BE564">
            <v>0</v>
          </cell>
          <cell r="BF564">
            <v>0</v>
          </cell>
          <cell r="BG564" t="str">
            <v>SEJ</v>
          </cell>
          <cell r="BH564">
            <v>0</v>
          </cell>
          <cell r="BI564">
            <v>86.75</v>
          </cell>
          <cell r="BJ564">
            <v>85</v>
          </cell>
          <cell r="BK564">
            <v>0</v>
          </cell>
          <cell r="BL564">
            <v>0</v>
          </cell>
          <cell r="BM564" t="str">
            <v/>
          </cell>
          <cell r="BN564">
            <v>0</v>
          </cell>
          <cell r="BO564">
            <v>78</v>
          </cell>
          <cell r="BP564">
            <v>87</v>
          </cell>
          <cell r="BQ564">
            <v>0</v>
          </cell>
          <cell r="BR564">
            <v>0</v>
          </cell>
          <cell r="BS564" t="str">
            <v/>
          </cell>
          <cell r="BT564">
            <v>0</v>
          </cell>
          <cell r="BU564">
            <v>84.25</v>
          </cell>
          <cell r="BV564">
            <v>89</v>
          </cell>
          <cell r="BW564">
            <v>0</v>
          </cell>
          <cell r="BX564">
            <v>0</v>
          </cell>
          <cell r="BY564" t="str">
            <v/>
          </cell>
          <cell r="BZ564">
            <v>0</v>
          </cell>
          <cell r="CA564">
            <v>86.5</v>
          </cell>
          <cell r="CB564">
            <v>88</v>
          </cell>
          <cell r="CC564">
            <v>0</v>
          </cell>
          <cell r="CD564">
            <v>0</v>
          </cell>
          <cell r="CE564" t="str">
            <v/>
          </cell>
          <cell r="CF564">
            <v>0</v>
          </cell>
          <cell r="CG564">
            <v>87.25</v>
          </cell>
          <cell r="CH564">
            <v>81</v>
          </cell>
          <cell r="CI564">
            <v>0</v>
          </cell>
          <cell r="CJ564">
            <v>0</v>
          </cell>
          <cell r="CK564" t="str">
            <v/>
          </cell>
          <cell r="CL564">
            <v>0</v>
          </cell>
          <cell r="CM564">
            <v>84.75</v>
          </cell>
          <cell r="CN564">
            <v>77</v>
          </cell>
          <cell r="CO564">
            <v>0</v>
          </cell>
          <cell r="CP564">
            <v>0</v>
          </cell>
          <cell r="CQ564" t="str">
            <v/>
          </cell>
          <cell r="CR564">
            <v>0</v>
          </cell>
          <cell r="CS564">
            <v>84.75</v>
          </cell>
          <cell r="CT564">
            <v>85</v>
          </cell>
          <cell r="CU564">
            <v>0</v>
          </cell>
          <cell r="CV564">
            <v>0</v>
          </cell>
          <cell r="CW564" t="str">
            <v/>
          </cell>
          <cell r="CX564">
            <v>0</v>
          </cell>
          <cell r="CY564">
            <v>71.25</v>
          </cell>
          <cell r="CZ564">
            <v>74</v>
          </cell>
          <cell r="DA564">
            <v>0</v>
          </cell>
          <cell r="DB564">
            <v>0</v>
          </cell>
          <cell r="DC564" t="str">
            <v/>
          </cell>
          <cell r="DD564">
            <v>0</v>
          </cell>
          <cell r="DE564">
            <v>77.25</v>
          </cell>
          <cell r="DF564">
            <v>88</v>
          </cell>
          <cell r="DG564">
            <v>0</v>
          </cell>
          <cell r="DH564">
            <v>0</v>
          </cell>
          <cell r="DI564" t="str">
            <v/>
          </cell>
          <cell r="DJ564">
            <v>0</v>
          </cell>
          <cell r="DK564">
            <v>0</v>
          </cell>
          <cell r="DL564">
            <v>85</v>
          </cell>
          <cell r="DM564">
            <v>0</v>
          </cell>
          <cell r="DN564">
            <v>0</v>
          </cell>
          <cell r="DO564" t="str">
            <v/>
          </cell>
          <cell r="DP564">
            <v>0</v>
          </cell>
          <cell r="DQ564">
            <v>89</v>
          </cell>
          <cell r="DR564">
            <v>83</v>
          </cell>
          <cell r="DS564">
            <v>0</v>
          </cell>
          <cell r="DT564">
            <v>0</v>
          </cell>
          <cell r="DU564" t="str">
            <v/>
          </cell>
          <cell r="DV564">
            <v>0</v>
          </cell>
          <cell r="DW564">
            <v>85</v>
          </cell>
          <cell r="DX564">
            <v>97</v>
          </cell>
          <cell r="DY564">
            <v>0</v>
          </cell>
          <cell r="DZ564">
            <v>0</v>
          </cell>
          <cell r="EA564" t="str">
            <v/>
          </cell>
          <cell r="EB564">
            <v>0</v>
          </cell>
          <cell r="EC564">
            <v>84.25</v>
          </cell>
          <cell r="ED564">
            <v>86</v>
          </cell>
          <cell r="EE564">
            <v>0</v>
          </cell>
          <cell r="EF564">
            <v>0</v>
          </cell>
          <cell r="EG564" t="str">
            <v/>
          </cell>
          <cell r="EH564">
            <v>0</v>
          </cell>
          <cell r="EI564">
            <v>82.75</v>
          </cell>
          <cell r="EJ564">
            <v>82</v>
          </cell>
          <cell r="EK564">
            <v>0</v>
          </cell>
          <cell r="EL564">
            <v>0</v>
          </cell>
          <cell r="EM564" t="str">
            <v/>
          </cell>
          <cell r="EN564">
            <v>0</v>
          </cell>
          <cell r="EO564">
            <v>82.75</v>
          </cell>
          <cell r="EP564">
            <v>82</v>
          </cell>
          <cell r="EQ564">
            <v>0</v>
          </cell>
          <cell r="ER564">
            <v>0</v>
          </cell>
          <cell r="ES564" t="str">
            <v/>
          </cell>
          <cell r="ET564">
            <v>0</v>
          </cell>
          <cell r="EU564">
            <v>82.75</v>
          </cell>
          <cell r="EV564">
            <v>82</v>
          </cell>
          <cell r="EW564">
            <v>0</v>
          </cell>
          <cell r="EX564">
            <v>0</v>
          </cell>
          <cell r="EY564" t="str">
            <v/>
          </cell>
          <cell r="EZ564">
            <v>0</v>
          </cell>
          <cell r="FA564">
            <v>76</v>
          </cell>
          <cell r="FB564">
            <v>79</v>
          </cell>
          <cell r="FC564">
            <v>0</v>
          </cell>
          <cell r="FD564">
            <v>0</v>
          </cell>
          <cell r="FE564" t="str">
            <v/>
          </cell>
          <cell r="FF564">
            <v>0</v>
          </cell>
          <cell r="FG564">
            <v>76</v>
          </cell>
          <cell r="FH564">
            <v>79</v>
          </cell>
          <cell r="FI564">
            <v>0</v>
          </cell>
          <cell r="FJ564">
            <v>0</v>
          </cell>
          <cell r="FK564" t="str">
            <v/>
          </cell>
          <cell r="FL564">
            <v>0</v>
          </cell>
          <cell r="FM564">
            <v>76</v>
          </cell>
          <cell r="FN564">
            <v>79</v>
          </cell>
          <cell r="FO564">
            <v>0</v>
          </cell>
          <cell r="FP564">
            <v>0</v>
          </cell>
          <cell r="FQ564" t="str">
            <v/>
          </cell>
          <cell r="FR564">
            <v>0</v>
          </cell>
          <cell r="FS564">
            <v>76</v>
          </cell>
          <cell r="FT564">
            <v>79</v>
          </cell>
          <cell r="FU564">
            <v>0</v>
          </cell>
          <cell r="FV564">
            <v>0</v>
          </cell>
          <cell r="FW564" t="str">
            <v/>
          </cell>
          <cell r="FX564">
            <v>0</v>
          </cell>
          <cell r="FY564">
            <v>76</v>
          </cell>
          <cell r="FZ564">
            <v>79</v>
          </cell>
          <cell r="GA564">
            <v>0</v>
          </cell>
          <cell r="GB564">
            <v>0</v>
          </cell>
          <cell r="GC564" t="str">
            <v/>
          </cell>
          <cell r="GD564">
            <v>0</v>
          </cell>
          <cell r="GE564">
            <v>76</v>
          </cell>
          <cell r="GF564">
            <v>79</v>
          </cell>
          <cell r="GG564">
            <v>0</v>
          </cell>
          <cell r="GH564">
            <v>0</v>
          </cell>
          <cell r="GI564" t="str">
            <v/>
          </cell>
          <cell r="GJ564">
            <v>0</v>
          </cell>
          <cell r="GK564">
            <v>76</v>
          </cell>
          <cell r="GL564">
            <v>79</v>
          </cell>
          <cell r="GM564">
            <v>0</v>
          </cell>
          <cell r="GN564">
            <v>0</v>
          </cell>
          <cell r="GO564" t="str">
            <v/>
          </cell>
          <cell r="GP564">
            <v>0</v>
          </cell>
          <cell r="GQ564">
            <v>76</v>
          </cell>
          <cell r="GR564">
            <v>79</v>
          </cell>
          <cell r="GS564">
            <v>0</v>
          </cell>
          <cell r="GT564">
            <v>0</v>
          </cell>
          <cell r="GU564" t="str">
            <v/>
          </cell>
          <cell r="GV564">
            <v>0</v>
          </cell>
          <cell r="GW564">
            <v>82.25</v>
          </cell>
          <cell r="GX564">
            <v>73</v>
          </cell>
          <cell r="GY564">
            <v>0</v>
          </cell>
          <cell r="GZ564">
            <v>0</v>
          </cell>
          <cell r="HA564" t="str">
            <v>EKO-L</v>
          </cell>
          <cell r="HB564">
            <v>0</v>
          </cell>
          <cell r="HC564">
            <v>78</v>
          </cell>
          <cell r="HD564">
            <v>78</v>
          </cell>
          <cell r="HH564">
            <v>0</v>
          </cell>
          <cell r="HM564" t="str">
            <v/>
          </cell>
          <cell r="HN564" t="str">
            <v/>
          </cell>
          <cell r="HS564">
            <v>0</v>
          </cell>
          <cell r="HT564" t="str">
            <v>PKN</v>
          </cell>
          <cell r="HU564">
            <v>0</v>
          </cell>
          <cell r="HV564" t="str">
            <v>IND</v>
          </cell>
          <cell r="HW564">
            <v>0</v>
          </cell>
          <cell r="HX564" t="str">
            <v>MAT-W</v>
          </cell>
          <cell r="HY564">
            <v>0</v>
          </cell>
          <cell r="HZ564" t="str">
            <v>SEJ-W</v>
          </cell>
          <cell r="IA564">
            <v>0</v>
          </cell>
          <cell r="IB564" t="str">
            <v>IGR-W</v>
          </cell>
          <cell r="IC564">
            <v>0</v>
          </cell>
          <cell r="ID564" t="str">
            <v>SBO</v>
          </cell>
          <cell r="IE564">
            <v>0</v>
          </cell>
          <cell r="IF564" t="str">
            <v>PJO</v>
          </cell>
          <cell r="IG564">
            <v>0</v>
          </cell>
          <cell r="IH564" t="str">
            <v>PRA</v>
          </cell>
          <cell r="II564">
            <v>0</v>
          </cell>
          <cell r="IJ564" t="str">
            <v>JAW</v>
          </cell>
          <cell r="IK564">
            <v>0</v>
          </cell>
          <cell r="IL564" t="str">
            <v>ARB</v>
          </cell>
          <cell r="IM564">
            <v>0</v>
          </cell>
          <cell r="IN564" t="str">
            <v>PKM</v>
          </cell>
          <cell r="IO564">
            <v>0</v>
          </cell>
          <cell r="IP564" t="str">
            <v>MAT-P</v>
          </cell>
          <cell r="IQ564">
            <v>0</v>
          </cell>
          <cell r="IR564" t="str">
            <v>BIO-P</v>
          </cell>
          <cell r="IS564">
            <v>0</v>
          </cell>
          <cell r="IT564" t="str">
            <v>FIS-P</v>
          </cell>
          <cell r="IU564">
            <v>0</v>
          </cell>
          <cell r="IV564" t="str">
            <v>KIM-P</v>
          </cell>
          <cell r="IW564">
            <v>0</v>
          </cell>
          <cell r="IX564" t="str">
            <v>EKO-L</v>
          </cell>
          <cell r="IY564">
            <v>0</v>
          </cell>
          <cell r="JA564">
            <v>0</v>
          </cell>
        </row>
        <row r="565">
          <cell r="Q565" t="str">
            <v/>
          </cell>
          <cell r="AB565" t="str">
            <v/>
          </cell>
          <cell r="AC565">
            <v>21</v>
          </cell>
          <cell r="AI565" t="str">
            <v/>
          </cell>
          <cell r="AJ565">
            <v>0</v>
          </cell>
          <cell r="AK565">
            <v>87.25</v>
          </cell>
          <cell r="AL565">
            <v>89</v>
          </cell>
          <cell r="AM565">
            <v>0</v>
          </cell>
          <cell r="AN565">
            <v>0</v>
          </cell>
          <cell r="AO565" t="str">
            <v/>
          </cell>
          <cell r="AP565">
            <v>0</v>
          </cell>
          <cell r="AQ565">
            <v>84</v>
          </cell>
          <cell r="AR565">
            <v>87</v>
          </cell>
          <cell r="AS565">
            <v>0</v>
          </cell>
          <cell r="AT565">
            <v>0</v>
          </cell>
          <cell r="AU565" t="str">
            <v/>
          </cell>
          <cell r="AV565">
            <v>0</v>
          </cell>
          <cell r="AW565">
            <v>85</v>
          </cell>
          <cell r="AX565">
            <v>88</v>
          </cell>
          <cell r="AY565">
            <v>0</v>
          </cell>
          <cell r="AZ565">
            <v>0</v>
          </cell>
          <cell r="BA565" t="str">
            <v/>
          </cell>
          <cell r="BB565">
            <v>0</v>
          </cell>
          <cell r="BC565">
            <v>84</v>
          </cell>
          <cell r="BD565">
            <v>89</v>
          </cell>
          <cell r="BE565">
            <v>0</v>
          </cell>
          <cell r="BF565">
            <v>0</v>
          </cell>
          <cell r="BG565" t="str">
            <v>SEJ</v>
          </cell>
          <cell r="BH565">
            <v>0</v>
          </cell>
          <cell r="BI565">
            <v>86.25</v>
          </cell>
          <cell r="BJ565">
            <v>90</v>
          </cell>
          <cell r="BK565">
            <v>0</v>
          </cell>
          <cell r="BL565">
            <v>0</v>
          </cell>
          <cell r="BM565" t="str">
            <v/>
          </cell>
          <cell r="BN565">
            <v>0</v>
          </cell>
          <cell r="BO565">
            <v>78</v>
          </cell>
          <cell r="BP565">
            <v>85</v>
          </cell>
          <cell r="BQ565">
            <v>0</v>
          </cell>
          <cell r="BR565">
            <v>0</v>
          </cell>
          <cell r="BS565" t="str">
            <v/>
          </cell>
          <cell r="BT565">
            <v>0</v>
          </cell>
          <cell r="BU565">
            <v>86.5</v>
          </cell>
          <cell r="BV565">
            <v>88</v>
          </cell>
          <cell r="BW565">
            <v>0</v>
          </cell>
          <cell r="BX565">
            <v>0</v>
          </cell>
          <cell r="BY565" t="str">
            <v/>
          </cell>
          <cell r="BZ565">
            <v>0</v>
          </cell>
          <cell r="CA565">
            <v>82.25</v>
          </cell>
          <cell r="CB565">
            <v>86</v>
          </cell>
          <cell r="CC565">
            <v>0</v>
          </cell>
          <cell r="CD565">
            <v>0</v>
          </cell>
          <cell r="CE565" t="str">
            <v/>
          </cell>
          <cell r="CF565">
            <v>0</v>
          </cell>
          <cell r="CG565">
            <v>90.5</v>
          </cell>
          <cell r="CH565">
            <v>82</v>
          </cell>
          <cell r="CI565">
            <v>0</v>
          </cell>
          <cell r="CJ565">
            <v>0</v>
          </cell>
          <cell r="CK565" t="str">
            <v/>
          </cell>
          <cell r="CL565">
            <v>0</v>
          </cell>
          <cell r="CM565">
            <v>75.75</v>
          </cell>
          <cell r="CN565">
            <v>77</v>
          </cell>
          <cell r="CO565">
            <v>0</v>
          </cell>
          <cell r="CP565">
            <v>0</v>
          </cell>
          <cell r="CQ565" t="str">
            <v/>
          </cell>
          <cell r="CR565">
            <v>0</v>
          </cell>
          <cell r="CS565">
            <v>87</v>
          </cell>
          <cell r="CT565">
            <v>85</v>
          </cell>
          <cell r="CU565">
            <v>0</v>
          </cell>
          <cell r="CV565">
            <v>0</v>
          </cell>
          <cell r="CW565" t="str">
            <v/>
          </cell>
          <cell r="CX565">
            <v>0</v>
          </cell>
          <cell r="CY565">
            <v>71</v>
          </cell>
          <cell r="CZ565">
            <v>83</v>
          </cell>
          <cell r="DA565">
            <v>0</v>
          </cell>
          <cell r="DB565">
            <v>0</v>
          </cell>
          <cell r="DC565" t="str">
            <v/>
          </cell>
          <cell r="DD565">
            <v>0</v>
          </cell>
          <cell r="DE565">
            <v>79</v>
          </cell>
          <cell r="DF565">
            <v>85</v>
          </cell>
          <cell r="DG565">
            <v>0</v>
          </cell>
          <cell r="DH565">
            <v>0</v>
          </cell>
          <cell r="DI565" t="str">
            <v/>
          </cell>
          <cell r="DJ565">
            <v>0</v>
          </cell>
          <cell r="DK565">
            <v>0</v>
          </cell>
          <cell r="DL565">
            <v>85</v>
          </cell>
          <cell r="DM565">
            <v>0</v>
          </cell>
          <cell r="DN565">
            <v>0</v>
          </cell>
          <cell r="DO565" t="str">
            <v/>
          </cell>
          <cell r="DP565">
            <v>0</v>
          </cell>
          <cell r="DQ565">
            <v>84.75</v>
          </cell>
          <cell r="DR565">
            <v>87</v>
          </cell>
          <cell r="DS565">
            <v>0</v>
          </cell>
          <cell r="DT565">
            <v>0</v>
          </cell>
          <cell r="DU565" t="str">
            <v/>
          </cell>
          <cell r="DV565">
            <v>0</v>
          </cell>
          <cell r="DW565">
            <v>85.25</v>
          </cell>
          <cell r="DX565">
            <v>90</v>
          </cell>
          <cell r="DY565">
            <v>0</v>
          </cell>
          <cell r="DZ565">
            <v>0</v>
          </cell>
          <cell r="EA565" t="str">
            <v/>
          </cell>
          <cell r="EB565">
            <v>0</v>
          </cell>
          <cell r="EC565">
            <v>84.5</v>
          </cell>
          <cell r="ED565">
            <v>84</v>
          </cell>
          <cell r="EE565">
            <v>0</v>
          </cell>
          <cell r="EF565">
            <v>0</v>
          </cell>
          <cell r="EG565" t="str">
            <v/>
          </cell>
          <cell r="EH565">
            <v>0</v>
          </cell>
          <cell r="EI565">
            <v>83.75</v>
          </cell>
          <cell r="EJ565">
            <v>82</v>
          </cell>
          <cell r="EK565">
            <v>0</v>
          </cell>
          <cell r="EL565">
            <v>0</v>
          </cell>
          <cell r="EM565" t="str">
            <v/>
          </cell>
          <cell r="EN565">
            <v>0</v>
          </cell>
          <cell r="EO565">
            <v>83.75</v>
          </cell>
          <cell r="EP565">
            <v>82</v>
          </cell>
          <cell r="EQ565">
            <v>0</v>
          </cell>
          <cell r="ER565">
            <v>0</v>
          </cell>
          <cell r="ES565" t="str">
            <v/>
          </cell>
          <cell r="ET565">
            <v>0</v>
          </cell>
          <cell r="EU565">
            <v>83.75</v>
          </cell>
          <cell r="EV565">
            <v>82</v>
          </cell>
          <cell r="EW565">
            <v>0</v>
          </cell>
          <cell r="EX565">
            <v>0</v>
          </cell>
          <cell r="EY565" t="str">
            <v/>
          </cell>
          <cell r="EZ565">
            <v>0</v>
          </cell>
          <cell r="FA565">
            <v>69.75</v>
          </cell>
          <cell r="FB565">
            <v>77</v>
          </cell>
          <cell r="FC565">
            <v>0</v>
          </cell>
          <cell r="FD565">
            <v>0</v>
          </cell>
          <cell r="FE565" t="str">
            <v/>
          </cell>
          <cell r="FF565">
            <v>0</v>
          </cell>
          <cell r="FG565">
            <v>69.75</v>
          </cell>
          <cell r="FH565">
            <v>77</v>
          </cell>
          <cell r="FI565">
            <v>0</v>
          </cell>
          <cell r="FJ565">
            <v>0</v>
          </cell>
          <cell r="FK565" t="str">
            <v/>
          </cell>
          <cell r="FL565">
            <v>0</v>
          </cell>
          <cell r="FM565">
            <v>69.75</v>
          </cell>
          <cell r="FN565">
            <v>77</v>
          </cell>
          <cell r="FO565">
            <v>0</v>
          </cell>
          <cell r="FP565">
            <v>0</v>
          </cell>
          <cell r="FQ565" t="str">
            <v/>
          </cell>
          <cell r="FR565">
            <v>0</v>
          </cell>
          <cell r="FS565">
            <v>69.75</v>
          </cell>
          <cell r="FT565">
            <v>77</v>
          </cell>
          <cell r="FU565">
            <v>0</v>
          </cell>
          <cell r="FV565">
            <v>0</v>
          </cell>
          <cell r="FW565" t="str">
            <v/>
          </cell>
          <cell r="FX565">
            <v>0</v>
          </cell>
          <cell r="FY565">
            <v>69.75</v>
          </cell>
          <cell r="FZ565">
            <v>77</v>
          </cell>
          <cell r="GA565">
            <v>0</v>
          </cell>
          <cell r="GB565">
            <v>0</v>
          </cell>
          <cell r="GC565" t="str">
            <v/>
          </cell>
          <cell r="GD565">
            <v>0</v>
          </cell>
          <cell r="GE565">
            <v>69.75</v>
          </cell>
          <cell r="GF565">
            <v>77</v>
          </cell>
          <cell r="GG565">
            <v>0</v>
          </cell>
          <cell r="GH565">
            <v>0</v>
          </cell>
          <cell r="GI565" t="str">
            <v/>
          </cell>
          <cell r="GJ565">
            <v>0</v>
          </cell>
          <cell r="GK565">
            <v>69.75</v>
          </cell>
          <cell r="GL565">
            <v>77</v>
          </cell>
          <cell r="GM565">
            <v>0</v>
          </cell>
          <cell r="GN565">
            <v>0</v>
          </cell>
          <cell r="GO565" t="str">
            <v/>
          </cell>
          <cell r="GP565">
            <v>0</v>
          </cell>
          <cell r="GQ565">
            <v>69.75</v>
          </cell>
          <cell r="GR565">
            <v>77</v>
          </cell>
          <cell r="GS565">
            <v>0</v>
          </cell>
          <cell r="GT565">
            <v>0</v>
          </cell>
          <cell r="GU565" t="str">
            <v/>
          </cell>
          <cell r="GV565">
            <v>0</v>
          </cell>
          <cell r="GW565">
            <v>78</v>
          </cell>
          <cell r="GX565">
            <v>77</v>
          </cell>
          <cell r="GY565">
            <v>0</v>
          </cell>
          <cell r="GZ565">
            <v>0</v>
          </cell>
          <cell r="HB565">
            <v>0</v>
          </cell>
          <cell r="HG565" t="str">
            <v>IGR-L</v>
          </cell>
          <cell r="HH565">
            <v>0</v>
          </cell>
          <cell r="HI565">
            <v>81</v>
          </cell>
          <cell r="HJ565">
            <v>81</v>
          </cell>
          <cell r="HM565" t="str">
            <v/>
          </cell>
          <cell r="HN565" t="str">
            <v/>
          </cell>
          <cell r="HS565">
            <v>0</v>
          </cell>
          <cell r="HT565" t="str">
            <v>PKN</v>
          </cell>
          <cell r="HU565">
            <v>0</v>
          </cell>
          <cell r="HV565" t="str">
            <v>IND</v>
          </cell>
          <cell r="HW565">
            <v>0</v>
          </cell>
          <cell r="HX565" t="str">
            <v>MAT-W</v>
          </cell>
          <cell r="HY565">
            <v>0</v>
          </cell>
          <cell r="HZ565" t="str">
            <v>SEJ-W</v>
          </cell>
          <cell r="IA565">
            <v>0</v>
          </cell>
          <cell r="IB565" t="str">
            <v>IGR-W</v>
          </cell>
          <cell r="IC565">
            <v>0</v>
          </cell>
          <cell r="ID565" t="str">
            <v>SBO</v>
          </cell>
          <cell r="IE565">
            <v>0</v>
          </cell>
          <cell r="IF565" t="str">
            <v>PJO</v>
          </cell>
          <cell r="IG565">
            <v>0</v>
          </cell>
          <cell r="IH565" t="str">
            <v>PRA</v>
          </cell>
          <cell r="II565">
            <v>0</v>
          </cell>
          <cell r="IJ565" t="str">
            <v>JAW</v>
          </cell>
          <cell r="IK565">
            <v>0</v>
          </cell>
          <cell r="IL565" t="str">
            <v>ARB</v>
          </cell>
          <cell r="IM565">
            <v>0</v>
          </cell>
          <cell r="IN565" t="str">
            <v>PKM</v>
          </cell>
          <cell r="IO565">
            <v>0</v>
          </cell>
          <cell r="IP565" t="str">
            <v>MAT-P</v>
          </cell>
          <cell r="IQ565">
            <v>0</v>
          </cell>
          <cell r="IR565" t="str">
            <v>BIO-P</v>
          </cell>
          <cell r="IS565">
            <v>0</v>
          </cell>
          <cell r="IT565" t="str">
            <v>FIS-P</v>
          </cell>
          <cell r="IU565">
            <v>0</v>
          </cell>
          <cell r="IV565" t="str">
            <v>KIM-P</v>
          </cell>
          <cell r="IW565">
            <v>0</v>
          </cell>
          <cell r="IY565">
            <v>0</v>
          </cell>
          <cell r="IZ565" t="str">
            <v>IGR-L</v>
          </cell>
          <cell r="JA565">
            <v>0</v>
          </cell>
        </row>
        <row r="566">
          <cell r="Q566" t="str">
            <v/>
          </cell>
          <cell r="AB566" t="str">
            <v/>
          </cell>
          <cell r="AC566">
            <v>22</v>
          </cell>
          <cell r="AI566" t="str">
            <v/>
          </cell>
          <cell r="AJ566">
            <v>0</v>
          </cell>
          <cell r="AK566">
            <v>82.75</v>
          </cell>
          <cell r="AL566">
            <v>78</v>
          </cell>
          <cell r="AM566">
            <v>0</v>
          </cell>
          <cell r="AN566">
            <v>0</v>
          </cell>
          <cell r="AO566" t="str">
            <v/>
          </cell>
          <cell r="AP566">
            <v>0</v>
          </cell>
          <cell r="AQ566">
            <v>78</v>
          </cell>
          <cell r="AR566">
            <v>80</v>
          </cell>
          <cell r="AS566">
            <v>0</v>
          </cell>
          <cell r="AT566">
            <v>0</v>
          </cell>
          <cell r="AU566" t="str">
            <v/>
          </cell>
          <cell r="AV566">
            <v>0</v>
          </cell>
          <cell r="AW566">
            <v>82.25</v>
          </cell>
          <cell r="AX566">
            <v>77</v>
          </cell>
          <cell r="AY566">
            <v>0</v>
          </cell>
          <cell r="AZ566">
            <v>0</v>
          </cell>
          <cell r="BA566" t="str">
            <v/>
          </cell>
          <cell r="BB566">
            <v>0</v>
          </cell>
          <cell r="BC566">
            <v>84.5</v>
          </cell>
          <cell r="BD566">
            <v>78</v>
          </cell>
          <cell r="BE566">
            <v>0</v>
          </cell>
          <cell r="BF566">
            <v>0</v>
          </cell>
          <cell r="BG566" t="str">
            <v>SEJ</v>
          </cell>
          <cell r="BH566">
            <v>0</v>
          </cell>
          <cell r="BI566">
            <v>82</v>
          </cell>
          <cell r="BJ566">
            <v>78</v>
          </cell>
          <cell r="BK566">
            <v>0</v>
          </cell>
          <cell r="BL566">
            <v>0</v>
          </cell>
          <cell r="BM566" t="str">
            <v/>
          </cell>
          <cell r="BN566">
            <v>0</v>
          </cell>
          <cell r="BO566">
            <v>89.25</v>
          </cell>
          <cell r="BP566">
            <v>84</v>
          </cell>
          <cell r="BQ566">
            <v>0</v>
          </cell>
          <cell r="BR566">
            <v>0</v>
          </cell>
          <cell r="BS566" t="str">
            <v/>
          </cell>
          <cell r="BT566">
            <v>0</v>
          </cell>
          <cell r="BU566">
            <v>80</v>
          </cell>
          <cell r="BV566">
            <v>82</v>
          </cell>
          <cell r="BW566">
            <v>0</v>
          </cell>
          <cell r="BX566">
            <v>0</v>
          </cell>
          <cell r="BY566" t="str">
            <v/>
          </cell>
          <cell r="BZ566">
            <v>0</v>
          </cell>
          <cell r="CA566">
            <v>72.25</v>
          </cell>
          <cell r="CB566">
            <v>82</v>
          </cell>
          <cell r="CC566">
            <v>0</v>
          </cell>
          <cell r="CD566">
            <v>0</v>
          </cell>
          <cell r="CE566" t="str">
            <v/>
          </cell>
          <cell r="CF566">
            <v>0</v>
          </cell>
          <cell r="CG566">
            <v>91.5</v>
          </cell>
          <cell r="CH566">
            <v>82</v>
          </cell>
          <cell r="CI566">
            <v>0</v>
          </cell>
          <cell r="CJ566">
            <v>0</v>
          </cell>
          <cell r="CK566" t="str">
            <v/>
          </cell>
          <cell r="CL566">
            <v>0</v>
          </cell>
          <cell r="CM566">
            <v>77.25</v>
          </cell>
          <cell r="CN566">
            <v>77</v>
          </cell>
          <cell r="CO566">
            <v>0</v>
          </cell>
          <cell r="CP566">
            <v>0</v>
          </cell>
          <cell r="CQ566" t="str">
            <v/>
          </cell>
          <cell r="CR566">
            <v>0</v>
          </cell>
          <cell r="CS566">
            <v>83.5</v>
          </cell>
          <cell r="CT566">
            <v>85</v>
          </cell>
          <cell r="CU566">
            <v>0</v>
          </cell>
          <cell r="CV566">
            <v>0</v>
          </cell>
          <cell r="CW566" t="str">
            <v/>
          </cell>
          <cell r="CX566">
            <v>0</v>
          </cell>
          <cell r="CY566">
            <v>70.5</v>
          </cell>
          <cell r="CZ566">
            <v>74</v>
          </cell>
          <cell r="DA566">
            <v>0</v>
          </cell>
          <cell r="DB566">
            <v>0</v>
          </cell>
          <cell r="DC566" t="str">
            <v/>
          </cell>
          <cell r="DD566">
            <v>0</v>
          </cell>
          <cell r="DE566">
            <v>79.25</v>
          </cell>
          <cell r="DF566">
            <v>83</v>
          </cell>
          <cell r="DG566">
            <v>0</v>
          </cell>
          <cell r="DH566">
            <v>0</v>
          </cell>
          <cell r="DI566" t="str">
            <v/>
          </cell>
          <cell r="DJ566">
            <v>0</v>
          </cell>
          <cell r="DK566">
            <v>0</v>
          </cell>
          <cell r="DL566">
            <v>79</v>
          </cell>
          <cell r="DM566">
            <v>0</v>
          </cell>
          <cell r="DN566">
            <v>0</v>
          </cell>
          <cell r="DO566" t="str">
            <v/>
          </cell>
          <cell r="DP566">
            <v>0</v>
          </cell>
          <cell r="DQ566">
            <v>81.75</v>
          </cell>
          <cell r="DR566">
            <v>76</v>
          </cell>
          <cell r="DS566">
            <v>0</v>
          </cell>
          <cell r="DT566">
            <v>0</v>
          </cell>
          <cell r="DU566" t="str">
            <v/>
          </cell>
          <cell r="DV566">
            <v>0</v>
          </cell>
          <cell r="DW566">
            <v>77</v>
          </cell>
          <cell r="DX566">
            <v>79</v>
          </cell>
          <cell r="DY566">
            <v>0</v>
          </cell>
          <cell r="DZ566">
            <v>0</v>
          </cell>
          <cell r="EA566" t="str">
            <v/>
          </cell>
          <cell r="EB566">
            <v>0</v>
          </cell>
          <cell r="EC566">
            <v>67.25</v>
          </cell>
          <cell r="ED566">
            <v>73</v>
          </cell>
          <cell r="EE566">
            <v>0</v>
          </cell>
          <cell r="EF566">
            <v>0</v>
          </cell>
          <cell r="EG566" t="str">
            <v/>
          </cell>
          <cell r="EH566">
            <v>0</v>
          </cell>
          <cell r="EI566">
            <v>81.75</v>
          </cell>
          <cell r="EJ566">
            <v>76</v>
          </cell>
          <cell r="EK566">
            <v>0</v>
          </cell>
          <cell r="EL566">
            <v>0</v>
          </cell>
          <cell r="EM566" t="str">
            <v/>
          </cell>
          <cell r="EN566">
            <v>0</v>
          </cell>
          <cell r="EO566">
            <v>81.75</v>
          </cell>
          <cell r="EP566">
            <v>76</v>
          </cell>
          <cell r="EQ566">
            <v>0</v>
          </cell>
          <cell r="ER566">
            <v>0</v>
          </cell>
          <cell r="ES566" t="str">
            <v/>
          </cell>
          <cell r="ET566">
            <v>0</v>
          </cell>
          <cell r="EU566">
            <v>81.75</v>
          </cell>
          <cell r="EV566">
            <v>76</v>
          </cell>
          <cell r="EW566">
            <v>0</v>
          </cell>
          <cell r="EX566">
            <v>0</v>
          </cell>
          <cell r="EY566" t="str">
            <v/>
          </cell>
          <cell r="EZ566">
            <v>0</v>
          </cell>
          <cell r="FA566">
            <v>70</v>
          </cell>
          <cell r="FB566">
            <v>79</v>
          </cell>
          <cell r="FC566">
            <v>0</v>
          </cell>
          <cell r="FD566">
            <v>0</v>
          </cell>
          <cell r="FE566" t="str">
            <v/>
          </cell>
          <cell r="FF566">
            <v>0</v>
          </cell>
          <cell r="FG566">
            <v>70</v>
          </cell>
          <cell r="FH566">
            <v>79</v>
          </cell>
          <cell r="FI566">
            <v>0</v>
          </cell>
          <cell r="FJ566">
            <v>0</v>
          </cell>
          <cell r="FK566" t="str">
            <v/>
          </cell>
          <cell r="FL566">
            <v>0</v>
          </cell>
          <cell r="FM566">
            <v>70</v>
          </cell>
          <cell r="FN566">
            <v>79</v>
          </cell>
          <cell r="FO566">
            <v>0</v>
          </cell>
          <cell r="FP566">
            <v>0</v>
          </cell>
          <cell r="FQ566" t="str">
            <v/>
          </cell>
          <cell r="FR566">
            <v>0</v>
          </cell>
          <cell r="FS566">
            <v>70</v>
          </cell>
          <cell r="FT566">
            <v>79</v>
          </cell>
          <cell r="FU566">
            <v>0</v>
          </cell>
          <cell r="FV566">
            <v>0</v>
          </cell>
          <cell r="FW566" t="str">
            <v/>
          </cell>
          <cell r="FX566">
            <v>0</v>
          </cell>
          <cell r="FY566">
            <v>70</v>
          </cell>
          <cell r="FZ566">
            <v>79</v>
          </cell>
          <cell r="GA566">
            <v>0</v>
          </cell>
          <cell r="GB566">
            <v>0</v>
          </cell>
          <cell r="GC566" t="str">
            <v/>
          </cell>
          <cell r="GD566">
            <v>0</v>
          </cell>
          <cell r="GE566">
            <v>70</v>
          </cell>
          <cell r="GF566">
            <v>79</v>
          </cell>
          <cell r="GG566">
            <v>0</v>
          </cell>
          <cell r="GH566">
            <v>0</v>
          </cell>
          <cell r="GI566" t="str">
            <v/>
          </cell>
          <cell r="GJ566">
            <v>0</v>
          </cell>
          <cell r="GK566">
            <v>70</v>
          </cell>
          <cell r="GL566">
            <v>79</v>
          </cell>
          <cell r="GM566">
            <v>0</v>
          </cell>
          <cell r="GN566">
            <v>0</v>
          </cell>
          <cell r="GO566" t="str">
            <v/>
          </cell>
          <cell r="GP566">
            <v>0</v>
          </cell>
          <cell r="GQ566">
            <v>70</v>
          </cell>
          <cell r="GR566">
            <v>79</v>
          </cell>
          <cell r="GS566">
            <v>0</v>
          </cell>
          <cell r="GT566">
            <v>0</v>
          </cell>
          <cell r="GU566" t="str">
            <v/>
          </cell>
          <cell r="GV566">
            <v>0</v>
          </cell>
          <cell r="GW566">
            <v>76.25</v>
          </cell>
          <cell r="GX566">
            <v>71</v>
          </cell>
          <cell r="GY566">
            <v>0</v>
          </cell>
          <cell r="GZ566">
            <v>0</v>
          </cell>
          <cell r="HB566">
            <v>0</v>
          </cell>
          <cell r="HG566" t="str">
            <v>IGR-L</v>
          </cell>
          <cell r="HH566">
            <v>0</v>
          </cell>
          <cell r="HI566">
            <v>79.75</v>
          </cell>
          <cell r="HJ566">
            <v>75</v>
          </cell>
          <cell r="HM566" t="str">
            <v/>
          </cell>
          <cell r="HN566" t="str">
            <v/>
          </cell>
          <cell r="HS566">
            <v>0</v>
          </cell>
          <cell r="HT566" t="str">
            <v>PKN</v>
          </cell>
          <cell r="HU566">
            <v>0</v>
          </cell>
          <cell r="HV566" t="str">
            <v>IND</v>
          </cell>
          <cell r="HW566">
            <v>0</v>
          </cell>
          <cell r="HX566" t="str">
            <v>MAT-W</v>
          </cell>
          <cell r="HY566">
            <v>0</v>
          </cell>
          <cell r="HZ566" t="str">
            <v>SEJ-W</v>
          </cell>
          <cell r="IA566">
            <v>0</v>
          </cell>
          <cell r="IB566" t="str">
            <v>IGR-W</v>
          </cell>
          <cell r="IC566">
            <v>0</v>
          </cell>
          <cell r="ID566" t="str">
            <v>SBO</v>
          </cell>
          <cell r="IE566">
            <v>0</v>
          </cell>
          <cell r="IF566" t="str">
            <v>PJO</v>
          </cell>
          <cell r="IG566">
            <v>0</v>
          </cell>
          <cell r="IH566" t="str">
            <v>PRA</v>
          </cell>
          <cell r="II566">
            <v>0</v>
          </cell>
          <cell r="IJ566" t="str">
            <v>JAW</v>
          </cell>
          <cell r="IK566">
            <v>0</v>
          </cell>
          <cell r="IL566" t="str">
            <v>ARB</v>
          </cell>
          <cell r="IM566">
            <v>0</v>
          </cell>
          <cell r="IN566" t="str">
            <v>PKM</v>
          </cell>
          <cell r="IO566">
            <v>0</v>
          </cell>
          <cell r="IP566" t="str">
            <v>MAT-P</v>
          </cell>
          <cell r="IQ566">
            <v>0</v>
          </cell>
          <cell r="IR566" t="str">
            <v>BIO-P</v>
          </cell>
          <cell r="IS566">
            <v>0</v>
          </cell>
          <cell r="IT566" t="str">
            <v>FIS-P</v>
          </cell>
          <cell r="IU566">
            <v>0</v>
          </cell>
          <cell r="IV566" t="str">
            <v>KIM-P</v>
          </cell>
          <cell r="IW566">
            <v>0</v>
          </cell>
          <cell r="IY566">
            <v>0</v>
          </cell>
          <cell r="IZ566" t="str">
            <v>IGR-L</v>
          </cell>
          <cell r="JA566">
            <v>0</v>
          </cell>
        </row>
        <row r="567">
          <cell r="Q567" t="str">
            <v/>
          </cell>
          <cell r="AB567" t="str">
            <v/>
          </cell>
          <cell r="AC567">
            <v>23</v>
          </cell>
          <cell r="AI567" t="str">
            <v/>
          </cell>
          <cell r="AJ567">
            <v>0</v>
          </cell>
          <cell r="AK567">
            <v>89.25</v>
          </cell>
          <cell r="AL567">
            <v>85</v>
          </cell>
          <cell r="AM567">
            <v>0</v>
          </cell>
          <cell r="AN567">
            <v>0</v>
          </cell>
          <cell r="AO567" t="str">
            <v/>
          </cell>
          <cell r="AP567">
            <v>0</v>
          </cell>
          <cell r="AQ567">
            <v>80.5</v>
          </cell>
          <cell r="AR567">
            <v>87</v>
          </cell>
          <cell r="AS567">
            <v>0</v>
          </cell>
          <cell r="AT567">
            <v>0</v>
          </cell>
          <cell r="AU567" t="str">
            <v/>
          </cell>
          <cell r="AV567">
            <v>0</v>
          </cell>
          <cell r="AW567">
            <v>84.25</v>
          </cell>
          <cell r="AX567">
            <v>86</v>
          </cell>
          <cell r="AY567">
            <v>0</v>
          </cell>
          <cell r="AZ567">
            <v>0</v>
          </cell>
          <cell r="BA567" t="str">
            <v/>
          </cell>
          <cell r="BB567">
            <v>0</v>
          </cell>
          <cell r="BC567">
            <v>84.5</v>
          </cell>
          <cell r="BD567">
            <v>86</v>
          </cell>
          <cell r="BE567">
            <v>0</v>
          </cell>
          <cell r="BF567">
            <v>0</v>
          </cell>
          <cell r="BG567" t="str">
            <v>SEJ</v>
          </cell>
          <cell r="BH567">
            <v>0</v>
          </cell>
          <cell r="BI567">
            <v>84.25</v>
          </cell>
          <cell r="BJ567">
            <v>85</v>
          </cell>
          <cell r="BK567">
            <v>0</v>
          </cell>
          <cell r="BL567">
            <v>0</v>
          </cell>
          <cell r="BM567" t="str">
            <v/>
          </cell>
          <cell r="BN567">
            <v>0</v>
          </cell>
          <cell r="BO567">
            <v>79</v>
          </cell>
          <cell r="BP567">
            <v>83</v>
          </cell>
          <cell r="BQ567">
            <v>0</v>
          </cell>
          <cell r="BR567">
            <v>0</v>
          </cell>
          <cell r="BS567" t="str">
            <v/>
          </cell>
          <cell r="BT567">
            <v>0</v>
          </cell>
          <cell r="BU567">
            <v>85</v>
          </cell>
          <cell r="BV567">
            <v>84</v>
          </cell>
          <cell r="BW567">
            <v>0</v>
          </cell>
          <cell r="BX567">
            <v>0</v>
          </cell>
          <cell r="BY567" t="str">
            <v/>
          </cell>
          <cell r="BZ567">
            <v>0</v>
          </cell>
          <cell r="CA567">
            <v>76</v>
          </cell>
          <cell r="CB567">
            <v>82</v>
          </cell>
          <cell r="CC567">
            <v>0</v>
          </cell>
          <cell r="CD567">
            <v>0</v>
          </cell>
          <cell r="CE567" t="str">
            <v/>
          </cell>
          <cell r="CF567">
            <v>0</v>
          </cell>
          <cell r="CG567">
            <v>93.5</v>
          </cell>
          <cell r="CH567">
            <v>80</v>
          </cell>
          <cell r="CI567">
            <v>0</v>
          </cell>
          <cell r="CJ567">
            <v>0</v>
          </cell>
          <cell r="CK567" t="str">
            <v/>
          </cell>
          <cell r="CL567">
            <v>0</v>
          </cell>
          <cell r="CM567">
            <v>71.75</v>
          </cell>
          <cell r="CN567">
            <v>75</v>
          </cell>
          <cell r="CO567">
            <v>0</v>
          </cell>
          <cell r="CP567">
            <v>0</v>
          </cell>
          <cell r="CQ567" t="str">
            <v/>
          </cell>
          <cell r="CR567">
            <v>0</v>
          </cell>
          <cell r="CS567">
            <v>78</v>
          </cell>
          <cell r="CT567">
            <v>85</v>
          </cell>
          <cell r="CU567">
            <v>0</v>
          </cell>
          <cell r="CV567">
            <v>0</v>
          </cell>
          <cell r="CW567" t="str">
            <v/>
          </cell>
          <cell r="CX567">
            <v>0</v>
          </cell>
          <cell r="CY567">
            <v>72.75</v>
          </cell>
          <cell r="CZ567">
            <v>79</v>
          </cell>
          <cell r="DA567">
            <v>0</v>
          </cell>
          <cell r="DB567">
            <v>0</v>
          </cell>
          <cell r="DC567" t="str">
            <v/>
          </cell>
          <cell r="DD567">
            <v>0</v>
          </cell>
          <cell r="DE567">
            <v>92.75</v>
          </cell>
          <cell r="DF567">
            <v>89</v>
          </cell>
          <cell r="DG567">
            <v>0</v>
          </cell>
          <cell r="DH567">
            <v>0</v>
          </cell>
          <cell r="DI567" t="str">
            <v/>
          </cell>
          <cell r="DJ567">
            <v>0</v>
          </cell>
          <cell r="DK567">
            <v>0</v>
          </cell>
          <cell r="DL567">
            <v>85</v>
          </cell>
          <cell r="DM567">
            <v>0</v>
          </cell>
          <cell r="DN567">
            <v>0</v>
          </cell>
          <cell r="DO567" t="str">
            <v/>
          </cell>
          <cell r="DP567">
            <v>0</v>
          </cell>
          <cell r="DQ567">
            <v>78</v>
          </cell>
          <cell r="DR567">
            <v>78</v>
          </cell>
          <cell r="DS567">
            <v>0</v>
          </cell>
          <cell r="DT567">
            <v>0</v>
          </cell>
          <cell r="DU567" t="str">
            <v/>
          </cell>
          <cell r="DV567">
            <v>0</v>
          </cell>
          <cell r="DW567">
            <v>79</v>
          </cell>
          <cell r="DX567">
            <v>84</v>
          </cell>
          <cell r="DY567">
            <v>0</v>
          </cell>
          <cell r="DZ567">
            <v>0</v>
          </cell>
          <cell r="EA567" t="str">
            <v/>
          </cell>
          <cell r="EB567">
            <v>0</v>
          </cell>
          <cell r="EC567">
            <v>70.25</v>
          </cell>
          <cell r="ED567">
            <v>77</v>
          </cell>
          <cell r="EE567">
            <v>0</v>
          </cell>
          <cell r="EF567">
            <v>0</v>
          </cell>
          <cell r="EG567" t="str">
            <v/>
          </cell>
          <cell r="EH567">
            <v>0</v>
          </cell>
          <cell r="EI567">
            <v>82.25</v>
          </cell>
          <cell r="EJ567">
            <v>77</v>
          </cell>
          <cell r="EK567">
            <v>0</v>
          </cell>
          <cell r="EL567">
            <v>0</v>
          </cell>
          <cell r="EM567" t="str">
            <v/>
          </cell>
          <cell r="EN567">
            <v>0</v>
          </cell>
          <cell r="EO567">
            <v>82.25</v>
          </cell>
          <cell r="EP567">
            <v>77</v>
          </cell>
          <cell r="EQ567">
            <v>0</v>
          </cell>
          <cell r="ER567">
            <v>0</v>
          </cell>
          <cell r="ES567" t="str">
            <v/>
          </cell>
          <cell r="ET567">
            <v>0</v>
          </cell>
          <cell r="EU567">
            <v>82.25</v>
          </cell>
          <cell r="EV567">
            <v>77</v>
          </cell>
          <cell r="EW567">
            <v>0</v>
          </cell>
          <cell r="EX567">
            <v>0</v>
          </cell>
          <cell r="EY567" t="str">
            <v/>
          </cell>
          <cell r="EZ567">
            <v>0</v>
          </cell>
          <cell r="FA567">
            <v>70.75</v>
          </cell>
          <cell r="FB567">
            <v>76</v>
          </cell>
          <cell r="FC567">
            <v>0</v>
          </cell>
          <cell r="FD567">
            <v>0</v>
          </cell>
          <cell r="FE567" t="str">
            <v/>
          </cell>
          <cell r="FF567">
            <v>0</v>
          </cell>
          <cell r="FG567">
            <v>70.75</v>
          </cell>
          <cell r="FH567">
            <v>76</v>
          </cell>
          <cell r="FI567">
            <v>0</v>
          </cell>
          <cell r="FJ567">
            <v>0</v>
          </cell>
          <cell r="FK567" t="str">
            <v/>
          </cell>
          <cell r="FL567">
            <v>0</v>
          </cell>
          <cell r="FM567">
            <v>70.75</v>
          </cell>
          <cell r="FN567">
            <v>76</v>
          </cell>
          <cell r="FO567">
            <v>0</v>
          </cell>
          <cell r="FP567">
            <v>0</v>
          </cell>
          <cell r="FQ567" t="str">
            <v/>
          </cell>
          <cell r="FR567">
            <v>0</v>
          </cell>
          <cell r="FS567">
            <v>70.75</v>
          </cell>
          <cell r="FT567">
            <v>76</v>
          </cell>
          <cell r="FU567">
            <v>0</v>
          </cell>
          <cell r="FV567">
            <v>0</v>
          </cell>
          <cell r="FW567" t="str">
            <v/>
          </cell>
          <cell r="FX567">
            <v>0</v>
          </cell>
          <cell r="FY567">
            <v>70.75</v>
          </cell>
          <cell r="FZ567">
            <v>76</v>
          </cell>
          <cell r="GA567">
            <v>0</v>
          </cell>
          <cell r="GB567">
            <v>0</v>
          </cell>
          <cell r="GC567" t="str">
            <v/>
          </cell>
          <cell r="GD567">
            <v>0</v>
          </cell>
          <cell r="GE567">
            <v>70.75</v>
          </cell>
          <cell r="GF567">
            <v>76</v>
          </cell>
          <cell r="GG567">
            <v>0</v>
          </cell>
          <cell r="GH567">
            <v>0</v>
          </cell>
          <cell r="GI567" t="str">
            <v/>
          </cell>
          <cell r="GJ567">
            <v>0</v>
          </cell>
          <cell r="GK567">
            <v>70.75</v>
          </cell>
          <cell r="GL567">
            <v>76</v>
          </cell>
          <cell r="GM567">
            <v>0</v>
          </cell>
          <cell r="GN567">
            <v>0</v>
          </cell>
          <cell r="GO567" t="str">
            <v/>
          </cell>
          <cell r="GP567">
            <v>0</v>
          </cell>
          <cell r="GQ567">
            <v>70.75</v>
          </cell>
          <cell r="GR567">
            <v>76</v>
          </cell>
          <cell r="GS567">
            <v>0</v>
          </cell>
          <cell r="GT567">
            <v>0</v>
          </cell>
          <cell r="GU567" t="str">
            <v/>
          </cell>
          <cell r="GV567">
            <v>0</v>
          </cell>
          <cell r="GW567">
            <v>72</v>
          </cell>
          <cell r="GX567">
            <v>75</v>
          </cell>
          <cell r="GY567">
            <v>0</v>
          </cell>
          <cell r="GZ567">
            <v>0</v>
          </cell>
          <cell r="HB567">
            <v>0</v>
          </cell>
          <cell r="HG567" t="str">
            <v>IGR-L</v>
          </cell>
          <cell r="HH567">
            <v>0</v>
          </cell>
          <cell r="HI567">
            <v>84.25</v>
          </cell>
          <cell r="HJ567">
            <v>75</v>
          </cell>
          <cell r="HM567" t="str">
            <v/>
          </cell>
          <cell r="HN567" t="str">
            <v/>
          </cell>
          <cell r="HS567">
            <v>0</v>
          </cell>
          <cell r="HT567" t="str">
            <v>PKN</v>
          </cell>
          <cell r="HU567">
            <v>0</v>
          </cell>
          <cell r="HV567" t="str">
            <v>IND</v>
          </cell>
          <cell r="HW567">
            <v>0</v>
          </cell>
          <cell r="HX567" t="str">
            <v>MAT-W</v>
          </cell>
          <cell r="HY567">
            <v>0</v>
          </cell>
          <cell r="HZ567" t="str">
            <v>SEJ-W</v>
          </cell>
          <cell r="IA567">
            <v>0</v>
          </cell>
          <cell r="IB567" t="str">
            <v>IGR-W</v>
          </cell>
          <cell r="IC567">
            <v>0</v>
          </cell>
          <cell r="ID567" t="str">
            <v>SBO</v>
          </cell>
          <cell r="IE567">
            <v>0</v>
          </cell>
          <cell r="IF567" t="str">
            <v>PJO</v>
          </cell>
          <cell r="IG567">
            <v>0</v>
          </cell>
          <cell r="IH567" t="str">
            <v>PRA</v>
          </cell>
          <cell r="II567">
            <v>0</v>
          </cell>
          <cell r="IJ567" t="str">
            <v>JAW</v>
          </cell>
          <cell r="IK567">
            <v>0</v>
          </cell>
          <cell r="IL567" t="str">
            <v>ARB</v>
          </cell>
          <cell r="IM567">
            <v>0</v>
          </cell>
          <cell r="IN567" t="str">
            <v>PKM</v>
          </cell>
          <cell r="IO567">
            <v>0</v>
          </cell>
          <cell r="IP567" t="str">
            <v>MAT-P</v>
          </cell>
          <cell r="IQ567">
            <v>0</v>
          </cell>
          <cell r="IR567" t="str">
            <v>BIO-P</v>
          </cell>
          <cell r="IS567">
            <v>0</v>
          </cell>
          <cell r="IT567" t="str">
            <v>FIS-P</v>
          </cell>
          <cell r="IU567">
            <v>0</v>
          </cell>
          <cell r="IV567" t="str">
            <v>KIM-P</v>
          </cell>
          <cell r="IW567">
            <v>0</v>
          </cell>
          <cell r="IY567">
            <v>0</v>
          </cell>
          <cell r="IZ567" t="str">
            <v>IGR-L</v>
          </cell>
          <cell r="JA567">
            <v>0</v>
          </cell>
        </row>
        <row r="568">
          <cell r="Q568" t="str">
            <v/>
          </cell>
          <cell r="AB568" t="str">
            <v/>
          </cell>
          <cell r="AC568">
            <v>24</v>
          </cell>
          <cell r="AI568" t="str">
            <v/>
          </cell>
          <cell r="AJ568">
            <v>0</v>
          </cell>
          <cell r="AK568">
            <v>81.25</v>
          </cell>
          <cell r="AL568">
            <v>78</v>
          </cell>
          <cell r="AM568">
            <v>0</v>
          </cell>
          <cell r="AN568">
            <v>0</v>
          </cell>
          <cell r="AO568" t="str">
            <v/>
          </cell>
          <cell r="AP568">
            <v>0</v>
          </cell>
          <cell r="AQ568">
            <v>79</v>
          </cell>
          <cell r="AR568">
            <v>82</v>
          </cell>
          <cell r="AS568">
            <v>0</v>
          </cell>
          <cell r="AT568">
            <v>0</v>
          </cell>
          <cell r="AU568" t="str">
            <v/>
          </cell>
          <cell r="AV568">
            <v>0</v>
          </cell>
          <cell r="AW568">
            <v>74.25</v>
          </cell>
          <cell r="AX568">
            <v>78</v>
          </cell>
          <cell r="AY568">
            <v>0</v>
          </cell>
          <cell r="AZ568">
            <v>0</v>
          </cell>
          <cell r="BA568" t="str">
            <v/>
          </cell>
          <cell r="BB568">
            <v>0</v>
          </cell>
          <cell r="BC568">
            <v>79.5</v>
          </cell>
          <cell r="BD568">
            <v>76</v>
          </cell>
          <cell r="BE568">
            <v>0</v>
          </cell>
          <cell r="BF568">
            <v>0</v>
          </cell>
          <cell r="BG568" t="str">
            <v>SEJ</v>
          </cell>
          <cell r="BH568">
            <v>0</v>
          </cell>
          <cell r="BI568">
            <v>78</v>
          </cell>
          <cell r="BJ568">
            <v>79</v>
          </cell>
          <cell r="BK568">
            <v>0</v>
          </cell>
          <cell r="BL568">
            <v>0</v>
          </cell>
          <cell r="BM568" t="str">
            <v/>
          </cell>
          <cell r="BN568">
            <v>0</v>
          </cell>
          <cell r="BO568">
            <v>76.25</v>
          </cell>
          <cell r="BP568">
            <v>79</v>
          </cell>
          <cell r="BQ568">
            <v>0</v>
          </cell>
          <cell r="BR568">
            <v>0</v>
          </cell>
          <cell r="BS568" t="str">
            <v/>
          </cell>
          <cell r="BT568">
            <v>0</v>
          </cell>
          <cell r="BU568">
            <v>75</v>
          </cell>
          <cell r="BV568">
            <v>75</v>
          </cell>
          <cell r="BW568">
            <v>0</v>
          </cell>
          <cell r="BX568">
            <v>0</v>
          </cell>
          <cell r="BY568" t="str">
            <v/>
          </cell>
          <cell r="BZ568">
            <v>0</v>
          </cell>
          <cell r="CA568">
            <v>67</v>
          </cell>
          <cell r="CB568">
            <v>68</v>
          </cell>
          <cell r="CC568">
            <v>0</v>
          </cell>
          <cell r="CD568">
            <v>0</v>
          </cell>
          <cell r="CE568" t="str">
            <v/>
          </cell>
          <cell r="CF568">
            <v>0</v>
          </cell>
          <cell r="CG568">
            <v>86</v>
          </cell>
          <cell r="CH568">
            <v>80</v>
          </cell>
          <cell r="CI568">
            <v>0</v>
          </cell>
          <cell r="CJ568">
            <v>0</v>
          </cell>
          <cell r="CK568" t="str">
            <v/>
          </cell>
          <cell r="CL568">
            <v>0</v>
          </cell>
          <cell r="CM568">
            <v>77.75</v>
          </cell>
          <cell r="CN568">
            <v>71</v>
          </cell>
          <cell r="CO568">
            <v>0</v>
          </cell>
          <cell r="CP568">
            <v>0</v>
          </cell>
          <cell r="CQ568" t="str">
            <v/>
          </cell>
          <cell r="CR568">
            <v>0</v>
          </cell>
          <cell r="CS568">
            <v>69.5</v>
          </cell>
          <cell r="CT568">
            <v>77</v>
          </cell>
          <cell r="CU568">
            <v>0</v>
          </cell>
          <cell r="CV568">
            <v>0</v>
          </cell>
          <cell r="CW568" t="str">
            <v/>
          </cell>
          <cell r="CX568">
            <v>0</v>
          </cell>
          <cell r="CY568">
            <v>73.25</v>
          </cell>
          <cell r="CZ568">
            <v>72</v>
          </cell>
          <cell r="DA568">
            <v>0</v>
          </cell>
          <cell r="DB568">
            <v>0</v>
          </cell>
          <cell r="DC568" t="str">
            <v/>
          </cell>
          <cell r="DD568">
            <v>0</v>
          </cell>
          <cell r="DE568">
            <v>75.75</v>
          </cell>
          <cell r="DF568">
            <v>78</v>
          </cell>
          <cell r="DG568">
            <v>0</v>
          </cell>
          <cell r="DH568">
            <v>0</v>
          </cell>
          <cell r="DI568" t="str">
            <v/>
          </cell>
          <cell r="DJ568">
            <v>0</v>
          </cell>
          <cell r="DK568">
            <v>0</v>
          </cell>
          <cell r="DL568">
            <v>73</v>
          </cell>
          <cell r="DM568">
            <v>0</v>
          </cell>
          <cell r="DN568">
            <v>0</v>
          </cell>
          <cell r="DO568" t="str">
            <v/>
          </cell>
          <cell r="DP568">
            <v>0</v>
          </cell>
          <cell r="DQ568">
            <v>66.75</v>
          </cell>
          <cell r="DR568">
            <v>75</v>
          </cell>
          <cell r="DS568">
            <v>0</v>
          </cell>
          <cell r="DT568">
            <v>0</v>
          </cell>
          <cell r="DU568" t="str">
            <v/>
          </cell>
          <cell r="DV568">
            <v>0</v>
          </cell>
          <cell r="DW568">
            <v>80.75</v>
          </cell>
          <cell r="DX568">
            <v>78</v>
          </cell>
          <cell r="DY568">
            <v>0</v>
          </cell>
          <cell r="DZ568">
            <v>0</v>
          </cell>
          <cell r="EA568" t="str">
            <v/>
          </cell>
          <cell r="EB568">
            <v>0</v>
          </cell>
          <cell r="EC568">
            <v>67</v>
          </cell>
          <cell r="ED568">
            <v>71</v>
          </cell>
          <cell r="EE568">
            <v>0</v>
          </cell>
          <cell r="EF568">
            <v>0</v>
          </cell>
          <cell r="EG568" t="str">
            <v/>
          </cell>
          <cell r="EH568">
            <v>0</v>
          </cell>
          <cell r="EI568">
            <v>84.75</v>
          </cell>
          <cell r="EJ568">
            <v>77</v>
          </cell>
          <cell r="EK568">
            <v>0</v>
          </cell>
          <cell r="EL568">
            <v>0</v>
          </cell>
          <cell r="EM568" t="str">
            <v/>
          </cell>
          <cell r="EN568">
            <v>0</v>
          </cell>
          <cell r="EO568">
            <v>84.75</v>
          </cell>
          <cell r="EP568">
            <v>77</v>
          </cell>
          <cell r="EQ568">
            <v>0</v>
          </cell>
          <cell r="ER568">
            <v>0</v>
          </cell>
          <cell r="ES568" t="str">
            <v/>
          </cell>
          <cell r="ET568">
            <v>0</v>
          </cell>
          <cell r="EU568">
            <v>84.75</v>
          </cell>
          <cell r="EV568">
            <v>77</v>
          </cell>
          <cell r="EW568">
            <v>0</v>
          </cell>
          <cell r="EX568">
            <v>0</v>
          </cell>
          <cell r="EY568" t="str">
            <v/>
          </cell>
          <cell r="EZ568">
            <v>0</v>
          </cell>
          <cell r="FA568">
            <v>70</v>
          </cell>
          <cell r="FB568">
            <v>73</v>
          </cell>
          <cell r="FC568">
            <v>0</v>
          </cell>
          <cell r="FD568">
            <v>0</v>
          </cell>
          <cell r="FE568" t="str">
            <v/>
          </cell>
          <cell r="FF568">
            <v>0</v>
          </cell>
          <cell r="FG568">
            <v>70</v>
          </cell>
          <cell r="FH568">
            <v>73</v>
          </cell>
          <cell r="FI568">
            <v>0</v>
          </cell>
          <cell r="FJ568">
            <v>0</v>
          </cell>
          <cell r="FK568" t="str">
            <v/>
          </cell>
          <cell r="FL568">
            <v>0</v>
          </cell>
          <cell r="FM568">
            <v>70</v>
          </cell>
          <cell r="FN568">
            <v>73</v>
          </cell>
          <cell r="FO568">
            <v>0</v>
          </cell>
          <cell r="FP568">
            <v>0</v>
          </cell>
          <cell r="FQ568" t="str">
            <v/>
          </cell>
          <cell r="FR568">
            <v>0</v>
          </cell>
          <cell r="FS568">
            <v>70</v>
          </cell>
          <cell r="FT568">
            <v>73</v>
          </cell>
          <cell r="FU568">
            <v>0</v>
          </cell>
          <cell r="FV568">
            <v>0</v>
          </cell>
          <cell r="FW568" t="str">
            <v/>
          </cell>
          <cell r="FX568">
            <v>0</v>
          </cell>
          <cell r="FY568">
            <v>70</v>
          </cell>
          <cell r="FZ568">
            <v>73</v>
          </cell>
          <cell r="GA568">
            <v>0</v>
          </cell>
          <cell r="GB568">
            <v>0</v>
          </cell>
          <cell r="GC568" t="str">
            <v/>
          </cell>
          <cell r="GD568">
            <v>0</v>
          </cell>
          <cell r="GE568">
            <v>70</v>
          </cell>
          <cell r="GF568">
            <v>73</v>
          </cell>
          <cell r="GG568">
            <v>0</v>
          </cell>
          <cell r="GH568">
            <v>0</v>
          </cell>
          <cell r="GI568" t="str">
            <v/>
          </cell>
          <cell r="GJ568">
            <v>0</v>
          </cell>
          <cell r="GK568">
            <v>70</v>
          </cell>
          <cell r="GL568">
            <v>73</v>
          </cell>
          <cell r="GM568">
            <v>0</v>
          </cell>
          <cell r="GN568">
            <v>0</v>
          </cell>
          <cell r="GO568" t="str">
            <v/>
          </cell>
          <cell r="GP568">
            <v>0</v>
          </cell>
          <cell r="GQ568">
            <v>70</v>
          </cell>
          <cell r="GR568">
            <v>73</v>
          </cell>
          <cell r="GS568">
            <v>0</v>
          </cell>
          <cell r="GT568">
            <v>0</v>
          </cell>
          <cell r="GU568" t="str">
            <v/>
          </cell>
          <cell r="GV568">
            <v>0</v>
          </cell>
          <cell r="GW568">
            <v>66.75</v>
          </cell>
          <cell r="GX568">
            <v>50</v>
          </cell>
          <cell r="GY568">
            <v>0</v>
          </cell>
          <cell r="GZ568">
            <v>0</v>
          </cell>
          <cell r="HA568" t="str">
            <v>EKO-L</v>
          </cell>
          <cell r="HB568">
            <v>0</v>
          </cell>
          <cell r="HC568">
            <v>79</v>
          </cell>
          <cell r="HD568">
            <v>62</v>
          </cell>
          <cell r="HH568">
            <v>0</v>
          </cell>
          <cell r="HM568" t="str">
            <v/>
          </cell>
          <cell r="HN568" t="str">
            <v/>
          </cell>
          <cell r="HS568">
            <v>0</v>
          </cell>
          <cell r="HT568" t="str">
            <v>PKN</v>
          </cell>
          <cell r="HU568">
            <v>0</v>
          </cell>
          <cell r="HV568" t="str">
            <v>IND</v>
          </cell>
          <cell r="HW568">
            <v>0</v>
          </cell>
          <cell r="HX568" t="str">
            <v>MAT-W</v>
          </cell>
          <cell r="HY568">
            <v>0</v>
          </cell>
          <cell r="HZ568" t="str">
            <v>SEJ-W</v>
          </cell>
          <cell r="IA568">
            <v>0</v>
          </cell>
          <cell r="IB568" t="str">
            <v>IGR-W</v>
          </cell>
          <cell r="IC568">
            <v>0</v>
          </cell>
          <cell r="ID568" t="str">
            <v>SBO</v>
          </cell>
          <cell r="IE568">
            <v>0</v>
          </cell>
          <cell r="IF568" t="str">
            <v>PJO</v>
          </cell>
          <cell r="IG568">
            <v>0</v>
          </cell>
          <cell r="IH568" t="str">
            <v>PRA</v>
          </cell>
          <cell r="II568">
            <v>0</v>
          </cell>
          <cell r="IJ568" t="str">
            <v>JAW</v>
          </cell>
          <cell r="IK568">
            <v>0</v>
          </cell>
          <cell r="IL568" t="str">
            <v>ARB</v>
          </cell>
          <cell r="IM568">
            <v>0</v>
          </cell>
          <cell r="IN568" t="str">
            <v>PKM</v>
          </cell>
          <cell r="IO568">
            <v>0</v>
          </cell>
          <cell r="IP568" t="str">
            <v>MAT-P</v>
          </cell>
          <cell r="IQ568">
            <v>0</v>
          </cell>
          <cell r="IR568" t="str">
            <v>BIO-P</v>
          </cell>
          <cell r="IS568">
            <v>0</v>
          </cell>
          <cell r="IT568" t="str">
            <v>FIS-P</v>
          </cell>
          <cell r="IU568">
            <v>0</v>
          </cell>
          <cell r="IV568" t="str">
            <v>KIM-P</v>
          </cell>
          <cell r="IW568">
            <v>0</v>
          </cell>
          <cell r="IX568" t="str">
            <v>EKO-L</v>
          </cell>
          <cell r="IY568">
            <v>0</v>
          </cell>
          <cell r="JA568">
            <v>0</v>
          </cell>
        </row>
        <row r="569">
          <cell r="Q569" t="str">
            <v/>
          </cell>
          <cell r="AB569" t="str">
            <v/>
          </cell>
          <cell r="AC569">
            <v>25</v>
          </cell>
          <cell r="AI569" t="str">
            <v/>
          </cell>
          <cell r="AJ569">
            <v>0</v>
          </cell>
          <cell r="AK569">
            <v>92.5</v>
          </cell>
          <cell r="AL569">
            <v>88</v>
          </cell>
          <cell r="AM569">
            <v>0</v>
          </cell>
          <cell r="AN569">
            <v>0</v>
          </cell>
          <cell r="AO569" t="str">
            <v/>
          </cell>
          <cell r="AP569">
            <v>0</v>
          </cell>
          <cell r="AQ569">
            <v>85.25</v>
          </cell>
          <cell r="AR569">
            <v>87</v>
          </cell>
          <cell r="AS569">
            <v>0</v>
          </cell>
          <cell r="AT569">
            <v>0</v>
          </cell>
          <cell r="AU569" t="str">
            <v/>
          </cell>
          <cell r="AV569">
            <v>0</v>
          </cell>
          <cell r="AW569">
            <v>87.75</v>
          </cell>
          <cell r="AX569">
            <v>88</v>
          </cell>
          <cell r="AY569">
            <v>0</v>
          </cell>
          <cell r="AZ569">
            <v>0</v>
          </cell>
          <cell r="BA569" t="str">
            <v/>
          </cell>
          <cell r="BB569">
            <v>0</v>
          </cell>
          <cell r="BC569">
            <v>94.75</v>
          </cell>
          <cell r="BD569">
            <v>89</v>
          </cell>
          <cell r="BE569">
            <v>0</v>
          </cell>
          <cell r="BF569">
            <v>0</v>
          </cell>
          <cell r="BG569" t="str">
            <v>SEJ</v>
          </cell>
          <cell r="BH569">
            <v>0</v>
          </cell>
          <cell r="BI569">
            <v>88.5</v>
          </cell>
          <cell r="BJ569">
            <v>89</v>
          </cell>
          <cell r="BK569">
            <v>0</v>
          </cell>
          <cell r="BL569">
            <v>0</v>
          </cell>
          <cell r="BM569" t="str">
            <v/>
          </cell>
          <cell r="BN569">
            <v>0</v>
          </cell>
          <cell r="BO569">
            <v>95.75</v>
          </cell>
          <cell r="BP569">
            <v>89</v>
          </cell>
          <cell r="BQ569">
            <v>0</v>
          </cell>
          <cell r="BR569">
            <v>0</v>
          </cell>
          <cell r="BS569" t="str">
            <v/>
          </cell>
          <cell r="BT569">
            <v>0</v>
          </cell>
          <cell r="BU569">
            <v>90</v>
          </cell>
          <cell r="BV569">
            <v>90</v>
          </cell>
          <cell r="BW569">
            <v>0</v>
          </cell>
          <cell r="BX569">
            <v>0</v>
          </cell>
          <cell r="BY569" t="str">
            <v/>
          </cell>
          <cell r="BZ569">
            <v>0</v>
          </cell>
          <cell r="CA569">
            <v>97.5</v>
          </cell>
          <cell r="CB569">
            <v>98</v>
          </cell>
          <cell r="CC569">
            <v>0</v>
          </cell>
          <cell r="CD569">
            <v>0</v>
          </cell>
          <cell r="CE569" t="str">
            <v/>
          </cell>
          <cell r="CF569">
            <v>0</v>
          </cell>
          <cell r="CG569">
            <v>92</v>
          </cell>
          <cell r="CH569">
            <v>81</v>
          </cell>
          <cell r="CI569">
            <v>0</v>
          </cell>
          <cell r="CJ569">
            <v>0</v>
          </cell>
          <cell r="CK569" t="str">
            <v/>
          </cell>
          <cell r="CL569">
            <v>0</v>
          </cell>
          <cell r="CM569">
            <v>77.25</v>
          </cell>
          <cell r="CN569">
            <v>84</v>
          </cell>
          <cell r="CO569">
            <v>0</v>
          </cell>
          <cell r="CP569">
            <v>0</v>
          </cell>
          <cell r="CQ569" t="str">
            <v/>
          </cell>
          <cell r="CR569">
            <v>0</v>
          </cell>
          <cell r="CS569">
            <v>94.25</v>
          </cell>
          <cell r="CT569">
            <v>87</v>
          </cell>
          <cell r="CU569">
            <v>0</v>
          </cell>
          <cell r="CV569">
            <v>0</v>
          </cell>
          <cell r="CW569" t="str">
            <v/>
          </cell>
          <cell r="CX569">
            <v>0</v>
          </cell>
          <cell r="CY569">
            <v>75</v>
          </cell>
          <cell r="CZ569">
            <v>85</v>
          </cell>
          <cell r="DA569">
            <v>0</v>
          </cell>
          <cell r="DB569">
            <v>0</v>
          </cell>
          <cell r="DC569" t="str">
            <v/>
          </cell>
          <cell r="DD569">
            <v>0</v>
          </cell>
          <cell r="DE569">
            <v>89</v>
          </cell>
          <cell r="DF569">
            <v>91</v>
          </cell>
          <cell r="DG569">
            <v>0</v>
          </cell>
          <cell r="DH569">
            <v>0</v>
          </cell>
          <cell r="DI569" t="str">
            <v/>
          </cell>
          <cell r="DJ569">
            <v>0</v>
          </cell>
          <cell r="DK569">
            <v>0</v>
          </cell>
          <cell r="DL569">
            <v>91</v>
          </cell>
          <cell r="DM569">
            <v>0</v>
          </cell>
          <cell r="DN569">
            <v>0</v>
          </cell>
          <cell r="DO569" t="str">
            <v/>
          </cell>
          <cell r="DP569">
            <v>0</v>
          </cell>
          <cell r="DQ569">
            <v>90</v>
          </cell>
          <cell r="DR569">
            <v>84</v>
          </cell>
          <cell r="DS569">
            <v>0</v>
          </cell>
          <cell r="DT569">
            <v>0</v>
          </cell>
          <cell r="DU569" t="str">
            <v/>
          </cell>
          <cell r="DV569">
            <v>0</v>
          </cell>
          <cell r="DW569">
            <v>86</v>
          </cell>
          <cell r="DX569">
            <v>91</v>
          </cell>
          <cell r="DY569">
            <v>0</v>
          </cell>
          <cell r="DZ569">
            <v>0</v>
          </cell>
          <cell r="EA569" t="str">
            <v/>
          </cell>
          <cell r="EB569">
            <v>0</v>
          </cell>
          <cell r="EC569">
            <v>95.75</v>
          </cell>
          <cell r="ED569">
            <v>96</v>
          </cell>
          <cell r="EE569">
            <v>0</v>
          </cell>
          <cell r="EF569">
            <v>0</v>
          </cell>
          <cell r="EG569" t="str">
            <v/>
          </cell>
          <cell r="EH569">
            <v>0</v>
          </cell>
          <cell r="EI569">
            <v>92</v>
          </cell>
          <cell r="EJ569">
            <v>88</v>
          </cell>
          <cell r="EK569">
            <v>0</v>
          </cell>
          <cell r="EL569">
            <v>0</v>
          </cell>
          <cell r="EM569" t="str">
            <v/>
          </cell>
          <cell r="EN569">
            <v>0</v>
          </cell>
          <cell r="EO569">
            <v>92</v>
          </cell>
          <cell r="EP569">
            <v>88</v>
          </cell>
          <cell r="EQ569">
            <v>0</v>
          </cell>
          <cell r="ER569">
            <v>0</v>
          </cell>
          <cell r="ES569" t="str">
            <v/>
          </cell>
          <cell r="ET569">
            <v>0</v>
          </cell>
          <cell r="EU569">
            <v>92</v>
          </cell>
          <cell r="EV569">
            <v>88</v>
          </cell>
          <cell r="EW569">
            <v>0</v>
          </cell>
          <cell r="EX569">
            <v>0</v>
          </cell>
          <cell r="EY569" t="str">
            <v/>
          </cell>
          <cell r="EZ569">
            <v>0</v>
          </cell>
          <cell r="FA569">
            <v>92.25</v>
          </cell>
          <cell r="FB569">
            <v>92</v>
          </cell>
          <cell r="FC569">
            <v>0</v>
          </cell>
          <cell r="FD569">
            <v>0</v>
          </cell>
          <cell r="FE569" t="str">
            <v/>
          </cell>
          <cell r="FF569">
            <v>0</v>
          </cell>
          <cell r="FG569">
            <v>92.25</v>
          </cell>
          <cell r="FH569">
            <v>92</v>
          </cell>
          <cell r="FI569">
            <v>0</v>
          </cell>
          <cell r="FJ569">
            <v>0</v>
          </cell>
          <cell r="FK569" t="str">
            <v/>
          </cell>
          <cell r="FL569">
            <v>0</v>
          </cell>
          <cell r="FM569">
            <v>92.25</v>
          </cell>
          <cell r="FN569">
            <v>92</v>
          </cell>
          <cell r="FO569">
            <v>0</v>
          </cell>
          <cell r="FP569">
            <v>0</v>
          </cell>
          <cell r="FQ569" t="str">
            <v/>
          </cell>
          <cell r="FR569">
            <v>0</v>
          </cell>
          <cell r="FS569">
            <v>92.25</v>
          </cell>
          <cell r="FT569">
            <v>92</v>
          </cell>
          <cell r="FU569">
            <v>0</v>
          </cell>
          <cell r="FV569">
            <v>0</v>
          </cell>
          <cell r="FW569" t="str">
            <v/>
          </cell>
          <cell r="FX569">
            <v>0</v>
          </cell>
          <cell r="FY569">
            <v>92.25</v>
          </cell>
          <cell r="FZ569">
            <v>92</v>
          </cell>
          <cell r="GA569">
            <v>0</v>
          </cell>
          <cell r="GB569">
            <v>0</v>
          </cell>
          <cell r="GC569" t="str">
            <v/>
          </cell>
          <cell r="GD569">
            <v>0</v>
          </cell>
          <cell r="GE569">
            <v>92.25</v>
          </cell>
          <cell r="GF569">
            <v>92</v>
          </cell>
          <cell r="GG569">
            <v>0</v>
          </cell>
          <cell r="GH569">
            <v>0</v>
          </cell>
          <cell r="GI569" t="str">
            <v/>
          </cell>
          <cell r="GJ569">
            <v>0</v>
          </cell>
          <cell r="GK569">
            <v>92.25</v>
          </cell>
          <cell r="GL569">
            <v>92</v>
          </cell>
          <cell r="GM569">
            <v>0</v>
          </cell>
          <cell r="GN569">
            <v>0</v>
          </cell>
          <cell r="GO569" t="str">
            <v/>
          </cell>
          <cell r="GP569">
            <v>0</v>
          </cell>
          <cell r="GQ569">
            <v>92.25</v>
          </cell>
          <cell r="GR569">
            <v>92</v>
          </cell>
          <cell r="GS569">
            <v>0</v>
          </cell>
          <cell r="GT569">
            <v>0</v>
          </cell>
          <cell r="GU569" t="str">
            <v/>
          </cell>
          <cell r="GV569">
            <v>0</v>
          </cell>
          <cell r="GW569">
            <v>88.75</v>
          </cell>
          <cell r="GX569">
            <v>92</v>
          </cell>
          <cell r="GY569">
            <v>0</v>
          </cell>
          <cell r="GZ569">
            <v>0</v>
          </cell>
          <cell r="HB569">
            <v>0</v>
          </cell>
          <cell r="HG569" t="str">
            <v>IGR-L</v>
          </cell>
          <cell r="HH569">
            <v>0</v>
          </cell>
          <cell r="HI569">
            <v>86.75</v>
          </cell>
          <cell r="HJ569">
            <v>81</v>
          </cell>
          <cell r="HM569" t="str">
            <v/>
          </cell>
          <cell r="HN569" t="str">
            <v/>
          </cell>
          <cell r="HS569">
            <v>0</v>
          </cell>
          <cell r="HT569" t="str">
            <v>PKN</v>
          </cell>
          <cell r="HU569">
            <v>0</v>
          </cell>
          <cell r="HV569" t="str">
            <v>IND</v>
          </cell>
          <cell r="HW569">
            <v>0</v>
          </cell>
          <cell r="HX569" t="str">
            <v>MAT-W</v>
          </cell>
          <cell r="HY569">
            <v>0</v>
          </cell>
          <cell r="HZ569" t="str">
            <v>SEJ-W</v>
          </cell>
          <cell r="IA569">
            <v>0</v>
          </cell>
          <cell r="IB569" t="str">
            <v>IGR-W</v>
          </cell>
          <cell r="IC569">
            <v>0</v>
          </cell>
          <cell r="ID569" t="str">
            <v>SBO</v>
          </cell>
          <cell r="IE569">
            <v>0</v>
          </cell>
          <cell r="IF569" t="str">
            <v>PJO</v>
          </cell>
          <cell r="IG569">
            <v>0</v>
          </cell>
          <cell r="IH569" t="str">
            <v>PRA</v>
          </cell>
          <cell r="II569">
            <v>0</v>
          </cell>
          <cell r="IJ569" t="str">
            <v>JAW</v>
          </cell>
          <cell r="IK569">
            <v>0</v>
          </cell>
          <cell r="IL569" t="str">
            <v>ARB</v>
          </cell>
          <cell r="IM569">
            <v>0</v>
          </cell>
          <cell r="IN569" t="str">
            <v>PKM</v>
          </cell>
          <cell r="IO569">
            <v>0</v>
          </cell>
          <cell r="IP569" t="str">
            <v>MAT-P</v>
          </cell>
          <cell r="IQ569">
            <v>0</v>
          </cell>
          <cell r="IR569" t="str">
            <v>BIO-P</v>
          </cell>
          <cell r="IS569">
            <v>0</v>
          </cell>
          <cell r="IT569" t="str">
            <v>FIS-P</v>
          </cell>
          <cell r="IU569">
            <v>0</v>
          </cell>
          <cell r="IV569" t="str">
            <v>KIM-P</v>
          </cell>
          <cell r="IW569">
            <v>0</v>
          </cell>
          <cell r="IY569">
            <v>0</v>
          </cell>
          <cell r="IZ569" t="str">
            <v>IGR-L</v>
          </cell>
          <cell r="JA569">
            <v>0</v>
          </cell>
        </row>
        <row r="570">
          <cell r="Q570" t="str">
            <v/>
          </cell>
          <cell r="AB570" t="str">
            <v/>
          </cell>
          <cell r="AC570">
            <v>26</v>
          </cell>
          <cell r="AI570" t="str">
            <v/>
          </cell>
          <cell r="AJ570">
            <v>0</v>
          </cell>
          <cell r="AK570">
            <v>77</v>
          </cell>
          <cell r="AL570">
            <v>78</v>
          </cell>
          <cell r="AM570">
            <v>0</v>
          </cell>
          <cell r="AN570">
            <v>0</v>
          </cell>
          <cell r="AO570" t="str">
            <v/>
          </cell>
          <cell r="AP570">
            <v>0</v>
          </cell>
          <cell r="AQ570">
            <v>78.25</v>
          </cell>
          <cell r="AR570">
            <v>80</v>
          </cell>
          <cell r="AS570">
            <v>0</v>
          </cell>
          <cell r="AT570">
            <v>0</v>
          </cell>
          <cell r="AU570" t="str">
            <v/>
          </cell>
          <cell r="AV570">
            <v>0</v>
          </cell>
          <cell r="AW570">
            <v>74.5</v>
          </cell>
          <cell r="AX570">
            <v>76</v>
          </cell>
          <cell r="AY570">
            <v>0</v>
          </cell>
          <cell r="AZ570">
            <v>0</v>
          </cell>
          <cell r="BA570" t="str">
            <v/>
          </cell>
          <cell r="BB570">
            <v>0</v>
          </cell>
          <cell r="BC570">
            <v>75.5</v>
          </cell>
          <cell r="BD570">
            <v>76</v>
          </cell>
          <cell r="BE570">
            <v>0</v>
          </cell>
          <cell r="BF570">
            <v>0</v>
          </cell>
          <cell r="BG570" t="str">
            <v>SEJ</v>
          </cell>
          <cell r="BH570">
            <v>0</v>
          </cell>
          <cell r="BI570">
            <v>79.25</v>
          </cell>
          <cell r="BJ570">
            <v>78</v>
          </cell>
          <cell r="BK570">
            <v>0</v>
          </cell>
          <cell r="BL570">
            <v>0</v>
          </cell>
          <cell r="BM570" t="str">
            <v/>
          </cell>
          <cell r="BN570">
            <v>0</v>
          </cell>
          <cell r="BO570">
            <v>77.5</v>
          </cell>
          <cell r="BP570">
            <v>83</v>
          </cell>
          <cell r="BQ570">
            <v>0</v>
          </cell>
          <cell r="BR570">
            <v>0</v>
          </cell>
          <cell r="BS570" t="str">
            <v/>
          </cell>
          <cell r="BT570">
            <v>0</v>
          </cell>
          <cell r="BU570">
            <v>82.25</v>
          </cell>
          <cell r="BV570">
            <v>84</v>
          </cell>
          <cell r="BW570">
            <v>0</v>
          </cell>
          <cell r="BX570">
            <v>0</v>
          </cell>
          <cell r="BY570" t="str">
            <v/>
          </cell>
          <cell r="BZ570">
            <v>0</v>
          </cell>
          <cell r="CA570">
            <v>67.25</v>
          </cell>
          <cell r="CB570">
            <v>76</v>
          </cell>
          <cell r="CC570">
            <v>0</v>
          </cell>
          <cell r="CD570">
            <v>0</v>
          </cell>
          <cell r="CE570" t="str">
            <v/>
          </cell>
          <cell r="CF570">
            <v>0</v>
          </cell>
          <cell r="CG570">
            <v>82.5</v>
          </cell>
          <cell r="CH570">
            <v>80</v>
          </cell>
          <cell r="CI570">
            <v>0</v>
          </cell>
          <cell r="CJ570">
            <v>0</v>
          </cell>
          <cell r="CK570" t="str">
            <v/>
          </cell>
          <cell r="CL570">
            <v>0</v>
          </cell>
          <cell r="CM570">
            <v>75.75</v>
          </cell>
          <cell r="CN570">
            <v>75</v>
          </cell>
          <cell r="CO570">
            <v>0</v>
          </cell>
          <cell r="CP570">
            <v>0</v>
          </cell>
          <cell r="CQ570" t="str">
            <v/>
          </cell>
          <cell r="CR570">
            <v>0</v>
          </cell>
          <cell r="CS570">
            <v>78.5</v>
          </cell>
          <cell r="CT570">
            <v>88</v>
          </cell>
          <cell r="CU570">
            <v>0</v>
          </cell>
          <cell r="CV570">
            <v>0</v>
          </cell>
          <cell r="CW570" t="str">
            <v/>
          </cell>
          <cell r="CX570">
            <v>0</v>
          </cell>
          <cell r="CY570">
            <v>72.25</v>
          </cell>
          <cell r="CZ570">
            <v>76</v>
          </cell>
          <cell r="DA570">
            <v>0</v>
          </cell>
          <cell r="DB570">
            <v>0</v>
          </cell>
          <cell r="DC570" t="str">
            <v/>
          </cell>
          <cell r="DD570">
            <v>0</v>
          </cell>
          <cell r="DE570">
            <v>81</v>
          </cell>
          <cell r="DF570">
            <v>86</v>
          </cell>
          <cell r="DG570">
            <v>0</v>
          </cell>
          <cell r="DH570">
            <v>0</v>
          </cell>
          <cell r="DI570" t="str">
            <v/>
          </cell>
          <cell r="DJ570">
            <v>0</v>
          </cell>
          <cell r="DK570">
            <v>0</v>
          </cell>
          <cell r="DL570">
            <v>83</v>
          </cell>
          <cell r="DM570">
            <v>0</v>
          </cell>
          <cell r="DN570">
            <v>0</v>
          </cell>
          <cell r="DO570" t="str">
            <v/>
          </cell>
          <cell r="DP570">
            <v>0</v>
          </cell>
          <cell r="DQ570">
            <v>78.25</v>
          </cell>
          <cell r="DR570">
            <v>80</v>
          </cell>
          <cell r="DS570">
            <v>0</v>
          </cell>
          <cell r="DT570">
            <v>0</v>
          </cell>
          <cell r="DU570" t="str">
            <v/>
          </cell>
          <cell r="DV570">
            <v>0</v>
          </cell>
          <cell r="DW570">
            <v>78.25</v>
          </cell>
          <cell r="DX570">
            <v>82</v>
          </cell>
          <cell r="DY570">
            <v>0</v>
          </cell>
          <cell r="DZ570">
            <v>0</v>
          </cell>
          <cell r="EA570" t="str">
            <v/>
          </cell>
          <cell r="EB570">
            <v>0</v>
          </cell>
          <cell r="EC570">
            <v>67.25</v>
          </cell>
          <cell r="ED570">
            <v>71</v>
          </cell>
          <cell r="EE570">
            <v>0</v>
          </cell>
          <cell r="EF570">
            <v>0</v>
          </cell>
          <cell r="EG570" t="str">
            <v/>
          </cell>
          <cell r="EH570">
            <v>0</v>
          </cell>
          <cell r="EI570">
            <v>82.5</v>
          </cell>
          <cell r="EJ570">
            <v>78</v>
          </cell>
          <cell r="EK570">
            <v>0</v>
          </cell>
          <cell r="EL570">
            <v>0</v>
          </cell>
          <cell r="EM570" t="str">
            <v/>
          </cell>
          <cell r="EN570">
            <v>0</v>
          </cell>
          <cell r="EO570">
            <v>82.5</v>
          </cell>
          <cell r="EP570">
            <v>78</v>
          </cell>
          <cell r="EQ570">
            <v>0</v>
          </cell>
          <cell r="ER570">
            <v>0</v>
          </cell>
          <cell r="ES570" t="str">
            <v/>
          </cell>
          <cell r="ET570">
            <v>0</v>
          </cell>
          <cell r="EU570">
            <v>82.5</v>
          </cell>
          <cell r="EV570">
            <v>78</v>
          </cell>
          <cell r="EW570">
            <v>0</v>
          </cell>
          <cell r="EX570">
            <v>0</v>
          </cell>
          <cell r="EY570" t="str">
            <v/>
          </cell>
          <cell r="EZ570">
            <v>0</v>
          </cell>
          <cell r="FA570">
            <v>70.5</v>
          </cell>
          <cell r="FB570">
            <v>77</v>
          </cell>
          <cell r="FC570">
            <v>0</v>
          </cell>
          <cell r="FD570">
            <v>0</v>
          </cell>
          <cell r="FE570" t="str">
            <v/>
          </cell>
          <cell r="FF570">
            <v>0</v>
          </cell>
          <cell r="FG570">
            <v>70.5</v>
          </cell>
          <cell r="FH570">
            <v>77</v>
          </cell>
          <cell r="FI570">
            <v>0</v>
          </cell>
          <cell r="FJ570">
            <v>0</v>
          </cell>
          <cell r="FK570" t="str">
            <v/>
          </cell>
          <cell r="FL570">
            <v>0</v>
          </cell>
          <cell r="FM570">
            <v>70.5</v>
          </cell>
          <cell r="FN570">
            <v>77</v>
          </cell>
          <cell r="FO570">
            <v>0</v>
          </cell>
          <cell r="FP570">
            <v>0</v>
          </cell>
          <cell r="FQ570" t="str">
            <v/>
          </cell>
          <cell r="FR570">
            <v>0</v>
          </cell>
          <cell r="FS570">
            <v>70.5</v>
          </cell>
          <cell r="FT570">
            <v>77</v>
          </cell>
          <cell r="FU570">
            <v>0</v>
          </cell>
          <cell r="FV570">
            <v>0</v>
          </cell>
          <cell r="FW570" t="str">
            <v/>
          </cell>
          <cell r="FX570">
            <v>0</v>
          </cell>
          <cell r="FY570">
            <v>70.5</v>
          </cell>
          <cell r="FZ570">
            <v>77</v>
          </cell>
          <cell r="GA570">
            <v>0</v>
          </cell>
          <cell r="GB570">
            <v>0</v>
          </cell>
          <cell r="GC570" t="str">
            <v/>
          </cell>
          <cell r="GD570">
            <v>0</v>
          </cell>
          <cell r="GE570">
            <v>70.5</v>
          </cell>
          <cell r="GF570">
            <v>77</v>
          </cell>
          <cell r="GG570">
            <v>0</v>
          </cell>
          <cell r="GH570">
            <v>0</v>
          </cell>
          <cell r="GI570" t="str">
            <v/>
          </cell>
          <cell r="GJ570">
            <v>0</v>
          </cell>
          <cell r="GK570">
            <v>70.5</v>
          </cell>
          <cell r="GL570">
            <v>77</v>
          </cell>
          <cell r="GM570">
            <v>0</v>
          </cell>
          <cell r="GN570">
            <v>0</v>
          </cell>
          <cell r="GO570" t="str">
            <v/>
          </cell>
          <cell r="GP570">
            <v>0</v>
          </cell>
          <cell r="GQ570">
            <v>70.5</v>
          </cell>
          <cell r="GR570">
            <v>77</v>
          </cell>
          <cell r="GS570">
            <v>0</v>
          </cell>
          <cell r="GT570">
            <v>0</v>
          </cell>
          <cell r="GU570" t="str">
            <v/>
          </cell>
          <cell r="GV570">
            <v>0</v>
          </cell>
          <cell r="GW570">
            <v>68.5</v>
          </cell>
          <cell r="GX570">
            <v>71</v>
          </cell>
          <cell r="GY570">
            <v>0</v>
          </cell>
          <cell r="GZ570">
            <v>0</v>
          </cell>
          <cell r="HA570" t="str">
            <v>EKO-L</v>
          </cell>
          <cell r="HB570">
            <v>0</v>
          </cell>
          <cell r="HC570">
            <v>72.25</v>
          </cell>
          <cell r="HD570">
            <v>74</v>
          </cell>
          <cell r="HH570">
            <v>0</v>
          </cell>
          <cell r="HM570" t="str">
            <v/>
          </cell>
          <cell r="HN570" t="str">
            <v/>
          </cell>
          <cell r="HS570">
            <v>0</v>
          </cell>
          <cell r="HT570" t="str">
            <v>PKN</v>
          </cell>
          <cell r="HU570">
            <v>0</v>
          </cell>
          <cell r="HV570" t="str">
            <v>IND</v>
          </cell>
          <cell r="HW570">
            <v>0</v>
          </cell>
          <cell r="HX570" t="str">
            <v>MAT-W</v>
          </cell>
          <cell r="HY570">
            <v>0</v>
          </cell>
          <cell r="HZ570" t="str">
            <v>SEJ-W</v>
          </cell>
          <cell r="IA570">
            <v>0</v>
          </cell>
          <cell r="IB570" t="str">
            <v>IGR-W</v>
          </cell>
          <cell r="IC570">
            <v>0</v>
          </cell>
          <cell r="ID570" t="str">
            <v>SBO</v>
          </cell>
          <cell r="IE570">
            <v>0</v>
          </cell>
          <cell r="IF570" t="str">
            <v>PJO</v>
          </cell>
          <cell r="IG570">
            <v>0</v>
          </cell>
          <cell r="IH570" t="str">
            <v>PRA</v>
          </cell>
          <cell r="II570">
            <v>0</v>
          </cell>
          <cell r="IJ570" t="str">
            <v>JAW</v>
          </cell>
          <cell r="IK570">
            <v>0</v>
          </cell>
          <cell r="IL570" t="str">
            <v>ARB</v>
          </cell>
          <cell r="IM570">
            <v>0</v>
          </cell>
          <cell r="IN570" t="str">
            <v>PKM</v>
          </cell>
          <cell r="IO570">
            <v>0</v>
          </cell>
          <cell r="IP570" t="str">
            <v>MAT-P</v>
          </cell>
          <cell r="IQ570">
            <v>0</v>
          </cell>
          <cell r="IR570" t="str">
            <v>BIO-P</v>
          </cell>
          <cell r="IS570">
            <v>0</v>
          </cell>
          <cell r="IT570" t="str">
            <v>FIS-P</v>
          </cell>
          <cell r="IU570">
            <v>0</v>
          </cell>
          <cell r="IV570" t="str">
            <v>KIM-P</v>
          </cell>
          <cell r="IW570">
            <v>0</v>
          </cell>
          <cell r="IX570" t="str">
            <v>EKO-L</v>
          </cell>
          <cell r="IY570">
            <v>0</v>
          </cell>
          <cell r="JA570">
            <v>0</v>
          </cell>
        </row>
        <row r="571">
          <cell r="Q571" t="str">
            <v/>
          </cell>
          <cell r="AB571" t="str">
            <v/>
          </cell>
          <cell r="AC571">
            <v>27</v>
          </cell>
          <cell r="AI571" t="str">
            <v/>
          </cell>
          <cell r="AJ571">
            <v>0</v>
          </cell>
          <cell r="AK571">
            <v>80</v>
          </cell>
          <cell r="AL571">
            <v>76</v>
          </cell>
          <cell r="AM571">
            <v>0</v>
          </cell>
          <cell r="AN571">
            <v>0</v>
          </cell>
          <cell r="AO571" t="str">
            <v/>
          </cell>
          <cell r="AP571">
            <v>0</v>
          </cell>
          <cell r="AQ571">
            <v>80.5</v>
          </cell>
          <cell r="AR571">
            <v>79</v>
          </cell>
          <cell r="AS571">
            <v>0</v>
          </cell>
          <cell r="AT571">
            <v>0</v>
          </cell>
          <cell r="AU571" t="str">
            <v/>
          </cell>
          <cell r="AV571">
            <v>0</v>
          </cell>
          <cell r="AW571">
            <v>75.75</v>
          </cell>
          <cell r="AX571">
            <v>75</v>
          </cell>
          <cell r="AY571">
            <v>0</v>
          </cell>
          <cell r="AZ571">
            <v>0</v>
          </cell>
          <cell r="BA571" t="str">
            <v/>
          </cell>
          <cell r="BB571">
            <v>0</v>
          </cell>
          <cell r="BC571">
            <v>74.75</v>
          </cell>
          <cell r="BD571">
            <v>76</v>
          </cell>
          <cell r="BE571">
            <v>0</v>
          </cell>
          <cell r="BF571">
            <v>0</v>
          </cell>
          <cell r="BG571" t="str">
            <v>SEJ</v>
          </cell>
          <cell r="BH571">
            <v>0</v>
          </cell>
          <cell r="BI571">
            <v>81.5</v>
          </cell>
          <cell r="BJ571">
            <v>78</v>
          </cell>
          <cell r="BK571">
            <v>0</v>
          </cell>
          <cell r="BL571">
            <v>0</v>
          </cell>
          <cell r="BM571" t="str">
            <v/>
          </cell>
          <cell r="BN571">
            <v>0</v>
          </cell>
          <cell r="BO571">
            <v>84.75</v>
          </cell>
          <cell r="BP571">
            <v>78</v>
          </cell>
          <cell r="BQ571">
            <v>0</v>
          </cell>
          <cell r="BR571">
            <v>0</v>
          </cell>
          <cell r="BS571" t="str">
            <v/>
          </cell>
          <cell r="BT571">
            <v>0</v>
          </cell>
          <cell r="BU571">
            <v>81.5</v>
          </cell>
          <cell r="BV571">
            <v>82</v>
          </cell>
          <cell r="BW571">
            <v>0</v>
          </cell>
          <cell r="BX571">
            <v>0</v>
          </cell>
          <cell r="BY571" t="str">
            <v/>
          </cell>
          <cell r="BZ571">
            <v>0</v>
          </cell>
          <cell r="CA571">
            <v>67</v>
          </cell>
          <cell r="CB571">
            <v>76</v>
          </cell>
          <cell r="CC571">
            <v>0</v>
          </cell>
          <cell r="CD571">
            <v>0</v>
          </cell>
          <cell r="CE571" t="str">
            <v/>
          </cell>
          <cell r="CF571">
            <v>0</v>
          </cell>
          <cell r="CG571">
            <v>88.75</v>
          </cell>
          <cell r="CH571">
            <v>80</v>
          </cell>
          <cell r="CI571">
            <v>0</v>
          </cell>
          <cell r="CJ571">
            <v>0</v>
          </cell>
          <cell r="CK571" t="str">
            <v/>
          </cell>
          <cell r="CL571">
            <v>0</v>
          </cell>
          <cell r="CM571">
            <v>90.75</v>
          </cell>
          <cell r="CN571">
            <v>75</v>
          </cell>
          <cell r="CO571">
            <v>0</v>
          </cell>
          <cell r="CP571">
            <v>0</v>
          </cell>
          <cell r="CQ571" t="str">
            <v/>
          </cell>
          <cell r="CR571">
            <v>0</v>
          </cell>
          <cell r="CS571">
            <v>73.75</v>
          </cell>
          <cell r="CT571">
            <v>84</v>
          </cell>
          <cell r="CU571">
            <v>0</v>
          </cell>
          <cell r="CV571">
            <v>0</v>
          </cell>
          <cell r="CW571" t="str">
            <v/>
          </cell>
          <cell r="CX571">
            <v>0</v>
          </cell>
          <cell r="CY571">
            <v>67.25</v>
          </cell>
          <cell r="CZ571">
            <v>71</v>
          </cell>
          <cell r="DA571">
            <v>0</v>
          </cell>
          <cell r="DB571">
            <v>0</v>
          </cell>
          <cell r="DC571" t="str">
            <v/>
          </cell>
          <cell r="DD571">
            <v>0</v>
          </cell>
          <cell r="DE571">
            <v>80.75</v>
          </cell>
          <cell r="DF571">
            <v>86</v>
          </cell>
          <cell r="DG571">
            <v>0</v>
          </cell>
          <cell r="DH571">
            <v>0</v>
          </cell>
          <cell r="DI571" t="str">
            <v/>
          </cell>
          <cell r="DJ571">
            <v>0</v>
          </cell>
          <cell r="DK571">
            <v>0</v>
          </cell>
          <cell r="DL571">
            <v>83</v>
          </cell>
          <cell r="DM571">
            <v>0</v>
          </cell>
          <cell r="DN571">
            <v>0</v>
          </cell>
          <cell r="DO571" t="str">
            <v/>
          </cell>
          <cell r="DP571">
            <v>0</v>
          </cell>
          <cell r="DQ571">
            <v>73.25</v>
          </cell>
          <cell r="DR571">
            <v>79</v>
          </cell>
          <cell r="DS571">
            <v>0</v>
          </cell>
          <cell r="DT571">
            <v>0</v>
          </cell>
          <cell r="DU571" t="str">
            <v/>
          </cell>
          <cell r="DV571">
            <v>0</v>
          </cell>
          <cell r="DW571">
            <v>76.75</v>
          </cell>
          <cell r="DX571">
            <v>75</v>
          </cell>
          <cell r="DY571">
            <v>0</v>
          </cell>
          <cell r="DZ571">
            <v>0</v>
          </cell>
          <cell r="EA571" t="str">
            <v/>
          </cell>
          <cell r="EB571">
            <v>0</v>
          </cell>
          <cell r="EC571">
            <v>67.25</v>
          </cell>
          <cell r="ED571">
            <v>71</v>
          </cell>
          <cell r="EE571">
            <v>0</v>
          </cell>
          <cell r="EF571">
            <v>0</v>
          </cell>
          <cell r="EG571" t="str">
            <v/>
          </cell>
          <cell r="EH571">
            <v>0</v>
          </cell>
          <cell r="EI571">
            <v>84.75</v>
          </cell>
          <cell r="EJ571">
            <v>75</v>
          </cell>
          <cell r="EK571">
            <v>0</v>
          </cell>
          <cell r="EL571">
            <v>0</v>
          </cell>
          <cell r="EM571" t="str">
            <v/>
          </cell>
          <cell r="EN571">
            <v>0</v>
          </cell>
          <cell r="EO571">
            <v>84.75</v>
          </cell>
          <cell r="EP571">
            <v>75</v>
          </cell>
          <cell r="EQ571">
            <v>0</v>
          </cell>
          <cell r="ER571">
            <v>0</v>
          </cell>
          <cell r="ES571" t="str">
            <v/>
          </cell>
          <cell r="ET571">
            <v>0</v>
          </cell>
          <cell r="EU571">
            <v>84.75</v>
          </cell>
          <cell r="EV571">
            <v>75</v>
          </cell>
          <cell r="EW571">
            <v>0</v>
          </cell>
          <cell r="EX571">
            <v>0</v>
          </cell>
          <cell r="EY571" t="str">
            <v/>
          </cell>
          <cell r="EZ571">
            <v>0</v>
          </cell>
          <cell r="FA571">
            <v>70.75</v>
          </cell>
          <cell r="FB571">
            <v>75</v>
          </cell>
          <cell r="FC571">
            <v>0</v>
          </cell>
          <cell r="FD571">
            <v>0</v>
          </cell>
          <cell r="FE571" t="str">
            <v/>
          </cell>
          <cell r="FF571">
            <v>0</v>
          </cell>
          <cell r="FG571">
            <v>70.75</v>
          </cell>
          <cell r="FH571">
            <v>75</v>
          </cell>
          <cell r="FI571">
            <v>0</v>
          </cell>
          <cell r="FJ571">
            <v>0</v>
          </cell>
          <cell r="FK571" t="str">
            <v/>
          </cell>
          <cell r="FL571">
            <v>0</v>
          </cell>
          <cell r="FM571">
            <v>70.75</v>
          </cell>
          <cell r="FN571">
            <v>75</v>
          </cell>
          <cell r="FO571">
            <v>0</v>
          </cell>
          <cell r="FP571">
            <v>0</v>
          </cell>
          <cell r="FQ571" t="str">
            <v/>
          </cell>
          <cell r="FR571">
            <v>0</v>
          </cell>
          <cell r="FS571">
            <v>70.75</v>
          </cell>
          <cell r="FT571">
            <v>75</v>
          </cell>
          <cell r="FU571">
            <v>0</v>
          </cell>
          <cell r="FV571">
            <v>0</v>
          </cell>
          <cell r="FW571" t="str">
            <v/>
          </cell>
          <cell r="FX571">
            <v>0</v>
          </cell>
          <cell r="FY571">
            <v>70.75</v>
          </cell>
          <cell r="FZ571">
            <v>75</v>
          </cell>
          <cell r="GA571">
            <v>0</v>
          </cell>
          <cell r="GB571">
            <v>0</v>
          </cell>
          <cell r="GC571" t="str">
            <v/>
          </cell>
          <cell r="GD571">
            <v>0</v>
          </cell>
          <cell r="GE571">
            <v>70.75</v>
          </cell>
          <cell r="GF571">
            <v>75</v>
          </cell>
          <cell r="GG571">
            <v>0</v>
          </cell>
          <cell r="GH571">
            <v>0</v>
          </cell>
          <cell r="GI571" t="str">
            <v/>
          </cell>
          <cell r="GJ571">
            <v>0</v>
          </cell>
          <cell r="GK571">
            <v>70.75</v>
          </cell>
          <cell r="GL571">
            <v>75</v>
          </cell>
          <cell r="GM571">
            <v>0</v>
          </cell>
          <cell r="GN571">
            <v>0</v>
          </cell>
          <cell r="GO571" t="str">
            <v/>
          </cell>
          <cell r="GP571">
            <v>0</v>
          </cell>
          <cell r="GQ571">
            <v>70.75</v>
          </cell>
          <cell r="GR571">
            <v>75</v>
          </cell>
          <cell r="GS571">
            <v>0</v>
          </cell>
          <cell r="GT571">
            <v>0</v>
          </cell>
          <cell r="GU571" t="str">
            <v/>
          </cell>
          <cell r="GV571">
            <v>0</v>
          </cell>
          <cell r="GW571">
            <v>66.75</v>
          </cell>
          <cell r="GX571">
            <v>71</v>
          </cell>
          <cell r="GY571">
            <v>0</v>
          </cell>
          <cell r="GZ571">
            <v>0</v>
          </cell>
          <cell r="HA571" t="str">
            <v>EKO-L</v>
          </cell>
          <cell r="HB571">
            <v>0</v>
          </cell>
          <cell r="HC571">
            <v>77.25</v>
          </cell>
          <cell r="HD571">
            <v>73</v>
          </cell>
          <cell r="HH571">
            <v>0</v>
          </cell>
          <cell r="HM571" t="str">
            <v/>
          </cell>
          <cell r="HN571" t="str">
            <v/>
          </cell>
          <cell r="HS571">
            <v>0</v>
          </cell>
          <cell r="HT571" t="str">
            <v>PKN</v>
          </cell>
          <cell r="HU571">
            <v>0</v>
          </cell>
          <cell r="HV571" t="str">
            <v>IND</v>
          </cell>
          <cell r="HW571">
            <v>0</v>
          </cell>
          <cell r="HX571" t="str">
            <v>MAT-W</v>
          </cell>
          <cell r="HY571">
            <v>0</v>
          </cell>
          <cell r="HZ571" t="str">
            <v>SEJ-W</v>
          </cell>
          <cell r="IA571">
            <v>0</v>
          </cell>
          <cell r="IB571" t="str">
            <v>IGR-W</v>
          </cell>
          <cell r="IC571">
            <v>0</v>
          </cell>
          <cell r="ID571" t="str">
            <v>SBO</v>
          </cell>
          <cell r="IE571">
            <v>0</v>
          </cell>
          <cell r="IF571" t="str">
            <v>PJO</v>
          </cell>
          <cell r="IG571">
            <v>0</v>
          </cell>
          <cell r="IH571" t="str">
            <v>PRA</v>
          </cell>
          <cell r="II571">
            <v>0</v>
          </cell>
          <cell r="IJ571" t="str">
            <v>JAW</v>
          </cell>
          <cell r="IK571">
            <v>0</v>
          </cell>
          <cell r="IL571" t="str">
            <v>ARB</v>
          </cell>
          <cell r="IM571">
            <v>0</v>
          </cell>
          <cell r="IN571" t="str">
            <v>PKM</v>
          </cell>
          <cell r="IO571">
            <v>0</v>
          </cell>
          <cell r="IP571" t="str">
            <v>MAT-P</v>
          </cell>
          <cell r="IQ571">
            <v>0</v>
          </cell>
          <cell r="IR571" t="str">
            <v>BIO-P</v>
          </cell>
          <cell r="IS571">
            <v>0</v>
          </cell>
          <cell r="IT571" t="str">
            <v>FIS-P</v>
          </cell>
          <cell r="IU571">
            <v>0</v>
          </cell>
          <cell r="IV571" t="str">
            <v>KIM-P</v>
          </cell>
          <cell r="IW571">
            <v>0</v>
          </cell>
          <cell r="IX571" t="str">
            <v>EKO-L</v>
          </cell>
          <cell r="IY571">
            <v>0</v>
          </cell>
          <cell r="JA571">
            <v>0</v>
          </cell>
        </row>
        <row r="572">
          <cell r="Q572" t="str">
            <v/>
          </cell>
          <cell r="AB572" t="str">
            <v/>
          </cell>
          <cell r="AC572">
            <v>28</v>
          </cell>
          <cell r="AI572" t="str">
            <v/>
          </cell>
          <cell r="AJ572">
            <v>0</v>
          </cell>
          <cell r="AK572">
            <v>89.25</v>
          </cell>
          <cell r="AL572">
            <v>87</v>
          </cell>
          <cell r="AM572">
            <v>0</v>
          </cell>
          <cell r="AN572">
            <v>0</v>
          </cell>
          <cell r="AO572" t="str">
            <v/>
          </cell>
          <cell r="AP572">
            <v>0</v>
          </cell>
          <cell r="AQ572">
            <v>85.75</v>
          </cell>
          <cell r="AR572">
            <v>86</v>
          </cell>
          <cell r="AS572">
            <v>0</v>
          </cell>
          <cell r="AT572">
            <v>0</v>
          </cell>
          <cell r="AU572" t="str">
            <v/>
          </cell>
          <cell r="AV572">
            <v>0</v>
          </cell>
          <cell r="AW572">
            <v>92</v>
          </cell>
          <cell r="AX572">
            <v>88</v>
          </cell>
          <cell r="AY572">
            <v>0</v>
          </cell>
          <cell r="AZ572">
            <v>0</v>
          </cell>
          <cell r="BA572" t="str">
            <v/>
          </cell>
          <cell r="BB572">
            <v>0</v>
          </cell>
          <cell r="BC572">
            <v>87.5</v>
          </cell>
          <cell r="BD572">
            <v>89</v>
          </cell>
          <cell r="BE572">
            <v>0</v>
          </cell>
          <cell r="BF572">
            <v>0</v>
          </cell>
          <cell r="BG572" t="str">
            <v>SEJ</v>
          </cell>
          <cell r="BH572">
            <v>0</v>
          </cell>
          <cell r="BI572">
            <v>83.5</v>
          </cell>
          <cell r="BJ572">
            <v>87</v>
          </cell>
          <cell r="BK572">
            <v>0</v>
          </cell>
          <cell r="BL572">
            <v>0</v>
          </cell>
          <cell r="BM572" t="str">
            <v/>
          </cell>
          <cell r="BN572">
            <v>0</v>
          </cell>
          <cell r="BO572">
            <v>91.75</v>
          </cell>
          <cell r="BP572">
            <v>88</v>
          </cell>
          <cell r="BQ572">
            <v>0</v>
          </cell>
          <cell r="BR572">
            <v>0</v>
          </cell>
          <cell r="BS572" t="str">
            <v/>
          </cell>
          <cell r="BT572">
            <v>0</v>
          </cell>
          <cell r="BU572">
            <v>85.5</v>
          </cell>
          <cell r="BV572">
            <v>89</v>
          </cell>
          <cell r="BW572">
            <v>0</v>
          </cell>
          <cell r="BX572">
            <v>0</v>
          </cell>
          <cell r="BY572" t="str">
            <v/>
          </cell>
          <cell r="BZ572">
            <v>0</v>
          </cell>
          <cell r="CA572">
            <v>82.25</v>
          </cell>
          <cell r="CB572">
            <v>85</v>
          </cell>
          <cell r="CC572">
            <v>0</v>
          </cell>
          <cell r="CD572">
            <v>0</v>
          </cell>
          <cell r="CE572" t="str">
            <v/>
          </cell>
          <cell r="CF572">
            <v>0</v>
          </cell>
          <cell r="CG572">
            <v>91.5</v>
          </cell>
          <cell r="CH572">
            <v>80</v>
          </cell>
          <cell r="CI572">
            <v>0</v>
          </cell>
          <cell r="CJ572">
            <v>0</v>
          </cell>
          <cell r="CK572" t="str">
            <v/>
          </cell>
          <cell r="CL572">
            <v>0</v>
          </cell>
          <cell r="CM572">
            <v>84.75</v>
          </cell>
          <cell r="CN572">
            <v>76</v>
          </cell>
          <cell r="CO572">
            <v>0</v>
          </cell>
          <cell r="CP572">
            <v>0</v>
          </cell>
          <cell r="CQ572" t="str">
            <v/>
          </cell>
          <cell r="CR572">
            <v>0</v>
          </cell>
          <cell r="CS572">
            <v>88.25</v>
          </cell>
          <cell r="CT572">
            <v>86</v>
          </cell>
          <cell r="CU572">
            <v>0</v>
          </cell>
          <cell r="CV572">
            <v>0</v>
          </cell>
          <cell r="CW572" t="str">
            <v/>
          </cell>
          <cell r="CX572">
            <v>0</v>
          </cell>
          <cell r="CY572">
            <v>71.25</v>
          </cell>
          <cell r="CZ572">
            <v>78</v>
          </cell>
          <cell r="DA572">
            <v>0</v>
          </cell>
          <cell r="DB572">
            <v>0</v>
          </cell>
          <cell r="DC572" t="str">
            <v/>
          </cell>
          <cell r="DD572">
            <v>0</v>
          </cell>
          <cell r="DE572">
            <v>91.5</v>
          </cell>
          <cell r="DF572">
            <v>91</v>
          </cell>
          <cell r="DG572">
            <v>0</v>
          </cell>
          <cell r="DH572">
            <v>0</v>
          </cell>
          <cell r="DI572" t="str">
            <v/>
          </cell>
          <cell r="DJ572">
            <v>0</v>
          </cell>
          <cell r="DK572">
            <v>0</v>
          </cell>
          <cell r="DL572">
            <v>85</v>
          </cell>
          <cell r="DM572">
            <v>0</v>
          </cell>
          <cell r="DN572">
            <v>0</v>
          </cell>
          <cell r="DO572" t="str">
            <v/>
          </cell>
          <cell r="DP572">
            <v>0</v>
          </cell>
          <cell r="DQ572">
            <v>87.75</v>
          </cell>
          <cell r="DR572">
            <v>81</v>
          </cell>
          <cell r="DS572">
            <v>0</v>
          </cell>
          <cell r="DT572">
            <v>0</v>
          </cell>
          <cell r="DU572" t="str">
            <v/>
          </cell>
          <cell r="DV572">
            <v>0</v>
          </cell>
          <cell r="DW572">
            <v>84.25</v>
          </cell>
          <cell r="DX572">
            <v>87</v>
          </cell>
          <cell r="DY572">
            <v>0</v>
          </cell>
          <cell r="DZ572">
            <v>0</v>
          </cell>
          <cell r="EA572" t="str">
            <v/>
          </cell>
          <cell r="EB572">
            <v>0</v>
          </cell>
          <cell r="EC572">
            <v>84</v>
          </cell>
          <cell r="ED572">
            <v>84</v>
          </cell>
          <cell r="EE572">
            <v>0</v>
          </cell>
          <cell r="EF572">
            <v>0</v>
          </cell>
          <cell r="EG572" t="str">
            <v/>
          </cell>
          <cell r="EH572">
            <v>0</v>
          </cell>
          <cell r="EI572">
            <v>83.5</v>
          </cell>
          <cell r="EJ572">
            <v>84</v>
          </cell>
          <cell r="EK572">
            <v>0</v>
          </cell>
          <cell r="EL572">
            <v>0</v>
          </cell>
          <cell r="EM572" t="str">
            <v/>
          </cell>
          <cell r="EN572">
            <v>0</v>
          </cell>
          <cell r="EO572">
            <v>83.5</v>
          </cell>
          <cell r="EP572">
            <v>84</v>
          </cell>
          <cell r="EQ572">
            <v>0</v>
          </cell>
          <cell r="ER572">
            <v>0</v>
          </cell>
          <cell r="ES572" t="str">
            <v/>
          </cell>
          <cell r="ET572">
            <v>0</v>
          </cell>
          <cell r="EU572">
            <v>83.5</v>
          </cell>
          <cell r="EV572">
            <v>84</v>
          </cell>
          <cell r="EW572">
            <v>0</v>
          </cell>
          <cell r="EX572">
            <v>0</v>
          </cell>
          <cell r="EY572" t="str">
            <v/>
          </cell>
          <cell r="EZ572">
            <v>0</v>
          </cell>
          <cell r="FA572">
            <v>77.5</v>
          </cell>
          <cell r="FB572">
            <v>81</v>
          </cell>
          <cell r="FC572">
            <v>0</v>
          </cell>
          <cell r="FD572">
            <v>0</v>
          </cell>
          <cell r="FE572" t="str">
            <v/>
          </cell>
          <cell r="FF572">
            <v>0</v>
          </cell>
          <cell r="FG572">
            <v>77.5</v>
          </cell>
          <cell r="FH572">
            <v>81</v>
          </cell>
          <cell r="FI572">
            <v>0</v>
          </cell>
          <cell r="FJ572">
            <v>0</v>
          </cell>
          <cell r="FK572" t="str">
            <v/>
          </cell>
          <cell r="FL572">
            <v>0</v>
          </cell>
          <cell r="FM572">
            <v>77.5</v>
          </cell>
          <cell r="FN572">
            <v>81</v>
          </cell>
          <cell r="FO572">
            <v>0</v>
          </cell>
          <cell r="FP572">
            <v>0</v>
          </cell>
          <cell r="FQ572" t="str">
            <v/>
          </cell>
          <cell r="FR572">
            <v>0</v>
          </cell>
          <cell r="FS572">
            <v>77.5</v>
          </cell>
          <cell r="FT572">
            <v>81</v>
          </cell>
          <cell r="FU572">
            <v>0</v>
          </cell>
          <cell r="FV572">
            <v>0</v>
          </cell>
          <cell r="FW572" t="str">
            <v/>
          </cell>
          <cell r="FX572">
            <v>0</v>
          </cell>
          <cell r="FY572">
            <v>77.5</v>
          </cell>
          <cell r="FZ572">
            <v>81</v>
          </cell>
          <cell r="GA572">
            <v>0</v>
          </cell>
          <cell r="GB572">
            <v>0</v>
          </cell>
          <cell r="GC572" t="str">
            <v/>
          </cell>
          <cell r="GD572">
            <v>0</v>
          </cell>
          <cell r="GE572">
            <v>77.5</v>
          </cell>
          <cell r="GF572">
            <v>81</v>
          </cell>
          <cell r="GG572">
            <v>0</v>
          </cell>
          <cell r="GH572">
            <v>0</v>
          </cell>
          <cell r="GI572" t="str">
            <v/>
          </cell>
          <cell r="GJ572">
            <v>0</v>
          </cell>
          <cell r="GK572">
            <v>77.5</v>
          </cell>
          <cell r="GL572">
            <v>81</v>
          </cell>
          <cell r="GM572">
            <v>0</v>
          </cell>
          <cell r="GN572">
            <v>0</v>
          </cell>
          <cell r="GO572" t="str">
            <v/>
          </cell>
          <cell r="GP572">
            <v>0</v>
          </cell>
          <cell r="GQ572">
            <v>77.5</v>
          </cell>
          <cell r="GR572">
            <v>81</v>
          </cell>
          <cell r="GS572">
            <v>0</v>
          </cell>
          <cell r="GT572">
            <v>0</v>
          </cell>
          <cell r="GU572" t="str">
            <v/>
          </cell>
          <cell r="GV572">
            <v>0</v>
          </cell>
          <cell r="GW572">
            <v>80.5</v>
          </cell>
          <cell r="GX572">
            <v>83</v>
          </cell>
          <cell r="GY572">
            <v>0</v>
          </cell>
          <cell r="GZ572">
            <v>0</v>
          </cell>
          <cell r="HB572">
            <v>0</v>
          </cell>
          <cell r="HG572" t="str">
            <v>IGR-L</v>
          </cell>
          <cell r="HH572">
            <v>0</v>
          </cell>
          <cell r="HI572">
            <v>82.5</v>
          </cell>
          <cell r="HJ572">
            <v>80</v>
          </cell>
          <cell r="HM572" t="str">
            <v/>
          </cell>
          <cell r="HN572" t="str">
            <v/>
          </cell>
          <cell r="HS572">
            <v>0</v>
          </cell>
          <cell r="HT572" t="str">
            <v>PKN</v>
          </cell>
          <cell r="HU572">
            <v>0</v>
          </cell>
          <cell r="HV572" t="str">
            <v>IND</v>
          </cell>
          <cell r="HW572">
            <v>0</v>
          </cell>
          <cell r="HX572" t="str">
            <v>MAT-W</v>
          </cell>
          <cell r="HY572">
            <v>0</v>
          </cell>
          <cell r="HZ572" t="str">
            <v>SEJ-W</v>
          </cell>
          <cell r="IA572">
            <v>0</v>
          </cell>
          <cell r="IB572" t="str">
            <v>IGR-W</v>
          </cell>
          <cell r="IC572">
            <v>0</v>
          </cell>
          <cell r="ID572" t="str">
            <v>SBO</v>
          </cell>
          <cell r="IE572">
            <v>0</v>
          </cell>
          <cell r="IF572" t="str">
            <v>PJO</v>
          </cell>
          <cell r="IG572">
            <v>0</v>
          </cell>
          <cell r="IH572" t="str">
            <v>PRA</v>
          </cell>
          <cell r="II572">
            <v>0</v>
          </cell>
          <cell r="IJ572" t="str">
            <v>JAW</v>
          </cell>
          <cell r="IK572">
            <v>0</v>
          </cell>
          <cell r="IL572" t="str">
            <v>ARB</v>
          </cell>
          <cell r="IM572">
            <v>0</v>
          </cell>
          <cell r="IN572" t="str">
            <v>PKM</v>
          </cell>
          <cell r="IO572">
            <v>0</v>
          </cell>
          <cell r="IP572" t="str">
            <v>MAT-P</v>
          </cell>
          <cell r="IQ572">
            <v>0</v>
          </cell>
          <cell r="IR572" t="str">
            <v>BIO-P</v>
          </cell>
          <cell r="IS572">
            <v>0</v>
          </cell>
          <cell r="IT572" t="str">
            <v>FIS-P</v>
          </cell>
          <cell r="IU572">
            <v>0</v>
          </cell>
          <cell r="IV572" t="str">
            <v>KIM-P</v>
          </cell>
          <cell r="IW572">
            <v>0</v>
          </cell>
          <cell r="IY572">
            <v>0</v>
          </cell>
          <cell r="IZ572" t="str">
            <v>IGR-L</v>
          </cell>
          <cell r="JA572">
            <v>0</v>
          </cell>
        </row>
        <row r="573">
          <cell r="Q573" t="str">
            <v/>
          </cell>
          <cell r="AB573" t="str">
            <v/>
          </cell>
          <cell r="AC573">
            <v>29</v>
          </cell>
          <cell r="AI573" t="str">
            <v/>
          </cell>
          <cell r="AJ573">
            <v>0</v>
          </cell>
          <cell r="AK573">
            <v>89.25</v>
          </cell>
          <cell r="AL573">
            <v>85</v>
          </cell>
          <cell r="AM573">
            <v>0</v>
          </cell>
          <cell r="AN573">
            <v>0</v>
          </cell>
          <cell r="AO573" t="str">
            <v/>
          </cell>
          <cell r="AP573">
            <v>0</v>
          </cell>
          <cell r="AQ573">
            <v>81.25</v>
          </cell>
          <cell r="AR573">
            <v>86</v>
          </cell>
          <cell r="AS573">
            <v>0</v>
          </cell>
          <cell r="AT573">
            <v>0</v>
          </cell>
          <cell r="AU573" t="str">
            <v/>
          </cell>
          <cell r="AV573">
            <v>0</v>
          </cell>
          <cell r="AW573">
            <v>79.25</v>
          </cell>
          <cell r="AX573">
            <v>83</v>
          </cell>
          <cell r="AY573">
            <v>0</v>
          </cell>
          <cell r="AZ573">
            <v>0</v>
          </cell>
          <cell r="BA573" t="str">
            <v/>
          </cell>
          <cell r="BB573">
            <v>0</v>
          </cell>
          <cell r="BC573">
            <v>83.25</v>
          </cell>
          <cell r="BD573">
            <v>83</v>
          </cell>
          <cell r="BE573">
            <v>0</v>
          </cell>
          <cell r="BF573">
            <v>0</v>
          </cell>
          <cell r="BG573" t="str">
            <v>SEJ</v>
          </cell>
          <cell r="BH573">
            <v>0</v>
          </cell>
          <cell r="BI573">
            <v>84.5</v>
          </cell>
          <cell r="BJ573">
            <v>85</v>
          </cell>
          <cell r="BK573">
            <v>0</v>
          </cell>
          <cell r="BL573">
            <v>0</v>
          </cell>
          <cell r="BM573" t="str">
            <v/>
          </cell>
          <cell r="BN573">
            <v>0</v>
          </cell>
          <cell r="BO573">
            <v>77.25</v>
          </cell>
          <cell r="BP573">
            <v>86</v>
          </cell>
          <cell r="BQ573">
            <v>0</v>
          </cell>
          <cell r="BR573">
            <v>0</v>
          </cell>
          <cell r="BS573" t="str">
            <v/>
          </cell>
          <cell r="BT573">
            <v>0</v>
          </cell>
          <cell r="BU573">
            <v>82.5</v>
          </cell>
          <cell r="BV573">
            <v>87</v>
          </cell>
          <cell r="BW573">
            <v>0</v>
          </cell>
          <cell r="BX573">
            <v>0</v>
          </cell>
          <cell r="BY573" t="str">
            <v/>
          </cell>
          <cell r="BZ573">
            <v>0</v>
          </cell>
          <cell r="CA573">
            <v>83.25</v>
          </cell>
          <cell r="CB573">
            <v>89</v>
          </cell>
          <cell r="CC573">
            <v>0</v>
          </cell>
          <cell r="CD573">
            <v>0</v>
          </cell>
          <cell r="CE573" t="str">
            <v/>
          </cell>
          <cell r="CF573">
            <v>0</v>
          </cell>
          <cell r="CG573">
            <v>88</v>
          </cell>
          <cell r="CH573">
            <v>80</v>
          </cell>
          <cell r="CI573">
            <v>0</v>
          </cell>
          <cell r="CJ573">
            <v>0</v>
          </cell>
          <cell r="CK573" t="str">
            <v/>
          </cell>
          <cell r="CL573">
            <v>0</v>
          </cell>
          <cell r="CM573">
            <v>71.75</v>
          </cell>
          <cell r="CN573">
            <v>77</v>
          </cell>
          <cell r="CO573">
            <v>0</v>
          </cell>
          <cell r="CP573">
            <v>0</v>
          </cell>
          <cell r="CQ573" t="str">
            <v/>
          </cell>
          <cell r="CR573">
            <v>0</v>
          </cell>
          <cell r="CS573">
            <v>82.25</v>
          </cell>
          <cell r="CT573">
            <v>90</v>
          </cell>
          <cell r="CU573">
            <v>0</v>
          </cell>
          <cell r="CV573">
            <v>0</v>
          </cell>
          <cell r="CW573" t="str">
            <v/>
          </cell>
          <cell r="CX573">
            <v>0</v>
          </cell>
          <cell r="CY573">
            <v>71</v>
          </cell>
          <cell r="CZ573">
            <v>77</v>
          </cell>
          <cell r="DA573">
            <v>0</v>
          </cell>
          <cell r="DB573">
            <v>0</v>
          </cell>
          <cell r="DC573" t="str">
            <v/>
          </cell>
          <cell r="DD573">
            <v>0</v>
          </cell>
          <cell r="DE573">
            <v>79.75</v>
          </cell>
          <cell r="DF573">
            <v>93</v>
          </cell>
          <cell r="DG573">
            <v>0</v>
          </cell>
          <cell r="DH573">
            <v>0</v>
          </cell>
          <cell r="DI573" t="str">
            <v/>
          </cell>
          <cell r="DJ573">
            <v>0</v>
          </cell>
          <cell r="DK573">
            <v>0</v>
          </cell>
          <cell r="DL573">
            <v>87</v>
          </cell>
          <cell r="DM573">
            <v>0</v>
          </cell>
          <cell r="DN573">
            <v>0</v>
          </cell>
          <cell r="DO573" t="str">
            <v/>
          </cell>
          <cell r="DP573">
            <v>0</v>
          </cell>
          <cell r="DQ573">
            <v>88.5</v>
          </cell>
          <cell r="DR573">
            <v>83</v>
          </cell>
          <cell r="DS573">
            <v>0</v>
          </cell>
          <cell r="DT573">
            <v>0</v>
          </cell>
          <cell r="DU573" t="str">
            <v/>
          </cell>
          <cell r="DV573">
            <v>0</v>
          </cell>
          <cell r="DW573">
            <v>82.5</v>
          </cell>
          <cell r="DX573">
            <v>89</v>
          </cell>
          <cell r="DY573">
            <v>0</v>
          </cell>
          <cell r="DZ573">
            <v>0</v>
          </cell>
          <cell r="EA573" t="str">
            <v/>
          </cell>
          <cell r="EB573">
            <v>0</v>
          </cell>
          <cell r="EC573">
            <v>83.5</v>
          </cell>
          <cell r="ED573">
            <v>82</v>
          </cell>
          <cell r="EE573">
            <v>0</v>
          </cell>
          <cell r="EF573">
            <v>0</v>
          </cell>
          <cell r="EG573" t="str">
            <v/>
          </cell>
          <cell r="EH573">
            <v>0</v>
          </cell>
          <cell r="EI573">
            <v>82</v>
          </cell>
          <cell r="EJ573">
            <v>79</v>
          </cell>
          <cell r="EK573">
            <v>0</v>
          </cell>
          <cell r="EL573">
            <v>0</v>
          </cell>
          <cell r="EM573" t="str">
            <v/>
          </cell>
          <cell r="EN573">
            <v>0</v>
          </cell>
          <cell r="EO573">
            <v>82</v>
          </cell>
          <cell r="EP573">
            <v>79</v>
          </cell>
          <cell r="EQ573">
            <v>0</v>
          </cell>
          <cell r="ER573">
            <v>0</v>
          </cell>
          <cell r="ES573" t="str">
            <v/>
          </cell>
          <cell r="ET573">
            <v>0</v>
          </cell>
          <cell r="EU573">
            <v>82</v>
          </cell>
          <cell r="EV573">
            <v>79</v>
          </cell>
          <cell r="EW573">
            <v>0</v>
          </cell>
          <cell r="EX573">
            <v>0</v>
          </cell>
          <cell r="EY573" t="str">
            <v/>
          </cell>
          <cell r="EZ573">
            <v>0</v>
          </cell>
          <cell r="FA573">
            <v>71.75</v>
          </cell>
          <cell r="FB573">
            <v>82</v>
          </cell>
          <cell r="FC573">
            <v>0</v>
          </cell>
          <cell r="FD573">
            <v>0</v>
          </cell>
          <cell r="FE573" t="str">
            <v/>
          </cell>
          <cell r="FF573">
            <v>0</v>
          </cell>
          <cell r="FG573">
            <v>71.75</v>
          </cell>
          <cell r="FH573">
            <v>82</v>
          </cell>
          <cell r="FI573">
            <v>0</v>
          </cell>
          <cell r="FJ573">
            <v>0</v>
          </cell>
          <cell r="FK573" t="str">
            <v/>
          </cell>
          <cell r="FL573">
            <v>0</v>
          </cell>
          <cell r="FM573">
            <v>71.75</v>
          </cell>
          <cell r="FN573">
            <v>82</v>
          </cell>
          <cell r="FO573">
            <v>0</v>
          </cell>
          <cell r="FP573">
            <v>0</v>
          </cell>
          <cell r="FQ573" t="str">
            <v/>
          </cell>
          <cell r="FR573">
            <v>0</v>
          </cell>
          <cell r="FS573">
            <v>71.75</v>
          </cell>
          <cell r="FT573">
            <v>82</v>
          </cell>
          <cell r="FU573">
            <v>0</v>
          </cell>
          <cell r="FV573">
            <v>0</v>
          </cell>
          <cell r="FW573" t="str">
            <v/>
          </cell>
          <cell r="FX573">
            <v>0</v>
          </cell>
          <cell r="FY573">
            <v>71.75</v>
          </cell>
          <cell r="FZ573">
            <v>82</v>
          </cell>
          <cell r="GA573">
            <v>0</v>
          </cell>
          <cell r="GB573">
            <v>0</v>
          </cell>
          <cell r="GC573" t="str">
            <v/>
          </cell>
          <cell r="GD573">
            <v>0</v>
          </cell>
          <cell r="GE573">
            <v>71.75</v>
          </cell>
          <cell r="GF573">
            <v>82</v>
          </cell>
          <cell r="GG573">
            <v>0</v>
          </cell>
          <cell r="GH573">
            <v>0</v>
          </cell>
          <cell r="GI573" t="str">
            <v/>
          </cell>
          <cell r="GJ573">
            <v>0</v>
          </cell>
          <cell r="GK573">
            <v>71.75</v>
          </cell>
          <cell r="GL573">
            <v>82</v>
          </cell>
          <cell r="GM573">
            <v>0</v>
          </cell>
          <cell r="GN573">
            <v>0</v>
          </cell>
          <cell r="GO573" t="str">
            <v/>
          </cell>
          <cell r="GP573">
            <v>0</v>
          </cell>
          <cell r="GQ573">
            <v>71.75</v>
          </cell>
          <cell r="GR573">
            <v>82</v>
          </cell>
          <cell r="GS573">
            <v>0</v>
          </cell>
          <cell r="GT573">
            <v>0</v>
          </cell>
          <cell r="GU573" t="str">
            <v/>
          </cell>
          <cell r="GV573">
            <v>0</v>
          </cell>
          <cell r="GW573">
            <v>81.75</v>
          </cell>
          <cell r="GX573">
            <v>79</v>
          </cell>
          <cell r="GY573">
            <v>0</v>
          </cell>
          <cell r="GZ573">
            <v>0</v>
          </cell>
          <cell r="HA573" t="str">
            <v>EKO-L</v>
          </cell>
          <cell r="HB573">
            <v>0</v>
          </cell>
          <cell r="HC573">
            <v>73.75</v>
          </cell>
          <cell r="HD573">
            <v>78</v>
          </cell>
          <cell r="HH573">
            <v>0</v>
          </cell>
          <cell r="HM573" t="str">
            <v/>
          </cell>
          <cell r="HN573" t="str">
            <v/>
          </cell>
          <cell r="HS573">
            <v>0</v>
          </cell>
          <cell r="HT573" t="str">
            <v>PKN</v>
          </cell>
          <cell r="HU573">
            <v>0</v>
          </cell>
          <cell r="HV573" t="str">
            <v>IND</v>
          </cell>
          <cell r="HW573">
            <v>0</v>
          </cell>
          <cell r="HX573" t="str">
            <v>MAT-W</v>
          </cell>
          <cell r="HY573">
            <v>0</v>
          </cell>
          <cell r="HZ573" t="str">
            <v>SEJ-W</v>
          </cell>
          <cell r="IA573">
            <v>0</v>
          </cell>
          <cell r="IB573" t="str">
            <v>IGR-W</v>
          </cell>
          <cell r="IC573">
            <v>0</v>
          </cell>
          <cell r="ID573" t="str">
            <v>SBO</v>
          </cell>
          <cell r="IE573">
            <v>0</v>
          </cell>
          <cell r="IF573" t="str">
            <v>PJO</v>
          </cell>
          <cell r="IG573">
            <v>0</v>
          </cell>
          <cell r="IH573" t="str">
            <v>PRA</v>
          </cell>
          <cell r="II573">
            <v>0</v>
          </cell>
          <cell r="IJ573" t="str">
            <v>JAW</v>
          </cell>
          <cell r="IK573">
            <v>0</v>
          </cell>
          <cell r="IL573" t="str">
            <v>ARB</v>
          </cell>
          <cell r="IM573">
            <v>0</v>
          </cell>
          <cell r="IN573" t="str">
            <v>PKM</v>
          </cell>
          <cell r="IO573">
            <v>0</v>
          </cell>
          <cell r="IP573" t="str">
            <v>MAT-P</v>
          </cell>
          <cell r="IQ573">
            <v>0</v>
          </cell>
          <cell r="IR573" t="str">
            <v>BIO-P</v>
          </cell>
          <cell r="IS573">
            <v>0</v>
          </cell>
          <cell r="IT573" t="str">
            <v>FIS-P</v>
          </cell>
          <cell r="IU573">
            <v>0</v>
          </cell>
          <cell r="IV573" t="str">
            <v>KIM-P</v>
          </cell>
          <cell r="IW573">
            <v>0</v>
          </cell>
          <cell r="IX573" t="str">
            <v>EKO-L</v>
          </cell>
          <cell r="IY573">
            <v>0</v>
          </cell>
          <cell r="JA573">
            <v>0</v>
          </cell>
        </row>
        <row r="574">
          <cell r="Q574" t="str">
            <v/>
          </cell>
          <cell r="AB574" t="str">
            <v/>
          </cell>
          <cell r="AC574">
            <v>30</v>
          </cell>
          <cell r="AI574" t="str">
            <v/>
          </cell>
          <cell r="AJ574">
            <v>0</v>
          </cell>
          <cell r="AK574">
            <v>68</v>
          </cell>
          <cell r="AL574">
            <v>79</v>
          </cell>
          <cell r="AM574">
            <v>0</v>
          </cell>
          <cell r="AN574">
            <v>0</v>
          </cell>
          <cell r="AO574" t="str">
            <v/>
          </cell>
          <cell r="AP574">
            <v>0</v>
          </cell>
          <cell r="AQ574">
            <v>78.25</v>
          </cell>
          <cell r="AR574">
            <v>81</v>
          </cell>
          <cell r="AS574">
            <v>0</v>
          </cell>
          <cell r="AT574">
            <v>0</v>
          </cell>
          <cell r="AU574" t="str">
            <v/>
          </cell>
          <cell r="AV574">
            <v>0</v>
          </cell>
          <cell r="AW574">
            <v>72.25</v>
          </cell>
          <cell r="AX574">
            <v>78</v>
          </cell>
          <cell r="AY574">
            <v>0</v>
          </cell>
          <cell r="AZ574">
            <v>0</v>
          </cell>
          <cell r="BA574" t="str">
            <v/>
          </cell>
          <cell r="BB574">
            <v>0</v>
          </cell>
          <cell r="BC574">
            <v>73.25</v>
          </cell>
          <cell r="BD574">
            <v>78</v>
          </cell>
          <cell r="BE574">
            <v>0</v>
          </cell>
          <cell r="BF574">
            <v>0</v>
          </cell>
          <cell r="BG574" t="str">
            <v>SEJ</v>
          </cell>
          <cell r="BH574">
            <v>0</v>
          </cell>
          <cell r="BI574">
            <v>76.25</v>
          </cell>
          <cell r="BJ574">
            <v>79</v>
          </cell>
          <cell r="BK574">
            <v>0</v>
          </cell>
          <cell r="BL574">
            <v>0</v>
          </cell>
          <cell r="BM574" t="str">
            <v/>
          </cell>
          <cell r="BN574">
            <v>0</v>
          </cell>
          <cell r="BO574">
            <v>77.25</v>
          </cell>
          <cell r="BP574">
            <v>80</v>
          </cell>
          <cell r="BQ574">
            <v>0</v>
          </cell>
          <cell r="BR574">
            <v>0</v>
          </cell>
          <cell r="BS574" t="str">
            <v/>
          </cell>
          <cell r="BT574">
            <v>0</v>
          </cell>
          <cell r="BU574">
            <v>82.25</v>
          </cell>
          <cell r="BV574">
            <v>81</v>
          </cell>
          <cell r="BW574">
            <v>0</v>
          </cell>
          <cell r="BX574">
            <v>0</v>
          </cell>
          <cell r="BY574" t="str">
            <v/>
          </cell>
          <cell r="BZ574">
            <v>0</v>
          </cell>
          <cell r="CA574">
            <v>67.25</v>
          </cell>
          <cell r="CB574">
            <v>76</v>
          </cell>
          <cell r="CC574">
            <v>0</v>
          </cell>
          <cell r="CD574">
            <v>0</v>
          </cell>
          <cell r="CE574" t="str">
            <v/>
          </cell>
          <cell r="CF574">
            <v>0</v>
          </cell>
          <cell r="CG574">
            <v>82.5</v>
          </cell>
          <cell r="CH574">
            <v>80</v>
          </cell>
          <cell r="CI574">
            <v>0</v>
          </cell>
          <cell r="CJ574">
            <v>0</v>
          </cell>
          <cell r="CK574" t="str">
            <v/>
          </cell>
          <cell r="CL574">
            <v>0</v>
          </cell>
          <cell r="CM574">
            <v>71.75</v>
          </cell>
          <cell r="CN574">
            <v>75</v>
          </cell>
          <cell r="CO574">
            <v>0</v>
          </cell>
          <cell r="CP574">
            <v>0</v>
          </cell>
          <cell r="CQ574" t="str">
            <v/>
          </cell>
          <cell r="CR574">
            <v>0</v>
          </cell>
          <cell r="CS574">
            <v>72</v>
          </cell>
          <cell r="CT574">
            <v>87</v>
          </cell>
          <cell r="CU574">
            <v>0</v>
          </cell>
          <cell r="CV574">
            <v>0</v>
          </cell>
          <cell r="CW574" t="str">
            <v/>
          </cell>
          <cell r="CX574">
            <v>0</v>
          </cell>
          <cell r="CY574">
            <v>70.25</v>
          </cell>
          <cell r="CZ574">
            <v>72</v>
          </cell>
          <cell r="DA574">
            <v>0</v>
          </cell>
          <cell r="DB574">
            <v>0</v>
          </cell>
          <cell r="DC574" t="str">
            <v/>
          </cell>
          <cell r="DD574">
            <v>0</v>
          </cell>
          <cell r="DE574">
            <v>84.75</v>
          </cell>
          <cell r="DF574">
            <v>86</v>
          </cell>
          <cell r="DG574">
            <v>0</v>
          </cell>
          <cell r="DH574">
            <v>0</v>
          </cell>
          <cell r="DI574" t="str">
            <v/>
          </cell>
          <cell r="DJ574">
            <v>0</v>
          </cell>
          <cell r="DK574">
            <v>0</v>
          </cell>
          <cell r="DL574">
            <v>81</v>
          </cell>
          <cell r="DM574">
            <v>0</v>
          </cell>
          <cell r="DN574">
            <v>0</v>
          </cell>
          <cell r="DO574" t="str">
            <v/>
          </cell>
          <cell r="DP574">
            <v>0</v>
          </cell>
          <cell r="DQ574">
            <v>78.25</v>
          </cell>
          <cell r="DR574">
            <v>74</v>
          </cell>
          <cell r="DS574">
            <v>0</v>
          </cell>
          <cell r="DT574">
            <v>0</v>
          </cell>
          <cell r="DU574" t="str">
            <v/>
          </cell>
          <cell r="DV574">
            <v>0</v>
          </cell>
          <cell r="DW574">
            <v>76.75</v>
          </cell>
          <cell r="DX574">
            <v>77</v>
          </cell>
          <cell r="DY574">
            <v>0</v>
          </cell>
          <cell r="DZ574">
            <v>0</v>
          </cell>
          <cell r="EA574" t="str">
            <v/>
          </cell>
          <cell r="EB574">
            <v>0</v>
          </cell>
          <cell r="EC574">
            <v>67.25</v>
          </cell>
          <cell r="ED574">
            <v>71</v>
          </cell>
          <cell r="EE574">
            <v>0</v>
          </cell>
          <cell r="EF574">
            <v>0</v>
          </cell>
          <cell r="EG574" t="str">
            <v/>
          </cell>
          <cell r="EH574">
            <v>0</v>
          </cell>
          <cell r="EI574">
            <v>81.75</v>
          </cell>
          <cell r="EJ574">
            <v>76</v>
          </cell>
          <cell r="EK574">
            <v>0</v>
          </cell>
          <cell r="EL574">
            <v>0</v>
          </cell>
          <cell r="EM574" t="str">
            <v/>
          </cell>
          <cell r="EN574">
            <v>0</v>
          </cell>
          <cell r="EO574">
            <v>81.75</v>
          </cell>
          <cell r="EP574">
            <v>76</v>
          </cell>
          <cell r="EQ574">
            <v>0</v>
          </cell>
          <cell r="ER574">
            <v>0</v>
          </cell>
          <cell r="ES574" t="str">
            <v/>
          </cell>
          <cell r="ET574">
            <v>0</v>
          </cell>
          <cell r="EU574">
            <v>81.75</v>
          </cell>
          <cell r="EV574">
            <v>76</v>
          </cell>
          <cell r="EW574">
            <v>0</v>
          </cell>
          <cell r="EX574">
            <v>0</v>
          </cell>
          <cell r="EY574" t="str">
            <v/>
          </cell>
          <cell r="EZ574">
            <v>0</v>
          </cell>
          <cell r="FA574">
            <v>70</v>
          </cell>
          <cell r="FB574">
            <v>76</v>
          </cell>
          <cell r="FC574">
            <v>0</v>
          </cell>
          <cell r="FD574">
            <v>0</v>
          </cell>
          <cell r="FE574" t="str">
            <v/>
          </cell>
          <cell r="FF574">
            <v>0</v>
          </cell>
          <cell r="FG574">
            <v>70</v>
          </cell>
          <cell r="FH574">
            <v>76</v>
          </cell>
          <cell r="FI574">
            <v>0</v>
          </cell>
          <cell r="FJ574">
            <v>0</v>
          </cell>
          <cell r="FK574" t="str">
            <v/>
          </cell>
          <cell r="FL574">
            <v>0</v>
          </cell>
          <cell r="FM574">
            <v>70</v>
          </cell>
          <cell r="FN574">
            <v>76</v>
          </cell>
          <cell r="FO574">
            <v>0</v>
          </cell>
          <cell r="FP574">
            <v>0</v>
          </cell>
          <cell r="FQ574" t="str">
            <v/>
          </cell>
          <cell r="FR574">
            <v>0</v>
          </cell>
          <cell r="FS574">
            <v>70</v>
          </cell>
          <cell r="FT574">
            <v>76</v>
          </cell>
          <cell r="FU574">
            <v>0</v>
          </cell>
          <cell r="FV574">
            <v>0</v>
          </cell>
          <cell r="FW574" t="str">
            <v/>
          </cell>
          <cell r="FX574">
            <v>0</v>
          </cell>
          <cell r="FY574">
            <v>70</v>
          </cell>
          <cell r="FZ574">
            <v>76</v>
          </cell>
          <cell r="GA574">
            <v>0</v>
          </cell>
          <cell r="GB574">
            <v>0</v>
          </cell>
          <cell r="GC574" t="str">
            <v/>
          </cell>
          <cell r="GD574">
            <v>0</v>
          </cell>
          <cell r="GE574">
            <v>70</v>
          </cell>
          <cell r="GF574">
            <v>76</v>
          </cell>
          <cell r="GG574">
            <v>0</v>
          </cell>
          <cell r="GH574">
            <v>0</v>
          </cell>
          <cell r="GI574" t="str">
            <v/>
          </cell>
          <cell r="GJ574">
            <v>0</v>
          </cell>
          <cell r="GK574">
            <v>70</v>
          </cell>
          <cell r="GL574">
            <v>76</v>
          </cell>
          <cell r="GM574">
            <v>0</v>
          </cell>
          <cell r="GN574">
            <v>0</v>
          </cell>
          <cell r="GO574" t="str">
            <v/>
          </cell>
          <cell r="GP574">
            <v>0</v>
          </cell>
          <cell r="GQ574">
            <v>70</v>
          </cell>
          <cell r="GR574">
            <v>76</v>
          </cell>
          <cell r="GS574">
            <v>0</v>
          </cell>
          <cell r="GT574">
            <v>0</v>
          </cell>
          <cell r="GU574" t="str">
            <v/>
          </cell>
          <cell r="GV574">
            <v>0</v>
          </cell>
          <cell r="GW574">
            <v>70</v>
          </cell>
          <cell r="GX574">
            <v>71</v>
          </cell>
          <cell r="GY574">
            <v>0</v>
          </cell>
          <cell r="GZ574">
            <v>0</v>
          </cell>
          <cell r="HA574" t="str">
            <v>EKO-L</v>
          </cell>
          <cell r="HB574">
            <v>0</v>
          </cell>
          <cell r="HC574">
            <v>70.25</v>
          </cell>
          <cell r="HD574">
            <v>73</v>
          </cell>
          <cell r="HH574">
            <v>0</v>
          </cell>
          <cell r="HM574" t="str">
            <v/>
          </cell>
          <cell r="HN574" t="str">
            <v/>
          </cell>
          <cell r="HS574">
            <v>0</v>
          </cell>
          <cell r="HT574" t="str">
            <v>PKN</v>
          </cell>
          <cell r="HU574">
            <v>0</v>
          </cell>
          <cell r="HV574" t="str">
            <v>IND</v>
          </cell>
          <cell r="HW574">
            <v>0</v>
          </cell>
          <cell r="HX574" t="str">
            <v>MAT-W</v>
          </cell>
          <cell r="HY574">
            <v>0</v>
          </cell>
          <cell r="HZ574" t="str">
            <v>SEJ-W</v>
          </cell>
          <cell r="IA574">
            <v>0</v>
          </cell>
          <cell r="IB574" t="str">
            <v>IGR-W</v>
          </cell>
          <cell r="IC574">
            <v>0</v>
          </cell>
          <cell r="ID574" t="str">
            <v>SBO</v>
          </cell>
          <cell r="IE574">
            <v>0</v>
          </cell>
          <cell r="IF574" t="str">
            <v>PJO</v>
          </cell>
          <cell r="IG574">
            <v>0</v>
          </cell>
          <cell r="IH574" t="str">
            <v>PRA</v>
          </cell>
          <cell r="II574">
            <v>0</v>
          </cell>
          <cell r="IJ574" t="str">
            <v>JAW</v>
          </cell>
          <cell r="IK574">
            <v>0</v>
          </cell>
          <cell r="IL574" t="str">
            <v>ARB</v>
          </cell>
          <cell r="IM574">
            <v>0</v>
          </cell>
          <cell r="IN574" t="str">
            <v>PKM</v>
          </cell>
          <cell r="IO574">
            <v>0</v>
          </cell>
          <cell r="IP574" t="str">
            <v>MAT-P</v>
          </cell>
          <cell r="IQ574">
            <v>0</v>
          </cell>
          <cell r="IR574" t="str">
            <v>BIO-P</v>
          </cell>
          <cell r="IS574">
            <v>0</v>
          </cell>
          <cell r="IT574" t="str">
            <v>FIS-P</v>
          </cell>
          <cell r="IU574">
            <v>0</v>
          </cell>
          <cell r="IV574" t="str">
            <v>KIM-P</v>
          </cell>
          <cell r="IW574">
            <v>0</v>
          </cell>
          <cell r="IX574" t="str">
            <v>EKO-L</v>
          </cell>
          <cell r="IY574">
            <v>0</v>
          </cell>
          <cell r="JA574">
            <v>0</v>
          </cell>
        </row>
        <row r="575">
          <cell r="Q575" t="str">
            <v/>
          </cell>
          <cell r="AB575" t="str">
            <v/>
          </cell>
          <cell r="AC575">
            <v>31</v>
          </cell>
          <cell r="AI575" t="str">
            <v/>
          </cell>
          <cell r="AJ575">
            <v>0</v>
          </cell>
          <cell r="AK575">
            <v>85</v>
          </cell>
          <cell r="AL575">
            <v>82</v>
          </cell>
          <cell r="AM575">
            <v>0</v>
          </cell>
          <cell r="AN575">
            <v>0</v>
          </cell>
          <cell r="AO575" t="str">
            <v/>
          </cell>
          <cell r="AP575">
            <v>0</v>
          </cell>
          <cell r="AQ575">
            <v>82.5</v>
          </cell>
          <cell r="AR575">
            <v>83</v>
          </cell>
          <cell r="AS575">
            <v>0</v>
          </cell>
          <cell r="AT575">
            <v>0</v>
          </cell>
          <cell r="AU575" t="str">
            <v/>
          </cell>
          <cell r="AV575">
            <v>0</v>
          </cell>
          <cell r="AW575">
            <v>91.5</v>
          </cell>
          <cell r="AX575">
            <v>83</v>
          </cell>
          <cell r="AY575">
            <v>0</v>
          </cell>
          <cell r="AZ575">
            <v>0</v>
          </cell>
          <cell r="BA575" t="str">
            <v/>
          </cell>
          <cell r="BB575">
            <v>0</v>
          </cell>
          <cell r="BC575">
            <v>89.75</v>
          </cell>
          <cell r="BD575">
            <v>82</v>
          </cell>
          <cell r="BE575">
            <v>0</v>
          </cell>
          <cell r="BF575">
            <v>0</v>
          </cell>
          <cell r="BG575" t="str">
            <v>SEJ</v>
          </cell>
          <cell r="BH575">
            <v>0</v>
          </cell>
          <cell r="BI575">
            <v>88.25</v>
          </cell>
          <cell r="BJ575">
            <v>81</v>
          </cell>
          <cell r="BK575">
            <v>0</v>
          </cell>
          <cell r="BL575">
            <v>0</v>
          </cell>
          <cell r="BM575" t="str">
            <v/>
          </cell>
          <cell r="BN575">
            <v>0</v>
          </cell>
          <cell r="BO575">
            <v>90.25</v>
          </cell>
          <cell r="BP575">
            <v>84</v>
          </cell>
          <cell r="BQ575">
            <v>0</v>
          </cell>
          <cell r="BR575">
            <v>0</v>
          </cell>
          <cell r="BS575" t="str">
            <v/>
          </cell>
          <cell r="BT575">
            <v>0</v>
          </cell>
          <cell r="BU575">
            <v>82</v>
          </cell>
          <cell r="BV575">
            <v>86</v>
          </cell>
          <cell r="BW575">
            <v>0</v>
          </cell>
          <cell r="BX575">
            <v>0</v>
          </cell>
          <cell r="BY575" t="str">
            <v/>
          </cell>
          <cell r="BZ575">
            <v>0</v>
          </cell>
          <cell r="CA575">
            <v>76.5</v>
          </cell>
          <cell r="CB575">
            <v>82</v>
          </cell>
          <cell r="CC575">
            <v>0</v>
          </cell>
          <cell r="CD575">
            <v>0</v>
          </cell>
          <cell r="CE575" t="str">
            <v/>
          </cell>
          <cell r="CF575">
            <v>0</v>
          </cell>
          <cell r="CG575">
            <v>87.25</v>
          </cell>
          <cell r="CH575">
            <v>80</v>
          </cell>
          <cell r="CI575">
            <v>0</v>
          </cell>
          <cell r="CJ575">
            <v>0</v>
          </cell>
          <cell r="CK575" t="str">
            <v/>
          </cell>
          <cell r="CL575">
            <v>0</v>
          </cell>
          <cell r="CM575">
            <v>73.75</v>
          </cell>
          <cell r="CN575">
            <v>75</v>
          </cell>
          <cell r="CO575">
            <v>0</v>
          </cell>
          <cell r="CP575">
            <v>0</v>
          </cell>
          <cell r="CQ575" t="str">
            <v/>
          </cell>
          <cell r="CR575">
            <v>0</v>
          </cell>
          <cell r="CS575">
            <v>82.75</v>
          </cell>
          <cell r="CT575">
            <v>85</v>
          </cell>
          <cell r="CU575">
            <v>0</v>
          </cell>
          <cell r="CV575">
            <v>0</v>
          </cell>
          <cell r="CW575" t="str">
            <v/>
          </cell>
          <cell r="CX575">
            <v>0</v>
          </cell>
          <cell r="CY575">
            <v>73</v>
          </cell>
          <cell r="CZ575">
            <v>76</v>
          </cell>
          <cell r="DA575">
            <v>0</v>
          </cell>
          <cell r="DB575">
            <v>0</v>
          </cell>
          <cell r="DC575" t="str">
            <v/>
          </cell>
          <cell r="DD575">
            <v>0</v>
          </cell>
          <cell r="DE575">
            <v>85.75</v>
          </cell>
          <cell r="DF575">
            <v>87</v>
          </cell>
          <cell r="DG575">
            <v>0</v>
          </cell>
          <cell r="DH575">
            <v>0</v>
          </cell>
          <cell r="DI575" t="str">
            <v/>
          </cell>
          <cell r="DJ575">
            <v>0</v>
          </cell>
          <cell r="DK575">
            <v>0</v>
          </cell>
          <cell r="DL575">
            <v>89</v>
          </cell>
          <cell r="DM575">
            <v>0</v>
          </cell>
          <cell r="DN575">
            <v>0</v>
          </cell>
          <cell r="DO575" t="str">
            <v/>
          </cell>
          <cell r="DP575">
            <v>0</v>
          </cell>
          <cell r="DQ575">
            <v>87.75</v>
          </cell>
          <cell r="DR575">
            <v>81</v>
          </cell>
          <cell r="DS575">
            <v>0</v>
          </cell>
          <cell r="DT575">
            <v>0</v>
          </cell>
          <cell r="DU575" t="str">
            <v/>
          </cell>
          <cell r="DV575">
            <v>0</v>
          </cell>
          <cell r="DW575">
            <v>81.25</v>
          </cell>
          <cell r="DX575">
            <v>83</v>
          </cell>
          <cell r="DY575">
            <v>0</v>
          </cell>
          <cell r="DZ575">
            <v>0</v>
          </cell>
          <cell r="EA575" t="str">
            <v/>
          </cell>
          <cell r="EB575">
            <v>0</v>
          </cell>
          <cell r="EC575">
            <v>83.5</v>
          </cell>
          <cell r="ED575">
            <v>80</v>
          </cell>
          <cell r="EE575">
            <v>0</v>
          </cell>
          <cell r="EF575">
            <v>0</v>
          </cell>
          <cell r="EG575" t="str">
            <v/>
          </cell>
          <cell r="EH575">
            <v>0</v>
          </cell>
          <cell r="EI575">
            <v>84</v>
          </cell>
          <cell r="EJ575">
            <v>79</v>
          </cell>
          <cell r="EK575">
            <v>0</v>
          </cell>
          <cell r="EL575">
            <v>0</v>
          </cell>
          <cell r="EM575" t="str">
            <v/>
          </cell>
          <cell r="EN575">
            <v>0</v>
          </cell>
          <cell r="EO575">
            <v>84</v>
          </cell>
          <cell r="EP575">
            <v>79</v>
          </cell>
          <cell r="EQ575">
            <v>0</v>
          </cell>
          <cell r="ER575">
            <v>0</v>
          </cell>
          <cell r="ES575" t="str">
            <v/>
          </cell>
          <cell r="ET575">
            <v>0</v>
          </cell>
          <cell r="EU575">
            <v>84</v>
          </cell>
          <cell r="EV575">
            <v>79</v>
          </cell>
          <cell r="EW575">
            <v>0</v>
          </cell>
          <cell r="EX575">
            <v>0</v>
          </cell>
          <cell r="EY575" t="str">
            <v/>
          </cell>
          <cell r="EZ575">
            <v>0</v>
          </cell>
          <cell r="FA575">
            <v>72.75</v>
          </cell>
          <cell r="FB575">
            <v>76</v>
          </cell>
          <cell r="FC575">
            <v>0</v>
          </cell>
          <cell r="FD575">
            <v>0</v>
          </cell>
          <cell r="FE575" t="str">
            <v/>
          </cell>
          <cell r="FF575">
            <v>0</v>
          </cell>
          <cell r="FG575">
            <v>72.75</v>
          </cell>
          <cell r="FH575">
            <v>76</v>
          </cell>
          <cell r="FI575">
            <v>0</v>
          </cell>
          <cell r="FJ575">
            <v>0</v>
          </cell>
          <cell r="FK575" t="str">
            <v/>
          </cell>
          <cell r="FL575">
            <v>0</v>
          </cell>
          <cell r="FM575">
            <v>72.75</v>
          </cell>
          <cell r="FN575">
            <v>76</v>
          </cell>
          <cell r="FO575">
            <v>0</v>
          </cell>
          <cell r="FP575">
            <v>0</v>
          </cell>
          <cell r="FQ575" t="str">
            <v/>
          </cell>
          <cell r="FR575">
            <v>0</v>
          </cell>
          <cell r="FS575">
            <v>72.75</v>
          </cell>
          <cell r="FT575">
            <v>76</v>
          </cell>
          <cell r="FU575">
            <v>0</v>
          </cell>
          <cell r="FV575">
            <v>0</v>
          </cell>
          <cell r="FW575" t="str">
            <v/>
          </cell>
          <cell r="FX575">
            <v>0</v>
          </cell>
          <cell r="FY575">
            <v>72.75</v>
          </cell>
          <cell r="FZ575">
            <v>76</v>
          </cell>
          <cell r="GA575">
            <v>0</v>
          </cell>
          <cell r="GB575">
            <v>0</v>
          </cell>
          <cell r="GC575" t="str">
            <v/>
          </cell>
          <cell r="GD575">
            <v>0</v>
          </cell>
          <cell r="GE575">
            <v>72.75</v>
          </cell>
          <cell r="GF575">
            <v>76</v>
          </cell>
          <cell r="GG575">
            <v>0</v>
          </cell>
          <cell r="GH575">
            <v>0</v>
          </cell>
          <cell r="GI575" t="str">
            <v/>
          </cell>
          <cell r="GJ575">
            <v>0</v>
          </cell>
          <cell r="GK575">
            <v>72.75</v>
          </cell>
          <cell r="GL575">
            <v>76</v>
          </cell>
          <cell r="GM575">
            <v>0</v>
          </cell>
          <cell r="GN575">
            <v>0</v>
          </cell>
          <cell r="GO575" t="str">
            <v/>
          </cell>
          <cell r="GP575">
            <v>0</v>
          </cell>
          <cell r="GQ575">
            <v>72.75</v>
          </cell>
          <cell r="GR575">
            <v>76</v>
          </cell>
          <cell r="GS575">
            <v>0</v>
          </cell>
          <cell r="GT575">
            <v>0</v>
          </cell>
          <cell r="GU575" t="str">
            <v/>
          </cell>
          <cell r="GV575">
            <v>0</v>
          </cell>
          <cell r="GW575">
            <v>75.25</v>
          </cell>
          <cell r="GX575">
            <v>73</v>
          </cell>
          <cell r="GY575">
            <v>0</v>
          </cell>
          <cell r="GZ575">
            <v>0</v>
          </cell>
          <cell r="HA575" t="str">
            <v>EKO-L</v>
          </cell>
          <cell r="HB575">
            <v>0</v>
          </cell>
          <cell r="HC575">
            <v>79.75</v>
          </cell>
          <cell r="HD575">
            <v>82</v>
          </cell>
          <cell r="HH575">
            <v>0</v>
          </cell>
          <cell r="HM575" t="str">
            <v/>
          </cell>
          <cell r="HN575" t="str">
            <v/>
          </cell>
          <cell r="HS575">
            <v>0</v>
          </cell>
          <cell r="HT575" t="str">
            <v>PKN</v>
          </cell>
          <cell r="HU575">
            <v>0</v>
          </cell>
          <cell r="HV575" t="str">
            <v>IND</v>
          </cell>
          <cell r="HW575">
            <v>0</v>
          </cell>
          <cell r="HX575" t="str">
            <v>MAT-W</v>
          </cell>
          <cell r="HY575">
            <v>0</v>
          </cell>
          <cell r="HZ575" t="str">
            <v>SEJ-W</v>
          </cell>
          <cell r="IA575">
            <v>0</v>
          </cell>
          <cell r="IB575" t="str">
            <v>IGR-W</v>
          </cell>
          <cell r="IC575">
            <v>0</v>
          </cell>
          <cell r="ID575" t="str">
            <v>SBO</v>
          </cell>
          <cell r="IE575">
            <v>0</v>
          </cell>
          <cell r="IF575" t="str">
            <v>PJO</v>
          </cell>
          <cell r="IG575">
            <v>0</v>
          </cell>
          <cell r="IH575" t="str">
            <v>PRA</v>
          </cell>
          <cell r="II575">
            <v>0</v>
          </cell>
          <cell r="IJ575" t="str">
            <v>JAW</v>
          </cell>
          <cell r="IK575">
            <v>0</v>
          </cell>
          <cell r="IL575" t="str">
            <v>ARB</v>
          </cell>
          <cell r="IM575">
            <v>0</v>
          </cell>
          <cell r="IN575" t="str">
            <v>PKM</v>
          </cell>
          <cell r="IO575">
            <v>0</v>
          </cell>
          <cell r="IP575" t="str">
            <v>MAT-P</v>
          </cell>
          <cell r="IQ575">
            <v>0</v>
          </cell>
          <cell r="IR575" t="str">
            <v>BIO-P</v>
          </cell>
          <cell r="IS575">
            <v>0</v>
          </cell>
          <cell r="IT575" t="str">
            <v>FIS-P</v>
          </cell>
          <cell r="IU575">
            <v>0</v>
          </cell>
          <cell r="IV575" t="str">
            <v>KIM-P</v>
          </cell>
          <cell r="IW575">
            <v>0</v>
          </cell>
          <cell r="IX575" t="str">
            <v>EKO-L</v>
          </cell>
          <cell r="IY575">
            <v>0</v>
          </cell>
          <cell r="JA575">
            <v>0</v>
          </cell>
        </row>
        <row r="576">
          <cell r="Q576" t="str">
            <v/>
          </cell>
          <cell r="AB576" t="str">
            <v/>
          </cell>
          <cell r="AC576">
            <v>32</v>
          </cell>
          <cell r="AI576" t="str">
            <v/>
          </cell>
          <cell r="AJ576">
            <v>0</v>
          </cell>
          <cell r="AK576">
            <v>90.25</v>
          </cell>
          <cell r="AL576">
            <v>85</v>
          </cell>
          <cell r="AM576">
            <v>0</v>
          </cell>
          <cell r="AN576">
            <v>0</v>
          </cell>
          <cell r="AO576" t="str">
            <v/>
          </cell>
          <cell r="AP576">
            <v>0</v>
          </cell>
          <cell r="AQ576">
            <v>83.25</v>
          </cell>
          <cell r="AR576">
            <v>86</v>
          </cell>
          <cell r="AS576">
            <v>0</v>
          </cell>
          <cell r="AT576">
            <v>0</v>
          </cell>
          <cell r="AU576" t="str">
            <v/>
          </cell>
          <cell r="AV576">
            <v>0</v>
          </cell>
          <cell r="AW576">
            <v>90.5</v>
          </cell>
          <cell r="AX576">
            <v>85</v>
          </cell>
          <cell r="AY576">
            <v>0</v>
          </cell>
          <cell r="AZ576">
            <v>0</v>
          </cell>
          <cell r="BA576" t="str">
            <v/>
          </cell>
          <cell r="BB576">
            <v>0</v>
          </cell>
          <cell r="BC576">
            <v>93.25</v>
          </cell>
          <cell r="BD576">
            <v>85</v>
          </cell>
          <cell r="BE576">
            <v>0</v>
          </cell>
          <cell r="BF576">
            <v>0</v>
          </cell>
          <cell r="BG576" t="str">
            <v>SEJ</v>
          </cell>
          <cell r="BH576">
            <v>0</v>
          </cell>
          <cell r="BI576">
            <v>89.25</v>
          </cell>
          <cell r="BJ576">
            <v>85</v>
          </cell>
          <cell r="BK576">
            <v>0</v>
          </cell>
          <cell r="BL576">
            <v>0</v>
          </cell>
          <cell r="BM576" t="str">
            <v/>
          </cell>
          <cell r="BN576">
            <v>0</v>
          </cell>
          <cell r="BO576">
            <v>94.75</v>
          </cell>
          <cell r="BP576">
            <v>88</v>
          </cell>
          <cell r="BQ576">
            <v>0</v>
          </cell>
          <cell r="BR576">
            <v>0</v>
          </cell>
          <cell r="BS576" t="str">
            <v/>
          </cell>
          <cell r="BT576">
            <v>0</v>
          </cell>
          <cell r="BU576">
            <v>88</v>
          </cell>
          <cell r="BV576">
            <v>92</v>
          </cell>
          <cell r="BW576">
            <v>0</v>
          </cell>
          <cell r="BX576">
            <v>0</v>
          </cell>
          <cell r="BY576" t="str">
            <v/>
          </cell>
          <cell r="BZ576">
            <v>0</v>
          </cell>
          <cell r="CA576">
            <v>71.5</v>
          </cell>
          <cell r="CB576">
            <v>82</v>
          </cell>
          <cell r="CC576">
            <v>0</v>
          </cell>
          <cell r="CD576">
            <v>0</v>
          </cell>
          <cell r="CE576" t="str">
            <v/>
          </cell>
          <cell r="CF576">
            <v>0</v>
          </cell>
          <cell r="CG576">
            <v>92.5</v>
          </cell>
          <cell r="CH576">
            <v>81</v>
          </cell>
          <cell r="CI576">
            <v>0</v>
          </cell>
          <cell r="CJ576">
            <v>0</v>
          </cell>
          <cell r="CK576" t="str">
            <v/>
          </cell>
          <cell r="CL576">
            <v>0</v>
          </cell>
          <cell r="CM576">
            <v>71.75</v>
          </cell>
          <cell r="CN576">
            <v>80</v>
          </cell>
          <cell r="CO576">
            <v>0</v>
          </cell>
          <cell r="CP576">
            <v>0</v>
          </cell>
          <cell r="CQ576" t="str">
            <v/>
          </cell>
          <cell r="CR576">
            <v>0</v>
          </cell>
          <cell r="CS576">
            <v>79.25</v>
          </cell>
          <cell r="CT576">
            <v>94</v>
          </cell>
          <cell r="CU576">
            <v>0</v>
          </cell>
          <cell r="CV576">
            <v>0</v>
          </cell>
          <cell r="CW576" t="str">
            <v/>
          </cell>
          <cell r="CX576">
            <v>0</v>
          </cell>
          <cell r="CY576">
            <v>71.75</v>
          </cell>
          <cell r="CZ576">
            <v>81</v>
          </cell>
          <cell r="DA576">
            <v>0</v>
          </cell>
          <cell r="DB576">
            <v>0</v>
          </cell>
          <cell r="DC576" t="str">
            <v/>
          </cell>
          <cell r="DD576">
            <v>0</v>
          </cell>
          <cell r="DE576">
            <v>92.5</v>
          </cell>
          <cell r="DF576">
            <v>89</v>
          </cell>
          <cell r="DG576">
            <v>0</v>
          </cell>
          <cell r="DH576">
            <v>0</v>
          </cell>
          <cell r="DI576" t="str">
            <v/>
          </cell>
          <cell r="DJ576">
            <v>0</v>
          </cell>
          <cell r="DK576">
            <v>0</v>
          </cell>
          <cell r="DL576">
            <v>89</v>
          </cell>
          <cell r="DM576">
            <v>0</v>
          </cell>
          <cell r="DN576">
            <v>0</v>
          </cell>
          <cell r="DO576" t="str">
            <v/>
          </cell>
          <cell r="DP576">
            <v>0</v>
          </cell>
          <cell r="DQ576">
            <v>86.75</v>
          </cell>
          <cell r="DR576">
            <v>81</v>
          </cell>
          <cell r="DS576">
            <v>0</v>
          </cell>
          <cell r="DT576">
            <v>0</v>
          </cell>
          <cell r="DU576" t="str">
            <v/>
          </cell>
          <cell r="DV576">
            <v>0</v>
          </cell>
          <cell r="DW576">
            <v>83.25</v>
          </cell>
          <cell r="DX576">
            <v>91</v>
          </cell>
          <cell r="DY576">
            <v>0</v>
          </cell>
          <cell r="DZ576">
            <v>0</v>
          </cell>
          <cell r="EA576" t="str">
            <v/>
          </cell>
          <cell r="EB576">
            <v>0</v>
          </cell>
          <cell r="EC576">
            <v>69.25</v>
          </cell>
          <cell r="ED576">
            <v>72</v>
          </cell>
          <cell r="EE576">
            <v>0</v>
          </cell>
          <cell r="EF576">
            <v>0</v>
          </cell>
          <cell r="EG576" t="str">
            <v/>
          </cell>
          <cell r="EH576">
            <v>0</v>
          </cell>
          <cell r="EI576">
            <v>86.25</v>
          </cell>
          <cell r="EJ576">
            <v>88</v>
          </cell>
          <cell r="EK576">
            <v>0</v>
          </cell>
          <cell r="EL576">
            <v>0</v>
          </cell>
          <cell r="EM576" t="str">
            <v/>
          </cell>
          <cell r="EN576">
            <v>0</v>
          </cell>
          <cell r="EO576">
            <v>86.25</v>
          </cell>
          <cell r="EP576">
            <v>88</v>
          </cell>
          <cell r="EQ576">
            <v>0</v>
          </cell>
          <cell r="ER576">
            <v>0</v>
          </cell>
          <cell r="ES576" t="str">
            <v/>
          </cell>
          <cell r="ET576">
            <v>0</v>
          </cell>
          <cell r="EU576">
            <v>86.25</v>
          </cell>
          <cell r="EV576">
            <v>88</v>
          </cell>
          <cell r="EW576">
            <v>0</v>
          </cell>
          <cell r="EX576">
            <v>0</v>
          </cell>
          <cell r="EY576" t="str">
            <v/>
          </cell>
          <cell r="EZ576">
            <v>0</v>
          </cell>
          <cell r="FA576">
            <v>73.25</v>
          </cell>
          <cell r="FB576">
            <v>77</v>
          </cell>
          <cell r="FC576">
            <v>0</v>
          </cell>
          <cell r="FD576">
            <v>0</v>
          </cell>
          <cell r="FE576" t="str">
            <v/>
          </cell>
          <cell r="FF576">
            <v>0</v>
          </cell>
          <cell r="FG576">
            <v>73.25</v>
          </cell>
          <cell r="FH576">
            <v>77</v>
          </cell>
          <cell r="FI576">
            <v>0</v>
          </cell>
          <cell r="FJ576">
            <v>0</v>
          </cell>
          <cell r="FK576" t="str">
            <v/>
          </cell>
          <cell r="FL576">
            <v>0</v>
          </cell>
          <cell r="FM576">
            <v>73.25</v>
          </cell>
          <cell r="FN576">
            <v>77</v>
          </cell>
          <cell r="FO576">
            <v>0</v>
          </cell>
          <cell r="FP576">
            <v>0</v>
          </cell>
          <cell r="FQ576" t="str">
            <v/>
          </cell>
          <cell r="FR576">
            <v>0</v>
          </cell>
          <cell r="FS576">
            <v>73.25</v>
          </cell>
          <cell r="FT576">
            <v>77</v>
          </cell>
          <cell r="FU576">
            <v>0</v>
          </cell>
          <cell r="FV576">
            <v>0</v>
          </cell>
          <cell r="FW576" t="str">
            <v/>
          </cell>
          <cell r="FX576">
            <v>0</v>
          </cell>
          <cell r="FY576">
            <v>73.25</v>
          </cell>
          <cell r="FZ576">
            <v>77</v>
          </cell>
          <cell r="GA576">
            <v>0</v>
          </cell>
          <cell r="GB576">
            <v>0</v>
          </cell>
          <cell r="GC576" t="str">
            <v/>
          </cell>
          <cell r="GD576">
            <v>0</v>
          </cell>
          <cell r="GE576">
            <v>73.25</v>
          </cell>
          <cell r="GF576">
            <v>77</v>
          </cell>
          <cell r="GG576">
            <v>0</v>
          </cell>
          <cell r="GH576">
            <v>0</v>
          </cell>
          <cell r="GI576" t="str">
            <v/>
          </cell>
          <cell r="GJ576">
            <v>0</v>
          </cell>
          <cell r="GK576">
            <v>73.25</v>
          </cell>
          <cell r="GL576">
            <v>77</v>
          </cell>
          <cell r="GM576">
            <v>0</v>
          </cell>
          <cell r="GN576">
            <v>0</v>
          </cell>
          <cell r="GO576" t="str">
            <v/>
          </cell>
          <cell r="GP576">
            <v>0</v>
          </cell>
          <cell r="GQ576">
            <v>73.25</v>
          </cell>
          <cell r="GR576">
            <v>77</v>
          </cell>
          <cell r="GS576">
            <v>0</v>
          </cell>
          <cell r="GT576">
            <v>0</v>
          </cell>
          <cell r="GU576" t="str">
            <v/>
          </cell>
          <cell r="GV576">
            <v>0</v>
          </cell>
          <cell r="GW576">
            <v>73.75</v>
          </cell>
          <cell r="GX576">
            <v>80</v>
          </cell>
          <cell r="GY576">
            <v>0</v>
          </cell>
          <cell r="GZ576">
            <v>0</v>
          </cell>
          <cell r="HB576">
            <v>0</v>
          </cell>
          <cell r="HG576" t="str">
            <v>IGR-L</v>
          </cell>
          <cell r="HH576">
            <v>0</v>
          </cell>
          <cell r="HI576">
            <v>92.75</v>
          </cell>
          <cell r="HJ576">
            <v>79</v>
          </cell>
          <cell r="HM576" t="str">
            <v/>
          </cell>
          <cell r="HN576" t="str">
            <v/>
          </cell>
          <cell r="HS576">
            <v>0</v>
          </cell>
          <cell r="HT576" t="str">
            <v>PKN</v>
          </cell>
          <cell r="HU576">
            <v>0</v>
          </cell>
          <cell r="HV576" t="str">
            <v>IND</v>
          </cell>
          <cell r="HW576">
            <v>0</v>
          </cell>
          <cell r="HX576" t="str">
            <v>MAT-W</v>
          </cell>
          <cell r="HY576">
            <v>0</v>
          </cell>
          <cell r="HZ576" t="str">
            <v>SEJ-W</v>
          </cell>
          <cell r="IA576">
            <v>0</v>
          </cell>
          <cell r="IB576" t="str">
            <v>IGR-W</v>
          </cell>
          <cell r="IC576">
            <v>0</v>
          </cell>
          <cell r="ID576" t="str">
            <v>SBO</v>
          </cell>
          <cell r="IE576">
            <v>0</v>
          </cell>
          <cell r="IF576" t="str">
            <v>PJO</v>
          </cell>
          <cell r="IG576">
            <v>0</v>
          </cell>
          <cell r="IH576" t="str">
            <v>PRA</v>
          </cell>
          <cell r="II576">
            <v>0</v>
          </cell>
          <cell r="IJ576" t="str">
            <v>JAW</v>
          </cell>
          <cell r="IK576">
            <v>0</v>
          </cell>
          <cell r="IL576" t="str">
            <v>ARB</v>
          </cell>
          <cell r="IM576">
            <v>0</v>
          </cell>
          <cell r="IN576" t="str">
            <v>PKM</v>
          </cell>
          <cell r="IO576">
            <v>0</v>
          </cell>
          <cell r="IP576" t="str">
            <v>MAT-P</v>
          </cell>
          <cell r="IQ576">
            <v>0</v>
          </cell>
          <cell r="IR576" t="str">
            <v>BIO-P</v>
          </cell>
          <cell r="IS576">
            <v>0</v>
          </cell>
          <cell r="IT576" t="str">
            <v>FIS-P</v>
          </cell>
          <cell r="IU576">
            <v>0</v>
          </cell>
          <cell r="IV576" t="str">
            <v>KIM-P</v>
          </cell>
          <cell r="IW576">
            <v>0</v>
          </cell>
          <cell r="IY576">
            <v>0</v>
          </cell>
          <cell r="IZ576" t="str">
            <v>IGR-L</v>
          </cell>
          <cell r="JA576">
            <v>0</v>
          </cell>
        </row>
        <row r="577">
          <cell r="Q577" t="str">
            <v/>
          </cell>
          <cell r="AB577" t="str">
            <v/>
          </cell>
          <cell r="AC577">
            <v>1</v>
          </cell>
          <cell r="AI577" t="str">
            <v/>
          </cell>
          <cell r="AJ577">
            <v>0</v>
          </cell>
          <cell r="AK577">
            <v>80</v>
          </cell>
          <cell r="AL577">
            <v>82</v>
          </cell>
          <cell r="AM577">
            <v>0</v>
          </cell>
          <cell r="AN577">
            <v>0</v>
          </cell>
          <cell r="AO577" t="str">
            <v/>
          </cell>
          <cell r="AP577">
            <v>0</v>
          </cell>
          <cell r="AQ577">
            <v>81.25</v>
          </cell>
          <cell r="AR577">
            <v>83</v>
          </cell>
          <cell r="AS577">
            <v>0</v>
          </cell>
          <cell r="AT577">
            <v>0</v>
          </cell>
          <cell r="AU577" t="str">
            <v/>
          </cell>
          <cell r="AV577">
            <v>0</v>
          </cell>
          <cell r="AW577">
            <v>86</v>
          </cell>
          <cell r="AX577">
            <v>84</v>
          </cell>
          <cell r="AY577">
            <v>0</v>
          </cell>
          <cell r="AZ577">
            <v>0</v>
          </cell>
          <cell r="BA577" t="str">
            <v/>
          </cell>
          <cell r="BB577">
            <v>0</v>
          </cell>
          <cell r="BC577">
            <v>77</v>
          </cell>
          <cell r="BD577">
            <v>85</v>
          </cell>
          <cell r="BE577">
            <v>0</v>
          </cell>
          <cell r="BF577">
            <v>0</v>
          </cell>
          <cell r="BG577" t="str">
            <v>SEJ</v>
          </cell>
          <cell r="BH577">
            <v>0</v>
          </cell>
          <cell r="BI577">
            <v>83.25</v>
          </cell>
          <cell r="BJ577">
            <v>83</v>
          </cell>
          <cell r="BK577">
            <v>0</v>
          </cell>
          <cell r="BL577">
            <v>0</v>
          </cell>
          <cell r="BM577" t="str">
            <v/>
          </cell>
          <cell r="BN577">
            <v>0</v>
          </cell>
          <cell r="BO577">
            <v>91.75</v>
          </cell>
          <cell r="BP577">
            <v>81</v>
          </cell>
          <cell r="BQ577">
            <v>0</v>
          </cell>
          <cell r="BR577">
            <v>0</v>
          </cell>
          <cell r="BS577" t="str">
            <v/>
          </cell>
          <cell r="BT577">
            <v>0</v>
          </cell>
          <cell r="BU577">
            <v>86</v>
          </cell>
          <cell r="BV577">
            <v>88</v>
          </cell>
          <cell r="BW577">
            <v>0</v>
          </cell>
          <cell r="BX577">
            <v>0</v>
          </cell>
          <cell r="BY577" t="str">
            <v/>
          </cell>
          <cell r="BZ577">
            <v>0</v>
          </cell>
          <cell r="CA577">
            <v>69</v>
          </cell>
          <cell r="CB577">
            <v>80</v>
          </cell>
          <cell r="CC577">
            <v>0</v>
          </cell>
          <cell r="CD577">
            <v>0</v>
          </cell>
          <cell r="CE577" t="str">
            <v/>
          </cell>
          <cell r="CF577">
            <v>0</v>
          </cell>
          <cell r="CG577">
            <v>88.5</v>
          </cell>
          <cell r="CH577">
            <v>80</v>
          </cell>
          <cell r="CI577">
            <v>0</v>
          </cell>
          <cell r="CJ577">
            <v>0</v>
          </cell>
          <cell r="CK577" t="str">
            <v/>
          </cell>
          <cell r="CL577">
            <v>0</v>
          </cell>
          <cell r="CM577">
            <v>87.75</v>
          </cell>
          <cell r="CN577">
            <v>83</v>
          </cell>
          <cell r="CO577">
            <v>0</v>
          </cell>
          <cell r="CP577">
            <v>0</v>
          </cell>
          <cell r="CQ577" t="str">
            <v/>
          </cell>
          <cell r="CR577">
            <v>0</v>
          </cell>
          <cell r="CS577">
            <v>81</v>
          </cell>
          <cell r="CT577">
            <v>85</v>
          </cell>
          <cell r="CU577">
            <v>0</v>
          </cell>
          <cell r="CV577">
            <v>0</v>
          </cell>
          <cell r="CW577" t="str">
            <v/>
          </cell>
          <cell r="CX577">
            <v>0</v>
          </cell>
          <cell r="CY577">
            <v>70.75</v>
          </cell>
          <cell r="CZ577">
            <v>80</v>
          </cell>
          <cell r="DA577">
            <v>0</v>
          </cell>
          <cell r="DB577">
            <v>0</v>
          </cell>
          <cell r="DC577" t="str">
            <v/>
          </cell>
          <cell r="DD577">
            <v>0</v>
          </cell>
          <cell r="DE577">
            <v>87.5</v>
          </cell>
          <cell r="DF577">
            <v>88</v>
          </cell>
          <cell r="DG577">
            <v>0</v>
          </cell>
          <cell r="DH577">
            <v>0</v>
          </cell>
          <cell r="DI577" t="str">
            <v/>
          </cell>
          <cell r="DJ577">
            <v>0</v>
          </cell>
          <cell r="DK577">
            <v>0</v>
          </cell>
          <cell r="DL577">
            <v>76</v>
          </cell>
          <cell r="DM577">
            <v>0</v>
          </cell>
          <cell r="DN577">
            <v>0</v>
          </cell>
          <cell r="DO577" t="str">
            <v/>
          </cell>
          <cell r="DP577">
            <v>0</v>
          </cell>
          <cell r="DQ577">
            <v>87.5</v>
          </cell>
          <cell r="DR577">
            <v>75</v>
          </cell>
          <cell r="DS577">
            <v>0</v>
          </cell>
          <cell r="DT577">
            <v>0</v>
          </cell>
          <cell r="DU577" t="str">
            <v/>
          </cell>
          <cell r="DV577">
            <v>0</v>
          </cell>
          <cell r="DW577">
            <v>80.75</v>
          </cell>
          <cell r="DX577">
            <v>84</v>
          </cell>
          <cell r="DY577">
            <v>0</v>
          </cell>
          <cell r="DZ577">
            <v>0</v>
          </cell>
          <cell r="EA577" t="str">
            <v/>
          </cell>
          <cell r="EB577">
            <v>0</v>
          </cell>
          <cell r="EC577">
            <v>67.25</v>
          </cell>
          <cell r="ED577">
            <v>71</v>
          </cell>
          <cell r="EE577">
            <v>0</v>
          </cell>
          <cell r="EF577">
            <v>0</v>
          </cell>
          <cell r="EG577" t="str">
            <v/>
          </cell>
          <cell r="EH577">
            <v>0</v>
          </cell>
          <cell r="EI577">
            <v>82.5</v>
          </cell>
          <cell r="EJ577">
            <v>77</v>
          </cell>
          <cell r="EK577">
            <v>0</v>
          </cell>
          <cell r="EL577">
            <v>0</v>
          </cell>
          <cell r="EM577" t="str">
            <v/>
          </cell>
          <cell r="EN577">
            <v>0</v>
          </cell>
          <cell r="EO577">
            <v>82.5</v>
          </cell>
          <cell r="EP577">
            <v>77</v>
          </cell>
          <cell r="EQ577">
            <v>0</v>
          </cell>
          <cell r="ER577">
            <v>0</v>
          </cell>
          <cell r="ES577" t="str">
            <v/>
          </cell>
          <cell r="ET577">
            <v>0</v>
          </cell>
          <cell r="EU577">
            <v>82.5</v>
          </cell>
          <cell r="EV577">
            <v>77</v>
          </cell>
          <cell r="EW577">
            <v>0</v>
          </cell>
          <cell r="EX577">
            <v>0</v>
          </cell>
          <cell r="EY577" t="str">
            <v/>
          </cell>
          <cell r="EZ577">
            <v>0</v>
          </cell>
          <cell r="FA577">
            <v>70.75</v>
          </cell>
          <cell r="FB577">
            <v>75</v>
          </cell>
          <cell r="FC577">
            <v>0</v>
          </cell>
          <cell r="FD577">
            <v>0</v>
          </cell>
          <cell r="FE577" t="str">
            <v/>
          </cell>
          <cell r="FF577">
            <v>0</v>
          </cell>
          <cell r="FG577">
            <v>70.75</v>
          </cell>
          <cell r="FH577">
            <v>75</v>
          </cell>
          <cell r="FI577">
            <v>0</v>
          </cell>
          <cell r="FJ577">
            <v>0</v>
          </cell>
          <cell r="FK577" t="str">
            <v/>
          </cell>
          <cell r="FL577">
            <v>0</v>
          </cell>
          <cell r="FM577">
            <v>70.75</v>
          </cell>
          <cell r="FN577">
            <v>75</v>
          </cell>
          <cell r="FO577">
            <v>0</v>
          </cell>
          <cell r="FP577">
            <v>0</v>
          </cell>
          <cell r="FQ577" t="str">
            <v/>
          </cell>
          <cell r="FR577">
            <v>0</v>
          </cell>
          <cell r="FS577">
            <v>70.75</v>
          </cell>
          <cell r="FT577">
            <v>75</v>
          </cell>
          <cell r="FU577">
            <v>0</v>
          </cell>
          <cell r="FV577">
            <v>0</v>
          </cell>
          <cell r="FW577" t="str">
            <v/>
          </cell>
          <cell r="FX577">
            <v>0</v>
          </cell>
          <cell r="FY577">
            <v>70.75</v>
          </cell>
          <cell r="FZ577">
            <v>75</v>
          </cell>
          <cell r="GA577">
            <v>0</v>
          </cell>
          <cell r="GB577">
            <v>0</v>
          </cell>
          <cell r="GC577" t="str">
            <v/>
          </cell>
          <cell r="GD577">
            <v>0</v>
          </cell>
          <cell r="GE577">
            <v>70.75</v>
          </cell>
          <cell r="GF577">
            <v>75</v>
          </cell>
          <cell r="GG577">
            <v>0</v>
          </cell>
          <cell r="GH577">
            <v>0</v>
          </cell>
          <cell r="GI577" t="str">
            <v/>
          </cell>
          <cell r="GJ577">
            <v>0</v>
          </cell>
          <cell r="GK577">
            <v>70.75</v>
          </cell>
          <cell r="GL577">
            <v>75</v>
          </cell>
          <cell r="GM577">
            <v>0</v>
          </cell>
          <cell r="GN577">
            <v>0</v>
          </cell>
          <cell r="GO577" t="str">
            <v/>
          </cell>
          <cell r="GP577">
            <v>0</v>
          </cell>
          <cell r="GQ577">
            <v>70.75</v>
          </cell>
          <cell r="GR577">
            <v>75</v>
          </cell>
          <cell r="GS577">
            <v>0</v>
          </cell>
          <cell r="GT577">
            <v>0</v>
          </cell>
          <cell r="GU577" t="str">
            <v/>
          </cell>
          <cell r="GV577">
            <v>0</v>
          </cell>
          <cell r="GW577">
            <v>69.25</v>
          </cell>
          <cell r="GX577">
            <v>71</v>
          </cell>
          <cell r="GY577">
            <v>0</v>
          </cell>
          <cell r="GZ577">
            <v>0</v>
          </cell>
          <cell r="HB577">
            <v>0</v>
          </cell>
          <cell r="HG577" t="str">
            <v>IGR-L</v>
          </cell>
          <cell r="HH577">
            <v>0</v>
          </cell>
          <cell r="HI577">
            <v>80.25</v>
          </cell>
          <cell r="HJ577">
            <v>80</v>
          </cell>
          <cell r="HM577" t="str">
            <v/>
          </cell>
          <cell r="HN577" t="str">
            <v/>
          </cell>
          <cell r="HS577">
            <v>0</v>
          </cell>
          <cell r="HT577" t="str">
            <v>PKN</v>
          </cell>
          <cell r="HU577">
            <v>0</v>
          </cell>
          <cell r="HV577" t="str">
            <v>IND</v>
          </cell>
          <cell r="HW577">
            <v>0</v>
          </cell>
          <cell r="HX577" t="str">
            <v>MAT-W</v>
          </cell>
          <cell r="HY577">
            <v>0</v>
          </cell>
          <cell r="HZ577" t="str">
            <v>SEJ-W</v>
          </cell>
          <cell r="IA577">
            <v>0</v>
          </cell>
          <cell r="IB577" t="str">
            <v>IGR-W</v>
          </cell>
          <cell r="IC577">
            <v>0</v>
          </cell>
          <cell r="ID577" t="str">
            <v>SBO</v>
          </cell>
          <cell r="IE577">
            <v>0</v>
          </cell>
          <cell r="IF577" t="str">
            <v>PJO</v>
          </cell>
          <cell r="IG577">
            <v>0</v>
          </cell>
          <cell r="IH577" t="str">
            <v>PRA</v>
          </cell>
          <cell r="II577">
            <v>0</v>
          </cell>
          <cell r="IJ577" t="str">
            <v>JAW</v>
          </cell>
          <cell r="IK577">
            <v>0</v>
          </cell>
          <cell r="IL577" t="str">
            <v>ARB</v>
          </cell>
          <cell r="IM577">
            <v>0</v>
          </cell>
          <cell r="IN577" t="str">
            <v>PKM</v>
          </cell>
          <cell r="IO577">
            <v>0</v>
          </cell>
          <cell r="IP577" t="str">
            <v>MAT-P</v>
          </cell>
          <cell r="IQ577">
            <v>0</v>
          </cell>
          <cell r="IR577" t="str">
            <v>BIO-P</v>
          </cell>
          <cell r="IS577">
            <v>0</v>
          </cell>
          <cell r="IT577" t="str">
            <v>FIS-P</v>
          </cell>
          <cell r="IU577">
            <v>0</v>
          </cell>
          <cell r="IV577" t="str">
            <v>KIM-P</v>
          </cell>
          <cell r="IW577">
            <v>0</v>
          </cell>
          <cell r="IY577">
            <v>0</v>
          </cell>
          <cell r="IZ577" t="str">
            <v>IGR-L</v>
          </cell>
          <cell r="JA577">
            <v>0</v>
          </cell>
        </row>
        <row r="578">
          <cell r="Q578" t="str">
            <v/>
          </cell>
          <cell r="AB578" t="str">
            <v/>
          </cell>
          <cell r="AC578">
            <v>2</v>
          </cell>
          <cell r="AI578" t="str">
            <v/>
          </cell>
          <cell r="AJ578">
            <v>0</v>
          </cell>
          <cell r="AK578">
            <v>80</v>
          </cell>
          <cell r="AL578">
            <v>75</v>
          </cell>
          <cell r="AM578">
            <v>0</v>
          </cell>
          <cell r="AN578">
            <v>0</v>
          </cell>
          <cell r="AO578" t="str">
            <v/>
          </cell>
          <cell r="AP578">
            <v>0</v>
          </cell>
          <cell r="AQ578">
            <v>78</v>
          </cell>
          <cell r="AR578">
            <v>79</v>
          </cell>
          <cell r="AS578">
            <v>0</v>
          </cell>
          <cell r="AT578">
            <v>0</v>
          </cell>
          <cell r="AU578" t="str">
            <v/>
          </cell>
          <cell r="AV578">
            <v>0</v>
          </cell>
          <cell r="AW578">
            <v>74</v>
          </cell>
          <cell r="AX578">
            <v>75</v>
          </cell>
          <cell r="AY578">
            <v>0</v>
          </cell>
          <cell r="AZ578">
            <v>0</v>
          </cell>
          <cell r="BA578" t="str">
            <v/>
          </cell>
          <cell r="BB578">
            <v>0</v>
          </cell>
          <cell r="BC578">
            <v>69.75</v>
          </cell>
          <cell r="BD578">
            <v>74</v>
          </cell>
          <cell r="BE578">
            <v>0</v>
          </cell>
          <cell r="BF578">
            <v>0</v>
          </cell>
          <cell r="BG578" t="str">
            <v>SEJ</v>
          </cell>
          <cell r="BH578">
            <v>0</v>
          </cell>
          <cell r="BI578">
            <v>78.25</v>
          </cell>
          <cell r="BJ578">
            <v>77</v>
          </cell>
          <cell r="BK578">
            <v>0</v>
          </cell>
          <cell r="BL578">
            <v>0</v>
          </cell>
          <cell r="BM578" t="str">
            <v/>
          </cell>
          <cell r="BN578">
            <v>0</v>
          </cell>
          <cell r="BO578">
            <v>79</v>
          </cell>
          <cell r="BP578">
            <v>81</v>
          </cell>
          <cell r="BQ578">
            <v>0</v>
          </cell>
          <cell r="BR578">
            <v>0</v>
          </cell>
          <cell r="BS578" t="str">
            <v/>
          </cell>
          <cell r="BT578">
            <v>0</v>
          </cell>
          <cell r="BU578">
            <v>84.25</v>
          </cell>
          <cell r="BV578">
            <v>85</v>
          </cell>
          <cell r="BW578">
            <v>0</v>
          </cell>
          <cell r="BX578">
            <v>0</v>
          </cell>
          <cell r="BY578" t="str">
            <v/>
          </cell>
          <cell r="BZ578">
            <v>0</v>
          </cell>
          <cell r="CA578">
            <v>67</v>
          </cell>
          <cell r="CB578">
            <v>76</v>
          </cell>
          <cell r="CC578">
            <v>0</v>
          </cell>
          <cell r="CD578">
            <v>0</v>
          </cell>
          <cell r="CE578" t="str">
            <v/>
          </cell>
          <cell r="CF578">
            <v>0</v>
          </cell>
          <cell r="CG578">
            <v>88.25</v>
          </cell>
          <cell r="CH578">
            <v>80</v>
          </cell>
          <cell r="CI578">
            <v>0</v>
          </cell>
          <cell r="CJ578">
            <v>0</v>
          </cell>
          <cell r="CK578" t="str">
            <v/>
          </cell>
          <cell r="CL578">
            <v>0</v>
          </cell>
          <cell r="CM578">
            <v>71.75</v>
          </cell>
          <cell r="CN578">
            <v>78</v>
          </cell>
          <cell r="CO578">
            <v>0</v>
          </cell>
          <cell r="CP578">
            <v>0</v>
          </cell>
          <cell r="CQ578" t="str">
            <v/>
          </cell>
          <cell r="CR578">
            <v>0</v>
          </cell>
          <cell r="CS578">
            <v>69.5</v>
          </cell>
          <cell r="CT578">
            <v>80</v>
          </cell>
          <cell r="CU578">
            <v>0</v>
          </cell>
          <cell r="CV578">
            <v>0</v>
          </cell>
          <cell r="CW578" t="str">
            <v/>
          </cell>
          <cell r="CX578">
            <v>0</v>
          </cell>
          <cell r="CY578">
            <v>71.75</v>
          </cell>
          <cell r="CZ578">
            <v>75</v>
          </cell>
          <cell r="DA578">
            <v>0</v>
          </cell>
          <cell r="DB578">
            <v>0</v>
          </cell>
          <cell r="DC578" t="str">
            <v/>
          </cell>
          <cell r="DD578">
            <v>0</v>
          </cell>
          <cell r="DE578">
            <v>78</v>
          </cell>
          <cell r="DF578">
            <v>83</v>
          </cell>
          <cell r="DG578">
            <v>0</v>
          </cell>
          <cell r="DH578">
            <v>0</v>
          </cell>
          <cell r="DI578" t="str">
            <v/>
          </cell>
          <cell r="DJ578">
            <v>0</v>
          </cell>
          <cell r="DK578">
            <v>0</v>
          </cell>
          <cell r="DL578">
            <v>78</v>
          </cell>
          <cell r="DM578">
            <v>0</v>
          </cell>
          <cell r="DN578">
            <v>0</v>
          </cell>
          <cell r="DO578" t="str">
            <v/>
          </cell>
          <cell r="DP578">
            <v>0</v>
          </cell>
          <cell r="DQ578">
            <v>79.75</v>
          </cell>
          <cell r="DR578">
            <v>74</v>
          </cell>
          <cell r="DS578">
            <v>0</v>
          </cell>
          <cell r="DT578">
            <v>0</v>
          </cell>
          <cell r="DU578" t="str">
            <v/>
          </cell>
          <cell r="DV578">
            <v>0</v>
          </cell>
          <cell r="DW578">
            <v>73.75</v>
          </cell>
          <cell r="DX578">
            <v>74</v>
          </cell>
          <cell r="DY578">
            <v>0</v>
          </cell>
          <cell r="DZ578">
            <v>0</v>
          </cell>
          <cell r="EA578" t="str">
            <v/>
          </cell>
          <cell r="EB578">
            <v>0</v>
          </cell>
          <cell r="EC578">
            <v>67</v>
          </cell>
          <cell r="ED578">
            <v>71</v>
          </cell>
          <cell r="EE578">
            <v>0</v>
          </cell>
          <cell r="EF578">
            <v>0</v>
          </cell>
          <cell r="EG578" t="str">
            <v/>
          </cell>
          <cell r="EH578">
            <v>0</v>
          </cell>
          <cell r="EI578">
            <v>82.75</v>
          </cell>
          <cell r="EJ578">
            <v>78</v>
          </cell>
          <cell r="EK578">
            <v>0</v>
          </cell>
          <cell r="EL578">
            <v>0</v>
          </cell>
          <cell r="EM578" t="str">
            <v/>
          </cell>
          <cell r="EN578">
            <v>0</v>
          </cell>
          <cell r="EO578">
            <v>82.75</v>
          </cell>
          <cell r="EP578">
            <v>78</v>
          </cell>
          <cell r="EQ578">
            <v>0</v>
          </cell>
          <cell r="ER578">
            <v>0</v>
          </cell>
          <cell r="ES578" t="str">
            <v/>
          </cell>
          <cell r="ET578">
            <v>0</v>
          </cell>
          <cell r="EU578">
            <v>82.75</v>
          </cell>
          <cell r="EV578">
            <v>78</v>
          </cell>
          <cell r="EW578">
            <v>0</v>
          </cell>
          <cell r="EX578">
            <v>0</v>
          </cell>
          <cell r="EY578" t="str">
            <v/>
          </cell>
          <cell r="EZ578">
            <v>0</v>
          </cell>
          <cell r="FA578">
            <v>70.25</v>
          </cell>
          <cell r="FB578">
            <v>74</v>
          </cell>
          <cell r="FC578">
            <v>0</v>
          </cell>
          <cell r="FD578">
            <v>0</v>
          </cell>
          <cell r="FE578" t="str">
            <v/>
          </cell>
          <cell r="FF578">
            <v>0</v>
          </cell>
          <cell r="FG578">
            <v>70.25</v>
          </cell>
          <cell r="FH578">
            <v>74</v>
          </cell>
          <cell r="FI578">
            <v>0</v>
          </cell>
          <cell r="FJ578">
            <v>0</v>
          </cell>
          <cell r="FK578" t="str">
            <v/>
          </cell>
          <cell r="FL578">
            <v>0</v>
          </cell>
          <cell r="FM578">
            <v>70.25</v>
          </cell>
          <cell r="FN578">
            <v>74</v>
          </cell>
          <cell r="FO578">
            <v>0</v>
          </cell>
          <cell r="FP578">
            <v>0</v>
          </cell>
          <cell r="FQ578" t="str">
            <v/>
          </cell>
          <cell r="FR578">
            <v>0</v>
          </cell>
          <cell r="FS578">
            <v>70.25</v>
          </cell>
          <cell r="FT578">
            <v>74</v>
          </cell>
          <cell r="FU578">
            <v>0</v>
          </cell>
          <cell r="FV578">
            <v>0</v>
          </cell>
          <cell r="FW578" t="str">
            <v/>
          </cell>
          <cell r="FX578">
            <v>0</v>
          </cell>
          <cell r="FY578">
            <v>70.25</v>
          </cell>
          <cell r="FZ578">
            <v>74</v>
          </cell>
          <cell r="GA578">
            <v>0</v>
          </cell>
          <cell r="GB578">
            <v>0</v>
          </cell>
          <cell r="GC578" t="str">
            <v/>
          </cell>
          <cell r="GD578">
            <v>0</v>
          </cell>
          <cell r="GE578">
            <v>70.25</v>
          </cell>
          <cell r="GF578">
            <v>74</v>
          </cell>
          <cell r="GG578">
            <v>0</v>
          </cell>
          <cell r="GH578">
            <v>0</v>
          </cell>
          <cell r="GI578" t="str">
            <v/>
          </cell>
          <cell r="GJ578">
            <v>0</v>
          </cell>
          <cell r="GK578">
            <v>70.25</v>
          </cell>
          <cell r="GL578">
            <v>74</v>
          </cell>
          <cell r="GM578">
            <v>0</v>
          </cell>
          <cell r="GN578">
            <v>0</v>
          </cell>
          <cell r="GO578" t="str">
            <v/>
          </cell>
          <cell r="GP578">
            <v>0</v>
          </cell>
          <cell r="GQ578">
            <v>70.25</v>
          </cell>
          <cell r="GR578">
            <v>74</v>
          </cell>
          <cell r="GS578">
            <v>0</v>
          </cell>
          <cell r="GT578">
            <v>0</v>
          </cell>
          <cell r="GU578" t="str">
            <v/>
          </cell>
          <cell r="GV578">
            <v>0</v>
          </cell>
          <cell r="GW578">
            <v>66.75</v>
          </cell>
          <cell r="GX578">
            <v>71</v>
          </cell>
          <cell r="GY578">
            <v>0</v>
          </cell>
          <cell r="GZ578">
            <v>0</v>
          </cell>
          <cell r="HB578">
            <v>0</v>
          </cell>
          <cell r="HG578" t="str">
            <v>IGR-L</v>
          </cell>
          <cell r="HH578">
            <v>0</v>
          </cell>
          <cell r="HI578">
            <v>71.5</v>
          </cell>
          <cell r="HJ578">
            <v>80</v>
          </cell>
          <cell r="HM578" t="str">
            <v/>
          </cell>
          <cell r="HN578" t="str">
            <v/>
          </cell>
          <cell r="HS578">
            <v>0</v>
          </cell>
          <cell r="HT578" t="str">
            <v>PKN</v>
          </cell>
          <cell r="HU578">
            <v>0</v>
          </cell>
          <cell r="HV578" t="str">
            <v>IND</v>
          </cell>
          <cell r="HW578">
            <v>0</v>
          </cell>
          <cell r="HX578" t="str">
            <v>MAT-W</v>
          </cell>
          <cell r="HY578">
            <v>0</v>
          </cell>
          <cell r="HZ578" t="str">
            <v>SEJ-W</v>
          </cell>
          <cell r="IA578">
            <v>0</v>
          </cell>
          <cell r="IB578" t="str">
            <v>IGR-W</v>
          </cell>
          <cell r="IC578">
            <v>0</v>
          </cell>
          <cell r="ID578" t="str">
            <v>SBO</v>
          </cell>
          <cell r="IE578">
            <v>0</v>
          </cell>
          <cell r="IF578" t="str">
            <v>PJO</v>
          </cell>
          <cell r="IG578">
            <v>0</v>
          </cell>
          <cell r="IH578" t="str">
            <v>PRA</v>
          </cell>
          <cell r="II578">
            <v>0</v>
          </cell>
          <cell r="IJ578" t="str">
            <v>JAW</v>
          </cell>
          <cell r="IK578">
            <v>0</v>
          </cell>
          <cell r="IL578" t="str">
            <v>ARB</v>
          </cell>
          <cell r="IM578">
            <v>0</v>
          </cell>
          <cell r="IN578" t="str">
            <v>PKM</v>
          </cell>
          <cell r="IO578">
            <v>0</v>
          </cell>
          <cell r="IP578" t="str">
            <v>MAT-P</v>
          </cell>
          <cell r="IQ578">
            <v>0</v>
          </cell>
          <cell r="IR578" t="str">
            <v>BIO-P</v>
          </cell>
          <cell r="IS578">
            <v>0</v>
          </cell>
          <cell r="IT578" t="str">
            <v>FIS-P</v>
          </cell>
          <cell r="IU578">
            <v>0</v>
          </cell>
          <cell r="IV578" t="str">
            <v>KIM-P</v>
          </cell>
          <cell r="IW578">
            <v>0</v>
          </cell>
          <cell r="IY578">
            <v>0</v>
          </cell>
          <cell r="IZ578" t="str">
            <v>IGR-L</v>
          </cell>
          <cell r="JA578">
            <v>0</v>
          </cell>
        </row>
        <row r="579">
          <cell r="Q579" t="str">
            <v/>
          </cell>
          <cell r="AB579" t="str">
            <v/>
          </cell>
          <cell r="AC579">
            <v>3</v>
          </cell>
          <cell r="AI579" t="str">
            <v/>
          </cell>
          <cell r="AJ579">
            <v>0</v>
          </cell>
          <cell r="AK579">
            <v>90.25</v>
          </cell>
          <cell r="AL579">
            <v>89</v>
          </cell>
          <cell r="AM579">
            <v>0</v>
          </cell>
          <cell r="AN579">
            <v>0</v>
          </cell>
          <cell r="AO579" t="str">
            <v/>
          </cell>
          <cell r="AP579">
            <v>0</v>
          </cell>
          <cell r="AQ579">
            <v>85</v>
          </cell>
          <cell r="AR579">
            <v>88</v>
          </cell>
          <cell r="AS579">
            <v>0</v>
          </cell>
          <cell r="AT579">
            <v>0</v>
          </cell>
          <cell r="AU579" t="str">
            <v/>
          </cell>
          <cell r="AV579">
            <v>0</v>
          </cell>
          <cell r="AW579">
            <v>89.25</v>
          </cell>
          <cell r="AX579">
            <v>88</v>
          </cell>
          <cell r="AY579">
            <v>0</v>
          </cell>
          <cell r="AZ579">
            <v>0</v>
          </cell>
          <cell r="BA579" t="str">
            <v/>
          </cell>
          <cell r="BB579">
            <v>0</v>
          </cell>
          <cell r="BC579">
            <v>92</v>
          </cell>
          <cell r="BD579">
            <v>89</v>
          </cell>
          <cell r="BE579">
            <v>0</v>
          </cell>
          <cell r="BF579">
            <v>0</v>
          </cell>
          <cell r="BG579" t="str">
            <v>SEJ</v>
          </cell>
          <cell r="BH579">
            <v>0</v>
          </cell>
          <cell r="BI579">
            <v>84.5</v>
          </cell>
          <cell r="BJ579">
            <v>90</v>
          </cell>
          <cell r="BK579">
            <v>0</v>
          </cell>
          <cell r="BL579">
            <v>0</v>
          </cell>
          <cell r="BM579" t="str">
            <v/>
          </cell>
          <cell r="BN579">
            <v>0</v>
          </cell>
          <cell r="BO579">
            <v>95</v>
          </cell>
          <cell r="BP579">
            <v>90</v>
          </cell>
          <cell r="BQ579">
            <v>0</v>
          </cell>
          <cell r="BR579">
            <v>0</v>
          </cell>
          <cell r="BS579" t="str">
            <v/>
          </cell>
          <cell r="BT579">
            <v>0</v>
          </cell>
          <cell r="BU579">
            <v>85.5</v>
          </cell>
          <cell r="BV579">
            <v>89</v>
          </cell>
          <cell r="BW579">
            <v>0</v>
          </cell>
          <cell r="BX579">
            <v>0</v>
          </cell>
          <cell r="BY579" t="str">
            <v/>
          </cell>
          <cell r="BZ579">
            <v>0</v>
          </cell>
          <cell r="CA579">
            <v>82.75</v>
          </cell>
          <cell r="CB579">
            <v>86</v>
          </cell>
          <cell r="CC579">
            <v>0</v>
          </cell>
          <cell r="CD579">
            <v>0</v>
          </cell>
          <cell r="CE579" t="str">
            <v/>
          </cell>
          <cell r="CF579">
            <v>0</v>
          </cell>
          <cell r="CG579">
            <v>91</v>
          </cell>
          <cell r="CH579">
            <v>84</v>
          </cell>
          <cell r="CI579">
            <v>0</v>
          </cell>
          <cell r="CJ579">
            <v>0</v>
          </cell>
          <cell r="CK579" t="str">
            <v/>
          </cell>
          <cell r="CL579">
            <v>0</v>
          </cell>
          <cell r="CM579">
            <v>90.75</v>
          </cell>
          <cell r="CN579">
            <v>78</v>
          </cell>
          <cell r="CO579">
            <v>0</v>
          </cell>
          <cell r="CP579">
            <v>0</v>
          </cell>
          <cell r="CQ579" t="str">
            <v/>
          </cell>
          <cell r="CR579">
            <v>0</v>
          </cell>
          <cell r="CS579">
            <v>91.75</v>
          </cell>
          <cell r="CT579">
            <v>90</v>
          </cell>
          <cell r="CU579">
            <v>0</v>
          </cell>
          <cell r="CV579">
            <v>0</v>
          </cell>
          <cell r="CW579" t="str">
            <v/>
          </cell>
          <cell r="CX579">
            <v>0</v>
          </cell>
          <cell r="CY579">
            <v>76</v>
          </cell>
          <cell r="CZ579">
            <v>82</v>
          </cell>
          <cell r="DA579">
            <v>0</v>
          </cell>
          <cell r="DB579">
            <v>0</v>
          </cell>
          <cell r="DC579" t="str">
            <v/>
          </cell>
          <cell r="DD579">
            <v>0</v>
          </cell>
          <cell r="DE579">
            <v>83.25</v>
          </cell>
          <cell r="DF579">
            <v>92</v>
          </cell>
          <cell r="DG579">
            <v>0</v>
          </cell>
          <cell r="DH579">
            <v>0</v>
          </cell>
          <cell r="DI579" t="str">
            <v/>
          </cell>
          <cell r="DJ579">
            <v>0</v>
          </cell>
          <cell r="DK579">
            <v>0</v>
          </cell>
          <cell r="DL579">
            <v>87</v>
          </cell>
          <cell r="DM579">
            <v>0</v>
          </cell>
          <cell r="DN579">
            <v>0</v>
          </cell>
          <cell r="DO579" t="str">
            <v/>
          </cell>
          <cell r="DP579">
            <v>0</v>
          </cell>
          <cell r="DQ579">
            <v>84.5</v>
          </cell>
          <cell r="DR579">
            <v>80</v>
          </cell>
          <cell r="DS579">
            <v>0</v>
          </cell>
          <cell r="DT579">
            <v>0</v>
          </cell>
          <cell r="DU579" t="str">
            <v/>
          </cell>
          <cell r="DV579">
            <v>0</v>
          </cell>
          <cell r="DW579">
            <v>84.25</v>
          </cell>
          <cell r="DX579">
            <v>90</v>
          </cell>
          <cell r="DY579">
            <v>0</v>
          </cell>
          <cell r="DZ579">
            <v>0</v>
          </cell>
          <cell r="EA579" t="str">
            <v/>
          </cell>
          <cell r="EB579">
            <v>0</v>
          </cell>
          <cell r="EC579">
            <v>82.25</v>
          </cell>
          <cell r="ED579">
            <v>85</v>
          </cell>
          <cell r="EE579">
            <v>0</v>
          </cell>
          <cell r="EF579">
            <v>0</v>
          </cell>
          <cell r="EG579" t="str">
            <v/>
          </cell>
          <cell r="EH579">
            <v>0</v>
          </cell>
          <cell r="EI579">
            <v>84.25</v>
          </cell>
          <cell r="EJ579">
            <v>85</v>
          </cell>
          <cell r="EK579">
            <v>0</v>
          </cell>
          <cell r="EL579">
            <v>0</v>
          </cell>
          <cell r="EM579" t="str">
            <v/>
          </cell>
          <cell r="EN579">
            <v>0</v>
          </cell>
          <cell r="EO579">
            <v>84.25</v>
          </cell>
          <cell r="EP579">
            <v>85</v>
          </cell>
          <cell r="EQ579">
            <v>0</v>
          </cell>
          <cell r="ER579">
            <v>0</v>
          </cell>
          <cell r="ES579" t="str">
            <v/>
          </cell>
          <cell r="ET579">
            <v>0</v>
          </cell>
          <cell r="EU579">
            <v>84.25</v>
          </cell>
          <cell r="EV579">
            <v>85</v>
          </cell>
          <cell r="EW579">
            <v>0</v>
          </cell>
          <cell r="EX579">
            <v>0</v>
          </cell>
          <cell r="EY579" t="str">
            <v/>
          </cell>
          <cell r="EZ579">
            <v>0</v>
          </cell>
          <cell r="FA579">
            <v>77.75</v>
          </cell>
          <cell r="FB579">
            <v>82</v>
          </cell>
          <cell r="FC579">
            <v>0</v>
          </cell>
          <cell r="FD579">
            <v>0</v>
          </cell>
          <cell r="FE579" t="str">
            <v/>
          </cell>
          <cell r="FF579">
            <v>0</v>
          </cell>
          <cell r="FG579">
            <v>77.75</v>
          </cell>
          <cell r="FH579">
            <v>82</v>
          </cell>
          <cell r="FI579">
            <v>0</v>
          </cell>
          <cell r="FJ579">
            <v>0</v>
          </cell>
          <cell r="FK579" t="str">
            <v/>
          </cell>
          <cell r="FL579">
            <v>0</v>
          </cell>
          <cell r="FM579">
            <v>77.75</v>
          </cell>
          <cell r="FN579">
            <v>82</v>
          </cell>
          <cell r="FO579">
            <v>0</v>
          </cell>
          <cell r="FP579">
            <v>0</v>
          </cell>
          <cell r="FQ579" t="str">
            <v/>
          </cell>
          <cell r="FR579">
            <v>0</v>
          </cell>
          <cell r="FS579">
            <v>77.75</v>
          </cell>
          <cell r="FT579">
            <v>82</v>
          </cell>
          <cell r="FU579">
            <v>0</v>
          </cell>
          <cell r="FV579">
            <v>0</v>
          </cell>
          <cell r="FW579" t="str">
            <v/>
          </cell>
          <cell r="FX579">
            <v>0</v>
          </cell>
          <cell r="FY579">
            <v>77.75</v>
          </cell>
          <cell r="FZ579">
            <v>82</v>
          </cell>
          <cell r="GA579">
            <v>0</v>
          </cell>
          <cell r="GB579">
            <v>0</v>
          </cell>
          <cell r="GC579" t="str">
            <v/>
          </cell>
          <cell r="GD579">
            <v>0</v>
          </cell>
          <cell r="GE579">
            <v>77.75</v>
          </cell>
          <cell r="GF579">
            <v>82</v>
          </cell>
          <cell r="GG579">
            <v>0</v>
          </cell>
          <cell r="GH579">
            <v>0</v>
          </cell>
          <cell r="GI579" t="str">
            <v/>
          </cell>
          <cell r="GJ579">
            <v>0</v>
          </cell>
          <cell r="GK579">
            <v>77.75</v>
          </cell>
          <cell r="GL579">
            <v>82</v>
          </cell>
          <cell r="GM579">
            <v>0</v>
          </cell>
          <cell r="GN579">
            <v>0</v>
          </cell>
          <cell r="GO579" t="str">
            <v/>
          </cell>
          <cell r="GP579">
            <v>0</v>
          </cell>
          <cell r="GQ579">
            <v>77.75</v>
          </cell>
          <cell r="GR579">
            <v>82</v>
          </cell>
          <cell r="GS579">
            <v>0</v>
          </cell>
          <cell r="GT579">
            <v>0</v>
          </cell>
          <cell r="GU579" t="str">
            <v/>
          </cell>
          <cell r="GV579">
            <v>0</v>
          </cell>
          <cell r="GW579">
            <v>82</v>
          </cell>
          <cell r="GX579">
            <v>83</v>
          </cell>
          <cell r="GY579">
            <v>0</v>
          </cell>
          <cell r="GZ579">
            <v>0</v>
          </cell>
          <cell r="HB579">
            <v>0</v>
          </cell>
          <cell r="HG579" t="str">
            <v>IGR-L</v>
          </cell>
          <cell r="HH579">
            <v>0</v>
          </cell>
          <cell r="HI579">
            <v>85</v>
          </cell>
          <cell r="HJ579">
            <v>80</v>
          </cell>
          <cell r="HM579" t="str">
            <v/>
          </cell>
          <cell r="HN579" t="str">
            <v/>
          </cell>
          <cell r="HS579">
            <v>0</v>
          </cell>
          <cell r="HT579" t="str">
            <v>PKN</v>
          </cell>
          <cell r="HU579">
            <v>0</v>
          </cell>
          <cell r="HV579" t="str">
            <v>IND</v>
          </cell>
          <cell r="HW579">
            <v>0</v>
          </cell>
          <cell r="HX579" t="str">
            <v>MAT-W</v>
          </cell>
          <cell r="HY579">
            <v>0</v>
          </cell>
          <cell r="HZ579" t="str">
            <v>SEJ-W</v>
          </cell>
          <cell r="IA579">
            <v>0</v>
          </cell>
          <cell r="IB579" t="str">
            <v>IGR-W</v>
          </cell>
          <cell r="IC579">
            <v>0</v>
          </cell>
          <cell r="ID579" t="str">
            <v>SBO</v>
          </cell>
          <cell r="IE579">
            <v>0</v>
          </cell>
          <cell r="IF579" t="str">
            <v>PJO</v>
          </cell>
          <cell r="IG579">
            <v>0</v>
          </cell>
          <cell r="IH579" t="str">
            <v>PRA</v>
          </cell>
          <cell r="II579">
            <v>0</v>
          </cell>
          <cell r="IJ579" t="str">
            <v>JAW</v>
          </cell>
          <cell r="IK579">
            <v>0</v>
          </cell>
          <cell r="IL579" t="str">
            <v>ARB</v>
          </cell>
          <cell r="IM579">
            <v>0</v>
          </cell>
          <cell r="IN579" t="str">
            <v>PKM</v>
          </cell>
          <cell r="IO579">
            <v>0</v>
          </cell>
          <cell r="IP579" t="str">
            <v>MAT-P</v>
          </cell>
          <cell r="IQ579">
            <v>0</v>
          </cell>
          <cell r="IR579" t="str">
            <v>BIO-P</v>
          </cell>
          <cell r="IS579">
            <v>0</v>
          </cell>
          <cell r="IT579" t="str">
            <v>FIS-P</v>
          </cell>
          <cell r="IU579">
            <v>0</v>
          </cell>
          <cell r="IV579" t="str">
            <v>KIM-P</v>
          </cell>
          <cell r="IW579">
            <v>0</v>
          </cell>
          <cell r="IY579">
            <v>0</v>
          </cell>
          <cell r="IZ579" t="str">
            <v>IGR-L</v>
          </cell>
          <cell r="JA579">
            <v>0</v>
          </cell>
        </row>
        <row r="580">
          <cell r="Q580" t="str">
            <v/>
          </cell>
          <cell r="AB580" t="str">
            <v/>
          </cell>
          <cell r="AC580">
            <v>4</v>
          </cell>
          <cell r="AI580" t="str">
            <v/>
          </cell>
          <cell r="AJ580">
            <v>0</v>
          </cell>
          <cell r="AK580">
            <v>87.25</v>
          </cell>
          <cell r="AL580">
            <v>85</v>
          </cell>
          <cell r="AM580">
            <v>0</v>
          </cell>
          <cell r="AN580">
            <v>0</v>
          </cell>
          <cell r="AO580" t="str">
            <v/>
          </cell>
          <cell r="AP580">
            <v>0</v>
          </cell>
          <cell r="AQ580">
            <v>83.75</v>
          </cell>
          <cell r="AR580">
            <v>86</v>
          </cell>
          <cell r="AS580">
            <v>0</v>
          </cell>
          <cell r="AT580">
            <v>0</v>
          </cell>
          <cell r="AU580" t="str">
            <v/>
          </cell>
          <cell r="AV580">
            <v>0</v>
          </cell>
          <cell r="AW580">
            <v>83</v>
          </cell>
          <cell r="AX580">
            <v>85</v>
          </cell>
          <cell r="AY580">
            <v>0</v>
          </cell>
          <cell r="AZ580">
            <v>0</v>
          </cell>
          <cell r="BA580" t="str">
            <v/>
          </cell>
          <cell r="BB580">
            <v>0</v>
          </cell>
          <cell r="BC580">
            <v>91.25</v>
          </cell>
          <cell r="BD580">
            <v>86</v>
          </cell>
          <cell r="BE580">
            <v>0</v>
          </cell>
          <cell r="BF580">
            <v>0</v>
          </cell>
          <cell r="BG580" t="str">
            <v>SEJ</v>
          </cell>
          <cell r="BH580">
            <v>0</v>
          </cell>
          <cell r="BI580">
            <v>84.75</v>
          </cell>
          <cell r="BJ580">
            <v>86</v>
          </cell>
          <cell r="BK580">
            <v>0</v>
          </cell>
          <cell r="BL580">
            <v>0</v>
          </cell>
          <cell r="BM580" t="str">
            <v/>
          </cell>
          <cell r="BN580">
            <v>0</v>
          </cell>
          <cell r="BO580">
            <v>87</v>
          </cell>
          <cell r="BP580">
            <v>90</v>
          </cell>
          <cell r="BQ580">
            <v>0</v>
          </cell>
          <cell r="BR580">
            <v>0</v>
          </cell>
          <cell r="BS580" t="str">
            <v/>
          </cell>
          <cell r="BT580">
            <v>0</v>
          </cell>
          <cell r="BU580">
            <v>83.5</v>
          </cell>
          <cell r="BV580">
            <v>90</v>
          </cell>
          <cell r="BW580">
            <v>0</v>
          </cell>
          <cell r="BX580">
            <v>0</v>
          </cell>
          <cell r="BY580" t="str">
            <v/>
          </cell>
          <cell r="BZ580">
            <v>0</v>
          </cell>
          <cell r="CA580">
            <v>85</v>
          </cell>
          <cell r="CB580">
            <v>88</v>
          </cell>
          <cell r="CC580">
            <v>0</v>
          </cell>
          <cell r="CD580">
            <v>0</v>
          </cell>
          <cell r="CE580" t="str">
            <v/>
          </cell>
          <cell r="CF580">
            <v>0</v>
          </cell>
          <cell r="CG580">
            <v>91.25</v>
          </cell>
          <cell r="CH580">
            <v>81</v>
          </cell>
          <cell r="CI580">
            <v>0</v>
          </cell>
          <cell r="CJ580">
            <v>0</v>
          </cell>
          <cell r="CK580" t="str">
            <v/>
          </cell>
          <cell r="CL580">
            <v>0</v>
          </cell>
          <cell r="CM580">
            <v>75.75</v>
          </cell>
          <cell r="CN580">
            <v>83</v>
          </cell>
          <cell r="CO580">
            <v>0</v>
          </cell>
          <cell r="CP580">
            <v>0</v>
          </cell>
          <cell r="CQ580" t="str">
            <v/>
          </cell>
          <cell r="CR580">
            <v>0</v>
          </cell>
          <cell r="CS580">
            <v>87.5</v>
          </cell>
          <cell r="CT580">
            <v>89</v>
          </cell>
          <cell r="CU580">
            <v>0</v>
          </cell>
          <cell r="CV580">
            <v>0</v>
          </cell>
          <cell r="CW580" t="str">
            <v/>
          </cell>
          <cell r="CX580">
            <v>0</v>
          </cell>
          <cell r="CY580">
            <v>73</v>
          </cell>
          <cell r="CZ580">
            <v>76</v>
          </cell>
          <cell r="DA580">
            <v>0</v>
          </cell>
          <cell r="DB580">
            <v>0</v>
          </cell>
          <cell r="DC580" t="str">
            <v/>
          </cell>
          <cell r="DD580">
            <v>0</v>
          </cell>
          <cell r="DE580">
            <v>92.5</v>
          </cell>
          <cell r="DF580">
            <v>91</v>
          </cell>
          <cell r="DG580">
            <v>0</v>
          </cell>
          <cell r="DH580">
            <v>0</v>
          </cell>
          <cell r="DI580" t="str">
            <v/>
          </cell>
          <cell r="DJ580">
            <v>0</v>
          </cell>
          <cell r="DK580">
            <v>0</v>
          </cell>
          <cell r="DL580">
            <v>91</v>
          </cell>
          <cell r="DM580">
            <v>0</v>
          </cell>
          <cell r="DN580">
            <v>0</v>
          </cell>
          <cell r="DO580" t="str">
            <v/>
          </cell>
          <cell r="DP580">
            <v>0</v>
          </cell>
          <cell r="DQ580">
            <v>88.25</v>
          </cell>
          <cell r="DR580">
            <v>86</v>
          </cell>
          <cell r="DS580">
            <v>0</v>
          </cell>
          <cell r="DT580">
            <v>0</v>
          </cell>
          <cell r="DU580" t="str">
            <v/>
          </cell>
          <cell r="DV580">
            <v>0</v>
          </cell>
          <cell r="DW580">
            <v>87.25</v>
          </cell>
          <cell r="DX580">
            <v>92</v>
          </cell>
          <cell r="DY580">
            <v>0</v>
          </cell>
          <cell r="DZ580">
            <v>0</v>
          </cell>
          <cell r="EA580" t="str">
            <v/>
          </cell>
          <cell r="EB580">
            <v>0</v>
          </cell>
          <cell r="EC580">
            <v>83.75</v>
          </cell>
          <cell r="ED580">
            <v>86</v>
          </cell>
          <cell r="EE580">
            <v>0</v>
          </cell>
          <cell r="EF580">
            <v>0</v>
          </cell>
          <cell r="EG580" t="str">
            <v/>
          </cell>
          <cell r="EH580">
            <v>0</v>
          </cell>
          <cell r="EI580">
            <v>83.5</v>
          </cell>
          <cell r="EJ580">
            <v>86</v>
          </cell>
          <cell r="EK580">
            <v>0</v>
          </cell>
          <cell r="EL580">
            <v>0</v>
          </cell>
          <cell r="EM580" t="str">
            <v/>
          </cell>
          <cell r="EN580">
            <v>0</v>
          </cell>
          <cell r="EO580">
            <v>83.5</v>
          </cell>
          <cell r="EP580">
            <v>86</v>
          </cell>
          <cell r="EQ580">
            <v>0</v>
          </cell>
          <cell r="ER580">
            <v>0</v>
          </cell>
          <cell r="ES580" t="str">
            <v/>
          </cell>
          <cell r="ET580">
            <v>0</v>
          </cell>
          <cell r="EU580">
            <v>83.5</v>
          </cell>
          <cell r="EV580">
            <v>86</v>
          </cell>
          <cell r="EW580">
            <v>0</v>
          </cell>
          <cell r="EX580">
            <v>0</v>
          </cell>
          <cell r="EY580" t="str">
            <v/>
          </cell>
          <cell r="EZ580">
            <v>0</v>
          </cell>
          <cell r="FA580">
            <v>73.25</v>
          </cell>
          <cell r="FB580">
            <v>79</v>
          </cell>
          <cell r="FC580">
            <v>0</v>
          </cell>
          <cell r="FD580">
            <v>0</v>
          </cell>
          <cell r="FE580" t="str">
            <v/>
          </cell>
          <cell r="FF580">
            <v>0</v>
          </cell>
          <cell r="FG580">
            <v>73.25</v>
          </cell>
          <cell r="FH580">
            <v>79</v>
          </cell>
          <cell r="FI580">
            <v>0</v>
          </cell>
          <cell r="FJ580">
            <v>0</v>
          </cell>
          <cell r="FK580" t="str">
            <v/>
          </cell>
          <cell r="FL580">
            <v>0</v>
          </cell>
          <cell r="FM580">
            <v>73.25</v>
          </cell>
          <cell r="FN580">
            <v>79</v>
          </cell>
          <cell r="FO580">
            <v>0</v>
          </cell>
          <cell r="FP580">
            <v>0</v>
          </cell>
          <cell r="FQ580" t="str">
            <v/>
          </cell>
          <cell r="FR580">
            <v>0</v>
          </cell>
          <cell r="FS580">
            <v>73.25</v>
          </cell>
          <cell r="FT580">
            <v>79</v>
          </cell>
          <cell r="FU580">
            <v>0</v>
          </cell>
          <cell r="FV580">
            <v>0</v>
          </cell>
          <cell r="FW580" t="str">
            <v/>
          </cell>
          <cell r="FX580">
            <v>0</v>
          </cell>
          <cell r="FY580">
            <v>73.25</v>
          </cell>
          <cell r="FZ580">
            <v>79</v>
          </cell>
          <cell r="GA580">
            <v>0</v>
          </cell>
          <cell r="GB580">
            <v>0</v>
          </cell>
          <cell r="GC580" t="str">
            <v/>
          </cell>
          <cell r="GD580">
            <v>0</v>
          </cell>
          <cell r="GE580">
            <v>73.25</v>
          </cell>
          <cell r="GF580">
            <v>79</v>
          </cell>
          <cell r="GG580">
            <v>0</v>
          </cell>
          <cell r="GH580">
            <v>0</v>
          </cell>
          <cell r="GI580" t="str">
            <v/>
          </cell>
          <cell r="GJ580">
            <v>0</v>
          </cell>
          <cell r="GK580">
            <v>73.25</v>
          </cell>
          <cell r="GL580">
            <v>79</v>
          </cell>
          <cell r="GM580">
            <v>0</v>
          </cell>
          <cell r="GN580">
            <v>0</v>
          </cell>
          <cell r="GO580" t="str">
            <v/>
          </cell>
          <cell r="GP580">
            <v>0</v>
          </cell>
          <cell r="GQ580">
            <v>73.25</v>
          </cell>
          <cell r="GR580">
            <v>79</v>
          </cell>
          <cell r="GS580">
            <v>0</v>
          </cell>
          <cell r="GT580">
            <v>0</v>
          </cell>
          <cell r="GU580" t="str">
            <v/>
          </cell>
          <cell r="GV580">
            <v>0</v>
          </cell>
          <cell r="GW580">
            <v>79.75</v>
          </cell>
          <cell r="GX580">
            <v>83</v>
          </cell>
          <cell r="GY580">
            <v>0</v>
          </cell>
          <cell r="GZ580">
            <v>0</v>
          </cell>
          <cell r="HA580" t="str">
            <v>EKO-L</v>
          </cell>
          <cell r="HB580">
            <v>0</v>
          </cell>
          <cell r="HC580">
            <v>87.75</v>
          </cell>
          <cell r="HD580">
            <v>77</v>
          </cell>
          <cell r="HH580">
            <v>0</v>
          </cell>
          <cell r="HM580" t="str">
            <v/>
          </cell>
          <cell r="HN580" t="str">
            <v/>
          </cell>
          <cell r="HS580">
            <v>0</v>
          </cell>
          <cell r="HT580" t="str">
            <v>PKN</v>
          </cell>
          <cell r="HU580">
            <v>0</v>
          </cell>
          <cell r="HV580" t="str">
            <v>IND</v>
          </cell>
          <cell r="HW580">
            <v>0</v>
          </cell>
          <cell r="HX580" t="str">
            <v>MAT-W</v>
          </cell>
          <cell r="HY580">
            <v>0</v>
          </cell>
          <cell r="HZ580" t="str">
            <v>SEJ-W</v>
          </cell>
          <cell r="IA580">
            <v>0</v>
          </cell>
          <cell r="IB580" t="str">
            <v>IGR-W</v>
          </cell>
          <cell r="IC580">
            <v>0</v>
          </cell>
          <cell r="ID580" t="str">
            <v>SBO</v>
          </cell>
          <cell r="IE580">
            <v>0</v>
          </cell>
          <cell r="IF580" t="str">
            <v>PJO</v>
          </cell>
          <cell r="IG580">
            <v>0</v>
          </cell>
          <cell r="IH580" t="str">
            <v>PRA</v>
          </cell>
          <cell r="II580">
            <v>0</v>
          </cell>
          <cell r="IJ580" t="str">
            <v>JAW</v>
          </cell>
          <cell r="IK580">
            <v>0</v>
          </cell>
          <cell r="IL580" t="str">
            <v>ARB</v>
          </cell>
          <cell r="IM580">
            <v>0</v>
          </cell>
          <cell r="IN580" t="str">
            <v>PKM</v>
          </cell>
          <cell r="IO580">
            <v>0</v>
          </cell>
          <cell r="IP580" t="str">
            <v>MAT-P</v>
          </cell>
          <cell r="IQ580">
            <v>0</v>
          </cell>
          <cell r="IR580" t="str">
            <v>BIO-P</v>
          </cell>
          <cell r="IS580">
            <v>0</v>
          </cell>
          <cell r="IT580" t="str">
            <v>FIS-P</v>
          </cell>
          <cell r="IU580">
            <v>0</v>
          </cell>
          <cell r="IV580" t="str">
            <v>KIM-P</v>
          </cell>
          <cell r="IW580">
            <v>0</v>
          </cell>
          <cell r="IX580" t="str">
            <v>EKO-L</v>
          </cell>
          <cell r="IY580">
            <v>0</v>
          </cell>
          <cell r="JA580">
            <v>0</v>
          </cell>
        </row>
        <row r="581">
          <cell r="Q581" t="str">
            <v/>
          </cell>
          <cell r="AB581" t="str">
            <v/>
          </cell>
          <cell r="AC581">
            <v>5</v>
          </cell>
          <cell r="AI581" t="str">
            <v/>
          </cell>
          <cell r="AJ581">
            <v>0</v>
          </cell>
          <cell r="AK581">
            <v>87.25</v>
          </cell>
          <cell r="AL581">
            <v>88</v>
          </cell>
          <cell r="AM581">
            <v>0</v>
          </cell>
          <cell r="AN581">
            <v>0</v>
          </cell>
          <cell r="AO581" t="str">
            <v/>
          </cell>
          <cell r="AP581">
            <v>0</v>
          </cell>
          <cell r="AQ581">
            <v>83</v>
          </cell>
          <cell r="AR581">
            <v>88</v>
          </cell>
          <cell r="AS581">
            <v>0</v>
          </cell>
          <cell r="AT581">
            <v>0</v>
          </cell>
          <cell r="AU581" t="str">
            <v/>
          </cell>
          <cell r="AV581">
            <v>0</v>
          </cell>
          <cell r="AW581">
            <v>85</v>
          </cell>
          <cell r="AX581">
            <v>88</v>
          </cell>
          <cell r="AY581">
            <v>0</v>
          </cell>
          <cell r="AZ581">
            <v>0</v>
          </cell>
          <cell r="BA581" t="str">
            <v/>
          </cell>
          <cell r="BB581">
            <v>0</v>
          </cell>
          <cell r="BC581">
            <v>86.75</v>
          </cell>
          <cell r="BD581">
            <v>89</v>
          </cell>
          <cell r="BE581">
            <v>0</v>
          </cell>
          <cell r="BF581">
            <v>0</v>
          </cell>
          <cell r="BG581" t="str">
            <v>SEJ</v>
          </cell>
          <cell r="BH581">
            <v>0</v>
          </cell>
          <cell r="BI581">
            <v>80.75</v>
          </cell>
          <cell r="BJ581">
            <v>88</v>
          </cell>
          <cell r="BK581">
            <v>0</v>
          </cell>
          <cell r="BL581">
            <v>0</v>
          </cell>
          <cell r="BM581" t="str">
            <v/>
          </cell>
          <cell r="BN581">
            <v>0</v>
          </cell>
          <cell r="BO581">
            <v>90.5</v>
          </cell>
          <cell r="BP581">
            <v>90</v>
          </cell>
          <cell r="BQ581">
            <v>0</v>
          </cell>
          <cell r="BR581">
            <v>0</v>
          </cell>
          <cell r="BS581" t="str">
            <v/>
          </cell>
          <cell r="BT581">
            <v>0</v>
          </cell>
          <cell r="BU581">
            <v>86.5</v>
          </cell>
          <cell r="BV581">
            <v>90</v>
          </cell>
          <cell r="BW581">
            <v>0</v>
          </cell>
          <cell r="BX581">
            <v>0</v>
          </cell>
          <cell r="BY581" t="str">
            <v/>
          </cell>
          <cell r="BZ581">
            <v>0</v>
          </cell>
          <cell r="CA581">
            <v>83.75</v>
          </cell>
          <cell r="CB581">
            <v>85</v>
          </cell>
          <cell r="CC581">
            <v>0</v>
          </cell>
          <cell r="CD581">
            <v>0</v>
          </cell>
          <cell r="CE581" t="str">
            <v/>
          </cell>
          <cell r="CF581">
            <v>0</v>
          </cell>
          <cell r="CG581">
            <v>92</v>
          </cell>
          <cell r="CH581">
            <v>81</v>
          </cell>
          <cell r="CI581">
            <v>0</v>
          </cell>
          <cell r="CJ581">
            <v>0</v>
          </cell>
          <cell r="CK581" t="str">
            <v/>
          </cell>
          <cell r="CL581">
            <v>0</v>
          </cell>
          <cell r="CM581">
            <v>95.25</v>
          </cell>
          <cell r="CN581">
            <v>80</v>
          </cell>
          <cell r="CO581">
            <v>0</v>
          </cell>
          <cell r="CP581">
            <v>0</v>
          </cell>
          <cell r="CQ581" t="str">
            <v/>
          </cell>
          <cell r="CR581">
            <v>0</v>
          </cell>
          <cell r="CS581">
            <v>90</v>
          </cell>
          <cell r="CT581">
            <v>92</v>
          </cell>
          <cell r="CU581">
            <v>0</v>
          </cell>
          <cell r="CV581">
            <v>0</v>
          </cell>
          <cell r="CW581" t="str">
            <v/>
          </cell>
          <cell r="CX581">
            <v>0</v>
          </cell>
          <cell r="CY581">
            <v>70.75</v>
          </cell>
          <cell r="CZ581">
            <v>82</v>
          </cell>
          <cell r="DA581">
            <v>0</v>
          </cell>
          <cell r="DB581">
            <v>0</v>
          </cell>
          <cell r="DC581" t="str">
            <v/>
          </cell>
          <cell r="DD581">
            <v>0</v>
          </cell>
          <cell r="DE581">
            <v>93</v>
          </cell>
          <cell r="DF581">
            <v>89</v>
          </cell>
          <cell r="DG581">
            <v>0</v>
          </cell>
          <cell r="DH581">
            <v>0</v>
          </cell>
          <cell r="DI581" t="str">
            <v/>
          </cell>
          <cell r="DJ581">
            <v>0</v>
          </cell>
          <cell r="DK581">
            <v>0</v>
          </cell>
          <cell r="DL581">
            <v>92</v>
          </cell>
          <cell r="DM581">
            <v>0</v>
          </cell>
          <cell r="DN581">
            <v>0</v>
          </cell>
          <cell r="DO581" t="str">
            <v/>
          </cell>
          <cell r="DP581">
            <v>0</v>
          </cell>
          <cell r="DQ581">
            <v>90.25</v>
          </cell>
          <cell r="DR581">
            <v>81</v>
          </cell>
          <cell r="DS581">
            <v>0</v>
          </cell>
          <cell r="DT581">
            <v>0</v>
          </cell>
          <cell r="DU581" t="str">
            <v/>
          </cell>
          <cell r="DV581">
            <v>0</v>
          </cell>
          <cell r="DW581">
            <v>79.25</v>
          </cell>
          <cell r="DX581">
            <v>91</v>
          </cell>
          <cell r="DY581">
            <v>0</v>
          </cell>
          <cell r="DZ581">
            <v>0</v>
          </cell>
          <cell r="EA581" t="str">
            <v/>
          </cell>
          <cell r="EB581">
            <v>0</v>
          </cell>
          <cell r="EC581">
            <v>83.5</v>
          </cell>
          <cell r="ED581">
            <v>84</v>
          </cell>
          <cell r="EE581">
            <v>0</v>
          </cell>
          <cell r="EF581">
            <v>0</v>
          </cell>
          <cell r="EG581" t="str">
            <v/>
          </cell>
          <cell r="EH581">
            <v>0</v>
          </cell>
          <cell r="EI581">
            <v>84.75</v>
          </cell>
          <cell r="EJ581">
            <v>85</v>
          </cell>
          <cell r="EK581">
            <v>0</v>
          </cell>
          <cell r="EL581">
            <v>0</v>
          </cell>
          <cell r="EM581" t="str">
            <v/>
          </cell>
          <cell r="EN581">
            <v>0</v>
          </cell>
          <cell r="EO581">
            <v>84.75</v>
          </cell>
          <cell r="EP581">
            <v>85</v>
          </cell>
          <cell r="EQ581">
            <v>0</v>
          </cell>
          <cell r="ER581">
            <v>0</v>
          </cell>
          <cell r="ES581" t="str">
            <v/>
          </cell>
          <cell r="ET581">
            <v>0</v>
          </cell>
          <cell r="EU581">
            <v>84.75</v>
          </cell>
          <cell r="EV581">
            <v>85</v>
          </cell>
          <cell r="EW581">
            <v>0</v>
          </cell>
          <cell r="EX581">
            <v>0</v>
          </cell>
          <cell r="EY581" t="str">
            <v/>
          </cell>
          <cell r="EZ581">
            <v>0</v>
          </cell>
          <cell r="FA581">
            <v>76</v>
          </cell>
          <cell r="FB581">
            <v>83</v>
          </cell>
          <cell r="FC581">
            <v>0</v>
          </cell>
          <cell r="FD581">
            <v>0</v>
          </cell>
          <cell r="FE581" t="str">
            <v/>
          </cell>
          <cell r="FF581">
            <v>0</v>
          </cell>
          <cell r="FG581">
            <v>76</v>
          </cell>
          <cell r="FH581">
            <v>83</v>
          </cell>
          <cell r="FI581">
            <v>0</v>
          </cell>
          <cell r="FJ581">
            <v>0</v>
          </cell>
          <cell r="FK581" t="str">
            <v/>
          </cell>
          <cell r="FL581">
            <v>0</v>
          </cell>
          <cell r="FM581">
            <v>76</v>
          </cell>
          <cell r="FN581">
            <v>83</v>
          </cell>
          <cell r="FO581">
            <v>0</v>
          </cell>
          <cell r="FP581">
            <v>0</v>
          </cell>
          <cell r="FQ581" t="str">
            <v/>
          </cell>
          <cell r="FR581">
            <v>0</v>
          </cell>
          <cell r="FS581">
            <v>76</v>
          </cell>
          <cell r="FT581">
            <v>83</v>
          </cell>
          <cell r="FU581">
            <v>0</v>
          </cell>
          <cell r="FV581">
            <v>0</v>
          </cell>
          <cell r="FW581" t="str">
            <v/>
          </cell>
          <cell r="FX581">
            <v>0</v>
          </cell>
          <cell r="FY581">
            <v>76</v>
          </cell>
          <cell r="FZ581">
            <v>83</v>
          </cell>
          <cell r="GA581">
            <v>0</v>
          </cell>
          <cell r="GB581">
            <v>0</v>
          </cell>
          <cell r="GC581" t="str">
            <v/>
          </cell>
          <cell r="GD581">
            <v>0</v>
          </cell>
          <cell r="GE581">
            <v>76</v>
          </cell>
          <cell r="GF581">
            <v>83</v>
          </cell>
          <cell r="GG581">
            <v>0</v>
          </cell>
          <cell r="GH581">
            <v>0</v>
          </cell>
          <cell r="GI581" t="str">
            <v/>
          </cell>
          <cell r="GJ581">
            <v>0</v>
          </cell>
          <cell r="GK581">
            <v>76</v>
          </cell>
          <cell r="GL581">
            <v>83</v>
          </cell>
          <cell r="GM581">
            <v>0</v>
          </cell>
          <cell r="GN581">
            <v>0</v>
          </cell>
          <cell r="GO581" t="str">
            <v/>
          </cell>
          <cell r="GP581">
            <v>0</v>
          </cell>
          <cell r="GQ581">
            <v>76</v>
          </cell>
          <cell r="GR581">
            <v>83</v>
          </cell>
          <cell r="GS581">
            <v>0</v>
          </cell>
          <cell r="GT581">
            <v>0</v>
          </cell>
          <cell r="GU581" t="str">
            <v/>
          </cell>
          <cell r="GV581">
            <v>0</v>
          </cell>
          <cell r="GW581">
            <v>82</v>
          </cell>
          <cell r="GX581">
            <v>84</v>
          </cell>
          <cell r="GY581">
            <v>0</v>
          </cell>
          <cell r="GZ581">
            <v>0</v>
          </cell>
          <cell r="HB581">
            <v>0</v>
          </cell>
          <cell r="HG581" t="str">
            <v>IGR-L</v>
          </cell>
          <cell r="HH581">
            <v>0</v>
          </cell>
          <cell r="HI581">
            <v>92</v>
          </cell>
          <cell r="HJ581">
            <v>84</v>
          </cell>
          <cell r="HM581" t="str">
            <v/>
          </cell>
          <cell r="HN581" t="str">
            <v/>
          </cell>
          <cell r="HS581">
            <v>0</v>
          </cell>
          <cell r="HT581" t="str">
            <v>PKN</v>
          </cell>
          <cell r="HU581">
            <v>0</v>
          </cell>
          <cell r="HV581" t="str">
            <v>IND</v>
          </cell>
          <cell r="HW581">
            <v>0</v>
          </cell>
          <cell r="HX581" t="str">
            <v>MAT-W</v>
          </cell>
          <cell r="HY581">
            <v>0</v>
          </cell>
          <cell r="HZ581" t="str">
            <v>SEJ-W</v>
          </cell>
          <cell r="IA581">
            <v>0</v>
          </cell>
          <cell r="IB581" t="str">
            <v>IGR-W</v>
          </cell>
          <cell r="IC581">
            <v>0</v>
          </cell>
          <cell r="ID581" t="str">
            <v>SBO</v>
          </cell>
          <cell r="IE581">
            <v>0</v>
          </cell>
          <cell r="IF581" t="str">
            <v>PJO</v>
          </cell>
          <cell r="IG581">
            <v>0</v>
          </cell>
          <cell r="IH581" t="str">
            <v>PRA</v>
          </cell>
          <cell r="II581">
            <v>0</v>
          </cell>
          <cell r="IJ581" t="str">
            <v>JAW</v>
          </cell>
          <cell r="IK581">
            <v>0</v>
          </cell>
          <cell r="IL581" t="str">
            <v>ARB</v>
          </cell>
          <cell r="IM581">
            <v>0</v>
          </cell>
          <cell r="IN581" t="str">
            <v>PKM</v>
          </cell>
          <cell r="IO581">
            <v>0</v>
          </cell>
          <cell r="IP581" t="str">
            <v>MAT-P</v>
          </cell>
          <cell r="IQ581">
            <v>0</v>
          </cell>
          <cell r="IR581" t="str">
            <v>BIO-P</v>
          </cell>
          <cell r="IS581">
            <v>0</v>
          </cell>
          <cell r="IT581" t="str">
            <v>FIS-P</v>
          </cell>
          <cell r="IU581">
            <v>0</v>
          </cell>
          <cell r="IV581" t="str">
            <v>KIM-P</v>
          </cell>
          <cell r="IW581">
            <v>0</v>
          </cell>
          <cell r="IY581">
            <v>0</v>
          </cell>
          <cell r="IZ581" t="str">
            <v>IGR-L</v>
          </cell>
          <cell r="JA581">
            <v>0</v>
          </cell>
        </row>
        <row r="582">
          <cell r="Q582" t="str">
            <v/>
          </cell>
          <cell r="AB582" t="str">
            <v/>
          </cell>
          <cell r="AC582">
            <v>6</v>
          </cell>
          <cell r="AI582" t="str">
            <v/>
          </cell>
          <cell r="AJ582">
            <v>0</v>
          </cell>
          <cell r="AK582">
            <v>72.5</v>
          </cell>
          <cell r="AL582">
            <v>81</v>
          </cell>
          <cell r="AM582">
            <v>0</v>
          </cell>
          <cell r="AN582">
            <v>0</v>
          </cell>
          <cell r="AO582" t="str">
            <v/>
          </cell>
          <cell r="AP582">
            <v>0</v>
          </cell>
          <cell r="AQ582">
            <v>81.75</v>
          </cell>
          <cell r="AR582">
            <v>81</v>
          </cell>
          <cell r="AS582">
            <v>0</v>
          </cell>
          <cell r="AT582">
            <v>0</v>
          </cell>
          <cell r="AU582" t="str">
            <v/>
          </cell>
          <cell r="AV582">
            <v>0</v>
          </cell>
          <cell r="AW582">
            <v>79.25</v>
          </cell>
          <cell r="AX582">
            <v>79</v>
          </cell>
          <cell r="AY582">
            <v>0</v>
          </cell>
          <cell r="AZ582">
            <v>0</v>
          </cell>
          <cell r="BA582" t="str">
            <v/>
          </cell>
          <cell r="BB582">
            <v>0</v>
          </cell>
          <cell r="BC582">
            <v>84.5</v>
          </cell>
          <cell r="BD582">
            <v>81</v>
          </cell>
          <cell r="BE582">
            <v>0</v>
          </cell>
          <cell r="BF582">
            <v>0</v>
          </cell>
          <cell r="BG582" t="str">
            <v>SEJ</v>
          </cell>
          <cell r="BH582">
            <v>0</v>
          </cell>
          <cell r="BI582">
            <v>78.5</v>
          </cell>
          <cell r="BJ582">
            <v>81</v>
          </cell>
          <cell r="BK582">
            <v>0</v>
          </cell>
          <cell r="BL582">
            <v>0</v>
          </cell>
          <cell r="BM582" t="str">
            <v/>
          </cell>
          <cell r="BN582">
            <v>0</v>
          </cell>
          <cell r="BO582">
            <v>82</v>
          </cell>
          <cell r="BP582">
            <v>82</v>
          </cell>
          <cell r="BQ582">
            <v>0</v>
          </cell>
          <cell r="BR582">
            <v>0</v>
          </cell>
          <cell r="BS582" t="str">
            <v/>
          </cell>
          <cell r="BT582">
            <v>0</v>
          </cell>
          <cell r="BU582">
            <v>84</v>
          </cell>
          <cell r="BV582">
            <v>91</v>
          </cell>
          <cell r="BW582">
            <v>0</v>
          </cell>
          <cell r="BX582">
            <v>0</v>
          </cell>
          <cell r="BY582" t="str">
            <v/>
          </cell>
          <cell r="BZ582">
            <v>0</v>
          </cell>
          <cell r="CA582">
            <v>67.25</v>
          </cell>
          <cell r="CB582">
            <v>76</v>
          </cell>
          <cell r="CC582">
            <v>0</v>
          </cell>
          <cell r="CD582">
            <v>0</v>
          </cell>
          <cell r="CE582" t="str">
            <v/>
          </cell>
          <cell r="CF582">
            <v>0</v>
          </cell>
          <cell r="CG582">
            <v>94</v>
          </cell>
          <cell r="CH582">
            <v>80</v>
          </cell>
          <cell r="CI582">
            <v>0</v>
          </cell>
          <cell r="CJ582">
            <v>0</v>
          </cell>
          <cell r="CK582" t="str">
            <v/>
          </cell>
          <cell r="CL582">
            <v>0</v>
          </cell>
          <cell r="CM582">
            <v>71.75</v>
          </cell>
          <cell r="CN582">
            <v>78</v>
          </cell>
          <cell r="CO582">
            <v>0</v>
          </cell>
          <cell r="CP582">
            <v>0</v>
          </cell>
          <cell r="CQ582" t="str">
            <v/>
          </cell>
          <cell r="CR582">
            <v>0</v>
          </cell>
          <cell r="CS582">
            <v>75.25</v>
          </cell>
          <cell r="CT582">
            <v>86</v>
          </cell>
          <cell r="CU582">
            <v>0</v>
          </cell>
          <cell r="CV582">
            <v>0</v>
          </cell>
          <cell r="CW582" t="str">
            <v/>
          </cell>
          <cell r="CX582">
            <v>0</v>
          </cell>
          <cell r="CY582">
            <v>76.25</v>
          </cell>
          <cell r="CZ582">
            <v>74</v>
          </cell>
          <cell r="DA582">
            <v>0</v>
          </cell>
          <cell r="DB582">
            <v>0</v>
          </cell>
          <cell r="DC582" t="str">
            <v/>
          </cell>
          <cell r="DD582">
            <v>0</v>
          </cell>
          <cell r="DE582">
            <v>88.5</v>
          </cell>
          <cell r="DF582">
            <v>89</v>
          </cell>
          <cell r="DG582">
            <v>0</v>
          </cell>
          <cell r="DH582">
            <v>0</v>
          </cell>
          <cell r="DI582" t="str">
            <v/>
          </cell>
          <cell r="DJ582">
            <v>0</v>
          </cell>
          <cell r="DK582">
            <v>0</v>
          </cell>
          <cell r="DL582">
            <v>82</v>
          </cell>
          <cell r="DM582">
            <v>0</v>
          </cell>
          <cell r="DN582">
            <v>0</v>
          </cell>
          <cell r="DO582" t="str">
            <v/>
          </cell>
          <cell r="DP582">
            <v>0</v>
          </cell>
          <cell r="DQ582">
            <v>86.5</v>
          </cell>
          <cell r="DR582">
            <v>75</v>
          </cell>
          <cell r="DS582">
            <v>0</v>
          </cell>
          <cell r="DT582">
            <v>0</v>
          </cell>
          <cell r="DU582" t="str">
            <v/>
          </cell>
          <cell r="DV582">
            <v>0</v>
          </cell>
          <cell r="DW582">
            <v>75.75</v>
          </cell>
          <cell r="DX582">
            <v>75</v>
          </cell>
          <cell r="DY582">
            <v>0</v>
          </cell>
          <cell r="DZ582">
            <v>0</v>
          </cell>
          <cell r="EA582" t="str">
            <v/>
          </cell>
          <cell r="EB582">
            <v>0</v>
          </cell>
          <cell r="EC582">
            <v>67.25</v>
          </cell>
          <cell r="ED582">
            <v>71</v>
          </cell>
          <cell r="EE582">
            <v>0</v>
          </cell>
          <cell r="EF582">
            <v>0</v>
          </cell>
          <cell r="EG582" t="str">
            <v/>
          </cell>
          <cell r="EH582">
            <v>0</v>
          </cell>
          <cell r="EI582">
            <v>83</v>
          </cell>
          <cell r="EJ582">
            <v>77</v>
          </cell>
          <cell r="EK582">
            <v>0</v>
          </cell>
          <cell r="EL582">
            <v>0</v>
          </cell>
          <cell r="EM582" t="str">
            <v/>
          </cell>
          <cell r="EN582">
            <v>0</v>
          </cell>
          <cell r="EO582">
            <v>83</v>
          </cell>
          <cell r="EP582">
            <v>77</v>
          </cell>
          <cell r="EQ582">
            <v>0</v>
          </cell>
          <cell r="ER582">
            <v>0</v>
          </cell>
          <cell r="ES582" t="str">
            <v/>
          </cell>
          <cell r="ET582">
            <v>0</v>
          </cell>
          <cell r="EU582">
            <v>83</v>
          </cell>
          <cell r="EV582">
            <v>77</v>
          </cell>
          <cell r="EW582">
            <v>0</v>
          </cell>
          <cell r="EX582">
            <v>0</v>
          </cell>
          <cell r="EY582" t="str">
            <v/>
          </cell>
          <cell r="EZ582">
            <v>0</v>
          </cell>
          <cell r="FA582">
            <v>69.75</v>
          </cell>
          <cell r="FB582">
            <v>76</v>
          </cell>
          <cell r="FC582">
            <v>0</v>
          </cell>
          <cell r="FD582">
            <v>0</v>
          </cell>
          <cell r="FE582" t="str">
            <v/>
          </cell>
          <cell r="FF582">
            <v>0</v>
          </cell>
          <cell r="FG582">
            <v>69.75</v>
          </cell>
          <cell r="FH582">
            <v>76</v>
          </cell>
          <cell r="FI582">
            <v>0</v>
          </cell>
          <cell r="FJ582">
            <v>0</v>
          </cell>
          <cell r="FK582" t="str">
            <v/>
          </cell>
          <cell r="FL582">
            <v>0</v>
          </cell>
          <cell r="FM582">
            <v>69.75</v>
          </cell>
          <cell r="FN582">
            <v>76</v>
          </cell>
          <cell r="FO582">
            <v>0</v>
          </cell>
          <cell r="FP582">
            <v>0</v>
          </cell>
          <cell r="FQ582" t="str">
            <v/>
          </cell>
          <cell r="FR582">
            <v>0</v>
          </cell>
          <cell r="FS582">
            <v>69.75</v>
          </cell>
          <cell r="FT582">
            <v>76</v>
          </cell>
          <cell r="FU582">
            <v>0</v>
          </cell>
          <cell r="FV582">
            <v>0</v>
          </cell>
          <cell r="FW582" t="str">
            <v/>
          </cell>
          <cell r="FX582">
            <v>0</v>
          </cell>
          <cell r="FY582">
            <v>69.75</v>
          </cell>
          <cell r="FZ582">
            <v>76</v>
          </cell>
          <cell r="GA582">
            <v>0</v>
          </cell>
          <cell r="GB582">
            <v>0</v>
          </cell>
          <cell r="GC582" t="str">
            <v/>
          </cell>
          <cell r="GD582">
            <v>0</v>
          </cell>
          <cell r="GE582">
            <v>69.75</v>
          </cell>
          <cell r="GF582">
            <v>76</v>
          </cell>
          <cell r="GG582">
            <v>0</v>
          </cell>
          <cell r="GH582">
            <v>0</v>
          </cell>
          <cell r="GI582" t="str">
            <v/>
          </cell>
          <cell r="GJ582">
            <v>0</v>
          </cell>
          <cell r="GK582">
            <v>69.75</v>
          </cell>
          <cell r="GL582">
            <v>76</v>
          </cell>
          <cell r="GM582">
            <v>0</v>
          </cell>
          <cell r="GN582">
            <v>0</v>
          </cell>
          <cell r="GO582" t="str">
            <v/>
          </cell>
          <cell r="GP582">
            <v>0</v>
          </cell>
          <cell r="GQ582">
            <v>69.75</v>
          </cell>
          <cell r="GR582">
            <v>76</v>
          </cell>
          <cell r="GS582">
            <v>0</v>
          </cell>
          <cell r="GT582">
            <v>0</v>
          </cell>
          <cell r="GU582" t="str">
            <v/>
          </cell>
          <cell r="GV582">
            <v>0</v>
          </cell>
          <cell r="GW582">
            <v>66.75</v>
          </cell>
          <cell r="GX582">
            <v>71</v>
          </cell>
          <cell r="GY582">
            <v>0</v>
          </cell>
          <cell r="GZ582">
            <v>0</v>
          </cell>
          <cell r="HB582">
            <v>0</v>
          </cell>
          <cell r="HG582" t="str">
            <v>IGR-L</v>
          </cell>
          <cell r="HH582">
            <v>0</v>
          </cell>
          <cell r="HI582">
            <v>76.75</v>
          </cell>
          <cell r="HJ582">
            <v>76</v>
          </cell>
          <cell r="HM582" t="str">
            <v/>
          </cell>
          <cell r="HN582" t="str">
            <v/>
          </cell>
          <cell r="HS582">
            <v>0</v>
          </cell>
          <cell r="HT582" t="str">
            <v>PKN</v>
          </cell>
          <cell r="HU582">
            <v>0</v>
          </cell>
          <cell r="HV582" t="str">
            <v>IND</v>
          </cell>
          <cell r="HW582">
            <v>0</v>
          </cell>
          <cell r="HX582" t="str">
            <v>MAT-W</v>
          </cell>
          <cell r="HY582">
            <v>0</v>
          </cell>
          <cell r="HZ582" t="str">
            <v>SEJ-W</v>
          </cell>
          <cell r="IA582">
            <v>0</v>
          </cell>
          <cell r="IB582" t="str">
            <v>IGR-W</v>
          </cell>
          <cell r="IC582">
            <v>0</v>
          </cell>
          <cell r="ID582" t="str">
            <v>SBO</v>
          </cell>
          <cell r="IE582">
            <v>0</v>
          </cell>
          <cell r="IF582" t="str">
            <v>PJO</v>
          </cell>
          <cell r="IG582">
            <v>0</v>
          </cell>
          <cell r="IH582" t="str">
            <v>PRA</v>
          </cell>
          <cell r="II582">
            <v>0</v>
          </cell>
          <cell r="IJ582" t="str">
            <v>JAW</v>
          </cell>
          <cell r="IK582">
            <v>0</v>
          </cell>
          <cell r="IL582" t="str">
            <v>ARB</v>
          </cell>
          <cell r="IM582">
            <v>0</v>
          </cell>
          <cell r="IN582" t="str">
            <v>PKM</v>
          </cell>
          <cell r="IO582">
            <v>0</v>
          </cell>
          <cell r="IP582" t="str">
            <v>MAT-P</v>
          </cell>
          <cell r="IQ582">
            <v>0</v>
          </cell>
          <cell r="IR582" t="str">
            <v>BIO-P</v>
          </cell>
          <cell r="IS582">
            <v>0</v>
          </cell>
          <cell r="IT582" t="str">
            <v>FIS-P</v>
          </cell>
          <cell r="IU582">
            <v>0</v>
          </cell>
          <cell r="IV582" t="str">
            <v>KIM-P</v>
          </cell>
          <cell r="IW582">
            <v>0</v>
          </cell>
          <cell r="IY582">
            <v>0</v>
          </cell>
          <cell r="IZ582" t="str">
            <v>IGR-L</v>
          </cell>
          <cell r="JA582">
            <v>0</v>
          </cell>
        </row>
        <row r="583">
          <cell r="Q583" t="str">
            <v/>
          </cell>
          <cell r="AB583" t="str">
            <v/>
          </cell>
          <cell r="AC583">
            <v>7</v>
          </cell>
          <cell r="AI583" t="str">
            <v/>
          </cell>
          <cell r="AJ583">
            <v>0</v>
          </cell>
          <cell r="AK583">
            <v>85</v>
          </cell>
          <cell r="AL583">
            <v>84</v>
          </cell>
          <cell r="AM583">
            <v>0</v>
          </cell>
          <cell r="AN583">
            <v>0</v>
          </cell>
          <cell r="AO583" t="str">
            <v/>
          </cell>
          <cell r="AP583">
            <v>0</v>
          </cell>
          <cell r="AQ583">
            <v>80.5</v>
          </cell>
          <cell r="AR583">
            <v>84</v>
          </cell>
          <cell r="AS583">
            <v>0</v>
          </cell>
          <cell r="AT583">
            <v>0</v>
          </cell>
          <cell r="AU583" t="str">
            <v/>
          </cell>
          <cell r="AV583">
            <v>0</v>
          </cell>
          <cell r="AW583">
            <v>76.25</v>
          </cell>
          <cell r="AX583">
            <v>81</v>
          </cell>
          <cell r="AY583">
            <v>0</v>
          </cell>
          <cell r="AZ583">
            <v>0</v>
          </cell>
          <cell r="BA583" t="str">
            <v/>
          </cell>
          <cell r="BB583">
            <v>0</v>
          </cell>
          <cell r="BC583">
            <v>78.25</v>
          </cell>
          <cell r="BD583">
            <v>82</v>
          </cell>
          <cell r="BE583">
            <v>0</v>
          </cell>
          <cell r="BF583">
            <v>0</v>
          </cell>
          <cell r="BG583" t="str">
            <v>SEJ</v>
          </cell>
          <cell r="BH583">
            <v>0</v>
          </cell>
          <cell r="BI583">
            <v>79.5</v>
          </cell>
          <cell r="BJ583">
            <v>82</v>
          </cell>
          <cell r="BK583">
            <v>0</v>
          </cell>
          <cell r="BL583">
            <v>0</v>
          </cell>
          <cell r="BM583" t="str">
            <v/>
          </cell>
          <cell r="BN583">
            <v>0</v>
          </cell>
          <cell r="BO583">
            <v>86.5</v>
          </cell>
          <cell r="BP583">
            <v>82</v>
          </cell>
          <cell r="BQ583">
            <v>0</v>
          </cell>
          <cell r="BR583">
            <v>0</v>
          </cell>
          <cell r="BS583" t="str">
            <v/>
          </cell>
          <cell r="BT583">
            <v>0</v>
          </cell>
          <cell r="BU583">
            <v>85.5</v>
          </cell>
          <cell r="BV583">
            <v>90</v>
          </cell>
          <cell r="BW583">
            <v>0</v>
          </cell>
          <cell r="BX583">
            <v>0</v>
          </cell>
          <cell r="BY583" t="str">
            <v/>
          </cell>
          <cell r="BZ583">
            <v>0</v>
          </cell>
          <cell r="CA583">
            <v>70.25</v>
          </cell>
          <cell r="CB583">
            <v>86</v>
          </cell>
          <cell r="CC583">
            <v>0</v>
          </cell>
          <cell r="CD583">
            <v>0</v>
          </cell>
          <cell r="CE583" t="str">
            <v/>
          </cell>
          <cell r="CF583">
            <v>0</v>
          </cell>
          <cell r="CG583">
            <v>89.25</v>
          </cell>
          <cell r="CH583">
            <v>81</v>
          </cell>
          <cell r="CI583">
            <v>0</v>
          </cell>
          <cell r="CJ583">
            <v>0</v>
          </cell>
          <cell r="CK583" t="str">
            <v/>
          </cell>
          <cell r="CL583">
            <v>0</v>
          </cell>
          <cell r="CM583">
            <v>71.75</v>
          </cell>
          <cell r="CN583">
            <v>75</v>
          </cell>
          <cell r="CO583">
            <v>0</v>
          </cell>
          <cell r="CP583">
            <v>0</v>
          </cell>
          <cell r="CQ583" t="str">
            <v/>
          </cell>
          <cell r="CR583">
            <v>0</v>
          </cell>
          <cell r="CS583">
            <v>79.25</v>
          </cell>
          <cell r="CT583">
            <v>86</v>
          </cell>
          <cell r="CU583">
            <v>0</v>
          </cell>
          <cell r="CV583">
            <v>0</v>
          </cell>
          <cell r="CW583" t="str">
            <v/>
          </cell>
          <cell r="CX583">
            <v>0</v>
          </cell>
          <cell r="CY583">
            <v>69.75</v>
          </cell>
          <cell r="CZ583">
            <v>75</v>
          </cell>
          <cell r="DA583">
            <v>0</v>
          </cell>
          <cell r="DB583">
            <v>0</v>
          </cell>
          <cell r="DC583" t="str">
            <v/>
          </cell>
          <cell r="DD583">
            <v>0</v>
          </cell>
          <cell r="DE583">
            <v>86.25</v>
          </cell>
          <cell r="DF583">
            <v>86</v>
          </cell>
          <cell r="DG583">
            <v>0</v>
          </cell>
          <cell r="DH583">
            <v>0</v>
          </cell>
          <cell r="DI583" t="str">
            <v/>
          </cell>
          <cell r="DJ583">
            <v>0</v>
          </cell>
          <cell r="DK583">
            <v>0</v>
          </cell>
          <cell r="DL583">
            <v>86</v>
          </cell>
          <cell r="DM583">
            <v>0</v>
          </cell>
          <cell r="DN583">
            <v>0</v>
          </cell>
          <cell r="DO583" t="str">
            <v/>
          </cell>
          <cell r="DP583">
            <v>0</v>
          </cell>
          <cell r="DQ583">
            <v>79</v>
          </cell>
          <cell r="DR583">
            <v>77</v>
          </cell>
          <cell r="DS583">
            <v>0</v>
          </cell>
          <cell r="DT583">
            <v>0</v>
          </cell>
          <cell r="DU583" t="str">
            <v/>
          </cell>
          <cell r="DV583">
            <v>0</v>
          </cell>
          <cell r="DW583">
            <v>78</v>
          </cell>
          <cell r="DX583">
            <v>78</v>
          </cell>
          <cell r="DY583">
            <v>0</v>
          </cell>
          <cell r="DZ583">
            <v>0</v>
          </cell>
          <cell r="EA583" t="str">
            <v/>
          </cell>
          <cell r="EB583">
            <v>0</v>
          </cell>
          <cell r="EC583">
            <v>70</v>
          </cell>
          <cell r="ED583">
            <v>72</v>
          </cell>
          <cell r="EE583">
            <v>0</v>
          </cell>
          <cell r="EF583">
            <v>0</v>
          </cell>
          <cell r="EG583" t="str">
            <v/>
          </cell>
          <cell r="EH583">
            <v>0</v>
          </cell>
          <cell r="EI583">
            <v>86.5</v>
          </cell>
          <cell r="EJ583">
            <v>76</v>
          </cell>
          <cell r="EK583">
            <v>0</v>
          </cell>
          <cell r="EL583">
            <v>0</v>
          </cell>
          <cell r="EM583" t="str">
            <v/>
          </cell>
          <cell r="EN583">
            <v>0</v>
          </cell>
          <cell r="EO583">
            <v>86.5</v>
          </cell>
          <cell r="EP583">
            <v>76</v>
          </cell>
          <cell r="EQ583">
            <v>0</v>
          </cell>
          <cell r="ER583">
            <v>0</v>
          </cell>
          <cell r="ES583" t="str">
            <v/>
          </cell>
          <cell r="ET583">
            <v>0</v>
          </cell>
          <cell r="EU583">
            <v>86.5</v>
          </cell>
          <cell r="EV583">
            <v>76</v>
          </cell>
          <cell r="EW583">
            <v>0</v>
          </cell>
          <cell r="EX583">
            <v>0</v>
          </cell>
          <cell r="EY583" t="str">
            <v/>
          </cell>
          <cell r="EZ583">
            <v>0</v>
          </cell>
          <cell r="FA583">
            <v>71</v>
          </cell>
          <cell r="FB583">
            <v>75</v>
          </cell>
          <cell r="FC583">
            <v>0</v>
          </cell>
          <cell r="FD583">
            <v>0</v>
          </cell>
          <cell r="FE583" t="str">
            <v/>
          </cell>
          <cell r="FF583">
            <v>0</v>
          </cell>
          <cell r="FG583">
            <v>71</v>
          </cell>
          <cell r="FH583">
            <v>75</v>
          </cell>
          <cell r="FI583">
            <v>0</v>
          </cell>
          <cell r="FJ583">
            <v>0</v>
          </cell>
          <cell r="FK583" t="str">
            <v/>
          </cell>
          <cell r="FL583">
            <v>0</v>
          </cell>
          <cell r="FM583">
            <v>71</v>
          </cell>
          <cell r="FN583">
            <v>75</v>
          </cell>
          <cell r="FO583">
            <v>0</v>
          </cell>
          <cell r="FP583">
            <v>0</v>
          </cell>
          <cell r="FQ583" t="str">
            <v/>
          </cell>
          <cell r="FR583">
            <v>0</v>
          </cell>
          <cell r="FS583">
            <v>71</v>
          </cell>
          <cell r="FT583">
            <v>75</v>
          </cell>
          <cell r="FU583">
            <v>0</v>
          </cell>
          <cell r="FV583">
            <v>0</v>
          </cell>
          <cell r="FW583" t="str">
            <v/>
          </cell>
          <cell r="FX583">
            <v>0</v>
          </cell>
          <cell r="FY583">
            <v>71</v>
          </cell>
          <cell r="FZ583">
            <v>75</v>
          </cell>
          <cell r="GA583">
            <v>0</v>
          </cell>
          <cell r="GB583">
            <v>0</v>
          </cell>
          <cell r="GC583" t="str">
            <v/>
          </cell>
          <cell r="GD583">
            <v>0</v>
          </cell>
          <cell r="GE583">
            <v>71</v>
          </cell>
          <cell r="GF583">
            <v>75</v>
          </cell>
          <cell r="GG583">
            <v>0</v>
          </cell>
          <cell r="GH583">
            <v>0</v>
          </cell>
          <cell r="GI583" t="str">
            <v/>
          </cell>
          <cell r="GJ583">
            <v>0</v>
          </cell>
          <cell r="GK583">
            <v>71</v>
          </cell>
          <cell r="GL583">
            <v>75</v>
          </cell>
          <cell r="GM583">
            <v>0</v>
          </cell>
          <cell r="GN583">
            <v>0</v>
          </cell>
          <cell r="GO583" t="str">
            <v/>
          </cell>
          <cell r="GP583">
            <v>0</v>
          </cell>
          <cell r="GQ583">
            <v>71</v>
          </cell>
          <cell r="GR583">
            <v>75</v>
          </cell>
          <cell r="GS583">
            <v>0</v>
          </cell>
          <cell r="GT583">
            <v>0</v>
          </cell>
          <cell r="GU583" t="str">
            <v/>
          </cell>
          <cell r="GV583">
            <v>0</v>
          </cell>
          <cell r="GW583">
            <v>76.25</v>
          </cell>
          <cell r="GX583">
            <v>71</v>
          </cell>
          <cell r="GY583">
            <v>0</v>
          </cell>
          <cell r="GZ583">
            <v>0</v>
          </cell>
          <cell r="HA583" t="str">
            <v>EKO-L</v>
          </cell>
          <cell r="HB583">
            <v>0</v>
          </cell>
          <cell r="HC583">
            <v>83.75</v>
          </cell>
          <cell r="HD583">
            <v>73</v>
          </cell>
          <cell r="HH583">
            <v>0</v>
          </cell>
          <cell r="HM583" t="str">
            <v/>
          </cell>
          <cell r="HN583" t="str">
            <v/>
          </cell>
          <cell r="HS583">
            <v>0</v>
          </cell>
          <cell r="HT583" t="str">
            <v>PKN</v>
          </cell>
          <cell r="HU583">
            <v>0</v>
          </cell>
          <cell r="HV583" t="str">
            <v>IND</v>
          </cell>
          <cell r="HW583">
            <v>0</v>
          </cell>
          <cell r="HX583" t="str">
            <v>MAT-W</v>
          </cell>
          <cell r="HY583">
            <v>0</v>
          </cell>
          <cell r="HZ583" t="str">
            <v>SEJ-W</v>
          </cell>
          <cell r="IA583">
            <v>0</v>
          </cell>
          <cell r="IB583" t="str">
            <v>IGR-W</v>
          </cell>
          <cell r="IC583">
            <v>0</v>
          </cell>
          <cell r="ID583" t="str">
            <v>SBO</v>
          </cell>
          <cell r="IE583">
            <v>0</v>
          </cell>
          <cell r="IF583" t="str">
            <v>PJO</v>
          </cell>
          <cell r="IG583">
            <v>0</v>
          </cell>
          <cell r="IH583" t="str">
            <v>PRA</v>
          </cell>
          <cell r="II583">
            <v>0</v>
          </cell>
          <cell r="IJ583" t="str">
            <v>JAW</v>
          </cell>
          <cell r="IK583">
            <v>0</v>
          </cell>
          <cell r="IL583" t="str">
            <v>ARB</v>
          </cell>
          <cell r="IM583">
            <v>0</v>
          </cell>
          <cell r="IN583" t="str">
            <v>PKM</v>
          </cell>
          <cell r="IO583">
            <v>0</v>
          </cell>
          <cell r="IP583" t="str">
            <v>MAT-P</v>
          </cell>
          <cell r="IQ583">
            <v>0</v>
          </cell>
          <cell r="IR583" t="str">
            <v>BIO-P</v>
          </cell>
          <cell r="IS583">
            <v>0</v>
          </cell>
          <cell r="IT583" t="str">
            <v>FIS-P</v>
          </cell>
          <cell r="IU583">
            <v>0</v>
          </cell>
          <cell r="IV583" t="str">
            <v>KIM-P</v>
          </cell>
          <cell r="IW583">
            <v>0</v>
          </cell>
          <cell r="IX583" t="str">
            <v>EKO-L</v>
          </cell>
          <cell r="IY583">
            <v>0</v>
          </cell>
          <cell r="JA583">
            <v>0</v>
          </cell>
        </row>
        <row r="584">
          <cell r="Q584" t="str">
            <v/>
          </cell>
          <cell r="AB584" t="str">
            <v/>
          </cell>
          <cell r="AC584">
            <v>8</v>
          </cell>
          <cell r="AI584" t="str">
            <v/>
          </cell>
          <cell r="AJ584">
            <v>0</v>
          </cell>
          <cell r="AK584">
            <v>85</v>
          </cell>
          <cell r="AL584">
            <v>86</v>
          </cell>
          <cell r="AM584">
            <v>0</v>
          </cell>
          <cell r="AN584">
            <v>0</v>
          </cell>
          <cell r="AO584" t="str">
            <v/>
          </cell>
          <cell r="AP584">
            <v>0</v>
          </cell>
          <cell r="AQ584">
            <v>84</v>
          </cell>
          <cell r="AR584">
            <v>88</v>
          </cell>
          <cell r="AS584">
            <v>0</v>
          </cell>
          <cell r="AT584">
            <v>0</v>
          </cell>
          <cell r="AU584" t="str">
            <v/>
          </cell>
          <cell r="AV584">
            <v>0</v>
          </cell>
          <cell r="AW584">
            <v>81.25</v>
          </cell>
          <cell r="AX584">
            <v>82</v>
          </cell>
          <cell r="AY584">
            <v>0</v>
          </cell>
          <cell r="AZ584">
            <v>0</v>
          </cell>
          <cell r="BA584" t="str">
            <v/>
          </cell>
          <cell r="BB584">
            <v>0</v>
          </cell>
          <cell r="BC584">
            <v>79.25</v>
          </cell>
          <cell r="BD584">
            <v>82</v>
          </cell>
          <cell r="BE584">
            <v>0</v>
          </cell>
          <cell r="BF584">
            <v>0</v>
          </cell>
          <cell r="BG584" t="str">
            <v>SEJ</v>
          </cell>
          <cell r="BH584">
            <v>0</v>
          </cell>
          <cell r="BI584">
            <v>84</v>
          </cell>
          <cell r="BJ584">
            <v>88</v>
          </cell>
          <cell r="BK584">
            <v>0</v>
          </cell>
          <cell r="BL584">
            <v>0</v>
          </cell>
          <cell r="BM584" t="str">
            <v/>
          </cell>
          <cell r="BN584">
            <v>0</v>
          </cell>
          <cell r="BO584">
            <v>89.5</v>
          </cell>
          <cell r="BP584">
            <v>89</v>
          </cell>
          <cell r="BQ584">
            <v>0</v>
          </cell>
          <cell r="BR584">
            <v>0</v>
          </cell>
          <cell r="BS584" t="str">
            <v/>
          </cell>
          <cell r="BT584">
            <v>0</v>
          </cell>
          <cell r="BU584">
            <v>84.5</v>
          </cell>
          <cell r="BV584">
            <v>89</v>
          </cell>
          <cell r="BW584">
            <v>0</v>
          </cell>
          <cell r="BX584">
            <v>0</v>
          </cell>
          <cell r="BY584" t="str">
            <v/>
          </cell>
          <cell r="BZ584">
            <v>0</v>
          </cell>
          <cell r="CA584">
            <v>78.5</v>
          </cell>
          <cell r="CB584">
            <v>79</v>
          </cell>
          <cell r="CC584">
            <v>0</v>
          </cell>
          <cell r="CD584">
            <v>0</v>
          </cell>
          <cell r="CE584" t="str">
            <v/>
          </cell>
          <cell r="CF584">
            <v>0</v>
          </cell>
          <cell r="CG584">
            <v>90.5</v>
          </cell>
          <cell r="CH584">
            <v>81</v>
          </cell>
          <cell r="CI584">
            <v>0</v>
          </cell>
          <cell r="CJ584">
            <v>0</v>
          </cell>
          <cell r="CK584" t="str">
            <v/>
          </cell>
          <cell r="CL584">
            <v>0</v>
          </cell>
          <cell r="CM584">
            <v>73.75</v>
          </cell>
          <cell r="CN584">
            <v>77</v>
          </cell>
          <cell r="CO584">
            <v>0</v>
          </cell>
          <cell r="CP584">
            <v>0</v>
          </cell>
          <cell r="CQ584" t="str">
            <v/>
          </cell>
          <cell r="CR584">
            <v>0</v>
          </cell>
          <cell r="CS584">
            <v>86.25</v>
          </cell>
          <cell r="CT584">
            <v>88</v>
          </cell>
          <cell r="CU584">
            <v>0</v>
          </cell>
          <cell r="CV584">
            <v>0</v>
          </cell>
          <cell r="CW584" t="str">
            <v/>
          </cell>
          <cell r="CX584">
            <v>0</v>
          </cell>
          <cell r="CY584">
            <v>71.75</v>
          </cell>
          <cell r="CZ584">
            <v>76</v>
          </cell>
          <cell r="DA584">
            <v>0</v>
          </cell>
          <cell r="DB584">
            <v>0</v>
          </cell>
          <cell r="DC584" t="str">
            <v/>
          </cell>
          <cell r="DD584">
            <v>0</v>
          </cell>
          <cell r="DE584">
            <v>81.75</v>
          </cell>
          <cell r="DF584">
            <v>87</v>
          </cell>
          <cell r="DG584">
            <v>0</v>
          </cell>
          <cell r="DH584">
            <v>0</v>
          </cell>
          <cell r="DI584" t="str">
            <v/>
          </cell>
          <cell r="DJ584">
            <v>0</v>
          </cell>
          <cell r="DK584">
            <v>0</v>
          </cell>
          <cell r="DL584">
            <v>86</v>
          </cell>
          <cell r="DM584">
            <v>0</v>
          </cell>
          <cell r="DN584">
            <v>0</v>
          </cell>
          <cell r="DO584" t="str">
            <v/>
          </cell>
          <cell r="DP584">
            <v>0</v>
          </cell>
          <cell r="DQ584">
            <v>92.25</v>
          </cell>
          <cell r="DR584">
            <v>78</v>
          </cell>
          <cell r="DS584">
            <v>0</v>
          </cell>
          <cell r="DT584">
            <v>0</v>
          </cell>
          <cell r="DU584" t="str">
            <v/>
          </cell>
          <cell r="DV584">
            <v>0</v>
          </cell>
          <cell r="DW584">
            <v>86</v>
          </cell>
          <cell r="DX584">
            <v>87</v>
          </cell>
          <cell r="DY584">
            <v>0</v>
          </cell>
          <cell r="DZ584">
            <v>0</v>
          </cell>
          <cell r="EA584" t="str">
            <v/>
          </cell>
          <cell r="EB584">
            <v>0</v>
          </cell>
          <cell r="EC584">
            <v>80</v>
          </cell>
          <cell r="ED584">
            <v>82</v>
          </cell>
          <cell r="EE584">
            <v>0</v>
          </cell>
          <cell r="EF584">
            <v>0</v>
          </cell>
          <cell r="EG584" t="str">
            <v/>
          </cell>
          <cell r="EH584">
            <v>0</v>
          </cell>
          <cell r="EI584">
            <v>83.25</v>
          </cell>
          <cell r="EJ584">
            <v>78</v>
          </cell>
          <cell r="EK584">
            <v>0</v>
          </cell>
          <cell r="EL584">
            <v>0</v>
          </cell>
          <cell r="EM584" t="str">
            <v/>
          </cell>
          <cell r="EN584">
            <v>0</v>
          </cell>
          <cell r="EO584">
            <v>83.25</v>
          </cell>
          <cell r="EP584">
            <v>78</v>
          </cell>
          <cell r="EQ584">
            <v>0</v>
          </cell>
          <cell r="ER584">
            <v>0</v>
          </cell>
          <cell r="ES584" t="str">
            <v/>
          </cell>
          <cell r="ET584">
            <v>0</v>
          </cell>
          <cell r="EU584">
            <v>83.25</v>
          </cell>
          <cell r="EV584">
            <v>78</v>
          </cell>
          <cell r="EW584">
            <v>0</v>
          </cell>
          <cell r="EX584">
            <v>0</v>
          </cell>
          <cell r="EY584" t="str">
            <v/>
          </cell>
          <cell r="EZ584">
            <v>0</v>
          </cell>
          <cell r="FA584">
            <v>72.75</v>
          </cell>
          <cell r="FB584">
            <v>77</v>
          </cell>
          <cell r="FC584">
            <v>0</v>
          </cell>
          <cell r="FD584">
            <v>0</v>
          </cell>
          <cell r="FE584" t="str">
            <v/>
          </cell>
          <cell r="FF584">
            <v>0</v>
          </cell>
          <cell r="FG584">
            <v>72.75</v>
          </cell>
          <cell r="FH584">
            <v>77</v>
          </cell>
          <cell r="FI584">
            <v>0</v>
          </cell>
          <cell r="FJ584">
            <v>0</v>
          </cell>
          <cell r="FK584" t="str">
            <v/>
          </cell>
          <cell r="FL584">
            <v>0</v>
          </cell>
          <cell r="FM584">
            <v>72.75</v>
          </cell>
          <cell r="FN584">
            <v>77</v>
          </cell>
          <cell r="FO584">
            <v>0</v>
          </cell>
          <cell r="FP584">
            <v>0</v>
          </cell>
          <cell r="FQ584" t="str">
            <v/>
          </cell>
          <cell r="FR584">
            <v>0</v>
          </cell>
          <cell r="FS584">
            <v>72.75</v>
          </cell>
          <cell r="FT584">
            <v>77</v>
          </cell>
          <cell r="FU584">
            <v>0</v>
          </cell>
          <cell r="FV584">
            <v>0</v>
          </cell>
          <cell r="FW584" t="str">
            <v/>
          </cell>
          <cell r="FX584">
            <v>0</v>
          </cell>
          <cell r="FY584">
            <v>72.75</v>
          </cell>
          <cell r="FZ584">
            <v>77</v>
          </cell>
          <cell r="GA584">
            <v>0</v>
          </cell>
          <cell r="GB584">
            <v>0</v>
          </cell>
          <cell r="GC584" t="str">
            <v/>
          </cell>
          <cell r="GD584">
            <v>0</v>
          </cell>
          <cell r="GE584">
            <v>72.75</v>
          </cell>
          <cell r="GF584">
            <v>77</v>
          </cell>
          <cell r="GG584">
            <v>0</v>
          </cell>
          <cell r="GH584">
            <v>0</v>
          </cell>
          <cell r="GI584" t="str">
            <v/>
          </cell>
          <cell r="GJ584">
            <v>0</v>
          </cell>
          <cell r="GK584">
            <v>72.75</v>
          </cell>
          <cell r="GL584">
            <v>77</v>
          </cell>
          <cell r="GM584">
            <v>0</v>
          </cell>
          <cell r="GN584">
            <v>0</v>
          </cell>
          <cell r="GO584" t="str">
            <v/>
          </cell>
          <cell r="GP584">
            <v>0</v>
          </cell>
          <cell r="GQ584">
            <v>72.75</v>
          </cell>
          <cell r="GR584">
            <v>77</v>
          </cell>
          <cell r="GS584">
            <v>0</v>
          </cell>
          <cell r="GT584">
            <v>0</v>
          </cell>
          <cell r="GU584" t="str">
            <v/>
          </cell>
          <cell r="GV584">
            <v>0</v>
          </cell>
          <cell r="GW584">
            <v>77</v>
          </cell>
          <cell r="GX584">
            <v>79</v>
          </cell>
          <cell r="GY584">
            <v>0</v>
          </cell>
          <cell r="GZ584">
            <v>0</v>
          </cell>
          <cell r="HB584">
            <v>0</v>
          </cell>
          <cell r="HG584" t="str">
            <v>IGR-L</v>
          </cell>
          <cell r="HH584">
            <v>0</v>
          </cell>
          <cell r="HI584">
            <v>85.5</v>
          </cell>
          <cell r="HJ584">
            <v>77</v>
          </cell>
          <cell r="HM584" t="str">
            <v/>
          </cell>
          <cell r="HN584" t="str">
            <v/>
          </cell>
          <cell r="HS584">
            <v>0</v>
          </cell>
          <cell r="HT584" t="str">
            <v>PKN</v>
          </cell>
          <cell r="HU584">
            <v>0</v>
          </cell>
          <cell r="HV584" t="str">
            <v>IND</v>
          </cell>
          <cell r="HW584">
            <v>0</v>
          </cell>
          <cell r="HX584" t="str">
            <v>MAT-W</v>
          </cell>
          <cell r="HY584">
            <v>0</v>
          </cell>
          <cell r="HZ584" t="str">
            <v>SEJ-W</v>
          </cell>
          <cell r="IA584">
            <v>0</v>
          </cell>
          <cell r="IB584" t="str">
            <v>IGR-W</v>
          </cell>
          <cell r="IC584">
            <v>0</v>
          </cell>
          <cell r="ID584" t="str">
            <v>SBO</v>
          </cell>
          <cell r="IE584">
            <v>0</v>
          </cell>
          <cell r="IF584" t="str">
            <v>PJO</v>
          </cell>
          <cell r="IG584">
            <v>0</v>
          </cell>
          <cell r="IH584" t="str">
            <v>PRA</v>
          </cell>
          <cell r="II584">
            <v>0</v>
          </cell>
          <cell r="IJ584" t="str">
            <v>JAW</v>
          </cell>
          <cell r="IK584">
            <v>0</v>
          </cell>
          <cell r="IL584" t="str">
            <v>ARB</v>
          </cell>
          <cell r="IM584">
            <v>0</v>
          </cell>
          <cell r="IN584" t="str">
            <v>PKM</v>
          </cell>
          <cell r="IO584">
            <v>0</v>
          </cell>
          <cell r="IP584" t="str">
            <v>MAT-P</v>
          </cell>
          <cell r="IQ584">
            <v>0</v>
          </cell>
          <cell r="IR584" t="str">
            <v>BIO-P</v>
          </cell>
          <cell r="IS584">
            <v>0</v>
          </cell>
          <cell r="IT584" t="str">
            <v>FIS-P</v>
          </cell>
          <cell r="IU584">
            <v>0</v>
          </cell>
          <cell r="IV584" t="str">
            <v>KIM-P</v>
          </cell>
          <cell r="IW584">
            <v>0</v>
          </cell>
          <cell r="IY584">
            <v>0</v>
          </cell>
          <cell r="IZ584" t="str">
            <v>IGR-L</v>
          </cell>
          <cell r="JA584">
            <v>0</v>
          </cell>
        </row>
        <row r="585">
          <cell r="Q585" t="str">
            <v/>
          </cell>
          <cell r="AB585" t="str">
            <v/>
          </cell>
          <cell r="AC585">
            <v>9</v>
          </cell>
          <cell r="AI585" t="str">
            <v/>
          </cell>
          <cell r="AJ585">
            <v>0</v>
          </cell>
          <cell r="AK585">
            <v>81.25</v>
          </cell>
          <cell r="AL585">
            <v>84</v>
          </cell>
          <cell r="AM585">
            <v>0</v>
          </cell>
          <cell r="AN585">
            <v>0</v>
          </cell>
          <cell r="AO585" t="str">
            <v/>
          </cell>
          <cell r="AP585">
            <v>0</v>
          </cell>
          <cell r="AQ585">
            <v>83.75</v>
          </cell>
          <cell r="AR585">
            <v>84</v>
          </cell>
          <cell r="AS585">
            <v>0</v>
          </cell>
          <cell r="AT585">
            <v>0</v>
          </cell>
          <cell r="AU585" t="str">
            <v/>
          </cell>
          <cell r="AV585">
            <v>0</v>
          </cell>
          <cell r="AW585">
            <v>85</v>
          </cell>
          <cell r="AX585">
            <v>86</v>
          </cell>
          <cell r="AY585">
            <v>0</v>
          </cell>
          <cell r="AZ585">
            <v>0</v>
          </cell>
          <cell r="BA585" t="str">
            <v/>
          </cell>
          <cell r="BB585">
            <v>0</v>
          </cell>
          <cell r="BC585">
            <v>84</v>
          </cell>
          <cell r="BD585">
            <v>86</v>
          </cell>
          <cell r="BE585">
            <v>0</v>
          </cell>
          <cell r="BF585">
            <v>0</v>
          </cell>
          <cell r="BG585" t="str">
            <v>SEJ</v>
          </cell>
          <cell r="BH585">
            <v>0</v>
          </cell>
          <cell r="BI585">
            <v>85.25</v>
          </cell>
          <cell r="BJ585">
            <v>84</v>
          </cell>
          <cell r="BK585">
            <v>0</v>
          </cell>
          <cell r="BL585">
            <v>0</v>
          </cell>
          <cell r="BM585" t="str">
            <v/>
          </cell>
          <cell r="BN585">
            <v>0</v>
          </cell>
          <cell r="BO585">
            <v>86.25</v>
          </cell>
          <cell r="BP585">
            <v>79</v>
          </cell>
          <cell r="BQ585">
            <v>0</v>
          </cell>
          <cell r="BR585">
            <v>0</v>
          </cell>
          <cell r="BS585" t="str">
            <v/>
          </cell>
          <cell r="BT585">
            <v>0</v>
          </cell>
          <cell r="BU585">
            <v>79.75</v>
          </cell>
          <cell r="BV585">
            <v>88</v>
          </cell>
          <cell r="BW585">
            <v>0</v>
          </cell>
          <cell r="BX585">
            <v>0</v>
          </cell>
          <cell r="BY585" t="str">
            <v/>
          </cell>
          <cell r="BZ585">
            <v>0</v>
          </cell>
          <cell r="CA585">
            <v>79.5</v>
          </cell>
          <cell r="CB585">
            <v>83</v>
          </cell>
          <cell r="CC585">
            <v>0</v>
          </cell>
          <cell r="CD585">
            <v>0</v>
          </cell>
          <cell r="CE585" t="str">
            <v/>
          </cell>
          <cell r="CF585">
            <v>0</v>
          </cell>
          <cell r="CG585">
            <v>89.75</v>
          </cell>
          <cell r="CH585">
            <v>79</v>
          </cell>
          <cell r="CI585">
            <v>0</v>
          </cell>
          <cell r="CJ585">
            <v>0</v>
          </cell>
          <cell r="CK585" t="str">
            <v/>
          </cell>
          <cell r="CL585">
            <v>0</v>
          </cell>
          <cell r="CM585">
            <v>72.25</v>
          </cell>
          <cell r="CN585">
            <v>76</v>
          </cell>
          <cell r="CO585">
            <v>0</v>
          </cell>
          <cell r="CP585">
            <v>0</v>
          </cell>
          <cell r="CQ585" t="str">
            <v/>
          </cell>
          <cell r="CR585">
            <v>0</v>
          </cell>
          <cell r="CS585">
            <v>74.5</v>
          </cell>
          <cell r="CT585">
            <v>82</v>
          </cell>
          <cell r="CU585">
            <v>0</v>
          </cell>
          <cell r="CV585">
            <v>0</v>
          </cell>
          <cell r="CW585" t="str">
            <v/>
          </cell>
          <cell r="CX585">
            <v>0</v>
          </cell>
          <cell r="CY585">
            <v>73.5</v>
          </cell>
          <cell r="CZ585">
            <v>77</v>
          </cell>
          <cell r="DA585">
            <v>0</v>
          </cell>
          <cell r="DB585">
            <v>0</v>
          </cell>
          <cell r="DC585" t="str">
            <v/>
          </cell>
          <cell r="DD585">
            <v>0</v>
          </cell>
          <cell r="DE585">
            <v>79.75</v>
          </cell>
          <cell r="DF585">
            <v>80</v>
          </cell>
          <cell r="DG585">
            <v>0</v>
          </cell>
          <cell r="DH585">
            <v>0</v>
          </cell>
          <cell r="DI585" t="str">
            <v/>
          </cell>
          <cell r="DJ585">
            <v>0</v>
          </cell>
          <cell r="DK585">
            <v>0</v>
          </cell>
          <cell r="DL585">
            <v>79</v>
          </cell>
          <cell r="DM585">
            <v>0</v>
          </cell>
          <cell r="DN585">
            <v>0</v>
          </cell>
          <cell r="DO585" t="str">
            <v/>
          </cell>
          <cell r="DP585">
            <v>0</v>
          </cell>
          <cell r="DQ585">
            <v>75.75</v>
          </cell>
          <cell r="DR585">
            <v>78</v>
          </cell>
          <cell r="DS585">
            <v>0</v>
          </cell>
          <cell r="DT585">
            <v>0</v>
          </cell>
          <cell r="DU585" t="str">
            <v/>
          </cell>
          <cell r="DV585">
            <v>0</v>
          </cell>
          <cell r="DW585">
            <v>83.5</v>
          </cell>
          <cell r="DX585">
            <v>84</v>
          </cell>
          <cell r="DY585">
            <v>0</v>
          </cell>
          <cell r="DZ585">
            <v>0</v>
          </cell>
          <cell r="EA585" t="str">
            <v/>
          </cell>
          <cell r="EB585">
            <v>0</v>
          </cell>
          <cell r="EC585">
            <v>71.5</v>
          </cell>
          <cell r="ED585">
            <v>78</v>
          </cell>
          <cell r="EE585">
            <v>0</v>
          </cell>
          <cell r="EF585">
            <v>0</v>
          </cell>
          <cell r="EG585" t="str">
            <v/>
          </cell>
          <cell r="EH585">
            <v>0</v>
          </cell>
          <cell r="EI585">
            <v>86.5</v>
          </cell>
          <cell r="EJ585">
            <v>76</v>
          </cell>
          <cell r="EK585">
            <v>0</v>
          </cell>
          <cell r="EL585">
            <v>0</v>
          </cell>
          <cell r="EM585" t="str">
            <v/>
          </cell>
          <cell r="EN585">
            <v>0</v>
          </cell>
          <cell r="EO585">
            <v>86.5</v>
          </cell>
          <cell r="EP585">
            <v>76</v>
          </cell>
          <cell r="EQ585">
            <v>0</v>
          </cell>
          <cell r="ER585">
            <v>0</v>
          </cell>
          <cell r="ES585" t="str">
            <v/>
          </cell>
          <cell r="ET585">
            <v>0</v>
          </cell>
          <cell r="EU585">
            <v>86.5</v>
          </cell>
          <cell r="EV585">
            <v>76</v>
          </cell>
          <cell r="EW585">
            <v>0</v>
          </cell>
          <cell r="EX585">
            <v>0</v>
          </cell>
          <cell r="EY585" t="str">
            <v/>
          </cell>
          <cell r="EZ585">
            <v>0</v>
          </cell>
          <cell r="FA585">
            <v>71.25</v>
          </cell>
          <cell r="FB585">
            <v>78</v>
          </cell>
          <cell r="FC585">
            <v>0</v>
          </cell>
          <cell r="FD585">
            <v>0</v>
          </cell>
          <cell r="FE585" t="str">
            <v/>
          </cell>
          <cell r="FF585">
            <v>0</v>
          </cell>
          <cell r="FG585">
            <v>71.25</v>
          </cell>
          <cell r="FH585">
            <v>78</v>
          </cell>
          <cell r="FI585">
            <v>0</v>
          </cell>
          <cell r="FJ585">
            <v>0</v>
          </cell>
          <cell r="FK585" t="str">
            <v/>
          </cell>
          <cell r="FL585">
            <v>0</v>
          </cell>
          <cell r="FM585">
            <v>71.25</v>
          </cell>
          <cell r="FN585">
            <v>78</v>
          </cell>
          <cell r="FO585">
            <v>0</v>
          </cell>
          <cell r="FP585">
            <v>0</v>
          </cell>
          <cell r="FQ585" t="str">
            <v/>
          </cell>
          <cell r="FR585">
            <v>0</v>
          </cell>
          <cell r="FS585">
            <v>71.25</v>
          </cell>
          <cell r="FT585">
            <v>78</v>
          </cell>
          <cell r="FU585">
            <v>0</v>
          </cell>
          <cell r="FV585">
            <v>0</v>
          </cell>
          <cell r="FW585" t="str">
            <v/>
          </cell>
          <cell r="FX585">
            <v>0</v>
          </cell>
          <cell r="FY585">
            <v>71.25</v>
          </cell>
          <cell r="FZ585">
            <v>78</v>
          </cell>
          <cell r="GA585">
            <v>0</v>
          </cell>
          <cell r="GB585">
            <v>0</v>
          </cell>
          <cell r="GC585" t="str">
            <v/>
          </cell>
          <cell r="GD585">
            <v>0</v>
          </cell>
          <cell r="GE585">
            <v>71.25</v>
          </cell>
          <cell r="GF585">
            <v>78</v>
          </cell>
          <cell r="GG585">
            <v>0</v>
          </cell>
          <cell r="GH585">
            <v>0</v>
          </cell>
          <cell r="GI585" t="str">
            <v/>
          </cell>
          <cell r="GJ585">
            <v>0</v>
          </cell>
          <cell r="GK585">
            <v>71.25</v>
          </cell>
          <cell r="GL585">
            <v>78</v>
          </cell>
          <cell r="GM585">
            <v>0</v>
          </cell>
          <cell r="GN585">
            <v>0</v>
          </cell>
          <cell r="GO585" t="str">
            <v/>
          </cell>
          <cell r="GP585">
            <v>0</v>
          </cell>
          <cell r="GQ585">
            <v>71.25</v>
          </cell>
          <cell r="GR585">
            <v>78</v>
          </cell>
          <cell r="GS585">
            <v>0</v>
          </cell>
          <cell r="GT585">
            <v>0</v>
          </cell>
          <cell r="GU585" t="str">
            <v/>
          </cell>
          <cell r="GV585">
            <v>0</v>
          </cell>
          <cell r="GW585">
            <v>88.25</v>
          </cell>
          <cell r="GX585">
            <v>95</v>
          </cell>
          <cell r="GY585">
            <v>0</v>
          </cell>
          <cell r="GZ585">
            <v>0</v>
          </cell>
          <cell r="HA585" t="str">
            <v>EKO-L</v>
          </cell>
          <cell r="HB585">
            <v>0</v>
          </cell>
          <cell r="HC585">
            <v>79.75</v>
          </cell>
          <cell r="HD585">
            <v>73</v>
          </cell>
          <cell r="HH585">
            <v>0</v>
          </cell>
          <cell r="HM585" t="str">
            <v/>
          </cell>
          <cell r="HN585" t="str">
            <v/>
          </cell>
          <cell r="HS585">
            <v>0</v>
          </cell>
          <cell r="HT585" t="str">
            <v>PKN</v>
          </cell>
          <cell r="HU585">
            <v>0</v>
          </cell>
          <cell r="HV585" t="str">
            <v>IND</v>
          </cell>
          <cell r="HW585">
            <v>0</v>
          </cell>
          <cell r="HX585" t="str">
            <v>MAT-W</v>
          </cell>
          <cell r="HY585">
            <v>0</v>
          </cell>
          <cell r="HZ585" t="str">
            <v>SEJ-W</v>
          </cell>
          <cell r="IA585">
            <v>0</v>
          </cell>
          <cell r="IB585" t="str">
            <v>IGR-W</v>
          </cell>
          <cell r="IC585">
            <v>0</v>
          </cell>
          <cell r="ID585" t="str">
            <v>SBO</v>
          </cell>
          <cell r="IE585">
            <v>0</v>
          </cell>
          <cell r="IF585" t="str">
            <v>PJO</v>
          </cell>
          <cell r="IG585">
            <v>0</v>
          </cell>
          <cell r="IH585" t="str">
            <v>PRA</v>
          </cell>
          <cell r="II585">
            <v>0</v>
          </cell>
          <cell r="IJ585" t="str">
            <v>JAW</v>
          </cell>
          <cell r="IK585">
            <v>0</v>
          </cell>
          <cell r="IL585" t="str">
            <v>ARB</v>
          </cell>
          <cell r="IM585">
            <v>0</v>
          </cell>
          <cell r="IN585" t="str">
            <v>PKM</v>
          </cell>
          <cell r="IO585">
            <v>0</v>
          </cell>
          <cell r="IP585" t="str">
            <v>MAT-P</v>
          </cell>
          <cell r="IQ585">
            <v>0</v>
          </cell>
          <cell r="IR585" t="str">
            <v>BIO-P</v>
          </cell>
          <cell r="IS585">
            <v>0</v>
          </cell>
          <cell r="IT585" t="str">
            <v>FIS-P</v>
          </cell>
          <cell r="IU585">
            <v>0</v>
          </cell>
          <cell r="IV585" t="str">
            <v>KIM-P</v>
          </cell>
          <cell r="IW585">
            <v>0</v>
          </cell>
          <cell r="IX585" t="str">
            <v>EKO-L</v>
          </cell>
          <cell r="IY585">
            <v>0</v>
          </cell>
          <cell r="JA585">
            <v>0</v>
          </cell>
        </row>
        <row r="586">
          <cell r="Q586" t="str">
            <v/>
          </cell>
          <cell r="AB586" t="str">
            <v/>
          </cell>
          <cell r="AC586">
            <v>10</v>
          </cell>
          <cell r="AI586" t="str">
            <v/>
          </cell>
          <cell r="AJ586">
            <v>0</v>
          </cell>
          <cell r="AK586">
            <v>90.25</v>
          </cell>
          <cell r="AL586">
            <v>87</v>
          </cell>
          <cell r="AM586">
            <v>0</v>
          </cell>
          <cell r="AN586">
            <v>0</v>
          </cell>
          <cell r="AO586" t="str">
            <v/>
          </cell>
          <cell r="AP586">
            <v>0</v>
          </cell>
          <cell r="AQ586">
            <v>85.75</v>
          </cell>
          <cell r="AR586">
            <v>87</v>
          </cell>
          <cell r="AS586">
            <v>0</v>
          </cell>
          <cell r="AT586">
            <v>0</v>
          </cell>
          <cell r="AU586" t="str">
            <v/>
          </cell>
          <cell r="AV586">
            <v>0</v>
          </cell>
          <cell r="AW586">
            <v>85</v>
          </cell>
          <cell r="AX586">
            <v>90</v>
          </cell>
          <cell r="AY586">
            <v>0</v>
          </cell>
          <cell r="AZ586">
            <v>0</v>
          </cell>
          <cell r="BA586" t="str">
            <v/>
          </cell>
          <cell r="BB586">
            <v>0</v>
          </cell>
          <cell r="BC586">
            <v>89.75</v>
          </cell>
          <cell r="BD586">
            <v>90</v>
          </cell>
          <cell r="BE586">
            <v>0</v>
          </cell>
          <cell r="BF586">
            <v>0</v>
          </cell>
          <cell r="BG586" t="str">
            <v>SEJ</v>
          </cell>
          <cell r="BH586">
            <v>0</v>
          </cell>
          <cell r="BI586">
            <v>83.25</v>
          </cell>
          <cell r="BJ586">
            <v>87</v>
          </cell>
          <cell r="BK586">
            <v>0</v>
          </cell>
          <cell r="BL586">
            <v>0</v>
          </cell>
          <cell r="BM586" t="str">
            <v/>
          </cell>
          <cell r="BN586">
            <v>0</v>
          </cell>
          <cell r="BO586">
            <v>89</v>
          </cell>
          <cell r="BP586">
            <v>87</v>
          </cell>
          <cell r="BQ586">
            <v>0</v>
          </cell>
          <cell r="BR586">
            <v>0</v>
          </cell>
          <cell r="BS586" t="str">
            <v/>
          </cell>
          <cell r="BT586">
            <v>0</v>
          </cell>
          <cell r="BU586">
            <v>83</v>
          </cell>
          <cell r="BV586">
            <v>92</v>
          </cell>
          <cell r="BW586">
            <v>0</v>
          </cell>
          <cell r="BX586">
            <v>0</v>
          </cell>
          <cell r="BY586" t="str">
            <v/>
          </cell>
          <cell r="BZ586">
            <v>0</v>
          </cell>
          <cell r="CA586">
            <v>91</v>
          </cell>
          <cell r="CB586">
            <v>95</v>
          </cell>
          <cell r="CC586">
            <v>0</v>
          </cell>
          <cell r="CD586">
            <v>0</v>
          </cell>
          <cell r="CE586" t="str">
            <v/>
          </cell>
          <cell r="CF586">
            <v>0</v>
          </cell>
          <cell r="CG586">
            <v>92</v>
          </cell>
          <cell r="CH586">
            <v>80</v>
          </cell>
          <cell r="CI586">
            <v>0</v>
          </cell>
          <cell r="CJ586">
            <v>0</v>
          </cell>
          <cell r="CK586" t="str">
            <v/>
          </cell>
          <cell r="CL586">
            <v>0</v>
          </cell>
          <cell r="CM586">
            <v>85.5</v>
          </cell>
          <cell r="CN586">
            <v>79</v>
          </cell>
          <cell r="CO586">
            <v>0</v>
          </cell>
          <cell r="CP586">
            <v>0</v>
          </cell>
          <cell r="CQ586" t="str">
            <v/>
          </cell>
          <cell r="CR586">
            <v>0</v>
          </cell>
          <cell r="CS586">
            <v>85</v>
          </cell>
          <cell r="CT586">
            <v>90</v>
          </cell>
          <cell r="CU586">
            <v>0</v>
          </cell>
          <cell r="CV586">
            <v>0</v>
          </cell>
          <cell r="CW586" t="str">
            <v/>
          </cell>
          <cell r="CX586">
            <v>0</v>
          </cell>
          <cell r="CY586">
            <v>73.5</v>
          </cell>
          <cell r="CZ586">
            <v>85</v>
          </cell>
          <cell r="DA586">
            <v>0</v>
          </cell>
          <cell r="DB586">
            <v>0</v>
          </cell>
          <cell r="DC586" t="str">
            <v/>
          </cell>
          <cell r="DD586">
            <v>0</v>
          </cell>
          <cell r="DE586">
            <v>86.5</v>
          </cell>
          <cell r="DF586">
            <v>86</v>
          </cell>
          <cell r="DG586">
            <v>0</v>
          </cell>
          <cell r="DH586">
            <v>0</v>
          </cell>
          <cell r="DI586" t="str">
            <v/>
          </cell>
          <cell r="DJ586">
            <v>0</v>
          </cell>
          <cell r="DK586">
            <v>0</v>
          </cell>
          <cell r="DL586">
            <v>88</v>
          </cell>
          <cell r="DM586">
            <v>0</v>
          </cell>
          <cell r="DN586">
            <v>0</v>
          </cell>
          <cell r="DO586" t="str">
            <v/>
          </cell>
          <cell r="DP586">
            <v>0</v>
          </cell>
          <cell r="DQ586">
            <v>85.75</v>
          </cell>
          <cell r="DR586">
            <v>78</v>
          </cell>
          <cell r="DS586">
            <v>0</v>
          </cell>
          <cell r="DT586">
            <v>0</v>
          </cell>
          <cell r="DU586" t="str">
            <v/>
          </cell>
          <cell r="DV586">
            <v>0</v>
          </cell>
          <cell r="DW586">
            <v>79</v>
          </cell>
          <cell r="DX586">
            <v>89</v>
          </cell>
          <cell r="DY586">
            <v>0</v>
          </cell>
          <cell r="DZ586">
            <v>0</v>
          </cell>
          <cell r="EA586" t="str">
            <v/>
          </cell>
          <cell r="EB586">
            <v>0</v>
          </cell>
          <cell r="EC586">
            <v>90</v>
          </cell>
          <cell r="ED586">
            <v>95</v>
          </cell>
          <cell r="EE586">
            <v>0</v>
          </cell>
          <cell r="EF586">
            <v>0</v>
          </cell>
          <cell r="EG586" t="str">
            <v/>
          </cell>
          <cell r="EH586">
            <v>0</v>
          </cell>
          <cell r="EI586">
            <v>83.75</v>
          </cell>
          <cell r="EJ586">
            <v>75</v>
          </cell>
          <cell r="EK586">
            <v>0</v>
          </cell>
          <cell r="EL586">
            <v>0</v>
          </cell>
          <cell r="EM586" t="str">
            <v/>
          </cell>
          <cell r="EN586">
            <v>0</v>
          </cell>
          <cell r="EO586">
            <v>83.75</v>
          </cell>
          <cell r="EP586">
            <v>75</v>
          </cell>
          <cell r="EQ586">
            <v>0</v>
          </cell>
          <cell r="ER586">
            <v>0</v>
          </cell>
          <cell r="ES586" t="str">
            <v/>
          </cell>
          <cell r="ET586">
            <v>0</v>
          </cell>
          <cell r="EU586">
            <v>83.75</v>
          </cell>
          <cell r="EV586">
            <v>75</v>
          </cell>
          <cell r="EW586">
            <v>0</v>
          </cell>
          <cell r="EX586">
            <v>0</v>
          </cell>
          <cell r="EY586" t="str">
            <v/>
          </cell>
          <cell r="EZ586">
            <v>0</v>
          </cell>
          <cell r="FA586">
            <v>73.75</v>
          </cell>
          <cell r="FB586">
            <v>83</v>
          </cell>
          <cell r="FC586">
            <v>0</v>
          </cell>
          <cell r="FD586">
            <v>0</v>
          </cell>
          <cell r="FE586" t="str">
            <v/>
          </cell>
          <cell r="FF586">
            <v>0</v>
          </cell>
          <cell r="FG586">
            <v>73.75</v>
          </cell>
          <cell r="FH586">
            <v>83</v>
          </cell>
          <cell r="FI586">
            <v>0</v>
          </cell>
          <cell r="FJ586">
            <v>0</v>
          </cell>
          <cell r="FK586" t="str">
            <v/>
          </cell>
          <cell r="FL586">
            <v>0</v>
          </cell>
          <cell r="FM586">
            <v>73.75</v>
          </cell>
          <cell r="FN586">
            <v>83</v>
          </cell>
          <cell r="FO586">
            <v>0</v>
          </cell>
          <cell r="FP586">
            <v>0</v>
          </cell>
          <cell r="FQ586" t="str">
            <v/>
          </cell>
          <cell r="FR586">
            <v>0</v>
          </cell>
          <cell r="FS586">
            <v>73.75</v>
          </cell>
          <cell r="FT586">
            <v>83</v>
          </cell>
          <cell r="FU586">
            <v>0</v>
          </cell>
          <cell r="FV586">
            <v>0</v>
          </cell>
          <cell r="FW586" t="str">
            <v/>
          </cell>
          <cell r="FX586">
            <v>0</v>
          </cell>
          <cell r="FY586">
            <v>73.75</v>
          </cell>
          <cell r="FZ586">
            <v>83</v>
          </cell>
          <cell r="GA586">
            <v>0</v>
          </cell>
          <cell r="GB586">
            <v>0</v>
          </cell>
          <cell r="GC586" t="str">
            <v/>
          </cell>
          <cell r="GD586">
            <v>0</v>
          </cell>
          <cell r="GE586">
            <v>73.75</v>
          </cell>
          <cell r="GF586">
            <v>83</v>
          </cell>
          <cell r="GG586">
            <v>0</v>
          </cell>
          <cell r="GH586">
            <v>0</v>
          </cell>
          <cell r="GI586" t="str">
            <v/>
          </cell>
          <cell r="GJ586">
            <v>0</v>
          </cell>
          <cell r="GK586">
            <v>73.75</v>
          </cell>
          <cell r="GL586">
            <v>83</v>
          </cell>
          <cell r="GM586">
            <v>0</v>
          </cell>
          <cell r="GN586">
            <v>0</v>
          </cell>
          <cell r="GO586" t="str">
            <v/>
          </cell>
          <cell r="GP586">
            <v>0</v>
          </cell>
          <cell r="GQ586">
            <v>73.75</v>
          </cell>
          <cell r="GR586">
            <v>83</v>
          </cell>
          <cell r="GS586">
            <v>0</v>
          </cell>
          <cell r="GT586">
            <v>0</v>
          </cell>
          <cell r="GU586" t="str">
            <v/>
          </cell>
          <cell r="GV586">
            <v>0</v>
          </cell>
          <cell r="GW586">
            <v>79.75</v>
          </cell>
          <cell r="GX586">
            <v>89</v>
          </cell>
          <cell r="GY586">
            <v>0</v>
          </cell>
          <cell r="GZ586">
            <v>0</v>
          </cell>
          <cell r="HB586">
            <v>0</v>
          </cell>
          <cell r="HG586" t="str">
            <v>IGR-L</v>
          </cell>
          <cell r="HH586">
            <v>0</v>
          </cell>
          <cell r="HI586">
            <v>88.5</v>
          </cell>
          <cell r="HJ586">
            <v>85</v>
          </cell>
          <cell r="HM586" t="str">
            <v/>
          </cell>
          <cell r="HN586" t="str">
            <v/>
          </cell>
          <cell r="HS586">
            <v>0</v>
          </cell>
          <cell r="HT586" t="str">
            <v>PKN</v>
          </cell>
          <cell r="HU586">
            <v>0</v>
          </cell>
          <cell r="HV586" t="str">
            <v>IND</v>
          </cell>
          <cell r="HW586">
            <v>0</v>
          </cell>
          <cell r="HX586" t="str">
            <v>MAT-W</v>
          </cell>
          <cell r="HY586">
            <v>0</v>
          </cell>
          <cell r="HZ586" t="str">
            <v>SEJ-W</v>
          </cell>
          <cell r="IA586">
            <v>0</v>
          </cell>
          <cell r="IB586" t="str">
            <v>IGR-W</v>
          </cell>
          <cell r="IC586">
            <v>0</v>
          </cell>
          <cell r="ID586" t="str">
            <v>SBO</v>
          </cell>
          <cell r="IE586">
            <v>0</v>
          </cell>
          <cell r="IF586" t="str">
            <v>PJO</v>
          </cell>
          <cell r="IG586">
            <v>0</v>
          </cell>
          <cell r="IH586" t="str">
            <v>PRA</v>
          </cell>
          <cell r="II586">
            <v>0</v>
          </cell>
          <cell r="IJ586" t="str">
            <v>JAW</v>
          </cell>
          <cell r="IK586">
            <v>0</v>
          </cell>
          <cell r="IL586" t="str">
            <v>ARB</v>
          </cell>
          <cell r="IM586">
            <v>0</v>
          </cell>
          <cell r="IN586" t="str">
            <v>PKM</v>
          </cell>
          <cell r="IO586">
            <v>0</v>
          </cell>
          <cell r="IP586" t="str">
            <v>MAT-P</v>
          </cell>
          <cell r="IQ586">
            <v>0</v>
          </cell>
          <cell r="IR586" t="str">
            <v>BIO-P</v>
          </cell>
          <cell r="IS586">
            <v>0</v>
          </cell>
          <cell r="IT586" t="str">
            <v>FIS-P</v>
          </cell>
          <cell r="IU586">
            <v>0</v>
          </cell>
          <cell r="IV586" t="str">
            <v>KIM-P</v>
          </cell>
          <cell r="IW586">
            <v>0</v>
          </cell>
          <cell r="IY586">
            <v>0</v>
          </cell>
          <cell r="IZ586" t="str">
            <v>IGR-L</v>
          </cell>
          <cell r="JA586">
            <v>0</v>
          </cell>
        </row>
        <row r="587">
          <cell r="Q587" t="str">
            <v/>
          </cell>
          <cell r="AB587" t="str">
            <v/>
          </cell>
          <cell r="AC587">
            <v>11</v>
          </cell>
          <cell r="AI587" t="str">
            <v/>
          </cell>
          <cell r="AJ587">
            <v>0</v>
          </cell>
          <cell r="AK587">
            <v>73</v>
          </cell>
          <cell r="AL587">
            <v>74</v>
          </cell>
          <cell r="AM587">
            <v>0</v>
          </cell>
          <cell r="AN587">
            <v>0</v>
          </cell>
          <cell r="AO587" t="str">
            <v/>
          </cell>
          <cell r="AP587">
            <v>0</v>
          </cell>
          <cell r="AQ587">
            <v>75.75</v>
          </cell>
          <cell r="AR587">
            <v>74</v>
          </cell>
          <cell r="AS587">
            <v>0</v>
          </cell>
          <cell r="AT587">
            <v>0</v>
          </cell>
          <cell r="AU587" t="str">
            <v/>
          </cell>
          <cell r="AV587">
            <v>0</v>
          </cell>
          <cell r="AW587">
            <v>71.75</v>
          </cell>
          <cell r="AX587">
            <v>75</v>
          </cell>
          <cell r="AY587">
            <v>0</v>
          </cell>
          <cell r="AZ587">
            <v>0</v>
          </cell>
          <cell r="BA587" t="str">
            <v/>
          </cell>
          <cell r="BB587">
            <v>0</v>
          </cell>
          <cell r="BC587">
            <v>79.25</v>
          </cell>
          <cell r="BD587">
            <v>75</v>
          </cell>
          <cell r="BE587">
            <v>0</v>
          </cell>
          <cell r="BF587">
            <v>0</v>
          </cell>
          <cell r="BG587" t="str">
            <v>SEJ</v>
          </cell>
          <cell r="BH587">
            <v>0</v>
          </cell>
          <cell r="BI587">
            <v>76.75</v>
          </cell>
          <cell r="BJ587">
            <v>74</v>
          </cell>
          <cell r="BK587">
            <v>0</v>
          </cell>
          <cell r="BL587">
            <v>0</v>
          </cell>
          <cell r="BM587" t="str">
            <v/>
          </cell>
          <cell r="BN587">
            <v>0</v>
          </cell>
          <cell r="BO587">
            <v>76.5</v>
          </cell>
          <cell r="BP587">
            <v>81</v>
          </cell>
          <cell r="BQ587">
            <v>0</v>
          </cell>
          <cell r="BR587">
            <v>0</v>
          </cell>
          <cell r="BS587" t="str">
            <v/>
          </cell>
          <cell r="BT587">
            <v>0</v>
          </cell>
          <cell r="BU587">
            <v>67</v>
          </cell>
          <cell r="BV587">
            <v>75</v>
          </cell>
          <cell r="BW587">
            <v>0</v>
          </cell>
          <cell r="BX587">
            <v>0</v>
          </cell>
          <cell r="BY587" t="str">
            <v/>
          </cell>
          <cell r="BZ587">
            <v>0</v>
          </cell>
          <cell r="CA587">
            <v>67</v>
          </cell>
          <cell r="CB587">
            <v>52</v>
          </cell>
          <cell r="CC587">
            <v>0</v>
          </cell>
          <cell r="CD587">
            <v>0</v>
          </cell>
          <cell r="CE587" t="str">
            <v/>
          </cell>
          <cell r="CF587">
            <v>0</v>
          </cell>
          <cell r="CG587">
            <v>86.25</v>
          </cell>
          <cell r="CH587">
            <v>75</v>
          </cell>
          <cell r="CI587">
            <v>0</v>
          </cell>
          <cell r="CJ587">
            <v>0</v>
          </cell>
          <cell r="CK587" t="str">
            <v/>
          </cell>
          <cell r="CL587">
            <v>0</v>
          </cell>
          <cell r="CM587">
            <v>82.25</v>
          </cell>
          <cell r="CN587">
            <v>73</v>
          </cell>
          <cell r="CO587">
            <v>0</v>
          </cell>
          <cell r="CP587">
            <v>0</v>
          </cell>
          <cell r="CQ587" t="str">
            <v/>
          </cell>
          <cell r="CR587">
            <v>0</v>
          </cell>
          <cell r="CS587">
            <v>68.25</v>
          </cell>
          <cell r="CT587">
            <v>78</v>
          </cell>
          <cell r="CU587">
            <v>0</v>
          </cell>
          <cell r="CV587">
            <v>0</v>
          </cell>
          <cell r="CW587" t="str">
            <v/>
          </cell>
          <cell r="CX587">
            <v>0</v>
          </cell>
          <cell r="CY587">
            <v>74</v>
          </cell>
          <cell r="CZ587">
            <v>73</v>
          </cell>
          <cell r="DA587">
            <v>0</v>
          </cell>
          <cell r="DB587">
            <v>0</v>
          </cell>
          <cell r="DC587" t="str">
            <v/>
          </cell>
          <cell r="DD587">
            <v>0</v>
          </cell>
          <cell r="DE587">
            <v>81.5</v>
          </cell>
          <cell r="DF587">
            <v>81</v>
          </cell>
          <cell r="DG587">
            <v>0</v>
          </cell>
          <cell r="DH587">
            <v>0</v>
          </cell>
          <cell r="DI587" t="str">
            <v/>
          </cell>
          <cell r="DJ587">
            <v>0</v>
          </cell>
          <cell r="DK587">
            <v>0</v>
          </cell>
          <cell r="DL587">
            <v>74</v>
          </cell>
          <cell r="DM587">
            <v>0</v>
          </cell>
          <cell r="DN587">
            <v>0</v>
          </cell>
          <cell r="DO587" t="str">
            <v/>
          </cell>
          <cell r="DP587">
            <v>0</v>
          </cell>
          <cell r="DQ587">
            <v>70.75</v>
          </cell>
          <cell r="DR587">
            <v>72</v>
          </cell>
          <cell r="DS587">
            <v>0</v>
          </cell>
          <cell r="DT587">
            <v>0</v>
          </cell>
          <cell r="DU587" t="str">
            <v/>
          </cell>
          <cell r="DV587">
            <v>0</v>
          </cell>
          <cell r="DW587">
            <v>72.5</v>
          </cell>
          <cell r="DX587">
            <v>72</v>
          </cell>
          <cell r="DY587">
            <v>0</v>
          </cell>
          <cell r="DZ587">
            <v>0</v>
          </cell>
          <cell r="EA587" t="str">
            <v/>
          </cell>
          <cell r="EB587">
            <v>0</v>
          </cell>
          <cell r="EC587">
            <v>66.75</v>
          </cell>
          <cell r="ED587">
            <v>71</v>
          </cell>
          <cell r="EE587">
            <v>0</v>
          </cell>
          <cell r="EF587">
            <v>0</v>
          </cell>
          <cell r="EG587" t="str">
            <v/>
          </cell>
          <cell r="EH587">
            <v>0</v>
          </cell>
          <cell r="EI587">
            <v>81</v>
          </cell>
          <cell r="EJ587">
            <v>74</v>
          </cell>
          <cell r="EK587">
            <v>0</v>
          </cell>
          <cell r="EL587">
            <v>0</v>
          </cell>
          <cell r="EM587" t="str">
            <v/>
          </cell>
          <cell r="EN587">
            <v>0</v>
          </cell>
          <cell r="EO587">
            <v>81</v>
          </cell>
          <cell r="EP587">
            <v>74</v>
          </cell>
          <cell r="EQ587">
            <v>0</v>
          </cell>
          <cell r="ER587">
            <v>0</v>
          </cell>
          <cell r="ES587" t="str">
            <v/>
          </cell>
          <cell r="ET587">
            <v>0</v>
          </cell>
          <cell r="EU587">
            <v>81</v>
          </cell>
          <cell r="EV587">
            <v>74</v>
          </cell>
          <cell r="EW587">
            <v>0</v>
          </cell>
          <cell r="EX587">
            <v>0</v>
          </cell>
          <cell r="EY587" t="str">
            <v/>
          </cell>
          <cell r="EZ587">
            <v>0</v>
          </cell>
          <cell r="FA587">
            <v>68</v>
          </cell>
          <cell r="FB587">
            <v>70</v>
          </cell>
          <cell r="FC587">
            <v>0</v>
          </cell>
          <cell r="FD587">
            <v>0</v>
          </cell>
          <cell r="FE587" t="str">
            <v/>
          </cell>
          <cell r="FF587">
            <v>0</v>
          </cell>
          <cell r="FG587">
            <v>68</v>
          </cell>
          <cell r="FH587">
            <v>70</v>
          </cell>
          <cell r="FI587">
            <v>0</v>
          </cell>
          <cell r="FJ587">
            <v>0</v>
          </cell>
          <cell r="FK587" t="str">
            <v/>
          </cell>
          <cell r="FL587">
            <v>0</v>
          </cell>
          <cell r="FM587">
            <v>68</v>
          </cell>
          <cell r="FN587">
            <v>70</v>
          </cell>
          <cell r="FO587">
            <v>0</v>
          </cell>
          <cell r="FP587">
            <v>0</v>
          </cell>
          <cell r="FQ587" t="str">
            <v/>
          </cell>
          <cell r="FR587">
            <v>0</v>
          </cell>
          <cell r="FS587">
            <v>68</v>
          </cell>
          <cell r="FT587">
            <v>70</v>
          </cell>
          <cell r="FU587">
            <v>0</v>
          </cell>
          <cell r="FV587">
            <v>0</v>
          </cell>
          <cell r="FW587" t="str">
            <v/>
          </cell>
          <cell r="FX587">
            <v>0</v>
          </cell>
          <cell r="FY587">
            <v>68</v>
          </cell>
          <cell r="FZ587">
            <v>70</v>
          </cell>
          <cell r="GA587">
            <v>0</v>
          </cell>
          <cell r="GB587">
            <v>0</v>
          </cell>
          <cell r="GC587" t="str">
            <v/>
          </cell>
          <cell r="GD587">
            <v>0</v>
          </cell>
          <cell r="GE587">
            <v>68</v>
          </cell>
          <cell r="GF587">
            <v>70</v>
          </cell>
          <cell r="GG587">
            <v>0</v>
          </cell>
          <cell r="GH587">
            <v>0</v>
          </cell>
          <cell r="GI587" t="str">
            <v/>
          </cell>
          <cell r="GJ587">
            <v>0</v>
          </cell>
          <cell r="GK587">
            <v>68</v>
          </cell>
          <cell r="GL587">
            <v>70</v>
          </cell>
          <cell r="GM587">
            <v>0</v>
          </cell>
          <cell r="GN587">
            <v>0</v>
          </cell>
          <cell r="GO587" t="str">
            <v/>
          </cell>
          <cell r="GP587">
            <v>0</v>
          </cell>
          <cell r="GQ587">
            <v>68</v>
          </cell>
          <cell r="GR587">
            <v>70</v>
          </cell>
          <cell r="GS587">
            <v>0</v>
          </cell>
          <cell r="GT587">
            <v>0</v>
          </cell>
          <cell r="GU587" t="str">
            <v/>
          </cell>
          <cell r="GV587">
            <v>0</v>
          </cell>
          <cell r="GW587">
            <v>66.75</v>
          </cell>
          <cell r="GX587">
            <v>50</v>
          </cell>
          <cell r="GY587">
            <v>0</v>
          </cell>
          <cell r="GZ587">
            <v>0</v>
          </cell>
          <cell r="HA587" t="str">
            <v>EKO-L</v>
          </cell>
          <cell r="HB587">
            <v>0</v>
          </cell>
          <cell r="HC587">
            <v>72.5</v>
          </cell>
          <cell r="HD587">
            <v>71</v>
          </cell>
          <cell r="HH587">
            <v>0</v>
          </cell>
          <cell r="HM587" t="str">
            <v/>
          </cell>
          <cell r="HN587" t="str">
            <v/>
          </cell>
          <cell r="HS587">
            <v>0</v>
          </cell>
          <cell r="HT587" t="str">
            <v>PKN</v>
          </cell>
          <cell r="HU587">
            <v>0</v>
          </cell>
          <cell r="HV587" t="str">
            <v>IND</v>
          </cell>
          <cell r="HW587">
            <v>0</v>
          </cell>
          <cell r="HX587" t="str">
            <v>MAT-W</v>
          </cell>
          <cell r="HY587">
            <v>0</v>
          </cell>
          <cell r="HZ587" t="str">
            <v>SEJ-W</v>
          </cell>
          <cell r="IA587">
            <v>0</v>
          </cell>
          <cell r="IB587" t="str">
            <v>IGR-W</v>
          </cell>
          <cell r="IC587">
            <v>0</v>
          </cell>
          <cell r="ID587" t="str">
            <v>SBO</v>
          </cell>
          <cell r="IE587">
            <v>0</v>
          </cell>
          <cell r="IF587" t="str">
            <v>PJO</v>
          </cell>
          <cell r="IG587">
            <v>0</v>
          </cell>
          <cell r="IH587" t="str">
            <v>PRA</v>
          </cell>
          <cell r="II587">
            <v>0</v>
          </cell>
          <cell r="IJ587" t="str">
            <v>JAW</v>
          </cell>
          <cell r="IK587">
            <v>0</v>
          </cell>
          <cell r="IL587" t="str">
            <v>ARB</v>
          </cell>
          <cell r="IM587">
            <v>0</v>
          </cell>
          <cell r="IN587" t="str">
            <v>PKM</v>
          </cell>
          <cell r="IO587">
            <v>0</v>
          </cell>
          <cell r="IP587" t="str">
            <v>MAT-P</v>
          </cell>
          <cell r="IQ587">
            <v>0</v>
          </cell>
          <cell r="IR587" t="str">
            <v>BIO-P</v>
          </cell>
          <cell r="IS587">
            <v>0</v>
          </cell>
          <cell r="IT587" t="str">
            <v>FIS-P</v>
          </cell>
          <cell r="IU587">
            <v>0</v>
          </cell>
          <cell r="IV587" t="str">
            <v>KIM-P</v>
          </cell>
          <cell r="IW587">
            <v>0</v>
          </cell>
          <cell r="IX587" t="str">
            <v>EKO-L</v>
          </cell>
          <cell r="IY587">
            <v>0</v>
          </cell>
          <cell r="JA587">
            <v>0</v>
          </cell>
        </row>
        <row r="588">
          <cell r="Q588" t="str">
            <v/>
          </cell>
          <cell r="AB588" t="str">
            <v/>
          </cell>
          <cell r="AC588">
            <v>12</v>
          </cell>
          <cell r="AI588" t="str">
            <v/>
          </cell>
          <cell r="AJ588">
            <v>0</v>
          </cell>
          <cell r="AK588">
            <v>92.5</v>
          </cell>
          <cell r="AL588">
            <v>89</v>
          </cell>
          <cell r="AM588">
            <v>0</v>
          </cell>
          <cell r="AN588">
            <v>0</v>
          </cell>
          <cell r="AO588" t="str">
            <v/>
          </cell>
          <cell r="AP588">
            <v>0</v>
          </cell>
          <cell r="AQ588">
            <v>83.5</v>
          </cell>
          <cell r="AR588">
            <v>89</v>
          </cell>
          <cell r="AS588">
            <v>0</v>
          </cell>
          <cell r="AT588">
            <v>0</v>
          </cell>
          <cell r="AU588" t="str">
            <v/>
          </cell>
          <cell r="AV588">
            <v>0</v>
          </cell>
          <cell r="AW588">
            <v>94.25</v>
          </cell>
          <cell r="AX588">
            <v>91</v>
          </cell>
          <cell r="AY588">
            <v>0</v>
          </cell>
          <cell r="AZ588">
            <v>0</v>
          </cell>
          <cell r="BA588" t="str">
            <v/>
          </cell>
          <cell r="BB588">
            <v>0</v>
          </cell>
          <cell r="BC588">
            <v>89</v>
          </cell>
          <cell r="BD588">
            <v>91</v>
          </cell>
          <cell r="BE588">
            <v>0</v>
          </cell>
          <cell r="BF588">
            <v>0</v>
          </cell>
          <cell r="BG588" t="str">
            <v>SEJ</v>
          </cell>
          <cell r="BH588">
            <v>0</v>
          </cell>
          <cell r="BI588">
            <v>91.75</v>
          </cell>
          <cell r="BJ588">
            <v>89</v>
          </cell>
          <cell r="BK588">
            <v>0</v>
          </cell>
          <cell r="BL588">
            <v>0</v>
          </cell>
          <cell r="BM588" t="str">
            <v/>
          </cell>
          <cell r="BN588">
            <v>0</v>
          </cell>
          <cell r="BO588">
            <v>91.75</v>
          </cell>
          <cell r="BP588">
            <v>92</v>
          </cell>
          <cell r="BQ588">
            <v>0</v>
          </cell>
          <cell r="BR588">
            <v>0</v>
          </cell>
          <cell r="BS588" t="str">
            <v/>
          </cell>
          <cell r="BT588">
            <v>0</v>
          </cell>
          <cell r="BU588">
            <v>81.5</v>
          </cell>
          <cell r="BV588">
            <v>89</v>
          </cell>
          <cell r="BW588">
            <v>0</v>
          </cell>
          <cell r="BX588">
            <v>0</v>
          </cell>
          <cell r="BY588" t="str">
            <v/>
          </cell>
          <cell r="BZ588">
            <v>0</v>
          </cell>
          <cell r="CA588">
            <v>82.5</v>
          </cell>
          <cell r="CB588">
            <v>83</v>
          </cell>
          <cell r="CC588">
            <v>0</v>
          </cell>
          <cell r="CD588">
            <v>0</v>
          </cell>
          <cell r="CE588" t="str">
            <v/>
          </cell>
          <cell r="CF588">
            <v>0</v>
          </cell>
          <cell r="CG588">
            <v>88.25</v>
          </cell>
          <cell r="CH588">
            <v>81</v>
          </cell>
          <cell r="CI588">
            <v>0</v>
          </cell>
          <cell r="CJ588">
            <v>0</v>
          </cell>
          <cell r="CK588" t="str">
            <v/>
          </cell>
          <cell r="CL588">
            <v>0</v>
          </cell>
          <cell r="CM588">
            <v>72.25</v>
          </cell>
          <cell r="CN588">
            <v>76</v>
          </cell>
          <cell r="CO588">
            <v>0</v>
          </cell>
          <cell r="CP588">
            <v>0</v>
          </cell>
          <cell r="CQ588" t="str">
            <v/>
          </cell>
          <cell r="CR588">
            <v>0</v>
          </cell>
          <cell r="CS588">
            <v>79.75</v>
          </cell>
          <cell r="CT588">
            <v>85</v>
          </cell>
          <cell r="CU588">
            <v>0</v>
          </cell>
          <cell r="CV588">
            <v>0</v>
          </cell>
          <cell r="CW588" t="str">
            <v/>
          </cell>
          <cell r="CX588">
            <v>0</v>
          </cell>
          <cell r="CY588">
            <v>76</v>
          </cell>
          <cell r="CZ588">
            <v>80</v>
          </cell>
          <cell r="DA588">
            <v>0</v>
          </cell>
          <cell r="DB588">
            <v>0</v>
          </cell>
          <cell r="DC588" t="str">
            <v/>
          </cell>
          <cell r="DD588">
            <v>0</v>
          </cell>
          <cell r="DE588">
            <v>85.25</v>
          </cell>
          <cell r="DF588">
            <v>87</v>
          </cell>
          <cell r="DG588">
            <v>0</v>
          </cell>
          <cell r="DH588">
            <v>0</v>
          </cell>
          <cell r="DI588" t="str">
            <v/>
          </cell>
          <cell r="DJ588">
            <v>0</v>
          </cell>
          <cell r="DK588">
            <v>0</v>
          </cell>
          <cell r="DL588">
            <v>91</v>
          </cell>
          <cell r="DM588">
            <v>0</v>
          </cell>
          <cell r="DN588">
            <v>0</v>
          </cell>
          <cell r="DO588" t="str">
            <v/>
          </cell>
          <cell r="DP588">
            <v>0</v>
          </cell>
          <cell r="DQ588">
            <v>87.75</v>
          </cell>
          <cell r="DR588">
            <v>85</v>
          </cell>
          <cell r="DS588">
            <v>0</v>
          </cell>
          <cell r="DT588">
            <v>0</v>
          </cell>
          <cell r="DU588" t="str">
            <v/>
          </cell>
          <cell r="DV588">
            <v>0</v>
          </cell>
          <cell r="DW588">
            <v>87.5</v>
          </cell>
          <cell r="DX588">
            <v>91</v>
          </cell>
          <cell r="DY588">
            <v>0</v>
          </cell>
          <cell r="DZ588">
            <v>0</v>
          </cell>
          <cell r="EA588" t="str">
            <v/>
          </cell>
          <cell r="EB588">
            <v>0</v>
          </cell>
          <cell r="EC588">
            <v>80</v>
          </cell>
          <cell r="ED588">
            <v>86</v>
          </cell>
          <cell r="EE588">
            <v>0</v>
          </cell>
          <cell r="EF588">
            <v>0</v>
          </cell>
          <cell r="EG588" t="str">
            <v/>
          </cell>
          <cell r="EH588">
            <v>0</v>
          </cell>
          <cell r="EI588">
            <v>86.25</v>
          </cell>
          <cell r="EJ588">
            <v>87</v>
          </cell>
          <cell r="EK588">
            <v>0</v>
          </cell>
          <cell r="EL588">
            <v>0</v>
          </cell>
          <cell r="EM588" t="str">
            <v/>
          </cell>
          <cell r="EN588">
            <v>0</v>
          </cell>
          <cell r="EO588">
            <v>86.25</v>
          </cell>
          <cell r="EP588">
            <v>87</v>
          </cell>
          <cell r="EQ588">
            <v>0</v>
          </cell>
          <cell r="ER588">
            <v>0</v>
          </cell>
          <cell r="ES588" t="str">
            <v/>
          </cell>
          <cell r="ET588">
            <v>0</v>
          </cell>
          <cell r="EU588">
            <v>86.25</v>
          </cell>
          <cell r="EV588">
            <v>87</v>
          </cell>
          <cell r="EW588">
            <v>0</v>
          </cell>
          <cell r="EX588">
            <v>0</v>
          </cell>
          <cell r="EY588" t="str">
            <v/>
          </cell>
          <cell r="EZ588">
            <v>0</v>
          </cell>
          <cell r="FA588">
            <v>76.25</v>
          </cell>
          <cell r="FB588">
            <v>79</v>
          </cell>
          <cell r="FC588">
            <v>0</v>
          </cell>
          <cell r="FD588">
            <v>0</v>
          </cell>
          <cell r="FE588" t="str">
            <v/>
          </cell>
          <cell r="FF588">
            <v>0</v>
          </cell>
          <cell r="FG588">
            <v>76.25</v>
          </cell>
          <cell r="FH588">
            <v>79</v>
          </cell>
          <cell r="FI588">
            <v>0</v>
          </cell>
          <cell r="FJ588">
            <v>0</v>
          </cell>
          <cell r="FK588" t="str">
            <v/>
          </cell>
          <cell r="FL588">
            <v>0</v>
          </cell>
          <cell r="FM588">
            <v>76.25</v>
          </cell>
          <cell r="FN588">
            <v>79</v>
          </cell>
          <cell r="FO588">
            <v>0</v>
          </cell>
          <cell r="FP588">
            <v>0</v>
          </cell>
          <cell r="FQ588" t="str">
            <v/>
          </cell>
          <cell r="FR588">
            <v>0</v>
          </cell>
          <cell r="FS588">
            <v>76.25</v>
          </cell>
          <cell r="FT588">
            <v>79</v>
          </cell>
          <cell r="FU588">
            <v>0</v>
          </cell>
          <cell r="FV588">
            <v>0</v>
          </cell>
          <cell r="FW588" t="str">
            <v/>
          </cell>
          <cell r="FX588">
            <v>0</v>
          </cell>
          <cell r="FY588">
            <v>76.25</v>
          </cell>
          <cell r="FZ588">
            <v>79</v>
          </cell>
          <cell r="GA588">
            <v>0</v>
          </cell>
          <cell r="GB588">
            <v>0</v>
          </cell>
          <cell r="GC588" t="str">
            <v/>
          </cell>
          <cell r="GD588">
            <v>0</v>
          </cell>
          <cell r="GE588">
            <v>76.25</v>
          </cell>
          <cell r="GF588">
            <v>79</v>
          </cell>
          <cell r="GG588">
            <v>0</v>
          </cell>
          <cell r="GH588">
            <v>0</v>
          </cell>
          <cell r="GI588" t="str">
            <v/>
          </cell>
          <cell r="GJ588">
            <v>0</v>
          </cell>
          <cell r="GK588">
            <v>76.25</v>
          </cell>
          <cell r="GL588">
            <v>79</v>
          </cell>
          <cell r="GM588">
            <v>0</v>
          </cell>
          <cell r="GN588">
            <v>0</v>
          </cell>
          <cell r="GO588" t="str">
            <v/>
          </cell>
          <cell r="GP588">
            <v>0</v>
          </cell>
          <cell r="GQ588">
            <v>76.25</v>
          </cell>
          <cell r="GR588">
            <v>79</v>
          </cell>
          <cell r="GS588">
            <v>0</v>
          </cell>
          <cell r="GT588">
            <v>0</v>
          </cell>
          <cell r="GU588" t="str">
            <v/>
          </cell>
          <cell r="GV588">
            <v>0</v>
          </cell>
          <cell r="GW588">
            <v>82</v>
          </cell>
          <cell r="GX588">
            <v>85</v>
          </cell>
          <cell r="GY588">
            <v>0</v>
          </cell>
          <cell r="GZ588">
            <v>0</v>
          </cell>
          <cell r="HA588" t="str">
            <v>EKO-L</v>
          </cell>
          <cell r="HB588">
            <v>0</v>
          </cell>
          <cell r="HC588">
            <v>87</v>
          </cell>
          <cell r="HD588">
            <v>74</v>
          </cell>
          <cell r="HH588">
            <v>0</v>
          </cell>
          <cell r="HM588" t="str">
            <v/>
          </cell>
          <cell r="HN588" t="str">
            <v/>
          </cell>
          <cell r="HS588">
            <v>0</v>
          </cell>
          <cell r="HT588" t="str">
            <v>PKN</v>
          </cell>
          <cell r="HU588">
            <v>0</v>
          </cell>
          <cell r="HV588" t="str">
            <v>IND</v>
          </cell>
          <cell r="HW588">
            <v>0</v>
          </cell>
          <cell r="HX588" t="str">
            <v>MAT-W</v>
          </cell>
          <cell r="HY588">
            <v>0</v>
          </cell>
          <cell r="HZ588" t="str">
            <v>SEJ-W</v>
          </cell>
          <cell r="IA588">
            <v>0</v>
          </cell>
          <cell r="IB588" t="str">
            <v>IGR-W</v>
          </cell>
          <cell r="IC588">
            <v>0</v>
          </cell>
          <cell r="ID588" t="str">
            <v>SBO</v>
          </cell>
          <cell r="IE588">
            <v>0</v>
          </cell>
          <cell r="IF588" t="str">
            <v>PJO</v>
          </cell>
          <cell r="IG588">
            <v>0</v>
          </cell>
          <cell r="IH588" t="str">
            <v>PRA</v>
          </cell>
          <cell r="II588">
            <v>0</v>
          </cell>
          <cell r="IJ588" t="str">
            <v>JAW</v>
          </cell>
          <cell r="IK588">
            <v>0</v>
          </cell>
          <cell r="IL588" t="str">
            <v>ARB</v>
          </cell>
          <cell r="IM588">
            <v>0</v>
          </cell>
          <cell r="IN588" t="str">
            <v>PKM</v>
          </cell>
          <cell r="IO588">
            <v>0</v>
          </cell>
          <cell r="IP588" t="str">
            <v>MAT-P</v>
          </cell>
          <cell r="IQ588">
            <v>0</v>
          </cell>
          <cell r="IR588" t="str">
            <v>BIO-P</v>
          </cell>
          <cell r="IS588">
            <v>0</v>
          </cell>
          <cell r="IT588" t="str">
            <v>FIS-P</v>
          </cell>
          <cell r="IU588">
            <v>0</v>
          </cell>
          <cell r="IV588" t="str">
            <v>KIM-P</v>
          </cell>
          <cell r="IW588">
            <v>0</v>
          </cell>
          <cell r="IX588" t="str">
            <v>EKO-L</v>
          </cell>
          <cell r="IY588">
            <v>0</v>
          </cell>
          <cell r="JA588">
            <v>0</v>
          </cell>
        </row>
        <row r="589">
          <cell r="Q589" t="str">
            <v/>
          </cell>
          <cell r="AB589" t="str">
            <v/>
          </cell>
          <cell r="AC589">
            <v>13</v>
          </cell>
          <cell r="AI589" t="str">
            <v/>
          </cell>
          <cell r="AJ589">
            <v>0</v>
          </cell>
          <cell r="AK589">
            <v>76.5</v>
          </cell>
          <cell r="AL589">
            <v>75</v>
          </cell>
          <cell r="AM589">
            <v>0</v>
          </cell>
          <cell r="AN589">
            <v>0</v>
          </cell>
          <cell r="AO589" t="str">
            <v/>
          </cell>
          <cell r="AP589">
            <v>0</v>
          </cell>
          <cell r="AQ589">
            <v>82.25</v>
          </cell>
          <cell r="AR589">
            <v>75</v>
          </cell>
          <cell r="AS589">
            <v>0</v>
          </cell>
          <cell r="AT589">
            <v>0</v>
          </cell>
          <cell r="AU589" t="str">
            <v/>
          </cell>
          <cell r="AV589">
            <v>0</v>
          </cell>
          <cell r="AW589">
            <v>72.25</v>
          </cell>
          <cell r="AX589">
            <v>75</v>
          </cell>
          <cell r="AY589">
            <v>0</v>
          </cell>
          <cell r="AZ589">
            <v>0</v>
          </cell>
          <cell r="BA589" t="str">
            <v/>
          </cell>
          <cell r="BB589">
            <v>0</v>
          </cell>
          <cell r="BC589">
            <v>73.25</v>
          </cell>
          <cell r="BD589">
            <v>75</v>
          </cell>
          <cell r="BE589">
            <v>0</v>
          </cell>
          <cell r="BF589">
            <v>0</v>
          </cell>
          <cell r="BG589" t="str">
            <v>SEJ</v>
          </cell>
          <cell r="BH589">
            <v>0</v>
          </cell>
          <cell r="BI589">
            <v>78.75</v>
          </cell>
          <cell r="BJ589">
            <v>75</v>
          </cell>
          <cell r="BK589">
            <v>0</v>
          </cell>
          <cell r="BL589">
            <v>0</v>
          </cell>
          <cell r="BM589" t="str">
            <v/>
          </cell>
          <cell r="BN589">
            <v>0</v>
          </cell>
          <cell r="BO589">
            <v>83</v>
          </cell>
          <cell r="BP589">
            <v>78</v>
          </cell>
          <cell r="BQ589">
            <v>0</v>
          </cell>
          <cell r="BR589">
            <v>0</v>
          </cell>
          <cell r="BS589" t="str">
            <v/>
          </cell>
          <cell r="BT589">
            <v>0</v>
          </cell>
          <cell r="BU589">
            <v>80</v>
          </cell>
          <cell r="BV589">
            <v>81</v>
          </cell>
          <cell r="BW589">
            <v>0</v>
          </cell>
          <cell r="BX589">
            <v>0</v>
          </cell>
          <cell r="BY589" t="str">
            <v/>
          </cell>
          <cell r="BZ589">
            <v>0</v>
          </cell>
          <cell r="CA589">
            <v>80.75</v>
          </cell>
          <cell r="CB589">
            <v>80</v>
          </cell>
          <cell r="CC589">
            <v>0</v>
          </cell>
          <cell r="CD589">
            <v>0</v>
          </cell>
          <cell r="CE589" t="str">
            <v/>
          </cell>
          <cell r="CF589">
            <v>0</v>
          </cell>
          <cell r="CG589">
            <v>83.75</v>
          </cell>
          <cell r="CH589">
            <v>80</v>
          </cell>
          <cell r="CI589">
            <v>0</v>
          </cell>
          <cell r="CJ589">
            <v>0</v>
          </cell>
          <cell r="CK589" t="str">
            <v/>
          </cell>
          <cell r="CL589">
            <v>0</v>
          </cell>
          <cell r="CM589">
            <v>72.25</v>
          </cell>
          <cell r="CN589">
            <v>74</v>
          </cell>
          <cell r="CO589">
            <v>0</v>
          </cell>
          <cell r="CP589">
            <v>0</v>
          </cell>
          <cell r="CQ589" t="str">
            <v/>
          </cell>
          <cell r="CR589">
            <v>0</v>
          </cell>
          <cell r="CS589">
            <v>68.5</v>
          </cell>
          <cell r="CT589">
            <v>82</v>
          </cell>
          <cell r="CU589">
            <v>0</v>
          </cell>
          <cell r="CV589">
            <v>0</v>
          </cell>
          <cell r="CW589" t="str">
            <v/>
          </cell>
          <cell r="CX589">
            <v>0</v>
          </cell>
          <cell r="CY589">
            <v>69.25</v>
          </cell>
          <cell r="CZ589">
            <v>73</v>
          </cell>
          <cell r="DA589">
            <v>0</v>
          </cell>
          <cell r="DB589">
            <v>0</v>
          </cell>
          <cell r="DC589" t="str">
            <v/>
          </cell>
          <cell r="DD589">
            <v>0</v>
          </cell>
          <cell r="DE589">
            <v>78.25</v>
          </cell>
          <cell r="DF589">
            <v>81</v>
          </cell>
          <cell r="DG589">
            <v>0</v>
          </cell>
          <cell r="DH589">
            <v>0</v>
          </cell>
          <cell r="DI589" t="str">
            <v/>
          </cell>
          <cell r="DJ589">
            <v>0</v>
          </cell>
          <cell r="DK589">
            <v>0</v>
          </cell>
          <cell r="DL589">
            <v>77</v>
          </cell>
          <cell r="DM589">
            <v>0</v>
          </cell>
          <cell r="DN589">
            <v>0</v>
          </cell>
          <cell r="DO589" t="str">
            <v/>
          </cell>
          <cell r="DP589">
            <v>0</v>
          </cell>
          <cell r="DQ589">
            <v>74.25</v>
          </cell>
          <cell r="DR589">
            <v>72</v>
          </cell>
          <cell r="DS589">
            <v>0</v>
          </cell>
          <cell r="DT589">
            <v>0</v>
          </cell>
          <cell r="DU589" t="str">
            <v/>
          </cell>
          <cell r="DV589">
            <v>0</v>
          </cell>
          <cell r="DW589">
            <v>75</v>
          </cell>
          <cell r="DX589">
            <v>74</v>
          </cell>
          <cell r="DY589">
            <v>0</v>
          </cell>
          <cell r="DZ589">
            <v>0</v>
          </cell>
          <cell r="EA589" t="str">
            <v/>
          </cell>
          <cell r="EB589">
            <v>0</v>
          </cell>
          <cell r="EC589">
            <v>67</v>
          </cell>
          <cell r="ED589">
            <v>71</v>
          </cell>
          <cell r="EE589">
            <v>0</v>
          </cell>
          <cell r="EF589">
            <v>0</v>
          </cell>
          <cell r="EG589" t="str">
            <v/>
          </cell>
          <cell r="EH589">
            <v>0</v>
          </cell>
          <cell r="EI589">
            <v>85</v>
          </cell>
          <cell r="EJ589">
            <v>73</v>
          </cell>
          <cell r="EK589">
            <v>0</v>
          </cell>
          <cell r="EL589">
            <v>0</v>
          </cell>
          <cell r="EM589" t="str">
            <v/>
          </cell>
          <cell r="EN589">
            <v>0</v>
          </cell>
          <cell r="EO589">
            <v>85</v>
          </cell>
          <cell r="EP589">
            <v>73</v>
          </cell>
          <cell r="EQ589">
            <v>0</v>
          </cell>
          <cell r="ER589">
            <v>0</v>
          </cell>
          <cell r="ES589" t="str">
            <v/>
          </cell>
          <cell r="ET589">
            <v>0</v>
          </cell>
          <cell r="EU589">
            <v>85</v>
          </cell>
          <cell r="EV589">
            <v>73</v>
          </cell>
          <cell r="EW589">
            <v>0</v>
          </cell>
          <cell r="EX589">
            <v>0</v>
          </cell>
          <cell r="EY589" t="str">
            <v/>
          </cell>
          <cell r="EZ589">
            <v>0</v>
          </cell>
          <cell r="FA589">
            <v>73.75</v>
          </cell>
          <cell r="FB589">
            <v>78</v>
          </cell>
          <cell r="FC589">
            <v>0</v>
          </cell>
          <cell r="FD589">
            <v>0</v>
          </cell>
          <cell r="FE589" t="str">
            <v/>
          </cell>
          <cell r="FF589">
            <v>0</v>
          </cell>
          <cell r="FG589">
            <v>73.75</v>
          </cell>
          <cell r="FH589">
            <v>78</v>
          </cell>
          <cell r="FI589">
            <v>0</v>
          </cell>
          <cell r="FJ589">
            <v>0</v>
          </cell>
          <cell r="FK589" t="str">
            <v/>
          </cell>
          <cell r="FL589">
            <v>0</v>
          </cell>
          <cell r="FM589">
            <v>73.75</v>
          </cell>
          <cell r="FN589">
            <v>78</v>
          </cell>
          <cell r="FO589">
            <v>0</v>
          </cell>
          <cell r="FP589">
            <v>0</v>
          </cell>
          <cell r="FQ589" t="str">
            <v/>
          </cell>
          <cell r="FR589">
            <v>0</v>
          </cell>
          <cell r="FS589">
            <v>73.75</v>
          </cell>
          <cell r="FT589">
            <v>78</v>
          </cell>
          <cell r="FU589">
            <v>0</v>
          </cell>
          <cell r="FV589">
            <v>0</v>
          </cell>
          <cell r="FW589" t="str">
            <v/>
          </cell>
          <cell r="FX589">
            <v>0</v>
          </cell>
          <cell r="FY589">
            <v>73.75</v>
          </cell>
          <cell r="FZ589">
            <v>78</v>
          </cell>
          <cell r="GA589">
            <v>0</v>
          </cell>
          <cell r="GB589">
            <v>0</v>
          </cell>
          <cell r="GC589" t="str">
            <v/>
          </cell>
          <cell r="GD589">
            <v>0</v>
          </cell>
          <cell r="GE589">
            <v>73.75</v>
          </cell>
          <cell r="GF589">
            <v>78</v>
          </cell>
          <cell r="GG589">
            <v>0</v>
          </cell>
          <cell r="GH589">
            <v>0</v>
          </cell>
          <cell r="GI589" t="str">
            <v/>
          </cell>
          <cell r="GJ589">
            <v>0</v>
          </cell>
          <cell r="GK589">
            <v>73.75</v>
          </cell>
          <cell r="GL589">
            <v>78</v>
          </cell>
          <cell r="GM589">
            <v>0</v>
          </cell>
          <cell r="GN589">
            <v>0</v>
          </cell>
          <cell r="GO589" t="str">
            <v/>
          </cell>
          <cell r="GP589">
            <v>0</v>
          </cell>
          <cell r="GQ589">
            <v>73.75</v>
          </cell>
          <cell r="GR589">
            <v>78</v>
          </cell>
          <cell r="GS589">
            <v>0</v>
          </cell>
          <cell r="GT589">
            <v>0</v>
          </cell>
          <cell r="GU589" t="str">
            <v/>
          </cell>
          <cell r="GV589">
            <v>0</v>
          </cell>
          <cell r="GW589">
            <v>69.75</v>
          </cell>
          <cell r="GX589">
            <v>71</v>
          </cell>
          <cell r="GY589">
            <v>0</v>
          </cell>
          <cell r="GZ589">
            <v>0</v>
          </cell>
          <cell r="HA589" t="str">
            <v>EKO-L</v>
          </cell>
          <cell r="HB589">
            <v>0</v>
          </cell>
          <cell r="HC589">
            <v>77</v>
          </cell>
          <cell r="HD589">
            <v>71</v>
          </cell>
          <cell r="HH589">
            <v>0</v>
          </cell>
          <cell r="HM589" t="str">
            <v/>
          </cell>
          <cell r="HN589" t="str">
            <v/>
          </cell>
          <cell r="HS589">
            <v>0</v>
          </cell>
          <cell r="HT589" t="str">
            <v>PKN</v>
          </cell>
          <cell r="HU589">
            <v>0</v>
          </cell>
          <cell r="HV589" t="str">
            <v>IND</v>
          </cell>
          <cell r="HW589">
            <v>0</v>
          </cell>
          <cell r="HX589" t="str">
            <v>MAT-W</v>
          </cell>
          <cell r="HY589">
            <v>0</v>
          </cell>
          <cell r="HZ589" t="str">
            <v>SEJ-W</v>
          </cell>
          <cell r="IA589">
            <v>0</v>
          </cell>
          <cell r="IB589" t="str">
            <v>IGR-W</v>
          </cell>
          <cell r="IC589">
            <v>0</v>
          </cell>
          <cell r="ID589" t="str">
            <v>SBO</v>
          </cell>
          <cell r="IE589">
            <v>0</v>
          </cell>
          <cell r="IF589" t="str">
            <v>PJO</v>
          </cell>
          <cell r="IG589">
            <v>0</v>
          </cell>
          <cell r="IH589" t="str">
            <v>PRA</v>
          </cell>
          <cell r="II589">
            <v>0</v>
          </cell>
          <cell r="IJ589" t="str">
            <v>JAW</v>
          </cell>
          <cell r="IK589">
            <v>0</v>
          </cell>
          <cell r="IL589" t="str">
            <v>ARB</v>
          </cell>
          <cell r="IM589">
            <v>0</v>
          </cell>
          <cell r="IN589" t="str">
            <v>PKM</v>
          </cell>
          <cell r="IO589">
            <v>0</v>
          </cell>
          <cell r="IP589" t="str">
            <v>MAT-P</v>
          </cell>
          <cell r="IQ589">
            <v>0</v>
          </cell>
          <cell r="IR589" t="str">
            <v>BIO-P</v>
          </cell>
          <cell r="IS589">
            <v>0</v>
          </cell>
          <cell r="IT589" t="str">
            <v>FIS-P</v>
          </cell>
          <cell r="IU589">
            <v>0</v>
          </cell>
          <cell r="IV589" t="str">
            <v>KIM-P</v>
          </cell>
          <cell r="IW589">
            <v>0</v>
          </cell>
          <cell r="IX589" t="str">
            <v>EKO-L</v>
          </cell>
          <cell r="IY589">
            <v>0</v>
          </cell>
          <cell r="JA589">
            <v>0</v>
          </cell>
        </row>
        <row r="590">
          <cell r="Q590" t="str">
            <v/>
          </cell>
          <cell r="AB590" t="str">
            <v/>
          </cell>
          <cell r="AC590">
            <v>14</v>
          </cell>
          <cell r="AI590" t="str">
            <v/>
          </cell>
          <cell r="AJ590">
            <v>0</v>
          </cell>
          <cell r="AK590">
            <v>68.5</v>
          </cell>
          <cell r="AL590">
            <v>77</v>
          </cell>
          <cell r="AM590">
            <v>0</v>
          </cell>
          <cell r="AN590">
            <v>0</v>
          </cell>
          <cell r="AO590" t="str">
            <v/>
          </cell>
          <cell r="AP590">
            <v>0</v>
          </cell>
          <cell r="AQ590">
            <v>75.25</v>
          </cell>
          <cell r="AR590">
            <v>77</v>
          </cell>
          <cell r="AS590">
            <v>0</v>
          </cell>
          <cell r="AT590">
            <v>0</v>
          </cell>
          <cell r="AU590" t="str">
            <v/>
          </cell>
          <cell r="AV590">
            <v>0</v>
          </cell>
          <cell r="AW590">
            <v>70</v>
          </cell>
          <cell r="AX590">
            <v>76</v>
          </cell>
          <cell r="AY590">
            <v>0</v>
          </cell>
          <cell r="AZ590">
            <v>0</v>
          </cell>
          <cell r="BA590" t="str">
            <v/>
          </cell>
          <cell r="BB590">
            <v>0</v>
          </cell>
          <cell r="BC590">
            <v>79.25</v>
          </cell>
          <cell r="BD590">
            <v>76</v>
          </cell>
          <cell r="BE590">
            <v>0</v>
          </cell>
          <cell r="BF590">
            <v>0</v>
          </cell>
          <cell r="BG590" t="str">
            <v>SEJ</v>
          </cell>
          <cell r="BH590">
            <v>0</v>
          </cell>
          <cell r="BI590">
            <v>76.5</v>
          </cell>
          <cell r="BJ590">
            <v>77</v>
          </cell>
          <cell r="BK590">
            <v>0</v>
          </cell>
          <cell r="BL590">
            <v>0</v>
          </cell>
          <cell r="BM590" t="str">
            <v/>
          </cell>
          <cell r="BN590">
            <v>0</v>
          </cell>
          <cell r="BO590">
            <v>73.25</v>
          </cell>
          <cell r="BP590">
            <v>76</v>
          </cell>
          <cell r="BQ590">
            <v>0</v>
          </cell>
          <cell r="BR590">
            <v>0</v>
          </cell>
          <cell r="BS590" t="str">
            <v/>
          </cell>
          <cell r="BT590">
            <v>0</v>
          </cell>
          <cell r="BU590">
            <v>69.75</v>
          </cell>
          <cell r="BV590">
            <v>80</v>
          </cell>
          <cell r="BW590">
            <v>0</v>
          </cell>
          <cell r="BX590">
            <v>0</v>
          </cell>
          <cell r="BY590" t="str">
            <v/>
          </cell>
          <cell r="BZ590">
            <v>0</v>
          </cell>
          <cell r="CA590">
            <v>66.75</v>
          </cell>
          <cell r="CB590">
            <v>68</v>
          </cell>
          <cell r="CC590">
            <v>0</v>
          </cell>
          <cell r="CD590">
            <v>0</v>
          </cell>
          <cell r="CE590" t="str">
            <v/>
          </cell>
          <cell r="CF590">
            <v>0</v>
          </cell>
          <cell r="CG590">
            <v>87.5</v>
          </cell>
          <cell r="CH590">
            <v>75</v>
          </cell>
          <cell r="CI590">
            <v>0</v>
          </cell>
          <cell r="CJ590">
            <v>0</v>
          </cell>
          <cell r="CK590" t="str">
            <v/>
          </cell>
          <cell r="CL590">
            <v>0</v>
          </cell>
          <cell r="CM590">
            <v>72.25</v>
          </cell>
          <cell r="CN590">
            <v>75</v>
          </cell>
          <cell r="CO590">
            <v>0</v>
          </cell>
          <cell r="CP590">
            <v>0</v>
          </cell>
          <cell r="CQ590" t="str">
            <v/>
          </cell>
          <cell r="CR590">
            <v>0</v>
          </cell>
          <cell r="CS590">
            <v>73.25</v>
          </cell>
          <cell r="CT590">
            <v>77</v>
          </cell>
          <cell r="CU590">
            <v>0</v>
          </cell>
          <cell r="CV590">
            <v>0</v>
          </cell>
          <cell r="CW590" t="str">
            <v/>
          </cell>
          <cell r="CX590">
            <v>0</v>
          </cell>
          <cell r="CY590">
            <v>67.25</v>
          </cell>
          <cell r="CZ590">
            <v>78</v>
          </cell>
          <cell r="DA590">
            <v>0</v>
          </cell>
          <cell r="DB590">
            <v>0</v>
          </cell>
          <cell r="DC590" t="str">
            <v/>
          </cell>
          <cell r="DD590">
            <v>0</v>
          </cell>
          <cell r="DE590">
            <v>80.25</v>
          </cell>
          <cell r="DF590">
            <v>83</v>
          </cell>
          <cell r="DG590">
            <v>0</v>
          </cell>
          <cell r="DH590">
            <v>0</v>
          </cell>
          <cell r="DI590" t="str">
            <v/>
          </cell>
          <cell r="DJ590">
            <v>0</v>
          </cell>
          <cell r="DK590">
            <v>0</v>
          </cell>
          <cell r="DL590">
            <v>71</v>
          </cell>
          <cell r="DM590">
            <v>0</v>
          </cell>
          <cell r="DN590">
            <v>0</v>
          </cell>
          <cell r="DO590" t="str">
            <v/>
          </cell>
          <cell r="DP590">
            <v>0</v>
          </cell>
          <cell r="DQ590">
            <v>81.25</v>
          </cell>
          <cell r="DR590">
            <v>75</v>
          </cell>
          <cell r="DS590">
            <v>0</v>
          </cell>
          <cell r="DT590">
            <v>0</v>
          </cell>
          <cell r="DU590" t="str">
            <v/>
          </cell>
          <cell r="DV590">
            <v>0</v>
          </cell>
          <cell r="DW590">
            <v>71.5</v>
          </cell>
          <cell r="DX590">
            <v>79</v>
          </cell>
          <cell r="DY590">
            <v>0</v>
          </cell>
          <cell r="DZ590">
            <v>0</v>
          </cell>
          <cell r="EA590" t="str">
            <v/>
          </cell>
          <cell r="EB590">
            <v>0</v>
          </cell>
          <cell r="EC590">
            <v>66.75</v>
          </cell>
          <cell r="ED590">
            <v>71</v>
          </cell>
          <cell r="EE590">
            <v>0</v>
          </cell>
          <cell r="EF590">
            <v>0</v>
          </cell>
          <cell r="EG590" t="str">
            <v/>
          </cell>
          <cell r="EH590">
            <v>0</v>
          </cell>
          <cell r="EI590">
            <v>82</v>
          </cell>
          <cell r="EJ590">
            <v>73</v>
          </cell>
          <cell r="EK590">
            <v>0</v>
          </cell>
          <cell r="EL590">
            <v>0</v>
          </cell>
          <cell r="EM590" t="str">
            <v/>
          </cell>
          <cell r="EN590">
            <v>0</v>
          </cell>
          <cell r="EO590">
            <v>82</v>
          </cell>
          <cell r="EP590">
            <v>73</v>
          </cell>
          <cell r="EQ590">
            <v>0</v>
          </cell>
          <cell r="ER590">
            <v>0</v>
          </cell>
          <cell r="ES590" t="str">
            <v/>
          </cell>
          <cell r="ET590">
            <v>0</v>
          </cell>
          <cell r="EU590">
            <v>82</v>
          </cell>
          <cell r="EV590">
            <v>73</v>
          </cell>
          <cell r="EW590">
            <v>0</v>
          </cell>
          <cell r="EX590">
            <v>0</v>
          </cell>
          <cell r="EY590" t="str">
            <v/>
          </cell>
          <cell r="EZ590">
            <v>0</v>
          </cell>
          <cell r="FA590">
            <v>67</v>
          </cell>
          <cell r="FB590">
            <v>70</v>
          </cell>
          <cell r="FC590">
            <v>0</v>
          </cell>
          <cell r="FD590">
            <v>0</v>
          </cell>
          <cell r="FE590" t="str">
            <v/>
          </cell>
          <cell r="FF590">
            <v>0</v>
          </cell>
          <cell r="FG590">
            <v>67</v>
          </cell>
          <cell r="FH590">
            <v>70</v>
          </cell>
          <cell r="FI590">
            <v>0</v>
          </cell>
          <cell r="FJ590">
            <v>0</v>
          </cell>
          <cell r="FK590" t="str">
            <v/>
          </cell>
          <cell r="FL590">
            <v>0</v>
          </cell>
          <cell r="FM590">
            <v>67</v>
          </cell>
          <cell r="FN590">
            <v>70</v>
          </cell>
          <cell r="FO590">
            <v>0</v>
          </cell>
          <cell r="FP590">
            <v>0</v>
          </cell>
          <cell r="FQ590" t="str">
            <v/>
          </cell>
          <cell r="FR590">
            <v>0</v>
          </cell>
          <cell r="FS590">
            <v>67</v>
          </cell>
          <cell r="FT590">
            <v>70</v>
          </cell>
          <cell r="FU590">
            <v>0</v>
          </cell>
          <cell r="FV590">
            <v>0</v>
          </cell>
          <cell r="FW590" t="str">
            <v/>
          </cell>
          <cell r="FX590">
            <v>0</v>
          </cell>
          <cell r="FY590">
            <v>67</v>
          </cell>
          <cell r="FZ590">
            <v>70</v>
          </cell>
          <cell r="GA590">
            <v>0</v>
          </cell>
          <cell r="GB590">
            <v>0</v>
          </cell>
          <cell r="GC590" t="str">
            <v/>
          </cell>
          <cell r="GD590">
            <v>0</v>
          </cell>
          <cell r="GE590">
            <v>67</v>
          </cell>
          <cell r="GF590">
            <v>70</v>
          </cell>
          <cell r="GG590">
            <v>0</v>
          </cell>
          <cell r="GH590">
            <v>0</v>
          </cell>
          <cell r="GI590" t="str">
            <v/>
          </cell>
          <cell r="GJ590">
            <v>0</v>
          </cell>
          <cell r="GK590">
            <v>67</v>
          </cell>
          <cell r="GL590">
            <v>70</v>
          </cell>
          <cell r="GM590">
            <v>0</v>
          </cell>
          <cell r="GN590">
            <v>0</v>
          </cell>
          <cell r="GO590" t="str">
            <v/>
          </cell>
          <cell r="GP590">
            <v>0</v>
          </cell>
          <cell r="GQ590">
            <v>67</v>
          </cell>
          <cell r="GR590">
            <v>70</v>
          </cell>
          <cell r="GS590">
            <v>0</v>
          </cell>
          <cell r="GT590">
            <v>0</v>
          </cell>
          <cell r="GU590" t="str">
            <v/>
          </cell>
          <cell r="GV590">
            <v>0</v>
          </cell>
          <cell r="GW590">
            <v>66.75</v>
          </cell>
          <cell r="GX590">
            <v>55</v>
          </cell>
          <cell r="GY590">
            <v>0</v>
          </cell>
          <cell r="GZ590">
            <v>0</v>
          </cell>
          <cell r="HA590" t="str">
            <v>EKO-L</v>
          </cell>
          <cell r="HB590">
            <v>0</v>
          </cell>
          <cell r="HC590">
            <v>75.75</v>
          </cell>
          <cell r="HD590">
            <v>59</v>
          </cell>
          <cell r="HH590">
            <v>0</v>
          </cell>
          <cell r="HM590" t="str">
            <v/>
          </cell>
          <cell r="HN590" t="str">
            <v/>
          </cell>
          <cell r="HS590">
            <v>0</v>
          </cell>
          <cell r="HT590" t="str">
            <v>PKN</v>
          </cell>
          <cell r="HU590">
            <v>0</v>
          </cell>
          <cell r="HV590" t="str">
            <v>IND</v>
          </cell>
          <cell r="HW590">
            <v>0</v>
          </cell>
          <cell r="HX590" t="str">
            <v>MAT-W</v>
          </cell>
          <cell r="HY590">
            <v>0</v>
          </cell>
          <cell r="HZ590" t="str">
            <v>SEJ-W</v>
          </cell>
          <cell r="IA590">
            <v>0</v>
          </cell>
          <cell r="IB590" t="str">
            <v>IGR-W</v>
          </cell>
          <cell r="IC590">
            <v>0</v>
          </cell>
          <cell r="ID590" t="str">
            <v>SBO</v>
          </cell>
          <cell r="IE590">
            <v>0</v>
          </cell>
          <cell r="IF590" t="str">
            <v>PJO</v>
          </cell>
          <cell r="IG590">
            <v>0</v>
          </cell>
          <cell r="IH590" t="str">
            <v>PRA</v>
          </cell>
          <cell r="II590">
            <v>0</v>
          </cell>
          <cell r="IJ590" t="str">
            <v>JAW</v>
          </cell>
          <cell r="IK590">
            <v>0</v>
          </cell>
          <cell r="IL590" t="str">
            <v>ARB</v>
          </cell>
          <cell r="IM590">
            <v>0</v>
          </cell>
          <cell r="IN590" t="str">
            <v>PKM</v>
          </cell>
          <cell r="IO590">
            <v>0</v>
          </cell>
          <cell r="IP590" t="str">
            <v>MAT-P</v>
          </cell>
          <cell r="IQ590">
            <v>0</v>
          </cell>
          <cell r="IR590" t="str">
            <v>BIO-P</v>
          </cell>
          <cell r="IS590">
            <v>0</v>
          </cell>
          <cell r="IT590" t="str">
            <v>FIS-P</v>
          </cell>
          <cell r="IU590">
            <v>0</v>
          </cell>
          <cell r="IV590" t="str">
            <v>KIM-P</v>
          </cell>
          <cell r="IW590">
            <v>0</v>
          </cell>
          <cell r="IX590" t="str">
            <v>EKO-L</v>
          </cell>
          <cell r="IY590">
            <v>0</v>
          </cell>
          <cell r="JA590">
            <v>0</v>
          </cell>
        </row>
        <row r="591">
          <cell r="Q591" t="str">
            <v/>
          </cell>
          <cell r="AB591" t="str">
            <v/>
          </cell>
          <cell r="AC591">
            <v>15</v>
          </cell>
          <cell r="AI591" t="str">
            <v/>
          </cell>
          <cell r="AJ591">
            <v>0</v>
          </cell>
          <cell r="AK591">
            <v>83.5</v>
          </cell>
          <cell r="AL591">
            <v>87</v>
          </cell>
          <cell r="AM591">
            <v>0</v>
          </cell>
          <cell r="AN591">
            <v>0</v>
          </cell>
          <cell r="AO591" t="str">
            <v/>
          </cell>
          <cell r="AP591">
            <v>0</v>
          </cell>
          <cell r="AQ591">
            <v>82</v>
          </cell>
          <cell r="AR591">
            <v>87</v>
          </cell>
          <cell r="AS591">
            <v>0</v>
          </cell>
          <cell r="AT591">
            <v>0</v>
          </cell>
          <cell r="AU591" t="str">
            <v/>
          </cell>
          <cell r="AV591">
            <v>0</v>
          </cell>
          <cell r="AW591">
            <v>83.25</v>
          </cell>
          <cell r="AX591">
            <v>86</v>
          </cell>
          <cell r="AY591">
            <v>0</v>
          </cell>
          <cell r="AZ591">
            <v>0</v>
          </cell>
          <cell r="BA591" t="str">
            <v/>
          </cell>
          <cell r="BB591">
            <v>0</v>
          </cell>
          <cell r="BC591">
            <v>74.75</v>
          </cell>
          <cell r="BD591">
            <v>86</v>
          </cell>
          <cell r="BE591">
            <v>0</v>
          </cell>
          <cell r="BF591">
            <v>0</v>
          </cell>
          <cell r="BG591" t="str">
            <v>SEJ</v>
          </cell>
          <cell r="BH591">
            <v>0</v>
          </cell>
          <cell r="BI591">
            <v>85.5</v>
          </cell>
          <cell r="BJ591">
            <v>87</v>
          </cell>
          <cell r="BK591">
            <v>0</v>
          </cell>
          <cell r="BL591">
            <v>0</v>
          </cell>
          <cell r="BM591" t="str">
            <v/>
          </cell>
          <cell r="BN591">
            <v>0</v>
          </cell>
          <cell r="BO591">
            <v>76.5</v>
          </cell>
          <cell r="BP591">
            <v>85</v>
          </cell>
          <cell r="BQ591">
            <v>0</v>
          </cell>
          <cell r="BR591">
            <v>0</v>
          </cell>
          <cell r="BS591" t="str">
            <v/>
          </cell>
          <cell r="BT591">
            <v>0</v>
          </cell>
          <cell r="BU591">
            <v>83</v>
          </cell>
          <cell r="BV591">
            <v>86</v>
          </cell>
          <cell r="BW591">
            <v>0</v>
          </cell>
          <cell r="BX591">
            <v>0</v>
          </cell>
          <cell r="BY591" t="str">
            <v/>
          </cell>
          <cell r="BZ591">
            <v>0</v>
          </cell>
          <cell r="CA591">
            <v>75</v>
          </cell>
          <cell r="CB591">
            <v>76</v>
          </cell>
          <cell r="CC591">
            <v>0</v>
          </cell>
          <cell r="CD591">
            <v>0</v>
          </cell>
          <cell r="CE591" t="str">
            <v/>
          </cell>
          <cell r="CF591">
            <v>0</v>
          </cell>
          <cell r="CG591">
            <v>89.5</v>
          </cell>
          <cell r="CH591">
            <v>80</v>
          </cell>
          <cell r="CI591">
            <v>0</v>
          </cell>
          <cell r="CJ591">
            <v>0</v>
          </cell>
          <cell r="CK591" t="str">
            <v/>
          </cell>
          <cell r="CL591">
            <v>0</v>
          </cell>
          <cell r="CM591">
            <v>72.25</v>
          </cell>
          <cell r="CN591">
            <v>75</v>
          </cell>
          <cell r="CO591">
            <v>0</v>
          </cell>
          <cell r="CP591">
            <v>0</v>
          </cell>
          <cell r="CQ591" t="str">
            <v/>
          </cell>
          <cell r="CR591">
            <v>0</v>
          </cell>
          <cell r="CS591">
            <v>81.5</v>
          </cell>
          <cell r="CT591">
            <v>84</v>
          </cell>
          <cell r="CU591">
            <v>0</v>
          </cell>
          <cell r="CV591">
            <v>0</v>
          </cell>
          <cell r="CW591" t="str">
            <v/>
          </cell>
          <cell r="CX591">
            <v>0</v>
          </cell>
          <cell r="CY591">
            <v>71.5</v>
          </cell>
          <cell r="CZ591">
            <v>72</v>
          </cell>
          <cell r="DA591">
            <v>0</v>
          </cell>
          <cell r="DB591">
            <v>0</v>
          </cell>
          <cell r="DC591" t="str">
            <v/>
          </cell>
          <cell r="DD591">
            <v>0</v>
          </cell>
          <cell r="DE591">
            <v>81</v>
          </cell>
          <cell r="DF591">
            <v>83</v>
          </cell>
          <cell r="DG591">
            <v>0</v>
          </cell>
          <cell r="DH591">
            <v>0</v>
          </cell>
          <cell r="DI591" t="str">
            <v/>
          </cell>
          <cell r="DJ591">
            <v>0</v>
          </cell>
          <cell r="DK591">
            <v>0</v>
          </cell>
          <cell r="DL591">
            <v>85</v>
          </cell>
          <cell r="DM591">
            <v>0</v>
          </cell>
          <cell r="DN591">
            <v>0</v>
          </cell>
          <cell r="DO591" t="str">
            <v/>
          </cell>
          <cell r="DP591">
            <v>0</v>
          </cell>
          <cell r="DQ591">
            <v>82.25</v>
          </cell>
          <cell r="DR591">
            <v>79</v>
          </cell>
          <cell r="DS591">
            <v>0</v>
          </cell>
          <cell r="DT591">
            <v>0</v>
          </cell>
          <cell r="DU591" t="str">
            <v/>
          </cell>
          <cell r="DV591">
            <v>0</v>
          </cell>
          <cell r="DW591">
            <v>80.25</v>
          </cell>
          <cell r="DX591">
            <v>89</v>
          </cell>
          <cell r="DY591">
            <v>0</v>
          </cell>
          <cell r="DZ591">
            <v>0</v>
          </cell>
          <cell r="EA591" t="str">
            <v/>
          </cell>
          <cell r="EB591">
            <v>0</v>
          </cell>
          <cell r="EC591">
            <v>67.5</v>
          </cell>
          <cell r="ED591">
            <v>72</v>
          </cell>
          <cell r="EE591">
            <v>0</v>
          </cell>
          <cell r="EF591">
            <v>0</v>
          </cell>
          <cell r="EG591" t="str">
            <v/>
          </cell>
          <cell r="EH591">
            <v>0</v>
          </cell>
          <cell r="EI591">
            <v>83.5</v>
          </cell>
          <cell r="EJ591">
            <v>74</v>
          </cell>
          <cell r="EK591">
            <v>0</v>
          </cell>
          <cell r="EL591">
            <v>0</v>
          </cell>
          <cell r="EM591" t="str">
            <v/>
          </cell>
          <cell r="EN591">
            <v>0</v>
          </cell>
          <cell r="EO591">
            <v>83.5</v>
          </cell>
          <cell r="EP591">
            <v>74</v>
          </cell>
          <cell r="EQ591">
            <v>0</v>
          </cell>
          <cell r="ER591">
            <v>0</v>
          </cell>
          <cell r="ES591" t="str">
            <v/>
          </cell>
          <cell r="ET591">
            <v>0</v>
          </cell>
          <cell r="EU591">
            <v>83.5</v>
          </cell>
          <cell r="EV591">
            <v>74</v>
          </cell>
          <cell r="EW591">
            <v>0</v>
          </cell>
          <cell r="EX591">
            <v>0</v>
          </cell>
          <cell r="EY591" t="str">
            <v/>
          </cell>
          <cell r="EZ591">
            <v>0</v>
          </cell>
          <cell r="FA591">
            <v>72.5</v>
          </cell>
          <cell r="FB591">
            <v>79</v>
          </cell>
          <cell r="FC591">
            <v>0</v>
          </cell>
          <cell r="FD591">
            <v>0</v>
          </cell>
          <cell r="FE591" t="str">
            <v/>
          </cell>
          <cell r="FF591">
            <v>0</v>
          </cell>
          <cell r="FG591">
            <v>72.5</v>
          </cell>
          <cell r="FH591">
            <v>79</v>
          </cell>
          <cell r="FI591">
            <v>0</v>
          </cell>
          <cell r="FJ591">
            <v>0</v>
          </cell>
          <cell r="FK591" t="str">
            <v/>
          </cell>
          <cell r="FL591">
            <v>0</v>
          </cell>
          <cell r="FM591">
            <v>72.5</v>
          </cell>
          <cell r="FN591">
            <v>79</v>
          </cell>
          <cell r="FO591">
            <v>0</v>
          </cell>
          <cell r="FP591">
            <v>0</v>
          </cell>
          <cell r="FQ591" t="str">
            <v/>
          </cell>
          <cell r="FR591">
            <v>0</v>
          </cell>
          <cell r="FS591">
            <v>72.5</v>
          </cell>
          <cell r="FT591">
            <v>79</v>
          </cell>
          <cell r="FU591">
            <v>0</v>
          </cell>
          <cell r="FV591">
            <v>0</v>
          </cell>
          <cell r="FW591" t="str">
            <v/>
          </cell>
          <cell r="FX591">
            <v>0</v>
          </cell>
          <cell r="FY591">
            <v>72.5</v>
          </cell>
          <cell r="FZ591">
            <v>79</v>
          </cell>
          <cell r="GA591">
            <v>0</v>
          </cell>
          <cell r="GB591">
            <v>0</v>
          </cell>
          <cell r="GC591" t="str">
            <v/>
          </cell>
          <cell r="GD591">
            <v>0</v>
          </cell>
          <cell r="GE591">
            <v>72.5</v>
          </cell>
          <cell r="GF591">
            <v>79</v>
          </cell>
          <cell r="GG591">
            <v>0</v>
          </cell>
          <cell r="GH591">
            <v>0</v>
          </cell>
          <cell r="GI591" t="str">
            <v/>
          </cell>
          <cell r="GJ591">
            <v>0</v>
          </cell>
          <cell r="GK591">
            <v>72.5</v>
          </cell>
          <cell r="GL591">
            <v>79</v>
          </cell>
          <cell r="GM591">
            <v>0</v>
          </cell>
          <cell r="GN591">
            <v>0</v>
          </cell>
          <cell r="GO591" t="str">
            <v/>
          </cell>
          <cell r="GP591">
            <v>0</v>
          </cell>
          <cell r="GQ591">
            <v>72.5</v>
          </cell>
          <cell r="GR591">
            <v>79</v>
          </cell>
          <cell r="GS591">
            <v>0</v>
          </cell>
          <cell r="GT591">
            <v>0</v>
          </cell>
          <cell r="GU591" t="str">
            <v/>
          </cell>
          <cell r="GV591">
            <v>0</v>
          </cell>
          <cell r="GW591">
            <v>74.5</v>
          </cell>
          <cell r="GX591">
            <v>79</v>
          </cell>
          <cell r="GY591">
            <v>0</v>
          </cell>
          <cell r="GZ591">
            <v>0</v>
          </cell>
          <cell r="HA591" t="str">
            <v>EKO-L</v>
          </cell>
          <cell r="HB591">
            <v>0</v>
          </cell>
          <cell r="HC591">
            <v>75.25</v>
          </cell>
          <cell r="HD591">
            <v>72</v>
          </cell>
          <cell r="HH591">
            <v>0</v>
          </cell>
          <cell r="HM591" t="str">
            <v/>
          </cell>
          <cell r="HN591" t="str">
            <v/>
          </cell>
          <cell r="HS591">
            <v>0</v>
          </cell>
          <cell r="HT591" t="str">
            <v>PKN</v>
          </cell>
          <cell r="HU591">
            <v>0</v>
          </cell>
          <cell r="HV591" t="str">
            <v>IND</v>
          </cell>
          <cell r="HW591">
            <v>0</v>
          </cell>
          <cell r="HX591" t="str">
            <v>MAT-W</v>
          </cell>
          <cell r="HY591">
            <v>0</v>
          </cell>
          <cell r="HZ591" t="str">
            <v>SEJ-W</v>
          </cell>
          <cell r="IA591">
            <v>0</v>
          </cell>
          <cell r="IB591" t="str">
            <v>IGR-W</v>
          </cell>
          <cell r="IC591">
            <v>0</v>
          </cell>
          <cell r="ID591" t="str">
            <v>SBO</v>
          </cell>
          <cell r="IE591">
            <v>0</v>
          </cell>
          <cell r="IF591" t="str">
            <v>PJO</v>
          </cell>
          <cell r="IG591">
            <v>0</v>
          </cell>
          <cell r="IH591" t="str">
            <v>PRA</v>
          </cell>
          <cell r="II591">
            <v>0</v>
          </cell>
          <cell r="IJ591" t="str">
            <v>JAW</v>
          </cell>
          <cell r="IK591">
            <v>0</v>
          </cell>
          <cell r="IL591" t="str">
            <v>ARB</v>
          </cell>
          <cell r="IM591">
            <v>0</v>
          </cell>
          <cell r="IN591" t="str">
            <v>PKM</v>
          </cell>
          <cell r="IO591">
            <v>0</v>
          </cell>
          <cell r="IP591" t="str">
            <v>MAT-P</v>
          </cell>
          <cell r="IQ591">
            <v>0</v>
          </cell>
          <cell r="IR591" t="str">
            <v>BIO-P</v>
          </cell>
          <cell r="IS591">
            <v>0</v>
          </cell>
          <cell r="IT591" t="str">
            <v>FIS-P</v>
          </cell>
          <cell r="IU591">
            <v>0</v>
          </cell>
          <cell r="IV591" t="str">
            <v>KIM-P</v>
          </cell>
          <cell r="IW591">
            <v>0</v>
          </cell>
          <cell r="IX591" t="str">
            <v>EKO-L</v>
          </cell>
          <cell r="IY591">
            <v>0</v>
          </cell>
          <cell r="JA591">
            <v>0</v>
          </cell>
        </row>
        <row r="592">
          <cell r="Q592" t="str">
            <v/>
          </cell>
          <cell r="AB592" t="str">
            <v/>
          </cell>
          <cell r="AC592">
            <v>16</v>
          </cell>
          <cell r="AI592" t="str">
            <v/>
          </cell>
          <cell r="AJ592">
            <v>0</v>
          </cell>
          <cell r="AK592">
            <v>92.5</v>
          </cell>
          <cell r="AL592">
            <v>88</v>
          </cell>
          <cell r="AM592">
            <v>0</v>
          </cell>
          <cell r="AN592">
            <v>0</v>
          </cell>
          <cell r="AO592" t="str">
            <v/>
          </cell>
          <cell r="AP592">
            <v>0</v>
          </cell>
          <cell r="AQ592">
            <v>83.5</v>
          </cell>
          <cell r="AR592">
            <v>88</v>
          </cell>
          <cell r="AS592">
            <v>0</v>
          </cell>
          <cell r="AT592">
            <v>0</v>
          </cell>
          <cell r="AU592" t="str">
            <v/>
          </cell>
          <cell r="AV592">
            <v>0</v>
          </cell>
          <cell r="AW592">
            <v>90</v>
          </cell>
          <cell r="AX592">
            <v>90</v>
          </cell>
          <cell r="AY592">
            <v>0</v>
          </cell>
          <cell r="AZ592">
            <v>0</v>
          </cell>
          <cell r="BA592" t="str">
            <v/>
          </cell>
          <cell r="BB592">
            <v>0</v>
          </cell>
          <cell r="BC592">
            <v>93.25</v>
          </cell>
          <cell r="BD592">
            <v>90</v>
          </cell>
          <cell r="BE592">
            <v>0</v>
          </cell>
          <cell r="BF592">
            <v>0</v>
          </cell>
          <cell r="BG592" t="str">
            <v>SEJ</v>
          </cell>
          <cell r="BH592">
            <v>0</v>
          </cell>
          <cell r="BI592">
            <v>84.25</v>
          </cell>
          <cell r="BJ592">
            <v>88</v>
          </cell>
          <cell r="BK592">
            <v>0</v>
          </cell>
          <cell r="BL592">
            <v>0</v>
          </cell>
          <cell r="BM592" t="str">
            <v/>
          </cell>
          <cell r="BN592">
            <v>0</v>
          </cell>
          <cell r="BO592">
            <v>91.75</v>
          </cell>
          <cell r="BP592">
            <v>91</v>
          </cell>
          <cell r="BQ592">
            <v>0</v>
          </cell>
          <cell r="BR592">
            <v>0</v>
          </cell>
          <cell r="BS592" t="str">
            <v/>
          </cell>
          <cell r="BT592">
            <v>0</v>
          </cell>
          <cell r="BU592">
            <v>87.75</v>
          </cell>
          <cell r="BV592">
            <v>90</v>
          </cell>
          <cell r="BW592">
            <v>0</v>
          </cell>
          <cell r="BX592">
            <v>0</v>
          </cell>
          <cell r="BY592" t="str">
            <v/>
          </cell>
          <cell r="BZ592">
            <v>0</v>
          </cell>
          <cell r="CA592">
            <v>82.5</v>
          </cell>
          <cell r="CB592">
            <v>92</v>
          </cell>
          <cell r="CC592">
            <v>0</v>
          </cell>
          <cell r="CD592">
            <v>0</v>
          </cell>
          <cell r="CE592" t="str">
            <v/>
          </cell>
          <cell r="CF592">
            <v>0</v>
          </cell>
          <cell r="CG592">
            <v>88.75</v>
          </cell>
          <cell r="CH592">
            <v>80</v>
          </cell>
          <cell r="CI592">
            <v>0</v>
          </cell>
          <cell r="CJ592">
            <v>0</v>
          </cell>
          <cell r="CK592" t="str">
            <v/>
          </cell>
          <cell r="CL592">
            <v>0</v>
          </cell>
          <cell r="CM592">
            <v>94.25</v>
          </cell>
          <cell r="CN592">
            <v>77</v>
          </cell>
          <cell r="CO592">
            <v>0</v>
          </cell>
          <cell r="CP592">
            <v>0</v>
          </cell>
          <cell r="CQ592" t="str">
            <v/>
          </cell>
          <cell r="CR592">
            <v>0</v>
          </cell>
          <cell r="CS592">
            <v>88.75</v>
          </cell>
          <cell r="CT592">
            <v>89</v>
          </cell>
          <cell r="CU592">
            <v>0</v>
          </cell>
          <cell r="CV592">
            <v>0</v>
          </cell>
          <cell r="CW592" t="str">
            <v/>
          </cell>
          <cell r="CX592">
            <v>0</v>
          </cell>
          <cell r="CY592">
            <v>72</v>
          </cell>
          <cell r="CZ592">
            <v>83</v>
          </cell>
          <cell r="DA592">
            <v>0</v>
          </cell>
          <cell r="DB592">
            <v>0</v>
          </cell>
          <cell r="DC592" t="str">
            <v/>
          </cell>
          <cell r="DD592">
            <v>0</v>
          </cell>
          <cell r="DE592">
            <v>90.75</v>
          </cell>
          <cell r="DF592">
            <v>90</v>
          </cell>
          <cell r="DG592">
            <v>0</v>
          </cell>
          <cell r="DH592">
            <v>0</v>
          </cell>
          <cell r="DI592" t="str">
            <v/>
          </cell>
          <cell r="DJ592">
            <v>0</v>
          </cell>
          <cell r="DK592">
            <v>0</v>
          </cell>
          <cell r="DL592">
            <v>89</v>
          </cell>
          <cell r="DM592">
            <v>0</v>
          </cell>
          <cell r="DN592">
            <v>0</v>
          </cell>
          <cell r="DO592" t="str">
            <v/>
          </cell>
          <cell r="DP592">
            <v>0</v>
          </cell>
          <cell r="DQ592">
            <v>89</v>
          </cell>
          <cell r="DR592">
            <v>86</v>
          </cell>
          <cell r="DS592">
            <v>0</v>
          </cell>
          <cell r="DT592">
            <v>0</v>
          </cell>
          <cell r="DU592" t="str">
            <v/>
          </cell>
          <cell r="DV592">
            <v>0</v>
          </cell>
          <cell r="DW592">
            <v>83.75</v>
          </cell>
          <cell r="DX592">
            <v>92</v>
          </cell>
          <cell r="DY592">
            <v>0</v>
          </cell>
          <cell r="DZ592">
            <v>0</v>
          </cell>
          <cell r="EA592" t="str">
            <v/>
          </cell>
          <cell r="EB592">
            <v>0</v>
          </cell>
          <cell r="EC592">
            <v>86.5</v>
          </cell>
          <cell r="ED592">
            <v>87</v>
          </cell>
          <cell r="EE592">
            <v>0</v>
          </cell>
          <cell r="EF592">
            <v>0</v>
          </cell>
          <cell r="EG592" t="str">
            <v/>
          </cell>
          <cell r="EH592">
            <v>0</v>
          </cell>
          <cell r="EI592">
            <v>83.5</v>
          </cell>
          <cell r="EJ592">
            <v>81</v>
          </cell>
          <cell r="EK592">
            <v>0</v>
          </cell>
          <cell r="EL592">
            <v>0</v>
          </cell>
          <cell r="EM592" t="str">
            <v/>
          </cell>
          <cell r="EN592">
            <v>0</v>
          </cell>
          <cell r="EO592">
            <v>83.5</v>
          </cell>
          <cell r="EP592">
            <v>81</v>
          </cell>
          <cell r="EQ592">
            <v>0</v>
          </cell>
          <cell r="ER592">
            <v>0</v>
          </cell>
          <cell r="ES592" t="str">
            <v/>
          </cell>
          <cell r="ET592">
            <v>0</v>
          </cell>
          <cell r="EU592">
            <v>83.5</v>
          </cell>
          <cell r="EV592">
            <v>81</v>
          </cell>
          <cell r="EW592">
            <v>0</v>
          </cell>
          <cell r="EX592">
            <v>0</v>
          </cell>
          <cell r="EY592" t="str">
            <v/>
          </cell>
          <cell r="EZ592">
            <v>0</v>
          </cell>
          <cell r="FA592">
            <v>76</v>
          </cell>
          <cell r="FB592">
            <v>83</v>
          </cell>
          <cell r="FC592">
            <v>0</v>
          </cell>
          <cell r="FD592">
            <v>0</v>
          </cell>
          <cell r="FE592" t="str">
            <v/>
          </cell>
          <cell r="FF592">
            <v>0</v>
          </cell>
          <cell r="FG592">
            <v>76</v>
          </cell>
          <cell r="FH592">
            <v>83</v>
          </cell>
          <cell r="FI592">
            <v>0</v>
          </cell>
          <cell r="FJ592">
            <v>0</v>
          </cell>
          <cell r="FK592" t="str">
            <v/>
          </cell>
          <cell r="FL592">
            <v>0</v>
          </cell>
          <cell r="FM592">
            <v>76</v>
          </cell>
          <cell r="FN592">
            <v>83</v>
          </cell>
          <cell r="FO592">
            <v>0</v>
          </cell>
          <cell r="FP592">
            <v>0</v>
          </cell>
          <cell r="FQ592" t="str">
            <v/>
          </cell>
          <cell r="FR592">
            <v>0</v>
          </cell>
          <cell r="FS592">
            <v>76</v>
          </cell>
          <cell r="FT592">
            <v>83</v>
          </cell>
          <cell r="FU592">
            <v>0</v>
          </cell>
          <cell r="FV592">
            <v>0</v>
          </cell>
          <cell r="FW592" t="str">
            <v/>
          </cell>
          <cell r="FX592">
            <v>0</v>
          </cell>
          <cell r="FY592">
            <v>76</v>
          </cell>
          <cell r="FZ592">
            <v>83</v>
          </cell>
          <cell r="GA592">
            <v>0</v>
          </cell>
          <cell r="GB592">
            <v>0</v>
          </cell>
          <cell r="GC592" t="str">
            <v/>
          </cell>
          <cell r="GD592">
            <v>0</v>
          </cell>
          <cell r="GE592">
            <v>76</v>
          </cell>
          <cell r="GF592">
            <v>83</v>
          </cell>
          <cell r="GG592">
            <v>0</v>
          </cell>
          <cell r="GH592">
            <v>0</v>
          </cell>
          <cell r="GI592" t="str">
            <v/>
          </cell>
          <cell r="GJ592">
            <v>0</v>
          </cell>
          <cell r="GK592">
            <v>76</v>
          </cell>
          <cell r="GL592">
            <v>83</v>
          </cell>
          <cell r="GM592">
            <v>0</v>
          </cell>
          <cell r="GN592">
            <v>0</v>
          </cell>
          <cell r="GO592" t="str">
            <v/>
          </cell>
          <cell r="GP592">
            <v>0</v>
          </cell>
          <cell r="GQ592">
            <v>76</v>
          </cell>
          <cell r="GR592">
            <v>83</v>
          </cell>
          <cell r="GS592">
            <v>0</v>
          </cell>
          <cell r="GT592">
            <v>0</v>
          </cell>
          <cell r="GU592" t="str">
            <v/>
          </cell>
          <cell r="GV592">
            <v>0</v>
          </cell>
          <cell r="GW592">
            <v>88.75</v>
          </cell>
          <cell r="GX592">
            <v>89</v>
          </cell>
          <cell r="GY592">
            <v>0</v>
          </cell>
          <cell r="GZ592">
            <v>0</v>
          </cell>
          <cell r="HB592">
            <v>0</v>
          </cell>
          <cell r="HG592" t="str">
            <v>IGR-L</v>
          </cell>
          <cell r="HH592">
            <v>0</v>
          </cell>
          <cell r="HI592">
            <v>89.25</v>
          </cell>
          <cell r="HJ592">
            <v>84</v>
          </cell>
          <cell r="HM592" t="str">
            <v/>
          </cell>
          <cell r="HN592" t="str">
            <v/>
          </cell>
          <cell r="HS592">
            <v>0</v>
          </cell>
          <cell r="HT592" t="str">
            <v>PKN</v>
          </cell>
          <cell r="HU592">
            <v>0</v>
          </cell>
          <cell r="HV592" t="str">
            <v>IND</v>
          </cell>
          <cell r="HW592">
            <v>0</v>
          </cell>
          <cell r="HX592" t="str">
            <v>MAT-W</v>
          </cell>
          <cell r="HY592">
            <v>0</v>
          </cell>
          <cell r="HZ592" t="str">
            <v>SEJ-W</v>
          </cell>
          <cell r="IA592">
            <v>0</v>
          </cell>
          <cell r="IB592" t="str">
            <v>IGR-W</v>
          </cell>
          <cell r="IC592">
            <v>0</v>
          </cell>
          <cell r="ID592" t="str">
            <v>SBO</v>
          </cell>
          <cell r="IE592">
            <v>0</v>
          </cell>
          <cell r="IF592" t="str">
            <v>PJO</v>
          </cell>
          <cell r="IG592">
            <v>0</v>
          </cell>
          <cell r="IH592" t="str">
            <v>PRA</v>
          </cell>
          <cell r="II592">
            <v>0</v>
          </cell>
          <cell r="IJ592" t="str">
            <v>JAW</v>
          </cell>
          <cell r="IK592">
            <v>0</v>
          </cell>
          <cell r="IL592" t="str">
            <v>ARB</v>
          </cell>
          <cell r="IM592">
            <v>0</v>
          </cell>
          <cell r="IN592" t="str">
            <v>PKM</v>
          </cell>
          <cell r="IO592">
            <v>0</v>
          </cell>
          <cell r="IP592" t="str">
            <v>MAT-P</v>
          </cell>
          <cell r="IQ592">
            <v>0</v>
          </cell>
          <cell r="IR592" t="str">
            <v>BIO-P</v>
          </cell>
          <cell r="IS592">
            <v>0</v>
          </cell>
          <cell r="IT592" t="str">
            <v>FIS-P</v>
          </cell>
          <cell r="IU592">
            <v>0</v>
          </cell>
          <cell r="IV592" t="str">
            <v>KIM-P</v>
          </cell>
          <cell r="IW592">
            <v>0</v>
          </cell>
          <cell r="IY592">
            <v>0</v>
          </cell>
          <cell r="IZ592" t="str">
            <v>IGR-L</v>
          </cell>
          <cell r="JA592">
            <v>0</v>
          </cell>
        </row>
        <row r="593">
          <cell r="Q593" t="str">
            <v/>
          </cell>
          <cell r="AB593" t="str">
            <v/>
          </cell>
          <cell r="AC593">
            <v>17</v>
          </cell>
          <cell r="AI593" t="str">
            <v/>
          </cell>
          <cell r="AJ593">
            <v>0</v>
          </cell>
          <cell r="AK593">
            <v>78.75</v>
          </cell>
          <cell r="AL593">
            <v>81</v>
          </cell>
          <cell r="AM593">
            <v>0</v>
          </cell>
          <cell r="AN593">
            <v>0</v>
          </cell>
          <cell r="AO593" t="str">
            <v/>
          </cell>
          <cell r="AP593">
            <v>0</v>
          </cell>
          <cell r="AQ593">
            <v>80</v>
          </cell>
          <cell r="AR593">
            <v>81</v>
          </cell>
          <cell r="AS593">
            <v>0</v>
          </cell>
          <cell r="AT593">
            <v>0</v>
          </cell>
          <cell r="AU593" t="str">
            <v/>
          </cell>
          <cell r="AV593">
            <v>0</v>
          </cell>
          <cell r="AW593">
            <v>73</v>
          </cell>
          <cell r="AX593">
            <v>83</v>
          </cell>
          <cell r="AY593">
            <v>0</v>
          </cell>
          <cell r="AZ593">
            <v>0</v>
          </cell>
          <cell r="BA593" t="str">
            <v/>
          </cell>
          <cell r="BB593">
            <v>0</v>
          </cell>
          <cell r="BC593">
            <v>82.75</v>
          </cell>
          <cell r="BD593">
            <v>83</v>
          </cell>
          <cell r="BE593">
            <v>0</v>
          </cell>
          <cell r="BF593">
            <v>0</v>
          </cell>
          <cell r="BG593" t="str">
            <v>SEJ</v>
          </cell>
          <cell r="BH593">
            <v>0</v>
          </cell>
          <cell r="BI593">
            <v>78.75</v>
          </cell>
          <cell r="BJ593">
            <v>81</v>
          </cell>
          <cell r="BK593">
            <v>0</v>
          </cell>
          <cell r="BL593">
            <v>0</v>
          </cell>
          <cell r="BM593" t="str">
            <v/>
          </cell>
          <cell r="BN593">
            <v>0</v>
          </cell>
          <cell r="BO593">
            <v>79</v>
          </cell>
          <cell r="BP593">
            <v>88</v>
          </cell>
          <cell r="BQ593">
            <v>0</v>
          </cell>
          <cell r="BR593">
            <v>0</v>
          </cell>
          <cell r="BS593" t="str">
            <v/>
          </cell>
          <cell r="BT593">
            <v>0</v>
          </cell>
          <cell r="BU593">
            <v>79.5</v>
          </cell>
          <cell r="BV593">
            <v>90</v>
          </cell>
          <cell r="BW593">
            <v>0</v>
          </cell>
          <cell r="BX593">
            <v>0</v>
          </cell>
          <cell r="BY593" t="str">
            <v/>
          </cell>
          <cell r="BZ593">
            <v>0</v>
          </cell>
          <cell r="CA593">
            <v>85.25</v>
          </cell>
          <cell r="CB593">
            <v>87</v>
          </cell>
          <cell r="CC593">
            <v>0</v>
          </cell>
          <cell r="CD593">
            <v>0</v>
          </cell>
          <cell r="CE593" t="str">
            <v/>
          </cell>
          <cell r="CF593">
            <v>0</v>
          </cell>
          <cell r="CG593">
            <v>86.5</v>
          </cell>
          <cell r="CH593">
            <v>80</v>
          </cell>
          <cell r="CI593">
            <v>0</v>
          </cell>
          <cell r="CJ593">
            <v>0</v>
          </cell>
          <cell r="CK593" t="str">
            <v/>
          </cell>
          <cell r="CL593">
            <v>0</v>
          </cell>
          <cell r="CM593">
            <v>72.25</v>
          </cell>
          <cell r="CN593">
            <v>75</v>
          </cell>
          <cell r="CO593">
            <v>0</v>
          </cell>
          <cell r="CP593">
            <v>0</v>
          </cell>
          <cell r="CQ593" t="str">
            <v/>
          </cell>
          <cell r="CR593">
            <v>0</v>
          </cell>
          <cell r="CS593">
            <v>77.75</v>
          </cell>
          <cell r="CT593">
            <v>87</v>
          </cell>
          <cell r="CU593">
            <v>0</v>
          </cell>
          <cell r="CV593">
            <v>0</v>
          </cell>
          <cell r="CW593" t="str">
            <v/>
          </cell>
          <cell r="CX593">
            <v>0</v>
          </cell>
          <cell r="CY593">
            <v>72</v>
          </cell>
          <cell r="CZ593">
            <v>79</v>
          </cell>
          <cell r="DA593">
            <v>0</v>
          </cell>
          <cell r="DB593">
            <v>0</v>
          </cell>
          <cell r="DC593" t="str">
            <v/>
          </cell>
          <cell r="DD593">
            <v>0</v>
          </cell>
          <cell r="DE593">
            <v>85.25</v>
          </cell>
          <cell r="DF593">
            <v>86</v>
          </cell>
          <cell r="DG593">
            <v>0</v>
          </cell>
          <cell r="DH593">
            <v>0</v>
          </cell>
          <cell r="DI593" t="str">
            <v/>
          </cell>
          <cell r="DJ593">
            <v>0</v>
          </cell>
          <cell r="DK593">
            <v>0</v>
          </cell>
          <cell r="DL593">
            <v>88</v>
          </cell>
          <cell r="DM593">
            <v>0</v>
          </cell>
          <cell r="DN593">
            <v>0</v>
          </cell>
          <cell r="DO593" t="str">
            <v/>
          </cell>
          <cell r="DP593">
            <v>0</v>
          </cell>
          <cell r="DQ593">
            <v>78.5</v>
          </cell>
          <cell r="DR593">
            <v>80</v>
          </cell>
          <cell r="DS593">
            <v>0</v>
          </cell>
          <cell r="DT593">
            <v>0</v>
          </cell>
          <cell r="DU593" t="str">
            <v/>
          </cell>
          <cell r="DV593">
            <v>0</v>
          </cell>
          <cell r="DW593">
            <v>77.75</v>
          </cell>
          <cell r="DX593">
            <v>87</v>
          </cell>
          <cell r="DY593">
            <v>0</v>
          </cell>
          <cell r="DZ593">
            <v>0</v>
          </cell>
          <cell r="EA593" t="str">
            <v/>
          </cell>
          <cell r="EB593">
            <v>0</v>
          </cell>
          <cell r="EC593">
            <v>86.25</v>
          </cell>
          <cell r="ED593">
            <v>88</v>
          </cell>
          <cell r="EE593">
            <v>0</v>
          </cell>
          <cell r="EF593">
            <v>0</v>
          </cell>
          <cell r="EG593" t="str">
            <v/>
          </cell>
          <cell r="EH593">
            <v>0</v>
          </cell>
          <cell r="EI593">
            <v>81.75</v>
          </cell>
          <cell r="EJ593">
            <v>72</v>
          </cell>
          <cell r="EK593">
            <v>0</v>
          </cell>
          <cell r="EL593">
            <v>0</v>
          </cell>
          <cell r="EM593" t="str">
            <v/>
          </cell>
          <cell r="EN593">
            <v>0</v>
          </cell>
          <cell r="EO593">
            <v>81.75</v>
          </cell>
          <cell r="EP593">
            <v>72</v>
          </cell>
          <cell r="EQ593">
            <v>0</v>
          </cell>
          <cell r="ER593">
            <v>0</v>
          </cell>
          <cell r="ES593" t="str">
            <v/>
          </cell>
          <cell r="ET593">
            <v>0</v>
          </cell>
          <cell r="EU593">
            <v>81.75</v>
          </cell>
          <cell r="EV593">
            <v>72</v>
          </cell>
          <cell r="EW593">
            <v>0</v>
          </cell>
          <cell r="EX593">
            <v>0</v>
          </cell>
          <cell r="EY593" t="str">
            <v/>
          </cell>
          <cell r="EZ593">
            <v>0</v>
          </cell>
          <cell r="FA593">
            <v>73.75</v>
          </cell>
          <cell r="FB593">
            <v>79</v>
          </cell>
          <cell r="FC593">
            <v>0</v>
          </cell>
          <cell r="FD593">
            <v>0</v>
          </cell>
          <cell r="FE593" t="str">
            <v/>
          </cell>
          <cell r="FF593">
            <v>0</v>
          </cell>
          <cell r="FG593">
            <v>73.75</v>
          </cell>
          <cell r="FH593">
            <v>79</v>
          </cell>
          <cell r="FI593">
            <v>0</v>
          </cell>
          <cell r="FJ593">
            <v>0</v>
          </cell>
          <cell r="FK593" t="str">
            <v/>
          </cell>
          <cell r="FL593">
            <v>0</v>
          </cell>
          <cell r="FM593">
            <v>73.75</v>
          </cell>
          <cell r="FN593">
            <v>79</v>
          </cell>
          <cell r="FO593">
            <v>0</v>
          </cell>
          <cell r="FP593">
            <v>0</v>
          </cell>
          <cell r="FQ593" t="str">
            <v/>
          </cell>
          <cell r="FR593">
            <v>0</v>
          </cell>
          <cell r="FS593">
            <v>73.75</v>
          </cell>
          <cell r="FT593">
            <v>79</v>
          </cell>
          <cell r="FU593">
            <v>0</v>
          </cell>
          <cell r="FV593">
            <v>0</v>
          </cell>
          <cell r="FW593" t="str">
            <v/>
          </cell>
          <cell r="FX593">
            <v>0</v>
          </cell>
          <cell r="FY593">
            <v>73.75</v>
          </cell>
          <cell r="FZ593">
            <v>79</v>
          </cell>
          <cell r="GA593">
            <v>0</v>
          </cell>
          <cell r="GB593">
            <v>0</v>
          </cell>
          <cell r="GC593" t="str">
            <v/>
          </cell>
          <cell r="GD593">
            <v>0</v>
          </cell>
          <cell r="GE593">
            <v>73.75</v>
          </cell>
          <cell r="GF593">
            <v>79</v>
          </cell>
          <cell r="GG593">
            <v>0</v>
          </cell>
          <cell r="GH593">
            <v>0</v>
          </cell>
          <cell r="GI593" t="str">
            <v/>
          </cell>
          <cell r="GJ593">
            <v>0</v>
          </cell>
          <cell r="GK593">
            <v>73.75</v>
          </cell>
          <cell r="GL593">
            <v>79</v>
          </cell>
          <cell r="GM593">
            <v>0</v>
          </cell>
          <cell r="GN593">
            <v>0</v>
          </cell>
          <cell r="GO593" t="str">
            <v/>
          </cell>
          <cell r="GP593">
            <v>0</v>
          </cell>
          <cell r="GQ593">
            <v>73.75</v>
          </cell>
          <cell r="GR593">
            <v>79</v>
          </cell>
          <cell r="GS593">
            <v>0</v>
          </cell>
          <cell r="GT593">
            <v>0</v>
          </cell>
          <cell r="GU593" t="str">
            <v/>
          </cell>
          <cell r="GV593">
            <v>0</v>
          </cell>
          <cell r="GW593">
            <v>79.25</v>
          </cell>
          <cell r="GX593">
            <v>83</v>
          </cell>
          <cell r="GY593">
            <v>0</v>
          </cell>
          <cell r="GZ593">
            <v>0</v>
          </cell>
          <cell r="HA593" t="str">
            <v>EKO-L</v>
          </cell>
          <cell r="HB593">
            <v>0</v>
          </cell>
          <cell r="HC593">
            <v>81.5</v>
          </cell>
          <cell r="HD593">
            <v>72</v>
          </cell>
          <cell r="HH593">
            <v>0</v>
          </cell>
          <cell r="HM593" t="str">
            <v/>
          </cell>
          <cell r="HN593" t="str">
            <v/>
          </cell>
          <cell r="HS593">
            <v>0</v>
          </cell>
          <cell r="HT593" t="str">
            <v>PKN</v>
          </cell>
          <cell r="HU593">
            <v>0</v>
          </cell>
          <cell r="HV593" t="str">
            <v>IND</v>
          </cell>
          <cell r="HW593">
            <v>0</v>
          </cell>
          <cell r="HX593" t="str">
            <v>MAT-W</v>
          </cell>
          <cell r="HY593">
            <v>0</v>
          </cell>
          <cell r="HZ593" t="str">
            <v>SEJ-W</v>
          </cell>
          <cell r="IA593">
            <v>0</v>
          </cell>
          <cell r="IB593" t="str">
            <v>IGR-W</v>
          </cell>
          <cell r="IC593">
            <v>0</v>
          </cell>
          <cell r="ID593" t="str">
            <v>SBO</v>
          </cell>
          <cell r="IE593">
            <v>0</v>
          </cell>
          <cell r="IF593" t="str">
            <v>PJO</v>
          </cell>
          <cell r="IG593">
            <v>0</v>
          </cell>
          <cell r="IH593" t="str">
            <v>PRA</v>
          </cell>
          <cell r="II593">
            <v>0</v>
          </cell>
          <cell r="IJ593" t="str">
            <v>JAW</v>
          </cell>
          <cell r="IK593">
            <v>0</v>
          </cell>
          <cell r="IL593" t="str">
            <v>ARB</v>
          </cell>
          <cell r="IM593">
            <v>0</v>
          </cell>
          <cell r="IN593" t="str">
            <v>PKM</v>
          </cell>
          <cell r="IO593">
            <v>0</v>
          </cell>
          <cell r="IP593" t="str">
            <v>MAT-P</v>
          </cell>
          <cell r="IQ593">
            <v>0</v>
          </cell>
          <cell r="IR593" t="str">
            <v>BIO-P</v>
          </cell>
          <cell r="IS593">
            <v>0</v>
          </cell>
          <cell r="IT593" t="str">
            <v>FIS-P</v>
          </cell>
          <cell r="IU593">
            <v>0</v>
          </cell>
          <cell r="IV593" t="str">
            <v>KIM-P</v>
          </cell>
          <cell r="IW593">
            <v>0</v>
          </cell>
          <cell r="IX593" t="str">
            <v>EKO-L</v>
          </cell>
          <cell r="IY593">
            <v>0</v>
          </cell>
          <cell r="JA593">
            <v>0</v>
          </cell>
        </row>
        <row r="594">
          <cell r="Q594" t="str">
            <v/>
          </cell>
          <cell r="AB594" t="str">
            <v/>
          </cell>
          <cell r="AC594">
            <v>18</v>
          </cell>
          <cell r="AI594" t="str">
            <v/>
          </cell>
          <cell r="AJ594">
            <v>0</v>
          </cell>
          <cell r="AK594">
            <v>92.5</v>
          </cell>
          <cell r="AL594">
            <v>85</v>
          </cell>
          <cell r="AM594">
            <v>0</v>
          </cell>
          <cell r="AN594">
            <v>0</v>
          </cell>
          <cell r="AO594" t="str">
            <v/>
          </cell>
          <cell r="AP594">
            <v>0</v>
          </cell>
          <cell r="AQ594">
            <v>85.5</v>
          </cell>
          <cell r="AR594">
            <v>85</v>
          </cell>
          <cell r="AS594">
            <v>0</v>
          </cell>
          <cell r="AT594">
            <v>0</v>
          </cell>
          <cell r="AU594" t="str">
            <v/>
          </cell>
          <cell r="AV594">
            <v>0</v>
          </cell>
          <cell r="AW594">
            <v>90</v>
          </cell>
          <cell r="AX594">
            <v>85</v>
          </cell>
          <cell r="AY594">
            <v>0</v>
          </cell>
          <cell r="AZ594">
            <v>0</v>
          </cell>
          <cell r="BA594" t="str">
            <v/>
          </cell>
          <cell r="BB594">
            <v>0</v>
          </cell>
          <cell r="BC594">
            <v>89.75</v>
          </cell>
          <cell r="BD594">
            <v>85</v>
          </cell>
          <cell r="BE594">
            <v>0</v>
          </cell>
          <cell r="BF594">
            <v>0</v>
          </cell>
          <cell r="BG594" t="str">
            <v>SEJ</v>
          </cell>
          <cell r="BH594">
            <v>0</v>
          </cell>
          <cell r="BI594">
            <v>90</v>
          </cell>
          <cell r="BJ594">
            <v>85</v>
          </cell>
          <cell r="BK594">
            <v>0</v>
          </cell>
          <cell r="BL594">
            <v>0</v>
          </cell>
          <cell r="BM594" t="str">
            <v/>
          </cell>
          <cell r="BN594">
            <v>0</v>
          </cell>
          <cell r="BO594">
            <v>87.25</v>
          </cell>
          <cell r="BP594">
            <v>85</v>
          </cell>
          <cell r="BQ594">
            <v>0</v>
          </cell>
          <cell r="BR594">
            <v>0</v>
          </cell>
          <cell r="BS594" t="str">
            <v/>
          </cell>
          <cell r="BT594">
            <v>0</v>
          </cell>
          <cell r="BU594">
            <v>87.25</v>
          </cell>
          <cell r="BV594">
            <v>88</v>
          </cell>
          <cell r="BW594">
            <v>0</v>
          </cell>
          <cell r="BX594">
            <v>0</v>
          </cell>
          <cell r="BY594" t="str">
            <v/>
          </cell>
          <cell r="BZ594">
            <v>0</v>
          </cell>
          <cell r="CA594">
            <v>86.75</v>
          </cell>
          <cell r="CB594">
            <v>93</v>
          </cell>
          <cell r="CC594">
            <v>0</v>
          </cell>
          <cell r="CD594">
            <v>0</v>
          </cell>
          <cell r="CE594" t="str">
            <v/>
          </cell>
          <cell r="CF594">
            <v>0</v>
          </cell>
          <cell r="CG594">
            <v>86.5</v>
          </cell>
          <cell r="CH594">
            <v>80</v>
          </cell>
          <cell r="CI594">
            <v>0</v>
          </cell>
          <cell r="CJ594">
            <v>0</v>
          </cell>
          <cell r="CK594" t="str">
            <v/>
          </cell>
          <cell r="CL594">
            <v>0</v>
          </cell>
          <cell r="CM594">
            <v>93.5</v>
          </cell>
          <cell r="CN594">
            <v>80</v>
          </cell>
          <cell r="CO594">
            <v>0</v>
          </cell>
          <cell r="CP594">
            <v>0</v>
          </cell>
          <cell r="CQ594" t="str">
            <v/>
          </cell>
          <cell r="CR594">
            <v>0</v>
          </cell>
          <cell r="CS594">
            <v>90</v>
          </cell>
          <cell r="CT594">
            <v>90</v>
          </cell>
          <cell r="CU594">
            <v>0</v>
          </cell>
          <cell r="CV594">
            <v>0</v>
          </cell>
          <cell r="CW594" t="str">
            <v/>
          </cell>
          <cell r="CX594">
            <v>0</v>
          </cell>
          <cell r="CY594">
            <v>71.25</v>
          </cell>
          <cell r="CZ594">
            <v>79</v>
          </cell>
          <cell r="DA594">
            <v>0</v>
          </cell>
          <cell r="DB594">
            <v>0</v>
          </cell>
          <cell r="DC594" t="str">
            <v/>
          </cell>
          <cell r="DD594">
            <v>0</v>
          </cell>
          <cell r="DE594">
            <v>84.25</v>
          </cell>
          <cell r="DF594">
            <v>92</v>
          </cell>
          <cell r="DG594">
            <v>0</v>
          </cell>
          <cell r="DH594">
            <v>0</v>
          </cell>
          <cell r="DI594" t="str">
            <v/>
          </cell>
          <cell r="DJ594">
            <v>0</v>
          </cell>
          <cell r="DK594">
            <v>0</v>
          </cell>
          <cell r="DL594">
            <v>88</v>
          </cell>
          <cell r="DM594">
            <v>0</v>
          </cell>
          <cell r="DN594">
            <v>0</v>
          </cell>
          <cell r="DO594" t="str">
            <v/>
          </cell>
          <cell r="DP594">
            <v>0</v>
          </cell>
          <cell r="DQ594">
            <v>85.5</v>
          </cell>
          <cell r="DR594">
            <v>83</v>
          </cell>
          <cell r="DS594">
            <v>0</v>
          </cell>
          <cell r="DT594">
            <v>0</v>
          </cell>
          <cell r="DU594" t="str">
            <v/>
          </cell>
          <cell r="DV594">
            <v>0</v>
          </cell>
          <cell r="DW594">
            <v>85</v>
          </cell>
          <cell r="DX594">
            <v>83</v>
          </cell>
          <cell r="DY594">
            <v>0</v>
          </cell>
          <cell r="DZ594">
            <v>0</v>
          </cell>
          <cell r="EA594" t="str">
            <v/>
          </cell>
          <cell r="EB594">
            <v>0</v>
          </cell>
          <cell r="EC594">
            <v>88.5</v>
          </cell>
          <cell r="ED594">
            <v>88</v>
          </cell>
          <cell r="EE594">
            <v>0</v>
          </cell>
          <cell r="EF594">
            <v>0</v>
          </cell>
          <cell r="EG594" t="str">
            <v/>
          </cell>
          <cell r="EH594">
            <v>0</v>
          </cell>
          <cell r="EI594">
            <v>86.5</v>
          </cell>
          <cell r="EJ594">
            <v>85</v>
          </cell>
          <cell r="EK594">
            <v>0</v>
          </cell>
          <cell r="EL594">
            <v>0</v>
          </cell>
          <cell r="EM594" t="str">
            <v/>
          </cell>
          <cell r="EN594">
            <v>0</v>
          </cell>
          <cell r="EO594">
            <v>86.5</v>
          </cell>
          <cell r="EP594">
            <v>85</v>
          </cell>
          <cell r="EQ594">
            <v>0</v>
          </cell>
          <cell r="ER594">
            <v>0</v>
          </cell>
          <cell r="ES594" t="str">
            <v/>
          </cell>
          <cell r="ET594">
            <v>0</v>
          </cell>
          <cell r="EU594">
            <v>86.5</v>
          </cell>
          <cell r="EV594">
            <v>85</v>
          </cell>
          <cell r="EW594">
            <v>0</v>
          </cell>
          <cell r="EX594">
            <v>0</v>
          </cell>
          <cell r="EY594" t="str">
            <v/>
          </cell>
          <cell r="EZ594">
            <v>0</v>
          </cell>
          <cell r="FA594">
            <v>78.75</v>
          </cell>
          <cell r="FB594">
            <v>81</v>
          </cell>
          <cell r="FC594">
            <v>0</v>
          </cell>
          <cell r="FD594">
            <v>0</v>
          </cell>
          <cell r="FE594" t="str">
            <v/>
          </cell>
          <cell r="FF594">
            <v>0</v>
          </cell>
          <cell r="FG594">
            <v>78.75</v>
          </cell>
          <cell r="FH594">
            <v>81</v>
          </cell>
          <cell r="FI594">
            <v>0</v>
          </cell>
          <cell r="FJ594">
            <v>0</v>
          </cell>
          <cell r="FK594" t="str">
            <v/>
          </cell>
          <cell r="FL594">
            <v>0</v>
          </cell>
          <cell r="FM594">
            <v>78.75</v>
          </cell>
          <cell r="FN594">
            <v>81</v>
          </cell>
          <cell r="FO594">
            <v>0</v>
          </cell>
          <cell r="FP594">
            <v>0</v>
          </cell>
          <cell r="FQ594" t="str">
            <v/>
          </cell>
          <cell r="FR594">
            <v>0</v>
          </cell>
          <cell r="FS594">
            <v>78.75</v>
          </cell>
          <cell r="FT594">
            <v>81</v>
          </cell>
          <cell r="FU594">
            <v>0</v>
          </cell>
          <cell r="FV594">
            <v>0</v>
          </cell>
          <cell r="FW594" t="str">
            <v/>
          </cell>
          <cell r="FX594">
            <v>0</v>
          </cell>
          <cell r="FY594">
            <v>78.75</v>
          </cell>
          <cell r="FZ594">
            <v>81</v>
          </cell>
          <cell r="GA594">
            <v>0</v>
          </cell>
          <cell r="GB594">
            <v>0</v>
          </cell>
          <cell r="GC594" t="str">
            <v/>
          </cell>
          <cell r="GD594">
            <v>0</v>
          </cell>
          <cell r="GE594">
            <v>78.75</v>
          </cell>
          <cell r="GF594">
            <v>81</v>
          </cell>
          <cell r="GG594">
            <v>0</v>
          </cell>
          <cell r="GH594">
            <v>0</v>
          </cell>
          <cell r="GI594" t="str">
            <v/>
          </cell>
          <cell r="GJ594">
            <v>0</v>
          </cell>
          <cell r="GK594">
            <v>78.75</v>
          </cell>
          <cell r="GL594">
            <v>81</v>
          </cell>
          <cell r="GM594">
            <v>0</v>
          </cell>
          <cell r="GN594">
            <v>0</v>
          </cell>
          <cell r="GO594" t="str">
            <v/>
          </cell>
          <cell r="GP594">
            <v>0</v>
          </cell>
          <cell r="GQ594">
            <v>78.75</v>
          </cell>
          <cell r="GR594">
            <v>81</v>
          </cell>
          <cell r="GS594">
            <v>0</v>
          </cell>
          <cell r="GT594">
            <v>0</v>
          </cell>
          <cell r="GU594" t="str">
            <v/>
          </cell>
          <cell r="GV594">
            <v>0</v>
          </cell>
          <cell r="GW594">
            <v>90.75</v>
          </cell>
          <cell r="GX594">
            <v>86</v>
          </cell>
          <cell r="GY594">
            <v>0</v>
          </cell>
          <cell r="GZ594">
            <v>0</v>
          </cell>
          <cell r="HB594">
            <v>0</v>
          </cell>
          <cell r="HG594" t="str">
            <v>IGR-L</v>
          </cell>
          <cell r="HH594">
            <v>0</v>
          </cell>
          <cell r="HI594">
            <v>88.75</v>
          </cell>
          <cell r="HJ594">
            <v>88</v>
          </cell>
          <cell r="HM594" t="str">
            <v/>
          </cell>
          <cell r="HN594" t="str">
            <v/>
          </cell>
          <cell r="HS594">
            <v>0</v>
          </cell>
          <cell r="HT594" t="str">
            <v>PKN</v>
          </cell>
          <cell r="HU594">
            <v>0</v>
          </cell>
          <cell r="HV594" t="str">
            <v>IND</v>
          </cell>
          <cell r="HW594">
            <v>0</v>
          </cell>
          <cell r="HX594" t="str">
            <v>MAT-W</v>
          </cell>
          <cell r="HY594">
            <v>0</v>
          </cell>
          <cell r="HZ594" t="str">
            <v>SEJ-W</v>
          </cell>
          <cell r="IA594">
            <v>0</v>
          </cell>
          <cell r="IB594" t="str">
            <v>IGR-W</v>
          </cell>
          <cell r="IC594">
            <v>0</v>
          </cell>
          <cell r="ID594" t="str">
            <v>SBO</v>
          </cell>
          <cell r="IE594">
            <v>0</v>
          </cell>
          <cell r="IF594" t="str">
            <v>PJO</v>
          </cell>
          <cell r="IG594">
            <v>0</v>
          </cell>
          <cell r="IH594" t="str">
            <v>PRA</v>
          </cell>
          <cell r="II594">
            <v>0</v>
          </cell>
          <cell r="IJ594" t="str">
            <v>JAW</v>
          </cell>
          <cell r="IK594">
            <v>0</v>
          </cell>
          <cell r="IL594" t="str">
            <v>ARB</v>
          </cell>
          <cell r="IM594">
            <v>0</v>
          </cell>
          <cell r="IN594" t="str">
            <v>PKM</v>
          </cell>
          <cell r="IO594">
            <v>0</v>
          </cell>
          <cell r="IP594" t="str">
            <v>MAT-P</v>
          </cell>
          <cell r="IQ594">
            <v>0</v>
          </cell>
          <cell r="IR594" t="str">
            <v>BIO-P</v>
          </cell>
          <cell r="IS594">
            <v>0</v>
          </cell>
          <cell r="IT594" t="str">
            <v>FIS-P</v>
          </cell>
          <cell r="IU594">
            <v>0</v>
          </cell>
          <cell r="IV594" t="str">
            <v>KIM-P</v>
          </cell>
          <cell r="IW594">
            <v>0</v>
          </cell>
          <cell r="IY594">
            <v>0</v>
          </cell>
          <cell r="IZ594" t="str">
            <v>IGR-L</v>
          </cell>
          <cell r="JA594">
            <v>0</v>
          </cell>
        </row>
        <row r="595">
          <cell r="Q595" t="str">
            <v/>
          </cell>
          <cell r="AB595" t="str">
            <v/>
          </cell>
          <cell r="AC595">
            <v>19</v>
          </cell>
          <cell r="AI595" t="str">
            <v/>
          </cell>
          <cell r="AJ595">
            <v>0</v>
          </cell>
          <cell r="AK595">
            <v>81.25</v>
          </cell>
          <cell r="AL595">
            <v>86</v>
          </cell>
          <cell r="AM595">
            <v>0</v>
          </cell>
          <cell r="AN595">
            <v>0</v>
          </cell>
          <cell r="AO595" t="str">
            <v/>
          </cell>
          <cell r="AP595">
            <v>0</v>
          </cell>
          <cell r="AQ595">
            <v>82.25</v>
          </cell>
          <cell r="AR595">
            <v>86</v>
          </cell>
          <cell r="AS595">
            <v>0</v>
          </cell>
          <cell r="AT595">
            <v>0</v>
          </cell>
          <cell r="AU595" t="str">
            <v/>
          </cell>
          <cell r="AV595">
            <v>0</v>
          </cell>
          <cell r="AW595">
            <v>77.75</v>
          </cell>
          <cell r="AX595">
            <v>87</v>
          </cell>
          <cell r="AY595">
            <v>0</v>
          </cell>
          <cell r="AZ595">
            <v>0</v>
          </cell>
          <cell r="BA595" t="str">
            <v/>
          </cell>
          <cell r="BB595">
            <v>0</v>
          </cell>
          <cell r="BC595">
            <v>80.5</v>
          </cell>
          <cell r="BD595">
            <v>87</v>
          </cell>
          <cell r="BE595">
            <v>0</v>
          </cell>
          <cell r="BF595">
            <v>0</v>
          </cell>
          <cell r="BG595" t="str">
            <v>SEJ</v>
          </cell>
          <cell r="BH595">
            <v>0</v>
          </cell>
          <cell r="BI595">
            <v>85</v>
          </cell>
          <cell r="BJ595">
            <v>86</v>
          </cell>
          <cell r="BK595">
            <v>0</v>
          </cell>
          <cell r="BL595">
            <v>0</v>
          </cell>
          <cell r="BM595" t="str">
            <v/>
          </cell>
          <cell r="BN595">
            <v>0</v>
          </cell>
          <cell r="BO595">
            <v>87.25</v>
          </cell>
          <cell r="BP595">
            <v>88</v>
          </cell>
          <cell r="BQ595">
            <v>0</v>
          </cell>
          <cell r="BR595">
            <v>0</v>
          </cell>
          <cell r="BS595" t="str">
            <v/>
          </cell>
          <cell r="BT595">
            <v>0</v>
          </cell>
          <cell r="BU595">
            <v>79.5</v>
          </cell>
          <cell r="BV595">
            <v>89</v>
          </cell>
          <cell r="BW595">
            <v>0</v>
          </cell>
          <cell r="BX595">
            <v>0</v>
          </cell>
          <cell r="BY595" t="str">
            <v/>
          </cell>
          <cell r="BZ595">
            <v>0</v>
          </cell>
          <cell r="CA595">
            <v>67.25</v>
          </cell>
          <cell r="CB595">
            <v>82</v>
          </cell>
          <cell r="CC595">
            <v>0</v>
          </cell>
          <cell r="CD595">
            <v>0</v>
          </cell>
          <cell r="CE595" t="str">
            <v/>
          </cell>
          <cell r="CF595">
            <v>0</v>
          </cell>
          <cell r="CG595">
            <v>88.25</v>
          </cell>
          <cell r="CH595">
            <v>81</v>
          </cell>
          <cell r="CI595">
            <v>0</v>
          </cell>
          <cell r="CJ595">
            <v>0</v>
          </cell>
          <cell r="CK595" t="str">
            <v/>
          </cell>
          <cell r="CL595">
            <v>0</v>
          </cell>
          <cell r="CM595">
            <v>72.25</v>
          </cell>
          <cell r="CN595">
            <v>76</v>
          </cell>
          <cell r="CO595">
            <v>0</v>
          </cell>
          <cell r="CP595">
            <v>0</v>
          </cell>
          <cell r="CQ595" t="str">
            <v/>
          </cell>
          <cell r="CR595">
            <v>0</v>
          </cell>
          <cell r="CS595">
            <v>75.75</v>
          </cell>
          <cell r="CT595">
            <v>84</v>
          </cell>
          <cell r="CU595">
            <v>0</v>
          </cell>
          <cell r="CV595">
            <v>0</v>
          </cell>
          <cell r="CW595" t="str">
            <v/>
          </cell>
          <cell r="CX595">
            <v>0</v>
          </cell>
          <cell r="CY595">
            <v>72</v>
          </cell>
          <cell r="CZ595">
            <v>78</v>
          </cell>
          <cell r="DA595">
            <v>0</v>
          </cell>
          <cell r="DB595">
            <v>0</v>
          </cell>
          <cell r="DC595" t="str">
            <v/>
          </cell>
          <cell r="DD595">
            <v>0</v>
          </cell>
          <cell r="DE595">
            <v>76.5</v>
          </cell>
          <cell r="DF595">
            <v>85</v>
          </cell>
          <cell r="DG595">
            <v>0</v>
          </cell>
          <cell r="DH595">
            <v>0</v>
          </cell>
          <cell r="DI595" t="str">
            <v/>
          </cell>
          <cell r="DJ595">
            <v>0</v>
          </cell>
          <cell r="DK595">
            <v>0</v>
          </cell>
          <cell r="DL595">
            <v>82</v>
          </cell>
          <cell r="DM595">
            <v>0</v>
          </cell>
          <cell r="DN595">
            <v>0</v>
          </cell>
          <cell r="DO595" t="str">
            <v/>
          </cell>
          <cell r="DP595">
            <v>0</v>
          </cell>
          <cell r="DQ595">
            <v>83.5</v>
          </cell>
          <cell r="DR595">
            <v>76</v>
          </cell>
          <cell r="DS595">
            <v>0</v>
          </cell>
          <cell r="DT595">
            <v>0</v>
          </cell>
          <cell r="DU595" t="str">
            <v/>
          </cell>
          <cell r="DV595">
            <v>0</v>
          </cell>
          <cell r="DW595">
            <v>80.75</v>
          </cell>
          <cell r="DX595">
            <v>76</v>
          </cell>
          <cell r="DY595">
            <v>0</v>
          </cell>
          <cell r="DZ595">
            <v>0</v>
          </cell>
          <cell r="EA595" t="str">
            <v/>
          </cell>
          <cell r="EB595">
            <v>0</v>
          </cell>
          <cell r="EC595">
            <v>79.5</v>
          </cell>
          <cell r="ED595">
            <v>79</v>
          </cell>
          <cell r="EE595">
            <v>0</v>
          </cell>
          <cell r="EF595">
            <v>0</v>
          </cell>
          <cell r="EG595" t="str">
            <v/>
          </cell>
          <cell r="EH595">
            <v>0</v>
          </cell>
          <cell r="EI595">
            <v>82</v>
          </cell>
          <cell r="EJ595">
            <v>74</v>
          </cell>
          <cell r="EK595">
            <v>0</v>
          </cell>
          <cell r="EL595">
            <v>0</v>
          </cell>
          <cell r="EM595" t="str">
            <v/>
          </cell>
          <cell r="EN595">
            <v>0</v>
          </cell>
          <cell r="EO595">
            <v>82</v>
          </cell>
          <cell r="EP595">
            <v>74</v>
          </cell>
          <cell r="EQ595">
            <v>0</v>
          </cell>
          <cell r="ER595">
            <v>0</v>
          </cell>
          <cell r="ES595" t="str">
            <v/>
          </cell>
          <cell r="ET595">
            <v>0</v>
          </cell>
          <cell r="EU595">
            <v>82</v>
          </cell>
          <cell r="EV595">
            <v>74</v>
          </cell>
          <cell r="EW595">
            <v>0</v>
          </cell>
          <cell r="EX595">
            <v>0</v>
          </cell>
          <cell r="EY595" t="str">
            <v/>
          </cell>
          <cell r="EZ595">
            <v>0</v>
          </cell>
          <cell r="FA595">
            <v>71</v>
          </cell>
          <cell r="FB595">
            <v>79</v>
          </cell>
          <cell r="FC595">
            <v>0</v>
          </cell>
          <cell r="FD595">
            <v>0</v>
          </cell>
          <cell r="FE595" t="str">
            <v/>
          </cell>
          <cell r="FF595">
            <v>0</v>
          </cell>
          <cell r="FG595">
            <v>71</v>
          </cell>
          <cell r="FH595">
            <v>79</v>
          </cell>
          <cell r="FI595">
            <v>0</v>
          </cell>
          <cell r="FJ595">
            <v>0</v>
          </cell>
          <cell r="FK595" t="str">
            <v/>
          </cell>
          <cell r="FL595">
            <v>0</v>
          </cell>
          <cell r="FM595">
            <v>71</v>
          </cell>
          <cell r="FN595">
            <v>79</v>
          </cell>
          <cell r="FO595">
            <v>0</v>
          </cell>
          <cell r="FP595">
            <v>0</v>
          </cell>
          <cell r="FQ595" t="str">
            <v/>
          </cell>
          <cell r="FR595">
            <v>0</v>
          </cell>
          <cell r="FS595">
            <v>71</v>
          </cell>
          <cell r="FT595">
            <v>79</v>
          </cell>
          <cell r="FU595">
            <v>0</v>
          </cell>
          <cell r="FV595">
            <v>0</v>
          </cell>
          <cell r="FW595" t="str">
            <v/>
          </cell>
          <cell r="FX595">
            <v>0</v>
          </cell>
          <cell r="FY595">
            <v>71</v>
          </cell>
          <cell r="FZ595">
            <v>79</v>
          </cell>
          <cell r="GA595">
            <v>0</v>
          </cell>
          <cell r="GB595">
            <v>0</v>
          </cell>
          <cell r="GC595" t="str">
            <v/>
          </cell>
          <cell r="GD595">
            <v>0</v>
          </cell>
          <cell r="GE595">
            <v>71</v>
          </cell>
          <cell r="GF595">
            <v>79</v>
          </cell>
          <cell r="GG595">
            <v>0</v>
          </cell>
          <cell r="GH595">
            <v>0</v>
          </cell>
          <cell r="GI595" t="str">
            <v/>
          </cell>
          <cell r="GJ595">
            <v>0</v>
          </cell>
          <cell r="GK595">
            <v>71</v>
          </cell>
          <cell r="GL595">
            <v>79</v>
          </cell>
          <cell r="GM595">
            <v>0</v>
          </cell>
          <cell r="GN595">
            <v>0</v>
          </cell>
          <cell r="GO595" t="str">
            <v/>
          </cell>
          <cell r="GP595">
            <v>0</v>
          </cell>
          <cell r="GQ595">
            <v>71</v>
          </cell>
          <cell r="GR595">
            <v>79</v>
          </cell>
          <cell r="GS595">
            <v>0</v>
          </cell>
          <cell r="GT595">
            <v>0</v>
          </cell>
          <cell r="GU595" t="str">
            <v/>
          </cell>
          <cell r="GV595">
            <v>0</v>
          </cell>
          <cell r="GW595">
            <v>71.5</v>
          </cell>
          <cell r="GX595">
            <v>75</v>
          </cell>
          <cell r="GY595">
            <v>0</v>
          </cell>
          <cell r="GZ595">
            <v>0</v>
          </cell>
          <cell r="HA595" t="str">
            <v>EKO-L</v>
          </cell>
          <cell r="HB595">
            <v>0</v>
          </cell>
          <cell r="HC595">
            <v>81</v>
          </cell>
          <cell r="HD595">
            <v>72</v>
          </cell>
          <cell r="HH595">
            <v>0</v>
          </cell>
          <cell r="HM595" t="str">
            <v/>
          </cell>
          <cell r="HN595" t="str">
            <v/>
          </cell>
          <cell r="HS595">
            <v>0</v>
          </cell>
          <cell r="HT595" t="str">
            <v>PKN</v>
          </cell>
          <cell r="HU595">
            <v>0</v>
          </cell>
          <cell r="HV595" t="str">
            <v>IND</v>
          </cell>
          <cell r="HW595">
            <v>0</v>
          </cell>
          <cell r="HX595" t="str">
            <v>MAT-W</v>
          </cell>
          <cell r="HY595">
            <v>0</v>
          </cell>
          <cell r="HZ595" t="str">
            <v>SEJ-W</v>
          </cell>
          <cell r="IA595">
            <v>0</v>
          </cell>
          <cell r="IB595" t="str">
            <v>IGR-W</v>
          </cell>
          <cell r="IC595">
            <v>0</v>
          </cell>
          <cell r="ID595" t="str">
            <v>SBO</v>
          </cell>
          <cell r="IE595">
            <v>0</v>
          </cell>
          <cell r="IF595" t="str">
            <v>PJO</v>
          </cell>
          <cell r="IG595">
            <v>0</v>
          </cell>
          <cell r="IH595" t="str">
            <v>PRA</v>
          </cell>
          <cell r="II595">
            <v>0</v>
          </cell>
          <cell r="IJ595" t="str">
            <v>JAW</v>
          </cell>
          <cell r="IK595">
            <v>0</v>
          </cell>
          <cell r="IL595" t="str">
            <v>ARB</v>
          </cell>
          <cell r="IM595">
            <v>0</v>
          </cell>
          <cell r="IN595" t="str">
            <v>PKM</v>
          </cell>
          <cell r="IO595">
            <v>0</v>
          </cell>
          <cell r="IP595" t="str">
            <v>MAT-P</v>
          </cell>
          <cell r="IQ595">
            <v>0</v>
          </cell>
          <cell r="IR595" t="str">
            <v>BIO-P</v>
          </cell>
          <cell r="IS595">
            <v>0</v>
          </cell>
          <cell r="IT595" t="str">
            <v>FIS-P</v>
          </cell>
          <cell r="IU595">
            <v>0</v>
          </cell>
          <cell r="IV595" t="str">
            <v>KIM-P</v>
          </cell>
          <cell r="IW595">
            <v>0</v>
          </cell>
          <cell r="IX595" t="str">
            <v>EKO-L</v>
          </cell>
          <cell r="IY595">
            <v>0</v>
          </cell>
          <cell r="JA595">
            <v>0</v>
          </cell>
        </row>
        <row r="596">
          <cell r="Q596" t="str">
            <v/>
          </cell>
          <cell r="AB596" t="str">
            <v/>
          </cell>
          <cell r="AC596">
            <v>20</v>
          </cell>
          <cell r="AI596" t="str">
            <v/>
          </cell>
          <cell r="AJ596">
            <v>0</v>
          </cell>
          <cell r="AK596">
            <v>88</v>
          </cell>
          <cell r="AL596">
            <v>88</v>
          </cell>
          <cell r="AM596">
            <v>0</v>
          </cell>
          <cell r="AN596">
            <v>0</v>
          </cell>
          <cell r="AO596" t="str">
            <v/>
          </cell>
          <cell r="AP596">
            <v>0</v>
          </cell>
          <cell r="AQ596">
            <v>80.25</v>
          </cell>
          <cell r="AR596">
            <v>88</v>
          </cell>
          <cell r="AS596">
            <v>0</v>
          </cell>
          <cell r="AT596">
            <v>0</v>
          </cell>
          <cell r="AU596" t="str">
            <v/>
          </cell>
          <cell r="AV596">
            <v>0</v>
          </cell>
          <cell r="AW596">
            <v>89.25</v>
          </cell>
          <cell r="AX596">
            <v>90</v>
          </cell>
          <cell r="AY596">
            <v>0</v>
          </cell>
          <cell r="AZ596">
            <v>0</v>
          </cell>
          <cell r="BA596" t="str">
            <v/>
          </cell>
          <cell r="BB596">
            <v>0</v>
          </cell>
          <cell r="BC596">
            <v>85.75</v>
          </cell>
          <cell r="BD596">
            <v>90</v>
          </cell>
          <cell r="BE596">
            <v>0</v>
          </cell>
          <cell r="BF596">
            <v>0</v>
          </cell>
          <cell r="BG596" t="str">
            <v>SEJ</v>
          </cell>
          <cell r="BH596">
            <v>0</v>
          </cell>
          <cell r="BI596">
            <v>87.25</v>
          </cell>
          <cell r="BJ596">
            <v>88</v>
          </cell>
          <cell r="BK596">
            <v>0</v>
          </cell>
          <cell r="BL596">
            <v>0</v>
          </cell>
          <cell r="BM596" t="str">
            <v/>
          </cell>
          <cell r="BN596">
            <v>0</v>
          </cell>
          <cell r="BO596">
            <v>84.25</v>
          </cell>
          <cell r="BP596">
            <v>89</v>
          </cell>
          <cell r="BQ596">
            <v>0</v>
          </cell>
          <cell r="BR596">
            <v>0</v>
          </cell>
          <cell r="BS596" t="str">
            <v/>
          </cell>
          <cell r="BT596">
            <v>0</v>
          </cell>
          <cell r="BU596">
            <v>82.25</v>
          </cell>
          <cell r="BV596">
            <v>89</v>
          </cell>
          <cell r="BW596">
            <v>0</v>
          </cell>
          <cell r="BX596">
            <v>0</v>
          </cell>
          <cell r="BY596" t="str">
            <v/>
          </cell>
          <cell r="BZ596">
            <v>0</v>
          </cell>
          <cell r="CA596">
            <v>83.75</v>
          </cell>
          <cell r="CB596">
            <v>83</v>
          </cell>
          <cell r="CC596">
            <v>0</v>
          </cell>
          <cell r="CD596">
            <v>0</v>
          </cell>
          <cell r="CE596" t="str">
            <v/>
          </cell>
          <cell r="CF596">
            <v>0</v>
          </cell>
          <cell r="CG596">
            <v>87.75</v>
          </cell>
          <cell r="CH596">
            <v>81</v>
          </cell>
          <cell r="CI596">
            <v>0</v>
          </cell>
          <cell r="CJ596">
            <v>0</v>
          </cell>
          <cell r="CK596" t="str">
            <v/>
          </cell>
          <cell r="CL596">
            <v>0</v>
          </cell>
          <cell r="CM596">
            <v>96</v>
          </cell>
          <cell r="CN596">
            <v>78</v>
          </cell>
          <cell r="CO596">
            <v>0</v>
          </cell>
          <cell r="CP596">
            <v>0</v>
          </cell>
          <cell r="CQ596" t="str">
            <v/>
          </cell>
          <cell r="CR596">
            <v>0</v>
          </cell>
          <cell r="CS596">
            <v>83.75</v>
          </cell>
          <cell r="CT596">
            <v>90</v>
          </cell>
          <cell r="CU596">
            <v>0</v>
          </cell>
          <cell r="CV596">
            <v>0</v>
          </cell>
          <cell r="CW596" t="str">
            <v/>
          </cell>
          <cell r="CX596">
            <v>0</v>
          </cell>
          <cell r="CY596">
            <v>73</v>
          </cell>
          <cell r="CZ596">
            <v>76</v>
          </cell>
          <cell r="DA596">
            <v>0</v>
          </cell>
          <cell r="DB596">
            <v>0</v>
          </cell>
          <cell r="DC596" t="str">
            <v/>
          </cell>
          <cell r="DD596">
            <v>0</v>
          </cell>
          <cell r="DE596">
            <v>85</v>
          </cell>
          <cell r="DF596">
            <v>89</v>
          </cell>
          <cell r="DG596">
            <v>0</v>
          </cell>
          <cell r="DH596">
            <v>0</v>
          </cell>
          <cell r="DI596" t="str">
            <v/>
          </cell>
          <cell r="DJ596">
            <v>0</v>
          </cell>
          <cell r="DK596">
            <v>0</v>
          </cell>
          <cell r="DL596">
            <v>87</v>
          </cell>
          <cell r="DM596">
            <v>0</v>
          </cell>
          <cell r="DN596">
            <v>0</v>
          </cell>
          <cell r="DO596" t="str">
            <v/>
          </cell>
          <cell r="DP596">
            <v>0</v>
          </cell>
          <cell r="DQ596">
            <v>90.5</v>
          </cell>
          <cell r="DR596">
            <v>83</v>
          </cell>
          <cell r="DS596">
            <v>0</v>
          </cell>
          <cell r="DT596">
            <v>0</v>
          </cell>
          <cell r="DU596" t="str">
            <v/>
          </cell>
          <cell r="DV596">
            <v>0</v>
          </cell>
          <cell r="DW596">
            <v>84</v>
          </cell>
          <cell r="DX596">
            <v>87</v>
          </cell>
          <cell r="DY596">
            <v>0</v>
          </cell>
          <cell r="DZ596">
            <v>0</v>
          </cell>
          <cell r="EA596" t="str">
            <v/>
          </cell>
          <cell r="EB596">
            <v>0</v>
          </cell>
          <cell r="EC596">
            <v>80</v>
          </cell>
          <cell r="ED596">
            <v>80</v>
          </cell>
          <cell r="EE596">
            <v>0</v>
          </cell>
          <cell r="EF596">
            <v>0</v>
          </cell>
          <cell r="EG596" t="str">
            <v/>
          </cell>
          <cell r="EH596">
            <v>0</v>
          </cell>
          <cell r="EI596">
            <v>84</v>
          </cell>
          <cell r="EJ596">
            <v>78</v>
          </cell>
          <cell r="EK596">
            <v>0</v>
          </cell>
          <cell r="EL596">
            <v>0</v>
          </cell>
          <cell r="EM596" t="str">
            <v/>
          </cell>
          <cell r="EN596">
            <v>0</v>
          </cell>
          <cell r="EO596">
            <v>84</v>
          </cell>
          <cell r="EP596">
            <v>78</v>
          </cell>
          <cell r="EQ596">
            <v>0</v>
          </cell>
          <cell r="ER596">
            <v>0</v>
          </cell>
          <cell r="ES596" t="str">
            <v/>
          </cell>
          <cell r="ET596">
            <v>0</v>
          </cell>
          <cell r="EU596">
            <v>84</v>
          </cell>
          <cell r="EV596">
            <v>78</v>
          </cell>
          <cell r="EW596">
            <v>0</v>
          </cell>
          <cell r="EX596">
            <v>0</v>
          </cell>
          <cell r="EY596" t="str">
            <v/>
          </cell>
          <cell r="EZ596">
            <v>0</v>
          </cell>
          <cell r="FA596">
            <v>72.75</v>
          </cell>
          <cell r="FB596">
            <v>80</v>
          </cell>
          <cell r="FC596">
            <v>0</v>
          </cell>
          <cell r="FD596">
            <v>0</v>
          </cell>
          <cell r="FE596" t="str">
            <v/>
          </cell>
          <cell r="FF596">
            <v>0</v>
          </cell>
          <cell r="FG596">
            <v>72.75</v>
          </cell>
          <cell r="FH596">
            <v>80</v>
          </cell>
          <cell r="FI596">
            <v>0</v>
          </cell>
          <cell r="FJ596">
            <v>0</v>
          </cell>
          <cell r="FK596" t="str">
            <v/>
          </cell>
          <cell r="FL596">
            <v>0</v>
          </cell>
          <cell r="FM596">
            <v>72.75</v>
          </cell>
          <cell r="FN596">
            <v>80</v>
          </cell>
          <cell r="FO596">
            <v>0</v>
          </cell>
          <cell r="FP596">
            <v>0</v>
          </cell>
          <cell r="FQ596" t="str">
            <v/>
          </cell>
          <cell r="FR596">
            <v>0</v>
          </cell>
          <cell r="FS596">
            <v>72.75</v>
          </cell>
          <cell r="FT596">
            <v>80</v>
          </cell>
          <cell r="FU596">
            <v>0</v>
          </cell>
          <cell r="FV596">
            <v>0</v>
          </cell>
          <cell r="FW596" t="str">
            <v/>
          </cell>
          <cell r="FX596">
            <v>0</v>
          </cell>
          <cell r="FY596">
            <v>72.75</v>
          </cell>
          <cell r="FZ596">
            <v>80</v>
          </cell>
          <cell r="GA596">
            <v>0</v>
          </cell>
          <cell r="GB596">
            <v>0</v>
          </cell>
          <cell r="GC596" t="str">
            <v/>
          </cell>
          <cell r="GD596">
            <v>0</v>
          </cell>
          <cell r="GE596">
            <v>72.75</v>
          </cell>
          <cell r="GF596">
            <v>80</v>
          </cell>
          <cell r="GG596">
            <v>0</v>
          </cell>
          <cell r="GH596">
            <v>0</v>
          </cell>
          <cell r="GI596" t="str">
            <v/>
          </cell>
          <cell r="GJ596">
            <v>0</v>
          </cell>
          <cell r="GK596">
            <v>72.75</v>
          </cell>
          <cell r="GL596">
            <v>80</v>
          </cell>
          <cell r="GM596">
            <v>0</v>
          </cell>
          <cell r="GN596">
            <v>0</v>
          </cell>
          <cell r="GO596" t="str">
            <v/>
          </cell>
          <cell r="GP596">
            <v>0</v>
          </cell>
          <cell r="GQ596">
            <v>72.75</v>
          </cell>
          <cell r="GR596">
            <v>80</v>
          </cell>
          <cell r="GS596">
            <v>0</v>
          </cell>
          <cell r="GT596">
            <v>0</v>
          </cell>
          <cell r="GU596" t="str">
            <v/>
          </cell>
          <cell r="GV596">
            <v>0</v>
          </cell>
          <cell r="GW596">
            <v>79</v>
          </cell>
          <cell r="GX596">
            <v>83</v>
          </cell>
          <cell r="GY596">
            <v>0</v>
          </cell>
          <cell r="GZ596">
            <v>0</v>
          </cell>
          <cell r="HA596" t="str">
            <v>EKO-L</v>
          </cell>
          <cell r="HB596">
            <v>0</v>
          </cell>
          <cell r="HC596">
            <v>83.25</v>
          </cell>
          <cell r="HD596">
            <v>77</v>
          </cell>
          <cell r="HH596">
            <v>0</v>
          </cell>
          <cell r="HM596" t="str">
            <v/>
          </cell>
          <cell r="HN596" t="str">
            <v/>
          </cell>
          <cell r="HS596">
            <v>0</v>
          </cell>
          <cell r="HT596" t="str">
            <v>PKN</v>
          </cell>
          <cell r="HU596">
            <v>0</v>
          </cell>
          <cell r="HV596" t="str">
            <v>IND</v>
          </cell>
          <cell r="HW596">
            <v>0</v>
          </cell>
          <cell r="HX596" t="str">
            <v>MAT-W</v>
          </cell>
          <cell r="HY596">
            <v>0</v>
          </cell>
          <cell r="HZ596" t="str">
            <v>SEJ-W</v>
          </cell>
          <cell r="IA596">
            <v>0</v>
          </cell>
          <cell r="IB596" t="str">
            <v>IGR-W</v>
          </cell>
          <cell r="IC596">
            <v>0</v>
          </cell>
          <cell r="ID596" t="str">
            <v>SBO</v>
          </cell>
          <cell r="IE596">
            <v>0</v>
          </cell>
          <cell r="IF596" t="str">
            <v>PJO</v>
          </cell>
          <cell r="IG596">
            <v>0</v>
          </cell>
          <cell r="IH596" t="str">
            <v>PRA</v>
          </cell>
          <cell r="II596">
            <v>0</v>
          </cell>
          <cell r="IJ596" t="str">
            <v>JAW</v>
          </cell>
          <cell r="IK596">
            <v>0</v>
          </cell>
          <cell r="IL596" t="str">
            <v>ARB</v>
          </cell>
          <cell r="IM596">
            <v>0</v>
          </cell>
          <cell r="IN596" t="str">
            <v>PKM</v>
          </cell>
          <cell r="IO596">
            <v>0</v>
          </cell>
          <cell r="IP596" t="str">
            <v>MAT-P</v>
          </cell>
          <cell r="IQ596">
            <v>0</v>
          </cell>
          <cell r="IR596" t="str">
            <v>BIO-P</v>
          </cell>
          <cell r="IS596">
            <v>0</v>
          </cell>
          <cell r="IT596" t="str">
            <v>FIS-P</v>
          </cell>
          <cell r="IU596">
            <v>0</v>
          </cell>
          <cell r="IV596" t="str">
            <v>KIM-P</v>
          </cell>
          <cell r="IW596">
            <v>0</v>
          </cell>
          <cell r="IX596" t="str">
            <v>EKO-L</v>
          </cell>
          <cell r="IY596">
            <v>0</v>
          </cell>
          <cell r="JA596">
            <v>0</v>
          </cell>
        </row>
        <row r="597">
          <cell r="Q597" t="str">
            <v/>
          </cell>
          <cell r="AB597" t="str">
            <v/>
          </cell>
          <cell r="AC597">
            <v>21</v>
          </cell>
          <cell r="AI597" t="str">
            <v/>
          </cell>
          <cell r="AJ597">
            <v>0</v>
          </cell>
          <cell r="AK597">
            <v>72</v>
          </cell>
          <cell r="AL597">
            <v>87</v>
          </cell>
          <cell r="AM597">
            <v>0</v>
          </cell>
          <cell r="AN597">
            <v>0</v>
          </cell>
          <cell r="AO597" t="str">
            <v/>
          </cell>
          <cell r="AP597">
            <v>0</v>
          </cell>
          <cell r="AQ597">
            <v>79.5</v>
          </cell>
          <cell r="AR597">
            <v>87</v>
          </cell>
          <cell r="AS597">
            <v>0</v>
          </cell>
          <cell r="AT597">
            <v>0</v>
          </cell>
          <cell r="AU597" t="str">
            <v/>
          </cell>
          <cell r="AV597">
            <v>0</v>
          </cell>
          <cell r="AW597">
            <v>74.5</v>
          </cell>
          <cell r="AX597">
            <v>88</v>
          </cell>
          <cell r="AY597">
            <v>0</v>
          </cell>
          <cell r="AZ597">
            <v>0</v>
          </cell>
          <cell r="BA597" t="str">
            <v/>
          </cell>
          <cell r="BB597">
            <v>0</v>
          </cell>
          <cell r="BC597">
            <v>75.5</v>
          </cell>
          <cell r="BD597">
            <v>88</v>
          </cell>
          <cell r="BE597">
            <v>0</v>
          </cell>
          <cell r="BF597">
            <v>0</v>
          </cell>
          <cell r="BG597" t="str">
            <v>SEJ</v>
          </cell>
          <cell r="BH597">
            <v>0</v>
          </cell>
          <cell r="BI597">
            <v>81</v>
          </cell>
          <cell r="BJ597">
            <v>87</v>
          </cell>
          <cell r="BK597">
            <v>0</v>
          </cell>
          <cell r="BL597">
            <v>0</v>
          </cell>
          <cell r="BM597" t="str">
            <v/>
          </cell>
          <cell r="BN597">
            <v>0</v>
          </cell>
          <cell r="BO597">
            <v>81</v>
          </cell>
          <cell r="BP597">
            <v>82</v>
          </cell>
          <cell r="BQ597">
            <v>0</v>
          </cell>
          <cell r="BR597">
            <v>0</v>
          </cell>
          <cell r="BS597" t="str">
            <v/>
          </cell>
          <cell r="BT597">
            <v>0</v>
          </cell>
          <cell r="BU597">
            <v>79.5</v>
          </cell>
          <cell r="BV597">
            <v>82</v>
          </cell>
          <cell r="BW597">
            <v>0</v>
          </cell>
          <cell r="BX597">
            <v>0</v>
          </cell>
          <cell r="BY597" t="str">
            <v/>
          </cell>
          <cell r="BZ597">
            <v>0</v>
          </cell>
          <cell r="CA597">
            <v>77.5</v>
          </cell>
          <cell r="CB597">
            <v>80</v>
          </cell>
          <cell r="CC597">
            <v>0</v>
          </cell>
          <cell r="CD597">
            <v>0</v>
          </cell>
          <cell r="CE597" t="str">
            <v/>
          </cell>
          <cell r="CF597">
            <v>0</v>
          </cell>
          <cell r="CG597">
            <v>85.75</v>
          </cell>
          <cell r="CH597">
            <v>79</v>
          </cell>
          <cell r="CI597">
            <v>0</v>
          </cell>
          <cell r="CJ597">
            <v>0</v>
          </cell>
          <cell r="CK597" t="str">
            <v/>
          </cell>
          <cell r="CL597">
            <v>0</v>
          </cell>
          <cell r="CM597">
            <v>72.25</v>
          </cell>
          <cell r="CN597">
            <v>77</v>
          </cell>
          <cell r="CO597">
            <v>0</v>
          </cell>
          <cell r="CP597">
            <v>0</v>
          </cell>
          <cell r="CQ597" t="str">
            <v/>
          </cell>
          <cell r="CR597">
            <v>0</v>
          </cell>
          <cell r="CS597">
            <v>79.25</v>
          </cell>
          <cell r="CT597">
            <v>85</v>
          </cell>
          <cell r="CU597">
            <v>0</v>
          </cell>
          <cell r="CV597">
            <v>0</v>
          </cell>
          <cell r="CW597" t="str">
            <v/>
          </cell>
          <cell r="CX597">
            <v>0</v>
          </cell>
          <cell r="CY597">
            <v>71.5</v>
          </cell>
          <cell r="CZ597">
            <v>71</v>
          </cell>
          <cell r="DA597">
            <v>0</v>
          </cell>
          <cell r="DB597">
            <v>0</v>
          </cell>
          <cell r="DC597" t="str">
            <v/>
          </cell>
          <cell r="DD597">
            <v>0</v>
          </cell>
          <cell r="DE597">
            <v>84</v>
          </cell>
          <cell r="DF597">
            <v>81</v>
          </cell>
          <cell r="DG597">
            <v>0</v>
          </cell>
          <cell r="DH597">
            <v>0</v>
          </cell>
          <cell r="DI597" t="str">
            <v/>
          </cell>
          <cell r="DJ597">
            <v>0</v>
          </cell>
          <cell r="DK597">
            <v>0</v>
          </cell>
          <cell r="DL597">
            <v>76</v>
          </cell>
          <cell r="DM597">
            <v>0</v>
          </cell>
          <cell r="DN597">
            <v>0</v>
          </cell>
          <cell r="DO597" t="str">
            <v/>
          </cell>
          <cell r="DP597">
            <v>0</v>
          </cell>
          <cell r="DQ597">
            <v>89.75</v>
          </cell>
          <cell r="DR597">
            <v>76</v>
          </cell>
          <cell r="DS597">
            <v>0</v>
          </cell>
          <cell r="DT597">
            <v>0</v>
          </cell>
          <cell r="DU597" t="str">
            <v/>
          </cell>
          <cell r="DV597">
            <v>0</v>
          </cell>
          <cell r="DW597">
            <v>78.25</v>
          </cell>
          <cell r="DX597">
            <v>81</v>
          </cell>
          <cell r="DY597">
            <v>0</v>
          </cell>
          <cell r="DZ597">
            <v>0</v>
          </cell>
          <cell r="EA597" t="str">
            <v/>
          </cell>
          <cell r="EB597">
            <v>0</v>
          </cell>
          <cell r="EC597">
            <v>68.25</v>
          </cell>
          <cell r="ED597">
            <v>71</v>
          </cell>
          <cell r="EE597">
            <v>0</v>
          </cell>
          <cell r="EF597">
            <v>0</v>
          </cell>
          <cell r="EG597" t="str">
            <v/>
          </cell>
          <cell r="EH597">
            <v>0</v>
          </cell>
          <cell r="EI597">
            <v>81.5</v>
          </cell>
          <cell r="EJ597">
            <v>74</v>
          </cell>
          <cell r="EK597">
            <v>0</v>
          </cell>
          <cell r="EL597">
            <v>0</v>
          </cell>
          <cell r="EM597" t="str">
            <v/>
          </cell>
          <cell r="EN597">
            <v>0</v>
          </cell>
          <cell r="EO597">
            <v>81.5</v>
          </cell>
          <cell r="EP597">
            <v>74</v>
          </cell>
          <cell r="EQ597">
            <v>0</v>
          </cell>
          <cell r="ER597">
            <v>0</v>
          </cell>
          <cell r="ES597" t="str">
            <v/>
          </cell>
          <cell r="ET597">
            <v>0</v>
          </cell>
          <cell r="EU597">
            <v>81.5</v>
          </cell>
          <cell r="EV597">
            <v>74</v>
          </cell>
          <cell r="EW597">
            <v>0</v>
          </cell>
          <cell r="EX597">
            <v>0</v>
          </cell>
          <cell r="EY597" t="str">
            <v/>
          </cell>
          <cell r="EZ597">
            <v>0</v>
          </cell>
          <cell r="FA597">
            <v>72</v>
          </cell>
          <cell r="FB597">
            <v>79</v>
          </cell>
          <cell r="FC597">
            <v>0</v>
          </cell>
          <cell r="FD597">
            <v>0</v>
          </cell>
          <cell r="FE597" t="str">
            <v/>
          </cell>
          <cell r="FF597">
            <v>0</v>
          </cell>
          <cell r="FG597">
            <v>72</v>
          </cell>
          <cell r="FH597">
            <v>79</v>
          </cell>
          <cell r="FI597">
            <v>0</v>
          </cell>
          <cell r="FJ597">
            <v>0</v>
          </cell>
          <cell r="FK597" t="str">
            <v/>
          </cell>
          <cell r="FL597">
            <v>0</v>
          </cell>
          <cell r="FM597">
            <v>72</v>
          </cell>
          <cell r="FN597">
            <v>79</v>
          </cell>
          <cell r="FO597">
            <v>0</v>
          </cell>
          <cell r="FP597">
            <v>0</v>
          </cell>
          <cell r="FQ597" t="str">
            <v/>
          </cell>
          <cell r="FR597">
            <v>0</v>
          </cell>
          <cell r="FS597">
            <v>72</v>
          </cell>
          <cell r="FT597">
            <v>79</v>
          </cell>
          <cell r="FU597">
            <v>0</v>
          </cell>
          <cell r="FV597">
            <v>0</v>
          </cell>
          <cell r="FW597" t="str">
            <v/>
          </cell>
          <cell r="FX597">
            <v>0</v>
          </cell>
          <cell r="FY597">
            <v>72</v>
          </cell>
          <cell r="FZ597">
            <v>79</v>
          </cell>
          <cell r="GA597">
            <v>0</v>
          </cell>
          <cell r="GB597">
            <v>0</v>
          </cell>
          <cell r="GC597" t="str">
            <v/>
          </cell>
          <cell r="GD597">
            <v>0</v>
          </cell>
          <cell r="GE597">
            <v>72</v>
          </cell>
          <cell r="GF597">
            <v>79</v>
          </cell>
          <cell r="GG597">
            <v>0</v>
          </cell>
          <cell r="GH597">
            <v>0</v>
          </cell>
          <cell r="GI597" t="str">
            <v/>
          </cell>
          <cell r="GJ597">
            <v>0</v>
          </cell>
          <cell r="GK597">
            <v>72</v>
          </cell>
          <cell r="GL597">
            <v>79</v>
          </cell>
          <cell r="GM597">
            <v>0</v>
          </cell>
          <cell r="GN597">
            <v>0</v>
          </cell>
          <cell r="GO597" t="str">
            <v/>
          </cell>
          <cell r="GP597">
            <v>0</v>
          </cell>
          <cell r="GQ597">
            <v>72</v>
          </cell>
          <cell r="GR597">
            <v>79</v>
          </cell>
          <cell r="GS597">
            <v>0</v>
          </cell>
          <cell r="GT597">
            <v>0</v>
          </cell>
          <cell r="GU597" t="str">
            <v/>
          </cell>
          <cell r="GV597">
            <v>0</v>
          </cell>
          <cell r="GW597">
            <v>67.25</v>
          </cell>
          <cell r="GX597">
            <v>71</v>
          </cell>
          <cell r="GY597">
            <v>0</v>
          </cell>
          <cell r="GZ597">
            <v>0</v>
          </cell>
          <cell r="HA597" t="str">
            <v>EKO-L</v>
          </cell>
          <cell r="HB597">
            <v>0</v>
          </cell>
          <cell r="HC597">
            <v>78.25</v>
          </cell>
          <cell r="HD597">
            <v>73</v>
          </cell>
          <cell r="HH597">
            <v>0</v>
          </cell>
          <cell r="HM597" t="str">
            <v/>
          </cell>
          <cell r="HN597" t="str">
            <v/>
          </cell>
          <cell r="HS597">
            <v>0</v>
          </cell>
          <cell r="HT597" t="str">
            <v>PKN</v>
          </cell>
          <cell r="HU597">
            <v>0</v>
          </cell>
          <cell r="HV597" t="str">
            <v>IND</v>
          </cell>
          <cell r="HW597">
            <v>0</v>
          </cell>
          <cell r="HX597" t="str">
            <v>MAT-W</v>
          </cell>
          <cell r="HY597">
            <v>0</v>
          </cell>
          <cell r="HZ597" t="str">
            <v>SEJ-W</v>
          </cell>
          <cell r="IA597">
            <v>0</v>
          </cell>
          <cell r="IB597" t="str">
            <v>IGR-W</v>
          </cell>
          <cell r="IC597">
            <v>0</v>
          </cell>
          <cell r="ID597" t="str">
            <v>SBO</v>
          </cell>
          <cell r="IE597">
            <v>0</v>
          </cell>
          <cell r="IF597" t="str">
            <v>PJO</v>
          </cell>
          <cell r="IG597">
            <v>0</v>
          </cell>
          <cell r="IH597" t="str">
            <v>PRA</v>
          </cell>
          <cell r="II597">
            <v>0</v>
          </cell>
          <cell r="IJ597" t="str">
            <v>JAW</v>
          </cell>
          <cell r="IK597">
            <v>0</v>
          </cell>
          <cell r="IL597" t="str">
            <v>ARB</v>
          </cell>
          <cell r="IM597">
            <v>0</v>
          </cell>
          <cell r="IN597" t="str">
            <v>PKM</v>
          </cell>
          <cell r="IO597">
            <v>0</v>
          </cell>
          <cell r="IP597" t="str">
            <v>MAT-P</v>
          </cell>
          <cell r="IQ597">
            <v>0</v>
          </cell>
          <cell r="IR597" t="str">
            <v>BIO-P</v>
          </cell>
          <cell r="IS597">
            <v>0</v>
          </cell>
          <cell r="IT597" t="str">
            <v>FIS-P</v>
          </cell>
          <cell r="IU597">
            <v>0</v>
          </cell>
          <cell r="IV597" t="str">
            <v>KIM-P</v>
          </cell>
          <cell r="IW597">
            <v>0</v>
          </cell>
          <cell r="IX597" t="str">
            <v>EKO-L</v>
          </cell>
          <cell r="IY597">
            <v>0</v>
          </cell>
          <cell r="JA597">
            <v>0</v>
          </cell>
        </row>
        <row r="598">
          <cell r="Q598" t="str">
            <v/>
          </cell>
          <cell r="AB598" t="str">
            <v/>
          </cell>
          <cell r="AC598">
            <v>22</v>
          </cell>
          <cell r="AI598" t="str">
            <v/>
          </cell>
          <cell r="AJ598">
            <v>0</v>
          </cell>
          <cell r="AK598">
            <v>76.5</v>
          </cell>
          <cell r="AL598">
            <v>80</v>
          </cell>
          <cell r="AM598">
            <v>0</v>
          </cell>
          <cell r="AN598">
            <v>0</v>
          </cell>
          <cell r="AO598" t="str">
            <v/>
          </cell>
          <cell r="AP598">
            <v>0</v>
          </cell>
          <cell r="AQ598">
            <v>79</v>
          </cell>
          <cell r="AR598">
            <v>80</v>
          </cell>
          <cell r="AS598">
            <v>0</v>
          </cell>
          <cell r="AT598">
            <v>0</v>
          </cell>
          <cell r="AU598" t="str">
            <v/>
          </cell>
          <cell r="AV598">
            <v>0</v>
          </cell>
          <cell r="AW598">
            <v>74</v>
          </cell>
          <cell r="AX598">
            <v>81</v>
          </cell>
          <cell r="AY598">
            <v>0</v>
          </cell>
          <cell r="AZ598">
            <v>0</v>
          </cell>
          <cell r="BA598" t="str">
            <v/>
          </cell>
          <cell r="BB598">
            <v>0</v>
          </cell>
          <cell r="BC598">
            <v>77.25</v>
          </cell>
          <cell r="BD598">
            <v>81</v>
          </cell>
          <cell r="BE598">
            <v>0</v>
          </cell>
          <cell r="BF598">
            <v>0</v>
          </cell>
          <cell r="BG598" t="str">
            <v>SEJ</v>
          </cell>
          <cell r="BH598">
            <v>0</v>
          </cell>
          <cell r="BI598">
            <v>80.25</v>
          </cell>
          <cell r="BJ598">
            <v>80</v>
          </cell>
          <cell r="BK598">
            <v>0</v>
          </cell>
          <cell r="BL598">
            <v>0</v>
          </cell>
          <cell r="BM598" t="str">
            <v/>
          </cell>
          <cell r="BN598">
            <v>0</v>
          </cell>
          <cell r="BO598">
            <v>82.75</v>
          </cell>
          <cell r="BP598">
            <v>81</v>
          </cell>
          <cell r="BQ598">
            <v>0</v>
          </cell>
          <cell r="BR598">
            <v>0</v>
          </cell>
          <cell r="BS598" t="str">
            <v/>
          </cell>
          <cell r="BT598">
            <v>0</v>
          </cell>
          <cell r="BU598">
            <v>79.25</v>
          </cell>
          <cell r="BV598">
            <v>86</v>
          </cell>
          <cell r="BW598">
            <v>0</v>
          </cell>
          <cell r="BX598">
            <v>0</v>
          </cell>
          <cell r="BY598" t="str">
            <v/>
          </cell>
          <cell r="BZ598">
            <v>0</v>
          </cell>
          <cell r="CA598">
            <v>69</v>
          </cell>
          <cell r="CB598">
            <v>78</v>
          </cell>
          <cell r="CC598">
            <v>0</v>
          </cell>
          <cell r="CD598">
            <v>0</v>
          </cell>
          <cell r="CE598" t="str">
            <v/>
          </cell>
          <cell r="CF598">
            <v>0</v>
          </cell>
          <cell r="CG598">
            <v>84.5</v>
          </cell>
          <cell r="CH598">
            <v>79</v>
          </cell>
          <cell r="CI598">
            <v>0</v>
          </cell>
          <cell r="CJ598">
            <v>0</v>
          </cell>
          <cell r="CK598" t="str">
            <v/>
          </cell>
          <cell r="CL598">
            <v>0</v>
          </cell>
          <cell r="CM598">
            <v>72.25</v>
          </cell>
          <cell r="CN598">
            <v>75</v>
          </cell>
          <cell r="CO598">
            <v>0</v>
          </cell>
          <cell r="CP598">
            <v>0</v>
          </cell>
          <cell r="CQ598" t="str">
            <v/>
          </cell>
          <cell r="CR598">
            <v>0</v>
          </cell>
          <cell r="CS598">
            <v>78.25</v>
          </cell>
          <cell r="CT598">
            <v>85</v>
          </cell>
          <cell r="CU598">
            <v>0</v>
          </cell>
          <cell r="CV598">
            <v>0</v>
          </cell>
          <cell r="CW598" t="str">
            <v/>
          </cell>
          <cell r="CX598">
            <v>0</v>
          </cell>
          <cell r="CY598">
            <v>71.5</v>
          </cell>
          <cell r="CZ598">
            <v>72</v>
          </cell>
          <cell r="DA598">
            <v>0</v>
          </cell>
          <cell r="DB598">
            <v>0</v>
          </cell>
          <cell r="DC598" t="str">
            <v/>
          </cell>
          <cell r="DD598">
            <v>0</v>
          </cell>
          <cell r="DE598">
            <v>79</v>
          </cell>
          <cell r="DF598">
            <v>83</v>
          </cell>
          <cell r="DG598">
            <v>0</v>
          </cell>
          <cell r="DH598">
            <v>0</v>
          </cell>
          <cell r="DI598" t="str">
            <v/>
          </cell>
          <cell r="DJ598">
            <v>0</v>
          </cell>
          <cell r="DK598">
            <v>0</v>
          </cell>
          <cell r="DL598">
            <v>85</v>
          </cell>
          <cell r="DM598">
            <v>0</v>
          </cell>
          <cell r="DN598">
            <v>0</v>
          </cell>
          <cell r="DO598" t="str">
            <v/>
          </cell>
          <cell r="DP598">
            <v>0</v>
          </cell>
          <cell r="DQ598">
            <v>84.5</v>
          </cell>
          <cell r="DR598">
            <v>77</v>
          </cell>
          <cell r="DS598">
            <v>0</v>
          </cell>
          <cell r="DT598">
            <v>0</v>
          </cell>
          <cell r="DU598" t="str">
            <v/>
          </cell>
          <cell r="DV598">
            <v>0</v>
          </cell>
          <cell r="DW598">
            <v>76.25</v>
          </cell>
          <cell r="DX598">
            <v>72</v>
          </cell>
          <cell r="DY598">
            <v>0</v>
          </cell>
          <cell r="DZ598">
            <v>0</v>
          </cell>
          <cell r="EA598" t="str">
            <v/>
          </cell>
          <cell r="EB598">
            <v>0</v>
          </cell>
          <cell r="EC598">
            <v>68.75</v>
          </cell>
          <cell r="ED598">
            <v>72</v>
          </cell>
          <cell r="EE598">
            <v>0</v>
          </cell>
          <cell r="EF598">
            <v>0</v>
          </cell>
          <cell r="EG598" t="str">
            <v/>
          </cell>
          <cell r="EH598">
            <v>0</v>
          </cell>
          <cell r="EI598">
            <v>81</v>
          </cell>
          <cell r="EJ598">
            <v>71</v>
          </cell>
          <cell r="EK598">
            <v>0</v>
          </cell>
          <cell r="EL598">
            <v>0</v>
          </cell>
          <cell r="EM598" t="str">
            <v/>
          </cell>
          <cell r="EN598">
            <v>0</v>
          </cell>
          <cell r="EO598">
            <v>81</v>
          </cell>
          <cell r="EP598">
            <v>71</v>
          </cell>
          <cell r="EQ598">
            <v>0</v>
          </cell>
          <cell r="ER598">
            <v>0</v>
          </cell>
          <cell r="ES598" t="str">
            <v/>
          </cell>
          <cell r="ET598">
            <v>0</v>
          </cell>
          <cell r="EU598">
            <v>81</v>
          </cell>
          <cell r="EV598">
            <v>71</v>
          </cell>
          <cell r="EW598">
            <v>0</v>
          </cell>
          <cell r="EX598">
            <v>0</v>
          </cell>
          <cell r="EY598" t="str">
            <v/>
          </cell>
          <cell r="EZ598">
            <v>0</v>
          </cell>
          <cell r="FA598">
            <v>70.75</v>
          </cell>
          <cell r="FB598">
            <v>78</v>
          </cell>
          <cell r="FC598">
            <v>0</v>
          </cell>
          <cell r="FD598">
            <v>0</v>
          </cell>
          <cell r="FE598" t="str">
            <v/>
          </cell>
          <cell r="FF598">
            <v>0</v>
          </cell>
          <cell r="FG598">
            <v>70.75</v>
          </cell>
          <cell r="FH598">
            <v>78</v>
          </cell>
          <cell r="FI598">
            <v>0</v>
          </cell>
          <cell r="FJ598">
            <v>0</v>
          </cell>
          <cell r="FK598" t="str">
            <v/>
          </cell>
          <cell r="FL598">
            <v>0</v>
          </cell>
          <cell r="FM598">
            <v>70.75</v>
          </cell>
          <cell r="FN598">
            <v>78</v>
          </cell>
          <cell r="FO598">
            <v>0</v>
          </cell>
          <cell r="FP598">
            <v>0</v>
          </cell>
          <cell r="FQ598" t="str">
            <v/>
          </cell>
          <cell r="FR598">
            <v>0</v>
          </cell>
          <cell r="FS598">
            <v>70.75</v>
          </cell>
          <cell r="FT598">
            <v>78</v>
          </cell>
          <cell r="FU598">
            <v>0</v>
          </cell>
          <cell r="FV598">
            <v>0</v>
          </cell>
          <cell r="FW598" t="str">
            <v/>
          </cell>
          <cell r="FX598">
            <v>0</v>
          </cell>
          <cell r="FY598">
            <v>70.75</v>
          </cell>
          <cell r="FZ598">
            <v>78</v>
          </cell>
          <cell r="GA598">
            <v>0</v>
          </cell>
          <cell r="GB598">
            <v>0</v>
          </cell>
          <cell r="GC598" t="str">
            <v/>
          </cell>
          <cell r="GD598">
            <v>0</v>
          </cell>
          <cell r="GE598">
            <v>70.75</v>
          </cell>
          <cell r="GF598">
            <v>78</v>
          </cell>
          <cell r="GG598">
            <v>0</v>
          </cell>
          <cell r="GH598">
            <v>0</v>
          </cell>
          <cell r="GI598" t="str">
            <v/>
          </cell>
          <cell r="GJ598">
            <v>0</v>
          </cell>
          <cell r="GK598">
            <v>70.75</v>
          </cell>
          <cell r="GL598">
            <v>78</v>
          </cell>
          <cell r="GM598">
            <v>0</v>
          </cell>
          <cell r="GN598">
            <v>0</v>
          </cell>
          <cell r="GO598" t="str">
            <v/>
          </cell>
          <cell r="GP598">
            <v>0</v>
          </cell>
          <cell r="GQ598">
            <v>70.75</v>
          </cell>
          <cell r="GR598">
            <v>78</v>
          </cell>
          <cell r="GS598">
            <v>0</v>
          </cell>
          <cell r="GT598">
            <v>0</v>
          </cell>
          <cell r="GU598" t="str">
            <v/>
          </cell>
          <cell r="GV598">
            <v>0</v>
          </cell>
          <cell r="GW598">
            <v>69</v>
          </cell>
          <cell r="GX598">
            <v>72</v>
          </cell>
          <cell r="GY598">
            <v>0</v>
          </cell>
          <cell r="GZ598">
            <v>0</v>
          </cell>
          <cell r="HA598" t="str">
            <v>EKO-L</v>
          </cell>
          <cell r="HB598">
            <v>0</v>
          </cell>
          <cell r="HC598">
            <v>76</v>
          </cell>
          <cell r="HD598">
            <v>73</v>
          </cell>
          <cell r="HH598">
            <v>0</v>
          </cell>
          <cell r="HM598" t="str">
            <v/>
          </cell>
          <cell r="HN598" t="str">
            <v/>
          </cell>
          <cell r="HS598">
            <v>0</v>
          </cell>
          <cell r="HT598" t="str">
            <v>PKN</v>
          </cell>
          <cell r="HU598">
            <v>0</v>
          </cell>
          <cell r="HV598" t="str">
            <v>IND</v>
          </cell>
          <cell r="HW598">
            <v>0</v>
          </cell>
          <cell r="HX598" t="str">
            <v>MAT-W</v>
          </cell>
          <cell r="HY598">
            <v>0</v>
          </cell>
          <cell r="HZ598" t="str">
            <v>SEJ-W</v>
          </cell>
          <cell r="IA598">
            <v>0</v>
          </cell>
          <cell r="IB598" t="str">
            <v>IGR-W</v>
          </cell>
          <cell r="IC598">
            <v>0</v>
          </cell>
          <cell r="ID598" t="str">
            <v>SBO</v>
          </cell>
          <cell r="IE598">
            <v>0</v>
          </cell>
          <cell r="IF598" t="str">
            <v>PJO</v>
          </cell>
          <cell r="IG598">
            <v>0</v>
          </cell>
          <cell r="IH598" t="str">
            <v>PRA</v>
          </cell>
          <cell r="II598">
            <v>0</v>
          </cell>
          <cell r="IJ598" t="str">
            <v>JAW</v>
          </cell>
          <cell r="IK598">
            <v>0</v>
          </cell>
          <cell r="IL598" t="str">
            <v>ARB</v>
          </cell>
          <cell r="IM598">
            <v>0</v>
          </cell>
          <cell r="IN598" t="str">
            <v>PKM</v>
          </cell>
          <cell r="IO598">
            <v>0</v>
          </cell>
          <cell r="IP598" t="str">
            <v>MAT-P</v>
          </cell>
          <cell r="IQ598">
            <v>0</v>
          </cell>
          <cell r="IR598" t="str">
            <v>BIO-P</v>
          </cell>
          <cell r="IS598">
            <v>0</v>
          </cell>
          <cell r="IT598" t="str">
            <v>FIS-P</v>
          </cell>
          <cell r="IU598">
            <v>0</v>
          </cell>
          <cell r="IV598" t="str">
            <v>KIM-P</v>
          </cell>
          <cell r="IW598">
            <v>0</v>
          </cell>
          <cell r="IX598" t="str">
            <v>EKO-L</v>
          </cell>
          <cell r="IY598">
            <v>0</v>
          </cell>
          <cell r="JA598">
            <v>0</v>
          </cell>
        </row>
        <row r="599">
          <cell r="Q599" t="str">
            <v/>
          </cell>
          <cell r="AB599" t="str">
            <v/>
          </cell>
          <cell r="AC599">
            <v>23</v>
          </cell>
          <cell r="AI599" t="str">
            <v/>
          </cell>
          <cell r="AJ599">
            <v>0</v>
          </cell>
          <cell r="AK599">
            <v>78.75</v>
          </cell>
          <cell r="AL599">
            <v>81</v>
          </cell>
          <cell r="AM599">
            <v>0</v>
          </cell>
          <cell r="AN599">
            <v>0</v>
          </cell>
          <cell r="AO599" t="str">
            <v/>
          </cell>
          <cell r="AP599">
            <v>0</v>
          </cell>
          <cell r="AQ599">
            <v>83</v>
          </cell>
          <cell r="AR599">
            <v>81</v>
          </cell>
          <cell r="AS599">
            <v>0</v>
          </cell>
          <cell r="AT599">
            <v>0</v>
          </cell>
          <cell r="AU599" t="str">
            <v/>
          </cell>
          <cell r="AV599">
            <v>0</v>
          </cell>
          <cell r="AW599">
            <v>78</v>
          </cell>
          <cell r="AX599">
            <v>83</v>
          </cell>
          <cell r="AY599">
            <v>0</v>
          </cell>
          <cell r="AZ599">
            <v>0</v>
          </cell>
          <cell r="BA599" t="str">
            <v/>
          </cell>
          <cell r="BB599">
            <v>0</v>
          </cell>
          <cell r="BC599">
            <v>82.75</v>
          </cell>
          <cell r="BD599">
            <v>83</v>
          </cell>
          <cell r="BE599">
            <v>0</v>
          </cell>
          <cell r="BF599">
            <v>0</v>
          </cell>
          <cell r="BG599" t="str">
            <v>SEJ</v>
          </cell>
          <cell r="BH599">
            <v>0</v>
          </cell>
          <cell r="BI599">
            <v>80.75</v>
          </cell>
          <cell r="BJ599">
            <v>81</v>
          </cell>
          <cell r="BK599">
            <v>0</v>
          </cell>
          <cell r="BL599">
            <v>0</v>
          </cell>
          <cell r="BM599" t="str">
            <v/>
          </cell>
          <cell r="BN599">
            <v>0</v>
          </cell>
          <cell r="BO599">
            <v>79.5</v>
          </cell>
          <cell r="BP599">
            <v>82</v>
          </cell>
          <cell r="BQ599">
            <v>0</v>
          </cell>
          <cell r="BR599">
            <v>0</v>
          </cell>
          <cell r="BS599" t="str">
            <v/>
          </cell>
          <cell r="BT599">
            <v>0</v>
          </cell>
          <cell r="BU599">
            <v>73.25</v>
          </cell>
          <cell r="BV599">
            <v>87</v>
          </cell>
          <cell r="BW599">
            <v>0</v>
          </cell>
          <cell r="BX599">
            <v>0</v>
          </cell>
          <cell r="BY599" t="str">
            <v/>
          </cell>
          <cell r="BZ599">
            <v>0</v>
          </cell>
          <cell r="CA599">
            <v>67.75</v>
          </cell>
          <cell r="CB599">
            <v>72</v>
          </cell>
          <cell r="CC599">
            <v>0</v>
          </cell>
          <cell r="CD599">
            <v>0</v>
          </cell>
          <cell r="CE599" t="str">
            <v/>
          </cell>
          <cell r="CF599">
            <v>0</v>
          </cell>
          <cell r="CG599">
            <v>83.25</v>
          </cell>
          <cell r="CH599">
            <v>79</v>
          </cell>
          <cell r="CI599">
            <v>0</v>
          </cell>
          <cell r="CJ599">
            <v>0</v>
          </cell>
          <cell r="CK599" t="str">
            <v/>
          </cell>
          <cell r="CL599">
            <v>0</v>
          </cell>
          <cell r="CM599">
            <v>72.25</v>
          </cell>
          <cell r="CN599">
            <v>75</v>
          </cell>
          <cell r="CO599">
            <v>0</v>
          </cell>
          <cell r="CP599">
            <v>0</v>
          </cell>
          <cell r="CQ599" t="str">
            <v/>
          </cell>
          <cell r="CR599">
            <v>0</v>
          </cell>
          <cell r="CS599">
            <v>80</v>
          </cell>
          <cell r="CT599">
            <v>82</v>
          </cell>
          <cell r="CU599">
            <v>0</v>
          </cell>
          <cell r="CV599">
            <v>0</v>
          </cell>
          <cell r="CW599" t="str">
            <v/>
          </cell>
          <cell r="CX599">
            <v>0</v>
          </cell>
          <cell r="CY599">
            <v>72.25</v>
          </cell>
          <cell r="CZ599">
            <v>77</v>
          </cell>
          <cell r="DA599">
            <v>0</v>
          </cell>
          <cell r="DB599">
            <v>0</v>
          </cell>
          <cell r="DC599" t="str">
            <v/>
          </cell>
          <cell r="DD599">
            <v>0</v>
          </cell>
          <cell r="DE599">
            <v>80.25</v>
          </cell>
          <cell r="DF599">
            <v>79</v>
          </cell>
          <cell r="DG599">
            <v>0</v>
          </cell>
          <cell r="DH599">
            <v>0</v>
          </cell>
          <cell r="DI599" t="str">
            <v/>
          </cell>
          <cell r="DJ599">
            <v>0</v>
          </cell>
          <cell r="DK599">
            <v>0</v>
          </cell>
          <cell r="DL599">
            <v>80</v>
          </cell>
          <cell r="DM599">
            <v>0</v>
          </cell>
          <cell r="DN599">
            <v>0</v>
          </cell>
          <cell r="DO599" t="str">
            <v/>
          </cell>
          <cell r="DP599">
            <v>0</v>
          </cell>
          <cell r="DQ599">
            <v>87.75</v>
          </cell>
          <cell r="DR599">
            <v>78</v>
          </cell>
          <cell r="DS599">
            <v>0</v>
          </cell>
          <cell r="DT599">
            <v>0</v>
          </cell>
          <cell r="DU599" t="str">
            <v/>
          </cell>
          <cell r="DV599">
            <v>0</v>
          </cell>
          <cell r="DW599">
            <v>80</v>
          </cell>
          <cell r="DX599">
            <v>77</v>
          </cell>
          <cell r="DY599">
            <v>0</v>
          </cell>
          <cell r="DZ599">
            <v>0</v>
          </cell>
          <cell r="EA599" t="str">
            <v/>
          </cell>
          <cell r="EB599">
            <v>0</v>
          </cell>
          <cell r="EC599">
            <v>67.25</v>
          </cell>
          <cell r="ED599">
            <v>71</v>
          </cell>
          <cell r="EE599">
            <v>0</v>
          </cell>
          <cell r="EF599">
            <v>0</v>
          </cell>
          <cell r="EG599" t="str">
            <v/>
          </cell>
          <cell r="EH599">
            <v>0</v>
          </cell>
          <cell r="EI599">
            <v>81.75</v>
          </cell>
          <cell r="EJ599">
            <v>72</v>
          </cell>
          <cell r="EK599">
            <v>0</v>
          </cell>
          <cell r="EL599">
            <v>0</v>
          </cell>
          <cell r="EM599" t="str">
            <v/>
          </cell>
          <cell r="EN599">
            <v>0</v>
          </cell>
          <cell r="EO599">
            <v>81.75</v>
          </cell>
          <cell r="EP599">
            <v>72</v>
          </cell>
          <cell r="EQ599">
            <v>0</v>
          </cell>
          <cell r="ER599">
            <v>0</v>
          </cell>
          <cell r="ES599" t="str">
            <v/>
          </cell>
          <cell r="ET599">
            <v>0</v>
          </cell>
          <cell r="EU599">
            <v>81.75</v>
          </cell>
          <cell r="EV599">
            <v>72</v>
          </cell>
          <cell r="EW599">
            <v>0</v>
          </cell>
          <cell r="EX599">
            <v>0</v>
          </cell>
          <cell r="EY599" t="str">
            <v/>
          </cell>
          <cell r="EZ599">
            <v>0</v>
          </cell>
          <cell r="FA599">
            <v>70.75</v>
          </cell>
          <cell r="FB599">
            <v>79</v>
          </cell>
          <cell r="FC599">
            <v>0</v>
          </cell>
          <cell r="FD599">
            <v>0</v>
          </cell>
          <cell r="FE599" t="str">
            <v/>
          </cell>
          <cell r="FF599">
            <v>0</v>
          </cell>
          <cell r="FG599">
            <v>70.75</v>
          </cell>
          <cell r="FH599">
            <v>79</v>
          </cell>
          <cell r="FI599">
            <v>0</v>
          </cell>
          <cell r="FJ599">
            <v>0</v>
          </cell>
          <cell r="FK599" t="str">
            <v/>
          </cell>
          <cell r="FL599">
            <v>0</v>
          </cell>
          <cell r="FM599">
            <v>70.75</v>
          </cell>
          <cell r="FN599">
            <v>79</v>
          </cell>
          <cell r="FO599">
            <v>0</v>
          </cell>
          <cell r="FP599">
            <v>0</v>
          </cell>
          <cell r="FQ599" t="str">
            <v/>
          </cell>
          <cell r="FR599">
            <v>0</v>
          </cell>
          <cell r="FS599">
            <v>70.75</v>
          </cell>
          <cell r="FT599">
            <v>79</v>
          </cell>
          <cell r="FU599">
            <v>0</v>
          </cell>
          <cell r="FV599">
            <v>0</v>
          </cell>
          <cell r="FW599" t="str">
            <v/>
          </cell>
          <cell r="FX599">
            <v>0</v>
          </cell>
          <cell r="FY599">
            <v>70.75</v>
          </cell>
          <cell r="FZ599">
            <v>79</v>
          </cell>
          <cell r="GA599">
            <v>0</v>
          </cell>
          <cell r="GB599">
            <v>0</v>
          </cell>
          <cell r="GC599" t="str">
            <v/>
          </cell>
          <cell r="GD599">
            <v>0</v>
          </cell>
          <cell r="GE599">
            <v>70.75</v>
          </cell>
          <cell r="GF599">
            <v>79</v>
          </cell>
          <cell r="GG599">
            <v>0</v>
          </cell>
          <cell r="GH599">
            <v>0</v>
          </cell>
          <cell r="GI599" t="str">
            <v/>
          </cell>
          <cell r="GJ599">
            <v>0</v>
          </cell>
          <cell r="GK599">
            <v>70.75</v>
          </cell>
          <cell r="GL599">
            <v>79</v>
          </cell>
          <cell r="GM599">
            <v>0</v>
          </cell>
          <cell r="GN599">
            <v>0</v>
          </cell>
          <cell r="GO599" t="str">
            <v/>
          </cell>
          <cell r="GP599">
            <v>0</v>
          </cell>
          <cell r="GQ599">
            <v>70.75</v>
          </cell>
          <cell r="GR599">
            <v>79</v>
          </cell>
          <cell r="GS599">
            <v>0</v>
          </cell>
          <cell r="GT599">
            <v>0</v>
          </cell>
          <cell r="GU599" t="str">
            <v/>
          </cell>
          <cell r="GV599">
            <v>0</v>
          </cell>
          <cell r="GW599">
            <v>66.75</v>
          </cell>
          <cell r="GX599">
            <v>71</v>
          </cell>
          <cell r="GY599">
            <v>0</v>
          </cell>
          <cell r="GZ599">
            <v>0</v>
          </cell>
          <cell r="HA599" t="str">
            <v>EKO-L</v>
          </cell>
          <cell r="HB599">
            <v>0</v>
          </cell>
          <cell r="HC599">
            <v>73.5</v>
          </cell>
          <cell r="HD599">
            <v>72</v>
          </cell>
          <cell r="HH599">
            <v>0</v>
          </cell>
          <cell r="HM599" t="str">
            <v/>
          </cell>
          <cell r="HN599" t="str">
            <v/>
          </cell>
          <cell r="HS599">
            <v>0</v>
          </cell>
          <cell r="HT599" t="str">
            <v>PKN</v>
          </cell>
          <cell r="HU599">
            <v>0</v>
          </cell>
          <cell r="HV599" t="str">
            <v>IND</v>
          </cell>
          <cell r="HW599">
            <v>0</v>
          </cell>
          <cell r="HX599" t="str">
            <v>MAT-W</v>
          </cell>
          <cell r="HY599">
            <v>0</v>
          </cell>
          <cell r="HZ599" t="str">
            <v>SEJ-W</v>
          </cell>
          <cell r="IA599">
            <v>0</v>
          </cell>
          <cell r="IB599" t="str">
            <v>IGR-W</v>
          </cell>
          <cell r="IC599">
            <v>0</v>
          </cell>
          <cell r="ID599" t="str">
            <v>SBO</v>
          </cell>
          <cell r="IE599">
            <v>0</v>
          </cell>
          <cell r="IF599" t="str">
            <v>PJO</v>
          </cell>
          <cell r="IG599">
            <v>0</v>
          </cell>
          <cell r="IH599" t="str">
            <v>PRA</v>
          </cell>
          <cell r="II599">
            <v>0</v>
          </cell>
          <cell r="IJ599" t="str">
            <v>JAW</v>
          </cell>
          <cell r="IK599">
            <v>0</v>
          </cell>
          <cell r="IL599" t="str">
            <v>ARB</v>
          </cell>
          <cell r="IM599">
            <v>0</v>
          </cell>
          <cell r="IN599" t="str">
            <v>PKM</v>
          </cell>
          <cell r="IO599">
            <v>0</v>
          </cell>
          <cell r="IP599" t="str">
            <v>MAT-P</v>
          </cell>
          <cell r="IQ599">
            <v>0</v>
          </cell>
          <cell r="IR599" t="str">
            <v>BIO-P</v>
          </cell>
          <cell r="IS599">
            <v>0</v>
          </cell>
          <cell r="IT599" t="str">
            <v>FIS-P</v>
          </cell>
          <cell r="IU599">
            <v>0</v>
          </cell>
          <cell r="IV599" t="str">
            <v>KIM-P</v>
          </cell>
          <cell r="IW599">
            <v>0</v>
          </cell>
          <cell r="IX599" t="str">
            <v>EKO-L</v>
          </cell>
          <cell r="IY599">
            <v>0</v>
          </cell>
          <cell r="JA599">
            <v>0</v>
          </cell>
        </row>
        <row r="600">
          <cell r="Q600" t="str">
            <v/>
          </cell>
          <cell r="AB600" t="str">
            <v/>
          </cell>
          <cell r="AC600">
            <v>24</v>
          </cell>
          <cell r="AI600" t="str">
            <v/>
          </cell>
          <cell r="AJ600">
            <v>0</v>
          </cell>
          <cell r="AK600">
            <v>78.75</v>
          </cell>
          <cell r="AL600">
            <v>82</v>
          </cell>
          <cell r="AM600">
            <v>0</v>
          </cell>
          <cell r="AN600">
            <v>0</v>
          </cell>
          <cell r="AO600" t="str">
            <v/>
          </cell>
          <cell r="AP600">
            <v>0</v>
          </cell>
          <cell r="AQ600">
            <v>80</v>
          </cell>
          <cell r="AR600">
            <v>82</v>
          </cell>
          <cell r="AS600">
            <v>0</v>
          </cell>
          <cell r="AT600">
            <v>0</v>
          </cell>
          <cell r="AU600" t="str">
            <v/>
          </cell>
          <cell r="AV600">
            <v>0</v>
          </cell>
          <cell r="AW600">
            <v>75.75</v>
          </cell>
          <cell r="AX600">
            <v>80</v>
          </cell>
          <cell r="AY600">
            <v>0</v>
          </cell>
          <cell r="AZ600">
            <v>0</v>
          </cell>
          <cell r="BA600" t="str">
            <v/>
          </cell>
          <cell r="BB600">
            <v>0</v>
          </cell>
          <cell r="BC600">
            <v>72</v>
          </cell>
          <cell r="BD600">
            <v>80</v>
          </cell>
          <cell r="BE600">
            <v>0</v>
          </cell>
          <cell r="BF600">
            <v>0</v>
          </cell>
          <cell r="BG600" t="str">
            <v>SEJ</v>
          </cell>
          <cell r="BH600">
            <v>0</v>
          </cell>
          <cell r="BI600">
            <v>82.25</v>
          </cell>
          <cell r="BJ600">
            <v>82</v>
          </cell>
          <cell r="BK600">
            <v>0</v>
          </cell>
          <cell r="BL600">
            <v>0</v>
          </cell>
          <cell r="BM600" t="str">
            <v/>
          </cell>
          <cell r="BN600">
            <v>0</v>
          </cell>
          <cell r="BO600">
            <v>76.5</v>
          </cell>
          <cell r="BP600">
            <v>85</v>
          </cell>
          <cell r="BQ600">
            <v>0</v>
          </cell>
          <cell r="BR600">
            <v>0</v>
          </cell>
          <cell r="BS600" t="str">
            <v/>
          </cell>
          <cell r="BT600">
            <v>0</v>
          </cell>
          <cell r="BU600">
            <v>71.75</v>
          </cell>
          <cell r="BV600">
            <v>85</v>
          </cell>
          <cell r="BW600">
            <v>0</v>
          </cell>
          <cell r="BX600">
            <v>0</v>
          </cell>
          <cell r="BY600" t="str">
            <v/>
          </cell>
          <cell r="BZ600">
            <v>0</v>
          </cell>
          <cell r="CA600">
            <v>67.25</v>
          </cell>
          <cell r="CB600">
            <v>77</v>
          </cell>
          <cell r="CC600">
            <v>0</v>
          </cell>
          <cell r="CD600">
            <v>0</v>
          </cell>
          <cell r="CE600" t="str">
            <v/>
          </cell>
          <cell r="CF600">
            <v>0</v>
          </cell>
          <cell r="CG600">
            <v>86.5</v>
          </cell>
          <cell r="CH600">
            <v>81</v>
          </cell>
          <cell r="CI600">
            <v>0</v>
          </cell>
          <cell r="CJ600">
            <v>0</v>
          </cell>
          <cell r="CK600" t="str">
            <v/>
          </cell>
          <cell r="CL600">
            <v>0</v>
          </cell>
          <cell r="CM600">
            <v>79.5</v>
          </cell>
          <cell r="CN600">
            <v>75</v>
          </cell>
          <cell r="CO600">
            <v>0</v>
          </cell>
          <cell r="CP600">
            <v>0</v>
          </cell>
          <cell r="CQ600" t="str">
            <v/>
          </cell>
          <cell r="CR600">
            <v>0</v>
          </cell>
          <cell r="CS600">
            <v>75</v>
          </cell>
          <cell r="CT600">
            <v>85</v>
          </cell>
          <cell r="CU600">
            <v>0</v>
          </cell>
          <cell r="CV600">
            <v>0</v>
          </cell>
          <cell r="CW600" t="str">
            <v/>
          </cell>
          <cell r="CX600">
            <v>0</v>
          </cell>
          <cell r="CY600">
            <v>71.75</v>
          </cell>
          <cell r="CZ600">
            <v>77</v>
          </cell>
          <cell r="DA600">
            <v>0</v>
          </cell>
          <cell r="DB600">
            <v>0</v>
          </cell>
          <cell r="DC600" t="str">
            <v/>
          </cell>
          <cell r="DD600">
            <v>0</v>
          </cell>
          <cell r="DE600">
            <v>77</v>
          </cell>
          <cell r="DF600">
            <v>82</v>
          </cell>
          <cell r="DG600">
            <v>0</v>
          </cell>
          <cell r="DH600">
            <v>0</v>
          </cell>
          <cell r="DI600" t="str">
            <v/>
          </cell>
          <cell r="DJ600">
            <v>0</v>
          </cell>
          <cell r="DK600">
            <v>0</v>
          </cell>
          <cell r="DL600">
            <v>83</v>
          </cell>
          <cell r="DM600">
            <v>0</v>
          </cell>
          <cell r="DN600">
            <v>0</v>
          </cell>
          <cell r="DO600" t="str">
            <v/>
          </cell>
          <cell r="DP600">
            <v>0</v>
          </cell>
          <cell r="DQ600">
            <v>78</v>
          </cell>
          <cell r="DR600">
            <v>73</v>
          </cell>
          <cell r="DS600">
            <v>0</v>
          </cell>
          <cell r="DT600">
            <v>0</v>
          </cell>
          <cell r="DU600" t="str">
            <v/>
          </cell>
          <cell r="DV600">
            <v>0</v>
          </cell>
          <cell r="DW600">
            <v>80.25</v>
          </cell>
          <cell r="DX600">
            <v>81</v>
          </cell>
          <cell r="DY600">
            <v>0</v>
          </cell>
          <cell r="DZ600">
            <v>0</v>
          </cell>
          <cell r="EA600" t="str">
            <v/>
          </cell>
          <cell r="EB600">
            <v>0</v>
          </cell>
          <cell r="EC600">
            <v>68.5</v>
          </cell>
          <cell r="ED600">
            <v>73</v>
          </cell>
          <cell r="EE600">
            <v>0</v>
          </cell>
          <cell r="EF600">
            <v>0</v>
          </cell>
          <cell r="EG600" t="str">
            <v/>
          </cell>
          <cell r="EH600">
            <v>0</v>
          </cell>
          <cell r="EI600">
            <v>81</v>
          </cell>
          <cell r="EJ600">
            <v>71</v>
          </cell>
          <cell r="EK600">
            <v>0</v>
          </cell>
          <cell r="EL600">
            <v>0</v>
          </cell>
          <cell r="EM600" t="str">
            <v/>
          </cell>
          <cell r="EN600">
            <v>0</v>
          </cell>
          <cell r="EO600">
            <v>81</v>
          </cell>
          <cell r="EP600">
            <v>71</v>
          </cell>
          <cell r="EQ600">
            <v>0</v>
          </cell>
          <cell r="ER600">
            <v>0</v>
          </cell>
          <cell r="ES600" t="str">
            <v/>
          </cell>
          <cell r="ET600">
            <v>0</v>
          </cell>
          <cell r="EU600">
            <v>81</v>
          </cell>
          <cell r="EV600">
            <v>71</v>
          </cell>
          <cell r="EW600">
            <v>0</v>
          </cell>
          <cell r="EX600">
            <v>0</v>
          </cell>
          <cell r="EY600" t="str">
            <v/>
          </cell>
          <cell r="EZ600">
            <v>0</v>
          </cell>
          <cell r="FA600">
            <v>71.25</v>
          </cell>
          <cell r="FB600">
            <v>78</v>
          </cell>
          <cell r="FC600">
            <v>0</v>
          </cell>
          <cell r="FD600">
            <v>0</v>
          </cell>
          <cell r="FE600" t="str">
            <v/>
          </cell>
          <cell r="FF600">
            <v>0</v>
          </cell>
          <cell r="FG600">
            <v>71.25</v>
          </cell>
          <cell r="FH600">
            <v>78</v>
          </cell>
          <cell r="FI600">
            <v>0</v>
          </cell>
          <cell r="FJ600">
            <v>0</v>
          </cell>
          <cell r="FK600" t="str">
            <v/>
          </cell>
          <cell r="FL600">
            <v>0</v>
          </cell>
          <cell r="FM600">
            <v>71.25</v>
          </cell>
          <cell r="FN600">
            <v>78</v>
          </cell>
          <cell r="FO600">
            <v>0</v>
          </cell>
          <cell r="FP600">
            <v>0</v>
          </cell>
          <cell r="FQ600" t="str">
            <v/>
          </cell>
          <cell r="FR600">
            <v>0</v>
          </cell>
          <cell r="FS600">
            <v>71.25</v>
          </cell>
          <cell r="FT600">
            <v>78</v>
          </cell>
          <cell r="FU600">
            <v>0</v>
          </cell>
          <cell r="FV600">
            <v>0</v>
          </cell>
          <cell r="FW600" t="str">
            <v/>
          </cell>
          <cell r="FX600">
            <v>0</v>
          </cell>
          <cell r="FY600">
            <v>71.25</v>
          </cell>
          <cell r="FZ600">
            <v>78</v>
          </cell>
          <cell r="GA600">
            <v>0</v>
          </cell>
          <cell r="GB600">
            <v>0</v>
          </cell>
          <cell r="GC600" t="str">
            <v/>
          </cell>
          <cell r="GD600">
            <v>0</v>
          </cell>
          <cell r="GE600">
            <v>71.25</v>
          </cell>
          <cell r="GF600">
            <v>78</v>
          </cell>
          <cell r="GG600">
            <v>0</v>
          </cell>
          <cell r="GH600">
            <v>0</v>
          </cell>
          <cell r="GI600" t="str">
            <v/>
          </cell>
          <cell r="GJ600">
            <v>0</v>
          </cell>
          <cell r="GK600">
            <v>71.25</v>
          </cell>
          <cell r="GL600">
            <v>78</v>
          </cell>
          <cell r="GM600">
            <v>0</v>
          </cell>
          <cell r="GN600">
            <v>0</v>
          </cell>
          <cell r="GO600" t="str">
            <v/>
          </cell>
          <cell r="GP600">
            <v>0</v>
          </cell>
          <cell r="GQ600">
            <v>71.25</v>
          </cell>
          <cell r="GR600">
            <v>78</v>
          </cell>
          <cell r="GS600">
            <v>0</v>
          </cell>
          <cell r="GT600">
            <v>0</v>
          </cell>
          <cell r="GU600" t="str">
            <v/>
          </cell>
          <cell r="GV600">
            <v>0</v>
          </cell>
          <cell r="GW600">
            <v>71.25</v>
          </cell>
          <cell r="GX600">
            <v>72</v>
          </cell>
          <cell r="GY600">
            <v>0</v>
          </cell>
          <cell r="GZ600">
            <v>0</v>
          </cell>
          <cell r="HA600" t="str">
            <v>EKO-L</v>
          </cell>
          <cell r="HB600">
            <v>0</v>
          </cell>
          <cell r="HC600">
            <v>77.25</v>
          </cell>
          <cell r="HD600">
            <v>71</v>
          </cell>
          <cell r="HH600">
            <v>0</v>
          </cell>
          <cell r="HM600" t="str">
            <v/>
          </cell>
          <cell r="HN600" t="str">
            <v/>
          </cell>
          <cell r="HS600">
            <v>0</v>
          </cell>
          <cell r="HT600" t="str">
            <v>PKN</v>
          </cell>
          <cell r="HU600">
            <v>0</v>
          </cell>
          <cell r="HV600" t="str">
            <v>IND</v>
          </cell>
          <cell r="HW600">
            <v>0</v>
          </cell>
          <cell r="HX600" t="str">
            <v>MAT-W</v>
          </cell>
          <cell r="HY600">
            <v>0</v>
          </cell>
          <cell r="HZ600" t="str">
            <v>SEJ-W</v>
          </cell>
          <cell r="IA600">
            <v>0</v>
          </cell>
          <cell r="IB600" t="str">
            <v>IGR-W</v>
          </cell>
          <cell r="IC600">
            <v>0</v>
          </cell>
          <cell r="ID600" t="str">
            <v>SBO</v>
          </cell>
          <cell r="IE600">
            <v>0</v>
          </cell>
          <cell r="IF600" t="str">
            <v>PJO</v>
          </cell>
          <cell r="IG600">
            <v>0</v>
          </cell>
          <cell r="IH600" t="str">
            <v>PRA</v>
          </cell>
          <cell r="II600">
            <v>0</v>
          </cell>
          <cell r="IJ600" t="str">
            <v>JAW</v>
          </cell>
          <cell r="IK600">
            <v>0</v>
          </cell>
          <cell r="IL600" t="str">
            <v>ARB</v>
          </cell>
          <cell r="IM600">
            <v>0</v>
          </cell>
          <cell r="IN600" t="str">
            <v>PKM</v>
          </cell>
          <cell r="IO600">
            <v>0</v>
          </cell>
          <cell r="IP600" t="str">
            <v>MAT-P</v>
          </cell>
          <cell r="IQ600">
            <v>0</v>
          </cell>
          <cell r="IR600" t="str">
            <v>BIO-P</v>
          </cell>
          <cell r="IS600">
            <v>0</v>
          </cell>
          <cell r="IT600" t="str">
            <v>FIS-P</v>
          </cell>
          <cell r="IU600">
            <v>0</v>
          </cell>
          <cell r="IV600" t="str">
            <v>KIM-P</v>
          </cell>
          <cell r="IW600">
            <v>0</v>
          </cell>
          <cell r="IX600" t="str">
            <v>EKO-L</v>
          </cell>
          <cell r="IY600">
            <v>0</v>
          </cell>
          <cell r="JA600">
            <v>0</v>
          </cell>
        </row>
        <row r="601">
          <cell r="Q601" t="str">
            <v/>
          </cell>
          <cell r="AB601" t="str">
            <v/>
          </cell>
          <cell r="AC601">
            <v>25</v>
          </cell>
          <cell r="AI601" t="str">
            <v/>
          </cell>
          <cell r="AJ601">
            <v>0</v>
          </cell>
          <cell r="AK601">
            <v>90.25</v>
          </cell>
          <cell r="AL601">
            <v>84</v>
          </cell>
          <cell r="AM601">
            <v>0</v>
          </cell>
          <cell r="AN601">
            <v>0</v>
          </cell>
          <cell r="AO601" t="str">
            <v/>
          </cell>
          <cell r="AP601">
            <v>0</v>
          </cell>
          <cell r="AQ601">
            <v>80.25</v>
          </cell>
          <cell r="AR601">
            <v>84</v>
          </cell>
          <cell r="AS601">
            <v>0</v>
          </cell>
          <cell r="AT601">
            <v>0</v>
          </cell>
          <cell r="AU601" t="str">
            <v/>
          </cell>
          <cell r="AV601">
            <v>0</v>
          </cell>
          <cell r="AW601">
            <v>87.25</v>
          </cell>
          <cell r="AX601">
            <v>86</v>
          </cell>
          <cell r="AY601">
            <v>0</v>
          </cell>
          <cell r="AZ601">
            <v>0</v>
          </cell>
          <cell r="BA601" t="str">
            <v/>
          </cell>
          <cell r="BB601">
            <v>0</v>
          </cell>
          <cell r="BC601">
            <v>90.25</v>
          </cell>
          <cell r="BD601">
            <v>86</v>
          </cell>
          <cell r="BE601">
            <v>0</v>
          </cell>
          <cell r="BF601">
            <v>0</v>
          </cell>
          <cell r="BG601" t="str">
            <v>SEJ</v>
          </cell>
          <cell r="BH601">
            <v>0</v>
          </cell>
          <cell r="BI601">
            <v>80.75</v>
          </cell>
          <cell r="BJ601">
            <v>84</v>
          </cell>
          <cell r="BK601">
            <v>0</v>
          </cell>
          <cell r="BL601">
            <v>0</v>
          </cell>
          <cell r="BM601" t="str">
            <v/>
          </cell>
          <cell r="BN601">
            <v>0</v>
          </cell>
          <cell r="BO601">
            <v>86.25</v>
          </cell>
          <cell r="BP601">
            <v>85</v>
          </cell>
          <cell r="BQ601">
            <v>0</v>
          </cell>
          <cell r="BR601">
            <v>0</v>
          </cell>
          <cell r="BS601" t="str">
            <v/>
          </cell>
          <cell r="BT601">
            <v>0</v>
          </cell>
          <cell r="BU601">
            <v>81.75</v>
          </cell>
          <cell r="BV601">
            <v>90</v>
          </cell>
          <cell r="BW601">
            <v>0</v>
          </cell>
          <cell r="BX601">
            <v>0</v>
          </cell>
          <cell r="BY601" t="str">
            <v/>
          </cell>
          <cell r="BZ601">
            <v>0</v>
          </cell>
          <cell r="CA601">
            <v>79</v>
          </cell>
          <cell r="CB601">
            <v>81</v>
          </cell>
          <cell r="CC601">
            <v>0</v>
          </cell>
          <cell r="CD601">
            <v>0</v>
          </cell>
          <cell r="CE601" t="str">
            <v/>
          </cell>
          <cell r="CF601">
            <v>0</v>
          </cell>
          <cell r="CG601">
            <v>87.5</v>
          </cell>
          <cell r="CH601">
            <v>80</v>
          </cell>
          <cell r="CI601">
            <v>0</v>
          </cell>
          <cell r="CJ601">
            <v>0</v>
          </cell>
          <cell r="CK601" t="str">
            <v/>
          </cell>
          <cell r="CL601">
            <v>0</v>
          </cell>
          <cell r="CM601">
            <v>91.25</v>
          </cell>
          <cell r="CN601">
            <v>76</v>
          </cell>
          <cell r="CO601">
            <v>0</v>
          </cell>
          <cell r="CP601">
            <v>0</v>
          </cell>
          <cell r="CQ601" t="str">
            <v/>
          </cell>
          <cell r="CR601">
            <v>0</v>
          </cell>
          <cell r="CS601">
            <v>88.5</v>
          </cell>
          <cell r="CT601">
            <v>85</v>
          </cell>
          <cell r="CU601">
            <v>0</v>
          </cell>
          <cell r="CV601">
            <v>0</v>
          </cell>
          <cell r="CW601" t="str">
            <v/>
          </cell>
          <cell r="CX601">
            <v>0</v>
          </cell>
          <cell r="CY601">
            <v>69.75</v>
          </cell>
          <cell r="CZ601">
            <v>80</v>
          </cell>
          <cell r="DA601">
            <v>0</v>
          </cell>
          <cell r="DB601">
            <v>0</v>
          </cell>
          <cell r="DC601" t="str">
            <v/>
          </cell>
          <cell r="DD601">
            <v>0</v>
          </cell>
          <cell r="DE601">
            <v>83.75</v>
          </cell>
          <cell r="DF601">
            <v>83</v>
          </cell>
          <cell r="DG601">
            <v>0</v>
          </cell>
          <cell r="DH601">
            <v>0</v>
          </cell>
          <cell r="DI601" t="str">
            <v/>
          </cell>
          <cell r="DJ601">
            <v>0</v>
          </cell>
          <cell r="DK601">
            <v>0</v>
          </cell>
          <cell r="DL601">
            <v>83</v>
          </cell>
          <cell r="DM601">
            <v>0</v>
          </cell>
          <cell r="DN601">
            <v>0</v>
          </cell>
          <cell r="DO601" t="str">
            <v/>
          </cell>
          <cell r="DP601">
            <v>0</v>
          </cell>
          <cell r="DQ601">
            <v>88.5</v>
          </cell>
          <cell r="DR601">
            <v>82</v>
          </cell>
          <cell r="DS601">
            <v>0</v>
          </cell>
          <cell r="DT601">
            <v>0</v>
          </cell>
          <cell r="DU601" t="str">
            <v/>
          </cell>
          <cell r="DV601">
            <v>0</v>
          </cell>
          <cell r="DW601">
            <v>79.5</v>
          </cell>
          <cell r="DX601">
            <v>82</v>
          </cell>
          <cell r="DY601">
            <v>0</v>
          </cell>
          <cell r="DZ601">
            <v>0</v>
          </cell>
          <cell r="EA601" t="str">
            <v/>
          </cell>
          <cell r="EB601">
            <v>0</v>
          </cell>
          <cell r="EC601">
            <v>75</v>
          </cell>
          <cell r="ED601">
            <v>76</v>
          </cell>
          <cell r="EE601">
            <v>0</v>
          </cell>
          <cell r="EF601">
            <v>0</v>
          </cell>
          <cell r="EG601" t="str">
            <v/>
          </cell>
          <cell r="EH601">
            <v>0</v>
          </cell>
          <cell r="EI601">
            <v>86.25</v>
          </cell>
          <cell r="EJ601">
            <v>79</v>
          </cell>
          <cell r="EK601">
            <v>0</v>
          </cell>
          <cell r="EL601">
            <v>0</v>
          </cell>
          <cell r="EM601" t="str">
            <v/>
          </cell>
          <cell r="EN601">
            <v>0</v>
          </cell>
          <cell r="EO601">
            <v>86.25</v>
          </cell>
          <cell r="EP601">
            <v>79</v>
          </cell>
          <cell r="EQ601">
            <v>0</v>
          </cell>
          <cell r="ER601">
            <v>0</v>
          </cell>
          <cell r="ES601" t="str">
            <v/>
          </cell>
          <cell r="ET601">
            <v>0</v>
          </cell>
          <cell r="EU601">
            <v>86.25</v>
          </cell>
          <cell r="EV601">
            <v>79</v>
          </cell>
          <cell r="EW601">
            <v>0</v>
          </cell>
          <cell r="EX601">
            <v>0</v>
          </cell>
          <cell r="EY601" t="str">
            <v/>
          </cell>
          <cell r="EZ601">
            <v>0</v>
          </cell>
          <cell r="FA601">
            <v>72.5</v>
          </cell>
          <cell r="FB601">
            <v>79</v>
          </cell>
          <cell r="FC601">
            <v>0</v>
          </cell>
          <cell r="FD601">
            <v>0</v>
          </cell>
          <cell r="FE601" t="str">
            <v/>
          </cell>
          <cell r="FF601">
            <v>0</v>
          </cell>
          <cell r="FG601">
            <v>72.5</v>
          </cell>
          <cell r="FH601">
            <v>79</v>
          </cell>
          <cell r="FI601">
            <v>0</v>
          </cell>
          <cell r="FJ601">
            <v>0</v>
          </cell>
          <cell r="FK601" t="str">
            <v/>
          </cell>
          <cell r="FL601">
            <v>0</v>
          </cell>
          <cell r="FM601">
            <v>72.5</v>
          </cell>
          <cell r="FN601">
            <v>79</v>
          </cell>
          <cell r="FO601">
            <v>0</v>
          </cell>
          <cell r="FP601">
            <v>0</v>
          </cell>
          <cell r="FQ601" t="str">
            <v/>
          </cell>
          <cell r="FR601">
            <v>0</v>
          </cell>
          <cell r="FS601">
            <v>72.5</v>
          </cell>
          <cell r="FT601">
            <v>79</v>
          </cell>
          <cell r="FU601">
            <v>0</v>
          </cell>
          <cell r="FV601">
            <v>0</v>
          </cell>
          <cell r="FW601" t="str">
            <v/>
          </cell>
          <cell r="FX601">
            <v>0</v>
          </cell>
          <cell r="FY601">
            <v>72.5</v>
          </cell>
          <cell r="FZ601">
            <v>79</v>
          </cell>
          <cell r="GA601">
            <v>0</v>
          </cell>
          <cell r="GB601">
            <v>0</v>
          </cell>
          <cell r="GC601" t="str">
            <v/>
          </cell>
          <cell r="GD601">
            <v>0</v>
          </cell>
          <cell r="GE601">
            <v>72.5</v>
          </cell>
          <cell r="GF601">
            <v>79</v>
          </cell>
          <cell r="GG601">
            <v>0</v>
          </cell>
          <cell r="GH601">
            <v>0</v>
          </cell>
          <cell r="GI601" t="str">
            <v/>
          </cell>
          <cell r="GJ601">
            <v>0</v>
          </cell>
          <cell r="GK601">
            <v>72.5</v>
          </cell>
          <cell r="GL601">
            <v>79</v>
          </cell>
          <cell r="GM601">
            <v>0</v>
          </cell>
          <cell r="GN601">
            <v>0</v>
          </cell>
          <cell r="GO601" t="str">
            <v/>
          </cell>
          <cell r="GP601">
            <v>0</v>
          </cell>
          <cell r="GQ601">
            <v>72.5</v>
          </cell>
          <cell r="GR601">
            <v>79</v>
          </cell>
          <cell r="GS601">
            <v>0</v>
          </cell>
          <cell r="GT601">
            <v>0</v>
          </cell>
          <cell r="GU601" t="str">
            <v/>
          </cell>
          <cell r="GV601">
            <v>0</v>
          </cell>
          <cell r="GW601">
            <v>75.25</v>
          </cell>
          <cell r="GX601">
            <v>80</v>
          </cell>
          <cell r="GY601">
            <v>0</v>
          </cell>
          <cell r="GZ601">
            <v>0</v>
          </cell>
          <cell r="HA601" t="str">
            <v>EKO-L</v>
          </cell>
          <cell r="HB601">
            <v>0</v>
          </cell>
          <cell r="HC601">
            <v>77.25</v>
          </cell>
          <cell r="HD601">
            <v>78</v>
          </cell>
          <cell r="HH601">
            <v>0</v>
          </cell>
          <cell r="HM601" t="str">
            <v/>
          </cell>
          <cell r="HN601" t="str">
            <v/>
          </cell>
          <cell r="HS601">
            <v>0</v>
          </cell>
          <cell r="HT601" t="str">
            <v>PKN</v>
          </cell>
          <cell r="HU601">
            <v>0</v>
          </cell>
          <cell r="HV601" t="str">
            <v>IND</v>
          </cell>
          <cell r="HW601">
            <v>0</v>
          </cell>
          <cell r="HX601" t="str">
            <v>MAT-W</v>
          </cell>
          <cell r="HY601">
            <v>0</v>
          </cell>
          <cell r="HZ601" t="str">
            <v>SEJ-W</v>
          </cell>
          <cell r="IA601">
            <v>0</v>
          </cell>
          <cell r="IB601" t="str">
            <v>IGR-W</v>
          </cell>
          <cell r="IC601">
            <v>0</v>
          </cell>
          <cell r="ID601" t="str">
            <v>SBO</v>
          </cell>
          <cell r="IE601">
            <v>0</v>
          </cell>
          <cell r="IF601" t="str">
            <v>PJO</v>
          </cell>
          <cell r="IG601">
            <v>0</v>
          </cell>
          <cell r="IH601" t="str">
            <v>PRA</v>
          </cell>
          <cell r="II601">
            <v>0</v>
          </cell>
          <cell r="IJ601" t="str">
            <v>JAW</v>
          </cell>
          <cell r="IK601">
            <v>0</v>
          </cell>
          <cell r="IL601" t="str">
            <v>ARB</v>
          </cell>
          <cell r="IM601">
            <v>0</v>
          </cell>
          <cell r="IN601" t="str">
            <v>PKM</v>
          </cell>
          <cell r="IO601">
            <v>0</v>
          </cell>
          <cell r="IP601" t="str">
            <v>MAT-P</v>
          </cell>
          <cell r="IQ601">
            <v>0</v>
          </cell>
          <cell r="IR601" t="str">
            <v>BIO-P</v>
          </cell>
          <cell r="IS601">
            <v>0</v>
          </cell>
          <cell r="IT601" t="str">
            <v>FIS-P</v>
          </cell>
          <cell r="IU601">
            <v>0</v>
          </cell>
          <cell r="IV601" t="str">
            <v>KIM-P</v>
          </cell>
          <cell r="IW601">
            <v>0</v>
          </cell>
          <cell r="IX601" t="str">
            <v>EKO-L</v>
          </cell>
          <cell r="IY601">
            <v>0</v>
          </cell>
          <cell r="JA601">
            <v>0</v>
          </cell>
        </row>
        <row r="602">
          <cell r="Q602" t="str">
            <v/>
          </cell>
          <cell r="AB602" t="str">
            <v/>
          </cell>
          <cell r="AC602">
            <v>26</v>
          </cell>
          <cell r="AI602" t="str">
            <v/>
          </cell>
          <cell r="AJ602">
            <v>0</v>
          </cell>
          <cell r="AK602">
            <v>90.25</v>
          </cell>
          <cell r="AL602">
            <v>89</v>
          </cell>
          <cell r="AM602">
            <v>0</v>
          </cell>
          <cell r="AN602">
            <v>0</v>
          </cell>
          <cell r="AO602" t="str">
            <v/>
          </cell>
          <cell r="AP602">
            <v>0</v>
          </cell>
          <cell r="AQ602">
            <v>82</v>
          </cell>
          <cell r="AR602">
            <v>89</v>
          </cell>
          <cell r="AS602">
            <v>0</v>
          </cell>
          <cell r="AT602">
            <v>0</v>
          </cell>
          <cell r="AU602" t="str">
            <v/>
          </cell>
          <cell r="AV602">
            <v>0</v>
          </cell>
          <cell r="AW602">
            <v>91</v>
          </cell>
          <cell r="AX602">
            <v>92</v>
          </cell>
          <cell r="AY602">
            <v>0</v>
          </cell>
          <cell r="AZ602">
            <v>0</v>
          </cell>
          <cell r="BA602" t="str">
            <v/>
          </cell>
          <cell r="BB602">
            <v>0</v>
          </cell>
          <cell r="BC602">
            <v>91.25</v>
          </cell>
          <cell r="BD602">
            <v>92</v>
          </cell>
          <cell r="BE602">
            <v>0</v>
          </cell>
          <cell r="BF602">
            <v>0</v>
          </cell>
          <cell r="BG602" t="str">
            <v>SEJ</v>
          </cell>
          <cell r="BH602">
            <v>0</v>
          </cell>
          <cell r="BI602">
            <v>87.25</v>
          </cell>
          <cell r="BJ602">
            <v>89</v>
          </cell>
          <cell r="BK602">
            <v>0</v>
          </cell>
          <cell r="BL602">
            <v>0</v>
          </cell>
          <cell r="BM602" t="str">
            <v/>
          </cell>
          <cell r="BN602">
            <v>0</v>
          </cell>
          <cell r="BO602">
            <v>89</v>
          </cell>
          <cell r="BP602">
            <v>91</v>
          </cell>
          <cell r="BQ602">
            <v>0</v>
          </cell>
          <cell r="BR602">
            <v>0</v>
          </cell>
          <cell r="BS602" t="str">
            <v/>
          </cell>
          <cell r="BT602">
            <v>0</v>
          </cell>
          <cell r="BU602">
            <v>86.25</v>
          </cell>
          <cell r="BV602">
            <v>91</v>
          </cell>
          <cell r="BW602">
            <v>0</v>
          </cell>
          <cell r="BX602">
            <v>0</v>
          </cell>
          <cell r="BY602" t="str">
            <v/>
          </cell>
          <cell r="BZ602">
            <v>0</v>
          </cell>
          <cell r="CA602">
            <v>97</v>
          </cell>
          <cell r="CB602">
            <v>97</v>
          </cell>
          <cell r="CC602">
            <v>0</v>
          </cell>
          <cell r="CD602">
            <v>0</v>
          </cell>
          <cell r="CE602" t="str">
            <v/>
          </cell>
          <cell r="CF602">
            <v>0</v>
          </cell>
          <cell r="CG602">
            <v>89.25</v>
          </cell>
          <cell r="CH602">
            <v>82</v>
          </cell>
          <cell r="CI602">
            <v>0</v>
          </cell>
          <cell r="CJ602">
            <v>0</v>
          </cell>
          <cell r="CK602" t="str">
            <v/>
          </cell>
          <cell r="CL602">
            <v>0</v>
          </cell>
          <cell r="CM602">
            <v>82.25</v>
          </cell>
          <cell r="CN602">
            <v>78</v>
          </cell>
          <cell r="CO602">
            <v>0</v>
          </cell>
          <cell r="CP602">
            <v>0</v>
          </cell>
          <cell r="CQ602" t="str">
            <v/>
          </cell>
          <cell r="CR602">
            <v>0</v>
          </cell>
          <cell r="CS602">
            <v>89.25</v>
          </cell>
          <cell r="CT602">
            <v>88</v>
          </cell>
          <cell r="CU602">
            <v>0</v>
          </cell>
          <cell r="CV602">
            <v>0</v>
          </cell>
          <cell r="CW602" t="str">
            <v/>
          </cell>
          <cell r="CX602">
            <v>0</v>
          </cell>
          <cell r="CY602">
            <v>79.75</v>
          </cell>
          <cell r="CZ602">
            <v>85</v>
          </cell>
          <cell r="DA602">
            <v>0</v>
          </cell>
          <cell r="DB602">
            <v>0</v>
          </cell>
          <cell r="DC602" t="str">
            <v/>
          </cell>
          <cell r="DD602">
            <v>0</v>
          </cell>
          <cell r="DE602">
            <v>87</v>
          </cell>
          <cell r="DF602">
            <v>82</v>
          </cell>
          <cell r="DG602">
            <v>0</v>
          </cell>
          <cell r="DH602">
            <v>0</v>
          </cell>
          <cell r="DI602" t="str">
            <v/>
          </cell>
          <cell r="DJ602">
            <v>0</v>
          </cell>
          <cell r="DK602">
            <v>0</v>
          </cell>
          <cell r="DL602">
            <v>86</v>
          </cell>
          <cell r="DM602">
            <v>0</v>
          </cell>
          <cell r="DN602">
            <v>0</v>
          </cell>
          <cell r="DO602" t="str">
            <v/>
          </cell>
          <cell r="DP602">
            <v>0</v>
          </cell>
          <cell r="DQ602">
            <v>80.75</v>
          </cell>
          <cell r="DR602">
            <v>81</v>
          </cell>
          <cell r="DS602">
            <v>0</v>
          </cell>
          <cell r="DT602">
            <v>0</v>
          </cell>
          <cell r="DU602" t="str">
            <v/>
          </cell>
          <cell r="DV602">
            <v>0</v>
          </cell>
          <cell r="DW602">
            <v>84</v>
          </cell>
          <cell r="DX602">
            <v>90</v>
          </cell>
          <cell r="DY602">
            <v>0</v>
          </cell>
          <cell r="DZ602">
            <v>0</v>
          </cell>
          <cell r="EA602" t="str">
            <v/>
          </cell>
          <cell r="EB602">
            <v>0</v>
          </cell>
          <cell r="EC602">
            <v>96</v>
          </cell>
          <cell r="ED602">
            <v>96</v>
          </cell>
          <cell r="EE602">
            <v>0</v>
          </cell>
          <cell r="EF602">
            <v>0</v>
          </cell>
          <cell r="EG602" t="str">
            <v/>
          </cell>
          <cell r="EH602">
            <v>0</v>
          </cell>
          <cell r="EI602">
            <v>90</v>
          </cell>
          <cell r="EJ602">
            <v>89</v>
          </cell>
          <cell r="EK602">
            <v>0</v>
          </cell>
          <cell r="EL602">
            <v>0</v>
          </cell>
          <cell r="EM602" t="str">
            <v/>
          </cell>
          <cell r="EN602">
            <v>0</v>
          </cell>
          <cell r="EO602">
            <v>90</v>
          </cell>
          <cell r="EP602">
            <v>89</v>
          </cell>
          <cell r="EQ602">
            <v>0</v>
          </cell>
          <cell r="ER602">
            <v>0</v>
          </cell>
          <cell r="ES602" t="str">
            <v/>
          </cell>
          <cell r="ET602">
            <v>0</v>
          </cell>
          <cell r="EU602">
            <v>90</v>
          </cell>
          <cell r="EV602">
            <v>89</v>
          </cell>
          <cell r="EW602">
            <v>0</v>
          </cell>
          <cell r="EX602">
            <v>0</v>
          </cell>
          <cell r="EY602" t="str">
            <v/>
          </cell>
          <cell r="EZ602">
            <v>0</v>
          </cell>
          <cell r="FA602">
            <v>77.75</v>
          </cell>
          <cell r="FB602">
            <v>83</v>
          </cell>
          <cell r="FC602">
            <v>0</v>
          </cell>
          <cell r="FD602">
            <v>0</v>
          </cell>
          <cell r="FE602" t="str">
            <v/>
          </cell>
          <cell r="FF602">
            <v>0</v>
          </cell>
          <cell r="FG602">
            <v>77.75</v>
          </cell>
          <cell r="FH602">
            <v>83</v>
          </cell>
          <cell r="FI602">
            <v>0</v>
          </cell>
          <cell r="FJ602">
            <v>0</v>
          </cell>
          <cell r="FK602" t="str">
            <v/>
          </cell>
          <cell r="FL602">
            <v>0</v>
          </cell>
          <cell r="FM602">
            <v>77.75</v>
          </cell>
          <cell r="FN602">
            <v>83</v>
          </cell>
          <cell r="FO602">
            <v>0</v>
          </cell>
          <cell r="FP602">
            <v>0</v>
          </cell>
          <cell r="FQ602" t="str">
            <v/>
          </cell>
          <cell r="FR602">
            <v>0</v>
          </cell>
          <cell r="FS602">
            <v>77.75</v>
          </cell>
          <cell r="FT602">
            <v>83</v>
          </cell>
          <cell r="FU602">
            <v>0</v>
          </cell>
          <cell r="FV602">
            <v>0</v>
          </cell>
          <cell r="FW602" t="str">
            <v/>
          </cell>
          <cell r="FX602">
            <v>0</v>
          </cell>
          <cell r="FY602">
            <v>77.75</v>
          </cell>
          <cell r="FZ602">
            <v>83</v>
          </cell>
          <cell r="GA602">
            <v>0</v>
          </cell>
          <cell r="GB602">
            <v>0</v>
          </cell>
          <cell r="GC602" t="str">
            <v/>
          </cell>
          <cell r="GD602">
            <v>0</v>
          </cell>
          <cell r="GE602">
            <v>77.75</v>
          </cell>
          <cell r="GF602">
            <v>83</v>
          </cell>
          <cell r="GG602">
            <v>0</v>
          </cell>
          <cell r="GH602">
            <v>0</v>
          </cell>
          <cell r="GI602" t="str">
            <v/>
          </cell>
          <cell r="GJ602">
            <v>0</v>
          </cell>
          <cell r="GK602">
            <v>77.75</v>
          </cell>
          <cell r="GL602">
            <v>83</v>
          </cell>
          <cell r="GM602">
            <v>0</v>
          </cell>
          <cell r="GN602">
            <v>0</v>
          </cell>
          <cell r="GO602" t="str">
            <v/>
          </cell>
          <cell r="GP602">
            <v>0</v>
          </cell>
          <cell r="GQ602">
            <v>77.75</v>
          </cell>
          <cell r="GR602">
            <v>83</v>
          </cell>
          <cell r="GS602">
            <v>0</v>
          </cell>
          <cell r="GT602">
            <v>0</v>
          </cell>
          <cell r="GU602" t="str">
            <v/>
          </cell>
          <cell r="GV602">
            <v>0</v>
          </cell>
          <cell r="GW602">
            <v>88.75</v>
          </cell>
          <cell r="GX602">
            <v>94</v>
          </cell>
          <cell r="GY602">
            <v>0</v>
          </cell>
          <cell r="GZ602">
            <v>0</v>
          </cell>
          <cell r="HA602" t="str">
            <v>EKO-L</v>
          </cell>
          <cell r="HB602">
            <v>0</v>
          </cell>
          <cell r="HC602">
            <v>85</v>
          </cell>
          <cell r="HD602">
            <v>78</v>
          </cell>
          <cell r="HH602">
            <v>0</v>
          </cell>
          <cell r="HM602" t="str">
            <v/>
          </cell>
          <cell r="HN602" t="str">
            <v/>
          </cell>
          <cell r="HS602">
            <v>0</v>
          </cell>
          <cell r="HT602" t="str">
            <v>PKN</v>
          </cell>
          <cell r="HU602">
            <v>0</v>
          </cell>
          <cell r="HV602" t="str">
            <v>IND</v>
          </cell>
          <cell r="HW602">
            <v>0</v>
          </cell>
          <cell r="HX602" t="str">
            <v>MAT-W</v>
          </cell>
          <cell r="HY602">
            <v>0</v>
          </cell>
          <cell r="HZ602" t="str">
            <v>SEJ-W</v>
          </cell>
          <cell r="IA602">
            <v>0</v>
          </cell>
          <cell r="IB602" t="str">
            <v>IGR-W</v>
          </cell>
          <cell r="IC602">
            <v>0</v>
          </cell>
          <cell r="ID602" t="str">
            <v>SBO</v>
          </cell>
          <cell r="IE602">
            <v>0</v>
          </cell>
          <cell r="IF602" t="str">
            <v>PJO</v>
          </cell>
          <cell r="IG602">
            <v>0</v>
          </cell>
          <cell r="IH602" t="str">
            <v>PRA</v>
          </cell>
          <cell r="II602">
            <v>0</v>
          </cell>
          <cell r="IJ602" t="str">
            <v>JAW</v>
          </cell>
          <cell r="IK602">
            <v>0</v>
          </cell>
          <cell r="IL602" t="str">
            <v>ARB</v>
          </cell>
          <cell r="IM602">
            <v>0</v>
          </cell>
          <cell r="IN602" t="str">
            <v>PKM</v>
          </cell>
          <cell r="IO602">
            <v>0</v>
          </cell>
          <cell r="IP602" t="str">
            <v>MAT-P</v>
          </cell>
          <cell r="IQ602">
            <v>0</v>
          </cell>
          <cell r="IR602" t="str">
            <v>BIO-P</v>
          </cell>
          <cell r="IS602">
            <v>0</v>
          </cell>
          <cell r="IT602" t="str">
            <v>FIS-P</v>
          </cell>
          <cell r="IU602">
            <v>0</v>
          </cell>
          <cell r="IV602" t="str">
            <v>KIM-P</v>
          </cell>
          <cell r="IW602">
            <v>0</v>
          </cell>
          <cell r="IX602" t="str">
            <v>EKO-L</v>
          </cell>
          <cell r="IY602">
            <v>0</v>
          </cell>
          <cell r="JA602">
            <v>0</v>
          </cell>
        </row>
        <row r="603">
          <cell r="Q603" t="str">
            <v/>
          </cell>
          <cell r="AB603" t="str">
            <v/>
          </cell>
          <cell r="AC603">
            <v>27</v>
          </cell>
          <cell r="AI603" t="str">
            <v/>
          </cell>
          <cell r="AJ603">
            <v>0</v>
          </cell>
          <cell r="AK603">
            <v>74.25</v>
          </cell>
          <cell r="AL603">
            <v>80</v>
          </cell>
          <cell r="AM603">
            <v>0</v>
          </cell>
          <cell r="AN603">
            <v>0</v>
          </cell>
          <cell r="AO603" t="str">
            <v/>
          </cell>
          <cell r="AP603">
            <v>0</v>
          </cell>
          <cell r="AQ603">
            <v>79.5</v>
          </cell>
          <cell r="AR603">
            <v>80</v>
          </cell>
          <cell r="AS603">
            <v>0</v>
          </cell>
          <cell r="AT603">
            <v>0</v>
          </cell>
          <cell r="AU603" t="str">
            <v/>
          </cell>
          <cell r="AV603">
            <v>0</v>
          </cell>
          <cell r="AW603">
            <v>72.25</v>
          </cell>
          <cell r="AX603">
            <v>82</v>
          </cell>
          <cell r="AY603">
            <v>0</v>
          </cell>
          <cell r="AZ603">
            <v>0</v>
          </cell>
          <cell r="BA603" t="str">
            <v/>
          </cell>
          <cell r="BB603">
            <v>0</v>
          </cell>
          <cell r="BC603">
            <v>81.25</v>
          </cell>
          <cell r="BD603">
            <v>82</v>
          </cell>
          <cell r="BE603">
            <v>0</v>
          </cell>
          <cell r="BF603">
            <v>0</v>
          </cell>
          <cell r="BG603" t="str">
            <v>SEJ</v>
          </cell>
          <cell r="BH603">
            <v>0</v>
          </cell>
          <cell r="BI603">
            <v>79.75</v>
          </cell>
          <cell r="BJ603">
            <v>80</v>
          </cell>
          <cell r="BK603">
            <v>0</v>
          </cell>
          <cell r="BL603">
            <v>0</v>
          </cell>
          <cell r="BM603" t="str">
            <v/>
          </cell>
          <cell r="BN603">
            <v>0</v>
          </cell>
          <cell r="BO603">
            <v>89</v>
          </cell>
          <cell r="BP603">
            <v>83</v>
          </cell>
          <cell r="BQ603">
            <v>0</v>
          </cell>
          <cell r="BR603">
            <v>0</v>
          </cell>
          <cell r="BS603" t="str">
            <v/>
          </cell>
          <cell r="BT603">
            <v>0</v>
          </cell>
          <cell r="BU603">
            <v>82.25</v>
          </cell>
          <cell r="BV603">
            <v>88</v>
          </cell>
          <cell r="BW603">
            <v>0</v>
          </cell>
          <cell r="BX603">
            <v>0</v>
          </cell>
          <cell r="BY603" t="str">
            <v/>
          </cell>
          <cell r="BZ603">
            <v>0</v>
          </cell>
          <cell r="CA603">
            <v>84.75</v>
          </cell>
          <cell r="CB603">
            <v>81</v>
          </cell>
          <cell r="CC603">
            <v>0</v>
          </cell>
          <cell r="CD603">
            <v>0</v>
          </cell>
          <cell r="CE603" t="str">
            <v/>
          </cell>
          <cell r="CF603">
            <v>0</v>
          </cell>
          <cell r="CG603">
            <v>86.5</v>
          </cell>
          <cell r="CH603">
            <v>80</v>
          </cell>
          <cell r="CI603">
            <v>0</v>
          </cell>
          <cell r="CJ603">
            <v>0</v>
          </cell>
          <cell r="CK603" t="str">
            <v/>
          </cell>
          <cell r="CL603">
            <v>0</v>
          </cell>
          <cell r="CM603">
            <v>72.25</v>
          </cell>
          <cell r="CN603">
            <v>77</v>
          </cell>
          <cell r="CO603">
            <v>0</v>
          </cell>
          <cell r="CP603">
            <v>0</v>
          </cell>
          <cell r="CQ603" t="str">
            <v/>
          </cell>
          <cell r="CR603">
            <v>0</v>
          </cell>
          <cell r="CS603">
            <v>82</v>
          </cell>
          <cell r="CT603">
            <v>85</v>
          </cell>
          <cell r="CU603">
            <v>0</v>
          </cell>
          <cell r="CV603">
            <v>0</v>
          </cell>
          <cell r="CW603" t="str">
            <v/>
          </cell>
          <cell r="CX603">
            <v>0</v>
          </cell>
          <cell r="CY603">
            <v>72.75</v>
          </cell>
          <cell r="CZ603">
            <v>76</v>
          </cell>
          <cell r="DA603">
            <v>0</v>
          </cell>
          <cell r="DB603">
            <v>0</v>
          </cell>
          <cell r="DC603" t="str">
            <v/>
          </cell>
          <cell r="DD603">
            <v>0</v>
          </cell>
          <cell r="DE603">
            <v>83.75</v>
          </cell>
          <cell r="DF603">
            <v>82</v>
          </cell>
          <cell r="DG603">
            <v>0</v>
          </cell>
          <cell r="DH603">
            <v>0</v>
          </cell>
          <cell r="DI603" t="str">
            <v/>
          </cell>
          <cell r="DJ603">
            <v>0</v>
          </cell>
          <cell r="DK603">
            <v>0</v>
          </cell>
          <cell r="DL603">
            <v>80</v>
          </cell>
          <cell r="DM603">
            <v>0</v>
          </cell>
          <cell r="DN603">
            <v>0</v>
          </cell>
          <cell r="DO603" t="str">
            <v/>
          </cell>
          <cell r="DP603">
            <v>0</v>
          </cell>
          <cell r="DQ603">
            <v>79</v>
          </cell>
          <cell r="DR603">
            <v>77</v>
          </cell>
          <cell r="DS603">
            <v>0</v>
          </cell>
          <cell r="DT603">
            <v>0</v>
          </cell>
          <cell r="DU603" t="str">
            <v/>
          </cell>
          <cell r="DV603">
            <v>0</v>
          </cell>
          <cell r="DW603">
            <v>78.75</v>
          </cell>
          <cell r="DX603">
            <v>87</v>
          </cell>
          <cell r="DY603">
            <v>0</v>
          </cell>
          <cell r="DZ603">
            <v>0</v>
          </cell>
          <cell r="EA603" t="str">
            <v/>
          </cell>
          <cell r="EB603">
            <v>0</v>
          </cell>
          <cell r="EC603">
            <v>83.75</v>
          </cell>
          <cell r="ED603">
            <v>81</v>
          </cell>
          <cell r="EE603">
            <v>0</v>
          </cell>
          <cell r="EF603">
            <v>0</v>
          </cell>
          <cell r="EG603" t="str">
            <v/>
          </cell>
          <cell r="EH603">
            <v>0</v>
          </cell>
          <cell r="EI603">
            <v>82.5</v>
          </cell>
          <cell r="EJ603">
            <v>74</v>
          </cell>
          <cell r="EK603">
            <v>0</v>
          </cell>
          <cell r="EL603">
            <v>0</v>
          </cell>
          <cell r="EM603" t="str">
            <v/>
          </cell>
          <cell r="EN603">
            <v>0</v>
          </cell>
          <cell r="EO603">
            <v>82.5</v>
          </cell>
          <cell r="EP603">
            <v>74</v>
          </cell>
          <cell r="EQ603">
            <v>0</v>
          </cell>
          <cell r="ER603">
            <v>0</v>
          </cell>
          <cell r="ES603" t="str">
            <v/>
          </cell>
          <cell r="ET603">
            <v>0</v>
          </cell>
          <cell r="EU603">
            <v>82.5</v>
          </cell>
          <cell r="EV603">
            <v>74</v>
          </cell>
          <cell r="EW603">
            <v>0</v>
          </cell>
          <cell r="EX603">
            <v>0</v>
          </cell>
          <cell r="EY603" t="str">
            <v/>
          </cell>
          <cell r="EZ603">
            <v>0</v>
          </cell>
          <cell r="FA603">
            <v>71.5</v>
          </cell>
          <cell r="FB603">
            <v>78</v>
          </cell>
          <cell r="FC603">
            <v>0</v>
          </cell>
          <cell r="FD603">
            <v>0</v>
          </cell>
          <cell r="FE603" t="str">
            <v/>
          </cell>
          <cell r="FF603">
            <v>0</v>
          </cell>
          <cell r="FG603">
            <v>71.5</v>
          </cell>
          <cell r="FH603">
            <v>78</v>
          </cell>
          <cell r="FI603">
            <v>0</v>
          </cell>
          <cell r="FJ603">
            <v>0</v>
          </cell>
          <cell r="FK603" t="str">
            <v/>
          </cell>
          <cell r="FL603">
            <v>0</v>
          </cell>
          <cell r="FM603">
            <v>71.5</v>
          </cell>
          <cell r="FN603">
            <v>78</v>
          </cell>
          <cell r="FO603">
            <v>0</v>
          </cell>
          <cell r="FP603">
            <v>0</v>
          </cell>
          <cell r="FQ603" t="str">
            <v/>
          </cell>
          <cell r="FR603">
            <v>0</v>
          </cell>
          <cell r="FS603">
            <v>71.5</v>
          </cell>
          <cell r="FT603">
            <v>78</v>
          </cell>
          <cell r="FU603">
            <v>0</v>
          </cell>
          <cell r="FV603">
            <v>0</v>
          </cell>
          <cell r="FW603" t="str">
            <v/>
          </cell>
          <cell r="FX603">
            <v>0</v>
          </cell>
          <cell r="FY603">
            <v>71.5</v>
          </cell>
          <cell r="FZ603">
            <v>78</v>
          </cell>
          <cell r="GA603">
            <v>0</v>
          </cell>
          <cell r="GB603">
            <v>0</v>
          </cell>
          <cell r="GC603" t="str">
            <v/>
          </cell>
          <cell r="GD603">
            <v>0</v>
          </cell>
          <cell r="GE603">
            <v>71.5</v>
          </cell>
          <cell r="GF603">
            <v>78</v>
          </cell>
          <cell r="GG603">
            <v>0</v>
          </cell>
          <cell r="GH603">
            <v>0</v>
          </cell>
          <cell r="GI603" t="str">
            <v/>
          </cell>
          <cell r="GJ603">
            <v>0</v>
          </cell>
          <cell r="GK603">
            <v>71.5</v>
          </cell>
          <cell r="GL603">
            <v>78</v>
          </cell>
          <cell r="GM603">
            <v>0</v>
          </cell>
          <cell r="GN603">
            <v>0</v>
          </cell>
          <cell r="GO603" t="str">
            <v/>
          </cell>
          <cell r="GP603">
            <v>0</v>
          </cell>
          <cell r="GQ603">
            <v>71.5</v>
          </cell>
          <cell r="GR603">
            <v>78</v>
          </cell>
          <cell r="GS603">
            <v>0</v>
          </cell>
          <cell r="GT603">
            <v>0</v>
          </cell>
          <cell r="GU603" t="str">
            <v/>
          </cell>
          <cell r="GV603">
            <v>0</v>
          </cell>
          <cell r="GW603">
            <v>69.75</v>
          </cell>
          <cell r="GX603">
            <v>75</v>
          </cell>
          <cell r="GY603">
            <v>0</v>
          </cell>
          <cell r="GZ603">
            <v>0</v>
          </cell>
          <cell r="HA603" t="str">
            <v>EKO-L</v>
          </cell>
          <cell r="HB603">
            <v>0</v>
          </cell>
          <cell r="HC603">
            <v>76.5</v>
          </cell>
          <cell r="HD603">
            <v>72</v>
          </cell>
          <cell r="HH603">
            <v>0</v>
          </cell>
          <cell r="HM603" t="str">
            <v/>
          </cell>
          <cell r="HN603" t="str">
            <v/>
          </cell>
          <cell r="HS603">
            <v>0</v>
          </cell>
          <cell r="HT603" t="str">
            <v>PKN</v>
          </cell>
          <cell r="HU603">
            <v>0</v>
          </cell>
          <cell r="HV603" t="str">
            <v>IND</v>
          </cell>
          <cell r="HW603">
            <v>0</v>
          </cell>
          <cell r="HX603" t="str">
            <v>MAT-W</v>
          </cell>
          <cell r="HY603">
            <v>0</v>
          </cell>
          <cell r="HZ603" t="str">
            <v>SEJ-W</v>
          </cell>
          <cell r="IA603">
            <v>0</v>
          </cell>
          <cell r="IB603" t="str">
            <v>IGR-W</v>
          </cell>
          <cell r="IC603">
            <v>0</v>
          </cell>
          <cell r="ID603" t="str">
            <v>SBO</v>
          </cell>
          <cell r="IE603">
            <v>0</v>
          </cell>
          <cell r="IF603" t="str">
            <v>PJO</v>
          </cell>
          <cell r="IG603">
            <v>0</v>
          </cell>
          <cell r="IH603" t="str">
            <v>PRA</v>
          </cell>
          <cell r="II603">
            <v>0</v>
          </cell>
          <cell r="IJ603" t="str">
            <v>JAW</v>
          </cell>
          <cell r="IK603">
            <v>0</v>
          </cell>
          <cell r="IL603" t="str">
            <v>ARB</v>
          </cell>
          <cell r="IM603">
            <v>0</v>
          </cell>
          <cell r="IN603" t="str">
            <v>PKM</v>
          </cell>
          <cell r="IO603">
            <v>0</v>
          </cell>
          <cell r="IP603" t="str">
            <v>MAT-P</v>
          </cell>
          <cell r="IQ603">
            <v>0</v>
          </cell>
          <cell r="IR603" t="str">
            <v>BIO-P</v>
          </cell>
          <cell r="IS603">
            <v>0</v>
          </cell>
          <cell r="IT603" t="str">
            <v>FIS-P</v>
          </cell>
          <cell r="IU603">
            <v>0</v>
          </cell>
          <cell r="IV603" t="str">
            <v>KIM-P</v>
          </cell>
          <cell r="IW603">
            <v>0</v>
          </cell>
          <cell r="IX603" t="str">
            <v>EKO-L</v>
          </cell>
          <cell r="IY603">
            <v>0</v>
          </cell>
          <cell r="JA603">
            <v>0</v>
          </cell>
        </row>
        <row r="604">
          <cell r="Q604" t="str">
            <v/>
          </cell>
          <cell r="AB604" t="str">
            <v/>
          </cell>
          <cell r="AC604">
            <v>28</v>
          </cell>
          <cell r="AI604" t="str">
            <v/>
          </cell>
          <cell r="AJ604">
            <v>0</v>
          </cell>
          <cell r="AK604">
            <v>90.25</v>
          </cell>
          <cell r="AL604">
            <v>87</v>
          </cell>
          <cell r="AM604">
            <v>0</v>
          </cell>
          <cell r="AN604">
            <v>0</v>
          </cell>
          <cell r="AO604" t="str">
            <v/>
          </cell>
          <cell r="AP604">
            <v>0</v>
          </cell>
          <cell r="AQ604">
            <v>81.5</v>
          </cell>
          <cell r="AR604">
            <v>87</v>
          </cell>
          <cell r="AS604">
            <v>0</v>
          </cell>
          <cell r="AT604">
            <v>0</v>
          </cell>
          <cell r="AU604" t="str">
            <v/>
          </cell>
          <cell r="AV604">
            <v>0</v>
          </cell>
          <cell r="AW604">
            <v>86.5</v>
          </cell>
          <cell r="AX604">
            <v>87</v>
          </cell>
          <cell r="AY604">
            <v>0</v>
          </cell>
          <cell r="AZ604">
            <v>0</v>
          </cell>
          <cell r="BA604" t="str">
            <v/>
          </cell>
          <cell r="BB604">
            <v>0</v>
          </cell>
          <cell r="BC604">
            <v>86.25</v>
          </cell>
          <cell r="BD604">
            <v>87</v>
          </cell>
          <cell r="BE604">
            <v>0</v>
          </cell>
          <cell r="BF604">
            <v>0</v>
          </cell>
          <cell r="BG604" t="str">
            <v>SEJ</v>
          </cell>
          <cell r="BH604">
            <v>0</v>
          </cell>
          <cell r="BI604">
            <v>84.75</v>
          </cell>
          <cell r="BJ604">
            <v>87</v>
          </cell>
          <cell r="BK604">
            <v>0</v>
          </cell>
          <cell r="BL604">
            <v>0</v>
          </cell>
          <cell r="BM604" t="str">
            <v/>
          </cell>
          <cell r="BN604">
            <v>0</v>
          </cell>
          <cell r="BO604">
            <v>88</v>
          </cell>
          <cell r="BP604">
            <v>83</v>
          </cell>
          <cell r="BQ604">
            <v>0</v>
          </cell>
          <cell r="BR604">
            <v>0</v>
          </cell>
          <cell r="BS604" t="str">
            <v/>
          </cell>
          <cell r="BT604">
            <v>0</v>
          </cell>
          <cell r="BU604">
            <v>81.25</v>
          </cell>
          <cell r="BV604">
            <v>87</v>
          </cell>
          <cell r="BW604">
            <v>0</v>
          </cell>
          <cell r="BX604">
            <v>0</v>
          </cell>
          <cell r="BY604" t="str">
            <v/>
          </cell>
          <cell r="BZ604">
            <v>0</v>
          </cell>
          <cell r="CA604">
            <v>85</v>
          </cell>
          <cell r="CB604">
            <v>81</v>
          </cell>
          <cell r="CC604">
            <v>0</v>
          </cell>
          <cell r="CD604">
            <v>0</v>
          </cell>
          <cell r="CE604" t="str">
            <v/>
          </cell>
          <cell r="CF604">
            <v>0</v>
          </cell>
          <cell r="CG604">
            <v>89.25</v>
          </cell>
          <cell r="CH604">
            <v>81</v>
          </cell>
          <cell r="CI604">
            <v>0</v>
          </cell>
          <cell r="CJ604">
            <v>0</v>
          </cell>
          <cell r="CK604" t="str">
            <v/>
          </cell>
          <cell r="CL604">
            <v>0</v>
          </cell>
          <cell r="CM604">
            <v>76.25</v>
          </cell>
          <cell r="CN604">
            <v>76</v>
          </cell>
          <cell r="CO604">
            <v>0</v>
          </cell>
          <cell r="CP604">
            <v>0</v>
          </cell>
          <cell r="CQ604" t="str">
            <v/>
          </cell>
          <cell r="CR604">
            <v>0</v>
          </cell>
          <cell r="CS604">
            <v>79.5</v>
          </cell>
          <cell r="CT604">
            <v>90</v>
          </cell>
          <cell r="CU604">
            <v>0</v>
          </cell>
          <cell r="CV604">
            <v>0</v>
          </cell>
          <cell r="CW604" t="str">
            <v/>
          </cell>
          <cell r="CX604">
            <v>0</v>
          </cell>
          <cell r="CY604">
            <v>73.5</v>
          </cell>
          <cell r="CZ604">
            <v>79</v>
          </cell>
          <cell r="DA604">
            <v>0</v>
          </cell>
          <cell r="DB604">
            <v>0</v>
          </cell>
          <cell r="DC604" t="str">
            <v/>
          </cell>
          <cell r="DD604">
            <v>0</v>
          </cell>
          <cell r="DE604">
            <v>84.75</v>
          </cell>
          <cell r="DF604">
            <v>83</v>
          </cell>
          <cell r="DG604">
            <v>0</v>
          </cell>
          <cell r="DH604">
            <v>0</v>
          </cell>
          <cell r="DI604" t="str">
            <v/>
          </cell>
          <cell r="DJ604">
            <v>0</v>
          </cell>
          <cell r="DK604">
            <v>0</v>
          </cell>
          <cell r="DL604">
            <v>85</v>
          </cell>
          <cell r="DM604">
            <v>0</v>
          </cell>
          <cell r="DN604">
            <v>0</v>
          </cell>
          <cell r="DO604" t="str">
            <v/>
          </cell>
          <cell r="DP604">
            <v>0</v>
          </cell>
          <cell r="DQ604">
            <v>89.75</v>
          </cell>
          <cell r="DR604">
            <v>80</v>
          </cell>
          <cell r="DS604">
            <v>0</v>
          </cell>
          <cell r="DT604">
            <v>0</v>
          </cell>
          <cell r="DU604" t="str">
            <v/>
          </cell>
          <cell r="DV604">
            <v>0</v>
          </cell>
          <cell r="DW604">
            <v>80.25</v>
          </cell>
          <cell r="DX604">
            <v>81</v>
          </cell>
          <cell r="DY604">
            <v>0</v>
          </cell>
          <cell r="DZ604">
            <v>0</v>
          </cell>
          <cell r="EA604" t="str">
            <v/>
          </cell>
          <cell r="EB604">
            <v>0</v>
          </cell>
          <cell r="EC604">
            <v>85</v>
          </cell>
          <cell r="ED604">
            <v>85</v>
          </cell>
          <cell r="EE604">
            <v>0</v>
          </cell>
          <cell r="EF604">
            <v>0</v>
          </cell>
          <cell r="EG604" t="str">
            <v/>
          </cell>
          <cell r="EH604">
            <v>0</v>
          </cell>
          <cell r="EI604">
            <v>84.5</v>
          </cell>
          <cell r="EJ604">
            <v>78</v>
          </cell>
          <cell r="EK604">
            <v>0</v>
          </cell>
          <cell r="EL604">
            <v>0</v>
          </cell>
          <cell r="EM604" t="str">
            <v/>
          </cell>
          <cell r="EN604">
            <v>0</v>
          </cell>
          <cell r="EO604">
            <v>84.5</v>
          </cell>
          <cell r="EP604">
            <v>78</v>
          </cell>
          <cell r="EQ604">
            <v>0</v>
          </cell>
          <cell r="ER604">
            <v>0</v>
          </cell>
          <cell r="ES604" t="str">
            <v/>
          </cell>
          <cell r="ET604">
            <v>0</v>
          </cell>
          <cell r="EU604">
            <v>84.5</v>
          </cell>
          <cell r="EV604">
            <v>78</v>
          </cell>
          <cell r="EW604">
            <v>0</v>
          </cell>
          <cell r="EX604">
            <v>0</v>
          </cell>
          <cell r="EY604" t="str">
            <v/>
          </cell>
          <cell r="EZ604">
            <v>0</v>
          </cell>
          <cell r="FA604">
            <v>75</v>
          </cell>
          <cell r="FB604">
            <v>84</v>
          </cell>
          <cell r="FC604">
            <v>0</v>
          </cell>
          <cell r="FD604">
            <v>0</v>
          </cell>
          <cell r="FE604" t="str">
            <v/>
          </cell>
          <cell r="FF604">
            <v>0</v>
          </cell>
          <cell r="FG604">
            <v>75</v>
          </cell>
          <cell r="FH604">
            <v>84</v>
          </cell>
          <cell r="FI604">
            <v>0</v>
          </cell>
          <cell r="FJ604">
            <v>0</v>
          </cell>
          <cell r="FK604" t="str">
            <v/>
          </cell>
          <cell r="FL604">
            <v>0</v>
          </cell>
          <cell r="FM604">
            <v>75</v>
          </cell>
          <cell r="FN604">
            <v>84</v>
          </cell>
          <cell r="FO604">
            <v>0</v>
          </cell>
          <cell r="FP604">
            <v>0</v>
          </cell>
          <cell r="FQ604" t="str">
            <v/>
          </cell>
          <cell r="FR604">
            <v>0</v>
          </cell>
          <cell r="FS604">
            <v>75</v>
          </cell>
          <cell r="FT604">
            <v>84</v>
          </cell>
          <cell r="FU604">
            <v>0</v>
          </cell>
          <cell r="FV604">
            <v>0</v>
          </cell>
          <cell r="FW604" t="str">
            <v/>
          </cell>
          <cell r="FX604">
            <v>0</v>
          </cell>
          <cell r="FY604">
            <v>75</v>
          </cell>
          <cell r="FZ604">
            <v>84</v>
          </cell>
          <cell r="GA604">
            <v>0</v>
          </cell>
          <cell r="GB604">
            <v>0</v>
          </cell>
          <cell r="GC604" t="str">
            <v/>
          </cell>
          <cell r="GD604">
            <v>0</v>
          </cell>
          <cell r="GE604">
            <v>75</v>
          </cell>
          <cell r="GF604">
            <v>84</v>
          </cell>
          <cell r="GG604">
            <v>0</v>
          </cell>
          <cell r="GH604">
            <v>0</v>
          </cell>
          <cell r="GI604" t="str">
            <v/>
          </cell>
          <cell r="GJ604">
            <v>0</v>
          </cell>
          <cell r="GK604">
            <v>75</v>
          </cell>
          <cell r="GL604">
            <v>84</v>
          </cell>
          <cell r="GM604">
            <v>0</v>
          </cell>
          <cell r="GN604">
            <v>0</v>
          </cell>
          <cell r="GO604" t="str">
            <v/>
          </cell>
          <cell r="GP604">
            <v>0</v>
          </cell>
          <cell r="GQ604">
            <v>75</v>
          </cell>
          <cell r="GR604">
            <v>84</v>
          </cell>
          <cell r="GS604">
            <v>0</v>
          </cell>
          <cell r="GT604">
            <v>0</v>
          </cell>
          <cell r="GU604" t="str">
            <v/>
          </cell>
          <cell r="GV604">
            <v>0</v>
          </cell>
          <cell r="GW604">
            <v>82</v>
          </cell>
          <cell r="GX604">
            <v>74</v>
          </cell>
          <cell r="GY604">
            <v>0</v>
          </cell>
          <cell r="GZ604">
            <v>0</v>
          </cell>
          <cell r="HB604">
            <v>0</v>
          </cell>
          <cell r="HG604" t="str">
            <v>IGR-L</v>
          </cell>
          <cell r="HH604">
            <v>0</v>
          </cell>
          <cell r="HI604">
            <v>82.5</v>
          </cell>
          <cell r="HJ604">
            <v>82</v>
          </cell>
          <cell r="HM604" t="str">
            <v/>
          </cell>
          <cell r="HN604" t="str">
            <v/>
          </cell>
          <cell r="HS604">
            <v>0</v>
          </cell>
          <cell r="HT604" t="str">
            <v>PKN</v>
          </cell>
          <cell r="HU604">
            <v>0</v>
          </cell>
          <cell r="HV604" t="str">
            <v>IND</v>
          </cell>
          <cell r="HW604">
            <v>0</v>
          </cell>
          <cell r="HX604" t="str">
            <v>MAT-W</v>
          </cell>
          <cell r="HY604">
            <v>0</v>
          </cell>
          <cell r="HZ604" t="str">
            <v>SEJ-W</v>
          </cell>
          <cell r="IA604">
            <v>0</v>
          </cell>
          <cell r="IB604" t="str">
            <v>IGR-W</v>
          </cell>
          <cell r="IC604">
            <v>0</v>
          </cell>
          <cell r="ID604" t="str">
            <v>SBO</v>
          </cell>
          <cell r="IE604">
            <v>0</v>
          </cell>
          <cell r="IF604" t="str">
            <v>PJO</v>
          </cell>
          <cell r="IG604">
            <v>0</v>
          </cell>
          <cell r="IH604" t="str">
            <v>PRA</v>
          </cell>
          <cell r="II604">
            <v>0</v>
          </cell>
          <cell r="IJ604" t="str">
            <v>JAW</v>
          </cell>
          <cell r="IK604">
            <v>0</v>
          </cell>
          <cell r="IL604" t="str">
            <v>ARB</v>
          </cell>
          <cell r="IM604">
            <v>0</v>
          </cell>
          <cell r="IN604" t="str">
            <v>PKM</v>
          </cell>
          <cell r="IO604">
            <v>0</v>
          </cell>
          <cell r="IP604" t="str">
            <v>MAT-P</v>
          </cell>
          <cell r="IQ604">
            <v>0</v>
          </cell>
          <cell r="IR604" t="str">
            <v>BIO-P</v>
          </cell>
          <cell r="IS604">
            <v>0</v>
          </cell>
          <cell r="IT604" t="str">
            <v>FIS-P</v>
          </cell>
          <cell r="IU604">
            <v>0</v>
          </cell>
          <cell r="IV604" t="str">
            <v>KIM-P</v>
          </cell>
          <cell r="IW604">
            <v>0</v>
          </cell>
          <cell r="IY604">
            <v>0</v>
          </cell>
          <cell r="IZ604" t="str">
            <v>IGR-L</v>
          </cell>
          <cell r="JA604">
            <v>0</v>
          </cell>
        </row>
        <row r="605">
          <cell r="Q605" t="str">
            <v/>
          </cell>
          <cell r="AB605" t="str">
            <v/>
          </cell>
          <cell r="AC605">
            <v>29</v>
          </cell>
          <cell r="AI605" t="str">
            <v/>
          </cell>
          <cell r="AJ605">
            <v>0</v>
          </cell>
          <cell r="AK605" t="str">
            <v>PDH</v>
          </cell>
          <cell r="AL605">
            <v>79</v>
          </cell>
          <cell r="AM605">
            <v>0</v>
          </cell>
          <cell r="AN605">
            <v>0</v>
          </cell>
          <cell r="AO605" t="str">
            <v/>
          </cell>
          <cell r="AP605">
            <v>0</v>
          </cell>
          <cell r="AQ605" t="str">
            <v>PDH</v>
          </cell>
          <cell r="AR605">
            <v>79</v>
          </cell>
          <cell r="AS605">
            <v>0</v>
          </cell>
          <cell r="AT605">
            <v>0</v>
          </cell>
          <cell r="AU605" t="str">
            <v/>
          </cell>
          <cell r="AV605">
            <v>0</v>
          </cell>
          <cell r="AW605" t="str">
            <v>PDH</v>
          </cell>
          <cell r="AX605">
            <v>81</v>
          </cell>
          <cell r="AY605">
            <v>0</v>
          </cell>
          <cell r="AZ605">
            <v>0</v>
          </cell>
          <cell r="BA605" t="str">
            <v/>
          </cell>
          <cell r="BB605">
            <v>0</v>
          </cell>
          <cell r="BC605" t="str">
            <v>PDH</v>
          </cell>
          <cell r="BD605">
            <v>81</v>
          </cell>
          <cell r="BE605">
            <v>0</v>
          </cell>
          <cell r="BF605">
            <v>0</v>
          </cell>
          <cell r="BG605" t="str">
            <v>SEJ</v>
          </cell>
          <cell r="BH605">
            <v>0</v>
          </cell>
          <cell r="BI605" t="str">
            <v>PDH</v>
          </cell>
          <cell r="BJ605">
            <v>79</v>
          </cell>
          <cell r="BK605">
            <v>0</v>
          </cell>
          <cell r="BL605">
            <v>0</v>
          </cell>
          <cell r="BM605" t="str">
            <v/>
          </cell>
          <cell r="BN605">
            <v>0</v>
          </cell>
          <cell r="BO605">
            <v>84.5</v>
          </cell>
          <cell r="BP605">
            <v>85</v>
          </cell>
          <cell r="BQ605">
            <v>0</v>
          </cell>
          <cell r="BR605">
            <v>0</v>
          </cell>
          <cell r="BS605" t="str">
            <v/>
          </cell>
          <cell r="BT605">
            <v>0</v>
          </cell>
          <cell r="BU605">
            <v>79.5</v>
          </cell>
          <cell r="BV605">
            <v>87</v>
          </cell>
          <cell r="BW605">
            <v>0</v>
          </cell>
          <cell r="BX605">
            <v>0</v>
          </cell>
          <cell r="BY605" t="str">
            <v/>
          </cell>
          <cell r="BZ605">
            <v>0</v>
          </cell>
          <cell r="CA605">
            <v>80</v>
          </cell>
          <cell r="CB605">
            <v>91</v>
          </cell>
          <cell r="CC605">
            <v>0</v>
          </cell>
          <cell r="CD605">
            <v>0</v>
          </cell>
          <cell r="CE605" t="str">
            <v/>
          </cell>
          <cell r="CF605">
            <v>0</v>
          </cell>
          <cell r="CG605">
            <v>78.25</v>
          </cell>
          <cell r="CH605">
            <v>80</v>
          </cell>
          <cell r="CI605">
            <v>0</v>
          </cell>
          <cell r="CJ605">
            <v>0</v>
          </cell>
          <cell r="CK605" t="str">
            <v/>
          </cell>
          <cell r="CL605">
            <v>0</v>
          </cell>
          <cell r="CM605">
            <v>79.5</v>
          </cell>
          <cell r="CN605">
            <v>77</v>
          </cell>
          <cell r="CO605">
            <v>0</v>
          </cell>
          <cell r="CP605">
            <v>0</v>
          </cell>
          <cell r="CQ605" t="str">
            <v/>
          </cell>
          <cell r="CR605">
            <v>0</v>
          </cell>
          <cell r="CS605">
            <v>82</v>
          </cell>
          <cell r="CT605">
            <v>91</v>
          </cell>
          <cell r="CU605">
            <v>0</v>
          </cell>
          <cell r="CV605">
            <v>0</v>
          </cell>
          <cell r="CW605" t="str">
            <v/>
          </cell>
          <cell r="CX605">
            <v>0</v>
          </cell>
          <cell r="CY605">
            <v>79.5</v>
          </cell>
          <cell r="CZ605">
            <v>74</v>
          </cell>
          <cell r="DA605">
            <v>0</v>
          </cell>
          <cell r="DB605">
            <v>0</v>
          </cell>
          <cell r="DC605" t="str">
            <v/>
          </cell>
          <cell r="DD605">
            <v>0</v>
          </cell>
          <cell r="DE605">
            <v>82</v>
          </cell>
          <cell r="DF605">
            <v>83</v>
          </cell>
          <cell r="DG605">
            <v>0</v>
          </cell>
          <cell r="DH605">
            <v>0</v>
          </cell>
          <cell r="DI605" t="str">
            <v/>
          </cell>
          <cell r="DJ605">
            <v>0</v>
          </cell>
          <cell r="DK605">
            <v>83</v>
          </cell>
          <cell r="DL605">
            <v>80</v>
          </cell>
          <cell r="DM605">
            <v>0</v>
          </cell>
          <cell r="DN605">
            <v>0</v>
          </cell>
          <cell r="DO605" t="str">
            <v/>
          </cell>
          <cell r="DP605">
            <v>0</v>
          </cell>
          <cell r="DQ605" t="str">
            <v>PDH</v>
          </cell>
          <cell r="DR605">
            <v>78</v>
          </cell>
          <cell r="DS605">
            <v>0</v>
          </cell>
          <cell r="DT605">
            <v>0</v>
          </cell>
          <cell r="DU605" t="str">
            <v/>
          </cell>
          <cell r="DV605">
            <v>0</v>
          </cell>
          <cell r="DW605" t="str">
            <v>PDH</v>
          </cell>
          <cell r="DX605">
            <v>93</v>
          </cell>
          <cell r="DY605">
            <v>0</v>
          </cell>
          <cell r="DZ605">
            <v>0</v>
          </cell>
          <cell r="EA605" t="str">
            <v/>
          </cell>
          <cell r="EB605">
            <v>0</v>
          </cell>
          <cell r="EC605">
            <v>79</v>
          </cell>
          <cell r="ED605">
            <v>87</v>
          </cell>
          <cell r="EE605">
            <v>0</v>
          </cell>
          <cell r="EF605">
            <v>0</v>
          </cell>
          <cell r="EG605" t="str">
            <v/>
          </cell>
          <cell r="EH605">
            <v>0</v>
          </cell>
          <cell r="EI605">
            <v>79.75</v>
          </cell>
          <cell r="EJ605">
            <v>76</v>
          </cell>
          <cell r="EK605">
            <v>0</v>
          </cell>
          <cell r="EL605">
            <v>0</v>
          </cell>
          <cell r="EM605" t="str">
            <v/>
          </cell>
          <cell r="EN605">
            <v>0</v>
          </cell>
          <cell r="EO605">
            <v>79.75</v>
          </cell>
          <cell r="EP605">
            <v>76</v>
          </cell>
          <cell r="EQ605">
            <v>0</v>
          </cell>
          <cell r="ER605">
            <v>0</v>
          </cell>
          <cell r="ES605" t="str">
            <v/>
          </cell>
          <cell r="ET605">
            <v>0</v>
          </cell>
          <cell r="EU605">
            <v>79.75</v>
          </cell>
          <cell r="EV605">
            <v>76</v>
          </cell>
          <cell r="EW605">
            <v>0</v>
          </cell>
          <cell r="EX605">
            <v>0</v>
          </cell>
          <cell r="EY605" t="str">
            <v/>
          </cell>
          <cell r="EZ605">
            <v>0</v>
          </cell>
          <cell r="FA605">
            <v>80</v>
          </cell>
          <cell r="FB605">
            <v>80</v>
          </cell>
          <cell r="FC605">
            <v>0</v>
          </cell>
          <cell r="FD605">
            <v>0</v>
          </cell>
          <cell r="FE605" t="str">
            <v/>
          </cell>
          <cell r="FF605">
            <v>0</v>
          </cell>
          <cell r="FG605">
            <v>80</v>
          </cell>
          <cell r="FH605">
            <v>80</v>
          </cell>
          <cell r="FI605">
            <v>0</v>
          </cell>
          <cell r="FJ605">
            <v>0</v>
          </cell>
          <cell r="FK605" t="str">
            <v/>
          </cell>
          <cell r="FL605">
            <v>0</v>
          </cell>
          <cell r="FM605">
            <v>80</v>
          </cell>
          <cell r="FN605">
            <v>80</v>
          </cell>
          <cell r="FO605">
            <v>0</v>
          </cell>
          <cell r="FP605">
            <v>0</v>
          </cell>
          <cell r="FQ605" t="str">
            <v/>
          </cell>
          <cell r="FR605">
            <v>0</v>
          </cell>
          <cell r="FS605">
            <v>80</v>
          </cell>
          <cell r="FT605">
            <v>80</v>
          </cell>
          <cell r="FU605">
            <v>0</v>
          </cell>
          <cell r="FV605">
            <v>0</v>
          </cell>
          <cell r="FW605" t="str">
            <v/>
          </cell>
          <cell r="FX605">
            <v>0</v>
          </cell>
          <cell r="FY605">
            <v>80</v>
          </cell>
          <cell r="FZ605">
            <v>80</v>
          </cell>
          <cell r="GA605">
            <v>0</v>
          </cell>
          <cell r="GB605">
            <v>0</v>
          </cell>
          <cell r="GC605" t="str">
            <v/>
          </cell>
          <cell r="GD605">
            <v>0</v>
          </cell>
          <cell r="GE605">
            <v>80</v>
          </cell>
          <cell r="GF605">
            <v>80</v>
          </cell>
          <cell r="GG605">
            <v>0</v>
          </cell>
          <cell r="GH605">
            <v>0</v>
          </cell>
          <cell r="GI605" t="str">
            <v/>
          </cell>
          <cell r="GJ605">
            <v>0</v>
          </cell>
          <cell r="GK605">
            <v>80</v>
          </cell>
          <cell r="GL605">
            <v>80</v>
          </cell>
          <cell r="GM605">
            <v>0</v>
          </cell>
          <cell r="GN605">
            <v>0</v>
          </cell>
          <cell r="GO605" t="str">
            <v/>
          </cell>
          <cell r="GP605">
            <v>0</v>
          </cell>
          <cell r="GQ605">
            <v>80</v>
          </cell>
          <cell r="GR605">
            <v>80</v>
          </cell>
          <cell r="GS605">
            <v>0</v>
          </cell>
          <cell r="GT605">
            <v>0</v>
          </cell>
          <cell r="GU605" t="str">
            <v/>
          </cell>
          <cell r="GV605">
            <v>0</v>
          </cell>
          <cell r="GW605">
            <v>77.25</v>
          </cell>
          <cell r="GX605">
            <v>83</v>
          </cell>
          <cell r="GY605">
            <v>0</v>
          </cell>
          <cell r="GZ605">
            <v>0</v>
          </cell>
          <cell r="HA605" t="str">
            <v>EKO-L</v>
          </cell>
          <cell r="HB605">
            <v>0</v>
          </cell>
          <cell r="HC605">
            <v>85.5</v>
          </cell>
          <cell r="HD605">
            <v>72</v>
          </cell>
          <cell r="HH605">
            <v>0</v>
          </cell>
          <cell r="HM605" t="str">
            <v/>
          </cell>
          <cell r="HN605" t="str">
            <v/>
          </cell>
          <cell r="HS605">
            <v>0</v>
          </cell>
          <cell r="HT605" t="str">
            <v>PKN</v>
          </cell>
          <cell r="HU605">
            <v>0</v>
          </cell>
          <cell r="HV605" t="str">
            <v>IND</v>
          </cell>
          <cell r="HW605">
            <v>0</v>
          </cell>
          <cell r="HX605" t="str">
            <v>MAT-W</v>
          </cell>
          <cell r="HY605">
            <v>0</v>
          </cell>
          <cell r="HZ605" t="str">
            <v>SEJ-W</v>
          </cell>
          <cell r="IA605">
            <v>0</v>
          </cell>
          <cell r="IB605" t="str">
            <v>IGR-W</v>
          </cell>
          <cell r="IC605">
            <v>0</v>
          </cell>
          <cell r="ID605" t="str">
            <v>SBO</v>
          </cell>
          <cell r="IE605">
            <v>0</v>
          </cell>
          <cell r="IF605" t="str">
            <v>PJO</v>
          </cell>
          <cell r="IG605">
            <v>0</v>
          </cell>
          <cell r="IH605" t="str">
            <v>PRA</v>
          </cell>
          <cell r="II605">
            <v>0</v>
          </cell>
          <cell r="IJ605" t="str">
            <v>JAW</v>
          </cell>
          <cell r="IK605">
            <v>0</v>
          </cell>
          <cell r="IL605" t="str">
            <v>ARB</v>
          </cell>
          <cell r="IM605">
            <v>0</v>
          </cell>
          <cell r="IN605" t="str">
            <v>PKM</v>
          </cell>
          <cell r="IO605">
            <v>0</v>
          </cell>
          <cell r="IP605" t="str">
            <v>MAT-P</v>
          </cell>
          <cell r="IQ605">
            <v>0</v>
          </cell>
          <cell r="IR605" t="str">
            <v>BIO-P</v>
          </cell>
          <cell r="IS605">
            <v>0</v>
          </cell>
          <cell r="IT605" t="str">
            <v>FIS-P</v>
          </cell>
          <cell r="IU605">
            <v>0</v>
          </cell>
          <cell r="IV605" t="str">
            <v>KIM-P</v>
          </cell>
          <cell r="IW605">
            <v>0</v>
          </cell>
          <cell r="IX605" t="str">
            <v>EKO-L</v>
          </cell>
          <cell r="IY605">
            <v>0</v>
          </cell>
          <cell r="JA605">
            <v>0</v>
          </cell>
        </row>
        <row r="606">
          <cell r="Q606" t="str">
            <v/>
          </cell>
          <cell r="AB606" t="str">
            <v/>
          </cell>
          <cell r="AC606">
            <v>30</v>
          </cell>
          <cell r="AI606" t="str">
            <v/>
          </cell>
          <cell r="AJ606">
            <v>0</v>
          </cell>
          <cell r="AK606">
            <v>85.75</v>
          </cell>
          <cell r="AL606">
            <v>90</v>
          </cell>
          <cell r="AM606">
            <v>0</v>
          </cell>
          <cell r="AN606">
            <v>0</v>
          </cell>
          <cell r="AO606" t="str">
            <v/>
          </cell>
          <cell r="AP606">
            <v>0</v>
          </cell>
          <cell r="AQ606">
            <v>81</v>
          </cell>
          <cell r="AR606">
            <v>90</v>
          </cell>
          <cell r="AS606">
            <v>0</v>
          </cell>
          <cell r="AT606">
            <v>0</v>
          </cell>
          <cell r="AU606" t="str">
            <v/>
          </cell>
          <cell r="AV606">
            <v>0</v>
          </cell>
          <cell r="AW606">
            <v>90</v>
          </cell>
          <cell r="AX606">
            <v>90</v>
          </cell>
          <cell r="AY606">
            <v>0</v>
          </cell>
          <cell r="AZ606">
            <v>0</v>
          </cell>
          <cell r="BA606" t="str">
            <v/>
          </cell>
          <cell r="BB606">
            <v>0</v>
          </cell>
          <cell r="BC606">
            <v>84</v>
          </cell>
          <cell r="BD606">
            <v>90</v>
          </cell>
          <cell r="BE606">
            <v>0</v>
          </cell>
          <cell r="BF606">
            <v>0</v>
          </cell>
          <cell r="BG606" t="str">
            <v>SEJ</v>
          </cell>
          <cell r="BH606">
            <v>0</v>
          </cell>
          <cell r="BI606">
            <v>83.25</v>
          </cell>
          <cell r="BJ606">
            <v>90</v>
          </cell>
          <cell r="BK606">
            <v>0</v>
          </cell>
          <cell r="BL606">
            <v>0</v>
          </cell>
          <cell r="BM606" t="str">
            <v/>
          </cell>
          <cell r="BN606">
            <v>0</v>
          </cell>
          <cell r="BO606">
            <v>88</v>
          </cell>
          <cell r="BP606">
            <v>85</v>
          </cell>
          <cell r="BQ606">
            <v>0</v>
          </cell>
          <cell r="BR606">
            <v>0</v>
          </cell>
          <cell r="BS606" t="str">
            <v/>
          </cell>
          <cell r="BT606">
            <v>0</v>
          </cell>
          <cell r="BU606">
            <v>79.75</v>
          </cell>
          <cell r="BV606">
            <v>88</v>
          </cell>
          <cell r="BW606">
            <v>0</v>
          </cell>
          <cell r="BX606">
            <v>0</v>
          </cell>
          <cell r="BY606" t="str">
            <v/>
          </cell>
          <cell r="BZ606">
            <v>0</v>
          </cell>
          <cell r="CA606">
            <v>82.5</v>
          </cell>
          <cell r="CB606">
            <v>83</v>
          </cell>
          <cell r="CC606">
            <v>0</v>
          </cell>
          <cell r="CD606">
            <v>0</v>
          </cell>
          <cell r="CE606" t="str">
            <v/>
          </cell>
          <cell r="CF606">
            <v>0</v>
          </cell>
          <cell r="CG606">
            <v>88.25</v>
          </cell>
          <cell r="CH606">
            <v>81</v>
          </cell>
          <cell r="CI606">
            <v>0</v>
          </cell>
          <cell r="CJ606">
            <v>0</v>
          </cell>
          <cell r="CK606" t="str">
            <v/>
          </cell>
          <cell r="CL606">
            <v>0</v>
          </cell>
          <cell r="CM606">
            <v>88.5</v>
          </cell>
          <cell r="CN606">
            <v>78</v>
          </cell>
          <cell r="CO606">
            <v>0</v>
          </cell>
          <cell r="CP606">
            <v>0</v>
          </cell>
          <cell r="CQ606" t="str">
            <v/>
          </cell>
          <cell r="CR606">
            <v>0</v>
          </cell>
          <cell r="CS606">
            <v>77</v>
          </cell>
          <cell r="CT606">
            <v>85</v>
          </cell>
          <cell r="CU606">
            <v>0</v>
          </cell>
          <cell r="CV606">
            <v>0</v>
          </cell>
          <cell r="CW606" t="str">
            <v/>
          </cell>
          <cell r="CX606">
            <v>0</v>
          </cell>
          <cell r="CY606">
            <v>75</v>
          </cell>
          <cell r="CZ606">
            <v>80</v>
          </cell>
          <cell r="DA606">
            <v>0</v>
          </cell>
          <cell r="DB606">
            <v>0</v>
          </cell>
          <cell r="DC606" t="str">
            <v/>
          </cell>
          <cell r="DD606">
            <v>0</v>
          </cell>
          <cell r="DE606">
            <v>84.75</v>
          </cell>
          <cell r="DF606">
            <v>81</v>
          </cell>
          <cell r="DG606">
            <v>0</v>
          </cell>
          <cell r="DH606">
            <v>0</v>
          </cell>
          <cell r="DI606" t="str">
            <v/>
          </cell>
          <cell r="DJ606">
            <v>0</v>
          </cell>
          <cell r="DK606">
            <v>0</v>
          </cell>
          <cell r="DL606">
            <v>83</v>
          </cell>
          <cell r="DM606">
            <v>0</v>
          </cell>
          <cell r="DN606">
            <v>0</v>
          </cell>
          <cell r="DO606" t="str">
            <v/>
          </cell>
          <cell r="DP606">
            <v>0</v>
          </cell>
          <cell r="DQ606">
            <v>88.5</v>
          </cell>
          <cell r="DR606">
            <v>79</v>
          </cell>
          <cell r="DS606">
            <v>0</v>
          </cell>
          <cell r="DT606">
            <v>0</v>
          </cell>
          <cell r="DU606" t="str">
            <v/>
          </cell>
          <cell r="DV606">
            <v>0</v>
          </cell>
          <cell r="DW606">
            <v>81.5</v>
          </cell>
          <cell r="DX606">
            <v>85</v>
          </cell>
          <cell r="DY606">
            <v>0</v>
          </cell>
          <cell r="DZ606">
            <v>0</v>
          </cell>
          <cell r="EA606" t="str">
            <v/>
          </cell>
          <cell r="EB606">
            <v>0</v>
          </cell>
          <cell r="EC606">
            <v>77.5</v>
          </cell>
          <cell r="ED606">
            <v>77</v>
          </cell>
          <cell r="EE606">
            <v>0</v>
          </cell>
          <cell r="EF606">
            <v>0</v>
          </cell>
          <cell r="EG606" t="str">
            <v/>
          </cell>
          <cell r="EH606">
            <v>0</v>
          </cell>
          <cell r="EI606">
            <v>82.75</v>
          </cell>
          <cell r="EJ606">
            <v>74</v>
          </cell>
          <cell r="EK606">
            <v>0</v>
          </cell>
          <cell r="EL606">
            <v>0</v>
          </cell>
          <cell r="EM606" t="str">
            <v/>
          </cell>
          <cell r="EN606">
            <v>0</v>
          </cell>
          <cell r="EO606">
            <v>82.75</v>
          </cell>
          <cell r="EP606">
            <v>74</v>
          </cell>
          <cell r="EQ606">
            <v>0</v>
          </cell>
          <cell r="ER606">
            <v>0</v>
          </cell>
          <cell r="ES606" t="str">
            <v/>
          </cell>
          <cell r="ET606">
            <v>0</v>
          </cell>
          <cell r="EU606">
            <v>82.75</v>
          </cell>
          <cell r="EV606">
            <v>74</v>
          </cell>
          <cell r="EW606">
            <v>0</v>
          </cell>
          <cell r="EX606">
            <v>0</v>
          </cell>
          <cell r="EY606" t="str">
            <v/>
          </cell>
          <cell r="EZ606">
            <v>0</v>
          </cell>
          <cell r="FA606">
            <v>72.5</v>
          </cell>
          <cell r="FB606">
            <v>78</v>
          </cell>
          <cell r="FC606">
            <v>0</v>
          </cell>
          <cell r="FD606">
            <v>0</v>
          </cell>
          <cell r="FE606" t="str">
            <v/>
          </cell>
          <cell r="FF606">
            <v>0</v>
          </cell>
          <cell r="FG606">
            <v>72.5</v>
          </cell>
          <cell r="FH606">
            <v>78</v>
          </cell>
          <cell r="FI606">
            <v>0</v>
          </cell>
          <cell r="FJ606">
            <v>0</v>
          </cell>
          <cell r="FK606" t="str">
            <v/>
          </cell>
          <cell r="FL606">
            <v>0</v>
          </cell>
          <cell r="FM606">
            <v>72.5</v>
          </cell>
          <cell r="FN606">
            <v>78</v>
          </cell>
          <cell r="FO606">
            <v>0</v>
          </cell>
          <cell r="FP606">
            <v>0</v>
          </cell>
          <cell r="FQ606" t="str">
            <v/>
          </cell>
          <cell r="FR606">
            <v>0</v>
          </cell>
          <cell r="FS606">
            <v>72.5</v>
          </cell>
          <cell r="FT606">
            <v>78</v>
          </cell>
          <cell r="FU606">
            <v>0</v>
          </cell>
          <cell r="FV606">
            <v>0</v>
          </cell>
          <cell r="FW606" t="str">
            <v/>
          </cell>
          <cell r="FX606">
            <v>0</v>
          </cell>
          <cell r="FY606">
            <v>72.5</v>
          </cell>
          <cell r="FZ606">
            <v>78</v>
          </cell>
          <cell r="GA606">
            <v>0</v>
          </cell>
          <cell r="GB606">
            <v>0</v>
          </cell>
          <cell r="GC606" t="str">
            <v/>
          </cell>
          <cell r="GD606">
            <v>0</v>
          </cell>
          <cell r="GE606">
            <v>72.5</v>
          </cell>
          <cell r="GF606">
            <v>78</v>
          </cell>
          <cell r="GG606">
            <v>0</v>
          </cell>
          <cell r="GH606">
            <v>0</v>
          </cell>
          <cell r="GI606" t="str">
            <v/>
          </cell>
          <cell r="GJ606">
            <v>0</v>
          </cell>
          <cell r="GK606">
            <v>72.5</v>
          </cell>
          <cell r="GL606">
            <v>78</v>
          </cell>
          <cell r="GM606">
            <v>0</v>
          </cell>
          <cell r="GN606">
            <v>0</v>
          </cell>
          <cell r="GO606" t="str">
            <v/>
          </cell>
          <cell r="GP606">
            <v>0</v>
          </cell>
          <cell r="GQ606">
            <v>72.5</v>
          </cell>
          <cell r="GR606">
            <v>78</v>
          </cell>
          <cell r="GS606">
            <v>0</v>
          </cell>
          <cell r="GT606">
            <v>0</v>
          </cell>
          <cell r="GU606" t="str">
            <v/>
          </cell>
          <cell r="GV606">
            <v>0</v>
          </cell>
          <cell r="GW606">
            <v>73.75</v>
          </cell>
          <cell r="GX606">
            <v>83</v>
          </cell>
          <cell r="GY606">
            <v>0</v>
          </cell>
          <cell r="GZ606">
            <v>0</v>
          </cell>
          <cell r="HA606" t="str">
            <v>EKO-L</v>
          </cell>
          <cell r="HB606">
            <v>0</v>
          </cell>
          <cell r="HC606">
            <v>84.25</v>
          </cell>
          <cell r="HD606">
            <v>78</v>
          </cell>
          <cell r="HH606">
            <v>0</v>
          </cell>
          <cell r="HM606" t="str">
            <v/>
          </cell>
          <cell r="HN606" t="str">
            <v/>
          </cell>
          <cell r="HS606">
            <v>0</v>
          </cell>
          <cell r="HT606" t="str">
            <v>PKN</v>
          </cell>
          <cell r="HU606">
            <v>0</v>
          </cell>
          <cell r="HV606" t="str">
            <v>IND</v>
          </cell>
          <cell r="HW606">
            <v>0</v>
          </cell>
          <cell r="HX606" t="str">
            <v>MAT-W</v>
          </cell>
          <cell r="HY606">
            <v>0</v>
          </cell>
          <cell r="HZ606" t="str">
            <v>SEJ-W</v>
          </cell>
          <cell r="IA606">
            <v>0</v>
          </cell>
          <cell r="IB606" t="str">
            <v>IGR-W</v>
          </cell>
          <cell r="IC606">
            <v>0</v>
          </cell>
          <cell r="ID606" t="str">
            <v>SBO</v>
          </cell>
          <cell r="IE606">
            <v>0</v>
          </cell>
          <cell r="IF606" t="str">
            <v>PJO</v>
          </cell>
          <cell r="IG606">
            <v>0</v>
          </cell>
          <cell r="IH606" t="str">
            <v>PRA</v>
          </cell>
          <cell r="II606">
            <v>0</v>
          </cell>
          <cell r="IJ606" t="str">
            <v>JAW</v>
          </cell>
          <cell r="IK606">
            <v>0</v>
          </cell>
          <cell r="IL606" t="str">
            <v>ARB</v>
          </cell>
          <cell r="IM606">
            <v>0</v>
          </cell>
          <cell r="IN606" t="str">
            <v>PKM</v>
          </cell>
          <cell r="IO606">
            <v>0</v>
          </cell>
          <cell r="IP606" t="str">
            <v>MAT-P</v>
          </cell>
          <cell r="IQ606">
            <v>0</v>
          </cell>
          <cell r="IR606" t="str">
            <v>BIO-P</v>
          </cell>
          <cell r="IS606">
            <v>0</v>
          </cell>
          <cell r="IT606" t="str">
            <v>FIS-P</v>
          </cell>
          <cell r="IU606">
            <v>0</v>
          </cell>
          <cell r="IV606" t="str">
            <v>KIM-P</v>
          </cell>
          <cell r="IW606">
            <v>0</v>
          </cell>
          <cell r="IX606" t="str">
            <v>EKO-L</v>
          </cell>
          <cell r="IY606">
            <v>0</v>
          </cell>
          <cell r="JA606">
            <v>0</v>
          </cell>
        </row>
        <row r="607">
          <cell r="Q607" t="str">
            <v/>
          </cell>
          <cell r="AB607" t="str">
            <v/>
          </cell>
          <cell r="AC607">
            <v>1</v>
          </cell>
          <cell r="AI607" t="str">
            <v/>
          </cell>
          <cell r="AJ607">
            <v>0</v>
          </cell>
          <cell r="AK607">
            <v>76.5</v>
          </cell>
          <cell r="AL607">
            <v>75</v>
          </cell>
          <cell r="AM607">
            <v>0</v>
          </cell>
          <cell r="AN607">
            <v>0</v>
          </cell>
          <cell r="AO607" t="str">
            <v/>
          </cell>
          <cell r="AP607">
            <v>0</v>
          </cell>
          <cell r="AQ607">
            <v>83.25</v>
          </cell>
          <cell r="AR607">
            <v>75</v>
          </cell>
          <cell r="AS607">
            <v>0</v>
          </cell>
          <cell r="AT607">
            <v>0</v>
          </cell>
          <cell r="AU607" t="str">
            <v/>
          </cell>
          <cell r="AV607">
            <v>0</v>
          </cell>
          <cell r="AW607">
            <v>76.25</v>
          </cell>
          <cell r="AX607">
            <v>77</v>
          </cell>
          <cell r="AY607">
            <v>0</v>
          </cell>
          <cell r="AZ607">
            <v>0</v>
          </cell>
          <cell r="BA607" t="str">
            <v/>
          </cell>
          <cell r="BB607">
            <v>0</v>
          </cell>
          <cell r="BC607">
            <v>74.75</v>
          </cell>
          <cell r="BD607">
            <v>77</v>
          </cell>
          <cell r="BE607">
            <v>0</v>
          </cell>
          <cell r="BF607">
            <v>0</v>
          </cell>
          <cell r="BG607" t="str">
            <v>SEJ</v>
          </cell>
          <cell r="BH607">
            <v>0</v>
          </cell>
          <cell r="BI607">
            <v>80.5</v>
          </cell>
          <cell r="BJ607">
            <v>75</v>
          </cell>
          <cell r="BK607">
            <v>0</v>
          </cell>
          <cell r="BL607">
            <v>0</v>
          </cell>
          <cell r="BM607" t="str">
            <v/>
          </cell>
          <cell r="BN607">
            <v>0</v>
          </cell>
          <cell r="BO607">
            <v>81.5</v>
          </cell>
          <cell r="BP607">
            <v>75</v>
          </cell>
          <cell r="BQ607">
            <v>0</v>
          </cell>
          <cell r="BR607">
            <v>0</v>
          </cell>
          <cell r="BS607" t="str">
            <v/>
          </cell>
          <cell r="BT607">
            <v>0</v>
          </cell>
          <cell r="BU607">
            <v>74.75</v>
          </cell>
          <cell r="BV607">
            <v>86</v>
          </cell>
          <cell r="BW607">
            <v>0</v>
          </cell>
          <cell r="BX607">
            <v>0</v>
          </cell>
          <cell r="BY607" t="str">
            <v/>
          </cell>
          <cell r="BZ607">
            <v>0</v>
          </cell>
          <cell r="CA607">
            <v>67</v>
          </cell>
          <cell r="CB607">
            <v>77</v>
          </cell>
          <cell r="CC607">
            <v>0</v>
          </cell>
          <cell r="CD607">
            <v>0</v>
          </cell>
          <cell r="CE607" t="str">
            <v/>
          </cell>
          <cell r="CF607">
            <v>0</v>
          </cell>
          <cell r="CG607">
            <v>84.75</v>
          </cell>
          <cell r="CH607">
            <v>80</v>
          </cell>
          <cell r="CI607">
            <v>0</v>
          </cell>
          <cell r="CJ607">
            <v>0</v>
          </cell>
          <cell r="CK607" t="str">
            <v/>
          </cell>
          <cell r="CL607">
            <v>0</v>
          </cell>
          <cell r="CM607">
            <v>72.25</v>
          </cell>
          <cell r="CN607">
            <v>75</v>
          </cell>
          <cell r="CO607">
            <v>0</v>
          </cell>
          <cell r="CP607">
            <v>0</v>
          </cell>
          <cell r="CQ607" t="str">
            <v/>
          </cell>
          <cell r="CR607">
            <v>0</v>
          </cell>
          <cell r="CS607">
            <v>71</v>
          </cell>
          <cell r="CT607">
            <v>85</v>
          </cell>
          <cell r="CU607">
            <v>0</v>
          </cell>
          <cell r="CV607">
            <v>0</v>
          </cell>
          <cell r="CW607" t="str">
            <v/>
          </cell>
          <cell r="CX607">
            <v>0</v>
          </cell>
          <cell r="CY607">
            <v>69.5</v>
          </cell>
          <cell r="CZ607">
            <v>73</v>
          </cell>
          <cell r="DA607">
            <v>0</v>
          </cell>
          <cell r="DB607">
            <v>0</v>
          </cell>
          <cell r="DC607" t="str">
            <v/>
          </cell>
          <cell r="DD607">
            <v>0</v>
          </cell>
          <cell r="DE607">
            <v>81</v>
          </cell>
          <cell r="DF607">
            <v>79</v>
          </cell>
          <cell r="DG607">
            <v>0</v>
          </cell>
          <cell r="DH607">
            <v>0</v>
          </cell>
          <cell r="DI607" t="str">
            <v/>
          </cell>
          <cell r="DJ607">
            <v>0</v>
          </cell>
          <cell r="DK607">
            <v>0</v>
          </cell>
          <cell r="DL607">
            <v>79</v>
          </cell>
          <cell r="DM607">
            <v>0</v>
          </cell>
          <cell r="DN607">
            <v>0</v>
          </cell>
          <cell r="DO607" t="str">
            <v/>
          </cell>
          <cell r="DP607">
            <v>0</v>
          </cell>
          <cell r="DQ607">
            <v>72.5</v>
          </cell>
          <cell r="DR607">
            <v>73</v>
          </cell>
          <cell r="DS607">
            <v>0</v>
          </cell>
          <cell r="DT607">
            <v>0</v>
          </cell>
          <cell r="DU607" t="str">
            <v/>
          </cell>
          <cell r="DV607">
            <v>0</v>
          </cell>
          <cell r="DW607">
            <v>74.75</v>
          </cell>
          <cell r="DX607">
            <v>76</v>
          </cell>
          <cell r="DY607">
            <v>0</v>
          </cell>
          <cell r="DZ607">
            <v>0</v>
          </cell>
          <cell r="EA607" t="str">
            <v/>
          </cell>
          <cell r="EB607">
            <v>0</v>
          </cell>
          <cell r="EC607">
            <v>67.25</v>
          </cell>
          <cell r="ED607">
            <v>71</v>
          </cell>
          <cell r="EE607">
            <v>0</v>
          </cell>
          <cell r="EF607">
            <v>0</v>
          </cell>
          <cell r="EG607" t="str">
            <v/>
          </cell>
          <cell r="EH607">
            <v>0</v>
          </cell>
          <cell r="EI607">
            <v>81.75</v>
          </cell>
          <cell r="EJ607">
            <v>72</v>
          </cell>
          <cell r="EK607">
            <v>0</v>
          </cell>
          <cell r="EL607">
            <v>0</v>
          </cell>
          <cell r="EM607" t="str">
            <v/>
          </cell>
          <cell r="EN607">
            <v>0</v>
          </cell>
          <cell r="EO607">
            <v>81.75</v>
          </cell>
          <cell r="EP607">
            <v>72</v>
          </cell>
          <cell r="EQ607">
            <v>0</v>
          </cell>
          <cell r="ER607">
            <v>0</v>
          </cell>
          <cell r="ES607" t="str">
            <v/>
          </cell>
          <cell r="ET607">
            <v>0</v>
          </cell>
          <cell r="EU607">
            <v>81.75</v>
          </cell>
          <cell r="EV607">
            <v>72</v>
          </cell>
          <cell r="EW607">
            <v>0</v>
          </cell>
          <cell r="EX607">
            <v>0</v>
          </cell>
          <cell r="EY607" t="str">
            <v/>
          </cell>
          <cell r="EZ607">
            <v>0</v>
          </cell>
          <cell r="FA607">
            <v>71.5</v>
          </cell>
          <cell r="FB607">
            <v>75</v>
          </cell>
          <cell r="FC607">
            <v>0</v>
          </cell>
          <cell r="FD607">
            <v>0</v>
          </cell>
          <cell r="FE607" t="str">
            <v/>
          </cell>
          <cell r="FF607">
            <v>0</v>
          </cell>
          <cell r="FG607">
            <v>71.5</v>
          </cell>
          <cell r="FH607">
            <v>75</v>
          </cell>
          <cell r="FI607">
            <v>0</v>
          </cell>
          <cell r="FJ607">
            <v>0</v>
          </cell>
          <cell r="FK607" t="str">
            <v/>
          </cell>
          <cell r="FL607">
            <v>0</v>
          </cell>
          <cell r="FM607">
            <v>71.5</v>
          </cell>
          <cell r="FN607">
            <v>75</v>
          </cell>
          <cell r="FO607">
            <v>0</v>
          </cell>
          <cell r="FP607">
            <v>0</v>
          </cell>
          <cell r="FQ607" t="str">
            <v/>
          </cell>
          <cell r="FR607">
            <v>0</v>
          </cell>
          <cell r="FS607">
            <v>71.5</v>
          </cell>
          <cell r="FT607">
            <v>75</v>
          </cell>
          <cell r="FU607">
            <v>0</v>
          </cell>
          <cell r="FV607">
            <v>0</v>
          </cell>
          <cell r="FW607" t="str">
            <v/>
          </cell>
          <cell r="FX607">
            <v>0</v>
          </cell>
          <cell r="FY607">
            <v>71.5</v>
          </cell>
          <cell r="FZ607">
            <v>75</v>
          </cell>
          <cell r="GA607">
            <v>0</v>
          </cell>
          <cell r="GB607">
            <v>0</v>
          </cell>
          <cell r="GC607" t="str">
            <v/>
          </cell>
          <cell r="GD607">
            <v>0</v>
          </cell>
          <cell r="GE607">
            <v>71.5</v>
          </cell>
          <cell r="GF607">
            <v>75</v>
          </cell>
          <cell r="GG607">
            <v>0</v>
          </cell>
          <cell r="GH607">
            <v>0</v>
          </cell>
          <cell r="GI607" t="str">
            <v/>
          </cell>
          <cell r="GJ607">
            <v>0</v>
          </cell>
          <cell r="GK607">
            <v>71.5</v>
          </cell>
          <cell r="GL607">
            <v>75</v>
          </cell>
          <cell r="GM607">
            <v>0</v>
          </cell>
          <cell r="GN607">
            <v>0</v>
          </cell>
          <cell r="GO607" t="str">
            <v/>
          </cell>
          <cell r="GP607">
            <v>0</v>
          </cell>
          <cell r="GQ607">
            <v>71.5</v>
          </cell>
          <cell r="GR607">
            <v>75</v>
          </cell>
          <cell r="GS607">
            <v>0</v>
          </cell>
          <cell r="GT607">
            <v>0</v>
          </cell>
          <cell r="GU607" t="str">
            <v/>
          </cell>
          <cell r="GV607">
            <v>0</v>
          </cell>
          <cell r="GW607">
            <v>66.75</v>
          </cell>
          <cell r="GX607">
            <v>71</v>
          </cell>
          <cell r="GY607">
            <v>0</v>
          </cell>
          <cell r="GZ607">
            <v>0</v>
          </cell>
          <cell r="HA607" t="str">
            <v>EKO-L</v>
          </cell>
          <cell r="HB607">
            <v>0</v>
          </cell>
          <cell r="HC607">
            <v>76</v>
          </cell>
          <cell r="HD607">
            <v>71</v>
          </cell>
          <cell r="HH607">
            <v>0</v>
          </cell>
          <cell r="HM607" t="str">
            <v/>
          </cell>
          <cell r="HN607" t="str">
            <v/>
          </cell>
          <cell r="HS607">
            <v>0</v>
          </cell>
          <cell r="HT607" t="str">
            <v>PKN</v>
          </cell>
          <cell r="HU607">
            <v>0</v>
          </cell>
          <cell r="HV607" t="str">
            <v>IND</v>
          </cell>
          <cell r="HW607">
            <v>0</v>
          </cell>
          <cell r="HX607" t="str">
            <v>MAT-W</v>
          </cell>
          <cell r="HY607">
            <v>0</v>
          </cell>
          <cell r="HZ607" t="str">
            <v>SEJ-W</v>
          </cell>
          <cell r="IA607">
            <v>0</v>
          </cell>
          <cell r="IB607" t="str">
            <v>IGR-W</v>
          </cell>
          <cell r="IC607">
            <v>0</v>
          </cell>
          <cell r="ID607" t="str">
            <v>SBO</v>
          </cell>
          <cell r="IE607">
            <v>0</v>
          </cell>
          <cell r="IF607" t="str">
            <v>PJO</v>
          </cell>
          <cell r="IG607">
            <v>0</v>
          </cell>
          <cell r="IH607" t="str">
            <v>PRA</v>
          </cell>
          <cell r="II607">
            <v>0</v>
          </cell>
          <cell r="IJ607" t="str">
            <v>JAW</v>
          </cell>
          <cell r="IK607">
            <v>0</v>
          </cell>
          <cell r="IL607" t="str">
            <v>ARB</v>
          </cell>
          <cell r="IM607">
            <v>0</v>
          </cell>
          <cell r="IN607" t="str">
            <v>PKM</v>
          </cell>
          <cell r="IO607">
            <v>0</v>
          </cell>
          <cell r="IP607" t="str">
            <v>MAT-P</v>
          </cell>
          <cell r="IQ607">
            <v>0</v>
          </cell>
          <cell r="IR607" t="str">
            <v>BIO-P</v>
          </cell>
          <cell r="IS607">
            <v>0</v>
          </cell>
          <cell r="IT607" t="str">
            <v>FIS-P</v>
          </cell>
          <cell r="IU607">
            <v>0</v>
          </cell>
          <cell r="IV607" t="str">
            <v>KIM-P</v>
          </cell>
          <cell r="IW607">
            <v>0</v>
          </cell>
          <cell r="IX607" t="str">
            <v>EKO-L</v>
          </cell>
          <cell r="IY607">
            <v>0</v>
          </cell>
          <cell r="JA607">
            <v>0</v>
          </cell>
        </row>
        <row r="608">
          <cell r="Q608" t="str">
            <v/>
          </cell>
          <cell r="AB608" t="str">
            <v/>
          </cell>
          <cell r="AC608">
            <v>2</v>
          </cell>
          <cell r="AI608" t="str">
            <v/>
          </cell>
          <cell r="AJ608">
            <v>0</v>
          </cell>
          <cell r="AK608">
            <v>76.5</v>
          </cell>
          <cell r="AL608">
            <v>85</v>
          </cell>
          <cell r="AM608">
            <v>0</v>
          </cell>
          <cell r="AN608">
            <v>0</v>
          </cell>
          <cell r="AO608" t="str">
            <v/>
          </cell>
          <cell r="AP608">
            <v>0</v>
          </cell>
          <cell r="AQ608">
            <v>80.75</v>
          </cell>
          <cell r="AR608">
            <v>85</v>
          </cell>
          <cell r="AS608">
            <v>0</v>
          </cell>
          <cell r="AT608">
            <v>0</v>
          </cell>
          <cell r="AU608" t="str">
            <v/>
          </cell>
          <cell r="AV608">
            <v>0</v>
          </cell>
          <cell r="AW608">
            <v>81.25</v>
          </cell>
          <cell r="AX608">
            <v>86</v>
          </cell>
          <cell r="AY608">
            <v>0</v>
          </cell>
          <cell r="AZ608">
            <v>0</v>
          </cell>
          <cell r="BA608" t="str">
            <v/>
          </cell>
          <cell r="BB608">
            <v>0</v>
          </cell>
          <cell r="BC608">
            <v>85</v>
          </cell>
          <cell r="BD608">
            <v>86</v>
          </cell>
          <cell r="BE608">
            <v>0</v>
          </cell>
          <cell r="BF608">
            <v>0</v>
          </cell>
          <cell r="BG608" t="str">
            <v>SEJ</v>
          </cell>
          <cell r="BH608">
            <v>0</v>
          </cell>
          <cell r="BI608">
            <v>81.25</v>
          </cell>
          <cell r="BJ608">
            <v>85</v>
          </cell>
          <cell r="BK608">
            <v>0</v>
          </cell>
          <cell r="BL608">
            <v>0</v>
          </cell>
          <cell r="BM608" t="str">
            <v/>
          </cell>
          <cell r="BN608">
            <v>0</v>
          </cell>
          <cell r="BO608">
            <v>84.25</v>
          </cell>
          <cell r="BP608">
            <v>87</v>
          </cell>
          <cell r="BQ608">
            <v>0</v>
          </cell>
          <cell r="BR608">
            <v>0</v>
          </cell>
          <cell r="BS608" t="str">
            <v/>
          </cell>
          <cell r="BT608">
            <v>0</v>
          </cell>
          <cell r="BU608">
            <v>88</v>
          </cell>
          <cell r="BV608">
            <v>88</v>
          </cell>
          <cell r="BW608">
            <v>0</v>
          </cell>
          <cell r="BX608">
            <v>0</v>
          </cell>
          <cell r="BY608" t="str">
            <v/>
          </cell>
          <cell r="BZ608">
            <v>0</v>
          </cell>
          <cell r="CA608">
            <v>83.75</v>
          </cell>
          <cell r="CB608">
            <v>87</v>
          </cell>
          <cell r="CC608">
            <v>0</v>
          </cell>
          <cell r="CD608">
            <v>0</v>
          </cell>
          <cell r="CE608" t="str">
            <v/>
          </cell>
          <cell r="CF608">
            <v>0</v>
          </cell>
          <cell r="CG608">
            <v>82.75</v>
          </cell>
          <cell r="CH608">
            <v>79</v>
          </cell>
          <cell r="CI608">
            <v>0</v>
          </cell>
          <cell r="CJ608">
            <v>0</v>
          </cell>
          <cell r="CK608" t="str">
            <v/>
          </cell>
          <cell r="CL608">
            <v>0</v>
          </cell>
          <cell r="CM608">
            <v>96</v>
          </cell>
          <cell r="CN608">
            <v>80</v>
          </cell>
          <cell r="CO608">
            <v>0</v>
          </cell>
          <cell r="CP608">
            <v>0</v>
          </cell>
          <cell r="CQ608" t="str">
            <v/>
          </cell>
          <cell r="CR608">
            <v>0</v>
          </cell>
          <cell r="CS608">
            <v>84.25</v>
          </cell>
          <cell r="CT608">
            <v>83</v>
          </cell>
          <cell r="CU608">
            <v>0</v>
          </cell>
          <cell r="CV608">
            <v>0</v>
          </cell>
          <cell r="CW608" t="str">
            <v/>
          </cell>
          <cell r="CX608">
            <v>0</v>
          </cell>
          <cell r="CY608">
            <v>69.75</v>
          </cell>
          <cell r="CZ608">
            <v>76</v>
          </cell>
          <cell r="DA608">
            <v>0</v>
          </cell>
          <cell r="DB608">
            <v>0</v>
          </cell>
          <cell r="DC608" t="str">
            <v/>
          </cell>
          <cell r="DD608">
            <v>0</v>
          </cell>
          <cell r="DE608">
            <v>86</v>
          </cell>
          <cell r="DF608">
            <v>82</v>
          </cell>
          <cell r="DG608">
            <v>0</v>
          </cell>
          <cell r="DH608">
            <v>0</v>
          </cell>
          <cell r="DI608" t="str">
            <v/>
          </cell>
          <cell r="DJ608">
            <v>0</v>
          </cell>
          <cell r="DK608">
            <v>0</v>
          </cell>
          <cell r="DL608">
            <v>83</v>
          </cell>
          <cell r="DM608">
            <v>0</v>
          </cell>
          <cell r="DN608">
            <v>0</v>
          </cell>
          <cell r="DO608" t="str">
            <v/>
          </cell>
          <cell r="DP608">
            <v>0</v>
          </cell>
          <cell r="DQ608">
            <v>88</v>
          </cell>
          <cell r="DR608">
            <v>77</v>
          </cell>
          <cell r="DS608">
            <v>0</v>
          </cell>
          <cell r="DT608">
            <v>0</v>
          </cell>
          <cell r="DU608" t="str">
            <v/>
          </cell>
          <cell r="DV608">
            <v>0</v>
          </cell>
          <cell r="DW608">
            <v>82.5</v>
          </cell>
          <cell r="DX608">
            <v>83</v>
          </cell>
          <cell r="DY608">
            <v>0</v>
          </cell>
          <cell r="DZ608">
            <v>0</v>
          </cell>
          <cell r="EA608" t="str">
            <v/>
          </cell>
          <cell r="EB608">
            <v>0</v>
          </cell>
          <cell r="EC608">
            <v>82.75</v>
          </cell>
          <cell r="ED608">
            <v>86</v>
          </cell>
          <cell r="EE608">
            <v>0</v>
          </cell>
          <cell r="EF608">
            <v>0</v>
          </cell>
          <cell r="EG608" t="str">
            <v/>
          </cell>
          <cell r="EH608">
            <v>0</v>
          </cell>
          <cell r="EI608">
            <v>83</v>
          </cell>
          <cell r="EJ608">
            <v>72</v>
          </cell>
          <cell r="EK608">
            <v>0</v>
          </cell>
          <cell r="EL608">
            <v>0</v>
          </cell>
          <cell r="EM608" t="str">
            <v/>
          </cell>
          <cell r="EN608">
            <v>0</v>
          </cell>
          <cell r="EO608">
            <v>83</v>
          </cell>
          <cell r="EP608">
            <v>72</v>
          </cell>
          <cell r="EQ608">
            <v>0</v>
          </cell>
          <cell r="ER608">
            <v>0</v>
          </cell>
          <cell r="ES608" t="str">
            <v/>
          </cell>
          <cell r="ET608">
            <v>0</v>
          </cell>
          <cell r="EU608">
            <v>83</v>
          </cell>
          <cell r="EV608">
            <v>72</v>
          </cell>
          <cell r="EW608">
            <v>0</v>
          </cell>
          <cell r="EX608">
            <v>0</v>
          </cell>
          <cell r="EY608" t="str">
            <v/>
          </cell>
          <cell r="EZ608">
            <v>0</v>
          </cell>
          <cell r="FA608">
            <v>72</v>
          </cell>
          <cell r="FB608">
            <v>78</v>
          </cell>
          <cell r="FC608">
            <v>0</v>
          </cell>
          <cell r="FD608">
            <v>0</v>
          </cell>
          <cell r="FE608" t="str">
            <v/>
          </cell>
          <cell r="FF608">
            <v>0</v>
          </cell>
          <cell r="FG608">
            <v>72</v>
          </cell>
          <cell r="FH608">
            <v>78</v>
          </cell>
          <cell r="FI608">
            <v>0</v>
          </cell>
          <cell r="FJ608">
            <v>0</v>
          </cell>
          <cell r="FK608" t="str">
            <v/>
          </cell>
          <cell r="FL608">
            <v>0</v>
          </cell>
          <cell r="FM608">
            <v>72</v>
          </cell>
          <cell r="FN608">
            <v>78</v>
          </cell>
          <cell r="FO608">
            <v>0</v>
          </cell>
          <cell r="FP608">
            <v>0</v>
          </cell>
          <cell r="FQ608" t="str">
            <v/>
          </cell>
          <cell r="FR608">
            <v>0</v>
          </cell>
          <cell r="FS608">
            <v>72</v>
          </cell>
          <cell r="FT608">
            <v>78</v>
          </cell>
          <cell r="FU608">
            <v>0</v>
          </cell>
          <cell r="FV608">
            <v>0</v>
          </cell>
          <cell r="FW608" t="str">
            <v/>
          </cell>
          <cell r="FX608">
            <v>0</v>
          </cell>
          <cell r="FY608">
            <v>72</v>
          </cell>
          <cell r="FZ608">
            <v>78</v>
          </cell>
          <cell r="GA608">
            <v>0</v>
          </cell>
          <cell r="GB608">
            <v>0</v>
          </cell>
          <cell r="GC608" t="str">
            <v/>
          </cell>
          <cell r="GD608">
            <v>0</v>
          </cell>
          <cell r="GE608">
            <v>72</v>
          </cell>
          <cell r="GF608">
            <v>78</v>
          </cell>
          <cell r="GG608">
            <v>0</v>
          </cell>
          <cell r="GH608">
            <v>0</v>
          </cell>
          <cell r="GI608" t="str">
            <v/>
          </cell>
          <cell r="GJ608">
            <v>0</v>
          </cell>
          <cell r="GK608">
            <v>72</v>
          </cell>
          <cell r="GL608">
            <v>78</v>
          </cell>
          <cell r="GM608">
            <v>0</v>
          </cell>
          <cell r="GN608">
            <v>0</v>
          </cell>
          <cell r="GO608" t="str">
            <v/>
          </cell>
          <cell r="GP608">
            <v>0</v>
          </cell>
          <cell r="GQ608">
            <v>72</v>
          </cell>
          <cell r="GR608">
            <v>78</v>
          </cell>
          <cell r="GS608">
            <v>0</v>
          </cell>
          <cell r="GT608">
            <v>0</v>
          </cell>
          <cell r="GU608" t="str">
            <v/>
          </cell>
          <cell r="GV608">
            <v>0</v>
          </cell>
          <cell r="GW608">
            <v>71.5</v>
          </cell>
          <cell r="GX608">
            <v>78</v>
          </cell>
          <cell r="GY608">
            <v>0</v>
          </cell>
          <cell r="GZ608">
            <v>0</v>
          </cell>
          <cell r="HB608">
            <v>0</v>
          </cell>
          <cell r="HG608" t="str">
            <v>IGR-L</v>
          </cell>
          <cell r="HH608">
            <v>0</v>
          </cell>
          <cell r="HI608">
            <v>78.25</v>
          </cell>
          <cell r="HJ608">
            <v>84</v>
          </cell>
          <cell r="HM608" t="str">
            <v/>
          </cell>
          <cell r="HN608" t="str">
            <v/>
          </cell>
          <cell r="HS608">
            <v>0</v>
          </cell>
          <cell r="HT608" t="str">
            <v>PKN</v>
          </cell>
          <cell r="HU608">
            <v>0</v>
          </cell>
          <cell r="HV608" t="str">
            <v>IND</v>
          </cell>
          <cell r="HW608">
            <v>0</v>
          </cell>
          <cell r="HX608" t="str">
            <v>MAT-W</v>
          </cell>
          <cell r="HY608">
            <v>0</v>
          </cell>
          <cell r="HZ608" t="str">
            <v>SEJ-W</v>
          </cell>
          <cell r="IA608">
            <v>0</v>
          </cell>
          <cell r="IB608" t="str">
            <v>IGR-W</v>
          </cell>
          <cell r="IC608">
            <v>0</v>
          </cell>
          <cell r="ID608" t="str">
            <v>SBO</v>
          </cell>
          <cell r="IE608">
            <v>0</v>
          </cell>
          <cell r="IF608" t="str">
            <v>PJO</v>
          </cell>
          <cell r="IG608">
            <v>0</v>
          </cell>
          <cell r="IH608" t="str">
            <v>PRA</v>
          </cell>
          <cell r="II608">
            <v>0</v>
          </cell>
          <cell r="IJ608" t="str">
            <v>JAW</v>
          </cell>
          <cell r="IK608">
            <v>0</v>
          </cell>
          <cell r="IL608" t="str">
            <v>ARB</v>
          </cell>
          <cell r="IM608">
            <v>0</v>
          </cell>
          <cell r="IN608" t="str">
            <v>PKM</v>
          </cell>
          <cell r="IO608">
            <v>0</v>
          </cell>
          <cell r="IP608" t="str">
            <v>MAT-P</v>
          </cell>
          <cell r="IQ608">
            <v>0</v>
          </cell>
          <cell r="IR608" t="str">
            <v>BIO-P</v>
          </cell>
          <cell r="IS608">
            <v>0</v>
          </cell>
          <cell r="IT608" t="str">
            <v>FIS-P</v>
          </cell>
          <cell r="IU608">
            <v>0</v>
          </cell>
          <cell r="IV608" t="str">
            <v>KIM-P</v>
          </cell>
          <cell r="IW608">
            <v>0</v>
          </cell>
          <cell r="IY608">
            <v>0</v>
          </cell>
          <cell r="IZ608" t="str">
            <v>IGR-L</v>
          </cell>
          <cell r="JA608">
            <v>0</v>
          </cell>
        </row>
        <row r="609">
          <cell r="Q609" t="str">
            <v/>
          </cell>
          <cell r="AB609" t="str">
            <v/>
          </cell>
          <cell r="AC609">
            <v>3</v>
          </cell>
          <cell r="AI609" t="str">
            <v/>
          </cell>
          <cell r="AJ609">
            <v>0</v>
          </cell>
          <cell r="AK609">
            <v>79.25</v>
          </cell>
          <cell r="AL609">
            <v>71</v>
          </cell>
          <cell r="AM609">
            <v>0</v>
          </cell>
          <cell r="AN609">
            <v>0</v>
          </cell>
          <cell r="AO609" t="str">
            <v/>
          </cell>
          <cell r="AP609">
            <v>0</v>
          </cell>
          <cell r="AQ609">
            <v>76.25</v>
          </cell>
          <cell r="AR609">
            <v>71</v>
          </cell>
          <cell r="AS609">
            <v>0</v>
          </cell>
          <cell r="AT609">
            <v>0</v>
          </cell>
          <cell r="AU609" t="str">
            <v/>
          </cell>
          <cell r="AV609">
            <v>0</v>
          </cell>
          <cell r="AW609">
            <v>69.75</v>
          </cell>
          <cell r="AX609">
            <v>71</v>
          </cell>
          <cell r="AY609">
            <v>0</v>
          </cell>
          <cell r="AZ609">
            <v>0</v>
          </cell>
          <cell r="BA609" t="str">
            <v/>
          </cell>
          <cell r="BB609">
            <v>0</v>
          </cell>
          <cell r="BC609">
            <v>74.75</v>
          </cell>
          <cell r="BD609">
            <v>71</v>
          </cell>
          <cell r="BE609">
            <v>0</v>
          </cell>
          <cell r="BF609">
            <v>0</v>
          </cell>
          <cell r="BG609" t="str">
            <v>SEJ</v>
          </cell>
          <cell r="BH609">
            <v>0</v>
          </cell>
          <cell r="BI609">
            <v>77.25</v>
          </cell>
          <cell r="BJ609">
            <v>71</v>
          </cell>
          <cell r="BK609">
            <v>0</v>
          </cell>
          <cell r="BL609">
            <v>0</v>
          </cell>
          <cell r="BM609" t="str">
            <v/>
          </cell>
          <cell r="BN609">
            <v>0</v>
          </cell>
          <cell r="BO609">
            <v>79</v>
          </cell>
          <cell r="BP609">
            <v>76</v>
          </cell>
          <cell r="BQ609">
            <v>0</v>
          </cell>
          <cell r="BR609">
            <v>0</v>
          </cell>
          <cell r="BS609" t="str">
            <v/>
          </cell>
          <cell r="BT609">
            <v>0</v>
          </cell>
          <cell r="BU609">
            <v>67.25</v>
          </cell>
          <cell r="BV609">
            <v>86</v>
          </cell>
          <cell r="BW609">
            <v>0</v>
          </cell>
          <cell r="BX609">
            <v>0</v>
          </cell>
          <cell r="BY609" t="str">
            <v/>
          </cell>
          <cell r="BZ609">
            <v>0</v>
          </cell>
          <cell r="CA609">
            <v>66.75</v>
          </cell>
          <cell r="CB609">
            <v>33</v>
          </cell>
          <cell r="CC609">
            <v>0</v>
          </cell>
          <cell r="CD609">
            <v>0</v>
          </cell>
          <cell r="CE609" t="str">
            <v/>
          </cell>
          <cell r="CF609">
            <v>0</v>
          </cell>
          <cell r="CG609">
            <v>83</v>
          </cell>
          <cell r="CH609">
            <v>75</v>
          </cell>
          <cell r="CI609">
            <v>0</v>
          </cell>
          <cell r="CJ609">
            <v>0</v>
          </cell>
          <cell r="CK609" t="str">
            <v/>
          </cell>
          <cell r="CL609">
            <v>0</v>
          </cell>
          <cell r="CM609">
            <v>72.25</v>
          </cell>
          <cell r="CN609">
            <v>74</v>
          </cell>
          <cell r="CO609">
            <v>0</v>
          </cell>
          <cell r="CP609">
            <v>0</v>
          </cell>
          <cell r="CQ609" t="str">
            <v/>
          </cell>
          <cell r="CR609">
            <v>0</v>
          </cell>
          <cell r="CS609">
            <v>72.25</v>
          </cell>
          <cell r="CT609">
            <v>75</v>
          </cell>
          <cell r="CU609">
            <v>0</v>
          </cell>
          <cell r="CV609">
            <v>0</v>
          </cell>
          <cell r="CW609" t="str">
            <v/>
          </cell>
          <cell r="CX609">
            <v>0</v>
          </cell>
          <cell r="CY609">
            <v>71</v>
          </cell>
          <cell r="CZ609">
            <v>76</v>
          </cell>
          <cell r="DA609">
            <v>0</v>
          </cell>
          <cell r="DB609">
            <v>0</v>
          </cell>
          <cell r="DC609" t="str">
            <v/>
          </cell>
          <cell r="DD609">
            <v>0</v>
          </cell>
          <cell r="DE609">
            <v>75.5</v>
          </cell>
          <cell r="DF609">
            <v>75</v>
          </cell>
          <cell r="DG609">
            <v>0</v>
          </cell>
          <cell r="DH609">
            <v>0</v>
          </cell>
          <cell r="DI609" t="str">
            <v/>
          </cell>
          <cell r="DJ609">
            <v>0</v>
          </cell>
          <cell r="DK609">
            <v>0</v>
          </cell>
          <cell r="DL609">
            <v>71</v>
          </cell>
          <cell r="DM609">
            <v>0</v>
          </cell>
          <cell r="DN609">
            <v>0</v>
          </cell>
          <cell r="DO609" t="str">
            <v/>
          </cell>
          <cell r="DP609">
            <v>0</v>
          </cell>
          <cell r="DQ609">
            <v>70.25</v>
          </cell>
          <cell r="DR609">
            <v>71</v>
          </cell>
          <cell r="DS609">
            <v>0</v>
          </cell>
          <cell r="DT609">
            <v>0</v>
          </cell>
          <cell r="DU609" t="str">
            <v/>
          </cell>
          <cell r="DV609">
            <v>0</v>
          </cell>
          <cell r="DW609">
            <v>71.5</v>
          </cell>
          <cell r="DX609">
            <v>74</v>
          </cell>
          <cell r="DY609">
            <v>0</v>
          </cell>
          <cell r="DZ609">
            <v>0</v>
          </cell>
          <cell r="EA609" t="str">
            <v/>
          </cell>
          <cell r="EB609">
            <v>0</v>
          </cell>
          <cell r="EC609">
            <v>66.75</v>
          </cell>
          <cell r="ED609">
            <v>71</v>
          </cell>
          <cell r="EE609">
            <v>0</v>
          </cell>
          <cell r="EF609">
            <v>0</v>
          </cell>
          <cell r="EG609" t="str">
            <v/>
          </cell>
          <cell r="EH609">
            <v>0</v>
          </cell>
          <cell r="EI609">
            <v>82.75</v>
          </cell>
          <cell r="EJ609">
            <v>72</v>
          </cell>
          <cell r="EK609">
            <v>0</v>
          </cell>
          <cell r="EL609">
            <v>0</v>
          </cell>
          <cell r="EM609" t="str">
            <v/>
          </cell>
          <cell r="EN609">
            <v>0</v>
          </cell>
          <cell r="EO609">
            <v>82.75</v>
          </cell>
          <cell r="EP609">
            <v>72</v>
          </cell>
          <cell r="EQ609">
            <v>0</v>
          </cell>
          <cell r="ER609">
            <v>0</v>
          </cell>
          <cell r="ES609" t="str">
            <v/>
          </cell>
          <cell r="ET609">
            <v>0</v>
          </cell>
          <cell r="EU609">
            <v>82.75</v>
          </cell>
          <cell r="EV609">
            <v>72</v>
          </cell>
          <cell r="EW609">
            <v>0</v>
          </cell>
          <cell r="EX609">
            <v>0</v>
          </cell>
          <cell r="EY609" t="str">
            <v/>
          </cell>
          <cell r="EZ609">
            <v>0</v>
          </cell>
          <cell r="FA609">
            <v>67</v>
          </cell>
          <cell r="FB609">
            <v>68</v>
          </cell>
          <cell r="FC609">
            <v>0</v>
          </cell>
          <cell r="FD609">
            <v>0</v>
          </cell>
          <cell r="FE609" t="str">
            <v/>
          </cell>
          <cell r="FF609">
            <v>0</v>
          </cell>
          <cell r="FG609">
            <v>67</v>
          </cell>
          <cell r="FH609">
            <v>68</v>
          </cell>
          <cell r="FI609">
            <v>0</v>
          </cell>
          <cell r="FJ609">
            <v>0</v>
          </cell>
          <cell r="FK609" t="str">
            <v/>
          </cell>
          <cell r="FL609">
            <v>0</v>
          </cell>
          <cell r="FM609">
            <v>67</v>
          </cell>
          <cell r="FN609">
            <v>68</v>
          </cell>
          <cell r="FO609">
            <v>0</v>
          </cell>
          <cell r="FP609">
            <v>0</v>
          </cell>
          <cell r="FQ609" t="str">
            <v/>
          </cell>
          <cell r="FR609">
            <v>0</v>
          </cell>
          <cell r="FS609">
            <v>67</v>
          </cell>
          <cell r="FT609">
            <v>68</v>
          </cell>
          <cell r="FU609">
            <v>0</v>
          </cell>
          <cell r="FV609">
            <v>0</v>
          </cell>
          <cell r="FW609" t="str">
            <v/>
          </cell>
          <cell r="FX609">
            <v>0</v>
          </cell>
          <cell r="FY609">
            <v>67</v>
          </cell>
          <cell r="FZ609">
            <v>68</v>
          </cell>
          <cell r="GA609">
            <v>0</v>
          </cell>
          <cell r="GB609">
            <v>0</v>
          </cell>
          <cell r="GC609" t="str">
            <v/>
          </cell>
          <cell r="GD609">
            <v>0</v>
          </cell>
          <cell r="GE609">
            <v>67</v>
          </cell>
          <cell r="GF609">
            <v>68</v>
          </cell>
          <cell r="GG609">
            <v>0</v>
          </cell>
          <cell r="GH609">
            <v>0</v>
          </cell>
          <cell r="GI609" t="str">
            <v/>
          </cell>
          <cell r="GJ609">
            <v>0</v>
          </cell>
          <cell r="GK609">
            <v>67</v>
          </cell>
          <cell r="GL609">
            <v>68</v>
          </cell>
          <cell r="GM609">
            <v>0</v>
          </cell>
          <cell r="GN609">
            <v>0</v>
          </cell>
          <cell r="GO609" t="str">
            <v/>
          </cell>
          <cell r="GP609">
            <v>0</v>
          </cell>
          <cell r="GQ609">
            <v>67</v>
          </cell>
          <cell r="GR609">
            <v>68</v>
          </cell>
          <cell r="GS609">
            <v>0</v>
          </cell>
          <cell r="GT609">
            <v>0</v>
          </cell>
          <cell r="GU609" t="str">
            <v/>
          </cell>
          <cell r="GV609">
            <v>0</v>
          </cell>
          <cell r="GW609">
            <v>67</v>
          </cell>
          <cell r="GX609">
            <v>50</v>
          </cell>
          <cell r="GY609">
            <v>0</v>
          </cell>
          <cell r="GZ609">
            <v>0</v>
          </cell>
          <cell r="HA609" t="str">
            <v>EKO-L</v>
          </cell>
          <cell r="HB609">
            <v>0</v>
          </cell>
          <cell r="HC609">
            <v>75.75</v>
          </cell>
          <cell r="HD609">
            <v>51</v>
          </cell>
          <cell r="HH609">
            <v>0</v>
          </cell>
          <cell r="HM609" t="str">
            <v/>
          </cell>
          <cell r="HN609" t="str">
            <v/>
          </cell>
          <cell r="HS609">
            <v>0</v>
          </cell>
          <cell r="HT609" t="str">
            <v>PKN</v>
          </cell>
          <cell r="HU609">
            <v>0</v>
          </cell>
          <cell r="HV609" t="str">
            <v>IND</v>
          </cell>
          <cell r="HW609">
            <v>0</v>
          </cell>
          <cell r="HX609" t="str">
            <v>MAT-W</v>
          </cell>
          <cell r="HY609">
            <v>0</v>
          </cell>
          <cell r="HZ609" t="str">
            <v>SEJ-W</v>
          </cell>
          <cell r="IA609">
            <v>0</v>
          </cell>
          <cell r="IB609" t="str">
            <v>IGR-W</v>
          </cell>
          <cell r="IC609">
            <v>0</v>
          </cell>
          <cell r="ID609" t="str">
            <v>SBO</v>
          </cell>
          <cell r="IE609">
            <v>0</v>
          </cell>
          <cell r="IF609" t="str">
            <v>PJO</v>
          </cell>
          <cell r="IG609">
            <v>0</v>
          </cell>
          <cell r="IH609" t="str">
            <v>PRA</v>
          </cell>
          <cell r="II609">
            <v>0</v>
          </cell>
          <cell r="IJ609" t="str">
            <v>JAW</v>
          </cell>
          <cell r="IK609">
            <v>0</v>
          </cell>
          <cell r="IL609" t="str">
            <v>ARB</v>
          </cell>
          <cell r="IM609">
            <v>0</v>
          </cell>
          <cell r="IN609" t="str">
            <v>PKM</v>
          </cell>
          <cell r="IO609">
            <v>0</v>
          </cell>
          <cell r="IP609" t="str">
            <v>MAT-P</v>
          </cell>
          <cell r="IQ609">
            <v>0</v>
          </cell>
          <cell r="IR609" t="str">
            <v>BIO-P</v>
          </cell>
          <cell r="IS609">
            <v>0</v>
          </cell>
          <cell r="IT609" t="str">
            <v>FIS-P</v>
          </cell>
          <cell r="IU609">
            <v>0</v>
          </cell>
          <cell r="IV609" t="str">
            <v>KIM-P</v>
          </cell>
          <cell r="IW609">
            <v>0</v>
          </cell>
          <cell r="IX609" t="str">
            <v>EKO-L</v>
          </cell>
          <cell r="IY609">
            <v>0</v>
          </cell>
          <cell r="JA609">
            <v>0</v>
          </cell>
        </row>
        <row r="610">
          <cell r="Q610" t="str">
            <v/>
          </cell>
          <cell r="AB610" t="str">
            <v/>
          </cell>
          <cell r="AC610">
            <v>4</v>
          </cell>
          <cell r="AI610" t="str">
            <v/>
          </cell>
          <cell r="AJ610">
            <v>0</v>
          </cell>
          <cell r="AK610">
            <v>79.25</v>
          </cell>
          <cell r="AL610">
            <v>82</v>
          </cell>
          <cell r="AM610">
            <v>0</v>
          </cell>
          <cell r="AN610">
            <v>0</v>
          </cell>
          <cell r="AO610" t="str">
            <v/>
          </cell>
          <cell r="AP610">
            <v>0</v>
          </cell>
          <cell r="AQ610">
            <v>78.75</v>
          </cell>
          <cell r="AR610">
            <v>82</v>
          </cell>
          <cell r="AS610">
            <v>0</v>
          </cell>
          <cell r="AT610">
            <v>0</v>
          </cell>
          <cell r="AU610" t="str">
            <v/>
          </cell>
          <cell r="AV610">
            <v>0</v>
          </cell>
          <cell r="AW610">
            <v>82</v>
          </cell>
          <cell r="AX610">
            <v>82</v>
          </cell>
          <cell r="AY610">
            <v>0</v>
          </cell>
          <cell r="AZ610">
            <v>0</v>
          </cell>
          <cell r="BA610" t="str">
            <v/>
          </cell>
          <cell r="BB610">
            <v>0</v>
          </cell>
          <cell r="BC610">
            <v>81.75</v>
          </cell>
          <cell r="BD610">
            <v>82</v>
          </cell>
          <cell r="BE610">
            <v>0</v>
          </cell>
          <cell r="BF610">
            <v>0</v>
          </cell>
          <cell r="BG610" t="str">
            <v>SEJ</v>
          </cell>
          <cell r="BH610">
            <v>0</v>
          </cell>
          <cell r="BI610">
            <v>83.25</v>
          </cell>
          <cell r="BJ610">
            <v>82</v>
          </cell>
          <cell r="BK610">
            <v>0</v>
          </cell>
          <cell r="BL610">
            <v>0</v>
          </cell>
          <cell r="BM610" t="str">
            <v/>
          </cell>
          <cell r="BN610">
            <v>0</v>
          </cell>
          <cell r="BO610">
            <v>83.75</v>
          </cell>
          <cell r="BP610">
            <v>83</v>
          </cell>
          <cell r="BQ610">
            <v>0</v>
          </cell>
          <cell r="BR610">
            <v>0</v>
          </cell>
          <cell r="BS610" t="str">
            <v/>
          </cell>
          <cell r="BT610">
            <v>0</v>
          </cell>
          <cell r="BU610">
            <v>78.25</v>
          </cell>
          <cell r="BV610">
            <v>88</v>
          </cell>
          <cell r="BW610">
            <v>0</v>
          </cell>
          <cell r="BX610">
            <v>0</v>
          </cell>
          <cell r="BY610" t="str">
            <v/>
          </cell>
          <cell r="BZ610">
            <v>0</v>
          </cell>
          <cell r="CA610">
            <v>67.75</v>
          </cell>
          <cell r="CB610">
            <v>80</v>
          </cell>
          <cell r="CC610">
            <v>0</v>
          </cell>
          <cell r="CD610">
            <v>0</v>
          </cell>
          <cell r="CE610" t="str">
            <v/>
          </cell>
          <cell r="CF610">
            <v>0</v>
          </cell>
          <cell r="CG610">
            <v>82.25</v>
          </cell>
          <cell r="CH610">
            <v>80</v>
          </cell>
          <cell r="CI610">
            <v>0</v>
          </cell>
          <cell r="CJ610">
            <v>0</v>
          </cell>
          <cell r="CK610" t="str">
            <v/>
          </cell>
          <cell r="CL610">
            <v>0</v>
          </cell>
          <cell r="CM610">
            <v>72.25</v>
          </cell>
          <cell r="CN610">
            <v>76</v>
          </cell>
          <cell r="CO610">
            <v>0</v>
          </cell>
          <cell r="CP610">
            <v>0</v>
          </cell>
          <cell r="CQ610" t="str">
            <v/>
          </cell>
          <cell r="CR610">
            <v>0</v>
          </cell>
          <cell r="CS610">
            <v>75.5</v>
          </cell>
          <cell r="CT610">
            <v>85</v>
          </cell>
          <cell r="CU610">
            <v>0</v>
          </cell>
          <cell r="CV610">
            <v>0</v>
          </cell>
          <cell r="CW610" t="str">
            <v/>
          </cell>
          <cell r="CX610">
            <v>0</v>
          </cell>
          <cell r="CY610">
            <v>69.25</v>
          </cell>
          <cell r="CZ610">
            <v>78</v>
          </cell>
          <cell r="DA610">
            <v>0</v>
          </cell>
          <cell r="DB610">
            <v>0</v>
          </cell>
          <cell r="DC610" t="str">
            <v/>
          </cell>
          <cell r="DD610">
            <v>0</v>
          </cell>
          <cell r="DE610">
            <v>78</v>
          </cell>
          <cell r="DF610">
            <v>79</v>
          </cell>
          <cell r="DG610">
            <v>0</v>
          </cell>
          <cell r="DH610">
            <v>0</v>
          </cell>
          <cell r="DI610" t="str">
            <v/>
          </cell>
          <cell r="DJ610">
            <v>0</v>
          </cell>
          <cell r="DK610">
            <v>0</v>
          </cell>
          <cell r="DL610">
            <v>79</v>
          </cell>
          <cell r="DM610">
            <v>0</v>
          </cell>
          <cell r="DN610">
            <v>0</v>
          </cell>
          <cell r="DO610" t="str">
            <v/>
          </cell>
          <cell r="DP610">
            <v>0</v>
          </cell>
          <cell r="DQ610">
            <v>78.5</v>
          </cell>
          <cell r="DR610">
            <v>73</v>
          </cell>
          <cell r="DS610">
            <v>0</v>
          </cell>
          <cell r="DT610">
            <v>0</v>
          </cell>
          <cell r="DU610" t="str">
            <v/>
          </cell>
          <cell r="DV610">
            <v>0</v>
          </cell>
          <cell r="DW610">
            <v>81.25</v>
          </cell>
          <cell r="DX610">
            <v>84</v>
          </cell>
          <cell r="DY610">
            <v>0</v>
          </cell>
          <cell r="DZ610">
            <v>0</v>
          </cell>
          <cell r="EA610" t="str">
            <v/>
          </cell>
          <cell r="EB610">
            <v>0</v>
          </cell>
          <cell r="EC610">
            <v>68.75</v>
          </cell>
          <cell r="ED610">
            <v>72</v>
          </cell>
          <cell r="EE610">
            <v>0</v>
          </cell>
          <cell r="EF610">
            <v>0</v>
          </cell>
          <cell r="EG610" t="str">
            <v/>
          </cell>
          <cell r="EH610">
            <v>0</v>
          </cell>
          <cell r="EI610">
            <v>83</v>
          </cell>
          <cell r="EJ610">
            <v>74</v>
          </cell>
          <cell r="EK610">
            <v>0</v>
          </cell>
          <cell r="EL610">
            <v>0</v>
          </cell>
          <cell r="EM610" t="str">
            <v/>
          </cell>
          <cell r="EN610">
            <v>0</v>
          </cell>
          <cell r="EO610">
            <v>83</v>
          </cell>
          <cell r="EP610">
            <v>74</v>
          </cell>
          <cell r="EQ610">
            <v>0</v>
          </cell>
          <cell r="ER610">
            <v>0</v>
          </cell>
          <cell r="ES610" t="str">
            <v/>
          </cell>
          <cell r="ET610">
            <v>0</v>
          </cell>
          <cell r="EU610">
            <v>83</v>
          </cell>
          <cell r="EV610">
            <v>74</v>
          </cell>
          <cell r="EW610">
            <v>0</v>
          </cell>
          <cell r="EX610">
            <v>0</v>
          </cell>
          <cell r="EY610" t="str">
            <v/>
          </cell>
          <cell r="EZ610">
            <v>0</v>
          </cell>
          <cell r="FA610">
            <v>72</v>
          </cell>
          <cell r="FB610">
            <v>78</v>
          </cell>
          <cell r="FC610">
            <v>0</v>
          </cell>
          <cell r="FD610">
            <v>0</v>
          </cell>
          <cell r="FE610" t="str">
            <v/>
          </cell>
          <cell r="FF610">
            <v>0</v>
          </cell>
          <cell r="FG610">
            <v>72</v>
          </cell>
          <cell r="FH610">
            <v>78</v>
          </cell>
          <cell r="FI610">
            <v>0</v>
          </cell>
          <cell r="FJ610">
            <v>0</v>
          </cell>
          <cell r="FK610" t="str">
            <v/>
          </cell>
          <cell r="FL610">
            <v>0</v>
          </cell>
          <cell r="FM610">
            <v>72</v>
          </cell>
          <cell r="FN610">
            <v>78</v>
          </cell>
          <cell r="FO610">
            <v>0</v>
          </cell>
          <cell r="FP610">
            <v>0</v>
          </cell>
          <cell r="FQ610" t="str">
            <v/>
          </cell>
          <cell r="FR610">
            <v>0</v>
          </cell>
          <cell r="FS610">
            <v>72</v>
          </cell>
          <cell r="FT610">
            <v>78</v>
          </cell>
          <cell r="FU610">
            <v>0</v>
          </cell>
          <cell r="FV610">
            <v>0</v>
          </cell>
          <cell r="FW610" t="str">
            <v/>
          </cell>
          <cell r="FX610">
            <v>0</v>
          </cell>
          <cell r="FY610">
            <v>72</v>
          </cell>
          <cell r="FZ610">
            <v>78</v>
          </cell>
          <cell r="GA610">
            <v>0</v>
          </cell>
          <cell r="GB610">
            <v>0</v>
          </cell>
          <cell r="GC610" t="str">
            <v/>
          </cell>
          <cell r="GD610">
            <v>0</v>
          </cell>
          <cell r="GE610">
            <v>72</v>
          </cell>
          <cell r="GF610">
            <v>78</v>
          </cell>
          <cell r="GG610">
            <v>0</v>
          </cell>
          <cell r="GH610">
            <v>0</v>
          </cell>
          <cell r="GI610" t="str">
            <v/>
          </cell>
          <cell r="GJ610">
            <v>0</v>
          </cell>
          <cell r="GK610">
            <v>72</v>
          </cell>
          <cell r="GL610">
            <v>78</v>
          </cell>
          <cell r="GM610">
            <v>0</v>
          </cell>
          <cell r="GN610">
            <v>0</v>
          </cell>
          <cell r="GO610" t="str">
            <v/>
          </cell>
          <cell r="GP610">
            <v>0</v>
          </cell>
          <cell r="GQ610">
            <v>72</v>
          </cell>
          <cell r="GR610">
            <v>78</v>
          </cell>
          <cell r="GS610">
            <v>0</v>
          </cell>
          <cell r="GT610">
            <v>0</v>
          </cell>
          <cell r="GU610" t="str">
            <v/>
          </cell>
          <cell r="GV610">
            <v>0</v>
          </cell>
          <cell r="GW610">
            <v>74.25</v>
          </cell>
          <cell r="GX610">
            <v>77</v>
          </cell>
          <cell r="GY610">
            <v>0</v>
          </cell>
          <cell r="GZ610">
            <v>0</v>
          </cell>
          <cell r="HA610" t="str">
            <v>EKO-L</v>
          </cell>
          <cell r="HB610">
            <v>0</v>
          </cell>
          <cell r="HC610">
            <v>77.5</v>
          </cell>
          <cell r="HD610">
            <v>74</v>
          </cell>
          <cell r="HH610">
            <v>0</v>
          </cell>
          <cell r="HM610" t="str">
            <v/>
          </cell>
          <cell r="HN610" t="str">
            <v/>
          </cell>
          <cell r="HS610">
            <v>0</v>
          </cell>
          <cell r="HT610" t="str">
            <v>PKN</v>
          </cell>
          <cell r="HU610">
            <v>0</v>
          </cell>
          <cell r="HV610" t="str">
            <v>IND</v>
          </cell>
          <cell r="HW610">
            <v>0</v>
          </cell>
          <cell r="HX610" t="str">
            <v>MAT-W</v>
          </cell>
          <cell r="HY610">
            <v>0</v>
          </cell>
          <cell r="HZ610" t="str">
            <v>SEJ-W</v>
          </cell>
          <cell r="IA610">
            <v>0</v>
          </cell>
          <cell r="IB610" t="str">
            <v>IGR-W</v>
          </cell>
          <cell r="IC610">
            <v>0</v>
          </cell>
          <cell r="ID610" t="str">
            <v>SBO</v>
          </cell>
          <cell r="IE610">
            <v>0</v>
          </cell>
          <cell r="IF610" t="str">
            <v>PJO</v>
          </cell>
          <cell r="IG610">
            <v>0</v>
          </cell>
          <cell r="IH610" t="str">
            <v>PRA</v>
          </cell>
          <cell r="II610">
            <v>0</v>
          </cell>
          <cell r="IJ610" t="str">
            <v>JAW</v>
          </cell>
          <cell r="IK610">
            <v>0</v>
          </cell>
          <cell r="IL610" t="str">
            <v>ARB</v>
          </cell>
          <cell r="IM610">
            <v>0</v>
          </cell>
          <cell r="IN610" t="str">
            <v>PKM</v>
          </cell>
          <cell r="IO610">
            <v>0</v>
          </cell>
          <cell r="IP610" t="str">
            <v>MAT-P</v>
          </cell>
          <cell r="IQ610">
            <v>0</v>
          </cell>
          <cell r="IR610" t="str">
            <v>BIO-P</v>
          </cell>
          <cell r="IS610">
            <v>0</v>
          </cell>
          <cell r="IT610" t="str">
            <v>FIS-P</v>
          </cell>
          <cell r="IU610">
            <v>0</v>
          </cell>
          <cell r="IV610" t="str">
            <v>KIM-P</v>
          </cell>
          <cell r="IW610">
            <v>0</v>
          </cell>
          <cell r="IX610" t="str">
            <v>EKO-L</v>
          </cell>
          <cell r="IY610">
            <v>0</v>
          </cell>
          <cell r="JA610">
            <v>0</v>
          </cell>
        </row>
        <row r="611">
          <cell r="Q611" t="str">
            <v/>
          </cell>
          <cell r="AB611" t="str">
            <v/>
          </cell>
          <cell r="AC611">
            <v>5</v>
          </cell>
          <cell r="AI611" t="str">
            <v/>
          </cell>
          <cell r="AJ611">
            <v>0</v>
          </cell>
          <cell r="AK611">
            <v>92.5</v>
          </cell>
          <cell r="AL611">
            <v>88</v>
          </cell>
          <cell r="AM611">
            <v>0</v>
          </cell>
          <cell r="AN611">
            <v>0</v>
          </cell>
          <cell r="AO611" t="str">
            <v/>
          </cell>
          <cell r="AP611">
            <v>0</v>
          </cell>
          <cell r="AQ611">
            <v>82.25</v>
          </cell>
          <cell r="AR611">
            <v>88</v>
          </cell>
          <cell r="AS611">
            <v>0</v>
          </cell>
          <cell r="AT611">
            <v>0</v>
          </cell>
          <cell r="AU611" t="str">
            <v/>
          </cell>
          <cell r="AV611">
            <v>0</v>
          </cell>
          <cell r="AW611">
            <v>93.25</v>
          </cell>
          <cell r="AX611">
            <v>91</v>
          </cell>
          <cell r="AY611">
            <v>0</v>
          </cell>
          <cell r="AZ611">
            <v>0</v>
          </cell>
          <cell r="BA611" t="str">
            <v/>
          </cell>
          <cell r="BB611">
            <v>0</v>
          </cell>
          <cell r="BC611">
            <v>85.25</v>
          </cell>
          <cell r="BD611">
            <v>91</v>
          </cell>
          <cell r="BE611">
            <v>0</v>
          </cell>
          <cell r="BF611">
            <v>0</v>
          </cell>
          <cell r="BG611" t="str">
            <v>SEJ</v>
          </cell>
          <cell r="BH611">
            <v>0</v>
          </cell>
          <cell r="BI611">
            <v>84.25</v>
          </cell>
          <cell r="BJ611">
            <v>88</v>
          </cell>
          <cell r="BK611">
            <v>0</v>
          </cell>
          <cell r="BL611">
            <v>0</v>
          </cell>
          <cell r="BM611" t="str">
            <v/>
          </cell>
          <cell r="BN611">
            <v>0</v>
          </cell>
          <cell r="BO611">
            <v>80.25</v>
          </cell>
          <cell r="BP611">
            <v>90</v>
          </cell>
          <cell r="BQ611">
            <v>0</v>
          </cell>
          <cell r="BR611">
            <v>0</v>
          </cell>
          <cell r="BS611" t="str">
            <v/>
          </cell>
          <cell r="BT611">
            <v>0</v>
          </cell>
          <cell r="BU611">
            <v>81.25</v>
          </cell>
          <cell r="BV611">
            <v>90</v>
          </cell>
          <cell r="BW611">
            <v>0</v>
          </cell>
          <cell r="BX611">
            <v>0</v>
          </cell>
          <cell r="BY611" t="str">
            <v/>
          </cell>
          <cell r="BZ611">
            <v>0</v>
          </cell>
          <cell r="CA611">
            <v>87.75</v>
          </cell>
          <cell r="CB611">
            <v>92</v>
          </cell>
          <cell r="CC611">
            <v>0</v>
          </cell>
          <cell r="CD611">
            <v>0</v>
          </cell>
          <cell r="CE611" t="str">
            <v/>
          </cell>
          <cell r="CF611">
            <v>0</v>
          </cell>
          <cell r="CG611">
            <v>88.25</v>
          </cell>
          <cell r="CH611">
            <v>80</v>
          </cell>
          <cell r="CI611">
            <v>0</v>
          </cell>
          <cell r="CJ611">
            <v>0</v>
          </cell>
          <cell r="CK611" t="str">
            <v/>
          </cell>
          <cell r="CL611">
            <v>0</v>
          </cell>
          <cell r="CM611">
            <v>91.25</v>
          </cell>
          <cell r="CN611">
            <v>77</v>
          </cell>
          <cell r="CO611">
            <v>0</v>
          </cell>
          <cell r="CP611">
            <v>0</v>
          </cell>
          <cell r="CQ611" t="str">
            <v/>
          </cell>
          <cell r="CR611">
            <v>0</v>
          </cell>
          <cell r="CS611">
            <v>87.5</v>
          </cell>
          <cell r="CT611">
            <v>90</v>
          </cell>
          <cell r="CU611">
            <v>0</v>
          </cell>
          <cell r="CV611">
            <v>0</v>
          </cell>
          <cell r="CW611" t="str">
            <v/>
          </cell>
          <cell r="CX611">
            <v>0</v>
          </cell>
          <cell r="CY611">
            <v>71.5</v>
          </cell>
          <cell r="CZ611">
            <v>79</v>
          </cell>
          <cell r="DA611">
            <v>0</v>
          </cell>
          <cell r="DB611">
            <v>0</v>
          </cell>
          <cell r="DC611" t="str">
            <v/>
          </cell>
          <cell r="DD611">
            <v>0</v>
          </cell>
          <cell r="DE611">
            <v>81.25</v>
          </cell>
          <cell r="DF611">
            <v>83</v>
          </cell>
          <cell r="DG611">
            <v>0</v>
          </cell>
          <cell r="DH611">
            <v>0</v>
          </cell>
          <cell r="DI611" t="str">
            <v/>
          </cell>
          <cell r="DJ611">
            <v>0</v>
          </cell>
          <cell r="DK611">
            <v>0</v>
          </cell>
          <cell r="DL611">
            <v>83</v>
          </cell>
          <cell r="DM611">
            <v>0</v>
          </cell>
          <cell r="DN611">
            <v>0</v>
          </cell>
          <cell r="DO611" t="str">
            <v/>
          </cell>
          <cell r="DP611">
            <v>0</v>
          </cell>
          <cell r="DQ611">
            <v>85</v>
          </cell>
          <cell r="DR611">
            <v>85</v>
          </cell>
          <cell r="DS611">
            <v>0</v>
          </cell>
          <cell r="DT611">
            <v>0</v>
          </cell>
          <cell r="DU611" t="str">
            <v/>
          </cell>
          <cell r="DV611">
            <v>0</v>
          </cell>
          <cell r="DW611">
            <v>81.5</v>
          </cell>
          <cell r="DX611">
            <v>87</v>
          </cell>
          <cell r="DY611">
            <v>0</v>
          </cell>
          <cell r="DZ611">
            <v>0</v>
          </cell>
          <cell r="EA611" t="str">
            <v/>
          </cell>
          <cell r="EB611">
            <v>0</v>
          </cell>
          <cell r="EC611">
            <v>93.25</v>
          </cell>
          <cell r="ED611">
            <v>94</v>
          </cell>
          <cell r="EE611">
            <v>0</v>
          </cell>
          <cell r="EF611">
            <v>0</v>
          </cell>
          <cell r="EG611" t="str">
            <v/>
          </cell>
          <cell r="EH611">
            <v>0</v>
          </cell>
          <cell r="EI611">
            <v>88.5</v>
          </cell>
          <cell r="EJ611">
            <v>76</v>
          </cell>
          <cell r="EK611">
            <v>0</v>
          </cell>
          <cell r="EL611">
            <v>0</v>
          </cell>
          <cell r="EM611" t="str">
            <v/>
          </cell>
          <cell r="EN611">
            <v>0</v>
          </cell>
          <cell r="EO611">
            <v>88.5</v>
          </cell>
          <cell r="EP611">
            <v>76</v>
          </cell>
          <cell r="EQ611">
            <v>0</v>
          </cell>
          <cell r="ER611">
            <v>0</v>
          </cell>
          <cell r="ES611" t="str">
            <v/>
          </cell>
          <cell r="ET611">
            <v>0</v>
          </cell>
          <cell r="EU611">
            <v>88.5</v>
          </cell>
          <cell r="EV611">
            <v>76</v>
          </cell>
          <cell r="EW611">
            <v>0</v>
          </cell>
          <cell r="EX611">
            <v>0</v>
          </cell>
          <cell r="EY611" t="str">
            <v/>
          </cell>
          <cell r="EZ611">
            <v>0</v>
          </cell>
          <cell r="FA611">
            <v>78.25</v>
          </cell>
          <cell r="FB611">
            <v>85</v>
          </cell>
          <cell r="FC611">
            <v>0</v>
          </cell>
          <cell r="FD611">
            <v>0</v>
          </cell>
          <cell r="FE611" t="str">
            <v/>
          </cell>
          <cell r="FF611">
            <v>0</v>
          </cell>
          <cell r="FG611">
            <v>78.25</v>
          </cell>
          <cell r="FH611">
            <v>85</v>
          </cell>
          <cell r="FI611">
            <v>0</v>
          </cell>
          <cell r="FJ611">
            <v>0</v>
          </cell>
          <cell r="FK611" t="str">
            <v/>
          </cell>
          <cell r="FL611">
            <v>0</v>
          </cell>
          <cell r="FM611">
            <v>78.25</v>
          </cell>
          <cell r="FN611">
            <v>85</v>
          </cell>
          <cell r="FO611">
            <v>0</v>
          </cell>
          <cell r="FP611">
            <v>0</v>
          </cell>
          <cell r="FQ611" t="str">
            <v/>
          </cell>
          <cell r="FR611">
            <v>0</v>
          </cell>
          <cell r="FS611">
            <v>78.25</v>
          </cell>
          <cell r="FT611">
            <v>85</v>
          </cell>
          <cell r="FU611">
            <v>0</v>
          </cell>
          <cell r="FV611">
            <v>0</v>
          </cell>
          <cell r="FW611" t="str">
            <v/>
          </cell>
          <cell r="FX611">
            <v>0</v>
          </cell>
          <cell r="FY611">
            <v>78.25</v>
          </cell>
          <cell r="FZ611">
            <v>85</v>
          </cell>
          <cell r="GA611">
            <v>0</v>
          </cell>
          <cell r="GB611">
            <v>0</v>
          </cell>
          <cell r="GC611" t="str">
            <v/>
          </cell>
          <cell r="GD611">
            <v>0</v>
          </cell>
          <cell r="GE611">
            <v>78.25</v>
          </cell>
          <cell r="GF611">
            <v>85</v>
          </cell>
          <cell r="GG611">
            <v>0</v>
          </cell>
          <cell r="GH611">
            <v>0</v>
          </cell>
          <cell r="GI611" t="str">
            <v/>
          </cell>
          <cell r="GJ611">
            <v>0</v>
          </cell>
          <cell r="GK611">
            <v>78.25</v>
          </cell>
          <cell r="GL611">
            <v>85</v>
          </cell>
          <cell r="GM611">
            <v>0</v>
          </cell>
          <cell r="GN611">
            <v>0</v>
          </cell>
          <cell r="GO611" t="str">
            <v/>
          </cell>
          <cell r="GP611">
            <v>0</v>
          </cell>
          <cell r="GQ611">
            <v>78.25</v>
          </cell>
          <cell r="GR611">
            <v>85</v>
          </cell>
          <cell r="GS611">
            <v>0</v>
          </cell>
          <cell r="GT611">
            <v>0</v>
          </cell>
          <cell r="GU611" t="str">
            <v/>
          </cell>
          <cell r="GV611">
            <v>0</v>
          </cell>
          <cell r="GW611">
            <v>94.25</v>
          </cell>
          <cell r="GX611">
            <v>89</v>
          </cell>
          <cell r="GY611">
            <v>0</v>
          </cell>
          <cell r="GZ611">
            <v>0</v>
          </cell>
          <cell r="HA611" t="str">
            <v>EKO-L</v>
          </cell>
          <cell r="HB611">
            <v>0</v>
          </cell>
          <cell r="HC611">
            <v>80.75</v>
          </cell>
          <cell r="HD611">
            <v>76</v>
          </cell>
          <cell r="HH611">
            <v>0</v>
          </cell>
          <cell r="HM611" t="str">
            <v/>
          </cell>
          <cell r="HN611" t="str">
            <v/>
          </cell>
          <cell r="HS611">
            <v>0</v>
          </cell>
          <cell r="HT611" t="str">
            <v>PKN</v>
          </cell>
          <cell r="HU611">
            <v>0</v>
          </cell>
          <cell r="HV611" t="str">
            <v>IND</v>
          </cell>
          <cell r="HW611">
            <v>0</v>
          </cell>
          <cell r="HX611" t="str">
            <v>MAT-W</v>
          </cell>
          <cell r="HY611">
            <v>0</v>
          </cell>
          <cell r="HZ611" t="str">
            <v>SEJ-W</v>
          </cell>
          <cell r="IA611">
            <v>0</v>
          </cell>
          <cell r="IB611" t="str">
            <v>IGR-W</v>
          </cell>
          <cell r="IC611">
            <v>0</v>
          </cell>
          <cell r="ID611" t="str">
            <v>SBO</v>
          </cell>
          <cell r="IE611">
            <v>0</v>
          </cell>
          <cell r="IF611" t="str">
            <v>PJO</v>
          </cell>
          <cell r="IG611">
            <v>0</v>
          </cell>
          <cell r="IH611" t="str">
            <v>PRA</v>
          </cell>
          <cell r="II611">
            <v>0</v>
          </cell>
          <cell r="IJ611" t="str">
            <v>JAW</v>
          </cell>
          <cell r="IK611">
            <v>0</v>
          </cell>
          <cell r="IL611" t="str">
            <v>ARB</v>
          </cell>
          <cell r="IM611">
            <v>0</v>
          </cell>
          <cell r="IN611" t="str">
            <v>PKM</v>
          </cell>
          <cell r="IO611">
            <v>0</v>
          </cell>
          <cell r="IP611" t="str">
            <v>MAT-P</v>
          </cell>
          <cell r="IQ611">
            <v>0</v>
          </cell>
          <cell r="IR611" t="str">
            <v>BIO-P</v>
          </cell>
          <cell r="IS611">
            <v>0</v>
          </cell>
          <cell r="IT611" t="str">
            <v>FIS-P</v>
          </cell>
          <cell r="IU611">
            <v>0</v>
          </cell>
          <cell r="IV611" t="str">
            <v>KIM-P</v>
          </cell>
          <cell r="IW611">
            <v>0</v>
          </cell>
          <cell r="IX611" t="str">
            <v>EKO-L</v>
          </cell>
          <cell r="IY611">
            <v>0</v>
          </cell>
          <cell r="JA611">
            <v>0</v>
          </cell>
        </row>
        <row r="612">
          <cell r="Q612" t="str">
            <v/>
          </cell>
          <cell r="AB612" t="str">
            <v/>
          </cell>
          <cell r="AC612">
            <v>6</v>
          </cell>
          <cell r="AI612" t="str">
            <v/>
          </cell>
          <cell r="AJ612">
            <v>0</v>
          </cell>
          <cell r="AK612">
            <v>88</v>
          </cell>
          <cell r="AL612">
            <v>89</v>
          </cell>
          <cell r="AM612">
            <v>0</v>
          </cell>
          <cell r="AN612">
            <v>0</v>
          </cell>
          <cell r="AO612" t="str">
            <v/>
          </cell>
          <cell r="AP612">
            <v>0</v>
          </cell>
          <cell r="AQ612">
            <v>85</v>
          </cell>
          <cell r="AR612">
            <v>89</v>
          </cell>
          <cell r="AS612">
            <v>0</v>
          </cell>
          <cell r="AT612">
            <v>0</v>
          </cell>
          <cell r="AU612" t="str">
            <v/>
          </cell>
          <cell r="AV612">
            <v>0</v>
          </cell>
          <cell r="AW612">
            <v>84.25</v>
          </cell>
          <cell r="AX612">
            <v>91</v>
          </cell>
          <cell r="AY612">
            <v>0</v>
          </cell>
          <cell r="AZ612">
            <v>0</v>
          </cell>
          <cell r="BA612" t="str">
            <v/>
          </cell>
          <cell r="BB612">
            <v>0</v>
          </cell>
          <cell r="BC612">
            <v>85.25</v>
          </cell>
          <cell r="BD612">
            <v>91</v>
          </cell>
          <cell r="BE612">
            <v>0</v>
          </cell>
          <cell r="BF612">
            <v>0</v>
          </cell>
          <cell r="BG612" t="str">
            <v>SEJ</v>
          </cell>
          <cell r="BH612">
            <v>0</v>
          </cell>
          <cell r="BI612">
            <v>83</v>
          </cell>
          <cell r="BJ612">
            <v>89</v>
          </cell>
          <cell r="BK612">
            <v>0</v>
          </cell>
          <cell r="BL612">
            <v>0</v>
          </cell>
          <cell r="BM612" t="str">
            <v/>
          </cell>
          <cell r="BN612">
            <v>0</v>
          </cell>
          <cell r="BO612">
            <v>87.25</v>
          </cell>
          <cell r="BP612">
            <v>84</v>
          </cell>
          <cell r="BQ612">
            <v>0</v>
          </cell>
          <cell r="BR612">
            <v>0</v>
          </cell>
          <cell r="BS612" t="str">
            <v/>
          </cell>
          <cell r="BT612">
            <v>0</v>
          </cell>
          <cell r="BU612">
            <v>88</v>
          </cell>
          <cell r="BV612">
            <v>90</v>
          </cell>
          <cell r="BW612">
            <v>0</v>
          </cell>
          <cell r="BX612">
            <v>0</v>
          </cell>
          <cell r="BY612" t="str">
            <v/>
          </cell>
          <cell r="BZ612">
            <v>0</v>
          </cell>
          <cell r="CA612">
            <v>92.25</v>
          </cell>
          <cell r="CB612">
            <v>88</v>
          </cell>
          <cell r="CC612">
            <v>0</v>
          </cell>
          <cell r="CD612">
            <v>0</v>
          </cell>
          <cell r="CE612" t="str">
            <v/>
          </cell>
          <cell r="CF612">
            <v>0</v>
          </cell>
          <cell r="CG612">
            <v>86.75</v>
          </cell>
          <cell r="CH612">
            <v>83</v>
          </cell>
          <cell r="CI612">
            <v>0</v>
          </cell>
          <cell r="CJ612">
            <v>0</v>
          </cell>
          <cell r="CK612" t="str">
            <v/>
          </cell>
          <cell r="CL612">
            <v>0</v>
          </cell>
          <cell r="CM612">
            <v>72.25</v>
          </cell>
          <cell r="CN612">
            <v>75</v>
          </cell>
          <cell r="CO612">
            <v>0</v>
          </cell>
          <cell r="CP612">
            <v>0</v>
          </cell>
          <cell r="CQ612" t="str">
            <v/>
          </cell>
          <cell r="CR612">
            <v>0</v>
          </cell>
          <cell r="CS612">
            <v>88</v>
          </cell>
          <cell r="CT612">
            <v>87</v>
          </cell>
          <cell r="CU612">
            <v>0</v>
          </cell>
          <cell r="CV612">
            <v>0</v>
          </cell>
          <cell r="CW612" t="str">
            <v/>
          </cell>
          <cell r="CX612">
            <v>0</v>
          </cell>
          <cell r="CY612">
            <v>70.5</v>
          </cell>
          <cell r="CZ612">
            <v>81</v>
          </cell>
          <cell r="DA612">
            <v>0</v>
          </cell>
          <cell r="DB612">
            <v>0</v>
          </cell>
          <cell r="DC612" t="str">
            <v/>
          </cell>
          <cell r="DD612">
            <v>0</v>
          </cell>
          <cell r="DE612">
            <v>86.5</v>
          </cell>
          <cell r="DF612">
            <v>87</v>
          </cell>
          <cell r="DG612">
            <v>0</v>
          </cell>
          <cell r="DH612">
            <v>0</v>
          </cell>
          <cell r="DI612" t="str">
            <v/>
          </cell>
          <cell r="DJ612">
            <v>0</v>
          </cell>
          <cell r="DK612">
            <v>0</v>
          </cell>
          <cell r="DL612">
            <v>87</v>
          </cell>
          <cell r="DM612">
            <v>0</v>
          </cell>
          <cell r="DN612">
            <v>0</v>
          </cell>
          <cell r="DO612" t="str">
            <v/>
          </cell>
          <cell r="DP612">
            <v>0</v>
          </cell>
          <cell r="DQ612">
            <v>89</v>
          </cell>
          <cell r="DR612">
            <v>81</v>
          </cell>
          <cell r="DS612">
            <v>0</v>
          </cell>
          <cell r="DT612">
            <v>0</v>
          </cell>
          <cell r="DU612" t="str">
            <v/>
          </cell>
          <cell r="DV612">
            <v>0</v>
          </cell>
          <cell r="DW612">
            <v>84.25</v>
          </cell>
          <cell r="DX612">
            <v>80</v>
          </cell>
          <cell r="DY612">
            <v>0</v>
          </cell>
          <cell r="DZ612">
            <v>0</v>
          </cell>
          <cell r="EA612" t="str">
            <v/>
          </cell>
          <cell r="EB612">
            <v>0</v>
          </cell>
          <cell r="EC612">
            <v>90.25</v>
          </cell>
          <cell r="ED612">
            <v>90</v>
          </cell>
          <cell r="EE612">
            <v>0</v>
          </cell>
          <cell r="EF612">
            <v>0</v>
          </cell>
          <cell r="EG612" t="str">
            <v/>
          </cell>
          <cell r="EH612">
            <v>0</v>
          </cell>
          <cell r="EI612">
            <v>88.25</v>
          </cell>
          <cell r="EJ612">
            <v>74</v>
          </cell>
          <cell r="EK612">
            <v>0</v>
          </cell>
          <cell r="EL612">
            <v>0</v>
          </cell>
          <cell r="EM612" t="str">
            <v/>
          </cell>
          <cell r="EN612">
            <v>0</v>
          </cell>
          <cell r="EO612">
            <v>88.25</v>
          </cell>
          <cell r="EP612">
            <v>74</v>
          </cell>
          <cell r="EQ612">
            <v>0</v>
          </cell>
          <cell r="ER612">
            <v>0</v>
          </cell>
          <cell r="ES612" t="str">
            <v/>
          </cell>
          <cell r="ET612">
            <v>0</v>
          </cell>
          <cell r="EU612">
            <v>88.25</v>
          </cell>
          <cell r="EV612">
            <v>74</v>
          </cell>
          <cell r="EW612">
            <v>0</v>
          </cell>
          <cell r="EX612">
            <v>0</v>
          </cell>
          <cell r="EY612" t="str">
            <v/>
          </cell>
          <cell r="EZ612">
            <v>0</v>
          </cell>
          <cell r="FA612">
            <v>76</v>
          </cell>
          <cell r="FB612">
            <v>79</v>
          </cell>
          <cell r="FC612">
            <v>0</v>
          </cell>
          <cell r="FD612">
            <v>0</v>
          </cell>
          <cell r="FE612" t="str">
            <v/>
          </cell>
          <cell r="FF612">
            <v>0</v>
          </cell>
          <cell r="FG612">
            <v>76</v>
          </cell>
          <cell r="FH612">
            <v>79</v>
          </cell>
          <cell r="FI612">
            <v>0</v>
          </cell>
          <cell r="FJ612">
            <v>0</v>
          </cell>
          <cell r="FK612" t="str">
            <v/>
          </cell>
          <cell r="FL612">
            <v>0</v>
          </cell>
          <cell r="FM612">
            <v>76</v>
          </cell>
          <cell r="FN612">
            <v>79</v>
          </cell>
          <cell r="FO612">
            <v>0</v>
          </cell>
          <cell r="FP612">
            <v>0</v>
          </cell>
          <cell r="FQ612" t="str">
            <v/>
          </cell>
          <cell r="FR612">
            <v>0</v>
          </cell>
          <cell r="FS612">
            <v>76</v>
          </cell>
          <cell r="FT612">
            <v>79</v>
          </cell>
          <cell r="FU612">
            <v>0</v>
          </cell>
          <cell r="FV612">
            <v>0</v>
          </cell>
          <cell r="FW612" t="str">
            <v/>
          </cell>
          <cell r="FX612">
            <v>0</v>
          </cell>
          <cell r="FY612">
            <v>76</v>
          </cell>
          <cell r="FZ612">
            <v>79</v>
          </cell>
          <cell r="GA612">
            <v>0</v>
          </cell>
          <cell r="GB612">
            <v>0</v>
          </cell>
          <cell r="GC612" t="str">
            <v/>
          </cell>
          <cell r="GD612">
            <v>0</v>
          </cell>
          <cell r="GE612">
            <v>76</v>
          </cell>
          <cell r="GF612">
            <v>79</v>
          </cell>
          <cell r="GG612">
            <v>0</v>
          </cell>
          <cell r="GH612">
            <v>0</v>
          </cell>
          <cell r="GI612" t="str">
            <v/>
          </cell>
          <cell r="GJ612">
            <v>0</v>
          </cell>
          <cell r="GK612">
            <v>76</v>
          </cell>
          <cell r="GL612">
            <v>79</v>
          </cell>
          <cell r="GM612">
            <v>0</v>
          </cell>
          <cell r="GN612">
            <v>0</v>
          </cell>
          <cell r="GO612" t="str">
            <v/>
          </cell>
          <cell r="GP612">
            <v>0</v>
          </cell>
          <cell r="GQ612">
            <v>76</v>
          </cell>
          <cell r="GR612">
            <v>79</v>
          </cell>
          <cell r="GS612">
            <v>0</v>
          </cell>
          <cell r="GT612">
            <v>0</v>
          </cell>
          <cell r="GU612" t="str">
            <v/>
          </cell>
          <cell r="GV612">
            <v>0</v>
          </cell>
          <cell r="GW612">
            <v>87</v>
          </cell>
          <cell r="GX612">
            <v>83</v>
          </cell>
          <cell r="GY612">
            <v>0</v>
          </cell>
          <cell r="GZ612">
            <v>0</v>
          </cell>
          <cell r="HA612" t="str">
            <v>EKO-L</v>
          </cell>
          <cell r="HB612">
            <v>0</v>
          </cell>
          <cell r="HC612">
            <v>88</v>
          </cell>
          <cell r="HD612">
            <v>74</v>
          </cell>
          <cell r="HH612">
            <v>0</v>
          </cell>
          <cell r="HM612" t="str">
            <v/>
          </cell>
          <cell r="HN612" t="str">
            <v/>
          </cell>
          <cell r="HS612">
            <v>0</v>
          </cell>
          <cell r="HT612" t="str">
            <v>PKN</v>
          </cell>
          <cell r="HU612">
            <v>0</v>
          </cell>
          <cell r="HV612" t="str">
            <v>IND</v>
          </cell>
          <cell r="HW612">
            <v>0</v>
          </cell>
          <cell r="HX612" t="str">
            <v>MAT-W</v>
          </cell>
          <cell r="HY612">
            <v>0</v>
          </cell>
          <cell r="HZ612" t="str">
            <v>SEJ-W</v>
          </cell>
          <cell r="IA612">
            <v>0</v>
          </cell>
          <cell r="IB612" t="str">
            <v>IGR-W</v>
          </cell>
          <cell r="IC612">
            <v>0</v>
          </cell>
          <cell r="ID612" t="str">
            <v>SBO</v>
          </cell>
          <cell r="IE612">
            <v>0</v>
          </cell>
          <cell r="IF612" t="str">
            <v>PJO</v>
          </cell>
          <cell r="IG612">
            <v>0</v>
          </cell>
          <cell r="IH612" t="str">
            <v>PRA</v>
          </cell>
          <cell r="II612">
            <v>0</v>
          </cell>
          <cell r="IJ612" t="str">
            <v>JAW</v>
          </cell>
          <cell r="IK612">
            <v>0</v>
          </cell>
          <cell r="IL612" t="str">
            <v>ARB</v>
          </cell>
          <cell r="IM612">
            <v>0</v>
          </cell>
          <cell r="IN612" t="str">
            <v>PKM</v>
          </cell>
          <cell r="IO612">
            <v>0</v>
          </cell>
          <cell r="IP612" t="str">
            <v>MAT-P</v>
          </cell>
          <cell r="IQ612">
            <v>0</v>
          </cell>
          <cell r="IR612" t="str">
            <v>BIO-P</v>
          </cell>
          <cell r="IS612">
            <v>0</v>
          </cell>
          <cell r="IT612" t="str">
            <v>FIS-P</v>
          </cell>
          <cell r="IU612">
            <v>0</v>
          </cell>
          <cell r="IV612" t="str">
            <v>KIM-P</v>
          </cell>
          <cell r="IW612">
            <v>0</v>
          </cell>
          <cell r="IX612" t="str">
            <v>EKO-L</v>
          </cell>
          <cell r="IY612">
            <v>0</v>
          </cell>
          <cell r="JA612">
            <v>0</v>
          </cell>
        </row>
        <row r="613">
          <cell r="Q613" t="str">
            <v/>
          </cell>
          <cell r="AB613" t="str">
            <v/>
          </cell>
          <cell r="AC613">
            <v>7</v>
          </cell>
          <cell r="AI613" t="str">
            <v/>
          </cell>
          <cell r="AJ613">
            <v>0</v>
          </cell>
          <cell r="AK613">
            <v>85.75</v>
          </cell>
          <cell r="AL613">
            <v>90</v>
          </cell>
          <cell r="AM613">
            <v>0</v>
          </cell>
          <cell r="AN613">
            <v>0</v>
          </cell>
          <cell r="AO613" t="str">
            <v/>
          </cell>
          <cell r="AP613">
            <v>0</v>
          </cell>
          <cell r="AQ613">
            <v>82</v>
          </cell>
          <cell r="AR613">
            <v>90</v>
          </cell>
          <cell r="AS613">
            <v>0</v>
          </cell>
          <cell r="AT613">
            <v>0</v>
          </cell>
          <cell r="AU613" t="str">
            <v/>
          </cell>
          <cell r="AV613">
            <v>0</v>
          </cell>
          <cell r="AW613">
            <v>86</v>
          </cell>
          <cell r="AX613">
            <v>92</v>
          </cell>
          <cell r="AY613">
            <v>0</v>
          </cell>
          <cell r="AZ613">
            <v>0</v>
          </cell>
          <cell r="BA613" t="str">
            <v/>
          </cell>
          <cell r="BB613">
            <v>0</v>
          </cell>
          <cell r="BC613">
            <v>85</v>
          </cell>
          <cell r="BD613">
            <v>92</v>
          </cell>
          <cell r="BE613">
            <v>0</v>
          </cell>
          <cell r="BF613">
            <v>0</v>
          </cell>
          <cell r="BG613" t="str">
            <v>SEJ</v>
          </cell>
          <cell r="BH613">
            <v>0</v>
          </cell>
          <cell r="BI613">
            <v>87.5</v>
          </cell>
          <cell r="BJ613">
            <v>90</v>
          </cell>
          <cell r="BK613">
            <v>0</v>
          </cell>
          <cell r="BL613">
            <v>0</v>
          </cell>
          <cell r="BM613" t="str">
            <v/>
          </cell>
          <cell r="BN613">
            <v>0</v>
          </cell>
          <cell r="BO613">
            <v>88</v>
          </cell>
          <cell r="BP613">
            <v>90</v>
          </cell>
          <cell r="BQ613">
            <v>0</v>
          </cell>
          <cell r="BR613">
            <v>0</v>
          </cell>
          <cell r="BS613" t="str">
            <v/>
          </cell>
          <cell r="BT613">
            <v>0</v>
          </cell>
          <cell r="BU613">
            <v>83.25</v>
          </cell>
          <cell r="BV613">
            <v>90</v>
          </cell>
          <cell r="BW613">
            <v>0</v>
          </cell>
          <cell r="BX613">
            <v>0</v>
          </cell>
          <cell r="BY613" t="str">
            <v/>
          </cell>
          <cell r="BZ613">
            <v>0</v>
          </cell>
          <cell r="CA613">
            <v>90.25</v>
          </cell>
          <cell r="CB613">
            <v>94</v>
          </cell>
          <cell r="CC613">
            <v>0</v>
          </cell>
          <cell r="CD613">
            <v>0</v>
          </cell>
          <cell r="CE613" t="str">
            <v/>
          </cell>
          <cell r="CF613">
            <v>0</v>
          </cell>
          <cell r="CG613">
            <v>89.25</v>
          </cell>
          <cell r="CH613">
            <v>80</v>
          </cell>
          <cell r="CI613">
            <v>0</v>
          </cell>
          <cell r="CJ613">
            <v>0</v>
          </cell>
          <cell r="CK613" t="str">
            <v/>
          </cell>
          <cell r="CL613">
            <v>0</v>
          </cell>
          <cell r="CM613">
            <v>96</v>
          </cell>
          <cell r="CN613">
            <v>82</v>
          </cell>
          <cell r="CO613">
            <v>0</v>
          </cell>
          <cell r="CP613">
            <v>0</v>
          </cell>
          <cell r="CQ613" t="str">
            <v/>
          </cell>
          <cell r="CR613">
            <v>0</v>
          </cell>
          <cell r="CS613">
            <v>83.25</v>
          </cell>
          <cell r="CT613">
            <v>91</v>
          </cell>
          <cell r="CU613">
            <v>0</v>
          </cell>
          <cell r="CV613">
            <v>0</v>
          </cell>
          <cell r="CW613" t="str">
            <v/>
          </cell>
          <cell r="CX613">
            <v>0</v>
          </cell>
          <cell r="CY613">
            <v>76.5</v>
          </cell>
          <cell r="CZ613">
            <v>82</v>
          </cell>
          <cell r="DA613">
            <v>0</v>
          </cell>
          <cell r="DB613">
            <v>0</v>
          </cell>
          <cell r="DC613" t="str">
            <v/>
          </cell>
          <cell r="DD613">
            <v>0</v>
          </cell>
          <cell r="DE613">
            <v>88.75</v>
          </cell>
          <cell r="DF613">
            <v>82</v>
          </cell>
          <cell r="DG613">
            <v>0</v>
          </cell>
          <cell r="DH613">
            <v>0</v>
          </cell>
          <cell r="DI613" t="str">
            <v/>
          </cell>
          <cell r="DJ613">
            <v>0</v>
          </cell>
          <cell r="DK613">
            <v>0</v>
          </cell>
          <cell r="DL613">
            <v>88</v>
          </cell>
          <cell r="DM613">
            <v>0</v>
          </cell>
          <cell r="DN613">
            <v>0</v>
          </cell>
          <cell r="DO613" t="str">
            <v/>
          </cell>
          <cell r="DP613">
            <v>0</v>
          </cell>
          <cell r="DQ613">
            <v>85.25</v>
          </cell>
          <cell r="DR613">
            <v>83</v>
          </cell>
          <cell r="DS613">
            <v>0</v>
          </cell>
          <cell r="DT613">
            <v>0</v>
          </cell>
          <cell r="DU613" t="str">
            <v/>
          </cell>
          <cell r="DV613">
            <v>0</v>
          </cell>
          <cell r="DW613">
            <v>84</v>
          </cell>
          <cell r="DX613">
            <v>90</v>
          </cell>
          <cell r="DY613">
            <v>0</v>
          </cell>
          <cell r="DZ613">
            <v>0</v>
          </cell>
          <cell r="EA613" t="str">
            <v/>
          </cell>
          <cell r="EB613">
            <v>0</v>
          </cell>
          <cell r="EC613">
            <v>95.75</v>
          </cell>
          <cell r="ED613">
            <v>96</v>
          </cell>
          <cell r="EE613">
            <v>0</v>
          </cell>
          <cell r="EF613">
            <v>0</v>
          </cell>
          <cell r="EG613" t="str">
            <v/>
          </cell>
          <cell r="EH613">
            <v>0</v>
          </cell>
          <cell r="EI613">
            <v>85.75</v>
          </cell>
          <cell r="EJ613">
            <v>81</v>
          </cell>
          <cell r="EK613">
            <v>0</v>
          </cell>
          <cell r="EL613">
            <v>0</v>
          </cell>
          <cell r="EM613" t="str">
            <v/>
          </cell>
          <cell r="EN613">
            <v>0</v>
          </cell>
          <cell r="EO613">
            <v>85.75</v>
          </cell>
          <cell r="EP613">
            <v>81</v>
          </cell>
          <cell r="EQ613">
            <v>0</v>
          </cell>
          <cell r="ER613">
            <v>0</v>
          </cell>
          <cell r="ES613" t="str">
            <v/>
          </cell>
          <cell r="ET613">
            <v>0</v>
          </cell>
          <cell r="EU613">
            <v>85.75</v>
          </cell>
          <cell r="EV613">
            <v>81</v>
          </cell>
          <cell r="EW613">
            <v>0</v>
          </cell>
          <cell r="EX613">
            <v>0</v>
          </cell>
          <cell r="EY613" t="str">
            <v/>
          </cell>
          <cell r="EZ613">
            <v>0</v>
          </cell>
          <cell r="FA613">
            <v>75.75</v>
          </cell>
          <cell r="FB613">
            <v>83</v>
          </cell>
          <cell r="FC613">
            <v>0</v>
          </cell>
          <cell r="FD613">
            <v>0</v>
          </cell>
          <cell r="FE613" t="str">
            <v/>
          </cell>
          <cell r="FF613">
            <v>0</v>
          </cell>
          <cell r="FG613">
            <v>75.75</v>
          </cell>
          <cell r="FH613">
            <v>83</v>
          </cell>
          <cell r="FI613">
            <v>0</v>
          </cell>
          <cell r="FJ613">
            <v>0</v>
          </cell>
          <cell r="FK613" t="str">
            <v/>
          </cell>
          <cell r="FL613">
            <v>0</v>
          </cell>
          <cell r="FM613">
            <v>75.75</v>
          </cell>
          <cell r="FN613">
            <v>83</v>
          </cell>
          <cell r="FO613">
            <v>0</v>
          </cell>
          <cell r="FP613">
            <v>0</v>
          </cell>
          <cell r="FQ613" t="str">
            <v/>
          </cell>
          <cell r="FR613">
            <v>0</v>
          </cell>
          <cell r="FS613">
            <v>75.75</v>
          </cell>
          <cell r="FT613">
            <v>83</v>
          </cell>
          <cell r="FU613">
            <v>0</v>
          </cell>
          <cell r="FV613">
            <v>0</v>
          </cell>
          <cell r="FW613" t="str">
            <v/>
          </cell>
          <cell r="FX613">
            <v>0</v>
          </cell>
          <cell r="FY613">
            <v>75.75</v>
          </cell>
          <cell r="FZ613">
            <v>83</v>
          </cell>
          <cell r="GA613">
            <v>0</v>
          </cell>
          <cell r="GB613">
            <v>0</v>
          </cell>
          <cell r="GC613" t="str">
            <v/>
          </cell>
          <cell r="GD613">
            <v>0</v>
          </cell>
          <cell r="GE613">
            <v>75.75</v>
          </cell>
          <cell r="GF613">
            <v>83</v>
          </cell>
          <cell r="GG613">
            <v>0</v>
          </cell>
          <cell r="GH613">
            <v>0</v>
          </cell>
          <cell r="GI613" t="str">
            <v/>
          </cell>
          <cell r="GJ613">
            <v>0</v>
          </cell>
          <cell r="GK613">
            <v>75.75</v>
          </cell>
          <cell r="GL613">
            <v>83</v>
          </cell>
          <cell r="GM613">
            <v>0</v>
          </cell>
          <cell r="GN613">
            <v>0</v>
          </cell>
          <cell r="GO613" t="str">
            <v/>
          </cell>
          <cell r="GP613">
            <v>0</v>
          </cell>
          <cell r="GQ613">
            <v>75.75</v>
          </cell>
          <cell r="GR613">
            <v>83</v>
          </cell>
          <cell r="GS613">
            <v>0</v>
          </cell>
          <cell r="GT613">
            <v>0</v>
          </cell>
          <cell r="GU613" t="str">
            <v/>
          </cell>
          <cell r="GV613">
            <v>0</v>
          </cell>
          <cell r="GW613">
            <v>92.75</v>
          </cell>
          <cell r="GX613">
            <v>84</v>
          </cell>
          <cell r="GY613">
            <v>0</v>
          </cell>
          <cell r="GZ613">
            <v>0</v>
          </cell>
          <cell r="HB613">
            <v>0</v>
          </cell>
          <cell r="HG613" t="str">
            <v>IGR-L</v>
          </cell>
          <cell r="HH613">
            <v>0</v>
          </cell>
          <cell r="HI613">
            <v>88.5</v>
          </cell>
          <cell r="HJ613">
            <v>86</v>
          </cell>
          <cell r="HM613" t="str">
            <v/>
          </cell>
          <cell r="HN613" t="str">
            <v/>
          </cell>
          <cell r="HS613">
            <v>0</v>
          </cell>
          <cell r="HT613" t="str">
            <v>PKN</v>
          </cell>
          <cell r="HU613">
            <v>0</v>
          </cell>
          <cell r="HV613" t="str">
            <v>IND</v>
          </cell>
          <cell r="HW613">
            <v>0</v>
          </cell>
          <cell r="HX613" t="str">
            <v>MAT-W</v>
          </cell>
          <cell r="HY613">
            <v>0</v>
          </cell>
          <cell r="HZ613" t="str">
            <v>SEJ-W</v>
          </cell>
          <cell r="IA613">
            <v>0</v>
          </cell>
          <cell r="IB613" t="str">
            <v>IGR-W</v>
          </cell>
          <cell r="IC613">
            <v>0</v>
          </cell>
          <cell r="ID613" t="str">
            <v>SBO</v>
          </cell>
          <cell r="IE613">
            <v>0</v>
          </cell>
          <cell r="IF613" t="str">
            <v>PJO</v>
          </cell>
          <cell r="IG613">
            <v>0</v>
          </cell>
          <cell r="IH613" t="str">
            <v>PRA</v>
          </cell>
          <cell r="II613">
            <v>0</v>
          </cell>
          <cell r="IJ613" t="str">
            <v>JAW</v>
          </cell>
          <cell r="IK613">
            <v>0</v>
          </cell>
          <cell r="IL613" t="str">
            <v>ARB</v>
          </cell>
          <cell r="IM613">
            <v>0</v>
          </cell>
          <cell r="IN613" t="str">
            <v>PKM</v>
          </cell>
          <cell r="IO613">
            <v>0</v>
          </cell>
          <cell r="IP613" t="str">
            <v>MAT-P</v>
          </cell>
          <cell r="IQ613">
            <v>0</v>
          </cell>
          <cell r="IR613" t="str">
            <v>BIO-P</v>
          </cell>
          <cell r="IS613">
            <v>0</v>
          </cell>
          <cell r="IT613" t="str">
            <v>FIS-P</v>
          </cell>
          <cell r="IU613">
            <v>0</v>
          </cell>
          <cell r="IV613" t="str">
            <v>KIM-P</v>
          </cell>
          <cell r="IW613">
            <v>0</v>
          </cell>
          <cell r="IY613">
            <v>0</v>
          </cell>
          <cell r="IZ613" t="str">
            <v>IGR-L</v>
          </cell>
          <cell r="JA613">
            <v>0</v>
          </cell>
        </row>
        <row r="614">
          <cell r="Q614" t="str">
            <v/>
          </cell>
          <cell r="AB614" t="str">
            <v/>
          </cell>
          <cell r="AC614">
            <v>8</v>
          </cell>
          <cell r="AI614" t="str">
            <v/>
          </cell>
          <cell r="AJ614">
            <v>0</v>
          </cell>
          <cell r="AK614">
            <v>85.75</v>
          </cell>
          <cell r="AL614">
            <v>85</v>
          </cell>
          <cell r="AM614">
            <v>0</v>
          </cell>
          <cell r="AN614">
            <v>0</v>
          </cell>
          <cell r="AO614" t="str">
            <v/>
          </cell>
          <cell r="AP614">
            <v>0</v>
          </cell>
          <cell r="AQ614">
            <v>80.75</v>
          </cell>
          <cell r="AR614">
            <v>85</v>
          </cell>
          <cell r="AS614">
            <v>0</v>
          </cell>
          <cell r="AT614">
            <v>0</v>
          </cell>
          <cell r="AU614" t="str">
            <v/>
          </cell>
          <cell r="AV614">
            <v>0</v>
          </cell>
          <cell r="AW614">
            <v>86</v>
          </cell>
          <cell r="AX614">
            <v>87</v>
          </cell>
          <cell r="AY614">
            <v>0</v>
          </cell>
          <cell r="AZ614">
            <v>0</v>
          </cell>
          <cell r="BA614" t="str">
            <v/>
          </cell>
          <cell r="BB614">
            <v>0</v>
          </cell>
          <cell r="BC614">
            <v>87.5</v>
          </cell>
          <cell r="BD614">
            <v>87</v>
          </cell>
          <cell r="BE614">
            <v>0</v>
          </cell>
          <cell r="BF614">
            <v>0</v>
          </cell>
          <cell r="BG614" t="str">
            <v>SEJ</v>
          </cell>
          <cell r="BH614">
            <v>0</v>
          </cell>
          <cell r="BI614">
            <v>87</v>
          </cell>
          <cell r="BJ614">
            <v>85</v>
          </cell>
          <cell r="BK614">
            <v>0</v>
          </cell>
          <cell r="BL614">
            <v>0</v>
          </cell>
          <cell r="BM614" t="str">
            <v/>
          </cell>
          <cell r="BN614">
            <v>0</v>
          </cell>
          <cell r="BO614">
            <v>87.75</v>
          </cell>
          <cell r="BP614">
            <v>84</v>
          </cell>
          <cell r="BQ614">
            <v>0</v>
          </cell>
          <cell r="BR614">
            <v>0</v>
          </cell>
          <cell r="BS614" t="str">
            <v/>
          </cell>
          <cell r="BT614">
            <v>0</v>
          </cell>
          <cell r="BU614">
            <v>80.5</v>
          </cell>
          <cell r="BV614">
            <v>89</v>
          </cell>
          <cell r="BW614">
            <v>0</v>
          </cell>
          <cell r="BX614">
            <v>0</v>
          </cell>
          <cell r="BY614" t="str">
            <v/>
          </cell>
          <cell r="BZ614">
            <v>0</v>
          </cell>
          <cell r="CA614">
            <v>77.25</v>
          </cell>
          <cell r="CB614">
            <v>81</v>
          </cell>
          <cell r="CC614">
            <v>0</v>
          </cell>
          <cell r="CD614">
            <v>0</v>
          </cell>
          <cell r="CE614" t="str">
            <v/>
          </cell>
          <cell r="CF614">
            <v>0</v>
          </cell>
          <cell r="CG614">
            <v>84</v>
          </cell>
          <cell r="CH614">
            <v>80</v>
          </cell>
          <cell r="CI614">
            <v>0</v>
          </cell>
          <cell r="CJ614">
            <v>0</v>
          </cell>
          <cell r="CK614" t="str">
            <v/>
          </cell>
          <cell r="CL614">
            <v>0</v>
          </cell>
          <cell r="CM614">
            <v>72.25</v>
          </cell>
          <cell r="CN614">
            <v>77</v>
          </cell>
          <cell r="CO614">
            <v>0</v>
          </cell>
          <cell r="CP614">
            <v>0</v>
          </cell>
          <cell r="CQ614" t="str">
            <v/>
          </cell>
          <cell r="CR614">
            <v>0</v>
          </cell>
          <cell r="CS614">
            <v>76.75</v>
          </cell>
          <cell r="CT614">
            <v>84</v>
          </cell>
          <cell r="CU614">
            <v>0</v>
          </cell>
          <cell r="CV614">
            <v>0</v>
          </cell>
          <cell r="CW614" t="str">
            <v/>
          </cell>
          <cell r="CX614">
            <v>0</v>
          </cell>
          <cell r="CY614">
            <v>73.25</v>
          </cell>
          <cell r="CZ614">
            <v>76</v>
          </cell>
          <cell r="DA614">
            <v>0</v>
          </cell>
          <cell r="DB614">
            <v>0</v>
          </cell>
          <cell r="DC614" t="str">
            <v/>
          </cell>
          <cell r="DD614">
            <v>0</v>
          </cell>
          <cell r="DE614">
            <v>75.75</v>
          </cell>
          <cell r="DF614">
            <v>81</v>
          </cell>
          <cell r="DG614">
            <v>0</v>
          </cell>
          <cell r="DH614">
            <v>0</v>
          </cell>
          <cell r="DI614" t="str">
            <v/>
          </cell>
          <cell r="DJ614">
            <v>0</v>
          </cell>
          <cell r="DK614">
            <v>0</v>
          </cell>
          <cell r="DL614">
            <v>85</v>
          </cell>
          <cell r="DM614">
            <v>0</v>
          </cell>
          <cell r="DN614">
            <v>0</v>
          </cell>
          <cell r="DO614" t="str">
            <v/>
          </cell>
          <cell r="DP614">
            <v>0</v>
          </cell>
          <cell r="DQ614">
            <v>87.25</v>
          </cell>
          <cell r="DR614">
            <v>80</v>
          </cell>
          <cell r="DS614">
            <v>0</v>
          </cell>
          <cell r="DT614">
            <v>0</v>
          </cell>
          <cell r="DU614" t="str">
            <v/>
          </cell>
          <cell r="DV614">
            <v>0</v>
          </cell>
          <cell r="DW614">
            <v>82.75</v>
          </cell>
          <cell r="DX614">
            <v>83</v>
          </cell>
          <cell r="DY614">
            <v>0</v>
          </cell>
          <cell r="DZ614">
            <v>0</v>
          </cell>
          <cell r="EA614" t="str">
            <v/>
          </cell>
          <cell r="EB614">
            <v>0</v>
          </cell>
          <cell r="EC614">
            <v>69.5</v>
          </cell>
          <cell r="ED614">
            <v>77</v>
          </cell>
          <cell r="EE614">
            <v>0</v>
          </cell>
          <cell r="EF614">
            <v>0</v>
          </cell>
          <cell r="EG614" t="str">
            <v/>
          </cell>
          <cell r="EH614">
            <v>0</v>
          </cell>
          <cell r="EI614">
            <v>84.75</v>
          </cell>
          <cell r="EJ614">
            <v>77</v>
          </cell>
          <cell r="EK614">
            <v>0</v>
          </cell>
          <cell r="EL614">
            <v>0</v>
          </cell>
          <cell r="EM614" t="str">
            <v/>
          </cell>
          <cell r="EN614">
            <v>0</v>
          </cell>
          <cell r="EO614">
            <v>84.75</v>
          </cell>
          <cell r="EP614">
            <v>77</v>
          </cell>
          <cell r="EQ614">
            <v>0</v>
          </cell>
          <cell r="ER614">
            <v>0</v>
          </cell>
          <cell r="ES614" t="str">
            <v/>
          </cell>
          <cell r="ET614">
            <v>0</v>
          </cell>
          <cell r="EU614">
            <v>84.75</v>
          </cell>
          <cell r="EV614">
            <v>77</v>
          </cell>
          <cell r="EW614">
            <v>0</v>
          </cell>
          <cell r="EX614">
            <v>0</v>
          </cell>
          <cell r="EY614" t="str">
            <v/>
          </cell>
          <cell r="EZ614">
            <v>0</v>
          </cell>
          <cell r="FA614">
            <v>71.25</v>
          </cell>
          <cell r="FB614">
            <v>78</v>
          </cell>
          <cell r="FC614">
            <v>0</v>
          </cell>
          <cell r="FD614">
            <v>0</v>
          </cell>
          <cell r="FE614" t="str">
            <v/>
          </cell>
          <cell r="FF614">
            <v>0</v>
          </cell>
          <cell r="FG614">
            <v>71.25</v>
          </cell>
          <cell r="FH614">
            <v>78</v>
          </cell>
          <cell r="FI614">
            <v>0</v>
          </cell>
          <cell r="FJ614">
            <v>0</v>
          </cell>
          <cell r="FK614" t="str">
            <v/>
          </cell>
          <cell r="FL614">
            <v>0</v>
          </cell>
          <cell r="FM614">
            <v>71.25</v>
          </cell>
          <cell r="FN614">
            <v>78</v>
          </cell>
          <cell r="FO614">
            <v>0</v>
          </cell>
          <cell r="FP614">
            <v>0</v>
          </cell>
          <cell r="FQ614" t="str">
            <v/>
          </cell>
          <cell r="FR614">
            <v>0</v>
          </cell>
          <cell r="FS614">
            <v>71.25</v>
          </cell>
          <cell r="FT614">
            <v>78</v>
          </cell>
          <cell r="FU614">
            <v>0</v>
          </cell>
          <cell r="FV614">
            <v>0</v>
          </cell>
          <cell r="FW614" t="str">
            <v/>
          </cell>
          <cell r="FX614">
            <v>0</v>
          </cell>
          <cell r="FY614">
            <v>71.25</v>
          </cell>
          <cell r="FZ614">
            <v>78</v>
          </cell>
          <cell r="GA614">
            <v>0</v>
          </cell>
          <cell r="GB614">
            <v>0</v>
          </cell>
          <cell r="GC614" t="str">
            <v/>
          </cell>
          <cell r="GD614">
            <v>0</v>
          </cell>
          <cell r="GE614">
            <v>71.25</v>
          </cell>
          <cell r="GF614">
            <v>78</v>
          </cell>
          <cell r="GG614">
            <v>0</v>
          </cell>
          <cell r="GH614">
            <v>0</v>
          </cell>
          <cell r="GI614" t="str">
            <v/>
          </cell>
          <cell r="GJ614">
            <v>0</v>
          </cell>
          <cell r="GK614">
            <v>71.25</v>
          </cell>
          <cell r="GL614">
            <v>78</v>
          </cell>
          <cell r="GM614">
            <v>0</v>
          </cell>
          <cell r="GN614">
            <v>0</v>
          </cell>
          <cell r="GO614" t="str">
            <v/>
          </cell>
          <cell r="GP614">
            <v>0</v>
          </cell>
          <cell r="GQ614">
            <v>71.25</v>
          </cell>
          <cell r="GR614">
            <v>78</v>
          </cell>
          <cell r="GS614">
            <v>0</v>
          </cell>
          <cell r="GT614">
            <v>0</v>
          </cell>
          <cell r="GU614" t="str">
            <v/>
          </cell>
          <cell r="GV614">
            <v>0</v>
          </cell>
          <cell r="GW614">
            <v>68.5</v>
          </cell>
          <cell r="GX614">
            <v>82</v>
          </cell>
          <cell r="GY614">
            <v>0</v>
          </cell>
          <cell r="GZ614">
            <v>0</v>
          </cell>
          <cell r="HA614" t="str">
            <v>EKO-L</v>
          </cell>
          <cell r="HB614">
            <v>0</v>
          </cell>
          <cell r="HC614">
            <v>82.25</v>
          </cell>
          <cell r="HD614">
            <v>76</v>
          </cell>
          <cell r="HH614">
            <v>0</v>
          </cell>
          <cell r="HM614" t="str">
            <v/>
          </cell>
          <cell r="HN614" t="str">
            <v/>
          </cell>
          <cell r="HS614">
            <v>0</v>
          </cell>
          <cell r="HT614" t="str">
            <v>PKN</v>
          </cell>
          <cell r="HU614">
            <v>0</v>
          </cell>
          <cell r="HV614" t="str">
            <v>IND</v>
          </cell>
          <cell r="HW614">
            <v>0</v>
          </cell>
          <cell r="HX614" t="str">
            <v>MAT-W</v>
          </cell>
          <cell r="HY614">
            <v>0</v>
          </cell>
          <cell r="HZ614" t="str">
            <v>SEJ-W</v>
          </cell>
          <cell r="IA614">
            <v>0</v>
          </cell>
          <cell r="IB614" t="str">
            <v>IGR-W</v>
          </cell>
          <cell r="IC614">
            <v>0</v>
          </cell>
          <cell r="ID614" t="str">
            <v>SBO</v>
          </cell>
          <cell r="IE614">
            <v>0</v>
          </cell>
          <cell r="IF614" t="str">
            <v>PJO</v>
          </cell>
          <cell r="IG614">
            <v>0</v>
          </cell>
          <cell r="IH614" t="str">
            <v>PRA</v>
          </cell>
          <cell r="II614">
            <v>0</v>
          </cell>
          <cell r="IJ614" t="str">
            <v>JAW</v>
          </cell>
          <cell r="IK614">
            <v>0</v>
          </cell>
          <cell r="IL614" t="str">
            <v>ARB</v>
          </cell>
          <cell r="IM614">
            <v>0</v>
          </cell>
          <cell r="IN614" t="str">
            <v>PKM</v>
          </cell>
          <cell r="IO614">
            <v>0</v>
          </cell>
          <cell r="IP614" t="str">
            <v>MAT-P</v>
          </cell>
          <cell r="IQ614">
            <v>0</v>
          </cell>
          <cell r="IR614" t="str">
            <v>BIO-P</v>
          </cell>
          <cell r="IS614">
            <v>0</v>
          </cell>
          <cell r="IT614" t="str">
            <v>FIS-P</v>
          </cell>
          <cell r="IU614">
            <v>0</v>
          </cell>
          <cell r="IV614" t="str">
            <v>KIM-P</v>
          </cell>
          <cell r="IW614">
            <v>0</v>
          </cell>
          <cell r="IX614" t="str">
            <v>EKO-L</v>
          </cell>
          <cell r="IY614">
            <v>0</v>
          </cell>
          <cell r="JA614">
            <v>0</v>
          </cell>
        </row>
        <row r="615">
          <cell r="Q615" t="str">
            <v/>
          </cell>
          <cell r="AB615" t="str">
            <v/>
          </cell>
          <cell r="AC615">
            <v>9</v>
          </cell>
          <cell r="AI615" t="str">
            <v/>
          </cell>
          <cell r="AJ615">
            <v>0</v>
          </cell>
          <cell r="AK615">
            <v>68.5</v>
          </cell>
          <cell r="AL615">
            <v>75</v>
          </cell>
          <cell r="AM615">
            <v>0</v>
          </cell>
          <cell r="AN615">
            <v>0</v>
          </cell>
          <cell r="AO615" t="str">
            <v/>
          </cell>
          <cell r="AP615">
            <v>0</v>
          </cell>
          <cell r="AQ615">
            <v>78.25</v>
          </cell>
          <cell r="AR615">
            <v>75</v>
          </cell>
          <cell r="AS615">
            <v>0</v>
          </cell>
          <cell r="AT615">
            <v>0</v>
          </cell>
          <cell r="AU615" t="str">
            <v/>
          </cell>
          <cell r="AV615">
            <v>0</v>
          </cell>
          <cell r="AW615">
            <v>70.75</v>
          </cell>
          <cell r="AX615">
            <v>75</v>
          </cell>
          <cell r="AY615">
            <v>0</v>
          </cell>
          <cell r="AZ615">
            <v>0</v>
          </cell>
          <cell r="BA615" t="str">
            <v/>
          </cell>
          <cell r="BB615">
            <v>0</v>
          </cell>
          <cell r="BC615">
            <v>76</v>
          </cell>
          <cell r="BD615">
            <v>75</v>
          </cell>
          <cell r="BE615">
            <v>0</v>
          </cell>
          <cell r="BF615">
            <v>0</v>
          </cell>
          <cell r="BG615" t="str">
            <v>SEJ</v>
          </cell>
          <cell r="BH615">
            <v>0</v>
          </cell>
          <cell r="BI615">
            <v>85</v>
          </cell>
          <cell r="BJ615">
            <v>75</v>
          </cell>
          <cell r="BK615">
            <v>0</v>
          </cell>
          <cell r="BL615">
            <v>0</v>
          </cell>
          <cell r="BM615" t="str">
            <v/>
          </cell>
          <cell r="BN615">
            <v>0</v>
          </cell>
          <cell r="BO615">
            <v>75.5</v>
          </cell>
          <cell r="BP615">
            <v>73</v>
          </cell>
          <cell r="BQ615">
            <v>0</v>
          </cell>
          <cell r="BR615">
            <v>0</v>
          </cell>
          <cell r="BS615" t="str">
            <v/>
          </cell>
          <cell r="BT615">
            <v>0</v>
          </cell>
          <cell r="BU615">
            <v>73</v>
          </cell>
          <cell r="BV615">
            <v>75</v>
          </cell>
          <cell r="BW615">
            <v>0</v>
          </cell>
          <cell r="BX615">
            <v>0</v>
          </cell>
          <cell r="BY615" t="str">
            <v/>
          </cell>
          <cell r="BZ615">
            <v>0</v>
          </cell>
          <cell r="CA615">
            <v>66.75</v>
          </cell>
          <cell r="CB615">
            <v>56</v>
          </cell>
          <cell r="CC615">
            <v>0</v>
          </cell>
          <cell r="CD615">
            <v>0</v>
          </cell>
          <cell r="CE615" t="str">
            <v/>
          </cell>
          <cell r="CF615">
            <v>0</v>
          </cell>
          <cell r="CG615">
            <v>83.25</v>
          </cell>
          <cell r="CH615">
            <v>75</v>
          </cell>
          <cell r="CI615">
            <v>0</v>
          </cell>
          <cell r="CJ615">
            <v>0</v>
          </cell>
          <cell r="CK615" t="str">
            <v/>
          </cell>
          <cell r="CL615">
            <v>0</v>
          </cell>
          <cell r="CM615">
            <v>72.25</v>
          </cell>
          <cell r="CN615">
            <v>75</v>
          </cell>
          <cell r="CO615">
            <v>0</v>
          </cell>
          <cell r="CP615">
            <v>0</v>
          </cell>
          <cell r="CQ615" t="str">
            <v/>
          </cell>
          <cell r="CR615">
            <v>0</v>
          </cell>
          <cell r="CS615">
            <v>71.75</v>
          </cell>
          <cell r="CT615">
            <v>74</v>
          </cell>
          <cell r="CU615">
            <v>0</v>
          </cell>
          <cell r="CV615">
            <v>0</v>
          </cell>
          <cell r="CW615" t="str">
            <v/>
          </cell>
          <cell r="CX615">
            <v>0</v>
          </cell>
          <cell r="CY615">
            <v>67</v>
          </cell>
          <cell r="CZ615">
            <v>73</v>
          </cell>
          <cell r="DA615">
            <v>0</v>
          </cell>
          <cell r="DB615">
            <v>0</v>
          </cell>
          <cell r="DC615" t="str">
            <v/>
          </cell>
          <cell r="DD615">
            <v>0</v>
          </cell>
          <cell r="DE615">
            <v>72.5</v>
          </cell>
          <cell r="DF615">
            <v>71</v>
          </cell>
          <cell r="DG615">
            <v>0</v>
          </cell>
          <cell r="DH615">
            <v>0</v>
          </cell>
          <cell r="DI615" t="str">
            <v/>
          </cell>
          <cell r="DJ615">
            <v>0</v>
          </cell>
          <cell r="DK615">
            <v>0</v>
          </cell>
          <cell r="DL615">
            <v>72</v>
          </cell>
          <cell r="DM615">
            <v>0</v>
          </cell>
          <cell r="DN615">
            <v>0</v>
          </cell>
          <cell r="DO615" t="str">
            <v/>
          </cell>
          <cell r="DP615">
            <v>0</v>
          </cell>
          <cell r="DQ615">
            <v>70.25</v>
          </cell>
          <cell r="DR615">
            <v>71</v>
          </cell>
          <cell r="DS615">
            <v>0</v>
          </cell>
          <cell r="DT615">
            <v>0</v>
          </cell>
          <cell r="DU615" t="str">
            <v/>
          </cell>
          <cell r="DV615">
            <v>0</v>
          </cell>
          <cell r="DW615">
            <v>75.25</v>
          </cell>
          <cell r="DX615">
            <v>72</v>
          </cell>
          <cell r="DY615">
            <v>0</v>
          </cell>
          <cell r="DZ615">
            <v>0</v>
          </cell>
          <cell r="EA615" t="str">
            <v/>
          </cell>
          <cell r="EB615">
            <v>0</v>
          </cell>
          <cell r="EC615">
            <v>66.75</v>
          </cell>
          <cell r="ED615">
            <v>71</v>
          </cell>
          <cell r="EE615">
            <v>0</v>
          </cell>
          <cell r="EF615">
            <v>0</v>
          </cell>
          <cell r="EG615" t="str">
            <v/>
          </cell>
          <cell r="EH615">
            <v>0</v>
          </cell>
          <cell r="EI615">
            <v>81.5</v>
          </cell>
          <cell r="EJ615">
            <v>73</v>
          </cell>
          <cell r="EK615">
            <v>0</v>
          </cell>
          <cell r="EL615">
            <v>0</v>
          </cell>
          <cell r="EM615" t="str">
            <v/>
          </cell>
          <cell r="EN615">
            <v>0</v>
          </cell>
          <cell r="EO615">
            <v>81.5</v>
          </cell>
          <cell r="EP615">
            <v>73</v>
          </cell>
          <cell r="EQ615">
            <v>0</v>
          </cell>
          <cell r="ER615">
            <v>0</v>
          </cell>
          <cell r="ES615" t="str">
            <v/>
          </cell>
          <cell r="ET615">
            <v>0</v>
          </cell>
          <cell r="EU615">
            <v>81.5</v>
          </cell>
          <cell r="EV615">
            <v>73</v>
          </cell>
          <cell r="EW615">
            <v>0</v>
          </cell>
          <cell r="EX615">
            <v>0</v>
          </cell>
          <cell r="EY615" t="str">
            <v/>
          </cell>
          <cell r="EZ615">
            <v>0</v>
          </cell>
          <cell r="FA615">
            <v>67.75</v>
          </cell>
          <cell r="FB615">
            <v>69</v>
          </cell>
          <cell r="FC615">
            <v>0</v>
          </cell>
          <cell r="FD615">
            <v>0</v>
          </cell>
          <cell r="FE615" t="str">
            <v/>
          </cell>
          <cell r="FF615">
            <v>0</v>
          </cell>
          <cell r="FG615">
            <v>67.75</v>
          </cell>
          <cell r="FH615">
            <v>69</v>
          </cell>
          <cell r="FI615">
            <v>0</v>
          </cell>
          <cell r="FJ615">
            <v>0</v>
          </cell>
          <cell r="FK615" t="str">
            <v/>
          </cell>
          <cell r="FL615">
            <v>0</v>
          </cell>
          <cell r="FM615">
            <v>67.75</v>
          </cell>
          <cell r="FN615">
            <v>69</v>
          </cell>
          <cell r="FO615">
            <v>0</v>
          </cell>
          <cell r="FP615">
            <v>0</v>
          </cell>
          <cell r="FQ615" t="str">
            <v/>
          </cell>
          <cell r="FR615">
            <v>0</v>
          </cell>
          <cell r="FS615">
            <v>67.75</v>
          </cell>
          <cell r="FT615">
            <v>69</v>
          </cell>
          <cell r="FU615">
            <v>0</v>
          </cell>
          <cell r="FV615">
            <v>0</v>
          </cell>
          <cell r="FW615" t="str">
            <v/>
          </cell>
          <cell r="FX615">
            <v>0</v>
          </cell>
          <cell r="FY615">
            <v>67.75</v>
          </cell>
          <cell r="FZ615">
            <v>69</v>
          </cell>
          <cell r="GA615">
            <v>0</v>
          </cell>
          <cell r="GB615">
            <v>0</v>
          </cell>
          <cell r="GC615" t="str">
            <v/>
          </cell>
          <cell r="GD615">
            <v>0</v>
          </cell>
          <cell r="GE615">
            <v>67.75</v>
          </cell>
          <cell r="GF615">
            <v>69</v>
          </cell>
          <cell r="GG615">
            <v>0</v>
          </cell>
          <cell r="GH615">
            <v>0</v>
          </cell>
          <cell r="GI615" t="str">
            <v/>
          </cell>
          <cell r="GJ615">
            <v>0</v>
          </cell>
          <cell r="GK615">
            <v>67.75</v>
          </cell>
          <cell r="GL615">
            <v>69</v>
          </cell>
          <cell r="GM615">
            <v>0</v>
          </cell>
          <cell r="GN615">
            <v>0</v>
          </cell>
          <cell r="GO615" t="str">
            <v/>
          </cell>
          <cell r="GP615">
            <v>0</v>
          </cell>
          <cell r="GQ615">
            <v>67.75</v>
          </cell>
          <cell r="GR615">
            <v>69</v>
          </cell>
          <cell r="GS615">
            <v>0</v>
          </cell>
          <cell r="GT615">
            <v>0</v>
          </cell>
          <cell r="GU615" t="str">
            <v/>
          </cell>
          <cell r="GV615">
            <v>0</v>
          </cell>
          <cell r="GW615">
            <v>67</v>
          </cell>
          <cell r="GX615">
            <v>50</v>
          </cell>
          <cell r="GY615">
            <v>0</v>
          </cell>
          <cell r="GZ615">
            <v>0</v>
          </cell>
          <cell r="HA615" t="str">
            <v>EKO-L</v>
          </cell>
          <cell r="HB615">
            <v>0</v>
          </cell>
          <cell r="HC615">
            <v>71.5</v>
          </cell>
          <cell r="HD615">
            <v>67</v>
          </cell>
          <cell r="HH615">
            <v>0</v>
          </cell>
          <cell r="HM615" t="str">
            <v/>
          </cell>
          <cell r="HN615" t="str">
            <v/>
          </cell>
          <cell r="HS615">
            <v>0</v>
          </cell>
          <cell r="HT615" t="str">
            <v>PKN</v>
          </cell>
          <cell r="HU615">
            <v>0</v>
          </cell>
          <cell r="HV615" t="str">
            <v>IND</v>
          </cell>
          <cell r="HW615">
            <v>0</v>
          </cell>
          <cell r="HX615" t="str">
            <v>MAT-W</v>
          </cell>
          <cell r="HY615">
            <v>0</v>
          </cell>
          <cell r="HZ615" t="str">
            <v>SEJ-W</v>
          </cell>
          <cell r="IA615">
            <v>0</v>
          </cell>
          <cell r="IB615" t="str">
            <v>IGR-W</v>
          </cell>
          <cell r="IC615">
            <v>0</v>
          </cell>
          <cell r="ID615" t="str">
            <v>SBO</v>
          </cell>
          <cell r="IE615">
            <v>0</v>
          </cell>
          <cell r="IF615" t="str">
            <v>PJO</v>
          </cell>
          <cell r="IG615">
            <v>0</v>
          </cell>
          <cell r="IH615" t="str">
            <v>PRA</v>
          </cell>
          <cell r="II615">
            <v>0</v>
          </cell>
          <cell r="IJ615" t="str">
            <v>JAW</v>
          </cell>
          <cell r="IK615">
            <v>0</v>
          </cell>
          <cell r="IL615" t="str">
            <v>ARB</v>
          </cell>
          <cell r="IM615">
            <v>0</v>
          </cell>
          <cell r="IN615" t="str">
            <v>PKM</v>
          </cell>
          <cell r="IO615">
            <v>0</v>
          </cell>
          <cell r="IP615" t="str">
            <v>MAT-P</v>
          </cell>
          <cell r="IQ615">
            <v>0</v>
          </cell>
          <cell r="IR615" t="str">
            <v>BIO-P</v>
          </cell>
          <cell r="IS615">
            <v>0</v>
          </cell>
          <cell r="IT615" t="str">
            <v>FIS-P</v>
          </cell>
          <cell r="IU615">
            <v>0</v>
          </cell>
          <cell r="IV615" t="str">
            <v>KIM-P</v>
          </cell>
          <cell r="IW615">
            <v>0</v>
          </cell>
          <cell r="IX615" t="str">
            <v>EKO-L</v>
          </cell>
          <cell r="IY615">
            <v>0</v>
          </cell>
          <cell r="JA615">
            <v>0</v>
          </cell>
        </row>
        <row r="616">
          <cell r="Q616" t="str">
            <v/>
          </cell>
          <cell r="AB616" t="str">
            <v/>
          </cell>
          <cell r="AC616">
            <v>10</v>
          </cell>
          <cell r="AI616" t="str">
            <v/>
          </cell>
          <cell r="AJ616">
            <v>0</v>
          </cell>
          <cell r="AK616">
            <v>72</v>
          </cell>
          <cell r="AL616">
            <v>85</v>
          </cell>
          <cell r="AM616">
            <v>0</v>
          </cell>
          <cell r="AN616">
            <v>0</v>
          </cell>
          <cell r="AO616" t="str">
            <v/>
          </cell>
          <cell r="AP616">
            <v>0</v>
          </cell>
          <cell r="AQ616">
            <v>78.75</v>
          </cell>
          <cell r="AR616">
            <v>85</v>
          </cell>
          <cell r="AS616">
            <v>0</v>
          </cell>
          <cell r="AT616">
            <v>0</v>
          </cell>
          <cell r="AU616" t="str">
            <v/>
          </cell>
          <cell r="AV616">
            <v>0</v>
          </cell>
          <cell r="AW616">
            <v>74.5</v>
          </cell>
          <cell r="AX616">
            <v>84</v>
          </cell>
          <cell r="AY616">
            <v>0</v>
          </cell>
          <cell r="AZ616">
            <v>0</v>
          </cell>
          <cell r="BA616" t="str">
            <v/>
          </cell>
          <cell r="BB616">
            <v>0</v>
          </cell>
          <cell r="BC616">
            <v>81.25</v>
          </cell>
          <cell r="BD616">
            <v>84</v>
          </cell>
          <cell r="BE616">
            <v>0</v>
          </cell>
          <cell r="BF616">
            <v>0</v>
          </cell>
          <cell r="BG616" t="str">
            <v>SEJ</v>
          </cell>
          <cell r="BH616">
            <v>0</v>
          </cell>
          <cell r="BI616">
            <v>85.25</v>
          </cell>
          <cell r="BJ616">
            <v>85</v>
          </cell>
          <cell r="BK616">
            <v>0</v>
          </cell>
          <cell r="BL616">
            <v>0</v>
          </cell>
          <cell r="BM616" t="str">
            <v/>
          </cell>
          <cell r="BN616">
            <v>0</v>
          </cell>
          <cell r="BO616">
            <v>80.5</v>
          </cell>
          <cell r="BP616">
            <v>85</v>
          </cell>
          <cell r="BQ616">
            <v>0</v>
          </cell>
          <cell r="BR616">
            <v>0</v>
          </cell>
          <cell r="BS616" t="str">
            <v/>
          </cell>
          <cell r="BT616">
            <v>0</v>
          </cell>
          <cell r="BU616">
            <v>81.75</v>
          </cell>
          <cell r="BV616">
            <v>88</v>
          </cell>
          <cell r="BW616">
            <v>0</v>
          </cell>
          <cell r="BX616">
            <v>0</v>
          </cell>
          <cell r="BY616" t="str">
            <v/>
          </cell>
          <cell r="BZ616">
            <v>0</v>
          </cell>
          <cell r="CA616">
            <v>77.5</v>
          </cell>
          <cell r="CB616">
            <v>80</v>
          </cell>
          <cell r="CC616">
            <v>0</v>
          </cell>
          <cell r="CD616">
            <v>0</v>
          </cell>
          <cell r="CE616" t="str">
            <v/>
          </cell>
          <cell r="CF616">
            <v>0</v>
          </cell>
          <cell r="CG616">
            <v>85.25</v>
          </cell>
          <cell r="CH616">
            <v>80</v>
          </cell>
          <cell r="CI616">
            <v>0</v>
          </cell>
          <cell r="CJ616">
            <v>0</v>
          </cell>
          <cell r="CK616" t="str">
            <v/>
          </cell>
          <cell r="CL616">
            <v>0</v>
          </cell>
          <cell r="CM616">
            <v>72.25</v>
          </cell>
          <cell r="CN616">
            <v>75</v>
          </cell>
          <cell r="CO616">
            <v>0</v>
          </cell>
          <cell r="CP616">
            <v>0</v>
          </cell>
          <cell r="CQ616" t="str">
            <v/>
          </cell>
          <cell r="CR616">
            <v>0</v>
          </cell>
          <cell r="CS616">
            <v>78</v>
          </cell>
          <cell r="CT616">
            <v>85</v>
          </cell>
          <cell r="CU616">
            <v>0</v>
          </cell>
          <cell r="CV616">
            <v>0</v>
          </cell>
          <cell r="CW616" t="str">
            <v/>
          </cell>
          <cell r="CX616">
            <v>0</v>
          </cell>
          <cell r="CY616">
            <v>71</v>
          </cell>
          <cell r="CZ616">
            <v>76</v>
          </cell>
          <cell r="DA616">
            <v>0</v>
          </cell>
          <cell r="DB616">
            <v>0</v>
          </cell>
          <cell r="DC616" t="str">
            <v/>
          </cell>
          <cell r="DD616">
            <v>0</v>
          </cell>
          <cell r="DE616">
            <v>77</v>
          </cell>
          <cell r="DF616">
            <v>82</v>
          </cell>
          <cell r="DG616">
            <v>0</v>
          </cell>
          <cell r="DH616">
            <v>0</v>
          </cell>
          <cell r="DI616" t="str">
            <v/>
          </cell>
          <cell r="DJ616">
            <v>0</v>
          </cell>
          <cell r="DK616">
            <v>0</v>
          </cell>
          <cell r="DL616">
            <v>77</v>
          </cell>
          <cell r="DM616">
            <v>0</v>
          </cell>
          <cell r="DN616">
            <v>0</v>
          </cell>
          <cell r="DO616" t="str">
            <v/>
          </cell>
          <cell r="DP616">
            <v>0</v>
          </cell>
          <cell r="DQ616">
            <v>81.25</v>
          </cell>
          <cell r="DR616">
            <v>79</v>
          </cell>
          <cell r="DS616">
            <v>0</v>
          </cell>
          <cell r="DT616">
            <v>0</v>
          </cell>
          <cell r="DU616" t="str">
            <v/>
          </cell>
          <cell r="DV616">
            <v>0</v>
          </cell>
          <cell r="DW616">
            <v>78.25</v>
          </cell>
          <cell r="DX616">
            <v>84</v>
          </cell>
          <cell r="DY616">
            <v>0</v>
          </cell>
          <cell r="DZ616">
            <v>0</v>
          </cell>
          <cell r="EA616" t="str">
            <v/>
          </cell>
          <cell r="EB616">
            <v>0</v>
          </cell>
          <cell r="EC616">
            <v>82.5</v>
          </cell>
          <cell r="ED616">
            <v>83</v>
          </cell>
          <cell r="EE616">
            <v>0</v>
          </cell>
          <cell r="EF616">
            <v>0</v>
          </cell>
          <cell r="EG616" t="str">
            <v/>
          </cell>
          <cell r="EH616">
            <v>0</v>
          </cell>
          <cell r="EI616">
            <v>82.5</v>
          </cell>
          <cell r="EJ616">
            <v>75</v>
          </cell>
          <cell r="EK616">
            <v>0</v>
          </cell>
          <cell r="EL616">
            <v>0</v>
          </cell>
          <cell r="EM616" t="str">
            <v/>
          </cell>
          <cell r="EN616">
            <v>0</v>
          </cell>
          <cell r="EO616">
            <v>82.5</v>
          </cell>
          <cell r="EP616">
            <v>75</v>
          </cell>
          <cell r="EQ616">
            <v>0</v>
          </cell>
          <cell r="ER616">
            <v>0</v>
          </cell>
          <cell r="ES616" t="str">
            <v/>
          </cell>
          <cell r="ET616">
            <v>0</v>
          </cell>
          <cell r="EU616">
            <v>82.5</v>
          </cell>
          <cell r="EV616">
            <v>75</v>
          </cell>
          <cell r="EW616">
            <v>0</v>
          </cell>
          <cell r="EX616">
            <v>0</v>
          </cell>
          <cell r="EY616" t="str">
            <v/>
          </cell>
          <cell r="EZ616">
            <v>0</v>
          </cell>
          <cell r="FA616">
            <v>72.25</v>
          </cell>
          <cell r="FB616">
            <v>80</v>
          </cell>
          <cell r="FC616">
            <v>0</v>
          </cell>
          <cell r="FD616">
            <v>0</v>
          </cell>
          <cell r="FE616" t="str">
            <v/>
          </cell>
          <cell r="FF616">
            <v>0</v>
          </cell>
          <cell r="FG616">
            <v>72.25</v>
          </cell>
          <cell r="FH616">
            <v>80</v>
          </cell>
          <cell r="FI616">
            <v>0</v>
          </cell>
          <cell r="FJ616">
            <v>0</v>
          </cell>
          <cell r="FK616" t="str">
            <v/>
          </cell>
          <cell r="FL616">
            <v>0</v>
          </cell>
          <cell r="FM616">
            <v>72.25</v>
          </cell>
          <cell r="FN616">
            <v>80</v>
          </cell>
          <cell r="FO616">
            <v>0</v>
          </cell>
          <cell r="FP616">
            <v>0</v>
          </cell>
          <cell r="FQ616" t="str">
            <v/>
          </cell>
          <cell r="FR616">
            <v>0</v>
          </cell>
          <cell r="FS616">
            <v>72.25</v>
          </cell>
          <cell r="FT616">
            <v>80</v>
          </cell>
          <cell r="FU616">
            <v>0</v>
          </cell>
          <cell r="FV616">
            <v>0</v>
          </cell>
          <cell r="FW616" t="str">
            <v/>
          </cell>
          <cell r="FX616">
            <v>0</v>
          </cell>
          <cell r="FY616">
            <v>72.25</v>
          </cell>
          <cell r="FZ616">
            <v>80</v>
          </cell>
          <cell r="GA616">
            <v>0</v>
          </cell>
          <cell r="GB616">
            <v>0</v>
          </cell>
          <cell r="GC616" t="str">
            <v/>
          </cell>
          <cell r="GD616">
            <v>0</v>
          </cell>
          <cell r="GE616">
            <v>72.25</v>
          </cell>
          <cell r="GF616">
            <v>80</v>
          </cell>
          <cell r="GG616">
            <v>0</v>
          </cell>
          <cell r="GH616">
            <v>0</v>
          </cell>
          <cell r="GI616" t="str">
            <v/>
          </cell>
          <cell r="GJ616">
            <v>0</v>
          </cell>
          <cell r="GK616">
            <v>72.25</v>
          </cell>
          <cell r="GL616">
            <v>80</v>
          </cell>
          <cell r="GM616">
            <v>0</v>
          </cell>
          <cell r="GN616">
            <v>0</v>
          </cell>
          <cell r="GO616" t="str">
            <v/>
          </cell>
          <cell r="GP616">
            <v>0</v>
          </cell>
          <cell r="GQ616">
            <v>72.25</v>
          </cell>
          <cell r="GR616">
            <v>80</v>
          </cell>
          <cell r="GS616">
            <v>0</v>
          </cell>
          <cell r="GT616">
            <v>0</v>
          </cell>
          <cell r="GU616" t="str">
            <v/>
          </cell>
          <cell r="GV616">
            <v>0</v>
          </cell>
          <cell r="GW616">
            <v>85.25</v>
          </cell>
          <cell r="GX616">
            <v>84</v>
          </cell>
          <cell r="GY616">
            <v>0</v>
          </cell>
          <cell r="GZ616">
            <v>0</v>
          </cell>
          <cell r="HA616" t="str">
            <v>EKO-L</v>
          </cell>
          <cell r="HB616">
            <v>0</v>
          </cell>
          <cell r="HC616">
            <v>76</v>
          </cell>
          <cell r="HD616">
            <v>73</v>
          </cell>
          <cell r="HH616">
            <v>0</v>
          </cell>
          <cell r="HM616" t="str">
            <v/>
          </cell>
          <cell r="HN616" t="str">
            <v/>
          </cell>
          <cell r="HS616">
            <v>0</v>
          </cell>
          <cell r="HT616" t="str">
            <v>PKN</v>
          </cell>
          <cell r="HU616">
            <v>0</v>
          </cell>
          <cell r="HV616" t="str">
            <v>IND</v>
          </cell>
          <cell r="HW616">
            <v>0</v>
          </cell>
          <cell r="HX616" t="str">
            <v>MAT-W</v>
          </cell>
          <cell r="HY616">
            <v>0</v>
          </cell>
          <cell r="HZ616" t="str">
            <v>SEJ-W</v>
          </cell>
          <cell r="IA616">
            <v>0</v>
          </cell>
          <cell r="IB616" t="str">
            <v>IGR-W</v>
          </cell>
          <cell r="IC616">
            <v>0</v>
          </cell>
          <cell r="ID616" t="str">
            <v>SBO</v>
          </cell>
          <cell r="IE616">
            <v>0</v>
          </cell>
          <cell r="IF616" t="str">
            <v>PJO</v>
          </cell>
          <cell r="IG616">
            <v>0</v>
          </cell>
          <cell r="IH616" t="str">
            <v>PRA</v>
          </cell>
          <cell r="II616">
            <v>0</v>
          </cell>
          <cell r="IJ616" t="str">
            <v>JAW</v>
          </cell>
          <cell r="IK616">
            <v>0</v>
          </cell>
          <cell r="IL616" t="str">
            <v>ARB</v>
          </cell>
          <cell r="IM616">
            <v>0</v>
          </cell>
          <cell r="IN616" t="str">
            <v>PKM</v>
          </cell>
          <cell r="IO616">
            <v>0</v>
          </cell>
          <cell r="IP616" t="str">
            <v>MAT-P</v>
          </cell>
          <cell r="IQ616">
            <v>0</v>
          </cell>
          <cell r="IR616" t="str">
            <v>BIO-P</v>
          </cell>
          <cell r="IS616">
            <v>0</v>
          </cell>
          <cell r="IT616" t="str">
            <v>FIS-P</v>
          </cell>
          <cell r="IU616">
            <v>0</v>
          </cell>
          <cell r="IV616" t="str">
            <v>KIM-P</v>
          </cell>
          <cell r="IW616">
            <v>0</v>
          </cell>
          <cell r="IX616" t="str">
            <v>EKO-L</v>
          </cell>
          <cell r="IY616">
            <v>0</v>
          </cell>
          <cell r="JA616">
            <v>0</v>
          </cell>
        </row>
        <row r="617">
          <cell r="Q617" t="str">
            <v/>
          </cell>
          <cell r="AB617" t="str">
            <v/>
          </cell>
          <cell r="AC617">
            <v>11</v>
          </cell>
          <cell r="AI617" t="str">
            <v/>
          </cell>
          <cell r="AJ617">
            <v>0</v>
          </cell>
          <cell r="AK617">
            <v>88</v>
          </cell>
          <cell r="AL617">
            <v>82</v>
          </cell>
          <cell r="AM617">
            <v>0</v>
          </cell>
          <cell r="AN617">
            <v>0</v>
          </cell>
          <cell r="AO617" t="str">
            <v/>
          </cell>
          <cell r="AP617">
            <v>0</v>
          </cell>
          <cell r="AQ617">
            <v>79</v>
          </cell>
          <cell r="AR617">
            <v>82</v>
          </cell>
          <cell r="AS617">
            <v>0</v>
          </cell>
          <cell r="AT617">
            <v>0</v>
          </cell>
          <cell r="AU617" t="str">
            <v/>
          </cell>
          <cell r="AV617">
            <v>0</v>
          </cell>
          <cell r="AW617">
            <v>83.75</v>
          </cell>
          <cell r="AX617">
            <v>84</v>
          </cell>
          <cell r="AY617">
            <v>0</v>
          </cell>
          <cell r="AZ617">
            <v>0</v>
          </cell>
          <cell r="BA617" t="str">
            <v/>
          </cell>
          <cell r="BB617">
            <v>0</v>
          </cell>
          <cell r="BC617">
            <v>79.25</v>
          </cell>
          <cell r="BD617">
            <v>84</v>
          </cell>
          <cell r="BE617">
            <v>0</v>
          </cell>
          <cell r="BF617">
            <v>0</v>
          </cell>
          <cell r="BG617" t="str">
            <v>SEJ</v>
          </cell>
          <cell r="BH617">
            <v>0</v>
          </cell>
          <cell r="BI617">
            <v>81.75</v>
          </cell>
          <cell r="BJ617">
            <v>82</v>
          </cell>
          <cell r="BK617">
            <v>0</v>
          </cell>
          <cell r="BL617">
            <v>0</v>
          </cell>
          <cell r="BM617" t="str">
            <v/>
          </cell>
          <cell r="BN617">
            <v>0</v>
          </cell>
          <cell r="BO617">
            <v>88</v>
          </cell>
          <cell r="BP617">
            <v>81</v>
          </cell>
          <cell r="BQ617">
            <v>0</v>
          </cell>
          <cell r="BR617">
            <v>0</v>
          </cell>
          <cell r="BS617" t="str">
            <v/>
          </cell>
          <cell r="BT617">
            <v>0</v>
          </cell>
          <cell r="BU617">
            <v>77.75</v>
          </cell>
          <cell r="BV617">
            <v>89</v>
          </cell>
          <cell r="BW617">
            <v>0</v>
          </cell>
          <cell r="BX617">
            <v>0</v>
          </cell>
          <cell r="BY617" t="str">
            <v/>
          </cell>
          <cell r="BZ617">
            <v>0</v>
          </cell>
          <cell r="CA617">
            <v>67.75</v>
          </cell>
          <cell r="CB617">
            <v>80</v>
          </cell>
          <cell r="CC617">
            <v>0</v>
          </cell>
          <cell r="CD617">
            <v>0</v>
          </cell>
          <cell r="CE617" t="str">
            <v/>
          </cell>
          <cell r="CF617">
            <v>0</v>
          </cell>
          <cell r="CG617">
            <v>85</v>
          </cell>
          <cell r="CH617">
            <v>80</v>
          </cell>
          <cell r="CI617">
            <v>0</v>
          </cell>
          <cell r="CJ617">
            <v>0</v>
          </cell>
          <cell r="CK617" t="str">
            <v/>
          </cell>
          <cell r="CL617">
            <v>0</v>
          </cell>
          <cell r="CM617">
            <v>72.25</v>
          </cell>
          <cell r="CN617">
            <v>75</v>
          </cell>
          <cell r="CO617">
            <v>0</v>
          </cell>
          <cell r="CP617">
            <v>0</v>
          </cell>
          <cell r="CQ617" t="str">
            <v/>
          </cell>
          <cell r="CR617">
            <v>0</v>
          </cell>
          <cell r="CS617">
            <v>73.25</v>
          </cell>
          <cell r="CT617">
            <v>83</v>
          </cell>
          <cell r="CU617">
            <v>0</v>
          </cell>
          <cell r="CV617">
            <v>0</v>
          </cell>
          <cell r="CW617" t="str">
            <v/>
          </cell>
          <cell r="CX617">
            <v>0</v>
          </cell>
          <cell r="CY617">
            <v>70</v>
          </cell>
          <cell r="CZ617">
            <v>74</v>
          </cell>
          <cell r="DA617">
            <v>0</v>
          </cell>
          <cell r="DB617">
            <v>0</v>
          </cell>
          <cell r="DC617" t="str">
            <v/>
          </cell>
          <cell r="DD617">
            <v>0</v>
          </cell>
          <cell r="DE617">
            <v>86</v>
          </cell>
          <cell r="DF617">
            <v>82</v>
          </cell>
          <cell r="DG617">
            <v>0</v>
          </cell>
          <cell r="DH617">
            <v>0</v>
          </cell>
          <cell r="DI617" t="str">
            <v/>
          </cell>
          <cell r="DJ617">
            <v>0</v>
          </cell>
          <cell r="DK617">
            <v>0</v>
          </cell>
          <cell r="DL617">
            <v>83</v>
          </cell>
          <cell r="DM617">
            <v>0</v>
          </cell>
          <cell r="DN617">
            <v>0</v>
          </cell>
          <cell r="DO617" t="str">
            <v/>
          </cell>
          <cell r="DP617">
            <v>0</v>
          </cell>
          <cell r="DQ617">
            <v>78.5</v>
          </cell>
          <cell r="DR617">
            <v>79</v>
          </cell>
          <cell r="DS617">
            <v>0</v>
          </cell>
          <cell r="DT617">
            <v>0</v>
          </cell>
          <cell r="DU617" t="str">
            <v/>
          </cell>
          <cell r="DV617">
            <v>0</v>
          </cell>
          <cell r="DW617">
            <v>78.25</v>
          </cell>
          <cell r="DX617">
            <v>81</v>
          </cell>
          <cell r="DY617">
            <v>0</v>
          </cell>
          <cell r="DZ617">
            <v>0</v>
          </cell>
          <cell r="EA617" t="str">
            <v/>
          </cell>
          <cell r="EB617">
            <v>0</v>
          </cell>
          <cell r="EC617">
            <v>67.75</v>
          </cell>
          <cell r="ED617">
            <v>72</v>
          </cell>
          <cell r="EE617">
            <v>0</v>
          </cell>
          <cell r="EF617">
            <v>0</v>
          </cell>
          <cell r="EG617" t="str">
            <v/>
          </cell>
          <cell r="EH617">
            <v>0</v>
          </cell>
          <cell r="EI617">
            <v>82</v>
          </cell>
          <cell r="EJ617">
            <v>77</v>
          </cell>
          <cell r="EK617">
            <v>0</v>
          </cell>
          <cell r="EL617">
            <v>0</v>
          </cell>
          <cell r="EM617" t="str">
            <v/>
          </cell>
          <cell r="EN617">
            <v>0</v>
          </cell>
          <cell r="EO617">
            <v>82</v>
          </cell>
          <cell r="EP617">
            <v>77</v>
          </cell>
          <cell r="EQ617">
            <v>0</v>
          </cell>
          <cell r="ER617">
            <v>0</v>
          </cell>
          <cell r="ES617" t="str">
            <v/>
          </cell>
          <cell r="ET617">
            <v>0</v>
          </cell>
          <cell r="EU617">
            <v>82</v>
          </cell>
          <cell r="EV617">
            <v>77</v>
          </cell>
          <cell r="EW617">
            <v>0</v>
          </cell>
          <cell r="EX617">
            <v>0</v>
          </cell>
          <cell r="EY617" t="str">
            <v/>
          </cell>
          <cell r="EZ617">
            <v>0</v>
          </cell>
          <cell r="FA617">
            <v>71.75</v>
          </cell>
          <cell r="FB617">
            <v>80</v>
          </cell>
          <cell r="FC617">
            <v>0</v>
          </cell>
          <cell r="FD617">
            <v>0</v>
          </cell>
          <cell r="FE617" t="str">
            <v/>
          </cell>
          <cell r="FF617">
            <v>0</v>
          </cell>
          <cell r="FG617">
            <v>71.75</v>
          </cell>
          <cell r="FH617">
            <v>80</v>
          </cell>
          <cell r="FI617">
            <v>0</v>
          </cell>
          <cell r="FJ617">
            <v>0</v>
          </cell>
          <cell r="FK617" t="str">
            <v/>
          </cell>
          <cell r="FL617">
            <v>0</v>
          </cell>
          <cell r="FM617">
            <v>71.75</v>
          </cell>
          <cell r="FN617">
            <v>80</v>
          </cell>
          <cell r="FO617">
            <v>0</v>
          </cell>
          <cell r="FP617">
            <v>0</v>
          </cell>
          <cell r="FQ617" t="str">
            <v/>
          </cell>
          <cell r="FR617">
            <v>0</v>
          </cell>
          <cell r="FS617">
            <v>71.75</v>
          </cell>
          <cell r="FT617">
            <v>80</v>
          </cell>
          <cell r="FU617">
            <v>0</v>
          </cell>
          <cell r="FV617">
            <v>0</v>
          </cell>
          <cell r="FW617" t="str">
            <v/>
          </cell>
          <cell r="FX617">
            <v>0</v>
          </cell>
          <cell r="FY617">
            <v>71.75</v>
          </cell>
          <cell r="FZ617">
            <v>80</v>
          </cell>
          <cell r="GA617">
            <v>0</v>
          </cell>
          <cell r="GB617">
            <v>0</v>
          </cell>
          <cell r="GC617" t="str">
            <v/>
          </cell>
          <cell r="GD617">
            <v>0</v>
          </cell>
          <cell r="GE617">
            <v>71.75</v>
          </cell>
          <cell r="GF617">
            <v>80</v>
          </cell>
          <cell r="GG617">
            <v>0</v>
          </cell>
          <cell r="GH617">
            <v>0</v>
          </cell>
          <cell r="GI617" t="str">
            <v/>
          </cell>
          <cell r="GJ617">
            <v>0</v>
          </cell>
          <cell r="GK617">
            <v>71.75</v>
          </cell>
          <cell r="GL617">
            <v>80</v>
          </cell>
          <cell r="GM617">
            <v>0</v>
          </cell>
          <cell r="GN617">
            <v>0</v>
          </cell>
          <cell r="GO617" t="str">
            <v/>
          </cell>
          <cell r="GP617">
            <v>0</v>
          </cell>
          <cell r="GQ617">
            <v>71.75</v>
          </cell>
          <cell r="GR617">
            <v>80</v>
          </cell>
          <cell r="GS617">
            <v>0</v>
          </cell>
          <cell r="GT617">
            <v>0</v>
          </cell>
          <cell r="GU617" t="str">
            <v/>
          </cell>
          <cell r="GV617">
            <v>0</v>
          </cell>
          <cell r="GW617">
            <v>68</v>
          </cell>
          <cell r="GX617">
            <v>74</v>
          </cell>
          <cell r="GY617">
            <v>0</v>
          </cell>
          <cell r="GZ617">
            <v>0</v>
          </cell>
          <cell r="HA617" t="str">
            <v>EKO-L</v>
          </cell>
          <cell r="HB617">
            <v>0</v>
          </cell>
          <cell r="HC617">
            <v>78.75</v>
          </cell>
          <cell r="HD617">
            <v>78</v>
          </cell>
          <cell r="HH617">
            <v>0</v>
          </cell>
          <cell r="HM617" t="str">
            <v/>
          </cell>
          <cell r="HN617" t="str">
            <v/>
          </cell>
          <cell r="HS617">
            <v>0</v>
          </cell>
          <cell r="HT617" t="str">
            <v>PKN</v>
          </cell>
          <cell r="HU617">
            <v>0</v>
          </cell>
          <cell r="HV617" t="str">
            <v>IND</v>
          </cell>
          <cell r="HW617">
            <v>0</v>
          </cell>
          <cell r="HX617" t="str">
            <v>MAT-W</v>
          </cell>
          <cell r="HY617">
            <v>0</v>
          </cell>
          <cell r="HZ617" t="str">
            <v>SEJ-W</v>
          </cell>
          <cell r="IA617">
            <v>0</v>
          </cell>
          <cell r="IB617" t="str">
            <v>IGR-W</v>
          </cell>
          <cell r="IC617">
            <v>0</v>
          </cell>
          <cell r="ID617" t="str">
            <v>SBO</v>
          </cell>
          <cell r="IE617">
            <v>0</v>
          </cell>
          <cell r="IF617" t="str">
            <v>PJO</v>
          </cell>
          <cell r="IG617">
            <v>0</v>
          </cell>
          <cell r="IH617" t="str">
            <v>PRA</v>
          </cell>
          <cell r="II617">
            <v>0</v>
          </cell>
          <cell r="IJ617" t="str">
            <v>JAW</v>
          </cell>
          <cell r="IK617">
            <v>0</v>
          </cell>
          <cell r="IL617" t="str">
            <v>ARB</v>
          </cell>
          <cell r="IM617">
            <v>0</v>
          </cell>
          <cell r="IN617" t="str">
            <v>PKM</v>
          </cell>
          <cell r="IO617">
            <v>0</v>
          </cell>
          <cell r="IP617" t="str">
            <v>MAT-P</v>
          </cell>
          <cell r="IQ617">
            <v>0</v>
          </cell>
          <cell r="IR617" t="str">
            <v>BIO-P</v>
          </cell>
          <cell r="IS617">
            <v>0</v>
          </cell>
          <cell r="IT617" t="str">
            <v>FIS-P</v>
          </cell>
          <cell r="IU617">
            <v>0</v>
          </cell>
          <cell r="IV617" t="str">
            <v>KIM-P</v>
          </cell>
          <cell r="IW617">
            <v>0</v>
          </cell>
          <cell r="IX617" t="str">
            <v>EKO-L</v>
          </cell>
          <cell r="IY617">
            <v>0</v>
          </cell>
          <cell r="JA617">
            <v>0</v>
          </cell>
        </row>
        <row r="618">
          <cell r="Q618" t="str">
            <v/>
          </cell>
          <cell r="AB618" t="str">
            <v/>
          </cell>
          <cell r="AC618">
            <v>12</v>
          </cell>
          <cell r="AI618" t="str">
            <v/>
          </cell>
          <cell r="AJ618">
            <v>0</v>
          </cell>
          <cell r="AK618">
            <v>85.75</v>
          </cell>
          <cell r="AL618">
            <v>83</v>
          </cell>
          <cell r="AM618">
            <v>0</v>
          </cell>
          <cell r="AN618">
            <v>0</v>
          </cell>
          <cell r="AO618" t="str">
            <v/>
          </cell>
          <cell r="AP618">
            <v>0</v>
          </cell>
          <cell r="AQ618">
            <v>80</v>
          </cell>
          <cell r="AR618">
            <v>83</v>
          </cell>
          <cell r="AS618">
            <v>0</v>
          </cell>
          <cell r="AT618">
            <v>0</v>
          </cell>
          <cell r="AU618" t="str">
            <v/>
          </cell>
          <cell r="AV618">
            <v>0</v>
          </cell>
          <cell r="AW618">
            <v>82.75</v>
          </cell>
          <cell r="AX618">
            <v>86</v>
          </cell>
          <cell r="AY618">
            <v>0</v>
          </cell>
          <cell r="AZ618">
            <v>0</v>
          </cell>
          <cell r="BA618" t="str">
            <v/>
          </cell>
          <cell r="BB618">
            <v>0</v>
          </cell>
          <cell r="BC618">
            <v>84.5</v>
          </cell>
          <cell r="BD618">
            <v>86</v>
          </cell>
          <cell r="BE618">
            <v>0</v>
          </cell>
          <cell r="BF618">
            <v>0</v>
          </cell>
          <cell r="BG618" t="str">
            <v>SEJ</v>
          </cell>
          <cell r="BH618">
            <v>0</v>
          </cell>
          <cell r="BI618">
            <v>79.5</v>
          </cell>
          <cell r="BJ618">
            <v>83</v>
          </cell>
          <cell r="BK618">
            <v>0</v>
          </cell>
          <cell r="BL618">
            <v>0</v>
          </cell>
          <cell r="BM618" t="str">
            <v/>
          </cell>
          <cell r="BN618">
            <v>0</v>
          </cell>
          <cell r="BO618">
            <v>88</v>
          </cell>
          <cell r="BP618">
            <v>86</v>
          </cell>
          <cell r="BQ618">
            <v>0</v>
          </cell>
          <cell r="BR618">
            <v>0</v>
          </cell>
          <cell r="BS618" t="str">
            <v/>
          </cell>
          <cell r="BT618">
            <v>0</v>
          </cell>
          <cell r="BU618">
            <v>79</v>
          </cell>
          <cell r="BV618">
            <v>89</v>
          </cell>
          <cell r="BW618">
            <v>0</v>
          </cell>
          <cell r="BX618">
            <v>0</v>
          </cell>
          <cell r="BY618" t="str">
            <v/>
          </cell>
          <cell r="BZ618">
            <v>0</v>
          </cell>
          <cell r="CA618">
            <v>68</v>
          </cell>
          <cell r="CB618">
            <v>84</v>
          </cell>
          <cell r="CC618">
            <v>0</v>
          </cell>
          <cell r="CD618">
            <v>0</v>
          </cell>
          <cell r="CE618" t="str">
            <v/>
          </cell>
          <cell r="CF618">
            <v>0</v>
          </cell>
          <cell r="CG618">
            <v>85.75</v>
          </cell>
          <cell r="CH618">
            <v>80</v>
          </cell>
          <cell r="CI618">
            <v>0</v>
          </cell>
          <cell r="CJ618">
            <v>0</v>
          </cell>
          <cell r="CK618" t="str">
            <v/>
          </cell>
          <cell r="CL618">
            <v>0</v>
          </cell>
          <cell r="CM618">
            <v>72.25</v>
          </cell>
          <cell r="CN618">
            <v>75</v>
          </cell>
          <cell r="CO618">
            <v>0</v>
          </cell>
          <cell r="CP618">
            <v>0</v>
          </cell>
          <cell r="CQ618" t="str">
            <v/>
          </cell>
          <cell r="CR618">
            <v>0</v>
          </cell>
          <cell r="CS618">
            <v>70</v>
          </cell>
          <cell r="CT618">
            <v>85</v>
          </cell>
          <cell r="CU618">
            <v>0</v>
          </cell>
          <cell r="CV618">
            <v>0</v>
          </cell>
          <cell r="CW618" t="str">
            <v/>
          </cell>
          <cell r="CX618">
            <v>0</v>
          </cell>
          <cell r="CY618">
            <v>68</v>
          </cell>
          <cell r="CZ618">
            <v>71</v>
          </cell>
          <cell r="DA618">
            <v>0</v>
          </cell>
          <cell r="DB618">
            <v>0</v>
          </cell>
          <cell r="DC618" t="str">
            <v/>
          </cell>
          <cell r="DD618">
            <v>0</v>
          </cell>
          <cell r="DE618">
            <v>80.5</v>
          </cell>
          <cell r="DF618">
            <v>83</v>
          </cell>
          <cell r="DG618">
            <v>0</v>
          </cell>
          <cell r="DH618">
            <v>0</v>
          </cell>
          <cell r="DI618" t="str">
            <v/>
          </cell>
          <cell r="DJ618">
            <v>0</v>
          </cell>
          <cell r="DK618">
            <v>0</v>
          </cell>
          <cell r="DL618">
            <v>83</v>
          </cell>
          <cell r="DM618">
            <v>0</v>
          </cell>
          <cell r="DN618">
            <v>0</v>
          </cell>
          <cell r="DO618" t="str">
            <v/>
          </cell>
          <cell r="DP618">
            <v>0</v>
          </cell>
          <cell r="DQ618">
            <v>87.25</v>
          </cell>
          <cell r="DR618">
            <v>80</v>
          </cell>
          <cell r="DS618">
            <v>0</v>
          </cell>
          <cell r="DT618">
            <v>0</v>
          </cell>
          <cell r="DU618" t="str">
            <v/>
          </cell>
          <cell r="DV618">
            <v>0</v>
          </cell>
          <cell r="DW618">
            <v>75</v>
          </cell>
          <cell r="DX618">
            <v>77</v>
          </cell>
          <cell r="DY618">
            <v>0</v>
          </cell>
          <cell r="DZ618">
            <v>0</v>
          </cell>
          <cell r="EA618" t="str">
            <v/>
          </cell>
          <cell r="EB618">
            <v>0</v>
          </cell>
          <cell r="EC618">
            <v>67.75</v>
          </cell>
          <cell r="ED618">
            <v>79</v>
          </cell>
          <cell r="EE618">
            <v>0</v>
          </cell>
          <cell r="EF618">
            <v>0</v>
          </cell>
          <cell r="EG618" t="str">
            <v/>
          </cell>
          <cell r="EH618">
            <v>0</v>
          </cell>
          <cell r="EI618">
            <v>81.75</v>
          </cell>
          <cell r="EJ618">
            <v>76</v>
          </cell>
          <cell r="EK618">
            <v>0</v>
          </cell>
          <cell r="EL618">
            <v>0</v>
          </cell>
          <cell r="EM618" t="str">
            <v/>
          </cell>
          <cell r="EN618">
            <v>0</v>
          </cell>
          <cell r="EO618">
            <v>81.75</v>
          </cell>
          <cell r="EP618">
            <v>76</v>
          </cell>
          <cell r="EQ618">
            <v>0</v>
          </cell>
          <cell r="ER618">
            <v>0</v>
          </cell>
          <cell r="ES618" t="str">
            <v/>
          </cell>
          <cell r="ET618">
            <v>0</v>
          </cell>
          <cell r="EU618">
            <v>81.75</v>
          </cell>
          <cell r="EV618">
            <v>76</v>
          </cell>
          <cell r="EW618">
            <v>0</v>
          </cell>
          <cell r="EX618">
            <v>0</v>
          </cell>
          <cell r="EY618" t="str">
            <v/>
          </cell>
          <cell r="EZ618">
            <v>0</v>
          </cell>
          <cell r="FA618">
            <v>72</v>
          </cell>
          <cell r="FB618">
            <v>80</v>
          </cell>
          <cell r="FC618">
            <v>0</v>
          </cell>
          <cell r="FD618">
            <v>0</v>
          </cell>
          <cell r="FE618" t="str">
            <v/>
          </cell>
          <cell r="FF618">
            <v>0</v>
          </cell>
          <cell r="FG618">
            <v>72</v>
          </cell>
          <cell r="FH618">
            <v>80</v>
          </cell>
          <cell r="FI618">
            <v>0</v>
          </cell>
          <cell r="FJ618">
            <v>0</v>
          </cell>
          <cell r="FK618" t="str">
            <v/>
          </cell>
          <cell r="FL618">
            <v>0</v>
          </cell>
          <cell r="FM618">
            <v>72</v>
          </cell>
          <cell r="FN618">
            <v>80</v>
          </cell>
          <cell r="FO618">
            <v>0</v>
          </cell>
          <cell r="FP618">
            <v>0</v>
          </cell>
          <cell r="FQ618" t="str">
            <v/>
          </cell>
          <cell r="FR618">
            <v>0</v>
          </cell>
          <cell r="FS618">
            <v>72</v>
          </cell>
          <cell r="FT618">
            <v>80</v>
          </cell>
          <cell r="FU618">
            <v>0</v>
          </cell>
          <cell r="FV618">
            <v>0</v>
          </cell>
          <cell r="FW618" t="str">
            <v/>
          </cell>
          <cell r="FX618">
            <v>0</v>
          </cell>
          <cell r="FY618">
            <v>72</v>
          </cell>
          <cell r="FZ618">
            <v>80</v>
          </cell>
          <cell r="GA618">
            <v>0</v>
          </cell>
          <cell r="GB618">
            <v>0</v>
          </cell>
          <cell r="GC618" t="str">
            <v/>
          </cell>
          <cell r="GD618">
            <v>0</v>
          </cell>
          <cell r="GE618">
            <v>72</v>
          </cell>
          <cell r="GF618">
            <v>80</v>
          </cell>
          <cell r="GG618">
            <v>0</v>
          </cell>
          <cell r="GH618">
            <v>0</v>
          </cell>
          <cell r="GI618" t="str">
            <v/>
          </cell>
          <cell r="GJ618">
            <v>0</v>
          </cell>
          <cell r="GK618">
            <v>72</v>
          </cell>
          <cell r="GL618">
            <v>80</v>
          </cell>
          <cell r="GM618">
            <v>0</v>
          </cell>
          <cell r="GN618">
            <v>0</v>
          </cell>
          <cell r="GO618" t="str">
            <v/>
          </cell>
          <cell r="GP618">
            <v>0</v>
          </cell>
          <cell r="GQ618">
            <v>72</v>
          </cell>
          <cell r="GR618">
            <v>80</v>
          </cell>
          <cell r="GS618">
            <v>0</v>
          </cell>
          <cell r="GT618">
            <v>0</v>
          </cell>
          <cell r="GU618" t="str">
            <v/>
          </cell>
          <cell r="GV618">
            <v>0</v>
          </cell>
          <cell r="GW618">
            <v>70.25</v>
          </cell>
          <cell r="GX618">
            <v>77</v>
          </cell>
          <cell r="GY618">
            <v>0</v>
          </cell>
          <cell r="GZ618">
            <v>0</v>
          </cell>
          <cell r="HA618" t="str">
            <v>EKO-L</v>
          </cell>
          <cell r="HB618">
            <v>0</v>
          </cell>
          <cell r="HC618">
            <v>74.25</v>
          </cell>
          <cell r="HD618">
            <v>78</v>
          </cell>
          <cell r="HH618">
            <v>0</v>
          </cell>
          <cell r="HM618" t="str">
            <v/>
          </cell>
          <cell r="HN618" t="str">
            <v/>
          </cell>
          <cell r="HS618">
            <v>0</v>
          </cell>
          <cell r="HT618" t="str">
            <v>PKN</v>
          </cell>
          <cell r="HU618">
            <v>0</v>
          </cell>
          <cell r="HV618" t="str">
            <v>IND</v>
          </cell>
          <cell r="HW618">
            <v>0</v>
          </cell>
          <cell r="HX618" t="str">
            <v>MAT-W</v>
          </cell>
          <cell r="HY618">
            <v>0</v>
          </cell>
          <cell r="HZ618" t="str">
            <v>SEJ-W</v>
          </cell>
          <cell r="IA618">
            <v>0</v>
          </cell>
          <cell r="IB618" t="str">
            <v>IGR-W</v>
          </cell>
          <cell r="IC618">
            <v>0</v>
          </cell>
          <cell r="ID618" t="str">
            <v>SBO</v>
          </cell>
          <cell r="IE618">
            <v>0</v>
          </cell>
          <cell r="IF618" t="str">
            <v>PJO</v>
          </cell>
          <cell r="IG618">
            <v>0</v>
          </cell>
          <cell r="IH618" t="str">
            <v>PRA</v>
          </cell>
          <cell r="II618">
            <v>0</v>
          </cell>
          <cell r="IJ618" t="str">
            <v>JAW</v>
          </cell>
          <cell r="IK618">
            <v>0</v>
          </cell>
          <cell r="IL618" t="str">
            <v>ARB</v>
          </cell>
          <cell r="IM618">
            <v>0</v>
          </cell>
          <cell r="IN618" t="str">
            <v>PKM</v>
          </cell>
          <cell r="IO618">
            <v>0</v>
          </cell>
          <cell r="IP618" t="str">
            <v>MAT-P</v>
          </cell>
          <cell r="IQ618">
            <v>0</v>
          </cell>
          <cell r="IR618" t="str">
            <v>BIO-P</v>
          </cell>
          <cell r="IS618">
            <v>0</v>
          </cell>
          <cell r="IT618" t="str">
            <v>FIS-P</v>
          </cell>
          <cell r="IU618">
            <v>0</v>
          </cell>
          <cell r="IV618" t="str">
            <v>KIM-P</v>
          </cell>
          <cell r="IW618">
            <v>0</v>
          </cell>
          <cell r="IX618" t="str">
            <v>EKO-L</v>
          </cell>
          <cell r="IY618">
            <v>0</v>
          </cell>
          <cell r="JA618">
            <v>0</v>
          </cell>
        </row>
        <row r="619">
          <cell r="Q619" t="str">
            <v/>
          </cell>
          <cell r="AB619" t="str">
            <v/>
          </cell>
          <cell r="AC619">
            <v>13</v>
          </cell>
          <cell r="AI619" t="str">
            <v/>
          </cell>
          <cell r="AJ619">
            <v>0</v>
          </cell>
          <cell r="AK619">
            <v>90.25</v>
          </cell>
          <cell r="AL619">
            <v>90</v>
          </cell>
          <cell r="AM619">
            <v>0</v>
          </cell>
          <cell r="AN619">
            <v>0</v>
          </cell>
          <cell r="AO619" t="str">
            <v/>
          </cell>
          <cell r="AP619">
            <v>0</v>
          </cell>
          <cell r="AQ619">
            <v>84.5</v>
          </cell>
          <cell r="AR619">
            <v>90</v>
          </cell>
          <cell r="AS619">
            <v>0</v>
          </cell>
          <cell r="AT619">
            <v>0</v>
          </cell>
          <cell r="AU619" t="str">
            <v/>
          </cell>
          <cell r="AV619">
            <v>0</v>
          </cell>
          <cell r="AW619">
            <v>92.25</v>
          </cell>
          <cell r="AX619">
            <v>91</v>
          </cell>
          <cell r="AY619">
            <v>0</v>
          </cell>
          <cell r="AZ619">
            <v>0</v>
          </cell>
          <cell r="BA619" t="str">
            <v/>
          </cell>
          <cell r="BB619">
            <v>0</v>
          </cell>
          <cell r="BC619">
            <v>92</v>
          </cell>
          <cell r="BD619">
            <v>91</v>
          </cell>
          <cell r="BE619">
            <v>0</v>
          </cell>
          <cell r="BF619">
            <v>0</v>
          </cell>
          <cell r="BG619" t="str">
            <v>SEJ</v>
          </cell>
          <cell r="BH619">
            <v>0</v>
          </cell>
          <cell r="BI619">
            <v>84.25</v>
          </cell>
          <cell r="BJ619">
            <v>90</v>
          </cell>
          <cell r="BK619">
            <v>0</v>
          </cell>
          <cell r="BL619">
            <v>0</v>
          </cell>
          <cell r="BM619" t="str">
            <v/>
          </cell>
          <cell r="BN619">
            <v>0</v>
          </cell>
          <cell r="BO619">
            <v>79.5</v>
          </cell>
          <cell r="BP619">
            <v>90</v>
          </cell>
          <cell r="BQ619">
            <v>0</v>
          </cell>
          <cell r="BR619">
            <v>0</v>
          </cell>
          <cell r="BS619" t="str">
            <v/>
          </cell>
          <cell r="BT619">
            <v>0</v>
          </cell>
          <cell r="BU619">
            <v>87.75</v>
          </cell>
          <cell r="BV619">
            <v>90</v>
          </cell>
          <cell r="BW619">
            <v>0</v>
          </cell>
          <cell r="BX619">
            <v>0</v>
          </cell>
          <cell r="BY619" t="str">
            <v/>
          </cell>
          <cell r="BZ619">
            <v>0</v>
          </cell>
          <cell r="CA619">
            <v>86.5</v>
          </cell>
          <cell r="CB619">
            <v>94</v>
          </cell>
          <cell r="CC619">
            <v>0</v>
          </cell>
          <cell r="CD619">
            <v>0</v>
          </cell>
          <cell r="CE619" t="str">
            <v/>
          </cell>
          <cell r="CF619">
            <v>0</v>
          </cell>
          <cell r="CG619">
            <v>86.25</v>
          </cell>
          <cell r="CH619">
            <v>80</v>
          </cell>
          <cell r="CI619">
            <v>0</v>
          </cell>
          <cell r="CJ619">
            <v>0</v>
          </cell>
          <cell r="CK619" t="str">
            <v/>
          </cell>
          <cell r="CL619">
            <v>0</v>
          </cell>
          <cell r="CM619">
            <v>91.25</v>
          </cell>
          <cell r="CN619">
            <v>83</v>
          </cell>
          <cell r="CO619">
            <v>0</v>
          </cell>
          <cell r="CP619">
            <v>0</v>
          </cell>
          <cell r="CQ619" t="str">
            <v/>
          </cell>
          <cell r="CR619">
            <v>0</v>
          </cell>
          <cell r="CS619">
            <v>75.25</v>
          </cell>
          <cell r="CT619">
            <v>85</v>
          </cell>
          <cell r="CU619">
            <v>0</v>
          </cell>
          <cell r="CV619">
            <v>0</v>
          </cell>
          <cell r="CW619" t="str">
            <v/>
          </cell>
          <cell r="CX619">
            <v>0</v>
          </cell>
          <cell r="CY619">
            <v>72.25</v>
          </cell>
          <cell r="CZ619">
            <v>81</v>
          </cell>
          <cell r="DA619">
            <v>0</v>
          </cell>
          <cell r="DB619">
            <v>0</v>
          </cell>
          <cell r="DC619" t="str">
            <v/>
          </cell>
          <cell r="DD619">
            <v>0</v>
          </cell>
          <cell r="DE619">
            <v>82.75</v>
          </cell>
          <cell r="DF619">
            <v>86</v>
          </cell>
          <cell r="DG619">
            <v>0</v>
          </cell>
          <cell r="DH619">
            <v>0</v>
          </cell>
          <cell r="DI619" t="str">
            <v/>
          </cell>
          <cell r="DJ619">
            <v>0</v>
          </cell>
          <cell r="DK619">
            <v>0</v>
          </cell>
          <cell r="DL619">
            <v>85</v>
          </cell>
          <cell r="DM619">
            <v>0</v>
          </cell>
          <cell r="DN619">
            <v>0</v>
          </cell>
          <cell r="DO619" t="str">
            <v/>
          </cell>
          <cell r="DP619">
            <v>0</v>
          </cell>
          <cell r="DQ619">
            <v>89</v>
          </cell>
          <cell r="DR619">
            <v>78</v>
          </cell>
          <cell r="DS619">
            <v>0</v>
          </cell>
          <cell r="DT619">
            <v>0</v>
          </cell>
          <cell r="DU619" t="str">
            <v/>
          </cell>
          <cell r="DV619">
            <v>0</v>
          </cell>
          <cell r="DW619">
            <v>81.75</v>
          </cell>
          <cell r="DX619">
            <v>87</v>
          </cell>
          <cell r="DY619">
            <v>0</v>
          </cell>
          <cell r="DZ619">
            <v>0</v>
          </cell>
          <cell r="EA619" t="str">
            <v/>
          </cell>
          <cell r="EB619">
            <v>0</v>
          </cell>
          <cell r="EC619">
            <v>85</v>
          </cell>
          <cell r="ED619">
            <v>86</v>
          </cell>
          <cell r="EE619">
            <v>0</v>
          </cell>
          <cell r="EF619">
            <v>0</v>
          </cell>
          <cell r="EG619" t="str">
            <v/>
          </cell>
          <cell r="EH619">
            <v>0</v>
          </cell>
          <cell r="EI619">
            <v>83.5</v>
          </cell>
          <cell r="EJ619">
            <v>73</v>
          </cell>
          <cell r="EK619">
            <v>0</v>
          </cell>
          <cell r="EL619">
            <v>0</v>
          </cell>
          <cell r="EM619" t="str">
            <v/>
          </cell>
          <cell r="EN619">
            <v>0</v>
          </cell>
          <cell r="EO619">
            <v>83.5</v>
          </cell>
          <cell r="EP619">
            <v>73</v>
          </cell>
          <cell r="EQ619">
            <v>0</v>
          </cell>
          <cell r="ER619">
            <v>0</v>
          </cell>
          <cell r="ES619" t="str">
            <v/>
          </cell>
          <cell r="ET619">
            <v>0</v>
          </cell>
          <cell r="EU619">
            <v>83.5</v>
          </cell>
          <cell r="EV619">
            <v>73</v>
          </cell>
          <cell r="EW619">
            <v>0</v>
          </cell>
          <cell r="EX619">
            <v>0</v>
          </cell>
          <cell r="EY619" t="str">
            <v/>
          </cell>
          <cell r="EZ619">
            <v>0</v>
          </cell>
          <cell r="FA619">
            <v>77.75</v>
          </cell>
          <cell r="FB619">
            <v>82</v>
          </cell>
          <cell r="FC619">
            <v>0</v>
          </cell>
          <cell r="FD619">
            <v>0</v>
          </cell>
          <cell r="FE619" t="str">
            <v/>
          </cell>
          <cell r="FF619">
            <v>0</v>
          </cell>
          <cell r="FG619">
            <v>77.75</v>
          </cell>
          <cell r="FH619">
            <v>82</v>
          </cell>
          <cell r="FI619">
            <v>0</v>
          </cell>
          <cell r="FJ619">
            <v>0</v>
          </cell>
          <cell r="FK619" t="str">
            <v/>
          </cell>
          <cell r="FL619">
            <v>0</v>
          </cell>
          <cell r="FM619">
            <v>77.75</v>
          </cell>
          <cell r="FN619">
            <v>82</v>
          </cell>
          <cell r="FO619">
            <v>0</v>
          </cell>
          <cell r="FP619">
            <v>0</v>
          </cell>
          <cell r="FQ619" t="str">
            <v/>
          </cell>
          <cell r="FR619">
            <v>0</v>
          </cell>
          <cell r="FS619">
            <v>77.75</v>
          </cell>
          <cell r="FT619">
            <v>82</v>
          </cell>
          <cell r="FU619">
            <v>0</v>
          </cell>
          <cell r="FV619">
            <v>0</v>
          </cell>
          <cell r="FW619" t="str">
            <v/>
          </cell>
          <cell r="FX619">
            <v>0</v>
          </cell>
          <cell r="FY619">
            <v>77.75</v>
          </cell>
          <cell r="FZ619">
            <v>82</v>
          </cell>
          <cell r="GA619">
            <v>0</v>
          </cell>
          <cell r="GB619">
            <v>0</v>
          </cell>
          <cell r="GC619" t="str">
            <v/>
          </cell>
          <cell r="GD619">
            <v>0</v>
          </cell>
          <cell r="GE619">
            <v>77.75</v>
          </cell>
          <cell r="GF619">
            <v>82</v>
          </cell>
          <cell r="GG619">
            <v>0</v>
          </cell>
          <cell r="GH619">
            <v>0</v>
          </cell>
          <cell r="GI619" t="str">
            <v/>
          </cell>
          <cell r="GJ619">
            <v>0</v>
          </cell>
          <cell r="GK619">
            <v>77.75</v>
          </cell>
          <cell r="GL619">
            <v>82</v>
          </cell>
          <cell r="GM619">
            <v>0</v>
          </cell>
          <cell r="GN619">
            <v>0</v>
          </cell>
          <cell r="GO619" t="str">
            <v/>
          </cell>
          <cell r="GP619">
            <v>0</v>
          </cell>
          <cell r="GQ619">
            <v>77.75</v>
          </cell>
          <cell r="GR619">
            <v>82</v>
          </cell>
          <cell r="GS619">
            <v>0</v>
          </cell>
          <cell r="GT619">
            <v>0</v>
          </cell>
          <cell r="GU619" t="str">
            <v/>
          </cell>
          <cell r="GV619">
            <v>0</v>
          </cell>
          <cell r="GW619">
            <v>88.75</v>
          </cell>
          <cell r="GX619">
            <v>92</v>
          </cell>
          <cell r="GY619">
            <v>0</v>
          </cell>
          <cell r="GZ619">
            <v>0</v>
          </cell>
          <cell r="HB619">
            <v>0</v>
          </cell>
          <cell r="HG619" t="str">
            <v>IGR-L</v>
          </cell>
          <cell r="HH619">
            <v>0</v>
          </cell>
          <cell r="HI619">
            <v>80.75</v>
          </cell>
          <cell r="HJ619">
            <v>79</v>
          </cell>
          <cell r="HM619" t="str">
            <v/>
          </cell>
          <cell r="HN619" t="str">
            <v/>
          </cell>
          <cell r="HS619">
            <v>0</v>
          </cell>
          <cell r="HT619" t="str">
            <v>PKN</v>
          </cell>
          <cell r="HU619">
            <v>0</v>
          </cell>
          <cell r="HV619" t="str">
            <v>IND</v>
          </cell>
          <cell r="HW619">
            <v>0</v>
          </cell>
          <cell r="HX619" t="str">
            <v>MAT-W</v>
          </cell>
          <cell r="HY619">
            <v>0</v>
          </cell>
          <cell r="HZ619" t="str">
            <v>SEJ-W</v>
          </cell>
          <cell r="IA619">
            <v>0</v>
          </cell>
          <cell r="IB619" t="str">
            <v>IGR-W</v>
          </cell>
          <cell r="IC619">
            <v>0</v>
          </cell>
          <cell r="ID619" t="str">
            <v>SBO</v>
          </cell>
          <cell r="IE619">
            <v>0</v>
          </cell>
          <cell r="IF619" t="str">
            <v>PJO</v>
          </cell>
          <cell r="IG619">
            <v>0</v>
          </cell>
          <cell r="IH619" t="str">
            <v>PRA</v>
          </cell>
          <cell r="II619">
            <v>0</v>
          </cell>
          <cell r="IJ619" t="str">
            <v>JAW</v>
          </cell>
          <cell r="IK619">
            <v>0</v>
          </cell>
          <cell r="IL619" t="str">
            <v>ARB</v>
          </cell>
          <cell r="IM619">
            <v>0</v>
          </cell>
          <cell r="IN619" t="str">
            <v>PKM</v>
          </cell>
          <cell r="IO619">
            <v>0</v>
          </cell>
          <cell r="IP619" t="str">
            <v>MAT-P</v>
          </cell>
          <cell r="IQ619">
            <v>0</v>
          </cell>
          <cell r="IR619" t="str">
            <v>BIO-P</v>
          </cell>
          <cell r="IS619">
            <v>0</v>
          </cell>
          <cell r="IT619" t="str">
            <v>FIS-P</v>
          </cell>
          <cell r="IU619">
            <v>0</v>
          </cell>
          <cell r="IV619" t="str">
            <v>KIM-P</v>
          </cell>
          <cell r="IW619">
            <v>0</v>
          </cell>
          <cell r="IY619">
            <v>0</v>
          </cell>
          <cell r="IZ619" t="str">
            <v>IGR-L</v>
          </cell>
          <cell r="JA619">
            <v>0</v>
          </cell>
        </row>
        <row r="620">
          <cell r="Q620" t="str">
            <v/>
          </cell>
          <cell r="AB620" t="str">
            <v/>
          </cell>
          <cell r="AC620">
            <v>14</v>
          </cell>
          <cell r="AI620" t="str">
            <v/>
          </cell>
          <cell r="AJ620">
            <v>0</v>
          </cell>
          <cell r="AK620">
            <v>79.5</v>
          </cell>
          <cell r="AL620">
            <v>79</v>
          </cell>
          <cell r="AM620">
            <v>76.25</v>
          </cell>
          <cell r="AN620">
            <v>85</v>
          </cell>
          <cell r="AO620" t="str">
            <v/>
          </cell>
          <cell r="AP620">
            <v>0</v>
          </cell>
          <cell r="AQ620">
            <v>81.67</v>
          </cell>
          <cell r="AR620">
            <v>79.5</v>
          </cell>
          <cell r="AS620">
            <v>78.75</v>
          </cell>
          <cell r="AT620">
            <v>85</v>
          </cell>
          <cell r="AU620" t="str">
            <v/>
          </cell>
          <cell r="AV620">
            <v>0</v>
          </cell>
          <cell r="AW620">
            <v>84.58</v>
          </cell>
          <cell r="AX620">
            <v>79</v>
          </cell>
          <cell r="AY620">
            <v>76.75</v>
          </cell>
          <cell r="AZ620">
            <v>87</v>
          </cell>
          <cell r="BA620" t="str">
            <v/>
          </cell>
          <cell r="BB620">
            <v>0</v>
          </cell>
          <cell r="BC620">
            <v>83.75</v>
          </cell>
          <cell r="BD620">
            <v>81</v>
          </cell>
          <cell r="BE620">
            <v>76.5</v>
          </cell>
          <cell r="BF620">
            <v>87</v>
          </cell>
          <cell r="BG620" t="str">
            <v>SEJ</v>
          </cell>
          <cell r="BH620">
            <v>0</v>
          </cell>
          <cell r="BI620">
            <v>82.33</v>
          </cell>
          <cell r="BJ620">
            <v>77.5</v>
          </cell>
          <cell r="BK620">
            <v>79</v>
          </cell>
          <cell r="BL620">
            <v>85</v>
          </cell>
          <cell r="BM620" t="str">
            <v/>
          </cell>
          <cell r="BN620">
            <v>0</v>
          </cell>
          <cell r="BO620">
            <v>80.13</v>
          </cell>
          <cell r="BP620">
            <v>76.25</v>
          </cell>
          <cell r="BQ620">
            <v>70.75</v>
          </cell>
          <cell r="BR620">
            <v>83</v>
          </cell>
          <cell r="BS620" t="str">
            <v/>
          </cell>
          <cell r="BT620">
            <v>0</v>
          </cell>
          <cell r="BU620">
            <v>84.25</v>
          </cell>
          <cell r="BV620">
            <v>89</v>
          </cell>
          <cell r="BW620">
            <v>87.5</v>
          </cell>
          <cell r="BX620">
            <v>88</v>
          </cell>
          <cell r="BY620" t="str">
            <v/>
          </cell>
          <cell r="BZ620">
            <v>0</v>
          </cell>
          <cell r="CA620">
            <v>78</v>
          </cell>
          <cell r="CB620">
            <v>71.5</v>
          </cell>
          <cell r="CC620">
            <v>72.75</v>
          </cell>
          <cell r="CD620">
            <v>73</v>
          </cell>
          <cell r="CE620" t="str">
            <v/>
          </cell>
          <cell r="CF620">
            <v>0</v>
          </cell>
          <cell r="CG620">
            <v>82.5</v>
          </cell>
          <cell r="CH620">
            <v>77.5</v>
          </cell>
          <cell r="CI620">
            <v>83</v>
          </cell>
          <cell r="CJ620">
            <v>80</v>
          </cell>
          <cell r="CK620" t="str">
            <v/>
          </cell>
          <cell r="CL620">
            <v>0</v>
          </cell>
          <cell r="CM620">
            <v>80</v>
          </cell>
          <cell r="CN620">
            <v>72.5</v>
          </cell>
          <cell r="CO620">
            <v>72.75</v>
          </cell>
          <cell r="CP620">
            <v>76</v>
          </cell>
          <cell r="CQ620" t="str">
            <v/>
          </cell>
          <cell r="CR620">
            <v>0</v>
          </cell>
          <cell r="CS620">
            <v>83.17</v>
          </cell>
          <cell r="CT620">
            <v>85.75</v>
          </cell>
          <cell r="CU620">
            <v>86.75</v>
          </cell>
          <cell r="CV620">
            <v>88</v>
          </cell>
          <cell r="CW620" t="str">
            <v/>
          </cell>
          <cell r="CX620">
            <v>0</v>
          </cell>
          <cell r="CY620">
            <v>85.89</v>
          </cell>
          <cell r="CZ620">
            <v>81</v>
          </cell>
          <cell r="DA620">
            <v>76.5</v>
          </cell>
          <cell r="DB620">
            <v>84</v>
          </cell>
          <cell r="DC620" t="str">
            <v/>
          </cell>
          <cell r="DD620">
            <v>0</v>
          </cell>
          <cell r="DE620">
            <v>92.75</v>
          </cell>
          <cell r="DF620">
            <v>81.25</v>
          </cell>
          <cell r="DG620">
            <v>84.25</v>
          </cell>
          <cell r="DH620">
            <v>90</v>
          </cell>
          <cell r="DI620" t="str">
            <v/>
          </cell>
          <cell r="DJ620">
            <v>0</v>
          </cell>
          <cell r="DK620">
            <v>0</v>
          </cell>
          <cell r="DL620">
            <v>0</v>
          </cell>
          <cell r="DM620">
            <v>0</v>
          </cell>
          <cell r="DN620">
            <v>73</v>
          </cell>
          <cell r="DO620" t="str">
            <v/>
          </cell>
          <cell r="DP620">
            <v>0</v>
          </cell>
          <cell r="DQ620">
            <v>83.75</v>
          </cell>
          <cell r="DR620">
            <v>73.5</v>
          </cell>
          <cell r="DS620">
            <v>77</v>
          </cell>
          <cell r="DT620">
            <v>81</v>
          </cell>
          <cell r="DU620" t="str">
            <v/>
          </cell>
          <cell r="DV620">
            <v>0</v>
          </cell>
          <cell r="DW620">
            <v>86.25</v>
          </cell>
          <cell r="DX620">
            <v>78.5</v>
          </cell>
          <cell r="DY620">
            <v>73.75</v>
          </cell>
          <cell r="DZ620">
            <v>80</v>
          </cell>
          <cell r="EA620" t="str">
            <v/>
          </cell>
          <cell r="EB620">
            <v>0</v>
          </cell>
          <cell r="EC620">
            <v>84.17</v>
          </cell>
          <cell r="ED620">
            <v>87</v>
          </cell>
          <cell r="EE620">
            <v>81.75</v>
          </cell>
          <cell r="EF620">
            <v>85</v>
          </cell>
          <cell r="EG620" t="str">
            <v/>
          </cell>
          <cell r="EH620">
            <v>0</v>
          </cell>
          <cell r="EI620">
            <v>81.25</v>
          </cell>
          <cell r="EJ620">
            <v>73.25</v>
          </cell>
          <cell r="EK620">
            <v>75</v>
          </cell>
          <cell r="EL620">
            <v>75</v>
          </cell>
          <cell r="EM620" t="str">
            <v/>
          </cell>
          <cell r="EN620">
            <v>0</v>
          </cell>
          <cell r="EO620">
            <v>81.25</v>
          </cell>
          <cell r="EP620">
            <v>73.25</v>
          </cell>
          <cell r="EQ620">
            <v>75</v>
          </cell>
          <cell r="ER620">
            <v>75</v>
          </cell>
          <cell r="ES620" t="str">
            <v/>
          </cell>
          <cell r="ET620">
            <v>0</v>
          </cell>
          <cell r="EU620">
            <v>81.25</v>
          </cell>
          <cell r="EV620">
            <v>73.25</v>
          </cell>
          <cell r="EW620">
            <v>75</v>
          </cell>
          <cell r="EX620">
            <v>75</v>
          </cell>
          <cell r="EY620" t="str">
            <v/>
          </cell>
          <cell r="EZ620">
            <v>0</v>
          </cell>
          <cell r="FA620">
            <v>77.58</v>
          </cell>
          <cell r="FB620">
            <v>70.75</v>
          </cell>
          <cell r="FC620">
            <v>77.5</v>
          </cell>
          <cell r="FD620">
            <v>79</v>
          </cell>
          <cell r="FE620" t="str">
            <v/>
          </cell>
          <cell r="FF620">
            <v>0</v>
          </cell>
          <cell r="FG620">
            <v>77.58</v>
          </cell>
          <cell r="FH620">
            <v>70.75</v>
          </cell>
          <cell r="FI620">
            <v>77.5</v>
          </cell>
          <cell r="FJ620">
            <v>79</v>
          </cell>
          <cell r="FK620" t="str">
            <v/>
          </cell>
          <cell r="FL620">
            <v>0</v>
          </cell>
          <cell r="FM620">
            <v>77.58</v>
          </cell>
          <cell r="FN620">
            <v>70.75</v>
          </cell>
          <cell r="FO620">
            <v>77.5</v>
          </cell>
          <cell r="FP620">
            <v>79</v>
          </cell>
          <cell r="FQ620" t="str">
            <v/>
          </cell>
          <cell r="FR620">
            <v>0</v>
          </cell>
          <cell r="FS620">
            <v>77.58</v>
          </cell>
          <cell r="FT620">
            <v>70.75</v>
          </cell>
          <cell r="FU620">
            <v>77.5</v>
          </cell>
          <cell r="FV620">
            <v>79</v>
          </cell>
          <cell r="FW620" t="str">
            <v/>
          </cell>
          <cell r="FX620">
            <v>0</v>
          </cell>
          <cell r="FY620">
            <v>77.58</v>
          </cell>
          <cell r="FZ620">
            <v>70.75</v>
          </cell>
          <cell r="GA620">
            <v>77.5</v>
          </cell>
          <cell r="GB620">
            <v>79</v>
          </cell>
          <cell r="GC620" t="str">
            <v/>
          </cell>
          <cell r="GD620">
            <v>0</v>
          </cell>
          <cell r="GE620">
            <v>77.58</v>
          </cell>
          <cell r="GF620">
            <v>70.75</v>
          </cell>
          <cell r="GG620">
            <v>77.5</v>
          </cell>
          <cell r="GH620">
            <v>79</v>
          </cell>
          <cell r="GI620" t="str">
            <v/>
          </cell>
          <cell r="GJ620">
            <v>0</v>
          </cell>
          <cell r="GK620">
            <v>77.58</v>
          </cell>
          <cell r="GL620">
            <v>70.75</v>
          </cell>
          <cell r="GM620">
            <v>77.5</v>
          </cell>
          <cell r="GN620">
            <v>79</v>
          </cell>
          <cell r="GO620" t="str">
            <v/>
          </cell>
          <cell r="GP620">
            <v>0</v>
          </cell>
          <cell r="GQ620">
            <v>77.58</v>
          </cell>
          <cell r="GR620">
            <v>70.75</v>
          </cell>
          <cell r="GS620">
            <v>77.5</v>
          </cell>
          <cell r="GT620">
            <v>79</v>
          </cell>
          <cell r="GU620" t="str">
            <v/>
          </cell>
          <cell r="GV620">
            <v>0</v>
          </cell>
          <cell r="GW620">
            <v>86</v>
          </cell>
          <cell r="GX620">
            <v>68</v>
          </cell>
          <cell r="GY620">
            <v>73</v>
          </cell>
          <cell r="GZ620">
            <v>78</v>
          </cell>
          <cell r="HA620" t="str">
            <v>EKO-L</v>
          </cell>
          <cell r="HB620">
            <v>0</v>
          </cell>
          <cell r="HC620">
            <v>75.67</v>
          </cell>
          <cell r="HD620">
            <v>71.5</v>
          </cell>
          <cell r="HE620">
            <v>72.25</v>
          </cell>
          <cell r="HF620">
            <v>73</v>
          </cell>
          <cell r="HH620">
            <v>0</v>
          </cell>
          <cell r="HM620" t="str">
            <v/>
          </cell>
          <cell r="HN620" t="str">
            <v/>
          </cell>
          <cell r="HS620">
            <v>0</v>
          </cell>
          <cell r="HT620" t="str">
            <v>PKN</v>
          </cell>
          <cell r="HU620">
            <v>0</v>
          </cell>
          <cell r="HV620" t="str">
            <v>IND</v>
          </cell>
          <cell r="HW620">
            <v>0</v>
          </cell>
          <cell r="HX620" t="str">
            <v>MAT-W</v>
          </cell>
          <cell r="HY620">
            <v>0</v>
          </cell>
          <cell r="HZ620" t="str">
            <v>SEJ-W</v>
          </cell>
          <cell r="IA620">
            <v>0</v>
          </cell>
          <cell r="IB620" t="str">
            <v>IGR-W</v>
          </cell>
          <cell r="IC620">
            <v>0</v>
          </cell>
          <cell r="ID620" t="str">
            <v>SBO</v>
          </cell>
          <cell r="IE620">
            <v>0</v>
          </cell>
          <cell r="IF620" t="str">
            <v>PJO</v>
          </cell>
          <cell r="IG620">
            <v>0</v>
          </cell>
          <cell r="IH620" t="str">
            <v>PRA</v>
          </cell>
          <cell r="II620">
            <v>0</v>
          </cell>
          <cell r="IJ620" t="str">
            <v>JAW</v>
          </cell>
          <cell r="IK620">
            <v>0</v>
          </cell>
          <cell r="IL620" t="str">
            <v>ARB</v>
          </cell>
          <cell r="IM620">
            <v>0</v>
          </cell>
          <cell r="IN620" t="str">
            <v>PKM</v>
          </cell>
          <cell r="IO620">
            <v>0</v>
          </cell>
          <cell r="IP620" t="str">
            <v>IND-P</v>
          </cell>
          <cell r="IQ620">
            <v>0</v>
          </cell>
          <cell r="IR620" t="str">
            <v>IGR-P</v>
          </cell>
          <cell r="IS620">
            <v>0</v>
          </cell>
          <cell r="IT620" t="str">
            <v>JEP-P</v>
          </cell>
          <cell r="IU620">
            <v>0</v>
          </cell>
          <cell r="IV620" t="str">
            <v>ANT-P</v>
          </cell>
          <cell r="IW620">
            <v>0</v>
          </cell>
          <cell r="IX620" t="str">
            <v>EKO-L</v>
          </cell>
          <cell r="IY620">
            <v>0</v>
          </cell>
          <cell r="JA620">
            <v>0</v>
          </cell>
        </row>
        <row r="621">
          <cell r="Q621" t="str">
            <v/>
          </cell>
          <cell r="AB621" t="str">
            <v/>
          </cell>
          <cell r="AC621">
            <v>15</v>
          </cell>
          <cell r="AI621" t="str">
            <v/>
          </cell>
          <cell r="AJ621">
            <v>0</v>
          </cell>
          <cell r="AK621">
            <v>80.25</v>
          </cell>
          <cell r="AL621">
            <v>82.5</v>
          </cell>
          <cell r="AM621">
            <v>80.5</v>
          </cell>
          <cell r="AN621">
            <v>88</v>
          </cell>
          <cell r="AO621" t="str">
            <v/>
          </cell>
          <cell r="AP621">
            <v>0</v>
          </cell>
          <cell r="AQ621">
            <v>88</v>
          </cell>
          <cell r="AR621">
            <v>82.75</v>
          </cell>
          <cell r="AS621">
            <v>75.25</v>
          </cell>
          <cell r="AT621">
            <v>88</v>
          </cell>
          <cell r="AU621" t="str">
            <v/>
          </cell>
          <cell r="AV621">
            <v>0</v>
          </cell>
          <cell r="AW621">
            <v>84.08</v>
          </cell>
          <cell r="AX621">
            <v>82.5</v>
          </cell>
          <cell r="AY621">
            <v>80.5</v>
          </cell>
          <cell r="AZ621">
            <v>88</v>
          </cell>
          <cell r="BA621" t="str">
            <v/>
          </cell>
          <cell r="BB621">
            <v>0</v>
          </cell>
          <cell r="BC621">
            <v>86.75</v>
          </cell>
          <cell r="BD621">
            <v>83.25</v>
          </cell>
          <cell r="BE621">
            <v>81.25</v>
          </cell>
          <cell r="BF621">
            <v>88</v>
          </cell>
          <cell r="BG621" t="str">
            <v>SEJ</v>
          </cell>
          <cell r="BH621">
            <v>0</v>
          </cell>
          <cell r="BI621">
            <v>87.33</v>
          </cell>
          <cell r="BJ621">
            <v>80.25</v>
          </cell>
          <cell r="BK621">
            <v>72.25</v>
          </cell>
          <cell r="BL621">
            <v>88</v>
          </cell>
          <cell r="BM621" t="str">
            <v/>
          </cell>
          <cell r="BN621">
            <v>0</v>
          </cell>
          <cell r="BO621">
            <v>80.25</v>
          </cell>
          <cell r="BP621">
            <v>75</v>
          </cell>
          <cell r="BQ621">
            <v>87.75</v>
          </cell>
          <cell r="BR621">
            <v>84</v>
          </cell>
          <cell r="BS621" t="str">
            <v/>
          </cell>
          <cell r="BT621">
            <v>0</v>
          </cell>
          <cell r="BU621">
            <v>82.25</v>
          </cell>
          <cell r="BV621">
            <v>86.25</v>
          </cell>
          <cell r="BW621">
            <v>89</v>
          </cell>
          <cell r="BX621">
            <v>87</v>
          </cell>
          <cell r="BY621" t="str">
            <v/>
          </cell>
          <cell r="BZ621">
            <v>0</v>
          </cell>
          <cell r="CA621">
            <v>78</v>
          </cell>
          <cell r="CB621">
            <v>71.25</v>
          </cell>
          <cell r="CC621">
            <v>72</v>
          </cell>
          <cell r="CD621">
            <v>75</v>
          </cell>
          <cell r="CE621" t="str">
            <v/>
          </cell>
          <cell r="CF621">
            <v>0</v>
          </cell>
          <cell r="CG621">
            <v>81.25</v>
          </cell>
          <cell r="CH621">
            <v>79.5</v>
          </cell>
          <cell r="CI621">
            <v>79.25</v>
          </cell>
          <cell r="CJ621">
            <v>79</v>
          </cell>
          <cell r="CK621" t="str">
            <v/>
          </cell>
          <cell r="CL621">
            <v>0</v>
          </cell>
          <cell r="CM621">
            <v>80</v>
          </cell>
          <cell r="CN621">
            <v>70.5</v>
          </cell>
          <cell r="CO621">
            <v>85.75</v>
          </cell>
          <cell r="CP621">
            <v>78</v>
          </cell>
          <cell r="CQ621" t="str">
            <v/>
          </cell>
          <cell r="CR621">
            <v>0</v>
          </cell>
          <cell r="CS621">
            <v>80.17</v>
          </cell>
          <cell r="CT621">
            <v>84</v>
          </cell>
          <cell r="CU621">
            <v>86.25</v>
          </cell>
          <cell r="CV621">
            <v>85</v>
          </cell>
          <cell r="CW621" t="str">
            <v/>
          </cell>
          <cell r="CX621">
            <v>0</v>
          </cell>
          <cell r="CY621">
            <v>78.33</v>
          </cell>
          <cell r="CZ621">
            <v>78.75</v>
          </cell>
          <cell r="DA621">
            <v>83.5</v>
          </cell>
          <cell r="DB621">
            <v>83</v>
          </cell>
          <cell r="DC621" t="str">
            <v/>
          </cell>
          <cell r="DD621">
            <v>0</v>
          </cell>
          <cell r="DE621">
            <v>87.25</v>
          </cell>
          <cell r="DF621">
            <v>84.75</v>
          </cell>
          <cell r="DG621">
            <v>84</v>
          </cell>
          <cell r="DH621">
            <v>89</v>
          </cell>
          <cell r="DI621" t="str">
            <v/>
          </cell>
          <cell r="DJ621">
            <v>0</v>
          </cell>
          <cell r="DK621">
            <v>0</v>
          </cell>
          <cell r="DL621">
            <v>0</v>
          </cell>
          <cell r="DM621">
            <v>0</v>
          </cell>
          <cell r="DN621">
            <v>83</v>
          </cell>
          <cell r="DO621" t="str">
            <v/>
          </cell>
          <cell r="DP621">
            <v>0</v>
          </cell>
          <cell r="DQ621">
            <v>80.75</v>
          </cell>
          <cell r="DR621">
            <v>71.5</v>
          </cell>
          <cell r="DS621">
            <v>77.25</v>
          </cell>
          <cell r="DT621">
            <v>76</v>
          </cell>
          <cell r="DU621" t="str">
            <v/>
          </cell>
          <cell r="DV621">
            <v>0</v>
          </cell>
          <cell r="DW621">
            <v>83</v>
          </cell>
          <cell r="DX621">
            <v>81</v>
          </cell>
          <cell r="DY621">
            <v>74.25</v>
          </cell>
          <cell r="DZ621">
            <v>81</v>
          </cell>
          <cell r="EA621" t="str">
            <v/>
          </cell>
          <cell r="EB621">
            <v>0</v>
          </cell>
          <cell r="EC621">
            <v>81.67</v>
          </cell>
          <cell r="ED621">
            <v>85.5</v>
          </cell>
          <cell r="EE621">
            <v>79.25</v>
          </cell>
          <cell r="EF621">
            <v>86</v>
          </cell>
          <cell r="EG621" t="str">
            <v/>
          </cell>
          <cell r="EH621">
            <v>0</v>
          </cell>
          <cell r="EI621">
            <v>80.92</v>
          </cell>
          <cell r="EJ621">
            <v>77.25</v>
          </cell>
          <cell r="EK621">
            <v>77.25</v>
          </cell>
          <cell r="EL621">
            <v>77</v>
          </cell>
          <cell r="EM621" t="str">
            <v/>
          </cell>
          <cell r="EN621">
            <v>0</v>
          </cell>
          <cell r="EO621">
            <v>80.92</v>
          </cell>
          <cell r="EP621">
            <v>77.25</v>
          </cell>
          <cell r="EQ621">
            <v>77.25</v>
          </cell>
          <cell r="ER621">
            <v>77</v>
          </cell>
          <cell r="ES621" t="str">
            <v/>
          </cell>
          <cell r="ET621">
            <v>0</v>
          </cell>
          <cell r="EU621">
            <v>80.92</v>
          </cell>
          <cell r="EV621">
            <v>77.25</v>
          </cell>
          <cell r="EW621">
            <v>77.25</v>
          </cell>
          <cell r="EX621">
            <v>77</v>
          </cell>
          <cell r="EY621" t="str">
            <v/>
          </cell>
          <cell r="EZ621">
            <v>0</v>
          </cell>
          <cell r="FA621">
            <v>80.58</v>
          </cell>
          <cell r="FB621">
            <v>74.75</v>
          </cell>
          <cell r="FC621">
            <v>79.5</v>
          </cell>
          <cell r="FD621">
            <v>81</v>
          </cell>
          <cell r="FE621" t="str">
            <v/>
          </cell>
          <cell r="FF621">
            <v>0</v>
          </cell>
          <cell r="FG621">
            <v>80.58</v>
          </cell>
          <cell r="FH621">
            <v>74.75</v>
          </cell>
          <cell r="FI621">
            <v>79.5</v>
          </cell>
          <cell r="FJ621">
            <v>81</v>
          </cell>
          <cell r="FK621" t="str">
            <v/>
          </cell>
          <cell r="FL621">
            <v>0</v>
          </cell>
          <cell r="FM621">
            <v>80.58</v>
          </cell>
          <cell r="FN621">
            <v>74.75</v>
          </cell>
          <cell r="FO621">
            <v>79.5</v>
          </cell>
          <cell r="FP621">
            <v>81</v>
          </cell>
          <cell r="FQ621" t="str">
            <v/>
          </cell>
          <cell r="FR621">
            <v>0</v>
          </cell>
          <cell r="FS621">
            <v>80.58</v>
          </cell>
          <cell r="FT621">
            <v>74.75</v>
          </cell>
          <cell r="FU621">
            <v>79.5</v>
          </cell>
          <cell r="FV621">
            <v>81</v>
          </cell>
          <cell r="FW621" t="str">
            <v/>
          </cell>
          <cell r="FX621">
            <v>0</v>
          </cell>
          <cell r="FY621">
            <v>80.58</v>
          </cell>
          <cell r="FZ621">
            <v>74.75</v>
          </cell>
          <cell r="GA621">
            <v>79.5</v>
          </cell>
          <cell r="GB621">
            <v>81</v>
          </cell>
          <cell r="GC621" t="str">
            <v/>
          </cell>
          <cell r="GD621">
            <v>0</v>
          </cell>
          <cell r="GE621">
            <v>80.58</v>
          </cell>
          <cell r="GF621">
            <v>74.75</v>
          </cell>
          <cell r="GG621">
            <v>79.5</v>
          </cell>
          <cell r="GH621">
            <v>81</v>
          </cell>
          <cell r="GI621" t="str">
            <v/>
          </cell>
          <cell r="GJ621">
            <v>0</v>
          </cell>
          <cell r="GK621">
            <v>80.58</v>
          </cell>
          <cell r="GL621">
            <v>74.75</v>
          </cell>
          <cell r="GM621">
            <v>79.5</v>
          </cell>
          <cell r="GN621">
            <v>81</v>
          </cell>
          <cell r="GO621" t="str">
            <v/>
          </cell>
          <cell r="GP621">
            <v>0</v>
          </cell>
          <cell r="GQ621">
            <v>80.58</v>
          </cell>
          <cell r="GR621">
            <v>74.75</v>
          </cell>
          <cell r="GS621">
            <v>79.5</v>
          </cell>
          <cell r="GT621">
            <v>81</v>
          </cell>
          <cell r="GU621" t="str">
            <v/>
          </cell>
          <cell r="GV621">
            <v>0</v>
          </cell>
          <cell r="GW621">
            <v>81.75</v>
          </cell>
          <cell r="GX621">
            <v>71.5</v>
          </cell>
          <cell r="GY621">
            <v>78</v>
          </cell>
          <cell r="GZ621">
            <v>80</v>
          </cell>
          <cell r="HA621" t="str">
            <v>EKO-L</v>
          </cell>
          <cell r="HB621">
            <v>0</v>
          </cell>
          <cell r="HC621">
            <v>79.67</v>
          </cell>
          <cell r="HD621">
            <v>72</v>
          </cell>
          <cell r="HE621">
            <v>72.5</v>
          </cell>
          <cell r="HF621">
            <v>75</v>
          </cell>
          <cell r="HH621">
            <v>0</v>
          </cell>
          <cell r="HM621" t="str">
            <v/>
          </cell>
          <cell r="HN621" t="str">
            <v/>
          </cell>
          <cell r="HS621">
            <v>0</v>
          </cell>
          <cell r="HT621" t="str">
            <v>PKN</v>
          </cell>
          <cell r="HU621">
            <v>0</v>
          </cell>
          <cell r="HV621" t="str">
            <v>IND</v>
          </cell>
          <cell r="HW621">
            <v>0</v>
          </cell>
          <cell r="HX621" t="str">
            <v>MAT-W</v>
          </cell>
          <cell r="HY621">
            <v>0</v>
          </cell>
          <cell r="HZ621" t="str">
            <v>SEJ-W</v>
          </cell>
          <cell r="IA621">
            <v>0</v>
          </cell>
          <cell r="IB621" t="str">
            <v>IGR-W</v>
          </cell>
          <cell r="IC621">
            <v>0</v>
          </cell>
          <cell r="ID621" t="str">
            <v>SBO</v>
          </cell>
          <cell r="IE621">
            <v>0</v>
          </cell>
          <cell r="IF621" t="str">
            <v>PJO</v>
          </cell>
          <cell r="IG621">
            <v>0</v>
          </cell>
          <cell r="IH621" t="str">
            <v>PRA</v>
          </cell>
          <cell r="II621">
            <v>0</v>
          </cell>
          <cell r="IJ621" t="str">
            <v>JAW</v>
          </cell>
          <cell r="IK621">
            <v>0</v>
          </cell>
          <cell r="IL621" t="str">
            <v>ARB</v>
          </cell>
          <cell r="IM621">
            <v>0</v>
          </cell>
          <cell r="IN621" t="str">
            <v>PKM</v>
          </cell>
          <cell r="IO621">
            <v>0</v>
          </cell>
          <cell r="IP621" t="str">
            <v>IND-P</v>
          </cell>
          <cell r="IQ621">
            <v>0</v>
          </cell>
          <cell r="IR621" t="str">
            <v>IGR-P</v>
          </cell>
          <cell r="IS621">
            <v>0</v>
          </cell>
          <cell r="IT621" t="str">
            <v>JEP-P</v>
          </cell>
          <cell r="IU621">
            <v>0</v>
          </cell>
          <cell r="IV621" t="str">
            <v>ANT-P</v>
          </cell>
          <cell r="IW621">
            <v>0</v>
          </cell>
          <cell r="IX621" t="str">
            <v>EKO-L</v>
          </cell>
          <cell r="IY621">
            <v>0</v>
          </cell>
          <cell r="JA621">
            <v>0</v>
          </cell>
        </row>
        <row r="622">
          <cell r="Q622" t="str">
            <v/>
          </cell>
          <cell r="AB622" t="str">
            <v/>
          </cell>
          <cell r="AC622">
            <v>16</v>
          </cell>
          <cell r="AI622" t="str">
            <v/>
          </cell>
          <cell r="AJ622">
            <v>0</v>
          </cell>
          <cell r="AK622">
            <v>79.5</v>
          </cell>
          <cell r="AL622">
            <v>76.75</v>
          </cell>
          <cell r="AM622">
            <v>73.25</v>
          </cell>
          <cell r="AN622">
            <v>84</v>
          </cell>
          <cell r="AO622" t="str">
            <v/>
          </cell>
          <cell r="AP622">
            <v>0</v>
          </cell>
          <cell r="AQ622">
            <v>84.33</v>
          </cell>
          <cell r="AR622">
            <v>82</v>
          </cell>
          <cell r="AS622">
            <v>71</v>
          </cell>
          <cell r="AT622">
            <v>84</v>
          </cell>
          <cell r="AU622" t="str">
            <v/>
          </cell>
          <cell r="AV622">
            <v>0</v>
          </cell>
          <cell r="AW622">
            <v>80.42</v>
          </cell>
          <cell r="AX622">
            <v>76.75</v>
          </cell>
          <cell r="AY622">
            <v>73.5</v>
          </cell>
          <cell r="AZ622">
            <v>87</v>
          </cell>
          <cell r="BA622" t="str">
            <v/>
          </cell>
          <cell r="BB622">
            <v>0</v>
          </cell>
          <cell r="BC622">
            <v>83.75</v>
          </cell>
          <cell r="BD622">
            <v>75.25</v>
          </cell>
          <cell r="BE622">
            <v>73.75</v>
          </cell>
          <cell r="BF622">
            <v>87</v>
          </cell>
          <cell r="BG622" t="str">
            <v>SEJ</v>
          </cell>
          <cell r="BH622">
            <v>0</v>
          </cell>
          <cell r="BI622">
            <v>83.33</v>
          </cell>
          <cell r="BJ622">
            <v>76.5</v>
          </cell>
          <cell r="BK622">
            <v>72.25</v>
          </cell>
          <cell r="BL622">
            <v>84</v>
          </cell>
          <cell r="BM622" t="str">
            <v/>
          </cell>
          <cell r="BN622">
            <v>0</v>
          </cell>
          <cell r="BO622">
            <v>80.38</v>
          </cell>
          <cell r="BP622">
            <v>72</v>
          </cell>
          <cell r="BQ622">
            <v>77.75</v>
          </cell>
          <cell r="BR622">
            <v>75</v>
          </cell>
          <cell r="BS622" t="str">
            <v/>
          </cell>
          <cell r="BT622">
            <v>0</v>
          </cell>
          <cell r="BU622">
            <v>80</v>
          </cell>
          <cell r="BV622">
            <v>78.25</v>
          </cell>
          <cell r="BW622">
            <v>81</v>
          </cell>
          <cell r="BX622">
            <v>82</v>
          </cell>
          <cell r="BY622" t="str">
            <v/>
          </cell>
          <cell r="BZ622">
            <v>0</v>
          </cell>
          <cell r="CA622">
            <v>76</v>
          </cell>
          <cell r="CB622">
            <v>67.75</v>
          </cell>
          <cell r="CC622">
            <v>70</v>
          </cell>
          <cell r="CD622">
            <v>72</v>
          </cell>
          <cell r="CE622" t="str">
            <v/>
          </cell>
          <cell r="CF622">
            <v>0</v>
          </cell>
          <cell r="CG622">
            <v>81.75</v>
          </cell>
          <cell r="CH622">
            <v>81</v>
          </cell>
          <cell r="CI622">
            <v>77</v>
          </cell>
          <cell r="CJ622">
            <v>80</v>
          </cell>
          <cell r="CK622" t="str">
            <v/>
          </cell>
          <cell r="CL622">
            <v>0</v>
          </cell>
          <cell r="CM622">
            <v>80.17</v>
          </cell>
          <cell r="CN622">
            <v>70.5</v>
          </cell>
          <cell r="CO622">
            <v>75</v>
          </cell>
          <cell r="CP622">
            <v>75</v>
          </cell>
          <cell r="CQ622" t="str">
            <v/>
          </cell>
          <cell r="CR622">
            <v>0</v>
          </cell>
          <cell r="CS622">
            <v>81.5</v>
          </cell>
          <cell r="CT622">
            <v>82.5</v>
          </cell>
          <cell r="CU622">
            <v>72</v>
          </cell>
          <cell r="CV622">
            <v>76</v>
          </cell>
          <cell r="CW622" t="str">
            <v/>
          </cell>
          <cell r="CX622">
            <v>0</v>
          </cell>
          <cell r="CY622">
            <v>84.89</v>
          </cell>
          <cell r="CZ622">
            <v>79.75</v>
          </cell>
          <cell r="DA622">
            <v>73.75</v>
          </cell>
          <cell r="DB622">
            <v>86</v>
          </cell>
          <cell r="DC622" t="str">
            <v/>
          </cell>
          <cell r="DD622">
            <v>0</v>
          </cell>
          <cell r="DE622">
            <v>81.25</v>
          </cell>
          <cell r="DF622">
            <v>75</v>
          </cell>
          <cell r="DG622">
            <v>85.25</v>
          </cell>
          <cell r="DH622">
            <v>85</v>
          </cell>
          <cell r="DI622" t="str">
            <v/>
          </cell>
          <cell r="DJ622">
            <v>0</v>
          </cell>
          <cell r="DK622">
            <v>0</v>
          </cell>
          <cell r="DL622">
            <v>0</v>
          </cell>
          <cell r="DM622">
            <v>0</v>
          </cell>
          <cell r="DN622">
            <v>71</v>
          </cell>
          <cell r="DO622" t="str">
            <v/>
          </cell>
          <cell r="DP622">
            <v>0</v>
          </cell>
          <cell r="DQ622">
            <v>83.5</v>
          </cell>
          <cell r="DR622">
            <v>76.75</v>
          </cell>
          <cell r="DS622">
            <v>67.25</v>
          </cell>
          <cell r="DT622">
            <v>80</v>
          </cell>
          <cell r="DU622" t="str">
            <v/>
          </cell>
          <cell r="DV622">
            <v>0</v>
          </cell>
          <cell r="DW622">
            <v>88</v>
          </cell>
          <cell r="DX622">
            <v>77</v>
          </cell>
          <cell r="DY622">
            <v>72</v>
          </cell>
          <cell r="DZ622">
            <v>74</v>
          </cell>
          <cell r="EA622" t="str">
            <v/>
          </cell>
          <cell r="EB622">
            <v>0</v>
          </cell>
          <cell r="EC622">
            <v>80.83</v>
          </cell>
          <cell r="ED622">
            <v>77.25</v>
          </cell>
          <cell r="EE622">
            <v>77</v>
          </cell>
          <cell r="EF622">
            <v>80</v>
          </cell>
          <cell r="EG622" t="str">
            <v/>
          </cell>
          <cell r="EH622">
            <v>0</v>
          </cell>
          <cell r="EI622">
            <v>80.83</v>
          </cell>
          <cell r="EJ622">
            <v>71.25</v>
          </cell>
          <cell r="EK622">
            <v>73</v>
          </cell>
          <cell r="EL622">
            <v>74</v>
          </cell>
          <cell r="EM622" t="str">
            <v/>
          </cell>
          <cell r="EN622">
            <v>0</v>
          </cell>
          <cell r="EO622">
            <v>80.83</v>
          </cell>
          <cell r="EP622">
            <v>71.25</v>
          </cell>
          <cell r="EQ622">
            <v>73</v>
          </cell>
          <cell r="ER622">
            <v>74</v>
          </cell>
          <cell r="ES622" t="str">
            <v/>
          </cell>
          <cell r="ET622">
            <v>0</v>
          </cell>
          <cell r="EU622">
            <v>80.83</v>
          </cell>
          <cell r="EV622">
            <v>71.25</v>
          </cell>
          <cell r="EW622">
            <v>73</v>
          </cell>
          <cell r="EX622">
            <v>74</v>
          </cell>
          <cell r="EY622" t="str">
            <v/>
          </cell>
          <cell r="EZ622">
            <v>0</v>
          </cell>
          <cell r="FA622">
            <v>77.67</v>
          </cell>
          <cell r="FB622">
            <v>74.25</v>
          </cell>
          <cell r="FC622">
            <v>76.5</v>
          </cell>
          <cell r="FD622">
            <v>79</v>
          </cell>
          <cell r="FE622" t="str">
            <v/>
          </cell>
          <cell r="FF622">
            <v>0</v>
          </cell>
          <cell r="FG622">
            <v>77.67</v>
          </cell>
          <cell r="FH622">
            <v>74.25</v>
          </cell>
          <cell r="FI622">
            <v>76.5</v>
          </cell>
          <cell r="FJ622">
            <v>79</v>
          </cell>
          <cell r="FK622" t="str">
            <v/>
          </cell>
          <cell r="FL622">
            <v>0</v>
          </cell>
          <cell r="FM622">
            <v>77.67</v>
          </cell>
          <cell r="FN622">
            <v>74.25</v>
          </cell>
          <cell r="FO622">
            <v>76.5</v>
          </cell>
          <cell r="FP622">
            <v>79</v>
          </cell>
          <cell r="FQ622" t="str">
            <v/>
          </cell>
          <cell r="FR622">
            <v>0</v>
          </cell>
          <cell r="FS622">
            <v>77.67</v>
          </cell>
          <cell r="FT622">
            <v>74.25</v>
          </cell>
          <cell r="FU622">
            <v>76.5</v>
          </cell>
          <cell r="FV622">
            <v>79</v>
          </cell>
          <cell r="FW622" t="str">
            <v/>
          </cell>
          <cell r="FX622">
            <v>0</v>
          </cell>
          <cell r="FY622">
            <v>77.67</v>
          </cell>
          <cell r="FZ622">
            <v>74.25</v>
          </cell>
          <cell r="GA622">
            <v>76.5</v>
          </cell>
          <cell r="GB622">
            <v>79</v>
          </cell>
          <cell r="GC622" t="str">
            <v/>
          </cell>
          <cell r="GD622">
            <v>0</v>
          </cell>
          <cell r="GE622">
            <v>77.67</v>
          </cell>
          <cell r="GF622">
            <v>74.25</v>
          </cell>
          <cell r="GG622">
            <v>76.5</v>
          </cell>
          <cell r="GH622">
            <v>79</v>
          </cell>
          <cell r="GI622" t="str">
            <v/>
          </cell>
          <cell r="GJ622">
            <v>0</v>
          </cell>
          <cell r="GK622">
            <v>77.67</v>
          </cell>
          <cell r="GL622">
            <v>74.25</v>
          </cell>
          <cell r="GM622">
            <v>76.5</v>
          </cell>
          <cell r="GN622">
            <v>79</v>
          </cell>
          <cell r="GO622" t="str">
            <v/>
          </cell>
          <cell r="GP622">
            <v>0</v>
          </cell>
          <cell r="GQ622">
            <v>77.67</v>
          </cell>
          <cell r="GR622">
            <v>74.25</v>
          </cell>
          <cell r="GS622">
            <v>76.5</v>
          </cell>
          <cell r="GT622">
            <v>79</v>
          </cell>
          <cell r="GU622" t="str">
            <v/>
          </cell>
          <cell r="GV622">
            <v>0</v>
          </cell>
          <cell r="GW622">
            <v>82</v>
          </cell>
          <cell r="GX622">
            <v>70.5</v>
          </cell>
          <cell r="GY622">
            <v>67.5</v>
          </cell>
          <cell r="GZ622">
            <v>74</v>
          </cell>
          <cell r="HA622" t="str">
            <v>EKO-L</v>
          </cell>
          <cell r="HB622">
            <v>0</v>
          </cell>
          <cell r="HC622">
            <v>75.83</v>
          </cell>
          <cell r="HD622">
            <v>69</v>
          </cell>
          <cell r="HE622">
            <v>69.75</v>
          </cell>
          <cell r="HF622">
            <v>74</v>
          </cell>
          <cell r="HH622">
            <v>0</v>
          </cell>
          <cell r="HM622" t="str">
            <v/>
          </cell>
          <cell r="HN622" t="str">
            <v/>
          </cell>
          <cell r="HS622">
            <v>0</v>
          </cell>
          <cell r="HT622" t="str">
            <v>PKN</v>
          </cell>
          <cell r="HU622">
            <v>0</v>
          </cell>
          <cell r="HV622" t="str">
            <v>IND</v>
          </cell>
          <cell r="HW622">
            <v>0</v>
          </cell>
          <cell r="HX622" t="str">
            <v>MAT-W</v>
          </cell>
          <cell r="HY622">
            <v>0</v>
          </cell>
          <cell r="HZ622" t="str">
            <v>SEJ-W</v>
          </cell>
          <cell r="IA622">
            <v>0</v>
          </cell>
          <cell r="IB622" t="str">
            <v>IGR-W</v>
          </cell>
          <cell r="IC622">
            <v>0</v>
          </cell>
          <cell r="ID622" t="str">
            <v>SBO</v>
          </cell>
          <cell r="IE622">
            <v>0</v>
          </cell>
          <cell r="IF622" t="str">
            <v>PJO</v>
          </cell>
          <cell r="IG622">
            <v>0</v>
          </cell>
          <cell r="IH622" t="str">
            <v>PRA</v>
          </cell>
          <cell r="II622">
            <v>0</v>
          </cell>
          <cell r="IJ622" t="str">
            <v>JAW</v>
          </cell>
          <cell r="IK622">
            <v>0</v>
          </cell>
          <cell r="IL622" t="str">
            <v>ARB</v>
          </cell>
          <cell r="IM622">
            <v>0</v>
          </cell>
          <cell r="IN622" t="str">
            <v>PKM</v>
          </cell>
          <cell r="IO622">
            <v>0</v>
          </cell>
          <cell r="IP622" t="str">
            <v>IND-P</v>
          </cell>
          <cell r="IQ622">
            <v>0</v>
          </cell>
          <cell r="IR622" t="str">
            <v>IGR-P</v>
          </cell>
          <cell r="IS622">
            <v>0</v>
          </cell>
          <cell r="IT622" t="str">
            <v>JEP-P</v>
          </cell>
          <cell r="IU622">
            <v>0</v>
          </cell>
          <cell r="IV622" t="str">
            <v>ANT-P</v>
          </cell>
          <cell r="IW622">
            <v>0</v>
          </cell>
          <cell r="IX622" t="str">
            <v>EKO-L</v>
          </cell>
          <cell r="IY622">
            <v>0</v>
          </cell>
          <cell r="JA622">
            <v>0</v>
          </cell>
        </row>
        <row r="623">
          <cell r="Q623" t="str">
            <v/>
          </cell>
          <cell r="AB623" t="str">
            <v/>
          </cell>
          <cell r="AC623">
            <v>17</v>
          </cell>
          <cell r="AI623" t="str">
            <v/>
          </cell>
          <cell r="AJ623">
            <v>0</v>
          </cell>
          <cell r="AK623">
            <v>83.25</v>
          </cell>
          <cell r="AL623">
            <v>84.75</v>
          </cell>
          <cell r="AM623">
            <v>86.25</v>
          </cell>
          <cell r="AN623">
            <v>88</v>
          </cell>
          <cell r="AO623" t="str">
            <v/>
          </cell>
          <cell r="AP623">
            <v>0</v>
          </cell>
          <cell r="AQ623">
            <v>84</v>
          </cell>
          <cell r="AR623">
            <v>88.75</v>
          </cell>
          <cell r="AS623">
            <v>85</v>
          </cell>
          <cell r="AT623">
            <v>88</v>
          </cell>
          <cell r="AU623" t="str">
            <v/>
          </cell>
          <cell r="AV623">
            <v>0</v>
          </cell>
          <cell r="AW623">
            <v>92.67</v>
          </cell>
          <cell r="AX623">
            <v>84.75</v>
          </cell>
          <cell r="AY623">
            <v>86.75</v>
          </cell>
          <cell r="AZ623">
            <v>91</v>
          </cell>
          <cell r="BA623" t="str">
            <v/>
          </cell>
          <cell r="BB623">
            <v>0</v>
          </cell>
          <cell r="BC623">
            <v>84.25</v>
          </cell>
          <cell r="BD623">
            <v>86.75</v>
          </cell>
          <cell r="BE623">
            <v>87</v>
          </cell>
          <cell r="BF623">
            <v>91</v>
          </cell>
          <cell r="BG623" t="str">
            <v>SEJ</v>
          </cell>
          <cell r="BH623">
            <v>0</v>
          </cell>
          <cell r="BI623">
            <v>83</v>
          </cell>
          <cell r="BJ623">
            <v>80.75</v>
          </cell>
          <cell r="BK623">
            <v>79</v>
          </cell>
          <cell r="BL623">
            <v>88</v>
          </cell>
          <cell r="BM623" t="str">
            <v/>
          </cell>
          <cell r="BN623">
            <v>0</v>
          </cell>
          <cell r="BO623">
            <v>81</v>
          </cell>
          <cell r="BP623">
            <v>79.25</v>
          </cell>
          <cell r="BQ623">
            <v>80.75</v>
          </cell>
          <cell r="BR623">
            <v>82</v>
          </cell>
          <cell r="BS623" t="str">
            <v/>
          </cell>
          <cell r="BT623">
            <v>0</v>
          </cell>
          <cell r="BU623">
            <v>85.25</v>
          </cell>
          <cell r="BV623">
            <v>86.5</v>
          </cell>
          <cell r="BW623">
            <v>87.5</v>
          </cell>
          <cell r="BX623">
            <v>90</v>
          </cell>
          <cell r="BY623" t="str">
            <v/>
          </cell>
          <cell r="BZ623">
            <v>0</v>
          </cell>
          <cell r="CA623">
            <v>76</v>
          </cell>
          <cell r="CB623">
            <v>67.75</v>
          </cell>
          <cell r="CC623">
            <v>71</v>
          </cell>
          <cell r="CD623">
            <v>84</v>
          </cell>
          <cell r="CE623" t="str">
            <v/>
          </cell>
          <cell r="CF623">
            <v>0</v>
          </cell>
          <cell r="CG623">
            <v>80.25</v>
          </cell>
          <cell r="CH623">
            <v>78</v>
          </cell>
          <cell r="CI623">
            <v>75.75</v>
          </cell>
          <cell r="CJ623">
            <v>80</v>
          </cell>
          <cell r="CK623" t="str">
            <v/>
          </cell>
          <cell r="CL623">
            <v>0</v>
          </cell>
          <cell r="CM623">
            <v>80.08</v>
          </cell>
          <cell r="CN623">
            <v>70.75</v>
          </cell>
          <cell r="CO623">
            <v>75.75</v>
          </cell>
          <cell r="CP623">
            <v>78</v>
          </cell>
          <cell r="CQ623" t="str">
            <v/>
          </cell>
          <cell r="CR623">
            <v>0</v>
          </cell>
          <cell r="CS623">
            <v>83.83</v>
          </cell>
          <cell r="CT623">
            <v>83.75</v>
          </cell>
          <cell r="CU623">
            <v>81</v>
          </cell>
          <cell r="CV623">
            <v>76</v>
          </cell>
          <cell r="CW623" t="str">
            <v/>
          </cell>
          <cell r="CX623">
            <v>0</v>
          </cell>
          <cell r="CY623">
            <v>76.78</v>
          </cell>
          <cell r="CZ623">
            <v>80.25</v>
          </cell>
          <cell r="DA623">
            <v>75.5</v>
          </cell>
          <cell r="DB623">
            <v>83</v>
          </cell>
          <cell r="DC623" t="str">
            <v/>
          </cell>
          <cell r="DD623">
            <v>0</v>
          </cell>
          <cell r="DE623">
            <v>86.5</v>
          </cell>
          <cell r="DF623">
            <v>80.75</v>
          </cell>
          <cell r="DG623">
            <v>84.5</v>
          </cell>
          <cell r="DH623">
            <v>90</v>
          </cell>
          <cell r="DI623" t="str">
            <v/>
          </cell>
          <cell r="DJ623">
            <v>0</v>
          </cell>
          <cell r="DK623">
            <v>0</v>
          </cell>
          <cell r="DL623">
            <v>0</v>
          </cell>
          <cell r="DM623">
            <v>0</v>
          </cell>
          <cell r="DN623">
            <v>72</v>
          </cell>
          <cell r="DO623" t="str">
            <v/>
          </cell>
          <cell r="DP623">
            <v>0</v>
          </cell>
          <cell r="DQ623">
            <v>86.75</v>
          </cell>
          <cell r="DR623">
            <v>83.75</v>
          </cell>
          <cell r="DS623">
            <v>88</v>
          </cell>
          <cell r="DT623">
            <v>83</v>
          </cell>
          <cell r="DU623" t="str">
            <v/>
          </cell>
          <cell r="DV623">
            <v>0</v>
          </cell>
          <cell r="DW623">
            <v>86</v>
          </cell>
          <cell r="DX623">
            <v>80.25</v>
          </cell>
          <cell r="DY623">
            <v>83</v>
          </cell>
          <cell r="DZ623">
            <v>89</v>
          </cell>
          <cell r="EA623" t="str">
            <v/>
          </cell>
          <cell r="EB623">
            <v>0</v>
          </cell>
          <cell r="EC623">
            <v>83.33</v>
          </cell>
          <cell r="ED623">
            <v>82.5</v>
          </cell>
          <cell r="EE623">
            <v>81.25</v>
          </cell>
          <cell r="EF623">
            <v>85</v>
          </cell>
          <cell r="EG623" t="str">
            <v/>
          </cell>
          <cell r="EH623">
            <v>0</v>
          </cell>
          <cell r="EI623">
            <v>81.08</v>
          </cell>
          <cell r="EJ623">
            <v>73.25</v>
          </cell>
          <cell r="EK623">
            <v>76</v>
          </cell>
          <cell r="EL623">
            <v>77</v>
          </cell>
          <cell r="EM623" t="str">
            <v/>
          </cell>
          <cell r="EN623">
            <v>0</v>
          </cell>
          <cell r="EO623">
            <v>81.08</v>
          </cell>
          <cell r="EP623">
            <v>73.25</v>
          </cell>
          <cell r="EQ623">
            <v>76</v>
          </cell>
          <cell r="ER623">
            <v>77</v>
          </cell>
          <cell r="ES623" t="str">
            <v/>
          </cell>
          <cell r="ET623">
            <v>0</v>
          </cell>
          <cell r="EU623">
            <v>81.08</v>
          </cell>
          <cell r="EV623">
            <v>73.25</v>
          </cell>
          <cell r="EW623">
            <v>76</v>
          </cell>
          <cell r="EX623">
            <v>77</v>
          </cell>
          <cell r="EY623" t="str">
            <v/>
          </cell>
          <cell r="EZ623">
            <v>0</v>
          </cell>
          <cell r="FA623">
            <v>82.58</v>
          </cell>
          <cell r="FB623">
            <v>80.25</v>
          </cell>
          <cell r="FC623">
            <v>82</v>
          </cell>
          <cell r="FD623">
            <v>84</v>
          </cell>
          <cell r="FE623" t="str">
            <v/>
          </cell>
          <cell r="FF623">
            <v>0</v>
          </cell>
          <cell r="FG623">
            <v>82.58</v>
          </cell>
          <cell r="FH623">
            <v>80.25</v>
          </cell>
          <cell r="FI623">
            <v>82</v>
          </cell>
          <cell r="FJ623">
            <v>84</v>
          </cell>
          <cell r="FK623" t="str">
            <v/>
          </cell>
          <cell r="FL623">
            <v>0</v>
          </cell>
          <cell r="FM623">
            <v>82.58</v>
          </cell>
          <cell r="FN623">
            <v>80.25</v>
          </cell>
          <cell r="FO623">
            <v>82</v>
          </cell>
          <cell r="FP623">
            <v>84</v>
          </cell>
          <cell r="FQ623" t="str">
            <v/>
          </cell>
          <cell r="FR623">
            <v>0</v>
          </cell>
          <cell r="FS623">
            <v>82.58</v>
          </cell>
          <cell r="FT623">
            <v>80.25</v>
          </cell>
          <cell r="FU623">
            <v>82</v>
          </cell>
          <cell r="FV623">
            <v>84</v>
          </cell>
          <cell r="FW623" t="str">
            <v/>
          </cell>
          <cell r="FX623">
            <v>0</v>
          </cell>
          <cell r="FY623">
            <v>82.58</v>
          </cell>
          <cell r="FZ623">
            <v>80.25</v>
          </cell>
          <cell r="GA623">
            <v>82</v>
          </cell>
          <cell r="GB623">
            <v>84</v>
          </cell>
          <cell r="GC623" t="str">
            <v/>
          </cell>
          <cell r="GD623">
            <v>0</v>
          </cell>
          <cell r="GE623">
            <v>82.58</v>
          </cell>
          <cell r="GF623">
            <v>80.25</v>
          </cell>
          <cell r="GG623">
            <v>82</v>
          </cell>
          <cell r="GH623">
            <v>84</v>
          </cell>
          <cell r="GI623" t="str">
            <v/>
          </cell>
          <cell r="GJ623">
            <v>0</v>
          </cell>
          <cell r="GK623">
            <v>82.58</v>
          </cell>
          <cell r="GL623">
            <v>80.25</v>
          </cell>
          <cell r="GM623">
            <v>82</v>
          </cell>
          <cell r="GN623">
            <v>84</v>
          </cell>
          <cell r="GO623" t="str">
            <v/>
          </cell>
          <cell r="GP623">
            <v>0</v>
          </cell>
          <cell r="GQ623">
            <v>82.58</v>
          </cell>
          <cell r="GR623">
            <v>80.25</v>
          </cell>
          <cell r="GS623">
            <v>82</v>
          </cell>
          <cell r="GT623">
            <v>84</v>
          </cell>
          <cell r="GU623" t="str">
            <v/>
          </cell>
          <cell r="GV623">
            <v>0</v>
          </cell>
          <cell r="GW623">
            <v>86</v>
          </cell>
          <cell r="GX623">
            <v>70.75</v>
          </cell>
          <cell r="GY623">
            <v>76.5</v>
          </cell>
          <cell r="GZ623">
            <v>79</v>
          </cell>
          <cell r="HA623" t="str">
            <v>EKO-L</v>
          </cell>
          <cell r="HB623">
            <v>0</v>
          </cell>
          <cell r="HC623">
            <v>78.75</v>
          </cell>
          <cell r="HD623">
            <v>76</v>
          </cell>
          <cell r="HE623">
            <v>76.5</v>
          </cell>
          <cell r="HF623">
            <v>73</v>
          </cell>
          <cell r="HH623">
            <v>0</v>
          </cell>
          <cell r="HM623" t="str">
            <v/>
          </cell>
          <cell r="HN623" t="str">
            <v/>
          </cell>
          <cell r="HS623">
            <v>0</v>
          </cell>
          <cell r="HT623" t="str">
            <v>PKN</v>
          </cell>
          <cell r="HU623">
            <v>0</v>
          </cell>
          <cell r="HV623" t="str">
            <v>IND</v>
          </cell>
          <cell r="HW623">
            <v>0</v>
          </cell>
          <cell r="HX623" t="str">
            <v>MAT-W</v>
          </cell>
          <cell r="HY623">
            <v>0</v>
          </cell>
          <cell r="HZ623" t="str">
            <v>SEJ-W</v>
          </cell>
          <cell r="IA623">
            <v>0</v>
          </cell>
          <cell r="IB623" t="str">
            <v>IGR-W</v>
          </cell>
          <cell r="IC623">
            <v>0</v>
          </cell>
          <cell r="ID623" t="str">
            <v>SBO</v>
          </cell>
          <cell r="IE623">
            <v>0</v>
          </cell>
          <cell r="IF623" t="str">
            <v>PJO</v>
          </cell>
          <cell r="IG623">
            <v>0</v>
          </cell>
          <cell r="IH623" t="str">
            <v>PRA</v>
          </cell>
          <cell r="II623">
            <v>0</v>
          </cell>
          <cell r="IJ623" t="str">
            <v>JAW</v>
          </cell>
          <cell r="IK623">
            <v>0</v>
          </cell>
          <cell r="IL623" t="str">
            <v>ARB</v>
          </cell>
          <cell r="IM623">
            <v>0</v>
          </cell>
          <cell r="IN623" t="str">
            <v>PKM</v>
          </cell>
          <cell r="IO623">
            <v>0</v>
          </cell>
          <cell r="IP623" t="str">
            <v>IND-P</v>
          </cell>
          <cell r="IQ623">
            <v>0</v>
          </cell>
          <cell r="IR623" t="str">
            <v>IGR-P</v>
          </cell>
          <cell r="IS623">
            <v>0</v>
          </cell>
          <cell r="IT623" t="str">
            <v>JEP-P</v>
          </cell>
          <cell r="IU623">
            <v>0</v>
          </cell>
          <cell r="IV623" t="str">
            <v>ANT-P</v>
          </cell>
          <cell r="IW623">
            <v>0</v>
          </cell>
          <cell r="IX623" t="str">
            <v>EKO-L</v>
          </cell>
          <cell r="IY623">
            <v>0</v>
          </cell>
          <cell r="JA623">
            <v>0</v>
          </cell>
        </row>
        <row r="624">
          <cell r="Q624" t="str">
            <v/>
          </cell>
          <cell r="AB624" t="str">
            <v/>
          </cell>
          <cell r="AC624">
            <v>18</v>
          </cell>
          <cell r="AI624" t="str">
            <v/>
          </cell>
          <cell r="AJ624">
            <v>0</v>
          </cell>
          <cell r="AK624">
            <v>85</v>
          </cell>
          <cell r="AL624">
            <v>79.5</v>
          </cell>
          <cell r="AM624">
            <v>79</v>
          </cell>
          <cell r="AN624">
            <v>84</v>
          </cell>
          <cell r="AO624" t="str">
            <v/>
          </cell>
          <cell r="AP624">
            <v>0</v>
          </cell>
          <cell r="AQ624">
            <v>76.33</v>
          </cell>
          <cell r="AR624">
            <v>85.25</v>
          </cell>
          <cell r="AS624">
            <v>74.75</v>
          </cell>
          <cell r="AT624">
            <v>84</v>
          </cell>
          <cell r="AU624" t="str">
            <v/>
          </cell>
          <cell r="AV624">
            <v>0</v>
          </cell>
          <cell r="AW624">
            <v>81.25</v>
          </cell>
          <cell r="AX624">
            <v>79.5</v>
          </cell>
          <cell r="AY624">
            <v>79</v>
          </cell>
          <cell r="AZ624">
            <v>87</v>
          </cell>
          <cell r="BA624" t="str">
            <v/>
          </cell>
          <cell r="BB624">
            <v>0</v>
          </cell>
          <cell r="BC624">
            <v>83.75</v>
          </cell>
          <cell r="BD624">
            <v>77.5</v>
          </cell>
          <cell r="BE624">
            <v>79.5</v>
          </cell>
          <cell r="BF624">
            <v>87</v>
          </cell>
          <cell r="BG624" t="str">
            <v>SEJ</v>
          </cell>
          <cell r="BH624">
            <v>0</v>
          </cell>
          <cell r="BI624">
            <v>81</v>
          </cell>
          <cell r="BJ624">
            <v>78.25</v>
          </cell>
          <cell r="BK624">
            <v>72.75</v>
          </cell>
          <cell r="BL624">
            <v>84</v>
          </cell>
          <cell r="BM624" t="str">
            <v/>
          </cell>
          <cell r="BN624">
            <v>0</v>
          </cell>
          <cell r="BO624">
            <v>87.63</v>
          </cell>
          <cell r="BP624">
            <v>71.25</v>
          </cell>
          <cell r="BQ624">
            <v>67.75</v>
          </cell>
          <cell r="BR624">
            <v>80</v>
          </cell>
          <cell r="BS624" t="str">
            <v/>
          </cell>
          <cell r="BT624">
            <v>0</v>
          </cell>
          <cell r="BU624">
            <v>85.25</v>
          </cell>
          <cell r="BV624">
            <v>84.5</v>
          </cell>
          <cell r="BW624">
            <v>79</v>
          </cell>
          <cell r="BX624">
            <v>83</v>
          </cell>
          <cell r="BY624" t="str">
            <v/>
          </cell>
          <cell r="BZ624">
            <v>0</v>
          </cell>
          <cell r="CA624">
            <v>78.08</v>
          </cell>
          <cell r="CB624">
            <v>71.25</v>
          </cell>
          <cell r="CC624">
            <v>70.25</v>
          </cell>
          <cell r="CD624">
            <v>73</v>
          </cell>
          <cell r="CE624" t="str">
            <v/>
          </cell>
          <cell r="CF624">
            <v>0</v>
          </cell>
          <cell r="CG624">
            <v>80.75</v>
          </cell>
          <cell r="CH624">
            <v>74.5</v>
          </cell>
          <cell r="CI624">
            <v>76.5</v>
          </cell>
          <cell r="CJ624">
            <v>81</v>
          </cell>
          <cell r="CK624" t="str">
            <v/>
          </cell>
          <cell r="CL624">
            <v>0</v>
          </cell>
          <cell r="CM624">
            <v>80.17</v>
          </cell>
          <cell r="CN624">
            <v>72.25</v>
          </cell>
          <cell r="CO624">
            <v>85.75</v>
          </cell>
          <cell r="CP624">
            <v>76</v>
          </cell>
          <cell r="CQ624" t="str">
            <v/>
          </cell>
          <cell r="CR624">
            <v>0</v>
          </cell>
          <cell r="CS624">
            <v>83.83</v>
          </cell>
          <cell r="CT624">
            <v>84.75</v>
          </cell>
          <cell r="CU624">
            <v>81</v>
          </cell>
          <cell r="CV624">
            <v>78</v>
          </cell>
          <cell r="CW624" t="str">
            <v/>
          </cell>
          <cell r="CX624">
            <v>0</v>
          </cell>
          <cell r="CY624">
            <v>75.89</v>
          </cell>
          <cell r="CZ624">
            <v>78.5</v>
          </cell>
          <cell r="DA624">
            <v>73</v>
          </cell>
          <cell r="DB624">
            <v>79</v>
          </cell>
          <cell r="DC624" t="str">
            <v/>
          </cell>
          <cell r="DD624">
            <v>0</v>
          </cell>
          <cell r="DE624">
            <v>84.25</v>
          </cell>
          <cell r="DF624">
            <v>79</v>
          </cell>
          <cell r="DG624">
            <v>80.75</v>
          </cell>
          <cell r="DH624">
            <v>91</v>
          </cell>
          <cell r="DI624" t="str">
            <v/>
          </cell>
          <cell r="DJ624">
            <v>0</v>
          </cell>
          <cell r="DK624">
            <v>0</v>
          </cell>
          <cell r="DL624">
            <v>0</v>
          </cell>
          <cell r="DM624">
            <v>0</v>
          </cell>
          <cell r="DN624">
            <v>72</v>
          </cell>
          <cell r="DO624" t="str">
            <v/>
          </cell>
          <cell r="DP624">
            <v>0</v>
          </cell>
          <cell r="DQ624">
            <v>86.5</v>
          </cell>
          <cell r="DR624">
            <v>92.5</v>
          </cell>
          <cell r="DS624">
            <v>87.75</v>
          </cell>
          <cell r="DT624">
            <v>82</v>
          </cell>
          <cell r="DU624" t="str">
            <v/>
          </cell>
          <cell r="DV624">
            <v>0</v>
          </cell>
          <cell r="DW624">
            <v>81</v>
          </cell>
          <cell r="DX624">
            <v>77.5</v>
          </cell>
          <cell r="DY624">
            <v>72.25</v>
          </cell>
          <cell r="DZ624">
            <v>76</v>
          </cell>
          <cell r="EA624" t="str">
            <v/>
          </cell>
          <cell r="EB624">
            <v>0</v>
          </cell>
          <cell r="EC624">
            <v>84.67</v>
          </cell>
          <cell r="ED624">
            <v>82.25</v>
          </cell>
          <cell r="EE624">
            <v>80</v>
          </cell>
          <cell r="EF624">
            <v>85</v>
          </cell>
          <cell r="EG624" t="str">
            <v/>
          </cell>
          <cell r="EH624">
            <v>0</v>
          </cell>
          <cell r="EI624">
            <v>81</v>
          </cell>
          <cell r="EJ624">
            <v>73.25</v>
          </cell>
          <cell r="EK624">
            <v>76</v>
          </cell>
          <cell r="EL624">
            <v>74</v>
          </cell>
          <cell r="EM624" t="str">
            <v/>
          </cell>
          <cell r="EN624">
            <v>0</v>
          </cell>
          <cell r="EO624">
            <v>81</v>
          </cell>
          <cell r="EP624">
            <v>73.25</v>
          </cell>
          <cell r="EQ624">
            <v>76</v>
          </cell>
          <cell r="ER624">
            <v>74</v>
          </cell>
          <cell r="ES624" t="str">
            <v/>
          </cell>
          <cell r="ET624">
            <v>0</v>
          </cell>
          <cell r="EU624">
            <v>81</v>
          </cell>
          <cell r="EV624">
            <v>73.25</v>
          </cell>
          <cell r="EW624">
            <v>76</v>
          </cell>
          <cell r="EX624">
            <v>74</v>
          </cell>
          <cell r="EY624" t="str">
            <v/>
          </cell>
          <cell r="EZ624">
            <v>0</v>
          </cell>
          <cell r="FA624">
            <v>83.42</v>
          </cell>
          <cell r="FB624">
            <v>80.25</v>
          </cell>
          <cell r="FC624">
            <v>81</v>
          </cell>
          <cell r="FD624">
            <v>82</v>
          </cell>
          <cell r="FE624" t="str">
            <v/>
          </cell>
          <cell r="FF624">
            <v>0</v>
          </cell>
          <cell r="FG624">
            <v>83.42</v>
          </cell>
          <cell r="FH624">
            <v>80.25</v>
          </cell>
          <cell r="FI624">
            <v>81</v>
          </cell>
          <cell r="FJ624">
            <v>82</v>
          </cell>
          <cell r="FK624" t="str">
            <v/>
          </cell>
          <cell r="FL624">
            <v>0</v>
          </cell>
          <cell r="FM624">
            <v>83.42</v>
          </cell>
          <cell r="FN624">
            <v>80.25</v>
          </cell>
          <cell r="FO624">
            <v>81</v>
          </cell>
          <cell r="FP624">
            <v>82</v>
          </cell>
          <cell r="FQ624" t="str">
            <v/>
          </cell>
          <cell r="FR624">
            <v>0</v>
          </cell>
          <cell r="FS624">
            <v>83.42</v>
          </cell>
          <cell r="FT624">
            <v>80.25</v>
          </cell>
          <cell r="FU624">
            <v>81</v>
          </cell>
          <cell r="FV624">
            <v>82</v>
          </cell>
          <cell r="FW624" t="str">
            <v/>
          </cell>
          <cell r="FX624">
            <v>0</v>
          </cell>
          <cell r="FY624">
            <v>83.42</v>
          </cell>
          <cell r="FZ624">
            <v>80.25</v>
          </cell>
          <cell r="GA624">
            <v>81</v>
          </cell>
          <cell r="GB624">
            <v>82</v>
          </cell>
          <cell r="GC624" t="str">
            <v/>
          </cell>
          <cell r="GD624">
            <v>0</v>
          </cell>
          <cell r="GE624">
            <v>83.42</v>
          </cell>
          <cell r="GF624">
            <v>80.25</v>
          </cell>
          <cell r="GG624">
            <v>81</v>
          </cell>
          <cell r="GH624">
            <v>82</v>
          </cell>
          <cell r="GI624" t="str">
            <v/>
          </cell>
          <cell r="GJ624">
            <v>0</v>
          </cell>
          <cell r="GK624">
            <v>83.42</v>
          </cell>
          <cell r="GL624">
            <v>80.25</v>
          </cell>
          <cell r="GM624">
            <v>81</v>
          </cell>
          <cell r="GN624">
            <v>82</v>
          </cell>
          <cell r="GO624" t="str">
            <v/>
          </cell>
          <cell r="GP624">
            <v>0</v>
          </cell>
          <cell r="GQ624">
            <v>83.42</v>
          </cell>
          <cell r="GR624">
            <v>80.25</v>
          </cell>
          <cell r="GS624">
            <v>81</v>
          </cell>
          <cell r="GT624">
            <v>82</v>
          </cell>
          <cell r="GU624" t="str">
            <v/>
          </cell>
          <cell r="GV624">
            <v>0</v>
          </cell>
          <cell r="GW624">
            <v>85.25</v>
          </cell>
          <cell r="GX624">
            <v>67.75</v>
          </cell>
          <cell r="GY624">
            <v>69</v>
          </cell>
          <cell r="GZ624">
            <v>74</v>
          </cell>
          <cell r="HA624" t="str">
            <v>EKO-L</v>
          </cell>
          <cell r="HB624">
            <v>0</v>
          </cell>
          <cell r="HC624">
            <v>76.17</v>
          </cell>
          <cell r="HD624">
            <v>72.25</v>
          </cell>
          <cell r="HE624">
            <v>69.5</v>
          </cell>
          <cell r="HF624">
            <v>72</v>
          </cell>
          <cell r="HH624">
            <v>0</v>
          </cell>
          <cell r="HM624" t="str">
            <v/>
          </cell>
          <cell r="HN624" t="str">
            <v/>
          </cell>
          <cell r="HS624">
            <v>0</v>
          </cell>
          <cell r="HT624" t="str">
            <v>PKN</v>
          </cell>
          <cell r="HU624">
            <v>0</v>
          </cell>
          <cell r="HV624" t="str">
            <v>IND</v>
          </cell>
          <cell r="HW624">
            <v>0</v>
          </cell>
          <cell r="HX624" t="str">
            <v>MAT-W</v>
          </cell>
          <cell r="HY624">
            <v>0</v>
          </cell>
          <cell r="HZ624" t="str">
            <v>SEJ-W</v>
          </cell>
          <cell r="IA624">
            <v>0</v>
          </cell>
          <cell r="IB624" t="str">
            <v>IGR-W</v>
          </cell>
          <cell r="IC624">
            <v>0</v>
          </cell>
          <cell r="ID624" t="str">
            <v>SBO</v>
          </cell>
          <cell r="IE624">
            <v>0</v>
          </cell>
          <cell r="IF624" t="str">
            <v>PJO</v>
          </cell>
          <cell r="IG624">
            <v>0</v>
          </cell>
          <cell r="IH624" t="str">
            <v>PRA</v>
          </cell>
          <cell r="II624">
            <v>0</v>
          </cell>
          <cell r="IJ624" t="str">
            <v>JAW</v>
          </cell>
          <cell r="IK624">
            <v>0</v>
          </cell>
          <cell r="IL624" t="str">
            <v>ARB</v>
          </cell>
          <cell r="IM624">
            <v>0</v>
          </cell>
          <cell r="IN624" t="str">
            <v>PKM</v>
          </cell>
          <cell r="IO624">
            <v>0</v>
          </cell>
          <cell r="IP624" t="str">
            <v>IND-P</v>
          </cell>
          <cell r="IQ624">
            <v>0</v>
          </cell>
          <cell r="IR624" t="str">
            <v>IGR-P</v>
          </cell>
          <cell r="IS624">
            <v>0</v>
          </cell>
          <cell r="IT624" t="str">
            <v>JEP-P</v>
          </cell>
          <cell r="IU624">
            <v>0</v>
          </cell>
          <cell r="IV624" t="str">
            <v>ANT-P</v>
          </cell>
          <cell r="IW624">
            <v>0</v>
          </cell>
          <cell r="IX624" t="str">
            <v>EKO-L</v>
          </cell>
          <cell r="IY624">
            <v>0</v>
          </cell>
          <cell r="JA624">
            <v>0</v>
          </cell>
        </row>
        <row r="625">
          <cell r="Q625" t="str">
            <v/>
          </cell>
          <cell r="AB625" t="str">
            <v/>
          </cell>
          <cell r="AC625">
            <v>19</v>
          </cell>
          <cell r="AI625" t="str">
            <v/>
          </cell>
          <cell r="AJ625">
            <v>0</v>
          </cell>
          <cell r="AK625">
            <v>85.75</v>
          </cell>
          <cell r="AL625">
            <v>79.25</v>
          </cell>
          <cell r="AM625">
            <v>77.75</v>
          </cell>
          <cell r="AN625">
            <v>83</v>
          </cell>
          <cell r="AO625" t="str">
            <v/>
          </cell>
          <cell r="AP625">
            <v>0</v>
          </cell>
          <cell r="AQ625">
            <v>75.33</v>
          </cell>
          <cell r="AR625">
            <v>88.75</v>
          </cell>
          <cell r="AS625">
            <v>76.75</v>
          </cell>
          <cell r="AT625">
            <v>83</v>
          </cell>
          <cell r="AU625" t="str">
            <v/>
          </cell>
          <cell r="AV625">
            <v>0</v>
          </cell>
          <cell r="AW625">
            <v>77.5</v>
          </cell>
          <cell r="AX625">
            <v>79.25</v>
          </cell>
          <cell r="AY625">
            <v>78</v>
          </cell>
          <cell r="AZ625">
            <v>83</v>
          </cell>
          <cell r="BA625" t="str">
            <v/>
          </cell>
          <cell r="BB625">
            <v>0</v>
          </cell>
          <cell r="BC625">
            <v>81.75</v>
          </cell>
          <cell r="BD625">
            <v>82</v>
          </cell>
          <cell r="BE625">
            <v>78.25</v>
          </cell>
          <cell r="BF625">
            <v>83</v>
          </cell>
          <cell r="BG625" t="str">
            <v>SEJ</v>
          </cell>
          <cell r="BH625">
            <v>0</v>
          </cell>
          <cell r="BI625">
            <v>76.67</v>
          </cell>
          <cell r="BJ625">
            <v>77.75</v>
          </cell>
          <cell r="BK625">
            <v>71.75</v>
          </cell>
          <cell r="BL625">
            <v>83</v>
          </cell>
          <cell r="BM625" t="str">
            <v/>
          </cell>
          <cell r="BN625">
            <v>0</v>
          </cell>
          <cell r="BO625">
            <v>81</v>
          </cell>
          <cell r="BP625">
            <v>71.25</v>
          </cell>
          <cell r="BQ625">
            <v>71.75</v>
          </cell>
          <cell r="BR625">
            <v>78</v>
          </cell>
          <cell r="BS625" t="str">
            <v/>
          </cell>
          <cell r="BT625">
            <v>0</v>
          </cell>
          <cell r="BU625">
            <v>86.5</v>
          </cell>
          <cell r="BV625">
            <v>85</v>
          </cell>
          <cell r="BW625">
            <v>84.25</v>
          </cell>
          <cell r="BX625">
            <v>87</v>
          </cell>
          <cell r="BY625" t="str">
            <v/>
          </cell>
          <cell r="BZ625">
            <v>0</v>
          </cell>
          <cell r="CA625">
            <v>80</v>
          </cell>
          <cell r="CB625">
            <v>71.25</v>
          </cell>
          <cell r="CC625">
            <v>74</v>
          </cell>
          <cell r="CD625">
            <v>75</v>
          </cell>
          <cell r="CE625" t="str">
            <v/>
          </cell>
          <cell r="CF625">
            <v>0</v>
          </cell>
          <cell r="CG625">
            <v>80.75</v>
          </cell>
          <cell r="CH625">
            <v>76.75</v>
          </cell>
          <cell r="CI625">
            <v>75.75</v>
          </cell>
          <cell r="CJ625">
            <v>80</v>
          </cell>
          <cell r="CK625" t="str">
            <v/>
          </cell>
          <cell r="CL625">
            <v>0</v>
          </cell>
          <cell r="CM625">
            <v>80.17</v>
          </cell>
          <cell r="CN625">
            <v>77</v>
          </cell>
          <cell r="CO625">
            <v>82</v>
          </cell>
          <cell r="CP625">
            <v>77</v>
          </cell>
          <cell r="CQ625" t="str">
            <v/>
          </cell>
          <cell r="CR625">
            <v>0</v>
          </cell>
          <cell r="CS625">
            <v>81.08</v>
          </cell>
          <cell r="CT625">
            <v>82.25</v>
          </cell>
          <cell r="CU625">
            <v>81.25</v>
          </cell>
          <cell r="CV625">
            <v>82</v>
          </cell>
          <cell r="CW625" t="str">
            <v/>
          </cell>
          <cell r="CX625">
            <v>0</v>
          </cell>
          <cell r="CY625">
            <v>82.89</v>
          </cell>
          <cell r="CZ625">
            <v>77.75</v>
          </cell>
          <cell r="DA625">
            <v>75</v>
          </cell>
          <cell r="DB625">
            <v>82</v>
          </cell>
          <cell r="DC625" t="str">
            <v/>
          </cell>
          <cell r="DD625">
            <v>0</v>
          </cell>
          <cell r="DE625">
            <v>83.5</v>
          </cell>
          <cell r="DF625">
            <v>81.75</v>
          </cell>
          <cell r="DG625">
            <v>83.25</v>
          </cell>
          <cell r="DH625">
            <v>90</v>
          </cell>
          <cell r="DI625" t="str">
            <v/>
          </cell>
          <cell r="DJ625">
            <v>0</v>
          </cell>
          <cell r="DK625">
            <v>0</v>
          </cell>
          <cell r="DL625">
            <v>0</v>
          </cell>
          <cell r="DM625">
            <v>0</v>
          </cell>
          <cell r="DN625">
            <v>72</v>
          </cell>
          <cell r="DO625" t="str">
            <v/>
          </cell>
          <cell r="DP625">
            <v>0</v>
          </cell>
          <cell r="DQ625">
            <v>82.25</v>
          </cell>
          <cell r="DR625">
            <v>80</v>
          </cell>
          <cell r="DS625">
            <v>70.5</v>
          </cell>
          <cell r="DT625">
            <v>78</v>
          </cell>
          <cell r="DU625" t="str">
            <v/>
          </cell>
          <cell r="DV625">
            <v>0</v>
          </cell>
          <cell r="DW625">
            <v>76.25</v>
          </cell>
          <cell r="DX625">
            <v>75.5</v>
          </cell>
          <cell r="DY625">
            <v>72.75</v>
          </cell>
          <cell r="DZ625">
            <v>80</v>
          </cell>
          <cell r="EA625" t="str">
            <v/>
          </cell>
          <cell r="EB625">
            <v>0</v>
          </cell>
          <cell r="EC625">
            <v>85.08</v>
          </cell>
          <cell r="ED625">
            <v>82.75</v>
          </cell>
          <cell r="EE625">
            <v>79.75</v>
          </cell>
          <cell r="EF625">
            <v>82</v>
          </cell>
          <cell r="EG625" t="str">
            <v/>
          </cell>
          <cell r="EH625">
            <v>0</v>
          </cell>
          <cell r="EI625">
            <v>82.25</v>
          </cell>
          <cell r="EJ625">
            <v>82.5</v>
          </cell>
          <cell r="EK625">
            <v>77.75</v>
          </cell>
          <cell r="EL625">
            <v>76</v>
          </cell>
          <cell r="EM625" t="str">
            <v/>
          </cell>
          <cell r="EN625">
            <v>0</v>
          </cell>
          <cell r="EO625">
            <v>82.25</v>
          </cell>
          <cell r="EP625">
            <v>82.5</v>
          </cell>
          <cell r="EQ625">
            <v>77.75</v>
          </cell>
          <cell r="ER625">
            <v>76</v>
          </cell>
          <cell r="ES625" t="str">
            <v/>
          </cell>
          <cell r="ET625">
            <v>0</v>
          </cell>
          <cell r="EU625">
            <v>82.25</v>
          </cell>
          <cell r="EV625">
            <v>82.5</v>
          </cell>
          <cell r="EW625">
            <v>77.75</v>
          </cell>
          <cell r="EX625">
            <v>76</v>
          </cell>
          <cell r="EY625" t="str">
            <v/>
          </cell>
          <cell r="EZ625">
            <v>0</v>
          </cell>
          <cell r="FA625">
            <v>78</v>
          </cell>
          <cell r="FB625">
            <v>74.5</v>
          </cell>
          <cell r="FC625">
            <v>76.5</v>
          </cell>
          <cell r="FD625">
            <v>82</v>
          </cell>
          <cell r="FE625" t="str">
            <v/>
          </cell>
          <cell r="FF625">
            <v>0</v>
          </cell>
          <cell r="FG625">
            <v>78</v>
          </cell>
          <cell r="FH625">
            <v>74.5</v>
          </cell>
          <cell r="FI625">
            <v>76.5</v>
          </cell>
          <cell r="FJ625">
            <v>82</v>
          </cell>
          <cell r="FK625" t="str">
            <v/>
          </cell>
          <cell r="FL625">
            <v>0</v>
          </cell>
          <cell r="FM625">
            <v>78</v>
          </cell>
          <cell r="FN625">
            <v>74.5</v>
          </cell>
          <cell r="FO625">
            <v>76.5</v>
          </cell>
          <cell r="FP625">
            <v>82</v>
          </cell>
          <cell r="FQ625" t="str">
            <v/>
          </cell>
          <cell r="FR625">
            <v>0</v>
          </cell>
          <cell r="FS625">
            <v>78</v>
          </cell>
          <cell r="FT625">
            <v>74.5</v>
          </cell>
          <cell r="FU625">
            <v>76.5</v>
          </cell>
          <cell r="FV625">
            <v>82</v>
          </cell>
          <cell r="FW625" t="str">
            <v/>
          </cell>
          <cell r="FX625">
            <v>0</v>
          </cell>
          <cell r="FY625">
            <v>78</v>
          </cell>
          <cell r="FZ625">
            <v>74.5</v>
          </cell>
          <cell r="GA625">
            <v>76.5</v>
          </cell>
          <cell r="GB625">
            <v>82</v>
          </cell>
          <cell r="GC625" t="str">
            <v/>
          </cell>
          <cell r="GD625">
            <v>0</v>
          </cell>
          <cell r="GE625">
            <v>78</v>
          </cell>
          <cell r="GF625">
            <v>74.5</v>
          </cell>
          <cell r="GG625">
            <v>76.5</v>
          </cell>
          <cell r="GH625">
            <v>82</v>
          </cell>
          <cell r="GI625" t="str">
            <v/>
          </cell>
          <cell r="GJ625">
            <v>0</v>
          </cell>
          <cell r="GK625">
            <v>78</v>
          </cell>
          <cell r="GL625">
            <v>74.5</v>
          </cell>
          <cell r="GM625">
            <v>76.5</v>
          </cell>
          <cell r="GN625">
            <v>82</v>
          </cell>
          <cell r="GO625" t="str">
            <v/>
          </cell>
          <cell r="GP625">
            <v>0</v>
          </cell>
          <cell r="GQ625">
            <v>78</v>
          </cell>
          <cell r="GR625">
            <v>74.5</v>
          </cell>
          <cell r="GS625">
            <v>76.5</v>
          </cell>
          <cell r="GT625">
            <v>82</v>
          </cell>
          <cell r="GU625" t="str">
            <v/>
          </cell>
          <cell r="GV625">
            <v>0</v>
          </cell>
          <cell r="GW625">
            <v>85.25</v>
          </cell>
          <cell r="GX625">
            <v>70.75</v>
          </cell>
          <cell r="GY625">
            <v>84.25</v>
          </cell>
          <cell r="GZ625">
            <v>76</v>
          </cell>
          <cell r="HA625" t="str">
            <v>EKO-L</v>
          </cell>
          <cell r="HB625">
            <v>0</v>
          </cell>
          <cell r="HC625">
            <v>78.67</v>
          </cell>
          <cell r="HD625">
            <v>73.5</v>
          </cell>
          <cell r="HE625">
            <v>74.5</v>
          </cell>
          <cell r="HF625">
            <v>73</v>
          </cell>
          <cell r="HH625">
            <v>0</v>
          </cell>
          <cell r="HM625" t="str">
            <v/>
          </cell>
          <cell r="HN625" t="str">
            <v/>
          </cell>
          <cell r="HS625">
            <v>0</v>
          </cell>
          <cell r="HT625" t="str">
            <v>PKN</v>
          </cell>
          <cell r="HU625">
            <v>0</v>
          </cell>
          <cell r="HV625" t="str">
            <v>IND</v>
          </cell>
          <cell r="HW625">
            <v>0</v>
          </cell>
          <cell r="HX625" t="str">
            <v>MAT-W</v>
          </cell>
          <cell r="HY625">
            <v>0</v>
          </cell>
          <cell r="HZ625" t="str">
            <v>SEJ-W</v>
          </cell>
          <cell r="IA625">
            <v>0</v>
          </cell>
          <cell r="IB625" t="str">
            <v>IGR-W</v>
          </cell>
          <cell r="IC625">
            <v>0</v>
          </cell>
          <cell r="ID625" t="str">
            <v>SBO</v>
          </cell>
          <cell r="IE625">
            <v>0</v>
          </cell>
          <cell r="IF625" t="str">
            <v>PJO</v>
          </cell>
          <cell r="IG625">
            <v>0</v>
          </cell>
          <cell r="IH625" t="str">
            <v>PRA</v>
          </cell>
          <cell r="II625">
            <v>0</v>
          </cell>
          <cell r="IJ625" t="str">
            <v>JAW</v>
          </cell>
          <cell r="IK625">
            <v>0</v>
          </cell>
          <cell r="IL625" t="str">
            <v>ARB</v>
          </cell>
          <cell r="IM625">
            <v>0</v>
          </cell>
          <cell r="IN625" t="str">
            <v>PKM</v>
          </cell>
          <cell r="IO625">
            <v>0</v>
          </cell>
          <cell r="IP625" t="str">
            <v>IND-P</v>
          </cell>
          <cell r="IQ625">
            <v>0</v>
          </cell>
          <cell r="IR625" t="str">
            <v>IGR-P</v>
          </cell>
          <cell r="IS625">
            <v>0</v>
          </cell>
          <cell r="IT625" t="str">
            <v>JEP-P</v>
          </cell>
          <cell r="IU625">
            <v>0</v>
          </cell>
          <cell r="IV625" t="str">
            <v>ANT-P</v>
          </cell>
          <cell r="IW625">
            <v>0</v>
          </cell>
          <cell r="IX625" t="str">
            <v>EKO-L</v>
          </cell>
          <cell r="IY625">
            <v>0</v>
          </cell>
          <cell r="JA625">
            <v>0</v>
          </cell>
        </row>
        <row r="626">
          <cell r="Q626" t="str">
            <v/>
          </cell>
          <cell r="AB626" t="str">
            <v/>
          </cell>
          <cell r="AC626">
            <v>20</v>
          </cell>
          <cell r="AI626" t="str">
            <v/>
          </cell>
          <cell r="AJ626">
            <v>0</v>
          </cell>
          <cell r="AK626">
            <v>83.25</v>
          </cell>
          <cell r="AL626">
            <v>87</v>
          </cell>
          <cell r="AM626">
            <v>83.5</v>
          </cell>
          <cell r="AN626">
            <v>92</v>
          </cell>
          <cell r="AO626" t="str">
            <v/>
          </cell>
          <cell r="AP626">
            <v>0</v>
          </cell>
          <cell r="AQ626">
            <v>88</v>
          </cell>
          <cell r="AR626">
            <v>90.25</v>
          </cell>
          <cell r="AS626">
            <v>81.75</v>
          </cell>
          <cell r="AT626">
            <v>92</v>
          </cell>
          <cell r="AU626" t="str">
            <v/>
          </cell>
          <cell r="AV626">
            <v>0</v>
          </cell>
          <cell r="AW626">
            <v>86.17</v>
          </cell>
          <cell r="AX626">
            <v>87</v>
          </cell>
          <cell r="AY626">
            <v>84</v>
          </cell>
          <cell r="AZ626">
            <v>92</v>
          </cell>
          <cell r="BA626" t="str">
            <v/>
          </cell>
          <cell r="BB626">
            <v>0</v>
          </cell>
          <cell r="BC626">
            <v>85.75</v>
          </cell>
          <cell r="BD626">
            <v>87.5</v>
          </cell>
          <cell r="BE626">
            <v>84.25</v>
          </cell>
          <cell r="BF626">
            <v>92</v>
          </cell>
          <cell r="BG626" t="str">
            <v>SEJ</v>
          </cell>
          <cell r="BH626">
            <v>0</v>
          </cell>
          <cell r="BI626">
            <v>90</v>
          </cell>
          <cell r="BJ626">
            <v>93</v>
          </cell>
          <cell r="BK626">
            <v>75.5</v>
          </cell>
          <cell r="BL626">
            <v>92</v>
          </cell>
          <cell r="BM626" t="str">
            <v/>
          </cell>
          <cell r="BN626">
            <v>0</v>
          </cell>
          <cell r="BO626">
            <v>84.75</v>
          </cell>
          <cell r="BP626">
            <v>78</v>
          </cell>
          <cell r="BQ626">
            <v>81.75</v>
          </cell>
          <cell r="BR626">
            <v>83</v>
          </cell>
          <cell r="BS626" t="str">
            <v/>
          </cell>
          <cell r="BT626">
            <v>0</v>
          </cell>
          <cell r="BU626">
            <v>87.75</v>
          </cell>
          <cell r="BV626">
            <v>87</v>
          </cell>
          <cell r="BW626">
            <v>92</v>
          </cell>
          <cell r="BX626">
            <v>92</v>
          </cell>
          <cell r="BY626" t="str">
            <v/>
          </cell>
          <cell r="BZ626">
            <v>0</v>
          </cell>
          <cell r="CA626">
            <v>81</v>
          </cell>
          <cell r="CB626">
            <v>88</v>
          </cell>
          <cell r="CC626">
            <v>88.5</v>
          </cell>
          <cell r="CD626">
            <v>82</v>
          </cell>
          <cell r="CE626" t="str">
            <v/>
          </cell>
          <cell r="CF626">
            <v>0</v>
          </cell>
          <cell r="CG626">
            <v>80.75</v>
          </cell>
          <cell r="CH626">
            <v>79.75</v>
          </cell>
          <cell r="CI626">
            <v>77</v>
          </cell>
          <cell r="CJ626">
            <v>80</v>
          </cell>
          <cell r="CK626" t="str">
            <v/>
          </cell>
          <cell r="CL626">
            <v>0</v>
          </cell>
          <cell r="CM626">
            <v>82.25</v>
          </cell>
          <cell r="CN626">
            <v>74.5</v>
          </cell>
          <cell r="CO626">
            <v>85.75</v>
          </cell>
          <cell r="CP626">
            <v>78</v>
          </cell>
          <cell r="CQ626" t="str">
            <v/>
          </cell>
          <cell r="CR626">
            <v>0</v>
          </cell>
          <cell r="CS626">
            <v>86.25</v>
          </cell>
          <cell r="CT626">
            <v>83</v>
          </cell>
          <cell r="CU626">
            <v>88.25</v>
          </cell>
          <cell r="CV626">
            <v>91</v>
          </cell>
          <cell r="CW626" t="str">
            <v/>
          </cell>
          <cell r="CX626">
            <v>0</v>
          </cell>
          <cell r="CY626">
            <v>81.33</v>
          </cell>
          <cell r="CZ626">
            <v>83</v>
          </cell>
          <cell r="DA626">
            <v>71.5</v>
          </cell>
          <cell r="DB626">
            <v>81</v>
          </cell>
          <cell r="DC626" t="str">
            <v/>
          </cell>
          <cell r="DD626">
            <v>0</v>
          </cell>
          <cell r="DE626">
            <v>93.75</v>
          </cell>
          <cell r="DF626">
            <v>93.25</v>
          </cell>
          <cell r="DG626">
            <v>90.5</v>
          </cell>
          <cell r="DH626">
            <v>88</v>
          </cell>
          <cell r="DI626" t="str">
            <v/>
          </cell>
          <cell r="DJ626">
            <v>0</v>
          </cell>
          <cell r="DK626">
            <v>0</v>
          </cell>
          <cell r="DL626">
            <v>0</v>
          </cell>
          <cell r="DM626">
            <v>0</v>
          </cell>
          <cell r="DN626">
            <v>84</v>
          </cell>
          <cell r="DO626" t="str">
            <v/>
          </cell>
          <cell r="DP626">
            <v>0</v>
          </cell>
          <cell r="DQ626">
            <v>84.75</v>
          </cell>
          <cell r="DR626">
            <v>90</v>
          </cell>
          <cell r="DS626">
            <v>87.75</v>
          </cell>
          <cell r="DT626">
            <v>83</v>
          </cell>
          <cell r="DU626" t="str">
            <v/>
          </cell>
          <cell r="DV626">
            <v>0</v>
          </cell>
          <cell r="DW626">
            <v>91</v>
          </cell>
          <cell r="DX626">
            <v>88.25</v>
          </cell>
          <cell r="DY626">
            <v>84.5</v>
          </cell>
          <cell r="DZ626">
            <v>92</v>
          </cell>
          <cell r="EA626" t="str">
            <v/>
          </cell>
          <cell r="EB626">
            <v>0</v>
          </cell>
          <cell r="EC626">
            <v>86</v>
          </cell>
          <cell r="ED626">
            <v>89.75</v>
          </cell>
          <cell r="EE626">
            <v>86.25</v>
          </cell>
          <cell r="EF626">
            <v>90</v>
          </cell>
          <cell r="EG626" t="str">
            <v/>
          </cell>
          <cell r="EH626">
            <v>0</v>
          </cell>
          <cell r="EI626">
            <v>84.67</v>
          </cell>
          <cell r="EJ626">
            <v>73.25</v>
          </cell>
          <cell r="EK626">
            <v>75.5</v>
          </cell>
          <cell r="EL626">
            <v>77</v>
          </cell>
          <cell r="EM626" t="str">
            <v/>
          </cell>
          <cell r="EN626">
            <v>0</v>
          </cell>
          <cell r="EO626">
            <v>84.67</v>
          </cell>
          <cell r="EP626">
            <v>73.25</v>
          </cell>
          <cell r="EQ626">
            <v>75.5</v>
          </cell>
          <cell r="ER626">
            <v>77</v>
          </cell>
          <cell r="ES626" t="str">
            <v/>
          </cell>
          <cell r="ET626">
            <v>0</v>
          </cell>
          <cell r="EU626">
            <v>84.67</v>
          </cell>
          <cell r="EV626">
            <v>73.25</v>
          </cell>
          <cell r="EW626">
            <v>75.5</v>
          </cell>
          <cell r="EX626">
            <v>77</v>
          </cell>
          <cell r="EY626" t="str">
            <v/>
          </cell>
          <cell r="EZ626">
            <v>0</v>
          </cell>
          <cell r="FA626">
            <v>92.75</v>
          </cell>
          <cell r="FB626">
            <v>92.5</v>
          </cell>
          <cell r="FC626">
            <v>92.75</v>
          </cell>
          <cell r="FD626">
            <v>93</v>
          </cell>
          <cell r="FE626" t="str">
            <v/>
          </cell>
          <cell r="FF626">
            <v>0</v>
          </cell>
          <cell r="FG626">
            <v>92.75</v>
          </cell>
          <cell r="FH626">
            <v>92.5</v>
          </cell>
          <cell r="FI626">
            <v>92.75</v>
          </cell>
          <cell r="FJ626">
            <v>93</v>
          </cell>
          <cell r="FK626" t="str">
            <v/>
          </cell>
          <cell r="FL626">
            <v>0</v>
          </cell>
          <cell r="FM626">
            <v>92.75</v>
          </cell>
          <cell r="FN626">
            <v>92.5</v>
          </cell>
          <cell r="FO626">
            <v>92.75</v>
          </cell>
          <cell r="FP626">
            <v>93</v>
          </cell>
          <cell r="FQ626" t="str">
            <v/>
          </cell>
          <cell r="FR626">
            <v>0</v>
          </cell>
          <cell r="FS626">
            <v>92.75</v>
          </cell>
          <cell r="FT626">
            <v>92.5</v>
          </cell>
          <cell r="FU626">
            <v>92.75</v>
          </cell>
          <cell r="FV626">
            <v>93</v>
          </cell>
          <cell r="FW626" t="str">
            <v/>
          </cell>
          <cell r="FX626">
            <v>0</v>
          </cell>
          <cell r="FY626">
            <v>92.75</v>
          </cell>
          <cell r="FZ626">
            <v>92.5</v>
          </cell>
          <cell r="GA626">
            <v>92.75</v>
          </cell>
          <cell r="GB626">
            <v>93</v>
          </cell>
          <cell r="GC626" t="str">
            <v/>
          </cell>
          <cell r="GD626">
            <v>0</v>
          </cell>
          <cell r="GE626">
            <v>92.75</v>
          </cell>
          <cell r="GF626">
            <v>92.5</v>
          </cell>
          <cell r="GG626">
            <v>92.75</v>
          </cell>
          <cell r="GH626">
            <v>93</v>
          </cell>
          <cell r="GI626" t="str">
            <v/>
          </cell>
          <cell r="GJ626">
            <v>0</v>
          </cell>
          <cell r="GK626">
            <v>92.75</v>
          </cell>
          <cell r="GL626">
            <v>92.5</v>
          </cell>
          <cell r="GM626">
            <v>92.75</v>
          </cell>
          <cell r="GN626">
            <v>93</v>
          </cell>
          <cell r="GO626" t="str">
            <v/>
          </cell>
          <cell r="GP626">
            <v>0</v>
          </cell>
          <cell r="GQ626">
            <v>92.75</v>
          </cell>
          <cell r="GR626">
            <v>92.5</v>
          </cell>
          <cell r="GS626">
            <v>92.75</v>
          </cell>
          <cell r="GT626">
            <v>93</v>
          </cell>
          <cell r="GU626" t="str">
            <v/>
          </cell>
          <cell r="GV626">
            <v>0</v>
          </cell>
          <cell r="GW626">
            <v>87.25</v>
          </cell>
          <cell r="GX626">
            <v>80</v>
          </cell>
          <cell r="GY626">
            <v>81.5</v>
          </cell>
          <cell r="GZ626">
            <v>82</v>
          </cell>
          <cell r="HA626" t="str">
            <v>EKO-L</v>
          </cell>
          <cell r="HB626">
            <v>0</v>
          </cell>
          <cell r="HC626">
            <v>84.83</v>
          </cell>
          <cell r="HD626">
            <v>71.25</v>
          </cell>
          <cell r="HE626">
            <v>76.5</v>
          </cell>
          <cell r="HF626">
            <v>75</v>
          </cell>
          <cell r="HH626">
            <v>0</v>
          </cell>
          <cell r="HM626" t="str">
            <v/>
          </cell>
          <cell r="HN626" t="str">
            <v/>
          </cell>
          <cell r="HS626">
            <v>0</v>
          </cell>
          <cell r="HT626" t="str">
            <v>PKN</v>
          </cell>
          <cell r="HU626">
            <v>0</v>
          </cell>
          <cell r="HV626" t="str">
            <v>IND</v>
          </cell>
          <cell r="HW626">
            <v>0</v>
          </cell>
          <cell r="HX626" t="str">
            <v>MAT-W</v>
          </cell>
          <cell r="HY626">
            <v>0</v>
          </cell>
          <cell r="HZ626" t="str">
            <v>SEJ-W</v>
          </cell>
          <cell r="IA626">
            <v>0</v>
          </cell>
          <cell r="IB626" t="str">
            <v>IGR-W</v>
          </cell>
          <cell r="IC626">
            <v>0</v>
          </cell>
          <cell r="ID626" t="str">
            <v>SBO</v>
          </cell>
          <cell r="IE626">
            <v>0</v>
          </cell>
          <cell r="IF626" t="str">
            <v>PJO</v>
          </cell>
          <cell r="IG626">
            <v>0</v>
          </cell>
          <cell r="IH626" t="str">
            <v>PRA</v>
          </cell>
          <cell r="II626">
            <v>0</v>
          </cell>
          <cell r="IJ626" t="str">
            <v>JAW</v>
          </cell>
          <cell r="IK626">
            <v>0</v>
          </cell>
          <cell r="IL626" t="str">
            <v>ARB</v>
          </cell>
          <cell r="IM626">
            <v>0</v>
          </cell>
          <cell r="IN626" t="str">
            <v>PKM</v>
          </cell>
          <cell r="IO626">
            <v>0</v>
          </cell>
          <cell r="IP626" t="str">
            <v>IND-P</v>
          </cell>
          <cell r="IQ626">
            <v>0</v>
          </cell>
          <cell r="IR626" t="str">
            <v>IGR-P</v>
          </cell>
          <cell r="IS626">
            <v>0</v>
          </cell>
          <cell r="IT626" t="str">
            <v>JEP-P</v>
          </cell>
          <cell r="IU626">
            <v>0</v>
          </cell>
          <cell r="IV626" t="str">
            <v>ANT-P</v>
          </cell>
          <cell r="IW626">
            <v>0</v>
          </cell>
          <cell r="IX626" t="str">
            <v>EKO-L</v>
          </cell>
          <cell r="IY626">
            <v>0</v>
          </cell>
          <cell r="JA626">
            <v>0</v>
          </cell>
        </row>
        <row r="627">
          <cell r="Q627" t="str">
            <v/>
          </cell>
          <cell r="AB627" t="str">
            <v/>
          </cell>
          <cell r="AC627">
            <v>21</v>
          </cell>
          <cell r="AI627" t="str">
            <v/>
          </cell>
          <cell r="AJ627">
            <v>0</v>
          </cell>
          <cell r="AK627">
            <v>79.5</v>
          </cell>
          <cell r="AL627">
            <v>79.75</v>
          </cell>
          <cell r="AM627">
            <v>81.5</v>
          </cell>
          <cell r="AN627">
            <v>86</v>
          </cell>
          <cell r="AO627" t="str">
            <v/>
          </cell>
          <cell r="AP627">
            <v>0</v>
          </cell>
          <cell r="AQ627">
            <v>83.67</v>
          </cell>
          <cell r="AR627">
            <v>82.75</v>
          </cell>
          <cell r="AS627">
            <v>81</v>
          </cell>
          <cell r="AT627">
            <v>86</v>
          </cell>
          <cell r="AU627" t="str">
            <v/>
          </cell>
          <cell r="AV627">
            <v>0</v>
          </cell>
          <cell r="AW627">
            <v>79.75</v>
          </cell>
          <cell r="AX627">
            <v>79.75</v>
          </cell>
          <cell r="AY627">
            <v>82</v>
          </cell>
          <cell r="AZ627">
            <v>88</v>
          </cell>
          <cell r="BA627" t="str">
            <v/>
          </cell>
          <cell r="BB627">
            <v>0</v>
          </cell>
          <cell r="BC627">
            <v>84.25</v>
          </cell>
          <cell r="BD627">
            <v>82.5</v>
          </cell>
          <cell r="BE627">
            <v>82.5</v>
          </cell>
          <cell r="BF627">
            <v>88</v>
          </cell>
          <cell r="BG627" t="str">
            <v>SEJ</v>
          </cell>
          <cell r="BH627">
            <v>0</v>
          </cell>
          <cell r="BI627">
            <v>85.33</v>
          </cell>
          <cell r="BJ627">
            <v>78.5</v>
          </cell>
          <cell r="BK627">
            <v>80.75</v>
          </cell>
          <cell r="BL627">
            <v>86</v>
          </cell>
          <cell r="BM627" t="str">
            <v/>
          </cell>
          <cell r="BN627">
            <v>0</v>
          </cell>
          <cell r="BO627">
            <v>83</v>
          </cell>
          <cell r="BP627">
            <v>75</v>
          </cell>
          <cell r="BQ627">
            <v>69.25</v>
          </cell>
          <cell r="BR627">
            <v>81</v>
          </cell>
          <cell r="BS627" t="str">
            <v/>
          </cell>
          <cell r="BT627">
            <v>0</v>
          </cell>
          <cell r="BU627">
            <v>86.75</v>
          </cell>
          <cell r="BV627">
            <v>87.75</v>
          </cell>
          <cell r="BW627">
            <v>87.75</v>
          </cell>
          <cell r="BX627">
            <v>88</v>
          </cell>
          <cell r="BY627" t="str">
            <v/>
          </cell>
          <cell r="BZ627">
            <v>0</v>
          </cell>
          <cell r="CA627">
            <v>79</v>
          </cell>
          <cell r="CB627">
            <v>72.5</v>
          </cell>
          <cell r="CC627">
            <v>79</v>
          </cell>
          <cell r="CD627">
            <v>74</v>
          </cell>
          <cell r="CE627" t="str">
            <v/>
          </cell>
          <cell r="CF627">
            <v>0</v>
          </cell>
          <cell r="CG627">
            <v>81.25</v>
          </cell>
          <cell r="CH627">
            <v>79</v>
          </cell>
          <cell r="CI627">
            <v>82.5</v>
          </cell>
          <cell r="CJ627">
            <v>80</v>
          </cell>
          <cell r="CK627" t="str">
            <v/>
          </cell>
          <cell r="CL627">
            <v>0</v>
          </cell>
          <cell r="CM627">
            <v>79.83</v>
          </cell>
          <cell r="CN627">
            <v>74.75</v>
          </cell>
          <cell r="CO627">
            <v>87.75</v>
          </cell>
          <cell r="CP627">
            <v>75</v>
          </cell>
          <cell r="CQ627" t="str">
            <v/>
          </cell>
          <cell r="CR627">
            <v>0</v>
          </cell>
          <cell r="CS627">
            <v>84.17</v>
          </cell>
          <cell r="CT627">
            <v>83.5</v>
          </cell>
          <cell r="CU627">
            <v>79</v>
          </cell>
          <cell r="CV627">
            <v>81</v>
          </cell>
          <cell r="CW627" t="str">
            <v/>
          </cell>
          <cell r="CX627">
            <v>0</v>
          </cell>
          <cell r="CY627">
            <v>80.44</v>
          </cell>
          <cell r="CZ627">
            <v>78.5</v>
          </cell>
          <cell r="DA627">
            <v>70.75</v>
          </cell>
          <cell r="DB627">
            <v>80</v>
          </cell>
          <cell r="DC627" t="str">
            <v/>
          </cell>
          <cell r="DD627">
            <v>0</v>
          </cell>
          <cell r="DE627">
            <v>90.75</v>
          </cell>
          <cell r="DF627">
            <v>84.75</v>
          </cell>
          <cell r="DG627">
            <v>84.5</v>
          </cell>
          <cell r="DH627">
            <v>86</v>
          </cell>
          <cell r="DI627" t="str">
            <v/>
          </cell>
          <cell r="DJ627">
            <v>0</v>
          </cell>
          <cell r="DK627">
            <v>0</v>
          </cell>
          <cell r="DL627">
            <v>0</v>
          </cell>
          <cell r="DM627">
            <v>0</v>
          </cell>
          <cell r="DN627">
            <v>73</v>
          </cell>
          <cell r="DO627" t="str">
            <v/>
          </cell>
          <cell r="DP627">
            <v>0</v>
          </cell>
          <cell r="DQ627">
            <v>83</v>
          </cell>
          <cell r="DR627">
            <v>72.5</v>
          </cell>
          <cell r="DS627">
            <v>78</v>
          </cell>
          <cell r="DT627">
            <v>80</v>
          </cell>
          <cell r="DU627" t="str">
            <v/>
          </cell>
          <cell r="DV627">
            <v>0</v>
          </cell>
          <cell r="DW627">
            <v>86</v>
          </cell>
          <cell r="DX627">
            <v>73.5</v>
          </cell>
          <cell r="DY627">
            <v>76.75</v>
          </cell>
          <cell r="DZ627">
            <v>83</v>
          </cell>
          <cell r="EA627" t="str">
            <v/>
          </cell>
          <cell r="EB627">
            <v>0</v>
          </cell>
          <cell r="EC627">
            <v>85.17</v>
          </cell>
          <cell r="ED627">
            <v>85</v>
          </cell>
          <cell r="EE627">
            <v>81.25</v>
          </cell>
          <cell r="EF627">
            <v>88</v>
          </cell>
          <cell r="EG627" t="str">
            <v/>
          </cell>
          <cell r="EH627">
            <v>0</v>
          </cell>
          <cell r="EI627">
            <v>81.33</v>
          </cell>
          <cell r="EJ627">
            <v>71.25</v>
          </cell>
          <cell r="EK627">
            <v>73.25</v>
          </cell>
          <cell r="EL627">
            <v>75</v>
          </cell>
          <cell r="EM627" t="str">
            <v/>
          </cell>
          <cell r="EN627">
            <v>0</v>
          </cell>
          <cell r="EO627">
            <v>81.33</v>
          </cell>
          <cell r="EP627">
            <v>71.25</v>
          </cell>
          <cell r="EQ627">
            <v>73.25</v>
          </cell>
          <cell r="ER627">
            <v>75</v>
          </cell>
          <cell r="ES627" t="str">
            <v/>
          </cell>
          <cell r="ET627">
            <v>0</v>
          </cell>
          <cell r="EU627">
            <v>81.33</v>
          </cell>
          <cell r="EV627">
            <v>71.25</v>
          </cell>
          <cell r="EW627">
            <v>73.25</v>
          </cell>
          <cell r="EX627">
            <v>75</v>
          </cell>
          <cell r="EY627" t="str">
            <v/>
          </cell>
          <cell r="EZ627">
            <v>0</v>
          </cell>
          <cell r="FA627">
            <v>80</v>
          </cell>
          <cell r="FB627">
            <v>77.75</v>
          </cell>
          <cell r="FC627">
            <v>81</v>
          </cell>
          <cell r="FD627">
            <v>83</v>
          </cell>
          <cell r="FE627" t="str">
            <v/>
          </cell>
          <cell r="FF627">
            <v>0</v>
          </cell>
          <cell r="FG627">
            <v>80</v>
          </cell>
          <cell r="FH627">
            <v>77.75</v>
          </cell>
          <cell r="FI627">
            <v>81</v>
          </cell>
          <cell r="FJ627">
            <v>83</v>
          </cell>
          <cell r="FK627" t="str">
            <v/>
          </cell>
          <cell r="FL627">
            <v>0</v>
          </cell>
          <cell r="FM627">
            <v>80</v>
          </cell>
          <cell r="FN627">
            <v>77.75</v>
          </cell>
          <cell r="FO627">
            <v>81</v>
          </cell>
          <cell r="FP627">
            <v>83</v>
          </cell>
          <cell r="FQ627" t="str">
            <v/>
          </cell>
          <cell r="FR627">
            <v>0</v>
          </cell>
          <cell r="FS627">
            <v>80</v>
          </cell>
          <cell r="FT627">
            <v>77.75</v>
          </cell>
          <cell r="FU627">
            <v>81</v>
          </cell>
          <cell r="FV627">
            <v>83</v>
          </cell>
          <cell r="FW627" t="str">
            <v/>
          </cell>
          <cell r="FX627">
            <v>0</v>
          </cell>
          <cell r="FY627">
            <v>80</v>
          </cell>
          <cell r="FZ627">
            <v>77.75</v>
          </cell>
          <cell r="GA627">
            <v>81</v>
          </cell>
          <cell r="GB627">
            <v>83</v>
          </cell>
          <cell r="GC627" t="str">
            <v/>
          </cell>
          <cell r="GD627">
            <v>0</v>
          </cell>
          <cell r="GE627">
            <v>80</v>
          </cell>
          <cell r="GF627">
            <v>77.75</v>
          </cell>
          <cell r="GG627">
            <v>81</v>
          </cell>
          <cell r="GH627">
            <v>83</v>
          </cell>
          <cell r="GI627" t="str">
            <v/>
          </cell>
          <cell r="GJ627">
            <v>0</v>
          </cell>
          <cell r="GK627">
            <v>80</v>
          </cell>
          <cell r="GL627">
            <v>77.75</v>
          </cell>
          <cell r="GM627">
            <v>81</v>
          </cell>
          <cell r="GN627">
            <v>83</v>
          </cell>
          <cell r="GO627" t="str">
            <v/>
          </cell>
          <cell r="GP627">
            <v>0</v>
          </cell>
          <cell r="GQ627">
            <v>80</v>
          </cell>
          <cell r="GR627">
            <v>77.75</v>
          </cell>
          <cell r="GS627">
            <v>81</v>
          </cell>
          <cell r="GT627">
            <v>83</v>
          </cell>
          <cell r="GU627" t="str">
            <v/>
          </cell>
          <cell r="GV627">
            <v>0</v>
          </cell>
          <cell r="GW627">
            <v>83.75</v>
          </cell>
          <cell r="GX627">
            <v>68</v>
          </cell>
          <cell r="GY627">
            <v>78.75</v>
          </cell>
          <cell r="GZ627">
            <v>77</v>
          </cell>
          <cell r="HA627" t="str">
            <v>EKO-L</v>
          </cell>
          <cell r="HB627">
            <v>0</v>
          </cell>
          <cell r="HC627">
            <v>79</v>
          </cell>
          <cell r="HD627">
            <v>73.75</v>
          </cell>
          <cell r="HE627">
            <v>74.75</v>
          </cell>
          <cell r="HF627">
            <v>73</v>
          </cell>
          <cell r="HH627">
            <v>0</v>
          </cell>
          <cell r="HM627" t="str">
            <v/>
          </cell>
          <cell r="HN627" t="str">
            <v/>
          </cell>
          <cell r="HS627">
            <v>0</v>
          </cell>
          <cell r="HT627" t="str">
            <v>PKN</v>
          </cell>
          <cell r="HU627">
            <v>0</v>
          </cell>
          <cell r="HV627" t="str">
            <v>IND</v>
          </cell>
          <cell r="HW627">
            <v>0</v>
          </cell>
          <cell r="HX627" t="str">
            <v>MAT-W</v>
          </cell>
          <cell r="HY627">
            <v>0</v>
          </cell>
          <cell r="HZ627" t="str">
            <v>SEJ-W</v>
          </cell>
          <cell r="IA627">
            <v>0</v>
          </cell>
          <cell r="IB627" t="str">
            <v>IGR-W</v>
          </cell>
          <cell r="IC627">
            <v>0</v>
          </cell>
          <cell r="ID627" t="str">
            <v>SBO</v>
          </cell>
          <cell r="IE627">
            <v>0</v>
          </cell>
          <cell r="IF627" t="str">
            <v>PJO</v>
          </cell>
          <cell r="IG627">
            <v>0</v>
          </cell>
          <cell r="IH627" t="str">
            <v>PRA</v>
          </cell>
          <cell r="II627">
            <v>0</v>
          </cell>
          <cell r="IJ627" t="str">
            <v>JAW</v>
          </cell>
          <cell r="IK627">
            <v>0</v>
          </cell>
          <cell r="IL627" t="str">
            <v>ARB</v>
          </cell>
          <cell r="IM627">
            <v>0</v>
          </cell>
          <cell r="IN627" t="str">
            <v>PKM</v>
          </cell>
          <cell r="IO627">
            <v>0</v>
          </cell>
          <cell r="IP627" t="str">
            <v>IND-P</v>
          </cell>
          <cell r="IQ627">
            <v>0</v>
          </cell>
          <cell r="IR627" t="str">
            <v>IGR-P</v>
          </cell>
          <cell r="IS627">
            <v>0</v>
          </cell>
          <cell r="IT627" t="str">
            <v>JEP-P</v>
          </cell>
          <cell r="IU627">
            <v>0</v>
          </cell>
          <cell r="IV627" t="str">
            <v>ANT-P</v>
          </cell>
          <cell r="IW627">
            <v>0</v>
          </cell>
          <cell r="IX627" t="str">
            <v>EKO-L</v>
          </cell>
          <cell r="IY627">
            <v>0</v>
          </cell>
          <cell r="JA627">
            <v>0</v>
          </cell>
        </row>
        <row r="628">
          <cell r="Q628" t="str">
            <v/>
          </cell>
          <cell r="AB628" t="str">
            <v/>
          </cell>
          <cell r="AC628">
            <v>22</v>
          </cell>
          <cell r="AI628" t="str">
            <v/>
          </cell>
          <cell r="AJ628">
            <v>0</v>
          </cell>
          <cell r="AK628">
            <v>91.75</v>
          </cell>
          <cell r="AL628">
            <v>92.5</v>
          </cell>
          <cell r="AM628">
            <v>85.5</v>
          </cell>
          <cell r="AN628">
            <v>92</v>
          </cell>
          <cell r="AO628" t="str">
            <v/>
          </cell>
          <cell r="AP628">
            <v>0</v>
          </cell>
          <cell r="AQ628">
            <v>86.33</v>
          </cell>
          <cell r="AR628">
            <v>92.25</v>
          </cell>
          <cell r="AS628">
            <v>89.75</v>
          </cell>
          <cell r="AT628">
            <v>92</v>
          </cell>
          <cell r="AU628" t="str">
            <v/>
          </cell>
          <cell r="AV628">
            <v>0</v>
          </cell>
          <cell r="AW628">
            <v>96.17</v>
          </cell>
          <cell r="AX628">
            <v>92.5</v>
          </cell>
          <cell r="AY628">
            <v>86</v>
          </cell>
          <cell r="AZ628">
            <v>92</v>
          </cell>
          <cell r="BA628" t="str">
            <v/>
          </cell>
          <cell r="BB628">
            <v>0</v>
          </cell>
          <cell r="BC628">
            <v>93.25</v>
          </cell>
          <cell r="BD628">
            <v>92.5</v>
          </cell>
          <cell r="BE628">
            <v>86.25</v>
          </cell>
          <cell r="BF628">
            <v>92</v>
          </cell>
          <cell r="BG628" t="str">
            <v>SEJ</v>
          </cell>
          <cell r="BH628">
            <v>0</v>
          </cell>
          <cell r="BI628">
            <v>86.33</v>
          </cell>
          <cell r="BJ628">
            <v>90.75</v>
          </cell>
          <cell r="BK628">
            <v>82.5</v>
          </cell>
          <cell r="BL628">
            <v>92</v>
          </cell>
          <cell r="BM628" t="str">
            <v/>
          </cell>
          <cell r="BN628">
            <v>0</v>
          </cell>
          <cell r="BO628">
            <v>82.25</v>
          </cell>
          <cell r="BP628">
            <v>81</v>
          </cell>
          <cell r="BQ628">
            <v>88.75</v>
          </cell>
          <cell r="BR628">
            <v>84</v>
          </cell>
          <cell r="BS628" t="str">
            <v/>
          </cell>
          <cell r="BT628">
            <v>0</v>
          </cell>
          <cell r="BU628">
            <v>87.5</v>
          </cell>
          <cell r="BV628">
            <v>88.75</v>
          </cell>
          <cell r="BW628">
            <v>96.25</v>
          </cell>
          <cell r="BX628">
            <v>91</v>
          </cell>
          <cell r="BY628" t="str">
            <v/>
          </cell>
          <cell r="BZ628">
            <v>0</v>
          </cell>
          <cell r="CA628">
            <v>84.5</v>
          </cell>
          <cell r="CB628">
            <v>87.75</v>
          </cell>
          <cell r="CC628">
            <v>90.25</v>
          </cell>
          <cell r="CD628">
            <v>86</v>
          </cell>
          <cell r="CE628" t="str">
            <v/>
          </cell>
          <cell r="CF628">
            <v>0</v>
          </cell>
          <cell r="CG628">
            <v>81</v>
          </cell>
          <cell r="CH628">
            <v>80.5</v>
          </cell>
          <cell r="CI628">
            <v>79.75</v>
          </cell>
          <cell r="CJ628">
            <v>80</v>
          </cell>
          <cell r="CK628" t="str">
            <v/>
          </cell>
          <cell r="CL628">
            <v>0</v>
          </cell>
          <cell r="CM628">
            <v>83.17</v>
          </cell>
          <cell r="CN628">
            <v>77</v>
          </cell>
          <cell r="CO628">
            <v>97.5</v>
          </cell>
          <cell r="CP628">
            <v>82</v>
          </cell>
          <cell r="CQ628" t="str">
            <v/>
          </cell>
          <cell r="CR628">
            <v>0</v>
          </cell>
          <cell r="CS628">
            <v>91.42</v>
          </cell>
          <cell r="CT628">
            <v>87.75</v>
          </cell>
          <cell r="CU628">
            <v>88.25</v>
          </cell>
          <cell r="CV628">
            <v>87</v>
          </cell>
          <cell r="CW628" t="str">
            <v/>
          </cell>
          <cell r="CX628">
            <v>0</v>
          </cell>
          <cell r="CY628">
            <v>77.33</v>
          </cell>
          <cell r="CZ628">
            <v>83</v>
          </cell>
          <cell r="DA628">
            <v>78</v>
          </cell>
          <cell r="DB628">
            <v>82</v>
          </cell>
          <cell r="DC628" t="str">
            <v/>
          </cell>
          <cell r="DD628">
            <v>0</v>
          </cell>
          <cell r="DE628">
            <v>90</v>
          </cell>
          <cell r="DF628">
            <v>86</v>
          </cell>
          <cell r="DG628">
            <v>86.75</v>
          </cell>
          <cell r="DH628">
            <v>87</v>
          </cell>
          <cell r="DI628" t="str">
            <v/>
          </cell>
          <cell r="DJ628">
            <v>0</v>
          </cell>
          <cell r="DK628">
            <v>0</v>
          </cell>
          <cell r="DL628">
            <v>0</v>
          </cell>
          <cell r="DM628">
            <v>0</v>
          </cell>
          <cell r="DN628">
            <v>93</v>
          </cell>
          <cell r="DO628" t="str">
            <v/>
          </cell>
          <cell r="DP628">
            <v>0</v>
          </cell>
          <cell r="DQ628">
            <v>87</v>
          </cell>
          <cell r="DR628">
            <v>93.25</v>
          </cell>
          <cell r="DS628">
            <v>89</v>
          </cell>
          <cell r="DT628">
            <v>91</v>
          </cell>
          <cell r="DU628" t="str">
            <v/>
          </cell>
          <cell r="DV628">
            <v>0</v>
          </cell>
          <cell r="DW628">
            <v>83.5</v>
          </cell>
          <cell r="DX628">
            <v>93.75</v>
          </cell>
          <cell r="DY628">
            <v>90.5</v>
          </cell>
          <cell r="DZ628">
            <v>92</v>
          </cell>
          <cell r="EA628" t="str">
            <v/>
          </cell>
          <cell r="EB628">
            <v>0</v>
          </cell>
          <cell r="EC628">
            <v>86.75</v>
          </cell>
          <cell r="ED628">
            <v>86.75</v>
          </cell>
          <cell r="EE628">
            <v>84.75</v>
          </cell>
          <cell r="EF628">
            <v>86</v>
          </cell>
          <cell r="EG628" t="str">
            <v/>
          </cell>
          <cell r="EH628">
            <v>0</v>
          </cell>
          <cell r="EI628">
            <v>84.58</v>
          </cell>
          <cell r="EJ628">
            <v>86.5</v>
          </cell>
          <cell r="EK628">
            <v>79.5</v>
          </cell>
          <cell r="EL628">
            <v>84</v>
          </cell>
          <cell r="EM628" t="str">
            <v/>
          </cell>
          <cell r="EN628">
            <v>0</v>
          </cell>
          <cell r="EO628">
            <v>84.58</v>
          </cell>
          <cell r="EP628">
            <v>86.5</v>
          </cell>
          <cell r="EQ628">
            <v>79.5</v>
          </cell>
          <cell r="ER628">
            <v>84</v>
          </cell>
          <cell r="ES628" t="str">
            <v/>
          </cell>
          <cell r="ET628">
            <v>0</v>
          </cell>
          <cell r="EU628">
            <v>84.58</v>
          </cell>
          <cell r="EV628">
            <v>86.5</v>
          </cell>
          <cell r="EW628">
            <v>79.5</v>
          </cell>
          <cell r="EX628">
            <v>84</v>
          </cell>
          <cell r="EY628" t="str">
            <v/>
          </cell>
          <cell r="EZ628">
            <v>0</v>
          </cell>
          <cell r="FA628">
            <v>88.75</v>
          </cell>
          <cell r="FB628">
            <v>87</v>
          </cell>
          <cell r="FC628">
            <v>89.25</v>
          </cell>
          <cell r="FD628">
            <v>92</v>
          </cell>
          <cell r="FE628" t="str">
            <v/>
          </cell>
          <cell r="FF628">
            <v>0</v>
          </cell>
          <cell r="FG628">
            <v>88.75</v>
          </cell>
          <cell r="FH628">
            <v>87</v>
          </cell>
          <cell r="FI628">
            <v>89.25</v>
          </cell>
          <cell r="FJ628">
            <v>92</v>
          </cell>
          <cell r="FK628" t="str">
            <v/>
          </cell>
          <cell r="FL628">
            <v>0</v>
          </cell>
          <cell r="FM628">
            <v>88.75</v>
          </cell>
          <cell r="FN628">
            <v>87</v>
          </cell>
          <cell r="FO628">
            <v>89.25</v>
          </cell>
          <cell r="FP628">
            <v>92</v>
          </cell>
          <cell r="FQ628" t="str">
            <v/>
          </cell>
          <cell r="FR628">
            <v>0</v>
          </cell>
          <cell r="FS628">
            <v>88.75</v>
          </cell>
          <cell r="FT628">
            <v>87</v>
          </cell>
          <cell r="FU628">
            <v>89.25</v>
          </cell>
          <cell r="FV628">
            <v>92</v>
          </cell>
          <cell r="FW628" t="str">
            <v/>
          </cell>
          <cell r="FX628">
            <v>0</v>
          </cell>
          <cell r="FY628">
            <v>88.75</v>
          </cell>
          <cell r="FZ628">
            <v>87</v>
          </cell>
          <cell r="GA628">
            <v>89.25</v>
          </cell>
          <cell r="GB628">
            <v>92</v>
          </cell>
          <cell r="GC628" t="str">
            <v/>
          </cell>
          <cell r="GD628">
            <v>0</v>
          </cell>
          <cell r="GE628">
            <v>88.75</v>
          </cell>
          <cell r="GF628">
            <v>87</v>
          </cell>
          <cell r="GG628">
            <v>89.25</v>
          </cell>
          <cell r="GH628">
            <v>92</v>
          </cell>
          <cell r="GI628" t="str">
            <v/>
          </cell>
          <cell r="GJ628">
            <v>0</v>
          </cell>
          <cell r="GK628">
            <v>88.75</v>
          </cell>
          <cell r="GL628">
            <v>87</v>
          </cell>
          <cell r="GM628">
            <v>89.25</v>
          </cell>
          <cell r="GN628">
            <v>92</v>
          </cell>
          <cell r="GO628" t="str">
            <v/>
          </cell>
          <cell r="GP628">
            <v>0</v>
          </cell>
          <cell r="GQ628">
            <v>88.75</v>
          </cell>
          <cell r="GR628">
            <v>87</v>
          </cell>
          <cell r="GS628">
            <v>89.25</v>
          </cell>
          <cell r="GT628">
            <v>92</v>
          </cell>
          <cell r="GU628" t="str">
            <v/>
          </cell>
          <cell r="GV628">
            <v>0</v>
          </cell>
          <cell r="GW628">
            <v>88.25</v>
          </cell>
          <cell r="GX628">
            <v>81.5</v>
          </cell>
          <cell r="GY628">
            <v>87.5</v>
          </cell>
          <cell r="GZ628">
            <v>86</v>
          </cell>
          <cell r="HA628" t="str">
            <v>EKO-L</v>
          </cell>
          <cell r="HB628">
            <v>0</v>
          </cell>
          <cell r="HC628">
            <v>83.17</v>
          </cell>
          <cell r="HD628">
            <v>79.25</v>
          </cell>
          <cell r="HE628">
            <v>79.75</v>
          </cell>
          <cell r="HF628">
            <v>88</v>
          </cell>
          <cell r="HH628">
            <v>0</v>
          </cell>
          <cell r="HM628" t="str">
            <v/>
          </cell>
          <cell r="HN628" t="str">
            <v/>
          </cell>
          <cell r="HS628">
            <v>0</v>
          </cell>
          <cell r="HT628" t="str">
            <v>PKN</v>
          </cell>
          <cell r="HU628">
            <v>0</v>
          </cell>
          <cell r="HV628" t="str">
            <v>IND</v>
          </cell>
          <cell r="HW628">
            <v>0</v>
          </cell>
          <cell r="HX628" t="str">
            <v>MAT-W</v>
          </cell>
          <cell r="HY628">
            <v>0</v>
          </cell>
          <cell r="HZ628" t="str">
            <v>SEJ-W</v>
          </cell>
          <cell r="IA628">
            <v>0</v>
          </cell>
          <cell r="IB628" t="str">
            <v>IGR-W</v>
          </cell>
          <cell r="IC628">
            <v>0</v>
          </cell>
          <cell r="ID628" t="str">
            <v>SBO</v>
          </cell>
          <cell r="IE628">
            <v>0</v>
          </cell>
          <cell r="IF628" t="str">
            <v>PJO</v>
          </cell>
          <cell r="IG628">
            <v>0</v>
          </cell>
          <cell r="IH628" t="str">
            <v>PRA</v>
          </cell>
          <cell r="II628">
            <v>0</v>
          </cell>
          <cell r="IJ628" t="str">
            <v>JAW</v>
          </cell>
          <cell r="IK628">
            <v>0</v>
          </cell>
          <cell r="IL628" t="str">
            <v>ARB</v>
          </cell>
          <cell r="IM628">
            <v>0</v>
          </cell>
          <cell r="IN628" t="str">
            <v>PKM</v>
          </cell>
          <cell r="IO628">
            <v>0</v>
          </cell>
          <cell r="IP628" t="str">
            <v>IND-P</v>
          </cell>
          <cell r="IQ628">
            <v>0</v>
          </cell>
          <cell r="IR628" t="str">
            <v>IGR-P</v>
          </cell>
          <cell r="IS628">
            <v>0</v>
          </cell>
          <cell r="IT628" t="str">
            <v>JEP-P</v>
          </cell>
          <cell r="IU628">
            <v>0</v>
          </cell>
          <cell r="IV628" t="str">
            <v>ANT-P</v>
          </cell>
          <cell r="IW628">
            <v>0</v>
          </cell>
          <cell r="IX628" t="str">
            <v>EKO-L</v>
          </cell>
          <cell r="IY628">
            <v>0</v>
          </cell>
          <cell r="JA628">
            <v>0</v>
          </cell>
        </row>
        <row r="629">
          <cell r="Q629" t="str">
            <v/>
          </cell>
          <cell r="AB629" t="str">
            <v/>
          </cell>
          <cell r="AC629">
            <v>23</v>
          </cell>
          <cell r="AI629" t="str">
            <v/>
          </cell>
          <cell r="AJ629">
            <v>0</v>
          </cell>
          <cell r="AK629">
            <v>79.5</v>
          </cell>
          <cell r="AL629">
            <v>75.75</v>
          </cell>
          <cell r="AM629">
            <v>81.25</v>
          </cell>
          <cell r="AN629">
            <v>82</v>
          </cell>
          <cell r="AO629" t="str">
            <v/>
          </cell>
          <cell r="AP629">
            <v>0</v>
          </cell>
          <cell r="AQ629">
            <v>80.33</v>
          </cell>
          <cell r="AR629">
            <v>78.5</v>
          </cell>
          <cell r="AS629">
            <v>79</v>
          </cell>
          <cell r="AT629">
            <v>82</v>
          </cell>
          <cell r="AU629" t="str">
            <v/>
          </cell>
          <cell r="AV629">
            <v>0</v>
          </cell>
          <cell r="AW629">
            <v>75.5</v>
          </cell>
          <cell r="AX629">
            <v>75.75</v>
          </cell>
          <cell r="AY629">
            <v>83.5</v>
          </cell>
          <cell r="AZ629">
            <v>82</v>
          </cell>
          <cell r="BA629" t="str">
            <v/>
          </cell>
          <cell r="BB629">
            <v>0</v>
          </cell>
          <cell r="BC629">
            <v>79.5</v>
          </cell>
          <cell r="BD629">
            <v>75</v>
          </cell>
          <cell r="BE629">
            <v>83.75</v>
          </cell>
          <cell r="BF629">
            <v>82</v>
          </cell>
          <cell r="BG629" t="str">
            <v>SEJ</v>
          </cell>
          <cell r="BH629">
            <v>0</v>
          </cell>
          <cell r="BI629">
            <v>81</v>
          </cell>
          <cell r="BJ629">
            <v>82.75</v>
          </cell>
          <cell r="BK629">
            <v>79.75</v>
          </cell>
          <cell r="BL629">
            <v>82</v>
          </cell>
          <cell r="BM629" t="str">
            <v/>
          </cell>
          <cell r="BN629">
            <v>0</v>
          </cell>
          <cell r="BO629">
            <v>80</v>
          </cell>
          <cell r="BP629">
            <v>73</v>
          </cell>
          <cell r="BQ629">
            <v>68.25</v>
          </cell>
          <cell r="BR629">
            <v>77</v>
          </cell>
          <cell r="BS629" t="str">
            <v/>
          </cell>
          <cell r="BT629">
            <v>0</v>
          </cell>
          <cell r="BU629">
            <v>86.25</v>
          </cell>
          <cell r="BV629">
            <v>77</v>
          </cell>
          <cell r="BW629">
            <v>81</v>
          </cell>
          <cell r="BX629">
            <v>85</v>
          </cell>
          <cell r="BY629" t="str">
            <v/>
          </cell>
          <cell r="BZ629">
            <v>0</v>
          </cell>
          <cell r="CA629">
            <v>76</v>
          </cell>
          <cell r="CB629">
            <v>67.5</v>
          </cell>
          <cell r="CC629">
            <v>70</v>
          </cell>
          <cell r="CD629">
            <v>71</v>
          </cell>
          <cell r="CE629" t="str">
            <v/>
          </cell>
          <cell r="CF629">
            <v>0</v>
          </cell>
          <cell r="CG629">
            <v>81</v>
          </cell>
          <cell r="CH629">
            <v>77</v>
          </cell>
          <cell r="CI629">
            <v>79.25</v>
          </cell>
          <cell r="CJ629">
            <v>80</v>
          </cell>
          <cell r="CK629" t="str">
            <v/>
          </cell>
          <cell r="CL629">
            <v>0</v>
          </cell>
          <cell r="CM629">
            <v>80.67</v>
          </cell>
          <cell r="CN629">
            <v>70.25</v>
          </cell>
          <cell r="CO629">
            <v>78.75</v>
          </cell>
          <cell r="CP629">
            <v>78</v>
          </cell>
          <cell r="CQ629" t="str">
            <v/>
          </cell>
          <cell r="CR629">
            <v>0</v>
          </cell>
          <cell r="CS629">
            <v>78.33</v>
          </cell>
          <cell r="CT629">
            <v>79</v>
          </cell>
          <cell r="CU629">
            <v>72.5</v>
          </cell>
          <cell r="CV629">
            <v>81</v>
          </cell>
          <cell r="CW629" t="str">
            <v/>
          </cell>
          <cell r="CX629">
            <v>0</v>
          </cell>
          <cell r="CY629">
            <v>78.89</v>
          </cell>
          <cell r="CZ629">
            <v>78.5</v>
          </cell>
          <cell r="DA629">
            <v>72.5</v>
          </cell>
          <cell r="DB629">
            <v>85</v>
          </cell>
          <cell r="DC629" t="str">
            <v/>
          </cell>
          <cell r="DD629">
            <v>0</v>
          </cell>
          <cell r="DE629">
            <v>80.5</v>
          </cell>
          <cell r="DF629">
            <v>70.5</v>
          </cell>
          <cell r="DG629">
            <v>80.25</v>
          </cell>
          <cell r="DH629">
            <v>88</v>
          </cell>
          <cell r="DI629" t="str">
            <v/>
          </cell>
          <cell r="DJ629">
            <v>0</v>
          </cell>
          <cell r="DK629">
            <v>0</v>
          </cell>
          <cell r="DL629">
            <v>0</v>
          </cell>
          <cell r="DM629">
            <v>0</v>
          </cell>
          <cell r="DN629">
            <v>79</v>
          </cell>
          <cell r="DO629" t="str">
            <v/>
          </cell>
          <cell r="DP629">
            <v>0</v>
          </cell>
          <cell r="DQ629">
            <v>80.5</v>
          </cell>
          <cell r="DR629">
            <v>62.75</v>
          </cell>
          <cell r="DS629">
            <v>68.75</v>
          </cell>
          <cell r="DT629">
            <v>76</v>
          </cell>
          <cell r="DU629" t="str">
            <v/>
          </cell>
          <cell r="DV629">
            <v>0</v>
          </cell>
          <cell r="DW629">
            <v>76.75</v>
          </cell>
          <cell r="DX629">
            <v>79</v>
          </cell>
          <cell r="DY629">
            <v>71.75</v>
          </cell>
          <cell r="DZ629">
            <v>78</v>
          </cell>
          <cell r="EA629" t="str">
            <v/>
          </cell>
          <cell r="EB629">
            <v>0</v>
          </cell>
          <cell r="EC629">
            <v>84</v>
          </cell>
          <cell r="ED629">
            <v>81.25</v>
          </cell>
          <cell r="EE629">
            <v>79</v>
          </cell>
          <cell r="EF629">
            <v>83</v>
          </cell>
          <cell r="EG629" t="str">
            <v/>
          </cell>
          <cell r="EH629">
            <v>0</v>
          </cell>
          <cell r="EI629">
            <v>82</v>
          </cell>
          <cell r="EJ629">
            <v>84.25</v>
          </cell>
          <cell r="EK629">
            <v>80</v>
          </cell>
          <cell r="EL629">
            <v>77</v>
          </cell>
          <cell r="EM629" t="str">
            <v/>
          </cell>
          <cell r="EN629">
            <v>0</v>
          </cell>
          <cell r="EO629">
            <v>82</v>
          </cell>
          <cell r="EP629">
            <v>84.25</v>
          </cell>
          <cell r="EQ629">
            <v>80</v>
          </cell>
          <cell r="ER629">
            <v>77</v>
          </cell>
          <cell r="ES629" t="str">
            <v/>
          </cell>
          <cell r="ET629">
            <v>0</v>
          </cell>
          <cell r="EU629">
            <v>82</v>
          </cell>
          <cell r="EV629">
            <v>84.25</v>
          </cell>
          <cell r="EW629">
            <v>80</v>
          </cell>
          <cell r="EX629">
            <v>77</v>
          </cell>
          <cell r="EY629" t="str">
            <v/>
          </cell>
          <cell r="EZ629">
            <v>0</v>
          </cell>
          <cell r="FA629">
            <v>80.25</v>
          </cell>
          <cell r="FB629">
            <v>74.75</v>
          </cell>
          <cell r="FC629">
            <v>75</v>
          </cell>
          <cell r="FD629">
            <v>77</v>
          </cell>
          <cell r="FE629" t="str">
            <v/>
          </cell>
          <cell r="FF629">
            <v>0</v>
          </cell>
          <cell r="FG629">
            <v>80.25</v>
          </cell>
          <cell r="FH629">
            <v>74.75</v>
          </cell>
          <cell r="FI629">
            <v>75</v>
          </cell>
          <cell r="FJ629">
            <v>77</v>
          </cell>
          <cell r="FK629" t="str">
            <v/>
          </cell>
          <cell r="FL629">
            <v>0</v>
          </cell>
          <cell r="FM629">
            <v>80.25</v>
          </cell>
          <cell r="FN629">
            <v>74.75</v>
          </cell>
          <cell r="FO629">
            <v>75</v>
          </cell>
          <cell r="FP629">
            <v>77</v>
          </cell>
          <cell r="FQ629" t="str">
            <v/>
          </cell>
          <cell r="FR629">
            <v>0</v>
          </cell>
          <cell r="FS629">
            <v>80.25</v>
          </cell>
          <cell r="FT629">
            <v>74.75</v>
          </cell>
          <cell r="FU629">
            <v>75</v>
          </cell>
          <cell r="FV629">
            <v>77</v>
          </cell>
          <cell r="FW629" t="str">
            <v/>
          </cell>
          <cell r="FX629">
            <v>0</v>
          </cell>
          <cell r="FY629">
            <v>80.25</v>
          </cell>
          <cell r="FZ629">
            <v>74.75</v>
          </cell>
          <cell r="GA629">
            <v>75</v>
          </cell>
          <cell r="GB629">
            <v>77</v>
          </cell>
          <cell r="GC629" t="str">
            <v/>
          </cell>
          <cell r="GD629">
            <v>0</v>
          </cell>
          <cell r="GE629">
            <v>80.25</v>
          </cell>
          <cell r="GF629">
            <v>74.75</v>
          </cell>
          <cell r="GG629">
            <v>75</v>
          </cell>
          <cell r="GH629">
            <v>77</v>
          </cell>
          <cell r="GI629" t="str">
            <v/>
          </cell>
          <cell r="GJ629">
            <v>0</v>
          </cell>
          <cell r="GK629">
            <v>80.25</v>
          </cell>
          <cell r="GL629">
            <v>74.75</v>
          </cell>
          <cell r="GM629">
            <v>75</v>
          </cell>
          <cell r="GN629">
            <v>77</v>
          </cell>
          <cell r="GO629" t="str">
            <v/>
          </cell>
          <cell r="GP629">
            <v>0</v>
          </cell>
          <cell r="GQ629">
            <v>80.25</v>
          </cell>
          <cell r="GR629">
            <v>74.75</v>
          </cell>
          <cell r="GS629">
            <v>75</v>
          </cell>
          <cell r="GT629">
            <v>77</v>
          </cell>
          <cell r="GU629" t="str">
            <v/>
          </cell>
          <cell r="GV629">
            <v>0</v>
          </cell>
          <cell r="GW629">
            <v>80.25</v>
          </cell>
          <cell r="GX629">
            <v>74.25</v>
          </cell>
          <cell r="GY629">
            <v>77</v>
          </cell>
          <cell r="GZ629">
            <v>76</v>
          </cell>
          <cell r="HA629" t="str">
            <v>EKO-L</v>
          </cell>
          <cell r="HB629">
            <v>0</v>
          </cell>
          <cell r="HC629">
            <v>78.83</v>
          </cell>
          <cell r="HD629">
            <v>69.5</v>
          </cell>
          <cell r="HE629">
            <v>68</v>
          </cell>
          <cell r="HF629">
            <v>72</v>
          </cell>
          <cell r="HH629">
            <v>0</v>
          </cell>
          <cell r="HM629" t="str">
            <v/>
          </cell>
          <cell r="HN629" t="str">
            <v/>
          </cell>
          <cell r="HS629">
            <v>0</v>
          </cell>
          <cell r="HT629" t="str">
            <v>PKN</v>
          </cell>
          <cell r="HU629">
            <v>0</v>
          </cell>
          <cell r="HV629" t="str">
            <v>IND</v>
          </cell>
          <cell r="HW629">
            <v>0</v>
          </cell>
          <cell r="HX629" t="str">
            <v>MAT-W</v>
          </cell>
          <cell r="HY629">
            <v>0</v>
          </cell>
          <cell r="HZ629" t="str">
            <v>SEJ-W</v>
          </cell>
          <cell r="IA629">
            <v>0</v>
          </cell>
          <cell r="IB629" t="str">
            <v>IGR-W</v>
          </cell>
          <cell r="IC629">
            <v>0</v>
          </cell>
          <cell r="ID629" t="str">
            <v>SBO</v>
          </cell>
          <cell r="IE629">
            <v>0</v>
          </cell>
          <cell r="IF629" t="str">
            <v>PJO</v>
          </cell>
          <cell r="IG629">
            <v>0</v>
          </cell>
          <cell r="IH629" t="str">
            <v>PRA</v>
          </cell>
          <cell r="II629">
            <v>0</v>
          </cell>
          <cell r="IJ629" t="str">
            <v>JAW</v>
          </cell>
          <cell r="IK629">
            <v>0</v>
          </cell>
          <cell r="IL629" t="str">
            <v>ARB</v>
          </cell>
          <cell r="IM629">
            <v>0</v>
          </cell>
          <cell r="IN629" t="str">
            <v>PKM</v>
          </cell>
          <cell r="IO629">
            <v>0</v>
          </cell>
          <cell r="IP629" t="str">
            <v>IND-P</v>
          </cell>
          <cell r="IQ629">
            <v>0</v>
          </cell>
          <cell r="IR629" t="str">
            <v>IGR-P</v>
          </cell>
          <cell r="IS629">
            <v>0</v>
          </cell>
          <cell r="IT629" t="str">
            <v>JEP-P</v>
          </cell>
          <cell r="IU629">
            <v>0</v>
          </cell>
          <cell r="IV629" t="str">
            <v>ANT-P</v>
          </cell>
          <cell r="IW629">
            <v>0</v>
          </cell>
          <cell r="IX629" t="str">
            <v>EKO-L</v>
          </cell>
          <cell r="IY629">
            <v>0</v>
          </cell>
          <cell r="JA629">
            <v>0</v>
          </cell>
        </row>
        <row r="630">
          <cell r="Q630" t="str">
            <v/>
          </cell>
          <cell r="AB630" t="str">
            <v/>
          </cell>
          <cell r="AC630">
            <v>24</v>
          </cell>
          <cell r="AI630" t="str">
            <v/>
          </cell>
          <cell r="AJ630">
            <v>0</v>
          </cell>
          <cell r="AK630">
            <v>79.5</v>
          </cell>
          <cell r="AL630">
            <v>85.25</v>
          </cell>
          <cell r="AM630">
            <v>81.75</v>
          </cell>
          <cell r="AN630">
            <v>88</v>
          </cell>
          <cell r="AO630" t="str">
            <v/>
          </cell>
          <cell r="AP630">
            <v>0</v>
          </cell>
          <cell r="AQ630">
            <v>85</v>
          </cell>
          <cell r="AR630">
            <v>88.5</v>
          </cell>
          <cell r="AS630">
            <v>84.5</v>
          </cell>
          <cell r="AT630">
            <v>88</v>
          </cell>
          <cell r="AU630" t="str">
            <v/>
          </cell>
          <cell r="AV630">
            <v>0</v>
          </cell>
          <cell r="AW630">
            <v>91.25</v>
          </cell>
          <cell r="AX630">
            <v>85.25</v>
          </cell>
          <cell r="AY630">
            <v>82</v>
          </cell>
          <cell r="AZ630">
            <v>89</v>
          </cell>
          <cell r="BA630" t="str">
            <v/>
          </cell>
          <cell r="BB630">
            <v>0</v>
          </cell>
          <cell r="BC630">
            <v>83</v>
          </cell>
          <cell r="BD630">
            <v>80</v>
          </cell>
          <cell r="BE630">
            <v>82.25</v>
          </cell>
          <cell r="BF630">
            <v>89</v>
          </cell>
          <cell r="BG630" t="str">
            <v>SEJ</v>
          </cell>
          <cell r="BH630">
            <v>0</v>
          </cell>
          <cell r="BI630">
            <v>83</v>
          </cell>
          <cell r="BJ630">
            <v>84.75</v>
          </cell>
          <cell r="BK630">
            <v>72.5</v>
          </cell>
          <cell r="BL630">
            <v>88</v>
          </cell>
          <cell r="BM630" t="str">
            <v/>
          </cell>
          <cell r="BN630">
            <v>0</v>
          </cell>
          <cell r="BO630">
            <v>80.88</v>
          </cell>
          <cell r="BP630">
            <v>77.25</v>
          </cell>
          <cell r="BQ630">
            <v>91.75</v>
          </cell>
          <cell r="BR630">
            <v>82</v>
          </cell>
          <cell r="BS630" t="str">
            <v/>
          </cell>
          <cell r="BT630">
            <v>0</v>
          </cell>
          <cell r="BU630">
            <v>87.5</v>
          </cell>
          <cell r="BV630">
            <v>88.75</v>
          </cell>
          <cell r="BW630">
            <v>89.75</v>
          </cell>
          <cell r="BX630">
            <v>88</v>
          </cell>
          <cell r="BY630" t="str">
            <v/>
          </cell>
          <cell r="BZ630">
            <v>0</v>
          </cell>
          <cell r="CA630">
            <v>79.75</v>
          </cell>
          <cell r="CB630">
            <v>82</v>
          </cell>
          <cell r="CC630">
            <v>87.25</v>
          </cell>
          <cell r="CD630">
            <v>78</v>
          </cell>
          <cell r="CE630" t="str">
            <v/>
          </cell>
          <cell r="CF630">
            <v>0</v>
          </cell>
          <cell r="CG630">
            <v>82</v>
          </cell>
          <cell r="CH630">
            <v>79.25</v>
          </cell>
          <cell r="CI630">
            <v>80.75</v>
          </cell>
          <cell r="CJ630">
            <v>80</v>
          </cell>
          <cell r="CK630" t="str">
            <v/>
          </cell>
          <cell r="CL630">
            <v>0</v>
          </cell>
          <cell r="CM630">
            <v>80.33</v>
          </cell>
          <cell r="CN630">
            <v>67.5</v>
          </cell>
          <cell r="CO630">
            <v>85.75</v>
          </cell>
          <cell r="CP630">
            <v>76</v>
          </cell>
          <cell r="CQ630" t="str">
            <v/>
          </cell>
          <cell r="CR630">
            <v>0</v>
          </cell>
          <cell r="CS630">
            <v>91</v>
          </cell>
          <cell r="CT630">
            <v>83.5</v>
          </cell>
          <cell r="CU630">
            <v>86.75</v>
          </cell>
          <cell r="CV630">
            <v>92</v>
          </cell>
          <cell r="CW630" t="str">
            <v/>
          </cell>
          <cell r="CX630">
            <v>0</v>
          </cell>
          <cell r="CY630">
            <v>88.22</v>
          </cell>
          <cell r="CZ630">
            <v>86.25</v>
          </cell>
          <cell r="DA630">
            <v>78</v>
          </cell>
          <cell r="DB630">
            <v>88</v>
          </cell>
          <cell r="DC630" t="str">
            <v/>
          </cell>
          <cell r="DD630">
            <v>0</v>
          </cell>
          <cell r="DE630">
            <v>96.25</v>
          </cell>
          <cell r="DF630">
            <v>89.75</v>
          </cell>
          <cell r="DG630">
            <v>90.25</v>
          </cell>
          <cell r="DH630">
            <v>90</v>
          </cell>
          <cell r="DI630" t="str">
            <v/>
          </cell>
          <cell r="DJ630">
            <v>0</v>
          </cell>
          <cell r="DK630">
            <v>0</v>
          </cell>
          <cell r="DL630">
            <v>0</v>
          </cell>
          <cell r="DM630">
            <v>0</v>
          </cell>
          <cell r="DN630">
            <v>88</v>
          </cell>
          <cell r="DO630" t="str">
            <v/>
          </cell>
          <cell r="DP630">
            <v>0</v>
          </cell>
          <cell r="DQ630">
            <v>87.75</v>
          </cell>
          <cell r="DR630">
            <v>94</v>
          </cell>
          <cell r="DS630">
            <v>87.75</v>
          </cell>
          <cell r="DT630">
            <v>83</v>
          </cell>
          <cell r="DU630" t="str">
            <v/>
          </cell>
          <cell r="DV630">
            <v>0</v>
          </cell>
          <cell r="DW630">
            <v>84</v>
          </cell>
          <cell r="DX630">
            <v>85.5</v>
          </cell>
          <cell r="DY630">
            <v>79.25</v>
          </cell>
          <cell r="DZ630">
            <v>80</v>
          </cell>
          <cell r="EA630" t="str">
            <v/>
          </cell>
          <cell r="EB630">
            <v>0</v>
          </cell>
          <cell r="EC630">
            <v>87</v>
          </cell>
          <cell r="ED630">
            <v>89.75</v>
          </cell>
          <cell r="EE630">
            <v>88.25</v>
          </cell>
          <cell r="EF630">
            <v>89</v>
          </cell>
          <cell r="EG630" t="str">
            <v/>
          </cell>
          <cell r="EH630">
            <v>0</v>
          </cell>
          <cell r="EI630">
            <v>80.75</v>
          </cell>
          <cell r="EJ630">
            <v>77.25</v>
          </cell>
          <cell r="EK630">
            <v>78</v>
          </cell>
          <cell r="EL630">
            <v>75</v>
          </cell>
          <cell r="EM630" t="str">
            <v/>
          </cell>
          <cell r="EN630">
            <v>0</v>
          </cell>
          <cell r="EO630">
            <v>80.75</v>
          </cell>
          <cell r="EP630">
            <v>77.25</v>
          </cell>
          <cell r="EQ630">
            <v>78</v>
          </cell>
          <cell r="ER630">
            <v>75</v>
          </cell>
          <cell r="ES630" t="str">
            <v/>
          </cell>
          <cell r="ET630">
            <v>0</v>
          </cell>
          <cell r="EU630">
            <v>80.75</v>
          </cell>
          <cell r="EV630">
            <v>77.25</v>
          </cell>
          <cell r="EW630">
            <v>78</v>
          </cell>
          <cell r="EX630">
            <v>75</v>
          </cell>
          <cell r="EY630" t="str">
            <v/>
          </cell>
          <cell r="EZ630">
            <v>0</v>
          </cell>
          <cell r="FA630">
            <v>86.83</v>
          </cell>
          <cell r="FB630">
            <v>87.75</v>
          </cell>
          <cell r="FC630">
            <v>85.75</v>
          </cell>
          <cell r="FD630">
            <v>86</v>
          </cell>
          <cell r="FE630" t="str">
            <v/>
          </cell>
          <cell r="FF630">
            <v>0</v>
          </cell>
          <cell r="FG630">
            <v>86.83</v>
          </cell>
          <cell r="FH630">
            <v>87.75</v>
          </cell>
          <cell r="FI630">
            <v>85.75</v>
          </cell>
          <cell r="FJ630">
            <v>86</v>
          </cell>
          <cell r="FK630" t="str">
            <v/>
          </cell>
          <cell r="FL630">
            <v>0</v>
          </cell>
          <cell r="FM630">
            <v>86.83</v>
          </cell>
          <cell r="FN630">
            <v>87.75</v>
          </cell>
          <cell r="FO630">
            <v>85.75</v>
          </cell>
          <cell r="FP630">
            <v>86</v>
          </cell>
          <cell r="FQ630" t="str">
            <v/>
          </cell>
          <cell r="FR630">
            <v>0</v>
          </cell>
          <cell r="FS630">
            <v>86.83</v>
          </cell>
          <cell r="FT630">
            <v>87.75</v>
          </cell>
          <cell r="FU630">
            <v>85.75</v>
          </cell>
          <cell r="FV630">
            <v>86</v>
          </cell>
          <cell r="FW630" t="str">
            <v/>
          </cell>
          <cell r="FX630">
            <v>0</v>
          </cell>
          <cell r="FY630">
            <v>86.83</v>
          </cell>
          <cell r="FZ630">
            <v>87.75</v>
          </cell>
          <cell r="GA630">
            <v>85.75</v>
          </cell>
          <cell r="GB630">
            <v>86</v>
          </cell>
          <cell r="GC630" t="str">
            <v/>
          </cell>
          <cell r="GD630">
            <v>0</v>
          </cell>
          <cell r="GE630">
            <v>86.83</v>
          </cell>
          <cell r="GF630">
            <v>87.75</v>
          </cell>
          <cell r="GG630">
            <v>85.75</v>
          </cell>
          <cell r="GH630">
            <v>86</v>
          </cell>
          <cell r="GI630" t="str">
            <v/>
          </cell>
          <cell r="GJ630">
            <v>0</v>
          </cell>
          <cell r="GK630">
            <v>86.83</v>
          </cell>
          <cell r="GL630">
            <v>87.75</v>
          </cell>
          <cell r="GM630">
            <v>85.75</v>
          </cell>
          <cell r="GN630">
            <v>86</v>
          </cell>
          <cell r="GO630" t="str">
            <v/>
          </cell>
          <cell r="GP630">
            <v>0</v>
          </cell>
          <cell r="GQ630">
            <v>86.83</v>
          </cell>
          <cell r="GR630">
            <v>87.75</v>
          </cell>
          <cell r="GS630">
            <v>85.75</v>
          </cell>
          <cell r="GT630">
            <v>86</v>
          </cell>
          <cell r="GU630" t="str">
            <v/>
          </cell>
          <cell r="GV630">
            <v>0</v>
          </cell>
          <cell r="GW630">
            <v>85.25</v>
          </cell>
          <cell r="GX630">
            <v>74.75</v>
          </cell>
          <cell r="GY630">
            <v>82.75</v>
          </cell>
          <cell r="GZ630">
            <v>81</v>
          </cell>
          <cell r="HA630" t="str">
            <v>EKO-L</v>
          </cell>
          <cell r="HB630">
            <v>0</v>
          </cell>
          <cell r="HC630">
            <v>78.33</v>
          </cell>
          <cell r="HD630">
            <v>73</v>
          </cell>
          <cell r="HE630">
            <v>73.5</v>
          </cell>
          <cell r="HF630">
            <v>79</v>
          </cell>
          <cell r="HH630">
            <v>0</v>
          </cell>
          <cell r="HM630" t="str">
            <v/>
          </cell>
          <cell r="HN630" t="str">
            <v/>
          </cell>
          <cell r="HS630">
            <v>0</v>
          </cell>
          <cell r="HT630" t="str">
            <v>PKN</v>
          </cell>
          <cell r="HU630">
            <v>0</v>
          </cell>
          <cell r="HV630" t="str">
            <v>IND</v>
          </cell>
          <cell r="HW630">
            <v>0</v>
          </cell>
          <cell r="HX630" t="str">
            <v>MAT-W</v>
          </cell>
          <cell r="HY630">
            <v>0</v>
          </cell>
          <cell r="HZ630" t="str">
            <v>SEJ-W</v>
          </cell>
          <cell r="IA630">
            <v>0</v>
          </cell>
          <cell r="IB630" t="str">
            <v>IGR-W</v>
          </cell>
          <cell r="IC630">
            <v>0</v>
          </cell>
          <cell r="ID630" t="str">
            <v>SBO</v>
          </cell>
          <cell r="IE630">
            <v>0</v>
          </cell>
          <cell r="IF630" t="str">
            <v>PJO</v>
          </cell>
          <cell r="IG630">
            <v>0</v>
          </cell>
          <cell r="IH630" t="str">
            <v>PRA</v>
          </cell>
          <cell r="II630">
            <v>0</v>
          </cell>
          <cell r="IJ630" t="str">
            <v>JAW</v>
          </cell>
          <cell r="IK630">
            <v>0</v>
          </cell>
          <cell r="IL630" t="str">
            <v>ARB</v>
          </cell>
          <cell r="IM630">
            <v>0</v>
          </cell>
          <cell r="IN630" t="str">
            <v>PKM</v>
          </cell>
          <cell r="IO630">
            <v>0</v>
          </cell>
          <cell r="IP630" t="str">
            <v>IND-P</v>
          </cell>
          <cell r="IQ630">
            <v>0</v>
          </cell>
          <cell r="IR630" t="str">
            <v>IGR-P</v>
          </cell>
          <cell r="IS630">
            <v>0</v>
          </cell>
          <cell r="IT630" t="str">
            <v>JEP-P</v>
          </cell>
          <cell r="IU630">
            <v>0</v>
          </cell>
          <cell r="IV630" t="str">
            <v>ANT-P</v>
          </cell>
          <cell r="IW630">
            <v>0</v>
          </cell>
          <cell r="IX630" t="str">
            <v>EKO-L</v>
          </cell>
          <cell r="IY630">
            <v>0</v>
          </cell>
          <cell r="JA630">
            <v>0</v>
          </cell>
        </row>
        <row r="631">
          <cell r="Q631" t="str">
            <v/>
          </cell>
          <cell r="AB631" t="str">
            <v/>
          </cell>
          <cell r="AC631">
            <v>25</v>
          </cell>
          <cell r="AI631" t="str">
            <v/>
          </cell>
          <cell r="AJ631">
            <v>0</v>
          </cell>
          <cell r="AK631">
            <v>81.5</v>
          </cell>
          <cell r="AL631">
            <v>83</v>
          </cell>
          <cell r="AM631">
            <v>79.25</v>
          </cell>
          <cell r="AN631">
            <v>83</v>
          </cell>
          <cell r="AO631" t="str">
            <v/>
          </cell>
          <cell r="AP631">
            <v>0</v>
          </cell>
          <cell r="AQ631">
            <v>84.33</v>
          </cell>
          <cell r="AR631">
            <v>83</v>
          </cell>
          <cell r="AS631">
            <v>82.25</v>
          </cell>
          <cell r="AT631">
            <v>83</v>
          </cell>
          <cell r="AU631" t="str">
            <v/>
          </cell>
          <cell r="AV631">
            <v>0</v>
          </cell>
          <cell r="AW631">
            <v>80.67</v>
          </cell>
          <cell r="AX631">
            <v>83</v>
          </cell>
          <cell r="AY631">
            <v>77.25</v>
          </cell>
          <cell r="AZ631">
            <v>85</v>
          </cell>
          <cell r="BA631" t="str">
            <v/>
          </cell>
          <cell r="BB631">
            <v>0</v>
          </cell>
          <cell r="BC631">
            <v>83.75</v>
          </cell>
          <cell r="BD631">
            <v>81.75</v>
          </cell>
          <cell r="BE631">
            <v>78.5</v>
          </cell>
          <cell r="BF631">
            <v>85</v>
          </cell>
          <cell r="BG631" t="str">
            <v>SEJ</v>
          </cell>
          <cell r="BH631">
            <v>0</v>
          </cell>
          <cell r="BI631">
            <v>84</v>
          </cell>
          <cell r="BJ631">
            <v>82</v>
          </cell>
          <cell r="BK631">
            <v>73.25</v>
          </cell>
          <cell r="BL631">
            <v>83</v>
          </cell>
          <cell r="BM631" t="str">
            <v/>
          </cell>
          <cell r="BN631">
            <v>0</v>
          </cell>
          <cell r="BO631">
            <v>80.25</v>
          </cell>
          <cell r="BP631">
            <v>78.25</v>
          </cell>
          <cell r="BQ631">
            <v>68.25</v>
          </cell>
          <cell r="BR631">
            <v>82</v>
          </cell>
          <cell r="BS631" t="str">
            <v/>
          </cell>
          <cell r="BT631">
            <v>0</v>
          </cell>
          <cell r="BU631">
            <v>85</v>
          </cell>
          <cell r="BV631">
            <v>85.75</v>
          </cell>
          <cell r="BW631">
            <v>81.25</v>
          </cell>
          <cell r="BX631">
            <v>83</v>
          </cell>
          <cell r="BY631" t="str">
            <v/>
          </cell>
          <cell r="BZ631">
            <v>0</v>
          </cell>
          <cell r="CA631">
            <v>79</v>
          </cell>
          <cell r="CB631">
            <v>67.5</v>
          </cell>
          <cell r="CC631">
            <v>70</v>
          </cell>
          <cell r="CD631">
            <v>72</v>
          </cell>
          <cell r="CE631" t="str">
            <v/>
          </cell>
          <cell r="CF631">
            <v>0</v>
          </cell>
          <cell r="CG631">
            <v>81.5</v>
          </cell>
          <cell r="CH631">
            <v>78.25</v>
          </cell>
          <cell r="CI631">
            <v>78</v>
          </cell>
          <cell r="CJ631">
            <v>80</v>
          </cell>
          <cell r="CK631" t="str">
            <v/>
          </cell>
          <cell r="CL631">
            <v>0</v>
          </cell>
          <cell r="CM631">
            <v>78.58</v>
          </cell>
          <cell r="CN631">
            <v>68.75</v>
          </cell>
          <cell r="CO631">
            <v>85.75</v>
          </cell>
          <cell r="CP631">
            <v>77</v>
          </cell>
          <cell r="CQ631" t="str">
            <v/>
          </cell>
          <cell r="CR631">
            <v>0</v>
          </cell>
          <cell r="CS631">
            <v>90.83</v>
          </cell>
          <cell r="CT631">
            <v>83.5</v>
          </cell>
          <cell r="CU631">
            <v>81</v>
          </cell>
          <cell r="CV631">
            <v>87</v>
          </cell>
          <cell r="CW631" t="str">
            <v/>
          </cell>
          <cell r="CX631">
            <v>0</v>
          </cell>
          <cell r="CY631">
            <v>84.89</v>
          </cell>
          <cell r="CZ631">
            <v>87.75</v>
          </cell>
          <cell r="DA631">
            <v>82.5</v>
          </cell>
          <cell r="DB631">
            <v>88</v>
          </cell>
          <cell r="DC631" t="str">
            <v/>
          </cell>
          <cell r="DD631">
            <v>0</v>
          </cell>
          <cell r="DE631">
            <v>89</v>
          </cell>
          <cell r="DF631">
            <v>78.25</v>
          </cell>
          <cell r="DG631">
            <v>84.25</v>
          </cell>
          <cell r="DH631">
            <v>86</v>
          </cell>
          <cell r="DI631" t="str">
            <v/>
          </cell>
          <cell r="DJ631">
            <v>0</v>
          </cell>
          <cell r="DK631">
            <v>0</v>
          </cell>
          <cell r="DL631">
            <v>0</v>
          </cell>
          <cell r="DM631">
            <v>0</v>
          </cell>
          <cell r="DN631">
            <v>83</v>
          </cell>
          <cell r="DO631" t="str">
            <v/>
          </cell>
          <cell r="DP631">
            <v>0</v>
          </cell>
          <cell r="DQ631">
            <v>83</v>
          </cell>
          <cell r="DR631">
            <v>73</v>
          </cell>
          <cell r="DS631">
            <v>70</v>
          </cell>
          <cell r="DT631">
            <v>79</v>
          </cell>
          <cell r="DU631" t="str">
            <v/>
          </cell>
          <cell r="DV631">
            <v>0</v>
          </cell>
          <cell r="DW631">
            <v>81</v>
          </cell>
          <cell r="DX631">
            <v>79.5</v>
          </cell>
          <cell r="DY631">
            <v>76.25</v>
          </cell>
          <cell r="DZ631">
            <v>78</v>
          </cell>
          <cell r="EA631" t="str">
            <v/>
          </cell>
          <cell r="EB631">
            <v>0</v>
          </cell>
          <cell r="EC631">
            <v>84.83</v>
          </cell>
          <cell r="ED631">
            <v>84.25</v>
          </cell>
          <cell r="EE631">
            <v>78.5</v>
          </cell>
          <cell r="EF631">
            <v>83</v>
          </cell>
          <cell r="EG631" t="str">
            <v/>
          </cell>
          <cell r="EH631">
            <v>0</v>
          </cell>
          <cell r="EI631">
            <v>78.92</v>
          </cell>
          <cell r="EJ631">
            <v>77.25</v>
          </cell>
          <cell r="EK631">
            <v>74.25</v>
          </cell>
          <cell r="EL631">
            <v>74</v>
          </cell>
          <cell r="EM631" t="str">
            <v/>
          </cell>
          <cell r="EN631">
            <v>0</v>
          </cell>
          <cell r="EO631">
            <v>78.92</v>
          </cell>
          <cell r="EP631">
            <v>77.25</v>
          </cell>
          <cell r="EQ631">
            <v>74.25</v>
          </cell>
          <cell r="ER631">
            <v>74</v>
          </cell>
          <cell r="ES631" t="str">
            <v/>
          </cell>
          <cell r="ET631">
            <v>0</v>
          </cell>
          <cell r="EU631">
            <v>78.92</v>
          </cell>
          <cell r="EV631">
            <v>77.25</v>
          </cell>
          <cell r="EW631">
            <v>74.25</v>
          </cell>
          <cell r="EX631">
            <v>74</v>
          </cell>
          <cell r="EY631" t="str">
            <v/>
          </cell>
          <cell r="EZ631">
            <v>0</v>
          </cell>
          <cell r="FA631">
            <v>78.25</v>
          </cell>
          <cell r="FB631">
            <v>74</v>
          </cell>
          <cell r="FC631">
            <v>76.75</v>
          </cell>
          <cell r="FD631">
            <v>80</v>
          </cell>
          <cell r="FE631" t="str">
            <v/>
          </cell>
          <cell r="FF631">
            <v>0</v>
          </cell>
          <cell r="FG631">
            <v>78.25</v>
          </cell>
          <cell r="FH631">
            <v>74</v>
          </cell>
          <cell r="FI631">
            <v>76.75</v>
          </cell>
          <cell r="FJ631">
            <v>80</v>
          </cell>
          <cell r="FK631" t="str">
            <v/>
          </cell>
          <cell r="FL631">
            <v>0</v>
          </cell>
          <cell r="FM631">
            <v>78.25</v>
          </cell>
          <cell r="FN631">
            <v>74</v>
          </cell>
          <cell r="FO631">
            <v>76.75</v>
          </cell>
          <cell r="FP631">
            <v>80</v>
          </cell>
          <cell r="FQ631" t="str">
            <v/>
          </cell>
          <cell r="FR631">
            <v>0</v>
          </cell>
          <cell r="FS631">
            <v>78.25</v>
          </cell>
          <cell r="FT631">
            <v>74</v>
          </cell>
          <cell r="FU631">
            <v>76.75</v>
          </cell>
          <cell r="FV631">
            <v>80</v>
          </cell>
          <cell r="FW631" t="str">
            <v/>
          </cell>
          <cell r="FX631">
            <v>0</v>
          </cell>
          <cell r="FY631">
            <v>78.25</v>
          </cell>
          <cell r="FZ631">
            <v>74</v>
          </cell>
          <cell r="GA631">
            <v>76.75</v>
          </cell>
          <cell r="GB631">
            <v>80</v>
          </cell>
          <cell r="GC631" t="str">
            <v/>
          </cell>
          <cell r="GD631">
            <v>0</v>
          </cell>
          <cell r="GE631">
            <v>78.25</v>
          </cell>
          <cell r="GF631">
            <v>74</v>
          </cell>
          <cell r="GG631">
            <v>76.75</v>
          </cell>
          <cell r="GH631">
            <v>80</v>
          </cell>
          <cell r="GI631" t="str">
            <v/>
          </cell>
          <cell r="GJ631">
            <v>0</v>
          </cell>
          <cell r="GK631">
            <v>78.25</v>
          </cell>
          <cell r="GL631">
            <v>74</v>
          </cell>
          <cell r="GM631">
            <v>76.75</v>
          </cell>
          <cell r="GN631">
            <v>80</v>
          </cell>
          <cell r="GO631" t="str">
            <v/>
          </cell>
          <cell r="GP631">
            <v>0</v>
          </cell>
          <cell r="GQ631">
            <v>78.25</v>
          </cell>
          <cell r="GR631">
            <v>74</v>
          </cell>
          <cell r="GS631">
            <v>76.75</v>
          </cell>
          <cell r="GT631">
            <v>80</v>
          </cell>
          <cell r="GU631" t="str">
            <v/>
          </cell>
          <cell r="GV631">
            <v>0</v>
          </cell>
          <cell r="GW631">
            <v>82.5</v>
          </cell>
          <cell r="GX631">
            <v>70</v>
          </cell>
          <cell r="GY631">
            <v>79.75</v>
          </cell>
          <cell r="GZ631">
            <v>79</v>
          </cell>
          <cell r="HA631" t="str">
            <v>EKO-L</v>
          </cell>
          <cell r="HB631">
            <v>0</v>
          </cell>
          <cell r="HC631">
            <v>78.5</v>
          </cell>
          <cell r="HD631">
            <v>71.25</v>
          </cell>
          <cell r="HE631">
            <v>72</v>
          </cell>
          <cell r="HF631">
            <v>72</v>
          </cell>
          <cell r="HH631">
            <v>0</v>
          </cell>
          <cell r="HM631" t="str">
            <v/>
          </cell>
          <cell r="HN631" t="str">
            <v/>
          </cell>
          <cell r="HS631">
            <v>0</v>
          </cell>
          <cell r="HT631" t="str">
            <v>PKN</v>
          </cell>
          <cell r="HU631">
            <v>0</v>
          </cell>
          <cell r="HV631" t="str">
            <v>IND</v>
          </cell>
          <cell r="HW631">
            <v>0</v>
          </cell>
          <cell r="HX631" t="str">
            <v>MAT-W</v>
          </cell>
          <cell r="HY631">
            <v>0</v>
          </cell>
          <cell r="HZ631" t="str">
            <v>SEJ-W</v>
          </cell>
          <cell r="IA631">
            <v>0</v>
          </cell>
          <cell r="IB631" t="str">
            <v>IGR-W</v>
          </cell>
          <cell r="IC631">
            <v>0</v>
          </cell>
          <cell r="ID631" t="str">
            <v>SBO</v>
          </cell>
          <cell r="IE631">
            <v>0</v>
          </cell>
          <cell r="IF631" t="str">
            <v>PJO</v>
          </cell>
          <cell r="IG631">
            <v>0</v>
          </cell>
          <cell r="IH631" t="str">
            <v>PRA</v>
          </cell>
          <cell r="II631">
            <v>0</v>
          </cell>
          <cell r="IJ631" t="str">
            <v>JAW</v>
          </cell>
          <cell r="IK631">
            <v>0</v>
          </cell>
          <cell r="IL631" t="str">
            <v>ARB</v>
          </cell>
          <cell r="IM631">
            <v>0</v>
          </cell>
          <cell r="IN631" t="str">
            <v>PKM</v>
          </cell>
          <cell r="IO631">
            <v>0</v>
          </cell>
          <cell r="IP631" t="str">
            <v>IND-P</v>
          </cell>
          <cell r="IQ631">
            <v>0</v>
          </cell>
          <cell r="IR631" t="str">
            <v>IGR-P</v>
          </cell>
          <cell r="IS631">
            <v>0</v>
          </cell>
          <cell r="IT631" t="str">
            <v>JEP-P</v>
          </cell>
          <cell r="IU631">
            <v>0</v>
          </cell>
          <cell r="IV631" t="str">
            <v>ANT-P</v>
          </cell>
          <cell r="IW631">
            <v>0</v>
          </cell>
          <cell r="IX631" t="str">
            <v>EKO-L</v>
          </cell>
          <cell r="IY631">
            <v>0</v>
          </cell>
          <cell r="JA631">
            <v>0</v>
          </cell>
        </row>
        <row r="632">
          <cell r="Q632" t="str">
            <v/>
          </cell>
          <cell r="AB632" t="str">
            <v/>
          </cell>
          <cell r="AC632">
            <v>26</v>
          </cell>
          <cell r="AI632" t="str">
            <v/>
          </cell>
          <cell r="AJ632">
            <v>0</v>
          </cell>
          <cell r="AK632">
            <v>85</v>
          </cell>
          <cell r="AL632">
            <v>84</v>
          </cell>
          <cell r="AM632">
            <v>79</v>
          </cell>
          <cell r="AN632">
            <v>88</v>
          </cell>
          <cell r="AO632" t="str">
            <v/>
          </cell>
          <cell r="AP632">
            <v>0</v>
          </cell>
          <cell r="AQ632">
            <v>86.67</v>
          </cell>
          <cell r="AR632">
            <v>88.75</v>
          </cell>
          <cell r="AS632">
            <v>85</v>
          </cell>
          <cell r="AT632">
            <v>88</v>
          </cell>
          <cell r="AU632" t="str">
            <v/>
          </cell>
          <cell r="AV632">
            <v>0</v>
          </cell>
          <cell r="AW632">
            <v>79.58</v>
          </cell>
          <cell r="AX632">
            <v>82.75</v>
          </cell>
          <cell r="AY632">
            <v>80</v>
          </cell>
          <cell r="AZ632">
            <v>88</v>
          </cell>
          <cell r="BA632" t="str">
            <v/>
          </cell>
          <cell r="BB632">
            <v>0</v>
          </cell>
          <cell r="BC632">
            <v>83.75</v>
          </cell>
          <cell r="BD632">
            <v>83.25</v>
          </cell>
          <cell r="BE632">
            <v>80.25</v>
          </cell>
          <cell r="BF632">
            <v>88</v>
          </cell>
          <cell r="BG632" t="str">
            <v>SEJ</v>
          </cell>
          <cell r="BH632">
            <v>0</v>
          </cell>
          <cell r="BI632">
            <v>86</v>
          </cell>
          <cell r="BJ632">
            <v>82</v>
          </cell>
          <cell r="BK632">
            <v>71.5</v>
          </cell>
          <cell r="BL632">
            <v>88</v>
          </cell>
          <cell r="BM632" t="str">
            <v/>
          </cell>
          <cell r="BN632">
            <v>0</v>
          </cell>
          <cell r="BO632">
            <v>80</v>
          </cell>
          <cell r="BP632">
            <v>77.5</v>
          </cell>
          <cell r="BQ632">
            <v>80.75</v>
          </cell>
          <cell r="BR632">
            <v>87</v>
          </cell>
          <cell r="BS632" t="str">
            <v/>
          </cell>
          <cell r="BT632">
            <v>0</v>
          </cell>
          <cell r="BU632">
            <v>84.25</v>
          </cell>
          <cell r="BV632">
            <v>87</v>
          </cell>
          <cell r="BW632">
            <v>94.25</v>
          </cell>
          <cell r="BX632">
            <v>90</v>
          </cell>
          <cell r="BY632" t="str">
            <v/>
          </cell>
          <cell r="BZ632">
            <v>0</v>
          </cell>
          <cell r="CA632">
            <v>84</v>
          </cell>
          <cell r="CB632">
            <v>88.5</v>
          </cell>
          <cell r="CC632">
            <v>90</v>
          </cell>
          <cell r="CD632">
            <v>85</v>
          </cell>
          <cell r="CE632" t="str">
            <v/>
          </cell>
          <cell r="CF632">
            <v>0</v>
          </cell>
          <cell r="CG632">
            <v>80</v>
          </cell>
          <cell r="CH632">
            <v>78.75</v>
          </cell>
          <cell r="CI632">
            <v>79.5</v>
          </cell>
          <cell r="CJ632">
            <v>80</v>
          </cell>
          <cell r="CK632" t="str">
            <v/>
          </cell>
          <cell r="CL632">
            <v>0</v>
          </cell>
          <cell r="CM632">
            <v>80.75</v>
          </cell>
          <cell r="CN632">
            <v>77.75</v>
          </cell>
          <cell r="CO632">
            <v>70.75</v>
          </cell>
          <cell r="CP632">
            <v>76</v>
          </cell>
          <cell r="CQ632" t="str">
            <v/>
          </cell>
          <cell r="CR632">
            <v>0</v>
          </cell>
          <cell r="CS632">
            <v>88.5</v>
          </cell>
          <cell r="CT632">
            <v>90.25</v>
          </cell>
          <cell r="CU632">
            <v>81.25</v>
          </cell>
          <cell r="CV632">
            <v>85</v>
          </cell>
          <cell r="CW632" t="str">
            <v/>
          </cell>
          <cell r="CX632">
            <v>0</v>
          </cell>
          <cell r="CY632">
            <v>81.33</v>
          </cell>
          <cell r="CZ632">
            <v>85.5</v>
          </cell>
          <cell r="DA632">
            <v>71.5</v>
          </cell>
          <cell r="DB632">
            <v>83</v>
          </cell>
          <cell r="DC632" t="str">
            <v/>
          </cell>
          <cell r="DD632">
            <v>0</v>
          </cell>
          <cell r="DE632">
            <v>90.75</v>
          </cell>
          <cell r="DF632">
            <v>86.25</v>
          </cell>
          <cell r="DG632">
            <v>87.5</v>
          </cell>
          <cell r="DH632">
            <v>88</v>
          </cell>
          <cell r="DI632" t="str">
            <v/>
          </cell>
          <cell r="DJ632">
            <v>0</v>
          </cell>
          <cell r="DK632">
            <v>0</v>
          </cell>
          <cell r="DL632">
            <v>0</v>
          </cell>
          <cell r="DM632">
            <v>0</v>
          </cell>
          <cell r="DN632">
            <v>88</v>
          </cell>
          <cell r="DO632" t="str">
            <v/>
          </cell>
          <cell r="DP632">
            <v>0</v>
          </cell>
          <cell r="DQ632">
            <v>81</v>
          </cell>
          <cell r="DR632">
            <v>85.5</v>
          </cell>
          <cell r="DS632">
            <v>77.75</v>
          </cell>
          <cell r="DT632">
            <v>74</v>
          </cell>
          <cell r="DU632" t="str">
            <v/>
          </cell>
          <cell r="DV632">
            <v>0</v>
          </cell>
          <cell r="DW632">
            <v>88</v>
          </cell>
          <cell r="DX632">
            <v>89</v>
          </cell>
          <cell r="DY632">
            <v>77.5</v>
          </cell>
          <cell r="DZ632">
            <v>86</v>
          </cell>
          <cell r="EA632" t="str">
            <v/>
          </cell>
          <cell r="EB632">
            <v>0</v>
          </cell>
          <cell r="EC632">
            <v>83.92</v>
          </cell>
          <cell r="ED632">
            <v>87.75</v>
          </cell>
          <cell r="EE632">
            <v>83.5</v>
          </cell>
          <cell r="EF632">
            <v>84</v>
          </cell>
          <cell r="EG632" t="str">
            <v/>
          </cell>
          <cell r="EH632">
            <v>0</v>
          </cell>
          <cell r="EI632">
            <v>83</v>
          </cell>
          <cell r="EJ632">
            <v>78.25</v>
          </cell>
          <cell r="EK632">
            <v>77.5</v>
          </cell>
          <cell r="EL632">
            <v>76</v>
          </cell>
          <cell r="EM632" t="str">
            <v/>
          </cell>
          <cell r="EN632">
            <v>0</v>
          </cell>
          <cell r="EO632">
            <v>83</v>
          </cell>
          <cell r="EP632">
            <v>78.25</v>
          </cell>
          <cell r="EQ632">
            <v>77.5</v>
          </cell>
          <cell r="ER632">
            <v>76</v>
          </cell>
          <cell r="ES632" t="str">
            <v/>
          </cell>
          <cell r="ET632">
            <v>0</v>
          </cell>
          <cell r="EU632">
            <v>83</v>
          </cell>
          <cell r="EV632">
            <v>78.25</v>
          </cell>
          <cell r="EW632">
            <v>77.5</v>
          </cell>
          <cell r="EX632">
            <v>76</v>
          </cell>
          <cell r="EY632" t="str">
            <v/>
          </cell>
          <cell r="EZ632">
            <v>0</v>
          </cell>
          <cell r="FA632">
            <v>79.5</v>
          </cell>
          <cell r="FB632">
            <v>79</v>
          </cell>
          <cell r="FC632">
            <v>84.75</v>
          </cell>
          <cell r="FD632">
            <v>84</v>
          </cell>
          <cell r="FE632" t="str">
            <v/>
          </cell>
          <cell r="FF632">
            <v>0</v>
          </cell>
          <cell r="FG632">
            <v>79.5</v>
          </cell>
          <cell r="FH632">
            <v>79</v>
          </cell>
          <cell r="FI632">
            <v>84.75</v>
          </cell>
          <cell r="FJ632">
            <v>84</v>
          </cell>
          <cell r="FK632" t="str">
            <v/>
          </cell>
          <cell r="FL632">
            <v>0</v>
          </cell>
          <cell r="FM632">
            <v>79.5</v>
          </cell>
          <cell r="FN632">
            <v>79</v>
          </cell>
          <cell r="FO632">
            <v>84.75</v>
          </cell>
          <cell r="FP632">
            <v>84</v>
          </cell>
          <cell r="FQ632" t="str">
            <v/>
          </cell>
          <cell r="FR632">
            <v>0</v>
          </cell>
          <cell r="FS632">
            <v>79.5</v>
          </cell>
          <cell r="FT632">
            <v>79</v>
          </cell>
          <cell r="FU632">
            <v>84.75</v>
          </cell>
          <cell r="FV632">
            <v>84</v>
          </cell>
          <cell r="FW632" t="str">
            <v/>
          </cell>
          <cell r="FX632">
            <v>0</v>
          </cell>
          <cell r="FY632">
            <v>79.5</v>
          </cell>
          <cell r="FZ632">
            <v>79</v>
          </cell>
          <cell r="GA632">
            <v>84.75</v>
          </cell>
          <cell r="GB632">
            <v>84</v>
          </cell>
          <cell r="GC632" t="str">
            <v/>
          </cell>
          <cell r="GD632">
            <v>0</v>
          </cell>
          <cell r="GE632">
            <v>79.5</v>
          </cell>
          <cell r="GF632">
            <v>79</v>
          </cell>
          <cell r="GG632">
            <v>84.75</v>
          </cell>
          <cell r="GH632">
            <v>84</v>
          </cell>
          <cell r="GI632" t="str">
            <v/>
          </cell>
          <cell r="GJ632">
            <v>0</v>
          </cell>
          <cell r="GK632">
            <v>79.5</v>
          </cell>
          <cell r="GL632">
            <v>79</v>
          </cell>
          <cell r="GM632">
            <v>84.75</v>
          </cell>
          <cell r="GN632">
            <v>84</v>
          </cell>
          <cell r="GO632" t="str">
            <v/>
          </cell>
          <cell r="GP632">
            <v>0</v>
          </cell>
          <cell r="GQ632">
            <v>79.5</v>
          </cell>
          <cell r="GR632">
            <v>79</v>
          </cell>
          <cell r="GS632">
            <v>84.75</v>
          </cell>
          <cell r="GT632">
            <v>84</v>
          </cell>
          <cell r="GU632" t="str">
            <v/>
          </cell>
          <cell r="GV632">
            <v>0</v>
          </cell>
          <cell r="GW632">
            <v>83.75</v>
          </cell>
          <cell r="GX632">
            <v>76.25</v>
          </cell>
          <cell r="GY632">
            <v>79.25</v>
          </cell>
          <cell r="GZ632">
            <v>82</v>
          </cell>
          <cell r="HA632" t="str">
            <v>EKO-L</v>
          </cell>
          <cell r="HB632">
            <v>0</v>
          </cell>
          <cell r="HC632">
            <v>82.92</v>
          </cell>
          <cell r="HD632">
            <v>76.75</v>
          </cell>
          <cell r="HE632">
            <v>77.25</v>
          </cell>
          <cell r="HF632">
            <v>74</v>
          </cell>
          <cell r="HH632">
            <v>0</v>
          </cell>
          <cell r="HM632" t="str">
            <v/>
          </cell>
          <cell r="HN632" t="str">
            <v/>
          </cell>
          <cell r="HS632">
            <v>0</v>
          </cell>
          <cell r="HT632" t="str">
            <v>PKN</v>
          </cell>
          <cell r="HU632">
            <v>0</v>
          </cell>
          <cell r="HV632" t="str">
            <v>IND</v>
          </cell>
          <cell r="HW632">
            <v>0</v>
          </cell>
          <cell r="HX632" t="str">
            <v>MAT-W</v>
          </cell>
          <cell r="HY632">
            <v>0</v>
          </cell>
          <cell r="HZ632" t="str">
            <v>SEJ-W</v>
          </cell>
          <cell r="IA632">
            <v>0</v>
          </cell>
          <cell r="IB632" t="str">
            <v>IGR-W</v>
          </cell>
          <cell r="IC632">
            <v>0</v>
          </cell>
          <cell r="ID632" t="str">
            <v>SBO</v>
          </cell>
          <cell r="IE632">
            <v>0</v>
          </cell>
          <cell r="IF632" t="str">
            <v>PJO</v>
          </cell>
          <cell r="IG632">
            <v>0</v>
          </cell>
          <cell r="IH632" t="str">
            <v>PRA</v>
          </cell>
          <cell r="II632">
            <v>0</v>
          </cell>
          <cell r="IJ632" t="str">
            <v>JAW</v>
          </cell>
          <cell r="IK632">
            <v>0</v>
          </cell>
          <cell r="IL632" t="str">
            <v>ARB</v>
          </cell>
          <cell r="IM632">
            <v>0</v>
          </cell>
          <cell r="IN632" t="str">
            <v>PKM</v>
          </cell>
          <cell r="IO632">
            <v>0</v>
          </cell>
          <cell r="IP632" t="str">
            <v>IND-P</v>
          </cell>
          <cell r="IQ632">
            <v>0</v>
          </cell>
          <cell r="IR632" t="str">
            <v>IGR-P</v>
          </cell>
          <cell r="IS632">
            <v>0</v>
          </cell>
          <cell r="IT632" t="str">
            <v>JEP-P</v>
          </cell>
          <cell r="IU632">
            <v>0</v>
          </cell>
          <cell r="IV632" t="str">
            <v>ANT-P</v>
          </cell>
          <cell r="IW632">
            <v>0</v>
          </cell>
          <cell r="IX632" t="str">
            <v>EKO-L</v>
          </cell>
          <cell r="IY632">
            <v>0</v>
          </cell>
          <cell r="JA632">
            <v>0</v>
          </cell>
        </row>
        <row r="633">
          <cell r="Q633" t="str">
            <v/>
          </cell>
          <cell r="AB633" t="str">
            <v/>
          </cell>
          <cell r="AC633">
            <v>27</v>
          </cell>
          <cell r="AI633" t="str">
            <v/>
          </cell>
          <cell r="AJ633">
            <v>0</v>
          </cell>
          <cell r="AK633">
            <v>85</v>
          </cell>
          <cell r="AL633">
            <v>84.75</v>
          </cell>
          <cell r="AM633">
            <v>83</v>
          </cell>
          <cell r="AN633">
            <v>88</v>
          </cell>
          <cell r="AO633" t="str">
            <v/>
          </cell>
          <cell r="AP633">
            <v>0</v>
          </cell>
          <cell r="AQ633">
            <v>88.67</v>
          </cell>
          <cell r="AR633">
            <v>84.5</v>
          </cell>
          <cell r="AS633">
            <v>85.25</v>
          </cell>
          <cell r="AT633">
            <v>88</v>
          </cell>
          <cell r="AU633" t="str">
            <v/>
          </cell>
          <cell r="AV633">
            <v>0</v>
          </cell>
          <cell r="AW633">
            <v>79.75</v>
          </cell>
          <cell r="AX633">
            <v>83.75</v>
          </cell>
          <cell r="AY633">
            <v>82</v>
          </cell>
          <cell r="AZ633">
            <v>89</v>
          </cell>
          <cell r="BA633" t="str">
            <v/>
          </cell>
          <cell r="BB633">
            <v>0</v>
          </cell>
          <cell r="BC633">
            <v>87.5</v>
          </cell>
          <cell r="BD633">
            <v>83.5</v>
          </cell>
          <cell r="BE633">
            <v>82.5</v>
          </cell>
          <cell r="BF633">
            <v>89</v>
          </cell>
          <cell r="BG633" t="str">
            <v>SEJ</v>
          </cell>
          <cell r="BH633">
            <v>0</v>
          </cell>
          <cell r="BI633">
            <v>89</v>
          </cell>
          <cell r="BJ633">
            <v>81.25</v>
          </cell>
          <cell r="BK633">
            <v>76.75</v>
          </cell>
          <cell r="BL633">
            <v>88</v>
          </cell>
          <cell r="BM633" t="str">
            <v/>
          </cell>
          <cell r="BN633">
            <v>0</v>
          </cell>
          <cell r="BO633">
            <v>82.63</v>
          </cell>
          <cell r="BP633">
            <v>77.5</v>
          </cell>
          <cell r="BQ633">
            <v>90.75</v>
          </cell>
          <cell r="BR633">
            <v>79</v>
          </cell>
          <cell r="BS633" t="str">
            <v/>
          </cell>
          <cell r="BT633">
            <v>0</v>
          </cell>
          <cell r="BU633">
            <v>86.75</v>
          </cell>
          <cell r="BV633">
            <v>88.75</v>
          </cell>
          <cell r="BW633">
            <v>88.75</v>
          </cell>
          <cell r="BX633">
            <v>88</v>
          </cell>
          <cell r="BY633" t="str">
            <v/>
          </cell>
          <cell r="BZ633">
            <v>0</v>
          </cell>
          <cell r="CA633">
            <v>81.5</v>
          </cell>
          <cell r="CB633">
            <v>86.75</v>
          </cell>
          <cell r="CC633">
            <v>87.25</v>
          </cell>
          <cell r="CD633">
            <v>75</v>
          </cell>
          <cell r="CE633" t="str">
            <v/>
          </cell>
          <cell r="CF633">
            <v>0</v>
          </cell>
          <cell r="CG633">
            <v>81.75</v>
          </cell>
          <cell r="CH633">
            <v>80.5</v>
          </cell>
          <cell r="CI633">
            <v>79.5</v>
          </cell>
          <cell r="CJ633">
            <v>81</v>
          </cell>
          <cell r="CK633" t="str">
            <v/>
          </cell>
          <cell r="CL633">
            <v>0</v>
          </cell>
          <cell r="CM633">
            <v>81.75</v>
          </cell>
          <cell r="CN633">
            <v>77.25</v>
          </cell>
          <cell r="CO633">
            <v>90.25</v>
          </cell>
          <cell r="CP633">
            <v>78</v>
          </cell>
          <cell r="CQ633" t="str">
            <v/>
          </cell>
          <cell r="CR633">
            <v>0</v>
          </cell>
          <cell r="CS633">
            <v>85.25</v>
          </cell>
          <cell r="CT633">
            <v>88.5</v>
          </cell>
          <cell r="CU633">
            <v>87.75</v>
          </cell>
          <cell r="CV633">
            <v>87</v>
          </cell>
          <cell r="CW633" t="str">
            <v/>
          </cell>
          <cell r="CX633">
            <v>0</v>
          </cell>
          <cell r="CY633">
            <v>84.89</v>
          </cell>
          <cell r="CZ633">
            <v>86</v>
          </cell>
          <cell r="DA633">
            <v>81</v>
          </cell>
          <cell r="DB633">
            <v>87</v>
          </cell>
          <cell r="DC633" t="str">
            <v/>
          </cell>
          <cell r="DD633">
            <v>0</v>
          </cell>
          <cell r="DE633">
            <v>90</v>
          </cell>
          <cell r="DF633">
            <v>89.25</v>
          </cell>
          <cell r="DG633">
            <v>87.5</v>
          </cell>
          <cell r="DH633">
            <v>90</v>
          </cell>
          <cell r="DI633" t="str">
            <v/>
          </cell>
          <cell r="DJ633">
            <v>0</v>
          </cell>
          <cell r="DK633">
            <v>0</v>
          </cell>
          <cell r="DL633">
            <v>0</v>
          </cell>
          <cell r="DM633">
            <v>0</v>
          </cell>
          <cell r="DN633">
            <v>81</v>
          </cell>
          <cell r="DO633" t="str">
            <v/>
          </cell>
          <cell r="DP633">
            <v>0</v>
          </cell>
          <cell r="DQ633">
            <v>83.25</v>
          </cell>
          <cell r="DR633">
            <v>83.25</v>
          </cell>
          <cell r="DS633">
            <v>82</v>
          </cell>
          <cell r="DT633">
            <v>80</v>
          </cell>
          <cell r="DU633" t="str">
            <v/>
          </cell>
          <cell r="DV633">
            <v>0</v>
          </cell>
          <cell r="DW633">
            <v>86.25</v>
          </cell>
          <cell r="DX633">
            <v>88.75</v>
          </cell>
          <cell r="DY633">
            <v>90.25</v>
          </cell>
          <cell r="DZ633">
            <v>79</v>
          </cell>
          <cell r="EA633" t="str">
            <v/>
          </cell>
          <cell r="EB633">
            <v>0</v>
          </cell>
          <cell r="EC633">
            <v>84.25</v>
          </cell>
          <cell r="ED633">
            <v>85.75</v>
          </cell>
          <cell r="EE633">
            <v>82</v>
          </cell>
          <cell r="EF633">
            <v>84</v>
          </cell>
          <cell r="EG633" t="str">
            <v/>
          </cell>
          <cell r="EH633">
            <v>0</v>
          </cell>
          <cell r="EI633">
            <v>83.92</v>
          </cell>
          <cell r="EJ633">
            <v>79.25</v>
          </cell>
          <cell r="EK633">
            <v>79</v>
          </cell>
          <cell r="EL633">
            <v>76</v>
          </cell>
          <cell r="EM633" t="str">
            <v/>
          </cell>
          <cell r="EN633">
            <v>0</v>
          </cell>
          <cell r="EO633">
            <v>83.92</v>
          </cell>
          <cell r="EP633">
            <v>79.25</v>
          </cell>
          <cell r="EQ633">
            <v>79</v>
          </cell>
          <cell r="ER633">
            <v>76</v>
          </cell>
          <cell r="ES633" t="str">
            <v/>
          </cell>
          <cell r="ET633">
            <v>0</v>
          </cell>
          <cell r="EU633">
            <v>83.92</v>
          </cell>
          <cell r="EV633">
            <v>79.25</v>
          </cell>
          <cell r="EW633">
            <v>79</v>
          </cell>
          <cell r="EX633">
            <v>76</v>
          </cell>
          <cell r="EY633" t="str">
            <v/>
          </cell>
          <cell r="EZ633">
            <v>0</v>
          </cell>
          <cell r="FA633">
            <v>86.5</v>
          </cell>
          <cell r="FB633">
            <v>85.5</v>
          </cell>
          <cell r="FC633">
            <v>86.75</v>
          </cell>
          <cell r="FD633">
            <v>86</v>
          </cell>
          <cell r="FE633" t="str">
            <v/>
          </cell>
          <cell r="FF633">
            <v>0</v>
          </cell>
          <cell r="FG633">
            <v>86.5</v>
          </cell>
          <cell r="FH633">
            <v>85.5</v>
          </cell>
          <cell r="FI633">
            <v>86.75</v>
          </cell>
          <cell r="FJ633">
            <v>86</v>
          </cell>
          <cell r="FK633" t="str">
            <v/>
          </cell>
          <cell r="FL633">
            <v>0</v>
          </cell>
          <cell r="FM633">
            <v>86.5</v>
          </cell>
          <cell r="FN633">
            <v>85.5</v>
          </cell>
          <cell r="FO633">
            <v>86.75</v>
          </cell>
          <cell r="FP633">
            <v>86</v>
          </cell>
          <cell r="FQ633" t="str">
            <v/>
          </cell>
          <cell r="FR633">
            <v>0</v>
          </cell>
          <cell r="FS633">
            <v>86.5</v>
          </cell>
          <cell r="FT633">
            <v>85.5</v>
          </cell>
          <cell r="FU633">
            <v>86.75</v>
          </cell>
          <cell r="FV633">
            <v>86</v>
          </cell>
          <cell r="FW633" t="str">
            <v/>
          </cell>
          <cell r="FX633">
            <v>0</v>
          </cell>
          <cell r="FY633">
            <v>86.5</v>
          </cell>
          <cell r="FZ633">
            <v>85.5</v>
          </cell>
          <cell r="GA633">
            <v>86.75</v>
          </cell>
          <cell r="GB633">
            <v>86</v>
          </cell>
          <cell r="GC633" t="str">
            <v/>
          </cell>
          <cell r="GD633">
            <v>0</v>
          </cell>
          <cell r="GE633">
            <v>86.5</v>
          </cell>
          <cell r="GF633">
            <v>85.5</v>
          </cell>
          <cell r="GG633">
            <v>86.75</v>
          </cell>
          <cell r="GH633">
            <v>86</v>
          </cell>
          <cell r="GI633" t="str">
            <v/>
          </cell>
          <cell r="GJ633">
            <v>0</v>
          </cell>
          <cell r="GK633">
            <v>86.5</v>
          </cell>
          <cell r="GL633">
            <v>85.5</v>
          </cell>
          <cell r="GM633">
            <v>86.75</v>
          </cell>
          <cell r="GN633">
            <v>86</v>
          </cell>
          <cell r="GO633" t="str">
            <v/>
          </cell>
          <cell r="GP633">
            <v>0</v>
          </cell>
          <cell r="GQ633">
            <v>86.5</v>
          </cell>
          <cell r="GR633">
            <v>85.5</v>
          </cell>
          <cell r="GS633">
            <v>86.75</v>
          </cell>
          <cell r="GT633">
            <v>86</v>
          </cell>
          <cell r="GU633" t="str">
            <v/>
          </cell>
          <cell r="GV633">
            <v>0</v>
          </cell>
          <cell r="GW633">
            <v>80</v>
          </cell>
          <cell r="GX633">
            <v>79.5</v>
          </cell>
          <cell r="GY633">
            <v>84.25</v>
          </cell>
          <cell r="GZ633">
            <v>80</v>
          </cell>
          <cell r="HA633" t="str">
            <v>EKO-L</v>
          </cell>
          <cell r="HB633">
            <v>0</v>
          </cell>
          <cell r="HC633">
            <v>76.83</v>
          </cell>
          <cell r="HD633">
            <v>73.5</v>
          </cell>
          <cell r="HE633">
            <v>74.25</v>
          </cell>
          <cell r="HF633">
            <v>73</v>
          </cell>
          <cell r="HH633">
            <v>0</v>
          </cell>
          <cell r="HM633" t="str">
            <v/>
          </cell>
          <cell r="HN633" t="str">
            <v/>
          </cell>
          <cell r="HS633">
            <v>0</v>
          </cell>
          <cell r="HT633" t="str">
            <v>PKN</v>
          </cell>
          <cell r="HU633">
            <v>0</v>
          </cell>
          <cell r="HV633" t="str">
            <v>IND</v>
          </cell>
          <cell r="HW633">
            <v>0</v>
          </cell>
          <cell r="HX633" t="str">
            <v>MAT-W</v>
          </cell>
          <cell r="HY633">
            <v>0</v>
          </cell>
          <cell r="HZ633" t="str">
            <v>SEJ-W</v>
          </cell>
          <cell r="IA633">
            <v>0</v>
          </cell>
          <cell r="IB633" t="str">
            <v>IGR-W</v>
          </cell>
          <cell r="IC633">
            <v>0</v>
          </cell>
          <cell r="ID633" t="str">
            <v>SBO</v>
          </cell>
          <cell r="IE633">
            <v>0</v>
          </cell>
          <cell r="IF633" t="str">
            <v>PJO</v>
          </cell>
          <cell r="IG633">
            <v>0</v>
          </cell>
          <cell r="IH633" t="str">
            <v>PRA</v>
          </cell>
          <cell r="II633">
            <v>0</v>
          </cell>
          <cell r="IJ633" t="str">
            <v>JAW</v>
          </cell>
          <cell r="IK633">
            <v>0</v>
          </cell>
          <cell r="IL633" t="str">
            <v>ARB</v>
          </cell>
          <cell r="IM633">
            <v>0</v>
          </cell>
          <cell r="IN633" t="str">
            <v>PKM</v>
          </cell>
          <cell r="IO633">
            <v>0</v>
          </cell>
          <cell r="IP633" t="str">
            <v>IND-P</v>
          </cell>
          <cell r="IQ633">
            <v>0</v>
          </cell>
          <cell r="IR633" t="str">
            <v>IGR-P</v>
          </cell>
          <cell r="IS633">
            <v>0</v>
          </cell>
          <cell r="IT633" t="str">
            <v>JEP-P</v>
          </cell>
          <cell r="IU633">
            <v>0</v>
          </cell>
          <cell r="IV633" t="str">
            <v>ANT-P</v>
          </cell>
          <cell r="IW633">
            <v>0</v>
          </cell>
          <cell r="IX633" t="str">
            <v>EKO-L</v>
          </cell>
          <cell r="IY633">
            <v>0</v>
          </cell>
          <cell r="JA633">
            <v>0</v>
          </cell>
        </row>
        <row r="634">
          <cell r="Q634" t="str">
            <v/>
          </cell>
          <cell r="AB634" t="str">
            <v/>
          </cell>
          <cell r="AC634">
            <v>28</v>
          </cell>
          <cell r="AI634" t="str">
            <v/>
          </cell>
          <cell r="AJ634">
            <v>0</v>
          </cell>
          <cell r="AK634">
            <v>88.25</v>
          </cell>
          <cell r="AL634">
            <v>89.25</v>
          </cell>
          <cell r="AM634">
            <v>83.5</v>
          </cell>
          <cell r="AN634">
            <v>91</v>
          </cell>
          <cell r="AO634" t="str">
            <v/>
          </cell>
          <cell r="AP634">
            <v>0</v>
          </cell>
          <cell r="AQ634">
            <v>92.33</v>
          </cell>
          <cell r="AR634">
            <v>94.25</v>
          </cell>
          <cell r="AS634">
            <v>87</v>
          </cell>
          <cell r="AT634">
            <v>91</v>
          </cell>
          <cell r="AU634" t="str">
            <v/>
          </cell>
          <cell r="AV634">
            <v>0</v>
          </cell>
          <cell r="AW634">
            <v>90.83</v>
          </cell>
          <cell r="AX634">
            <v>89.25</v>
          </cell>
          <cell r="AY634">
            <v>84</v>
          </cell>
          <cell r="AZ634">
            <v>91</v>
          </cell>
          <cell r="BA634" t="str">
            <v/>
          </cell>
          <cell r="BB634">
            <v>0</v>
          </cell>
          <cell r="BC634">
            <v>90.75</v>
          </cell>
          <cell r="BD634">
            <v>88.5</v>
          </cell>
          <cell r="BE634">
            <v>84.75</v>
          </cell>
          <cell r="BF634">
            <v>91</v>
          </cell>
          <cell r="BG634" t="str">
            <v>SEJ</v>
          </cell>
          <cell r="BH634">
            <v>0</v>
          </cell>
          <cell r="BI634">
            <v>88.33</v>
          </cell>
          <cell r="BJ634">
            <v>95.75</v>
          </cell>
          <cell r="BK634">
            <v>79.5</v>
          </cell>
          <cell r="BL634">
            <v>91</v>
          </cell>
          <cell r="BM634" t="str">
            <v/>
          </cell>
          <cell r="BN634">
            <v>0</v>
          </cell>
          <cell r="BO634">
            <v>82.25</v>
          </cell>
          <cell r="BP634">
            <v>88</v>
          </cell>
          <cell r="BQ634">
            <v>91.75</v>
          </cell>
          <cell r="BR634">
            <v>84</v>
          </cell>
          <cell r="BS634" t="str">
            <v/>
          </cell>
          <cell r="BT634">
            <v>0</v>
          </cell>
          <cell r="BU634">
            <v>89</v>
          </cell>
          <cell r="BV634">
            <v>92.75</v>
          </cell>
          <cell r="BW634">
            <v>94.25</v>
          </cell>
          <cell r="BX634">
            <v>94</v>
          </cell>
          <cell r="BY634" t="str">
            <v/>
          </cell>
          <cell r="BZ634">
            <v>0</v>
          </cell>
          <cell r="CA634">
            <v>86.5</v>
          </cell>
          <cell r="CB634">
            <v>90.75</v>
          </cell>
          <cell r="CC634">
            <v>92.75</v>
          </cell>
          <cell r="CD634">
            <v>91</v>
          </cell>
          <cell r="CE634" t="str">
            <v/>
          </cell>
          <cell r="CF634">
            <v>0</v>
          </cell>
          <cell r="CG634">
            <v>82.75</v>
          </cell>
          <cell r="CH634">
            <v>79.5</v>
          </cell>
          <cell r="CI634">
            <v>83.75</v>
          </cell>
          <cell r="CJ634">
            <v>83</v>
          </cell>
          <cell r="CK634" t="str">
            <v/>
          </cell>
          <cell r="CL634">
            <v>0</v>
          </cell>
          <cell r="CM634">
            <v>86.25</v>
          </cell>
          <cell r="CN634">
            <v>87.5</v>
          </cell>
          <cell r="CO634">
            <v>96.25</v>
          </cell>
          <cell r="CP634">
            <v>90</v>
          </cell>
          <cell r="CQ634" t="str">
            <v/>
          </cell>
          <cell r="CR634">
            <v>0</v>
          </cell>
          <cell r="CS634">
            <v>90</v>
          </cell>
          <cell r="CT634">
            <v>96.5</v>
          </cell>
          <cell r="CU634">
            <v>93.5</v>
          </cell>
          <cell r="CV634">
            <v>85</v>
          </cell>
          <cell r="CW634" t="str">
            <v/>
          </cell>
          <cell r="CX634">
            <v>0</v>
          </cell>
          <cell r="CY634">
            <v>80</v>
          </cell>
          <cell r="CZ634">
            <v>80.25</v>
          </cell>
          <cell r="DA634">
            <v>75.75</v>
          </cell>
          <cell r="DB634">
            <v>85</v>
          </cell>
          <cell r="DC634" t="str">
            <v/>
          </cell>
          <cell r="DD634">
            <v>0</v>
          </cell>
          <cell r="DE634">
            <v>93</v>
          </cell>
          <cell r="DF634">
            <v>90.25</v>
          </cell>
          <cell r="DG634">
            <v>87.75</v>
          </cell>
          <cell r="DH634">
            <v>95</v>
          </cell>
          <cell r="DI634" t="str">
            <v/>
          </cell>
          <cell r="DJ634">
            <v>0</v>
          </cell>
          <cell r="DK634">
            <v>0</v>
          </cell>
          <cell r="DL634">
            <v>0</v>
          </cell>
          <cell r="DM634">
            <v>0</v>
          </cell>
          <cell r="DN634">
            <v>88</v>
          </cell>
          <cell r="DO634" t="str">
            <v/>
          </cell>
          <cell r="DP634">
            <v>0</v>
          </cell>
          <cell r="DQ634">
            <v>86.5</v>
          </cell>
          <cell r="DR634">
            <v>86.25</v>
          </cell>
          <cell r="DS634">
            <v>87.75</v>
          </cell>
          <cell r="DT634">
            <v>80</v>
          </cell>
          <cell r="DU634" t="str">
            <v/>
          </cell>
          <cell r="DV634">
            <v>0</v>
          </cell>
          <cell r="DW634">
            <v>90.25</v>
          </cell>
          <cell r="DX634">
            <v>93.5</v>
          </cell>
          <cell r="DY634">
            <v>87.5</v>
          </cell>
          <cell r="DZ634">
            <v>89</v>
          </cell>
          <cell r="EA634" t="str">
            <v/>
          </cell>
          <cell r="EB634">
            <v>0</v>
          </cell>
          <cell r="EC634">
            <v>89.08</v>
          </cell>
          <cell r="ED634">
            <v>91.25</v>
          </cell>
          <cell r="EE634">
            <v>90</v>
          </cell>
          <cell r="EF634">
            <v>92</v>
          </cell>
          <cell r="EG634" t="str">
            <v/>
          </cell>
          <cell r="EH634">
            <v>0</v>
          </cell>
          <cell r="EI634">
            <v>88</v>
          </cell>
          <cell r="EJ634">
            <v>86.5</v>
          </cell>
          <cell r="EK634">
            <v>87</v>
          </cell>
          <cell r="EL634">
            <v>86</v>
          </cell>
          <cell r="EM634" t="str">
            <v/>
          </cell>
          <cell r="EN634">
            <v>0</v>
          </cell>
          <cell r="EO634">
            <v>88</v>
          </cell>
          <cell r="EP634">
            <v>86.5</v>
          </cell>
          <cell r="EQ634">
            <v>87</v>
          </cell>
          <cell r="ER634">
            <v>86</v>
          </cell>
          <cell r="ES634" t="str">
            <v/>
          </cell>
          <cell r="ET634">
            <v>0</v>
          </cell>
          <cell r="EU634">
            <v>88</v>
          </cell>
          <cell r="EV634">
            <v>86.5</v>
          </cell>
          <cell r="EW634">
            <v>87</v>
          </cell>
          <cell r="EX634">
            <v>86</v>
          </cell>
          <cell r="EY634" t="str">
            <v/>
          </cell>
          <cell r="EZ634">
            <v>0</v>
          </cell>
          <cell r="FA634">
            <v>92.25</v>
          </cell>
          <cell r="FB634">
            <v>88.25</v>
          </cell>
          <cell r="FC634">
            <v>91.25</v>
          </cell>
          <cell r="FD634">
            <v>90</v>
          </cell>
          <cell r="FE634" t="str">
            <v/>
          </cell>
          <cell r="FF634">
            <v>0</v>
          </cell>
          <cell r="FG634">
            <v>92.25</v>
          </cell>
          <cell r="FH634">
            <v>88.25</v>
          </cell>
          <cell r="FI634">
            <v>91.25</v>
          </cell>
          <cell r="FJ634">
            <v>90</v>
          </cell>
          <cell r="FK634" t="str">
            <v/>
          </cell>
          <cell r="FL634">
            <v>0</v>
          </cell>
          <cell r="FM634">
            <v>92.25</v>
          </cell>
          <cell r="FN634">
            <v>88.25</v>
          </cell>
          <cell r="FO634">
            <v>91.25</v>
          </cell>
          <cell r="FP634">
            <v>90</v>
          </cell>
          <cell r="FQ634" t="str">
            <v/>
          </cell>
          <cell r="FR634">
            <v>0</v>
          </cell>
          <cell r="FS634">
            <v>92.25</v>
          </cell>
          <cell r="FT634">
            <v>88.25</v>
          </cell>
          <cell r="FU634">
            <v>91.25</v>
          </cell>
          <cell r="FV634">
            <v>90</v>
          </cell>
          <cell r="FW634" t="str">
            <v/>
          </cell>
          <cell r="FX634">
            <v>0</v>
          </cell>
          <cell r="FY634">
            <v>92.25</v>
          </cell>
          <cell r="FZ634">
            <v>88.25</v>
          </cell>
          <cell r="GA634">
            <v>91.25</v>
          </cell>
          <cell r="GB634">
            <v>90</v>
          </cell>
          <cell r="GC634" t="str">
            <v/>
          </cell>
          <cell r="GD634">
            <v>0</v>
          </cell>
          <cell r="GE634">
            <v>92.25</v>
          </cell>
          <cell r="GF634">
            <v>88.25</v>
          </cell>
          <cell r="GG634">
            <v>91.25</v>
          </cell>
          <cell r="GH634">
            <v>90</v>
          </cell>
          <cell r="GI634" t="str">
            <v/>
          </cell>
          <cell r="GJ634">
            <v>0</v>
          </cell>
          <cell r="GK634">
            <v>92.25</v>
          </cell>
          <cell r="GL634">
            <v>88.25</v>
          </cell>
          <cell r="GM634">
            <v>91.25</v>
          </cell>
          <cell r="GN634">
            <v>90</v>
          </cell>
          <cell r="GO634" t="str">
            <v/>
          </cell>
          <cell r="GP634">
            <v>0</v>
          </cell>
          <cell r="GQ634">
            <v>92.25</v>
          </cell>
          <cell r="GR634">
            <v>88.25</v>
          </cell>
          <cell r="GS634">
            <v>91.25</v>
          </cell>
          <cell r="GT634">
            <v>90</v>
          </cell>
          <cell r="GU634" t="str">
            <v/>
          </cell>
          <cell r="GV634">
            <v>0</v>
          </cell>
          <cell r="GW634">
            <v>88.25</v>
          </cell>
          <cell r="GX634">
            <v>83.25</v>
          </cell>
          <cell r="GY634">
            <v>86.5</v>
          </cell>
          <cell r="GZ634">
            <v>89</v>
          </cell>
          <cell r="HA634" t="str">
            <v>EKO-L</v>
          </cell>
          <cell r="HB634">
            <v>0</v>
          </cell>
          <cell r="HC634">
            <v>86.17</v>
          </cell>
          <cell r="HD634">
            <v>87.75</v>
          </cell>
          <cell r="HE634">
            <v>88.75</v>
          </cell>
          <cell r="HF634">
            <v>88</v>
          </cell>
          <cell r="HH634">
            <v>0</v>
          </cell>
          <cell r="HM634" t="str">
            <v/>
          </cell>
          <cell r="HN634" t="str">
            <v/>
          </cell>
          <cell r="HS634">
            <v>0</v>
          </cell>
          <cell r="HT634" t="str">
            <v>PKN</v>
          </cell>
          <cell r="HU634">
            <v>0</v>
          </cell>
          <cell r="HV634" t="str">
            <v>IND</v>
          </cell>
          <cell r="HW634">
            <v>0</v>
          </cell>
          <cell r="HX634" t="str">
            <v>MAT-W</v>
          </cell>
          <cell r="HY634">
            <v>0</v>
          </cell>
          <cell r="HZ634" t="str">
            <v>SEJ-W</v>
          </cell>
          <cell r="IA634">
            <v>0</v>
          </cell>
          <cell r="IB634" t="str">
            <v>IGR-W</v>
          </cell>
          <cell r="IC634">
            <v>0</v>
          </cell>
          <cell r="ID634" t="str">
            <v>SBO</v>
          </cell>
          <cell r="IE634">
            <v>0</v>
          </cell>
          <cell r="IF634" t="str">
            <v>PJO</v>
          </cell>
          <cell r="IG634">
            <v>0</v>
          </cell>
          <cell r="IH634" t="str">
            <v>PRA</v>
          </cell>
          <cell r="II634">
            <v>0</v>
          </cell>
          <cell r="IJ634" t="str">
            <v>JAW</v>
          </cell>
          <cell r="IK634">
            <v>0</v>
          </cell>
          <cell r="IL634" t="str">
            <v>ARB</v>
          </cell>
          <cell r="IM634">
            <v>0</v>
          </cell>
          <cell r="IN634" t="str">
            <v>PKM</v>
          </cell>
          <cell r="IO634">
            <v>0</v>
          </cell>
          <cell r="IP634" t="str">
            <v>IND-P</v>
          </cell>
          <cell r="IQ634">
            <v>0</v>
          </cell>
          <cell r="IR634" t="str">
            <v>IGR-P</v>
          </cell>
          <cell r="IS634">
            <v>0</v>
          </cell>
          <cell r="IT634" t="str">
            <v>JEP-P</v>
          </cell>
          <cell r="IU634">
            <v>0</v>
          </cell>
          <cell r="IV634" t="str">
            <v>ANT-P</v>
          </cell>
          <cell r="IW634">
            <v>0</v>
          </cell>
          <cell r="IX634" t="str">
            <v>EKO-L</v>
          </cell>
          <cell r="IY634">
            <v>0</v>
          </cell>
          <cell r="JA634">
            <v>0</v>
          </cell>
        </row>
        <row r="635">
          <cell r="Q635" t="str">
            <v/>
          </cell>
          <cell r="AB635" t="str">
            <v/>
          </cell>
          <cell r="AC635">
            <v>29</v>
          </cell>
          <cell r="AI635" t="str">
            <v/>
          </cell>
          <cell r="AJ635">
            <v>0</v>
          </cell>
          <cell r="AK635">
            <v>83.75</v>
          </cell>
          <cell r="AL635">
            <v>75.5</v>
          </cell>
          <cell r="AM635">
            <v>75.25</v>
          </cell>
          <cell r="AN635">
            <v>80</v>
          </cell>
          <cell r="AO635" t="str">
            <v/>
          </cell>
          <cell r="AP635">
            <v>0</v>
          </cell>
          <cell r="AQ635">
            <v>85.33</v>
          </cell>
          <cell r="AR635">
            <v>79.75</v>
          </cell>
          <cell r="AS635">
            <v>75</v>
          </cell>
          <cell r="AT635">
            <v>80</v>
          </cell>
          <cell r="AU635" t="str">
            <v/>
          </cell>
          <cell r="AV635">
            <v>0</v>
          </cell>
          <cell r="AW635">
            <v>79.25</v>
          </cell>
          <cell r="AX635">
            <v>75.5</v>
          </cell>
          <cell r="AY635">
            <v>73.75</v>
          </cell>
          <cell r="AZ635">
            <v>81</v>
          </cell>
          <cell r="BA635" t="str">
            <v/>
          </cell>
          <cell r="BB635">
            <v>0</v>
          </cell>
          <cell r="BC635">
            <v>81.75</v>
          </cell>
          <cell r="BD635">
            <v>74.75</v>
          </cell>
          <cell r="BE635">
            <v>75.75</v>
          </cell>
          <cell r="BF635">
            <v>81</v>
          </cell>
          <cell r="BG635" t="str">
            <v>SEJ</v>
          </cell>
          <cell r="BH635">
            <v>0</v>
          </cell>
          <cell r="BI635">
            <v>81.67</v>
          </cell>
          <cell r="BJ635">
            <v>77.25</v>
          </cell>
          <cell r="BK635">
            <v>73.5</v>
          </cell>
          <cell r="BL635">
            <v>80</v>
          </cell>
          <cell r="BM635" t="str">
            <v/>
          </cell>
          <cell r="BN635">
            <v>0</v>
          </cell>
          <cell r="BO635">
            <v>80.5</v>
          </cell>
          <cell r="BP635">
            <v>71.25</v>
          </cell>
          <cell r="BQ635">
            <v>71.75</v>
          </cell>
          <cell r="BR635">
            <v>77</v>
          </cell>
          <cell r="BS635" t="str">
            <v/>
          </cell>
          <cell r="BT635">
            <v>0</v>
          </cell>
          <cell r="BU635">
            <v>82.5</v>
          </cell>
          <cell r="BV635">
            <v>80.75</v>
          </cell>
          <cell r="BW635">
            <v>81</v>
          </cell>
          <cell r="BX635">
            <v>83</v>
          </cell>
          <cell r="BY635" t="str">
            <v/>
          </cell>
          <cell r="BZ635">
            <v>0</v>
          </cell>
          <cell r="CA635">
            <v>76</v>
          </cell>
          <cell r="CB635">
            <v>67.5</v>
          </cell>
          <cell r="CC635">
            <v>70</v>
          </cell>
          <cell r="CD635">
            <v>73</v>
          </cell>
          <cell r="CE635" t="str">
            <v/>
          </cell>
          <cell r="CF635">
            <v>0</v>
          </cell>
          <cell r="CG635">
            <v>80.5</v>
          </cell>
          <cell r="CH635">
            <v>76.25</v>
          </cell>
          <cell r="CI635">
            <v>76.5</v>
          </cell>
          <cell r="CJ635">
            <v>80</v>
          </cell>
          <cell r="CK635" t="str">
            <v/>
          </cell>
          <cell r="CL635">
            <v>0</v>
          </cell>
          <cell r="CM635">
            <v>80.25</v>
          </cell>
          <cell r="CN635">
            <v>71.75</v>
          </cell>
          <cell r="CO635">
            <v>77.25</v>
          </cell>
          <cell r="CP635">
            <v>74</v>
          </cell>
          <cell r="CQ635" t="str">
            <v/>
          </cell>
          <cell r="CR635">
            <v>0</v>
          </cell>
          <cell r="CS635">
            <v>90</v>
          </cell>
          <cell r="CT635">
            <v>83.5</v>
          </cell>
          <cell r="CU635">
            <v>80.5</v>
          </cell>
          <cell r="CV635">
            <v>81</v>
          </cell>
          <cell r="CW635" t="str">
            <v/>
          </cell>
          <cell r="CX635">
            <v>0</v>
          </cell>
          <cell r="CY635">
            <v>87.56</v>
          </cell>
          <cell r="CZ635">
            <v>79.5</v>
          </cell>
          <cell r="DA635">
            <v>80.25</v>
          </cell>
          <cell r="DB635">
            <v>82</v>
          </cell>
          <cell r="DC635" t="str">
            <v/>
          </cell>
          <cell r="DD635">
            <v>0</v>
          </cell>
          <cell r="DE635">
            <v>82.25</v>
          </cell>
          <cell r="DF635">
            <v>78.5</v>
          </cell>
          <cell r="DG635">
            <v>80.75</v>
          </cell>
          <cell r="DH635">
            <v>86</v>
          </cell>
          <cell r="DI635" t="str">
            <v/>
          </cell>
          <cell r="DJ635">
            <v>0</v>
          </cell>
          <cell r="DK635">
            <v>0</v>
          </cell>
          <cell r="DL635">
            <v>0</v>
          </cell>
          <cell r="DM635">
            <v>0</v>
          </cell>
          <cell r="DN635">
            <v>71</v>
          </cell>
          <cell r="DO635" t="str">
            <v/>
          </cell>
          <cell r="DP635">
            <v>0</v>
          </cell>
          <cell r="DQ635">
            <v>80.75</v>
          </cell>
          <cell r="DR635">
            <v>68.25</v>
          </cell>
          <cell r="DS635">
            <v>68.25</v>
          </cell>
          <cell r="DT635">
            <v>79</v>
          </cell>
          <cell r="DU635" t="str">
            <v/>
          </cell>
          <cell r="DV635">
            <v>0</v>
          </cell>
          <cell r="DW635">
            <v>88.75</v>
          </cell>
          <cell r="DX635">
            <v>65</v>
          </cell>
          <cell r="DY635">
            <v>77</v>
          </cell>
          <cell r="DZ635">
            <v>80</v>
          </cell>
          <cell r="EA635" t="str">
            <v/>
          </cell>
          <cell r="EB635">
            <v>0</v>
          </cell>
          <cell r="EC635">
            <v>82.67</v>
          </cell>
          <cell r="ED635">
            <v>84</v>
          </cell>
          <cell r="EE635">
            <v>77</v>
          </cell>
          <cell r="EF635">
            <v>80</v>
          </cell>
          <cell r="EG635" t="str">
            <v/>
          </cell>
          <cell r="EH635">
            <v>0</v>
          </cell>
          <cell r="EI635">
            <v>80.67</v>
          </cell>
          <cell r="EJ635">
            <v>71.25</v>
          </cell>
          <cell r="EK635">
            <v>73</v>
          </cell>
          <cell r="EL635">
            <v>73</v>
          </cell>
          <cell r="EM635" t="str">
            <v/>
          </cell>
          <cell r="EN635">
            <v>0</v>
          </cell>
          <cell r="EO635">
            <v>80.67</v>
          </cell>
          <cell r="EP635">
            <v>71.25</v>
          </cell>
          <cell r="EQ635">
            <v>73</v>
          </cell>
          <cell r="ER635">
            <v>73</v>
          </cell>
          <cell r="ES635" t="str">
            <v/>
          </cell>
          <cell r="ET635">
            <v>0</v>
          </cell>
          <cell r="EU635">
            <v>80.67</v>
          </cell>
          <cell r="EV635">
            <v>71.25</v>
          </cell>
          <cell r="EW635">
            <v>73</v>
          </cell>
          <cell r="EX635">
            <v>73</v>
          </cell>
          <cell r="EY635" t="str">
            <v/>
          </cell>
          <cell r="EZ635">
            <v>0</v>
          </cell>
          <cell r="FA635">
            <v>77.17</v>
          </cell>
          <cell r="FB635">
            <v>71.5</v>
          </cell>
          <cell r="FC635">
            <v>75.25</v>
          </cell>
          <cell r="FD635">
            <v>80</v>
          </cell>
          <cell r="FE635" t="str">
            <v/>
          </cell>
          <cell r="FF635">
            <v>0</v>
          </cell>
          <cell r="FG635">
            <v>77.17</v>
          </cell>
          <cell r="FH635">
            <v>71.5</v>
          </cell>
          <cell r="FI635">
            <v>75.25</v>
          </cell>
          <cell r="FJ635">
            <v>80</v>
          </cell>
          <cell r="FK635" t="str">
            <v/>
          </cell>
          <cell r="FL635">
            <v>0</v>
          </cell>
          <cell r="FM635">
            <v>77.17</v>
          </cell>
          <cell r="FN635">
            <v>71.5</v>
          </cell>
          <cell r="FO635">
            <v>75.25</v>
          </cell>
          <cell r="FP635">
            <v>80</v>
          </cell>
          <cell r="FQ635" t="str">
            <v/>
          </cell>
          <cell r="FR635">
            <v>0</v>
          </cell>
          <cell r="FS635">
            <v>77.17</v>
          </cell>
          <cell r="FT635">
            <v>71.5</v>
          </cell>
          <cell r="FU635">
            <v>75.25</v>
          </cell>
          <cell r="FV635">
            <v>80</v>
          </cell>
          <cell r="FW635" t="str">
            <v/>
          </cell>
          <cell r="FX635">
            <v>0</v>
          </cell>
          <cell r="FY635">
            <v>77.17</v>
          </cell>
          <cell r="FZ635">
            <v>71.5</v>
          </cell>
          <cell r="GA635">
            <v>75.25</v>
          </cell>
          <cell r="GB635">
            <v>80</v>
          </cell>
          <cell r="GC635" t="str">
            <v/>
          </cell>
          <cell r="GD635">
            <v>0</v>
          </cell>
          <cell r="GE635">
            <v>77.17</v>
          </cell>
          <cell r="GF635">
            <v>71.5</v>
          </cell>
          <cell r="GG635">
            <v>75.25</v>
          </cell>
          <cell r="GH635">
            <v>80</v>
          </cell>
          <cell r="GI635" t="str">
            <v/>
          </cell>
          <cell r="GJ635">
            <v>0</v>
          </cell>
          <cell r="GK635">
            <v>77.17</v>
          </cell>
          <cell r="GL635">
            <v>71.5</v>
          </cell>
          <cell r="GM635">
            <v>75.25</v>
          </cell>
          <cell r="GN635">
            <v>80</v>
          </cell>
          <cell r="GO635" t="str">
            <v/>
          </cell>
          <cell r="GP635">
            <v>0</v>
          </cell>
          <cell r="GQ635">
            <v>77.17</v>
          </cell>
          <cell r="GR635">
            <v>71.5</v>
          </cell>
          <cell r="GS635">
            <v>75.25</v>
          </cell>
          <cell r="GT635">
            <v>80</v>
          </cell>
          <cell r="GU635" t="str">
            <v/>
          </cell>
          <cell r="GV635">
            <v>0</v>
          </cell>
          <cell r="GW635">
            <v>81.5</v>
          </cell>
          <cell r="GX635">
            <v>75.75</v>
          </cell>
          <cell r="GY635">
            <v>75.75</v>
          </cell>
          <cell r="GZ635">
            <v>76</v>
          </cell>
          <cell r="HA635" t="str">
            <v>EKO-L</v>
          </cell>
          <cell r="HB635">
            <v>0</v>
          </cell>
          <cell r="HC635">
            <v>76.5</v>
          </cell>
          <cell r="HD635">
            <v>74</v>
          </cell>
          <cell r="HE635">
            <v>74.5</v>
          </cell>
          <cell r="HF635">
            <v>72</v>
          </cell>
          <cell r="HH635">
            <v>0</v>
          </cell>
          <cell r="HM635" t="str">
            <v/>
          </cell>
          <cell r="HN635" t="str">
            <v/>
          </cell>
          <cell r="HS635">
            <v>0</v>
          </cell>
          <cell r="HT635" t="str">
            <v>PKN</v>
          </cell>
          <cell r="HU635">
            <v>0</v>
          </cell>
          <cell r="HV635" t="str">
            <v>IND</v>
          </cell>
          <cell r="HW635">
            <v>0</v>
          </cell>
          <cell r="HX635" t="str">
            <v>MAT-W</v>
          </cell>
          <cell r="HY635">
            <v>0</v>
          </cell>
          <cell r="HZ635" t="str">
            <v>SEJ-W</v>
          </cell>
          <cell r="IA635">
            <v>0</v>
          </cell>
          <cell r="IB635" t="str">
            <v>IGR-W</v>
          </cell>
          <cell r="IC635">
            <v>0</v>
          </cell>
          <cell r="ID635" t="str">
            <v>SBO</v>
          </cell>
          <cell r="IE635">
            <v>0</v>
          </cell>
          <cell r="IF635" t="str">
            <v>PJO</v>
          </cell>
          <cell r="IG635">
            <v>0</v>
          </cell>
          <cell r="IH635" t="str">
            <v>PRA</v>
          </cell>
          <cell r="II635">
            <v>0</v>
          </cell>
          <cell r="IJ635" t="str">
            <v>JAW</v>
          </cell>
          <cell r="IK635">
            <v>0</v>
          </cell>
          <cell r="IL635" t="str">
            <v>ARB</v>
          </cell>
          <cell r="IM635">
            <v>0</v>
          </cell>
          <cell r="IN635" t="str">
            <v>PKM</v>
          </cell>
          <cell r="IO635">
            <v>0</v>
          </cell>
          <cell r="IP635" t="str">
            <v>IND-P</v>
          </cell>
          <cell r="IQ635">
            <v>0</v>
          </cell>
          <cell r="IR635" t="str">
            <v>IGR-P</v>
          </cell>
          <cell r="IS635">
            <v>0</v>
          </cell>
          <cell r="IT635" t="str">
            <v>JEP-P</v>
          </cell>
          <cell r="IU635">
            <v>0</v>
          </cell>
          <cell r="IV635" t="str">
            <v>ANT-P</v>
          </cell>
          <cell r="IW635">
            <v>0</v>
          </cell>
          <cell r="IX635" t="str">
            <v>EKO-L</v>
          </cell>
          <cell r="IY635">
            <v>0</v>
          </cell>
          <cell r="JA635">
            <v>0</v>
          </cell>
        </row>
        <row r="636">
          <cell r="Q636" t="str">
            <v/>
          </cell>
          <cell r="AB636" t="str">
            <v/>
          </cell>
          <cell r="AC636">
            <v>30</v>
          </cell>
          <cell r="AI636" t="str">
            <v/>
          </cell>
          <cell r="AJ636">
            <v>0</v>
          </cell>
          <cell r="AK636">
            <v>89.25</v>
          </cell>
          <cell r="AL636">
            <v>81.25</v>
          </cell>
          <cell r="AM636">
            <v>79.75</v>
          </cell>
          <cell r="AN636">
            <v>85</v>
          </cell>
          <cell r="AO636" t="str">
            <v/>
          </cell>
          <cell r="AP636">
            <v>0</v>
          </cell>
          <cell r="AQ636">
            <v>84.33</v>
          </cell>
          <cell r="AR636">
            <v>85.5</v>
          </cell>
          <cell r="AS636">
            <v>84.75</v>
          </cell>
          <cell r="AT636">
            <v>85</v>
          </cell>
          <cell r="AU636" t="str">
            <v/>
          </cell>
          <cell r="AV636">
            <v>0</v>
          </cell>
          <cell r="AW636">
            <v>83</v>
          </cell>
          <cell r="AX636">
            <v>81.25</v>
          </cell>
          <cell r="AY636">
            <v>80.25</v>
          </cell>
          <cell r="AZ636">
            <v>88</v>
          </cell>
          <cell r="BA636" t="str">
            <v/>
          </cell>
          <cell r="BB636">
            <v>0</v>
          </cell>
          <cell r="BC636">
            <v>81.75</v>
          </cell>
          <cell r="BD636">
            <v>84</v>
          </cell>
          <cell r="BE636">
            <v>80.5</v>
          </cell>
          <cell r="BF636">
            <v>88</v>
          </cell>
          <cell r="BG636" t="str">
            <v>SEJ</v>
          </cell>
          <cell r="BH636">
            <v>0</v>
          </cell>
          <cell r="BI636">
            <v>85</v>
          </cell>
          <cell r="BJ636">
            <v>82.5</v>
          </cell>
          <cell r="BK636">
            <v>72</v>
          </cell>
          <cell r="BL636">
            <v>85</v>
          </cell>
          <cell r="BM636" t="str">
            <v/>
          </cell>
          <cell r="BN636">
            <v>0</v>
          </cell>
          <cell r="BO636">
            <v>80.75</v>
          </cell>
          <cell r="BP636">
            <v>78.5</v>
          </cell>
          <cell r="BQ636">
            <v>86.75</v>
          </cell>
          <cell r="BR636">
            <v>80</v>
          </cell>
          <cell r="BS636" t="str">
            <v/>
          </cell>
          <cell r="BT636">
            <v>0</v>
          </cell>
          <cell r="BU636">
            <v>87.5</v>
          </cell>
          <cell r="BV636">
            <v>86.25</v>
          </cell>
          <cell r="BW636">
            <v>83.25</v>
          </cell>
          <cell r="BX636">
            <v>88</v>
          </cell>
          <cell r="BY636" t="str">
            <v/>
          </cell>
          <cell r="BZ636">
            <v>0</v>
          </cell>
          <cell r="CA636">
            <v>79.5</v>
          </cell>
          <cell r="CB636">
            <v>81</v>
          </cell>
          <cell r="CC636">
            <v>74</v>
          </cell>
          <cell r="CD636">
            <v>73</v>
          </cell>
          <cell r="CE636" t="str">
            <v/>
          </cell>
          <cell r="CF636">
            <v>0</v>
          </cell>
          <cell r="CG636">
            <v>82</v>
          </cell>
          <cell r="CH636">
            <v>78.5</v>
          </cell>
          <cell r="CI636">
            <v>80</v>
          </cell>
          <cell r="CJ636">
            <v>80</v>
          </cell>
          <cell r="CK636" t="str">
            <v/>
          </cell>
          <cell r="CL636">
            <v>0</v>
          </cell>
          <cell r="CM636">
            <v>82.92</v>
          </cell>
          <cell r="CN636">
            <v>75</v>
          </cell>
          <cell r="CO636">
            <v>82</v>
          </cell>
          <cell r="CP636">
            <v>77</v>
          </cell>
          <cell r="CQ636" t="str">
            <v/>
          </cell>
          <cell r="CR636">
            <v>0</v>
          </cell>
          <cell r="CS636">
            <v>81.25</v>
          </cell>
          <cell r="CT636">
            <v>88.5</v>
          </cell>
          <cell r="CU636">
            <v>81</v>
          </cell>
          <cell r="CV636">
            <v>83</v>
          </cell>
          <cell r="CW636" t="str">
            <v/>
          </cell>
          <cell r="CX636">
            <v>0</v>
          </cell>
          <cell r="CY636">
            <v>80.11</v>
          </cell>
          <cell r="CZ636">
            <v>80.25</v>
          </cell>
          <cell r="DA636">
            <v>72.75</v>
          </cell>
          <cell r="DB636">
            <v>81</v>
          </cell>
          <cell r="DC636" t="str">
            <v/>
          </cell>
          <cell r="DD636">
            <v>0</v>
          </cell>
          <cell r="DE636">
            <v>89</v>
          </cell>
          <cell r="DF636">
            <v>82</v>
          </cell>
          <cell r="DG636">
            <v>85</v>
          </cell>
          <cell r="DH636">
            <v>86</v>
          </cell>
          <cell r="DI636" t="str">
            <v/>
          </cell>
          <cell r="DJ636">
            <v>0</v>
          </cell>
          <cell r="DK636">
            <v>0</v>
          </cell>
          <cell r="DL636">
            <v>0</v>
          </cell>
          <cell r="DM636">
            <v>0</v>
          </cell>
          <cell r="DN636">
            <v>82</v>
          </cell>
          <cell r="DO636" t="str">
            <v/>
          </cell>
          <cell r="DP636">
            <v>0</v>
          </cell>
          <cell r="DQ636">
            <v>82.5</v>
          </cell>
          <cell r="DR636">
            <v>80</v>
          </cell>
          <cell r="DS636">
            <v>75</v>
          </cell>
          <cell r="DT636">
            <v>70</v>
          </cell>
          <cell r="DU636" t="str">
            <v/>
          </cell>
          <cell r="DV636">
            <v>0</v>
          </cell>
          <cell r="DW636">
            <v>84.25</v>
          </cell>
          <cell r="DX636">
            <v>80.75</v>
          </cell>
          <cell r="DY636">
            <v>76.75</v>
          </cell>
          <cell r="DZ636">
            <v>83</v>
          </cell>
          <cell r="EA636" t="str">
            <v/>
          </cell>
          <cell r="EB636">
            <v>0</v>
          </cell>
          <cell r="EC636">
            <v>85.83</v>
          </cell>
          <cell r="ED636">
            <v>87.75</v>
          </cell>
          <cell r="EE636">
            <v>84</v>
          </cell>
          <cell r="EF636">
            <v>85</v>
          </cell>
          <cell r="EG636" t="str">
            <v/>
          </cell>
          <cell r="EH636">
            <v>0</v>
          </cell>
          <cell r="EI636">
            <v>85.67</v>
          </cell>
          <cell r="EJ636">
            <v>76.25</v>
          </cell>
          <cell r="EK636">
            <v>75.5</v>
          </cell>
          <cell r="EL636">
            <v>75</v>
          </cell>
          <cell r="EM636" t="str">
            <v/>
          </cell>
          <cell r="EN636">
            <v>0</v>
          </cell>
          <cell r="EO636">
            <v>85.67</v>
          </cell>
          <cell r="EP636">
            <v>76.25</v>
          </cell>
          <cell r="EQ636">
            <v>75.5</v>
          </cell>
          <cell r="ER636">
            <v>75</v>
          </cell>
          <cell r="ES636" t="str">
            <v/>
          </cell>
          <cell r="ET636">
            <v>0</v>
          </cell>
          <cell r="EU636">
            <v>85.67</v>
          </cell>
          <cell r="EV636">
            <v>76.25</v>
          </cell>
          <cell r="EW636">
            <v>75.5</v>
          </cell>
          <cell r="EX636">
            <v>75</v>
          </cell>
          <cell r="EY636" t="str">
            <v/>
          </cell>
          <cell r="EZ636">
            <v>0</v>
          </cell>
          <cell r="FA636">
            <v>94.75</v>
          </cell>
          <cell r="FB636">
            <v>95.5</v>
          </cell>
          <cell r="FC636">
            <v>96</v>
          </cell>
          <cell r="FD636">
            <v>97</v>
          </cell>
          <cell r="FE636" t="str">
            <v/>
          </cell>
          <cell r="FF636">
            <v>0</v>
          </cell>
          <cell r="FG636">
            <v>94.75</v>
          </cell>
          <cell r="FH636">
            <v>95.5</v>
          </cell>
          <cell r="FI636">
            <v>96</v>
          </cell>
          <cell r="FJ636">
            <v>97</v>
          </cell>
          <cell r="FK636" t="str">
            <v/>
          </cell>
          <cell r="FL636">
            <v>0</v>
          </cell>
          <cell r="FM636">
            <v>94.75</v>
          </cell>
          <cell r="FN636">
            <v>95.5</v>
          </cell>
          <cell r="FO636">
            <v>96</v>
          </cell>
          <cell r="FP636">
            <v>97</v>
          </cell>
          <cell r="FQ636" t="str">
            <v/>
          </cell>
          <cell r="FR636">
            <v>0</v>
          </cell>
          <cell r="FS636">
            <v>94.75</v>
          </cell>
          <cell r="FT636">
            <v>95.5</v>
          </cell>
          <cell r="FU636">
            <v>96</v>
          </cell>
          <cell r="FV636">
            <v>97</v>
          </cell>
          <cell r="FW636" t="str">
            <v/>
          </cell>
          <cell r="FX636">
            <v>0</v>
          </cell>
          <cell r="FY636">
            <v>94.75</v>
          </cell>
          <cell r="FZ636">
            <v>95.5</v>
          </cell>
          <cell r="GA636">
            <v>96</v>
          </cell>
          <cell r="GB636">
            <v>97</v>
          </cell>
          <cell r="GC636" t="str">
            <v/>
          </cell>
          <cell r="GD636">
            <v>0</v>
          </cell>
          <cell r="GE636">
            <v>94.75</v>
          </cell>
          <cell r="GF636">
            <v>95.5</v>
          </cell>
          <cell r="GG636">
            <v>96</v>
          </cell>
          <cell r="GH636">
            <v>97</v>
          </cell>
          <cell r="GI636" t="str">
            <v/>
          </cell>
          <cell r="GJ636">
            <v>0</v>
          </cell>
          <cell r="GK636">
            <v>94.75</v>
          </cell>
          <cell r="GL636">
            <v>95.5</v>
          </cell>
          <cell r="GM636">
            <v>96</v>
          </cell>
          <cell r="GN636">
            <v>97</v>
          </cell>
          <cell r="GO636" t="str">
            <v/>
          </cell>
          <cell r="GP636">
            <v>0</v>
          </cell>
          <cell r="GQ636">
            <v>94.75</v>
          </cell>
          <cell r="GR636">
            <v>95.5</v>
          </cell>
          <cell r="GS636">
            <v>96</v>
          </cell>
          <cell r="GT636">
            <v>97</v>
          </cell>
          <cell r="GU636" t="str">
            <v/>
          </cell>
          <cell r="GV636">
            <v>0</v>
          </cell>
          <cell r="GW636">
            <v>87.5</v>
          </cell>
          <cell r="GX636">
            <v>80.75</v>
          </cell>
          <cell r="GY636">
            <v>83.25</v>
          </cell>
          <cell r="GZ636">
            <v>76</v>
          </cell>
          <cell r="HA636" t="str">
            <v>EKO-L</v>
          </cell>
          <cell r="HB636">
            <v>0</v>
          </cell>
          <cell r="HC636">
            <v>82.75</v>
          </cell>
          <cell r="HD636">
            <v>72.25</v>
          </cell>
          <cell r="HE636">
            <v>74.25</v>
          </cell>
          <cell r="HF636">
            <v>76</v>
          </cell>
          <cell r="HH636">
            <v>0</v>
          </cell>
          <cell r="HM636" t="str">
            <v/>
          </cell>
          <cell r="HN636" t="str">
            <v/>
          </cell>
          <cell r="HS636">
            <v>0</v>
          </cell>
          <cell r="HT636" t="str">
            <v>PKN</v>
          </cell>
          <cell r="HU636">
            <v>0</v>
          </cell>
          <cell r="HV636" t="str">
            <v>IND</v>
          </cell>
          <cell r="HW636">
            <v>0</v>
          </cell>
          <cell r="HX636" t="str">
            <v>MAT-W</v>
          </cell>
          <cell r="HY636">
            <v>0</v>
          </cell>
          <cell r="HZ636" t="str">
            <v>SEJ-W</v>
          </cell>
          <cell r="IA636">
            <v>0</v>
          </cell>
          <cell r="IB636" t="str">
            <v>IGR-W</v>
          </cell>
          <cell r="IC636">
            <v>0</v>
          </cell>
          <cell r="ID636" t="str">
            <v>SBO</v>
          </cell>
          <cell r="IE636">
            <v>0</v>
          </cell>
          <cell r="IF636" t="str">
            <v>PJO</v>
          </cell>
          <cell r="IG636">
            <v>0</v>
          </cell>
          <cell r="IH636" t="str">
            <v>PRA</v>
          </cell>
          <cell r="II636">
            <v>0</v>
          </cell>
          <cell r="IJ636" t="str">
            <v>JAW</v>
          </cell>
          <cell r="IK636">
            <v>0</v>
          </cell>
          <cell r="IL636" t="str">
            <v>ARB</v>
          </cell>
          <cell r="IM636">
            <v>0</v>
          </cell>
          <cell r="IN636" t="str">
            <v>PKM</v>
          </cell>
          <cell r="IO636">
            <v>0</v>
          </cell>
          <cell r="IP636" t="str">
            <v>IND-P</v>
          </cell>
          <cell r="IQ636">
            <v>0</v>
          </cell>
          <cell r="IR636" t="str">
            <v>IGR-P</v>
          </cell>
          <cell r="IS636">
            <v>0</v>
          </cell>
          <cell r="IT636" t="str">
            <v>JEP-P</v>
          </cell>
          <cell r="IU636">
            <v>0</v>
          </cell>
          <cell r="IV636" t="str">
            <v>ANT-P</v>
          </cell>
          <cell r="IW636">
            <v>0</v>
          </cell>
          <cell r="IX636" t="str">
            <v>EKO-L</v>
          </cell>
          <cell r="IY636">
            <v>0</v>
          </cell>
          <cell r="JA636">
            <v>0</v>
          </cell>
        </row>
        <row r="637">
          <cell r="Q637" t="str">
            <v/>
          </cell>
          <cell r="AB637" t="str">
            <v/>
          </cell>
          <cell r="AC637">
            <v>31</v>
          </cell>
          <cell r="AI637" t="str">
            <v/>
          </cell>
          <cell r="AJ637">
            <v>0</v>
          </cell>
          <cell r="AK637">
            <v>85</v>
          </cell>
          <cell r="AL637">
            <v>81.25</v>
          </cell>
          <cell r="AM637">
            <v>82</v>
          </cell>
          <cell r="AN637">
            <v>87</v>
          </cell>
          <cell r="AO637" t="str">
            <v/>
          </cell>
          <cell r="AP637">
            <v>0</v>
          </cell>
          <cell r="AQ637">
            <v>85.67</v>
          </cell>
          <cell r="AR637">
            <v>85.25</v>
          </cell>
          <cell r="AS637">
            <v>86</v>
          </cell>
          <cell r="AT637">
            <v>87</v>
          </cell>
          <cell r="AU637" t="str">
            <v/>
          </cell>
          <cell r="AV637">
            <v>0</v>
          </cell>
          <cell r="AW637">
            <v>85.83</v>
          </cell>
          <cell r="AX637">
            <v>81.25</v>
          </cell>
          <cell r="AY637">
            <v>81.5</v>
          </cell>
          <cell r="AZ637">
            <v>89</v>
          </cell>
          <cell r="BA637" t="str">
            <v/>
          </cell>
          <cell r="BB637">
            <v>0</v>
          </cell>
          <cell r="BC637">
            <v>86.75</v>
          </cell>
          <cell r="BD637">
            <v>83.25</v>
          </cell>
          <cell r="BE637">
            <v>81.75</v>
          </cell>
          <cell r="BF637">
            <v>89</v>
          </cell>
          <cell r="BG637" t="str">
            <v>SEJ</v>
          </cell>
          <cell r="BH637">
            <v>0</v>
          </cell>
          <cell r="BI637">
            <v>86.67</v>
          </cell>
          <cell r="BJ637">
            <v>80.75</v>
          </cell>
          <cell r="BK637">
            <v>73.25</v>
          </cell>
          <cell r="BL637">
            <v>87</v>
          </cell>
          <cell r="BM637" t="str">
            <v/>
          </cell>
          <cell r="BN637">
            <v>0</v>
          </cell>
          <cell r="BO637">
            <v>80.38</v>
          </cell>
          <cell r="BP637">
            <v>73</v>
          </cell>
          <cell r="BQ637">
            <v>82.75</v>
          </cell>
          <cell r="BR637">
            <v>82</v>
          </cell>
          <cell r="BS637" t="str">
            <v/>
          </cell>
          <cell r="BT637">
            <v>0</v>
          </cell>
          <cell r="BU637">
            <v>86</v>
          </cell>
          <cell r="BV637">
            <v>82.25</v>
          </cell>
          <cell r="BW637">
            <v>82.75</v>
          </cell>
          <cell r="BX637">
            <v>87</v>
          </cell>
          <cell r="BY637" t="str">
            <v/>
          </cell>
          <cell r="BZ637">
            <v>0</v>
          </cell>
          <cell r="CA637">
            <v>78</v>
          </cell>
          <cell r="CB637">
            <v>81</v>
          </cell>
          <cell r="CC637">
            <v>82</v>
          </cell>
          <cell r="CD637">
            <v>75</v>
          </cell>
          <cell r="CE637" t="str">
            <v/>
          </cell>
          <cell r="CF637">
            <v>0</v>
          </cell>
          <cell r="CG637">
            <v>80</v>
          </cell>
          <cell r="CH637">
            <v>76.75</v>
          </cell>
          <cell r="CI637">
            <v>75.75</v>
          </cell>
          <cell r="CJ637">
            <v>80</v>
          </cell>
          <cell r="CK637" t="str">
            <v/>
          </cell>
          <cell r="CL637">
            <v>0</v>
          </cell>
          <cell r="CM637">
            <v>82.58</v>
          </cell>
          <cell r="CN637">
            <v>73.25</v>
          </cell>
          <cell r="CO637">
            <v>82</v>
          </cell>
          <cell r="CP637">
            <v>76</v>
          </cell>
          <cell r="CQ637" t="str">
            <v/>
          </cell>
          <cell r="CR637">
            <v>0</v>
          </cell>
          <cell r="CS637">
            <v>80.5</v>
          </cell>
          <cell r="CT637">
            <v>87.75</v>
          </cell>
          <cell r="CU637">
            <v>83.75</v>
          </cell>
          <cell r="CV637">
            <v>80</v>
          </cell>
          <cell r="CW637" t="str">
            <v/>
          </cell>
          <cell r="CX637">
            <v>0</v>
          </cell>
          <cell r="CY637">
            <v>79.67</v>
          </cell>
          <cell r="CZ637">
            <v>79</v>
          </cell>
          <cell r="DA637">
            <v>70</v>
          </cell>
          <cell r="DB637">
            <v>80</v>
          </cell>
          <cell r="DC637" t="str">
            <v/>
          </cell>
          <cell r="DD637">
            <v>0</v>
          </cell>
          <cell r="DE637">
            <v>89.25</v>
          </cell>
          <cell r="DF637">
            <v>86.25</v>
          </cell>
          <cell r="DG637">
            <v>82.5</v>
          </cell>
          <cell r="DH637">
            <v>88</v>
          </cell>
          <cell r="DI637" t="str">
            <v/>
          </cell>
          <cell r="DJ637">
            <v>0</v>
          </cell>
          <cell r="DK637">
            <v>0</v>
          </cell>
          <cell r="DL637">
            <v>0</v>
          </cell>
          <cell r="DM637">
            <v>0</v>
          </cell>
          <cell r="DN637">
            <v>84</v>
          </cell>
          <cell r="DO637" t="str">
            <v/>
          </cell>
          <cell r="DP637">
            <v>0</v>
          </cell>
          <cell r="DQ637">
            <v>81.75</v>
          </cell>
          <cell r="DR637">
            <v>86.75</v>
          </cell>
          <cell r="DS637">
            <v>80</v>
          </cell>
          <cell r="DT637">
            <v>85</v>
          </cell>
          <cell r="DU637" t="str">
            <v/>
          </cell>
          <cell r="DV637">
            <v>0</v>
          </cell>
          <cell r="DW637">
            <v>88</v>
          </cell>
          <cell r="DX637">
            <v>85.25</v>
          </cell>
          <cell r="DY637">
            <v>79</v>
          </cell>
          <cell r="DZ637">
            <v>86</v>
          </cell>
          <cell r="EA637" t="str">
            <v/>
          </cell>
          <cell r="EB637">
            <v>0</v>
          </cell>
          <cell r="EC637">
            <v>85.83</v>
          </cell>
          <cell r="ED637">
            <v>87.25</v>
          </cell>
          <cell r="EE637">
            <v>81</v>
          </cell>
          <cell r="EF637">
            <v>86</v>
          </cell>
          <cell r="EG637" t="str">
            <v/>
          </cell>
          <cell r="EH637">
            <v>0</v>
          </cell>
          <cell r="EI637">
            <v>85.33</v>
          </cell>
          <cell r="EJ637">
            <v>78.25</v>
          </cell>
          <cell r="EK637">
            <v>75.75</v>
          </cell>
          <cell r="EL637">
            <v>75</v>
          </cell>
          <cell r="EM637" t="str">
            <v/>
          </cell>
          <cell r="EN637">
            <v>0</v>
          </cell>
          <cell r="EO637">
            <v>85.33</v>
          </cell>
          <cell r="EP637">
            <v>78.25</v>
          </cell>
          <cell r="EQ637">
            <v>75.75</v>
          </cell>
          <cell r="ER637">
            <v>75</v>
          </cell>
          <cell r="ES637" t="str">
            <v/>
          </cell>
          <cell r="ET637">
            <v>0</v>
          </cell>
          <cell r="EU637">
            <v>85.33</v>
          </cell>
          <cell r="EV637">
            <v>78.25</v>
          </cell>
          <cell r="EW637">
            <v>75.75</v>
          </cell>
          <cell r="EX637">
            <v>75</v>
          </cell>
          <cell r="EY637" t="str">
            <v/>
          </cell>
          <cell r="EZ637">
            <v>0</v>
          </cell>
          <cell r="FA637">
            <v>88.83</v>
          </cell>
          <cell r="FB637">
            <v>93.25</v>
          </cell>
          <cell r="FC637">
            <v>94.25</v>
          </cell>
          <cell r="FD637">
            <v>94</v>
          </cell>
          <cell r="FE637" t="str">
            <v/>
          </cell>
          <cell r="FF637">
            <v>0</v>
          </cell>
          <cell r="FG637">
            <v>88.83</v>
          </cell>
          <cell r="FH637">
            <v>93.25</v>
          </cell>
          <cell r="FI637">
            <v>94.25</v>
          </cell>
          <cell r="FJ637">
            <v>94</v>
          </cell>
          <cell r="FK637" t="str">
            <v/>
          </cell>
          <cell r="FL637">
            <v>0</v>
          </cell>
          <cell r="FM637">
            <v>88.83</v>
          </cell>
          <cell r="FN637">
            <v>93.25</v>
          </cell>
          <cell r="FO637">
            <v>94.25</v>
          </cell>
          <cell r="FP637">
            <v>94</v>
          </cell>
          <cell r="FQ637" t="str">
            <v/>
          </cell>
          <cell r="FR637">
            <v>0</v>
          </cell>
          <cell r="FS637">
            <v>88.83</v>
          </cell>
          <cell r="FT637">
            <v>93.25</v>
          </cell>
          <cell r="FU637">
            <v>94.25</v>
          </cell>
          <cell r="FV637">
            <v>94</v>
          </cell>
          <cell r="FW637" t="str">
            <v/>
          </cell>
          <cell r="FX637">
            <v>0</v>
          </cell>
          <cell r="FY637">
            <v>88.83</v>
          </cell>
          <cell r="FZ637">
            <v>93.25</v>
          </cell>
          <cell r="GA637">
            <v>94.25</v>
          </cell>
          <cell r="GB637">
            <v>94</v>
          </cell>
          <cell r="GC637" t="str">
            <v/>
          </cell>
          <cell r="GD637">
            <v>0</v>
          </cell>
          <cell r="GE637">
            <v>88.83</v>
          </cell>
          <cell r="GF637">
            <v>93.25</v>
          </cell>
          <cell r="GG637">
            <v>94.25</v>
          </cell>
          <cell r="GH637">
            <v>94</v>
          </cell>
          <cell r="GI637" t="str">
            <v/>
          </cell>
          <cell r="GJ637">
            <v>0</v>
          </cell>
          <cell r="GK637">
            <v>88.83</v>
          </cell>
          <cell r="GL637">
            <v>93.25</v>
          </cell>
          <cell r="GM637">
            <v>94.25</v>
          </cell>
          <cell r="GN637">
            <v>94</v>
          </cell>
          <cell r="GO637" t="str">
            <v/>
          </cell>
          <cell r="GP637">
            <v>0</v>
          </cell>
          <cell r="GQ637">
            <v>88.83</v>
          </cell>
          <cell r="GR637">
            <v>93.25</v>
          </cell>
          <cell r="GS637">
            <v>94.25</v>
          </cell>
          <cell r="GT637">
            <v>94</v>
          </cell>
          <cell r="GU637" t="str">
            <v/>
          </cell>
          <cell r="GV637">
            <v>0</v>
          </cell>
          <cell r="GW637">
            <v>84.5</v>
          </cell>
          <cell r="GX637">
            <v>79.75</v>
          </cell>
          <cell r="GY637">
            <v>81.75</v>
          </cell>
          <cell r="GZ637">
            <v>79</v>
          </cell>
          <cell r="HA637" t="str">
            <v>EKO-L</v>
          </cell>
          <cell r="HB637">
            <v>0</v>
          </cell>
          <cell r="HC637">
            <v>81.75</v>
          </cell>
          <cell r="HD637">
            <v>71</v>
          </cell>
          <cell r="HE637">
            <v>72.5</v>
          </cell>
          <cell r="HF637">
            <v>76</v>
          </cell>
          <cell r="HH637">
            <v>0</v>
          </cell>
          <cell r="HM637" t="str">
            <v/>
          </cell>
          <cell r="HN637" t="str">
            <v/>
          </cell>
          <cell r="HS637">
            <v>0</v>
          </cell>
          <cell r="HT637" t="str">
            <v>PKN</v>
          </cell>
          <cell r="HU637">
            <v>0</v>
          </cell>
          <cell r="HV637" t="str">
            <v>IND</v>
          </cell>
          <cell r="HW637">
            <v>0</v>
          </cell>
          <cell r="HX637" t="str">
            <v>MAT-W</v>
          </cell>
          <cell r="HY637">
            <v>0</v>
          </cell>
          <cell r="HZ637" t="str">
            <v>SEJ-W</v>
          </cell>
          <cell r="IA637">
            <v>0</v>
          </cell>
          <cell r="IB637" t="str">
            <v>IGR-W</v>
          </cell>
          <cell r="IC637">
            <v>0</v>
          </cell>
          <cell r="ID637" t="str">
            <v>SBO</v>
          </cell>
          <cell r="IE637">
            <v>0</v>
          </cell>
          <cell r="IF637" t="str">
            <v>PJO</v>
          </cell>
          <cell r="IG637">
            <v>0</v>
          </cell>
          <cell r="IH637" t="str">
            <v>PRA</v>
          </cell>
          <cell r="II637">
            <v>0</v>
          </cell>
          <cell r="IJ637" t="str">
            <v>JAW</v>
          </cell>
          <cell r="IK637">
            <v>0</v>
          </cell>
          <cell r="IL637" t="str">
            <v>ARB</v>
          </cell>
          <cell r="IM637">
            <v>0</v>
          </cell>
          <cell r="IN637" t="str">
            <v>PKM</v>
          </cell>
          <cell r="IO637">
            <v>0</v>
          </cell>
          <cell r="IP637" t="str">
            <v>IND-P</v>
          </cell>
          <cell r="IQ637">
            <v>0</v>
          </cell>
          <cell r="IR637" t="str">
            <v>IGR-P</v>
          </cell>
          <cell r="IS637">
            <v>0</v>
          </cell>
          <cell r="IT637" t="str">
            <v>JEP-P</v>
          </cell>
          <cell r="IU637">
            <v>0</v>
          </cell>
          <cell r="IV637" t="str">
            <v>ANT-P</v>
          </cell>
          <cell r="IW637">
            <v>0</v>
          </cell>
          <cell r="IX637" t="str">
            <v>EKO-L</v>
          </cell>
          <cell r="IY637">
            <v>0</v>
          </cell>
          <cell r="JA637">
            <v>0</v>
          </cell>
        </row>
        <row r="638">
          <cell r="Q638" t="str">
            <v/>
          </cell>
          <cell r="AB638" t="str">
            <v/>
          </cell>
          <cell r="AC638">
            <v>32</v>
          </cell>
          <cell r="AI638" t="str">
            <v/>
          </cell>
          <cell r="AJ638">
            <v>0</v>
          </cell>
          <cell r="AK638">
            <v>79.5</v>
          </cell>
          <cell r="AL638">
            <v>87.75</v>
          </cell>
          <cell r="AM638">
            <v>79.25</v>
          </cell>
          <cell r="AN638">
            <v>87</v>
          </cell>
          <cell r="AO638" t="str">
            <v/>
          </cell>
          <cell r="AP638">
            <v>0</v>
          </cell>
          <cell r="AQ638">
            <v>88.67</v>
          </cell>
          <cell r="AR638">
            <v>82.75</v>
          </cell>
          <cell r="AS638">
            <v>83.5</v>
          </cell>
          <cell r="AT638">
            <v>87</v>
          </cell>
          <cell r="AU638" t="str">
            <v/>
          </cell>
          <cell r="AV638">
            <v>0</v>
          </cell>
          <cell r="AW638">
            <v>81</v>
          </cell>
          <cell r="AX638">
            <v>87.75</v>
          </cell>
          <cell r="AY638">
            <v>80.75</v>
          </cell>
          <cell r="AZ638">
            <v>88</v>
          </cell>
          <cell r="BA638" t="str">
            <v/>
          </cell>
          <cell r="BB638">
            <v>0</v>
          </cell>
          <cell r="BC638">
            <v>80.75</v>
          </cell>
          <cell r="BD638">
            <v>85.25</v>
          </cell>
          <cell r="BE638">
            <v>81</v>
          </cell>
          <cell r="BF638">
            <v>88</v>
          </cell>
          <cell r="BG638" t="str">
            <v>SEJ</v>
          </cell>
          <cell r="BH638">
            <v>0</v>
          </cell>
          <cell r="BI638">
            <v>88.33</v>
          </cell>
          <cell r="BJ638">
            <v>80.75</v>
          </cell>
          <cell r="BK638">
            <v>74.25</v>
          </cell>
          <cell r="BL638">
            <v>87</v>
          </cell>
          <cell r="BM638" t="str">
            <v/>
          </cell>
          <cell r="BN638">
            <v>0</v>
          </cell>
          <cell r="BO638">
            <v>82.63</v>
          </cell>
          <cell r="BP638">
            <v>77.25</v>
          </cell>
          <cell r="BQ638">
            <v>93.75</v>
          </cell>
          <cell r="BR638">
            <v>82</v>
          </cell>
          <cell r="BS638" t="str">
            <v/>
          </cell>
          <cell r="BT638">
            <v>0</v>
          </cell>
          <cell r="BU638">
            <v>86.75</v>
          </cell>
          <cell r="BV638">
            <v>84.25</v>
          </cell>
          <cell r="BW638">
            <v>87.75</v>
          </cell>
          <cell r="BX638">
            <v>90</v>
          </cell>
          <cell r="BY638" t="str">
            <v/>
          </cell>
          <cell r="BZ638">
            <v>0</v>
          </cell>
          <cell r="CA638">
            <v>80</v>
          </cell>
          <cell r="CB638">
            <v>81</v>
          </cell>
          <cell r="CC638">
            <v>87</v>
          </cell>
          <cell r="CD638">
            <v>80</v>
          </cell>
          <cell r="CE638" t="str">
            <v/>
          </cell>
          <cell r="CF638">
            <v>0</v>
          </cell>
          <cell r="CG638">
            <v>80.25</v>
          </cell>
          <cell r="CH638">
            <v>78.25</v>
          </cell>
          <cell r="CI638">
            <v>76.25</v>
          </cell>
          <cell r="CJ638">
            <v>80</v>
          </cell>
          <cell r="CK638" t="str">
            <v/>
          </cell>
          <cell r="CL638">
            <v>0</v>
          </cell>
          <cell r="CM638">
            <v>80.17</v>
          </cell>
          <cell r="CN638">
            <v>72.5</v>
          </cell>
          <cell r="CO638">
            <v>85.75</v>
          </cell>
          <cell r="CP638">
            <v>76</v>
          </cell>
          <cell r="CQ638" t="str">
            <v/>
          </cell>
          <cell r="CR638">
            <v>0</v>
          </cell>
          <cell r="CS638">
            <v>81.08</v>
          </cell>
          <cell r="CT638">
            <v>88.25</v>
          </cell>
          <cell r="CU638">
            <v>82</v>
          </cell>
          <cell r="CV638">
            <v>83</v>
          </cell>
          <cell r="CW638" t="str">
            <v/>
          </cell>
          <cell r="CX638">
            <v>0</v>
          </cell>
          <cell r="CY638">
            <v>79.44</v>
          </cell>
          <cell r="CZ638">
            <v>82.75</v>
          </cell>
          <cell r="DA638">
            <v>73</v>
          </cell>
          <cell r="DB638">
            <v>79</v>
          </cell>
          <cell r="DC638" t="str">
            <v/>
          </cell>
          <cell r="DD638">
            <v>0</v>
          </cell>
          <cell r="DE638">
            <v>91.5</v>
          </cell>
          <cell r="DF638">
            <v>92.75</v>
          </cell>
          <cell r="DG638">
            <v>88.25</v>
          </cell>
          <cell r="DH638">
            <v>89</v>
          </cell>
          <cell r="DI638" t="str">
            <v/>
          </cell>
          <cell r="DJ638">
            <v>0</v>
          </cell>
          <cell r="DK638">
            <v>0</v>
          </cell>
          <cell r="DL638">
            <v>0</v>
          </cell>
          <cell r="DM638">
            <v>0</v>
          </cell>
          <cell r="DN638">
            <v>83</v>
          </cell>
          <cell r="DO638" t="str">
            <v/>
          </cell>
          <cell r="DP638">
            <v>0</v>
          </cell>
          <cell r="DQ638">
            <v>80.75</v>
          </cell>
          <cell r="DR638">
            <v>79.25</v>
          </cell>
          <cell r="DS638">
            <v>76.25</v>
          </cell>
          <cell r="DT638">
            <v>71</v>
          </cell>
          <cell r="DU638" t="str">
            <v/>
          </cell>
          <cell r="DV638">
            <v>0</v>
          </cell>
          <cell r="DW638">
            <v>86.75</v>
          </cell>
          <cell r="DX638">
            <v>84.5</v>
          </cell>
          <cell r="DY638">
            <v>89.25</v>
          </cell>
          <cell r="DZ638">
            <v>86</v>
          </cell>
          <cell r="EA638" t="str">
            <v/>
          </cell>
          <cell r="EB638">
            <v>0</v>
          </cell>
          <cell r="EC638">
            <v>87</v>
          </cell>
          <cell r="ED638">
            <v>87.5</v>
          </cell>
          <cell r="EE638">
            <v>84.25</v>
          </cell>
          <cell r="EF638">
            <v>86</v>
          </cell>
          <cell r="EG638" t="str">
            <v/>
          </cell>
          <cell r="EH638">
            <v>0</v>
          </cell>
          <cell r="EI638">
            <v>81.17</v>
          </cell>
          <cell r="EJ638">
            <v>78.5</v>
          </cell>
          <cell r="EK638">
            <v>76.5</v>
          </cell>
          <cell r="EL638">
            <v>75</v>
          </cell>
          <cell r="EM638" t="str">
            <v/>
          </cell>
          <cell r="EN638">
            <v>0</v>
          </cell>
          <cell r="EO638">
            <v>81.17</v>
          </cell>
          <cell r="EP638">
            <v>78.5</v>
          </cell>
          <cell r="EQ638">
            <v>76.5</v>
          </cell>
          <cell r="ER638">
            <v>75</v>
          </cell>
          <cell r="ES638" t="str">
            <v/>
          </cell>
          <cell r="ET638">
            <v>0</v>
          </cell>
          <cell r="EU638">
            <v>81.17</v>
          </cell>
          <cell r="EV638">
            <v>78.5</v>
          </cell>
          <cell r="EW638">
            <v>76.5</v>
          </cell>
          <cell r="EX638">
            <v>75</v>
          </cell>
          <cell r="EY638" t="str">
            <v/>
          </cell>
          <cell r="EZ638">
            <v>0</v>
          </cell>
          <cell r="FA638">
            <v>87.58</v>
          </cell>
          <cell r="FB638">
            <v>87.75</v>
          </cell>
          <cell r="FC638">
            <v>88.5</v>
          </cell>
          <cell r="FD638">
            <v>89</v>
          </cell>
          <cell r="FE638" t="str">
            <v/>
          </cell>
          <cell r="FF638">
            <v>0</v>
          </cell>
          <cell r="FG638">
            <v>87.58</v>
          </cell>
          <cell r="FH638">
            <v>87.75</v>
          </cell>
          <cell r="FI638">
            <v>88.5</v>
          </cell>
          <cell r="FJ638">
            <v>89</v>
          </cell>
          <cell r="FK638" t="str">
            <v/>
          </cell>
          <cell r="FL638">
            <v>0</v>
          </cell>
          <cell r="FM638">
            <v>87.58</v>
          </cell>
          <cell r="FN638">
            <v>87.75</v>
          </cell>
          <cell r="FO638">
            <v>88.5</v>
          </cell>
          <cell r="FP638">
            <v>89</v>
          </cell>
          <cell r="FQ638" t="str">
            <v/>
          </cell>
          <cell r="FR638">
            <v>0</v>
          </cell>
          <cell r="FS638">
            <v>87.58</v>
          </cell>
          <cell r="FT638">
            <v>87.75</v>
          </cell>
          <cell r="FU638">
            <v>88.5</v>
          </cell>
          <cell r="FV638">
            <v>89</v>
          </cell>
          <cell r="FW638" t="str">
            <v/>
          </cell>
          <cell r="FX638">
            <v>0</v>
          </cell>
          <cell r="FY638">
            <v>87.58</v>
          </cell>
          <cell r="FZ638">
            <v>87.75</v>
          </cell>
          <cell r="GA638">
            <v>88.5</v>
          </cell>
          <cell r="GB638">
            <v>89</v>
          </cell>
          <cell r="GC638" t="str">
            <v/>
          </cell>
          <cell r="GD638">
            <v>0</v>
          </cell>
          <cell r="GE638">
            <v>87.58</v>
          </cell>
          <cell r="GF638">
            <v>87.75</v>
          </cell>
          <cell r="GG638">
            <v>88.5</v>
          </cell>
          <cell r="GH638">
            <v>89</v>
          </cell>
          <cell r="GI638" t="str">
            <v/>
          </cell>
          <cell r="GJ638">
            <v>0</v>
          </cell>
          <cell r="GK638">
            <v>87.58</v>
          </cell>
          <cell r="GL638">
            <v>87.75</v>
          </cell>
          <cell r="GM638">
            <v>88.5</v>
          </cell>
          <cell r="GN638">
            <v>89</v>
          </cell>
          <cell r="GO638" t="str">
            <v/>
          </cell>
          <cell r="GP638">
            <v>0</v>
          </cell>
          <cell r="GQ638">
            <v>87.58</v>
          </cell>
          <cell r="GR638">
            <v>87.75</v>
          </cell>
          <cell r="GS638">
            <v>88.5</v>
          </cell>
          <cell r="GT638">
            <v>89</v>
          </cell>
          <cell r="GU638" t="str">
            <v/>
          </cell>
          <cell r="GV638">
            <v>0</v>
          </cell>
          <cell r="GW638">
            <v>85.5</v>
          </cell>
          <cell r="GX638">
            <v>82</v>
          </cell>
          <cell r="GY638">
            <v>84</v>
          </cell>
          <cell r="GZ638">
            <v>82</v>
          </cell>
          <cell r="HA638" t="str">
            <v>EKO-L</v>
          </cell>
          <cell r="HB638">
            <v>0</v>
          </cell>
          <cell r="HC638">
            <v>78.5</v>
          </cell>
          <cell r="HD638">
            <v>77.25</v>
          </cell>
          <cell r="HE638">
            <v>77.5</v>
          </cell>
          <cell r="HF638">
            <v>73</v>
          </cell>
          <cell r="HH638">
            <v>0</v>
          </cell>
          <cell r="HM638" t="str">
            <v/>
          </cell>
          <cell r="HN638" t="str">
            <v/>
          </cell>
          <cell r="HS638">
            <v>0</v>
          </cell>
          <cell r="HT638" t="str">
            <v>PKN</v>
          </cell>
          <cell r="HU638">
            <v>0</v>
          </cell>
          <cell r="HV638" t="str">
            <v>IND</v>
          </cell>
          <cell r="HW638">
            <v>0</v>
          </cell>
          <cell r="HX638" t="str">
            <v>MAT-W</v>
          </cell>
          <cell r="HY638">
            <v>0</v>
          </cell>
          <cell r="HZ638" t="str">
            <v>SEJ-W</v>
          </cell>
          <cell r="IA638">
            <v>0</v>
          </cell>
          <cell r="IB638" t="str">
            <v>IGR-W</v>
          </cell>
          <cell r="IC638">
            <v>0</v>
          </cell>
          <cell r="ID638" t="str">
            <v>SBO</v>
          </cell>
          <cell r="IE638">
            <v>0</v>
          </cell>
          <cell r="IF638" t="str">
            <v>PJO</v>
          </cell>
          <cell r="IG638">
            <v>0</v>
          </cell>
          <cell r="IH638" t="str">
            <v>PRA</v>
          </cell>
          <cell r="II638">
            <v>0</v>
          </cell>
          <cell r="IJ638" t="str">
            <v>JAW</v>
          </cell>
          <cell r="IK638">
            <v>0</v>
          </cell>
          <cell r="IL638" t="str">
            <v>ARB</v>
          </cell>
          <cell r="IM638">
            <v>0</v>
          </cell>
          <cell r="IN638" t="str">
            <v>PKM</v>
          </cell>
          <cell r="IO638">
            <v>0</v>
          </cell>
          <cell r="IP638" t="str">
            <v>IND-P</v>
          </cell>
          <cell r="IQ638">
            <v>0</v>
          </cell>
          <cell r="IR638" t="str">
            <v>IGR-P</v>
          </cell>
          <cell r="IS638">
            <v>0</v>
          </cell>
          <cell r="IT638" t="str">
            <v>JEP-P</v>
          </cell>
          <cell r="IU638">
            <v>0</v>
          </cell>
          <cell r="IV638" t="str">
            <v>ANT-P</v>
          </cell>
          <cell r="IW638">
            <v>0</v>
          </cell>
          <cell r="IX638" t="str">
            <v>EKO-L</v>
          </cell>
          <cell r="IY638">
            <v>0</v>
          </cell>
          <cell r="JA638">
            <v>0</v>
          </cell>
        </row>
        <row r="639">
          <cell r="Q639" t="str">
            <v/>
          </cell>
          <cell r="AB639" t="str">
            <v/>
          </cell>
          <cell r="AC639">
            <v>1</v>
          </cell>
          <cell r="AI639" t="str">
            <v/>
          </cell>
          <cell r="AJ639">
            <v>0</v>
          </cell>
          <cell r="AK639">
            <v>86.5</v>
          </cell>
          <cell r="AL639">
            <v>84.5</v>
          </cell>
          <cell r="AM639">
            <v>78.5</v>
          </cell>
          <cell r="AN639">
            <v>88</v>
          </cell>
          <cell r="AO639" t="str">
            <v/>
          </cell>
          <cell r="AP639">
            <v>0</v>
          </cell>
          <cell r="AQ639">
            <v>83</v>
          </cell>
          <cell r="AR639">
            <v>90.75</v>
          </cell>
          <cell r="AS639">
            <v>88.75</v>
          </cell>
          <cell r="AT639">
            <v>88</v>
          </cell>
          <cell r="AU639" t="str">
            <v/>
          </cell>
          <cell r="AV639">
            <v>0</v>
          </cell>
          <cell r="AW639">
            <v>81.17</v>
          </cell>
          <cell r="AX639">
            <v>84.5</v>
          </cell>
          <cell r="AY639">
            <v>77.25</v>
          </cell>
          <cell r="AZ639">
            <v>89</v>
          </cell>
          <cell r="BA639" t="str">
            <v/>
          </cell>
          <cell r="BB639">
            <v>0</v>
          </cell>
          <cell r="BC639">
            <v>88.25</v>
          </cell>
          <cell r="BD639">
            <v>84.5</v>
          </cell>
          <cell r="BE639">
            <v>77.5</v>
          </cell>
          <cell r="BF639">
            <v>89</v>
          </cell>
          <cell r="BG639" t="str">
            <v>SEJ</v>
          </cell>
          <cell r="BH639">
            <v>0</v>
          </cell>
          <cell r="BI639">
            <v>82.67</v>
          </cell>
          <cell r="BJ639">
            <v>84.5</v>
          </cell>
          <cell r="BK639">
            <v>71</v>
          </cell>
          <cell r="BL639">
            <v>88</v>
          </cell>
          <cell r="BM639" t="str">
            <v/>
          </cell>
          <cell r="BN639">
            <v>0</v>
          </cell>
          <cell r="BO639">
            <v>80.13</v>
          </cell>
          <cell r="BP639">
            <v>76.75</v>
          </cell>
          <cell r="BQ639">
            <v>91.75</v>
          </cell>
          <cell r="BR639">
            <v>78</v>
          </cell>
          <cell r="BS639" t="str">
            <v/>
          </cell>
          <cell r="BT639">
            <v>0</v>
          </cell>
          <cell r="BU639">
            <v>86.75</v>
          </cell>
          <cell r="BV639">
            <v>84.25</v>
          </cell>
          <cell r="BW639">
            <v>81</v>
          </cell>
          <cell r="BX639">
            <v>90</v>
          </cell>
          <cell r="BY639" t="str">
            <v/>
          </cell>
          <cell r="BZ639">
            <v>0</v>
          </cell>
          <cell r="CA639">
            <v>75</v>
          </cell>
          <cell r="CB639">
            <v>67.5</v>
          </cell>
          <cell r="CC639">
            <v>70.25</v>
          </cell>
          <cell r="CD639">
            <v>72</v>
          </cell>
          <cell r="CE639" t="str">
            <v/>
          </cell>
          <cell r="CF639">
            <v>0</v>
          </cell>
          <cell r="CG639">
            <v>82</v>
          </cell>
          <cell r="CH639">
            <v>79.25</v>
          </cell>
          <cell r="CI639">
            <v>74.75</v>
          </cell>
          <cell r="CJ639">
            <v>81</v>
          </cell>
          <cell r="CK639" t="str">
            <v/>
          </cell>
          <cell r="CL639">
            <v>0</v>
          </cell>
          <cell r="CM639">
            <v>81.42</v>
          </cell>
          <cell r="CN639">
            <v>71.25</v>
          </cell>
          <cell r="CO639">
            <v>75.75</v>
          </cell>
          <cell r="CP639">
            <v>77</v>
          </cell>
          <cell r="CQ639" t="str">
            <v/>
          </cell>
          <cell r="CR639">
            <v>0</v>
          </cell>
          <cell r="CS639">
            <v>82.08</v>
          </cell>
          <cell r="CT639">
            <v>79.75</v>
          </cell>
          <cell r="CU639">
            <v>81</v>
          </cell>
          <cell r="CV639">
            <v>86</v>
          </cell>
          <cell r="CW639" t="str">
            <v/>
          </cell>
          <cell r="CX639">
            <v>0</v>
          </cell>
          <cell r="CY639">
            <v>79.11</v>
          </cell>
          <cell r="CZ639">
            <v>79</v>
          </cell>
          <cell r="DA639">
            <v>72.5</v>
          </cell>
          <cell r="DB639">
            <v>79</v>
          </cell>
          <cell r="DC639" t="str">
            <v/>
          </cell>
          <cell r="DD639">
            <v>0</v>
          </cell>
          <cell r="DE639">
            <v>91.5</v>
          </cell>
          <cell r="DF639">
            <v>85.75</v>
          </cell>
          <cell r="DG639">
            <v>88.75</v>
          </cell>
          <cell r="DH639">
            <v>89</v>
          </cell>
          <cell r="DI639" t="str">
            <v/>
          </cell>
          <cell r="DJ639">
            <v>0</v>
          </cell>
          <cell r="DK639">
            <v>0</v>
          </cell>
          <cell r="DL639">
            <v>0</v>
          </cell>
          <cell r="DM639">
            <v>0</v>
          </cell>
          <cell r="DN639">
            <v>82</v>
          </cell>
          <cell r="DO639" t="str">
            <v/>
          </cell>
          <cell r="DP639">
            <v>0</v>
          </cell>
          <cell r="DQ639">
            <v>81.25</v>
          </cell>
          <cell r="DR639">
            <v>75</v>
          </cell>
          <cell r="DS639">
            <v>78.5</v>
          </cell>
          <cell r="DT639">
            <v>73</v>
          </cell>
          <cell r="DU639" t="str">
            <v/>
          </cell>
          <cell r="DV639">
            <v>0</v>
          </cell>
          <cell r="DW639">
            <v>87</v>
          </cell>
          <cell r="DX639">
            <v>81.5</v>
          </cell>
          <cell r="DY639">
            <v>82.75</v>
          </cell>
          <cell r="DZ639">
            <v>85</v>
          </cell>
          <cell r="EA639" t="str">
            <v/>
          </cell>
          <cell r="EB639">
            <v>0</v>
          </cell>
          <cell r="EC639">
            <v>85.92</v>
          </cell>
          <cell r="ED639">
            <v>86</v>
          </cell>
          <cell r="EE639">
            <v>83.75</v>
          </cell>
          <cell r="EF639">
            <v>85</v>
          </cell>
          <cell r="EG639" t="str">
            <v/>
          </cell>
          <cell r="EH639">
            <v>0</v>
          </cell>
          <cell r="EI639">
            <v>83.58</v>
          </cell>
          <cell r="EJ639">
            <v>74.25</v>
          </cell>
          <cell r="EK639">
            <v>78</v>
          </cell>
          <cell r="EL639">
            <v>76</v>
          </cell>
          <cell r="EM639" t="str">
            <v/>
          </cell>
          <cell r="EN639">
            <v>0</v>
          </cell>
          <cell r="EO639">
            <v>83.58</v>
          </cell>
          <cell r="EP639">
            <v>74.25</v>
          </cell>
          <cell r="EQ639">
            <v>78</v>
          </cell>
          <cell r="ER639">
            <v>76</v>
          </cell>
          <cell r="ES639" t="str">
            <v/>
          </cell>
          <cell r="ET639">
            <v>0</v>
          </cell>
          <cell r="EU639">
            <v>83.58</v>
          </cell>
          <cell r="EV639">
            <v>74.25</v>
          </cell>
          <cell r="EW639">
            <v>78</v>
          </cell>
          <cell r="EX639">
            <v>76</v>
          </cell>
          <cell r="EY639" t="str">
            <v/>
          </cell>
          <cell r="EZ639">
            <v>0</v>
          </cell>
          <cell r="FA639">
            <v>85.5</v>
          </cell>
          <cell r="FB639">
            <v>86.75</v>
          </cell>
          <cell r="FC639">
            <v>87.25</v>
          </cell>
          <cell r="FD639">
            <v>87</v>
          </cell>
          <cell r="FE639" t="str">
            <v/>
          </cell>
          <cell r="FF639">
            <v>0</v>
          </cell>
          <cell r="FG639">
            <v>85.5</v>
          </cell>
          <cell r="FH639">
            <v>86.75</v>
          </cell>
          <cell r="FI639">
            <v>87.25</v>
          </cell>
          <cell r="FJ639">
            <v>87</v>
          </cell>
          <cell r="FK639" t="str">
            <v/>
          </cell>
          <cell r="FL639">
            <v>0</v>
          </cell>
          <cell r="FM639">
            <v>85.5</v>
          </cell>
          <cell r="FN639">
            <v>86.75</v>
          </cell>
          <cell r="FO639">
            <v>87.25</v>
          </cell>
          <cell r="FP639">
            <v>87</v>
          </cell>
          <cell r="FQ639" t="str">
            <v/>
          </cell>
          <cell r="FR639">
            <v>0</v>
          </cell>
          <cell r="FS639">
            <v>85.5</v>
          </cell>
          <cell r="FT639">
            <v>86.75</v>
          </cell>
          <cell r="FU639">
            <v>87.25</v>
          </cell>
          <cell r="FV639">
            <v>87</v>
          </cell>
          <cell r="FW639" t="str">
            <v/>
          </cell>
          <cell r="FX639">
            <v>0</v>
          </cell>
          <cell r="FY639">
            <v>85.5</v>
          </cell>
          <cell r="FZ639">
            <v>86.75</v>
          </cell>
          <cell r="GA639">
            <v>87.25</v>
          </cell>
          <cell r="GB639">
            <v>87</v>
          </cell>
          <cell r="GC639" t="str">
            <v/>
          </cell>
          <cell r="GD639">
            <v>0</v>
          </cell>
          <cell r="GE639">
            <v>85.5</v>
          </cell>
          <cell r="GF639">
            <v>86.75</v>
          </cell>
          <cell r="GG639">
            <v>87.25</v>
          </cell>
          <cell r="GH639">
            <v>87</v>
          </cell>
          <cell r="GI639" t="str">
            <v/>
          </cell>
          <cell r="GJ639">
            <v>0</v>
          </cell>
          <cell r="GK639">
            <v>85.5</v>
          </cell>
          <cell r="GL639">
            <v>86.75</v>
          </cell>
          <cell r="GM639">
            <v>87.25</v>
          </cell>
          <cell r="GN639">
            <v>87</v>
          </cell>
          <cell r="GO639" t="str">
            <v/>
          </cell>
          <cell r="GP639">
            <v>0</v>
          </cell>
          <cell r="GQ639">
            <v>85.5</v>
          </cell>
          <cell r="GR639">
            <v>86.75</v>
          </cell>
          <cell r="GS639">
            <v>87.25</v>
          </cell>
          <cell r="GT639">
            <v>87</v>
          </cell>
          <cell r="GU639" t="str">
            <v/>
          </cell>
          <cell r="GV639">
            <v>0</v>
          </cell>
          <cell r="GW639">
            <v>85.25</v>
          </cell>
          <cell r="GX639">
            <v>79</v>
          </cell>
          <cell r="GY639">
            <v>80.25</v>
          </cell>
          <cell r="GZ639">
            <v>82</v>
          </cell>
          <cell r="HA639" t="str">
            <v>EKO-L</v>
          </cell>
          <cell r="HB639">
            <v>0</v>
          </cell>
          <cell r="HC639">
            <v>84.83</v>
          </cell>
          <cell r="HD639">
            <v>76.75</v>
          </cell>
          <cell r="HE639">
            <v>77.25</v>
          </cell>
          <cell r="HF639">
            <v>72</v>
          </cell>
          <cell r="HH639">
            <v>0</v>
          </cell>
          <cell r="HM639" t="str">
            <v/>
          </cell>
          <cell r="HN639" t="str">
            <v/>
          </cell>
          <cell r="HS639">
            <v>0</v>
          </cell>
          <cell r="HT639" t="str">
            <v>PKN</v>
          </cell>
          <cell r="HU639">
            <v>0</v>
          </cell>
          <cell r="HV639" t="str">
            <v>IND</v>
          </cell>
          <cell r="HW639">
            <v>0</v>
          </cell>
          <cell r="HX639" t="str">
            <v>MAT-W</v>
          </cell>
          <cell r="HY639">
            <v>0</v>
          </cell>
          <cell r="HZ639" t="str">
            <v>SEJ-W</v>
          </cell>
          <cell r="IA639">
            <v>0</v>
          </cell>
          <cell r="IB639" t="str">
            <v>IGR-W</v>
          </cell>
          <cell r="IC639">
            <v>0</v>
          </cell>
          <cell r="ID639" t="str">
            <v>SBO</v>
          </cell>
          <cell r="IE639">
            <v>0</v>
          </cell>
          <cell r="IF639" t="str">
            <v>PJO</v>
          </cell>
          <cell r="IG639">
            <v>0</v>
          </cell>
          <cell r="IH639" t="str">
            <v>PRA</v>
          </cell>
          <cell r="II639">
            <v>0</v>
          </cell>
          <cell r="IJ639" t="str">
            <v>JAW</v>
          </cell>
          <cell r="IK639">
            <v>0</v>
          </cell>
          <cell r="IL639" t="str">
            <v>ARB</v>
          </cell>
          <cell r="IM639">
            <v>0</v>
          </cell>
          <cell r="IN639" t="str">
            <v>PKM</v>
          </cell>
          <cell r="IO639">
            <v>0</v>
          </cell>
          <cell r="IP639" t="str">
            <v>IND-P</v>
          </cell>
          <cell r="IQ639">
            <v>0</v>
          </cell>
          <cell r="IR639" t="str">
            <v>IGR-P</v>
          </cell>
          <cell r="IS639">
            <v>0</v>
          </cell>
          <cell r="IT639" t="str">
            <v>JEP-P</v>
          </cell>
          <cell r="IU639">
            <v>0</v>
          </cell>
          <cell r="IV639" t="str">
            <v>ANT-P</v>
          </cell>
          <cell r="IW639">
            <v>0</v>
          </cell>
          <cell r="IX639" t="str">
            <v>EKO-L</v>
          </cell>
          <cell r="IY639">
            <v>0</v>
          </cell>
          <cell r="JA639">
            <v>0</v>
          </cell>
        </row>
        <row r="640">
          <cell r="Q640" t="str">
            <v/>
          </cell>
          <cell r="AB640" t="str">
            <v/>
          </cell>
          <cell r="AC640">
            <v>2</v>
          </cell>
          <cell r="AI640" t="str">
            <v/>
          </cell>
          <cell r="AJ640">
            <v>0</v>
          </cell>
          <cell r="AK640">
            <v>83.75</v>
          </cell>
          <cell r="AL640">
            <v>83.5</v>
          </cell>
          <cell r="AM640">
            <v>75.25</v>
          </cell>
          <cell r="AN640">
            <v>89</v>
          </cell>
          <cell r="AO640" t="str">
            <v/>
          </cell>
          <cell r="AP640">
            <v>0</v>
          </cell>
          <cell r="AQ640">
            <v>90</v>
          </cell>
          <cell r="AR640">
            <v>87</v>
          </cell>
          <cell r="AS640">
            <v>87.75</v>
          </cell>
          <cell r="AT640">
            <v>89</v>
          </cell>
          <cell r="AU640" t="str">
            <v/>
          </cell>
          <cell r="AV640">
            <v>0</v>
          </cell>
          <cell r="AW640">
            <v>79.83</v>
          </cell>
          <cell r="AX640">
            <v>83.5</v>
          </cell>
          <cell r="AY640">
            <v>76</v>
          </cell>
          <cell r="AZ640">
            <v>90</v>
          </cell>
          <cell r="BA640" t="str">
            <v/>
          </cell>
          <cell r="BB640">
            <v>0</v>
          </cell>
          <cell r="BC640">
            <v>83.75</v>
          </cell>
          <cell r="BD640">
            <v>83.5</v>
          </cell>
          <cell r="BE640">
            <v>75.5</v>
          </cell>
          <cell r="BF640">
            <v>90</v>
          </cell>
          <cell r="BG640" t="str">
            <v>SEJ</v>
          </cell>
          <cell r="BH640">
            <v>0</v>
          </cell>
          <cell r="BI640">
            <v>88.67</v>
          </cell>
          <cell r="BJ640">
            <v>86.75</v>
          </cell>
          <cell r="BK640">
            <v>75.25</v>
          </cell>
          <cell r="BL640">
            <v>89</v>
          </cell>
          <cell r="BM640" t="str">
            <v/>
          </cell>
          <cell r="BN640">
            <v>0</v>
          </cell>
          <cell r="BO640">
            <v>80.25</v>
          </cell>
          <cell r="BP640">
            <v>77.25</v>
          </cell>
          <cell r="BQ640">
            <v>92.75</v>
          </cell>
          <cell r="BR640">
            <v>80</v>
          </cell>
          <cell r="BS640" t="str">
            <v/>
          </cell>
          <cell r="BT640">
            <v>0</v>
          </cell>
          <cell r="BU640">
            <v>86.75</v>
          </cell>
          <cell r="BV640">
            <v>88.25</v>
          </cell>
          <cell r="BW640">
            <v>87.75</v>
          </cell>
          <cell r="BX640">
            <v>87</v>
          </cell>
          <cell r="BY640" t="str">
            <v/>
          </cell>
          <cell r="BZ640">
            <v>0</v>
          </cell>
          <cell r="CA640">
            <v>79.25</v>
          </cell>
          <cell r="CB640">
            <v>72.25</v>
          </cell>
          <cell r="CC640">
            <v>81.5</v>
          </cell>
          <cell r="CD640">
            <v>75</v>
          </cell>
          <cell r="CE640" t="str">
            <v/>
          </cell>
          <cell r="CF640">
            <v>0</v>
          </cell>
          <cell r="CG640">
            <v>80.25</v>
          </cell>
          <cell r="CH640">
            <v>78.75</v>
          </cell>
          <cell r="CI640">
            <v>77.75</v>
          </cell>
          <cell r="CJ640">
            <v>80</v>
          </cell>
          <cell r="CK640" t="str">
            <v/>
          </cell>
          <cell r="CL640">
            <v>0</v>
          </cell>
          <cell r="CM640">
            <v>80.67</v>
          </cell>
          <cell r="CN640">
            <v>71.75</v>
          </cell>
          <cell r="CO640">
            <v>82</v>
          </cell>
          <cell r="CP640">
            <v>76</v>
          </cell>
          <cell r="CQ640" t="str">
            <v/>
          </cell>
          <cell r="CR640">
            <v>0</v>
          </cell>
          <cell r="CS640">
            <v>82.5</v>
          </cell>
          <cell r="CT640">
            <v>93.5</v>
          </cell>
          <cell r="CU640">
            <v>91</v>
          </cell>
          <cell r="CV640">
            <v>86</v>
          </cell>
          <cell r="CW640" t="str">
            <v/>
          </cell>
          <cell r="CX640">
            <v>0</v>
          </cell>
          <cell r="CY640">
            <v>84.44</v>
          </cell>
          <cell r="CZ640">
            <v>83.25</v>
          </cell>
          <cell r="DA640">
            <v>83.75</v>
          </cell>
          <cell r="DB640">
            <v>89</v>
          </cell>
          <cell r="DC640" t="str">
            <v/>
          </cell>
          <cell r="DD640">
            <v>0</v>
          </cell>
          <cell r="DE640">
            <v>88.5</v>
          </cell>
          <cell r="DF640">
            <v>90.75</v>
          </cell>
          <cell r="DG640">
            <v>86.75</v>
          </cell>
          <cell r="DH640">
            <v>88</v>
          </cell>
          <cell r="DI640" t="str">
            <v/>
          </cell>
          <cell r="DJ640">
            <v>0</v>
          </cell>
          <cell r="DK640">
            <v>0</v>
          </cell>
          <cell r="DL640">
            <v>0</v>
          </cell>
          <cell r="DM640">
            <v>0</v>
          </cell>
          <cell r="DN640">
            <v>85</v>
          </cell>
          <cell r="DO640" t="str">
            <v/>
          </cell>
          <cell r="DP640">
            <v>0</v>
          </cell>
          <cell r="DQ640">
            <v>83</v>
          </cell>
          <cell r="DR640">
            <v>76.5</v>
          </cell>
          <cell r="DS640">
            <v>79.25</v>
          </cell>
          <cell r="DT640">
            <v>76</v>
          </cell>
          <cell r="DU640" t="str">
            <v/>
          </cell>
          <cell r="DV640">
            <v>0</v>
          </cell>
          <cell r="DW640">
            <v>86</v>
          </cell>
          <cell r="DX640">
            <v>85.5</v>
          </cell>
          <cell r="DY640">
            <v>79.75</v>
          </cell>
          <cell r="DZ640">
            <v>86</v>
          </cell>
          <cell r="EA640" t="str">
            <v/>
          </cell>
          <cell r="EB640">
            <v>0</v>
          </cell>
          <cell r="EC640">
            <v>88.67</v>
          </cell>
          <cell r="ED640">
            <v>86.5</v>
          </cell>
          <cell r="EE640">
            <v>84</v>
          </cell>
          <cell r="EF640">
            <v>85</v>
          </cell>
          <cell r="EG640" t="str">
            <v/>
          </cell>
          <cell r="EH640">
            <v>0</v>
          </cell>
          <cell r="EI640">
            <v>81.58</v>
          </cell>
          <cell r="EJ640">
            <v>71.25</v>
          </cell>
          <cell r="EK640">
            <v>75.75</v>
          </cell>
          <cell r="EL640">
            <v>75</v>
          </cell>
          <cell r="EM640" t="str">
            <v/>
          </cell>
          <cell r="EN640">
            <v>0</v>
          </cell>
          <cell r="EO640">
            <v>81.58</v>
          </cell>
          <cell r="EP640">
            <v>71.25</v>
          </cell>
          <cell r="EQ640">
            <v>75.75</v>
          </cell>
          <cell r="ER640">
            <v>75</v>
          </cell>
          <cell r="ES640" t="str">
            <v/>
          </cell>
          <cell r="ET640">
            <v>0</v>
          </cell>
          <cell r="EU640">
            <v>81.58</v>
          </cell>
          <cell r="EV640">
            <v>71.25</v>
          </cell>
          <cell r="EW640">
            <v>75.75</v>
          </cell>
          <cell r="EX640">
            <v>75</v>
          </cell>
          <cell r="EY640" t="str">
            <v/>
          </cell>
          <cell r="EZ640">
            <v>0</v>
          </cell>
          <cell r="FA640">
            <v>85.5</v>
          </cell>
          <cell r="FB640">
            <v>85.5</v>
          </cell>
          <cell r="FC640">
            <v>87.75</v>
          </cell>
          <cell r="FD640">
            <v>87</v>
          </cell>
          <cell r="FE640" t="str">
            <v/>
          </cell>
          <cell r="FF640">
            <v>0</v>
          </cell>
          <cell r="FG640">
            <v>85.5</v>
          </cell>
          <cell r="FH640">
            <v>85.5</v>
          </cell>
          <cell r="FI640">
            <v>87.75</v>
          </cell>
          <cell r="FJ640">
            <v>87</v>
          </cell>
          <cell r="FK640" t="str">
            <v/>
          </cell>
          <cell r="FL640">
            <v>0</v>
          </cell>
          <cell r="FM640">
            <v>85.5</v>
          </cell>
          <cell r="FN640">
            <v>85.5</v>
          </cell>
          <cell r="FO640">
            <v>87.75</v>
          </cell>
          <cell r="FP640">
            <v>87</v>
          </cell>
          <cell r="FQ640" t="str">
            <v/>
          </cell>
          <cell r="FR640">
            <v>0</v>
          </cell>
          <cell r="FS640">
            <v>85.5</v>
          </cell>
          <cell r="FT640">
            <v>85.5</v>
          </cell>
          <cell r="FU640">
            <v>87.75</v>
          </cell>
          <cell r="FV640">
            <v>87</v>
          </cell>
          <cell r="FW640" t="str">
            <v/>
          </cell>
          <cell r="FX640">
            <v>0</v>
          </cell>
          <cell r="FY640">
            <v>85.5</v>
          </cell>
          <cell r="FZ640">
            <v>85.5</v>
          </cell>
          <cell r="GA640">
            <v>87.75</v>
          </cell>
          <cell r="GB640">
            <v>87</v>
          </cell>
          <cell r="GC640" t="str">
            <v/>
          </cell>
          <cell r="GD640">
            <v>0</v>
          </cell>
          <cell r="GE640">
            <v>85.5</v>
          </cell>
          <cell r="GF640">
            <v>85.5</v>
          </cell>
          <cell r="GG640">
            <v>87.75</v>
          </cell>
          <cell r="GH640">
            <v>87</v>
          </cell>
          <cell r="GI640" t="str">
            <v/>
          </cell>
          <cell r="GJ640">
            <v>0</v>
          </cell>
          <cell r="GK640">
            <v>85.5</v>
          </cell>
          <cell r="GL640">
            <v>85.5</v>
          </cell>
          <cell r="GM640">
            <v>87.75</v>
          </cell>
          <cell r="GN640">
            <v>87</v>
          </cell>
          <cell r="GO640" t="str">
            <v/>
          </cell>
          <cell r="GP640">
            <v>0</v>
          </cell>
          <cell r="GQ640">
            <v>85.5</v>
          </cell>
          <cell r="GR640">
            <v>85.5</v>
          </cell>
          <cell r="GS640">
            <v>87.75</v>
          </cell>
          <cell r="GT640">
            <v>87</v>
          </cell>
          <cell r="GU640" t="str">
            <v/>
          </cell>
          <cell r="GV640">
            <v>0</v>
          </cell>
          <cell r="GW640">
            <v>84</v>
          </cell>
          <cell r="GX640">
            <v>75</v>
          </cell>
          <cell r="GY640">
            <v>80.5</v>
          </cell>
          <cell r="GZ640">
            <v>87</v>
          </cell>
          <cell r="HA640" t="str">
            <v>EKO-L</v>
          </cell>
          <cell r="HB640">
            <v>0</v>
          </cell>
          <cell r="HC640">
            <v>85.5</v>
          </cell>
          <cell r="HD640">
            <v>72.5</v>
          </cell>
          <cell r="HE640">
            <v>73.25</v>
          </cell>
          <cell r="HF640">
            <v>81</v>
          </cell>
          <cell r="HH640">
            <v>0</v>
          </cell>
          <cell r="HM640" t="str">
            <v/>
          </cell>
          <cell r="HN640" t="str">
            <v/>
          </cell>
          <cell r="HS640">
            <v>0</v>
          </cell>
          <cell r="HT640" t="str">
            <v>PKN</v>
          </cell>
          <cell r="HU640">
            <v>0</v>
          </cell>
          <cell r="HV640" t="str">
            <v>IND</v>
          </cell>
          <cell r="HW640">
            <v>0</v>
          </cell>
          <cell r="HX640" t="str">
            <v>MAT-W</v>
          </cell>
          <cell r="HY640">
            <v>0</v>
          </cell>
          <cell r="HZ640" t="str">
            <v>SEJ-W</v>
          </cell>
          <cell r="IA640">
            <v>0</v>
          </cell>
          <cell r="IB640" t="str">
            <v>IGR-W</v>
          </cell>
          <cell r="IC640">
            <v>0</v>
          </cell>
          <cell r="ID640" t="str">
            <v>SBO</v>
          </cell>
          <cell r="IE640">
            <v>0</v>
          </cell>
          <cell r="IF640" t="str">
            <v>PJO</v>
          </cell>
          <cell r="IG640">
            <v>0</v>
          </cell>
          <cell r="IH640" t="str">
            <v>PRA</v>
          </cell>
          <cell r="II640">
            <v>0</v>
          </cell>
          <cell r="IJ640" t="str">
            <v>JAW</v>
          </cell>
          <cell r="IK640">
            <v>0</v>
          </cell>
          <cell r="IL640" t="str">
            <v>ARB</v>
          </cell>
          <cell r="IM640">
            <v>0</v>
          </cell>
          <cell r="IN640" t="str">
            <v>PKM</v>
          </cell>
          <cell r="IO640">
            <v>0</v>
          </cell>
          <cell r="IP640" t="str">
            <v>IND-P</v>
          </cell>
          <cell r="IQ640">
            <v>0</v>
          </cell>
          <cell r="IR640" t="str">
            <v>IGR-P</v>
          </cell>
          <cell r="IS640">
            <v>0</v>
          </cell>
          <cell r="IT640" t="str">
            <v>JEP-P</v>
          </cell>
          <cell r="IU640">
            <v>0</v>
          </cell>
          <cell r="IV640" t="str">
            <v>ANT-P</v>
          </cell>
          <cell r="IW640">
            <v>0</v>
          </cell>
          <cell r="IX640" t="str">
            <v>EKO-L</v>
          </cell>
          <cell r="IY640">
            <v>0</v>
          </cell>
          <cell r="JA640">
            <v>0</v>
          </cell>
        </row>
        <row r="641">
          <cell r="Q641" t="str">
            <v/>
          </cell>
          <cell r="AB641" t="str">
            <v/>
          </cell>
          <cell r="AC641">
            <v>3</v>
          </cell>
          <cell r="AI641" t="str">
            <v/>
          </cell>
          <cell r="AJ641">
            <v>0</v>
          </cell>
          <cell r="AK641">
            <v>79.5</v>
          </cell>
          <cell r="AL641">
            <v>87.5</v>
          </cell>
          <cell r="AM641">
            <v>78.25</v>
          </cell>
          <cell r="AN641">
            <v>88</v>
          </cell>
          <cell r="AO641" t="str">
            <v/>
          </cell>
          <cell r="AP641">
            <v>0</v>
          </cell>
          <cell r="AQ641">
            <v>80</v>
          </cell>
          <cell r="AR641">
            <v>88</v>
          </cell>
          <cell r="AS641">
            <v>86.5</v>
          </cell>
          <cell r="AT641">
            <v>88</v>
          </cell>
          <cell r="AU641" t="str">
            <v/>
          </cell>
          <cell r="AV641">
            <v>0</v>
          </cell>
          <cell r="AW641">
            <v>80.67</v>
          </cell>
          <cell r="AX641">
            <v>87.5</v>
          </cell>
          <cell r="AY641">
            <v>78.75</v>
          </cell>
          <cell r="AZ641">
            <v>89</v>
          </cell>
          <cell r="BA641" t="str">
            <v/>
          </cell>
          <cell r="BB641">
            <v>0</v>
          </cell>
          <cell r="BC641">
            <v>83.75</v>
          </cell>
          <cell r="BD641">
            <v>84.25</v>
          </cell>
          <cell r="BE641">
            <v>79</v>
          </cell>
          <cell r="BF641">
            <v>89</v>
          </cell>
          <cell r="BG641" t="str">
            <v>SEJ</v>
          </cell>
          <cell r="BH641">
            <v>0</v>
          </cell>
          <cell r="BI641">
            <v>81.67</v>
          </cell>
          <cell r="BJ641">
            <v>86.5</v>
          </cell>
          <cell r="BK641">
            <v>80.25</v>
          </cell>
          <cell r="BL641">
            <v>88</v>
          </cell>
          <cell r="BM641" t="str">
            <v/>
          </cell>
          <cell r="BN641">
            <v>0</v>
          </cell>
          <cell r="BO641">
            <v>81.13</v>
          </cell>
          <cell r="BP641">
            <v>76.75</v>
          </cell>
          <cell r="BQ641">
            <v>87.75</v>
          </cell>
          <cell r="BR641">
            <v>76</v>
          </cell>
          <cell r="BS641" t="str">
            <v/>
          </cell>
          <cell r="BT641">
            <v>0</v>
          </cell>
          <cell r="BU641">
            <v>82.75</v>
          </cell>
          <cell r="BV641">
            <v>88</v>
          </cell>
          <cell r="BW641">
            <v>86.5</v>
          </cell>
          <cell r="BX641">
            <v>87</v>
          </cell>
          <cell r="BY641" t="str">
            <v/>
          </cell>
          <cell r="BZ641">
            <v>0</v>
          </cell>
          <cell r="CA641">
            <v>77.5</v>
          </cell>
          <cell r="CB641">
            <v>81.75</v>
          </cell>
          <cell r="CC641">
            <v>85.75</v>
          </cell>
          <cell r="CD641">
            <v>78</v>
          </cell>
          <cell r="CE641" t="str">
            <v/>
          </cell>
          <cell r="CF641">
            <v>0</v>
          </cell>
          <cell r="CG641">
            <v>80.25</v>
          </cell>
          <cell r="CH641">
            <v>79.25</v>
          </cell>
          <cell r="CI641">
            <v>76.5</v>
          </cell>
          <cell r="CJ641">
            <v>80</v>
          </cell>
          <cell r="CK641" t="str">
            <v/>
          </cell>
          <cell r="CL641">
            <v>0</v>
          </cell>
          <cell r="CM641">
            <v>82</v>
          </cell>
          <cell r="CN641">
            <v>80.25</v>
          </cell>
          <cell r="CO641">
            <v>82</v>
          </cell>
          <cell r="CP641">
            <v>85</v>
          </cell>
          <cell r="CQ641" t="str">
            <v/>
          </cell>
          <cell r="CR641">
            <v>0</v>
          </cell>
          <cell r="CS641">
            <v>80.17</v>
          </cell>
          <cell r="CT641">
            <v>86.25</v>
          </cell>
          <cell r="CU641">
            <v>92</v>
          </cell>
          <cell r="CV641">
            <v>87</v>
          </cell>
          <cell r="CW641" t="str">
            <v/>
          </cell>
          <cell r="CX641">
            <v>0</v>
          </cell>
          <cell r="CY641">
            <v>75.44</v>
          </cell>
          <cell r="CZ641">
            <v>78.25</v>
          </cell>
          <cell r="DA641">
            <v>74</v>
          </cell>
          <cell r="DB641">
            <v>84</v>
          </cell>
          <cell r="DC641" t="str">
            <v/>
          </cell>
          <cell r="DD641">
            <v>0</v>
          </cell>
          <cell r="DE641">
            <v>80.75</v>
          </cell>
          <cell r="DF641">
            <v>84.5</v>
          </cell>
          <cell r="DG641">
            <v>84</v>
          </cell>
          <cell r="DH641">
            <v>89</v>
          </cell>
          <cell r="DI641" t="str">
            <v/>
          </cell>
          <cell r="DJ641">
            <v>0</v>
          </cell>
          <cell r="DK641">
            <v>0</v>
          </cell>
          <cell r="DL641">
            <v>0</v>
          </cell>
          <cell r="DM641">
            <v>0</v>
          </cell>
          <cell r="DN641">
            <v>84</v>
          </cell>
          <cell r="DO641" t="str">
            <v/>
          </cell>
          <cell r="DP641">
            <v>0</v>
          </cell>
          <cell r="DQ641">
            <v>80.75</v>
          </cell>
          <cell r="DR641">
            <v>80</v>
          </cell>
          <cell r="DS641">
            <v>79</v>
          </cell>
          <cell r="DT641">
            <v>74</v>
          </cell>
          <cell r="DU641" t="str">
            <v/>
          </cell>
          <cell r="DV641">
            <v>0</v>
          </cell>
          <cell r="DW641">
            <v>75.5</v>
          </cell>
          <cell r="DX641">
            <v>85.25</v>
          </cell>
          <cell r="DY641">
            <v>81.75</v>
          </cell>
          <cell r="DZ641">
            <v>80</v>
          </cell>
          <cell r="EA641" t="str">
            <v/>
          </cell>
          <cell r="EB641">
            <v>0</v>
          </cell>
          <cell r="EC641">
            <v>82.08</v>
          </cell>
          <cell r="ED641">
            <v>83.5</v>
          </cell>
          <cell r="EE641">
            <v>79.5</v>
          </cell>
          <cell r="EF641">
            <v>84</v>
          </cell>
          <cell r="EG641" t="str">
            <v/>
          </cell>
          <cell r="EH641">
            <v>0</v>
          </cell>
          <cell r="EI641">
            <v>84.42</v>
          </cell>
          <cell r="EJ641">
            <v>85.5</v>
          </cell>
          <cell r="EK641">
            <v>81</v>
          </cell>
          <cell r="EL641">
            <v>82</v>
          </cell>
          <cell r="EM641" t="str">
            <v/>
          </cell>
          <cell r="EN641">
            <v>0</v>
          </cell>
          <cell r="EO641">
            <v>84.42</v>
          </cell>
          <cell r="EP641">
            <v>85.5</v>
          </cell>
          <cell r="EQ641">
            <v>81</v>
          </cell>
          <cell r="ER641">
            <v>82</v>
          </cell>
          <cell r="ES641" t="str">
            <v/>
          </cell>
          <cell r="ET641">
            <v>0</v>
          </cell>
          <cell r="EU641">
            <v>84.42</v>
          </cell>
          <cell r="EV641">
            <v>85.5</v>
          </cell>
          <cell r="EW641">
            <v>81</v>
          </cell>
          <cell r="EX641">
            <v>82</v>
          </cell>
          <cell r="EY641" t="str">
            <v/>
          </cell>
          <cell r="EZ641">
            <v>0</v>
          </cell>
          <cell r="FA641">
            <v>78</v>
          </cell>
          <cell r="FB641">
            <v>77</v>
          </cell>
          <cell r="FC641">
            <v>85.25</v>
          </cell>
          <cell r="FD641">
            <v>87</v>
          </cell>
          <cell r="FE641" t="str">
            <v/>
          </cell>
          <cell r="FF641">
            <v>0</v>
          </cell>
          <cell r="FG641">
            <v>78</v>
          </cell>
          <cell r="FH641">
            <v>77</v>
          </cell>
          <cell r="FI641">
            <v>85.25</v>
          </cell>
          <cell r="FJ641">
            <v>87</v>
          </cell>
          <cell r="FK641" t="str">
            <v/>
          </cell>
          <cell r="FL641">
            <v>0</v>
          </cell>
          <cell r="FM641">
            <v>78</v>
          </cell>
          <cell r="FN641">
            <v>77</v>
          </cell>
          <cell r="FO641">
            <v>85.25</v>
          </cell>
          <cell r="FP641">
            <v>87</v>
          </cell>
          <cell r="FQ641" t="str">
            <v/>
          </cell>
          <cell r="FR641">
            <v>0</v>
          </cell>
          <cell r="FS641">
            <v>78</v>
          </cell>
          <cell r="FT641">
            <v>77</v>
          </cell>
          <cell r="FU641">
            <v>85.25</v>
          </cell>
          <cell r="FV641">
            <v>87</v>
          </cell>
          <cell r="FW641" t="str">
            <v/>
          </cell>
          <cell r="FX641">
            <v>0</v>
          </cell>
          <cell r="FY641">
            <v>78</v>
          </cell>
          <cell r="FZ641">
            <v>77</v>
          </cell>
          <cell r="GA641">
            <v>85.25</v>
          </cell>
          <cell r="GB641">
            <v>87</v>
          </cell>
          <cell r="GC641" t="str">
            <v/>
          </cell>
          <cell r="GD641">
            <v>0</v>
          </cell>
          <cell r="GE641">
            <v>78</v>
          </cell>
          <cell r="GF641">
            <v>77</v>
          </cell>
          <cell r="GG641">
            <v>85.25</v>
          </cell>
          <cell r="GH641">
            <v>87</v>
          </cell>
          <cell r="GI641" t="str">
            <v/>
          </cell>
          <cell r="GJ641">
            <v>0</v>
          </cell>
          <cell r="GK641">
            <v>78</v>
          </cell>
          <cell r="GL641">
            <v>77</v>
          </cell>
          <cell r="GM641">
            <v>85.25</v>
          </cell>
          <cell r="GN641">
            <v>87</v>
          </cell>
          <cell r="GO641" t="str">
            <v/>
          </cell>
          <cell r="GP641">
            <v>0</v>
          </cell>
          <cell r="GQ641">
            <v>78</v>
          </cell>
          <cell r="GR641">
            <v>77</v>
          </cell>
          <cell r="GS641">
            <v>85.25</v>
          </cell>
          <cell r="GT641">
            <v>87</v>
          </cell>
          <cell r="GU641" t="str">
            <v/>
          </cell>
          <cell r="GV641">
            <v>0</v>
          </cell>
          <cell r="GW641">
            <v>84.5</v>
          </cell>
          <cell r="GX641">
            <v>83</v>
          </cell>
          <cell r="GY641">
            <v>84.25</v>
          </cell>
          <cell r="GZ641">
            <v>81</v>
          </cell>
          <cell r="HA641" t="str">
            <v>EKO-L</v>
          </cell>
          <cell r="HB641">
            <v>0</v>
          </cell>
          <cell r="HC641">
            <v>75.83</v>
          </cell>
          <cell r="HD641">
            <v>76.5</v>
          </cell>
          <cell r="HE641">
            <v>77</v>
          </cell>
          <cell r="HF641">
            <v>75</v>
          </cell>
          <cell r="HH641">
            <v>0</v>
          </cell>
          <cell r="HM641" t="str">
            <v/>
          </cell>
          <cell r="HN641" t="str">
            <v/>
          </cell>
          <cell r="HS641">
            <v>0</v>
          </cell>
          <cell r="HT641" t="str">
            <v>PKN</v>
          </cell>
          <cell r="HU641">
            <v>0</v>
          </cell>
          <cell r="HV641" t="str">
            <v>IND</v>
          </cell>
          <cell r="HW641">
            <v>0</v>
          </cell>
          <cell r="HX641" t="str">
            <v>MAT-W</v>
          </cell>
          <cell r="HY641">
            <v>0</v>
          </cell>
          <cell r="HZ641" t="str">
            <v>SEJ-W</v>
          </cell>
          <cell r="IA641">
            <v>0</v>
          </cell>
          <cell r="IB641" t="str">
            <v>IGR-W</v>
          </cell>
          <cell r="IC641">
            <v>0</v>
          </cell>
          <cell r="ID641" t="str">
            <v>SBO</v>
          </cell>
          <cell r="IE641">
            <v>0</v>
          </cell>
          <cell r="IF641" t="str">
            <v>PJO</v>
          </cell>
          <cell r="IG641">
            <v>0</v>
          </cell>
          <cell r="IH641" t="str">
            <v>PRA</v>
          </cell>
          <cell r="II641">
            <v>0</v>
          </cell>
          <cell r="IJ641" t="str">
            <v>JAW</v>
          </cell>
          <cell r="IK641">
            <v>0</v>
          </cell>
          <cell r="IL641" t="str">
            <v>ARB</v>
          </cell>
          <cell r="IM641">
            <v>0</v>
          </cell>
          <cell r="IN641" t="str">
            <v>PKM</v>
          </cell>
          <cell r="IO641">
            <v>0</v>
          </cell>
          <cell r="IP641" t="str">
            <v>IND-P</v>
          </cell>
          <cell r="IQ641">
            <v>0</v>
          </cell>
          <cell r="IR641" t="str">
            <v>IGR-P</v>
          </cell>
          <cell r="IS641">
            <v>0</v>
          </cell>
          <cell r="IT641" t="str">
            <v>JEP-P</v>
          </cell>
          <cell r="IU641">
            <v>0</v>
          </cell>
          <cell r="IV641" t="str">
            <v>ANT-P</v>
          </cell>
          <cell r="IW641">
            <v>0</v>
          </cell>
          <cell r="IX641" t="str">
            <v>EKO-L</v>
          </cell>
          <cell r="IY641">
            <v>0</v>
          </cell>
          <cell r="JA641">
            <v>0</v>
          </cell>
        </row>
        <row r="642">
          <cell r="Q642" t="str">
            <v/>
          </cell>
          <cell r="AB642" t="str">
            <v/>
          </cell>
          <cell r="AC642">
            <v>4</v>
          </cell>
          <cell r="AI642" t="str">
            <v/>
          </cell>
          <cell r="AJ642">
            <v>0</v>
          </cell>
          <cell r="AK642">
            <v>79.5</v>
          </cell>
          <cell r="AL642">
            <v>77.75</v>
          </cell>
          <cell r="AM642">
            <v>77.5</v>
          </cell>
          <cell r="AN642">
            <v>87</v>
          </cell>
          <cell r="AO642" t="str">
            <v/>
          </cell>
          <cell r="AP642">
            <v>0</v>
          </cell>
          <cell r="AQ642">
            <v>84.67</v>
          </cell>
          <cell r="AR642">
            <v>82.5</v>
          </cell>
          <cell r="AS642">
            <v>80.5</v>
          </cell>
          <cell r="AT642">
            <v>87</v>
          </cell>
          <cell r="AU642" t="str">
            <v/>
          </cell>
          <cell r="AV642">
            <v>0</v>
          </cell>
          <cell r="AW642">
            <v>84.92</v>
          </cell>
          <cell r="AX642">
            <v>77.75</v>
          </cell>
          <cell r="AY642">
            <v>78.75</v>
          </cell>
          <cell r="AZ642">
            <v>89</v>
          </cell>
          <cell r="BA642" t="str">
            <v/>
          </cell>
          <cell r="BB642">
            <v>0</v>
          </cell>
          <cell r="BC642">
            <v>83.75</v>
          </cell>
          <cell r="BD642">
            <v>81</v>
          </cell>
          <cell r="BE642">
            <v>78.75</v>
          </cell>
          <cell r="BF642">
            <v>89</v>
          </cell>
          <cell r="BG642" t="str">
            <v>SEJ</v>
          </cell>
          <cell r="BH642">
            <v>0</v>
          </cell>
          <cell r="BI642">
            <v>85</v>
          </cell>
          <cell r="BJ642">
            <v>81</v>
          </cell>
          <cell r="BK642">
            <v>67.25</v>
          </cell>
          <cell r="BL642">
            <v>87</v>
          </cell>
          <cell r="BM642" t="str">
            <v/>
          </cell>
          <cell r="BN642">
            <v>0</v>
          </cell>
          <cell r="BO642">
            <v>86.38</v>
          </cell>
          <cell r="BP642">
            <v>77.5</v>
          </cell>
          <cell r="BQ642">
            <v>72.75</v>
          </cell>
          <cell r="BR642">
            <v>82</v>
          </cell>
          <cell r="BS642" t="str">
            <v/>
          </cell>
          <cell r="BT642">
            <v>0</v>
          </cell>
          <cell r="BU642">
            <v>85.5</v>
          </cell>
          <cell r="BV642">
            <v>86.25</v>
          </cell>
          <cell r="BW642">
            <v>81</v>
          </cell>
          <cell r="BX642">
            <v>86</v>
          </cell>
          <cell r="BY642" t="str">
            <v/>
          </cell>
          <cell r="BZ642">
            <v>0</v>
          </cell>
          <cell r="CA642">
            <v>82.25</v>
          </cell>
          <cell r="CB642">
            <v>79.5</v>
          </cell>
          <cell r="CC642">
            <v>81.5</v>
          </cell>
          <cell r="CD642">
            <v>76</v>
          </cell>
          <cell r="CE642" t="str">
            <v/>
          </cell>
          <cell r="CF642">
            <v>0</v>
          </cell>
          <cell r="CG642">
            <v>81</v>
          </cell>
          <cell r="CH642">
            <v>80.5</v>
          </cell>
          <cell r="CI642">
            <v>76</v>
          </cell>
          <cell r="CJ642">
            <v>83</v>
          </cell>
          <cell r="CK642" t="str">
            <v/>
          </cell>
          <cell r="CL642">
            <v>0</v>
          </cell>
          <cell r="CM642">
            <v>78.58</v>
          </cell>
          <cell r="CN642">
            <v>68.25</v>
          </cell>
          <cell r="CO642">
            <v>82.5</v>
          </cell>
          <cell r="CP642">
            <v>76</v>
          </cell>
          <cell r="CQ642" t="str">
            <v/>
          </cell>
          <cell r="CR642">
            <v>0</v>
          </cell>
          <cell r="CS642">
            <v>84.33</v>
          </cell>
          <cell r="CT642">
            <v>86.75</v>
          </cell>
          <cell r="CU642">
            <v>88.5</v>
          </cell>
          <cell r="CV642">
            <v>83</v>
          </cell>
          <cell r="CW642" t="str">
            <v/>
          </cell>
          <cell r="CX642">
            <v>0</v>
          </cell>
          <cell r="CY642">
            <v>80.22</v>
          </cell>
          <cell r="CZ642">
            <v>77</v>
          </cell>
          <cell r="DA642">
            <v>72</v>
          </cell>
          <cell r="DB642">
            <v>81</v>
          </cell>
          <cell r="DC642" t="str">
            <v/>
          </cell>
          <cell r="DD642">
            <v>0</v>
          </cell>
          <cell r="DE642">
            <v>90.25</v>
          </cell>
          <cell r="DF642">
            <v>85.75</v>
          </cell>
          <cell r="DG642">
            <v>85.5</v>
          </cell>
          <cell r="DH642">
            <v>89</v>
          </cell>
          <cell r="DI642" t="str">
            <v/>
          </cell>
          <cell r="DJ642">
            <v>0</v>
          </cell>
          <cell r="DK642">
            <v>0</v>
          </cell>
          <cell r="DL642">
            <v>0</v>
          </cell>
          <cell r="DM642">
            <v>0</v>
          </cell>
          <cell r="DN642">
            <v>80</v>
          </cell>
          <cell r="DO642" t="str">
            <v/>
          </cell>
          <cell r="DP642">
            <v>0</v>
          </cell>
          <cell r="DQ642">
            <v>83.5</v>
          </cell>
          <cell r="DR642">
            <v>84.25</v>
          </cell>
          <cell r="DS642">
            <v>82.75</v>
          </cell>
          <cell r="DT642">
            <v>75</v>
          </cell>
          <cell r="DU642" t="str">
            <v/>
          </cell>
          <cell r="DV642">
            <v>0</v>
          </cell>
          <cell r="DW642">
            <v>86.25</v>
          </cell>
          <cell r="DX642">
            <v>82.5</v>
          </cell>
          <cell r="DY642">
            <v>83.5</v>
          </cell>
          <cell r="DZ642">
            <v>82</v>
          </cell>
          <cell r="EA642" t="str">
            <v/>
          </cell>
          <cell r="EB642">
            <v>0</v>
          </cell>
          <cell r="EC642">
            <v>84.42</v>
          </cell>
          <cell r="ED642">
            <v>86</v>
          </cell>
          <cell r="EE642">
            <v>83.5</v>
          </cell>
          <cell r="EF642">
            <v>87</v>
          </cell>
          <cell r="EG642" t="str">
            <v/>
          </cell>
          <cell r="EH642">
            <v>0</v>
          </cell>
          <cell r="EI642">
            <v>81.08</v>
          </cell>
          <cell r="EJ642">
            <v>71.25</v>
          </cell>
          <cell r="EK642">
            <v>72.25</v>
          </cell>
          <cell r="EL642">
            <v>75</v>
          </cell>
          <cell r="EM642" t="str">
            <v/>
          </cell>
          <cell r="EN642">
            <v>0</v>
          </cell>
          <cell r="EO642">
            <v>81.08</v>
          </cell>
          <cell r="EP642">
            <v>71.25</v>
          </cell>
          <cell r="EQ642">
            <v>72.25</v>
          </cell>
          <cell r="ER642">
            <v>75</v>
          </cell>
          <cell r="ES642" t="str">
            <v/>
          </cell>
          <cell r="ET642">
            <v>0</v>
          </cell>
          <cell r="EU642">
            <v>81.08</v>
          </cell>
          <cell r="EV642">
            <v>71.25</v>
          </cell>
          <cell r="EW642">
            <v>72.25</v>
          </cell>
          <cell r="EX642">
            <v>75</v>
          </cell>
          <cell r="EY642" t="str">
            <v/>
          </cell>
          <cell r="EZ642">
            <v>0</v>
          </cell>
          <cell r="FA642">
            <v>81.42</v>
          </cell>
          <cell r="FB642">
            <v>79</v>
          </cell>
          <cell r="FC642">
            <v>83.25</v>
          </cell>
          <cell r="FD642">
            <v>84</v>
          </cell>
          <cell r="FE642" t="str">
            <v/>
          </cell>
          <cell r="FF642">
            <v>0</v>
          </cell>
          <cell r="FG642">
            <v>81.42</v>
          </cell>
          <cell r="FH642">
            <v>79</v>
          </cell>
          <cell r="FI642">
            <v>83.25</v>
          </cell>
          <cell r="FJ642">
            <v>84</v>
          </cell>
          <cell r="FK642" t="str">
            <v/>
          </cell>
          <cell r="FL642">
            <v>0</v>
          </cell>
          <cell r="FM642">
            <v>81.42</v>
          </cell>
          <cell r="FN642">
            <v>79</v>
          </cell>
          <cell r="FO642">
            <v>83.25</v>
          </cell>
          <cell r="FP642">
            <v>84</v>
          </cell>
          <cell r="FQ642" t="str">
            <v/>
          </cell>
          <cell r="FR642">
            <v>0</v>
          </cell>
          <cell r="FS642">
            <v>81.42</v>
          </cell>
          <cell r="FT642">
            <v>79</v>
          </cell>
          <cell r="FU642">
            <v>83.25</v>
          </cell>
          <cell r="FV642">
            <v>84</v>
          </cell>
          <cell r="FW642" t="str">
            <v/>
          </cell>
          <cell r="FX642">
            <v>0</v>
          </cell>
          <cell r="FY642">
            <v>81.42</v>
          </cell>
          <cell r="FZ642">
            <v>79</v>
          </cell>
          <cell r="GA642">
            <v>83.25</v>
          </cell>
          <cell r="GB642">
            <v>84</v>
          </cell>
          <cell r="GC642" t="str">
            <v/>
          </cell>
          <cell r="GD642">
            <v>0</v>
          </cell>
          <cell r="GE642">
            <v>81.42</v>
          </cell>
          <cell r="GF642">
            <v>79</v>
          </cell>
          <cell r="GG642">
            <v>83.25</v>
          </cell>
          <cell r="GH642">
            <v>84</v>
          </cell>
          <cell r="GI642" t="str">
            <v/>
          </cell>
          <cell r="GJ642">
            <v>0</v>
          </cell>
          <cell r="GK642">
            <v>81.42</v>
          </cell>
          <cell r="GL642">
            <v>79</v>
          </cell>
          <cell r="GM642">
            <v>83.25</v>
          </cell>
          <cell r="GN642">
            <v>84</v>
          </cell>
          <cell r="GO642" t="str">
            <v/>
          </cell>
          <cell r="GP642">
            <v>0</v>
          </cell>
          <cell r="GQ642">
            <v>81.42</v>
          </cell>
          <cell r="GR642">
            <v>79</v>
          </cell>
          <cell r="GS642">
            <v>83.25</v>
          </cell>
          <cell r="GT642">
            <v>84</v>
          </cell>
          <cell r="GU642" t="str">
            <v/>
          </cell>
          <cell r="GV642">
            <v>0</v>
          </cell>
          <cell r="GW642">
            <v>83.5</v>
          </cell>
          <cell r="GX642">
            <v>78.5</v>
          </cell>
          <cell r="GY642">
            <v>76.5</v>
          </cell>
          <cell r="GZ642">
            <v>79</v>
          </cell>
          <cell r="HA642" t="str">
            <v>EKO-L</v>
          </cell>
          <cell r="HB642">
            <v>0</v>
          </cell>
          <cell r="HC642">
            <v>82.83</v>
          </cell>
          <cell r="HD642">
            <v>79</v>
          </cell>
          <cell r="HE642">
            <v>77.5</v>
          </cell>
          <cell r="HF642">
            <v>72</v>
          </cell>
          <cell r="HH642">
            <v>0</v>
          </cell>
          <cell r="HM642" t="str">
            <v/>
          </cell>
          <cell r="HN642" t="str">
            <v/>
          </cell>
          <cell r="HS642">
            <v>0</v>
          </cell>
          <cell r="HT642" t="str">
            <v>PKN</v>
          </cell>
          <cell r="HU642">
            <v>0</v>
          </cell>
          <cell r="HV642" t="str">
            <v>IND</v>
          </cell>
          <cell r="HW642">
            <v>0</v>
          </cell>
          <cell r="HX642" t="str">
            <v>MAT-W</v>
          </cell>
          <cell r="HY642">
            <v>0</v>
          </cell>
          <cell r="HZ642" t="str">
            <v>SEJ-W</v>
          </cell>
          <cell r="IA642">
            <v>0</v>
          </cell>
          <cell r="IB642" t="str">
            <v>IGR-W</v>
          </cell>
          <cell r="IC642">
            <v>0</v>
          </cell>
          <cell r="ID642" t="str">
            <v>SBO</v>
          </cell>
          <cell r="IE642">
            <v>0</v>
          </cell>
          <cell r="IF642" t="str">
            <v>PJO</v>
          </cell>
          <cell r="IG642">
            <v>0</v>
          </cell>
          <cell r="IH642" t="str">
            <v>PRA</v>
          </cell>
          <cell r="II642">
            <v>0</v>
          </cell>
          <cell r="IJ642" t="str">
            <v>JAW</v>
          </cell>
          <cell r="IK642">
            <v>0</v>
          </cell>
          <cell r="IL642" t="str">
            <v>ARB</v>
          </cell>
          <cell r="IM642">
            <v>0</v>
          </cell>
          <cell r="IN642" t="str">
            <v>PKM</v>
          </cell>
          <cell r="IO642">
            <v>0</v>
          </cell>
          <cell r="IP642" t="str">
            <v>IND-P</v>
          </cell>
          <cell r="IQ642">
            <v>0</v>
          </cell>
          <cell r="IR642" t="str">
            <v>IGR-P</v>
          </cell>
          <cell r="IS642">
            <v>0</v>
          </cell>
          <cell r="IT642" t="str">
            <v>JEP-P</v>
          </cell>
          <cell r="IU642">
            <v>0</v>
          </cell>
          <cell r="IV642" t="str">
            <v>ANT-P</v>
          </cell>
          <cell r="IW642">
            <v>0</v>
          </cell>
          <cell r="IX642" t="str">
            <v>EKO-L</v>
          </cell>
          <cell r="IY642">
            <v>0</v>
          </cell>
          <cell r="JA642">
            <v>0</v>
          </cell>
        </row>
        <row r="643">
          <cell r="Q643" t="str">
            <v/>
          </cell>
          <cell r="AB643" t="str">
            <v/>
          </cell>
          <cell r="AC643">
            <v>5</v>
          </cell>
          <cell r="AI643" t="str">
            <v/>
          </cell>
          <cell r="AJ643">
            <v>0</v>
          </cell>
          <cell r="AK643">
            <v>79.5</v>
          </cell>
          <cell r="AL643">
            <v>77</v>
          </cell>
          <cell r="AM643">
            <v>72.75</v>
          </cell>
          <cell r="AN643">
            <v>78</v>
          </cell>
          <cell r="AO643" t="str">
            <v/>
          </cell>
          <cell r="AP643">
            <v>0</v>
          </cell>
          <cell r="AQ643">
            <v>80</v>
          </cell>
          <cell r="AR643">
            <v>79.5</v>
          </cell>
          <cell r="AS643">
            <v>82</v>
          </cell>
          <cell r="AT643">
            <v>78</v>
          </cell>
          <cell r="AU643" t="str">
            <v/>
          </cell>
          <cell r="AV643">
            <v>0</v>
          </cell>
          <cell r="AW643">
            <v>78.67</v>
          </cell>
          <cell r="AX643">
            <v>77</v>
          </cell>
          <cell r="AY643">
            <v>74</v>
          </cell>
          <cell r="AZ643">
            <v>79</v>
          </cell>
          <cell r="BA643" t="str">
            <v/>
          </cell>
          <cell r="BB643">
            <v>0</v>
          </cell>
          <cell r="BC643">
            <v>81.75</v>
          </cell>
          <cell r="BD643">
            <v>77.75</v>
          </cell>
          <cell r="BE643">
            <v>74.25</v>
          </cell>
          <cell r="BF643">
            <v>79</v>
          </cell>
          <cell r="BG643" t="str">
            <v>SEJ</v>
          </cell>
          <cell r="BH643">
            <v>0</v>
          </cell>
          <cell r="BI643">
            <v>79</v>
          </cell>
          <cell r="BJ643">
            <v>78.75</v>
          </cell>
          <cell r="BK643">
            <v>64.25</v>
          </cell>
          <cell r="BL643">
            <v>78</v>
          </cell>
          <cell r="BM643" t="str">
            <v/>
          </cell>
          <cell r="BN643">
            <v>0</v>
          </cell>
          <cell r="BO643">
            <v>81.63</v>
          </cell>
          <cell r="BP643">
            <v>71.5</v>
          </cell>
          <cell r="BQ643">
            <v>71.75</v>
          </cell>
          <cell r="BR643">
            <v>75</v>
          </cell>
          <cell r="BS643" t="str">
            <v/>
          </cell>
          <cell r="BT643">
            <v>0</v>
          </cell>
          <cell r="BU643">
            <v>80.5</v>
          </cell>
          <cell r="BV643">
            <v>79.5</v>
          </cell>
          <cell r="BW643">
            <v>80</v>
          </cell>
          <cell r="BX643">
            <v>80</v>
          </cell>
          <cell r="BY643" t="str">
            <v/>
          </cell>
          <cell r="BZ643">
            <v>0</v>
          </cell>
          <cell r="CA643">
            <v>76</v>
          </cell>
          <cell r="CB643">
            <v>67.5</v>
          </cell>
          <cell r="CC643">
            <v>70</v>
          </cell>
          <cell r="CD643">
            <v>71</v>
          </cell>
          <cell r="CE643" t="str">
            <v/>
          </cell>
          <cell r="CF643">
            <v>0</v>
          </cell>
          <cell r="CG643">
            <v>81</v>
          </cell>
          <cell r="CH643">
            <v>76</v>
          </cell>
          <cell r="CI643">
            <v>75.5</v>
          </cell>
          <cell r="CJ643">
            <v>79</v>
          </cell>
          <cell r="CK643" t="str">
            <v/>
          </cell>
          <cell r="CL643">
            <v>0</v>
          </cell>
          <cell r="CM643">
            <v>77.75</v>
          </cell>
          <cell r="CN643">
            <v>68.25</v>
          </cell>
          <cell r="CO643">
            <v>81.75</v>
          </cell>
          <cell r="CP643">
            <v>76</v>
          </cell>
          <cell r="CQ643" t="str">
            <v/>
          </cell>
          <cell r="CR643">
            <v>0</v>
          </cell>
          <cell r="CS643">
            <v>80.5</v>
          </cell>
          <cell r="CT643">
            <v>79.75</v>
          </cell>
          <cell r="CU643">
            <v>81</v>
          </cell>
          <cell r="CV643">
            <v>78</v>
          </cell>
          <cell r="CW643" t="str">
            <v/>
          </cell>
          <cell r="CX643">
            <v>0</v>
          </cell>
          <cell r="CY643">
            <v>85.33</v>
          </cell>
          <cell r="CZ643">
            <v>78.5</v>
          </cell>
          <cell r="DA643">
            <v>71.25</v>
          </cell>
          <cell r="DB643">
            <v>79</v>
          </cell>
          <cell r="DC643" t="str">
            <v/>
          </cell>
          <cell r="DD643">
            <v>0</v>
          </cell>
          <cell r="DE643">
            <v>81.25</v>
          </cell>
          <cell r="DF643">
            <v>76.25</v>
          </cell>
          <cell r="DG643">
            <v>83</v>
          </cell>
          <cell r="DH643">
            <v>87</v>
          </cell>
          <cell r="DI643" t="str">
            <v/>
          </cell>
          <cell r="DJ643">
            <v>0</v>
          </cell>
          <cell r="DK643">
            <v>0</v>
          </cell>
          <cell r="DL643">
            <v>0</v>
          </cell>
          <cell r="DM643">
            <v>0</v>
          </cell>
          <cell r="DN643">
            <v>71</v>
          </cell>
          <cell r="DO643" t="str">
            <v/>
          </cell>
          <cell r="DP643">
            <v>0</v>
          </cell>
          <cell r="DQ643">
            <v>81.75</v>
          </cell>
          <cell r="DR643">
            <v>67.75</v>
          </cell>
          <cell r="DS643">
            <v>70.75</v>
          </cell>
          <cell r="DT643">
            <v>78</v>
          </cell>
          <cell r="DU643" t="str">
            <v/>
          </cell>
          <cell r="DV643">
            <v>0</v>
          </cell>
          <cell r="DW643">
            <v>82.5</v>
          </cell>
          <cell r="DX643">
            <v>77.75</v>
          </cell>
          <cell r="DY643">
            <v>70.5</v>
          </cell>
          <cell r="DZ643">
            <v>79</v>
          </cell>
          <cell r="EA643" t="str">
            <v/>
          </cell>
          <cell r="EB643">
            <v>0</v>
          </cell>
          <cell r="EC643">
            <v>82</v>
          </cell>
          <cell r="ED643">
            <v>79.25</v>
          </cell>
          <cell r="EE643">
            <v>76</v>
          </cell>
          <cell r="EF643">
            <v>81</v>
          </cell>
          <cell r="EG643" t="str">
            <v/>
          </cell>
          <cell r="EH643">
            <v>0</v>
          </cell>
          <cell r="EI643">
            <v>79</v>
          </cell>
          <cell r="EJ643">
            <v>72.25</v>
          </cell>
          <cell r="EK643">
            <v>71</v>
          </cell>
          <cell r="EL643">
            <v>75</v>
          </cell>
          <cell r="EM643" t="str">
            <v/>
          </cell>
          <cell r="EN643">
            <v>0</v>
          </cell>
          <cell r="EO643">
            <v>79</v>
          </cell>
          <cell r="EP643">
            <v>72.25</v>
          </cell>
          <cell r="EQ643">
            <v>71</v>
          </cell>
          <cell r="ER643">
            <v>75</v>
          </cell>
          <cell r="ES643" t="str">
            <v/>
          </cell>
          <cell r="ET643">
            <v>0</v>
          </cell>
          <cell r="EU643">
            <v>79</v>
          </cell>
          <cell r="EV643">
            <v>72.25</v>
          </cell>
          <cell r="EW643">
            <v>71</v>
          </cell>
          <cell r="EX643">
            <v>75</v>
          </cell>
          <cell r="EY643" t="str">
            <v/>
          </cell>
          <cell r="EZ643">
            <v>0</v>
          </cell>
          <cell r="FA643">
            <v>80.33</v>
          </cell>
          <cell r="FB643">
            <v>74.75</v>
          </cell>
          <cell r="FC643">
            <v>77</v>
          </cell>
          <cell r="FD643">
            <v>78</v>
          </cell>
          <cell r="FE643" t="str">
            <v/>
          </cell>
          <cell r="FF643">
            <v>0</v>
          </cell>
          <cell r="FG643">
            <v>80.33</v>
          </cell>
          <cell r="FH643">
            <v>74.75</v>
          </cell>
          <cell r="FI643">
            <v>77</v>
          </cell>
          <cell r="FJ643">
            <v>78</v>
          </cell>
          <cell r="FK643" t="str">
            <v/>
          </cell>
          <cell r="FL643">
            <v>0</v>
          </cell>
          <cell r="FM643">
            <v>80.33</v>
          </cell>
          <cell r="FN643">
            <v>74.75</v>
          </cell>
          <cell r="FO643">
            <v>77</v>
          </cell>
          <cell r="FP643">
            <v>78</v>
          </cell>
          <cell r="FQ643" t="str">
            <v/>
          </cell>
          <cell r="FR643">
            <v>0</v>
          </cell>
          <cell r="FS643">
            <v>80.33</v>
          </cell>
          <cell r="FT643">
            <v>74.75</v>
          </cell>
          <cell r="FU643">
            <v>77</v>
          </cell>
          <cell r="FV643">
            <v>78</v>
          </cell>
          <cell r="FW643" t="str">
            <v/>
          </cell>
          <cell r="FX643">
            <v>0</v>
          </cell>
          <cell r="FY643">
            <v>80.33</v>
          </cell>
          <cell r="FZ643">
            <v>74.75</v>
          </cell>
          <cell r="GA643">
            <v>77</v>
          </cell>
          <cell r="GB643">
            <v>78</v>
          </cell>
          <cell r="GC643" t="str">
            <v/>
          </cell>
          <cell r="GD643">
            <v>0</v>
          </cell>
          <cell r="GE643">
            <v>80.33</v>
          </cell>
          <cell r="GF643">
            <v>74.75</v>
          </cell>
          <cell r="GG643">
            <v>77</v>
          </cell>
          <cell r="GH643">
            <v>78</v>
          </cell>
          <cell r="GI643" t="str">
            <v/>
          </cell>
          <cell r="GJ643">
            <v>0</v>
          </cell>
          <cell r="GK643">
            <v>80.33</v>
          </cell>
          <cell r="GL643">
            <v>74.75</v>
          </cell>
          <cell r="GM643">
            <v>77</v>
          </cell>
          <cell r="GN643">
            <v>78</v>
          </cell>
          <cell r="GO643" t="str">
            <v/>
          </cell>
          <cell r="GP643">
            <v>0</v>
          </cell>
          <cell r="GQ643">
            <v>80.33</v>
          </cell>
          <cell r="GR643">
            <v>74.75</v>
          </cell>
          <cell r="GS643">
            <v>77</v>
          </cell>
          <cell r="GT643">
            <v>78</v>
          </cell>
          <cell r="GU643" t="str">
            <v/>
          </cell>
          <cell r="GV643">
            <v>0</v>
          </cell>
          <cell r="GW643">
            <v>85</v>
          </cell>
          <cell r="GX643">
            <v>67</v>
          </cell>
          <cell r="GY643">
            <v>69</v>
          </cell>
          <cell r="GZ643">
            <v>72</v>
          </cell>
          <cell r="HA643" t="str">
            <v>EKO-L</v>
          </cell>
          <cell r="HB643">
            <v>0</v>
          </cell>
          <cell r="HC643">
            <v>75.08</v>
          </cell>
          <cell r="HD643">
            <v>74.5</v>
          </cell>
          <cell r="HE643">
            <v>74.5</v>
          </cell>
          <cell r="HF643">
            <v>72</v>
          </cell>
          <cell r="HH643">
            <v>0</v>
          </cell>
          <cell r="HM643" t="str">
            <v/>
          </cell>
          <cell r="HN643" t="str">
            <v/>
          </cell>
          <cell r="HS643">
            <v>0</v>
          </cell>
          <cell r="HT643" t="str">
            <v>PKN</v>
          </cell>
          <cell r="HU643">
            <v>0</v>
          </cell>
          <cell r="HV643" t="str">
            <v>IND</v>
          </cell>
          <cell r="HW643">
            <v>0</v>
          </cell>
          <cell r="HX643" t="str">
            <v>MAT-W</v>
          </cell>
          <cell r="HY643">
            <v>0</v>
          </cell>
          <cell r="HZ643" t="str">
            <v>SEJ-W</v>
          </cell>
          <cell r="IA643">
            <v>0</v>
          </cell>
          <cell r="IB643" t="str">
            <v>IGR-W</v>
          </cell>
          <cell r="IC643">
            <v>0</v>
          </cell>
          <cell r="ID643" t="str">
            <v>SBO</v>
          </cell>
          <cell r="IE643">
            <v>0</v>
          </cell>
          <cell r="IF643" t="str">
            <v>PJO</v>
          </cell>
          <cell r="IG643">
            <v>0</v>
          </cell>
          <cell r="IH643" t="str">
            <v>PRA</v>
          </cell>
          <cell r="II643">
            <v>0</v>
          </cell>
          <cell r="IJ643" t="str">
            <v>JAW</v>
          </cell>
          <cell r="IK643">
            <v>0</v>
          </cell>
          <cell r="IL643" t="str">
            <v>ARB</v>
          </cell>
          <cell r="IM643">
            <v>0</v>
          </cell>
          <cell r="IN643" t="str">
            <v>PKM</v>
          </cell>
          <cell r="IO643">
            <v>0</v>
          </cell>
          <cell r="IP643" t="str">
            <v>IND-P</v>
          </cell>
          <cell r="IQ643">
            <v>0</v>
          </cell>
          <cell r="IR643" t="str">
            <v>IGR-P</v>
          </cell>
          <cell r="IS643">
            <v>0</v>
          </cell>
          <cell r="IT643" t="str">
            <v>JEP-P</v>
          </cell>
          <cell r="IU643">
            <v>0</v>
          </cell>
          <cell r="IV643" t="str">
            <v>ANT-P</v>
          </cell>
          <cell r="IW643">
            <v>0</v>
          </cell>
          <cell r="IX643" t="str">
            <v>EKO-L</v>
          </cell>
          <cell r="IY643">
            <v>0</v>
          </cell>
          <cell r="JA643">
            <v>0</v>
          </cell>
        </row>
        <row r="644">
          <cell r="Q644" t="str">
            <v/>
          </cell>
          <cell r="AB644" t="str">
            <v/>
          </cell>
          <cell r="AC644">
            <v>6</v>
          </cell>
          <cell r="AI644" t="str">
            <v/>
          </cell>
          <cell r="AJ644">
            <v>0</v>
          </cell>
          <cell r="AK644">
            <v>86.75</v>
          </cell>
          <cell r="AL644">
            <v>84.25</v>
          </cell>
          <cell r="AM644">
            <v>80.25</v>
          </cell>
          <cell r="AN644">
            <v>86</v>
          </cell>
          <cell r="AO644" t="str">
            <v/>
          </cell>
          <cell r="AP644">
            <v>0</v>
          </cell>
          <cell r="AQ644">
            <v>81.33</v>
          </cell>
          <cell r="AR644">
            <v>84.5</v>
          </cell>
          <cell r="AS644">
            <v>76.25</v>
          </cell>
          <cell r="AT644">
            <v>86</v>
          </cell>
          <cell r="AU644" t="str">
            <v/>
          </cell>
          <cell r="AV644">
            <v>0</v>
          </cell>
          <cell r="AW644">
            <v>82.33</v>
          </cell>
          <cell r="AX644">
            <v>84.25</v>
          </cell>
          <cell r="AY644">
            <v>80.5</v>
          </cell>
          <cell r="AZ644">
            <v>88</v>
          </cell>
          <cell r="BA644" t="str">
            <v/>
          </cell>
          <cell r="BB644">
            <v>0</v>
          </cell>
          <cell r="BC644">
            <v>89.25</v>
          </cell>
          <cell r="BD644">
            <v>82.75</v>
          </cell>
          <cell r="BE644">
            <v>80.75</v>
          </cell>
          <cell r="BF644">
            <v>88</v>
          </cell>
          <cell r="BG644" t="str">
            <v>SEJ</v>
          </cell>
          <cell r="BH644">
            <v>0</v>
          </cell>
          <cell r="BI644">
            <v>80.67</v>
          </cell>
          <cell r="BJ644">
            <v>84</v>
          </cell>
          <cell r="BK644">
            <v>72</v>
          </cell>
          <cell r="BL644">
            <v>86</v>
          </cell>
          <cell r="BM644" t="str">
            <v/>
          </cell>
          <cell r="BN644">
            <v>0</v>
          </cell>
          <cell r="BO644">
            <v>80.13</v>
          </cell>
          <cell r="BP644">
            <v>74.25</v>
          </cell>
          <cell r="BQ644">
            <v>68</v>
          </cell>
          <cell r="BR644">
            <v>82</v>
          </cell>
          <cell r="BS644" t="str">
            <v/>
          </cell>
          <cell r="BT644">
            <v>0</v>
          </cell>
          <cell r="BU644">
            <v>86.75</v>
          </cell>
          <cell r="BV644">
            <v>90</v>
          </cell>
          <cell r="BW644">
            <v>80.75</v>
          </cell>
          <cell r="BX644">
            <v>86</v>
          </cell>
          <cell r="BY644" t="str">
            <v/>
          </cell>
          <cell r="BZ644">
            <v>0</v>
          </cell>
          <cell r="CA644">
            <v>79.75</v>
          </cell>
          <cell r="CB644">
            <v>79.75</v>
          </cell>
          <cell r="CC644">
            <v>80</v>
          </cell>
          <cell r="CD644">
            <v>75</v>
          </cell>
          <cell r="CE644" t="str">
            <v/>
          </cell>
          <cell r="CF644">
            <v>0</v>
          </cell>
          <cell r="CG644">
            <v>81.25</v>
          </cell>
          <cell r="CH644">
            <v>76</v>
          </cell>
          <cell r="CI644">
            <v>76</v>
          </cell>
          <cell r="CJ644">
            <v>80</v>
          </cell>
          <cell r="CK644" t="str">
            <v/>
          </cell>
          <cell r="CL644">
            <v>0</v>
          </cell>
          <cell r="CM644">
            <v>81</v>
          </cell>
          <cell r="CN644">
            <v>78.25</v>
          </cell>
          <cell r="CO644">
            <v>78.25</v>
          </cell>
          <cell r="CP644">
            <v>75</v>
          </cell>
          <cell r="CQ644" t="str">
            <v/>
          </cell>
          <cell r="CR644">
            <v>0</v>
          </cell>
          <cell r="CS644">
            <v>85</v>
          </cell>
          <cell r="CT644">
            <v>80.25</v>
          </cell>
          <cell r="CU644">
            <v>73.5</v>
          </cell>
          <cell r="CV644">
            <v>81</v>
          </cell>
          <cell r="CW644" t="str">
            <v/>
          </cell>
          <cell r="CX644">
            <v>0</v>
          </cell>
          <cell r="CY644">
            <v>82.22</v>
          </cell>
          <cell r="CZ644">
            <v>82.5</v>
          </cell>
          <cell r="DA644">
            <v>81</v>
          </cell>
          <cell r="DB644">
            <v>84</v>
          </cell>
          <cell r="DC644" t="str">
            <v/>
          </cell>
          <cell r="DD644">
            <v>0</v>
          </cell>
          <cell r="DE644">
            <v>87.75</v>
          </cell>
          <cell r="DF644">
            <v>82</v>
          </cell>
          <cell r="DG644">
            <v>77.5</v>
          </cell>
          <cell r="DH644">
            <v>86</v>
          </cell>
          <cell r="DI644" t="str">
            <v/>
          </cell>
          <cell r="DJ644">
            <v>0</v>
          </cell>
          <cell r="DK644">
            <v>0</v>
          </cell>
          <cell r="DL644">
            <v>0</v>
          </cell>
          <cell r="DM644">
            <v>0</v>
          </cell>
          <cell r="DN644">
            <v>80</v>
          </cell>
          <cell r="DO644" t="str">
            <v/>
          </cell>
          <cell r="DP644">
            <v>0</v>
          </cell>
          <cell r="DQ644">
            <v>86.25</v>
          </cell>
          <cell r="DR644">
            <v>82.5</v>
          </cell>
          <cell r="DS644">
            <v>80.25</v>
          </cell>
          <cell r="DT644">
            <v>77</v>
          </cell>
          <cell r="DU644" t="str">
            <v/>
          </cell>
          <cell r="DV644">
            <v>0</v>
          </cell>
          <cell r="DW644">
            <v>92</v>
          </cell>
          <cell r="DX644">
            <v>86</v>
          </cell>
          <cell r="DY644">
            <v>77</v>
          </cell>
          <cell r="DZ644">
            <v>77</v>
          </cell>
          <cell r="EA644" t="str">
            <v/>
          </cell>
          <cell r="EB644">
            <v>0</v>
          </cell>
          <cell r="EC644">
            <v>86.08</v>
          </cell>
          <cell r="ED644">
            <v>82.5</v>
          </cell>
          <cell r="EE644">
            <v>82</v>
          </cell>
          <cell r="EF644">
            <v>84</v>
          </cell>
          <cell r="EG644" t="str">
            <v/>
          </cell>
          <cell r="EH644">
            <v>0</v>
          </cell>
          <cell r="EI644">
            <v>80.08</v>
          </cell>
          <cell r="EJ644">
            <v>85.25</v>
          </cell>
          <cell r="EK644">
            <v>79.75</v>
          </cell>
          <cell r="EL644">
            <v>75</v>
          </cell>
          <cell r="EM644" t="str">
            <v/>
          </cell>
          <cell r="EN644">
            <v>0</v>
          </cell>
          <cell r="EO644">
            <v>80.08</v>
          </cell>
          <cell r="EP644">
            <v>85.25</v>
          </cell>
          <cell r="EQ644">
            <v>79.75</v>
          </cell>
          <cell r="ER644">
            <v>75</v>
          </cell>
          <cell r="ES644" t="str">
            <v/>
          </cell>
          <cell r="ET644">
            <v>0</v>
          </cell>
          <cell r="EU644">
            <v>80.08</v>
          </cell>
          <cell r="EV644">
            <v>85.25</v>
          </cell>
          <cell r="EW644">
            <v>79.75</v>
          </cell>
          <cell r="EX644">
            <v>75</v>
          </cell>
          <cell r="EY644" t="str">
            <v/>
          </cell>
          <cell r="EZ644">
            <v>0</v>
          </cell>
          <cell r="FA644">
            <v>84.5</v>
          </cell>
          <cell r="FB644">
            <v>72</v>
          </cell>
          <cell r="FC644">
            <v>75</v>
          </cell>
          <cell r="FD644">
            <v>80</v>
          </cell>
          <cell r="FE644" t="str">
            <v/>
          </cell>
          <cell r="FF644">
            <v>0</v>
          </cell>
          <cell r="FG644">
            <v>84.5</v>
          </cell>
          <cell r="FH644">
            <v>72</v>
          </cell>
          <cell r="FI644">
            <v>75</v>
          </cell>
          <cell r="FJ644">
            <v>80</v>
          </cell>
          <cell r="FK644" t="str">
            <v/>
          </cell>
          <cell r="FL644">
            <v>0</v>
          </cell>
          <cell r="FM644">
            <v>84.5</v>
          </cell>
          <cell r="FN644">
            <v>72</v>
          </cell>
          <cell r="FO644">
            <v>75</v>
          </cell>
          <cell r="FP644">
            <v>80</v>
          </cell>
          <cell r="FQ644" t="str">
            <v/>
          </cell>
          <cell r="FR644">
            <v>0</v>
          </cell>
          <cell r="FS644">
            <v>84.5</v>
          </cell>
          <cell r="FT644">
            <v>72</v>
          </cell>
          <cell r="FU644">
            <v>75</v>
          </cell>
          <cell r="FV644">
            <v>80</v>
          </cell>
          <cell r="FW644" t="str">
            <v/>
          </cell>
          <cell r="FX644">
            <v>0</v>
          </cell>
          <cell r="FY644">
            <v>84.5</v>
          </cell>
          <cell r="FZ644">
            <v>72</v>
          </cell>
          <cell r="GA644">
            <v>75</v>
          </cell>
          <cell r="GB644">
            <v>80</v>
          </cell>
          <cell r="GC644" t="str">
            <v/>
          </cell>
          <cell r="GD644">
            <v>0</v>
          </cell>
          <cell r="GE644">
            <v>84.5</v>
          </cell>
          <cell r="GF644">
            <v>72</v>
          </cell>
          <cell r="GG644">
            <v>75</v>
          </cell>
          <cell r="GH644">
            <v>80</v>
          </cell>
          <cell r="GI644" t="str">
            <v/>
          </cell>
          <cell r="GJ644">
            <v>0</v>
          </cell>
          <cell r="GK644">
            <v>84.5</v>
          </cell>
          <cell r="GL644">
            <v>72</v>
          </cell>
          <cell r="GM644">
            <v>75</v>
          </cell>
          <cell r="GN644">
            <v>80</v>
          </cell>
          <cell r="GO644" t="str">
            <v/>
          </cell>
          <cell r="GP644">
            <v>0</v>
          </cell>
          <cell r="GQ644">
            <v>84.5</v>
          </cell>
          <cell r="GR644">
            <v>72</v>
          </cell>
          <cell r="GS644">
            <v>75</v>
          </cell>
          <cell r="GT644">
            <v>80</v>
          </cell>
          <cell r="GU644" t="str">
            <v/>
          </cell>
          <cell r="GV644">
            <v>0</v>
          </cell>
          <cell r="GW644">
            <v>84.75</v>
          </cell>
          <cell r="GX644">
            <v>77</v>
          </cell>
          <cell r="GY644">
            <v>75.25</v>
          </cell>
          <cell r="GZ644">
            <v>76</v>
          </cell>
          <cell r="HA644" t="str">
            <v>EKO-L</v>
          </cell>
          <cell r="HB644">
            <v>0</v>
          </cell>
          <cell r="HC644">
            <v>87.17</v>
          </cell>
          <cell r="HD644">
            <v>72.75</v>
          </cell>
          <cell r="HE644">
            <v>74.5</v>
          </cell>
          <cell r="HF644">
            <v>74</v>
          </cell>
          <cell r="HH644">
            <v>0</v>
          </cell>
          <cell r="HM644" t="str">
            <v/>
          </cell>
          <cell r="HN644" t="str">
            <v/>
          </cell>
          <cell r="HS644">
            <v>0</v>
          </cell>
          <cell r="HT644" t="str">
            <v>PKN</v>
          </cell>
          <cell r="HU644">
            <v>0</v>
          </cell>
          <cell r="HV644" t="str">
            <v>IND</v>
          </cell>
          <cell r="HW644">
            <v>0</v>
          </cell>
          <cell r="HX644" t="str">
            <v>MAT-W</v>
          </cell>
          <cell r="HY644">
            <v>0</v>
          </cell>
          <cell r="HZ644" t="str">
            <v>SEJ-W</v>
          </cell>
          <cell r="IA644">
            <v>0</v>
          </cell>
          <cell r="IB644" t="str">
            <v>IGR-W</v>
          </cell>
          <cell r="IC644">
            <v>0</v>
          </cell>
          <cell r="ID644" t="str">
            <v>SBO</v>
          </cell>
          <cell r="IE644">
            <v>0</v>
          </cell>
          <cell r="IF644" t="str">
            <v>PJO</v>
          </cell>
          <cell r="IG644">
            <v>0</v>
          </cell>
          <cell r="IH644" t="str">
            <v>PRA</v>
          </cell>
          <cell r="II644">
            <v>0</v>
          </cell>
          <cell r="IJ644" t="str">
            <v>JAW</v>
          </cell>
          <cell r="IK644">
            <v>0</v>
          </cell>
          <cell r="IL644" t="str">
            <v>ARB</v>
          </cell>
          <cell r="IM644">
            <v>0</v>
          </cell>
          <cell r="IN644" t="str">
            <v>PKM</v>
          </cell>
          <cell r="IO644">
            <v>0</v>
          </cell>
          <cell r="IP644" t="str">
            <v>IND-P</v>
          </cell>
          <cell r="IQ644">
            <v>0</v>
          </cell>
          <cell r="IR644" t="str">
            <v>IGR-P</v>
          </cell>
          <cell r="IS644">
            <v>0</v>
          </cell>
          <cell r="IT644" t="str">
            <v>JEP-P</v>
          </cell>
          <cell r="IU644">
            <v>0</v>
          </cell>
          <cell r="IV644" t="str">
            <v>ANT-P</v>
          </cell>
          <cell r="IW644">
            <v>0</v>
          </cell>
          <cell r="IX644" t="str">
            <v>EKO-L</v>
          </cell>
          <cell r="IY644">
            <v>0</v>
          </cell>
          <cell r="JA644">
            <v>0</v>
          </cell>
        </row>
        <row r="645">
          <cell r="Q645" t="str">
            <v/>
          </cell>
          <cell r="AB645" t="str">
            <v/>
          </cell>
          <cell r="AC645">
            <v>7</v>
          </cell>
          <cell r="AI645" t="str">
            <v/>
          </cell>
          <cell r="AJ645">
            <v>0</v>
          </cell>
          <cell r="AK645">
            <v>82.5</v>
          </cell>
          <cell r="AL645">
            <v>85.75</v>
          </cell>
          <cell r="AM645">
            <v>79.5</v>
          </cell>
          <cell r="AN645">
            <v>87</v>
          </cell>
          <cell r="AO645" t="str">
            <v/>
          </cell>
          <cell r="AP645">
            <v>0</v>
          </cell>
          <cell r="AQ645">
            <v>91</v>
          </cell>
          <cell r="AR645">
            <v>86.75</v>
          </cell>
          <cell r="AS645">
            <v>86.25</v>
          </cell>
          <cell r="AT645">
            <v>87</v>
          </cell>
          <cell r="AU645" t="str">
            <v/>
          </cell>
          <cell r="AV645">
            <v>0</v>
          </cell>
          <cell r="AW645">
            <v>89</v>
          </cell>
          <cell r="AX645">
            <v>85.75</v>
          </cell>
          <cell r="AY645">
            <v>78.75</v>
          </cell>
          <cell r="AZ645">
            <v>88</v>
          </cell>
          <cell r="BA645" t="str">
            <v/>
          </cell>
          <cell r="BB645">
            <v>0</v>
          </cell>
          <cell r="BC645">
            <v>91.25</v>
          </cell>
          <cell r="BD645">
            <v>87</v>
          </cell>
          <cell r="BE645">
            <v>79.25</v>
          </cell>
          <cell r="BF645">
            <v>88</v>
          </cell>
          <cell r="BG645" t="str">
            <v>SEJ</v>
          </cell>
          <cell r="BH645">
            <v>0</v>
          </cell>
          <cell r="BI645">
            <v>90</v>
          </cell>
          <cell r="BJ645">
            <v>89.25</v>
          </cell>
          <cell r="BK645">
            <v>84.25</v>
          </cell>
          <cell r="BL645">
            <v>87</v>
          </cell>
          <cell r="BM645" t="str">
            <v/>
          </cell>
          <cell r="BN645">
            <v>0</v>
          </cell>
          <cell r="BO645">
            <v>82.13</v>
          </cell>
          <cell r="BP645">
            <v>81.5</v>
          </cell>
          <cell r="BQ645">
            <v>79</v>
          </cell>
          <cell r="BR645">
            <v>84</v>
          </cell>
          <cell r="BS645" t="str">
            <v/>
          </cell>
          <cell r="BT645">
            <v>0</v>
          </cell>
          <cell r="BU645">
            <v>86</v>
          </cell>
          <cell r="BV645">
            <v>93</v>
          </cell>
          <cell r="BW645">
            <v>92</v>
          </cell>
          <cell r="BX645">
            <v>92</v>
          </cell>
          <cell r="BY645" t="str">
            <v/>
          </cell>
          <cell r="BZ645">
            <v>0</v>
          </cell>
          <cell r="CA645">
            <v>77</v>
          </cell>
          <cell r="CB645">
            <v>68.25</v>
          </cell>
          <cell r="CC645">
            <v>70.25</v>
          </cell>
          <cell r="CD645">
            <v>72</v>
          </cell>
          <cell r="CE645" t="str">
            <v/>
          </cell>
          <cell r="CF645">
            <v>0</v>
          </cell>
          <cell r="CG645">
            <v>80</v>
          </cell>
          <cell r="CH645">
            <v>76.5</v>
          </cell>
          <cell r="CI645">
            <v>81</v>
          </cell>
          <cell r="CJ645">
            <v>85</v>
          </cell>
          <cell r="CK645" t="str">
            <v/>
          </cell>
          <cell r="CL645">
            <v>0</v>
          </cell>
          <cell r="CM645">
            <v>81.83</v>
          </cell>
          <cell r="CN645">
            <v>69.5</v>
          </cell>
          <cell r="CO645">
            <v>85.25</v>
          </cell>
          <cell r="CP645">
            <v>76</v>
          </cell>
          <cell r="CQ645" t="str">
            <v/>
          </cell>
          <cell r="CR645">
            <v>0</v>
          </cell>
          <cell r="CS645">
            <v>81</v>
          </cell>
          <cell r="CT645">
            <v>96.75</v>
          </cell>
          <cell r="CU645">
            <v>91.5</v>
          </cell>
          <cell r="CV645">
            <v>89</v>
          </cell>
          <cell r="CW645" t="str">
            <v/>
          </cell>
          <cell r="CX645">
            <v>0</v>
          </cell>
          <cell r="CY645">
            <v>80.67</v>
          </cell>
          <cell r="CZ645">
            <v>81.5</v>
          </cell>
          <cell r="DA645">
            <v>75.25</v>
          </cell>
          <cell r="DB645">
            <v>79</v>
          </cell>
          <cell r="DC645" t="str">
            <v/>
          </cell>
          <cell r="DD645">
            <v>0</v>
          </cell>
          <cell r="DE645">
            <v>90</v>
          </cell>
          <cell r="DF645">
            <v>83.25</v>
          </cell>
          <cell r="DG645">
            <v>80.25</v>
          </cell>
          <cell r="DH645">
            <v>90</v>
          </cell>
          <cell r="DI645" t="str">
            <v/>
          </cell>
          <cell r="DJ645">
            <v>0</v>
          </cell>
          <cell r="DK645">
            <v>0</v>
          </cell>
          <cell r="DL645">
            <v>0</v>
          </cell>
          <cell r="DM645">
            <v>0</v>
          </cell>
          <cell r="DN645">
            <v>78</v>
          </cell>
          <cell r="DO645" t="str">
            <v/>
          </cell>
          <cell r="DP645">
            <v>0</v>
          </cell>
          <cell r="DQ645">
            <v>85</v>
          </cell>
          <cell r="DR645">
            <v>85.75</v>
          </cell>
          <cell r="DS645">
            <v>87.75</v>
          </cell>
          <cell r="DT645">
            <v>81</v>
          </cell>
          <cell r="DU645" t="str">
            <v/>
          </cell>
          <cell r="DV645">
            <v>0</v>
          </cell>
          <cell r="DW645">
            <v>86.5</v>
          </cell>
          <cell r="DX645">
            <v>84</v>
          </cell>
          <cell r="DY645">
            <v>87</v>
          </cell>
          <cell r="DZ645">
            <v>88</v>
          </cell>
          <cell r="EA645" t="str">
            <v/>
          </cell>
          <cell r="EB645">
            <v>0</v>
          </cell>
          <cell r="EC645">
            <v>86.33</v>
          </cell>
          <cell r="ED645">
            <v>82.75</v>
          </cell>
          <cell r="EE645">
            <v>81</v>
          </cell>
          <cell r="EF645">
            <v>88</v>
          </cell>
          <cell r="EG645" t="str">
            <v/>
          </cell>
          <cell r="EH645">
            <v>0</v>
          </cell>
          <cell r="EI645">
            <v>81.17</v>
          </cell>
          <cell r="EJ645">
            <v>75.25</v>
          </cell>
          <cell r="EK645">
            <v>76.25</v>
          </cell>
          <cell r="EL645">
            <v>75</v>
          </cell>
          <cell r="EM645" t="str">
            <v/>
          </cell>
          <cell r="EN645">
            <v>0</v>
          </cell>
          <cell r="EO645">
            <v>81.17</v>
          </cell>
          <cell r="EP645">
            <v>75.25</v>
          </cell>
          <cell r="EQ645">
            <v>76.25</v>
          </cell>
          <cell r="ER645">
            <v>75</v>
          </cell>
          <cell r="ES645" t="str">
            <v/>
          </cell>
          <cell r="ET645">
            <v>0</v>
          </cell>
          <cell r="EU645">
            <v>81.17</v>
          </cell>
          <cell r="EV645">
            <v>75.25</v>
          </cell>
          <cell r="EW645">
            <v>76.25</v>
          </cell>
          <cell r="EX645">
            <v>75</v>
          </cell>
          <cell r="EY645" t="str">
            <v/>
          </cell>
          <cell r="EZ645">
            <v>0</v>
          </cell>
          <cell r="FA645">
            <v>89.33</v>
          </cell>
          <cell r="FB645">
            <v>72.75</v>
          </cell>
          <cell r="FC645">
            <v>76</v>
          </cell>
          <cell r="FD645">
            <v>80</v>
          </cell>
          <cell r="FE645" t="str">
            <v/>
          </cell>
          <cell r="FF645">
            <v>0</v>
          </cell>
          <cell r="FG645">
            <v>89.33</v>
          </cell>
          <cell r="FH645">
            <v>72.75</v>
          </cell>
          <cell r="FI645">
            <v>76</v>
          </cell>
          <cell r="FJ645">
            <v>80</v>
          </cell>
          <cell r="FK645" t="str">
            <v/>
          </cell>
          <cell r="FL645">
            <v>0</v>
          </cell>
          <cell r="FM645">
            <v>89.33</v>
          </cell>
          <cell r="FN645">
            <v>72.75</v>
          </cell>
          <cell r="FO645">
            <v>76</v>
          </cell>
          <cell r="FP645">
            <v>80</v>
          </cell>
          <cell r="FQ645" t="str">
            <v/>
          </cell>
          <cell r="FR645">
            <v>0</v>
          </cell>
          <cell r="FS645">
            <v>89.33</v>
          </cell>
          <cell r="FT645">
            <v>72.75</v>
          </cell>
          <cell r="FU645">
            <v>76</v>
          </cell>
          <cell r="FV645">
            <v>80</v>
          </cell>
          <cell r="FW645" t="str">
            <v/>
          </cell>
          <cell r="FX645">
            <v>0</v>
          </cell>
          <cell r="FY645">
            <v>89.33</v>
          </cell>
          <cell r="FZ645">
            <v>72.75</v>
          </cell>
          <cell r="GA645">
            <v>76</v>
          </cell>
          <cell r="GB645">
            <v>80</v>
          </cell>
          <cell r="GC645" t="str">
            <v/>
          </cell>
          <cell r="GD645">
            <v>0</v>
          </cell>
          <cell r="GE645">
            <v>89.33</v>
          </cell>
          <cell r="GF645">
            <v>72.75</v>
          </cell>
          <cell r="GG645">
            <v>76</v>
          </cell>
          <cell r="GH645">
            <v>80</v>
          </cell>
          <cell r="GI645" t="str">
            <v/>
          </cell>
          <cell r="GJ645">
            <v>0</v>
          </cell>
          <cell r="GK645">
            <v>89.33</v>
          </cell>
          <cell r="GL645">
            <v>72.75</v>
          </cell>
          <cell r="GM645">
            <v>76</v>
          </cell>
          <cell r="GN645">
            <v>80</v>
          </cell>
          <cell r="GO645" t="str">
            <v/>
          </cell>
          <cell r="GP645">
            <v>0</v>
          </cell>
          <cell r="GQ645">
            <v>89.33</v>
          </cell>
          <cell r="GR645">
            <v>72.75</v>
          </cell>
          <cell r="GS645">
            <v>76</v>
          </cell>
          <cell r="GT645">
            <v>80</v>
          </cell>
          <cell r="GU645" t="str">
            <v/>
          </cell>
          <cell r="GV645">
            <v>0</v>
          </cell>
          <cell r="GW645">
            <v>85.5</v>
          </cell>
          <cell r="GX645">
            <v>79.5</v>
          </cell>
          <cell r="GY645">
            <v>83.25</v>
          </cell>
          <cell r="GZ645">
            <v>84</v>
          </cell>
          <cell r="HA645" t="str">
            <v>EKO-L</v>
          </cell>
          <cell r="HB645">
            <v>0</v>
          </cell>
          <cell r="HC645">
            <v>78.5</v>
          </cell>
          <cell r="HD645">
            <v>72</v>
          </cell>
          <cell r="HE645">
            <v>72.5</v>
          </cell>
          <cell r="HF645">
            <v>73</v>
          </cell>
          <cell r="HH645">
            <v>0</v>
          </cell>
          <cell r="HM645" t="str">
            <v/>
          </cell>
          <cell r="HN645" t="str">
            <v/>
          </cell>
          <cell r="HS645">
            <v>0</v>
          </cell>
          <cell r="HT645" t="str">
            <v>PKN</v>
          </cell>
          <cell r="HU645">
            <v>0</v>
          </cell>
          <cell r="HV645" t="str">
            <v>IND</v>
          </cell>
          <cell r="HW645">
            <v>0</v>
          </cell>
          <cell r="HX645" t="str">
            <v>MAT-W</v>
          </cell>
          <cell r="HY645">
            <v>0</v>
          </cell>
          <cell r="HZ645" t="str">
            <v>SEJ-W</v>
          </cell>
          <cell r="IA645">
            <v>0</v>
          </cell>
          <cell r="IB645" t="str">
            <v>IGR-W</v>
          </cell>
          <cell r="IC645">
            <v>0</v>
          </cell>
          <cell r="ID645" t="str">
            <v>SBO</v>
          </cell>
          <cell r="IE645">
            <v>0</v>
          </cell>
          <cell r="IF645" t="str">
            <v>PJO</v>
          </cell>
          <cell r="IG645">
            <v>0</v>
          </cell>
          <cell r="IH645" t="str">
            <v>PRA</v>
          </cell>
          <cell r="II645">
            <v>0</v>
          </cell>
          <cell r="IJ645" t="str">
            <v>JAW</v>
          </cell>
          <cell r="IK645">
            <v>0</v>
          </cell>
          <cell r="IL645" t="str">
            <v>ARB</v>
          </cell>
          <cell r="IM645">
            <v>0</v>
          </cell>
          <cell r="IN645" t="str">
            <v>PKM</v>
          </cell>
          <cell r="IO645">
            <v>0</v>
          </cell>
          <cell r="IP645" t="str">
            <v>IND-P</v>
          </cell>
          <cell r="IQ645">
            <v>0</v>
          </cell>
          <cell r="IR645" t="str">
            <v>IGR-P</v>
          </cell>
          <cell r="IS645">
            <v>0</v>
          </cell>
          <cell r="IT645" t="str">
            <v>JEP-P</v>
          </cell>
          <cell r="IU645">
            <v>0</v>
          </cell>
          <cell r="IV645" t="str">
            <v>ANT-P</v>
          </cell>
          <cell r="IW645">
            <v>0</v>
          </cell>
          <cell r="IX645" t="str">
            <v>EKO-L</v>
          </cell>
          <cell r="IY645">
            <v>0</v>
          </cell>
          <cell r="JA645">
            <v>0</v>
          </cell>
        </row>
        <row r="646">
          <cell r="Q646" t="str">
            <v/>
          </cell>
          <cell r="AB646" t="str">
            <v/>
          </cell>
          <cell r="AC646">
            <v>8</v>
          </cell>
          <cell r="AI646" t="str">
            <v/>
          </cell>
          <cell r="AJ646">
            <v>0</v>
          </cell>
          <cell r="AK646">
            <v>80</v>
          </cell>
          <cell r="AL646">
            <v>77.5</v>
          </cell>
          <cell r="AM646">
            <v>85</v>
          </cell>
          <cell r="AN646">
            <v>80</v>
          </cell>
          <cell r="AO646" t="str">
            <v/>
          </cell>
          <cell r="AP646">
            <v>0</v>
          </cell>
          <cell r="AQ646">
            <v>78</v>
          </cell>
          <cell r="AR646">
            <v>84.75</v>
          </cell>
          <cell r="AS646">
            <v>78.75</v>
          </cell>
          <cell r="AT646">
            <v>80</v>
          </cell>
          <cell r="AU646" t="str">
            <v/>
          </cell>
          <cell r="AV646">
            <v>0</v>
          </cell>
          <cell r="AW646">
            <v>81.42</v>
          </cell>
          <cell r="AX646">
            <v>77.5</v>
          </cell>
          <cell r="AY646">
            <v>85</v>
          </cell>
          <cell r="AZ646">
            <v>84</v>
          </cell>
          <cell r="BA646" t="str">
            <v/>
          </cell>
          <cell r="BB646">
            <v>0</v>
          </cell>
          <cell r="BC646">
            <v>85.5</v>
          </cell>
          <cell r="BD646">
            <v>78.25</v>
          </cell>
          <cell r="BE646">
            <v>85.5</v>
          </cell>
          <cell r="BF646">
            <v>84</v>
          </cell>
          <cell r="BG646" t="str">
            <v>SEJ</v>
          </cell>
          <cell r="BH646">
            <v>0</v>
          </cell>
          <cell r="BI646">
            <v>80.67</v>
          </cell>
          <cell r="BJ646">
            <v>79.75</v>
          </cell>
          <cell r="BK646">
            <v>76</v>
          </cell>
          <cell r="BL646">
            <v>80</v>
          </cell>
          <cell r="BM646" t="str">
            <v/>
          </cell>
          <cell r="BN646">
            <v>0</v>
          </cell>
          <cell r="BO646">
            <v>81</v>
          </cell>
          <cell r="BP646">
            <v>76</v>
          </cell>
          <cell r="BQ646">
            <v>84</v>
          </cell>
          <cell r="BR646">
            <v>78</v>
          </cell>
          <cell r="BS646" t="str">
            <v/>
          </cell>
          <cell r="BT646">
            <v>0</v>
          </cell>
          <cell r="BU646">
            <v>84.25</v>
          </cell>
          <cell r="BV646">
            <v>90</v>
          </cell>
          <cell r="BW646">
            <v>81</v>
          </cell>
          <cell r="BX646">
            <v>86</v>
          </cell>
          <cell r="BY646" t="str">
            <v/>
          </cell>
          <cell r="BZ646">
            <v>0</v>
          </cell>
          <cell r="CA646">
            <v>76</v>
          </cell>
          <cell r="CB646">
            <v>67.75</v>
          </cell>
          <cell r="CC646">
            <v>70</v>
          </cell>
          <cell r="CD646">
            <v>71</v>
          </cell>
          <cell r="CE646" t="str">
            <v/>
          </cell>
          <cell r="CF646">
            <v>0</v>
          </cell>
          <cell r="CG646">
            <v>80</v>
          </cell>
          <cell r="CH646">
            <v>76.5</v>
          </cell>
          <cell r="CI646">
            <v>76</v>
          </cell>
          <cell r="CJ646">
            <v>80</v>
          </cell>
          <cell r="CK646" t="str">
            <v/>
          </cell>
          <cell r="CL646">
            <v>0</v>
          </cell>
          <cell r="CM646">
            <v>81.67</v>
          </cell>
          <cell r="CN646">
            <v>75</v>
          </cell>
          <cell r="CO646">
            <v>72.25</v>
          </cell>
          <cell r="CP646">
            <v>75</v>
          </cell>
          <cell r="CQ646" t="str">
            <v/>
          </cell>
          <cell r="CR646">
            <v>0</v>
          </cell>
          <cell r="CS646">
            <v>83</v>
          </cell>
          <cell r="CT646">
            <v>80</v>
          </cell>
          <cell r="CU646">
            <v>77.75</v>
          </cell>
          <cell r="CV646">
            <v>81</v>
          </cell>
          <cell r="CW646" t="str">
            <v/>
          </cell>
          <cell r="CX646">
            <v>0</v>
          </cell>
          <cell r="CY646">
            <v>81.67</v>
          </cell>
          <cell r="CZ646">
            <v>76</v>
          </cell>
          <cell r="DA646">
            <v>73.5</v>
          </cell>
          <cell r="DB646">
            <v>82</v>
          </cell>
          <cell r="DC646" t="str">
            <v/>
          </cell>
          <cell r="DD646">
            <v>0</v>
          </cell>
          <cell r="DE646">
            <v>83</v>
          </cell>
          <cell r="DF646">
            <v>79.5</v>
          </cell>
          <cell r="DG646">
            <v>76</v>
          </cell>
          <cell r="DH646">
            <v>86</v>
          </cell>
          <cell r="DI646" t="str">
            <v/>
          </cell>
          <cell r="DJ646">
            <v>0</v>
          </cell>
          <cell r="DK646">
            <v>0</v>
          </cell>
          <cell r="DL646">
            <v>0</v>
          </cell>
          <cell r="DM646">
            <v>0</v>
          </cell>
          <cell r="DN646">
            <v>71</v>
          </cell>
          <cell r="DO646" t="str">
            <v/>
          </cell>
          <cell r="DP646">
            <v>0</v>
          </cell>
          <cell r="DQ646">
            <v>81.75</v>
          </cell>
          <cell r="DR646">
            <v>62.75</v>
          </cell>
          <cell r="DS646">
            <v>72</v>
          </cell>
          <cell r="DT646">
            <v>78</v>
          </cell>
          <cell r="DU646" t="str">
            <v/>
          </cell>
          <cell r="DV646">
            <v>0</v>
          </cell>
          <cell r="DW646">
            <v>83</v>
          </cell>
          <cell r="DX646">
            <v>80.25</v>
          </cell>
          <cell r="DY646">
            <v>79.75</v>
          </cell>
          <cell r="DZ646">
            <v>83</v>
          </cell>
          <cell r="EA646" t="str">
            <v/>
          </cell>
          <cell r="EB646">
            <v>0</v>
          </cell>
          <cell r="EC646">
            <v>85.25</v>
          </cell>
          <cell r="ED646">
            <v>81</v>
          </cell>
          <cell r="EE646">
            <v>76.25</v>
          </cell>
          <cell r="EF646">
            <v>83</v>
          </cell>
          <cell r="EG646" t="str">
            <v/>
          </cell>
          <cell r="EH646">
            <v>0</v>
          </cell>
          <cell r="EI646">
            <v>81.58</v>
          </cell>
          <cell r="EJ646">
            <v>76.25</v>
          </cell>
          <cell r="EK646">
            <v>75.5</v>
          </cell>
          <cell r="EL646">
            <v>74</v>
          </cell>
          <cell r="EM646" t="str">
            <v/>
          </cell>
          <cell r="EN646">
            <v>0</v>
          </cell>
          <cell r="EO646">
            <v>81.58</v>
          </cell>
          <cell r="EP646">
            <v>76.25</v>
          </cell>
          <cell r="EQ646">
            <v>75.5</v>
          </cell>
          <cell r="ER646">
            <v>74</v>
          </cell>
          <cell r="ES646" t="str">
            <v/>
          </cell>
          <cell r="ET646">
            <v>0</v>
          </cell>
          <cell r="EU646">
            <v>81.58</v>
          </cell>
          <cell r="EV646">
            <v>76.25</v>
          </cell>
          <cell r="EW646">
            <v>75.5</v>
          </cell>
          <cell r="EX646">
            <v>74</v>
          </cell>
          <cell r="EY646" t="str">
            <v/>
          </cell>
          <cell r="EZ646">
            <v>0</v>
          </cell>
          <cell r="FA646">
            <v>87</v>
          </cell>
          <cell r="FB646">
            <v>71.75</v>
          </cell>
          <cell r="FC646">
            <v>77</v>
          </cell>
          <cell r="FD646">
            <v>80</v>
          </cell>
          <cell r="FE646" t="str">
            <v/>
          </cell>
          <cell r="FF646">
            <v>0</v>
          </cell>
          <cell r="FG646">
            <v>87</v>
          </cell>
          <cell r="FH646">
            <v>71.75</v>
          </cell>
          <cell r="FI646">
            <v>77</v>
          </cell>
          <cell r="FJ646">
            <v>80</v>
          </cell>
          <cell r="FK646" t="str">
            <v/>
          </cell>
          <cell r="FL646">
            <v>0</v>
          </cell>
          <cell r="FM646">
            <v>87</v>
          </cell>
          <cell r="FN646">
            <v>71.75</v>
          </cell>
          <cell r="FO646">
            <v>77</v>
          </cell>
          <cell r="FP646">
            <v>80</v>
          </cell>
          <cell r="FQ646" t="str">
            <v/>
          </cell>
          <cell r="FR646">
            <v>0</v>
          </cell>
          <cell r="FS646">
            <v>87</v>
          </cell>
          <cell r="FT646">
            <v>71.75</v>
          </cell>
          <cell r="FU646">
            <v>77</v>
          </cell>
          <cell r="FV646">
            <v>80</v>
          </cell>
          <cell r="FW646" t="str">
            <v/>
          </cell>
          <cell r="FX646">
            <v>0</v>
          </cell>
          <cell r="FY646">
            <v>87</v>
          </cell>
          <cell r="FZ646">
            <v>71.75</v>
          </cell>
          <cell r="GA646">
            <v>77</v>
          </cell>
          <cell r="GB646">
            <v>80</v>
          </cell>
          <cell r="GC646" t="str">
            <v/>
          </cell>
          <cell r="GD646">
            <v>0</v>
          </cell>
          <cell r="GE646">
            <v>87</v>
          </cell>
          <cell r="GF646">
            <v>71.75</v>
          </cell>
          <cell r="GG646">
            <v>77</v>
          </cell>
          <cell r="GH646">
            <v>80</v>
          </cell>
          <cell r="GI646" t="str">
            <v/>
          </cell>
          <cell r="GJ646">
            <v>0</v>
          </cell>
          <cell r="GK646">
            <v>87</v>
          </cell>
          <cell r="GL646">
            <v>71.75</v>
          </cell>
          <cell r="GM646">
            <v>77</v>
          </cell>
          <cell r="GN646">
            <v>80</v>
          </cell>
          <cell r="GO646" t="str">
            <v/>
          </cell>
          <cell r="GP646">
            <v>0</v>
          </cell>
          <cell r="GQ646">
            <v>87</v>
          </cell>
          <cell r="GR646">
            <v>71.75</v>
          </cell>
          <cell r="GS646">
            <v>77</v>
          </cell>
          <cell r="GT646">
            <v>80</v>
          </cell>
          <cell r="GU646" t="str">
            <v/>
          </cell>
          <cell r="GV646">
            <v>0</v>
          </cell>
          <cell r="GW646">
            <v>83.25</v>
          </cell>
          <cell r="GX646">
            <v>74</v>
          </cell>
          <cell r="GY646">
            <v>73.75</v>
          </cell>
          <cell r="GZ646">
            <v>75</v>
          </cell>
          <cell r="HA646" t="str">
            <v>EKO-L</v>
          </cell>
          <cell r="HB646">
            <v>0</v>
          </cell>
          <cell r="HC646">
            <v>80.58</v>
          </cell>
          <cell r="HD646">
            <v>69.5</v>
          </cell>
          <cell r="HE646">
            <v>69.75</v>
          </cell>
          <cell r="HF646">
            <v>73</v>
          </cell>
          <cell r="HH646">
            <v>0</v>
          </cell>
          <cell r="HM646" t="str">
            <v/>
          </cell>
          <cell r="HN646" t="str">
            <v/>
          </cell>
          <cell r="HS646">
            <v>0</v>
          </cell>
          <cell r="HT646" t="str">
            <v>PKN</v>
          </cell>
          <cell r="HU646">
            <v>0</v>
          </cell>
          <cell r="HV646" t="str">
            <v>IND</v>
          </cell>
          <cell r="HW646">
            <v>0</v>
          </cell>
          <cell r="HX646" t="str">
            <v>MAT-W</v>
          </cell>
          <cell r="HY646">
            <v>0</v>
          </cell>
          <cell r="HZ646" t="str">
            <v>SEJ-W</v>
          </cell>
          <cell r="IA646">
            <v>0</v>
          </cell>
          <cell r="IB646" t="str">
            <v>IGR-W</v>
          </cell>
          <cell r="IC646">
            <v>0</v>
          </cell>
          <cell r="ID646" t="str">
            <v>SBO</v>
          </cell>
          <cell r="IE646">
            <v>0</v>
          </cell>
          <cell r="IF646" t="str">
            <v>PJO</v>
          </cell>
          <cell r="IG646">
            <v>0</v>
          </cell>
          <cell r="IH646" t="str">
            <v>PRA</v>
          </cell>
          <cell r="II646">
            <v>0</v>
          </cell>
          <cell r="IJ646" t="str">
            <v>JAW</v>
          </cell>
          <cell r="IK646">
            <v>0</v>
          </cell>
          <cell r="IL646" t="str">
            <v>ARB</v>
          </cell>
          <cell r="IM646">
            <v>0</v>
          </cell>
          <cell r="IN646" t="str">
            <v>PKM</v>
          </cell>
          <cell r="IO646">
            <v>0</v>
          </cell>
          <cell r="IP646" t="str">
            <v>IND-P</v>
          </cell>
          <cell r="IQ646">
            <v>0</v>
          </cell>
          <cell r="IR646" t="str">
            <v>IGR-P</v>
          </cell>
          <cell r="IS646">
            <v>0</v>
          </cell>
          <cell r="IT646" t="str">
            <v>JEP-P</v>
          </cell>
          <cell r="IU646">
            <v>0</v>
          </cell>
          <cell r="IV646" t="str">
            <v>ANT-P</v>
          </cell>
          <cell r="IW646">
            <v>0</v>
          </cell>
          <cell r="IX646" t="str">
            <v>EKO-L</v>
          </cell>
          <cell r="IY646">
            <v>0</v>
          </cell>
          <cell r="JA646">
            <v>0</v>
          </cell>
        </row>
        <row r="647">
          <cell r="Q647" t="str">
            <v/>
          </cell>
          <cell r="AB647" t="str">
            <v/>
          </cell>
          <cell r="AC647">
            <v>9</v>
          </cell>
          <cell r="AI647" t="str">
            <v/>
          </cell>
          <cell r="AJ647">
            <v>0</v>
          </cell>
          <cell r="AK647">
            <v>75</v>
          </cell>
          <cell r="AL647">
            <v>69.25</v>
          </cell>
          <cell r="AM647">
            <v>79.25</v>
          </cell>
          <cell r="AN647">
            <v>74</v>
          </cell>
          <cell r="AO647" t="str">
            <v/>
          </cell>
          <cell r="AP647">
            <v>0</v>
          </cell>
          <cell r="AQ647">
            <v>76</v>
          </cell>
          <cell r="AR647">
            <v>76.5</v>
          </cell>
          <cell r="AS647">
            <v>73.5</v>
          </cell>
          <cell r="AT647">
            <v>74</v>
          </cell>
          <cell r="AU647" t="str">
            <v/>
          </cell>
          <cell r="AV647">
            <v>0</v>
          </cell>
          <cell r="AW647">
            <v>76.17</v>
          </cell>
          <cell r="AX647">
            <v>69.25</v>
          </cell>
          <cell r="AY647">
            <v>78.5</v>
          </cell>
          <cell r="AZ647">
            <v>74</v>
          </cell>
          <cell r="BA647" t="str">
            <v/>
          </cell>
          <cell r="BB647">
            <v>0</v>
          </cell>
          <cell r="BC647">
            <v>75</v>
          </cell>
          <cell r="BD647">
            <v>69.25</v>
          </cell>
          <cell r="BE647">
            <v>80</v>
          </cell>
          <cell r="BF647">
            <v>74</v>
          </cell>
          <cell r="BG647" t="str">
            <v>SEJ</v>
          </cell>
          <cell r="BH647">
            <v>0</v>
          </cell>
          <cell r="BI647">
            <v>77</v>
          </cell>
          <cell r="BJ647">
            <v>76.25</v>
          </cell>
          <cell r="BK647">
            <v>71.25</v>
          </cell>
          <cell r="BL647">
            <v>74</v>
          </cell>
          <cell r="BM647" t="str">
            <v/>
          </cell>
          <cell r="BN647">
            <v>0</v>
          </cell>
          <cell r="BO647">
            <v>75.75</v>
          </cell>
          <cell r="BP647">
            <v>67.25</v>
          </cell>
          <cell r="BQ647">
            <v>68</v>
          </cell>
          <cell r="BR647">
            <v>76</v>
          </cell>
          <cell r="BS647" t="str">
            <v/>
          </cell>
          <cell r="BT647">
            <v>0</v>
          </cell>
          <cell r="BU647">
            <v>75.5</v>
          </cell>
          <cell r="BV647">
            <v>78</v>
          </cell>
          <cell r="BW647">
            <v>71</v>
          </cell>
          <cell r="BX647">
            <v>72</v>
          </cell>
          <cell r="BY647" t="str">
            <v/>
          </cell>
          <cell r="BZ647">
            <v>0</v>
          </cell>
          <cell r="CA647">
            <v>75</v>
          </cell>
          <cell r="CB647">
            <v>66.75</v>
          </cell>
          <cell r="CC647">
            <v>67</v>
          </cell>
          <cell r="CD647">
            <v>70</v>
          </cell>
          <cell r="CE647" t="str">
            <v/>
          </cell>
          <cell r="CF647">
            <v>0</v>
          </cell>
          <cell r="CG647">
            <v>81.25</v>
          </cell>
          <cell r="CH647">
            <v>68</v>
          </cell>
          <cell r="CI647">
            <v>70.25</v>
          </cell>
          <cell r="CJ647">
            <v>73</v>
          </cell>
          <cell r="CK647" t="str">
            <v/>
          </cell>
          <cell r="CL647">
            <v>0</v>
          </cell>
          <cell r="CM647">
            <v>74.33</v>
          </cell>
          <cell r="CN647">
            <v>69</v>
          </cell>
          <cell r="CO647">
            <v>68.75</v>
          </cell>
          <cell r="CP647">
            <v>72</v>
          </cell>
          <cell r="CQ647" t="str">
            <v/>
          </cell>
          <cell r="CR647">
            <v>0</v>
          </cell>
          <cell r="CS647">
            <v>76.5</v>
          </cell>
          <cell r="CT647">
            <v>67.25</v>
          </cell>
          <cell r="CU647">
            <v>67</v>
          </cell>
          <cell r="CV647">
            <v>74</v>
          </cell>
          <cell r="CW647" t="str">
            <v/>
          </cell>
          <cell r="CX647">
            <v>0</v>
          </cell>
          <cell r="CY647">
            <v>75</v>
          </cell>
          <cell r="CZ647">
            <v>67.5</v>
          </cell>
          <cell r="DA647">
            <v>56.25</v>
          </cell>
          <cell r="DB647">
            <v>73</v>
          </cell>
          <cell r="DC647" t="str">
            <v/>
          </cell>
          <cell r="DD647">
            <v>0</v>
          </cell>
          <cell r="DE647">
            <v>78</v>
          </cell>
          <cell r="DF647">
            <v>71.5</v>
          </cell>
          <cell r="DG647">
            <v>68.5</v>
          </cell>
          <cell r="DH647">
            <v>84</v>
          </cell>
          <cell r="DI647" t="str">
            <v/>
          </cell>
          <cell r="DJ647">
            <v>0</v>
          </cell>
          <cell r="DK647">
            <v>0</v>
          </cell>
          <cell r="DL647">
            <v>0</v>
          </cell>
          <cell r="DM647">
            <v>0</v>
          </cell>
          <cell r="DN647">
            <v>70</v>
          </cell>
          <cell r="DO647" t="str">
            <v/>
          </cell>
          <cell r="DP647">
            <v>0</v>
          </cell>
          <cell r="DQ647">
            <v>78.5</v>
          </cell>
          <cell r="DR647">
            <v>62.75</v>
          </cell>
          <cell r="DS647">
            <v>67</v>
          </cell>
          <cell r="DT647">
            <v>75</v>
          </cell>
          <cell r="DU647" t="str">
            <v/>
          </cell>
          <cell r="DV647">
            <v>0</v>
          </cell>
          <cell r="DW647">
            <v>74.5</v>
          </cell>
          <cell r="DX647">
            <v>78</v>
          </cell>
          <cell r="DY647">
            <v>62.75</v>
          </cell>
          <cell r="DZ647">
            <v>73</v>
          </cell>
          <cell r="EA647" t="str">
            <v/>
          </cell>
          <cell r="EB647">
            <v>0</v>
          </cell>
          <cell r="EC647">
            <v>76.08</v>
          </cell>
          <cell r="ED647">
            <v>70.75</v>
          </cell>
          <cell r="EE647">
            <v>66.75</v>
          </cell>
          <cell r="EF647">
            <v>72</v>
          </cell>
          <cell r="EG647" t="str">
            <v/>
          </cell>
          <cell r="EH647">
            <v>0</v>
          </cell>
          <cell r="EI647">
            <v>74.83</v>
          </cell>
          <cell r="EJ647">
            <v>66.75</v>
          </cell>
          <cell r="EK647">
            <v>67</v>
          </cell>
          <cell r="EL647">
            <v>72</v>
          </cell>
          <cell r="EM647" t="str">
            <v/>
          </cell>
          <cell r="EN647">
            <v>0</v>
          </cell>
          <cell r="EO647">
            <v>74.83</v>
          </cell>
          <cell r="EP647">
            <v>66.75</v>
          </cell>
          <cell r="EQ647">
            <v>67</v>
          </cell>
          <cell r="ER647">
            <v>72</v>
          </cell>
          <cell r="ES647" t="str">
            <v/>
          </cell>
          <cell r="ET647">
            <v>0</v>
          </cell>
          <cell r="EU647">
            <v>74.83</v>
          </cell>
          <cell r="EV647">
            <v>66.75</v>
          </cell>
          <cell r="EW647">
            <v>67</v>
          </cell>
          <cell r="EX647">
            <v>72</v>
          </cell>
          <cell r="EY647" t="str">
            <v/>
          </cell>
          <cell r="EZ647">
            <v>0</v>
          </cell>
          <cell r="FA647">
            <v>73</v>
          </cell>
          <cell r="FB647">
            <v>67</v>
          </cell>
          <cell r="FC647">
            <v>67.25</v>
          </cell>
          <cell r="FD647">
            <v>72</v>
          </cell>
          <cell r="FE647" t="str">
            <v/>
          </cell>
          <cell r="FF647">
            <v>0</v>
          </cell>
          <cell r="FG647">
            <v>73</v>
          </cell>
          <cell r="FH647">
            <v>67</v>
          </cell>
          <cell r="FI647">
            <v>67.25</v>
          </cell>
          <cell r="FJ647">
            <v>72</v>
          </cell>
          <cell r="FK647" t="str">
            <v/>
          </cell>
          <cell r="FL647">
            <v>0</v>
          </cell>
          <cell r="FM647">
            <v>73</v>
          </cell>
          <cell r="FN647">
            <v>67</v>
          </cell>
          <cell r="FO647">
            <v>67.25</v>
          </cell>
          <cell r="FP647">
            <v>72</v>
          </cell>
          <cell r="FQ647" t="str">
            <v/>
          </cell>
          <cell r="FR647">
            <v>0</v>
          </cell>
          <cell r="FS647">
            <v>73</v>
          </cell>
          <cell r="FT647">
            <v>67</v>
          </cell>
          <cell r="FU647">
            <v>67.25</v>
          </cell>
          <cell r="FV647">
            <v>72</v>
          </cell>
          <cell r="FW647" t="str">
            <v/>
          </cell>
          <cell r="FX647">
            <v>0</v>
          </cell>
          <cell r="FY647">
            <v>73</v>
          </cell>
          <cell r="FZ647">
            <v>67</v>
          </cell>
          <cell r="GA647">
            <v>67.25</v>
          </cell>
          <cell r="GB647">
            <v>72</v>
          </cell>
          <cell r="GC647" t="str">
            <v/>
          </cell>
          <cell r="GD647">
            <v>0</v>
          </cell>
          <cell r="GE647">
            <v>73</v>
          </cell>
          <cell r="GF647">
            <v>67</v>
          </cell>
          <cell r="GG647">
            <v>67.25</v>
          </cell>
          <cell r="GH647">
            <v>72</v>
          </cell>
          <cell r="GI647" t="str">
            <v/>
          </cell>
          <cell r="GJ647">
            <v>0</v>
          </cell>
          <cell r="GK647">
            <v>73</v>
          </cell>
          <cell r="GL647">
            <v>67</v>
          </cell>
          <cell r="GM647">
            <v>67.25</v>
          </cell>
          <cell r="GN647">
            <v>72</v>
          </cell>
          <cell r="GO647" t="str">
            <v/>
          </cell>
          <cell r="GP647">
            <v>0</v>
          </cell>
          <cell r="GQ647">
            <v>73</v>
          </cell>
          <cell r="GR647">
            <v>67</v>
          </cell>
          <cell r="GS647">
            <v>67.25</v>
          </cell>
          <cell r="GT647">
            <v>72</v>
          </cell>
          <cell r="GU647" t="str">
            <v/>
          </cell>
          <cell r="GV647">
            <v>0</v>
          </cell>
          <cell r="GW647">
            <v>78</v>
          </cell>
          <cell r="GX647">
            <v>66.75</v>
          </cell>
          <cell r="GY647">
            <v>66.75</v>
          </cell>
          <cell r="GZ647">
            <v>72</v>
          </cell>
          <cell r="HA647" t="str">
            <v>EKO-L</v>
          </cell>
          <cell r="HB647">
            <v>0</v>
          </cell>
          <cell r="HC647">
            <v>67.25</v>
          </cell>
          <cell r="HD647">
            <v>63.5</v>
          </cell>
          <cell r="HE647">
            <v>66.75</v>
          </cell>
          <cell r="HF647">
            <v>72</v>
          </cell>
          <cell r="HH647">
            <v>0</v>
          </cell>
          <cell r="HM647" t="str">
            <v/>
          </cell>
          <cell r="HN647" t="str">
            <v/>
          </cell>
          <cell r="HS647">
            <v>0</v>
          </cell>
          <cell r="HT647" t="str">
            <v>PKN</v>
          </cell>
          <cell r="HU647">
            <v>0</v>
          </cell>
          <cell r="HV647" t="str">
            <v>IND</v>
          </cell>
          <cell r="HW647">
            <v>0</v>
          </cell>
          <cell r="HX647" t="str">
            <v>MAT-W</v>
          </cell>
          <cell r="HY647">
            <v>0</v>
          </cell>
          <cell r="HZ647" t="str">
            <v>SEJ-W</v>
          </cell>
          <cell r="IA647">
            <v>0</v>
          </cell>
          <cell r="IB647" t="str">
            <v>IGR-W</v>
          </cell>
          <cell r="IC647">
            <v>0</v>
          </cell>
          <cell r="ID647" t="str">
            <v>SBO</v>
          </cell>
          <cell r="IE647">
            <v>0</v>
          </cell>
          <cell r="IF647" t="str">
            <v>PJO</v>
          </cell>
          <cell r="IG647">
            <v>0</v>
          </cell>
          <cell r="IH647" t="str">
            <v>PRA</v>
          </cell>
          <cell r="II647">
            <v>0</v>
          </cell>
          <cell r="IJ647" t="str">
            <v>JAW</v>
          </cell>
          <cell r="IK647">
            <v>0</v>
          </cell>
          <cell r="IL647" t="str">
            <v>ARB</v>
          </cell>
          <cell r="IM647">
            <v>0</v>
          </cell>
          <cell r="IN647" t="str">
            <v>PKM</v>
          </cell>
          <cell r="IO647">
            <v>0</v>
          </cell>
          <cell r="IP647" t="str">
            <v>IND-P</v>
          </cell>
          <cell r="IQ647">
            <v>0</v>
          </cell>
          <cell r="IR647" t="str">
            <v>IGR-P</v>
          </cell>
          <cell r="IS647">
            <v>0</v>
          </cell>
          <cell r="IT647" t="str">
            <v>JEP-P</v>
          </cell>
          <cell r="IU647">
            <v>0</v>
          </cell>
          <cell r="IV647" t="str">
            <v>ANT-P</v>
          </cell>
          <cell r="IW647">
            <v>0</v>
          </cell>
          <cell r="IX647" t="str">
            <v>EKO-L</v>
          </cell>
          <cell r="IY647">
            <v>0</v>
          </cell>
          <cell r="JA647">
            <v>0</v>
          </cell>
        </row>
        <row r="648">
          <cell r="Q648" t="str">
            <v/>
          </cell>
          <cell r="AB648" t="str">
            <v/>
          </cell>
          <cell r="AC648">
            <v>10</v>
          </cell>
          <cell r="AI648" t="str">
            <v/>
          </cell>
          <cell r="AJ648">
            <v>0</v>
          </cell>
          <cell r="AK648">
            <v>83.75</v>
          </cell>
          <cell r="AL648">
            <v>84</v>
          </cell>
          <cell r="AM648">
            <v>80.75</v>
          </cell>
          <cell r="AN648">
            <v>80</v>
          </cell>
          <cell r="AO648" t="str">
            <v/>
          </cell>
          <cell r="AP648">
            <v>0</v>
          </cell>
          <cell r="AQ648">
            <v>83.33</v>
          </cell>
          <cell r="AR648">
            <v>84.25</v>
          </cell>
          <cell r="AS648">
            <v>82</v>
          </cell>
          <cell r="AT648">
            <v>80</v>
          </cell>
          <cell r="AU648" t="str">
            <v/>
          </cell>
          <cell r="AV648">
            <v>0</v>
          </cell>
          <cell r="AW648">
            <v>85.58</v>
          </cell>
          <cell r="AX648">
            <v>84</v>
          </cell>
          <cell r="AY648">
            <v>80.75</v>
          </cell>
          <cell r="AZ648">
            <v>80</v>
          </cell>
          <cell r="BA648" t="str">
            <v/>
          </cell>
          <cell r="BB648">
            <v>0</v>
          </cell>
          <cell r="BC648">
            <v>87.25</v>
          </cell>
          <cell r="BD648">
            <v>85.25</v>
          </cell>
          <cell r="BE648">
            <v>81.25</v>
          </cell>
          <cell r="BF648">
            <v>80</v>
          </cell>
          <cell r="BG648" t="str">
            <v>SEJ</v>
          </cell>
          <cell r="BH648">
            <v>0</v>
          </cell>
          <cell r="BI648">
            <v>81</v>
          </cell>
          <cell r="BJ648">
            <v>85.75</v>
          </cell>
          <cell r="BK648">
            <v>80.25</v>
          </cell>
          <cell r="BL648">
            <v>80</v>
          </cell>
          <cell r="BM648" t="str">
            <v/>
          </cell>
          <cell r="BN648">
            <v>0</v>
          </cell>
          <cell r="BO648">
            <v>81.63</v>
          </cell>
          <cell r="BP648">
            <v>77.25</v>
          </cell>
          <cell r="BQ648">
            <v>96</v>
          </cell>
          <cell r="BR648">
            <v>79</v>
          </cell>
          <cell r="BS648" t="str">
            <v/>
          </cell>
          <cell r="BT648">
            <v>0</v>
          </cell>
          <cell r="BU648">
            <v>85</v>
          </cell>
          <cell r="BV648">
            <v>88.25</v>
          </cell>
          <cell r="BW648">
            <v>87.75</v>
          </cell>
          <cell r="BX648">
            <v>89</v>
          </cell>
          <cell r="BY648" t="str">
            <v/>
          </cell>
          <cell r="BZ648">
            <v>0</v>
          </cell>
          <cell r="CA648">
            <v>78</v>
          </cell>
          <cell r="CB648">
            <v>80</v>
          </cell>
          <cell r="CC648">
            <v>81.25</v>
          </cell>
          <cell r="CD648">
            <v>76</v>
          </cell>
          <cell r="CE648" t="str">
            <v/>
          </cell>
          <cell r="CF648">
            <v>0</v>
          </cell>
          <cell r="CG648">
            <v>86.5</v>
          </cell>
          <cell r="CH648">
            <v>76.5</v>
          </cell>
          <cell r="CI648">
            <v>77</v>
          </cell>
          <cell r="CJ648">
            <v>80</v>
          </cell>
          <cell r="CK648" t="str">
            <v/>
          </cell>
          <cell r="CL648">
            <v>0</v>
          </cell>
          <cell r="CM648">
            <v>81.58</v>
          </cell>
          <cell r="CN648">
            <v>71</v>
          </cell>
          <cell r="CO648">
            <v>78.25</v>
          </cell>
          <cell r="CP648">
            <v>75</v>
          </cell>
          <cell r="CQ648" t="str">
            <v/>
          </cell>
          <cell r="CR648">
            <v>0</v>
          </cell>
          <cell r="CS648">
            <v>79.83</v>
          </cell>
          <cell r="CT648">
            <v>81.25</v>
          </cell>
          <cell r="CU648">
            <v>78.75</v>
          </cell>
          <cell r="CV648">
            <v>87</v>
          </cell>
          <cell r="CW648" t="str">
            <v/>
          </cell>
          <cell r="CX648">
            <v>0</v>
          </cell>
          <cell r="CY648">
            <v>82.11</v>
          </cell>
          <cell r="CZ648">
            <v>81</v>
          </cell>
          <cell r="DA648">
            <v>73.25</v>
          </cell>
          <cell r="DB648">
            <v>84</v>
          </cell>
          <cell r="DC648" t="str">
            <v/>
          </cell>
          <cell r="DD648">
            <v>0</v>
          </cell>
          <cell r="DE648">
            <v>84</v>
          </cell>
          <cell r="DF648">
            <v>81.5</v>
          </cell>
          <cell r="DG648">
            <v>80</v>
          </cell>
          <cell r="DH648">
            <v>86</v>
          </cell>
          <cell r="DI648" t="str">
            <v/>
          </cell>
          <cell r="DJ648">
            <v>0</v>
          </cell>
          <cell r="DK648">
            <v>0</v>
          </cell>
          <cell r="DL648">
            <v>0</v>
          </cell>
          <cell r="DM648">
            <v>0</v>
          </cell>
          <cell r="DN648">
            <v>73</v>
          </cell>
          <cell r="DO648" t="str">
            <v/>
          </cell>
          <cell r="DP648">
            <v>0</v>
          </cell>
          <cell r="DQ648">
            <v>80.5</v>
          </cell>
          <cell r="DR648">
            <v>92.25</v>
          </cell>
          <cell r="DS648">
            <v>90</v>
          </cell>
          <cell r="DT648">
            <v>83</v>
          </cell>
          <cell r="DU648" t="str">
            <v/>
          </cell>
          <cell r="DV648">
            <v>0</v>
          </cell>
          <cell r="DW648">
            <v>87.5</v>
          </cell>
          <cell r="DX648">
            <v>86.5</v>
          </cell>
          <cell r="DY648">
            <v>83</v>
          </cell>
          <cell r="DZ648">
            <v>82</v>
          </cell>
          <cell r="EA648" t="str">
            <v/>
          </cell>
          <cell r="EB648">
            <v>0</v>
          </cell>
          <cell r="EC648">
            <v>86.42</v>
          </cell>
          <cell r="ED648">
            <v>83</v>
          </cell>
          <cell r="EE648">
            <v>82</v>
          </cell>
          <cell r="EF648">
            <v>85</v>
          </cell>
          <cell r="EG648" t="str">
            <v/>
          </cell>
          <cell r="EH648">
            <v>0</v>
          </cell>
          <cell r="EI648">
            <v>81</v>
          </cell>
          <cell r="EJ648">
            <v>77.5</v>
          </cell>
          <cell r="EK648">
            <v>78</v>
          </cell>
          <cell r="EL648">
            <v>74</v>
          </cell>
          <cell r="EM648" t="str">
            <v/>
          </cell>
          <cell r="EN648">
            <v>0</v>
          </cell>
          <cell r="EO648">
            <v>81</v>
          </cell>
          <cell r="EP648">
            <v>77.5</v>
          </cell>
          <cell r="EQ648">
            <v>78</v>
          </cell>
          <cell r="ER648">
            <v>74</v>
          </cell>
          <cell r="ES648" t="str">
            <v/>
          </cell>
          <cell r="ET648">
            <v>0</v>
          </cell>
          <cell r="EU648">
            <v>81</v>
          </cell>
          <cell r="EV648">
            <v>77.5</v>
          </cell>
          <cell r="EW648">
            <v>78</v>
          </cell>
          <cell r="EX648">
            <v>74</v>
          </cell>
          <cell r="EY648" t="str">
            <v/>
          </cell>
          <cell r="EZ648">
            <v>0</v>
          </cell>
          <cell r="FA648">
            <v>82.67</v>
          </cell>
          <cell r="FB648">
            <v>77.25</v>
          </cell>
          <cell r="FC648">
            <v>85.5</v>
          </cell>
          <cell r="FD648">
            <v>86</v>
          </cell>
          <cell r="FE648" t="str">
            <v/>
          </cell>
          <cell r="FF648">
            <v>0</v>
          </cell>
          <cell r="FG648">
            <v>82.67</v>
          </cell>
          <cell r="FH648">
            <v>77.25</v>
          </cell>
          <cell r="FI648">
            <v>85.5</v>
          </cell>
          <cell r="FJ648">
            <v>86</v>
          </cell>
          <cell r="FK648" t="str">
            <v/>
          </cell>
          <cell r="FL648">
            <v>0</v>
          </cell>
          <cell r="FM648">
            <v>82.67</v>
          </cell>
          <cell r="FN648">
            <v>77.25</v>
          </cell>
          <cell r="FO648">
            <v>85.5</v>
          </cell>
          <cell r="FP648">
            <v>86</v>
          </cell>
          <cell r="FQ648" t="str">
            <v/>
          </cell>
          <cell r="FR648">
            <v>0</v>
          </cell>
          <cell r="FS648">
            <v>82.67</v>
          </cell>
          <cell r="FT648">
            <v>77.25</v>
          </cell>
          <cell r="FU648">
            <v>85.5</v>
          </cell>
          <cell r="FV648">
            <v>86</v>
          </cell>
          <cell r="FW648" t="str">
            <v/>
          </cell>
          <cell r="FX648">
            <v>0</v>
          </cell>
          <cell r="FY648">
            <v>82.67</v>
          </cell>
          <cell r="FZ648">
            <v>77.25</v>
          </cell>
          <cell r="GA648">
            <v>85.5</v>
          </cell>
          <cell r="GB648">
            <v>86</v>
          </cell>
          <cell r="GC648" t="str">
            <v/>
          </cell>
          <cell r="GD648">
            <v>0</v>
          </cell>
          <cell r="GE648">
            <v>82.67</v>
          </cell>
          <cell r="GF648">
            <v>77.25</v>
          </cell>
          <cell r="GG648">
            <v>85.5</v>
          </cell>
          <cell r="GH648">
            <v>86</v>
          </cell>
          <cell r="GI648" t="str">
            <v/>
          </cell>
          <cell r="GJ648">
            <v>0</v>
          </cell>
          <cell r="GK648">
            <v>82.67</v>
          </cell>
          <cell r="GL648">
            <v>77.25</v>
          </cell>
          <cell r="GM648">
            <v>85.5</v>
          </cell>
          <cell r="GN648">
            <v>86</v>
          </cell>
          <cell r="GO648" t="str">
            <v/>
          </cell>
          <cell r="GP648">
            <v>0</v>
          </cell>
          <cell r="GQ648">
            <v>82.67</v>
          </cell>
          <cell r="GR648">
            <v>77.25</v>
          </cell>
          <cell r="GS648">
            <v>85.5</v>
          </cell>
          <cell r="GT648">
            <v>86</v>
          </cell>
          <cell r="GU648" t="str">
            <v/>
          </cell>
          <cell r="GV648">
            <v>0</v>
          </cell>
          <cell r="GW648">
            <v>84.5</v>
          </cell>
          <cell r="GX648">
            <v>75.75</v>
          </cell>
          <cell r="GY648">
            <v>82.75</v>
          </cell>
          <cell r="GZ648">
            <v>76</v>
          </cell>
          <cell r="HA648" t="str">
            <v>EKO-L</v>
          </cell>
          <cell r="HB648">
            <v>0</v>
          </cell>
          <cell r="HC648">
            <v>80</v>
          </cell>
          <cell r="HD648">
            <v>69</v>
          </cell>
          <cell r="HE648">
            <v>69.75</v>
          </cell>
          <cell r="HF648">
            <v>73</v>
          </cell>
          <cell r="HH648">
            <v>0</v>
          </cell>
          <cell r="HM648" t="str">
            <v/>
          </cell>
          <cell r="HN648" t="str">
            <v/>
          </cell>
          <cell r="HS648">
            <v>0</v>
          </cell>
          <cell r="HT648" t="str">
            <v>PKN</v>
          </cell>
          <cell r="HU648">
            <v>0</v>
          </cell>
          <cell r="HV648" t="str">
            <v>IND</v>
          </cell>
          <cell r="HW648">
            <v>0</v>
          </cell>
          <cell r="HX648" t="str">
            <v>MAT-W</v>
          </cell>
          <cell r="HY648">
            <v>0</v>
          </cell>
          <cell r="HZ648" t="str">
            <v>SEJ-W</v>
          </cell>
          <cell r="IA648">
            <v>0</v>
          </cell>
          <cell r="IB648" t="str">
            <v>IGR-W</v>
          </cell>
          <cell r="IC648">
            <v>0</v>
          </cell>
          <cell r="ID648" t="str">
            <v>SBO</v>
          </cell>
          <cell r="IE648">
            <v>0</v>
          </cell>
          <cell r="IF648" t="str">
            <v>PJO</v>
          </cell>
          <cell r="IG648">
            <v>0</v>
          </cell>
          <cell r="IH648" t="str">
            <v>PRA</v>
          </cell>
          <cell r="II648">
            <v>0</v>
          </cell>
          <cell r="IJ648" t="str">
            <v>JAW</v>
          </cell>
          <cell r="IK648">
            <v>0</v>
          </cell>
          <cell r="IL648" t="str">
            <v>ARB</v>
          </cell>
          <cell r="IM648">
            <v>0</v>
          </cell>
          <cell r="IN648" t="str">
            <v>PKM</v>
          </cell>
          <cell r="IO648">
            <v>0</v>
          </cell>
          <cell r="IP648" t="str">
            <v>IND-P</v>
          </cell>
          <cell r="IQ648">
            <v>0</v>
          </cell>
          <cell r="IR648" t="str">
            <v>IGR-P</v>
          </cell>
          <cell r="IS648">
            <v>0</v>
          </cell>
          <cell r="IT648" t="str">
            <v>JEP-P</v>
          </cell>
          <cell r="IU648">
            <v>0</v>
          </cell>
          <cell r="IV648" t="str">
            <v>ANT-P</v>
          </cell>
          <cell r="IW648">
            <v>0</v>
          </cell>
          <cell r="IX648" t="str">
            <v>EKO-L</v>
          </cell>
          <cell r="IY648">
            <v>0</v>
          </cell>
          <cell r="JA648">
            <v>0</v>
          </cell>
        </row>
        <row r="649">
          <cell r="Q649" t="str">
            <v/>
          </cell>
          <cell r="AB649" t="str">
            <v/>
          </cell>
          <cell r="AC649">
            <v>11</v>
          </cell>
          <cell r="AI649" t="str">
            <v/>
          </cell>
          <cell r="AJ649">
            <v>0</v>
          </cell>
          <cell r="AK649">
            <v>79.5</v>
          </cell>
          <cell r="AL649">
            <v>84</v>
          </cell>
          <cell r="AM649">
            <v>78.25</v>
          </cell>
          <cell r="AN649">
            <v>84</v>
          </cell>
          <cell r="AO649" t="str">
            <v/>
          </cell>
          <cell r="AP649">
            <v>0</v>
          </cell>
          <cell r="AQ649">
            <v>84</v>
          </cell>
          <cell r="AR649">
            <v>86.75</v>
          </cell>
          <cell r="AS649">
            <v>79.5</v>
          </cell>
          <cell r="AT649">
            <v>84</v>
          </cell>
          <cell r="AU649" t="str">
            <v/>
          </cell>
          <cell r="AV649">
            <v>0</v>
          </cell>
          <cell r="AW649">
            <v>81.67</v>
          </cell>
          <cell r="AX649">
            <v>84</v>
          </cell>
          <cell r="AY649">
            <v>79.25</v>
          </cell>
          <cell r="AZ649">
            <v>87</v>
          </cell>
          <cell r="BA649" t="str">
            <v/>
          </cell>
          <cell r="BB649">
            <v>0</v>
          </cell>
          <cell r="BC649">
            <v>87.5</v>
          </cell>
          <cell r="BD649">
            <v>84.5</v>
          </cell>
          <cell r="BE649">
            <v>79.75</v>
          </cell>
          <cell r="BF649">
            <v>87</v>
          </cell>
          <cell r="BG649" t="str">
            <v>SEJ</v>
          </cell>
          <cell r="BH649">
            <v>0</v>
          </cell>
          <cell r="BI649">
            <v>83</v>
          </cell>
          <cell r="BJ649">
            <v>87</v>
          </cell>
          <cell r="BK649">
            <v>77.25</v>
          </cell>
          <cell r="BL649">
            <v>84</v>
          </cell>
          <cell r="BM649" t="str">
            <v/>
          </cell>
          <cell r="BN649">
            <v>0</v>
          </cell>
          <cell r="BO649">
            <v>80.38</v>
          </cell>
          <cell r="BP649">
            <v>76.25</v>
          </cell>
          <cell r="BQ649">
            <v>92</v>
          </cell>
          <cell r="BR649">
            <v>85</v>
          </cell>
          <cell r="BS649" t="str">
            <v/>
          </cell>
          <cell r="BT649">
            <v>0</v>
          </cell>
          <cell r="BU649">
            <v>87</v>
          </cell>
          <cell r="BV649">
            <v>89.25</v>
          </cell>
          <cell r="BW649">
            <v>89.5</v>
          </cell>
          <cell r="BX649">
            <v>88</v>
          </cell>
          <cell r="BY649" t="str">
            <v/>
          </cell>
          <cell r="BZ649">
            <v>0</v>
          </cell>
          <cell r="CA649">
            <v>83.92</v>
          </cell>
          <cell r="CB649">
            <v>88</v>
          </cell>
          <cell r="CC649">
            <v>89.75</v>
          </cell>
          <cell r="CD649">
            <v>85</v>
          </cell>
          <cell r="CE649" t="str">
            <v/>
          </cell>
          <cell r="CF649">
            <v>0</v>
          </cell>
          <cell r="CG649">
            <v>82.25</v>
          </cell>
          <cell r="CH649">
            <v>77.5</v>
          </cell>
          <cell r="CI649">
            <v>78.5</v>
          </cell>
          <cell r="CJ649">
            <v>83</v>
          </cell>
          <cell r="CK649" t="str">
            <v/>
          </cell>
          <cell r="CL649">
            <v>0</v>
          </cell>
          <cell r="CM649">
            <v>85.17</v>
          </cell>
          <cell r="CN649">
            <v>75.5</v>
          </cell>
          <cell r="CO649">
            <v>72.25</v>
          </cell>
          <cell r="CP649">
            <v>78</v>
          </cell>
          <cell r="CQ649" t="str">
            <v/>
          </cell>
          <cell r="CR649">
            <v>0</v>
          </cell>
          <cell r="CS649">
            <v>90</v>
          </cell>
          <cell r="CT649">
            <v>89</v>
          </cell>
          <cell r="CU649">
            <v>78</v>
          </cell>
          <cell r="CV649">
            <v>86</v>
          </cell>
          <cell r="CW649" t="str">
            <v/>
          </cell>
          <cell r="CX649">
            <v>0</v>
          </cell>
          <cell r="CY649">
            <v>87.22</v>
          </cell>
          <cell r="CZ649">
            <v>88</v>
          </cell>
          <cell r="DA649">
            <v>82.5</v>
          </cell>
          <cell r="DB649">
            <v>86</v>
          </cell>
          <cell r="DC649" t="str">
            <v/>
          </cell>
          <cell r="DD649">
            <v>0</v>
          </cell>
          <cell r="DE649">
            <v>90</v>
          </cell>
          <cell r="DF649">
            <v>84.5</v>
          </cell>
          <cell r="DG649">
            <v>84.25</v>
          </cell>
          <cell r="DH649">
            <v>90</v>
          </cell>
          <cell r="DI649" t="str">
            <v/>
          </cell>
          <cell r="DJ649">
            <v>0</v>
          </cell>
          <cell r="DK649">
            <v>0</v>
          </cell>
          <cell r="DL649">
            <v>0</v>
          </cell>
          <cell r="DM649">
            <v>0</v>
          </cell>
          <cell r="DN649">
            <v>75</v>
          </cell>
          <cell r="DO649" t="str">
            <v/>
          </cell>
          <cell r="DP649">
            <v>0</v>
          </cell>
          <cell r="DQ649">
            <v>85.25</v>
          </cell>
          <cell r="DR649">
            <v>81</v>
          </cell>
          <cell r="DS649">
            <v>87</v>
          </cell>
          <cell r="DT649">
            <v>75</v>
          </cell>
          <cell r="DU649" t="str">
            <v/>
          </cell>
          <cell r="DV649">
            <v>0</v>
          </cell>
          <cell r="DW649">
            <v>97</v>
          </cell>
          <cell r="DX649">
            <v>83.5</v>
          </cell>
          <cell r="DY649">
            <v>81.25</v>
          </cell>
          <cell r="DZ649">
            <v>84</v>
          </cell>
          <cell r="EA649" t="str">
            <v/>
          </cell>
          <cell r="EB649">
            <v>0</v>
          </cell>
          <cell r="EC649">
            <v>85.75</v>
          </cell>
          <cell r="ED649">
            <v>83.75</v>
          </cell>
          <cell r="EE649">
            <v>90.75</v>
          </cell>
          <cell r="EF649">
            <v>88</v>
          </cell>
          <cell r="EG649" t="str">
            <v/>
          </cell>
          <cell r="EH649">
            <v>0</v>
          </cell>
          <cell r="EI649">
            <v>85.25</v>
          </cell>
          <cell r="EJ649">
            <v>82.5</v>
          </cell>
          <cell r="EK649">
            <v>82.75</v>
          </cell>
          <cell r="EL649">
            <v>79</v>
          </cell>
          <cell r="EM649" t="str">
            <v/>
          </cell>
          <cell r="EN649">
            <v>0</v>
          </cell>
          <cell r="EO649">
            <v>85.25</v>
          </cell>
          <cell r="EP649">
            <v>82.5</v>
          </cell>
          <cell r="EQ649">
            <v>82.75</v>
          </cell>
          <cell r="ER649">
            <v>79</v>
          </cell>
          <cell r="ES649" t="str">
            <v/>
          </cell>
          <cell r="ET649">
            <v>0</v>
          </cell>
          <cell r="EU649">
            <v>85.25</v>
          </cell>
          <cell r="EV649">
            <v>82.5</v>
          </cell>
          <cell r="EW649">
            <v>82.75</v>
          </cell>
          <cell r="EX649">
            <v>79</v>
          </cell>
          <cell r="EY649" t="str">
            <v/>
          </cell>
          <cell r="EZ649">
            <v>0</v>
          </cell>
          <cell r="FA649">
            <v>91</v>
          </cell>
          <cell r="FB649">
            <v>78</v>
          </cell>
          <cell r="FC649">
            <v>81.25</v>
          </cell>
          <cell r="FD649">
            <v>83</v>
          </cell>
          <cell r="FE649" t="str">
            <v/>
          </cell>
          <cell r="FF649">
            <v>0</v>
          </cell>
          <cell r="FG649">
            <v>91</v>
          </cell>
          <cell r="FH649">
            <v>78</v>
          </cell>
          <cell r="FI649">
            <v>81.25</v>
          </cell>
          <cell r="FJ649">
            <v>83</v>
          </cell>
          <cell r="FK649" t="str">
            <v/>
          </cell>
          <cell r="FL649">
            <v>0</v>
          </cell>
          <cell r="FM649">
            <v>91</v>
          </cell>
          <cell r="FN649">
            <v>78</v>
          </cell>
          <cell r="FO649">
            <v>81.25</v>
          </cell>
          <cell r="FP649">
            <v>83</v>
          </cell>
          <cell r="FQ649" t="str">
            <v/>
          </cell>
          <cell r="FR649">
            <v>0</v>
          </cell>
          <cell r="FS649">
            <v>91</v>
          </cell>
          <cell r="FT649">
            <v>78</v>
          </cell>
          <cell r="FU649">
            <v>81.25</v>
          </cell>
          <cell r="FV649">
            <v>83</v>
          </cell>
          <cell r="FW649" t="str">
            <v/>
          </cell>
          <cell r="FX649">
            <v>0</v>
          </cell>
          <cell r="FY649">
            <v>91</v>
          </cell>
          <cell r="FZ649">
            <v>78</v>
          </cell>
          <cell r="GA649">
            <v>81.25</v>
          </cell>
          <cell r="GB649">
            <v>83</v>
          </cell>
          <cell r="GC649" t="str">
            <v/>
          </cell>
          <cell r="GD649">
            <v>0</v>
          </cell>
          <cell r="GE649">
            <v>91</v>
          </cell>
          <cell r="GF649">
            <v>78</v>
          </cell>
          <cell r="GG649">
            <v>81.25</v>
          </cell>
          <cell r="GH649">
            <v>83</v>
          </cell>
          <cell r="GI649" t="str">
            <v/>
          </cell>
          <cell r="GJ649">
            <v>0</v>
          </cell>
          <cell r="GK649">
            <v>91</v>
          </cell>
          <cell r="GL649">
            <v>78</v>
          </cell>
          <cell r="GM649">
            <v>81.25</v>
          </cell>
          <cell r="GN649">
            <v>83</v>
          </cell>
          <cell r="GO649" t="str">
            <v/>
          </cell>
          <cell r="GP649">
            <v>0</v>
          </cell>
          <cell r="GQ649">
            <v>91</v>
          </cell>
          <cell r="GR649">
            <v>78</v>
          </cell>
          <cell r="GS649">
            <v>81.25</v>
          </cell>
          <cell r="GT649">
            <v>83</v>
          </cell>
          <cell r="GU649" t="str">
            <v/>
          </cell>
          <cell r="GV649">
            <v>0</v>
          </cell>
          <cell r="GW649">
            <v>85.75</v>
          </cell>
          <cell r="GX649">
            <v>76.5</v>
          </cell>
          <cell r="GY649">
            <v>81.5</v>
          </cell>
          <cell r="GZ649">
            <v>81</v>
          </cell>
          <cell r="HA649" t="str">
            <v>EKO-L</v>
          </cell>
          <cell r="HB649">
            <v>0</v>
          </cell>
          <cell r="HC649">
            <v>87.83</v>
          </cell>
          <cell r="HD649">
            <v>77.5</v>
          </cell>
          <cell r="HE649">
            <v>77.75</v>
          </cell>
          <cell r="HF649">
            <v>82</v>
          </cell>
          <cell r="HH649">
            <v>0</v>
          </cell>
          <cell r="HM649" t="str">
            <v/>
          </cell>
          <cell r="HN649" t="str">
            <v/>
          </cell>
          <cell r="HS649">
            <v>0</v>
          </cell>
          <cell r="HT649" t="str">
            <v>PKN</v>
          </cell>
          <cell r="HU649">
            <v>0</v>
          </cell>
          <cell r="HV649" t="str">
            <v>IND</v>
          </cell>
          <cell r="HW649">
            <v>0</v>
          </cell>
          <cell r="HX649" t="str">
            <v>MAT-W</v>
          </cell>
          <cell r="HY649">
            <v>0</v>
          </cell>
          <cell r="HZ649" t="str">
            <v>SEJ-W</v>
          </cell>
          <cell r="IA649">
            <v>0</v>
          </cell>
          <cell r="IB649" t="str">
            <v>IGR-W</v>
          </cell>
          <cell r="IC649">
            <v>0</v>
          </cell>
          <cell r="ID649" t="str">
            <v>SBO</v>
          </cell>
          <cell r="IE649">
            <v>0</v>
          </cell>
          <cell r="IF649" t="str">
            <v>PJO</v>
          </cell>
          <cell r="IG649">
            <v>0</v>
          </cell>
          <cell r="IH649" t="str">
            <v>PRA</v>
          </cell>
          <cell r="II649">
            <v>0</v>
          </cell>
          <cell r="IJ649" t="str">
            <v>JAW</v>
          </cell>
          <cell r="IK649">
            <v>0</v>
          </cell>
          <cell r="IL649" t="str">
            <v>ARB</v>
          </cell>
          <cell r="IM649">
            <v>0</v>
          </cell>
          <cell r="IN649" t="str">
            <v>PKM</v>
          </cell>
          <cell r="IO649">
            <v>0</v>
          </cell>
          <cell r="IP649" t="str">
            <v>IND-P</v>
          </cell>
          <cell r="IQ649">
            <v>0</v>
          </cell>
          <cell r="IR649" t="str">
            <v>IGR-P</v>
          </cell>
          <cell r="IS649">
            <v>0</v>
          </cell>
          <cell r="IT649" t="str">
            <v>JEP-P</v>
          </cell>
          <cell r="IU649">
            <v>0</v>
          </cell>
          <cell r="IV649" t="str">
            <v>ANT-P</v>
          </cell>
          <cell r="IW649">
            <v>0</v>
          </cell>
          <cell r="IX649" t="str">
            <v>EKO-L</v>
          </cell>
          <cell r="IY649">
            <v>0</v>
          </cell>
          <cell r="JA649">
            <v>0</v>
          </cell>
        </row>
        <row r="650">
          <cell r="Q650" t="str">
            <v/>
          </cell>
          <cell r="AB650" t="str">
            <v/>
          </cell>
          <cell r="AC650">
            <v>12</v>
          </cell>
          <cell r="AI650" t="str">
            <v/>
          </cell>
          <cell r="AJ650">
            <v>0</v>
          </cell>
          <cell r="AK650">
            <v>79.5</v>
          </cell>
          <cell r="AL650">
            <v>69.25</v>
          </cell>
          <cell r="AM650">
            <v>71</v>
          </cell>
          <cell r="AN650">
            <v>74</v>
          </cell>
          <cell r="AO650" t="str">
            <v/>
          </cell>
          <cell r="AP650">
            <v>0</v>
          </cell>
          <cell r="AQ650">
            <v>76.67</v>
          </cell>
          <cell r="AR650">
            <v>77.5</v>
          </cell>
          <cell r="AS650">
            <v>75</v>
          </cell>
          <cell r="AT650">
            <v>74</v>
          </cell>
          <cell r="AU650" t="str">
            <v/>
          </cell>
          <cell r="AV650">
            <v>0</v>
          </cell>
          <cell r="AW650">
            <v>77.5</v>
          </cell>
          <cell r="AX650">
            <v>69.25</v>
          </cell>
          <cell r="AY650">
            <v>70.5</v>
          </cell>
          <cell r="AZ650">
            <v>73</v>
          </cell>
          <cell r="BA650" t="str">
            <v/>
          </cell>
          <cell r="BB650">
            <v>0</v>
          </cell>
          <cell r="BC650">
            <v>79.5</v>
          </cell>
          <cell r="BD650">
            <v>67.25</v>
          </cell>
          <cell r="BE650">
            <v>75</v>
          </cell>
          <cell r="BF650">
            <v>73</v>
          </cell>
          <cell r="BG650" t="str">
            <v>SEJ</v>
          </cell>
          <cell r="BH650">
            <v>0</v>
          </cell>
          <cell r="BI650">
            <v>78</v>
          </cell>
          <cell r="BJ650">
            <v>81.25</v>
          </cell>
          <cell r="BK650">
            <v>72.5</v>
          </cell>
          <cell r="BL650">
            <v>74</v>
          </cell>
          <cell r="BM650" t="str">
            <v/>
          </cell>
          <cell r="BN650">
            <v>0</v>
          </cell>
          <cell r="BO650">
            <v>80.38</v>
          </cell>
          <cell r="BP650">
            <v>71.5</v>
          </cell>
          <cell r="BQ650">
            <v>68</v>
          </cell>
          <cell r="BR650">
            <v>78</v>
          </cell>
          <cell r="BS650" t="str">
            <v/>
          </cell>
          <cell r="BT650">
            <v>0</v>
          </cell>
          <cell r="BU650">
            <v>80.5</v>
          </cell>
          <cell r="BV650">
            <v>81</v>
          </cell>
          <cell r="BW650">
            <v>72.25</v>
          </cell>
          <cell r="BX650">
            <v>79</v>
          </cell>
          <cell r="BY650" t="str">
            <v/>
          </cell>
          <cell r="BZ650">
            <v>0</v>
          </cell>
          <cell r="CA650">
            <v>76</v>
          </cell>
          <cell r="CB650">
            <v>67.5</v>
          </cell>
          <cell r="CC650">
            <v>70</v>
          </cell>
          <cell r="CD650">
            <v>70</v>
          </cell>
          <cell r="CE650" t="str">
            <v/>
          </cell>
          <cell r="CF650">
            <v>0</v>
          </cell>
          <cell r="CG650">
            <v>80.5</v>
          </cell>
          <cell r="CH650">
            <v>76.75</v>
          </cell>
          <cell r="CI650">
            <v>73</v>
          </cell>
          <cell r="CJ650">
            <v>77</v>
          </cell>
          <cell r="CK650" t="str">
            <v/>
          </cell>
          <cell r="CL650">
            <v>0</v>
          </cell>
          <cell r="CM650">
            <v>79.33</v>
          </cell>
          <cell r="CN650">
            <v>69</v>
          </cell>
          <cell r="CO650">
            <v>78.25</v>
          </cell>
          <cell r="CP650">
            <v>74</v>
          </cell>
          <cell r="CQ650" t="str">
            <v/>
          </cell>
          <cell r="CR650">
            <v>0</v>
          </cell>
          <cell r="CS650">
            <v>78.17</v>
          </cell>
          <cell r="CT650">
            <v>81.25</v>
          </cell>
          <cell r="CU650">
            <v>68.5</v>
          </cell>
          <cell r="CV650">
            <v>76</v>
          </cell>
          <cell r="CW650" t="str">
            <v/>
          </cell>
          <cell r="CX650">
            <v>0</v>
          </cell>
          <cell r="CY650">
            <v>77.44</v>
          </cell>
          <cell r="CZ650">
            <v>75.75</v>
          </cell>
          <cell r="DA650">
            <v>71.5</v>
          </cell>
          <cell r="DB650">
            <v>77</v>
          </cell>
          <cell r="DC650" t="str">
            <v/>
          </cell>
          <cell r="DD650">
            <v>0</v>
          </cell>
          <cell r="DE650">
            <v>77.75</v>
          </cell>
          <cell r="DF650">
            <v>75.25</v>
          </cell>
          <cell r="DG650">
            <v>69.5</v>
          </cell>
          <cell r="DH650">
            <v>85</v>
          </cell>
          <cell r="DI650" t="str">
            <v/>
          </cell>
          <cell r="DJ650">
            <v>0</v>
          </cell>
          <cell r="DK650">
            <v>0</v>
          </cell>
          <cell r="DL650">
            <v>0</v>
          </cell>
          <cell r="DM650">
            <v>0</v>
          </cell>
          <cell r="DN650">
            <v>70</v>
          </cell>
          <cell r="DO650" t="str">
            <v/>
          </cell>
          <cell r="DP650">
            <v>0</v>
          </cell>
          <cell r="DQ650">
            <v>79</v>
          </cell>
          <cell r="DR650">
            <v>62.75</v>
          </cell>
          <cell r="DS650">
            <v>68</v>
          </cell>
          <cell r="DT650">
            <v>75</v>
          </cell>
          <cell r="DU650" t="str">
            <v/>
          </cell>
          <cell r="DV650">
            <v>0</v>
          </cell>
          <cell r="DW650">
            <v>75</v>
          </cell>
          <cell r="DX650">
            <v>77</v>
          </cell>
          <cell r="DY650">
            <v>71.25</v>
          </cell>
          <cell r="DZ650">
            <v>75</v>
          </cell>
          <cell r="EA650" t="str">
            <v/>
          </cell>
          <cell r="EB650">
            <v>0</v>
          </cell>
          <cell r="EC650">
            <v>81.92</v>
          </cell>
          <cell r="ED650">
            <v>77.25</v>
          </cell>
          <cell r="EE650">
            <v>73.25</v>
          </cell>
          <cell r="EF650">
            <v>75</v>
          </cell>
          <cell r="EG650" t="str">
            <v/>
          </cell>
          <cell r="EH650">
            <v>0</v>
          </cell>
          <cell r="EI650">
            <v>78</v>
          </cell>
          <cell r="EJ650">
            <v>72.25</v>
          </cell>
          <cell r="EK650">
            <v>71.25</v>
          </cell>
          <cell r="EL650">
            <v>73</v>
          </cell>
          <cell r="EM650" t="str">
            <v/>
          </cell>
          <cell r="EN650">
            <v>0</v>
          </cell>
          <cell r="EO650">
            <v>78</v>
          </cell>
          <cell r="EP650">
            <v>72.25</v>
          </cell>
          <cell r="EQ650">
            <v>71.25</v>
          </cell>
          <cell r="ER650">
            <v>73</v>
          </cell>
          <cell r="ES650" t="str">
            <v/>
          </cell>
          <cell r="ET650">
            <v>0</v>
          </cell>
          <cell r="EU650">
            <v>78</v>
          </cell>
          <cell r="EV650">
            <v>72.25</v>
          </cell>
          <cell r="EW650">
            <v>71.25</v>
          </cell>
          <cell r="EX650">
            <v>73</v>
          </cell>
          <cell r="EY650" t="str">
            <v/>
          </cell>
          <cell r="EZ650">
            <v>0</v>
          </cell>
          <cell r="FA650">
            <v>81.67</v>
          </cell>
          <cell r="FB650">
            <v>69.75</v>
          </cell>
          <cell r="FC650">
            <v>69.25</v>
          </cell>
          <cell r="FD650">
            <v>72</v>
          </cell>
          <cell r="FE650" t="str">
            <v/>
          </cell>
          <cell r="FF650">
            <v>0</v>
          </cell>
          <cell r="FG650">
            <v>81.67</v>
          </cell>
          <cell r="FH650">
            <v>69.75</v>
          </cell>
          <cell r="FI650">
            <v>69.25</v>
          </cell>
          <cell r="FJ650">
            <v>72</v>
          </cell>
          <cell r="FK650" t="str">
            <v/>
          </cell>
          <cell r="FL650">
            <v>0</v>
          </cell>
          <cell r="FM650">
            <v>81.67</v>
          </cell>
          <cell r="FN650">
            <v>69.75</v>
          </cell>
          <cell r="FO650">
            <v>69.25</v>
          </cell>
          <cell r="FP650">
            <v>72</v>
          </cell>
          <cell r="FQ650" t="str">
            <v/>
          </cell>
          <cell r="FR650">
            <v>0</v>
          </cell>
          <cell r="FS650">
            <v>81.67</v>
          </cell>
          <cell r="FT650">
            <v>69.75</v>
          </cell>
          <cell r="FU650">
            <v>69.25</v>
          </cell>
          <cell r="FV650">
            <v>72</v>
          </cell>
          <cell r="FW650" t="str">
            <v/>
          </cell>
          <cell r="FX650">
            <v>0</v>
          </cell>
          <cell r="FY650">
            <v>81.67</v>
          </cell>
          <cell r="FZ650">
            <v>69.75</v>
          </cell>
          <cell r="GA650">
            <v>69.25</v>
          </cell>
          <cell r="GB650">
            <v>72</v>
          </cell>
          <cell r="GC650" t="str">
            <v/>
          </cell>
          <cell r="GD650">
            <v>0</v>
          </cell>
          <cell r="GE650">
            <v>81.67</v>
          </cell>
          <cell r="GF650">
            <v>69.75</v>
          </cell>
          <cell r="GG650">
            <v>69.25</v>
          </cell>
          <cell r="GH650">
            <v>72</v>
          </cell>
          <cell r="GI650" t="str">
            <v/>
          </cell>
          <cell r="GJ650">
            <v>0</v>
          </cell>
          <cell r="GK650">
            <v>81.67</v>
          </cell>
          <cell r="GL650">
            <v>69.75</v>
          </cell>
          <cell r="GM650">
            <v>69.25</v>
          </cell>
          <cell r="GN650">
            <v>72</v>
          </cell>
          <cell r="GO650" t="str">
            <v/>
          </cell>
          <cell r="GP650">
            <v>0</v>
          </cell>
          <cell r="GQ650">
            <v>81.67</v>
          </cell>
          <cell r="GR650">
            <v>69.75</v>
          </cell>
          <cell r="GS650">
            <v>69.25</v>
          </cell>
          <cell r="GT650">
            <v>72</v>
          </cell>
          <cell r="GU650" t="str">
            <v/>
          </cell>
          <cell r="GV650">
            <v>0</v>
          </cell>
          <cell r="GW650">
            <v>83.25</v>
          </cell>
          <cell r="GX650">
            <v>73.75</v>
          </cell>
          <cell r="GY650">
            <v>66.75</v>
          </cell>
          <cell r="GZ650">
            <v>74</v>
          </cell>
          <cell r="HA650" t="str">
            <v>EKO-L</v>
          </cell>
          <cell r="HB650">
            <v>0</v>
          </cell>
          <cell r="HC650">
            <v>75.25</v>
          </cell>
          <cell r="HD650">
            <v>67.25</v>
          </cell>
          <cell r="HE650">
            <v>67.5</v>
          </cell>
          <cell r="HF650">
            <v>72</v>
          </cell>
          <cell r="HH650">
            <v>0</v>
          </cell>
          <cell r="HM650" t="str">
            <v/>
          </cell>
          <cell r="HN650" t="str">
            <v/>
          </cell>
          <cell r="HS650">
            <v>0</v>
          </cell>
          <cell r="HT650" t="str">
            <v>PKN</v>
          </cell>
          <cell r="HU650">
            <v>0</v>
          </cell>
          <cell r="HV650" t="str">
            <v>IND</v>
          </cell>
          <cell r="HW650">
            <v>0</v>
          </cell>
          <cell r="HX650" t="str">
            <v>MAT-W</v>
          </cell>
          <cell r="HY650">
            <v>0</v>
          </cell>
          <cell r="HZ650" t="str">
            <v>SEJ-W</v>
          </cell>
          <cell r="IA650">
            <v>0</v>
          </cell>
          <cell r="IB650" t="str">
            <v>IGR-W</v>
          </cell>
          <cell r="IC650">
            <v>0</v>
          </cell>
          <cell r="ID650" t="str">
            <v>SBO</v>
          </cell>
          <cell r="IE650">
            <v>0</v>
          </cell>
          <cell r="IF650" t="str">
            <v>PJO</v>
          </cell>
          <cell r="IG650">
            <v>0</v>
          </cell>
          <cell r="IH650" t="str">
            <v>PRA</v>
          </cell>
          <cell r="II650">
            <v>0</v>
          </cell>
          <cell r="IJ650" t="str">
            <v>JAW</v>
          </cell>
          <cell r="IK650">
            <v>0</v>
          </cell>
          <cell r="IL650" t="str">
            <v>ARB</v>
          </cell>
          <cell r="IM650">
            <v>0</v>
          </cell>
          <cell r="IN650" t="str">
            <v>PKM</v>
          </cell>
          <cell r="IO650">
            <v>0</v>
          </cell>
          <cell r="IP650" t="str">
            <v>IND-P</v>
          </cell>
          <cell r="IQ650">
            <v>0</v>
          </cell>
          <cell r="IR650" t="str">
            <v>IGR-P</v>
          </cell>
          <cell r="IS650">
            <v>0</v>
          </cell>
          <cell r="IT650" t="str">
            <v>JEP-P</v>
          </cell>
          <cell r="IU650">
            <v>0</v>
          </cell>
          <cell r="IV650" t="str">
            <v>ANT-P</v>
          </cell>
          <cell r="IW650">
            <v>0</v>
          </cell>
          <cell r="IX650" t="str">
            <v>EKO-L</v>
          </cell>
          <cell r="IY650">
            <v>0</v>
          </cell>
          <cell r="JA650">
            <v>0</v>
          </cell>
        </row>
        <row r="651">
          <cell r="Q651" t="str">
            <v/>
          </cell>
          <cell r="AB651" t="str">
            <v/>
          </cell>
          <cell r="AC651">
            <v>13</v>
          </cell>
          <cell r="AI651" t="str">
            <v/>
          </cell>
          <cell r="AJ651">
            <v>0</v>
          </cell>
          <cell r="AK651">
            <v>80</v>
          </cell>
          <cell r="AL651">
            <v>78.5</v>
          </cell>
          <cell r="AM651">
            <v>77.75</v>
          </cell>
          <cell r="AN651">
            <v>79</v>
          </cell>
          <cell r="AO651" t="str">
            <v/>
          </cell>
          <cell r="AP651">
            <v>0</v>
          </cell>
          <cell r="AQ651">
            <v>81.67</v>
          </cell>
          <cell r="AR651">
            <v>83.5</v>
          </cell>
          <cell r="AS651">
            <v>77.5</v>
          </cell>
          <cell r="AT651">
            <v>79</v>
          </cell>
          <cell r="AU651" t="str">
            <v/>
          </cell>
          <cell r="AV651">
            <v>0</v>
          </cell>
          <cell r="AW651">
            <v>79.75</v>
          </cell>
          <cell r="AX651">
            <v>78.5</v>
          </cell>
          <cell r="AY651">
            <v>77.75</v>
          </cell>
          <cell r="AZ651">
            <v>81</v>
          </cell>
          <cell r="BA651" t="str">
            <v/>
          </cell>
          <cell r="BB651">
            <v>0</v>
          </cell>
          <cell r="BC651">
            <v>87.25</v>
          </cell>
          <cell r="BD651">
            <v>78.5</v>
          </cell>
          <cell r="BE651">
            <v>78.25</v>
          </cell>
          <cell r="BF651">
            <v>81</v>
          </cell>
          <cell r="BG651" t="str">
            <v>SEJ</v>
          </cell>
          <cell r="BH651">
            <v>0</v>
          </cell>
          <cell r="BI651">
            <v>85</v>
          </cell>
          <cell r="BJ651">
            <v>87.5</v>
          </cell>
          <cell r="BK651">
            <v>76.75</v>
          </cell>
          <cell r="BL651">
            <v>79</v>
          </cell>
          <cell r="BM651" t="str">
            <v/>
          </cell>
          <cell r="BN651">
            <v>0</v>
          </cell>
          <cell r="BO651">
            <v>82.75</v>
          </cell>
          <cell r="BP651">
            <v>72.25</v>
          </cell>
          <cell r="BQ651">
            <v>91</v>
          </cell>
          <cell r="BR651">
            <v>77</v>
          </cell>
          <cell r="BS651" t="str">
            <v/>
          </cell>
          <cell r="BT651">
            <v>0</v>
          </cell>
          <cell r="BU651">
            <v>84.5</v>
          </cell>
          <cell r="BV651">
            <v>87.75</v>
          </cell>
          <cell r="BW651">
            <v>87.25</v>
          </cell>
          <cell r="BX651">
            <v>88</v>
          </cell>
          <cell r="BY651" t="str">
            <v/>
          </cell>
          <cell r="BZ651">
            <v>0</v>
          </cell>
          <cell r="CA651">
            <v>81.75</v>
          </cell>
          <cell r="CB651">
            <v>87.75</v>
          </cell>
          <cell r="CC651">
            <v>89.5</v>
          </cell>
          <cell r="CD651">
            <v>74</v>
          </cell>
          <cell r="CE651" t="str">
            <v/>
          </cell>
          <cell r="CF651">
            <v>0</v>
          </cell>
          <cell r="CG651">
            <v>80.25</v>
          </cell>
          <cell r="CH651">
            <v>78</v>
          </cell>
          <cell r="CI651">
            <v>73.5</v>
          </cell>
          <cell r="CJ651">
            <v>78</v>
          </cell>
          <cell r="CK651" t="str">
            <v/>
          </cell>
          <cell r="CL651">
            <v>0</v>
          </cell>
          <cell r="CM651">
            <v>86.83</v>
          </cell>
          <cell r="CN651">
            <v>91.25</v>
          </cell>
          <cell r="CO651">
            <v>94.25</v>
          </cell>
          <cell r="CP651">
            <v>80</v>
          </cell>
          <cell r="CQ651" t="str">
            <v/>
          </cell>
          <cell r="CR651">
            <v>0</v>
          </cell>
          <cell r="CS651">
            <v>81</v>
          </cell>
          <cell r="CT651">
            <v>72.25</v>
          </cell>
          <cell r="CU651">
            <v>74</v>
          </cell>
          <cell r="CV651">
            <v>74</v>
          </cell>
          <cell r="CW651" t="str">
            <v/>
          </cell>
          <cell r="CX651">
            <v>0</v>
          </cell>
          <cell r="CY651">
            <v>85.33</v>
          </cell>
          <cell r="CZ651">
            <v>82.5</v>
          </cell>
          <cell r="DA651">
            <v>78.75</v>
          </cell>
          <cell r="DB651">
            <v>80</v>
          </cell>
          <cell r="DC651" t="str">
            <v/>
          </cell>
          <cell r="DD651">
            <v>0</v>
          </cell>
          <cell r="DE651">
            <v>84</v>
          </cell>
          <cell r="DF651">
            <v>80.75</v>
          </cell>
          <cell r="DG651">
            <v>88.75</v>
          </cell>
          <cell r="DH651">
            <v>87</v>
          </cell>
          <cell r="DI651" t="str">
            <v/>
          </cell>
          <cell r="DJ651">
            <v>0</v>
          </cell>
          <cell r="DK651">
            <v>0</v>
          </cell>
          <cell r="DL651">
            <v>0</v>
          </cell>
          <cell r="DM651">
            <v>0</v>
          </cell>
          <cell r="DN651">
            <v>79</v>
          </cell>
          <cell r="DO651" t="str">
            <v/>
          </cell>
          <cell r="DP651">
            <v>0</v>
          </cell>
          <cell r="DQ651">
            <v>85.25</v>
          </cell>
          <cell r="DR651">
            <v>65.75</v>
          </cell>
          <cell r="DS651">
            <v>82.25</v>
          </cell>
          <cell r="DT651">
            <v>75</v>
          </cell>
          <cell r="DU651" t="str">
            <v/>
          </cell>
          <cell r="DV651">
            <v>0</v>
          </cell>
          <cell r="DW651">
            <v>80</v>
          </cell>
          <cell r="DX651">
            <v>83.75</v>
          </cell>
          <cell r="DY651">
            <v>79.25</v>
          </cell>
          <cell r="DZ651">
            <v>84</v>
          </cell>
          <cell r="EA651" t="str">
            <v/>
          </cell>
          <cell r="EB651">
            <v>0</v>
          </cell>
          <cell r="EC651">
            <v>84.92</v>
          </cell>
          <cell r="ED651">
            <v>81.5</v>
          </cell>
          <cell r="EE651">
            <v>79.25</v>
          </cell>
          <cell r="EF651">
            <v>83</v>
          </cell>
          <cell r="EG651" t="str">
            <v/>
          </cell>
          <cell r="EH651">
            <v>0</v>
          </cell>
          <cell r="EI651">
            <v>87.67</v>
          </cell>
          <cell r="EJ651">
            <v>86.5</v>
          </cell>
          <cell r="EK651">
            <v>85</v>
          </cell>
          <cell r="EL651">
            <v>81</v>
          </cell>
          <cell r="EM651" t="str">
            <v/>
          </cell>
          <cell r="EN651">
            <v>0</v>
          </cell>
          <cell r="EO651">
            <v>87.67</v>
          </cell>
          <cell r="EP651">
            <v>86.5</v>
          </cell>
          <cell r="EQ651">
            <v>85</v>
          </cell>
          <cell r="ER651">
            <v>81</v>
          </cell>
          <cell r="ES651" t="str">
            <v/>
          </cell>
          <cell r="ET651">
            <v>0</v>
          </cell>
          <cell r="EU651">
            <v>87.67</v>
          </cell>
          <cell r="EV651">
            <v>86.5</v>
          </cell>
          <cell r="EW651">
            <v>85</v>
          </cell>
          <cell r="EX651">
            <v>81</v>
          </cell>
          <cell r="EY651" t="str">
            <v/>
          </cell>
          <cell r="EZ651">
            <v>0</v>
          </cell>
          <cell r="FA651">
            <v>86.33</v>
          </cell>
          <cell r="FB651">
            <v>77.25</v>
          </cell>
          <cell r="FC651">
            <v>82</v>
          </cell>
          <cell r="FD651">
            <v>82</v>
          </cell>
          <cell r="FE651" t="str">
            <v/>
          </cell>
          <cell r="FF651">
            <v>0</v>
          </cell>
          <cell r="FG651">
            <v>86.33</v>
          </cell>
          <cell r="FH651">
            <v>77.25</v>
          </cell>
          <cell r="FI651">
            <v>82</v>
          </cell>
          <cell r="FJ651">
            <v>82</v>
          </cell>
          <cell r="FK651" t="str">
            <v/>
          </cell>
          <cell r="FL651">
            <v>0</v>
          </cell>
          <cell r="FM651">
            <v>86.33</v>
          </cell>
          <cell r="FN651">
            <v>77.25</v>
          </cell>
          <cell r="FO651">
            <v>82</v>
          </cell>
          <cell r="FP651">
            <v>82</v>
          </cell>
          <cell r="FQ651" t="str">
            <v/>
          </cell>
          <cell r="FR651">
            <v>0</v>
          </cell>
          <cell r="FS651">
            <v>86.33</v>
          </cell>
          <cell r="FT651">
            <v>77.25</v>
          </cell>
          <cell r="FU651">
            <v>82</v>
          </cell>
          <cell r="FV651">
            <v>82</v>
          </cell>
          <cell r="FW651" t="str">
            <v/>
          </cell>
          <cell r="FX651">
            <v>0</v>
          </cell>
          <cell r="FY651">
            <v>86.33</v>
          </cell>
          <cell r="FZ651">
            <v>77.25</v>
          </cell>
          <cell r="GA651">
            <v>82</v>
          </cell>
          <cell r="GB651">
            <v>82</v>
          </cell>
          <cell r="GC651" t="str">
            <v/>
          </cell>
          <cell r="GD651">
            <v>0</v>
          </cell>
          <cell r="GE651">
            <v>86.33</v>
          </cell>
          <cell r="GF651">
            <v>77.25</v>
          </cell>
          <cell r="GG651">
            <v>82</v>
          </cell>
          <cell r="GH651">
            <v>82</v>
          </cell>
          <cell r="GI651" t="str">
            <v/>
          </cell>
          <cell r="GJ651">
            <v>0</v>
          </cell>
          <cell r="GK651">
            <v>86.33</v>
          </cell>
          <cell r="GL651">
            <v>77.25</v>
          </cell>
          <cell r="GM651">
            <v>82</v>
          </cell>
          <cell r="GN651">
            <v>82</v>
          </cell>
          <cell r="GO651" t="str">
            <v/>
          </cell>
          <cell r="GP651">
            <v>0</v>
          </cell>
          <cell r="GQ651">
            <v>86.33</v>
          </cell>
          <cell r="GR651">
            <v>77.25</v>
          </cell>
          <cell r="GS651">
            <v>82</v>
          </cell>
          <cell r="GT651">
            <v>82</v>
          </cell>
          <cell r="GU651" t="str">
            <v/>
          </cell>
          <cell r="GV651">
            <v>0</v>
          </cell>
          <cell r="GW651">
            <v>85.75</v>
          </cell>
          <cell r="GX651">
            <v>78</v>
          </cell>
          <cell r="GY651">
            <v>79.75</v>
          </cell>
          <cell r="GZ651">
            <v>73</v>
          </cell>
          <cell r="HA651" t="str">
            <v>EKO-L</v>
          </cell>
          <cell r="HB651">
            <v>0</v>
          </cell>
          <cell r="HC651">
            <v>84.58</v>
          </cell>
          <cell r="HD651">
            <v>69</v>
          </cell>
          <cell r="HE651">
            <v>69.5</v>
          </cell>
          <cell r="HF651">
            <v>74</v>
          </cell>
          <cell r="HH651">
            <v>0</v>
          </cell>
          <cell r="HM651" t="str">
            <v/>
          </cell>
          <cell r="HN651" t="str">
            <v/>
          </cell>
          <cell r="HS651">
            <v>0</v>
          </cell>
          <cell r="HT651" t="str">
            <v>PKN</v>
          </cell>
          <cell r="HU651">
            <v>0</v>
          </cell>
          <cell r="HV651" t="str">
            <v>IND</v>
          </cell>
          <cell r="HW651">
            <v>0</v>
          </cell>
          <cell r="HX651" t="str">
            <v>MAT-W</v>
          </cell>
          <cell r="HY651">
            <v>0</v>
          </cell>
          <cell r="HZ651" t="str">
            <v>SEJ-W</v>
          </cell>
          <cell r="IA651">
            <v>0</v>
          </cell>
          <cell r="IB651" t="str">
            <v>IGR-W</v>
          </cell>
          <cell r="IC651">
            <v>0</v>
          </cell>
          <cell r="ID651" t="str">
            <v>SBO</v>
          </cell>
          <cell r="IE651">
            <v>0</v>
          </cell>
          <cell r="IF651" t="str">
            <v>PJO</v>
          </cell>
          <cell r="IG651">
            <v>0</v>
          </cell>
          <cell r="IH651" t="str">
            <v>PRA</v>
          </cell>
          <cell r="II651">
            <v>0</v>
          </cell>
          <cell r="IJ651" t="str">
            <v>JAW</v>
          </cell>
          <cell r="IK651">
            <v>0</v>
          </cell>
          <cell r="IL651" t="str">
            <v>ARB</v>
          </cell>
          <cell r="IM651">
            <v>0</v>
          </cell>
          <cell r="IN651" t="str">
            <v>PKM</v>
          </cell>
          <cell r="IO651">
            <v>0</v>
          </cell>
          <cell r="IP651" t="str">
            <v>IND-P</v>
          </cell>
          <cell r="IQ651">
            <v>0</v>
          </cell>
          <cell r="IR651" t="str">
            <v>IGR-P</v>
          </cell>
          <cell r="IS651">
            <v>0</v>
          </cell>
          <cell r="IT651" t="str">
            <v>JEP-P</v>
          </cell>
          <cell r="IU651">
            <v>0</v>
          </cell>
          <cell r="IV651" t="str">
            <v>ANT-P</v>
          </cell>
          <cell r="IW651">
            <v>0</v>
          </cell>
          <cell r="IX651" t="str">
            <v>EKO-L</v>
          </cell>
          <cell r="IY651">
            <v>0</v>
          </cell>
          <cell r="JA651">
            <v>0</v>
          </cell>
        </row>
        <row r="652">
          <cell r="Q652" t="str">
            <v/>
          </cell>
          <cell r="AB652" t="str">
            <v/>
          </cell>
          <cell r="AC652">
            <v>14</v>
          </cell>
          <cell r="AI652" t="str">
            <v/>
          </cell>
          <cell r="AJ652">
            <v>0</v>
          </cell>
          <cell r="AK652">
            <v>85.75</v>
          </cell>
          <cell r="AL652">
            <v>78.25</v>
          </cell>
          <cell r="AM652">
            <v>77</v>
          </cell>
          <cell r="AN652">
            <v>83</v>
          </cell>
          <cell r="AO652" t="str">
            <v/>
          </cell>
          <cell r="AP652">
            <v>0</v>
          </cell>
          <cell r="AQ652">
            <v>80.67</v>
          </cell>
          <cell r="AR652">
            <v>82.25</v>
          </cell>
          <cell r="AS652">
            <v>80.25</v>
          </cell>
          <cell r="AT652">
            <v>83</v>
          </cell>
          <cell r="AU652" t="str">
            <v/>
          </cell>
          <cell r="AV652">
            <v>0</v>
          </cell>
          <cell r="AW652">
            <v>79.08</v>
          </cell>
          <cell r="AX652">
            <v>78.25</v>
          </cell>
          <cell r="AY652">
            <v>76.75</v>
          </cell>
          <cell r="AZ652">
            <v>85</v>
          </cell>
          <cell r="BA652" t="str">
            <v/>
          </cell>
          <cell r="BB652">
            <v>0</v>
          </cell>
          <cell r="BC652">
            <v>83.75</v>
          </cell>
          <cell r="BD652">
            <v>79.5</v>
          </cell>
          <cell r="BE652">
            <v>77.25</v>
          </cell>
          <cell r="BF652">
            <v>85</v>
          </cell>
          <cell r="BG652" t="str">
            <v>SEJ</v>
          </cell>
          <cell r="BH652">
            <v>0</v>
          </cell>
          <cell r="BI652">
            <v>83.33</v>
          </cell>
          <cell r="BJ652">
            <v>78</v>
          </cell>
          <cell r="BK652">
            <v>74.25</v>
          </cell>
          <cell r="BL652">
            <v>83</v>
          </cell>
          <cell r="BM652" t="str">
            <v/>
          </cell>
          <cell r="BN652">
            <v>0</v>
          </cell>
          <cell r="BO652">
            <v>80.5</v>
          </cell>
          <cell r="BP652">
            <v>80.5</v>
          </cell>
          <cell r="BQ652">
            <v>77</v>
          </cell>
          <cell r="BR652">
            <v>79</v>
          </cell>
          <cell r="BS652" t="str">
            <v/>
          </cell>
          <cell r="BT652">
            <v>0</v>
          </cell>
          <cell r="BU652">
            <v>84.5</v>
          </cell>
          <cell r="BV652">
            <v>88</v>
          </cell>
          <cell r="BW652">
            <v>88.25</v>
          </cell>
          <cell r="BX652">
            <v>86</v>
          </cell>
          <cell r="BY652" t="str">
            <v/>
          </cell>
          <cell r="BZ652">
            <v>0</v>
          </cell>
          <cell r="CA652">
            <v>79</v>
          </cell>
          <cell r="CB652">
            <v>80.25</v>
          </cell>
          <cell r="CC652">
            <v>72.25</v>
          </cell>
          <cell r="CD652">
            <v>72</v>
          </cell>
          <cell r="CE652" t="str">
            <v/>
          </cell>
          <cell r="CF652">
            <v>0</v>
          </cell>
          <cell r="CG652">
            <v>80.25</v>
          </cell>
          <cell r="CH652">
            <v>79.75</v>
          </cell>
          <cell r="CI652">
            <v>76</v>
          </cell>
          <cell r="CJ652">
            <v>80</v>
          </cell>
          <cell r="CK652" t="str">
            <v/>
          </cell>
          <cell r="CL652">
            <v>0</v>
          </cell>
          <cell r="CM652">
            <v>80.92</v>
          </cell>
          <cell r="CN652">
            <v>78.25</v>
          </cell>
          <cell r="CO652">
            <v>87.25</v>
          </cell>
          <cell r="CP652">
            <v>75</v>
          </cell>
          <cell r="CQ652" t="str">
            <v/>
          </cell>
          <cell r="CR652">
            <v>0</v>
          </cell>
          <cell r="CS652">
            <v>90</v>
          </cell>
          <cell r="CT652">
            <v>88</v>
          </cell>
          <cell r="CU652">
            <v>90.25</v>
          </cell>
          <cell r="CV652">
            <v>87</v>
          </cell>
          <cell r="CW652" t="str">
            <v/>
          </cell>
          <cell r="CX652">
            <v>0</v>
          </cell>
          <cell r="CY652">
            <v>86.56</v>
          </cell>
          <cell r="CZ652">
            <v>88.5</v>
          </cell>
          <cell r="DA652">
            <v>81</v>
          </cell>
          <cell r="DB652">
            <v>85</v>
          </cell>
          <cell r="DC652" t="str">
            <v/>
          </cell>
          <cell r="DD652">
            <v>0</v>
          </cell>
          <cell r="DE652">
            <v>92.75</v>
          </cell>
          <cell r="DF652">
            <v>86.75</v>
          </cell>
          <cell r="DG652">
            <v>82.25</v>
          </cell>
          <cell r="DH652">
            <v>87</v>
          </cell>
          <cell r="DI652" t="str">
            <v/>
          </cell>
          <cell r="DJ652">
            <v>0</v>
          </cell>
          <cell r="DK652">
            <v>0</v>
          </cell>
          <cell r="DL652">
            <v>0</v>
          </cell>
          <cell r="DM652">
            <v>0</v>
          </cell>
          <cell r="DN652">
            <v>78</v>
          </cell>
          <cell r="DO652" t="str">
            <v/>
          </cell>
          <cell r="DP652">
            <v>0</v>
          </cell>
          <cell r="DQ652">
            <v>83</v>
          </cell>
          <cell r="DR652">
            <v>81.5</v>
          </cell>
          <cell r="DS652">
            <v>72.5</v>
          </cell>
          <cell r="DT652">
            <v>83</v>
          </cell>
          <cell r="DU652" t="str">
            <v/>
          </cell>
          <cell r="DV652">
            <v>0</v>
          </cell>
          <cell r="DW652">
            <v>90.5</v>
          </cell>
          <cell r="DX652">
            <v>79.75</v>
          </cell>
          <cell r="DY652">
            <v>75.25</v>
          </cell>
          <cell r="DZ652">
            <v>77</v>
          </cell>
          <cell r="EA652" t="str">
            <v/>
          </cell>
          <cell r="EB652">
            <v>0</v>
          </cell>
          <cell r="EC652">
            <v>84.92</v>
          </cell>
          <cell r="ED652">
            <v>81.5</v>
          </cell>
          <cell r="EE652">
            <v>84.25</v>
          </cell>
          <cell r="EF652">
            <v>85</v>
          </cell>
          <cell r="EG652" t="str">
            <v/>
          </cell>
          <cell r="EH652">
            <v>0</v>
          </cell>
          <cell r="EI652">
            <v>80.25</v>
          </cell>
          <cell r="EJ652">
            <v>82.5</v>
          </cell>
          <cell r="EK652">
            <v>80.75</v>
          </cell>
          <cell r="EL652">
            <v>75</v>
          </cell>
          <cell r="EM652" t="str">
            <v/>
          </cell>
          <cell r="EN652">
            <v>0</v>
          </cell>
          <cell r="EO652">
            <v>80.25</v>
          </cell>
          <cell r="EP652">
            <v>82.5</v>
          </cell>
          <cell r="EQ652">
            <v>80.75</v>
          </cell>
          <cell r="ER652">
            <v>75</v>
          </cell>
          <cell r="ES652" t="str">
            <v/>
          </cell>
          <cell r="ET652">
            <v>0</v>
          </cell>
          <cell r="EU652">
            <v>80.25</v>
          </cell>
          <cell r="EV652">
            <v>82.5</v>
          </cell>
          <cell r="EW652">
            <v>80.75</v>
          </cell>
          <cell r="EX652">
            <v>75</v>
          </cell>
          <cell r="EY652" t="str">
            <v/>
          </cell>
          <cell r="EZ652">
            <v>0</v>
          </cell>
          <cell r="FA652">
            <v>87.83</v>
          </cell>
          <cell r="FB652">
            <v>86.75</v>
          </cell>
          <cell r="FC652">
            <v>93.75</v>
          </cell>
          <cell r="FD652">
            <v>94</v>
          </cell>
          <cell r="FE652" t="str">
            <v/>
          </cell>
          <cell r="FF652">
            <v>0</v>
          </cell>
          <cell r="FG652">
            <v>87.83</v>
          </cell>
          <cell r="FH652">
            <v>86.75</v>
          </cell>
          <cell r="FI652">
            <v>93.75</v>
          </cell>
          <cell r="FJ652">
            <v>94</v>
          </cell>
          <cell r="FK652" t="str">
            <v/>
          </cell>
          <cell r="FL652">
            <v>0</v>
          </cell>
          <cell r="FM652">
            <v>87.83</v>
          </cell>
          <cell r="FN652">
            <v>86.75</v>
          </cell>
          <cell r="FO652">
            <v>93.75</v>
          </cell>
          <cell r="FP652">
            <v>94</v>
          </cell>
          <cell r="FQ652" t="str">
            <v/>
          </cell>
          <cell r="FR652">
            <v>0</v>
          </cell>
          <cell r="FS652">
            <v>87.83</v>
          </cell>
          <cell r="FT652">
            <v>86.75</v>
          </cell>
          <cell r="FU652">
            <v>93.75</v>
          </cell>
          <cell r="FV652">
            <v>94</v>
          </cell>
          <cell r="FW652" t="str">
            <v/>
          </cell>
          <cell r="FX652">
            <v>0</v>
          </cell>
          <cell r="FY652">
            <v>87.83</v>
          </cell>
          <cell r="FZ652">
            <v>86.75</v>
          </cell>
          <cell r="GA652">
            <v>93.75</v>
          </cell>
          <cell r="GB652">
            <v>94</v>
          </cell>
          <cell r="GC652" t="str">
            <v/>
          </cell>
          <cell r="GD652">
            <v>0</v>
          </cell>
          <cell r="GE652">
            <v>87.83</v>
          </cell>
          <cell r="GF652">
            <v>86.75</v>
          </cell>
          <cell r="GG652">
            <v>93.75</v>
          </cell>
          <cell r="GH652">
            <v>94</v>
          </cell>
          <cell r="GI652" t="str">
            <v/>
          </cell>
          <cell r="GJ652">
            <v>0</v>
          </cell>
          <cell r="GK652">
            <v>87.83</v>
          </cell>
          <cell r="GL652">
            <v>86.75</v>
          </cell>
          <cell r="GM652">
            <v>93.75</v>
          </cell>
          <cell r="GN652">
            <v>94</v>
          </cell>
          <cell r="GO652" t="str">
            <v/>
          </cell>
          <cell r="GP652">
            <v>0</v>
          </cell>
          <cell r="GQ652">
            <v>87.83</v>
          </cell>
          <cell r="GR652">
            <v>86.75</v>
          </cell>
          <cell r="GS652">
            <v>93.75</v>
          </cell>
          <cell r="GT652">
            <v>94</v>
          </cell>
          <cell r="GU652" t="str">
            <v/>
          </cell>
          <cell r="GV652">
            <v>0</v>
          </cell>
          <cell r="GW652">
            <v>82</v>
          </cell>
          <cell r="GX652">
            <v>75.25</v>
          </cell>
          <cell r="GY652">
            <v>78</v>
          </cell>
          <cell r="GZ652">
            <v>76</v>
          </cell>
          <cell r="HA652" t="str">
            <v>EKO-L</v>
          </cell>
          <cell r="HB652">
            <v>0</v>
          </cell>
          <cell r="HC652">
            <v>84.08</v>
          </cell>
          <cell r="HD652">
            <v>71.25</v>
          </cell>
          <cell r="HE652">
            <v>71.5</v>
          </cell>
          <cell r="HF652">
            <v>76</v>
          </cell>
          <cell r="HH652">
            <v>0</v>
          </cell>
          <cell r="HM652" t="str">
            <v/>
          </cell>
          <cell r="HN652" t="str">
            <v/>
          </cell>
          <cell r="HS652">
            <v>0</v>
          </cell>
          <cell r="HT652" t="str">
            <v>PKN</v>
          </cell>
          <cell r="HU652">
            <v>0</v>
          </cell>
          <cell r="HV652" t="str">
            <v>IND</v>
          </cell>
          <cell r="HW652">
            <v>0</v>
          </cell>
          <cell r="HX652" t="str">
            <v>MAT-W</v>
          </cell>
          <cell r="HY652">
            <v>0</v>
          </cell>
          <cell r="HZ652" t="str">
            <v>SEJ-W</v>
          </cell>
          <cell r="IA652">
            <v>0</v>
          </cell>
          <cell r="IB652" t="str">
            <v>IGR-W</v>
          </cell>
          <cell r="IC652">
            <v>0</v>
          </cell>
          <cell r="ID652" t="str">
            <v>SBO</v>
          </cell>
          <cell r="IE652">
            <v>0</v>
          </cell>
          <cell r="IF652" t="str">
            <v>PJO</v>
          </cell>
          <cell r="IG652">
            <v>0</v>
          </cell>
          <cell r="IH652" t="str">
            <v>PRA</v>
          </cell>
          <cell r="II652">
            <v>0</v>
          </cell>
          <cell r="IJ652" t="str">
            <v>JAW</v>
          </cell>
          <cell r="IK652">
            <v>0</v>
          </cell>
          <cell r="IL652" t="str">
            <v>ARB</v>
          </cell>
          <cell r="IM652">
            <v>0</v>
          </cell>
          <cell r="IN652" t="str">
            <v>PKM</v>
          </cell>
          <cell r="IO652">
            <v>0</v>
          </cell>
          <cell r="IP652" t="str">
            <v>IND-P</v>
          </cell>
          <cell r="IQ652">
            <v>0</v>
          </cell>
          <cell r="IR652" t="str">
            <v>IGR-P</v>
          </cell>
          <cell r="IS652">
            <v>0</v>
          </cell>
          <cell r="IT652" t="str">
            <v>JEP-P</v>
          </cell>
          <cell r="IU652">
            <v>0</v>
          </cell>
          <cell r="IV652" t="str">
            <v>ANT-P</v>
          </cell>
          <cell r="IW652">
            <v>0</v>
          </cell>
          <cell r="IX652" t="str">
            <v>EKO-L</v>
          </cell>
          <cell r="IY652">
            <v>0</v>
          </cell>
          <cell r="JA652">
            <v>0</v>
          </cell>
        </row>
        <row r="653">
          <cell r="Q653" t="str">
            <v/>
          </cell>
          <cell r="AB653" t="str">
            <v/>
          </cell>
          <cell r="AC653">
            <v>15</v>
          </cell>
          <cell r="AI653" t="str">
            <v/>
          </cell>
          <cell r="AJ653">
            <v>0</v>
          </cell>
          <cell r="AK653">
            <v>89.5</v>
          </cell>
          <cell r="AL653">
            <v>81.25</v>
          </cell>
          <cell r="AM653">
            <v>77</v>
          </cell>
          <cell r="AN653">
            <v>83</v>
          </cell>
          <cell r="AO653" t="str">
            <v/>
          </cell>
          <cell r="AP653">
            <v>0</v>
          </cell>
          <cell r="AQ653">
            <v>91</v>
          </cell>
          <cell r="AR653">
            <v>83.75</v>
          </cell>
          <cell r="AS653">
            <v>83.75</v>
          </cell>
          <cell r="AT653">
            <v>83</v>
          </cell>
          <cell r="AU653" t="str">
            <v/>
          </cell>
          <cell r="AV653">
            <v>0</v>
          </cell>
          <cell r="AW653">
            <v>79.08</v>
          </cell>
          <cell r="AX653">
            <v>81.25</v>
          </cell>
          <cell r="AY653">
            <v>76.75</v>
          </cell>
          <cell r="AZ653">
            <v>84</v>
          </cell>
          <cell r="BA653" t="str">
            <v/>
          </cell>
          <cell r="BB653">
            <v>0</v>
          </cell>
          <cell r="BC653">
            <v>85.75</v>
          </cell>
          <cell r="BD653">
            <v>82.75</v>
          </cell>
          <cell r="BE653">
            <v>77.25</v>
          </cell>
          <cell r="BF653">
            <v>84</v>
          </cell>
          <cell r="BG653" t="str">
            <v>SEJ</v>
          </cell>
          <cell r="BH653">
            <v>0</v>
          </cell>
          <cell r="BI653">
            <v>91.67</v>
          </cell>
          <cell r="BJ653">
            <v>83.75</v>
          </cell>
          <cell r="BK653">
            <v>79.5</v>
          </cell>
          <cell r="BL653">
            <v>83</v>
          </cell>
          <cell r="BM653" t="str">
            <v/>
          </cell>
          <cell r="BN653">
            <v>0</v>
          </cell>
          <cell r="BO653">
            <v>80.38</v>
          </cell>
          <cell r="BP653">
            <v>81.5</v>
          </cell>
          <cell r="BQ653">
            <v>87</v>
          </cell>
          <cell r="BR653">
            <v>80</v>
          </cell>
          <cell r="BS653" t="str">
            <v/>
          </cell>
          <cell r="BT653">
            <v>0</v>
          </cell>
          <cell r="BU653">
            <v>85.75</v>
          </cell>
          <cell r="BV653">
            <v>92</v>
          </cell>
          <cell r="BW653">
            <v>92.25</v>
          </cell>
          <cell r="BX653">
            <v>90</v>
          </cell>
          <cell r="BY653" t="str">
            <v/>
          </cell>
          <cell r="BZ653">
            <v>0</v>
          </cell>
          <cell r="CA653">
            <v>77.17</v>
          </cell>
          <cell r="CB653">
            <v>67.75</v>
          </cell>
          <cell r="CC653">
            <v>70.5</v>
          </cell>
          <cell r="CD653">
            <v>74</v>
          </cell>
          <cell r="CE653" t="str">
            <v/>
          </cell>
          <cell r="CF653">
            <v>0</v>
          </cell>
          <cell r="CG653">
            <v>80.75</v>
          </cell>
          <cell r="CH653">
            <v>78.5</v>
          </cell>
          <cell r="CI653">
            <v>81.5</v>
          </cell>
          <cell r="CJ653">
            <v>83</v>
          </cell>
          <cell r="CK653" t="str">
            <v/>
          </cell>
          <cell r="CL653">
            <v>0</v>
          </cell>
          <cell r="CM653">
            <v>81.5</v>
          </cell>
          <cell r="CN653">
            <v>85.25</v>
          </cell>
          <cell r="CO653">
            <v>85.25</v>
          </cell>
          <cell r="CP653">
            <v>77</v>
          </cell>
          <cell r="CQ653" t="str">
            <v/>
          </cell>
          <cell r="CR653">
            <v>0</v>
          </cell>
          <cell r="CS653">
            <v>79.83</v>
          </cell>
          <cell r="CT653">
            <v>91.25</v>
          </cell>
          <cell r="CU653">
            <v>92.25</v>
          </cell>
          <cell r="CV653">
            <v>91</v>
          </cell>
          <cell r="CW653" t="str">
            <v/>
          </cell>
          <cell r="CX653">
            <v>0</v>
          </cell>
          <cell r="CY653">
            <v>82.89</v>
          </cell>
          <cell r="CZ653">
            <v>75</v>
          </cell>
          <cell r="DA653">
            <v>72.5</v>
          </cell>
          <cell r="DB653">
            <v>82</v>
          </cell>
          <cell r="DC653" t="str">
            <v/>
          </cell>
          <cell r="DD653">
            <v>0</v>
          </cell>
          <cell r="DE653">
            <v>91.75</v>
          </cell>
          <cell r="DF653">
            <v>96.25</v>
          </cell>
          <cell r="DG653">
            <v>89.75</v>
          </cell>
          <cell r="DH653">
            <v>90</v>
          </cell>
          <cell r="DI653" t="str">
            <v/>
          </cell>
          <cell r="DJ653">
            <v>0</v>
          </cell>
          <cell r="DK653">
            <v>0</v>
          </cell>
          <cell r="DL653">
            <v>0</v>
          </cell>
          <cell r="DM653">
            <v>0</v>
          </cell>
          <cell r="DN653">
            <v>88</v>
          </cell>
          <cell r="DO653" t="str">
            <v/>
          </cell>
          <cell r="DP653">
            <v>0</v>
          </cell>
          <cell r="DQ653">
            <v>80</v>
          </cell>
          <cell r="DR653">
            <v>80.75</v>
          </cell>
          <cell r="DS653">
            <v>73</v>
          </cell>
          <cell r="DT653">
            <v>76</v>
          </cell>
          <cell r="DU653" t="str">
            <v/>
          </cell>
          <cell r="DV653">
            <v>0</v>
          </cell>
          <cell r="DW653">
            <v>86</v>
          </cell>
          <cell r="DX653">
            <v>81.5</v>
          </cell>
          <cell r="DY653">
            <v>82</v>
          </cell>
          <cell r="DZ653">
            <v>86</v>
          </cell>
          <cell r="EA653" t="str">
            <v/>
          </cell>
          <cell r="EB653">
            <v>0</v>
          </cell>
          <cell r="EC653">
            <v>85.08</v>
          </cell>
          <cell r="ED653">
            <v>81.25</v>
          </cell>
          <cell r="EE653">
            <v>83</v>
          </cell>
          <cell r="EF653">
            <v>88</v>
          </cell>
          <cell r="EG653" t="str">
            <v/>
          </cell>
          <cell r="EH653">
            <v>0</v>
          </cell>
          <cell r="EI653">
            <v>80.83</v>
          </cell>
          <cell r="EJ653">
            <v>82.25</v>
          </cell>
          <cell r="EK653">
            <v>79</v>
          </cell>
          <cell r="EL653">
            <v>76</v>
          </cell>
          <cell r="EM653" t="str">
            <v/>
          </cell>
          <cell r="EN653">
            <v>0</v>
          </cell>
          <cell r="EO653">
            <v>80.83</v>
          </cell>
          <cell r="EP653">
            <v>82.25</v>
          </cell>
          <cell r="EQ653">
            <v>79</v>
          </cell>
          <cell r="ER653">
            <v>76</v>
          </cell>
          <cell r="ES653" t="str">
            <v/>
          </cell>
          <cell r="ET653">
            <v>0</v>
          </cell>
          <cell r="EU653">
            <v>80.83</v>
          </cell>
          <cell r="EV653">
            <v>82.25</v>
          </cell>
          <cell r="EW653">
            <v>79</v>
          </cell>
          <cell r="EX653">
            <v>76</v>
          </cell>
          <cell r="EY653" t="str">
            <v/>
          </cell>
          <cell r="EZ653">
            <v>0</v>
          </cell>
          <cell r="FA653">
            <v>85.17</v>
          </cell>
          <cell r="FB653">
            <v>81.75</v>
          </cell>
          <cell r="FC653">
            <v>83.75</v>
          </cell>
          <cell r="FD653">
            <v>85</v>
          </cell>
          <cell r="FE653" t="str">
            <v/>
          </cell>
          <cell r="FF653">
            <v>0</v>
          </cell>
          <cell r="FG653">
            <v>85.17</v>
          </cell>
          <cell r="FH653">
            <v>81.75</v>
          </cell>
          <cell r="FI653">
            <v>83.75</v>
          </cell>
          <cell r="FJ653">
            <v>85</v>
          </cell>
          <cell r="FK653" t="str">
            <v/>
          </cell>
          <cell r="FL653">
            <v>0</v>
          </cell>
          <cell r="FM653">
            <v>85.17</v>
          </cell>
          <cell r="FN653">
            <v>81.75</v>
          </cell>
          <cell r="FO653">
            <v>83.75</v>
          </cell>
          <cell r="FP653">
            <v>85</v>
          </cell>
          <cell r="FQ653" t="str">
            <v/>
          </cell>
          <cell r="FR653">
            <v>0</v>
          </cell>
          <cell r="FS653">
            <v>85.17</v>
          </cell>
          <cell r="FT653">
            <v>81.75</v>
          </cell>
          <cell r="FU653">
            <v>83.75</v>
          </cell>
          <cell r="FV653">
            <v>85</v>
          </cell>
          <cell r="FW653" t="str">
            <v/>
          </cell>
          <cell r="FX653">
            <v>0</v>
          </cell>
          <cell r="FY653">
            <v>85.17</v>
          </cell>
          <cell r="FZ653">
            <v>81.75</v>
          </cell>
          <cell r="GA653">
            <v>83.75</v>
          </cell>
          <cell r="GB653">
            <v>85</v>
          </cell>
          <cell r="GC653" t="str">
            <v/>
          </cell>
          <cell r="GD653">
            <v>0</v>
          </cell>
          <cell r="GE653">
            <v>85.17</v>
          </cell>
          <cell r="GF653">
            <v>81.75</v>
          </cell>
          <cell r="GG653">
            <v>83.75</v>
          </cell>
          <cell r="GH653">
            <v>85</v>
          </cell>
          <cell r="GI653" t="str">
            <v/>
          </cell>
          <cell r="GJ653">
            <v>0</v>
          </cell>
          <cell r="GK653">
            <v>85.17</v>
          </cell>
          <cell r="GL653">
            <v>81.75</v>
          </cell>
          <cell r="GM653">
            <v>83.75</v>
          </cell>
          <cell r="GN653">
            <v>85</v>
          </cell>
          <cell r="GO653" t="str">
            <v/>
          </cell>
          <cell r="GP653">
            <v>0</v>
          </cell>
          <cell r="GQ653">
            <v>85.17</v>
          </cell>
          <cell r="GR653">
            <v>81.75</v>
          </cell>
          <cell r="GS653">
            <v>83.75</v>
          </cell>
          <cell r="GT653">
            <v>85</v>
          </cell>
          <cell r="GU653" t="str">
            <v/>
          </cell>
          <cell r="GV653">
            <v>0</v>
          </cell>
          <cell r="GW653">
            <v>86.25</v>
          </cell>
          <cell r="GX653">
            <v>79.75</v>
          </cell>
          <cell r="GY653">
            <v>81.25</v>
          </cell>
          <cell r="GZ653">
            <v>83</v>
          </cell>
          <cell r="HA653" t="str">
            <v>EKO-L</v>
          </cell>
          <cell r="HB653">
            <v>0</v>
          </cell>
          <cell r="HC653">
            <v>80</v>
          </cell>
          <cell r="HD653">
            <v>77</v>
          </cell>
          <cell r="HE653">
            <v>77.5</v>
          </cell>
          <cell r="HF653">
            <v>73</v>
          </cell>
          <cell r="HH653">
            <v>0</v>
          </cell>
          <cell r="HM653" t="str">
            <v/>
          </cell>
          <cell r="HN653" t="str">
            <v/>
          </cell>
          <cell r="HS653">
            <v>0</v>
          </cell>
          <cell r="HT653" t="str">
            <v>PKN</v>
          </cell>
          <cell r="HU653">
            <v>0</v>
          </cell>
          <cell r="HV653" t="str">
            <v>IND</v>
          </cell>
          <cell r="HW653">
            <v>0</v>
          </cell>
          <cell r="HX653" t="str">
            <v>MAT-W</v>
          </cell>
          <cell r="HY653">
            <v>0</v>
          </cell>
          <cell r="HZ653" t="str">
            <v>SEJ-W</v>
          </cell>
          <cell r="IA653">
            <v>0</v>
          </cell>
          <cell r="IB653" t="str">
            <v>IGR-W</v>
          </cell>
          <cell r="IC653">
            <v>0</v>
          </cell>
          <cell r="ID653" t="str">
            <v>SBO</v>
          </cell>
          <cell r="IE653">
            <v>0</v>
          </cell>
          <cell r="IF653" t="str">
            <v>PJO</v>
          </cell>
          <cell r="IG653">
            <v>0</v>
          </cell>
          <cell r="IH653" t="str">
            <v>PRA</v>
          </cell>
          <cell r="II653">
            <v>0</v>
          </cell>
          <cell r="IJ653" t="str">
            <v>JAW</v>
          </cell>
          <cell r="IK653">
            <v>0</v>
          </cell>
          <cell r="IL653" t="str">
            <v>ARB</v>
          </cell>
          <cell r="IM653">
            <v>0</v>
          </cell>
          <cell r="IN653" t="str">
            <v>PKM</v>
          </cell>
          <cell r="IO653">
            <v>0</v>
          </cell>
          <cell r="IP653" t="str">
            <v>IND-P</v>
          </cell>
          <cell r="IQ653">
            <v>0</v>
          </cell>
          <cell r="IR653" t="str">
            <v>IGR-P</v>
          </cell>
          <cell r="IS653">
            <v>0</v>
          </cell>
          <cell r="IT653" t="str">
            <v>JEP-P</v>
          </cell>
          <cell r="IU653">
            <v>0</v>
          </cell>
          <cell r="IV653" t="str">
            <v>ANT-P</v>
          </cell>
          <cell r="IW653">
            <v>0</v>
          </cell>
          <cell r="IX653" t="str">
            <v>EKO-L</v>
          </cell>
          <cell r="IY653">
            <v>0</v>
          </cell>
          <cell r="JA653">
            <v>0</v>
          </cell>
        </row>
        <row r="654">
          <cell r="Q654" t="str">
            <v/>
          </cell>
          <cell r="AB654" t="str">
            <v/>
          </cell>
          <cell r="AC654">
            <v>16</v>
          </cell>
          <cell r="AI654" t="str">
            <v/>
          </cell>
          <cell r="AJ654">
            <v>0</v>
          </cell>
          <cell r="AK654">
            <v>79.5</v>
          </cell>
          <cell r="AL654">
            <v>77.25</v>
          </cell>
          <cell r="AM654">
            <v>81.75</v>
          </cell>
          <cell r="AN654">
            <v>84</v>
          </cell>
          <cell r="AO654" t="str">
            <v/>
          </cell>
          <cell r="AP654">
            <v>0</v>
          </cell>
          <cell r="AQ654">
            <v>77</v>
          </cell>
          <cell r="AR654">
            <v>81</v>
          </cell>
          <cell r="AS654">
            <v>76.25</v>
          </cell>
          <cell r="AT654">
            <v>84</v>
          </cell>
          <cell r="AU654" t="str">
            <v/>
          </cell>
          <cell r="AV654">
            <v>0</v>
          </cell>
          <cell r="AW654">
            <v>80.42</v>
          </cell>
          <cell r="AX654">
            <v>77.25</v>
          </cell>
          <cell r="AY654">
            <v>81.75</v>
          </cell>
          <cell r="AZ654">
            <v>86</v>
          </cell>
          <cell r="BA654" t="str">
            <v/>
          </cell>
          <cell r="BB654">
            <v>0</v>
          </cell>
          <cell r="BC654">
            <v>79.5</v>
          </cell>
          <cell r="BD654">
            <v>78</v>
          </cell>
          <cell r="BE654">
            <v>82.25</v>
          </cell>
          <cell r="BF654">
            <v>86</v>
          </cell>
          <cell r="BG654" t="str">
            <v>SEJ</v>
          </cell>
          <cell r="BH654">
            <v>0</v>
          </cell>
          <cell r="BI654">
            <v>78</v>
          </cell>
          <cell r="BJ654">
            <v>81</v>
          </cell>
          <cell r="BK654">
            <v>76.5</v>
          </cell>
          <cell r="BL654">
            <v>84</v>
          </cell>
          <cell r="BM654" t="str">
            <v/>
          </cell>
          <cell r="BN654">
            <v>0</v>
          </cell>
          <cell r="BO654">
            <v>80.5</v>
          </cell>
          <cell r="BP654">
            <v>74.75</v>
          </cell>
          <cell r="BQ654">
            <v>87</v>
          </cell>
          <cell r="BR654">
            <v>77</v>
          </cell>
          <cell r="BS654" t="str">
            <v/>
          </cell>
          <cell r="BT654">
            <v>0</v>
          </cell>
          <cell r="BU654">
            <v>81.25</v>
          </cell>
          <cell r="BV654">
            <v>84.5</v>
          </cell>
          <cell r="BW654">
            <v>85</v>
          </cell>
          <cell r="BX654">
            <v>87</v>
          </cell>
          <cell r="BY654" t="str">
            <v/>
          </cell>
          <cell r="BZ654">
            <v>0</v>
          </cell>
          <cell r="CA654">
            <v>79</v>
          </cell>
          <cell r="CB654">
            <v>82.75</v>
          </cell>
          <cell r="CC654">
            <v>83.75</v>
          </cell>
          <cell r="CD654">
            <v>76</v>
          </cell>
          <cell r="CE654" t="str">
            <v/>
          </cell>
          <cell r="CF654">
            <v>0</v>
          </cell>
          <cell r="CG654">
            <v>80.5</v>
          </cell>
          <cell r="CH654">
            <v>75.5</v>
          </cell>
          <cell r="CI654">
            <v>74.75</v>
          </cell>
          <cell r="CJ654">
            <v>80</v>
          </cell>
          <cell r="CK654" t="str">
            <v/>
          </cell>
          <cell r="CL654">
            <v>0</v>
          </cell>
          <cell r="CM654">
            <v>79.33</v>
          </cell>
          <cell r="CN654">
            <v>69.5</v>
          </cell>
          <cell r="CO654">
            <v>78.25</v>
          </cell>
          <cell r="CP654">
            <v>75</v>
          </cell>
          <cell r="CQ654" t="str">
            <v/>
          </cell>
          <cell r="CR654">
            <v>0</v>
          </cell>
          <cell r="CS654">
            <v>78.33</v>
          </cell>
          <cell r="CT654">
            <v>80.25</v>
          </cell>
          <cell r="CU654">
            <v>80.25</v>
          </cell>
          <cell r="CV654">
            <v>82</v>
          </cell>
          <cell r="CW654" t="str">
            <v/>
          </cell>
          <cell r="CX654">
            <v>0</v>
          </cell>
          <cell r="CY654">
            <v>79.44</v>
          </cell>
          <cell r="CZ654">
            <v>75.25</v>
          </cell>
          <cell r="DA654">
            <v>67.25</v>
          </cell>
          <cell r="DB654">
            <v>78</v>
          </cell>
          <cell r="DC654" t="str">
            <v/>
          </cell>
          <cell r="DD654">
            <v>0</v>
          </cell>
          <cell r="DE654">
            <v>81</v>
          </cell>
          <cell r="DF654">
            <v>84.25</v>
          </cell>
          <cell r="DG654">
            <v>77.5</v>
          </cell>
          <cell r="DH654">
            <v>87</v>
          </cell>
          <cell r="DI654" t="str">
            <v/>
          </cell>
          <cell r="DJ654">
            <v>0</v>
          </cell>
          <cell r="DK654">
            <v>0</v>
          </cell>
          <cell r="DL654">
            <v>0</v>
          </cell>
          <cell r="DM654">
            <v>0</v>
          </cell>
          <cell r="DN654">
            <v>79</v>
          </cell>
          <cell r="DO654" t="str">
            <v/>
          </cell>
          <cell r="DP654">
            <v>0</v>
          </cell>
          <cell r="DQ654">
            <v>80.5</v>
          </cell>
          <cell r="DR654">
            <v>78.5</v>
          </cell>
          <cell r="DS654">
            <v>78.5</v>
          </cell>
          <cell r="DT654">
            <v>78</v>
          </cell>
          <cell r="DU654" t="str">
            <v/>
          </cell>
          <cell r="DV654">
            <v>0</v>
          </cell>
          <cell r="DW654">
            <v>80</v>
          </cell>
          <cell r="DX654">
            <v>81.5</v>
          </cell>
          <cell r="DY654">
            <v>71.5</v>
          </cell>
          <cell r="DZ654">
            <v>77</v>
          </cell>
          <cell r="EA654" t="str">
            <v/>
          </cell>
          <cell r="EB654">
            <v>0</v>
          </cell>
          <cell r="EC654">
            <v>83.08</v>
          </cell>
          <cell r="ED654">
            <v>79.5</v>
          </cell>
          <cell r="EE654">
            <v>78.5</v>
          </cell>
          <cell r="EF654">
            <v>83</v>
          </cell>
          <cell r="EG654" t="str">
            <v/>
          </cell>
          <cell r="EH654">
            <v>0</v>
          </cell>
          <cell r="EI654">
            <v>77.67</v>
          </cell>
          <cell r="EJ654">
            <v>75.25</v>
          </cell>
          <cell r="EK654">
            <v>75</v>
          </cell>
          <cell r="EL654">
            <v>75</v>
          </cell>
          <cell r="EM654" t="str">
            <v/>
          </cell>
          <cell r="EN654">
            <v>0</v>
          </cell>
          <cell r="EO654">
            <v>77.67</v>
          </cell>
          <cell r="EP654">
            <v>75.25</v>
          </cell>
          <cell r="EQ654">
            <v>75</v>
          </cell>
          <cell r="ER654">
            <v>75</v>
          </cell>
          <cell r="ES654" t="str">
            <v/>
          </cell>
          <cell r="ET654">
            <v>0</v>
          </cell>
          <cell r="EU654">
            <v>77.67</v>
          </cell>
          <cell r="EV654">
            <v>75.25</v>
          </cell>
          <cell r="EW654">
            <v>75</v>
          </cell>
          <cell r="EX654">
            <v>75</v>
          </cell>
          <cell r="EY654" t="str">
            <v/>
          </cell>
          <cell r="EZ654">
            <v>0</v>
          </cell>
          <cell r="FA654">
            <v>80.5</v>
          </cell>
          <cell r="FB654">
            <v>73.75</v>
          </cell>
          <cell r="FC654">
            <v>75.75</v>
          </cell>
          <cell r="FD654">
            <v>77</v>
          </cell>
          <cell r="FE654" t="str">
            <v/>
          </cell>
          <cell r="FF654">
            <v>0</v>
          </cell>
          <cell r="FG654">
            <v>80.5</v>
          </cell>
          <cell r="FH654">
            <v>73.75</v>
          </cell>
          <cell r="FI654">
            <v>75.75</v>
          </cell>
          <cell r="FJ654">
            <v>77</v>
          </cell>
          <cell r="FK654" t="str">
            <v/>
          </cell>
          <cell r="FL654">
            <v>0</v>
          </cell>
          <cell r="FM654">
            <v>80.5</v>
          </cell>
          <cell r="FN654">
            <v>73.75</v>
          </cell>
          <cell r="FO654">
            <v>75.75</v>
          </cell>
          <cell r="FP654">
            <v>77</v>
          </cell>
          <cell r="FQ654" t="str">
            <v/>
          </cell>
          <cell r="FR654">
            <v>0</v>
          </cell>
          <cell r="FS654">
            <v>80.5</v>
          </cell>
          <cell r="FT654">
            <v>73.75</v>
          </cell>
          <cell r="FU654">
            <v>75.75</v>
          </cell>
          <cell r="FV654">
            <v>77</v>
          </cell>
          <cell r="FW654" t="str">
            <v/>
          </cell>
          <cell r="FX654">
            <v>0</v>
          </cell>
          <cell r="FY654">
            <v>80.5</v>
          </cell>
          <cell r="FZ654">
            <v>73.75</v>
          </cell>
          <cell r="GA654">
            <v>75.75</v>
          </cell>
          <cell r="GB654">
            <v>77</v>
          </cell>
          <cell r="GC654" t="str">
            <v/>
          </cell>
          <cell r="GD654">
            <v>0</v>
          </cell>
          <cell r="GE654">
            <v>80.5</v>
          </cell>
          <cell r="GF654">
            <v>73.75</v>
          </cell>
          <cell r="GG654">
            <v>75.75</v>
          </cell>
          <cell r="GH654">
            <v>77</v>
          </cell>
          <cell r="GI654" t="str">
            <v/>
          </cell>
          <cell r="GJ654">
            <v>0</v>
          </cell>
          <cell r="GK654">
            <v>80.5</v>
          </cell>
          <cell r="GL654">
            <v>73.75</v>
          </cell>
          <cell r="GM654">
            <v>75.75</v>
          </cell>
          <cell r="GN654">
            <v>77</v>
          </cell>
          <cell r="GO654" t="str">
            <v/>
          </cell>
          <cell r="GP654">
            <v>0</v>
          </cell>
          <cell r="GQ654">
            <v>80.5</v>
          </cell>
          <cell r="GR654">
            <v>73.75</v>
          </cell>
          <cell r="GS654">
            <v>75.75</v>
          </cell>
          <cell r="GT654">
            <v>77</v>
          </cell>
          <cell r="GU654" t="str">
            <v/>
          </cell>
          <cell r="GV654">
            <v>0</v>
          </cell>
          <cell r="GW654">
            <v>82.5</v>
          </cell>
          <cell r="GX654">
            <v>69.25</v>
          </cell>
          <cell r="GY654">
            <v>74.25</v>
          </cell>
          <cell r="GZ654">
            <v>75</v>
          </cell>
          <cell r="HA654" t="str">
            <v>EKO-L</v>
          </cell>
          <cell r="HB654">
            <v>0</v>
          </cell>
          <cell r="HC654">
            <v>79.25</v>
          </cell>
          <cell r="HD654">
            <v>67.5</v>
          </cell>
          <cell r="HE654">
            <v>68</v>
          </cell>
          <cell r="HF654">
            <v>73</v>
          </cell>
          <cell r="HH654">
            <v>0</v>
          </cell>
          <cell r="HM654" t="str">
            <v/>
          </cell>
          <cell r="HN654" t="str">
            <v/>
          </cell>
          <cell r="HS654">
            <v>0</v>
          </cell>
          <cell r="HT654" t="str">
            <v>PKN</v>
          </cell>
          <cell r="HU654">
            <v>0</v>
          </cell>
          <cell r="HV654" t="str">
            <v>IND</v>
          </cell>
          <cell r="HW654">
            <v>0</v>
          </cell>
          <cell r="HX654" t="str">
            <v>MAT-W</v>
          </cell>
          <cell r="HY654">
            <v>0</v>
          </cell>
          <cell r="HZ654" t="str">
            <v>SEJ-W</v>
          </cell>
          <cell r="IA654">
            <v>0</v>
          </cell>
          <cell r="IB654" t="str">
            <v>IGR-W</v>
          </cell>
          <cell r="IC654">
            <v>0</v>
          </cell>
          <cell r="ID654" t="str">
            <v>SBO</v>
          </cell>
          <cell r="IE654">
            <v>0</v>
          </cell>
          <cell r="IF654" t="str">
            <v>PJO</v>
          </cell>
          <cell r="IG654">
            <v>0</v>
          </cell>
          <cell r="IH654" t="str">
            <v>PRA</v>
          </cell>
          <cell r="II654">
            <v>0</v>
          </cell>
          <cell r="IJ654" t="str">
            <v>JAW</v>
          </cell>
          <cell r="IK654">
            <v>0</v>
          </cell>
          <cell r="IL654" t="str">
            <v>ARB</v>
          </cell>
          <cell r="IM654">
            <v>0</v>
          </cell>
          <cell r="IN654" t="str">
            <v>PKM</v>
          </cell>
          <cell r="IO654">
            <v>0</v>
          </cell>
          <cell r="IP654" t="str">
            <v>IND-P</v>
          </cell>
          <cell r="IQ654">
            <v>0</v>
          </cell>
          <cell r="IR654" t="str">
            <v>IGR-P</v>
          </cell>
          <cell r="IS654">
            <v>0</v>
          </cell>
          <cell r="IT654" t="str">
            <v>JEP-P</v>
          </cell>
          <cell r="IU654">
            <v>0</v>
          </cell>
          <cell r="IV654" t="str">
            <v>ANT-P</v>
          </cell>
          <cell r="IW654">
            <v>0</v>
          </cell>
          <cell r="IX654" t="str">
            <v>EKO-L</v>
          </cell>
          <cell r="IY654">
            <v>0</v>
          </cell>
          <cell r="JA654">
            <v>0</v>
          </cell>
        </row>
        <row r="655">
          <cell r="Q655" t="str">
            <v/>
          </cell>
          <cell r="AB655" t="str">
            <v/>
          </cell>
          <cell r="AC655">
            <v>17</v>
          </cell>
          <cell r="AI655" t="str">
            <v/>
          </cell>
          <cell r="AJ655">
            <v>0</v>
          </cell>
          <cell r="AK655">
            <v>79.5</v>
          </cell>
          <cell r="AL655">
            <v>76.5</v>
          </cell>
          <cell r="AM655">
            <v>81.75</v>
          </cell>
          <cell r="AN655">
            <v>85</v>
          </cell>
          <cell r="AO655" t="str">
            <v/>
          </cell>
          <cell r="AP655">
            <v>0</v>
          </cell>
          <cell r="AQ655">
            <v>77.67</v>
          </cell>
          <cell r="AR655">
            <v>81.75</v>
          </cell>
          <cell r="AS655">
            <v>76.75</v>
          </cell>
          <cell r="AT655">
            <v>85</v>
          </cell>
          <cell r="AU655" t="str">
            <v/>
          </cell>
          <cell r="AV655">
            <v>0</v>
          </cell>
          <cell r="AW655">
            <v>81.42</v>
          </cell>
          <cell r="AX655">
            <v>76.5</v>
          </cell>
          <cell r="AY655">
            <v>81.75</v>
          </cell>
          <cell r="AZ655">
            <v>88</v>
          </cell>
          <cell r="BA655" t="str">
            <v/>
          </cell>
          <cell r="BB655">
            <v>0</v>
          </cell>
          <cell r="BC655">
            <v>89.25</v>
          </cell>
          <cell r="BD655">
            <v>76</v>
          </cell>
          <cell r="BE655">
            <v>82.25</v>
          </cell>
          <cell r="BF655">
            <v>88</v>
          </cell>
          <cell r="BG655" t="str">
            <v>SEJ</v>
          </cell>
          <cell r="BH655">
            <v>0</v>
          </cell>
          <cell r="BI655">
            <v>76.33</v>
          </cell>
          <cell r="BJ655">
            <v>79.5</v>
          </cell>
          <cell r="BK655">
            <v>74.75</v>
          </cell>
          <cell r="BL655">
            <v>85</v>
          </cell>
          <cell r="BM655" t="str">
            <v/>
          </cell>
          <cell r="BN655">
            <v>0</v>
          </cell>
          <cell r="BO655">
            <v>80.63</v>
          </cell>
          <cell r="BP655">
            <v>73.25</v>
          </cell>
          <cell r="BQ655">
            <v>68</v>
          </cell>
          <cell r="BR655">
            <v>77</v>
          </cell>
          <cell r="BS655" t="str">
            <v/>
          </cell>
          <cell r="BT655">
            <v>0</v>
          </cell>
          <cell r="BU655">
            <v>82</v>
          </cell>
          <cell r="BV655">
            <v>86.5</v>
          </cell>
          <cell r="BW655">
            <v>86.75</v>
          </cell>
          <cell r="BX655">
            <v>87</v>
          </cell>
          <cell r="BY655" t="str">
            <v/>
          </cell>
          <cell r="BZ655">
            <v>0</v>
          </cell>
          <cell r="CA655">
            <v>79</v>
          </cell>
          <cell r="CB655">
            <v>81</v>
          </cell>
          <cell r="CC655">
            <v>84.75</v>
          </cell>
          <cell r="CD655">
            <v>77</v>
          </cell>
          <cell r="CE655" t="str">
            <v/>
          </cell>
          <cell r="CF655">
            <v>0</v>
          </cell>
          <cell r="CG655">
            <v>83.5</v>
          </cell>
          <cell r="CH655">
            <v>75.75</v>
          </cell>
          <cell r="CI655">
            <v>76</v>
          </cell>
          <cell r="CJ655">
            <v>80</v>
          </cell>
          <cell r="CK655" t="str">
            <v/>
          </cell>
          <cell r="CL655">
            <v>0</v>
          </cell>
          <cell r="CM655">
            <v>80.83</v>
          </cell>
          <cell r="CN655">
            <v>70</v>
          </cell>
          <cell r="CO655">
            <v>72.25</v>
          </cell>
          <cell r="CP655">
            <v>75</v>
          </cell>
          <cell r="CQ655" t="str">
            <v/>
          </cell>
          <cell r="CR655">
            <v>0</v>
          </cell>
          <cell r="CS655">
            <v>78.33</v>
          </cell>
          <cell r="CT655">
            <v>80.5</v>
          </cell>
          <cell r="CU655">
            <v>80.25</v>
          </cell>
          <cell r="CV655">
            <v>86</v>
          </cell>
          <cell r="CW655" t="str">
            <v/>
          </cell>
          <cell r="CX655">
            <v>0</v>
          </cell>
          <cell r="CY655">
            <v>83.78</v>
          </cell>
          <cell r="CZ655">
            <v>75.5</v>
          </cell>
          <cell r="DA655">
            <v>69.5</v>
          </cell>
          <cell r="DB655">
            <v>78</v>
          </cell>
          <cell r="DC655" t="str">
            <v/>
          </cell>
          <cell r="DD655">
            <v>0</v>
          </cell>
          <cell r="DE655">
            <v>85.5</v>
          </cell>
          <cell r="DF655">
            <v>75.25</v>
          </cell>
          <cell r="DG655">
            <v>73.25</v>
          </cell>
          <cell r="DH655">
            <v>86</v>
          </cell>
          <cell r="DI655" t="str">
            <v/>
          </cell>
          <cell r="DJ655">
            <v>0</v>
          </cell>
          <cell r="DK655">
            <v>0</v>
          </cell>
          <cell r="DL655">
            <v>0</v>
          </cell>
          <cell r="DM655">
            <v>0</v>
          </cell>
          <cell r="DN655">
            <v>80</v>
          </cell>
          <cell r="DO655" t="str">
            <v/>
          </cell>
          <cell r="DP655">
            <v>0</v>
          </cell>
          <cell r="DQ655">
            <v>80.25</v>
          </cell>
          <cell r="DR655">
            <v>78.5</v>
          </cell>
          <cell r="DS655">
            <v>78</v>
          </cell>
          <cell r="DT655">
            <v>80</v>
          </cell>
          <cell r="DU655" t="str">
            <v/>
          </cell>
          <cell r="DV655">
            <v>0</v>
          </cell>
          <cell r="DW655">
            <v>74</v>
          </cell>
          <cell r="DX655">
            <v>80.25</v>
          </cell>
          <cell r="DY655">
            <v>76</v>
          </cell>
          <cell r="DZ655">
            <v>79</v>
          </cell>
          <cell r="EA655" t="str">
            <v/>
          </cell>
          <cell r="EB655">
            <v>0</v>
          </cell>
          <cell r="EC655">
            <v>83.75</v>
          </cell>
          <cell r="ED655">
            <v>78.5</v>
          </cell>
          <cell r="EE655">
            <v>76.75</v>
          </cell>
          <cell r="EF655">
            <v>85</v>
          </cell>
          <cell r="EG655" t="str">
            <v/>
          </cell>
          <cell r="EH655">
            <v>0</v>
          </cell>
          <cell r="EI655">
            <v>80.17</v>
          </cell>
          <cell r="EJ655">
            <v>72.25</v>
          </cell>
          <cell r="EK655">
            <v>72.25</v>
          </cell>
          <cell r="EL655">
            <v>74</v>
          </cell>
          <cell r="EM655" t="str">
            <v/>
          </cell>
          <cell r="EN655">
            <v>0</v>
          </cell>
          <cell r="EO655">
            <v>80.17</v>
          </cell>
          <cell r="EP655">
            <v>72.25</v>
          </cell>
          <cell r="EQ655">
            <v>72.25</v>
          </cell>
          <cell r="ER655">
            <v>74</v>
          </cell>
          <cell r="ES655" t="str">
            <v/>
          </cell>
          <cell r="ET655">
            <v>0</v>
          </cell>
          <cell r="EU655">
            <v>80.17</v>
          </cell>
          <cell r="EV655">
            <v>72.25</v>
          </cell>
          <cell r="EW655">
            <v>72.25</v>
          </cell>
          <cell r="EX655">
            <v>74</v>
          </cell>
          <cell r="EY655" t="str">
            <v/>
          </cell>
          <cell r="EZ655">
            <v>0</v>
          </cell>
          <cell r="FA655">
            <v>80.33</v>
          </cell>
          <cell r="FB655">
            <v>74.25</v>
          </cell>
          <cell r="FC655">
            <v>75</v>
          </cell>
          <cell r="FD655">
            <v>77</v>
          </cell>
          <cell r="FE655" t="str">
            <v/>
          </cell>
          <cell r="FF655">
            <v>0</v>
          </cell>
          <cell r="FG655">
            <v>80.33</v>
          </cell>
          <cell r="FH655">
            <v>74.25</v>
          </cell>
          <cell r="FI655">
            <v>75</v>
          </cell>
          <cell r="FJ655">
            <v>77</v>
          </cell>
          <cell r="FK655" t="str">
            <v/>
          </cell>
          <cell r="FL655">
            <v>0</v>
          </cell>
          <cell r="FM655">
            <v>80.33</v>
          </cell>
          <cell r="FN655">
            <v>74.25</v>
          </cell>
          <cell r="FO655">
            <v>75</v>
          </cell>
          <cell r="FP655">
            <v>77</v>
          </cell>
          <cell r="FQ655" t="str">
            <v/>
          </cell>
          <cell r="FR655">
            <v>0</v>
          </cell>
          <cell r="FS655">
            <v>80.33</v>
          </cell>
          <cell r="FT655">
            <v>74.25</v>
          </cell>
          <cell r="FU655">
            <v>75</v>
          </cell>
          <cell r="FV655">
            <v>77</v>
          </cell>
          <cell r="FW655" t="str">
            <v/>
          </cell>
          <cell r="FX655">
            <v>0</v>
          </cell>
          <cell r="FY655">
            <v>80.33</v>
          </cell>
          <cell r="FZ655">
            <v>74.25</v>
          </cell>
          <cell r="GA655">
            <v>75</v>
          </cell>
          <cell r="GB655">
            <v>77</v>
          </cell>
          <cell r="GC655" t="str">
            <v/>
          </cell>
          <cell r="GD655">
            <v>0</v>
          </cell>
          <cell r="GE655">
            <v>80.33</v>
          </cell>
          <cell r="GF655">
            <v>74.25</v>
          </cell>
          <cell r="GG655">
            <v>75</v>
          </cell>
          <cell r="GH655">
            <v>77</v>
          </cell>
          <cell r="GI655" t="str">
            <v/>
          </cell>
          <cell r="GJ655">
            <v>0</v>
          </cell>
          <cell r="GK655">
            <v>80.33</v>
          </cell>
          <cell r="GL655">
            <v>74.25</v>
          </cell>
          <cell r="GM655">
            <v>75</v>
          </cell>
          <cell r="GN655">
            <v>77</v>
          </cell>
          <cell r="GO655" t="str">
            <v/>
          </cell>
          <cell r="GP655">
            <v>0</v>
          </cell>
          <cell r="GQ655">
            <v>80.33</v>
          </cell>
          <cell r="GR655">
            <v>74.25</v>
          </cell>
          <cell r="GS655">
            <v>75</v>
          </cell>
          <cell r="GT655">
            <v>77</v>
          </cell>
          <cell r="GU655" t="str">
            <v/>
          </cell>
          <cell r="GV655">
            <v>0</v>
          </cell>
          <cell r="GW655">
            <v>83</v>
          </cell>
          <cell r="GX655">
            <v>69.75</v>
          </cell>
          <cell r="GY655">
            <v>79.5</v>
          </cell>
          <cell r="GZ655">
            <v>75</v>
          </cell>
          <cell r="HA655" t="str">
            <v>EKO-L</v>
          </cell>
          <cell r="HB655">
            <v>0</v>
          </cell>
          <cell r="HC655">
            <v>79.25</v>
          </cell>
          <cell r="HD655">
            <v>71.25</v>
          </cell>
          <cell r="HE655">
            <v>71.5</v>
          </cell>
          <cell r="HF655">
            <v>74</v>
          </cell>
          <cell r="HH655">
            <v>0</v>
          </cell>
          <cell r="HM655" t="str">
            <v/>
          </cell>
          <cell r="HN655" t="str">
            <v/>
          </cell>
          <cell r="HS655">
            <v>0</v>
          </cell>
          <cell r="HT655" t="str">
            <v>PKN</v>
          </cell>
          <cell r="HU655">
            <v>0</v>
          </cell>
          <cell r="HV655" t="str">
            <v>IND</v>
          </cell>
          <cell r="HW655">
            <v>0</v>
          </cell>
          <cell r="HX655" t="str">
            <v>MAT-W</v>
          </cell>
          <cell r="HY655">
            <v>0</v>
          </cell>
          <cell r="HZ655" t="str">
            <v>SEJ-W</v>
          </cell>
          <cell r="IA655">
            <v>0</v>
          </cell>
          <cell r="IB655" t="str">
            <v>IGR-W</v>
          </cell>
          <cell r="IC655">
            <v>0</v>
          </cell>
          <cell r="ID655" t="str">
            <v>SBO</v>
          </cell>
          <cell r="IE655">
            <v>0</v>
          </cell>
          <cell r="IF655" t="str">
            <v>PJO</v>
          </cell>
          <cell r="IG655">
            <v>0</v>
          </cell>
          <cell r="IH655" t="str">
            <v>PRA</v>
          </cell>
          <cell r="II655">
            <v>0</v>
          </cell>
          <cell r="IJ655" t="str">
            <v>JAW</v>
          </cell>
          <cell r="IK655">
            <v>0</v>
          </cell>
          <cell r="IL655" t="str">
            <v>ARB</v>
          </cell>
          <cell r="IM655">
            <v>0</v>
          </cell>
          <cell r="IN655" t="str">
            <v>PKM</v>
          </cell>
          <cell r="IO655">
            <v>0</v>
          </cell>
          <cell r="IP655" t="str">
            <v>IND-P</v>
          </cell>
          <cell r="IQ655">
            <v>0</v>
          </cell>
          <cell r="IR655" t="str">
            <v>IGR-P</v>
          </cell>
          <cell r="IS655">
            <v>0</v>
          </cell>
          <cell r="IT655" t="str">
            <v>JEP-P</v>
          </cell>
          <cell r="IU655">
            <v>0</v>
          </cell>
          <cell r="IV655" t="str">
            <v>ANT-P</v>
          </cell>
          <cell r="IW655">
            <v>0</v>
          </cell>
          <cell r="IX655" t="str">
            <v>EKO-L</v>
          </cell>
          <cell r="IY655">
            <v>0</v>
          </cell>
          <cell r="JA655">
            <v>0</v>
          </cell>
        </row>
        <row r="656">
          <cell r="Q656" t="str">
            <v/>
          </cell>
          <cell r="AB656" t="str">
            <v/>
          </cell>
          <cell r="AC656">
            <v>18</v>
          </cell>
          <cell r="AI656" t="str">
            <v/>
          </cell>
          <cell r="AJ656">
            <v>0</v>
          </cell>
          <cell r="AK656">
            <v>79.5</v>
          </cell>
          <cell r="AL656">
            <v>71.25</v>
          </cell>
          <cell r="AM656">
            <v>74.5</v>
          </cell>
          <cell r="AN656">
            <v>75</v>
          </cell>
          <cell r="AO656" t="str">
            <v/>
          </cell>
          <cell r="AP656">
            <v>0</v>
          </cell>
          <cell r="AQ656">
            <v>77.33</v>
          </cell>
          <cell r="AR656">
            <v>80.5</v>
          </cell>
          <cell r="AS656">
            <v>76.75</v>
          </cell>
          <cell r="AT656">
            <v>75</v>
          </cell>
          <cell r="AU656" t="str">
            <v/>
          </cell>
          <cell r="AV656">
            <v>0</v>
          </cell>
          <cell r="AW656">
            <v>75</v>
          </cell>
          <cell r="AX656">
            <v>71.25</v>
          </cell>
          <cell r="AY656">
            <v>74.5</v>
          </cell>
          <cell r="AZ656">
            <v>76</v>
          </cell>
          <cell r="BA656" t="str">
            <v/>
          </cell>
          <cell r="BB656">
            <v>0</v>
          </cell>
          <cell r="BC656">
            <v>79.5</v>
          </cell>
          <cell r="BD656">
            <v>67.25</v>
          </cell>
          <cell r="BE656">
            <v>75.75</v>
          </cell>
          <cell r="BF656">
            <v>75</v>
          </cell>
          <cell r="BG656" t="str">
            <v>SEJ</v>
          </cell>
          <cell r="BH656">
            <v>0</v>
          </cell>
          <cell r="BI656">
            <v>77.33</v>
          </cell>
          <cell r="BJ656">
            <v>81</v>
          </cell>
          <cell r="BK656">
            <v>77.75</v>
          </cell>
          <cell r="BL656">
            <v>75</v>
          </cell>
          <cell r="BM656" t="str">
            <v/>
          </cell>
          <cell r="BN656">
            <v>0</v>
          </cell>
          <cell r="BO656">
            <v>80.25</v>
          </cell>
          <cell r="BP656">
            <v>71.25</v>
          </cell>
          <cell r="BQ656">
            <v>68</v>
          </cell>
          <cell r="BR656">
            <v>77</v>
          </cell>
          <cell r="BS656" t="str">
            <v/>
          </cell>
          <cell r="BT656">
            <v>0</v>
          </cell>
          <cell r="BU656">
            <v>82</v>
          </cell>
          <cell r="BV656">
            <v>81.5</v>
          </cell>
          <cell r="BW656">
            <v>80.25</v>
          </cell>
          <cell r="BX656">
            <v>84</v>
          </cell>
          <cell r="BY656" t="str">
            <v/>
          </cell>
          <cell r="BZ656">
            <v>0</v>
          </cell>
          <cell r="CA656">
            <v>76</v>
          </cell>
          <cell r="CB656">
            <v>67.5</v>
          </cell>
          <cell r="CC656">
            <v>70</v>
          </cell>
          <cell r="CD656">
            <v>70</v>
          </cell>
          <cell r="CE656" t="str">
            <v/>
          </cell>
          <cell r="CF656">
            <v>0</v>
          </cell>
          <cell r="CG656">
            <v>84</v>
          </cell>
          <cell r="CH656">
            <v>76</v>
          </cell>
          <cell r="CI656">
            <v>71.5</v>
          </cell>
          <cell r="CJ656">
            <v>78</v>
          </cell>
          <cell r="CK656" t="str">
            <v/>
          </cell>
          <cell r="CL656">
            <v>0</v>
          </cell>
          <cell r="CM656">
            <v>80.58</v>
          </cell>
          <cell r="CN656">
            <v>70</v>
          </cell>
          <cell r="CO656">
            <v>82.25</v>
          </cell>
          <cell r="CP656">
            <v>75</v>
          </cell>
          <cell r="CQ656" t="str">
            <v/>
          </cell>
          <cell r="CR656">
            <v>0</v>
          </cell>
          <cell r="CS656">
            <v>78.67</v>
          </cell>
          <cell r="CT656">
            <v>73.5</v>
          </cell>
          <cell r="CU656">
            <v>68.5</v>
          </cell>
          <cell r="CV656">
            <v>79</v>
          </cell>
          <cell r="CW656" t="str">
            <v/>
          </cell>
          <cell r="CX656">
            <v>0</v>
          </cell>
          <cell r="CY656">
            <v>83.78</v>
          </cell>
          <cell r="CZ656">
            <v>75.75</v>
          </cell>
          <cell r="DA656">
            <v>77.75</v>
          </cell>
          <cell r="DB656">
            <v>79</v>
          </cell>
          <cell r="DC656" t="str">
            <v/>
          </cell>
          <cell r="DD656">
            <v>0</v>
          </cell>
          <cell r="DE656">
            <v>82.75</v>
          </cell>
          <cell r="DF656">
            <v>76.5</v>
          </cell>
          <cell r="DG656">
            <v>72.5</v>
          </cell>
          <cell r="DH656">
            <v>85</v>
          </cell>
          <cell r="DI656" t="str">
            <v/>
          </cell>
          <cell r="DJ656">
            <v>0</v>
          </cell>
          <cell r="DK656">
            <v>0</v>
          </cell>
          <cell r="DL656">
            <v>0</v>
          </cell>
          <cell r="DM656">
            <v>0</v>
          </cell>
          <cell r="DN656">
            <v>70</v>
          </cell>
          <cell r="DO656" t="str">
            <v/>
          </cell>
          <cell r="DP656">
            <v>0</v>
          </cell>
          <cell r="DQ656">
            <v>78.75</v>
          </cell>
          <cell r="DR656">
            <v>63</v>
          </cell>
          <cell r="DS656">
            <v>69.75</v>
          </cell>
          <cell r="DT656">
            <v>75</v>
          </cell>
          <cell r="DU656" t="str">
            <v/>
          </cell>
          <cell r="DV656">
            <v>0</v>
          </cell>
          <cell r="DW656">
            <v>82</v>
          </cell>
          <cell r="DX656">
            <v>81.75</v>
          </cell>
          <cell r="DY656">
            <v>72.75</v>
          </cell>
          <cell r="DZ656">
            <v>76</v>
          </cell>
          <cell r="EA656" t="str">
            <v/>
          </cell>
          <cell r="EB656">
            <v>0</v>
          </cell>
          <cell r="EC656">
            <v>83.67</v>
          </cell>
          <cell r="ED656">
            <v>75.25</v>
          </cell>
          <cell r="EE656">
            <v>78.25</v>
          </cell>
          <cell r="EF656">
            <v>77</v>
          </cell>
          <cell r="EG656" t="str">
            <v/>
          </cell>
          <cell r="EH656">
            <v>0</v>
          </cell>
          <cell r="EI656">
            <v>79.75</v>
          </cell>
          <cell r="EJ656">
            <v>74.25</v>
          </cell>
          <cell r="EK656">
            <v>76.75</v>
          </cell>
          <cell r="EL656">
            <v>74</v>
          </cell>
          <cell r="EM656" t="str">
            <v/>
          </cell>
          <cell r="EN656">
            <v>0</v>
          </cell>
          <cell r="EO656">
            <v>79.75</v>
          </cell>
          <cell r="EP656">
            <v>74.25</v>
          </cell>
          <cell r="EQ656">
            <v>76.75</v>
          </cell>
          <cell r="ER656">
            <v>74</v>
          </cell>
          <cell r="ES656" t="str">
            <v/>
          </cell>
          <cell r="ET656">
            <v>0</v>
          </cell>
          <cell r="EU656">
            <v>79.75</v>
          </cell>
          <cell r="EV656">
            <v>74.25</v>
          </cell>
          <cell r="EW656">
            <v>76.75</v>
          </cell>
          <cell r="EX656">
            <v>74</v>
          </cell>
          <cell r="EY656" t="str">
            <v/>
          </cell>
          <cell r="EZ656">
            <v>0</v>
          </cell>
          <cell r="FA656">
            <v>79</v>
          </cell>
          <cell r="FB656">
            <v>71</v>
          </cell>
          <cell r="FC656">
            <v>73</v>
          </cell>
          <cell r="FD656">
            <v>74</v>
          </cell>
          <cell r="FE656" t="str">
            <v/>
          </cell>
          <cell r="FF656">
            <v>0</v>
          </cell>
          <cell r="FG656">
            <v>79</v>
          </cell>
          <cell r="FH656">
            <v>71</v>
          </cell>
          <cell r="FI656">
            <v>73</v>
          </cell>
          <cell r="FJ656">
            <v>74</v>
          </cell>
          <cell r="FK656" t="str">
            <v/>
          </cell>
          <cell r="FL656">
            <v>0</v>
          </cell>
          <cell r="FM656">
            <v>79</v>
          </cell>
          <cell r="FN656">
            <v>71</v>
          </cell>
          <cell r="FO656">
            <v>73</v>
          </cell>
          <cell r="FP656">
            <v>74</v>
          </cell>
          <cell r="FQ656" t="str">
            <v/>
          </cell>
          <cell r="FR656">
            <v>0</v>
          </cell>
          <cell r="FS656">
            <v>79</v>
          </cell>
          <cell r="FT656">
            <v>71</v>
          </cell>
          <cell r="FU656">
            <v>73</v>
          </cell>
          <cell r="FV656">
            <v>74</v>
          </cell>
          <cell r="FW656" t="str">
            <v/>
          </cell>
          <cell r="FX656">
            <v>0</v>
          </cell>
          <cell r="FY656">
            <v>79</v>
          </cell>
          <cell r="FZ656">
            <v>71</v>
          </cell>
          <cell r="GA656">
            <v>73</v>
          </cell>
          <cell r="GB656">
            <v>74</v>
          </cell>
          <cell r="GC656" t="str">
            <v/>
          </cell>
          <cell r="GD656">
            <v>0</v>
          </cell>
          <cell r="GE656">
            <v>79</v>
          </cell>
          <cell r="GF656">
            <v>71</v>
          </cell>
          <cell r="GG656">
            <v>73</v>
          </cell>
          <cell r="GH656">
            <v>74</v>
          </cell>
          <cell r="GI656" t="str">
            <v/>
          </cell>
          <cell r="GJ656">
            <v>0</v>
          </cell>
          <cell r="GK656">
            <v>79</v>
          </cell>
          <cell r="GL656">
            <v>71</v>
          </cell>
          <cell r="GM656">
            <v>73</v>
          </cell>
          <cell r="GN656">
            <v>74</v>
          </cell>
          <cell r="GO656" t="str">
            <v/>
          </cell>
          <cell r="GP656">
            <v>0</v>
          </cell>
          <cell r="GQ656">
            <v>79</v>
          </cell>
          <cell r="GR656">
            <v>71</v>
          </cell>
          <cell r="GS656">
            <v>73</v>
          </cell>
          <cell r="GT656">
            <v>74</v>
          </cell>
          <cell r="GU656" t="str">
            <v/>
          </cell>
          <cell r="GV656">
            <v>0</v>
          </cell>
          <cell r="GW656">
            <v>84.25</v>
          </cell>
          <cell r="GX656">
            <v>67.5</v>
          </cell>
          <cell r="GY656">
            <v>76</v>
          </cell>
          <cell r="GZ656">
            <v>74</v>
          </cell>
          <cell r="HA656" t="str">
            <v>EKO-L</v>
          </cell>
          <cell r="HB656">
            <v>0</v>
          </cell>
          <cell r="HC656">
            <v>78.5</v>
          </cell>
          <cell r="HD656">
            <v>68</v>
          </cell>
          <cell r="HE656">
            <v>68.25</v>
          </cell>
          <cell r="HF656">
            <v>73</v>
          </cell>
          <cell r="HH656">
            <v>0</v>
          </cell>
          <cell r="HM656" t="str">
            <v/>
          </cell>
          <cell r="HN656" t="str">
            <v/>
          </cell>
          <cell r="HS656">
            <v>0</v>
          </cell>
          <cell r="HT656" t="str">
            <v>PKN</v>
          </cell>
          <cell r="HU656">
            <v>0</v>
          </cell>
          <cell r="HV656" t="str">
            <v>IND</v>
          </cell>
          <cell r="HW656">
            <v>0</v>
          </cell>
          <cell r="HX656" t="str">
            <v>MAT-W</v>
          </cell>
          <cell r="HY656">
            <v>0</v>
          </cell>
          <cell r="HZ656" t="str">
            <v>SEJ-W</v>
          </cell>
          <cell r="IA656">
            <v>0</v>
          </cell>
          <cell r="IB656" t="str">
            <v>IGR-W</v>
          </cell>
          <cell r="IC656">
            <v>0</v>
          </cell>
          <cell r="ID656" t="str">
            <v>SBO</v>
          </cell>
          <cell r="IE656">
            <v>0</v>
          </cell>
          <cell r="IF656" t="str">
            <v>PJO</v>
          </cell>
          <cell r="IG656">
            <v>0</v>
          </cell>
          <cell r="IH656" t="str">
            <v>PRA</v>
          </cell>
          <cell r="II656">
            <v>0</v>
          </cell>
          <cell r="IJ656" t="str">
            <v>JAW</v>
          </cell>
          <cell r="IK656">
            <v>0</v>
          </cell>
          <cell r="IL656" t="str">
            <v>ARB</v>
          </cell>
          <cell r="IM656">
            <v>0</v>
          </cell>
          <cell r="IN656" t="str">
            <v>PKM</v>
          </cell>
          <cell r="IO656">
            <v>0</v>
          </cell>
          <cell r="IP656" t="str">
            <v>IND-P</v>
          </cell>
          <cell r="IQ656">
            <v>0</v>
          </cell>
          <cell r="IR656" t="str">
            <v>IGR-P</v>
          </cell>
          <cell r="IS656">
            <v>0</v>
          </cell>
          <cell r="IT656" t="str">
            <v>JEP-P</v>
          </cell>
          <cell r="IU656">
            <v>0</v>
          </cell>
          <cell r="IV656" t="str">
            <v>ANT-P</v>
          </cell>
          <cell r="IW656">
            <v>0</v>
          </cell>
          <cell r="IX656" t="str">
            <v>EKO-L</v>
          </cell>
          <cell r="IY656">
            <v>0</v>
          </cell>
          <cell r="JA656">
            <v>0</v>
          </cell>
        </row>
        <row r="657">
          <cell r="Q657" t="str">
            <v/>
          </cell>
          <cell r="AB657" t="str">
            <v/>
          </cell>
          <cell r="AC657">
            <v>19</v>
          </cell>
          <cell r="AI657" t="str">
            <v/>
          </cell>
          <cell r="AJ657">
            <v>0</v>
          </cell>
          <cell r="AK657">
            <v>79.5</v>
          </cell>
          <cell r="AL657">
            <v>80.25</v>
          </cell>
          <cell r="AM657">
            <v>79.25</v>
          </cell>
          <cell r="AN657">
            <v>84</v>
          </cell>
          <cell r="AO657" t="str">
            <v/>
          </cell>
          <cell r="AP657">
            <v>0</v>
          </cell>
          <cell r="AQ657">
            <v>82.67</v>
          </cell>
          <cell r="AR657">
            <v>87</v>
          </cell>
          <cell r="AS657">
            <v>81.75</v>
          </cell>
          <cell r="AT657">
            <v>84</v>
          </cell>
          <cell r="AU657" t="str">
            <v/>
          </cell>
          <cell r="AV657">
            <v>0</v>
          </cell>
          <cell r="AW657">
            <v>82</v>
          </cell>
          <cell r="AX657">
            <v>80.25</v>
          </cell>
          <cell r="AY657">
            <v>79.75</v>
          </cell>
          <cell r="AZ657">
            <v>86</v>
          </cell>
          <cell r="BA657" t="str">
            <v/>
          </cell>
          <cell r="BB657">
            <v>0</v>
          </cell>
          <cell r="BC657">
            <v>86.25</v>
          </cell>
          <cell r="BD657">
            <v>81.5</v>
          </cell>
          <cell r="BE657">
            <v>80.25</v>
          </cell>
          <cell r="BF657">
            <v>86</v>
          </cell>
          <cell r="BG657" t="str">
            <v>SEJ</v>
          </cell>
          <cell r="BH657">
            <v>0</v>
          </cell>
          <cell r="BI657">
            <v>86.67</v>
          </cell>
          <cell r="BJ657">
            <v>92.75</v>
          </cell>
          <cell r="BK657">
            <v>84.75</v>
          </cell>
          <cell r="BL657">
            <v>84</v>
          </cell>
          <cell r="BM657" t="str">
            <v/>
          </cell>
          <cell r="BN657">
            <v>0</v>
          </cell>
          <cell r="BO657">
            <v>80.38</v>
          </cell>
          <cell r="BP657">
            <v>76.75</v>
          </cell>
          <cell r="BQ657">
            <v>82</v>
          </cell>
          <cell r="BR657">
            <v>79</v>
          </cell>
          <cell r="BS657" t="str">
            <v/>
          </cell>
          <cell r="BT657">
            <v>0</v>
          </cell>
          <cell r="BU657">
            <v>84.25</v>
          </cell>
          <cell r="BV657">
            <v>85</v>
          </cell>
          <cell r="BW657">
            <v>88.25</v>
          </cell>
          <cell r="BX657">
            <v>87</v>
          </cell>
          <cell r="BY657" t="str">
            <v/>
          </cell>
          <cell r="BZ657">
            <v>0</v>
          </cell>
          <cell r="CA657">
            <v>78.5</v>
          </cell>
          <cell r="CB657">
            <v>68.25</v>
          </cell>
          <cell r="CC657">
            <v>70.5</v>
          </cell>
          <cell r="CD657">
            <v>74</v>
          </cell>
          <cell r="CE657" t="str">
            <v/>
          </cell>
          <cell r="CF657">
            <v>0</v>
          </cell>
          <cell r="CG657">
            <v>81.5</v>
          </cell>
          <cell r="CH657">
            <v>77.25</v>
          </cell>
          <cell r="CI657">
            <v>75.75</v>
          </cell>
          <cell r="CJ657">
            <v>80</v>
          </cell>
          <cell r="CK657" t="str">
            <v/>
          </cell>
          <cell r="CL657">
            <v>0</v>
          </cell>
          <cell r="CM657">
            <v>80.17</v>
          </cell>
          <cell r="CN657">
            <v>73.25</v>
          </cell>
          <cell r="CO657">
            <v>89.25</v>
          </cell>
          <cell r="CP657">
            <v>75</v>
          </cell>
          <cell r="CQ657" t="str">
            <v/>
          </cell>
          <cell r="CR657">
            <v>0</v>
          </cell>
          <cell r="CS657">
            <v>82.08</v>
          </cell>
          <cell r="CT657">
            <v>73</v>
          </cell>
          <cell r="CU657">
            <v>80.25</v>
          </cell>
          <cell r="CV657">
            <v>84</v>
          </cell>
          <cell r="CW657" t="str">
            <v/>
          </cell>
          <cell r="CX657">
            <v>0</v>
          </cell>
          <cell r="CY657">
            <v>84.11</v>
          </cell>
          <cell r="CZ657">
            <v>76</v>
          </cell>
          <cell r="DA657">
            <v>76.25</v>
          </cell>
          <cell r="DB657">
            <v>83</v>
          </cell>
          <cell r="DC657" t="str">
            <v/>
          </cell>
          <cell r="DD657">
            <v>0</v>
          </cell>
          <cell r="DE657">
            <v>86.5</v>
          </cell>
          <cell r="DF657">
            <v>85.25</v>
          </cell>
          <cell r="DG657">
            <v>80.5</v>
          </cell>
          <cell r="DH657">
            <v>87</v>
          </cell>
          <cell r="DI657" t="str">
            <v/>
          </cell>
          <cell r="DJ657">
            <v>0</v>
          </cell>
          <cell r="DK657">
            <v>0</v>
          </cell>
          <cell r="DL657">
            <v>0</v>
          </cell>
          <cell r="DM657">
            <v>0</v>
          </cell>
          <cell r="DN657">
            <v>74</v>
          </cell>
          <cell r="DO657" t="str">
            <v/>
          </cell>
          <cell r="DP657">
            <v>0</v>
          </cell>
          <cell r="DQ657">
            <v>82</v>
          </cell>
          <cell r="DR657">
            <v>75.5</v>
          </cell>
          <cell r="DS657">
            <v>77.25</v>
          </cell>
          <cell r="DT657">
            <v>75</v>
          </cell>
          <cell r="DU657" t="str">
            <v/>
          </cell>
          <cell r="DV657">
            <v>0</v>
          </cell>
          <cell r="DW657">
            <v>89</v>
          </cell>
          <cell r="DX657">
            <v>87.5</v>
          </cell>
          <cell r="DY657">
            <v>81</v>
          </cell>
          <cell r="DZ657">
            <v>82</v>
          </cell>
          <cell r="EA657" t="str">
            <v/>
          </cell>
          <cell r="EB657">
            <v>0</v>
          </cell>
          <cell r="EC657">
            <v>83.83</v>
          </cell>
          <cell r="ED657">
            <v>80.5</v>
          </cell>
          <cell r="EE657">
            <v>82.5</v>
          </cell>
          <cell r="EF657">
            <v>84</v>
          </cell>
          <cell r="EG657" t="str">
            <v/>
          </cell>
          <cell r="EH657">
            <v>0</v>
          </cell>
          <cell r="EI657">
            <v>78.92</v>
          </cell>
          <cell r="EJ657">
            <v>85.25</v>
          </cell>
          <cell r="EK657">
            <v>79.25</v>
          </cell>
          <cell r="EL657">
            <v>75</v>
          </cell>
          <cell r="EM657" t="str">
            <v/>
          </cell>
          <cell r="EN657">
            <v>0</v>
          </cell>
          <cell r="EO657">
            <v>78.92</v>
          </cell>
          <cell r="EP657">
            <v>85.25</v>
          </cell>
          <cell r="EQ657">
            <v>79.25</v>
          </cell>
          <cell r="ER657">
            <v>75</v>
          </cell>
          <cell r="ES657" t="str">
            <v/>
          </cell>
          <cell r="ET657">
            <v>0</v>
          </cell>
          <cell r="EU657">
            <v>78.92</v>
          </cell>
          <cell r="EV657">
            <v>85.25</v>
          </cell>
          <cell r="EW657">
            <v>79.25</v>
          </cell>
          <cell r="EX657">
            <v>75</v>
          </cell>
          <cell r="EY657" t="str">
            <v/>
          </cell>
          <cell r="EZ657">
            <v>0</v>
          </cell>
          <cell r="FA657">
            <v>85.83</v>
          </cell>
          <cell r="FB657">
            <v>82.75</v>
          </cell>
          <cell r="FC657">
            <v>84</v>
          </cell>
          <cell r="FD657">
            <v>87</v>
          </cell>
          <cell r="FE657" t="str">
            <v/>
          </cell>
          <cell r="FF657">
            <v>0</v>
          </cell>
          <cell r="FG657">
            <v>85.83</v>
          </cell>
          <cell r="FH657">
            <v>82.75</v>
          </cell>
          <cell r="FI657">
            <v>84</v>
          </cell>
          <cell r="FJ657">
            <v>87</v>
          </cell>
          <cell r="FK657" t="str">
            <v/>
          </cell>
          <cell r="FL657">
            <v>0</v>
          </cell>
          <cell r="FM657">
            <v>85.83</v>
          </cell>
          <cell r="FN657">
            <v>82.75</v>
          </cell>
          <cell r="FO657">
            <v>84</v>
          </cell>
          <cell r="FP657">
            <v>87</v>
          </cell>
          <cell r="FQ657" t="str">
            <v/>
          </cell>
          <cell r="FR657">
            <v>0</v>
          </cell>
          <cell r="FS657">
            <v>85.83</v>
          </cell>
          <cell r="FT657">
            <v>82.75</v>
          </cell>
          <cell r="FU657">
            <v>84</v>
          </cell>
          <cell r="FV657">
            <v>87</v>
          </cell>
          <cell r="FW657" t="str">
            <v/>
          </cell>
          <cell r="FX657">
            <v>0</v>
          </cell>
          <cell r="FY657">
            <v>85.83</v>
          </cell>
          <cell r="FZ657">
            <v>82.75</v>
          </cell>
          <cell r="GA657">
            <v>84</v>
          </cell>
          <cell r="GB657">
            <v>87</v>
          </cell>
          <cell r="GC657" t="str">
            <v/>
          </cell>
          <cell r="GD657">
            <v>0</v>
          </cell>
          <cell r="GE657">
            <v>85.83</v>
          </cell>
          <cell r="GF657">
            <v>82.75</v>
          </cell>
          <cell r="GG657">
            <v>84</v>
          </cell>
          <cell r="GH657">
            <v>87</v>
          </cell>
          <cell r="GI657" t="str">
            <v/>
          </cell>
          <cell r="GJ657">
            <v>0</v>
          </cell>
          <cell r="GK657">
            <v>85.83</v>
          </cell>
          <cell r="GL657">
            <v>82.75</v>
          </cell>
          <cell r="GM657">
            <v>84</v>
          </cell>
          <cell r="GN657">
            <v>87</v>
          </cell>
          <cell r="GO657" t="str">
            <v/>
          </cell>
          <cell r="GP657">
            <v>0</v>
          </cell>
          <cell r="GQ657">
            <v>85.83</v>
          </cell>
          <cell r="GR657">
            <v>82.75</v>
          </cell>
          <cell r="GS657">
            <v>84</v>
          </cell>
          <cell r="GT657">
            <v>87</v>
          </cell>
          <cell r="GU657" t="str">
            <v/>
          </cell>
          <cell r="GV657">
            <v>0</v>
          </cell>
          <cell r="GW657">
            <v>85</v>
          </cell>
          <cell r="GX657">
            <v>85.25</v>
          </cell>
          <cell r="GY657">
            <v>89</v>
          </cell>
          <cell r="GZ657">
            <v>80</v>
          </cell>
          <cell r="HA657" t="str">
            <v>EKO-L</v>
          </cell>
          <cell r="HB657">
            <v>0</v>
          </cell>
          <cell r="HC657">
            <v>82.5</v>
          </cell>
          <cell r="HD657">
            <v>68.5</v>
          </cell>
          <cell r="HE657">
            <v>70</v>
          </cell>
          <cell r="HF657">
            <v>74</v>
          </cell>
          <cell r="HH657">
            <v>0</v>
          </cell>
          <cell r="HM657" t="str">
            <v/>
          </cell>
          <cell r="HN657" t="str">
            <v/>
          </cell>
          <cell r="HS657">
            <v>0</v>
          </cell>
          <cell r="HT657" t="str">
            <v>PKN</v>
          </cell>
          <cell r="HU657">
            <v>0</v>
          </cell>
          <cell r="HV657" t="str">
            <v>IND</v>
          </cell>
          <cell r="HW657">
            <v>0</v>
          </cell>
          <cell r="HX657" t="str">
            <v>MAT-W</v>
          </cell>
          <cell r="HY657">
            <v>0</v>
          </cell>
          <cell r="HZ657" t="str">
            <v>SEJ-W</v>
          </cell>
          <cell r="IA657">
            <v>0</v>
          </cell>
          <cell r="IB657" t="str">
            <v>IGR-W</v>
          </cell>
          <cell r="IC657">
            <v>0</v>
          </cell>
          <cell r="ID657" t="str">
            <v>SBO</v>
          </cell>
          <cell r="IE657">
            <v>0</v>
          </cell>
          <cell r="IF657" t="str">
            <v>PJO</v>
          </cell>
          <cell r="IG657">
            <v>0</v>
          </cell>
          <cell r="IH657" t="str">
            <v>PRA</v>
          </cell>
          <cell r="II657">
            <v>0</v>
          </cell>
          <cell r="IJ657" t="str">
            <v>JAW</v>
          </cell>
          <cell r="IK657">
            <v>0</v>
          </cell>
          <cell r="IL657" t="str">
            <v>ARB</v>
          </cell>
          <cell r="IM657">
            <v>0</v>
          </cell>
          <cell r="IN657" t="str">
            <v>PKM</v>
          </cell>
          <cell r="IO657">
            <v>0</v>
          </cell>
          <cell r="IP657" t="str">
            <v>IND-P</v>
          </cell>
          <cell r="IQ657">
            <v>0</v>
          </cell>
          <cell r="IR657" t="str">
            <v>IGR-P</v>
          </cell>
          <cell r="IS657">
            <v>0</v>
          </cell>
          <cell r="IT657" t="str">
            <v>JEP-P</v>
          </cell>
          <cell r="IU657">
            <v>0</v>
          </cell>
          <cell r="IV657" t="str">
            <v>ANT-P</v>
          </cell>
          <cell r="IW657">
            <v>0</v>
          </cell>
          <cell r="IX657" t="str">
            <v>EKO-L</v>
          </cell>
          <cell r="IY657">
            <v>0</v>
          </cell>
          <cell r="JA657">
            <v>0</v>
          </cell>
        </row>
        <row r="658">
          <cell r="Q658" t="str">
            <v/>
          </cell>
          <cell r="AB658" t="str">
            <v/>
          </cell>
          <cell r="AC658">
            <v>20</v>
          </cell>
          <cell r="AI658" t="str">
            <v/>
          </cell>
          <cell r="AJ658">
            <v>0</v>
          </cell>
          <cell r="AK658">
            <v>83.75</v>
          </cell>
          <cell r="AL658">
            <v>80</v>
          </cell>
          <cell r="AM658">
            <v>77</v>
          </cell>
          <cell r="AN658">
            <v>84</v>
          </cell>
          <cell r="AO658" t="str">
            <v/>
          </cell>
          <cell r="AP658">
            <v>0</v>
          </cell>
          <cell r="AQ658">
            <v>81.67</v>
          </cell>
          <cell r="AR658">
            <v>80.5</v>
          </cell>
          <cell r="AS658">
            <v>77.5</v>
          </cell>
          <cell r="AT658">
            <v>84</v>
          </cell>
          <cell r="AU658" t="str">
            <v/>
          </cell>
          <cell r="AV658">
            <v>0</v>
          </cell>
          <cell r="AW658">
            <v>79.75</v>
          </cell>
          <cell r="AX658">
            <v>80</v>
          </cell>
          <cell r="AY658">
            <v>77.75</v>
          </cell>
          <cell r="AZ658">
            <v>86</v>
          </cell>
          <cell r="BA658" t="str">
            <v/>
          </cell>
          <cell r="BB658">
            <v>0</v>
          </cell>
          <cell r="BC658">
            <v>83.75</v>
          </cell>
          <cell r="BD658">
            <v>77.25</v>
          </cell>
          <cell r="BE658">
            <v>78.25</v>
          </cell>
          <cell r="BF658">
            <v>86</v>
          </cell>
          <cell r="BG658" t="str">
            <v>SEJ</v>
          </cell>
          <cell r="BH658">
            <v>0</v>
          </cell>
          <cell r="BI658">
            <v>83</v>
          </cell>
          <cell r="BJ658">
            <v>79.5</v>
          </cell>
          <cell r="BK658">
            <v>76.25</v>
          </cell>
          <cell r="BL658">
            <v>84</v>
          </cell>
          <cell r="BM658" t="str">
            <v/>
          </cell>
          <cell r="BN658">
            <v>0</v>
          </cell>
          <cell r="BO658">
            <v>80.25</v>
          </cell>
          <cell r="BP658">
            <v>77.5</v>
          </cell>
          <cell r="BQ658">
            <v>76</v>
          </cell>
          <cell r="BR658">
            <v>79</v>
          </cell>
          <cell r="BS658" t="str">
            <v/>
          </cell>
          <cell r="BT658">
            <v>0</v>
          </cell>
          <cell r="BU658">
            <v>85</v>
          </cell>
          <cell r="BV658">
            <v>84.25</v>
          </cell>
          <cell r="BW658">
            <v>88</v>
          </cell>
          <cell r="BX658">
            <v>86</v>
          </cell>
          <cell r="BY658" t="str">
            <v/>
          </cell>
          <cell r="BZ658">
            <v>0</v>
          </cell>
          <cell r="CA658">
            <v>77.33</v>
          </cell>
          <cell r="CB658">
            <v>67.5</v>
          </cell>
          <cell r="CC658">
            <v>71.25</v>
          </cell>
          <cell r="CD658">
            <v>71</v>
          </cell>
          <cell r="CE658" t="str">
            <v/>
          </cell>
          <cell r="CF658">
            <v>0</v>
          </cell>
          <cell r="CG658">
            <v>80.25</v>
          </cell>
          <cell r="CH658">
            <v>76</v>
          </cell>
          <cell r="CI658">
            <v>76.5</v>
          </cell>
          <cell r="CJ658">
            <v>80</v>
          </cell>
          <cell r="CK658" t="str">
            <v/>
          </cell>
          <cell r="CL658">
            <v>0</v>
          </cell>
          <cell r="CM658">
            <v>78.58</v>
          </cell>
          <cell r="CN658">
            <v>71.5</v>
          </cell>
          <cell r="CO658">
            <v>72.25</v>
          </cell>
          <cell r="CP658">
            <v>75</v>
          </cell>
          <cell r="CQ658" t="str">
            <v/>
          </cell>
          <cell r="CR658">
            <v>0</v>
          </cell>
          <cell r="CS658">
            <v>90</v>
          </cell>
          <cell r="CT658">
            <v>79.75</v>
          </cell>
          <cell r="CU658">
            <v>80.25</v>
          </cell>
          <cell r="CV658">
            <v>83</v>
          </cell>
          <cell r="CW658" t="str">
            <v/>
          </cell>
          <cell r="CX658">
            <v>0</v>
          </cell>
          <cell r="CY658">
            <v>80.89</v>
          </cell>
          <cell r="CZ658">
            <v>76.75</v>
          </cell>
          <cell r="DA658">
            <v>71</v>
          </cell>
          <cell r="DB658">
            <v>82</v>
          </cell>
          <cell r="DC658" t="str">
            <v/>
          </cell>
          <cell r="DD658">
            <v>0</v>
          </cell>
          <cell r="DE658">
            <v>84.5</v>
          </cell>
          <cell r="DF658">
            <v>77.25</v>
          </cell>
          <cell r="DG658">
            <v>83</v>
          </cell>
          <cell r="DH658">
            <v>88</v>
          </cell>
          <cell r="DI658" t="str">
            <v/>
          </cell>
          <cell r="DJ658">
            <v>0</v>
          </cell>
          <cell r="DK658">
            <v>0</v>
          </cell>
          <cell r="DL658">
            <v>0</v>
          </cell>
          <cell r="DM658">
            <v>0</v>
          </cell>
          <cell r="DN658">
            <v>75</v>
          </cell>
          <cell r="DO658" t="str">
            <v/>
          </cell>
          <cell r="DP658">
            <v>0</v>
          </cell>
          <cell r="DQ658">
            <v>88</v>
          </cell>
          <cell r="DR658">
            <v>72</v>
          </cell>
          <cell r="DS658">
            <v>78.5</v>
          </cell>
          <cell r="DT658">
            <v>79</v>
          </cell>
          <cell r="DU658" t="str">
            <v/>
          </cell>
          <cell r="DV658">
            <v>0</v>
          </cell>
          <cell r="DW658">
            <v>81</v>
          </cell>
          <cell r="DX658">
            <v>79.25</v>
          </cell>
          <cell r="DY658">
            <v>76.75</v>
          </cell>
          <cell r="DZ658">
            <v>77</v>
          </cell>
          <cell r="EA658" t="str">
            <v/>
          </cell>
          <cell r="EB658">
            <v>0</v>
          </cell>
          <cell r="EC658">
            <v>85.58</v>
          </cell>
          <cell r="ED658">
            <v>80.75</v>
          </cell>
          <cell r="EE658">
            <v>81</v>
          </cell>
          <cell r="EF658">
            <v>82</v>
          </cell>
          <cell r="EG658" t="str">
            <v/>
          </cell>
          <cell r="EH658">
            <v>0</v>
          </cell>
          <cell r="EI658">
            <v>78.92</v>
          </cell>
          <cell r="EJ658">
            <v>79.25</v>
          </cell>
          <cell r="EK658">
            <v>76.25</v>
          </cell>
          <cell r="EL658">
            <v>75</v>
          </cell>
          <cell r="EM658" t="str">
            <v/>
          </cell>
          <cell r="EN658">
            <v>0</v>
          </cell>
          <cell r="EO658">
            <v>78.92</v>
          </cell>
          <cell r="EP658">
            <v>79.25</v>
          </cell>
          <cell r="EQ658">
            <v>76.25</v>
          </cell>
          <cell r="ER658">
            <v>75</v>
          </cell>
          <cell r="ES658" t="str">
            <v/>
          </cell>
          <cell r="ET658">
            <v>0</v>
          </cell>
          <cell r="EU658">
            <v>78.92</v>
          </cell>
          <cell r="EV658">
            <v>79.25</v>
          </cell>
          <cell r="EW658">
            <v>76.25</v>
          </cell>
          <cell r="EX658">
            <v>75</v>
          </cell>
          <cell r="EY658" t="str">
            <v/>
          </cell>
          <cell r="EZ658">
            <v>0</v>
          </cell>
          <cell r="FA658">
            <v>82.83</v>
          </cell>
          <cell r="FB658">
            <v>72.75</v>
          </cell>
          <cell r="FC658">
            <v>78</v>
          </cell>
          <cell r="FD658">
            <v>79</v>
          </cell>
          <cell r="FE658" t="str">
            <v/>
          </cell>
          <cell r="FF658">
            <v>0</v>
          </cell>
          <cell r="FG658">
            <v>82.83</v>
          </cell>
          <cell r="FH658">
            <v>72.75</v>
          </cell>
          <cell r="FI658">
            <v>78</v>
          </cell>
          <cell r="FJ658">
            <v>79</v>
          </cell>
          <cell r="FK658" t="str">
            <v/>
          </cell>
          <cell r="FL658">
            <v>0</v>
          </cell>
          <cell r="FM658">
            <v>82.83</v>
          </cell>
          <cell r="FN658">
            <v>72.75</v>
          </cell>
          <cell r="FO658">
            <v>78</v>
          </cell>
          <cell r="FP658">
            <v>79</v>
          </cell>
          <cell r="FQ658" t="str">
            <v/>
          </cell>
          <cell r="FR658">
            <v>0</v>
          </cell>
          <cell r="FS658">
            <v>82.83</v>
          </cell>
          <cell r="FT658">
            <v>72.75</v>
          </cell>
          <cell r="FU658">
            <v>78</v>
          </cell>
          <cell r="FV658">
            <v>79</v>
          </cell>
          <cell r="FW658" t="str">
            <v/>
          </cell>
          <cell r="FX658">
            <v>0</v>
          </cell>
          <cell r="FY658">
            <v>82.83</v>
          </cell>
          <cell r="FZ658">
            <v>72.75</v>
          </cell>
          <cell r="GA658">
            <v>78</v>
          </cell>
          <cell r="GB658">
            <v>79</v>
          </cell>
          <cell r="GC658" t="str">
            <v/>
          </cell>
          <cell r="GD658">
            <v>0</v>
          </cell>
          <cell r="GE658">
            <v>82.83</v>
          </cell>
          <cell r="GF658">
            <v>72.75</v>
          </cell>
          <cell r="GG658">
            <v>78</v>
          </cell>
          <cell r="GH658">
            <v>79</v>
          </cell>
          <cell r="GI658" t="str">
            <v/>
          </cell>
          <cell r="GJ658">
            <v>0</v>
          </cell>
          <cell r="GK658">
            <v>82.83</v>
          </cell>
          <cell r="GL658">
            <v>72.75</v>
          </cell>
          <cell r="GM658">
            <v>78</v>
          </cell>
          <cell r="GN658">
            <v>79</v>
          </cell>
          <cell r="GO658" t="str">
            <v/>
          </cell>
          <cell r="GP658">
            <v>0</v>
          </cell>
          <cell r="GQ658">
            <v>82.83</v>
          </cell>
          <cell r="GR658">
            <v>72.75</v>
          </cell>
          <cell r="GS658">
            <v>78</v>
          </cell>
          <cell r="GT658">
            <v>79</v>
          </cell>
          <cell r="GU658" t="str">
            <v/>
          </cell>
          <cell r="GV658">
            <v>0</v>
          </cell>
          <cell r="GW658">
            <v>83.5</v>
          </cell>
          <cell r="GX658">
            <v>69.75</v>
          </cell>
          <cell r="GY658">
            <v>71.25</v>
          </cell>
          <cell r="GZ658">
            <v>75</v>
          </cell>
          <cell r="HA658" t="str">
            <v>EKO-L</v>
          </cell>
          <cell r="HB658">
            <v>0</v>
          </cell>
          <cell r="HC658">
            <v>81.17</v>
          </cell>
          <cell r="HD658">
            <v>68</v>
          </cell>
          <cell r="HE658">
            <v>68.5</v>
          </cell>
          <cell r="HF658">
            <v>72</v>
          </cell>
          <cell r="HH658">
            <v>0</v>
          </cell>
          <cell r="HM658" t="str">
            <v/>
          </cell>
          <cell r="HN658" t="str">
            <v/>
          </cell>
          <cell r="HS658">
            <v>0</v>
          </cell>
          <cell r="HT658" t="str">
            <v>PKN</v>
          </cell>
          <cell r="HU658">
            <v>0</v>
          </cell>
          <cell r="HV658" t="str">
            <v>IND</v>
          </cell>
          <cell r="HW658">
            <v>0</v>
          </cell>
          <cell r="HX658" t="str">
            <v>MAT-W</v>
          </cell>
          <cell r="HY658">
            <v>0</v>
          </cell>
          <cell r="HZ658" t="str">
            <v>SEJ-W</v>
          </cell>
          <cell r="IA658">
            <v>0</v>
          </cell>
          <cell r="IB658" t="str">
            <v>IGR-W</v>
          </cell>
          <cell r="IC658">
            <v>0</v>
          </cell>
          <cell r="ID658" t="str">
            <v>SBO</v>
          </cell>
          <cell r="IE658">
            <v>0</v>
          </cell>
          <cell r="IF658" t="str">
            <v>PJO</v>
          </cell>
          <cell r="IG658">
            <v>0</v>
          </cell>
          <cell r="IH658" t="str">
            <v>PRA</v>
          </cell>
          <cell r="II658">
            <v>0</v>
          </cell>
          <cell r="IJ658" t="str">
            <v>JAW</v>
          </cell>
          <cell r="IK658">
            <v>0</v>
          </cell>
          <cell r="IL658" t="str">
            <v>ARB</v>
          </cell>
          <cell r="IM658">
            <v>0</v>
          </cell>
          <cell r="IN658" t="str">
            <v>PKM</v>
          </cell>
          <cell r="IO658">
            <v>0</v>
          </cell>
          <cell r="IP658" t="str">
            <v>IND-P</v>
          </cell>
          <cell r="IQ658">
            <v>0</v>
          </cell>
          <cell r="IR658" t="str">
            <v>IGR-P</v>
          </cell>
          <cell r="IS658">
            <v>0</v>
          </cell>
          <cell r="IT658" t="str">
            <v>JEP-P</v>
          </cell>
          <cell r="IU658">
            <v>0</v>
          </cell>
          <cell r="IV658" t="str">
            <v>ANT-P</v>
          </cell>
          <cell r="IW658">
            <v>0</v>
          </cell>
          <cell r="IX658" t="str">
            <v>EKO-L</v>
          </cell>
          <cell r="IY658">
            <v>0</v>
          </cell>
          <cell r="JA658">
            <v>0</v>
          </cell>
        </row>
        <row r="659">
          <cell r="Q659" t="str">
            <v/>
          </cell>
          <cell r="AB659" t="str">
            <v/>
          </cell>
          <cell r="AC659">
            <v>21</v>
          </cell>
          <cell r="AI659" t="str">
            <v/>
          </cell>
          <cell r="AJ659">
            <v>0</v>
          </cell>
          <cell r="AK659">
            <v>81.75</v>
          </cell>
          <cell r="AL659">
            <v>79.5</v>
          </cell>
          <cell r="AM659">
            <v>83</v>
          </cell>
          <cell r="AN659">
            <v>82</v>
          </cell>
          <cell r="AO659" t="str">
            <v/>
          </cell>
          <cell r="AP659">
            <v>0</v>
          </cell>
          <cell r="AQ659">
            <v>80.33</v>
          </cell>
          <cell r="AR659">
            <v>78.25</v>
          </cell>
          <cell r="AS659">
            <v>86.25</v>
          </cell>
          <cell r="AT659">
            <v>82</v>
          </cell>
          <cell r="AU659" t="str">
            <v/>
          </cell>
          <cell r="AV659">
            <v>0</v>
          </cell>
          <cell r="AW659">
            <v>79.75</v>
          </cell>
          <cell r="AX659">
            <v>79.5</v>
          </cell>
          <cell r="AY659">
            <v>83.75</v>
          </cell>
          <cell r="AZ659">
            <v>84</v>
          </cell>
          <cell r="BA659" t="str">
            <v/>
          </cell>
          <cell r="BB659">
            <v>0</v>
          </cell>
          <cell r="BC659">
            <v>81.5</v>
          </cell>
          <cell r="BD659">
            <v>81</v>
          </cell>
          <cell r="BE659">
            <v>84.25</v>
          </cell>
          <cell r="BF659">
            <v>84</v>
          </cell>
          <cell r="BG659" t="str">
            <v>SEJ</v>
          </cell>
          <cell r="BH659">
            <v>0</v>
          </cell>
          <cell r="BI659">
            <v>82</v>
          </cell>
          <cell r="BJ659">
            <v>84.5</v>
          </cell>
          <cell r="BK659">
            <v>81.75</v>
          </cell>
          <cell r="BL659">
            <v>82</v>
          </cell>
          <cell r="BM659" t="str">
            <v/>
          </cell>
          <cell r="BN659">
            <v>0</v>
          </cell>
          <cell r="BO659">
            <v>80</v>
          </cell>
          <cell r="BP659">
            <v>71.75</v>
          </cell>
          <cell r="BQ659">
            <v>68</v>
          </cell>
          <cell r="BR659">
            <v>78</v>
          </cell>
          <cell r="BS659" t="str">
            <v/>
          </cell>
          <cell r="BT659">
            <v>0</v>
          </cell>
          <cell r="BU659">
            <v>83.75</v>
          </cell>
          <cell r="BV659">
            <v>82.75</v>
          </cell>
          <cell r="BW659">
            <v>82.75</v>
          </cell>
          <cell r="BX659">
            <v>84</v>
          </cell>
          <cell r="BY659" t="str">
            <v/>
          </cell>
          <cell r="BZ659">
            <v>0</v>
          </cell>
          <cell r="CA659">
            <v>76</v>
          </cell>
          <cell r="CB659">
            <v>67.5</v>
          </cell>
          <cell r="CC659">
            <v>70</v>
          </cell>
          <cell r="CD659">
            <v>70</v>
          </cell>
          <cell r="CE659" t="str">
            <v/>
          </cell>
          <cell r="CF659">
            <v>0</v>
          </cell>
          <cell r="CG659">
            <v>80</v>
          </cell>
          <cell r="CH659">
            <v>76.25</v>
          </cell>
          <cell r="CI659">
            <v>76.75</v>
          </cell>
          <cell r="CJ659">
            <v>80</v>
          </cell>
          <cell r="CK659" t="str">
            <v/>
          </cell>
          <cell r="CL659">
            <v>0</v>
          </cell>
          <cell r="CM659">
            <v>80.33</v>
          </cell>
          <cell r="CN659">
            <v>73.25</v>
          </cell>
          <cell r="CO659">
            <v>85.25</v>
          </cell>
          <cell r="CP659">
            <v>76</v>
          </cell>
          <cell r="CQ659" t="str">
            <v/>
          </cell>
          <cell r="CR659">
            <v>0</v>
          </cell>
          <cell r="CS659">
            <v>82</v>
          </cell>
          <cell r="CT659">
            <v>81.75</v>
          </cell>
          <cell r="CU659">
            <v>78.25</v>
          </cell>
          <cell r="CV659">
            <v>78</v>
          </cell>
          <cell r="CW659" t="str">
            <v/>
          </cell>
          <cell r="CX659">
            <v>0</v>
          </cell>
          <cell r="CY659">
            <v>81.22</v>
          </cell>
          <cell r="CZ659">
            <v>75</v>
          </cell>
          <cell r="DA659">
            <v>71.75</v>
          </cell>
          <cell r="DB659">
            <v>82</v>
          </cell>
          <cell r="DC659" t="str">
            <v/>
          </cell>
          <cell r="DD659">
            <v>0</v>
          </cell>
          <cell r="DE659">
            <v>81.75</v>
          </cell>
          <cell r="DF659">
            <v>79.25</v>
          </cell>
          <cell r="DG659">
            <v>78.5</v>
          </cell>
          <cell r="DH659">
            <v>86</v>
          </cell>
          <cell r="DI659" t="str">
            <v/>
          </cell>
          <cell r="DJ659">
            <v>0</v>
          </cell>
          <cell r="DK659">
            <v>0</v>
          </cell>
          <cell r="DL659">
            <v>0</v>
          </cell>
          <cell r="DM659">
            <v>0</v>
          </cell>
          <cell r="DN659">
            <v>71</v>
          </cell>
          <cell r="DO659" t="str">
            <v/>
          </cell>
          <cell r="DP659">
            <v>0</v>
          </cell>
          <cell r="DQ659">
            <v>85.75</v>
          </cell>
          <cell r="DR659">
            <v>79</v>
          </cell>
          <cell r="DS659">
            <v>79.25</v>
          </cell>
          <cell r="DT659">
            <v>75</v>
          </cell>
          <cell r="DU659" t="str">
            <v/>
          </cell>
          <cell r="DV659">
            <v>0</v>
          </cell>
          <cell r="DW659">
            <v>79</v>
          </cell>
          <cell r="DX659">
            <v>80</v>
          </cell>
          <cell r="DY659">
            <v>80</v>
          </cell>
          <cell r="DZ659">
            <v>82</v>
          </cell>
          <cell r="EA659" t="str">
            <v/>
          </cell>
          <cell r="EB659">
            <v>0</v>
          </cell>
          <cell r="EC659">
            <v>83.08</v>
          </cell>
          <cell r="ED659">
            <v>78.75</v>
          </cell>
          <cell r="EE659">
            <v>78.75</v>
          </cell>
          <cell r="EF659">
            <v>82</v>
          </cell>
          <cell r="EG659" t="str">
            <v/>
          </cell>
          <cell r="EH659">
            <v>0</v>
          </cell>
          <cell r="EI659">
            <v>77</v>
          </cell>
          <cell r="EJ659">
            <v>79.25</v>
          </cell>
          <cell r="EK659">
            <v>75</v>
          </cell>
          <cell r="EL659">
            <v>75</v>
          </cell>
          <cell r="EM659" t="str">
            <v/>
          </cell>
          <cell r="EN659">
            <v>0</v>
          </cell>
          <cell r="EO659">
            <v>77</v>
          </cell>
          <cell r="EP659">
            <v>79.25</v>
          </cell>
          <cell r="EQ659">
            <v>75</v>
          </cell>
          <cell r="ER659">
            <v>75</v>
          </cell>
          <cell r="ES659" t="str">
            <v/>
          </cell>
          <cell r="ET659">
            <v>0</v>
          </cell>
          <cell r="EU659">
            <v>77</v>
          </cell>
          <cell r="EV659">
            <v>79.25</v>
          </cell>
          <cell r="EW659">
            <v>75</v>
          </cell>
          <cell r="EX659">
            <v>75</v>
          </cell>
          <cell r="EY659" t="str">
            <v/>
          </cell>
          <cell r="EZ659">
            <v>0</v>
          </cell>
          <cell r="FA659">
            <v>80.17</v>
          </cell>
          <cell r="FB659">
            <v>77.25</v>
          </cell>
          <cell r="FC659">
            <v>77.5</v>
          </cell>
          <cell r="FD659">
            <v>78</v>
          </cell>
          <cell r="FE659" t="str">
            <v/>
          </cell>
          <cell r="FF659">
            <v>0</v>
          </cell>
          <cell r="FG659">
            <v>80.17</v>
          </cell>
          <cell r="FH659">
            <v>77.25</v>
          </cell>
          <cell r="FI659">
            <v>77.5</v>
          </cell>
          <cell r="FJ659">
            <v>78</v>
          </cell>
          <cell r="FK659" t="str">
            <v/>
          </cell>
          <cell r="FL659">
            <v>0</v>
          </cell>
          <cell r="FM659">
            <v>80.17</v>
          </cell>
          <cell r="FN659">
            <v>77.25</v>
          </cell>
          <cell r="FO659">
            <v>77.5</v>
          </cell>
          <cell r="FP659">
            <v>78</v>
          </cell>
          <cell r="FQ659" t="str">
            <v/>
          </cell>
          <cell r="FR659">
            <v>0</v>
          </cell>
          <cell r="FS659">
            <v>80.17</v>
          </cell>
          <cell r="FT659">
            <v>77.25</v>
          </cell>
          <cell r="FU659">
            <v>77.5</v>
          </cell>
          <cell r="FV659">
            <v>78</v>
          </cell>
          <cell r="FW659" t="str">
            <v/>
          </cell>
          <cell r="FX659">
            <v>0</v>
          </cell>
          <cell r="FY659">
            <v>80.17</v>
          </cell>
          <cell r="FZ659">
            <v>77.25</v>
          </cell>
          <cell r="GA659">
            <v>77.5</v>
          </cell>
          <cell r="GB659">
            <v>78</v>
          </cell>
          <cell r="GC659" t="str">
            <v/>
          </cell>
          <cell r="GD659">
            <v>0</v>
          </cell>
          <cell r="GE659">
            <v>80.17</v>
          </cell>
          <cell r="GF659">
            <v>77.25</v>
          </cell>
          <cell r="GG659">
            <v>77.5</v>
          </cell>
          <cell r="GH659">
            <v>78</v>
          </cell>
          <cell r="GI659" t="str">
            <v/>
          </cell>
          <cell r="GJ659">
            <v>0</v>
          </cell>
          <cell r="GK659">
            <v>80.17</v>
          </cell>
          <cell r="GL659">
            <v>77.25</v>
          </cell>
          <cell r="GM659">
            <v>77.5</v>
          </cell>
          <cell r="GN659">
            <v>78</v>
          </cell>
          <cell r="GO659" t="str">
            <v/>
          </cell>
          <cell r="GP659">
            <v>0</v>
          </cell>
          <cell r="GQ659">
            <v>80.17</v>
          </cell>
          <cell r="GR659">
            <v>77.25</v>
          </cell>
          <cell r="GS659">
            <v>77.5</v>
          </cell>
          <cell r="GT659">
            <v>78</v>
          </cell>
          <cell r="GU659" t="str">
            <v/>
          </cell>
          <cell r="GV659">
            <v>0</v>
          </cell>
          <cell r="GW659">
            <v>83</v>
          </cell>
          <cell r="GX659">
            <v>68.25</v>
          </cell>
          <cell r="GY659">
            <v>74.5</v>
          </cell>
          <cell r="GZ659">
            <v>75</v>
          </cell>
          <cell r="HA659" t="str">
            <v>EKO-L</v>
          </cell>
          <cell r="HB659">
            <v>0</v>
          </cell>
          <cell r="HC659">
            <v>78.67</v>
          </cell>
          <cell r="HD659">
            <v>69.75</v>
          </cell>
          <cell r="HE659">
            <v>71.5</v>
          </cell>
          <cell r="HF659">
            <v>72</v>
          </cell>
          <cell r="HH659">
            <v>0</v>
          </cell>
          <cell r="HM659" t="str">
            <v/>
          </cell>
          <cell r="HN659" t="str">
            <v/>
          </cell>
          <cell r="HS659">
            <v>0</v>
          </cell>
          <cell r="HT659" t="str">
            <v>PKN</v>
          </cell>
          <cell r="HU659">
            <v>0</v>
          </cell>
          <cell r="HV659" t="str">
            <v>IND</v>
          </cell>
          <cell r="HW659">
            <v>0</v>
          </cell>
          <cell r="HX659" t="str">
            <v>MAT-W</v>
          </cell>
          <cell r="HY659">
            <v>0</v>
          </cell>
          <cell r="HZ659" t="str">
            <v>SEJ-W</v>
          </cell>
          <cell r="IA659">
            <v>0</v>
          </cell>
          <cell r="IB659" t="str">
            <v>IGR-W</v>
          </cell>
          <cell r="IC659">
            <v>0</v>
          </cell>
          <cell r="ID659" t="str">
            <v>SBO</v>
          </cell>
          <cell r="IE659">
            <v>0</v>
          </cell>
          <cell r="IF659" t="str">
            <v>PJO</v>
          </cell>
          <cell r="IG659">
            <v>0</v>
          </cell>
          <cell r="IH659" t="str">
            <v>PRA</v>
          </cell>
          <cell r="II659">
            <v>0</v>
          </cell>
          <cell r="IJ659" t="str">
            <v>JAW</v>
          </cell>
          <cell r="IK659">
            <v>0</v>
          </cell>
          <cell r="IL659" t="str">
            <v>ARB</v>
          </cell>
          <cell r="IM659">
            <v>0</v>
          </cell>
          <cell r="IN659" t="str">
            <v>PKM</v>
          </cell>
          <cell r="IO659">
            <v>0</v>
          </cell>
          <cell r="IP659" t="str">
            <v>IND-P</v>
          </cell>
          <cell r="IQ659">
            <v>0</v>
          </cell>
          <cell r="IR659" t="str">
            <v>IGR-P</v>
          </cell>
          <cell r="IS659">
            <v>0</v>
          </cell>
          <cell r="IT659" t="str">
            <v>JEP-P</v>
          </cell>
          <cell r="IU659">
            <v>0</v>
          </cell>
          <cell r="IV659" t="str">
            <v>ANT-P</v>
          </cell>
          <cell r="IW659">
            <v>0</v>
          </cell>
          <cell r="IX659" t="str">
            <v>EKO-L</v>
          </cell>
          <cell r="IY659">
            <v>0</v>
          </cell>
          <cell r="JA659">
            <v>0</v>
          </cell>
        </row>
        <row r="660">
          <cell r="Q660" t="str">
            <v/>
          </cell>
          <cell r="AB660" t="str">
            <v/>
          </cell>
          <cell r="AC660">
            <v>22</v>
          </cell>
          <cell r="AI660" t="str">
            <v/>
          </cell>
          <cell r="AJ660">
            <v>0</v>
          </cell>
          <cell r="AK660">
            <v>79.5</v>
          </cell>
          <cell r="AL660">
            <v>79.25</v>
          </cell>
          <cell r="AM660">
            <v>82.25</v>
          </cell>
          <cell r="AN660">
            <v>81</v>
          </cell>
          <cell r="AO660" t="str">
            <v/>
          </cell>
          <cell r="AP660">
            <v>0</v>
          </cell>
          <cell r="AQ660">
            <v>81.67</v>
          </cell>
          <cell r="AR660">
            <v>78.75</v>
          </cell>
          <cell r="AS660">
            <v>79.5</v>
          </cell>
          <cell r="AT660">
            <v>81</v>
          </cell>
          <cell r="AU660" t="str">
            <v/>
          </cell>
          <cell r="AV660">
            <v>0</v>
          </cell>
          <cell r="AW660">
            <v>79.75</v>
          </cell>
          <cell r="AX660">
            <v>79.25</v>
          </cell>
          <cell r="AY660">
            <v>82.5</v>
          </cell>
          <cell r="AZ660">
            <v>83</v>
          </cell>
          <cell r="BA660" t="str">
            <v/>
          </cell>
          <cell r="BB660">
            <v>0</v>
          </cell>
          <cell r="BC660">
            <v>81.75</v>
          </cell>
          <cell r="BD660">
            <v>79.25</v>
          </cell>
          <cell r="BE660">
            <v>82.75</v>
          </cell>
          <cell r="BF660">
            <v>83</v>
          </cell>
          <cell r="BG660" t="str">
            <v>SEJ</v>
          </cell>
          <cell r="BH660">
            <v>0</v>
          </cell>
          <cell r="BI660">
            <v>79.67</v>
          </cell>
          <cell r="BJ660">
            <v>79.75</v>
          </cell>
          <cell r="BK660">
            <v>74.25</v>
          </cell>
          <cell r="BL660">
            <v>81</v>
          </cell>
          <cell r="BM660" t="str">
            <v/>
          </cell>
          <cell r="BN660">
            <v>0</v>
          </cell>
          <cell r="BO660">
            <v>80.25</v>
          </cell>
          <cell r="BP660">
            <v>76</v>
          </cell>
          <cell r="BQ660">
            <v>68</v>
          </cell>
          <cell r="BR660">
            <v>79</v>
          </cell>
          <cell r="BS660" t="str">
            <v/>
          </cell>
          <cell r="BT660">
            <v>0</v>
          </cell>
          <cell r="BU660">
            <v>82.75</v>
          </cell>
          <cell r="BV660">
            <v>89.25</v>
          </cell>
          <cell r="BW660">
            <v>87.5</v>
          </cell>
          <cell r="BX660">
            <v>86</v>
          </cell>
          <cell r="BY660" t="str">
            <v/>
          </cell>
          <cell r="BZ660">
            <v>0</v>
          </cell>
          <cell r="CA660">
            <v>76</v>
          </cell>
          <cell r="CB660">
            <v>67.5</v>
          </cell>
          <cell r="CC660">
            <v>70.25</v>
          </cell>
          <cell r="CD660">
            <v>70</v>
          </cell>
          <cell r="CE660" t="str">
            <v/>
          </cell>
          <cell r="CF660">
            <v>0</v>
          </cell>
          <cell r="CG660">
            <v>80.25</v>
          </cell>
          <cell r="CH660">
            <v>73.75</v>
          </cell>
          <cell r="CI660">
            <v>77.5</v>
          </cell>
          <cell r="CJ660">
            <v>80</v>
          </cell>
          <cell r="CK660" t="str">
            <v/>
          </cell>
          <cell r="CL660">
            <v>0</v>
          </cell>
          <cell r="CM660">
            <v>82</v>
          </cell>
          <cell r="CN660">
            <v>85</v>
          </cell>
          <cell r="CO660">
            <v>86.25</v>
          </cell>
          <cell r="CP660">
            <v>75</v>
          </cell>
          <cell r="CQ660" t="str">
            <v/>
          </cell>
          <cell r="CR660">
            <v>0</v>
          </cell>
          <cell r="CS660">
            <v>81.5</v>
          </cell>
          <cell r="CT660">
            <v>82.75</v>
          </cell>
          <cell r="CU660">
            <v>72.75</v>
          </cell>
          <cell r="CV660">
            <v>75</v>
          </cell>
          <cell r="CW660" t="str">
            <v/>
          </cell>
          <cell r="CX660">
            <v>0</v>
          </cell>
          <cell r="CY660">
            <v>78.11</v>
          </cell>
          <cell r="CZ660">
            <v>75.25</v>
          </cell>
          <cell r="DA660">
            <v>69</v>
          </cell>
          <cell r="DB660">
            <v>78</v>
          </cell>
          <cell r="DC660" t="str">
            <v/>
          </cell>
          <cell r="DD660">
            <v>0</v>
          </cell>
          <cell r="DE660">
            <v>78.25</v>
          </cell>
          <cell r="DF660">
            <v>77.5</v>
          </cell>
          <cell r="DG660">
            <v>72.25</v>
          </cell>
          <cell r="DH660">
            <v>87</v>
          </cell>
          <cell r="DI660" t="str">
            <v/>
          </cell>
          <cell r="DJ660">
            <v>0</v>
          </cell>
          <cell r="DK660">
            <v>0</v>
          </cell>
          <cell r="DL660">
            <v>0</v>
          </cell>
          <cell r="DM660">
            <v>0</v>
          </cell>
          <cell r="DN660">
            <v>73</v>
          </cell>
          <cell r="DO660" t="str">
            <v/>
          </cell>
          <cell r="DP660">
            <v>0</v>
          </cell>
          <cell r="DQ660">
            <v>81.25</v>
          </cell>
          <cell r="DR660">
            <v>68</v>
          </cell>
          <cell r="DS660">
            <v>73.25</v>
          </cell>
          <cell r="DT660">
            <v>76</v>
          </cell>
          <cell r="DU660" t="str">
            <v/>
          </cell>
          <cell r="DV660">
            <v>0</v>
          </cell>
          <cell r="DW660">
            <v>81</v>
          </cell>
          <cell r="DX660">
            <v>82.5</v>
          </cell>
          <cell r="DY660">
            <v>77.5</v>
          </cell>
          <cell r="DZ660">
            <v>79</v>
          </cell>
          <cell r="EA660" t="str">
            <v/>
          </cell>
          <cell r="EB660">
            <v>0</v>
          </cell>
          <cell r="EC660">
            <v>83.08</v>
          </cell>
          <cell r="ED660">
            <v>79.75</v>
          </cell>
          <cell r="EE660">
            <v>79.75</v>
          </cell>
          <cell r="EF660">
            <v>84</v>
          </cell>
          <cell r="EG660" t="str">
            <v/>
          </cell>
          <cell r="EH660">
            <v>0</v>
          </cell>
          <cell r="EI660">
            <v>81.58</v>
          </cell>
          <cell r="EJ660">
            <v>81.25</v>
          </cell>
          <cell r="EK660">
            <v>75.75</v>
          </cell>
          <cell r="EL660">
            <v>75</v>
          </cell>
          <cell r="EM660" t="str">
            <v/>
          </cell>
          <cell r="EN660">
            <v>0</v>
          </cell>
          <cell r="EO660">
            <v>81.58</v>
          </cell>
          <cell r="EP660">
            <v>81.25</v>
          </cell>
          <cell r="EQ660">
            <v>75.75</v>
          </cell>
          <cell r="ER660">
            <v>75</v>
          </cell>
          <cell r="ES660" t="str">
            <v/>
          </cell>
          <cell r="ET660">
            <v>0</v>
          </cell>
          <cell r="EU660">
            <v>81.58</v>
          </cell>
          <cell r="EV660">
            <v>81.25</v>
          </cell>
          <cell r="EW660">
            <v>75.75</v>
          </cell>
          <cell r="EX660">
            <v>75</v>
          </cell>
          <cell r="EY660" t="str">
            <v/>
          </cell>
          <cell r="EZ660">
            <v>0</v>
          </cell>
          <cell r="FA660">
            <v>83.17</v>
          </cell>
          <cell r="FB660">
            <v>72.25</v>
          </cell>
          <cell r="FC660">
            <v>74.75</v>
          </cell>
          <cell r="FD660">
            <v>75</v>
          </cell>
          <cell r="FE660" t="str">
            <v/>
          </cell>
          <cell r="FF660">
            <v>0</v>
          </cell>
          <cell r="FG660">
            <v>83.17</v>
          </cell>
          <cell r="FH660">
            <v>72.25</v>
          </cell>
          <cell r="FI660">
            <v>74.75</v>
          </cell>
          <cell r="FJ660">
            <v>75</v>
          </cell>
          <cell r="FK660" t="str">
            <v/>
          </cell>
          <cell r="FL660">
            <v>0</v>
          </cell>
          <cell r="FM660">
            <v>83.17</v>
          </cell>
          <cell r="FN660">
            <v>72.25</v>
          </cell>
          <cell r="FO660">
            <v>74.75</v>
          </cell>
          <cell r="FP660">
            <v>75</v>
          </cell>
          <cell r="FQ660" t="str">
            <v/>
          </cell>
          <cell r="FR660">
            <v>0</v>
          </cell>
          <cell r="FS660">
            <v>83.17</v>
          </cell>
          <cell r="FT660">
            <v>72.25</v>
          </cell>
          <cell r="FU660">
            <v>74.75</v>
          </cell>
          <cell r="FV660">
            <v>75</v>
          </cell>
          <cell r="FW660" t="str">
            <v/>
          </cell>
          <cell r="FX660">
            <v>0</v>
          </cell>
          <cell r="FY660">
            <v>83.17</v>
          </cell>
          <cell r="FZ660">
            <v>72.25</v>
          </cell>
          <cell r="GA660">
            <v>74.75</v>
          </cell>
          <cell r="GB660">
            <v>75</v>
          </cell>
          <cell r="GC660" t="str">
            <v/>
          </cell>
          <cell r="GD660">
            <v>0</v>
          </cell>
          <cell r="GE660">
            <v>83.17</v>
          </cell>
          <cell r="GF660">
            <v>72.25</v>
          </cell>
          <cell r="GG660">
            <v>74.75</v>
          </cell>
          <cell r="GH660">
            <v>75</v>
          </cell>
          <cell r="GI660" t="str">
            <v/>
          </cell>
          <cell r="GJ660">
            <v>0</v>
          </cell>
          <cell r="GK660">
            <v>83.17</v>
          </cell>
          <cell r="GL660">
            <v>72.25</v>
          </cell>
          <cell r="GM660">
            <v>74.75</v>
          </cell>
          <cell r="GN660">
            <v>75</v>
          </cell>
          <cell r="GO660" t="str">
            <v/>
          </cell>
          <cell r="GP660">
            <v>0</v>
          </cell>
          <cell r="GQ660">
            <v>83.17</v>
          </cell>
          <cell r="GR660">
            <v>72.25</v>
          </cell>
          <cell r="GS660">
            <v>74.75</v>
          </cell>
          <cell r="GT660">
            <v>75</v>
          </cell>
          <cell r="GU660" t="str">
            <v/>
          </cell>
          <cell r="GV660">
            <v>0</v>
          </cell>
          <cell r="GW660">
            <v>83.25</v>
          </cell>
          <cell r="GX660">
            <v>72.75</v>
          </cell>
          <cell r="GY660">
            <v>73.5</v>
          </cell>
          <cell r="GZ660">
            <v>78</v>
          </cell>
          <cell r="HA660" t="str">
            <v>EKO-L</v>
          </cell>
          <cell r="HB660">
            <v>0</v>
          </cell>
          <cell r="HC660">
            <v>78.92</v>
          </cell>
          <cell r="HD660">
            <v>70.5</v>
          </cell>
          <cell r="HE660">
            <v>70.75</v>
          </cell>
          <cell r="HF660">
            <v>72</v>
          </cell>
          <cell r="HH660">
            <v>0</v>
          </cell>
          <cell r="HM660" t="str">
            <v/>
          </cell>
          <cell r="HN660" t="str">
            <v/>
          </cell>
          <cell r="HS660">
            <v>0</v>
          </cell>
          <cell r="HT660" t="str">
            <v>PKN</v>
          </cell>
          <cell r="HU660">
            <v>0</v>
          </cell>
          <cell r="HV660" t="str">
            <v>IND</v>
          </cell>
          <cell r="HW660">
            <v>0</v>
          </cell>
          <cell r="HX660" t="str">
            <v>MAT-W</v>
          </cell>
          <cell r="HY660">
            <v>0</v>
          </cell>
          <cell r="HZ660" t="str">
            <v>SEJ-W</v>
          </cell>
          <cell r="IA660">
            <v>0</v>
          </cell>
          <cell r="IB660" t="str">
            <v>IGR-W</v>
          </cell>
          <cell r="IC660">
            <v>0</v>
          </cell>
          <cell r="ID660" t="str">
            <v>SBO</v>
          </cell>
          <cell r="IE660">
            <v>0</v>
          </cell>
          <cell r="IF660" t="str">
            <v>PJO</v>
          </cell>
          <cell r="IG660">
            <v>0</v>
          </cell>
          <cell r="IH660" t="str">
            <v>PRA</v>
          </cell>
          <cell r="II660">
            <v>0</v>
          </cell>
          <cell r="IJ660" t="str">
            <v>JAW</v>
          </cell>
          <cell r="IK660">
            <v>0</v>
          </cell>
          <cell r="IL660" t="str">
            <v>ARB</v>
          </cell>
          <cell r="IM660">
            <v>0</v>
          </cell>
          <cell r="IN660" t="str">
            <v>PKM</v>
          </cell>
          <cell r="IO660">
            <v>0</v>
          </cell>
          <cell r="IP660" t="str">
            <v>IND-P</v>
          </cell>
          <cell r="IQ660">
            <v>0</v>
          </cell>
          <cell r="IR660" t="str">
            <v>IGR-P</v>
          </cell>
          <cell r="IS660">
            <v>0</v>
          </cell>
          <cell r="IT660" t="str">
            <v>JEP-P</v>
          </cell>
          <cell r="IU660">
            <v>0</v>
          </cell>
          <cell r="IV660" t="str">
            <v>ANT-P</v>
          </cell>
          <cell r="IW660">
            <v>0</v>
          </cell>
          <cell r="IX660" t="str">
            <v>EKO-L</v>
          </cell>
          <cell r="IY660">
            <v>0</v>
          </cell>
          <cell r="JA660">
            <v>0</v>
          </cell>
        </row>
        <row r="661">
          <cell r="Q661" t="str">
            <v/>
          </cell>
          <cell r="AB661" t="str">
            <v/>
          </cell>
          <cell r="AC661">
            <v>23</v>
          </cell>
          <cell r="AI661" t="str">
            <v/>
          </cell>
          <cell r="AJ661">
            <v>0</v>
          </cell>
          <cell r="AK661">
            <v>81.75</v>
          </cell>
          <cell r="AL661">
            <v>82.5</v>
          </cell>
          <cell r="AM661">
            <v>83.75</v>
          </cell>
          <cell r="AN661">
            <v>83</v>
          </cell>
          <cell r="AO661" t="str">
            <v/>
          </cell>
          <cell r="AP661">
            <v>0</v>
          </cell>
          <cell r="AQ661">
            <v>79.33</v>
          </cell>
          <cell r="AR661">
            <v>81.75</v>
          </cell>
          <cell r="AS661">
            <v>78.75</v>
          </cell>
          <cell r="AT661">
            <v>83</v>
          </cell>
          <cell r="AU661" t="str">
            <v/>
          </cell>
          <cell r="AV661">
            <v>0</v>
          </cell>
          <cell r="AW661">
            <v>81.5</v>
          </cell>
          <cell r="AX661">
            <v>82.5</v>
          </cell>
          <cell r="AY661">
            <v>83.5</v>
          </cell>
          <cell r="AZ661">
            <v>84</v>
          </cell>
          <cell r="BA661" t="str">
            <v/>
          </cell>
          <cell r="BB661">
            <v>0</v>
          </cell>
          <cell r="BC661">
            <v>83</v>
          </cell>
          <cell r="BD661">
            <v>84</v>
          </cell>
          <cell r="BE661">
            <v>84</v>
          </cell>
          <cell r="BF661">
            <v>84</v>
          </cell>
          <cell r="BG661" t="str">
            <v>SEJ</v>
          </cell>
          <cell r="BH661">
            <v>0</v>
          </cell>
          <cell r="BI661">
            <v>79.67</v>
          </cell>
          <cell r="BJ661">
            <v>80.5</v>
          </cell>
          <cell r="BK661">
            <v>73.75</v>
          </cell>
          <cell r="BL661">
            <v>83</v>
          </cell>
          <cell r="BM661" t="str">
            <v/>
          </cell>
          <cell r="BN661">
            <v>0</v>
          </cell>
          <cell r="BO661">
            <v>80.13</v>
          </cell>
          <cell r="BP661">
            <v>75.25</v>
          </cell>
          <cell r="BQ661">
            <v>68</v>
          </cell>
          <cell r="BR661">
            <v>78</v>
          </cell>
          <cell r="BS661" t="str">
            <v/>
          </cell>
          <cell r="BT661">
            <v>0</v>
          </cell>
          <cell r="BU661">
            <v>86.75</v>
          </cell>
          <cell r="BV661">
            <v>88</v>
          </cell>
          <cell r="BW661">
            <v>83.5</v>
          </cell>
          <cell r="BX661">
            <v>87</v>
          </cell>
          <cell r="BY661" t="str">
            <v/>
          </cell>
          <cell r="BZ661">
            <v>0</v>
          </cell>
          <cell r="CA661">
            <v>76</v>
          </cell>
          <cell r="CB661">
            <v>67.5</v>
          </cell>
          <cell r="CC661">
            <v>70</v>
          </cell>
          <cell r="CD661">
            <v>70</v>
          </cell>
          <cell r="CE661" t="str">
            <v/>
          </cell>
          <cell r="CF661">
            <v>0</v>
          </cell>
          <cell r="CG661">
            <v>80.25</v>
          </cell>
          <cell r="CH661">
            <v>75.5</v>
          </cell>
          <cell r="CI661">
            <v>71.5</v>
          </cell>
          <cell r="CJ661">
            <v>80</v>
          </cell>
          <cell r="CK661" t="str">
            <v/>
          </cell>
          <cell r="CL661">
            <v>0</v>
          </cell>
          <cell r="CM661">
            <v>81.33</v>
          </cell>
          <cell r="CN661">
            <v>83.5</v>
          </cell>
          <cell r="CO661">
            <v>82.75</v>
          </cell>
          <cell r="CP661">
            <v>76</v>
          </cell>
          <cell r="CQ661" t="str">
            <v/>
          </cell>
          <cell r="CR661">
            <v>0</v>
          </cell>
          <cell r="CS661">
            <v>80.92</v>
          </cell>
          <cell r="CT661">
            <v>73</v>
          </cell>
          <cell r="CU661">
            <v>73</v>
          </cell>
          <cell r="CV661">
            <v>86</v>
          </cell>
          <cell r="CW661" t="str">
            <v/>
          </cell>
          <cell r="CX661">
            <v>0</v>
          </cell>
          <cell r="CY661">
            <v>77.78</v>
          </cell>
          <cell r="CZ661">
            <v>75</v>
          </cell>
          <cell r="DA661">
            <v>71</v>
          </cell>
          <cell r="DB661">
            <v>80</v>
          </cell>
          <cell r="DC661" t="str">
            <v/>
          </cell>
          <cell r="DD661">
            <v>0</v>
          </cell>
          <cell r="DE661">
            <v>87.5</v>
          </cell>
          <cell r="DF661">
            <v>80.5</v>
          </cell>
          <cell r="DG661">
            <v>79.75</v>
          </cell>
          <cell r="DH661">
            <v>89</v>
          </cell>
          <cell r="DI661" t="str">
            <v/>
          </cell>
          <cell r="DJ661">
            <v>0</v>
          </cell>
          <cell r="DK661">
            <v>0</v>
          </cell>
          <cell r="DL661">
            <v>0</v>
          </cell>
          <cell r="DM661">
            <v>0</v>
          </cell>
          <cell r="DN661">
            <v>83</v>
          </cell>
          <cell r="DO661" t="str">
            <v/>
          </cell>
          <cell r="DP661">
            <v>0</v>
          </cell>
          <cell r="DQ661">
            <v>84.25</v>
          </cell>
          <cell r="DR661">
            <v>67</v>
          </cell>
          <cell r="DS661">
            <v>79.25</v>
          </cell>
          <cell r="DT661">
            <v>79</v>
          </cell>
          <cell r="DU661" t="str">
            <v/>
          </cell>
          <cell r="DV661">
            <v>0</v>
          </cell>
          <cell r="DW661">
            <v>80</v>
          </cell>
          <cell r="DX661">
            <v>80.75</v>
          </cell>
          <cell r="DY661">
            <v>69.75</v>
          </cell>
          <cell r="DZ661">
            <v>77</v>
          </cell>
          <cell r="EA661" t="str">
            <v/>
          </cell>
          <cell r="EB661">
            <v>0</v>
          </cell>
          <cell r="EC661">
            <v>87.33</v>
          </cell>
          <cell r="ED661">
            <v>87</v>
          </cell>
          <cell r="EE661">
            <v>86.5</v>
          </cell>
          <cell r="EF661">
            <v>84</v>
          </cell>
          <cell r="EG661" t="str">
            <v/>
          </cell>
          <cell r="EH661">
            <v>0</v>
          </cell>
          <cell r="EI661">
            <v>80.67</v>
          </cell>
          <cell r="EJ661">
            <v>82.5</v>
          </cell>
          <cell r="EK661">
            <v>78.25</v>
          </cell>
          <cell r="EL661">
            <v>76</v>
          </cell>
          <cell r="EM661" t="str">
            <v/>
          </cell>
          <cell r="EN661">
            <v>0</v>
          </cell>
          <cell r="EO661">
            <v>80.67</v>
          </cell>
          <cell r="EP661">
            <v>82.5</v>
          </cell>
          <cell r="EQ661">
            <v>78.25</v>
          </cell>
          <cell r="ER661">
            <v>76</v>
          </cell>
          <cell r="ES661" t="str">
            <v/>
          </cell>
          <cell r="ET661">
            <v>0</v>
          </cell>
          <cell r="EU661">
            <v>80.67</v>
          </cell>
          <cell r="EV661">
            <v>82.5</v>
          </cell>
          <cell r="EW661">
            <v>78.25</v>
          </cell>
          <cell r="EX661">
            <v>76</v>
          </cell>
          <cell r="EY661" t="str">
            <v/>
          </cell>
          <cell r="EZ661">
            <v>0</v>
          </cell>
          <cell r="FA661">
            <v>85.83</v>
          </cell>
          <cell r="FB661">
            <v>72</v>
          </cell>
          <cell r="FC661">
            <v>75.75</v>
          </cell>
          <cell r="FD661">
            <v>77</v>
          </cell>
          <cell r="FE661" t="str">
            <v/>
          </cell>
          <cell r="FF661">
            <v>0</v>
          </cell>
          <cell r="FG661">
            <v>85.83</v>
          </cell>
          <cell r="FH661">
            <v>72</v>
          </cell>
          <cell r="FI661">
            <v>75.75</v>
          </cell>
          <cell r="FJ661">
            <v>77</v>
          </cell>
          <cell r="FK661" t="str">
            <v/>
          </cell>
          <cell r="FL661">
            <v>0</v>
          </cell>
          <cell r="FM661">
            <v>85.83</v>
          </cell>
          <cell r="FN661">
            <v>72</v>
          </cell>
          <cell r="FO661">
            <v>75.75</v>
          </cell>
          <cell r="FP661">
            <v>77</v>
          </cell>
          <cell r="FQ661" t="str">
            <v/>
          </cell>
          <cell r="FR661">
            <v>0</v>
          </cell>
          <cell r="FS661">
            <v>85.83</v>
          </cell>
          <cell r="FT661">
            <v>72</v>
          </cell>
          <cell r="FU661">
            <v>75.75</v>
          </cell>
          <cell r="FV661">
            <v>77</v>
          </cell>
          <cell r="FW661" t="str">
            <v/>
          </cell>
          <cell r="FX661">
            <v>0</v>
          </cell>
          <cell r="FY661">
            <v>85.83</v>
          </cell>
          <cell r="FZ661">
            <v>72</v>
          </cell>
          <cell r="GA661">
            <v>75.75</v>
          </cell>
          <cell r="GB661">
            <v>77</v>
          </cell>
          <cell r="GC661" t="str">
            <v/>
          </cell>
          <cell r="GD661">
            <v>0</v>
          </cell>
          <cell r="GE661">
            <v>85.83</v>
          </cell>
          <cell r="GF661">
            <v>72</v>
          </cell>
          <cell r="GG661">
            <v>75.75</v>
          </cell>
          <cell r="GH661">
            <v>77</v>
          </cell>
          <cell r="GI661" t="str">
            <v/>
          </cell>
          <cell r="GJ661">
            <v>0</v>
          </cell>
          <cell r="GK661">
            <v>85.83</v>
          </cell>
          <cell r="GL661">
            <v>72</v>
          </cell>
          <cell r="GM661">
            <v>75.75</v>
          </cell>
          <cell r="GN661">
            <v>77</v>
          </cell>
          <cell r="GO661" t="str">
            <v/>
          </cell>
          <cell r="GP661">
            <v>0</v>
          </cell>
          <cell r="GQ661">
            <v>85.83</v>
          </cell>
          <cell r="GR661">
            <v>72</v>
          </cell>
          <cell r="GS661">
            <v>75.75</v>
          </cell>
          <cell r="GT661">
            <v>77</v>
          </cell>
          <cell r="GU661" t="str">
            <v/>
          </cell>
          <cell r="GV661">
            <v>0</v>
          </cell>
          <cell r="GW661">
            <v>84</v>
          </cell>
          <cell r="GX661">
            <v>72.75</v>
          </cell>
          <cell r="GY661">
            <v>82</v>
          </cell>
          <cell r="GZ661">
            <v>73</v>
          </cell>
          <cell r="HA661" t="str">
            <v>EKO-L</v>
          </cell>
          <cell r="HB661">
            <v>0</v>
          </cell>
          <cell r="HC661">
            <v>81.42</v>
          </cell>
          <cell r="HD661">
            <v>71.5</v>
          </cell>
          <cell r="HE661">
            <v>72</v>
          </cell>
          <cell r="HF661">
            <v>72</v>
          </cell>
          <cell r="HH661">
            <v>0</v>
          </cell>
          <cell r="HM661" t="str">
            <v/>
          </cell>
          <cell r="HN661" t="str">
            <v/>
          </cell>
          <cell r="HS661">
            <v>0</v>
          </cell>
          <cell r="HT661" t="str">
            <v>PKN</v>
          </cell>
          <cell r="HU661">
            <v>0</v>
          </cell>
          <cell r="HV661" t="str">
            <v>IND</v>
          </cell>
          <cell r="HW661">
            <v>0</v>
          </cell>
          <cell r="HX661" t="str">
            <v>MAT-W</v>
          </cell>
          <cell r="HY661">
            <v>0</v>
          </cell>
          <cell r="HZ661" t="str">
            <v>SEJ-W</v>
          </cell>
          <cell r="IA661">
            <v>0</v>
          </cell>
          <cell r="IB661" t="str">
            <v>IGR-W</v>
          </cell>
          <cell r="IC661">
            <v>0</v>
          </cell>
          <cell r="ID661" t="str">
            <v>SBO</v>
          </cell>
          <cell r="IE661">
            <v>0</v>
          </cell>
          <cell r="IF661" t="str">
            <v>PJO</v>
          </cell>
          <cell r="IG661">
            <v>0</v>
          </cell>
          <cell r="IH661" t="str">
            <v>PRA</v>
          </cell>
          <cell r="II661">
            <v>0</v>
          </cell>
          <cell r="IJ661" t="str">
            <v>JAW</v>
          </cell>
          <cell r="IK661">
            <v>0</v>
          </cell>
          <cell r="IL661" t="str">
            <v>ARB</v>
          </cell>
          <cell r="IM661">
            <v>0</v>
          </cell>
          <cell r="IN661" t="str">
            <v>PKM</v>
          </cell>
          <cell r="IO661">
            <v>0</v>
          </cell>
          <cell r="IP661" t="str">
            <v>IND-P</v>
          </cell>
          <cell r="IQ661">
            <v>0</v>
          </cell>
          <cell r="IR661" t="str">
            <v>IGR-P</v>
          </cell>
          <cell r="IS661">
            <v>0</v>
          </cell>
          <cell r="IT661" t="str">
            <v>JEP-P</v>
          </cell>
          <cell r="IU661">
            <v>0</v>
          </cell>
          <cell r="IV661" t="str">
            <v>ANT-P</v>
          </cell>
          <cell r="IW661">
            <v>0</v>
          </cell>
          <cell r="IX661" t="str">
            <v>EKO-L</v>
          </cell>
          <cell r="IY661">
            <v>0</v>
          </cell>
          <cell r="JA661">
            <v>0</v>
          </cell>
        </row>
        <row r="662">
          <cell r="Q662" t="str">
            <v/>
          </cell>
          <cell r="AB662" t="str">
            <v/>
          </cell>
          <cell r="AC662">
            <v>24</v>
          </cell>
          <cell r="AI662" t="str">
            <v/>
          </cell>
          <cell r="AJ662">
            <v>0</v>
          </cell>
          <cell r="AK662">
            <v>81.75</v>
          </cell>
          <cell r="AL662">
            <v>81.5</v>
          </cell>
          <cell r="AM662">
            <v>76.5</v>
          </cell>
          <cell r="AN662">
            <v>81</v>
          </cell>
          <cell r="AO662" t="str">
            <v/>
          </cell>
          <cell r="AP662">
            <v>0</v>
          </cell>
          <cell r="AQ662">
            <v>76.33</v>
          </cell>
          <cell r="AR662">
            <v>80.25</v>
          </cell>
          <cell r="AS662">
            <v>77.75</v>
          </cell>
          <cell r="AT662">
            <v>81</v>
          </cell>
          <cell r="AU662" t="str">
            <v/>
          </cell>
          <cell r="AV662">
            <v>0</v>
          </cell>
          <cell r="AW662">
            <v>83.42</v>
          </cell>
          <cell r="AX662">
            <v>81.5</v>
          </cell>
          <cell r="AY662">
            <v>76.25</v>
          </cell>
          <cell r="AZ662">
            <v>85</v>
          </cell>
          <cell r="BA662" t="str">
            <v/>
          </cell>
          <cell r="BB662">
            <v>0</v>
          </cell>
          <cell r="BC662">
            <v>85.75</v>
          </cell>
          <cell r="BD662">
            <v>82.25</v>
          </cell>
          <cell r="BE662">
            <v>76.75</v>
          </cell>
          <cell r="BF662">
            <v>85</v>
          </cell>
          <cell r="BG662" t="str">
            <v>SEJ</v>
          </cell>
          <cell r="BH662">
            <v>0</v>
          </cell>
          <cell r="BI662">
            <v>78</v>
          </cell>
          <cell r="BJ662">
            <v>81.75</v>
          </cell>
          <cell r="BK662">
            <v>76.5</v>
          </cell>
          <cell r="BL662">
            <v>81</v>
          </cell>
          <cell r="BM662" t="str">
            <v/>
          </cell>
          <cell r="BN662">
            <v>0</v>
          </cell>
          <cell r="BO662">
            <v>80.5</v>
          </cell>
          <cell r="BP662">
            <v>76</v>
          </cell>
          <cell r="BQ662">
            <v>68</v>
          </cell>
          <cell r="BR662">
            <v>77</v>
          </cell>
          <cell r="BS662" t="str">
            <v/>
          </cell>
          <cell r="BT662">
            <v>0</v>
          </cell>
          <cell r="BU662">
            <v>85</v>
          </cell>
          <cell r="BV662">
            <v>88.5</v>
          </cell>
          <cell r="BW662">
            <v>79.75</v>
          </cell>
          <cell r="BX662">
            <v>83</v>
          </cell>
          <cell r="BY662" t="str">
            <v/>
          </cell>
          <cell r="BZ662">
            <v>0</v>
          </cell>
          <cell r="CA662">
            <v>78</v>
          </cell>
          <cell r="CB662">
            <v>68</v>
          </cell>
          <cell r="CC662">
            <v>70.25</v>
          </cell>
          <cell r="CD662">
            <v>72</v>
          </cell>
          <cell r="CE662" t="str">
            <v/>
          </cell>
          <cell r="CF662">
            <v>0</v>
          </cell>
          <cell r="CG662">
            <v>80</v>
          </cell>
          <cell r="CH662">
            <v>76.5</v>
          </cell>
          <cell r="CI662">
            <v>75</v>
          </cell>
          <cell r="CJ662">
            <v>80</v>
          </cell>
          <cell r="CK662" t="str">
            <v/>
          </cell>
          <cell r="CL662">
            <v>0</v>
          </cell>
          <cell r="CM662">
            <v>80.42</v>
          </cell>
          <cell r="CN662">
            <v>81</v>
          </cell>
          <cell r="CO662">
            <v>78.25</v>
          </cell>
          <cell r="CP662">
            <v>75</v>
          </cell>
          <cell r="CQ662" t="str">
            <v/>
          </cell>
          <cell r="CR662">
            <v>0</v>
          </cell>
          <cell r="CS662">
            <v>81.75</v>
          </cell>
          <cell r="CT662">
            <v>76.25</v>
          </cell>
          <cell r="CU662">
            <v>81.5</v>
          </cell>
          <cell r="CV662">
            <v>80</v>
          </cell>
          <cell r="CW662" t="str">
            <v/>
          </cell>
          <cell r="CX662">
            <v>0</v>
          </cell>
          <cell r="CY662">
            <v>87.44</v>
          </cell>
          <cell r="CZ662">
            <v>80.75</v>
          </cell>
          <cell r="DA662">
            <v>81.25</v>
          </cell>
          <cell r="DB662">
            <v>86</v>
          </cell>
          <cell r="DC662" t="str">
            <v/>
          </cell>
          <cell r="DD662">
            <v>0</v>
          </cell>
          <cell r="DE662">
            <v>81.75</v>
          </cell>
          <cell r="DF662">
            <v>87.5</v>
          </cell>
          <cell r="DG662">
            <v>82</v>
          </cell>
          <cell r="DH662">
            <v>86</v>
          </cell>
          <cell r="DI662" t="str">
            <v/>
          </cell>
          <cell r="DJ662">
            <v>0</v>
          </cell>
          <cell r="DK662">
            <v>0</v>
          </cell>
          <cell r="DL662">
            <v>0</v>
          </cell>
          <cell r="DM662">
            <v>0</v>
          </cell>
          <cell r="DN662">
            <v>72</v>
          </cell>
          <cell r="DO662" t="str">
            <v/>
          </cell>
          <cell r="DP662">
            <v>0</v>
          </cell>
          <cell r="DQ662">
            <v>83.5</v>
          </cell>
          <cell r="DR662">
            <v>76</v>
          </cell>
          <cell r="DS662">
            <v>77.5</v>
          </cell>
          <cell r="DT662">
            <v>75</v>
          </cell>
          <cell r="DU662" t="str">
            <v/>
          </cell>
          <cell r="DV662">
            <v>0</v>
          </cell>
          <cell r="DW662">
            <v>91</v>
          </cell>
          <cell r="DX662">
            <v>84</v>
          </cell>
          <cell r="DY662">
            <v>71.5</v>
          </cell>
          <cell r="DZ662">
            <v>80</v>
          </cell>
          <cell r="EA662" t="str">
            <v/>
          </cell>
          <cell r="EB662">
            <v>0</v>
          </cell>
          <cell r="EC662">
            <v>86.08</v>
          </cell>
          <cell r="ED662">
            <v>87.25</v>
          </cell>
          <cell r="EE662">
            <v>82.5</v>
          </cell>
          <cell r="EF662">
            <v>84</v>
          </cell>
          <cell r="EG662" t="str">
            <v/>
          </cell>
          <cell r="EH662">
            <v>0</v>
          </cell>
          <cell r="EI662">
            <v>78.5</v>
          </cell>
          <cell r="EJ662">
            <v>82.5</v>
          </cell>
          <cell r="EK662">
            <v>77</v>
          </cell>
          <cell r="EL662">
            <v>75</v>
          </cell>
          <cell r="EM662" t="str">
            <v/>
          </cell>
          <cell r="EN662">
            <v>0</v>
          </cell>
          <cell r="EO662">
            <v>78.5</v>
          </cell>
          <cell r="EP662">
            <v>82.5</v>
          </cell>
          <cell r="EQ662">
            <v>77</v>
          </cell>
          <cell r="ER662">
            <v>75</v>
          </cell>
          <cell r="ES662" t="str">
            <v/>
          </cell>
          <cell r="ET662">
            <v>0</v>
          </cell>
          <cell r="EU662">
            <v>78.5</v>
          </cell>
          <cell r="EV662">
            <v>82.5</v>
          </cell>
          <cell r="EW662">
            <v>77</v>
          </cell>
          <cell r="EX662">
            <v>75</v>
          </cell>
          <cell r="EY662" t="str">
            <v/>
          </cell>
          <cell r="EZ662">
            <v>0</v>
          </cell>
          <cell r="FA662">
            <v>82.17</v>
          </cell>
          <cell r="FB662">
            <v>78.75</v>
          </cell>
          <cell r="FC662">
            <v>80.75</v>
          </cell>
          <cell r="FD662">
            <v>82</v>
          </cell>
          <cell r="FE662" t="str">
            <v/>
          </cell>
          <cell r="FF662">
            <v>0</v>
          </cell>
          <cell r="FG662">
            <v>82.17</v>
          </cell>
          <cell r="FH662">
            <v>78.75</v>
          </cell>
          <cell r="FI662">
            <v>80.75</v>
          </cell>
          <cell r="FJ662">
            <v>82</v>
          </cell>
          <cell r="FK662" t="str">
            <v/>
          </cell>
          <cell r="FL662">
            <v>0</v>
          </cell>
          <cell r="FM662">
            <v>82.17</v>
          </cell>
          <cell r="FN662">
            <v>78.75</v>
          </cell>
          <cell r="FO662">
            <v>80.75</v>
          </cell>
          <cell r="FP662">
            <v>82</v>
          </cell>
          <cell r="FQ662" t="str">
            <v/>
          </cell>
          <cell r="FR662">
            <v>0</v>
          </cell>
          <cell r="FS662">
            <v>82.17</v>
          </cell>
          <cell r="FT662">
            <v>78.75</v>
          </cell>
          <cell r="FU662">
            <v>80.75</v>
          </cell>
          <cell r="FV662">
            <v>82</v>
          </cell>
          <cell r="FW662" t="str">
            <v/>
          </cell>
          <cell r="FX662">
            <v>0</v>
          </cell>
          <cell r="FY662">
            <v>82.17</v>
          </cell>
          <cell r="FZ662">
            <v>78.75</v>
          </cell>
          <cell r="GA662">
            <v>80.75</v>
          </cell>
          <cell r="GB662">
            <v>82</v>
          </cell>
          <cell r="GC662" t="str">
            <v/>
          </cell>
          <cell r="GD662">
            <v>0</v>
          </cell>
          <cell r="GE662">
            <v>82.17</v>
          </cell>
          <cell r="GF662">
            <v>78.75</v>
          </cell>
          <cell r="GG662">
            <v>80.75</v>
          </cell>
          <cell r="GH662">
            <v>82</v>
          </cell>
          <cell r="GI662" t="str">
            <v/>
          </cell>
          <cell r="GJ662">
            <v>0</v>
          </cell>
          <cell r="GK662">
            <v>82.17</v>
          </cell>
          <cell r="GL662">
            <v>78.75</v>
          </cell>
          <cell r="GM662">
            <v>80.75</v>
          </cell>
          <cell r="GN662">
            <v>82</v>
          </cell>
          <cell r="GO662" t="str">
            <v/>
          </cell>
          <cell r="GP662">
            <v>0</v>
          </cell>
          <cell r="GQ662">
            <v>82.17</v>
          </cell>
          <cell r="GR662">
            <v>78.75</v>
          </cell>
          <cell r="GS662">
            <v>80.75</v>
          </cell>
          <cell r="GT662">
            <v>82</v>
          </cell>
          <cell r="GU662" t="str">
            <v/>
          </cell>
          <cell r="GV662">
            <v>0</v>
          </cell>
          <cell r="GW662">
            <v>83.75</v>
          </cell>
          <cell r="GX662">
            <v>67.75</v>
          </cell>
          <cell r="GY662">
            <v>85</v>
          </cell>
          <cell r="GZ662">
            <v>73</v>
          </cell>
          <cell r="HA662" t="str">
            <v>EKO-L</v>
          </cell>
          <cell r="HB662">
            <v>0</v>
          </cell>
          <cell r="HC662">
            <v>75</v>
          </cell>
          <cell r="HD662">
            <v>72.75</v>
          </cell>
          <cell r="HE662">
            <v>73.5</v>
          </cell>
          <cell r="HF662">
            <v>74</v>
          </cell>
          <cell r="HH662">
            <v>0</v>
          </cell>
          <cell r="HM662" t="str">
            <v/>
          </cell>
          <cell r="HN662" t="str">
            <v/>
          </cell>
          <cell r="HS662">
            <v>0</v>
          </cell>
          <cell r="HT662" t="str">
            <v>PKN</v>
          </cell>
          <cell r="HU662">
            <v>0</v>
          </cell>
          <cell r="HV662" t="str">
            <v>IND</v>
          </cell>
          <cell r="HW662">
            <v>0</v>
          </cell>
          <cell r="HX662" t="str">
            <v>MAT-W</v>
          </cell>
          <cell r="HY662">
            <v>0</v>
          </cell>
          <cell r="HZ662" t="str">
            <v>SEJ-W</v>
          </cell>
          <cell r="IA662">
            <v>0</v>
          </cell>
          <cell r="IB662" t="str">
            <v>IGR-W</v>
          </cell>
          <cell r="IC662">
            <v>0</v>
          </cell>
          <cell r="ID662" t="str">
            <v>SBO</v>
          </cell>
          <cell r="IE662">
            <v>0</v>
          </cell>
          <cell r="IF662" t="str">
            <v>PJO</v>
          </cell>
          <cell r="IG662">
            <v>0</v>
          </cell>
          <cell r="IH662" t="str">
            <v>PRA</v>
          </cell>
          <cell r="II662">
            <v>0</v>
          </cell>
          <cell r="IJ662" t="str">
            <v>JAW</v>
          </cell>
          <cell r="IK662">
            <v>0</v>
          </cell>
          <cell r="IL662" t="str">
            <v>ARB</v>
          </cell>
          <cell r="IM662">
            <v>0</v>
          </cell>
          <cell r="IN662" t="str">
            <v>PKM</v>
          </cell>
          <cell r="IO662">
            <v>0</v>
          </cell>
          <cell r="IP662" t="str">
            <v>IND-P</v>
          </cell>
          <cell r="IQ662">
            <v>0</v>
          </cell>
          <cell r="IR662" t="str">
            <v>IGR-P</v>
          </cell>
          <cell r="IS662">
            <v>0</v>
          </cell>
          <cell r="IT662" t="str">
            <v>JEP-P</v>
          </cell>
          <cell r="IU662">
            <v>0</v>
          </cell>
          <cell r="IV662" t="str">
            <v>ANT-P</v>
          </cell>
          <cell r="IW662">
            <v>0</v>
          </cell>
          <cell r="IX662" t="str">
            <v>EKO-L</v>
          </cell>
          <cell r="IY662">
            <v>0</v>
          </cell>
          <cell r="JA662">
            <v>0</v>
          </cell>
        </row>
        <row r="663">
          <cell r="Q663" t="str">
            <v/>
          </cell>
          <cell r="AB663" t="str">
            <v/>
          </cell>
          <cell r="AC663">
            <v>25</v>
          </cell>
          <cell r="AI663" t="str">
            <v/>
          </cell>
          <cell r="AJ663">
            <v>0</v>
          </cell>
          <cell r="AK663">
            <v>81.75</v>
          </cell>
          <cell r="AL663">
            <v>83.25</v>
          </cell>
          <cell r="AM663">
            <v>81</v>
          </cell>
          <cell r="AN663">
            <v>78</v>
          </cell>
          <cell r="AO663" t="str">
            <v/>
          </cell>
          <cell r="AP663">
            <v>0</v>
          </cell>
          <cell r="AQ663">
            <v>84.67</v>
          </cell>
          <cell r="AR663">
            <v>80.5</v>
          </cell>
          <cell r="AS663">
            <v>79.5</v>
          </cell>
          <cell r="AT663">
            <v>78</v>
          </cell>
          <cell r="AU663" t="str">
            <v/>
          </cell>
          <cell r="AV663">
            <v>0</v>
          </cell>
          <cell r="AW663">
            <v>81.67</v>
          </cell>
          <cell r="AX663">
            <v>83.25</v>
          </cell>
          <cell r="AY663">
            <v>81</v>
          </cell>
          <cell r="AZ663">
            <v>82</v>
          </cell>
          <cell r="BA663" t="str">
            <v/>
          </cell>
          <cell r="BB663">
            <v>0</v>
          </cell>
          <cell r="BC663">
            <v>83.75</v>
          </cell>
          <cell r="BD663">
            <v>84</v>
          </cell>
          <cell r="BE663">
            <v>81.5</v>
          </cell>
          <cell r="BF663">
            <v>82</v>
          </cell>
          <cell r="BG663" t="str">
            <v>SEJ</v>
          </cell>
          <cell r="BH663">
            <v>0</v>
          </cell>
          <cell r="BI663">
            <v>87</v>
          </cell>
          <cell r="BJ663">
            <v>81</v>
          </cell>
          <cell r="BK663">
            <v>76.5</v>
          </cell>
          <cell r="BL663">
            <v>78</v>
          </cell>
          <cell r="BM663" t="str">
            <v/>
          </cell>
          <cell r="BN663">
            <v>0</v>
          </cell>
          <cell r="BO663">
            <v>81</v>
          </cell>
          <cell r="BP663">
            <v>71.75</v>
          </cell>
          <cell r="BQ663">
            <v>68</v>
          </cell>
          <cell r="BR663">
            <v>83</v>
          </cell>
          <cell r="BS663" t="str">
            <v/>
          </cell>
          <cell r="BT663">
            <v>0</v>
          </cell>
          <cell r="BU663">
            <v>85</v>
          </cell>
          <cell r="BV663">
            <v>87.75</v>
          </cell>
          <cell r="BW663">
            <v>80.25</v>
          </cell>
          <cell r="BX663">
            <v>84</v>
          </cell>
          <cell r="BY663" t="str">
            <v/>
          </cell>
          <cell r="BZ663">
            <v>0</v>
          </cell>
          <cell r="CA663">
            <v>77.75</v>
          </cell>
          <cell r="CB663">
            <v>69</v>
          </cell>
          <cell r="CC663">
            <v>70</v>
          </cell>
          <cell r="CD663">
            <v>74</v>
          </cell>
          <cell r="CE663" t="str">
            <v/>
          </cell>
          <cell r="CF663">
            <v>0</v>
          </cell>
          <cell r="CG663">
            <v>80.25</v>
          </cell>
          <cell r="CH663">
            <v>76.5</v>
          </cell>
          <cell r="CI663">
            <v>75.5</v>
          </cell>
          <cell r="CJ663">
            <v>80</v>
          </cell>
          <cell r="CK663" t="str">
            <v/>
          </cell>
          <cell r="CL663">
            <v>0</v>
          </cell>
          <cell r="CM663">
            <v>80.08</v>
          </cell>
          <cell r="CN663">
            <v>81.5</v>
          </cell>
          <cell r="CO663">
            <v>79.25</v>
          </cell>
          <cell r="CP663">
            <v>79</v>
          </cell>
          <cell r="CQ663" t="str">
            <v/>
          </cell>
          <cell r="CR663">
            <v>0</v>
          </cell>
          <cell r="CS663">
            <v>82.25</v>
          </cell>
          <cell r="CT663">
            <v>80.75</v>
          </cell>
          <cell r="CU663">
            <v>73.25</v>
          </cell>
          <cell r="CV663">
            <v>85</v>
          </cell>
          <cell r="CW663" t="str">
            <v/>
          </cell>
          <cell r="CX663">
            <v>0</v>
          </cell>
          <cell r="CY663">
            <v>82.56</v>
          </cell>
          <cell r="CZ663">
            <v>81.5</v>
          </cell>
          <cell r="DA663">
            <v>77.75</v>
          </cell>
          <cell r="DB663">
            <v>87</v>
          </cell>
          <cell r="DC663" t="str">
            <v/>
          </cell>
          <cell r="DD663">
            <v>0</v>
          </cell>
          <cell r="DE663">
            <v>87</v>
          </cell>
          <cell r="DF663">
            <v>91.5</v>
          </cell>
          <cell r="DG663">
            <v>83</v>
          </cell>
          <cell r="DH663">
            <v>87</v>
          </cell>
          <cell r="DI663" t="str">
            <v/>
          </cell>
          <cell r="DJ663">
            <v>0</v>
          </cell>
          <cell r="DK663">
            <v>0</v>
          </cell>
          <cell r="DL663">
            <v>0</v>
          </cell>
          <cell r="DM663">
            <v>0</v>
          </cell>
          <cell r="DN663">
            <v>75</v>
          </cell>
          <cell r="DO663" t="str">
            <v/>
          </cell>
          <cell r="DP663">
            <v>0</v>
          </cell>
          <cell r="DQ663">
            <v>80.75</v>
          </cell>
          <cell r="DR663">
            <v>86</v>
          </cell>
          <cell r="DS663">
            <v>82.5</v>
          </cell>
          <cell r="DT663">
            <v>76</v>
          </cell>
          <cell r="DU663" t="str">
            <v/>
          </cell>
          <cell r="DV663">
            <v>0</v>
          </cell>
          <cell r="DW663">
            <v>85</v>
          </cell>
          <cell r="DX663">
            <v>90.5</v>
          </cell>
          <cell r="DY663">
            <v>74.25</v>
          </cell>
          <cell r="DZ663">
            <v>82</v>
          </cell>
          <cell r="EA663" t="str">
            <v/>
          </cell>
          <cell r="EB663">
            <v>0</v>
          </cell>
          <cell r="EC663">
            <v>85.17</v>
          </cell>
          <cell r="ED663">
            <v>87.25</v>
          </cell>
          <cell r="EE663">
            <v>83.5</v>
          </cell>
          <cell r="EF663">
            <v>86</v>
          </cell>
          <cell r="EG663" t="str">
            <v/>
          </cell>
          <cell r="EH663">
            <v>0</v>
          </cell>
          <cell r="EI663">
            <v>78.67</v>
          </cell>
          <cell r="EJ663">
            <v>83.5</v>
          </cell>
          <cell r="EK663">
            <v>79.5</v>
          </cell>
          <cell r="EL663">
            <v>77</v>
          </cell>
          <cell r="EM663" t="str">
            <v/>
          </cell>
          <cell r="EN663">
            <v>0</v>
          </cell>
          <cell r="EO663">
            <v>78.67</v>
          </cell>
          <cell r="EP663">
            <v>83.5</v>
          </cell>
          <cell r="EQ663">
            <v>79.5</v>
          </cell>
          <cell r="ER663">
            <v>77</v>
          </cell>
          <cell r="ES663" t="str">
            <v/>
          </cell>
          <cell r="ET663">
            <v>0</v>
          </cell>
          <cell r="EU663">
            <v>78.67</v>
          </cell>
          <cell r="EV663">
            <v>83.5</v>
          </cell>
          <cell r="EW663">
            <v>79.5</v>
          </cell>
          <cell r="EX663">
            <v>77</v>
          </cell>
          <cell r="EY663" t="str">
            <v/>
          </cell>
          <cell r="EZ663">
            <v>0</v>
          </cell>
          <cell r="FA663">
            <v>80.33</v>
          </cell>
          <cell r="FB663">
            <v>78.5</v>
          </cell>
          <cell r="FC663">
            <v>80</v>
          </cell>
          <cell r="FD663">
            <v>82</v>
          </cell>
          <cell r="FE663" t="str">
            <v/>
          </cell>
          <cell r="FF663">
            <v>0</v>
          </cell>
          <cell r="FG663">
            <v>80.33</v>
          </cell>
          <cell r="FH663">
            <v>78.5</v>
          </cell>
          <cell r="FI663">
            <v>80</v>
          </cell>
          <cell r="FJ663">
            <v>82</v>
          </cell>
          <cell r="FK663" t="str">
            <v/>
          </cell>
          <cell r="FL663">
            <v>0</v>
          </cell>
          <cell r="FM663">
            <v>80.33</v>
          </cell>
          <cell r="FN663">
            <v>78.5</v>
          </cell>
          <cell r="FO663">
            <v>80</v>
          </cell>
          <cell r="FP663">
            <v>82</v>
          </cell>
          <cell r="FQ663" t="str">
            <v/>
          </cell>
          <cell r="FR663">
            <v>0</v>
          </cell>
          <cell r="FS663">
            <v>80.33</v>
          </cell>
          <cell r="FT663">
            <v>78.5</v>
          </cell>
          <cell r="FU663">
            <v>80</v>
          </cell>
          <cell r="FV663">
            <v>82</v>
          </cell>
          <cell r="FW663" t="str">
            <v/>
          </cell>
          <cell r="FX663">
            <v>0</v>
          </cell>
          <cell r="FY663">
            <v>80.33</v>
          </cell>
          <cell r="FZ663">
            <v>78.5</v>
          </cell>
          <cell r="GA663">
            <v>80</v>
          </cell>
          <cell r="GB663">
            <v>82</v>
          </cell>
          <cell r="GC663" t="str">
            <v/>
          </cell>
          <cell r="GD663">
            <v>0</v>
          </cell>
          <cell r="GE663">
            <v>80.33</v>
          </cell>
          <cell r="GF663">
            <v>78.5</v>
          </cell>
          <cell r="GG663">
            <v>80</v>
          </cell>
          <cell r="GH663">
            <v>82</v>
          </cell>
          <cell r="GI663" t="str">
            <v/>
          </cell>
          <cell r="GJ663">
            <v>0</v>
          </cell>
          <cell r="GK663">
            <v>80.33</v>
          </cell>
          <cell r="GL663">
            <v>78.5</v>
          </cell>
          <cell r="GM663">
            <v>80</v>
          </cell>
          <cell r="GN663">
            <v>82</v>
          </cell>
          <cell r="GO663" t="str">
            <v/>
          </cell>
          <cell r="GP663">
            <v>0</v>
          </cell>
          <cell r="GQ663">
            <v>80.33</v>
          </cell>
          <cell r="GR663">
            <v>78.5</v>
          </cell>
          <cell r="GS663">
            <v>80</v>
          </cell>
          <cell r="GT663">
            <v>82</v>
          </cell>
          <cell r="GU663" t="str">
            <v/>
          </cell>
          <cell r="GV663">
            <v>0</v>
          </cell>
          <cell r="GW663">
            <v>84.75</v>
          </cell>
          <cell r="GX663">
            <v>76.25</v>
          </cell>
          <cell r="GY663">
            <v>89.25</v>
          </cell>
          <cell r="GZ663">
            <v>78</v>
          </cell>
          <cell r="HA663" t="str">
            <v>EKO-L</v>
          </cell>
          <cell r="HB663">
            <v>0</v>
          </cell>
          <cell r="HC663">
            <v>84.33</v>
          </cell>
          <cell r="HD663">
            <v>72.75</v>
          </cell>
          <cell r="HE663">
            <v>74</v>
          </cell>
          <cell r="HF663">
            <v>73</v>
          </cell>
          <cell r="HH663">
            <v>0</v>
          </cell>
          <cell r="HM663" t="str">
            <v/>
          </cell>
          <cell r="HN663" t="str">
            <v/>
          </cell>
          <cell r="HS663">
            <v>0</v>
          </cell>
          <cell r="HT663" t="str">
            <v>PKN</v>
          </cell>
          <cell r="HU663">
            <v>0</v>
          </cell>
          <cell r="HV663" t="str">
            <v>IND</v>
          </cell>
          <cell r="HW663">
            <v>0</v>
          </cell>
          <cell r="HX663" t="str">
            <v>MAT-W</v>
          </cell>
          <cell r="HY663">
            <v>0</v>
          </cell>
          <cell r="HZ663" t="str">
            <v>SEJ-W</v>
          </cell>
          <cell r="IA663">
            <v>0</v>
          </cell>
          <cell r="IB663" t="str">
            <v>IGR-W</v>
          </cell>
          <cell r="IC663">
            <v>0</v>
          </cell>
          <cell r="ID663" t="str">
            <v>SBO</v>
          </cell>
          <cell r="IE663">
            <v>0</v>
          </cell>
          <cell r="IF663" t="str">
            <v>PJO</v>
          </cell>
          <cell r="IG663">
            <v>0</v>
          </cell>
          <cell r="IH663" t="str">
            <v>PRA</v>
          </cell>
          <cell r="II663">
            <v>0</v>
          </cell>
          <cell r="IJ663" t="str">
            <v>JAW</v>
          </cell>
          <cell r="IK663">
            <v>0</v>
          </cell>
          <cell r="IL663" t="str">
            <v>ARB</v>
          </cell>
          <cell r="IM663">
            <v>0</v>
          </cell>
          <cell r="IN663" t="str">
            <v>PKM</v>
          </cell>
          <cell r="IO663">
            <v>0</v>
          </cell>
          <cell r="IP663" t="str">
            <v>IND-P</v>
          </cell>
          <cell r="IQ663">
            <v>0</v>
          </cell>
          <cell r="IR663" t="str">
            <v>IGR-P</v>
          </cell>
          <cell r="IS663">
            <v>0</v>
          </cell>
          <cell r="IT663" t="str">
            <v>JEP-P</v>
          </cell>
          <cell r="IU663">
            <v>0</v>
          </cell>
          <cell r="IV663" t="str">
            <v>ANT-P</v>
          </cell>
          <cell r="IW663">
            <v>0</v>
          </cell>
          <cell r="IX663" t="str">
            <v>EKO-L</v>
          </cell>
          <cell r="IY663">
            <v>0</v>
          </cell>
          <cell r="JA663">
            <v>0</v>
          </cell>
        </row>
        <row r="664">
          <cell r="Q664" t="str">
            <v/>
          </cell>
          <cell r="AB664" t="str">
            <v/>
          </cell>
          <cell r="AC664">
            <v>26</v>
          </cell>
          <cell r="AI664" t="str">
            <v/>
          </cell>
          <cell r="AJ664">
            <v>0</v>
          </cell>
          <cell r="AK664">
            <v>83.75</v>
          </cell>
          <cell r="AL664">
            <v>85.75</v>
          </cell>
          <cell r="AM664">
            <v>80</v>
          </cell>
          <cell r="AN664">
            <v>85</v>
          </cell>
          <cell r="AO664" t="str">
            <v/>
          </cell>
          <cell r="AP664">
            <v>0</v>
          </cell>
          <cell r="AQ664">
            <v>80.67</v>
          </cell>
          <cell r="AR664">
            <v>83.25</v>
          </cell>
          <cell r="AS664">
            <v>78.75</v>
          </cell>
          <cell r="AT664">
            <v>85</v>
          </cell>
          <cell r="AU664" t="str">
            <v/>
          </cell>
          <cell r="AV664">
            <v>0</v>
          </cell>
          <cell r="AW664">
            <v>87.67</v>
          </cell>
          <cell r="AX664">
            <v>85.75</v>
          </cell>
          <cell r="AY664">
            <v>80</v>
          </cell>
          <cell r="AZ664">
            <v>88</v>
          </cell>
          <cell r="BA664" t="str">
            <v/>
          </cell>
          <cell r="BB664">
            <v>0</v>
          </cell>
          <cell r="BC664">
            <v>85.75</v>
          </cell>
          <cell r="BD664">
            <v>84.25</v>
          </cell>
          <cell r="BE664">
            <v>80.5</v>
          </cell>
          <cell r="BF664">
            <v>88</v>
          </cell>
          <cell r="BG664" t="str">
            <v>SEJ</v>
          </cell>
          <cell r="BH664">
            <v>0</v>
          </cell>
          <cell r="BI664">
            <v>81.33</v>
          </cell>
          <cell r="BJ664">
            <v>83.25</v>
          </cell>
          <cell r="BK664">
            <v>75.75</v>
          </cell>
          <cell r="BL664">
            <v>85</v>
          </cell>
          <cell r="BM664" t="str">
            <v/>
          </cell>
          <cell r="BN664">
            <v>0</v>
          </cell>
          <cell r="BO664">
            <v>81</v>
          </cell>
          <cell r="BP664">
            <v>75.25</v>
          </cell>
          <cell r="BQ664">
            <v>68</v>
          </cell>
          <cell r="BR664">
            <v>80</v>
          </cell>
          <cell r="BS664" t="str">
            <v/>
          </cell>
          <cell r="BT664">
            <v>0</v>
          </cell>
          <cell r="BU664">
            <v>83.75</v>
          </cell>
          <cell r="BV664">
            <v>88.25</v>
          </cell>
          <cell r="BW664">
            <v>88.5</v>
          </cell>
          <cell r="BX664">
            <v>89</v>
          </cell>
          <cell r="BY664" t="str">
            <v/>
          </cell>
          <cell r="BZ664">
            <v>0</v>
          </cell>
          <cell r="CA664">
            <v>77.5</v>
          </cell>
          <cell r="CB664">
            <v>71.25</v>
          </cell>
          <cell r="CC664">
            <v>72</v>
          </cell>
          <cell r="CD664">
            <v>71</v>
          </cell>
          <cell r="CE664" t="str">
            <v/>
          </cell>
          <cell r="CF664">
            <v>0</v>
          </cell>
          <cell r="CG664">
            <v>81</v>
          </cell>
          <cell r="CH664">
            <v>74.5</v>
          </cell>
          <cell r="CI664">
            <v>75.75</v>
          </cell>
          <cell r="CJ664">
            <v>80</v>
          </cell>
          <cell r="CK664" t="str">
            <v/>
          </cell>
          <cell r="CL664">
            <v>0</v>
          </cell>
          <cell r="CM664">
            <v>79.33</v>
          </cell>
          <cell r="CN664">
            <v>72.25</v>
          </cell>
          <cell r="CO664">
            <v>74.25</v>
          </cell>
          <cell r="CP664">
            <v>76</v>
          </cell>
          <cell r="CQ664" t="str">
            <v/>
          </cell>
          <cell r="CR664">
            <v>0</v>
          </cell>
          <cell r="CS664">
            <v>90</v>
          </cell>
          <cell r="CT664">
            <v>89</v>
          </cell>
          <cell r="CU664">
            <v>81.75</v>
          </cell>
          <cell r="CV664">
            <v>86</v>
          </cell>
          <cell r="CW664" t="str">
            <v/>
          </cell>
          <cell r="CX664">
            <v>0</v>
          </cell>
          <cell r="CY664">
            <v>80</v>
          </cell>
          <cell r="CZ664">
            <v>78.25</v>
          </cell>
          <cell r="DA664">
            <v>72.75</v>
          </cell>
          <cell r="DB664">
            <v>82</v>
          </cell>
          <cell r="DC664" t="str">
            <v/>
          </cell>
          <cell r="DD664">
            <v>0</v>
          </cell>
          <cell r="DE664">
            <v>85</v>
          </cell>
          <cell r="DF664">
            <v>85.75</v>
          </cell>
          <cell r="DG664">
            <v>83.25</v>
          </cell>
          <cell r="DH664">
            <v>90</v>
          </cell>
          <cell r="DI664" t="str">
            <v/>
          </cell>
          <cell r="DJ664">
            <v>0</v>
          </cell>
          <cell r="DK664">
            <v>0</v>
          </cell>
          <cell r="DL664">
            <v>0</v>
          </cell>
          <cell r="DM664">
            <v>0</v>
          </cell>
          <cell r="DN664">
            <v>73</v>
          </cell>
          <cell r="DO664" t="str">
            <v/>
          </cell>
          <cell r="DP664">
            <v>0</v>
          </cell>
          <cell r="DQ664">
            <v>88.25</v>
          </cell>
          <cell r="DR664">
            <v>83.75</v>
          </cell>
          <cell r="DS664">
            <v>84.25</v>
          </cell>
          <cell r="DT664">
            <v>79</v>
          </cell>
          <cell r="DU664" t="str">
            <v/>
          </cell>
          <cell r="DV664">
            <v>0</v>
          </cell>
          <cell r="DW664">
            <v>85</v>
          </cell>
          <cell r="DX664">
            <v>79.25</v>
          </cell>
          <cell r="DY664">
            <v>76.25</v>
          </cell>
          <cell r="DZ664">
            <v>80</v>
          </cell>
          <cell r="EA664" t="str">
            <v/>
          </cell>
          <cell r="EB664">
            <v>0</v>
          </cell>
          <cell r="EC664">
            <v>85.17</v>
          </cell>
          <cell r="ED664">
            <v>86.25</v>
          </cell>
          <cell r="EE664">
            <v>86.5</v>
          </cell>
          <cell r="EF664">
            <v>84</v>
          </cell>
          <cell r="EG664" t="str">
            <v/>
          </cell>
          <cell r="EH664">
            <v>0</v>
          </cell>
          <cell r="EI664">
            <v>78.33</v>
          </cell>
          <cell r="EJ664">
            <v>81.25</v>
          </cell>
          <cell r="EK664">
            <v>78.5</v>
          </cell>
          <cell r="EL664">
            <v>75</v>
          </cell>
          <cell r="EM664" t="str">
            <v/>
          </cell>
          <cell r="EN664">
            <v>0</v>
          </cell>
          <cell r="EO664">
            <v>78.33</v>
          </cell>
          <cell r="EP664">
            <v>81.25</v>
          </cell>
          <cell r="EQ664">
            <v>78.5</v>
          </cell>
          <cell r="ER664">
            <v>75</v>
          </cell>
          <cell r="ES664" t="str">
            <v/>
          </cell>
          <cell r="ET664">
            <v>0</v>
          </cell>
          <cell r="EU664">
            <v>78.33</v>
          </cell>
          <cell r="EV664">
            <v>81.25</v>
          </cell>
          <cell r="EW664">
            <v>78.5</v>
          </cell>
          <cell r="EX664">
            <v>75</v>
          </cell>
          <cell r="EY664" t="str">
            <v/>
          </cell>
          <cell r="EZ664">
            <v>0</v>
          </cell>
          <cell r="FA664">
            <v>86.83</v>
          </cell>
          <cell r="FB664">
            <v>76.5</v>
          </cell>
          <cell r="FC664">
            <v>81.75</v>
          </cell>
          <cell r="FD664">
            <v>82</v>
          </cell>
          <cell r="FE664" t="str">
            <v/>
          </cell>
          <cell r="FF664">
            <v>0</v>
          </cell>
          <cell r="FG664">
            <v>86.83</v>
          </cell>
          <cell r="FH664">
            <v>76.5</v>
          </cell>
          <cell r="FI664">
            <v>81.75</v>
          </cell>
          <cell r="FJ664">
            <v>82</v>
          </cell>
          <cell r="FK664" t="str">
            <v/>
          </cell>
          <cell r="FL664">
            <v>0</v>
          </cell>
          <cell r="FM664">
            <v>86.83</v>
          </cell>
          <cell r="FN664">
            <v>76.5</v>
          </cell>
          <cell r="FO664">
            <v>81.75</v>
          </cell>
          <cell r="FP664">
            <v>82</v>
          </cell>
          <cell r="FQ664" t="str">
            <v/>
          </cell>
          <cell r="FR664">
            <v>0</v>
          </cell>
          <cell r="FS664">
            <v>86.83</v>
          </cell>
          <cell r="FT664">
            <v>76.5</v>
          </cell>
          <cell r="FU664">
            <v>81.75</v>
          </cell>
          <cell r="FV664">
            <v>82</v>
          </cell>
          <cell r="FW664" t="str">
            <v/>
          </cell>
          <cell r="FX664">
            <v>0</v>
          </cell>
          <cell r="FY664">
            <v>86.83</v>
          </cell>
          <cell r="FZ664">
            <v>76.5</v>
          </cell>
          <cell r="GA664">
            <v>81.75</v>
          </cell>
          <cell r="GB664">
            <v>82</v>
          </cell>
          <cell r="GC664" t="str">
            <v/>
          </cell>
          <cell r="GD664">
            <v>0</v>
          </cell>
          <cell r="GE664">
            <v>86.83</v>
          </cell>
          <cell r="GF664">
            <v>76.5</v>
          </cell>
          <cell r="GG664">
            <v>81.75</v>
          </cell>
          <cell r="GH664">
            <v>82</v>
          </cell>
          <cell r="GI664" t="str">
            <v/>
          </cell>
          <cell r="GJ664">
            <v>0</v>
          </cell>
          <cell r="GK664">
            <v>86.83</v>
          </cell>
          <cell r="GL664">
            <v>76.5</v>
          </cell>
          <cell r="GM664">
            <v>81.75</v>
          </cell>
          <cell r="GN664">
            <v>82</v>
          </cell>
          <cell r="GO664" t="str">
            <v/>
          </cell>
          <cell r="GP664">
            <v>0</v>
          </cell>
          <cell r="GQ664">
            <v>86.83</v>
          </cell>
          <cell r="GR664">
            <v>76.5</v>
          </cell>
          <cell r="GS664">
            <v>81.75</v>
          </cell>
          <cell r="GT664">
            <v>82</v>
          </cell>
          <cell r="GU664" t="str">
            <v/>
          </cell>
          <cell r="GV664">
            <v>0</v>
          </cell>
          <cell r="GW664">
            <v>86.5</v>
          </cell>
          <cell r="GX664">
            <v>76.25</v>
          </cell>
          <cell r="GY664">
            <v>77.75</v>
          </cell>
          <cell r="GZ664">
            <v>78</v>
          </cell>
          <cell r="HA664" t="str">
            <v>EKO-L</v>
          </cell>
          <cell r="HB664">
            <v>0</v>
          </cell>
          <cell r="HC664">
            <v>77.67</v>
          </cell>
          <cell r="HD664">
            <v>70</v>
          </cell>
          <cell r="HE664">
            <v>70.25</v>
          </cell>
          <cell r="HF664">
            <v>73</v>
          </cell>
          <cell r="HH664">
            <v>0</v>
          </cell>
          <cell r="HM664" t="str">
            <v/>
          </cell>
          <cell r="HN664" t="str">
            <v/>
          </cell>
          <cell r="HS664">
            <v>0</v>
          </cell>
          <cell r="HT664" t="str">
            <v>PKN</v>
          </cell>
          <cell r="HU664">
            <v>0</v>
          </cell>
          <cell r="HV664" t="str">
            <v>IND</v>
          </cell>
          <cell r="HW664">
            <v>0</v>
          </cell>
          <cell r="HX664" t="str">
            <v>MAT-W</v>
          </cell>
          <cell r="HY664">
            <v>0</v>
          </cell>
          <cell r="HZ664" t="str">
            <v>SEJ-W</v>
          </cell>
          <cell r="IA664">
            <v>0</v>
          </cell>
          <cell r="IB664" t="str">
            <v>IGR-W</v>
          </cell>
          <cell r="IC664">
            <v>0</v>
          </cell>
          <cell r="ID664" t="str">
            <v>SBO</v>
          </cell>
          <cell r="IE664">
            <v>0</v>
          </cell>
          <cell r="IF664" t="str">
            <v>PJO</v>
          </cell>
          <cell r="IG664">
            <v>0</v>
          </cell>
          <cell r="IH664" t="str">
            <v>PRA</v>
          </cell>
          <cell r="II664">
            <v>0</v>
          </cell>
          <cell r="IJ664" t="str">
            <v>JAW</v>
          </cell>
          <cell r="IK664">
            <v>0</v>
          </cell>
          <cell r="IL664" t="str">
            <v>ARB</v>
          </cell>
          <cell r="IM664">
            <v>0</v>
          </cell>
          <cell r="IN664" t="str">
            <v>PKM</v>
          </cell>
          <cell r="IO664">
            <v>0</v>
          </cell>
          <cell r="IP664" t="str">
            <v>IND-P</v>
          </cell>
          <cell r="IQ664">
            <v>0</v>
          </cell>
          <cell r="IR664" t="str">
            <v>IGR-P</v>
          </cell>
          <cell r="IS664">
            <v>0</v>
          </cell>
          <cell r="IT664" t="str">
            <v>JEP-P</v>
          </cell>
          <cell r="IU664">
            <v>0</v>
          </cell>
          <cell r="IV664" t="str">
            <v>ANT-P</v>
          </cell>
          <cell r="IW664">
            <v>0</v>
          </cell>
          <cell r="IX664" t="str">
            <v>EKO-L</v>
          </cell>
          <cell r="IY664">
            <v>0</v>
          </cell>
          <cell r="JA664">
            <v>0</v>
          </cell>
        </row>
        <row r="665">
          <cell r="Q665" t="str">
            <v/>
          </cell>
          <cell r="AB665" t="str">
            <v/>
          </cell>
          <cell r="AC665">
            <v>27</v>
          </cell>
          <cell r="AI665" t="str">
            <v/>
          </cell>
          <cell r="AJ665">
            <v>0</v>
          </cell>
          <cell r="AK665">
            <v>79.5</v>
          </cell>
          <cell r="AL665">
            <v>80.25</v>
          </cell>
          <cell r="AM665">
            <v>78.5</v>
          </cell>
          <cell r="AN665">
            <v>80</v>
          </cell>
          <cell r="AO665" t="str">
            <v/>
          </cell>
          <cell r="AP665">
            <v>0</v>
          </cell>
          <cell r="AQ665">
            <v>80</v>
          </cell>
          <cell r="AR665">
            <v>82.5</v>
          </cell>
          <cell r="AS665">
            <v>77.5</v>
          </cell>
          <cell r="AT665">
            <v>80</v>
          </cell>
          <cell r="AU665" t="str">
            <v/>
          </cell>
          <cell r="AV665">
            <v>0</v>
          </cell>
          <cell r="AW665">
            <v>79.75</v>
          </cell>
          <cell r="AX665">
            <v>80.25</v>
          </cell>
          <cell r="AY665">
            <v>79</v>
          </cell>
          <cell r="AZ665">
            <v>81</v>
          </cell>
          <cell r="BA665" t="str">
            <v/>
          </cell>
          <cell r="BB665">
            <v>0</v>
          </cell>
          <cell r="BC665">
            <v>85.5</v>
          </cell>
          <cell r="BD665">
            <v>80.25</v>
          </cell>
          <cell r="BE665">
            <v>79.5</v>
          </cell>
          <cell r="BF665">
            <v>81</v>
          </cell>
          <cell r="BG665" t="str">
            <v>SEJ</v>
          </cell>
          <cell r="BH665">
            <v>0</v>
          </cell>
          <cell r="BI665">
            <v>78</v>
          </cell>
          <cell r="BJ665">
            <v>80.75</v>
          </cell>
          <cell r="BK665">
            <v>69.75</v>
          </cell>
          <cell r="BL665">
            <v>80</v>
          </cell>
          <cell r="BM665" t="str">
            <v/>
          </cell>
          <cell r="BN665">
            <v>0</v>
          </cell>
          <cell r="BO665">
            <v>80</v>
          </cell>
          <cell r="BP665">
            <v>77.5</v>
          </cell>
          <cell r="BQ665">
            <v>75.25</v>
          </cell>
          <cell r="BR665">
            <v>77</v>
          </cell>
          <cell r="BS665" t="str">
            <v/>
          </cell>
          <cell r="BT665">
            <v>0</v>
          </cell>
          <cell r="BU665">
            <v>80.5</v>
          </cell>
          <cell r="BV665">
            <v>81.5</v>
          </cell>
          <cell r="BW665">
            <v>80.75</v>
          </cell>
          <cell r="BX665">
            <v>81</v>
          </cell>
          <cell r="BY665" t="str">
            <v/>
          </cell>
          <cell r="BZ665">
            <v>0</v>
          </cell>
          <cell r="CA665">
            <v>51.25</v>
          </cell>
          <cell r="CB665">
            <v>67.5</v>
          </cell>
          <cell r="CC665">
            <v>70</v>
          </cell>
          <cell r="CD665">
            <v>72</v>
          </cell>
          <cell r="CE665" t="str">
            <v/>
          </cell>
          <cell r="CF665">
            <v>0</v>
          </cell>
          <cell r="CG665">
            <v>80</v>
          </cell>
          <cell r="CH665">
            <v>81</v>
          </cell>
          <cell r="CI665">
            <v>84</v>
          </cell>
          <cell r="CJ665">
            <v>77</v>
          </cell>
          <cell r="CK665" t="str">
            <v/>
          </cell>
          <cell r="CL665">
            <v>0</v>
          </cell>
          <cell r="CM665">
            <v>77.92</v>
          </cell>
          <cell r="CN665">
            <v>71.75</v>
          </cell>
          <cell r="CO665">
            <v>71.75</v>
          </cell>
          <cell r="CP665">
            <v>74</v>
          </cell>
          <cell r="CQ665" t="str">
            <v/>
          </cell>
          <cell r="CR665">
            <v>0</v>
          </cell>
          <cell r="CS665">
            <v>83.5</v>
          </cell>
          <cell r="CT665">
            <v>68.75</v>
          </cell>
          <cell r="CU665">
            <v>69</v>
          </cell>
          <cell r="CV665">
            <v>82</v>
          </cell>
          <cell r="CW665" t="str">
            <v/>
          </cell>
          <cell r="CX665">
            <v>0</v>
          </cell>
          <cell r="CY665">
            <v>76.78</v>
          </cell>
          <cell r="CZ665">
            <v>78.5</v>
          </cell>
          <cell r="DA665">
            <v>74.5</v>
          </cell>
          <cell r="DB665">
            <v>79</v>
          </cell>
          <cell r="DC665" t="str">
            <v/>
          </cell>
          <cell r="DD665">
            <v>0</v>
          </cell>
          <cell r="DE665">
            <v>81</v>
          </cell>
          <cell r="DF665">
            <v>73.25</v>
          </cell>
          <cell r="DG665">
            <v>79.5</v>
          </cell>
          <cell r="DH665">
            <v>84</v>
          </cell>
          <cell r="DI665" t="str">
            <v/>
          </cell>
          <cell r="DJ665">
            <v>0</v>
          </cell>
          <cell r="DK665">
            <v>0</v>
          </cell>
          <cell r="DL665">
            <v>0</v>
          </cell>
          <cell r="DM665">
            <v>0</v>
          </cell>
          <cell r="DN665">
            <v>76</v>
          </cell>
          <cell r="DO665" t="str">
            <v/>
          </cell>
          <cell r="DP665">
            <v>0</v>
          </cell>
          <cell r="DQ665">
            <v>81.25</v>
          </cell>
          <cell r="DR665">
            <v>68.25</v>
          </cell>
          <cell r="DS665">
            <v>68.75</v>
          </cell>
          <cell r="DT665">
            <v>77</v>
          </cell>
          <cell r="DU665" t="str">
            <v/>
          </cell>
          <cell r="DV665">
            <v>0</v>
          </cell>
          <cell r="DW665">
            <v>85</v>
          </cell>
          <cell r="DX665">
            <v>82.25</v>
          </cell>
          <cell r="DY665">
            <v>69.75</v>
          </cell>
          <cell r="DZ665">
            <v>77</v>
          </cell>
          <cell r="EA665" t="str">
            <v/>
          </cell>
          <cell r="EB665">
            <v>0</v>
          </cell>
          <cell r="EC665">
            <v>80.63</v>
          </cell>
          <cell r="ED665">
            <v>71.5</v>
          </cell>
          <cell r="EE665">
            <v>74.75</v>
          </cell>
          <cell r="EF665">
            <v>78</v>
          </cell>
          <cell r="EG665" t="str">
            <v/>
          </cell>
          <cell r="EH665">
            <v>0</v>
          </cell>
          <cell r="EI665">
            <v>81.75</v>
          </cell>
          <cell r="EJ665">
            <v>68.75</v>
          </cell>
          <cell r="EK665">
            <v>75</v>
          </cell>
          <cell r="EL665">
            <v>80</v>
          </cell>
          <cell r="EM665" t="str">
            <v/>
          </cell>
          <cell r="EN665">
            <v>0</v>
          </cell>
          <cell r="EO665">
            <v>81.75</v>
          </cell>
          <cell r="EP665">
            <v>68.75</v>
          </cell>
          <cell r="EQ665">
            <v>75</v>
          </cell>
          <cell r="ER665">
            <v>80</v>
          </cell>
          <cell r="ES665" t="str">
            <v/>
          </cell>
          <cell r="ET665">
            <v>0</v>
          </cell>
          <cell r="EU665">
            <v>81.75</v>
          </cell>
          <cell r="EV665">
            <v>68.75</v>
          </cell>
          <cell r="EW665">
            <v>75</v>
          </cell>
          <cell r="EX665">
            <v>80</v>
          </cell>
          <cell r="EY665" t="str">
            <v/>
          </cell>
          <cell r="EZ665">
            <v>0</v>
          </cell>
          <cell r="FA665">
            <v>71.25</v>
          </cell>
          <cell r="FB665">
            <v>70.5</v>
          </cell>
          <cell r="FC665">
            <v>67.75</v>
          </cell>
          <cell r="FD665">
            <v>74</v>
          </cell>
          <cell r="FE665" t="str">
            <v/>
          </cell>
          <cell r="FF665">
            <v>0</v>
          </cell>
          <cell r="FG665">
            <v>71.25</v>
          </cell>
          <cell r="FH665">
            <v>70.5</v>
          </cell>
          <cell r="FI665">
            <v>67.75</v>
          </cell>
          <cell r="FJ665">
            <v>74</v>
          </cell>
          <cell r="FK665" t="str">
            <v/>
          </cell>
          <cell r="FL665">
            <v>0</v>
          </cell>
          <cell r="FM665">
            <v>71.25</v>
          </cell>
          <cell r="FN665">
            <v>70.5</v>
          </cell>
          <cell r="FO665">
            <v>67.75</v>
          </cell>
          <cell r="FP665">
            <v>74</v>
          </cell>
          <cell r="FQ665" t="str">
            <v/>
          </cell>
          <cell r="FR665">
            <v>0</v>
          </cell>
          <cell r="FS665">
            <v>71.25</v>
          </cell>
          <cell r="FT665">
            <v>70.5</v>
          </cell>
          <cell r="FU665">
            <v>67.75</v>
          </cell>
          <cell r="FV665">
            <v>74</v>
          </cell>
          <cell r="FW665" t="str">
            <v/>
          </cell>
          <cell r="FX665">
            <v>0</v>
          </cell>
          <cell r="FY665">
            <v>71.25</v>
          </cell>
          <cell r="FZ665">
            <v>70.5</v>
          </cell>
          <cell r="GA665">
            <v>67.75</v>
          </cell>
          <cell r="GB665">
            <v>74</v>
          </cell>
          <cell r="GC665" t="str">
            <v/>
          </cell>
          <cell r="GD665">
            <v>0</v>
          </cell>
          <cell r="GE665">
            <v>71.25</v>
          </cell>
          <cell r="GF665">
            <v>70.5</v>
          </cell>
          <cell r="GG665">
            <v>67.75</v>
          </cell>
          <cell r="GH665">
            <v>74</v>
          </cell>
          <cell r="GI665" t="str">
            <v/>
          </cell>
          <cell r="GJ665">
            <v>0</v>
          </cell>
          <cell r="GK665">
            <v>71.25</v>
          </cell>
          <cell r="GL665">
            <v>70.5</v>
          </cell>
          <cell r="GM665">
            <v>67.75</v>
          </cell>
          <cell r="GN665">
            <v>74</v>
          </cell>
          <cell r="GO665" t="str">
            <v/>
          </cell>
          <cell r="GP665">
            <v>0</v>
          </cell>
          <cell r="GQ665">
            <v>71.25</v>
          </cell>
          <cell r="GR665">
            <v>70.5</v>
          </cell>
          <cell r="GS665">
            <v>67.75</v>
          </cell>
          <cell r="GT665">
            <v>74</v>
          </cell>
          <cell r="GU665" t="str">
            <v/>
          </cell>
          <cell r="GV665">
            <v>0</v>
          </cell>
          <cell r="GW665">
            <v>81</v>
          </cell>
          <cell r="GX665">
            <v>67.75</v>
          </cell>
          <cell r="GY665">
            <v>72</v>
          </cell>
          <cell r="GZ665">
            <v>73</v>
          </cell>
          <cell r="HA665" t="str">
            <v>IGR-L</v>
          </cell>
          <cell r="HB665">
            <v>0</v>
          </cell>
          <cell r="HC665">
            <v>77.17</v>
          </cell>
          <cell r="HD665">
            <v>68</v>
          </cell>
          <cell r="HE665">
            <v>69.5</v>
          </cell>
          <cell r="HF665">
            <v>74</v>
          </cell>
          <cell r="HH665">
            <v>0</v>
          </cell>
          <cell r="HM665" t="str">
            <v/>
          </cell>
          <cell r="HN665" t="str">
            <v/>
          </cell>
          <cell r="HS665">
            <v>0</v>
          </cell>
          <cell r="HT665" t="str">
            <v>PKN</v>
          </cell>
          <cell r="HU665">
            <v>0</v>
          </cell>
          <cell r="HV665" t="str">
            <v>IND</v>
          </cell>
          <cell r="HW665">
            <v>0</v>
          </cell>
          <cell r="HX665" t="str">
            <v>MAT-W</v>
          </cell>
          <cell r="HY665">
            <v>0</v>
          </cell>
          <cell r="HZ665" t="str">
            <v>SEJ-W</v>
          </cell>
          <cell r="IA665">
            <v>0</v>
          </cell>
          <cell r="IB665" t="str">
            <v>IGR-W</v>
          </cell>
          <cell r="IC665">
            <v>0</v>
          </cell>
          <cell r="ID665" t="str">
            <v>SBO</v>
          </cell>
          <cell r="IE665">
            <v>0</v>
          </cell>
          <cell r="IF665" t="str">
            <v>PJO</v>
          </cell>
          <cell r="IG665">
            <v>0</v>
          </cell>
          <cell r="IH665" t="str">
            <v>PRA</v>
          </cell>
          <cell r="II665">
            <v>0</v>
          </cell>
          <cell r="IJ665" t="str">
            <v>JAW</v>
          </cell>
          <cell r="IK665">
            <v>0</v>
          </cell>
          <cell r="IL665" t="str">
            <v>ARB</v>
          </cell>
          <cell r="IM665">
            <v>0</v>
          </cell>
          <cell r="IN665" t="str">
            <v>PKM</v>
          </cell>
          <cell r="IO665">
            <v>0</v>
          </cell>
          <cell r="IP665" t="str">
            <v>GEO-P</v>
          </cell>
          <cell r="IQ665">
            <v>0</v>
          </cell>
          <cell r="IR665" t="str">
            <v>SEJ-P</v>
          </cell>
          <cell r="IS665">
            <v>0</v>
          </cell>
          <cell r="IT665" t="str">
            <v>SOS-P</v>
          </cell>
          <cell r="IU665">
            <v>0</v>
          </cell>
          <cell r="IV665" t="str">
            <v>EKO-P</v>
          </cell>
          <cell r="IW665">
            <v>0</v>
          </cell>
          <cell r="IX665" t="str">
            <v>IGR-L</v>
          </cell>
          <cell r="IY665">
            <v>0</v>
          </cell>
          <cell r="JA665">
            <v>0</v>
          </cell>
        </row>
        <row r="666">
          <cell r="Q666" t="str">
            <v/>
          </cell>
          <cell r="AB666" t="str">
            <v/>
          </cell>
          <cell r="AC666">
            <v>28</v>
          </cell>
          <cell r="AI666" t="str">
            <v/>
          </cell>
          <cell r="AJ666">
            <v>0</v>
          </cell>
          <cell r="AK666">
            <v>79.5</v>
          </cell>
          <cell r="AL666">
            <v>75</v>
          </cell>
          <cell r="AM666">
            <v>74.25</v>
          </cell>
          <cell r="AN666">
            <v>81</v>
          </cell>
          <cell r="AO666" t="str">
            <v/>
          </cell>
          <cell r="AP666">
            <v>0</v>
          </cell>
          <cell r="AQ666">
            <v>79</v>
          </cell>
          <cell r="AR666">
            <v>83.75</v>
          </cell>
          <cell r="AS666">
            <v>72.25</v>
          </cell>
          <cell r="AT666">
            <v>81</v>
          </cell>
          <cell r="AU666" t="str">
            <v/>
          </cell>
          <cell r="AV666">
            <v>0</v>
          </cell>
          <cell r="AW666">
            <v>82.33</v>
          </cell>
          <cell r="AX666">
            <v>75</v>
          </cell>
          <cell r="AY666">
            <v>73.75</v>
          </cell>
          <cell r="AZ666">
            <v>85</v>
          </cell>
          <cell r="BA666" t="str">
            <v/>
          </cell>
          <cell r="BB666">
            <v>0</v>
          </cell>
          <cell r="BC666">
            <v>79.5</v>
          </cell>
          <cell r="BD666">
            <v>75</v>
          </cell>
          <cell r="BE666">
            <v>74.75</v>
          </cell>
          <cell r="BF666">
            <v>85</v>
          </cell>
          <cell r="BG666" t="str">
            <v>SEJ</v>
          </cell>
          <cell r="BH666">
            <v>0</v>
          </cell>
          <cell r="BI666">
            <v>80</v>
          </cell>
          <cell r="BJ666">
            <v>82.25</v>
          </cell>
          <cell r="BK666">
            <v>69.75</v>
          </cell>
          <cell r="BL666">
            <v>81</v>
          </cell>
          <cell r="BM666" t="str">
            <v/>
          </cell>
          <cell r="BN666">
            <v>0</v>
          </cell>
          <cell r="BO666">
            <v>80.38</v>
          </cell>
          <cell r="BP666">
            <v>83</v>
          </cell>
          <cell r="BQ666">
            <v>75.5</v>
          </cell>
          <cell r="BR666">
            <v>78</v>
          </cell>
          <cell r="BS666" t="str">
            <v/>
          </cell>
          <cell r="BT666">
            <v>0</v>
          </cell>
          <cell r="BU666">
            <v>80</v>
          </cell>
          <cell r="BV666">
            <v>85.75</v>
          </cell>
          <cell r="BW666">
            <v>85.25</v>
          </cell>
          <cell r="BX666">
            <v>85</v>
          </cell>
          <cell r="BY666" t="str">
            <v/>
          </cell>
          <cell r="BZ666">
            <v>0</v>
          </cell>
          <cell r="CA666">
            <v>77.75</v>
          </cell>
          <cell r="CB666">
            <v>79.25</v>
          </cell>
          <cell r="CC666">
            <v>77.5</v>
          </cell>
          <cell r="CD666">
            <v>80</v>
          </cell>
          <cell r="CE666" t="str">
            <v/>
          </cell>
          <cell r="CF666">
            <v>0</v>
          </cell>
          <cell r="CG666">
            <v>81.33</v>
          </cell>
          <cell r="CH666">
            <v>82.5</v>
          </cell>
          <cell r="CI666">
            <v>83.75</v>
          </cell>
          <cell r="CJ666">
            <v>79</v>
          </cell>
          <cell r="CK666" t="str">
            <v/>
          </cell>
          <cell r="CL666">
            <v>0</v>
          </cell>
          <cell r="CM666">
            <v>78.42</v>
          </cell>
          <cell r="CN666">
            <v>76.25</v>
          </cell>
          <cell r="CO666">
            <v>75.5</v>
          </cell>
          <cell r="CP666">
            <v>75</v>
          </cell>
          <cell r="CQ666" t="str">
            <v/>
          </cell>
          <cell r="CR666">
            <v>0</v>
          </cell>
          <cell r="CS666">
            <v>82.17</v>
          </cell>
          <cell r="CT666">
            <v>76.75</v>
          </cell>
          <cell r="CU666">
            <v>72.5</v>
          </cell>
          <cell r="CV666">
            <v>83</v>
          </cell>
          <cell r="CW666" t="str">
            <v/>
          </cell>
          <cell r="CX666">
            <v>0</v>
          </cell>
          <cell r="CY666">
            <v>82.67</v>
          </cell>
          <cell r="CZ666">
            <v>81</v>
          </cell>
          <cell r="DA666">
            <v>80.25</v>
          </cell>
          <cell r="DB666">
            <v>82</v>
          </cell>
          <cell r="DC666" t="str">
            <v/>
          </cell>
          <cell r="DD666">
            <v>0</v>
          </cell>
          <cell r="DE666">
            <v>84.25</v>
          </cell>
          <cell r="DF666">
            <v>70</v>
          </cell>
          <cell r="DG666">
            <v>78.5</v>
          </cell>
          <cell r="DH666">
            <v>84</v>
          </cell>
          <cell r="DI666" t="str">
            <v/>
          </cell>
          <cell r="DJ666">
            <v>0</v>
          </cell>
          <cell r="DK666">
            <v>0</v>
          </cell>
          <cell r="DL666">
            <v>0</v>
          </cell>
          <cell r="DM666">
            <v>0</v>
          </cell>
          <cell r="DN666">
            <v>78</v>
          </cell>
          <cell r="DO666" t="str">
            <v/>
          </cell>
          <cell r="DP666">
            <v>0</v>
          </cell>
          <cell r="DQ666">
            <v>75</v>
          </cell>
          <cell r="DR666">
            <v>68</v>
          </cell>
          <cell r="DS666">
            <v>70</v>
          </cell>
          <cell r="DT666">
            <v>76</v>
          </cell>
          <cell r="DU666" t="str">
            <v/>
          </cell>
          <cell r="DV666">
            <v>0</v>
          </cell>
          <cell r="DW666">
            <v>89.75</v>
          </cell>
          <cell r="DX666">
            <v>81</v>
          </cell>
          <cell r="DY666">
            <v>68.75</v>
          </cell>
          <cell r="DZ666">
            <v>75</v>
          </cell>
          <cell r="EA666" t="str">
            <v/>
          </cell>
          <cell r="EB666">
            <v>0</v>
          </cell>
          <cell r="EC666">
            <v>80.75</v>
          </cell>
          <cell r="ED666">
            <v>74</v>
          </cell>
          <cell r="EE666">
            <v>75.75</v>
          </cell>
          <cell r="EF666">
            <v>78</v>
          </cell>
          <cell r="EG666" t="str">
            <v/>
          </cell>
          <cell r="EH666">
            <v>0</v>
          </cell>
          <cell r="EI666">
            <v>82.5</v>
          </cell>
          <cell r="EJ666">
            <v>73</v>
          </cell>
          <cell r="EK666">
            <v>79.25</v>
          </cell>
          <cell r="EL666">
            <v>82</v>
          </cell>
          <cell r="EM666" t="str">
            <v/>
          </cell>
          <cell r="EN666">
            <v>0</v>
          </cell>
          <cell r="EO666">
            <v>82.5</v>
          </cell>
          <cell r="EP666">
            <v>73</v>
          </cell>
          <cell r="EQ666">
            <v>79.25</v>
          </cell>
          <cell r="ER666">
            <v>82</v>
          </cell>
          <cell r="ES666" t="str">
            <v/>
          </cell>
          <cell r="ET666">
            <v>0</v>
          </cell>
          <cell r="EU666">
            <v>82.5</v>
          </cell>
          <cell r="EV666">
            <v>73</v>
          </cell>
          <cell r="EW666">
            <v>79.25</v>
          </cell>
          <cell r="EX666">
            <v>82</v>
          </cell>
          <cell r="EY666" t="str">
            <v/>
          </cell>
          <cell r="EZ666">
            <v>0</v>
          </cell>
          <cell r="FA666">
            <v>72.63</v>
          </cell>
          <cell r="FB666">
            <v>71.25</v>
          </cell>
          <cell r="FC666">
            <v>69.25</v>
          </cell>
          <cell r="FD666">
            <v>79</v>
          </cell>
          <cell r="FE666" t="str">
            <v/>
          </cell>
          <cell r="FF666">
            <v>0</v>
          </cell>
          <cell r="FG666">
            <v>72.63</v>
          </cell>
          <cell r="FH666">
            <v>71.25</v>
          </cell>
          <cell r="FI666">
            <v>69.25</v>
          </cell>
          <cell r="FJ666">
            <v>79</v>
          </cell>
          <cell r="FK666" t="str">
            <v/>
          </cell>
          <cell r="FL666">
            <v>0</v>
          </cell>
          <cell r="FM666">
            <v>72.63</v>
          </cell>
          <cell r="FN666">
            <v>71.25</v>
          </cell>
          <cell r="FO666">
            <v>69.25</v>
          </cell>
          <cell r="FP666">
            <v>79</v>
          </cell>
          <cell r="FQ666" t="str">
            <v/>
          </cell>
          <cell r="FR666">
            <v>0</v>
          </cell>
          <cell r="FS666">
            <v>72.63</v>
          </cell>
          <cell r="FT666">
            <v>71.25</v>
          </cell>
          <cell r="FU666">
            <v>69.25</v>
          </cell>
          <cell r="FV666">
            <v>79</v>
          </cell>
          <cell r="FW666" t="str">
            <v/>
          </cell>
          <cell r="FX666">
            <v>0</v>
          </cell>
          <cell r="FY666">
            <v>72.63</v>
          </cell>
          <cell r="FZ666">
            <v>71.25</v>
          </cell>
          <cell r="GA666">
            <v>69.25</v>
          </cell>
          <cell r="GB666">
            <v>79</v>
          </cell>
          <cell r="GC666" t="str">
            <v/>
          </cell>
          <cell r="GD666">
            <v>0</v>
          </cell>
          <cell r="GE666">
            <v>72.63</v>
          </cell>
          <cell r="GF666">
            <v>71.25</v>
          </cell>
          <cell r="GG666">
            <v>69.25</v>
          </cell>
          <cell r="GH666">
            <v>79</v>
          </cell>
          <cell r="GI666" t="str">
            <v/>
          </cell>
          <cell r="GJ666">
            <v>0</v>
          </cell>
          <cell r="GK666">
            <v>72.63</v>
          </cell>
          <cell r="GL666">
            <v>71.25</v>
          </cell>
          <cell r="GM666">
            <v>69.25</v>
          </cell>
          <cell r="GN666">
            <v>79</v>
          </cell>
          <cell r="GO666" t="str">
            <v/>
          </cell>
          <cell r="GP666">
            <v>0</v>
          </cell>
          <cell r="GQ666">
            <v>72.63</v>
          </cell>
          <cell r="GR666">
            <v>71.25</v>
          </cell>
          <cell r="GS666">
            <v>69.25</v>
          </cell>
          <cell r="GT666">
            <v>79</v>
          </cell>
          <cell r="GU666" t="str">
            <v/>
          </cell>
          <cell r="GV666">
            <v>0</v>
          </cell>
          <cell r="GW666">
            <v>79.5</v>
          </cell>
          <cell r="GX666">
            <v>66.75</v>
          </cell>
          <cell r="GY666">
            <v>72.5</v>
          </cell>
          <cell r="GZ666">
            <v>79</v>
          </cell>
          <cell r="HA666" t="str">
            <v>IGR-L</v>
          </cell>
          <cell r="HB666">
            <v>0</v>
          </cell>
          <cell r="HC666">
            <v>77.83</v>
          </cell>
          <cell r="HD666">
            <v>70.25</v>
          </cell>
          <cell r="HE666">
            <v>73.25</v>
          </cell>
          <cell r="HF666">
            <v>75</v>
          </cell>
          <cell r="HH666">
            <v>0</v>
          </cell>
          <cell r="HM666" t="str">
            <v/>
          </cell>
          <cell r="HN666" t="str">
            <v/>
          </cell>
          <cell r="HS666">
            <v>0</v>
          </cell>
          <cell r="HT666" t="str">
            <v>PKN</v>
          </cell>
          <cell r="HU666">
            <v>0</v>
          </cell>
          <cell r="HV666" t="str">
            <v>IND</v>
          </cell>
          <cell r="HW666">
            <v>0</v>
          </cell>
          <cell r="HX666" t="str">
            <v>MAT-W</v>
          </cell>
          <cell r="HY666">
            <v>0</v>
          </cell>
          <cell r="HZ666" t="str">
            <v>SEJ-W</v>
          </cell>
          <cell r="IA666">
            <v>0</v>
          </cell>
          <cell r="IB666" t="str">
            <v>IGR-W</v>
          </cell>
          <cell r="IC666">
            <v>0</v>
          </cell>
          <cell r="ID666" t="str">
            <v>SBO</v>
          </cell>
          <cell r="IE666">
            <v>0</v>
          </cell>
          <cell r="IF666" t="str">
            <v>PJO</v>
          </cell>
          <cell r="IG666">
            <v>0</v>
          </cell>
          <cell r="IH666" t="str">
            <v>PRA</v>
          </cell>
          <cell r="II666">
            <v>0</v>
          </cell>
          <cell r="IJ666" t="str">
            <v>JAW</v>
          </cell>
          <cell r="IK666">
            <v>0</v>
          </cell>
          <cell r="IL666" t="str">
            <v>ARB</v>
          </cell>
          <cell r="IM666">
            <v>0</v>
          </cell>
          <cell r="IN666" t="str">
            <v>PKM</v>
          </cell>
          <cell r="IO666">
            <v>0</v>
          </cell>
          <cell r="IP666" t="str">
            <v>GEO-P</v>
          </cell>
          <cell r="IQ666">
            <v>0</v>
          </cell>
          <cell r="IR666" t="str">
            <v>SEJ-P</v>
          </cell>
          <cell r="IS666">
            <v>0</v>
          </cell>
          <cell r="IT666" t="str">
            <v>SOS-P</v>
          </cell>
          <cell r="IU666">
            <v>0</v>
          </cell>
          <cell r="IV666" t="str">
            <v>EKO-P</v>
          </cell>
          <cell r="IW666">
            <v>0</v>
          </cell>
          <cell r="IX666" t="str">
            <v>IGR-L</v>
          </cell>
          <cell r="IY666">
            <v>0</v>
          </cell>
          <cell r="JA666">
            <v>0</v>
          </cell>
        </row>
        <row r="667">
          <cell r="Q667" t="str">
            <v/>
          </cell>
          <cell r="AB667" t="str">
            <v/>
          </cell>
          <cell r="AC667">
            <v>29</v>
          </cell>
          <cell r="AI667" t="str">
            <v/>
          </cell>
          <cell r="AJ667">
            <v>0</v>
          </cell>
          <cell r="AK667">
            <v>75</v>
          </cell>
          <cell r="AL667">
            <v>80</v>
          </cell>
          <cell r="AM667">
            <v>78</v>
          </cell>
          <cell r="AN667">
            <v>85</v>
          </cell>
          <cell r="AO667" t="str">
            <v/>
          </cell>
          <cell r="AP667">
            <v>0</v>
          </cell>
          <cell r="AQ667">
            <v>82.33</v>
          </cell>
          <cell r="AR667">
            <v>81.25</v>
          </cell>
          <cell r="AS667">
            <v>65.75</v>
          </cell>
          <cell r="AT667">
            <v>85</v>
          </cell>
          <cell r="AU667" t="str">
            <v/>
          </cell>
          <cell r="AV667">
            <v>0</v>
          </cell>
          <cell r="AW667">
            <v>81.42</v>
          </cell>
          <cell r="AX667">
            <v>76.5</v>
          </cell>
          <cell r="AY667">
            <v>77.75</v>
          </cell>
          <cell r="AZ667">
            <v>86</v>
          </cell>
          <cell r="BA667" t="str">
            <v/>
          </cell>
          <cell r="BB667">
            <v>0</v>
          </cell>
          <cell r="BC667">
            <v>83.75</v>
          </cell>
          <cell r="BD667">
            <v>80</v>
          </cell>
          <cell r="BE667">
            <v>78</v>
          </cell>
          <cell r="BF667">
            <v>86</v>
          </cell>
          <cell r="BG667" t="str">
            <v>SEJ</v>
          </cell>
          <cell r="BH667">
            <v>0</v>
          </cell>
          <cell r="BI667">
            <v>80</v>
          </cell>
          <cell r="BJ667">
            <v>79</v>
          </cell>
          <cell r="BK667">
            <v>68</v>
          </cell>
          <cell r="BL667">
            <v>85</v>
          </cell>
          <cell r="BM667" t="str">
            <v/>
          </cell>
          <cell r="BN667">
            <v>0</v>
          </cell>
          <cell r="BO667">
            <v>80.5</v>
          </cell>
          <cell r="BP667">
            <v>75</v>
          </cell>
          <cell r="BQ667">
            <v>74</v>
          </cell>
          <cell r="BR667">
            <v>77</v>
          </cell>
          <cell r="BS667" t="str">
            <v/>
          </cell>
          <cell r="BT667">
            <v>0</v>
          </cell>
          <cell r="BU667">
            <v>82.25</v>
          </cell>
          <cell r="BV667">
            <v>80.5</v>
          </cell>
          <cell r="BW667">
            <v>80.5</v>
          </cell>
          <cell r="BX667">
            <v>85</v>
          </cell>
          <cell r="BY667" t="str">
            <v/>
          </cell>
          <cell r="BZ667">
            <v>0</v>
          </cell>
          <cell r="CA667">
            <v>75.58</v>
          </cell>
          <cell r="CB667">
            <v>67.75</v>
          </cell>
          <cell r="CC667">
            <v>70.25</v>
          </cell>
          <cell r="CD667">
            <v>72</v>
          </cell>
          <cell r="CE667" t="str">
            <v/>
          </cell>
          <cell r="CF667">
            <v>0</v>
          </cell>
          <cell r="CG667">
            <v>79.67</v>
          </cell>
          <cell r="CH667">
            <v>85</v>
          </cell>
          <cell r="CI667">
            <v>86.25</v>
          </cell>
          <cell r="CJ667">
            <v>81</v>
          </cell>
          <cell r="CK667" t="str">
            <v/>
          </cell>
          <cell r="CL667">
            <v>0</v>
          </cell>
          <cell r="CM667">
            <v>78.08</v>
          </cell>
          <cell r="CN667">
            <v>72.5</v>
          </cell>
          <cell r="CO667">
            <v>71.75</v>
          </cell>
          <cell r="CP667">
            <v>75</v>
          </cell>
          <cell r="CQ667" t="str">
            <v/>
          </cell>
          <cell r="CR667">
            <v>0</v>
          </cell>
          <cell r="CS667">
            <v>82.08</v>
          </cell>
          <cell r="CT667">
            <v>81</v>
          </cell>
          <cell r="CU667">
            <v>76.5</v>
          </cell>
          <cell r="CV667">
            <v>80</v>
          </cell>
          <cell r="CW667" t="str">
            <v/>
          </cell>
          <cell r="CX667">
            <v>0</v>
          </cell>
          <cell r="CY667">
            <v>83.11</v>
          </cell>
          <cell r="CZ667">
            <v>78.75</v>
          </cell>
          <cell r="DA667">
            <v>72.25</v>
          </cell>
          <cell r="DB667">
            <v>80</v>
          </cell>
          <cell r="DC667" t="str">
            <v/>
          </cell>
          <cell r="DD667">
            <v>0</v>
          </cell>
          <cell r="DE667">
            <v>78</v>
          </cell>
          <cell r="DF667">
            <v>78.75</v>
          </cell>
          <cell r="DG667">
            <v>68</v>
          </cell>
          <cell r="DH667">
            <v>86</v>
          </cell>
          <cell r="DI667" t="str">
            <v/>
          </cell>
          <cell r="DJ667">
            <v>0</v>
          </cell>
          <cell r="DK667">
            <v>0</v>
          </cell>
          <cell r="DL667">
            <v>0</v>
          </cell>
          <cell r="DM667">
            <v>0</v>
          </cell>
          <cell r="DN667">
            <v>72</v>
          </cell>
          <cell r="DO667" t="str">
            <v/>
          </cell>
          <cell r="DP667">
            <v>0</v>
          </cell>
          <cell r="DQ667">
            <v>75</v>
          </cell>
          <cell r="DR667">
            <v>69.75</v>
          </cell>
          <cell r="DS667">
            <v>69.25</v>
          </cell>
          <cell r="DT667">
            <v>78</v>
          </cell>
          <cell r="DU667" t="str">
            <v/>
          </cell>
          <cell r="DV667">
            <v>0</v>
          </cell>
          <cell r="DW667">
            <v>83</v>
          </cell>
          <cell r="DX667">
            <v>80.5</v>
          </cell>
          <cell r="DY667">
            <v>71.75</v>
          </cell>
          <cell r="DZ667">
            <v>80</v>
          </cell>
          <cell r="EA667" t="str">
            <v/>
          </cell>
          <cell r="EB667">
            <v>0</v>
          </cell>
          <cell r="EC667">
            <v>81</v>
          </cell>
          <cell r="ED667">
            <v>74.75</v>
          </cell>
          <cell r="EE667">
            <v>75</v>
          </cell>
          <cell r="EF667">
            <v>80</v>
          </cell>
          <cell r="EG667" t="str">
            <v/>
          </cell>
          <cell r="EH667">
            <v>0</v>
          </cell>
          <cell r="EI667">
            <v>83.83</v>
          </cell>
          <cell r="EJ667">
            <v>73.5</v>
          </cell>
          <cell r="EK667">
            <v>80.75</v>
          </cell>
          <cell r="EL667">
            <v>81</v>
          </cell>
          <cell r="EM667" t="str">
            <v/>
          </cell>
          <cell r="EN667">
            <v>0</v>
          </cell>
          <cell r="EO667">
            <v>83.83</v>
          </cell>
          <cell r="EP667">
            <v>73.5</v>
          </cell>
          <cell r="EQ667">
            <v>80.75</v>
          </cell>
          <cell r="ER667">
            <v>81</v>
          </cell>
          <cell r="ES667" t="str">
            <v/>
          </cell>
          <cell r="ET667">
            <v>0</v>
          </cell>
          <cell r="EU667">
            <v>83.83</v>
          </cell>
          <cell r="EV667">
            <v>73.5</v>
          </cell>
          <cell r="EW667">
            <v>80.75</v>
          </cell>
          <cell r="EX667">
            <v>81</v>
          </cell>
          <cell r="EY667" t="str">
            <v/>
          </cell>
          <cell r="EZ667">
            <v>0</v>
          </cell>
          <cell r="FA667">
            <v>79</v>
          </cell>
          <cell r="FB667">
            <v>71.5</v>
          </cell>
          <cell r="FC667">
            <v>68.25</v>
          </cell>
          <cell r="FD667">
            <v>76</v>
          </cell>
          <cell r="FE667" t="str">
            <v/>
          </cell>
          <cell r="FF667">
            <v>0</v>
          </cell>
          <cell r="FG667">
            <v>79</v>
          </cell>
          <cell r="FH667">
            <v>71.5</v>
          </cell>
          <cell r="FI667">
            <v>68.25</v>
          </cell>
          <cell r="FJ667">
            <v>76</v>
          </cell>
          <cell r="FK667" t="str">
            <v/>
          </cell>
          <cell r="FL667">
            <v>0</v>
          </cell>
          <cell r="FM667">
            <v>79</v>
          </cell>
          <cell r="FN667">
            <v>71.5</v>
          </cell>
          <cell r="FO667">
            <v>68.25</v>
          </cell>
          <cell r="FP667">
            <v>76</v>
          </cell>
          <cell r="FQ667" t="str">
            <v/>
          </cell>
          <cell r="FR667">
            <v>0</v>
          </cell>
          <cell r="FS667">
            <v>79</v>
          </cell>
          <cell r="FT667">
            <v>71.5</v>
          </cell>
          <cell r="FU667">
            <v>68.25</v>
          </cell>
          <cell r="FV667">
            <v>76</v>
          </cell>
          <cell r="FW667" t="str">
            <v/>
          </cell>
          <cell r="FX667">
            <v>0</v>
          </cell>
          <cell r="FY667">
            <v>79</v>
          </cell>
          <cell r="FZ667">
            <v>71.5</v>
          </cell>
          <cell r="GA667">
            <v>68.25</v>
          </cell>
          <cell r="GB667">
            <v>76</v>
          </cell>
          <cell r="GC667" t="str">
            <v/>
          </cell>
          <cell r="GD667">
            <v>0</v>
          </cell>
          <cell r="GE667">
            <v>79</v>
          </cell>
          <cell r="GF667">
            <v>71.5</v>
          </cell>
          <cell r="GG667">
            <v>68.25</v>
          </cell>
          <cell r="GH667">
            <v>76</v>
          </cell>
          <cell r="GI667" t="str">
            <v/>
          </cell>
          <cell r="GJ667">
            <v>0</v>
          </cell>
          <cell r="GK667">
            <v>79</v>
          </cell>
          <cell r="GL667">
            <v>71.5</v>
          </cell>
          <cell r="GM667">
            <v>68.25</v>
          </cell>
          <cell r="GN667">
            <v>76</v>
          </cell>
          <cell r="GO667" t="str">
            <v/>
          </cell>
          <cell r="GP667">
            <v>0</v>
          </cell>
          <cell r="GQ667">
            <v>79</v>
          </cell>
          <cell r="GR667">
            <v>71.5</v>
          </cell>
          <cell r="GS667">
            <v>68.25</v>
          </cell>
          <cell r="GT667">
            <v>76</v>
          </cell>
          <cell r="GU667" t="str">
            <v/>
          </cell>
          <cell r="GV667">
            <v>0</v>
          </cell>
          <cell r="GW667">
            <v>79.75</v>
          </cell>
          <cell r="GX667">
            <v>69.25</v>
          </cell>
          <cell r="GY667">
            <v>69.75</v>
          </cell>
          <cell r="GZ667">
            <v>79</v>
          </cell>
          <cell r="HA667" t="str">
            <v>IGR-L</v>
          </cell>
          <cell r="HB667">
            <v>0</v>
          </cell>
          <cell r="HC667">
            <v>77.5</v>
          </cell>
          <cell r="HD667">
            <v>67.5</v>
          </cell>
          <cell r="HE667">
            <v>67.25</v>
          </cell>
          <cell r="HF667">
            <v>75</v>
          </cell>
          <cell r="HH667">
            <v>0</v>
          </cell>
          <cell r="HM667" t="str">
            <v/>
          </cell>
          <cell r="HN667" t="str">
            <v/>
          </cell>
          <cell r="HS667">
            <v>0</v>
          </cell>
          <cell r="HT667" t="str">
            <v>PKN</v>
          </cell>
          <cell r="HU667">
            <v>0</v>
          </cell>
          <cell r="HV667" t="str">
            <v>IND</v>
          </cell>
          <cell r="HW667">
            <v>0</v>
          </cell>
          <cell r="HX667" t="str">
            <v>MAT-W</v>
          </cell>
          <cell r="HY667">
            <v>0</v>
          </cell>
          <cell r="HZ667" t="str">
            <v>SEJ-W</v>
          </cell>
          <cell r="IA667">
            <v>0</v>
          </cell>
          <cell r="IB667" t="str">
            <v>IGR-W</v>
          </cell>
          <cell r="IC667">
            <v>0</v>
          </cell>
          <cell r="ID667" t="str">
            <v>SBO</v>
          </cell>
          <cell r="IE667">
            <v>0</v>
          </cell>
          <cell r="IF667" t="str">
            <v>PJO</v>
          </cell>
          <cell r="IG667">
            <v>0</v>
          </cell>
          <cell r="IH667" t="str">
            <v>PRA</v>
          </cell>
          <cell r="II667">
            <v>0</v>
          </cell>
          <cell r="IJ667" t="str">
            <v>JAW</v>
          </cell>
          <cell r="IK667">
            <v>0</v>
          </cell>
          <cell r="IL667" t="str">
            <v>ARB</v>
          </cell>
          <cell r="IM667">
            <v>0</v>
          </cell>
          <cell r="IN667" t="str">
            <v>PKM</v>
          </cell>
          <cell r="IO667">
            <v>0</v>
          </cell>
          <cell r="IP667" t="str">
            <v>GEO-P</v>
          </cell>
          <cell r="IQ667">
            <v>0</v>
          </cell>
          <cell r="IR667" t="str">
            <v>SEJ-P</v>
          </cell>
          <cell r="IS667">
            <v>0</v>
          </cell>
          <cell r="IT667" t="str">
            <v>SOS-P</v>
          </cell>
          <cell r="IU667">
            <v>0</v>
          </cell>
          <cell r="IV667" t="str">
            <v>EKO-P</v>
          </cell>
          <cell r="IW667">
            <v>0</v>
          </cell>
          <cell r="IX667" t="str">
            <v>IGR-L</v>
          </cell>
          <cell r="IY667">
            <v>0</v>
          </cell>
          <cell r="JA667">
            <v>0</v>
          </cell>
        </row>
        <row r="668">
          <cell r="Q668" t="str">
            <v/>
          </cell>
          <cell r="AB668" t="str">
            <v/>
          </cell>
          <cell r="AC668">
            <v>30</v>
          </cell>
          <cell r="AI668" t="str">
            <v/>
          </cell>
          <cell r="AJ668">
            <v>0</v>
          </cell>
          <cell r="AK668">
            <v>71</v>
          </cell>
          <cell r="AL668">
            <v>72</v>
          </cell>
          <cell r="AM668">
            <v>75.75</v>
          </cell>
          <cell r="AN668">
            <v>83</v>
          </cell>
          <cell r="AO668" t="str">
            <v/>
          </cell>
          <cell r="AP668">
            <v>0</v>
          </cell>
          <cell r="AQ668">
            <v>71</v>
          </cell>
          <cell r="AR668">
            <v>71</v>
          </cell>
          <cell r="AS668">
            <v>68.75</v>
          </cell>
          <cell r="AT668">
            <v>83</v>
          </cell>
          <cell r="AU668" t="str">
            <v/>
          </cell>
          <cell r="AV668">
            <v>0</v>
          </cell>
          <cell r="AW668">
            <v>69</v>
          </cell>
          <cell r="AX668">
            <v>70</v>
          </cell>
          <cell r="AY668">
            <v>76.75</v>
          </cell>
          <cell r="AZ668">
            <v>84</v>
          </cell>
          <cell r="BA668" t="str">
            <v/>
          </cell>
          <cell r="BB668">
            <v>0</v>
          </cell>
          <cell r="BC668" t="str">
            <v>PDH</v>
          </cell>
          <cell r="BD668" t="str">
            <v>PDH</v>
          </cell>
          <cell r="BE668">
            <v>76</v>
          </cell>
          <cell r="BF668">
            <v>84</v>
          </cell>
          <cell r="BG668" t="str">
            <v>SEJ</v>
          </cell>
          <cell r="BH668">
            <v>0</v>
          </cell>
          <cell r="BI668" t="str">
            <v>PDH</v>
          </cell>
          <cell r="BJ668" t="str">
            <v>PDH</v>
          </cell>
          <cell r="BK668">
            <v>69.75</v>
          </cell>
          <cell r="BL668">
            <v>83</v>
          </cell>
          <cell r="BM668" t="str">
            <v/>
          </cell>
          <cell r="BN668">
            <v>0</v>
          </cell>
          <cell r="BO668">
            <v>66</v>
          </cell>
          <cell r="BP668">
            <v>74</v>
          </cell>
          <cell r="BQ668">
            <v>74.5</v>
          </cell>
          <cell r="BR668">
            <v>77</v>
          </cell>
          <cell r="BS668" t="str">
            <v/>
          </cell>
          <cell r="BT668">
            <v>0</v>
          </cell>
          <cell r="BU668">
            <v>81</v>
          </cell>
          <cell r="BV668">
            <v>79</v>
          </cell>
          <cell r="BW668">
            <v>78.75</v>
          </cell>
          <cell r="BX668">
            <v>84</v>
          </cell>
          <cell r="BY668" t="str">
            <v/>
          </cell>
          <cell r="BZ668">
            <v>0</v>
          </cell>
          <cell r="CA668">
            <v>69</v>
          </cell>
          <cell r="CB668">
            <v>70</v>
          </cell>
          <cell r="CC668">
            <v>70</v>
          </cell>
          <cell r="CD668">
            <v>72</v>
          </cell>
          <cell r="CE668" t="str">
            <v/>
          </cell>
          <cell r="CF668">
            <v>0</v>
          </cell>
          <cell r="CG668">
            <v>66</v>
          </cell>
          <cell r="CH668">
            <v>79</v>
          </cell>
          <cell r="CI668">
            <v>78</v>
          </cell>
          <cell r="CJ668">
            <v>79</v>
          </cell>
          <cell r="CK668" t="str">
            <v/>
          </cell>
          <cell r="CL668">
            <v>0</v>
          </cell>
          <cell r="CM668">
            <v>78</v>
          </cell>
          <cell r="CN668">
            <v>82</v>
          </cell>
          <cell r="CO668">
            <v>0</v>
          </cell>
          <cell r="CP668">
            <v>77</v>
          </cell>
          <cell r="CQ668" t="str">
            <v/>
          </cell>
          <cell r="CR668">
            <v>0</v>
          </cell>
          <cell r="CS668" t="str">
            <v>PDH</v>
          </cell>
          <cell r="CT668" t="str">
            <v>PDH</v>
          </cell>
          <cell r="CU668">
            <v>71.5</v>
          </cell>
          <cell r="CV668">
            <v>83</v>
          </cell>
          <cell r="CW668" t="str">
            <v/>
          </cell>
          <cell r="CX668">
            <v>0</v>
          </cell>
          <cell r="CY668">
            <v>75</v>
          </cell>
          <cell r="CZ668">
            <v>75</v>
          </cell>
          <cell r="DA668">
            <v>74.25</v>
          </cell>
          <cell r="DB668">
            <v>81</v>
          </cell>
          <cell r="DC668" t="str">
            <v/>
          </cell>
          <cell r="DD668">
            <v>0</v>
          </cell>
          <cell r="DE668" t="str">
            <v>PDH</v>
          </cell>
          <cell r="DF668" t="str">
            <v>PDH</v>
          </cell>
          <cell r="DG668">
            <v>68.75</v>
          </cell>
          <cell r="DH668">
            <v>85</v>
          </cell>
          <cell r="DI668" t="str">
            <v/>
          </cell>
          <cell r="DJ668">
            <v>0</v>
          </cell>
          <cell r="DK668">
            <v>65</v>
          </cell>
          <cell r="DL668">
            <v>65</v>
          </cell>
          <cell r="DM668">
            <v>0</v>
          </cell>
          <cell r="DN668">
            <v>74</v>
          </cell>
          <cell r="DO668" t="str">
            <v/>
          </cell>
          <cell r="DP668">
            <v>0</v>
          </cell>
          <cell r="DQ668">
            <v>70</v>
          </cell>
          <cell r="DR668">
            <v>62</v>
          </cell>
          <cell r="DS668">
            <v>77.5</v>
          </cell>
          <cell r="DT668">
            <v>76</v>
          </cell>
          <cell r="DU668" t="str">
            <v/>
          </cell>
          <cell r="DV668">
            <v>0</v>
          </cell>
          <cell r="DW668" t="str">
            <v>PDH</v>
          </cell>
          <cell r="DX668" t="str">
            <v>PDH</v>
          </cell>
          <cell r="DY668">
            <v>73.25</v>
          </cell>
          <cell r="DZ668">
            <v>76</v>
          </cell>
          <cell r="EA668" t="str">
            <v/>
          </cell>
          <cell r="EB668">
            <v>0</v>
          </cell>
          <cell r="EC668">
            <v>71</v>
          </cell>
          <cell r="ED668">
            <v>55</v>
          </cell>
          <cell r="EE668">
            <v>72.25</v>
          </cell>
          <cell r="EF668">
            <v>76</v>
          </cell>
          <cell r="EG668" t="str">
            <v/>
          </cell>
          <cell r="EH668">
            <v>0</v>
          </cell>
          <cell r="EI668" t="str">
            <v>PDH</v>
          </cell>
          <cell r="EJ668" t="str">
            <v>PDH</v>
          </cell>
          <cell r="EK668">
            <v>76.5</v>
          </cell>
          <cell r="EL668">
            <v>81</v>
          </cell>
          <cell r="EM668" t="str">
            <v/>
          </cell>
          <cell r="EN668">
            <v>0</v>
          </cell>
          <cell r="EO668" t="str">
            <v>PDH</v>
          </cell>
          <cell r="EP668" t="str">
            <v>PDH</v>
          </cell>
          <cell r="EQ668">
            <v>76.5</v>
          </cell>
          <cell r="ER668">
            <v>81</v>
          </cell>
          <cell r="ES668" t="str">
            <v/>
          </cell>
          <cell r="ET668">
            <v>0</v>
          </cell>
          <cell r="EU668" t="str">
            <v>PDH</v>
          </cell>
          <cell r="EV668" t="str">
            <v>PDH</v>
          </cell>
          <cell r="EW668">
            <v>76.5</v>
          </cell>
          <cell r="EX668">
            <v>81</v>
          </cell>
          <cell r="EY668" t="str">
            <v/>
          </cell>
          <cell r="EZ668">
            <v>0</v>
          </cell>
          <cell r="FA668">
            <v>79</v>
          </cell>
          <cell r="FB668">
            <v>78</v>
          </cell>
          <cell r="FC668">
            <v>67.75</v>
          </cell>
          <cell r="FD668">
            <v>74</v>
          </cell>
          <cell r="FE668" t="str">
            <v/>
          </cell>
          <cell r="FF668">
            <v>0</v>
          </cell>
          <cell r="FG668">
            <v>79</v>
          </cell>
          <cell r="FH668">
            <v>78</v>
          </cell>
          <cell r="FI668">
            <v>67.75</v>
          </cell>
          <cell r="FJ668">
            <v>74</v>
          </cell>
          <cell r="FK668" t="str">
            <v/>
          </cell>
          <cell r="FL668">
            <v>0</v>
          </cell>
          <cell r="FM668">
            <v>79</v>
          </cell>
          <cell r="FN668">
            <v>78</v>
          </cell>
          <cell r="FO668">
            <v>67.75</v>
          </cell>
          <cell r="FP668">
            <v>74</v>
          </cell>
          <cell r="FQ668" t="str">
            <v/>
          </cell>
          <cell r="FR668">
            <v>0</v>
          </cell>
          <cell r="FS668">
            <v>79</v>
          </cell>
          <cell r="FT668">
            <v>78</v>
          </cell>
          <cell r="FU668">
            <v>67.75</v>
          </cell>
          <cell r="FV668">
            <v>74</v>
          </cell>
          <cell r="FW668" t="str">
            <v/>
          </cell>
          <cell r="FX668">
            <v>0</v>
          </cell>
          <cell r="FY668">
            <v>79</v>
          </cell>
          <cell r="FZ668">
            <v>78</v>
          </cell>
          <cell r="GA668">
            <v>67.75</v>
          </cell>
          <cell r="GB668">
            <v>74</v>
          </cell>
          <cell r="GC668" t="str">
            <v/>
          </cell>
          <cell r="GD668">
            <v>0</v>
          </cell>
          <cell r="GE668">
            <v>79</v>
          </cell>
          <cell r="GF668">
            <v>78</v>
          </cell>
          <cell r="GG668">
            <v>67.75</v>
          </cell>
          <cell r="GH668">
            <v>74</v>
          </cell>
          <cell r="GI668" t="str">
            <v/>
          </cell>
          <cell r="GJ668">
            <v>0</v>
          </cell>
          <cell r="GK668">
            <v>79</v>
          </cell>
          <cell r="GL668">
            <v>78</v>
          </cell>
          <cell r="GM668">
            <v>67.75</v>
          </cell>
          <cell r="GN668">
            <v>74</v>
          </cell>
          <cell r="GO668" t="str">
            <v/>
          </cell>
          <cell r="GP668">
            <v>0</v>
          </cell>
          <cell r="GQ668">
            <v>79</v>
          </cell>
          <cell r="GR668">
            <v>78</v>
          </cell>
          <cell r="GS668">
            <v>67.75</v>
          </cell>
          <cell r="GT668">
            <v>74</v>
          </cell>
          <cell r="GU668" t="str">
            <v/>
          </cell>
          <cell r="GV668">
            <v>0</v>
          </cell>
          <cell r="GW668">
            <v>76</v>
          </cell>
          <cell r="GX668">
            <v>74</v>
          </cell>
          <cell r="GY668">
            <v>68</v>
          </cell>
          <cell r="GZ668">
            <v>75</v>
          </cell>
          <cell r="HA668" t="str">
            <v>IGR-L</v>
          </cell>
          <cell r="HB668">
            <v>0</v>
          </cell>
          <cell r="HC668" t="str">
            <v>PDH</v>
          </cell>
          <cell r="HD668" t="str">
            <v>PDH</v>
          </cell>
          <cell r="HE668">
            <v>67</v>
          </cell>
          <cell r="HF668">
            <v>78</v>
          </cell>
          <cell r="HH668">
            <v>0</v>
          </cell>
          <cell r="HM668" t="str">
            <v/>
          </cell>
          <cell r="HN668" t="str">
            <v/>
          </cell>
          <cell r="HS668">
            <v>0</v>
          </cell>
          <cell r="HT668" t="str">
            <v>PKN</v>
          </cell>
          <cell r="HU668">
            <v>0</v>
          </cell>
          <cell r="HV668" t="str">
            <v>IND</v>
          </cell>
          <cell r="HW668">
            <v>0</v>
          </cell>
          <cell r="HX668" t="str">
            <v>MAT-W</v>
          </cell>
          <cell r="HY668">
            <v>0</v>
          </cell>
          <cell r="HZ668" t="str">
            <v>SEJ-W</v>
          </cell>
          <cell r="IA668">
            <v>0</v>
          </cell>
          <cell r="IB668" t="str">
            <v>IGR-W</v>
          </cell>
          <cell r="IC668">
            <v>0</v>
          </cell>
          <cell r="ID668" t="str">
            <v>SBO</v>
          </cell>
          <cell r="IE668">
            <v>0</v>
          </cell>
          <cell r="IF668" t="str">
            <v>PJO</v>
          </cell>
          <cell r="IG668">
            <v>0</v>
          </cell>
          <cell r="IH668" t="str">
            <v>PRA</v>
          </cell>
          <cell r="II668">
            <v>0</v>
          </cell>
          <cell r="IJ668" t="str">
            <v>JAW</v>
          </cell>
          <cell r="IK668">
            <v>0</v>
          </cell>
          <cell r="IL668" t="str">
            <v>ARB</v>
          </cell>
          <cell r="IM668">
            <v>0</v>
          </cell>
          <cell r="IN668" t="str">
            <v>PKM</v>
          </cell>
          <cell r="IO668">
            <v>0</v>
          </cell>
          <cell r="IP668" t="str">
            <v>GEO-P</v>
          </cell>
          <cell r="IQ668">
            <v>0</v>
          </cell>
          <cell r="IR668" t="str">
            <v>SEJ-P</v>
          </cell>
          <cell r="IS668">
            <v>0</v>
          </cell>
          <cell r="IT668" t="str">
            <v>SOS-P</v>
          </cell>
          <cell r="IU668">
            <v>0</v>
          </cell>
          <cell r="IV668" t="str">
            <v>EKO-P</v>
          </cell>
          <cell r="IW668">
            <v>0</v>
          </cell>
          <cell r="IX668" t="str">
            <v>IGR-L</v>
          </cell>
          <cell r="IY668">
            <v>0</v>
          </cell>
          <cell r="JA668">
            <v>0</v>
          </cell>
        </row>
        <row r="669">
          <cell r="Q669" t="str">
            <v/>
          </cell>
          <cell r="AB669" t="str">
            <v/>
          </cell>
          <cell r="AC669">
            <v>31</v>
          </cell>
          <cell r="AI669" t="str">
            <v/>
          </cell>
          <cell r="AJ669">
            <v>0</v>
          </cell>
          <cell r="AK669">
            <v>79.5</v>
          </cell>
          <cell r="AL669">
            <v>69</v>
          </cell>
          <cell r="AM669">
            <v>77.25</v>
          </cell>
          <cell r="AN669">
            <v>79</v>
          </cell>
          <cell r="AO669" t="str">
            <v/>
          </cell>
          <cell r="AP669">
            <v>0</v>
          </cell>
          <cell r="AQ669">
            <v>81.67</v>
          </cell>
          <cell r="AR669">
            <v>81</v>
          </cell>
          <cell r="AS669">
            <v>77.25</v>
          </cell>
          <cell r="AT669">
            <v>79</v>
          </cell>
          <cell r="AU669" t="str">
            <v/>
          </cell>
          <cell r="AV669">
            <v>0</v>
          </cell>
          <cell r="AW669">
            <v>78.67</v>
          </cell>
          <cell r="AX669">
            <v>73</v>
          </cell>
          <cell r="AY669">
            <v>77</v>
          </cell>
          <cell r="AZ669">
            <v>81</v>
          </cell>
          <cell r="BA669" t="str">
            <v/>
          </cell>
          <cell r="BB669">
            <v>0</v>
          </cell>
          <cell r="BC669">
            <v>83.75</v>
          </cell>
          <cell r="BD669">
            <v>69</v>
          </cell>
          <cell r="BE669">
            <v>78.25</v>
          </cell>
          <cell r="BF669">
            <v>81</v>
          </cell>
          <cell r="BG669" t="str">
            <v>SEJ</v>
          </cell>
          <cell r="BH669">
            <v>0</v>
          </cell>
          <cell r="BI669">
            <v>79.33</v>
          </cell>
          <cell r="BJ669">
            <v>79.25</v>
          </cell>
          <cell r="BK669">
            <v>68.75</v>
          </cell>
          <cell r="BL669">
            <v>79</v>
          </cell>
          <cell r="BM669" t="str">
            <v/>
          </cell>
          <cell r="BN669">
            <v>0</v>
          </cell>
          <cell r="BO669">
            <v>81.88</v>
          </cell>
          <cell r="BP669">
            <v>79.75</v>
          </cell>
          <cell r="BQ669">
            <v>84.25</v>
          </cell>
          <cell r="BR669">
            <v>77</v>
          </cell>
          <cell r="BS669" t="str">
            <v/>
          </cell>
          <cell r="BT669">
            <v>0</v>
          </cell>
          <cell r="BU669">
            <v>81</v>
          </cell>
          <cell r="BV669">
            <v>84.25</v>
          </cell>
          <cell r="BW669">
            <v>83</v>
          </cell>
          <cell r="BX669">
            <v>86</v>
          </cell>
          <cell r="BY669" t="str">
            <v/>
          </cell>
          <cell r="BZ669">
            <v>0</v>
          </cell>
          <cell r="CA669">
            <v>75.42</v>
          </cell>
          <cell r="CB669">
            <v>68.5</v>
          </cell>
          <cell r="CC669">
            <v>70.25</v>
          </cell>
          <cell r="CD669">
            <v>76</v>
          </cell>
          <cell r="CE669" t="str">
            <v/>
          </cell>
          <cell r="CF669">
            <v>0</v>
          </cell>
          <cell r="CG669">
            <v>79</v>
          </cell>
          <cell r="CH669">
            <v>81.5</v>
          </cell>
          <cell r="CI669">
            <v>85.25</v>
          </cell>
          <cell r="CJ669">
            <v>79</v>
          </cell>
          <cell r="CK669" t="str">
            <v/>
          </cell>
          <cell r="CL669">
            <v>0</v>
          </cell>
          <cell r="CM669">
            <v>78.25</v>
          </cell>
          <cell r="CN669">
            <v>72.5</v>
          </cell>
          <cell r="CO669">
            <v>72.25</v>
          </cell>
          <cell r="CP669">
            <v>75</v>
          </cell>
          <cell r="CQ669" t="str">
            <v/>
          </cell>
          <cell r="CR669">
            <v>0</v>
          </cell>
          <cell r="CS669">
            <v>81.83</v>
          </cell>
          <cell r="CT669">
            <v>79.75</v>
          </cell>
          <cell r="CU669">
            <v>68.5</v>
          </cell>
          <cell r="CV669">
            <v>85</v>
          </cell>
          <cell r="CW669" t="str">
            <v/>
          </cell>
          <cell r="CX669">
            <v>0</v>
          </cell>
          <cell r="CY669">
            <v>81.11</v>
          </cell>
          <cell r="CZ669">
            <v>80.75</v>
          </cell>
          <cell r="DA669">
            <v>74.25</v>
          </cell>
          <cell r="DB669">
            <v>86</v>
          </cell>
          <cell r="DC669" t="str">
            <v/>
          </cell>
          <cell r="DD669">
            <v>0</v>
          </cell>
          <cell r="DE669">
            <v>77.25</v>
          </cell>
          <cell r="DF669">
            <v>68.75</v>
          </cell>
          <cell r="DG669">
            <v>68.75</v>
          </cell>
          <cell r="DH669">
            <v>83</v>
          </cell>
          <cell r="DI669" t="str">
            <v/>
          </cell>
          <cell r="DJ669">
            <v>0</v>
          </cell>
          <cell r="DK669">
            <v>0</v>
          </cell>
          <cell r="DL669">
            <v>0</v>
          </cell>
          <cell r="DM669">
            <v>0</v>
          </cell>
          <cell r="DN669">
            <v>71</v>
          </cell>
          <cell r="DO669" t="str">
            <v/>
          </cell>
          <cell r="DP669">
            <v>0</v>
          </cell>
          <cell r="DQ669">
            <v>75.25</v>
          </cell>
          <cell r="DR669">
            <v>68.25</v>
          </cell>
          <cell r="DS669">
            <v>68</v>
          </cell>
          <cell r="DT669">
            <v>77</v>
          </cell>
          <cell r="DU669" t="str">
            <v/>
          </cell>
          <cell r="DV669">
            <v>0</v>
          </cell>
          <cell r="DW669">
            <v>85.75</v>
          </cell>
          <cell r="DX669">
            <v>85</v>
          </cell>
          <cell r="DY669">
            <v>61.5</v>
          </cell>
          <cell r="DZ669">
            <v>80</v>
          </cell>
          <cell r="EA669" t="str">
            <v/>
          </cell>
          <cell r="EB669">
            <v>0</v>
          </cell>
          <cell r="EC669">
            <v>80.5</v>
          </cell>
          <cell r="ED669">
            <v>75.5</v>
          </cell>
          <cell r="EE669">
            <v>77.5</v>
          </cell>
          <cell r="EF669">
            <v>79</v>
          </cell>
          <cell r="EG669" t="str">
            <v/>
          </cell>
          <cell r="EH669">
            <v>0</v>
          </cell>
          <cell r="EI669">
            <v>80.58</v>
          </cell>
          <cell r="EJ669">
            <v>73.75</v>
          </cell>
          <cell r="EK669">
            <v>73</v>
          </cell>
          <cell r="EL669">
            <v>83</v>
          </cell>
          <cell r="EM669" t="str">
            <v/>
          </cell>
          <cell r="EN669">
            <v>0</v>
          </cell>
          <cell r="EO669">
            <v>80.58</v>
          </cell>
          <cell r="EP669">
            <v>73.75</v>
          </cell>
          <cell r="EQ669">
            <v>73</v>
          </cell>
          <cell r="ER669">
            <v>83</v>
          </cell>
          <cell r="ES669" t="str">
            <v/>
          </cell>
          <cell r="ET669">
            <v>0</v>
          </cell>
          <cell r="EU669">
            <v>80.58</v>
          </cell>
          <cell r="EV669">
            <v>73.75</v>
          </cell>
          <cell r="EW669">
            <v>73</v>
          </cell>
          <cell r="EX669">
            <v>83</v>
          </cell>
          <cell r="EY669" t="str">
            <v/>
          </cell>
          <cell r="EZ669">
            <v>0</v>
          </cell>
          <cell r="FA669">
            <v>73.88</v>
          </cell>
          <cell r="FB669">
            <v>69</v>
          </cell>
          <cell r="FC669">
            <v>67.75</v>
          </cell>
          <cell r="FD669">
            <v>76</v>
          </cell>
          <cell r="FE669" t="str">
            <v/>
          </cell>
          <cell r="FF669">
            <v>0</v>
          </cell>
          <cell r="FG669">
            <v>73.88</v>
          </cell>
          <cell r="FH669">
            <v>69</v>
          </cell>
          <cell r="FI669">
            <v>67.75</v>
          </cell>
          <cell r="FJ669">
            <v>76</v>
          </cell>
          <cell r="FK669" t="str">
            <v/>
          </cell>
          <cell r="FL669">
            <v>0</v>
          </cell>
          <cell r="FM669">
            <v>73.88</v>
          </cell>
          <cell r="FN669">
            <v>69</v>
          </cell>
          <cell r="FO669">
            <v>67.75</v>
          </cell>
          <cell r="FP669">
            <v>76</v>
          </cell>
          <cell r="FQ669" t="str">
            <v/>
          </cell>
          <cell r="FR669">
            <v>0</v>
          </cell>
          <cell r="FS669">
            <v>73.88</v>
          </cell>
          <cell r="FT669">
            <v>69</v>
          </cell>
          <cell r="FU669">
            <v>67.75</v>
          </cell>
          <cell r="FV669">
            <v>76</v>
          </cell>
          <cell r="FW669" t="str">
            <v/>
          </cell>
          <cell r="FX669">
            <v>0</v>
          </cell>
          <cell r="FY669">
            <v>73.88</v>
          </cell>
          <cell r="FZ669">
            <v>69</v>
          </cell>
          <cell r="GA669">
            <v>67.75</v>
          </cell>
          <cell r="GB669">
            <v>76</v>
          </cell>
          <cell r="GC669" t="str">
            <v/>
          </cell>
          <cell r="GD669">
            <v>0</v>
          </cell>
          <cell r="GE669">
            <v>73.88</v>
          </cell>
          <cell r="GF669">
            <v>69</v>
          </cell>
          <cell r="GG669">
            <v>67.75</v>
          </cell>
          <cell r="GH669">
            <v>76</v>
          </cell>
          <cell r="GI669" t="str">
            <v/>
          </cell>
          <cell r="GJ669">
            <v>0</v>
          </cell>
          <cell r="GK669">
            <v>73.88</v>
          </cell>
          <cell r="GL669">
            <v>69</v>
          </cell>
          <cell r="GM669">
            <v>67.75</v>
          </cell>
          <cell r="GN669">
            <v>76</v>
          </cell>
          <cell r="GO669" t="str">
            <v/>
          </cell>
          <cell r="GP669">
            <v>0</v>
          </cell>
          <cell r="GQ669">
            <v>73.88</v>
          </cell>
          <cell r="GR669">
            <v>69</v>
          </cell>
          <cell r="GS669">
            <v>67.75</v>
          </cell>
          <cell r="GT669">
            <v>76</v>
          </cell>
          <cell r="GU669" t="str">
            <v/>
          </cell>
          <cell r="GV669">
            <v>0</v>
          </cell>
          <cell r="GW669">
            <v>80</v>
          </cell>
          <cell r="GX669">
            <v>67</v>
          </cell>
          <cell r="GY669">
            <v>75.75</v>
          </cell>
          <cell r="GZ669">
            <v>86</v>
          </cell>
          <cell r="HA669" t="str">
            <v>IGR-L</v>
          </cell>
          <cell r="HB669">
            <v>0</v>
          </cell>
          <cell r="HC669">
            <v>77.5</v>
          </cell>
          <cell r="HD669">
            <v>68.5</v>
          </cell>
          <cell r="HE669">
            <v>67.25</v>
          </cell>
          <cell r="HF669">
            <v>75</v>
          </cell>
          <cell r="HH669">
            <v>0</v>
          </cell>
          <cell r="HM669" t="str">
            <v/>
          </cell>
          <cell r="HN669" t="str">
            <v/>
          </cell>
          <cell r="HS669">
            <v>0</v>
          </cell>
          <cell r="HT669" t="str">
            <v>PKN</v>
          </cell>
          <cell r="HU669">
            <v>0</v>
          </cell>
          <cell r="HV669" t="str">
            <v>IND</v>
          </cell>
          <cell r="HW669">
            <v>0</v>
          </cell>
          <cell r="HX669" t="str">
            <v>MAT-W</v>
          </cell>
          <cell r="HY669">
            <v>0</v>
          </cell>
          <cell r="HZ669" t="str">
            <v>SEJ-W</v>
          </cell>
          <cell r="IA669">
            <v>0</v>
          </cell>
          <cell r="IB669" t="str">
            <v>IGR-W</v>
          </cell>
          <cell r="IC669">
            <v>0</v>
          </cell>
          <cell r="ID669" t="str">
            <v>SBO</v>
          </cell>
          <cell r="IE669">
            <v>0</v>
          </cell>
          <cell r="IF669" t="str">
            <v>PJO</v>
          </cell>
          <cell r="IG669">
            <v>0</v>
          </cell>
          <cell r="IH669" t="str">
            <v>PRA</v>
          </cell>
          <cell r="II669">
            <v>0</v>
          </cell>
          <cell r="IJ669" t="str">
            <v>JAW</v>
          </cell>
          <cell r="IK669">
            <v>0</v>
          </cell>
          <cell r="IL669" t="str">
            <v>ARB</v>
          </cell>
          <cell r="IM669">
            <v>0</v>
          </cell>
          <cell r="IN669" t="str">
            <v>PKM</v>
          </cell>
          <cell r="IO669">
            <v>0</v>
          </cell>
          <cell r="IP669" t="str">
            <v>GEO-P</v>
          </cell>
          <cell r="IQ669">
            <v>0</v>
          </cell>
          <cell r="IR669" t="str">
            <v>SEJ-P</v>
          </cell>
          <cell r="IS669">
            <v>0</v>
          </cell>
          <cell r="IT669" t="str">
            <v>SOS-P</v>
          </cell>
          <cell r="IU669">
            <v>0</v>
          </cell>
          <cell r="IV669" t="str">
            <v>EKO-P</v>
          </cell>
          <cell r="IW669">
            <v>0</v>
          </cell>
          <cell r="IX669" t="str">
            <v>IGR-L</v>
          </cell>
          <cell r="IY669">
            <v>0</v>
          </cell>
          <cell r="JA669">
            <v>0</v>
          </cell>
        </row>
        <row r="670">
          <cell r="Q670" t="str">
            <v/>
          </cell>
          <cell r="AB670" t="str">
            <v/>
          </cell>
          <cell r="AC670">
            <v>1</v>
          </cell>
          <cell r="AI670" t="str">
            <v/>
          </cell>
          <cell r="AJ670">
            <v>0</v>
          </cell>
          <cell r="AK670">
            <v>79.5</v>
          </cell>
          <cell r="AL670">
            <v>71.75</v>
          </cell>
          <cell r="AM670">
            <v>72.75</v>
          </cell>
          <cell r="AN670">
            <v>79</v>
          </cell>
          <cell r="AO670" t="str">
            <v/>
          </cell>
          <cell r="AP670">
            <v>0</v>
          </cell>
          <cell r="AQ670">
            <v>82.33</v>
          </cell>
          <cell r="AR670">
            <v>82</v>
          </cell>
          <cell r="AS670">
            <v>68</v>
          </cell>
          <cell r="AT670">
            <v>79</v>
          </cell>
          <cell r="AU670" t="str">
            <v/>
          </cell>
          <cell r="AV670">
            <v>0</v>
          </cell>
          <cell r="AW670">
            <v>77.5</v>
          </cell>
          <cell r="AX670">
            <v>66.5</v>
          </cell>
          <cell r="AY670">
            <v>72.75</v>
          </cell>
          <cell r="AZ670">
            <v>79</v>
          </cell>
          <cell r="BA670" t="str">
            <v/>
          </cell>
          <cell r="BB670">
            <v>0</v>
          </cell>
          <cell r="BC670">
            <v>77.5</v>
          </cell>
          <cell r="BD670">
            <v>71.75</v>
          </cell>
          <cell r="BE670">
            <v>74</v>
          </cell>
          <cell r="BF670">
            <v>79</v>
          </cell>
          <cell r="BG670" t="str">
            <v>SEJ</v>
          </cell>
          <cell r="BH670">
            <v>0</v>
          </cell>
          <cell r="BI670">
            <v>83</v>
          </cell>
          <cell r="BJ670">
            <v>78.25</v>
          </cell>
          <cell r="BK670">
            <v>69.5</v>
          </cell>
          <cell r="BL670">
            <v>79</v>
          </cell>
          <cell r="BM670" t="str">
            <v/>
          </cell>
          <cell r="BN670">
            <v>0</v>
          </cell>
          <cell r="BO670">
            <v>80.75</v>
          </cell>
          <cell r="BP670">
            <v>83</v>
          </cell>
          <cell r="BQ670">
            <v>75.25</v>
          </cell>
          <cell r="BR670">
            <v>78</v>
          </cell>
          <cell r="BS670" t="str">
            <v/>
          </cell>
          <cell r="BT670">
            <v>0</v>
          </cell>
          <cell r="BU670">
            <v>81.25</v>
          </cell>
          <cell r="BV670">
            <v>80.5</v>
          </cell>
          <cell r="BW670">
            <v>80.5</v>
          </cell>
          <cell r="BX670">
            <v>85</v>
          </cell>
          <cell r="BY670" t="str">
            <v/>
          </cell>
          <cell r="BZ670">
            <v>0</v>
          </cell>
          <cell r="CA670">
            <v>76.92</v>
          </cell>
          <cell r="CB670">
            <v>68</v>
          </cell>
          <cell r="CC670">
            <v>70.25</v>
          </cell>
          <cell r="CD670">
            <v>72</v>
          </cell>
          <cell r="CE670" t="str">
            <v/>
          </cell>
          <cell r="CF670">
            <v>0</v>
          </cell>
          <cell r="CG670">
            <v>80</v>
          </cell>
          <cell r="CH670">
            <v>82</v>
          </cell>
          <cell r="CI670">
            <v>87.75</v>
          </cell>
          <cell r="CJ670">
            <v>74</v>
          </cell>
          <cell r="CK670" t="str">
            <v/>
          </cell>
          <cell r="CL670">
            <v>0</v>
          </cell>
          <cell r="CM670">
            <v>77.92</v>
          </cell>
          <cell r="CN670">
            <v>76.25</v>
          </cell>
          <cell r="CO670">
            <v>75.5</v>
          </cell>
          <cell r="CP670">
            <v>78</v>
          </cell>
          <cell r="CQ670" t="str">
            <v/>
          </cell>
          <cell r="CR670">
            <v>0</v>
          </cell>
          <cell r="CS670">
            <v>80.33</v>
          </cell>
          <cell r="CT670">
            <v>72</v>
          </cell>
          <cell r="CU670">
            <v>71.5</v>
          </cell>
          <cell r="CV670">
            <v>78</v>
          </cell>
          <cell r="CW670" t="str">
            <v/>
          </cell>
          <cell r="CX670">
            <v>0</v>
          </cell>
          <cell r="CY670">
            <v>76.11</v>
          </cell>
          <cell r="CZ670">
            <v>72.25</v>
          </cell>
          <cell r="DA670">
            <v>69.75</v>
          </cell>
          <cell r="DB670">
            <v>78</v>
          </cell>
          <cell r="DC670" t="str">
            <v/>
          </cell>
          <cell r="DD670">
            <v>0</v>
          </cell>
          <cell r="DE670">
            <v>81</v>
          </cell>
          <cell r="DF670">
            <v>77</v>
          </cell>
          <cell r="DG670">
            <v>74</v>
          </cell>
          <cell r="DH670">
            <v>87</v>
          </cell>
          <cell r="DI670" t="str">
            <v/>
          </cell>
          <cell r="DJ670">
            <v>0</v>
          </cell>
          <cell r="DK670">
            <v>0</v>
          </cell>
          <cell r="DL670">
            <v>0</v>
          </cell>
          <cell r="DM670">
            <v>0</v>
          </cell>
          <cell r="DN670">
            <v>70</v>
          </cell>
          <cell r="DO670" t="str">
            <v/>
          </cell>
          <cell r="DP670">
            <v>0</v>
          </cell>
          <cell r="DQ670">
            <v>76</v>
          </cell>
          <cell r="DR670">
            <v>68.5</v>
          </cell>
          <cell r="DS670">
            <v>67.25</v>
          </cell>
          <cell r="DT670">
            <v>75</v>
          </cell>
          <cell r="DU670" t="str">
            <v/>
          </cell>
          <cell r="DV670">
            <v>0</v>
          </cell>
          <cell r="DW670">
            <v>89.75</v>
          </cell>
          <cell r="DX670">
            <v>85.25</v>
          </cell>
          <cell r="DY670">
            <v>74.25</v>
          </cell>
          <cell r="DZ670">
            <v>82</v>
          </cell>
          <cell r="EA670" t="str">
            <v/>
          </cell>
          <cell r="EB670">
            <v>0</v>
          </cell>
          <cell r="EC670">
            <v>80.88</v>
          </cell>
          <cell r="ED670">
            <v>77.5</v>
          </cell>
          <cell r="EE670">
            <v>80.25</v>
          </cell>
          <cell r="EF670">
            <v>80</v>
          </cell>
          <cell r="EG670" t="str">
            <v/>
          </cell>
          <cell r="EH670">
            <v>0</v>
          </cell>
          <cell r="EI670">
            <v>83</v>
          </cell>
          <cell r="EJ670">
            <v>75.75</v>
          </cell>
          <cell r="EK670">
            <v>75.75</v>
          </cell>
          <cell r="EL670">
            <v>82</v>
          </cell>
          <cell r="EM670" t="str">
            <v/>
          </cell>
          <cell r="EN670">
            <v>0</v>
          </cell>
          <cell r="EO670">
            <v>83</v>
          </cell>
          <cell r="EP670">
            <v>75.75</v>
          </cell>
          <cell r="EQ670">
            <v>75.75</v>
          </cell>
          <cell r="ER670">
            <v>82</v>
          </cell>
          <cell r="ES670" t="str">
            <v/>
          </cell>
          <cell r="ET670">
            <v>0</v>
          </cell>
          <cell r="EU670">
            <v>83</v>
          </cell>
          <cell r="EV670">
            <v>75.75</v>
          </cell>
          <cell r="EW670">
            <v>75.75</v>
          </cell>
          <cell r="EX670">
            <v>82</v>
          </cell>
          <cell r="EY670" t="str">
            <v/>
          </cell>
          <cell r="EZ670">
            <v>0</v>
          </cell>
          <cell r="FA670">
            <v>72.63</v>
          </cell>
          <cell r="FB670">
            <v>72.5</v>
          </cell>
          <cell r="FC670">
            <v>69</v>
          </cell>
          <cell r="FD670">
            <v>79</v>
          </cell>
          <cell r="FE670" t="str">
            <v/>
          </cell>
          <cell r="FF670">
            <v>0</v>
          </cell>
          <cell r="FG670">
            <v>72.63</v>
          </cell>
          <cell r="FH670">
            <v>72.5</v>
          </cell>
          <cell r="FI670">
            <v>69</v>
          </cell>
          <cell r="FJ670">
            <v>79</v>
          </cell>
          <cell r="FK670" t="str">
            <v/>
          </cell>
          <cell r="FL670">
            <v>0</v>
          </cell>
          <cell r="FM670">
            <v>72.63</v>
          </cell>
          <cell r="FN670">
            <v>72.5</v>
          </cell>
          <cell r="FO670">
            <v>69</v>
          </cell>
          <cell r="FP670">
            <v>79</v>
          </cell>
          <cell r="FQ670" t="str">
            <v/>
          </cell>
          <cell r="FR670">
            <v>0</v>
          </cell>
          <cell r="FS670">
            <v>72.63</v>
          </cell>
          <cell r="FT670">
            <v>72.5</v>
          </cell>
          <cell r="FU670">
            <v>69</v>
          </cell>
          <cell r="FV670">
            <v>79</v>
          </cell>
          <cell r="FW670" t="str">
            <v/>
          </cell>
          <cell r="FX670">
            <v>0</v>
          </cell>
          <cell r="FY670">
            <v>72.63</v>
          </cell>
          <cell r="FZ670">
            <v>72.5</v>
          </cell>
          <cell r="GA670">
            <v>69</v>
          </cell>
          <cell r="GB670">
            <v>79</v>
          </cell>
          <cell r="GC670" t="str">
            <v/>
          </cell>
          <cell r="GD670">
            <v>0</v>
          </cell>
          <cell r="GE670">
            <v>72.63</v>
          </cell>
          <cell r="GF670">
            <v>72.5</v>
          </cell>
          <cell r="GG670">
            <v>69</v>
          </cell>
          <cell r="GH670">
            <v>79</v>
          </cell>
          <cell r="GI670" t="str">
            <v/>
          </cell>
          <cell r="GJ670">
            <v>0</v>
          </cell>
          <cell r="GK670">
            <v>72.63</v>
          </cell>
          <cell r="GL670">
            <v>72.5</v>
          </cell>
          <cell r="GM670">
            <v>69</v>
          </cell>
          <cell r="GN670">
            <v>79</v>
          </cell>
          <cell r="GO670" t="str">
            <v/>
          </cell>
          <cell r="GP670">
            <v>0</v>
          </cell>
          <cell r="GQ670">
            <v>72.63</v>
          </cell>
          <cell r="GR670">
            <v>72.5</v>
          </cell>
          <cell r="GS670">
            <v>69</v>
          </cell>
          <cell r="GT670">
            <v>79</v>
          </cell>
          <cell r="GU670" t="str">
            <v/>
          </cell>
          <cell r="GV670">
            <v>0</v>
          </cell>
          <cell r="GW670">
            <v>79</v>
          </cell>
          <cell r="GX670">
            <v>68.75</v>
          </cell>
          <cell r="GY670">
            <v>70.75</v>
          </cell>
          <cell r="GZ670">
            <v>79</v>
          </cell>
          <cell r="HA670" t="str">
            <v>IGR-L</v>
          </cell>
          <cell r="HB670">
            <v>0</v>
          </cell>
          <cell r="HC670">
            <v>77.33</v>
          </cell>
          <cell r="HD670">
            <v>70.5</v>
          </cell>
          <cell r="HE670">
            <v>70.75</v>
          </cell>
          <cell r="HF670">
            <v>76</v>
          </cell>
          <cell r="HH670">
            <v>0</v>
          </cell>
          <cell r="HM670" t="str">
            <v/>
          </cell>
          <cell r="HN670" t="str">
            <v/>
          </cell>
          <cell r="HS670">
            <v>0</v>
          </cell>
          <cell r="HT670" t="str">
            <v>PKN</v>
          </cell>
          <cell r="HU670">
            <v>0</v>
          </cell>
          <cell r="HV670" t="str">
            <v>IND</v>
          </cell>
          <cell r="HW670">
            <v>0</v>
          </cell>
          <cell r="HX670" t="str">
            <v>MAT-W</v>
          </cell>
          <cell r="HY670">
            <v>0</v>
          </cell>
          <cell r="HZ670" t="str">
            <v>SEJ-W</v>
          </cell>
          <cell r="IA670">
            <v>0</v>
          </cell>
          <cell r="IB670" t="str">
            <v>IGR-W</v>
          </cell>
          <cell r="IC670">
            <v>0</v>
          </cell>
          <cell r="ID670" t="str">
            <v>SBO</v>
          </cell>
          <cell r="IE670">
            <v>0</v>
          </cell>
          <cell r="IF670" t="str">
            <v>PJO</v>
          </cell>
          <cell r="IG670">
            <v>0</v>
          </cell>
          <cell r="IH670" t="str">
            <v>PRA</v>
          </cell>
          <cell r="II670">
            <v>0</v>
          </cell>
          <cell r="IJ670" t="str">
            <v>JAW</v>
          </cell>
          <cell r="IK670">
            <v>0</v>
          </cell>
          <cell r="IL670" t="str">
            <v>ARB</v>
          </cell>
          <cell r="IM670">
            <v>0</v>
          </cell>
          <cell r="IN670" t="str">
            <v>PKM</v>
          </cell>
          <cell r="IO670">
            <v>0</v>
          </cell>
          <cell r="IP670" t="str">
            <v>GEO-P</v>
          </cell>
          <cell r="IQ670">
            <v>0</v>
          </cell>
          <cell r="IR670" t="str">
            <v>SEJ-P</v>
          </cell>
          <cell r="IS670">
            <v>0</v>
          </cell>
          <cell r="IT670" t="str">
            <v>SOS-P</v>
          </cell>
          <cell r="IU670">
            <v>0</v>
          </cell>
          <cell r="IV670" t="str">
            <v>EKO-P</v>
          </cell>
          <cell r="IW670">
            <v>0</v>
          </cell>
          <cell r="IX670" t="str">
            <v>IGR-L</v>
          </cell>
          <cell r="IY670">
            <v>0</v>
          </cell>
          <cell r="JA670">
            <v>0</v>
          </cell>
        </row>
        <row r="671">
          <cell r="Q671" t="str">
            <v/>
          </cell>
          <cell r="AB671" t="str">
            <v/>
          </cell>
          <cell r="AC671">
            <v>2</v>
          </cell>
          <cell r="AI671" t="str">
            <v/>
          </cell>
          <cell r="AJ671">
            <v>0</v>
          </cell>
          <cell r="AK671">
            <v>84</v>
          </cell>
          <cell r="AL671">
            <v>71.25</v>
          </cell>
          <cell r="AM671">
            <v>74</v>
          </cell>
          <cell r="AN671">
            <v>82</v>
          </cell>
          <cell r="AO671" t="str">
            <v/>
          </cell>
          <cell r="AP671">
            <v>0</v>
          </cell>
          <cell r="AQ671">
            <v>80.67</v>
          </cell>
          <cell r="AR671">
            <v>85.75</v>
          </cell>
          <cell r="AS671">
            <v>70.5</v>
          </cell>
          <cell r="AT671">
            <v>82</v>
          </cell>
          <cell r="AU671" t="str">
            <v/>
          </cell>
          <cell r="AV671">
            <v>0</v>
          </cell>
          <cell r="AW671">
            <v>79.75</v>
          </cell>
          <cell r="AX671">
            <v>76.75</v>
          </cell>
          <cell r="AY671">
            <v>74</v>
          </cell>
          <cell r="AZ671">
            <v>85</v>
          </cell>
          <cell r="BA671" t="str">
            <v/>
          </cell>
          <cell r="BB671">
            <v>0</v>
          </cell>
          <cell r="BC671">
            <v>85</v>
          </cell>
          <cell r="BD671">
            <v>71.25</v>
          </cell>
          <cell r="BE671">
            <v>75</v>
          </cell>
          <cell r="BF671">
            <v>85</v>
          </cell>
          <cell r="BG671" t="str">
            <v>SEJ</v>
          </cell>
          <cell r="BH671">
            <v>0</v>
          </cell>
          <cell r="BI671">
            <v>81.67</v>
          </cell>
          <cell r="BJ671">
            <v>83.5</v>
          </cell>
          <cell r="BK671">
            <v>67</v>
          </cell>
          <cell r="BL671">
            <v>82</v>
          </cell>
          <cell r="BM671" t="str">
            <v/>
          </cell>
          <cell r="BN671">
            <v>0</v>
          </cell>
          <cell r="BO671">
            <v>85.13</v>
          </cell>
          <cell r="BP671">
            <v>84.25</v>
          </cell>
          <cell r="BQ671">
            <v>80</v>
          </cell>
          <cell r="BR671">
            <v>81</v>
          </cell>
          <cell r="BS671" t="str">
            <v/>
          </cell>
          <cell r="BT671">
            <v>0</v>
          </cell>
          <cell r="BU671">
            <v>83.5</v>
          </cell>
          <cell r="BV671">
            <v>84.5</v>
          </cell>
          <cell r="BW671">
            <v>84.5</v>
          </cell>
          <cell r="BX671">
            <v>86</v>
          </cell>
          <cell r="BY671" t="str">
            <v/>
          </cell>
          <cell r="BZ671">
            <v>0</v>
          </cell>
          <cell r="CA671">
            <v>86.33</v>
          </cell>
          <cell r="CB671">
            <v>87.75</v>
          </cell>
          <cell r="CC671">
            <v>85</v>
          </cell>
          <cell r="CD671">
            <v>88</v>
          </cell>
          <cell r="CE671" t="str">
            <v/>
          </cell>
          <cell r="CF671">
            <v>0</v>
          </cell>
          <cell r="CG671">
            <v>78.33</v>
          </cell>
          <cell r="CH671">
            <v>81.75</v>
          </cell>
          <cell r="CI671">
            <v>86.25</v>
          </cell>
          <cell r="CJ671">
            <v>79</v>
          </cell>
          <cell r="CK671" t="str">
            <v/>
          </cell>
          <cell r="CL671">
            <v>0</v>
          </cell>
          <cell r="CM671">
            <v>78.83</v>
          </cell>
          <cell r="CN671">
            <v>75.25</v>
          </cell>
          <cell r="CO671">
            <v>76.5</v>
          </cell>
          <cell r="CP671">
            <v>78</v>
          </cell>
          <cell r="CQ671" t="str">
            <v/>
          </cell>
          <cell r="CR671">
            <v>0</v>
          </cell>
          <cell r="CS671">
            <v>84</v>
          </cell>
          <cell r="CT671">
            <v>72</v>
          </cell>
          <cell r="CU671">
            <v>72.5</v>
          </cell>
          <cell r="CV671">
            <v>78</v>
          </cell>
          <cell r="CW671" t="str">
            <v/>
          </cell>
          <cell r="CX671">
            <v>0</v>
          </cell>
          <cell r="CY671">
            <v>85.44</v>
          </cell>
          <cell r="CZ671">
            <v>81.25</v>
          </cell>
          <cell r="DA671">
            <v>83.25</v>
          </cell>
          <cell r="DB671">
            <v>89</v>
          </cell>
          <cell r="DC671" t="str">
            <v/>
          </cell>
          <cell r="DD671">
            <v>0</v>
          </cell>
          <cell r="DE671">
            <v>86.25</v>
          </cell>
          <cell r="DF671">
            <v>79.25</v>
          </cell>
          <cell r="DG671">
            <v>70.25</v>
          </cell>
          <cell r="DH671">
            <v>83</v>
          </cell>
          <cell r="DI671" t="str">
            <v/>
          </cell>
          <cell r="DJ671">
            <v>0</v>
          </cell>
          <cell r="DK671">
            <v>0</v>
          </cell>
          <cell r="DL671">
            <v>0</v>
          </cell>
          <cell r="DM671">
            <v>0</v>
          </cell>
          <cell r="DN671">
            <v>85</v>
          </cell>
          <cell r="DO671" t="str">
            <v/>
          </cell>
          <cell r="DP671">
            <v>0</v>
          </cell>
          <cell r="DQ671">
            <v>75.25</v>
          </cell>
          <cell r="DR671">
            <v>68.25</v>
          </cell>
          <cell r="DS671">
            <v>70</v>
          </cell>
          <cell r="DT671">
            <v>77</v>
          </cell>
          <cell r="DU671" t="str">
            <v/>
          </cell>
          <cell r="DV671">
            <v>0</v>
          </cell>
          <cell r="DW671">
            <v>91</v>
          </cell>
          <cell r="DX671">
            <v>86.75</v>
          </cell>
          <cell r="DY671">
            <v>75.5</v>
          </cell>
          <cell r="DZ671">
            <v>82</v>
          </cell>
          <cell r="EA671" t="str">
            <v/>
          </cell>
          <cell r="EB671">
            <v>0</v>
          </cell>
          <cell r="EC671">
            <v>82</v>
          </cell>
          <cell r="ED671">
            <v>78.5</v>
          </cell>
          <cell r="EE671">
            <v>79.25</v>
          </cell>
          <cell r="EF671">
            <v>82</v>
          </cell>
          <cell r="EG671" t="str">
            <v/>
          </cell>
          <cell r="EH671">
            <v>0</v>
          </cell>
          <cell r="EI671">
            <v>81.5</v>
          </cell>
          <cell r="EJ671">
            <v>73.5</v>
          </cell>
          <cell r="EK671">
            <v>78</v>
          </cell>
          <cell r="EL671">
            <v>85</v>
          </cell>
          <cell r="EM671" t="str">
            <v/>
          </cell>
          <cell r="EN671">
            <v>0</v>
          </cell>
          <cell r="EO671">
            <v>81.5</v>
          </cell>
          <cell r="EP671">
            <v>73.5</v>
          </cell>
          <cell r="EQ671">
            <v>78</v>
          </cell>
          <cell r="ER671">
            <v>85</v>
          </cell>
          <cell r="ES671" t="str">
            <v/>
          </cell>
          <cell r="ET671">
            <v>0</v>
          </cell>
          <cell r="EU671">
            <v>81.5</v>
          </cell>
          <cell r="EV671">
            <v>73.5</v>
          </cell>
          <cell r="EW671">
            <v>78</v>
          </cell>
          <cell r="EX671">
            <v>85</v>
          </cell>
          <cell r="EY671" t="str">
            <v/>
          </cell>
          <cell r="EZ671">
            <v>0</v>
          </cell>
          <cell r="FA671">
            <v>75.5</v>
          </cell>
          <cell r="FB671">
            <v>86</v>
          </cell>
          <cell r="FC671">
            <v>71</v>
          </cell>
          <cell r="FD671">
            <v>82</v>
          </cell>
          <cell r="FE671" t="str">
            <v/>
          </cell>
          <cell r="FF671">
            <v>0</v>
          </cell>
          <cell r="FG671">
            <v>75.5</v>
          </cell>
          <cell r="FH671">
            <v>86</v>
          </cell>
          <cell r="FI671">
            <v>71</v>
          </cell>
          <cell r="FJ671">
            <v>82</v>
          </cell>
          <cell r="FK671" t="str">
            <v/>
          </cell>
          <cell r="FL671">
            <v>0</v>
          </cell>
          <cell r="FM671">
            <v>75.5</v>
          </cell>
          <cell r="FN671">
            <v>86</v>
          </cell>
          <cell r="FO671">
            <v>71</v>
          </cell>
          <cell r="FP671">
            <v>82</v>
          </cell>
          <cell r="FQ671" t="str">
            <v/>
          </cell>
          <cell r="FR671">
            <v>0</v>
          </cell>
          <cell r="FS671">
            <v>75.5</v>
          </cell>
          <cell r="FT671">
            <v>86</v>
          </cell>
          <cell r="FU671">
            <v>71</v>
          </cell>
          <cell r="FV671">
            <v>82</v>
          </cell>
          <cell r="FW671" t="str">
            <v/>
          </cell>
          <cell r="FX671">
            <v>0</v>
          </cell>
          <cell r="FY671">
            <v>75.5</v>
          </cell>
          <cell r="FZ671">
            <v>86</v>
          </cell>
          <cell r="GA671">
            <v>71</v>
          </cell>
          <cell r="GB671">
            <v>82</v>
          </cell>
          <cell r="GC671" t="str">
            <v/>
          </cell>
          <cell r="GD671">
            <v>0</v>
          </cell>
          <cell r="GE671">
            <v>75.5</v>
          </cell>
          <cell r="GF671">
            <v>86</v>
          </cell>
          <cell r="GG671">
            <v>71</v>
          </cell>
          <cell r="GH671">
            <v>82</v>
          </cell>
          <cell r="GI671" t="str">
            <v/>
          </cell>
          <cell r="GJ671">
            <v>0</v>
          </cell>
          <cell r="GK671">
            <v>75.5</v>
          </cell>
          <cell r="GL671">
            <v>86</v>
          </cell>
          <cell r="GM671">
            <v>71</v>
          </cell>
          <cell r="GN671">
            <v>82</v>
          </cell>
          <cell r="GO671" t="str">
            <v/>
          </cell>
          <cell r="GP671">
            <v>0</v>
          </cell>
          <cell r="GQ671">
            <v>75.5</v>
          </cell>
          <cell r="GR671">
            <v>86</v>
          </cell>
          <cell r="GS671">
            <v>71</v>
          </cell>
          <cell r="GT671">
            <v>82</v>
          </cell>
          <cell r="GU671" t="str">
            <v/>
          </cell>
          <cell r="GV671">
            <v>0</v>
          </cell>
          <cell r="GW671">
            <v>80.25</v>
          </cell>
          <cell r="GX671">
            <v>70.25</v>
          </cell>
          <cell r="GY671">
            <v>79</v>
          </cell>
          <cell r="GZ671">
            <v>77</v>
          </cell>
          <cell r="HA671" t="str">
            <v>IGR-L</v>
          </cell>
          <cell r="HB671">
            <v>0</v>
          </cell>
          <cell r="HC671">
            <v>78.25</v>
          </cell>
          <cell r="HD671">
            <v>68</v>
          </cell>
          <cell r="HE671">
            <v>74.75</v>
          </cell>
          <cell r="HF671">
            <v>78</v>
          </cell>
          <cell r="HH671">
            <v>0</v>
          </cell>
          <cell r="HM671" t="str">
            <v/>
          </cell>
          <cell r="HN671" t="str">
            <v/>
          </cell>
          <cell r="HS671">
            <v>0</v>
          </cell>
          <cell r="HT671" t="str">
            <v>PKN</v>
          </cell>
          <cell r="HU671">
            <v>0</v>
          </cell>
          <cell r="HV671" t="str">
            <v>IND</v>
          </cell>
          <cell r="HW671">
            <v>0</v>
          </cell>
          <cell r="HX671" t="str">
            <v>MAT-W</v>
          </cell>
          <cell r="HY671">
            <v>0</v>
          </cell>
          <cell r="HZ671" t="str">
            <v>SEJ-W</v>
          </cell>
          <cell r="IA671">
            <v>0</v>
          </cell>
          <cell r="IB671" t="str">
            <v>IGR-W</v>
          </cell>
          <cell r="IC671">
            <v>0</v>
          </cell>
          <cell r="ID671" t="str">
            <v>SBO</v>
          </cell>
          <cell r="IE671">
            <v>0</v>
          </cell>
          <cell r="IF671" t="str">
            <v>PJO</v>
          </cell>
          <cell r="IG671">
            <v>0</v>
          </cell>
          <cell r="IH671" t="str">
            <v>PRA</v>
          </cell>
          <cell r="II671">
            <v>0</v>
          </cell>
          <cell r="IJ671" t="str">
            <v>JAW</v>
          </cell>
          <cell r="IK671">
            <v>0</v>
          </cell>
          <cell r="IL671" t="str">
            <v>ARB</v>
          </cell>
          <cell r="IM671">
            <v>0</v>
          </cell>
          <cell r="IN671" t="str">
            <v>PKM</v>
          </cell>
          <cell r="IO671">
            <v>0</v>
          </cell>
          <cell r="IP671" t="str">
            <v>GEO-P</v>
          </cell>
          <cell r="IQ671">
            <v>0</v>
          </cell>
          <cell r="IR671" t="str">
            <v>SEJ-P</v>
          </cell>
          <cell r="IS671">
            <v>0</v>
          </cell>
          <cell r="IT671" t="str">
            <v>SOS-P</v>
          </cell>
          <cell r="IU671">
            <v>0</v>
          </cell>
          <cell r="IV671" t="str">
            <v>EKO-P</v>
          </cell>
          <cell r="IW671">
            <v>0</v>
          </cell>
          <cell r="IX671" t="str">
            <v>IGR-L</v>
          </cell>
          <cell r="IY671">
            <v>0</v>
          </cell>
          <cell r="JA671">
            <v>0</v>
          </cell>
        </row>
        <row r="672">
          <cell r="Q672" t="str">
            <v/>
          </cell>
          <cell r="AB672" t="str">
            <v/>
          </cell>
          <cell r="AC672">
            <v>3</v>
          </cell>
          <cell r="AI672" t="str">
            <v/>
          </cell>
          <cell r="AJ672">
            <v>0</v>
          </cell>
          <cell r="AK672">
            <v>81.5</v>
          </cell>
          <cell r="AL672">
            <v>78.25</v>
          </cell>
          <cell r="AM672">
            <v>75.5</v>
          </cell>
          <cell r="AN672">
            <v>86</v>
          </cell>
          <cell r="AO672" t="str">
            <v/>
          </cell>
          <cell r="AP672">
            <v>0</v>
          </cell>
          <cell r="AQ672">
            <v>79</v>
          </cell>
          <cell r="AR672">
            <v>85.25</v>
          </cell>
          <cell r="AS672">
            <v>68.75</v>
          </cell>
          <cell r="AT672">
            <v>86</v>
          </cell>
          <cell r="AU672" t="str">
            <v/>
          </cell>
          <cell r="AV672">
            <v>0</v>
          </cell>
          <cell r="AW672">
            <v>78</v>
          </cell>
          <cell r="AX672">
            <v>78.25</v>
          </cell>
          <cell r="AY672">
            <v>76.25</v>
          </cell>
          <cell r="AZ672">
            <v>89</v>
          </cell>
          <cell r="BA672" t="str">
            <v/>
          </cell>
          <cell r="BB672">
            <v>0</v>
          </cell>
          <cell r="BC672">
            <v>83.75</v>
          </cell>
          <cell r="BD672">
            <v>78.25</v>
          </cell>
          <cell r="BE672">
            <v>76.25</v>
          </cell>
          <cell r="BF672">
            <v>89</v>
          </cell>
          <cell r="BG672" t="str">
            <v>SEJ</v>
          </cell>
          <cell r="BH672">
            <v>0</v>
          </cell>
          <cell r="BI672">
            <v>78</v>
          </cell>
          <cell r="BJ672">
            <v>86.75</v>
          </cell>
          <cell r="BK672">
            <v>68.25</v>
          </cell>
          <cell r="BL672">
            <v>86</v>
          </cell>
          <cell r="BM672" t="str">
            <v/>
          </cell>
          <cell r="BN672">
            <v>0</v>
          </cell>
          <cell r="BO672">
            <v>84.75</v>
          </cell>
          <cell r="BP672">
            <v>86.5</v>
          </cell>
          <cell r="BQ672">
            <v>81</v>
          </cell>
          <cell r="BR672">
            <v>80</v>
          </cell>
          <cell r="BS672" t="str">
            <v/>
          </cell>
          <cell r="BT672">
            <v>0</v>
          </cell>
          <cell r="BU672">
            <v>83.75</v>
          </cell>
          <cell r="BV672">
            <v>83.25</v>
          </cell>
          <cell r="BW672">
            <v>83.25</v>
          </cell>
          <cell r="BX672">
            <v>88</v>
          </cell>
          <cell r="BY672" t="str">
            <v/>
          </cell>
          <cell r="BZ672">
            <v>0</v>
          </cell>
          <cell r="CA672">
            <v>81.17</v>
          </cell>
          <cell r="CB672">
            <v>79.5</v>
          </cell>
          <cell r="CC672">
            <v>80</v>
          </cell>
          <cell r="CD672">
            <v>85</v>
          </cell>
          <cell r="CE672" t="str">
            <v/>
          </cell>
          <cell r="CF672">
            <v>0</v>
          </cell>
          <cell r="CG672">
            <v>82</v>
          </cell>
          <cell r="CH672">
            <v>83.75</v>
          </cell>
          <cell r="CI672">
            <v>90</v>
          </cell>
          <cell r="CJ672">
            <v>81</v>
          </cell>
          <cell r="CK672" t="str">
            <v/>
          </cell>
          <cell r="CL672">
            <v>0</v>
          </cell>
          <cell r="CM672">
            <v>85.25</v>
          </cell>
          <cell r="CN672">
            <v>86.75</v>
          </cell>
          <cell r="CO672">
            <v>87.75</v>
          </cell>
          <cell r="CP672">
            <v>89</v>
          </cell>
          <cell r="CQ672" t="str">
            <v/>
          </cell>
          <cell r="CR672">
            <v>0</v>
          </cell>
          <cell r="CS672">
            <v>86.83</v>
          </cell>
          <cell r="CT672">
            <v>71.5</v>
          </cell>
          <cell r="CU672">
            <v>82.5</v>
          </cell>
          <cell r="CV672">
            <v>85</v>
          </cell>
          <cell r="CW672" t="str">
            <v/>
          </cell>
          <cell r="CX672">
            <v>0</v>
          </cell>
          <cell r="CY672">
            <v>81.33</v>
          </cell>
          <cell r="CZ672">
            <v>75.75</v>
          </cell>
          <cell r="DA672">
            <v>76.5</v>
          </cell>
          <cell r="DB672">
            <v>84</v>
          </cell>
          <cell r="DC672" t="str">
            <v/>
          </cell>
          <cell r="DD672">
            <v>0</v>
          </cell>
          <cell r="DE672">
            <v>87.75</v>
          </cell>
          <cell r="DF672">
            <v>75</v>
          </cell>
          <cell r="DG672">
            <v>74.5</v>
          </cell>
          <cell r="DH672">
            <v>88</v>
          </cell>
          <cell r="DI672" t="str">
            <v/>
          </cell>
          <cell r="DJ672">
            <v>0</v>
          </cell>
          <cell r="DK672">
            <v>0</v>
          </cell>
          <cell r="DL672">
            <v>0</v>
          </cell>
          <cell r="DM672">
            <v>0</v>
          </cell>
          <cell r="DN672">
            <v>84</v>
          </cell>
          <cell r="DO672" t="str">
            <v/>
          </cell>
          <cell r="DP672">
            <v>0</v>
          </cell>
          <cell r="DQ672">
            <v>77.75</v>
          </cell>
          <cell r="DR672">
            <v>70.75</v>
          </cell>
          <cell r="DS672">
            <v>68.5</v>
          </cell>
          <cell r="DT672">
            <v>78</v>
          </cell>
          <cell r="DU672" t="str">
            <v/>
          </cell>
          <cell r="DV672">
            <v>0</v>
          </cell>
          <cell r="DW672">
            <v>82</v>
          </cell>
          <cell r="DX672">
            <v>79</v>
          </cell>
          <cell r="DY672">
            <v>76.25</v>
          </cell>
          <cell r="DZ672">
            <v>80</v>
          </cell>
          <cell r="EA672" t="str">
            <v/>
          </cell>
          <cell r="EB672">
            <v>0</v>
          </cell>
          <cell r="EC672">
            <v>81.63</v>
          </cell>
          <cell r="ED672">
            <v>78</v>
          </cell>
          <cell r="EE672">
            <v>81.25</v>
          </cell>
          <cell r="EF672">
            <v>85</v>
          </cell>
          <cell r="EG672" t="str">
            <v/>
          </cell>
          <cell r="EH672">
            <v>0</v>
          </cell>
          <cell r="EI672">
            <v>84</v>
          </cell>
          <cell r="EJ672">
            <v>77</v>
          </cell>
          <cell r="EK672">
            <v>75.75</v>
          </cell>
          <cell r="EL672">
            <v>84</v>
          </cell>
          <cell r="EM672" t="str">
            <v/>
          </cell>
          <cell r="EN672">
            <v>0</v>
          </cell>
          <cell r="EO672">
            <v>84</v>
          </cell>
          <cell r="EP672">
            <v>77</v>
          </cell>
          <cell r="EQ672">
            <v>75.75</v>
          </cell>
          <cell r="ER672">
            <v>84</v>
          </cell>
          <cell r="ES672" t="str">
            <v/>
          </cell>
          <cell r="ET672">
            <v>0</v>
          </cell>
          <cell r="EU672">
            <v>84</v>
          </cell>
          <cell r="EV672">
            <v>77</v>
          </cell>
          <cell r="EW672">
            <v>75.75</v>
          </cell>
          <cell r="EX672">
            <v>84</v>
          </cell>
          <cell r="EY672" t="str">
            <v/>
          </cell>
          <cell r="EZ672">
            <v>0</v>
          </cell>
          <cell r="FA672">
            <v>77.88</v>
          </cell>
          <cell r="FB672">
            <v>80.5</v>
          </cell>
          <cell r="FC672">
            <v>72.5</v>
          </cell>
          <cell r="FD672">
            <v>78</v>
          </cell>
          <cell r="FE672" t="str">
            <v/>
          </cell>
          <cell r="FF672">
            <v>0</v>
          </cell>
          <cell r="FG672">
            <v>77.88</v>
          </cell>
          <cell r="FH672">
            <v>80.5</v>
          </cell>
          <cell r="FI672">
            <v>72.5</v>
          </cell>
          <cell r="FJ672">
            <v>78</v>
          </cell>
          <cell r="FK672" t="str">
            <v/>
          </cell>
          <cell r="FL672">
            <v>0</v>
          </cell>
          <cell r="FM672">
            <v>77.88</v>
          </cell>
          <cell r="FN672">
            <v>80.5</v>
          </cell>
          <cell r="FO672">
            <v>72.5</v>
          </cell>
          <cell r="FP672">
            <v>78</v>
          </cell>
          <cell r="FQ672" t="str">
            <v/>
          </cell>
          <cell r="FR672">
            <v>0</v>
          </cell>
          <cell r="FS672">
            <v>77.88</v>
          </cell>
          <cell r="FT672">
            <v>80.5</v>
          </cell>
          <cell r="FU672">
            <v>72.5</v>
          </cell>
          <cell r="FV672">
            <v>78</v>
          </cell>
          <cell r="FW672" t="str">
            <v/>
          </cell>
          <cell r="FX672">
            <v>0</v>
          </cell>
          <cell r="FY672">
            <v>77.88</v>
          </cell>
          <cell r="FZ672">
            <v>80.5</v>
          </cell>
          <cell r="GA672">
            <v>72.5</v>
          </cell>
          <cell r="GB672">
            <v>78</v>
          </cell>
          <cell r="GC672" t="str">
            <v/>
          </cell>
          <cell r="GD672">
            <v>0</v>
          </cell>
          <cell r="GE672">
            <v>77.88</v>
          </cell>
          <cell r="GF672">
            <v>80.5</v>
          </cell>
          <cell r="GG672">
            <v>72.5</v>
          </cell>
          <cell r="GH672">
            <v>78</v>
          </cell>
          <cell r="GI672" t="str">
            <v/>
          </cell>
          <cell r="GJ672">
            <v>0</v>
          </cell>
          <cell r="GK672">
            <v>77.88</v>
          </cell>
          <cell r="GL672">
            <v>80.5</v>
          </cell>
          <cell r="GM672">
            <v>72.5</v>
          </cell>
          <cell r="GN672">
            <v>78</v>
          </cell>
          <cell r="GO672" t="str">
            <v/>
          </cell>
          <cell r="GP672">
            <v>0</v>
          </cell>
          <cell r="GQ672">
            <v>77.88</v>
          </cell>
          <cell r="GR672">
            <v>80.5</v>
          </cell>
          <cell r="GS672">
            <v>72.5</v>
          </cell>
          <cell r="GT672">
            <v>78</v>
          </cell>
          <cell r="GU672" t="str">
            <v/>
          </cell>
          <cell r="GV672">
            <v>0</v>
          </cell>
          <cell r="GW672">
            <v>82.25</v>
          </cell>
          <cell r="GX672">
            <v>71.75</v>
          </cell>
          <cell r="GY672">
            <v>80</v>
          </cell>
          <cell r="GZ672">
            <v>85</v>
          </cell>
          <cell r="HA672" t="str">
            <v>IGR-L</v>
          </cell>
          <cell r="HB672">
            <v>0</v>
          </cell>
          <cell r="HC672">
            <v>85.5</v>
          </cell>
          <cell r="HD672">
            <v>78.75</v>
          </cell>
          <cell r="HE672">
            <v>81.25</v>
          </cell>
          <cell r="HF672">
            <v>88</v>
          </cell>
          <cell r="HH672">
            <v>0</v>
          </cell>
          <cell r="HM672" t="str">
            <v/>
          </cell>
          <cell r="HN672" t="str">
            <v/>
          </cell>
          <cell r="HS672">
            <v>0</v>
          </cell>
          <cell r="HT672" t="str">
            <v>PKN</v>
          </cell>
          <cell r="HU672">
            <v>0</v>
          </cell>
          <cell r="HV672" t="str">
            <v>IND</v>
          </cell>
          <cell r="HW672">
            <v>0</v>
          </cell>
          <cell r="HX672" t="str">
            <v>MAT-W</v>
          </cell>
          <cell r="HY672">
            <v>0</v>
          </cell>
          <cell r="HZ672" t="str">
            <v>SEJ-W</v>
          </cell>
          <cell r="IA672">
            <v>0</v>
          </cell>
          <cell r="IB672" t="str">
            <v>IGR-W</v>
          </cell>
          <cell r="IC672">
            <v>0</v>
          </cell>
          <cell r="ID672" t="str">
            <v>SBO</v>
          </cell>
          <cell r="IE672">
            <v>0</v>
          </cell>
          <cell r="IF672" t="str">
            <v>PJO</v>
          </cell>
          <cell r="IG672">
            <v>0</v>
          </cell>
          <cell r="IH672" t="str">
            <v>PRA</v>
          </cell>
          <cell r="II672">
            <v>0</v>
          </cell>
          <cell r="IJ672" t="str">
            <v>JAW</v>
          </cell>
          <cell r="IK672">
            <v>0</v>
          </cell>
          <cell r="IL672" t="str">
            <v>ARB</v>
          </cell>
          <cell r="IM672">
            <v>0</v>
          </cell>
          <cell r="IN672" t="str">
            <v>PKM</v>
          </cell>
          <cell r="IO672">
            <v>0</v>
          </cell>
          <cell r="IP672" t="str">
            <v>GEO-P</v>
          </cell>
          <cell r="IQ672">
            <v>0</v>
          </cell>
          <cell r="IR672" t="str">
            <v>SEJ-P</v>
          </cell>
          <cell r="IS672">
            <v>0</v>
          </cell>
          <cell r="IT672" t="str">
            <v>SOS-P</v>
          </cell>
          <cell r="IU672">
            <v>0</v>
          </cell>
          <cell r="IV672" t="str">
            <v>EKO-P</v>
          </cell>
          <cell r="IW672">
            <v>0</v>
          </cell>
          <cell r="IX672" t="str">
            <v>IGR-L</v>
          </cell>
          <cell r="IY672">
            <v>0</v>
          </cell>
          <cell r="JA672">
            <v>0</v>
          </cell>
        </row>
        <row r="673">
          <cell r="Q673" t="str">
            <v/>
          </cell>
          <cell r="AB673" t="str">
            <v/>
          </cell>
          <cell r="AC673">
            <v>4</v>
          </cell>
          <cell r="AI673" t="str">
            <v/>
          </cell>
          <cell r="AJ673">
            <v>0</v>
          </cell>
          <cell r="AK673">
            <v>79.5</v>
          </cell>
          <cell r="AL673">
            <v>73.5</v>
          </cell>
          <cell r="AM673">
            <v>80.25</v>
          </cell>
          <cell r="AN673">
            <v>83</v>
          </cell>
          <cell r="AO673" t="str">
            <v/>
          </cell>
          <cell r="AP673">
            <v>0</v>
          </cell>
          <cell r="AQ673">
            <v>83.67</v>
          </cell>
          <cell r="AR673">
            <v>87</v>
          </cell>
          <cell r="AS673">
            <v>78.75</v>
          </cell>
          <cell r="AT673">
            <v>83</v>
          </cell>
          <cell r="AU673" t="str">
            <v/>
          </cell>
          <cell r="AV673">
            <v>0</v>
          </cell>
          <cell r="AW673">
            <v>84.08</v>
          </cell>
          <cell r="AX673">
            <v>79.5</v>
          </cell>
          <cell r="AY673">
            <v>80.75</v>
          </cell>
          <cell r="AZ673">
            <v>85</v>
          </cell>
          <cell r="BA673" t="str">
            <v/>
          </cell>
          <cell r="BB673">
            <v>0</v>
          </cell>
          <cell r="BC673">
            <v>83.75</v>
          </cell>
          <cell r="BD673">
            <v>73.5</v>
          </cell>
          <cell r="BE673">
            <v>80.75</v>
          </cell>
          <cell r="BF673">
            <v>85</v>
          </cell>
          <cell r="BG673" t="str">
            <v>SEJ</v>
          </cell>
          <cell r="BH673">
            <v>0</v>
          </cell>
          <cell r="BI673">
            <v>80.67</v>
          </cell>
          <cell r="BJ673">
            <v>89.5</v>
          </cell>
          <cell r="BK673">
            <v>79.25</v>
          </cell>
          <cell r="BL673">
            <v>83</v>
          </cell>
          <cell r="BM673" t="str">
            <v/>
          </cell>
          <cell r="BN673">
            <v>0</v>
          </cell>
          <cell r="BO673">
            <v>81.63</v>
          </cell>
          <cell r="BP673">
            <v>82.75</v>
          </cell>
          <cell r="BQ673">
            <v>74</v>
          </cell>
          <cell r="BR673">
            <v>76</v>
          </cell>
          <cell r="BS673" t="str">
            <v/>
          </cell>
          <cell r="BT673">
            <v>0</v>
          </cell>
          <cell r="BU673">
            <v>85.5</v>
          </cell>
          <cell r="BV673">
            <v>81.25</v>
          </cell>
          <cell r="BW673">
            <v>81.75</v>
          </cell>
          <cell r="BX673">
            <v>86</v>
          </cell>
          <cell r="BY673" t="str">
            <v/>
          </cell>
          <cell r="BZ673">
            <v>0</v>
          </cell>
          <cell r="CA673">
            <v>80.17</v>
          </cell>
          <cell r="CB673">
            <v>80.75</v>
          </cell>
          <cell r="CC673">
            <v>85</v>
          </cell>
          <cell r="CD673">
            <v>86</v>
          </cell>
          <cell r="CE673" t="str">
            <v/>
          </cell>
          <cell r="CF673">
            <v>0</v>
          </cell>
          <cell r="CG673">
            <v>80.33</v>
          </cell>
          <cell r="CH673">
            <v>80</v>
          </cell>
          <cell r="CI673">
            <v>86.5</v>
          </cell>
          <cell r="CJ673">
            <v>82</v>
          </cell>
          <cell r="CK673" t="str">
            <v/>
          </cell>
          <cell r="CL673">
            <v>0</v>
          </cell>
          <cell r="CM673">
            <v>78.08</v>
          </cell>
          <cell r="CN673">
            <v>77.25</v>
          </cell>
          <cell r="CO673">
            <v>77.5</v>
          </cell>
          <cell r="CP673">
            <v>79</v>
          </cell>
          <cell r="CQ673" t="str">
            <v/>
          </cell>
          <cell r="CR673">
            <v>0</v>
          </cell>
          <cell r="CS673">
            <v>85.17</v>
          </cell>
          <cell r="CT673">
            <v>88.75</v>
          </cell>
          <cell r="CU673">
            <v>86.5</v>
          </cell>
          <cell r="CV673">
            <v>82</v>
          </cell>
          <cell r="CW673" t="str">
            <v/>
          </cell>
          <cell r="CX673">
            <v>0</v>
          </cell>
          <cell r="CY673">
            <v>80.67</v>
          </cell>
          <cell r="CZ673">
            <v>77.5</v>
          </cell>
          <cell r="DA673">
            <v>69.25</v>
          </cell>
          <cell r="DB673">
            <v>81</v>
          </cell>
          <cell r="DC673" t="str">
            <v/>
          </cell>
          <cell r="DD673">
            <v>0</v>
          </cell>
          <cell r="DE673">
            <v>89.25</v>
          </cell>
          <cell r="DF673">
            <v>81.25</v>
          </cell>
          <cell r="DG673">
            <v>78</v>
          </cell>
          <cell r="DH673">
            <v>86</v>
          </cell>
          <cell r="DI673" t="str">
            <v/>
          </cell>
          <cell r="DJ673">
            <v>0</v>
          </cell>
          <cell r="DK673">
            <v>0</v>
          </cell>
          <cell r="DL673">
            <v>0</v>
          </cell>
          <cell r="DM673">
            <v>0</v>
          </cell>
          <cell r="DN673">
            <v>74</v>
          </cell>
          <cell r="DO673" t="str">
            <v/>
          </cell>
          <cell r="DP673">
            <v>0</v>
          </cell>
          <cell r="DQ673">
            <v>84.25</v>
          </cell>
          <cell r="DR673">
            <v>73.25</v>
          </cell>
          <cell r="DS673">
            <v>69.75</v>
          </cell>
          <cell r="DT673">
            <v>76</v>
          </cell>
          <cell r="DU673" t="str">
            <v/>
          </cell>
          <cell r="DV673">
            <v>0</v>
          </cell>
          <cell r="DW673">
            <v>86</v>
          </cell>
          <cell r="DX673">
            <v>82.25</v>
          </cell>
          <cell r="DY673">
            <v>80.75</v>
          </cell>
          <cell r="DZ673">
            <v>81</v>
          </cell>
          <cell r="EA673" t="str">
            <v/>
          </cell>
          <cell r="EB673">
            <v>0</v>
          </cell>
          <cell r="EC673">
            <v>81.63</v>
          </cell>
          <cell r="ED673">
            <v>77.25</v>
          </cell>
          <cell r="EE673">
            <v>79.75</v>
          </cell>
          <cell r="EF673">
            <v>83</v>
          </cell>
          <cell r="EG673" t="str">
            <v/>
          </cell>
          <cell r="EH673">
            <v>0</v>
          </cell>
          <cell r="EI673">
            <v>83.83</v>
          </cell>
          <cell r="EJ673">
            <v>74.25</v>
          </cell>
          <cell r="EK673">
            <v>82.75</v>
          </cell>
          <cell r="EL673">
            <v>85</v>
          </cell>
          <cell r="EM673" t="str">
            <v/>
          </cell>
          <cell r="EN673">
            <v>0</v>
          </cell>
          <cell r="EO673">
            <v>83.83</v>
          </cell>
          <cell r="EP673">
            <v>74.25</v>
          </cell>
          <cell r="EQ673">
            <v>82.75</v>
          </cell>
          <cell r="ER673">
            <v>85</v>
          </cell>
          <cell r="ES673" t="str">
            <v/>
          </cell>
          <cell r="ET673">
            <v>0</v>
          </cell>
          <cell r="EU673">
            <v>83.83</v>
          </cell>
          <cell r="EV673">
            <v>74.25</v>
          </cell>
          <cell r="EW673">
            <v>82.75</v>
          </cell>
          <cell r="EX673">
            <v>85</v>
          </cell>
          <cell r="EY673" t="str">
            <v/>
          </cell>
          <cell r="EZ673">
            <v>0</v>
          </cell>
          <cell r="FA673">
            <v>80.25</v>
          </cell>
          <cell r="FB673">
            <v>72.5</v>
          </cell>
          <cell r="FC673">
            <v>77.5</v>
          </cell>
          <cell r="FD673">
            <v>78</v>
          </cell>
          <cell r="FE673" t="str">
            <v/>
          </cell>
          <cell r="FF673">
            <v>0</v>
          </cell>
          <cell r="FG673">
            <v>80.25</v>
          </cell>
          <cell r="FH673">
            <v>72.5</v>
          </cell>
          <cell r="FI673">
            <v>77.5</v>
          </cell>
          <cell r="FJ673">
            <v>78</v>
          </cell>
          <cell r="FK673" t="str">
            <v/>
          </cell>
          <cell r="FL673">
            <v>0</v>
          </cell>
          <cell r="FM673">
            <v>80.25</v>
          </cell>
          <cell r="FN673">
            <v>72.5</v>
          </cell>
          <cell r="FO673">
            <v>77.5</v>
          </cell>
          <cell r="FP673">
            <v>78</v>
          </cell>
          <cell r="FQ673" t="str">
            <v/>
          </cell>
          <cell r="FR673">
            <v>0</v>
          </cell>
          <cell r="FS673">
            <v>80.25</v>
          </cell>
          <cell r="FT673">
            <v>72.5</v>
          </cell>
          <cell r="FU673">
            <v>77.5</v>
          </cell>
          <cell r="FV673">
            <v>78</v>
          </cell>
          <cell r="FW673" t="str">
            <v/>
          </cell>
          <cell r="FX673">
            <v>0</v>
          </cell>
          <cell r="FY673">
            <v>80.25</v>
          </cell>
          <cell r="FZ673">
            <v>72.5</v>
          </cell>
          <cell r="GA673">
            <v>77.5</v>
          </cell>
          <cell r="GB673">
            <v>78</v>
          </cell>
          <cell r="GC673" t="str">
            <v/>
          </cell>
          <cell r="GD673">
            <v>0</v>
          </cell>
          <cell r="GE673">
            <v>80.25</v>
          </cell>
          <cell r="GF673">
            <v>72.5</v>
          </cell>
          <cell r="GG673">
            <v>77.5</v>
          </cell>
          <cell r="GH673">
            <v>78</v>
          </cell>
          <cell r="GI673" t="str">
            <v/>
          </cell>
          <cell r="GJ673">
            <v>0</v>
          </cell>
          <cell r="GK673">
            <v>80.25</v>
          </cell>
          <cell r="GL673">
            <v>72.5</v>
          </cell>
          <cell r="GM673">
            <v>77.5</v>
          </cell>
          <cell r="GN673">
            <v>78</v>
          </cell>
          <cell r="GO673" t="str">
            <v/>
          </cell>
          <cell r="GP673">
            <v>0</v>
          </cell>
          <cell r="GQ673">
            <v>80.25</v>
          </cell>
          <cell r="GR673">
            <v>72.5</v>
          </cell>
          <cell r="GS673">
            <v>77.5</v>
          </cell>
          <cell r="GT673">
            <v>78</v>
          </cell>
          <cell r="GU673" t="str">
            <v/>
          </cell>
          <cell r="GV673">
            <v>0</v>
          </cell>
          <cell r="GW673">
            <v>79</v>
          </cell>
          <cell r="GX673">
            <v>77.25</v>
          </cell>
          <cell r="GY673">
            <v>76</v>
          </cell>
          <cell r="GZ673">
            <v>87</v>
          </cell>
          <cell r="HA673" t="str">
            <v>IGR-L</v>
          </cell>
          <cell r="HB673">
            <v>0</v>
          </cell>
          <cell r="HC673">
            <v>77.75</v>
          </cell>
          <cell r="HD673">
            <v>70.25</v>
          </cell>
          <cell r="HE673">
            <v>74.5</v>
          </cell>
          <cell r="HF673">
            <v>78</v>
          </cell>
          <cell r="HH673">
            <v>0</v>
          </cell>
          <cell r="HM673" t="str">
            <v/>
          </cell>
          <cell r="HN673" t="str">
            <v/>
          </cell>
          <cell r="HS673">
            <v>0</v>
          </cell>
          <cell r="HT673" t="str">
            <v>PKN</v>
          </cell>
          <cell r="HU673">
            <v>0</v>
          </cell>
          <cell r="HV673" t="str">
            <v>IND</v>
          </cell>
          <cell r="HW673">
            <v>0</v>
          </cell>
          <cell r="HX673" t="str">
            <v>MAT-W</v>
          </cell>
          <cell r="HY673">
            <v>0</v>
          </cell>
          <cell r="HZ673" t="str">
            <v>SEJ-W</v>
          </cell>
          <cell r="IA673">
            <v>0</v>
          </cell>
          <cell r="IB673" t="str">
            <v>IGR-W</v>
          </cell>
          <cell r="IC673">
            <v>0</v>
          </cell>
          <cell r="ID673" t="str">
            <v>SBO</v>
          </cell>
          <cell r="IE673">
            <v>0</v>
          </cell>
          <cell r="IF673" t="str">
            <v>PJO</v>
          </cell>
          <cell r="IG673">
            <v>0</v>
          </cell>
          <cell r="IH673" t="str">
            <v>PRA</v>
          </cell>
          <cell r="II673">
            <v>0</v>
          </cell>
          <cell r="IJ673" t="str">
            <v>JAW</v>
          </cell>
          <cell r="IK673">
            <v>0</v>
          </cell>
          <cell r="IL673" t="str">
            <v>ARB</v>
          </cell>
          <cell r="IM673">
            <v>0</v>
          </cell>
          <cell r="IN673" t="str">
            <v>PKM</v>
          </cell>
          <cell r="IO673">
            <v>0</v>
          </cell>
          <cell r="IP673" t="str">
            <v>GEO-P</v>
          </cell>
          <cell r="IQ673">
            <v>0</v>
          </cell>
          <cell r="IR673" t="str">
            <v>SEJ-P</v>
          </cell>
          <cell r="IS673">
            <v>0</v>
          </cell>
          <cell r="IT673" t="str">
            <v>SOS-P</v>
          </cell>
          <cell r="IU673">
            <v>0</v>
          </cell>
          <cell r="IV673" t="str">
            <v>EKO-P</v>
          </cell>
          <cell r="IW673">
            <v>0</v>
          </cell>
          <cell r="IX673" t="str">
            <v>IGR-L</v>
          </cell>
          <cell r="IY673">
            <v>0</v>
          </cell>
          <cell r="JA673">
            <v>0</v>
          </cell>
        </row>
        <row r="674">
          <cell r="Q674" t="str">
            <v/>
          </cell>
          <cell r="AB674" t="str">
            <v/>
          </cell>
          <cell r="AC674">
            <v>5</v>
          </cell>
          <cell r="AI674" t="str">
            <v/>
          </cell>
          <cell r="AJ674">
            <v>0</v>
          </cell>
          <cell r="AK674">
            <v>83.25</v>
          </cell>
          <cell r="AL674">
            <v>83</v>
          </cell>
          <cell r="AM674">
            <v>88.25</v>
          </cell>
          <cell r="AN674">
            <v>84</v>
          </cell>
          <cell r="AO674" t="str">
            <v/>
          </cell>
          <cell r="AP674">
            <v>0</v>
          </cell>
          <cell r="AQ674">
            <v>87.67</v>
          </cell>
          <cell r="AR674">
            <v>84.75</v>
          </cell>
          <cell r="AS674">
            <v>83.25</v>
          </cell>
          <cell r="AT674">
            <v>84</v>
          </cell>
          <cell r="AU674" t="str">
            <v/>
          </cell>
          <cell r="AV674">
            <v>0</v>
          </cell>
          <cell r="AW674">
            <v>87.92</v>
          </cell>
          <cell r="AX674">
            <v>85.75</v>
          </cell>
          <cell r="AY674">
            <v>88.25</v>
          </cell>
          <cell r="AZ674">
            <v>86</v>
          </cell>
          <cell r="BA674" t="str">
            <v/>
          </cell>
          <cell r="BB674">
            <v>0</v>
          </cell>
          <cell r="BC674">
            <v>90.75</v>
          </cell>
          <cell r="BD674">
            <v>83</v>
          </cell>
          <cell r="BE674">
            <v>88.25</v>
          </cell>
          <cell r="BF674">
            <v>86</v>
          </cell>
          <cell r="BG674" t="str">
            <v>SEJ</v>
          </cell>
          <cell r="BH674">
            <v>0</v>
          </cell>
          <cell r="BI674">
            <v>85</v>
          </cell>
          <cell r="BJ674">
            <v>84.75</v>
          </cell>
          <cell r="BK674">
            <v>85.25</v>
          </cell>
          <cell r="BL674">
            <v>84</v>
          </cell>
          <cell r="BM674" t="str">
            <v/>
          </cell>
          <cell r="BN674">
            <v>0</v>
          </cell>
          <cell r="BO674">
            <v>80.63</v>
          </cell>
          <cell r="BP674">
            <v>79.75</v>
          </cell>
          <cell r="BQ674">
            <v>75</v>
          </cell>
          <cell r="BR674">
            <v>82</v>
          </cell>
          <cell r="BS674" t="str">
            <v/>
          </cell>
          <cell r="BT674">
            <v>0</v>
          </cell>
          <cell r="BU674">
            <v>85.5</v>
          </cell>
          <cell r="BV674">
            <v>84.75</v>
          </cell>
          <cell r="BW674">
            <v>84.75</v>
          </cell>
          <cell r="BX674">
            <v>85</v>
          </cell>
          <cell r="BY674" t="str">
            <v/>
          </cell>
          <cell r="BZ674">
            <v>0</v>
          </cell>
          <cell r="CA674">
            <v>83.08</v>
          </cell>
          <cell r="CB674">
            <v>87.75</v>
          </cell>
          <cell r="CC674">
            <v>88</v>
          </cell>
          <cell r="CD674">
            <v>89</v>
          </cell>
          <cell r="CE674" t="str">
            <v/>
          </cell>
          <cell r="CF674">
            <v>0</v>
          </cell>
          <cell r="CG674">
            <v>80</v>
          </cell>
          <cell r="CH674">
            <v>81</v>
          </cell>
          <cell r="CI674">
            <v>86.75</v>
          </cell>
          <cell r="CJ674">
            <v>82</v>
          </cell>
          <cell r="CK674" t="str">
            <v/>
          </cell>
          <cell r="CL674">
            <v>0</v>
          </cell>
          <cell r="CM674">
            <v>78.25</v>
          </cell>
          <cell r="CN674">
            <v>74.75</v>
          </cell>
          <cell r="CO674">
            <v>75</v>
          </cell>
          <cell r="CP674">
            <v>79</v>
          </cell>
          <cell r="CQ674" t="str">
            <v/>
          </cell>
          <cell r="CR674">
            <v>0</v>
          </cell>
          <cell r="CS674">
            <v>85</v>
          </cell>
          <cell r="CT674">
            <v>92</v>
          </cell>
          <cell r="CU674">
            <v>86.5</v>
          </cell>
          <cell r="CV674">
            <v>89</v>
          </cell>
          <cell r="CW674" t="str">
            <v/>
          </cell>
          <cell r="CX674">
            <v>0</v>
          </cell>
          <cell r="CY674">
            <v>81.56</v>
          </cell>
          <cell r="CZ674">
            <v>77.25</v>
          </cell>
          <cell r="DA674">
            <v>77.25</v>
          </cell>
          <cell r="DB674">
            <v>83</v>
          </cell>
          <cell r="DC674" t="str">
            <v/>
          </cell>
          <cell r="DD674">
            <v>0</v>
          </cell>
          <cell r="DE674">
            <v>93.5</v>
          </cell>
          <cell r="DF674">
            <v>84.75</v>
          </cell>
          <cell r="DG674">
            <v>90.5</v>
          </cell>
          <cell r="DH674">
            <v>89</v>
          </cell>
          <cell r="DI674" t="str">
            <v/>
          </cell>
          <cell r="DJ674">
            <v>0</v>
          </cell>
          <cell r="DK674">
            <v>0</v>
          </cell>
          <cell r="DL674">
            <v>0</v>
          </cell>
          <cell r="DM674">
            <v>0</v>
          </cell>
          <cell r="DN674">
            <v>84</v>
          </cell>
          <cell r="DO674" t="str">
            <v/>
          </cell>
          <cell r="DP674">
            <v>0</v>
          </cell>
          <cell r="DQ674">
            <v>91</v>
          </cell>
          <cell r="DR674">
            <v>94.5</v>
          </cell>
          <cell r="DS674">
            <v>90.75</v>
          </cell>
          <cell r="DT674">
            <v>83</v>
          </cell>
          <cell r="DU674" t="str">
            <v/>
          </cell>
          <cell r="DV674">
            <v>0</v>
          </cell>
          <cell r="DW674">
            <v>91</v>
          </cell>
          <cell r="DX674">
            <v>84.5</v>
          </cell>
          <cell r="DY674">
            <v>81.25</v>
          </cell>
          <cell r="DZ674">
            <v>87</v>
          </cell>
          <cell r="EA674" t="str">
            <v/>
          </cell>
          <cell r="EB674">
            <v>0</v>
          </cell>
          <cell r="EC674">
            <v>87.25</v>
          </cell>
          <cell r="ED674">
            <v>89</v>
          </cell>
          <cell r="EE674">
            <v>93</v>
          </cell>
          <cell r="EF674">
            <v>82</v>
          </cell>
          <cell r="EG674" t="str">
            <v/>
          </cell>
          <cell r="EH674">
            <v>0</v>
          </cell>
          <cell r="EI674">
            <v>83.83</v>
          </cell>
          <cell r="EJ674">
            <v>74.75</v>
          </cell>
          <cell r="EK674">
            <v>81</v>
          </cell>
          <cell r="EL674">
            <v>87</v>
          </cell>
          <cell r="EM674" t="str">
            <v/>
          </cell>
          <cell r="EN674">
            <v>0</v>
          </cell>
          <cell r="EO674">
            <v>83.83</v>
          </cell>
          <cell r="EP674">
            <v>74.75</v>
          </cell>
          <cell r="EQ674">
            <v>81</v>
          </cell>
          <cell r="ER674">
            <v>87</v>
          </cell>
          <cell r="ES674" t="str">
            <v/>
          </cell>
          <cell r="ET674">
            <v>0</v>
          </cell>
          <cell r="EU674">
            <v>83.83</v>
          </cell>
          <cell r="EV674">
            <v>74.75</v>
          </cell>
          <cell r="EW674">
            <v>81</v>
          </cell>
          <cell r="EX674">
            <v>87</v>
          </cell>
          <cell r="EY674" t="str">
            <v/>
          </cell>
          <cell r="EZ674">
            <v>0</v>
          </cell>
          <cell r="FA674">
            <v>83.25</v>
          </cell>
          <cell r="FB674">
            <v>71</v>
          </cell>
          <cell r="FC674">
            <v>82</v>
          </cell>
          <cell r="FD674">
            <v>79</v>
          </cell>
          <cell r="FE674" t="str">
            <v/>
          </cell>
          <cell r="FF674">
            <v>0</v>
          </cell>
          <cell r="FG674">
            <v>83.25</v>
          </cell>
          <cell r="FH674">
            <v>71</v>
          </cell>
          <cell r="FI674">
            <v>82</v>
          </cell>
          <cell r="FJ674">
            <v>79</v>
          </cell>
          <cell r="FK674" t="str">
            <v/>
          </cell>
          <cell r="FL674">
            <v>0</v>
          </cell>
          <cell r="FM674">
            <v>83.25</v>
          </cell>
          <cell r="FN674">
            <v>71</v>
          </cell>
          <cell r="FO674">
            <v>82</v>
          </cell>
          <cell r="FP674">
            <v>79</v>
          </cell>
          <cell r="FQ674" t="str">
            <v/>
          </cell>
          <cell r="FR674">
            <v>0</v>
          </cell>
          <cell r="FS674">
            <v>83.25</v>
          </cell>
          <cell r="FT674">
            <v>71</v>
          </cell>
          <cell r="FU674">
            <v>82</v>
          </cell>
          <cell r="FV674">
            <v>79</v>
          </cell>
          <cell r="FW674" t="str">
            <v/>
          </cell>
          <cell r="FX674">
            <v>0</v>
          </cell>
          <cell r="FY674">
            <v>83.25</v>
          </cell>
          <cell r="FZ674">
            <v>71</v>
          </cell>
          <cell r="GA674">
            <v>82</v>
          </cell>
          <cell r="GB674">
            <v>79</v>
          </cell>
          <cell r="GC674" t="str">
            <v/>
          </cell>
          <cell r="GD674">
            <v>0</v>
          </cell>
          <cell r="GE674">
            <v>83.25</v>
          </cell>
          <cell r="GF674">
            <v>71</v>
          </cell>
          <cell r="GG674">
            <v>82</v>
          </cell>
          <cell r="GH674">
            <v>79</v>
          </cell>
          <cell r="GI674" t="str">
            <v/>
          </cell>
          <cell r="GJ674">
            <v>0</v>
          </cell>
          <cell r="GK674">
            <v>83.25</v>
          </cell>
          <cell r="GL674">
            <v>71</v>
          </cell>
          <cell r="GM674">
            <v>82</v>
          </cell>
          <cell r="GN674">
            <v>79</v>
          </cell>
          <cell r="GO674" t="str">
            <v/>
          </cell>
          <cell r="GP674">
            <v>0</v>
          </cell>
          <cell r="GQ674">
            <v>83.25</v>
          </cell>
          <cell r="GR674">
            <v>71</v>
          </cell>
          <cell r="GS674">
            <v>82</v>
          </cell>
          <cell r="GT674">
            <v>79</v>
          </cell>
          <cell r="GU674" t="str">
            <v/>
          </cell>
          <cell r="GV674">
            <v>0</v>
          </cell>
          <cell r="GW674">
            <v>79.75</v>
          </cell>
          <cell r="GX674">
            <v>81.5</v>
          </cell>
          <cell r="GY674">
            <v>74.75</v>
          </cell>
          <cell r="GZ674">
            <v>83</v>
          </cell>
          <cell r="HA674" t="str">
            <v>IGR-L</v>
          </cell>
          <cell r="HB674">
            <v>0</v>
          </cell>
          <cell r="HC674">
            <v>77.5</v>
          </cell>
          <cell r="HD674">
            <v>68.75</v>
          </cell>
          <cell r="HE674">
            <v>76.75</v>
          </cell>
          <cell r="HF674">
            <v>77</v>
          </cell>
          <cell r="HH674">
            <v>0</v>
          </cell>
          <cell r="HM674" t="str">
            <v/>
          </cell>
          <cell r="HN674" t="str">
            <v/>
          </cell>
          <cell r="HS674">
            <v>0</v>
          </cell>
          <cell r="HT674" t="str">
            <v>PKN</v>
          </cell>
          <cell r="HU674">
            <v>0</v>
          </cell>
          <cell r="HV674" t="str">
            <v>IND</v>
          </cell>
          <cell r="HW674">
            <v>0</v>
          </cell>
          <cell r="HX674" t="str">
            <v>MAT-W</v>
          </cell>
          <cell r="HY674">
            <v>0</v>
          </cell>
          <cell r="HZ674" t="str">
            <v>SEJ-W</v>
          </cell>
          <cell r="IA674">
            <v>0</v>
          </cell>
          <cell r="IB674" t="str">
            <v>IGR-W</v>
          </cell>
          <cell r="IC674">
            <v>0</v>
          </cell>
          <cell r="ID674" t="str">
            <v>SBO</v>
          </cell>
          <cell r="IE674">
            <v>0</v>
          </cell>
          <cell r="IF674" t="str">
            <v>PJO</v>
          </cell>
          <cell r="IG674">
            <v>0</v>
          </cell>
          <cell r="IH674" t="str">
            <v>PRA</v>
          </cell>
          <cell r="II674">
            <v>0</v>
          </cell>
          <cell r="IJ674" t="str">
            <v>JAW</v>
          </cell>
          <cell r="IK674">
            <v>0</v>
          </cell>
          <cell r="IL674" t="str">
            <v>ARB</v>
          </cell>
          <cell r="IM674">
            <v>0</v>
          </cell>
          <cell r="IN674" t="str">
            <v>PKM</v>
          </cell>
          <cell r="IO674">
            <v>0</v>
          </cell>
          <cell r="IP674" t="str">
            <v>GEO-P</v>
          </cell>
          <cell r="IQ674">
            <v>0</v>
          </cell>
          <cell r="IR674" t="str">
            <v>SEJ-P</v>
          </cell>
          <cell r="IS674">
            <v>0</v>
          </cell>
          <cell r="IT674" t="str">
            <v>SOS-P</v>
          </cell>
          <cell r="IU674">
            <v>0</v>
          </cell>
          <cell r="IV674" t="str">
            <v>EKO-P</v>
          </cell>
          <cell r="IW674">
            <v>0</v>
          </cell>
          <cell r="IX674" t="str">
            <v>IGR-L</v>
          </cell>
          <cell r="IY674">
            <v>0</v>
          </cell>
          <cell r="JA674">
            <v>0</v>
          </cell>
        </row>
        <row r="675">
          <cell r="Q675" t="str">
            <v/>
          </cell>
          <cell r="AB675" t="str">
            <v/>
          </cell>
          <cell r="AC675">
            <v>6</v>
          </cell>
          <cell r="AI675" t="str">
            <v/>
          </cell>
          <cell r="AJ675">
            <v>0</v>
          </cell>
          <cell r="AK675" t="str">
            <v>PDH</v>
          </cell>
          <cell r="AL675">
            <v>70.75</v>
          </cell>
          <cell r="AM675">
            <v>73.75</v>
          </cell>
          <cell r="AN675">
            <v>84</v>
          </cell>
          <cell r="AO675" t="str">
            <v/>
          </cell>
          <cell r="AP675">
            <v>0</v>
          </cell>
          <cell r="AQ675" t="str">
            <v>PDH</v>
          </cell>
          <cell r="AR675">
            <v>82</v>
          </cell>
          <cell r="AS675">
            <v>68.25</v>
          </cell>
          <cell r="AT675">
            <v>84</v>
          </cell>
          <cell r="AU675" t="str">
            <v/>
          </cell>
          <cell r="AV675">
            <v>0</v>
          </cell>
          <cell r="AW675" t="str">
            <v>PDH</v>
          </cell>
          <cell r="AX675">
            <v>70.75</v>
          </cell>
          <cell r="AY675">
            <v>74</v>
          </cell>
          <cell r="AZ675">
            <v>85</v>
          </cell>
          <cell r="BA675" t="str">
            <v/>
          </cell>
          <cell r="BB675">
            <v>0</v>
          </cell>
          <cell r="BC675" t="str">
            <v>PDH</v>
          </cell>
          <cell r="BD675">
            <v>70.75</v>
          </cell>
          <cell r="BE675">
            <v>74.5</v>
          </cell>
          <cell r="BF675">
            <v>85</v>
          </cell>
          <cell r="BG675" t="str">
            <v>SEJ</v>
          </cell>
          <cell r="BH675">
            <v>0</v>
          </cell>
          <cell r="BI675" t="str">
            <v>PDH</v>
          </cell>
          <cell r="BJ675">
            <v>83.5</v>
          </cell>
          <cell r="BK675">
            <v>75</v>
          </cell>
          <cell r="BL675">
            <v>84</v>
          </cell>
          <cell r="BM675" t="str">
            <v/>
          </cell>
          <cell r="BN675">
            <v>0</v>
          </cell>
          <cell r="BO675">
            <v>79</v>
          </cell>
          <cell r="BP675">
            <v>76.5</v>
          </cell>
          <cell r="BQ675">
            <v>73.25</v>
          </cell>
          <cell r="BR675">
            <v>86</v>
          </cell>
          <cell r="BS675" t="str">
            <v/>
          </cell>
          <cell r="BT675">
            <v>0</v>
          </cell>
          <cell r="BU675">
            <v>77</v>
          </cell>
          <cell r="BV675">
            <v>82.5</v>
          </cell>
          <cell r="BW675">
            <v>82.75</v>
          </cell>
          <cell r="BX675">
            <v>87</v>
          </cell>
          <cell r="BY675" t="str">
            <v/>
          </cell>
          <cell r="BZ675">
            <v>0</v>
          </cell>
          <cell r="CA675">
            <v>70</v>
          </cell>
          <cell r="CB675">
            <v>87.75</v>
          </cell>
          <cell r="CC675">
            <v>88.5</v>
          </cell>
          <cell r="CD675">
            <v>88</v>
          </cell>
          <cell r="CE675" t="str">
            <v/>
          </cell>
          <cell r="CF675">
            <v>0</v>
          </cell>
          <cell r="CG675">
            <v>76</v>
          </cell>
          <cell r="CH675">
            <v>78.5</v>
          </cell>
          <cell r="CI675">
            <v>90.25</v>
          </cell>
          <cell r="CJ675">
            <v>81</v>
          </cell>
          <cell r="CK675" t="str">
            <v/>
          </cell>
          <cell r="CL675">
            <v>0</v>
          </cell>
          <cell r="CM675">
            <v>70</v>
          </cell>
          <cell r="CN675">
            <v>70.5</v>
          </cell>
          <cell r="CO675">
            <v>73.25</v>
          </cell>
          <cell r="CP675">
            <v>76</v>
          </cell>
          <cell r="CQ675" t="str">
            <v/>
          </cell>
          <cell r="CR675">
            <v>0</v>
          </cell>
          <cell r="CS675">
            <v>76</v>
          </cell>
          <cell r="CT675">
            <v>71.25</v>
          </cell>
          <cell r="CU675">
            <v>86.5</v>
          </cell>
          <cell r="CV675">
            <v>80</v>
          </cell>
          <cell r="CW675" t="str">
            <v/>
          </cell>
          <cell r="CX675">
            <v>0</v>
          </cell>
          <cell r="CY675">
            <v>82</v>
          </cell>
          <cell r="CZ675">
            <v>84</v>
          </cell>
          <cell r="DA675">
            <v>85</v>
          </cell>
          <cell r="DB675">
            <v>87</v>
          </cell>
          <cell r="DC675" t="str">
            <v/>
          </cell>
          <cell r="DD675">
            <v>0</v>
          </cell>
          <cell r="DE675" t="str">
            <v>PDH</v>
          </cell>
          <cell r="DF675">
            <v>71.5</v>
          </cell>
          <cell r="DG675">
            <v>81.25</v>
          </cell>
          <cell r="DH675">
            <v>84</v>
          </cell>
          <cell r="DI675" t="str">
            <v/>
          </cell>
          <cell r="DJ675">
            <v>0</v>
          </cell>
          <cell r="DK675">
            <v>77</v>
          </cell>
          <cell r="DL675">
            <v>0</v>
          </cell>
          <cell r="DM675">
            <v>0</v>
          </cell>
          <cell r="DN675">
            <v>80</v>
          </cell>
          <cell r="DO675" t="str">
            <v/>
          </cell>
          <cell r="DP675">
            <v>0</v>
          </cell>
          <cell r="DQ675" t="str">
            <v>PDH</v>
          </cell>
          <cell r="DR675">
            <v>55.75</v>
          </cell>
          <cell r="DS675">
            <v>70.75</v>
          </cell>
          <cell r="DT675">
            <v>76</v>
          </cell>
          <cell r="DU675" t="str">
            <v/>
          </cell>
          <cell r="DV675">
            <v>0</v>
          </cell>
          <cell r="DW675" t="str">
            <v>PDH</v>
          </cell>
          <cell r="DX675">
            <v>82.75</v>
          </cell>
          <cell r="DY675">
            <v>71.5</v>
          </cell>
          <cell r="DZ675">
            <v>79</v>
          </cell>
          <cell r="EA675" t="str">
            <v/>
          </cell>
          <cell r="EB675">
            <v>0</v>
          </cell>
          <cell r="EC675">
            <v>72</v>
          </cell>
          <cell r="ED675">
            <v>87.5</v>
          </cell>
          <cell r="EE675">
            <v>88.5</v>
          </cell>
          <cell r="EF675">
            <v>75</v>
          </cell>
          <cell r="EG675" t="str">
            <v/>
          </cell>
          <cell r="EH675">
            <v>0</v>
          </cell>
          <cell r="EI675" t="str">
            <v>PDH</v>
          </cell>
          <cell r="EJ675">
            <v>72.5</v>
          </cell>
          <cell r="EK675">
            <v>80</v>
          </cell>
          <cell r="EL675">
            <v>85</v>
          </cell>
          <cell r="EM675" t="str">
            <v/>
          </cell>
          <cell r="EN675">
            <v>0</v>
          </cell>
          <cell r="EO675" t="str">
            <v>PDH</v>
          </cell>
          <cell r="EP675">
            <v>72.5</v>
          </cell>
          <cell r="EQ675">
            <v>80</v>
          </cell>
          <cell r="ER675">
            <v>85</v>
          </cell>
          <cell r="ES675" t="str">
            <v/>
          </cell>
          <cell r="ET675">
            <v>0</v>
          </cell>
          <cell r="EU675" t="str">
            <v>PDH</v>
          </cell>
          <cell r="EV675">
            <v>72.5</v>
          </cell>
          <cell r="EW675">
            <v>80</v>
          </cell>
          <cell r="EX675">
            <v>85</v>
          </cell>
          <cell r="EY675" t="str">
            <v/>
          </cell>
          <cell r="EZ675">
            <v>0</v>
          </cell>
          <cell r="FA675">
            <v>74</v>
          </cell>
          <cell r="FB675">
            <v>67.75</v>
          </cell>
          <cell r="FC675">
            <v>68.75</v>
          </cell>
          <cell r="FD675">
            <v>79</v>
          </cell>
          <cell r="FE675" t="str">
            <v/>
          </cell>
          <cell r="FF675">
            <v>0</v>
          </cell>
          <cell r="FG675">
            <v>74</v>
          </cell>
          <cell r="FH675">
            <v>67.75</v>
          </cell>
          <cell r="FI675">
            <v>68.75</v>
          </cell>
          <cell r="FJ675">
            <v>79</v>
          </cell>
          <cell r="FK675" t="str">
            <v/>
          </cell>
          <cell r="FL675">
            <v>0</v>
          </cell>
          <cell r="FM675">
            <v>74</v>
          </cell>
          <cell r="FN675">
            <v>67.75</v>
          </cell>
          <cell r="FO675">
            <v>68.75</v>
          </cell>
          <cell r="FP675">
            <v>79</v>
          </cell>
          <cell r="FQ675" t="str">
            <v/>
          </cell>
          <cell r="FR675">
            <v>0</v>
          </cell>
          <cell r="FS675">
            <v>74</v>
          </cell>
          <cell r="FT675">
            <v>67.75</v>
          </cell>
          <cell r="FU675">
            <v>68.75</v>
          </cell>
          <cell r="FV675">
            <v>79</v>
          </cell>
          <cell r="FW675" t="str">
            <v/>
          </cell>
          <cell r="FX675">
            <v>0</v>
          </cell>
          <cell r="FY675">
            <v>74</v>
          </cell>
          <cell r="FZ675">
            <v>67.75</v>
          </cell>
          <cell r="GA675">
            <v>68.75</v>
          </cell>
          <cell r="GB675">
            <v>79</v>
          </cell>
          <cell r="GC675" t="str">
            <v/>
          </cell>
          <cell r="GD675">
            <v>0</v>
          </cell>
          <cell r="GE675">
            <v>74</v>
          </cell>
          <cell r="GF675">
            <v>67.75</v>
          </cell>
          <cell r="GG675">
            <v>68.75</v>
          </cell>
          <cell r="GH675">
            <v>79</v>
          </cell>
          <cell r="GI675" t="str">
            <v/>
          </cell>
          <cell r="GJ675">
            <v>0</v>
          </cell>
          <cell r="GK675">
            <v>74</v>
          </cell>
          <cell r="GL675">
            <v>67.75</v>
          </cell>
          <cell r="GM675">
            <v>68.75</v>
          </cell>
          <cell r="GN675">
            <v>79</v>
          </cell>
          <cell r="GO675" t="str">
            <v/>
          </cell>
          <cell r="GP675">
            <v>0</v>
          </cell>
          <cell r="GQ675">
            <v>74</v>
          </cell>
          <cell r="GR675">
            <v>67.75</v>
          </cell>
          <cell r="GS675">
            <v>68.75</v>
          </cell>
          <cell r="GT675">
            <v>79</v>
          </cell>
          <cell r="GU675" t="str">
            <v/>
          </cell>
          <cell r="GV675">
            <v>0</v>
          </cell>
          <cell r="GW675">
            <v>74</v>
          </cell>
          <cell r="GX675">
            <v>67.75</v>
          </cell>
          <cell r="GY675">
            <v>76.75</v>
          </cell>
          <cell r="GZ675">
            <v>81</v>
          </cell>
          <cell r="HA675" t="str">
            <v>IGR-L</v>
          </cell>
          <cell r="HB675">
            <v>0</v>
          </cell>
          <cell r="HC675" t="str">
            <v>PDH</v>
          </cell>
          <cell r="HD675">
            <v>70</v>
          </cell>
          <cell r="HE675">
            <v>71.5</v>
          </cell>
          <cell r="HF675">
            <v>76</v>
          </cell>
          <cell r="HH675">
            <v>0</v>
          </cell>
          <cell r="HM675" t="str">
            <v/>
          </cell>
          <cell r="HN675" t="str">
            <v/>
          </cell>
          <cell r="HS675">
            <v>0</v>
          </cell>
          <cell r="HT675" t="str">
            <v>PKN</v>
          </cell>
          <cell r="HU675">
            <v>0</v>
          </cell>
          <cell r="HV675" t="str">
            <v>IND</v>
          </cell>
          <cell r="HW675">
            <v>0</v>
          </cell>
          <cell r="HX675" t="str">
            <v>MAT-W</v>
          </cell>
          <cell r="HY675">
            <v>0</v>
          </cell>
          <cell r="HZ675" t="str">
            <v>SEJ-W</v>
          </cell>
          <cell r="IA675">
            <v>0</v>
          </cell>
          <cell r="IB675" t="str">
            <v>IGR-W</v>
          </cell>
          <cell r="IC675">
            <v>0</v>
          </cell>
          <cell r="ID675" t="str">
            <v>SBO</v>
          </cell>
          <cell r="IE675">
            <v>0</v>
          </cell>
          <cell r="IF675" t="str">
            <v>PJO</v>
          </cell>
          <cell r="IG675">
            <v>0</v>
          </cell>
          <cell r="IH675" t="str">
            <v>PRA</v>
          </cell>
          <cell r="II675">
            <v>0</v>
          </cell>
          <cell r="IJ675" t="str">
            <v>JAW</v>
          </cell>
          <cell r="IK675">
            <v>0</v>
          </cell>
          <cell r="IL675" t="str">
            <v>ARB</v>
          </cell>
          <cell r="IM675">
            <v>0</v>
          </cell>
          <cell r="IN675" t="str">
            <v>PKM</v>
          </cell>
          <cell r="IO675">
            <v>0</v>
          </cell>
          <cell r="IP675" t="str">
            <v>GEO-P</v>
          </cell>
          <cell r="IQ675">
            <v>0</v>
          </cell>
          <cell r="IR675" t="str">
            <v>SEJ-P</v>
          </cell>
          <cell r="IS675">
            <v>0</v>
          </cell>
          <cell r="IT675" t="str">
            <v>SOS-P</v>
          </cell>
          <cell r="IU675">
            <v>0</v>
          </cell>
          <cell r="IV675" t="str">
            <v>EKO-P</v>
          </cell>
          <cell r="IW675">
            <v>0</v>
          </cell>
          <cell r="IX675" t="str">
            <v>IGR-L</v>
          </cell>
          <cell r="IY675">
            <v>0</v>
          </cell>
          <cell r="JA675">
            <v>0</v>
          </cell>
        </row>
        <row r="676">
          <cell r="Q676" t="str">
            <v/>
          </cell>
          <cell r="AB676" t="str">
            <v/>
          </cell>
          <cell r="AC676">
            <v>7</v>
          </cell>
          <cell r="AI676" t="str">
            <v/>
          </cell>
          <cell r="AJ676">
            <v>0</v>
          </cell>
          <cell r="AK676">
            <v>80</v>
          </cell>
          <cell r="AL676">
            <v>79.25</v>
          </cell>
          <cell r="AM676">
            <v>74.5</v>
          </cell>
          <cell r="AN676">
            <v>77</v>
          </cell>
          <cell r="AO676" t="str">
            <v/>
          </cell>
          <cell r="AP676">
            <v>0</v>
          </cell>
          <cell r="AQ676">
            <v>77.67</v>
          </cell>
          <cell r="AR676">
            <v>81.25</v>
          </cell>
          <cell r="AS676">
            <v>69.75</v>
          </cell>
          <cell r="AT676">
            <v>77</v>
          </cell>
          <cell r="AU676" t="str">
            <v/>
          </cell>
          <cell r="AV676">
            <v>0</v>
          </cell>
          <cell r="AW676">
            <v>82.83</v>
          </cell>
          <cell r="AX676">
            <v>78.5</v>
          </cell>
          <cell r="AY676">
            <v>73.75</v>
          </cell>
          <cell r="AZ676">
            <v>80</v>
          </cell>
          <cell r="BA676" t="str">
            <v/>
          </cell>
          <cell r="BB676">
            <v>0</v>
          </cell>
          <cell r="BC676">
            <v>81.75</v>
          </cell>
          <cell r="BD676">
            <v>79.25</v>
          </cell>
          <cell r="BE676">
            <v>73.5</v>
          </cell>
          <cell r="BF676">
            <v>80</v>
          </cell>
          <cell r="BG676" t="str">
            <v>SEJ</v>
          </cell>
          <cell r="BH676">
            <v>0</v>
          </cell>
          <cell r="BI676">
            <v>77.33</v>
          </cell>
          <cell r="BJ676">
            <v>81.25</v>
          </cell>
          <cell r="BK676">
            <v>70.75</v>
          </cell>
          <cell r="BL676">
            <v>77</v>
          </cell>
          <cell r="BM676" t="str">
            <v/>
          </cell>
          <cell r="BN676">
            <v>0</v>
          </cell>
          <cell r="BO676">
            <v>80.25</v>
          </cell>
          <cell r="BP676">
            <v>76.25</v>
          </cell>
          <cell r="BQ676">
            <v>73.5</v>
          </cell>
          <cell r="BR676">
            <v>79</v>
          </cell>
          <cell r="BS676" t="str">
            <v/>
          </cell>
          <cell r="BT676">
            <v>0</v>
          </cell>
          <cell r="BU676">
            <v>82.75</v>
          </cell>
          <cell r="BV676">
            <v>82.75</v>
          </cell>
          <cell r="BW676">
            <v>84</v>
          </cell>
          <cell r="BX676">
            <v>85</v>
          </cell>
          <cell r="BY676" t="str">
            <v/>
          </cell>
          <cell r="BZ676">
            <v>0</v>
          </cell>
          <cell r="CA676">
            <v>75.75</v>
          </cell>
          <cell r="CB676">
            <v>68.25</v>
          </cell>
          <cell r="CC676">
            <v>70</v>
          </cell>
          <cell r="CD676">
            <v>72</v>
          </cell>
          <cell r="CE676" t="str">
            <v/>
          </cell>
          <cell r="CF676">
            <v>0</v>
          </cell>
          <cell r="CG676">
            <v>80</v>
          </cell>
          <cell r="CH676">
            <v>82.5</v>
          </cell>
          <cell r="CI676">
            <v>80.75</v>
          </cell>
          <cell r="CJ676">
            <v>79</v>
          </cell>
          <cell r="CK676" t="str">
            <v/>
          </cell>
          <cell r="CL676">
            <v>0</v>
          </cell>
          <cell r="CM676">
            <v>76.08</v>
          </cell>
          <cell r="CN676">
            <v>72.25</v>
          </cell>
          <cell r="CO676">
            <v>69.75</v>
          </cell>
          <cell r="CP676">
            <v>75</v>
          </cell>
          <cell r="CQ676" t="str">
            <v/>
          </cell>
          <cell r="CR676">
            <v>0</v>
          </cell>
          <cell r="CS676">
            <v>78.5</v>
          </cell>
          <cell r="CT676">
            <v>83</v>
          </cell>
          <cell r="CU676">
            <v>71.5</v>
          </cell>
          <cell r="CV676">
            <v>76</v>
          </cell>
          <cell r="CW676" t="str">
            <v/>
          </cell>
          <cell r="CX676">
            <v>0</v>
          </cell>
          <cell r="CY676">
            <v>80.22</v>
          </cell>
          <cell r="CZ676">
            <v>73.25</v>
          </cell>
          <cell r="DA676">
            <v>69.5</v>
          </cell>
          <cell r="DB676">
            <v>76</v>
          </cell>
          <cell r="DC676" t="str">
            <v/>
          </cell>
          <cell r="DD676">
            <v>0</v>
          </cell>
          <cell r="DE676">
            <v>81.5</v>
          </cell>
          <cell r="DF676">
            <v>70.25</v>
          </cell>
          <cell r="DG676">
            <v>70</v>
          </cell>
          <cell r="DH676">
            <v>84</v>
          </cell>
          <cell r="DI676" t="str">
            <v/>
          </cell>
          <cell r="DJ676">
            <v>0</v>
          </cell>
          <cell r="DK676">
            <v>0</v>
          </cell>
          <cell r="DL676">
            <v>0</v>
          </cell>
          <cell r="DM676">
            <v>0</v>
          </cell>
          <cell r="DN676">
            <v>70</v>
          </cell>
          <cell r="DO676" t="str">
            <v/>
          </cell>
          <cell r="DP676">
            <v>0</v>
          </cell>
          <cell r="DQ676">
            <v>78.25</v>
          </cell>
          <cell r="DR676">
            <v>67.25</v>
          </cell>
          <cell r="DS676">
            <v>67.25</v>
          </cell>
          <cell r="DT676">
            <v>77</v>
          </cell>
          <cell r="DU676" t="str">
            <v/>
          </cell>
          <cell r="DV676">
            <v>0</v>
          </cell>
          <cell r="DW676">
            <v>84.25</v>
          </cell>
          <cell r="DX676">
            <v>80.25</v>
          </cell>
          <cell r="DY676">
            <v>69.5</v>
          </cell>
          <cell r="DZ676">
            <v>76</v>
          </cell>
          <cell r="EA676" t="str">
            <v/>
          </cell>
          <cell r="EB676">
            <v>0</v>
          </cell>
          <cell r="EC676">
            <v>81.63</v>
          </cell>
          <cell r="ED676">
            <v>78</v>
          </cell>
          <cell r="EE676">
            <v>78.25</v>
          </cell>
          <cell r="EF676">
            <v>81</v>
          </cell>
          <cell r="EG676" t="str">
            <v/>
          </cell>
          <cell r="EH676">
            <v>0</v>
          </cell>
          <cell r="EI676">
            <v>83.08</v>
          </cell>
          <cell r="EJ676">
            <v>71</v>
          </cell>
          <cell r="EK676">
            <v>73.75</v>
          </cell>
          <cell r="EL676">
            <v>81</v>
          </cell>
          <cell r="EM676" t="str">
            <v/>
          </cell>
          <cell r="EN676">
            <v>0</v>
          </cell>
          <cell r="EO676">
            <v>83.08</v>
          </cell>
          <cell r="EP676">
            <v>71</v>
          </cell>
          <cell r="EQ676">
            <v>73.75</v>
          </cell>
          <cell r="ER676">
            <v>81</v>
          </cell>
          <cell r="ES676" t="str">
            <v/>
          </cell>
          <cell r="ET676">
            <v>0</v>
          </cell>
          <cell r="EU676">
            <v>83.08</v>
          </cell>
          <cell r="EV676">
            <v>71</v>
          </cell>
          <cell r="EW676">
            <v>73.75</v>
          </cell>
          <cell r="EX676">
            <v>81</v>
          </cell>
          <cell r="EY676" t="str">
            <v/>
          </cell>
          <cell r="EZ676">
            <v>0</v>
          </cell>
          <cell r="FA676">
            <v>77.88</v>
          </cell>
          <cell r="FB676">
            <v>67.25</v>
          </cell>
          <cell r="FC676">
            <v>67.5</v>
          </cell>
          <cell r="FD676">
            <v>78</v>
          </cell>
          <cell r="FE676" t="str">
            <v/>
          </cell>
          <cell r="FF676">
            <v>0</v>
          </cell>
          <cell r="FG676">
            <v>77.88</v>
          </cell>
          <cell r="FH676">
            <v>67.25</v>
          </cell>
          <cell r="FI676">
            <v>67.5</v>
          </cell>
          <cell r="FJ676">
            <v>78</v>
          </cell>
          <cell r="FK676" t="str">
            <v/>
          </cell>
          <cell r="FL676">
            <v>0</v>
          </cell>
          <cell r="FM676">
            <v>77.88</v>
          </cell>
          <cell r="FN676">
            <v>67.25</v>
          </cell>
          <cell r="FO676">
            <v>67.5</v>
          </cell>
          <cell r="FP676">
            <v>78</v>
          </cell>
          <cell r="FQ676" t="str">
            <v/>
          </cell>
          <cell r="FR676">
            <v>0</v>
          </cell>
          <cell r="FS676">
            <v>77.88</v>
          </cell>
          <cell r="FT676">
            <v>67.25</v>
          </cell>
          <cell r="FU676">
            <v>67.5</v>
          </cell>
          <cell r="FV676">
            <v>78</v>
          </cell>
          <cell r="FW676" t="str">
            <v/>
          </cell>
          <cell r="FX676">
            <v>0</v>
          </cell>
          <cell r="FY676">
            <v>77.88</v>
          </cell>
          <cell r="FZ676">
            <v>67.25</v>
          </cell>
          <cell r="GA676">
            <v>67.5</v>
          </cell>
          <cell r="GB676">
            <v>78</v>
          </cell>
          <cell r="GC676" t="str">
            <v/>
          </cell>
          <cell r="GD676">
            <v>0</v>
          </cell>
          <cell r="GE676">
            <v>77.88</v>
          </cell>
          <cell r="GF676">
            <v>67.25</v>
          </cell>
          <cell r="GG676">
            <v>67.5</v>
          </cell>
          <cell r="GH676">
            <v>78</v>
          </cell>
          <cell r="GI676" t="str">
            <v/>
          </cell>
          <cell r="GJ676">
            <v>0</v>
          </cell>
          <cell r="GK676">
            <v>77.88</v>
          </cell>
          <cell r="GL676">
            <v>67.25</v>
          </cell>
          <cell r="GM676">
            <v>67.5</v>
          </cell>
          <cell r="GN676">
            <v>78</v>
          </cell>
          <cell r="GO676" t="str">
            <v/>
          </cell>
          <cell r="GP676">
            <v>0</v>
          </cell>
          <cell r="GQ676">
            <v>77.88</v>
          </cell>
          <cell r="GR676">
            <v>67.25</v>
          </cell>
          <cell r="GS676">
            <v>67.5</v>
          </cell>
          <cell r="GT676">
            <v>78</v>
          </cell>
          <cell r="GU676" t="str">
            <v/>
          </cell>
          <cell r="GV676">
            <v>0</v>
          </cell>
          <cell r="GW676">
            <v>79.75</v>
          </cell>
          <cell r="GX676">
            <v>67.5</v>
          </cell>
          <cell r="GY676">
            <v>75</v>
          </cell>
          <cell r="GZ676">
            <v>75</v>
          </cell>
          <cell r="HA676" t="str">
            <v>IGR-L</v>
          </cell>
          <cell r="HB676">
            <v>0</v>
          </cell>
          <cell r="HC676">
            <v>75.67</v>
          </cell>
          <cell r="HD676">
            <v>67.25</v>
          </cell>
          <cell r="HE676">
            <v>67.25</v>
          </cell>
          <cell r="HF676">
            <v>74</v>
          </cell>
          <cell r="HH676">
            <v>0</v>
          </cell>
          <cell r="HM676" t="str">
            <v/>
          </cell>
          <cell r="HN676" t="str">
            <v/>
          </cell>
          <cell r="HS676">
            <v>0</v>
          </cell>
          <cell r="HT676" t="str">
            <v>PKN</v>
          </cell>
          <cell r="HU676">
            <v>0</v>
          </cell>
          <cell r="HV676" t="str">
            <v>IND</v>
          </cell>
          <cell r="HW676">
            <v>0</v>
          </cell>
          <cell r="HX676" t="str">
            <v>MAT-W</v>
          </cell>
          <cell r="HY676">
            <v>0</v>
          </cell>
          <cell r="HZ676" t="str">
            <v>SEJ-W</v>
          </cell>
          <cell r="IA676">
            <v>0</v>
          </cell>
          <cell r="IB676" t="str">
            <v>IGR-W</v>
          </cell>
          <cell r="IC676">
            <v>0</v>
          </cell>
          <cell r="ID676" t="str">
            <v>SBO</v>
          </cell>
          <cell r="IE676">
            <v>0</v>
          </cell>
          <cell r="IF676" t="str">
            <v>PJO</v>
          </cell>
          <cell r="IG676">
            <v>0</v>
          </cell>
          <cell r="IH676" t="str">
            <v>PRA</v>
          </cell>
          <cell r="II676">
            <v>0</v>
          </cell>
          <cell r="IJ676" t="str">
            <v>JAW</v>
          </cell>
          <cell r="IK676">
            <v>0</v>
          </cell>
          <cell r="IL676" t="str">
            <v>ARB</v>
          </cell>
          <cell r="IM676">
            <v>0</v>
          </cell>
          <cell r="IN676" t="str">
            <v>PKM</v>
          </cell>
          <cell r="IO676">
            <v>0</v>
          </cell>
          <cell r="IP676" t="str">
            <v>GEO-P</v>
          </cell>
          <cell r="IQ676">
            <v>0</v>
          </cell>
          <cell r="IR676" t="str">
            <v>SEJ-P</v>
          </cell>
          <cell r="IS676">
            <v>0</v>
          </cell>
          <cell r="IT676" t="str">
            <v>SOS-P</v>
          </cell>
          <cell r="IU676">
            <v>0</v>
          </cell>
          <cell r="IV676" t="str">
            <v>EKO-P</v>
          </cell>
          <cell r="IW676">
            <v>0</v>
          </cell>
          <cell r="IX676" t="str">
            <v>IGR-L</v>
          </cell>
          <cell r="IY676">
            <v>0</v>
          </cell>
          <cell r="JA676">
            <v>0</v>
          </cell>
        </row>
        <row r="677">
          <cell r="Q677" t="str">
            <v/>
          </cell>
          <cell r="AB677" t="str">
            <v/>
          </cell>
          <cell r="AC677">
            <v>8</v>
          </cell>
          <cell r="AI677" t="str">
            <v/>
          </cell>
          <cell r="AJ677">
            <v>0</v>
          </cell>
          <cell r="AK677">
            <v>79.5</v>
          </cell>
          <cell r="AL677">
            <v>76.5</v>
          </cell>
          <cell r="AM677">
            <v>75.5</v>
          </cell>
          <cell r="AN677">
            <v>75</v>
          </cell>
          <cell r="AO677" t="str">
            <v/>
          </cell>
          <cell r="AP677">
            <v>0</v>
          </cell>
          <cell r="AQ677">
            <v>81</v>
          </cell>
          <cell r="AR677">
            <v>78</v>
          </cell>
          <cell r="AS677">
            <v>75.25</v>
          </cell>
          <cell r="AT677">
            <v>75</v>
          </cell>
          <cell r="AU677" t="str">
            <v/>
          </cell>
          <cell r="AV677">
            <v>0</v>
          </cell>
          <cell r="AW677">
            <v>84</v>
          </cell>
          <cell r="AX677">
            <v>76</v>
          </cell>
          <cell r="AY677">
            <v>74.75</v>
          </cell>
          <cell r="AZ677">
            <v>78</v>
          </cell>
          <cell r="BA677" t="str">
            <v/>
          </cell>
          <cell r="BB677">
            <v>0</v>
          </cell>
          <cell r="BC677">
            <v>79.5</v>
          </cell>
          <cell r="BD677">
            <v>76.5</v>
          </cell>
          <cell r="BE677">
            <v>73.5</v>
          </cell>
          <cell r="BF677">
            <v>78</v>
          </cell>
          <cell r="BG677" t="str">
            <v>SEJ</v>
          </cell>
          <cell r="BH677">
            <v>0</v>
          </cell>
          <cell r="BI677">
            <v>76.67</v>
          </cell>
          <cell r="BJ677">
            <v>79</v>
          </cell>
          <cell r="BK677">
            <v>67</v>
          </cell>
          <cell r="BL677">
            <v>75</v>
          </cell>
          <cell r="BM677" t="str">
            <v/>
          </cell>
          <cell r="BN677">
            <v>0</v>
          </cell>
          <cell r="BO677">
            <v>80.25</v>
          </cell>
          <cell r="BP677">
            <v>77.5</v>
          </cell>
          <cell r="BQ677">
            <v>76.75</v>
          </cell>
          <cell r="BR677">
            <v>78</v>
          </cell>
          <cell r="BS677" t="str">
            <v/>
          </cell>
          <cell r="BT677">
            <v>0</v>
          </cell>
          <cell r="BU677">
            <v>83.5</v>
          </cell>
          <cell r="BV677">
            <v>83.75</v>
          </cell>
          <cell r="BW677">
            <v>84</v>
          </cell>
          <cell r="BX677">
            <v>86</v>
          </cell>
          <cell r="BY677" t="str">
            <v/>
          </cell>
          <cell r="BZ677">
            <v>0</v>
          </cell>
          <cell r="CA677">
            <v>76.08</v>
          </cell>
          <cell r="CB677">
            <v>68.25</v>
          </cell>
          <cell r="CC677">
            <v>70.25</v>
          </cell>
          <cell r="CD677">
            <v>74</v>
          </cell>
          <cell r="CE677" t="str">
            <v/>
          </cell>
          <cell r="CF677">
            <v>0</v>
          </cell>
          <cell r="CG677">
            <v>79.33</v>
          </cell>
          <cell r="CH677">
            <v>82.75</v>
          </cell>
          <cell r="CI677">
            <v>86.75</v>
          </cell>
          <cell r="CJ677">
            <v>78</v>
          </cell>
          <cell r="CK677" t="str">
            <v/>
          </cell>
          <cell r="CL677">
            <v>0</v>
          </cell>
          <cell r="CM677">
            <v>77.58</v>
          </cell>
          <cell r="CN677">
            <v>72</v>
          </cell>
          <cell r="CO677">
            <v>72</v>
          </cell>
          <cell r="CP677">
            <v>77</v>
          </cell>
          <cell r="CQ677" t="str">
            <v/>
          </cell>
          <cell r="CR677">
            <v>0</v>
          </cell>
          <cell r="CS677">
            <v>80.25</v>
          </cell>
          <cell r="CT677">
            <v>83</v>
          </cell>
          <cell r="CU677">
            <v>77.5</v>
          </cell>
          <cell r="CV677">
            <v>78</v>
          </cell>
          <cell r="CW677" t="str">
            <v/>
          </cell>
          <cell r="CX677">
            <v>0</v>
          </cell>
          <cell r="CY677">
            <v>76.11</v>
          </cell>
          <cell r="CZ677">
            <v>74.25</v>
          </cell>
          <cell r="DA677">
            <v>69.25</v>
          </cell>
          <cell r="DB677">
            <v>83</v>
          </cell>
          <cell r="DC677" t="str">
            <v/>
          </cell>
          <cell r="DD677">
            <v>0</v>
          </cell>
          <cell r="DE677">
            <v>85</v>
          </cell>
          <cell r="DF677">
            <v>71</v>
          </cell>
          <cell r="DG677">
            <v>75.5</v>
          </cell>
          <cell r="DH677">
            <v>85</v>
          </cell>
          <cell r="DI677" t="str">
            <v/>
          </cell>
          <cell r="DJ677">
            <v>0</v>
          </cell>
          <cell r="DK677">
            <v>0</v>
          </cell>
          <cell r="DL677">
            <v>0</v>
          </cell>
          <cell r="DM677">
            <v>0</v>
          </cell>
          <cell r="DN677">
            <v>75</v>
          </cell>
          <cell r="DO677" t="str">
            <v/>
          </cell>
          <cell r="DP677">
            <v>0</v>
          </cell>
          <cell r="DQ677">
            <v>78.75</v>
          </cell>
          <cell r="DR677">
            <v>68</v>
          </cell>
          <cell r="DS677">
            <v>67.75</v>
          </cell>
          <cell r="DT677">
            <v>77</v>
          </cell>
          <cell r="DU677" t="str">
            <v/>
          </cell>
          <cell r="DV677">
            <v>0</v>
          </cell>
          <cell r="DW677">
            <v>79.75</v>
          </cell>
          <cell r="DX677">
            <v>80.25</v>
          </cell>
          <cell r="DY677">
            <v>75.5</v>
          </cell>
          <cell r="DZ677">
            <v>77</v>
          </cell>
          <cell r="EA677" t="str">
            <v/>
          </cell>
          <cell r="EB677">
            <v>0</v>
          </cell>
          <cell r="EC677">
            <v>81.25</v>
          </cell>
          <cell r="ED677">
            <v>72</v>
          </cell>
          <cell r="EE677">
            <v>75.5</v>
          </cell>
          <cell r="EF677">
            <v>81</v>
          </cell>
          <cell r="EG677" t="str">
            <v/>
          </cell>
          <cell r="EH677">
            <v>0</v>
          </cell>
          <cell r="EI677">
            <v>82.58</v>
          </cell>
          <cell r="EJ677">
            <v>73</v>
          </cell>
          <cell r="EK677">
            <v>73.5</v>
          </cell>
          <cell r="EL677">
            <v>83</v>
          </cell>
          <cell r="EM677" t="str">
            <v/>
          </cell>
          <cell r="EN677">
            <v>0</v>
          </cell>
          <cell r="EO677">
            <v>82.58</v>
          </cell>
          <cell r="EP677">
            <v>73</v>
          </cell>
          <cell r="EQ677">
            <v>73.5</v>
          </cell>
          <cell r="ER677">
            <v>83</v>
          </cell>
          <cell r="ES677" t="str">
            <v/>
          </cell>
          <cell r="ET677">
            <v>0</v>
          </cell>
          <cell r="EU677">
            <v>82.58</v>
          </cell>
          <cell r="EV677">
            <v>73</v>
          </cell>
          <cell r="EW677">
            <v>73.5</v>
          </cell>
          <cell r="EX677">
            <v>83</v>
          </cell>
          <cell r="EY677" t="str">
            <v/>
          </cell>
          <cell r="EZ677">
            <v>0</v>
          </cell>
          <cell r="FA677">
            <v>75.88</v>
          </cell>
          <cell r="FB677">
            <v>74.5</v>
          </cell>
          <cell r="FC677">
            <v>67.75</v>
          </cell>
          <cell r="FD677">
            <v>78</v>
          </cell>
          <cell r="FE677" t="str">
            <v/>
          </cell>
          <cell r="FF677">
            <v>0</v>
          </cell>
          <cell r="FG677">
            <v>75.88</v>
          </cell>
          <cell r="FH677">
            <v>74.5</v>
          </cell>
          <cell r="FI677">
            <v>67.75</v>
          </cell>
          <cell r="FJ677">
            <v>78</v>
          </cell>
          <cell r="FK677" t="str">
            <v/>
          </cell>
          <cell r="FL677">
            <v>0</v>
          </cell>
          <cell r="FM677">
            <v>75.88</v>
          </cell>
          <cell r="FN677">
            <v>74.5</v>
          </cell>
          <cell r="FO677">
            <v>67.75</v>
          </cell>
          <cell r="FP677">
            <v>78</v>
          </cell>
          <cell r="FQ677" t="str">
            <v/>
          </cell>
          <cell r="FR677">
            <v>0</v>
          </cell>
          <cell r="FS677">
            <v>75.88</v>
          </cell>
          <cell r="FT677">
            <v>74.5</v>
          </cell>
          <cell r="FU677">
            <v>67.75</v>
          </cell>
          <cell r="FV677">
            <v>78</v>
          </cell>
          <cell r="FW677" t="str">
            <v/>
          </cell>
          <cell r="FX677">
            <v>0</v>
          </cell>
          <cell r="FY677">
            <v>75.88</v>
          </cell>
          <cell r="FZ677">
            <v>74.5</v>
          </cell>
          <cell r="GA677">
            <v>67.75</v>
          </cell>
          <cell r="GB677">
            <v>78</v>
          </cell>
          <cell r="GC677" t="str">
            <v/>
          </cell>
          <cell r="GD677">
            <v>0</v>
          </cell>
          <cell r="GE677">
            <v>75.88</v>
          </cell>
          <cell r="GF677">
            <v>74.5</v>
          </cell>
          <cell r="GG677">
            <v>67.75</v>
          </cell>
          <cell r="GH677">
            <v>78</v>
          </cell>
          <cell r="GI677" t="str">
            <v/>
          </cell>
          <cell r="GJ677">
            <v>0</v>
          </cell>
          <cell r="GK677">
            <v>75.88</v>
          </cell>
          <cell r="GL677">
            <v>74.5</v>
          </cell>
          <cell r="GM677">
            <v>67.75</v>
          </cell>
          <cell r="GN677">
            <v>78</v>
          </cell>
          <cell r="GO677" t="str">
            <v/>
          </cell>
          <cell r="GP677">
            <v>0</v>
          </cell>
          <cell r="GQ677">
            <v>75.88</v>
          </cell>
          <cell r="GR677">
            <v>74.5</v>
          </cell>
          <cell r="GS677">
            <v>67.75</v>
          </cell>
          <cell r="GT677">
            <v>78</v>
          </cell>
          <cell r="GU677" t="str">
            <v/>
          </cell>
          <cell r="GV677">
            <v>0</v>
          </cell>
          <cell r="GW677">
            <v>79.75</v>
          </cell>
          <cell r="GX677">
            <v>67.25</v>
          </cell>
          <cell r="GY677">
            <v>79</v>
          </cell>
          <cell r="GZ677">
            <v>76</v>
          </cell>
          <cell r="HA677" t="str">
            <v>IGR-L</v>
          </cell>
          <cell r="HB677">
            <v>0</v>
          </cell>
          <cell r="HC677">
            <v>77</v>
          </cell>
          <cell r="HD677">
            <v>66.75</v>
          </cell>
          <cell r="HE677">
            <v>67.25</v>
          </cell>
          <cell r="HF677">
            <v>78</v>
          </cell>
          <cell r="HH677">
            <v>0</v>
          </cell>
          <cell r="HM677" t="str">
            <v/>
          </cell>
          <cell r="HN677" t="str">
            <v/>
          </cell>
          <cell r="HS677">
            <v>0</v>
          </cell>
          <cell r="HT677" t="str">
            <v>PKN</v>
          </cell>
          <cell r="HU677">
            <v>0</v>
          </cell>
          <cell r="HV677" t="str">
            <v>IND</v>
          </cell>
          <cell r="HW677">
            <v>0</v>
          </cell>
          <cell r="HX677" t="str">
            <v>MAT-W</v>
          </cell>
          <cell r="HY677">
            <v>0</v>
          </cell>
          <cell r="HZ677" t="str">
            <v>SEJ-W</v>
          </cell>
          <cell r="IA677">
            <v>0</v>
          </cell>
          <cell r="IB677" t="str">
            <v>IGR-W</v>
          </cell>
          <cell r="IC677">
            <v>0</v>
          </cell>
          <cell r="ID677" t="str">
            <v>SBO</v>
          </cell>
          <cell r="IE677">
            <v>0</v>
          </cell>
          <cell r="IF677" t="str">
            <v>PJO</v>
          </cell>
          <cell r="IG677">
            <v>0</v>
          </cell>
          <cell r="IH677" t="str">
            <v>PRA</v>
          </cell>
          <cell r="II677">
            <v>0</v>
          </cell>
          <cell r="IJ677" t="str">
            <v>JAW</v>
          </cell>
          <cell r="IK677">
            <v>0</v>
          </cell>
          <cell r="IL677" t="str">
            <v>ARB</v>
          </cell>
          <cell r="IM677">
            <v>0</v>
          </cell>
          <cell r="IN677" t="str">
            <v>PKM</v>
          </cell>
          <cell r="IO677">
            <v>0</v>
          </cell>
          <cell r="IP677" t="str">
            <v>GEO-P</v>
          </cell>
          <cell r="IQ677">
            <v>0</v>
          </cell>
          <cell r="IR677" t="str">
            <v>SEJ-P</v>
          </cell>
          <cell r="IS677">
            <v>0</v>
          </cell>
          <cell r="IT677" t="str">
            <v>SOS-P</v>
          </cell>
          <cell r="IU677">
            <v>0</v>
          </cell>
          <cell r="IV677" t="str">
            <v>EKO-P</v>
          </cell>
          <cell r="IW677">
            <v>0</v>
          </cell>
          <cell r="IX677" t="str">
            <v>IGR-L</v>
          </cell>
          <cell r="IY677">
            <v>0</v>
          </cell>
          <cell r="JA677">
            <v>0</v>
          </cell>
        </row>
        <row r="678">
          <cell r="Q678" t="str">
            <v/>
          </cell>
          <cell r="AB678" t="str">
            <v/>
          </cell>
          <cell r="AC678">
            <v>9</v>
          </cell>
          <cell r="AI678" t="str">
            <v/>
          </cell>
          <cell r="AJ678">
            <v>0</v>
          </cell>
          <cell r="AK678">
            <v>79.5</v>
          </cell>
          <cell r="AL678">
            <v>75.25</v>
          </cell>
          <cell r="AM678">
            <v>79.25</v>
          </cell>
          <cell r="AN678">
            <v>81</v>
          </cell>
          <cell r="AO678" t="str">
            <v/>
          </cell>
          <cell r="AP678">
            <v>0</v>
          </cell>
          <cell r="AQ678">
            <v>81.67</v>
          </cell>
          <cell r="AR678">
            <v>82.5</v>
          </cell>
          <cell r="AS678">
            <v>73.5</v>
          </cell>
          <cell r="AT678">
            <v>81</v>
          </cell>
          <cell r="AU678" t="str">
            <v/>
          </cell>
          <cell r="AV678">
            <v>0</v>
          </cell>
          <cell r="AW678">
            <v>77.5</v>
          </cell>
          <cell r="AX678">
            <v>77.25</v>
          </cell>
          <cell r="AY678">
            <v>79</v>
          </cell>
          <cell r="AZ678">
            <v>84</v>
          </cell>
          <cell r="BA678" t="str">
            <v/>
          </cell>
          <cell r="BB678">
            <v>0</v>
          </cell>
          <cell r="BC678">
            <v>81.75</v>
          </cell>
          <cell r="BD678">
            <v>75.25</v>
          </cell>
          <cell r="BE678">
            <v>80.25</v>
          </cell>
          <cell r="BF678">
            <v>84</v>
          </cell>
          <cell r="BG678" t="str">
            <v>SEJ</v>
          </cell>
          <cell r="BH678">
            <v>0</v>
          </cell>
          <cell r="BI678">
            <v>78.67</v>
          </cell>
          <cell r="BJ678">
            <v>91.25</v>
          </cell>
          <cell r="BK678">
            <v>71.5</v>
          </cell>
          <cell r="BL678">
            <v>81</v>
          </cell>
          <cell r="BM678" t="str">
            <v/>
          </cell>
          <cell r="BN678">
            <v>0</v>
          </cell>
          <cell r="BO678">
            <v>80.38</v>
          </cell>
          <cell r="BP678">
            <v>83.5</v>
          </cell>
          <cell r="BQ678">
            <v>83.75</v>
          </cell>
          <cell r="BR678">
            <v>76</v>
          </cell>
          <cell r="BS678" t="str">
            <v/>
          </cell>
          <cell r="BT678">
            <v>0</v>
          </cell>
          <cell r="BU678">
            <v>88</v>
          </cell>
          <cell r="BV678">
            <v>79.5</v>
          </cell>
          <cell r="BW678">
            <v>84.75</v>
          </cell>
          <cell r="BX678">
            <v>86</v>
          </cell>
          <cell r="BY678" t="str">
            <v/>
          </cell>
          <cell r="BZ678">
            <v>0</v>
          </cell>
          <cell r="CA678">
            <v>78.75</v>
          </cell>
          <cell r="CB678">
            <v>70.75</v>
          </cell>
          <cell r="CC678">
            <v>75</v>
          </cell>
          <cell r="CD678">
            <v>87</v>
          </cell>
          <cell r="CE678" t="str">
            <v/>
          </cell>
          <cell r="CF678">
            <v>0</v>
          </cell>
          <cell r="CG678">
            <v>80.67</v>
          </cell>
          <cell r="CH678">
            <v>86.25</v>
          </cell>
          <cell r="CI678">
            <v>86</v>
          </cell>
          <cell r="CJ678">
            <v>81</v>
          </cell>
          <cell r="CK678" t="str">
            <v/>
          </cell>
          <cell r="CL678">
            <v>0</v>
          </cell>
          <cell r="CM678">
            <v>79.33</v>
          </cell>
          <cell r="CN678">
            <v>75.25</v>
          </cell>
          <cell r="CO678">
            <v>75.25</v>
          </cell>
          <cell r="CP678">
            <v>78</v>
          </cell>
          <cell r="CQ678" t="str">
            <v/>
          </cell>
          <cell r="CR678">
            <v>0</v>
          </cell>
          <cell r="CS678">
            <v>88.5</v>
          </cell>
          <cell r="CT678">
            <v>74.75</v>
          </cell>
          <cell r="CU678">
            <v>72.5</v>
          </cell>
          <cell r="CV678">
            <v>79</v>
          </cell>
          <cell r="CW678" t="str">
            <v/>
          </cell>
          <cell r="CX678">
            <v>0</v>
          </cell>
          <cell r="CY678">
            <v>82.89</v>
          </cell>
          <cell r="CZ678">
            <v>82.75</v>
          </cell>
          <cell r="DA678">
            <v>79.5</v>
          </cell>
          <cell r="DB678">
            <v>87</v>
          </cell>
          <cell r="DC678" t="str">
            <v/>
          </cell>
          <cell r="DD678">
            <v>0</v>
          </cell>
          <cell r="DE678">
            <v>88.5</v>
          </cell>
          <cell r="DF678">
            <v>81.5</v>
          </cell>
          <cell r="DG678">
            <v>71.25</v>
          </cell>
          <cell r="DH678">
            <v>85</v>
          </cell>
          <cell r="DI678" t="str">
            <v/>
          </cell>
          <cell r="DJ678">
            <v>0</v>
          </cell>
          <cell r="DK678">
            <v>0</v>
          </cell>
          <cell r="DL678">
            <v>0</v>
          </cell>
          <cell r="DM678">
            <v>0</v>
          </cell>
          <cell r="DN678">
            <v>80</v>
          </cell>
          <cell r="DO678" t="str">
            <v/>
          </cell>
          <cell r="DP678">
            <v>0</v>
          </cell>
          <cell r="DQ678">
            <v>77.75</v>
          </cell>
          <cell r="DR678">
            <v>68</v>
          </cell>
          <cell r="DS678">
            <v>67.75</v>
          </cell>
          <cell r="DT678">
            <v>76</v>
          </cell>
          <cell r="DU678" t="str">
            <v/>
          </cell>
          <cell r="DV678">
            <v>0</v>
          </cell>
          <cell r="DW678">
            <v>84.25</v>
          </cell>
          <cell r="DX678">
            <v>79.5</v>
          </cell>
          <cell r="DY678">
            <v>80.75</v>
          </cell>
          <cell r="DZ678">
            <v>77</v>
          </cell>
          <cell r="EA678" t="str">
            <v/>
          </cell>
          <cell r="EB678">
            <v>0</v>
          </cell>
          <cell r="EC678">
            <v>82</v>
          </cell>
          <cell r="ED678">
            <v>81.75</v>
          </cell>
          <cell r="EE678">
            <v>82</v>
          </cell>
          <cell r="EF678">
            <v>80</v>
          </cell>
          <cell r="EG678" t="str">
            <v/>
          </cell>
          <cell r="EH678">
            <v>0</v>
          </cell>
          <cell r="EI678">
            <v>86</v>
          </cell>
          <cell r="EJ678">
            <v>74.25</v>
          </cell>
          <cell r="EK678">
            <v>80.75</v>
          </cell>
          <cell r="EL678">
            <v>85</v>
          </cell>
          <cell r="EM678" t="str">
            <v/>
          </cell>
          <cell r="EN678">
            <v>0</v>
          </cell>
          <cell r="EO678">
            <v>86</v>
          </cell>
          <cell r="EP678">
            <v>74.25</v>
          </cell>
          <cell r="EQ678">
            <v>80.75</v>
          </cell>
          <cell r="ER678">
            <v>85</v>
          </cell>
          <cell r="ES678" t="str">
            <v/>
          </cell>
          <cell r="ET678">
            <v>0</v>
          </cell>
          <cell r="EU678">
            <v>86</v>
          </cell>
          <cell r="EV678">
            <v>74.25</v>
          </cell>
          <cell r="EW678">
            <v>80.75</v>
          </cell>
          <cell r="EX678">
            <v>85</v>
          </cell>
          <cell r="EY678" t="str">
            <v/>
          </cell>
          <cell r="EZ678">
            <v>0</v>
          </cell>
          <cell r="FA678">
            <v>78.5</v>
          </cell>
          <cell r="FB678">
            <v>75.5</v>
          </cell>
          <cell r="FC678">
            <v>75.75</v>
          </cell>
          <cell r="FD678">
            <v>79</v>
          </cell>
          <cell r="FE678" t="str">
            <v/>
          </cell>
          <cell r="FF678">
            <v>0</v>
          </cell>
          <cell r="FG678">
            <v>78.5</v>
          </cell>
          <cell r="FH678">
            <v>75.5</v>
          </cell>
          <cell r="FI678">
            <v>75.75</v>
          </cell>
          <cell r="FJ678">
            <v>79</v>
          </cell>
          <cell r="FK678" t="str">
            <v/>
          </cell>
          <cell r="FL678">
            <v>0</v>
          </cell>
          <cell r="FM678">
            <v>78.5</v>
          </cell>
          <cell r="FN678">
            <v>75.5</v>
          </cell>
          <cell r="FO678">
            <v>75.75</v>
          </cell>
          <cell r="FP678">
            <v>79</v>
          </cell>
          <cell r="FQ678" t="str">
            <v/>
          </cell>
          <cell r="FR678">
            <v>0</v>
          </cell>
          <cell r="FS678">
            <v>78.5</v>
          </cell>
          <cell r="FT678">
            <v>75.5</v>
          </cell>
          <cell r="FU678">
            <v>75.75</v>
          </cell>
          <cell r="FV678">
            <v>79</v>
          </cell>
          <cell r="FW678" t="str">
            <v/>
          </cell>
          <cell r="FX678">
            <v>0</v>
          </cell>
          <cell r="FY678">
            <v>78.5</v>
          </cell>
          <cell r="FZ678">
            <v>75.5</v>
          </cell>
          <cell r="GA678">
            <v>75.75</v>
          </cell>
          <cell r="GB678">
            <v>79</v>
          </cell>
          <cell r="GC678" t="str">
            <v/>
          </cell>
          <cell r="GD678">
            <v>0</v>
          </cell>
          <cell r="GE678">
            <v>78.5</v>
          </cell>
          <cell r="GF678">
            <v>75.5</v>
          </cell>
          <cell r="GG678">
            <v>75.75</v>
          </cell>
          <cell r="GH678">
            <v>79</v>
          </cell>
          <cell r="GI678" t="str">
            <v/>
          </cell>
          <cell r="GJ678">
            <v>0</v>
          </cell>
          <cell r="GK678">
            <v>78.5</v>
          </cell>
          <cell r="GL678">
            <v>75.5</v>
          </cell>
          <cell r="GM678">
            <v>75.75</v>
          </cell>
          <cell r="GN678">
            <v>79</v>
          </cell>
          <cell r="GO678" t="str">
            <v/>
          </cell>
          <cell r="GP678">
            <v>0</v>
          </cell>
          <cell r="GQ678">
            <v>78.5</v>
          </cell>
          <cell r="GR678">
            <v>75.5</v>
          </cell>
          <cell r="GS678">
            <v>75.75</v>
          </cell>
          <cell r="GT678">
            <v>79</v>
          </cell>
          <cell r="GU678" t="str">
            <v/>
          </cell>
          <cell r="GV678">
            <v>0</v>
          </cell>
          <cell r="GW678">
            <v>80.25</v>
          </cell>
          <cell r="GX678">
            <v>75.5</v>
          </cell>
          <cell r="GY678">
            <v>78.75</v>
          </cell>
          <cell r="GZ678">
            <v>85</v>
          </cell>
          <cell r="HA678" t="str">
            <v>IGR-L</v>
          </cell>
          <cell r="HB678">
            <v>0</v>
          </cell>
          <cell r="HC678">
            <v>78.58</v>
          </cell>
          <cell r="HD678">
            <v>68.75</v>
          </cell>
          <cell r="HE678">
            <v>74</v>
          </cell>
          <cell r="HF678">
            <v>78</v>
          </cell>
          <cell r="HH678">
            <v>0</v>
          </cell>
          <cell r="HM678" t="str">
            <v/>
          </cell>
          <cell r="HN678" t="str">
            <v/>
          </cell>
          <cell r="HS678">
            <v>0</v>
          </cell>
          <cell r="HT678" t="str">
            <v>PKN</v>
          </cell>
          <cell r="HU678">
            <v>0</v>
          </cell>
          <cell r="HV678" t="str">
            <v>IND</v>
          </cell>
          <cell r="HW678">
            <v>0</v>
          </cell>
          <cell r="HX678" t="str">
            <v>MAT-W</v>
          </cell>
          <cell r="HY678">
            <v>0</v>
          </cell>
          <cell r="HZ678" t="str">
            <v>SEJ-W</v>
          </cell>
          <cell r="IA678">
            <v>0</v>
          </cell>
          <cell r="IB678" t="str">
            <v>IGR-W</v>
          </cell>
          <cell r="IC678">
            <v>0</v>
          </cell>
          <cell r="ID678" t="str">
            <v>SBO</v>
          </cell>
          <cell r="IE678">
            <v>0</v>
          </cell>
          <cell r="IF678" t="str">
            <v>PJO</v>
          </cell>
          <cell r="IG678">
            <v>0</v>
          </cell>
          <cell r="IH678" t="str">
            <v>PRA</v>
          </cell>
          <cell r="II678">
            <v>0</v>
          </cell>
          <cell r="IJ678" t="str">
            <v>JAW</v>
          </cell>
          <cell r="IK678">
            <v>0</v>
          </cell>
          <cell r="IL678" t="str">
            <v>ARB</v>
          </cell>
          <cell r="IM678">
            <v>0</v>
          </cell>
          <cell r="IN678" t="str">
            <v>PKM</v>
          </cell>
          <cell r="IO678">
            <v>0</v>
          </cell>
          <cell r="IP678" t="str">
            <v>GEO-P</v>
          </cell>
          <cell r="IQ678">
            <v>0</v>
          </cell>
          <cell r="IR678" t="str">
            <v>SEJ-P</v>
          </cell>
          <cell r="IS678">
            <v>0</v>
          </cell>
          <cell r="IT678" t="str">
            <v>SOS-P</v>
          </cell>
          <cell r="IU678">
            <v>0</v>
          </cell>
          <cell r="IV678" t="str">
            <v>EKO-P</v>
          </cell>
          <cell r="IW678">
            <v>0</v>
          </cell>
          <cell r="IX678" t="str">
            <v>IGR-L</v>
          </cell>
          <cell r="IY678">
            <v>0</v>
          </cell>
          <cell r="JA678">
            <v>0</v>
          </cell>
        </row>
        <row r="679">
          <cell r="Q679" t="str">
            <v/>
          </cell>
          <cell r="AB679" t="str">
            <v/>
          </cell>
          <cell r="AC679">
            <v>10</v>
          </cell>
          <cell r="AI679" t="str">
            <v/>
          </cell>
          <cell r="AJ679">
            <v>0</v>
          </cell>
          <cell r="AK679">
            <v>87</v>
          </cell>
          <cell r="AL679">
            <v>85.5</v>
          </cell>
          <cell r="AM679">
            <v>88.5</v>
          </cell>
          <cell r="AN679">
            <v>90</v>
          </cell>
          <cell r="AO679" t="str">
            <v/>
          </cell>
          <cell r="AP679">
            <v>0</v>
          </cell>
          <cell r="AQ679">
            <v>89.67</v>
          </cell>
          <cell r="AR679">
            <v>89.25</v>
          </cell>
          <cell r="AS679">
            <v>79.25</v>
          </cell>
          <cell r="AT679">
            <v>90</v>
          </cell>
          <cell r="AU679" t="str">
            <v/>
          </cell>
          <cell r="AV679">
            <v>0</v>
          </cell>
          <cell r="AW679">
            <v>89.33</v>
          </cell>
          <cell r="AX679">
            <v>87.5</v>
          </cell>
          <cell r="AY679">
            <v>88.5</v>
          </cell>
          <cell r="AZ679">
            <v>91</v>
          </cell>
          <cell r="BA679" t="str">
            <v/>
          </cell>
          <cell r="BB679">
            <v>0</v>
          </cell>
          <cell r="BC679">
            <v>87.5</v>
          </cell>
          <cell r="BD679">
            <v>85.5</v>
          </cell>
          <cell r="BE679">
            <v>88.25</v>
          </cell>
          <cell r="BF679">
            <v>91</v>
          </cell>
          <cell r="BG679" t="str">
            <v>SEJ</v>
          </cell>
          <cell r="BH679">
            <v>0</v>
          </cell>
          <cell r="BI679">
            <v>93.33</v>
          </cell>
          <cell r="BJ679">
            <v>87</v>
          </cell>
          <cell r="BK679">
            <v>76</v>
          </cell>
          <cell r="BL679">
            <v>90</v>
          </cell>
          <cell r="BM679" t="str">
            <v/>
          </cell>
          <cell r="BN679">
            <v>0</v>
          </cell>
          <cell r="BO679">
            <v>83.38</v>
          </cell>
          <cell r="BP679">
            <v>79.75</v>
          </cell>
          <cell r="BQ679">
            <v>73</v>
          </cell>
          <cell r="BR679">
            <v>86</v>
          </cell>
          <cell r="BS679" t="str">
            <v/>
          </cell>
          <cell r="BT679">
            <v>0</v>
          </cell>
          <cell r="BU679">
            <v>90.5</v>
          </cell>
          <cell r="BV679">
            <v>83.5</v>
          </cell>
          <cell r="BW679">
            <v>88.75</v>
          </cell>
          <cell r="BX679">
            <v>90</v>
          </cell>
          <cell r="BY679" t="str">
            <v/>
          </cell>
          <cell r="BZ679">
            <v>0</v>
          </cell>
          <cell r="CA679">
            <v>91.67</v>
          </cell>
          <cell r="CB679">
            <v>90.75</v>
          </cell>
          <cell r="CC679">
            <v>92.75</v>
          </cell>
          <cell r="CD679">
            <v>95</v>
          </cell>
          <cell r="CE679" t="str">
            <v/>
          </cell>
          <cell r="CF679">
            <v>0</v>
          </cell>
          <cell r="CG679">
            <v>83.33</v>
          </cell>
          <cell r="CH679">
            <v>87</v>
          </cell>
          <cell r="CI679">
            <v>91.5</v>
          </cell>
          <cell r="CJ679">
            <v>85</v>
          </cell>
          <cell r="CK679" t="str">
            <v/>
          </cell>
          <cell r="CL679">
            <v>0</v>
          </cell>
          <cell r="CM679">
            <v>85.25</v>
          </cell>
          <cell r="CN679">
            <v>81</v>
          </cell>
          <cell r="CO679">
            <v>90</v>
          </cell>
          <cell r="CP679">
            <v>86</v>
          </cell>
          <cell r="CQ679" t="str">
            <v/>
          </cell>
          <cell r="CR679">
            <v>0</v>
          </cell>
          <cell r="CS679">
            <v>87.08</v>
          </cell>
          <cell r="CT679">
            <v>98</v>
          </cell>
          <cell r="CU679">
            <v>94.5</v>
          </cell>
          <cell r="CV679">
            <v>85</v>
          </cell>
          <cell r="CW679" t="str">
            <v/>
          </cell>
          <cell r="CX679">
            <v>0</v>
          </cell>
          <cell r="CY679">
            <v>80.67</v>
          </cell>
          <cell r="CZ679">
            <v>79.75</v>
          </cell>
          <cell r="DA679">
            <v>78</v>
          </cell>
          <cell r="DB679">
            <v>88</v>
          </cell>
          <cell r="DC679" t="str">
            <v/>
          </cell>
          <cell r="DD679">
            <v>0</v>
          </cell>
          <cell r="DE679">
            <v>94.75</v>
          </cell>
          <cell r="DF679">
            <v>79.75</v>
          </cell>
          <cell r="DG679">
            <v>83.5</v>
          </cell>
          <cell r="DH679">
            <v>92</v>
          </cell>
          <cell r="DI679" t="str">
            <v/>
          </cell>
          <cell r="DJ679">
            <v>0</v>
          </cell>
          <cell r="DK679">
            <v>0</v>
          </cell>
          <cell r="DL679">
            <v>0</v>
          </cell>
          <cell r="DM679">
            <v>0</v>
          </cell>
          <cell r="DN679">
            <v>88</v>
          </cell>
          <cell r="DO679" t="str">
            <v/>
          </cell>
          <cell r="DP679">
            <v>0</v>
          </cell>
          <cell r="DQ679">
            <v>91.75</v>
          </cell>
          <cell r="DR679">
            <v>96.5</v>
          </cell>
          <cell r="DS679">
            <v>92.25</v>
          </cell>
          <cell r="DT679">
            <v>83</v>
          </cell>
          <cell r="DU679" t="str">
            <v/>
          </cell>
          <cell r="DV679">
            <v>0</v>
          </cell>
          <cell r="DW679">
            <v>93.25</v>
          </cell>
          <cell r="DX679">
            <v>93.5</v>
          </cell>
          <cell r="DY679">
            <v>68.25</v>
          </cell>
          <cell r="DZ679">
            <v>88</v>
          </cell>
          <cell r="EA679" t="str">
            <v/>
          </cell>
          <cell r="EB679">
            <v>0</v>
          </cell>
          <cell r="EC679">
            <v>87.13</v>
          </cell>
          <cell r="ED679">
            <v>91.75</v>
          </cell>
          <cell r="EE679">
            <v>94.75</v>
          </cell>
          <cell r="EF679">
            <v>91</v>
          </cell>
          <cell r="EG679" t="str">
            <v/>
          </cell>
          <cell r="EH679">
            <v>0</v>
          </cell>
          <cell r="EI679">
            <v>90.5</v>
          </cell>
          <cell r="EJ679">
            <v>82.5</v>
          </cell>
          <cell r="EK679">
            <v>86.25</v>
          </cell>
          <cell r="EL679">
            <v>89</v>
          </cell>
          <cell r="EM679" t="str">
            <v/>
          </cell>
          <cell r="EN679">
            <v>0</v>
          </cell>
          <cell r="EO679">
            <v>90.5</v>
          </cell>
          <cell r="EP679">
            <v>82.5</v>
          </cell>
          <cell r="EQ679">
            <v>86.25</v>
          </cell>
          <cell r="ER679">
            <v>89</v>
          </cell>
          <cell r="ES679" t="str">
            <v/>
          </cell>
          <cell r="ET679">
            <v>0</v>
          </cell>
          <cell r="EU679">
            <v>90.5</v>
          </cell>
          <cell r="EV679">
            <v>82.5</v>
          </cell>
          <cell r="EW679">
            <v>86.25</v>
          </cell>
          <cell r="EX679">
            <v>89</v>
          </cell>
          <cell r="EY679" t="str">
            <v/>
          </cell>
          <cell r="EZ679">
            <v>0</v>
          </cell>
          <cell r="FA679">
            <v>86.5</v>
          </cell>
          <cell r="FB679">
            <v>71.75</v>
          </cell>
          <cell r="FC679">
            <v>83.75</v>
          </cell>
          <cell r="FD679">
            <v>87</v>
          </cell>
          <cell r="FE679" t="str">
            <v/>
          </cell>
          <cell r="FF679">
            <v>0</v>
          </cell>
          <cell r="FG679">
            <v>86.5</v>
          </cell>
          <cell r="FH679">
            <v>71.75</v>
          </cell>
          <cell r="FI679">
            <v>83.75</v>
          </cell>
          <cell r="FJ679">
            <v>87</v>
          </cell>
          <cell r="FK679" t="str">
            <v/>
          </cell>
          <cell r="FL679">
            <v>0</v>
          </cell>
          <cell r="FM679">
            <v>86.5</v>
          </cell>
          <cell r="FN679">
            <v>71.75</v>
          </cell>
          <cell r="FO679">
            <v>83.75</v>
          </cell>
          <cell r="FP679">
            <v>87</v>
          </cell>
          <cell r="FQ679" t="str">
            <v/>
          </cell>
          <cell r="FR679">
            <v>0</v>
          </cell>
          <cell r="FS679">
            <v>86.5</v>
          </cell>
          <cell r="FT679">
            <v>71.75</v>
          </cell>
          <cell r="FU679">
            <v>83.75</v>
          </cell>
          <cell r="FV679">
            <v>87</v>
          </cell>
          <cell r="FW679" t="str">
            <v/>
          </cell>
          <cell r="FX679">
            <v>0</v>
          </cell>
          <cell r="FY679">
            <v>86.5</v>
          </cell>
          <cell r="FZ679">
            <v>71.75</v>
          </cell>
          <cell r="GA679">
            <v>83.75</v>
          </cell>
          <cell r="GB679">
            <v>87</v>
          </cell>
          <cell r="GC679" t="str">
            <v/>
          </cell>
          <cell r="GD679">
            <v>0</v>
          </cell>
          <cell r="GE679">
            <v>86.5</v>
          </cell>
          <cell r="GF679">
            <v>71.75</v>
          </cell>
          <cell r="GG679">
            <v>83.75</v>
          </cell>
          <cell r="GH679">
            <v>87</v>
          </cell>
          <cell r="GI679" t="str">
            <v/>
          </cell>
          <cell r="GJ679">
            <v>0</v>
          </cell>
          <cell r="GK679">
            <v>86.5</v>
          </cell>
          <cell r="GL679">
            <v>71.75</v>
          </cell>
          <cell r="GM679">
            <v>83.75</v>
          </cell>
          <cell r="GN679">
            <v>87</v>
          </cell>
          <cell r="GO679" t="str">
            <v/>
          </cell>
          <cell r="GP679">
            <v>0</v>
          </cell>
          <cell r="GQ679">
            <v>86.5</v>
          </cell>
          <cell r="GR679">
            <v>71.75</v>
          </cell>
          <cell r="GS679">
            <v>83.75</v>
          </cell>
          <cell r="GT679">
            <v>87</v>
          </cell>
          <cell r="GU679" t="str">
            <v/>
          </cell>
          <cell r="GV679">
            <v>0</v>
          </cell>
          <cell r="GW679">
            <v>86</v>
          </cell>
          <cell r="GX679">
            <v>82.75</v>
          </cell>
          <cell r="GY679">
            <v>86.75</v>
          </cell>
          <cell r="GZ679">
            <v>86</v>
          </cell>
          <cell r="HA679" t="str">
            <v>IGR-L</v>
          </cell>
          <cell r="HB679">
            <v>0</v>
          </cell>
          <cell r="HC679">
            <v>85.5</v>
          </cell>
          <cell r="HD679">
            <v>80</v>
          </cell>
          <cell r="HE679">
            <v>82.75</v>
          </cell>
          <cell r="HF679">
            <v>86</v>
          </cell>
          <cell r="HH679">
            <v>0</v>
          </cell>
          <cell r="HM679" t="str">
            <v/>
          </cell>
          <cell r="HN679" t="str">
            <v/>
          </cell>
          <cell r="HS679">
            <v>0</v>
          </cell>
          <cell r="HT679" t="str">
            <v>PKN</v>
          </cell>
          <cell r="HU679">
            <v>0</v>
          </cell>
          <cell r="HV679" t="str">
            <v>IND</v>
          </cell>
          <cell r="HW679">
            <v>0</v>
          </cell>
          <cell r="HX679" t="str">
            <v>MAT-W</v>
          </cell>
          <cell r="HY679">
            <v>0</v>
          </cell>
          <cell r="HZ679" t="str">
            <v>SEJ-W</v>
          </cell>
          <cell r="IA679">
            <v>0</v>
          </cell>
          <cell r="IB679" t="str">
            <v>IGR-W</v>
          </cell>
          <cell r="IC679">
            <v>0</v>
          </cell>
          <cell r="ID679" t="str">
            <v>SBO</v>
          </cell>
          <cell r="IE679">
            <v>0</v>
          </cell>
          <cell r="IF679" t="str">
            <v>PJO</v>
          </cell>
          <cell r="IG679">
            <v>0</v>
          </cell>
          <cell r="IH679" t="str">
            <v>PRA</v>
          </cell>
          <cell r="II679">
            <v>0</v>
          </cell>
          <cell r="IJ679" t="str">
            <v>JAW</v>
          </cell>
          <cell r="IK679">
            <v>0</v>
          </cell>
          <cell r="IL679" t="str">
            <v>ARB</v>
          </cell>
          <cell r="IM679">
            <v>0</v>
          </cell>
          <cell r="IN679" t="str">
            <v>PKM</v>
          </cell>
          <cell r="IO679">
            <v>0</v>
          </cell>
          <cell r="IP679" t="str">
            <v>GEO-P</v>
          </cell>
          <cell r="IQ679">
            <v>0</v>
          </cell>
          <cell r="IR679" t="str">
            <v>SEJ-P</v>
          </cell>
          <cell r="IS679">
            <v>0</v>
          </cell>
          <cell r="IT679" t="str">
            <v>SOS-P</v>
          </cell>
          <cell r="IU679">
            <v>0</v>
          </cell>
          <cell r="IV679" t="str">
            <v>EKO-P</v>
          </cell>
          <cell r="IW679">
            <v>0</v>
          </cell>
          <cell r="IX679" t="str">
            <v>IGR-L</v>
          </cell>
          <cell r="IY679">
            <v>0</v>
          </cell>
          <cell r="JA679">
            <v>0</v>
          </cell>
        </row>
        <row r="680">
          <cell r="Q680" t="str">
            <v/>
          </cell>
          <cell r="AB680" t="str">
            <v/>
          </cell>
          <cell r="AC680">
            <v>11</v>
          </cell>
          <cell r="AI680" t="str">
            <v/>
          </cell>
          <cell r="AJ680">
            <v>0</v>
          </cell>
          <cell r="AK680">
            <v>79.5</v>
          </cell>
          <cell r="AL680">
            <v>71.25</v>
          </cell>
          <cell r="AM680">
            <v>72.25</v>
          </cell>
          <cell r="AN680">
            <v>76</v>
          </cell>
          <cell r="AO680" t="str">
            <v/>
          </cell>
          <cell r="AP680">
            <v>0</v>
          </cell>
          <cell r="AQ680">
            <v>79</v>
          </cell>
          <cell r="AR680">
            <v>83</v>
          </cell>
          <cell r="AS680">
            <v>73.25</v>
          </cell>
          <cell r="AT680">
            <v>76</v>
          </cell>
          <cell r="AU680" t="str">
            <v/>
          </cell>
          <cell r="AV680">
            <v>0</v>
          </cell>
          <cell r="AW680">
            <v>77.5</v>
          </cell>
          <cell r="AX680">
            <v>71.25</v>
          </cell>
          <cell r="AY680">
            <v>72</v>
          </cell>
          <cell r="AZ680">
            <v>78</v>
          </cell>
          <cell r="BA680" t="str">
            <v/>
          </cell>
          <cell r="BB680">
            <v>0</v>
          </cell>
          <cell r="BC680">
            <v>81.75</v>
          </cell>
          <cell r="BD680">
            <v>71.25</v>
          </cell>
          <cell r="BE680">
            <v>73.75</v>
          </cell>
          <cell r="BF680">
            <v>78</v>
          </cell>
          <cell r="BG680" t="str">
            <v>SEJ</v>
          </cell>
          <cell r="BH680">
            <v>0</v>
          </cell>
          <cell r="BI680">
            <v>78.67</v>
          </cell>
          <cell r="BJ680">
            <v>79.75</v>
          </cell>
          <cell r="BK680">
            <v>70.5</v>
          </cell>
          <cell r="BL680">
            <v>76</v>
          </cell>
          <cell r="BM680" t="str">
            <v/>
          </cell>
          <cell r="BN680">
            <v>0</v>
          </cell>
          <cell r="BO680">
            <v>80.5</v>
          </cell>
          <cell r="BP680">
            <v>72.25</v>
          </cell>
          <cell r="BQ680">
            <v>76.5</v>
          </cell>
          <cell r="BR680">
            <v>79</v>
          </cell>
          <cell r="BS680" t="str">
            <v/>
          </cell>
          <cell r="BT680">
            <v>0</v>
          </cell>
          <cell r="BU680">
            <v>85</v>
          </cell>
          <cell r="BV680">
            <v>81.25</v>
          </cell>
          <cell r="BW680">
            <v>83.25</v>
          </cell>
          <cell r="BX680">
            <v>85</v>
          </cell>
          <cell r="BY680" t="str">
            <v/>
          </cell>
          <cell r="BZ680">
            <v>0</v>
          </cell>
          <cell r="CA680">
            <v>76.58</v>
          </cell>
          <cell r="CB680">
            <v>68.25</v>
          </cell>
          <cell r="CC680">
            <v>70</v>
          </cell>
          <cell r="CD680">
            <v>72</v>
          </cell>
          <cell r="CE680" t="str">
            <v/>
          </cell>
          <cell r="CF680">
            <v>0</v>
          </cell>
          <cell r="CG680">
            <v>80.67</v>
          </cell>
          <cell r="CH680">
            <v>83.25</v>
          </cell>
          <cell r="CI680">
            <v>83.5</v>
          </cell>
          <cell r="CJ680">
            <v>77</v>
          </cell>
          <cell r="CK680" t="str">
            <v/>
          </cell>
          <cell r="CL680">
            <v>0</v>
          </cell>
          <cell r="CM680">
            <v>78.08</v>
          </cell>
          <cell r="CN680">
            <v>72.75</v>
          </cell>
          <cell r="CO680">
            <v>72.75</v>
          </cell>
          <cell r="CP680">
            <v>74</v>
          </cell>
          <cell r="CQ680" t="str">
            <v/>
          </cell>
          <cell r="CR680">
            <v>0</v>
          </cell>
          <cell r="CS680">
            <v>81.75</v>
          </cell>
          <cell r="CT680">
            <v>79.25</v>
          </cell>
          <cell r="CU680">
            <v>72.5</v>
          </cell>
          <cell r="CV680">
            <v>78</v>
          </cell>
          <cell r="CW680" t="str">
            <v/>
          </cell>
          <cell r="CX680">
            <v>0</v>
          </cell>
          <cell r="CY680">
            <v>85.44</v>
          </cell>
          <cell r="CZ680">
            <v>76</v>
          </cell>
          <cell r="DA680">
            <v>73</v>
          </cell>
          <cell r="DB680">
            <v>81</v>
          </cell>
          <cell r="DC680" t="str">
            <v/>
          </cell>
          <cell r="DD680">
            <v>0</v>
          </cell>
          <cell r="DE680">
            <v>85.75</v>
          </cell>
          <cell r="DF680">
            <v>71.25</v>
          </cell>
          <cell r="DG680">
            <v>78</v>
          </cell>
          <cell r="DH680">
            <v>86</v>
          </cell>
          <cell r="DI680" t="str">
            <v/>
          </cell>
          <cell r="DJ680">
            <v>0</v>
          </cell>
          <cell r="DK680">
            <v>0</v>
          </cell>
          <cell r="DL680">
            <v>0</v>
          </cell>
          <cell r="DM680">
            <v>0</v>
          </cell>
          <cell r="DN680">
            <v>70</v>
          </cell>
          <cell r="DO680" t="str">
            <v/>
          </cell>
          <cell r="DP680">
            <v>0</v>
          </cell>
          <cell r="DQ680">
            <v>76.5</v>
          </cell>
          <cell r="DR680">
            <v>68.25</v>
          </cell>
          <cell r="DS680">
            <v>68</v>
          </cell>
          <cell r="DT680">
            <v>75</v>
          </cell>
          <cell r="DU680" t="str">
            <v/>
          </cell>
          <cell r="DV680">
            <v>0</v>
          </cell>
          <cell r="DW680">
            <v>87.25</v>
          </cell>
          <cell r="DX680">
            <v>83.25</v>
          </cell>
          <cell r="DY680">
            <v>68</v>
          </cell>
          <cell r="DZ680">
            <v>80</v>
          </cell>
          <cell r="EA680" t="str">
            <v/>
          </cell>
          <cell r="EB680">
            <v>0</v>
          </cell>
          <cell r="EC680">
            <v>81</v>
          </cell>
          <cell r="ED680">
            <v>79</v>
          </cell>
          <cell r="EE680">
            <v>79.5</v>
          </cell>
          <cell r="EF680">
            <v>80</v>
          </cell>
          <cell r="EG680" t="str">
            <v/>
          </cell>
          <cell r="EH680">
            <v>0</v>
          </cell>
          <cell r="EI680">
            <v>84.42</v>
          </cell>
          <cell r="EJ680">
            <v>74.75</v>
          </cell>
          <cell r="EK680">
            <v>74.25</v>
          </cell>
          <cell r="EL680">
            <v>83</v>
          </cell>
          <cell r="EM680" t="str">
            <v/>
          </cell>
          <cell r="EN680">
            <v>0</v>
          </cell>
          <cell r="EO680">
            <v>84.42</v>
          </cell>
          <cell r="EP680">
            <v>74.75</v>
          </cell>
          <cell r="EQ680">
            <v>74.25</v>
          </cell>
          <cell r="ER680">
            <v>83</v>
          </cell>
          <cell r="ES680" t="str">
            <v/>
          </cell>
          <cell r="ET680">
            <v>0</v>
          </cell>
          <cell r="EU680">
            <v>84.42</v>
          </cell>
          <cell r="EV680">
            <v>74.75</v>
          </cell>
          <cell r="EW680">
            <v>74.25</v>
          </cell>
          <cell r="EX680">
            <v>83</v>
          </cell>
          <cell r="EY680" t="str">
            <v/>
          </cell>
          <cell r="EZ680">
            <v>0</v>
          </cell>
          <cell r="FA680">
            <v>79</v>
          </cell>
          <cell r="FB680">
            <v>67.75</v>
          </cell>
          <cell r="FC680">
            <v>69.75</v>
          </cell>
          <cell r="FD680">
            <v>79</v>
          </cell>
          <cell r="FE680" t="str">
            <v/>
          </cell>
          <cell r="FF680">
            <v>0</v>
          </cell>
          <cell r="FG680">
            <v>79</v>
          </cell>
          <cell r="FH680">
            <v>67.75</v>
          </cell>
          <cell r="FI680">
            <v>69.75</v>
          </cell>
          <cell r="FJ680">
            <v>79</v>
          </cell>
          <cell r="FK680" t="str">
            <v/>
          </cell>
          <cell r="FL680">
            <v>0</v>
          </cell>
          <cell r="FM680">
            <v>79</v>
          </cell>
          <cell r="FN680">
            <v>67.75</v>
          </cell>
          <cell r="FO680">
            <v>69.75</v>
          </cell>
          <cell r="FP680">
            <v>79</v>
          </cell>
          <cell r="FQ680" t="str">
            <v/>
          </cell>
          <cell r="FR680">
            <v>0</v>
          </cell>
          <cell r="FS680">
            <v>79</v>
          </cell>
          <cell r="FT680">
            <v>67.75</v>
          </cell>
          <cell r="FU680">
            <v>69.75</v>
          </cell>
          <cell r="FV680">
            <v>79</v>
          </cell>
          <cell r="FW680" t="str">
            <v/>
          </cell>
          <cell r="FX680">
            <v>0</v>
          </cell>
          <cell r="FY680">
            <v>79</v>
          </cell>
          <cell r="FZ680">
            <v>67.75</v>
          </cell>
          <cell r="GA680">
            <v>69.75</v>
          </cell>
          <cell r="GB680">
            <v>79</v>
          </cell>
          <cell r="GC680" t="str">
            <v/>
          </cell>
          <cell r="GD680">
            <v>0</v>
          </cell>
          <cell r="GE680">
            <v>79</v>
          </cell>
          <cell r="GF680">
            <v>67.75</v>
          </cell>
          <cell r="GG680">
            <v>69.75</v>
          </cell>
          <cell r="GH680">
            <v>79</v>
          </cell>
          <cell r="GI680" t="str">
            <v/>
          </cell>
          <cell r="GJ680">
            <v>0</v>
          </cell>
          <cell r="GK680">
            <v>79</v>
          </cell>
          <cell r="GL680">
            <v>67.75</v>
          </cell>
          <cell r="GM680">
            <v>69.75</v>
          </cell>
          <cell r="GN680">
            <v>79</v>
          </cell>
          <cell r="GO680" t="str">
            <v/>
          </cell>
          <cell r="GP680">
            <v>0</v>
          </cell>
          <cell r="GQ680">
            <v>79</v>
          </cell>
          <cell r="GR680">
            <v>67.75</v>
          </cell>
          <cell r="GS680">
            <v>69.75</v>
          </cell>
          <cell r="GT680">
            <v>79</v>
          </cell>
          <cell r="GU680" t="str">
            <v/>
          </cell>
          <cell r="GV680">
            <v>0</v>
          </cell>
          <cell r="GW680">
            <v>80.5</v>
          </cell>
          <cell r="GX680">
            <v>69.25</v>
          </cell>
          <cell r="GY680">
            <v>73</v>
          </cell>
          <cell r="GZ680">
            <v>75</v>
          </cell>
          <cell r="HA680" t="str">
            <v>IGR-L</v>
          </cell>
          <cell r="HB680">
            <v>0</v>
          </cell>
          <cell r="HC680">
            <v>77.5</v>
          </cell>
          <cell r="HD680">
            <v>68.25</v>
          </cell>
          <cell r="HE680">
            <v>67</v>
          </cell>
          <cell r="HF680">
            <v>75</v>
          </cell>
          <cell r="HH680">
            <v>0</v>
          </cell>
          <cell r="HM680" t="str">
            <v/>
          </cell>
          <cell r="HN680" t="str">
            <v/>
          </cell>
          <cell r="HS680">
            <v>0</v>
          </cell>
          <cell r="HT680" t="str">
            <v>PKN</v>
          </cell>
          <cell r="HU680">
            <v>0</v>
          </cell>
          <cell r="HV680" t="str">
            <v>IND</v>
          </cell>
          <cell r="HW680">
            <v>0</v>
          </cell>
          <cell r="HX680" t="str">
            <v>MAT-W</v>
          </cell>
          <cell r="HY680">
            <v>0</v>
          </cell>
          <cell r="HZ680" t="str">
            <v>SEJ-W</v>
          </cell>
          <cell r="IA680">
            <v>0</v>
          </cell>
          <cell r="IB680" t="str">
            <v>IGR-W</v>
          </cell>
          <cell r="IC680">
            <v>0</v>
          </cell>
          <cell r="ID680" t="str">
            <v>SBO</v>
          </cell>
          <cell r="IE680">
            <v>0</v>
          </cell>
          <cell r="IF680" t="str">
            <v>PJO</v>
          </cell>
          <cell r="IG680">
            <v>0</v>
          </cell>
          <cell r="IH680" t="str">
            <v>PRA</v>
          </cell>
          <cell r="II680">
            <v>0</v>
          </cell>
          <cell r="IJ680" t="str">
            <v>JAW</v>
          </cell>
          <cell r="IK680">
            <v>0</v>
          </cell>
          <cell r="IL680" t="str">
            <v>ARB</v>
          </cell>
          <cell r="IM680">
            <v>0</v>
          </cell>
          <cell r="IN680" t="str">
            <v>PKM</v>
          </cell>
          <cell r="IO680">
            <v>0</v>
          </cell>
          <cell r="IP680" t="str">
            <v>GEO-P</v>
          </cell>
          <cell r="IQ680">
            <v>0</v>
          </cell>
          <cell r="IR680" t="str">
            <v>SEJ-P</v>
          </cell>
          <cell r="IS680">
            <v>0</v>
          </cell>
          <cell r="IT680" t="str">
            <v>SOS-P</v>
          </cell>
          <cell r="IU680">
            <v>0</v>
          </cell>
          <cell r="IV680" t="str">
            <v>EKO-P</v>
          </cell>
          <cell r="IW680">
            <v>0</v>
          </cell>
          <cell r="IX680" t="str">
            <v>IGR-L</v>
          </cell>
          <cell r="IY680">
            <v>0</v>
          </cell>
          <cell r="JA680">
            <v>0</v>
          </cell>
        </row>
        <row r="681">
          <cell r="Q681" t="str">
            <v/>
          </cell>
          <cell r="AB681" t="str">
            <v/>
          </cell>
          <cell r="AC681">
            <v>12</v>
          </cell>
          <cell r="AI681" t="str">
            <v/>
          </cell>
          <cell r="AJ681">
            <v>0</v>
          </cell>
          <cell r="AK681">
            <v>80.75</v>
          </cell>
          <cell r="AL681">
            <v>72.75</v>
          </cell>
          <cell r="AM681">
            <v>77.25</v>
          </cell>
          <cell r="AN681">
            <v>80</v>
          </cell>
          <cell r="AO681" t="str">
            <v/>
          </cell>
          <cell r="AP681">
            <v>0</v>
          </cell>
          <cell r="AQ681">
            <v>82.33</v>
          </cell>
          <cell r="AR681">
            <v>81.25</v>
          </cell>
          <cell r="AS681">
            <v>75.25</v>
          </cell>
          <cell r="AT681">
            <v>80</v>
          </cell>
          <cell r="AU681" t="str">
            <v/>
          </cell>
          <cell r="AV681">
            <v>0</v>
          </cell>
          <cell r="AW681">
            <v>80</v>
          </cell>
          <cell r="AX681">
            <v>74.25</v>
          </cell>
          <cell r="AY681">
            <v>76.75</v>
          </cell>
          <cell r="AZ681">
            <v>84</v>
          </cell>
          <cell r="BA681" t="str">
            <v/>
          </cell>
          <cell r="BB681">
            <v>0</v>
          </cell>
          <cell r="BC681">
            <v>83.75</v>
          </cell>
          <cell r="BD681">
            <v>72.75</v>
          </cell>
          <cell r="BE681">
            <v>77.75</v>
          </cell>
          <cell r="BF681">
            <v>84</v>
          </cell>
          <cell r="BG681" t="str">
            <v>SEJ</v>
          </cell>
          <cell r="BH681">
            <v>0</v>
          </cell>
          <cell r="BI681">
            <v>79</v>
          </cell>
          <cell r="BJ681">
            <v>86.75</v>
          </cell>
          <cell r="BK681">
            <v>70.75</v>
          </cell>
          <cell r="BL681">
            <v>80</v>
          </cell>
          <cell r="BM681" t="str">
            <v/>
          </cell>
          <cell r="BN681">
            <v>0</v>
          </cell>
          <cell r="BO681">
            <v>81.75</v>
          </cell>
          <cell r="BP681">
            <v>81.75</v>
          </cell>
          <cell r="BQ681">
            <v>80</v>
          </cell>
          <cell r="BR681">
            <v>77</v>
          </cell>
          <cell r="BS681" t="str">
            <v/>
          </cell>
          <cell r="BT681">
            <v>0</v>
          </cell>
          <cell r="BU681">
            <v>86.25</v>
          </cell>
          <cell r="BV681">
            <v>83.25</v>
          </cell>
          <cell r="BW681">
            <v>82.5</v>
          </cell>
          <cell r="BX681">
            <v>86</v>
          </cell>
          <cell r="BY681" t="str">
            <v/>
          </cell>
          <cell r="BZ681">
            <v>0</v>
          </cell>
          <cell r="CA681">
            <v>75.58</v>
          </cell>
          <cell r="CB681">
            <v>87.75</v>
          </cell>
          <cell r="CC681">
            <v>87.75</v>
          </cell>
          <cell r="CD681">
            <v>88</v>
          </cell>
          <cell r="CE681" t="str">
            <v/>
          </cell>
          <cell r="CF681">
            <v>0</v>
          </cell>
          <cell r="CG681">
            <v>83.67</v>
          </cell>
          <cell r="CH681">
            <v>84.75</v>
          </cell>
          <cell r="CI681">
            <v>82.5</v>
          </cell>
          <cell r="CJ681">
            <v>81</v>
          </cell>
          <cell r="CK681" t="str">
            <v/>
          </cell>
          <cell r="CL681">
            <v>0</v>
          </cell>
          <cell r="CM681">
            <v>78.42</v>
          </cell>
          <cell r="CN681">
            <v>76.25</v>
          </cell>
          <cell r="CO681">
            <v>76.25</v>
          </cell>
          <cell r="CP681">
            <v>79</v>
          </cell>
          <cell r="CQ681" t="str">
            <v/>
          </cell>
          <cell r="CR681">
            <v>0</v>
          </cell>
          <cell r="CS681">
            <v>81.75</v>
          </cell>
          <cell r="CT681">
            <v>74.75</v>
          </cell>
          <cell r="CU681">
            <v>73.5</v>
          </cell>
          <cell r="CV681">
            <v>80</v>
          </cell>
          <cell r="CW681" t="str">
            <v/>
          </cell>
          <cell r="CX681">
            <v>0</v>
          </cell>
          <cell r="CY681">
            <v>77.78</v>
          </cell>
          <cell r="CZ681">
            <v>76.25</v>
          </cell>
          <cell r="DA681">
            <v>70.25</v>
          </cell>
          <cell r="DB681">
            <v>80</v>
          </cell>
          <cell r="DC681" t="str">
            <v/>
          </cell>
          <cell r="DD681">
            <v>0</v>
          </cell>
          <cell r="DE681">
            <v>84</v>
          </cell>
          <cell r="DF681">
            <v>82.25</v>
          </cell>
          <cell r="DG681">
            <v>74</v>
          </cell>
          <cell r="DH681">
            <v>87</v>
          </cell>
          <cell r="DI681" t="str">
            <v/>
          </cell>
          <cell r="DJ681">
            <v>0</v>
          </cell>
          <cell r="DK681">
            <v>0</v>
          </cell>
          <cell r="DL681">
            <v>0</v>
          </cell>
          <cell r="DM681">
            <v>0</v>
          </cell>
          <cell r="DN681">
            <v>71</v>
          </cell>
          <cell r="DO681" t="str">
            <v/>
          </cell>
          <cell r="DP681">
            <v>0</v>
          </cell>
          <cell r="DQ681">
            <v>75.25</v>
          </cell>
          <cell r="DR681">
            <v>72</v>
          </cell>
          <cell r="DS681">
            <v>67.75</v>
          </cell>
          <cell r="DT681">
            <v>77</v>
          </cell>
          <cell r="DU681" t="str">
            <v/>
          </cell>
          <cell r="DV681">
            <v>0</v>
          </cell>
          <cell r="DW681">
            <v>79.75</v>
          </cell>
          <cell r="DX681">
            <v>78.25</v>
          </cell>
          <cell r="DY681">
            <v>68.75</v>
          </cell>
          <cell r="DZ681">
            <v>77</v>
          </cell>
          <cell r="EA681" t="str">
            <v/>
          </cell>
          <cell r="EB681">
            <v>0</v>
          </cell>
          <cell r="EC681">
            <v>85</v>
          </cell>
          <cell r="ED681">
            <v>81.75</v>
          </cell>
          <cell r="EE681">
            <v>82.75</v>
          </cell>
          <cell r="EF681">
            <v>81</v>
          </cell>
          <cell r="EG681" t="str">
            <v/>
          </cell>
          <cell r="EH681">
            <v>0</v>
          </cell>
          <cell r="EI681">
            <v>84.58</v>
          </cell>
          <cell r="EJ681">
            <v>77.25</v>
          </cell>
          <cell r="EK681">
            <v>79.75</v>
          </cell>
          <cell r="EL681">
            <v>86</v>
          </cell>
          <cell r="EM681" t="str">
            <v/>
          </cell>
          <cell r="EN681">
            <v>0</v>
          </cell>
          <cell r="EO681">
            <v>84.58</v>
          </cell>
          <cell r="EP681">
            <v>77.25</v>
          </cell>
          <cell r="EQ681">
            <v>79.75</v>
          </cell>
          <cell r="ER681">
            <v>86</v>
          </cell>
          <cell r="ES681" t="str">
            <v/>
          </cell>
          <cell r="ET681">
            <v>0</v>
          </cell>
          <cell r="EU681">
            <v>84.58</v>
          </cell>
          <cell r="EV681">
            <v>77.25</v>
          </cell>
          <cell r="EW681">
            <v>79.75</v>
          </cell>
          <cell r="EX681">
            <v>86</v>
          </cell>
          <cell r="EY681" t="str">
            <v/>
          </cell>
          <cell r="EZ681">
            <v>0</v>
          </cell>
          <cell r="FA681">
            <v>78.88</v>
          </cell>
          <cell r="FB681">
            <v>71.75</v>
          </cell>
          <cell r="FC681">
            <v>69</v>
          </cell>
          <cell r="FD681">
            <v>78</v>
          </cell>
          <cell r="FE681" t="str">
            <v/>
          </cell>
          <cell r="FF681">
            <v>0</v>
          </cell>
          <cell r="FG681">
            <v>78.88</v>
          </cell>
          <cell r="FH681">
            <v>71.75</v>
          </cell>
          <cell r="FI681">
            <v>69</v>
          </cell>
          <cell r="FJ681">
            <v>78</v>
          </cell>
          <cell r="FK681" t="str">
            <v/>
          </cell>
          <cell r="FL681">
            <v>0</v>
          </cell>
          <cell r="FM681">
            <v>78.88</v>
          </cell>
          <cell r="FN681">
            <v>71.75</v>
          </cell>
          <cell r="FO681">
            <v>69</v>
          </cell>
          <cell r="FP681">
            <v>78</v>
          </cell>
          <cell r="FQ681" t="str">
            <v/>
          </cell>
          <cell r="FR681">
            <v>0</v>
          </cell>
          <cell r="FS681">
            <v>78.88</v>
          </cell>
          <cell r="FT681">
            <v>71.75</v>
          </cell>
          <cell r="FU681">
            <v>69</v>
          </cell>
          <cell r="FV681">
            <v>78</v>
          </cell>
          <cell r="FW681" t="str">
            <v/>
          </cell>
          <cell r="FX681">
            <v>0</v>
          </cell>
          <cell r="FY681">
            <v>78.88</v>
          </cell>
          <cell r="FZ681">
            <v>71.75</v>
          </cell>
          <cell r="GA681">
            <v>69</v>
          </cell>
          <cell r="GB681">
            <v>78</v>
          </cell>
          <cell r="GC681" t="str">
            <v/>
          </cell>
          <cell r="GD681">
            <v>0</v>
          </cell>
          <cell r="GE681">
            <v>78.88</v>
          </cell>
          <cell r="GF681">
            <v>71.75</v>
          </cell>
          <cell r="GG681">
            <v>69</v>
          </cell>
          <cell r="GH681">
            <v>78</v>
          </cell>
          <cell r="GI681" t="str">
            <v/>
          </cell>
          <cell r="GJ681">
            <v>0</v>
          </cell>
          <cell r="GK681">
            <v>78.88</v>
          </cell>
          <cell r="GL681">
            <v>71.75</v>
          </cell>
          <cell r="GM681">
            <v>69</v>
          </cell>
          <cell r="GN681">
            <v>78</v>
          </cell>
          <cell r="GO681" t="str">
            <v/>
          </cell>
          <cell r="GP681">
            <v>0</v>
          </cell>
          <cell r="GQ681">
            <v>78.88</v>
          </cell>
          <cell r="GR681">
            <v>71.75</v>
          </cell>
          <cell r="GS681">
            <v>69</v>
          </cell>
          <cell r="GT681">
            <v>78</v>
          </cell>
          <cell r="GU681" t="str">
            <v/>
          </cell>
          <cell r="GV681">
            <v>0</v>
          </cell>
          <cell r="GW681">
            <v>81.75</v>
          </cell>
          <cell r="GX681">
            <v>68.25</v>
          </cell>
          <cell r="GY681">
            <v>75.5</v>
          </cell>
          <cell r="GZ681">
            <v>77</v>
          </cell>
          <cell r="HA681" t="str">
            <v>IGR-L</v>
          </cell>
          <cell r="HB681">
            <v>0</v>
          </cell>
          <cell r="HC681">
            <v>77.67</v>
          </cell>
          <cell r="HD681">
            <v>70.5</v>
          </cell>
          <cell r="HE681">
            <v>71</v>
          </cell>
          <cell r="HF681">
            <v>75</v>
          </cell>
          <cell r="HH681">
            <v>0</v>
          </cell>
          <cell r="HM681" t="str">
            <v/>
          </cell>
          <cell r="HN681" t="str">
            <v/>
          </cell>
          <cell r="HS681">
            <v>0</v>
          </cell>
          <cell r="HT681" t="str">
            <v>PKN</v>
          </cell>
          <cell r="HU681">
            <v>0</v>
          </cell>
          <cell r="HV681" t="str">
            <v>IND</v>
          </cell>
          <cell r="HW681">
            <v>0</v>
          </cell>
          <cell r="HX681" t="str">
            <v>MAT-W</v>
          </cell>
          <cell r="HY681">
            <v>0</v>
          </cell>
          <cell r="HZ681" t="str">
            <v>SEJ-W</v>
          </cell>
          <cell r="IA681">
            <v>0</v>
          </cell>
          <cell r="IB681" t="str">
            <v>IGR-W</v>
          </cell>
          <cell r="IC681">
            <v>0</v>
          </cell>
          <cell r="ID681" t="str">
            <v>SBO</v>
          </cell>
          <cell r="IE681">
            <v>0</v>
          </cell>
          <cell r="IF681" t="str">
            <v>PJO</v>
          </cell>
          <cell r="IG681">
            <v>0</v>
          </cell>
          <cell r="IH681" t="str">
            <v>PRA</v>
          </cell>
          <cell r="II681">
            <v>0</v>
          </cell>
          <cell r="IJ681" t="str">
            <v>JAW</v>
          </cell>
          <cell r="IK681">
            <v>0</v>
          </cell>
          <cell r="IL681" t="str">
            <v>ARB</v>
          </cell>
          <cell r="IM681">
            <v>0</v>
          </cell>
          <cell r="IN681" t="str">
            <v>PKM</v>
          </cell>
          <cell r="IO681">
            <v>0</v>
          </cell>
          <cell r="IP681" t="str">
            <v>GEO-P</v>
          </cell>
          <cell r="IQ681">
            <v>0</v>
          </cell>
          <cell r="IR681" t="str">
            <v>SEJ-P</v>
          </cell>
          <cell r="IS681">
            <v>0</v>
          </cell>
          <cell r="IT681" t="str">
            <v>SOS-P</v>
          </cell>
          <cell r="IU681">
            <v>0</v>
          </cell>
          <cell r="IV681" t="str">
            <v>EKO-P</v>
          </cell>
          <cell r="IW681">
            <v>0</v>
          </cell>
          <cell r="IX681" t="str">
            <v>IGR-L</v>
          </cell>
          <cell r="IY681">
            <v>0</v>
          </cell>
          <cell r="JA681">
            <v>0</v>
          </cell>
        </row>
        <row r="682">
          <cell r="Q682" t="str">
            <v/>
          </cell>
          <cell r="AB682" t="str">
            <v/>
          </cell>
          <cell r="AC682">
            <v>13</v>
          </cell>
          <cell r="AI682" t="str">
            <v/>
          </cell>
          <cell r="AJ682">
            <v>0</v>
          </cell>
          <cell r="AK682">
            <v>79.5</v>
          </cell>
          <cell r="AL682">
            <v>82</v>
          </cell>
          <cell r="AM682">
            <v>80.5</v>
          </cell>
          <cell r="AN682">
            <v>87</v>
          </cell>
          <cell r="AO682" t="str">
            <v/>
          </cell>
          <cell r="AP682">
            <v>0</v>
          </cell>
          <cell r="AQ682">
            <v>86.67</v>
          </cell>
          <cell r="AR682">
            <v>90.75</v>
          </cell>
          <cell r="AS682">
            <v>70</v>
          </cell>
          <cell r="AT682">
            <v>87</v>
          </cell>
          <cell r="AU682" t="str">
            <v/>
          </cell>
          <cell r="AV682">
            <v>0</v>
          </cell>
          <cell r="AW682">
            <v>83.25</v>
          </cell>
          <cell r="AX682">
            <v>84</v>
          </cell>
          <cell r="AY682">
            <v>80.5</v>
          </cell>
          <cell r="AZ682">
            <v>89</v>
          </cell>
          <cell r="BA682" t="str">
            <v/>
          </cell>
          <cell r="BB682">
            <v>0</v>
          </cell>
          <cell r="BC682">
            <v>83</v>
          </cell>
          <cell r="BD682">
            <v>82</v>
          </cell>
          <cell r="BE682">
            <v>80.5</v>
          </cell>
          <cell r="BF682">
            <v>89</v>
          </cell>
          <cell r="BG682" t="str">
            <v>SEJ</v>
          </cell>
          <cell r="BH682">
            <v>0</v>
          </cell>
          <cell r="BI682">
            <v>89</v>
          </cell>
          <cell r="BJ682">
            <v>87.5</v>
          </cell>
          <cell r="BK682">
            <v>72</v>
          </cell>
          <cell r="BL682">
            <v>87</v>
          </cell>
          <cell r="BM682" t="str">
            <v/>
          </cell>
          <cell r="BN682">
            <v>0</v>
          </cell>
          <cell r="BO682">
            <v>80</v>
          </cell>
          <cell r="BP682">
            <v>81.25</v>
          </cell>
          <cell r="BQ682">
            <v>77</v>
          </cell>
          <cell r="BR682">
            <v>77</v>
          </cell>
          <cell r="BS682" t="str">
            <v/>
          </cell>
          <cell r="BT682">
            <v>0</v>
          </cell>
          <cell r="BU682">
            <v>87</v>
          </cell>
          <cell r="BV682">
            <v>80.75</v>
          </cell>
          <cell r="BW682">
            <v>81.25</v>
          </cell>
          <cell r="BX682">
            <v>88</v>
          </cell>
          <cell r="BY682" t="str">
            <v/>
          </cell>
          <cell r="BZ682">
            <v>0</v>
          </cell>
          <cell r="CA682">
            <v>84.08</v>
          </cell>
          <cell r="CB682">
            <v>83.75</v>
          </cell>
          <cell r="CC682">
            <v>85</v>
          </cell>
          <cell r="CD682">
            <v>86</v>
          </cell>
          <cell r="CE682" t="str">
            <v/>
          </cell>
          <cell r="CF682">
            <v>0</v>
          </cell>
          <cell r="CG682">
            <v>84.33</v>
          </cell>
          <cell r="CH682">
            <v>83.5</v>
          </cell>
          <cell r="CI682">
            <v>91</v>
          </cell>
          <cell r="CJ682">
            <v>85</v>
          </cell>
          <cell r="CK682" t="str">
            <v/>
          </cell>
          <cell r="CL682">
            <v>0</v>
          </cell>
          <cell r="CM682">
            <v>79.17</v>
          </cell>
          <cell r="CN682">
            <v>76</v>
          </cell>
          <cell r="CO682">
            <v>77</v>
          </cell>
          <cell r="CP682">
            <v>80</v>
          </cell>
          <cell r="CQ682" t="str">
            <v/>
          </cell>
          <cell r="CR682">
            <v>0</v>
          </cell>
          <cell r="CS682">
            <v>83</v>
          </cell>
          <cell r="CT682">
            <v>98.25</v>
          </cell>
          <cell r="CU682">
            <v>90</v>
          </cell>
          <cell r="CV682">
            <v>89</v>
          </cell>
          <cell r="CW682" t="str">
            <v/>
          </cell>
          <cell r="CX682">
            <v>0</v>
          </cell>
          <cell r="CY682">
            <v>77.44</v>
          </cell>
          <cell r="CZ682">
            <v>76.25</v>
          </cell>
          <cell r="DA682">
            <v>76.5</v>
          </cell>
          <cell r="DB682">
            <v>83</v>
          </cell>
          <cell r="DC682" t="str">
            <v/>
          </cell>
          <cell r="DD682">
            <v>0</v>
          </cell>
          <cell r="DE682">
            <v>90</v>
          </cell>
          <cell r="DF682">
            <v>88.75</v>
          </cell>
          <cell r="DG682">
            <v>89.25</v>
          </cell>
          <cell r="DH682">
            <v>89</v>
          </cell>
          <cell r="DI682" t="str">
            <v/>
          </cell>
          <cell r="DJ682">
            <v>0</v>
          </cell>
          <cell r="DK682">
            <v>0</v>
          </cell>
          <cell r="DL682">
            <v>0</v>
          </cell>
          <cell r="DM682">
            <v>0</v>
          </cell>
          <cell r="DN682">
            <v>77</v>
          </cell>
          <cell r="DO682" t="str">
            <v/>
          </cell>
          <cell r="DP682">
            <v>0</v>
          </cell>
          <cell r="DQ682">
            <v>90.75</v>
          </cell>
          <cell r="DR682">
            <v>89.5</v>
          </cell>
          <cell r="DS682">
            <v>75.25</v>
          </cell>
          <cell r="DT682">
            <v>79</v>
          </cell>
          <cell r="DU682" t="str">
            <v/>
          </cell>
          <cell r="DV682">
            <v>0</v>
          </cell>
          <cell r="DW682">
            <v>94.25</v>
          </cell>
          <cell r="DX682">
            <v>94</v>
          </cell>
          <cell r="DY682">
            <v>72</v>
          </cell>
          <cell r="DZ682">
            <v>81</v>
          </cell>
          <cell r="EA682" t="str">
            <v/>
          </cell>
          <cell r="EB682">
            <v>0</v>
          </cell>
          <cell r="EC682">
            <v>85.25</v>
          </cell>
          <cell r="ED682">
            <v>89.5</v>
          </cell>
          <cell r="EE682">
            <v>89.75</v>
          </cell>
          <cell r="EF682">
            <v>85</v>
          </cell>
          <cell r="EG682" t="str">
            <v/>
          </cell>
          <cell r="EH682">
            <v>0</v>
          </cell>
          <cell r="EI682">
            <v>87.58</v>
          </cell>
          <cell r="EJ682">
            <v>77.75</v>
          </cell>
          <cell r="EK682">
            <v>84.75</v>
          </cell>
          <cell r="EL682">
            <v>87</v>
          </cell>
          <cell r="EM682" t="str">
            <v/>
          </cell>
          <cell r="EN682">
            <v>0</v>
          </cell>
          <cell r="EO682">
            <v>87.58</v>
          </cell>
          <cell r="EP682">
            <v>77.75</v>
          </cell>
          <cell r="EQ682">
            <v>84.75</v>
          </cell>
          <cell r="ER682">
            <v>87</v>
          </cell>
          <cell r="ES682" t="str">
            <v/>
          </cell>
          <cell r="ET682">
            <v>0</v>
          </cell>
          <cell r="EU682">
            <v>87.58</v>
          </cell>
          <cell r="EV682">
            <v>77.75</v>
          </cell>
          <cell r="EW682">
            <v>84.75</v>
          </cell>
          <cell r="EX682">
            <v>87</v>
          </cell>
          <cell r="EY682" t="str">
            <v/>
          </cell>
          <cell r="EZ682">
            <v>0</v>
          </cell>
          <cell r="FA682">
            <v>81.75</v>
          </cell>
          <cell r="FB682">
            <v>72.25</v>
          </cell>
          <cell r="FC682">
            <v>81.25</v>
          </cell>
          <cell r="FD682">
            <v>81</v>
          </cell>
          <cell r="FE682" t="str">
            <v/>
          </cell>
          <cell r="FF682">
            <v>0</v>
          </cell>
          <cell r="FG682">
            <v>81.75</v>
          </cell>
          <cell r="FH682">
            <v>72.25</v>
          </cell>
          <cell r="FI682">
            <v>81.25</v>
          </cell>
          <cell r="FJ682">
            <v>81</v>
          </cell>
          <cell r="FK682" t="str">
            <v/>
          </cell>
          <cell r="FL682">
            <v>0</v>
          </cell>
          <cell r="FM682">
            <v>81.75</v>
          </cell>
          <cell r="FN682">
            <v>72.25</v>
          </cell>
          <cell r="FO682">
            <v>81.25</v>
          </cell>
          <cell r="FP682">
            <v>81</v>
          </cell>
          <cell r="FQ682" t="str">
            <v/>
          </cell>
          <cell r="FR682">
            <v>0</v>
          </cell>
          <cell r="FS682">
            <v>81.75</v>
          </cell>
          <cell r="FT682">
            <v>72.25</v>
          </cell>
          <cell r="FU682">
            <v>81.25</v>
          </cell>
          <cell r="FV682">
            <v>81</v>
          </cell>
          <cell r="FW682" t="str">
            <v/>
          </cell>
          <cell r="FX682">
            <v>0</v>
          </cell>
          <cell r="FY682">
            <v>81.75</v>
          </cell>
          <cell r="FZ682">
            <v>72.25</v>
          </cell>
          <cell r="GA682">
            <v>81.25</v>
          </cell>
          <cell r="GB682">
            <v>81</v>
          </cell>
          <cell r="GC682" t="str">
            <v/>
          </cell>
          <cell r="GD682">
            <v>0</v>
          </cell>
          <cell r="GE682">
            <v>81.75</v>
          </cell>
          <cell r="GF682">
            <v>72.25</v>
          </cell>
          <cell r="GG682">
            <v>81.25</v>
          </cell>
          <cell r="GH682">
            <v>81</v>
          </cell>
          <cell r="GI682" t="str">
            <v/>
          </cell>
          <cell r="GJ682">
            <v>0</v>
          </cell>
          <cell r="GK682">
            <v>81.75</v>
          </cell>
          <cell r="GL682">
            <v>72.25</v>
          </cell>
          <cell r="GM682">
            <v>81.25</v>
          </cell>
          <cell r="GN682">
            <v>81</v>
          </cell>
          <cell r="GO682" t="str">
            <v/>
          </cell>
          <cell r="GP682">
            <v>0</v>
          </cell>
          <cell r="GQ682">
            <v>81.75</v>
          </cell>
          <cell r="GR682">
            <v>72.25</v>
          </cell>
          <cell r="GS682">
            <v>81.25</v>
          </cell>
          <cell r="GT682">
            <v>81</v>
          </cell>
          <cell r="GU682" t="str">
            <v/>
          </cell>
          <cell r="GV682">
            <v>0</v>
          </cell>
          <cell r="GW682">
            <v>83.75</v>
          </cell>
          <cell r="GX682">
            <v>80.5</v>
          </cell>
          <cell r="GY682">
            <v>71.25</v>
          </cell>
          <cell r="GZ682">
            <v>80</v>
          </cell>
          <cell r="HA682" t="str">
            <v>IGR-L</v>
          </cell>
          <cell r="HB682">
            <v>0</v>
          </cell>
          <cell r="HC682">
            <v>78.42</v>
          </cell>
          <cell r="HD682">
            <v>74.25</v>
          </cell>
          <cell r="HE682">
            <v>75.25</v>
          </cell>
          <cell r="HF682">
            <v>79</v>
          </cell>
          <cell r="HH682">
            <v>0</v>
          </cell>
          <cell r="HM682" t="str">
            <v/>
          </cell>
          <cell r="HN682" t="str">
            <v/>
          </cell>
          <cell r="HS682">
            <v>0</v>
          </cell>
          <cell r="HT682" t="str">
            <v>PKN</v>
          </cell>
          <cell r="HU682">
            <v>0</v>
          </cell>
          <cell r="HV682" t="str">
            <v>IND</v>
          </cell>
          <cell r="HW682">
            <v>0</v>
          </cell>
          <cell r="HX682" t="str">
            <v>MAT-W</v>
          </cell>
          <cell r="HY682">
            <v>0</v>
          </cell>
          <cell r="HZ682" t="str">
            <v>SEJ-W</v>
          </cell>
          <cell r="IA682">
            <v>0</v>
          </cell>
          <cell r="IB682" t="str">
            <v>IGR-W</v>
          </cell>
          <cell r="IC682">
            <v>0</v>
          </cell>
          <cell r="ID682" t="str">
            <v>SBO</v>
          </cell>
          <cell r="IE682">
            <v>0</v>
          </cell>
          <cell r="IF682" t="str">
            <v>PJO</v>
          </cell>
          <cell r="IG682">
            <v>0</v>
          </cell>
          <cell r="IH682" t="str">
            <v>PRA</v>
          </cell>
          <cell r="II682">
            <v>0</v>
          </cell>
          <cell r="IJ682" t="str">
            <v>JAW</v>
          </cell>
          <cell r="IK682">
            <v>0</v>
          </cell>
          <cell r="IL682" t="str">
            <v>ARB</v>
          </cell>
          <cell r="IM682">
            <v>0</v>
          </cell>
          <cell r="IN682" t="str">
            <v>PKM</v>
          </cell>
          <cell r="IO682">
            <v>0</v>
          </cell>
          <cell r="IP682" t="str">
            <v>GEO-P</v>
          </cell>
          <cell r="IQ682">
            <v>0</v>
          </cell>
          <cell r="IR682" t="str">
            <v>SEJ-P</v>
          </cell>
          <cell r="IS682">
            <v>0</v>
          </cell>
          <cell r="IT682" t="str">
            <v>SOS-P</v>
          </cell>
          <cell r="IU682">
            <v>0</v>
          </cell>
          <cell r="IV682" t="str">
            <v>EKO-P</v>
          </cell>
          <cell r="IW682">
            <v>0</v>
          </cell>
          <cell r="IX682" t="str">
            <v>IGR-L</v>
          </cell>
          <cell r="IY682">
            <v>0</v>
          </cell>
          <cell r="JA682">
            <v>0</v>
          </cell>
        </row>
        <row r="683">
          <cell r="Q683" t="str">
            <v/>
          </cell>
          <cell r="AB683" t="str">
            <v/>
          </cell>
          <cell r="AC683">
            <v>14</v>
          </cell>
          <cell r="AI683" t="str">
            <v/>
          </cell>
          <cell r="AJ683">
            <v>0</v>
          </cell>
          <cell r="AK683">
            <v>79.5</v>
          </cell>
          <cell r="AL683">
            <v>84.25</v>
          </cell>
          <cell r="AM683">
            <v>77.75</v>
          </cell>
          <cell r="AN683">
            <v>86</v>
          </cell>
          <cell r="AO683" t="str">
            <v/>
          </cell>
          <cell r="AP683">
            <v>0</v>
          </cell>
          <cell r="AQ683">
            <v>88.67</v>
          </cell>
          <cell r="AR683">
            <v>90.75</v>
          </cell>
          <cell r="AS683">
            <v>74.5</v>
          </cell>
          <cell r="AT683">
            <v>86</v>
          </cell>
          <cell r="AU683" t="str">
            <v/>
          </cell>
          <cell r="AV683">
            <v>0</v>
          </cell>
          <cell r="AW683">
            <v>85.42</v>
          </cell>
          <cell r="AX683">
            <v>86.25</v>
          </cell>
          <cell r="AY683">
            <v>76.75</v>
          </cell>
          <cell r="AZ683">
            <v>89</v>
          </cell>
          <cell r="BA683" t="str">
            <v/>
          </cell>
          <cell r="BB683">
            <v>0</v>
          </cell>
          <cell r="BC683">
            <v>88.25</v>
          </cell>
          <cell r="BD683">
            <v>84.25</v>
          </cell>
          <cell r="BE683">
            <v>77.75</v>
          </cell>
          <cell r="BF683">
            <v>89</v>
          </cell>
          <cell r="BG683" t="str">
            <v>SEJ</v>
          </cell>
          <cell r="BH683">
            <v>0</v>
          </cell>
          <cell r="BI683">
            <v>92.67</v>
          </cell>
          <cell r="BJ683">
            <v>83.75</v>
          </cell>
          <cell r="BK683">
            <v>76.25</v>
          </cell>
          <cell r="BL683">
            <v>86</v>
          </cell>
          <cell r="BM683" t="str">
            <v/>
          </cell>
          <cell r="BN683">
            <v>0</v>
          </cell>
          <cell r="BO683">
            <v>80.5</v>
          </cell>
          <cell r="BP683">
            <v>76.75</v>
          </cell>
          <cell r="BQ683">
            <v>75</v>
          </cell>
          <cell r="BR683">
            <v>78</v>
          </cell>
          <cell r="BS683" t="str">
            <v/>
          </cell>
          <cell r="BT683">
            <v>0</v>
          </cell>
          <cell r="BU683">
            <v>87.25</v>
          </cell>
          <cell r="BV683">
            <v>80</v>
          </cell>
          <cell r="BW683">
            <v>80</v>
          </cell>
          <cell r="BX683">
            <v>86</v>
          </cell>
          <cell r="BY683" t="str">
            <v/>
          </cell>
          <cell r="BZ683">
            <v>0</v>
          </cell>
          <cell r="CA683">
            <v>78</v>
          </cell>
          <cell r="CB683">
            <v>68.5</v>
          </cell>
          <cell r="CC683">
            <v>71.25</v>
          </cell>
          <cell r="CD683">
            <v>75</v>
          </cell>
          <cell r="CE683" t="str">
            <v/>
          </cell>
          <cell r="CF683">
            <v>0</v>
          </cell>
          <cell r="CG683">
            <v>81.33</v>
          </cell>
          <cell r="CH683">
            <v>83.25</v>
          </cell>
          <cell r="CI683">
            <v>86.5</v>
          </cell>
          <cell r="CJ683">
            <v>82</v>
          </cell>
          <cell r="CK683" t="str">
            <v/>
          </cell>
          <cell r="CL683">
            <v>0</v>
          </cell>
          <cell r="CM683">
            <v>78.42</v>
          </cell>
          <cell r="CN683">
            <v>74.75</v>
          </cell>
          <cell r="CO683">
            <v>73.5</v>
          </cell>
          <cell r="CP683">
            <v>80</v>
          </cell>
          <cell r="CQ683" t="str">
            <v/>
          </cell>
          <cell r="CR683">
            <v>0</v>
          </cell>
          <cell r="CS683">
            <v>83.42</v>
          </cell>
          <cell r="CT683">
            <v>81.75</v>
          </cell>
          <cell r="CU683">
            <v>80</v>
          </cell>
          <cell r="CV683">
            <v>83</v>
          </cell>
          <cell r="CW683" t="str">
            <v/>
          </cell>
          <cell r="CX683">
            <v>0</v>
          </cell>
          <cell r="CY683">
            <v>84.56</v>
          </cell>
          <cell r="CZ683">
            <v>79.75</v>
          </cell>
          <cell r="DA683">
            <v>78.5</v>
          </cell>
          <cell r="DB683">
            <v>81</v>
          </cell>
          <cell r="DC683" t="str">
            <v/>
          </cell>
          <cell r="DD683">
            <v>0</v>
          </cell>
          <cell r="DE683">
            <v>93</v>
          </cell>
          <cell r="DF683">
            <v>74.25</v>
          </cell>
          <cell r="DG683">
            <v>80.25</v>
          </cell>
          <cell r="DH683">
            <v>86</v>
          </cell>
          <cell r="DI683" t="str">
            <v/>
          </cell>
          <cell r="DJ683">
            <v>0</v>
          </cell>
          <cell r="DK683">
            <v>0</v>
          </cell>
          <cell r="DL683">
            <v>0</v>
          </cell>
          <cell r="DM683">
            <v>0</v>
          </cell>
          <cell r="DN683">
            <v>78</v>
          </cell>
          <cell r="DO683" t="str">
            <v/>
          </cell>
          <cell r="DP683">
            <v>0</v>
          </cell>
          <cell r="DQ683">
            <v>80</v>
          </cell>
          <cell r="DR683">
            <v>72</v>
          </cell>
          <cell r="DS683">
            <v>70.75</v>
          </cell>
          <cell r="DT683">
            <v>77</v>
          </cell>
          <cell r="DU683" t="str">
            <v/>
          </cell>
          <cell r="DV683">
            <v>0</v>
          </cell>
          <cell r="DW683">
            <v>93</v>
          </cell>
          <cell r="DX683">
            <v>91.5</v>
          </cell>
          <cell r="DY683">
            <v>69.5</v>
          </cell>
          <cell r="DZ683">
            <v>83</v>
          </cell>
          <cell r="EA683" t="str">
            <v/>
          </cell>
          <cell r="EB683">
            <v>0</v>
          </cell>
          <cell r="EC683">
            <v>81.5</v>
          </cell>
          <cell r="ED683">
            <v>77.5</v>
          </cell>
          <cell r="EE683">
            <v>84.25</v>
          </cell>
          <cell r="EF683">
            <v>80</v>
          </cell>
          <cell r="EG683" t="str">
            <v/>
          </cell>
          <cell r="EH683">
            <v>0</v>
          </cell>
          <cell r="EI683">
            <v>86.25</v>
          </cell>
          <cell r="EJ683">
            <v>77.25</v>
          </cell>
          <cell r="EK683">
            <v>80.5</v>
          </cell>
          <cell r="EL683">
            <v>83</v>
          </cell>
          <cell r="EM683" t="str">
            <v/>
          </cell>
          <cell r="EN683">
            <v>0</v>
          </cell>
          <cell r="EO683">
            <v>86.25</v>
          </cell>
          <cell r="EP683">
            <v>77.25</v>
          </cell>
          <cell r="EQ683">
            <v>80.5</v>
          </cell>
          <cell r="ER683">
            <v>83</v>
          </cell>
          <cell r="ES683" t="str">
            <v/>
          </cell>
          <cell r="ET683">
            <v>0</v>
          </cell>
          <cell r="EU683">
            <v>86.25</v>
          </cell>
          <cell r="EV683">
            <v>77.25</v>
          </cell>
          <cell r="EW683">
            <v>80.5</v>
          </cell>
          <cell r="EX683">
            <v>83</v>
          </cell>
          <cell r="EY683" t="str">
            <v/>
          </cell>
          <cell r="EZ683">
            <v>0</v>
          </cell>
          <cell r="FA683">
            <v>76.75</v>
          </cell>
          <cell r="FB683">
            <v>72</v>
          </cell>
          <cell r="FC683">
            <v>75.25</v>
          </cell>
          <cell r="FD683">
            <v>78</v>
          </cell>
          <cell r="FE683" t="str">
            <v/>
          </cell>
          <cell r="FF683">
            <v>0</v>
          </cell>
          <cell r="FG683">
            <v>76.75</v>
          </cell>
          <cell r="FH683">
            <v>72</v>
          </cell>
          <cell r="FI683">
            <v>75.25</v>
          </cell>
          <cell r="FJ683">
            <v>78</v>
          </cell>
          <cell r="FK683" t="str">
            <v/>
          </cell>
          <cell r="FL683">
            <v>0</v>
          </cell>
          <cell r="FM683">
            <v>76.75</v>
          </cell>
          <cell r="FN683">
            <v>72</v>
          </cell>
          <cell r="FO683">
            <v>75.25</v>
          </cell>
          <cell r="FP683">
            <v>78</v>
          </cell>
          <cell r="FQ683" t="str">
            <v/>
          </cell>
          <cell r="FR683">
            <v>0</v>
          </cell>
          <cell r="FS683">
            <v>76.75</v>
          </cell>
          <cell r="FT683">
            <v>72</v>
          </cell>
          <cell r="FU683">
            <v>75.25</v>
          </cell>
          <cell r="FV683">
            <v>78</v>
          </cell>
          <cell r="FW683" t="str">
            <v/>
          </cell>
          <cell r="FX683">
            <v>0</v>
          </cell>
          <cell r="FY683">
            <v>76.75</v>
          </cell>
          <cell r="FZ683">
            <v>72</v>
          </cell>
          <cell r="GA683">
            <v>75.25</v>
          </cell>
          <cell r="GB683">
            <v>78</v>
          </cell>
          <cell r="GC683" t="str">
            <v/>
          </cell>
          <cell r="GD683">
            <v>0</v>
          </cell>
          <cell r="GE683">
            <v>76.75</v>
          </cell>
          <cell r="GF683">
            <v>72</v>
          </cell>
          <cell r="GG683">
            <v>75.25</v>
          </cell>
          <cell r="GH683">
            <v>78</v>
          </cell>
          <cell r="GI683" t="str">
            <v/>
          </cell>
          <cell r="GJ683">
            <v>0</v>
          </cell>
          <cell r="GK683">
            <v>76.75</v>
          </cell>
          <cell r="GL683">
            <v>72</v>
          </cell>
          <cell r="GM683">
            <v>75.25</v>
          </cell>
          <cell r="GN683">
            <v>78</v>
          </cell>
          <cell r="GO683" t="str">
            <v/>
          </cell>
          <cell r="GP683">
            <v>0</v>
          </cell>
          <cell r="GQ683">
            <v>76.75</v>
          </cell>
          <cell r="GR683">
            <v>72</v>
          </cell>
          <cell r="GS683">
            <v>75.25</v>
          </cell>
          <cell r="GT683">
            <v>78</v>
          </cell>
          <cell r="GU683" t="str">
            <v/>
          </cell>
          <cell r="GV683">
            <v>0</v>
          </cell>
          <cell r="GW683">
            <v>82.75</v>
          </cell>
          <cell r="GX683">
            <v>71.25</v>
          </cell>
          <cell r="GY683">
            <v>79.5</v>
          </cell>
          <cell r="GZ683">
            <v>78</v>
          </cell>
          <cell r="HA683" t="str">
            <v>IGR-L</v>
          </cell>
          <cell r="HB683">
            <v>0</v>
          </cell>
          <cell r="HC683">
            <v>78.08</v>
          </cell>
          <cell r="HD683">
            <v>68.25</v>
          </cell>
          <cell r="HE683">
            <v>71.25</v>
          </cell>
          <cell r="HF683">
            <v>79</v>
          </cell>
          <cell r="HH683">
            <v>0</v>
          </cell>
          <cell r="HM683" t="str">
            <v/>
          </cell>
          <cell r="HN683" t="str">
            <v/>
          </cell>
          <cell r="HS683">
            <v>0</v>
          </cell>
          <cell r="HT683" t="str">
            <v>PKN</v>
          </cell>
          <cell r="HU683">
            <v>0</v>
          </cell>
          <cell r="HV683" t="str">
            <v>IND</v>
          </cell>
          <cell r="HW683">
            <v>0</v>
          </cell>
          <cell r="HX683" t="str">
            <v>MAT-W</v>
          </cell>
          <cell r="HY683">
            <v>0</v>
          </cell>
          <cell r="HZ683" t="str">
            <v>SEJ-W</v>
          </cell>
          <cell r="IA683">
            <v>0</v>
          </cell>
          <cell r="IB683" t="str">
            <v>IGR-W</v>
          </cell>
          <cell r="IC683">
            <v>0</v>
          </cell>
          <cell r="ID683" t="str">
            <v>SBO</v>
          </cell>
          <cell r="IE683">
            <v>0</v>
          </cell>
          <cell r="IF683" t="str">
            <v>PJO</v>
          </cell>
          <cell r="IG683">
            <v>0</v>
          </cell>
          <cell r="IH683" t="str">
            <v>PRA</v>
          </cell>
          <cell r="II683">
            <v>0</v>
          </cell>
          <cell r="IJ683" t="str">
            <v>JAW</v>
          </cell>
          <cell r="IK683">
            <v>0</v>
          </cell>
          <cell r="IL683" t="str">
            <v>ARB</v>
          </cell>
          <cell r="IM683">
            <v>0</v>
          </cell>
          <cell r="IN683" t="str">
            <v>PKM</v>
          </cell>
          <cell r="IO683">
            <v>0</v>
          </cell>
          <cell r="IP683" t="str">
            <v>GEO-P</v>
          </cell>
          <cell r="IQ683">
            <v>0</v>
          </cell>
          <cell r="IR683" t="str">
            <v>SEJ-P</v>
          </cell>
          <cell r="IS683">
            <v>0</v>
          </cell>
          <cell r="IT683" t="str">
            <v>SOS-P</v>
          </cell>
          <cell r="IU683">
            <v>0</v>
          </cell>
          <cell r="IV683" t="str">
            <v>EKO-P</v>
          </cell>
          <cell r="IW683">
            <v>0</v>
          </cell>
          <cell r="IX683" t="str">
            <v>IGR-L</v>
          </cell>
          <cell r="IY683">
            <v>0</v>
          </cell>
          <cell r="JA683">
            <v>0</v>
          </cell>
        </row>
        <row r="684">
          <cell r="Q684" t="str">
            <v/>
          </cell>
          <cell r="AB684" t="str">
            <v/>
          </cell>
          <cell r="AC684">
            <v>15</v>
          </cell>
          <cell r="AI684" t="str">
            <v/>
          </cell>
          <cell r="AJ684">
            <v>0</v>
          </cell>
          <cell r="AK684">
            <v>79.5</v>
          </cell>
          <cell r="AL684">
            <v>77</v>
          </cell>
          <cell r="AM684">
            <v>75.75</v>
          </cell>
          <cell r="AN684">
            <v>80</v>
          </cell>
          <cell r="AO684" t="str">
            <v/>
          </cell>
          <cell r="AP684">
            <v>0</v>
          </cell>
          <cell r="AQ684">
            <v>81.33</v>
          </cell>
          <cell r="AR684">
            <v>83.25</v>
          </cell>
          <cell r="AS684">
            <v>71.25</v>
          </cell>
          <cell r="AT684">
            <v>80</v>
          </cell>
          <cell r="AU684" t="str">
            <v/>
          </cell>
          <cell r="AV684">
            <v>0</v>
          </cell>
          <cell r="AW684">
            <v>78.67</v>
          </cell>
          <cell r="AX684">
            <v>75</v>
          </cell>
          <cell r="AY684">
            <v>76.25</v>
          </cell>
          <cell r="AZ684">
            <v>82</v>
          </cell>
          <cell r="BA684" t="str">
            <v/>
          </cell>
          <cell r="BB684">
            <v>0</v>
          </cell>
          <cell r="BC684">
            <v>81.5</v>
          </cell>
          <cell r="BD684">
            <v>77</v>
          </cell>
          <cell r="BE684">
            <v>77</v>
          </cell>
          <cell r="BF684">
            <v>82</v>
          </cell>
          <cell r="BG684" t="str">
            <v>SEJ</v>
          </cell>
          <cell r="BH684">
            <v>0</v>
          </cell>
          <cell r="BI684">
            <v>80</v>
          </cell>
          <cell r="BJ684">
            <v>80.5</v>
          </cell>
          <cell r="BK684">
            <v>69.25</v>
          </cell>
          <cell r="BL684">
            <v>80</v>
          </cell>
          <cell r="BM684" t="str">
            <v/>
          </cell>
          <cell r="BN684">
            <v>0</v>
          </cell>
          <cell r="BO684">
            <v>80.25</v>
          </cell>
          <cell r="BP684">
            <v>78.5</v>
          </cell>
          <cell r="BQ684">
            <v>71.75</v>
          </cell>
          <cell r="BR684">
            <v>79</v>
          </cell>
          <cell r="BS684" t="str">
            <v/>
          </cell>
          <cell r="BT684">
            <v>0</v>
          </cell>
          <cell r="BU684">
            <v>81</v>
          </cell>
          <cell r="BV684">
            <v>80.5</v>
          </cell>
          <cell r="BW684">
            <v>80.75</v>
          </cell>
          <cell r="BX684">
            <v>84</v>
          </cell>
          <cell r="BY684" t="str">
            <v/>
          </cell>
          <cell r="BZ684">
            <v>0</v>
          </cell>
          <cell r="CA684">
            <v>75.42</v>
          </cell>
          <cell r="CB684">
            <v>68.25</v>
          </cell>
          <cell r="CC684">
            <v>70</v>
          </cell>
          <cell r="CD684">
            <v>72</v>
          </cell>
          <cell r="CE684" t="str">
            <v/>
          </cell>
          <cell r="CF684">
            <v>0</v>
          </cell>
          <cell r="CG684">
            <v>79.33</v>
          </cell>
          <cell r="CH684">
            <v>87.25</v>
          </cell>
          <cell r="CI684">
            <v>87</v>
          </cell>
          <cell r="CJ684">
            <v>80</v>
          </cell>
          <cell r="CK684" t="str">
            <v/>
          </cell>
          <cell r="CL684">
            <v>0</v>
          </cell>
          <cell r="CM684">
            <v>78.25</v>
          </cell>
          <cell r="CN684">
            <v>76.25</v>
          </cell>
          <cell r="CO684">
            <v>75.75</v>
          </cell>
          <cell r="CP684">
            <v>75</v>
          </cell>
          <cell r="CQ684" t="str">
            <v/>
          </cell>
          <cell r="CR684">
            <v>0</v>
          </cell>
          <cell r="CS684">
            <v>80.5</v>
          </cell>
          <cell r="CT684">
            <v>72.5</v>
          </cell>
          <cell r="CU684">
            <v>73</v>
          </cell>
          <cell r="CV684">
            <v>79</v>
          </cell>
          <cell r="CW684" t="str">
            <v/>
          </cell>
          <cell r="CX684">
            <v>0</v>
          </cell>
          <cell r="CY684">
            <v>78.67</v>
          </cell>
          <cell r="CZ684">
            <v>72</v>
          </cell>
          <cell r="DA684">
            <v>70.5</v>
          </cell>
          <cell r="DB684">
            <v>79</v>
          </cell>
          <cell r="DC684" t="str">
            <v/>
          </cell>
          <cell r="DD684">
            <v>0</v>
          </cell>
          <cell r="DE684">
            <v>82</v>
          </cell>
          <cell r="DF684">
            <v>76.25</v>
          </cell>
          <cell r="DG684">
            <v>75.25</v>
          </cell>
          <cell r="DH684">
            <v>86</v>
          </cell>
          <cell r="DI684" t="str">
            <v/>
          </cell>
          <cell r="DJ684">
            <v>0</v>
          </cell>
          <cell r="DK684">
            <v>0</v>
          </cell>
          <cell r="DL684">
            <v>0</v>
          </cell>
          <cell r="DM684">
            <v>0</v>
          </cell>
          <cell r="DN684">
            <v>77</v>
          </cell>
          <cell r="DO684" t="str">
            <v/>
          </cell>
          <cell r="DP684">
            <v>0</v>
          </cell>
          <cell r="DQ684">
            <v>76</v>
          </cell>
          <cell r="DR684">
            <v>68</v>
          </cell>
          <cell r="DS684">
            <v>67.25</v>
          </cell>
          <cell r="DT684">
            <v>76</v>
          </cell>
          <cell r="DU684" t="str">
            <v/>
          </cell>
          <cell r="DV684">
            <v>0</v>
          </cell>
          <cell r="DW684">
            <v>88</v>
          </cell>
          <cell r="DX684">
            <v>81.75</v>
          </cell>
          <cell r="DY684">
            <v>67</v>
          </cell>
          <cell r="DZ684">
            <v>77</v>
          </cell>
          <cell r="EA684" t="str">
            <v/>
          </cell>
          <cell r="EB684">
            <v>0</v>
          </cell>
          <cell r="EC684">
            <v>81.5</v>
          </cell>
          <cell r="ED684">
            <v>72.75</v>
          </cell>
          <cell r="EE684">
            <v>77</v>
          </cell>
          <cell r="EF684">
            <v>81</v>
          </cell>
          <cell r="EG684" t="str">
            <v/>
          </cell>
          <cell r="EH684">
            <v>0</v>
          </cell>
          <cell r="EI684">
            <v>84.5</v>
          </cell>
          <cell r="EJ684">
            <v>73.5</v>
          </cell>
          <cell r="EK684">
            <v>74.75</v>
          </cell>
          <cell r="EL684">
            <v>82</v>
          </cell>
          <cell r="EM684" t="str">
            <v/>
          </cell>
          <cell r="EN684">
            <v>0</v>
          </cell>
          <cell r="EO684">
            <v>84.5</v>
          </cell>
          <cell r="EP684">
            <v>73.5</v>
          </cell>
          <cell r="EQ684">
            <v>74.75</v>
          </cell>
          <cell r="ER684">
            <v>82</v>
          </cell>
          <cell r="ES684" t="str">
            <v/>
          </cell>
          <cell r="ET684">
            <v>0</v>
          </cell>
          <cell r="EU684">
            <v>84.5</v>
          </cell>
          <cell r="EV684">
            <v>73.5</v>
          </cell>
          <cell r="EW684">
            <v>74.75</v>
          </cell>
          <cell r="EX684">
            <v>82</v>
          </cell>
          <cell r="EY684" t="str">
            <v/>
          </cell>
          <cell r="EZ684">
            <v>0</v>
          </cell>
          <cell r="FA684">
            <v>77.13</v>
          </cell>
          <cell r="FB684">
            <v>74.5</v>
          </cell>
          <cell r="FC684">
            <v>68.5</v>
          </cell>
          <cell r="FD684">
            <v>78</v>
          </cell>
          <cell r="FE684" t="str">
            <v/>
          </cell>
          <cell r="FF684">
            <v>0</v>
          </cell>
          <cell r="FG684">
            <v>77.13</v>
          </cell>
          <cell r="FH684">
            <v>74.5</v>
          </cell>
          <cell r="FI684">
            <v>68.5</v>
          </cell>
          <cell r="FJ684">
            <v>78</v>
          </cell>
          <cell r="FK684" t="str">
            <v/>
          </cell>
          <cell r="FL684">
            <v>0</v>
          </cell>
          <cell r="FM684">
            <v>77.13</v>
          </cell>
          <cell r="FN684">
            <v>74.5</v>
          </cell>
          <cell r="FO684">
            <v>68.5</v>
          </cell>
          <cell r="FP684">
            <v>78</v>
          </cell>
          <cell r="FQ684" t="str">
            <v/>
          </cell>
          <cell r="FR684">
            <v>0</v>
          </cell>
          <cell r="FS684">
            <v>77.13</v>
          </cell>
          <cell r="FT684">
            <v>74.5</v>
          </cell>
          <cell r="FU684">
            <v>68.5</v>
          </cell>
          <cell r="FV684">
            <v>78</v>
          </cell>
          <cell r="FW684" t="str">
            <v/>
          </cell>
          <cell r="FX684">
            <v>0</v>
          </cell>
          <cell r="FY684">
            <v>77.13</v>
          </cell>
          <cell r="FZ684">
            <v>74.5</v>
          </cell>
          <cell r="GA684">
            <v>68.5</v>
          </cell>
          <cell r="GB684">
            <v>78</v>
          </cell>
          <cell r="GC684" t="str">
            <v/>
          </cell>
          <cell r="GD684">
            <v>0</v>
          </cell>
          <cell r="GE684">
            <v>77.13</v>
          </cell>
          <cell r="GF684">
            <v>74.5</v>
          </cell>
          <cell r="GG684">
            <v>68.5</v>
          </cell>
          <cell r="GH684">
            <v>78</v>
          </cell>
          <cell r="GI684" t="str">
            <v/>
          </cell>
          <cell r="GJ684">
            <v>0</v>
          </cell>
          <cell r="GK684">
            <v>77.13</v>
          </cell>
          <cell r="GL684">
            <v>74.5</v>
          </cell>
          <cell r="GM684">
            <v>68.5</v>
          </cell>
          <cell r="GN684">
            <v>78</v>
          </cell>
          <cell r="GO684" t="str">
            <v/>
          </cell>
          <cell r="GP684">
            <v>0</v>
          </cell>
          <cell r="GQ684">
            <v>77.13</v>
          </cell>
          <cell r="GR684">
            <v>74.5</v>
          </cell>
          <cell r="GS684">
            <v>68.5</v>
          </cell>
          <cell r="GT684">
            <v>78</v>
          </cell>
          <cell r="GU684" t="str">
            <v/>
          </cell>
          <cell r="GV684">
            <v>0</v>
          </cell>
          <cell r="GW684">
            <v>79.25</v>
          </cell>
          <cell r="GX684">
            <v>67.75</v>
          </cell>
          <cell r="GY684">
            <v>72.5</v>
          </cell>
          <cell r="GZ684">
            <v>76</v>
          </cell>
          <cell r="HA684" t="str">
            <v>IGR-L</v>
          </cell>
          <cell r="HB684">
            <v>0</v>
          </cell>
          <cell r="HC684">
            <v>77.67</v>
          </cell>
          <cell r="HD684">
            <v>69</v>
          </cell>
          <cell r="HE684">
            <v>67.25</v>
          </cell>
          <cell r="HF684">
            <v>78</v>
          </cell>
          <cell r="HH684">
            <v>0</v>
          </cell>
          <cell r="HM684" t="str">
            <v/>
          </cell>
          <cell r="HN684" t="str">
            <v/>
          </cell>
          <cell r="HS684">
            <v>0</v>
          </cell>
          <cell r="HT684" t="str">
            <v>PKN</v>
          </cell>
          <cell r="HU684">
            <v>0</v>
          </cell>
          <cell r="HV684" t="str">
            <v>IND</v>
          </cell>
          <cell r="HW684">
            <v>0</v>
          </cell>
          <cell r="HX684" t="str">
            <v>MAT-W</v>
          </cell>
          <cell r="HY684">
            <v>0</v>
          </cell>
          <cell r="HZ684" t="str">
            <v>SEJ-W</v>
          </cell>
          <cell r="IA684">
            <v>0</v>
          </cell>
          <cell r="IB684" t="str">
            <v>IGR-W</v>
          </cell>
          <cell r="IC684">
            <v>0</v>
          </cell>
          <cell r="ID684" t="str">
            <v>SBO</v>
          </cell>
          <cell r="IE684">
            <v>0</v>
          </cell>
          <cell r="IF684" t="str">
            <v>PJO</v>
          </cell>
          <cell r="IG684">
            <v>0</v>
          </cell>
          <cell r="IH684" t="str">
            <v>PRA</v>
          </cell>
          <cell r="II684">
            <v>0</v>
          </cell>
          <cell r="IJ684" t="str">
            <v>JAW</v>
          </cell>
          <cell r="IK684">
            <v>0</v>
          </cell>
          <cell r="IL684" t="str">
            <v>ARB</v>
          </cell>
          <cell r="IM684">
            <v>0</v>
          </cell>
          <cell r="IN684" t="str">
            <v>PKM</v>
          </cell>
          <cell r="IO684">
            <v>0</v>
          </cell>
          <cell r="IP684" t="str">
            <v>GEO-P</v>
          </cell>
          <cell r="IQ684">
            <v>0</v>
          </cell>
          <cell r="IR684" t="str">
            <v>SEJ-P</v>
          </cell>
          <cell r="IS684">
            <v>0</v>
          </cell>
          <cell r="IT684" t="str">
            <v>SOS-P</v>
          </cell>
          <cell r="IU684">
            <v>0</v>
          </cell>
          <cell r="IV684" t="str">
            <v>EKO-P</v>
          </cell>
          <cell r="IW684">
            <v>0</v>
          </cell>
          <cell r="IX684" t="str">
            <v>IGR-L</v>
          </cell>
          <cell r="IY684">
            <v>0</v>
          </cell>
          <cell r="JA684">
            <v>0</v>
          </cell>
        </row>
        <row r="685">
          <cell r="Q685" t="str">
            <v/>
          </cell>
          <cell r="AB685" t="str">
            <v/>
          </cell>
          <cell r="AC685">
            <v>16</v>
          </cell>
          <cell r="AI685" t="str">
            <v/>
          </cell>
          <cell r="AJ685">
            <v>0</v>
          </cell>
          <cell r="AK685">
            <v>80.75</v>
          </cell>
          <cell r="AL685">
            <v>76</v>
          </cell>
          <cell r="AM685">
            <v>72</v>
          </cell>
          <cell r="AN685">
            <v>79</v>
          </cell>
          <cell r="AO685" t="str">
            <v/>
          </cell>
          <cell r="AP685">
            <v>0</v>
          </cell>
          <cell r="AQ685">
            <v>78</v>
          </cell>
          <cell r="AR685">
            <v>80</v>
          </cell>
          <cell r="AS685">
            <v>71.75</v>
          </cell>
          <cell r="AT685">
            <v>79</v>
          </cell>
          <cell r="AU685" t="str">
            <v/>
          </cell>
          <cell r="AV685">
            <v>0</v>
          </cell>
          <cell r="AW685">
            <v>78</v>
          </cell>
          <cell r="AX685">
            <v>73.25</v>
          </cell>
          <cell r="AY685">
            <v>73</v>
          </cell>
          <cell r="AZ685">
            <v>82</v>
          </cell>
          <cell r="BA685" t="str">
            <v/>
          </cell>
          <cell r="BB685">
            <v>0</v>
          </cell>
          <cell r="BC685">
            <v>79.5</v>
          </cell>
          <cell r="BD685">
            <v>76</v>
          </cell>
          <cell r="BE685">
            <v>74.25</v>
          </cell>
          <cell r="BF685">
            <v>82</v>
          </cell>
          <cell r="BG685" t="str">
            <v>SEJ</v>
          </cell>
          <cell r="BH685">
            <v>0</v>
          </cell>
          <cell r="BI685">
            <v>77.33</v>
          </cell>
          <cell r="BJ685">
            <v>79.75</v>
          </cell>
          <cell r="BK685">
            <v>73.5</v>
          </cell>
          <cell r="BL685">
            <v>79</v>
          </cell>
          <cell r="BM685" t="str">
            <v/>
          </cell>
          <cell r="BN685">
            <v>0</v>
          </cell>
          <cell r="BO685">
            <v>80.63</v>
          </cell>
          <cell r="BP685">
            <v>77.5</v>
          </cell>
          <cell r="BQ685">
            <v>74.75</v>
          </cell>
          <cell r="BR685">
            <v>81</v>
          </cell>
          <cell r="BS685" t="str">
            <v/>
          </cell>
          <cell r="BT685">
            <v>0</v>
          </cell>
          <cell r="BU685">
            <v>81.5</v>
          </cell>
          <cell r="BV685">
            <v>84.5</v>
          </cell>
          <cell r="BW685">
            <v>83.75</v>
          </cell>
          <cell r="BX685">
            <v>87</v>
          </cell>
          <cell r="BY685" t="str">
            <v/>
          </cell>
          <cell r="BZ685">
            <v>0</v>
          </cell>
          <cell r="CA685">
            <v>76.83</v>
          </cell>
          <cell r="CB685">
            <v>69.25</v>
          </cell>
          <cell r="CC685">
            <v>70</v>
          </cell>
          <cell r="CD685">
            <v>77</v>
          </cell>
          <cell r="CE685" t="str">
            <v/>
          </cell>
          <cell r="CF685">
            <v>0</v>
          </cell>
          <cell r="CG685">
            <v>81</v>
          </cell>
          <cell r="CH685">
            <v>84.25</v>
          </cell>
          <cell r="CI685">
            <v>89.25</v>
          </cell>
          <cell r="CJ685">
            <v>79</v>
          </cell>
          <cell r="CK685" t="str">
            <v/>
          </cell>
          <cell r="CL685">
            <v>0</v>
          </cell>
          <cell r="CM685">
            <v>77.25</v>
          </cell>
          <cell r="CN685">
            <v>74.75</v>
          </cell>
          <cell r="CO685">
            <v>73.25</v>
          </cell>
          <cell r="CP685">
            <v>78</v>
          </cell>
          <cell r="CQ685" t="str">
            <v/>
          </cell>
          <cell r="CR685">
            <v>0</v>
          </cell>
          <cell r="CS685">
            <v>81.25</v>
          </cell>
          <cell r="CT685">
            <v>79.75</v>
          </cell>
          <cell r="CU685">
            <v>72.5</v>
          </cell>
          <cell r="CV685">
            <v>87</v>
          </cell>
          <cell r="CW685" t="str">
            <v/>
          </cell>
          <cell r="CX685">
            <v>0</v>
          </cell>
          <cell r="CY685">
            <v>85.44</v>
          </cell>
          <cell r="CZ685">
            <v>78</v>
          </cell>
          <cell r="DA685">
            <v>78</v>
          </cell>
          <cell r="DB685">
            <v>83</v>
          </cell>
          <cell r="DC685" t="str">
            <v/>
          </cell>
          <cell r="DD685">
            <v>0</v>
          </cell>
          <cell r="DE685">
            <v>79.75</v>
          </cell>
          <cell r="DF685">
            <v>76.75</v>
          </cell>
          <cell r="DG685">
            <v>77.25</v>
          </cell>
          <cell r="DH685">
            <v>86</v>
          </cell>
          <cell r="DI685" t="str">
            <v/>
          </cell>
          <cell r="DJ685">
            <v>0</v>
          </cell>
          <cell r="DK685">
            <v>0</v>
          </cell>
          <cell r="DL685">
            <v>0</v>
          </cell>
          <cell r="DM685">
            <v>0</v>
          </cell>
          <cell r="DN685">
            <v>74</v>
          </cell>
          <cell r="DO685" t="str">
            <v/>
          </cell>
          <cell r="DP685">
            <v>0</v>
          </cell>
          <cell r="DQ685">
            <v>76.5</v>
          </cell>
          <cell r="DR685">
            <v>68.25</v>
          </cell>
          <cell r="DS685">
            <v>68.5</v>
          </cell>
          <cell r="DT685">
            <v>76</v>
          </cell>
          <cell r="DU685" t="str">
            <v/>
          </cell>
          <cell r="DV685">
            <v>0</v>
          </cell>
          <cell r="DW685">
            <v>83</v>
          </cell>
          <cell r="DX685">
            <v>84.25</v>
          </cell>
          <cell r="DY685">
            <v>75.5</v>
          </cell>
          <cell r="DZ685">
            <v>80</v>
          </cell>
          <cell r="EA685" t="str">
            <v/>
          </cell>
          <cell r="EB685">
            <v>0</v>
          </cell>
          <cell r="EC685">
            <v>81.38</v>
          </cell>
          <cell r="ED685">
            <v>78.5</v>
          </cell>
          <cell r="EE685">
            <v>80.75</v>
          </cell>
          <cell r="EF685">
            <v>84</v>
          </cell>
          <cell r="EG685" t="str">
            <v/>
          </cell>
          <cell r="EH685">
            <v>0</v>
          </cell>
          <cell r="EI685">
            <v>89</v>
          </cell>
          <cell r="EJ685">
            <v>72.25</v>
          </cell>
          <cell r="EK685">
            <v>73.5</v>
          </cell>
          <cell r="EL685">
            <v>85</v>
          </cell>
          <cell r="EM685" t="str">
            <v/>
          </cell>
          <cell r="EN685">
            <v>0</v>
          </cell>
          <cell r="EO685">
            <v>89</v>
          </cell>
          <cell r="EP685">
            <v>72.25</v>
          </cell>
          <cell r="EQ685">
            <v>73.5</v>
          </cell>
          <cell r="ER685">
            <v>85</v>
          </cell>
          <cell r="ES685" t="str">
            <v/>
          </cell>
          <cell r="ET685">
            <v>0</v>
          </cell>
          <cell r="EU685">
            <v>89</v>
          </cell>
          <cell r="EV685">
            <v>72.25</v>
          </cell>
          <cell r="EW685">
            <v>73.5</v>
          </cell>
          <cell r="EX685">
            <v>85</v>
          </cell>
          <cell r="EY685" t="str">
            <v/>
          </cell>
          <cell r="EZ685">
            <v>0</v>
          </cell>
          <cell r="FA685">
            <v>77.38</v>
          </cell>
          <cell r="FB685">
            <v>71.5</v>
          </cell>
          <cell r="FC685">
            <v>68</v>
          </cell>
          <cell r="FD685">
            <v>79</v>
          </cell>
          <cell r="FE685" t="str">
            <v/>
          </cell>
          <cell r="FF685">
            <v>0</v>
          </cell>
          <cell r="FG685">
            <v>77.38</v>
          </cell>
          <cell r="FH685">
            <v>71.5</v>
          </cell>
          <cell r="FI685">
            <v>68</v>
          </cell>
          <cell r="FJ685">
            <v>79</v>
          </cell>
          <cell r="FK685" t="str">
            <v/>
          </cell>
          <cell r="FL685">
            <v>0</v>
          </cell>
          <cell r="FM685">
            <v>77.38</v>
          </cell>
          <cell r="FN685">
            <v>71.5</v>
          </cell>
          <cell r="FO685">
            <v>68</v>
          </cell>
          <cell r="FP685">
            <v>79</v>
          </cell>
          <cell r="FQ685" t="str">
            <v/>
          </cell>
          <cell r="FR685">
            <v>0</v>
          </cell>
          <cell r="FS685">
            <v>77.38</v>
          </cell>
          <cell r="FT685">
            <v>71.5</v>
          </cell>
          <cell r="FU685">
            <v>68</v>
          </cell>
          <cell r="FV685">
            <v>79</v>
          </cell>
          <cell r="FW685" t="str">
            <v/>
          </cell>
          <cell r="FX685">
            <v>0</v>
          </cell>
          <cell r="FY685">
            <v>77.38</v>
          </cell>
          <cell r="FZ685">
            <v>71.5</v>
          </cell>
          <cell r="GA685">
            <v>68</v>
          </cell>
          <cell r="GB685">
            <v>79</v>
          </cell>
          <cell r="GC685" t="str">
            <v/>
          </cell>
          <cell r="GD685">
            <v>0</v>
          </cell>
          <cell r="GE685">
            <v>77.38</v>
          </cell>
          <cell r="GF685">
            <v>71.5</v>
          </cell>
          <cell r="GG685">
            <v>68</v>
          </cell>
          <cell r="GH685">
            <v>79</v>
          </cell>
          <cell r="GI685" t="str">
            <v/>
          </cell>
          <cell r="GJ685">
            <v>0</v>
          </cell>
          <cell r="GK685">
            <v>77.38</v>
          </cell>
          <cell r="GL685">
            <v>71.5</v>
          </cell>
          <cell r="GM685">
            <v>68</v>
          </cell>
          <cell r="GN685">
            <v>79</v>
          </cell>
          <cell r="GO685" t="str">
            <v/>
          </cell>
          <cell r="GP685">
            <v>0</v>
          </cell>
          <cell r="GQ685">
            <v>77.38</v>
          </cell>
          <cell r="GR685">
            <v>71.5</v>
          </cell>
          <cell r="GS685">
            <v>68</v>
          </cell>
          <cell r="GT685">
            <v>79</v>
          </cell>
          <cell r="GU685" t="str">
            <v/>
          </cell>
          <cell r="GV685">
            <v>0</v>
          </cell>
          <cell r="GW685">
            <v>79.75</v>
          </cell>
          <cell r="GX685">
            <v>67.5</v>
          </cell>
          <cell r="GY685">
            <v>80.75</v>
          </cell>
          <cell r="GZ685">
            <v>75</v>
          </cell>
          <cell r="HA685" t="str">
            <v>IGR-L</v>
          </cell>
          <cell r="HB685">
            <v>0</v>
          </cell>
          <cell r="HC685">
            <v>76.67</v>
          </cell>
          <cell r="HD685">
            <v>69</v>
          </cell>
          <cell r="HE685">
            <v>67</v>
          </cell>
          <cell r="HF685">
            <v>79</v>
          </cell>
          <cell r="HH685">
            <v>0</v>
          </cell>
          <cell r="HM685" t="str">
            <v/>
          </cell>
          <cell r="HN685" t="str">
            <v/>
          </cell>
          <cell r="HS685">
            <v>0</v>
          </cell>
          <cell r="HT685" t="str">
            <v>PKN</v>
          </cell>
          <cell r="HU685">
            <v>0</v>
          </cell>
          <cell r="HV685" t="str">
            <v>IND</v>
          </cell>
          <cell r="HW685">
            <v>0</v>
          </cell>
          <cell r="HX685" t="str">
            <v>MAT-W</v>
          </cell>
          <cell r="HY685">
            <v>0</v>
          </cell>
          <cell r="HZ685" t="str">
            <v>SEJ-W</v>
          </cell>
          <cell r="IA685">
            <v>0</v>
          </cell>
          <cell r="IB685" t="str">
            <v>IGR-W</v>
          </cell>
          <cell r="IC685">
            <v>0</v>
          </cell>
          <cell r="ID685" t="str">
            <v>SBO</v>
          </cell>
          <cell r="IE685">
            <v>0</v>
          </cell>
          <cell r="IF685" t="str">
            <v>PJO</v>
          </cell>
          <cell r="IG685">
            <v>0</v>
          </cell>
          <cell r="IH685" t="str">
            <v>PRA</v>
          </cell>
          <cell r="II685">
            <v>0</v>
          </cell>
          <cell r="IJ685" t="str">
            <v>JAW</v>
          </cell>
          <cell r="IK685">
            <v>0</v>
          </cell>
          <cell r="IL685" t="str">
            <v>ARB</v>
          </cell>
          <cell r="IM685">
            <v>0</v>
          </cell>
          <cell r="IN685" t="str">
            <v>PKM</v>
          </cell>
          <cell r="IO685">
            <v>0</v>
          </cell>
          <cell r="IP685" t="str">
            <v>GEO-P</v>
          </cell>
          <cell r="IQ685">
            <v>0</v>
          </cell>
          <cell r="IR685" t="str">
            <v>SEJ-P</v>
          </cell>
          <cell r="IS685">
            <v>0</v>
          </cell>
          <cell r="IT685" t="str">
            <v>SOS-P</v>
          </cell>
          <cell r="IU685">
            <v>0</v>
          </cell>
          <cell r="IV685" t="str">
            <v>EKO-P</v>
          </cell>
          <cell r="IW685">
            <v>0</v>
          </cell>
          <cell r="IX685" t="str">
            <v>IGR-L</v>
          </cell>
          <cell r="IY685">
            <v>0</v>
          </cell>
          <cell r="JA685">
            <v>0</v>
          </cell>
        </row>
        <row r="686">
          <cell r="Q686" t="str">
            <v/>
          </cell>
          <cell r="AB686" t="str">
            <v/>
          </cell>
          <cell r="AC686">
            <v>17</v>
          </cell>
          <cell r="AI686" t="str">
            <v/>
          </cell>
          <cell r="AJ686">
            <v>0</v>
          </cell>
          <cell r="AK686">
            <v>79.5</v>
          </cell>
          <cell r="AL686">
            <v>75.75</v>
          </cell>
          <cell r="AM686">
            <v>76.25</v>
          </cell>
          <cell r="AN686">
            <v>81</v>
          </cell>
          <cell r="AO686" t="str">
            <v/>
          </cell>
          <cell r="AP686">
            <v>0</v>
          </cell>
          <cell r="AQ686">
            <v>88</v>
          </cell>
          <cell r="AR686">
            <v>82.75</v>
          </cell>
          <cell r="AS686">
            <v>75</v>
          </cell>
          <cell r="AT686">
            <v>81</v>
          </cell>
          <cell r="AU686" t="str">
            <v/>
          </cell>
          <cell r="AV686">
            <v>0</v>
          </cell>
          <cell r="AW686">
            <v>79.17</v>
          </cell>
          <cell r="AX686">
            <v>75.75</v>
          </cell>
          <cell r="AY686">
            <v>76.25</v>
          </cell>
          <cell r="AZ686">
            <v>85</v>
          </cell>
          <cell r="BA686" t="str">
            <v/>
          </cell>
          <cell r="BB686">
            <v>0</v>
          </cell>
          <cell r="BC686">
            <v>85.5</v>
          </cell>
          <cell r="BD686">
            <v>75.75</v>
          </cell>
          <cell r="BE686">
            <v>76.25</v>
          </cell>
          <cell r="BF686">
            <v>85</v>
          </cell>
          <cell r="BG686" t="str">
            <v>SEJ</v>
          </cell>
          <cell r="BH686">
            <v>0</v>
          </cell>
          <cell r="BI686">
            <v>88.67</v>
          </cell>
          <cell r="BJ686">
            <v>81.25</v>
          </cell>
          <cell r="BK686">
            <v>72.25</v>
          </cell>
          <cell r="BL686">
            <v>81</v>
          </cell>
          <cell r="BM686" t="str">
            <v/>
          </cell>
          <cell r="BN686">
            <v>0</v>
          </cell>
          <cell r="BO686">
            <v>80.13</v>
          </cell>
          <cell r="BP686">
            <v>78.75</v>
          </cell>
          <cell r="BQ686">
            <v>74.75</v>
          </cell>
          <cell r="BR686">
            <v>79</v>
          </cell>
          <cell r="BS686" t="str">
            <v/>
          </cell>
          <cell r="BT686">
            <v>0</v>
          </cell>
          <cell r="BU686">
            <v>82.25</v>
          </cell>
          <cell r="BV686">
            <v>82.25</v>
          </cell>
          <cell r="BW686">
            <v>82.25</v>
          </cell>
          <cell r="BX686">
            <v>83</v>
          </cell>
          <cell r="BY686" t="str">
            <v/>
          </cell>
          <cell r="BZ686">
            <v>0</v>
          </cell>
          <cell r="CA686">
            <v>75.58</v>
          </cell>
          <cell r="CB686">
            <v>68.5</v>
          </cell>
          <cell r="CC686">
            <v>70.25</v>
          </cell>
          <cell r="CD686">
            <v>82</v>
          </cell>
          <cell r="CE686" t="str">
            <v/>
          </cell>
          <cell r="CF686">
            <v>0</v>
          </cell>
          <cell r="CG686">
            <v>82</v>
          </cell>
          <cell r="CH686">
            <v>83.5</v>
          </cell>
          <cell r="CI686">
            <v>86.25</v>
          </cell>
          <cell r="CJ686">
            <v>80</v>
          </cell>
          <cell r="CK686" t="str">
            <v/>
          </cell>
          <cell r="CL686">
            <v>0</v>
          </cell>
          <cell r="CM686">
            <v>78.58</v>
          </cell>
          <cell r="CN686">
            <v>74</v>
          </cell>
          <cell r="CO686">
            <v>74.5</v>
          </cell>
          <cell r="CP686">
            <v>79</v>
          </cell>
          <cell r="CQ686" t="str">
            <v/>
          </cell>
          <cell r="CR686">
            <v>0</v>
          </cell>
          <cell r="CS686">
            <v>81.92</v>
          </cell>
          <cell r="CT686">
            <v>80</v>
          </cell>
          <cell r="CU686">
            <v>72</v>
          </cell>
          <cell r="CV686">
            <v>87</v>
          </cell>
          <cell r="CW686" t="str">
            <v/>
          </cell>
          <cell r="CX686">
            <v>0</v>
          </cell>
          <cell r="CY686">
            <v>85.67</v>
          </cell>
          <cell r="CZ686">
            <v>77.5</v>
          </cell>
          <cell r="DA686">
            <v>76.75</v>
          </cell>
          <cell r="DB686">
            <v>82</v>
          </cell>
          <cell r="DC686" t="str">
            <v/>
          </cell>
          <cell r="DD686">
            <v>0</v>
          </cell>
          <cell r="DE686">
            <v>84.25</v>
          </cell>
          <cell r="DF686">
            <v>75.5</v>
          </cell>
          <cell r="DG686">
            <v>78.25</v>
          </cell>
          <cell r="DH686">
            <v>87</v>
          </cell>
          <cell r="DI686" t="str">
            <v/>
          </cell>
          <cell r="DJ686">
            <v>0</v>
          </cell>
          <cell r="DK686">
            <v>0</v>
          </cell>
          <cell r="DL686">
            <v>0</v>
          </cell>
          <cell r="DM686">
            <v>0</v>
          </cell>
          <cell r="DN686">
            <v>74</v>
          </cell>
          <cell r="DO686" t="str">
            <v/>
          </cell>
          <cell r="DP686">
            <v>0</v>
          </cell>
          <cell r="DQ686">
            <v>79</v>
          </cell>
          <cell r="DR686">
            <v>70.75</v>
          </cell>
          <cell r="DS686">
            <v>68.5</v>
          </cell>
          <cell r="DT686">
            <v>75</v>
          </cell>
          <cell r="DU686" t="str">
            <v/>
          </cell>
          <cell r="DV686">
            <v>0</v>
          </cell>
          <cell r="DW686">
            <v>94</v>
          </cell>
          <cell r="DX686">
            <v>82.25</v>
          </cell>
          <cell r="DY686">
            <v>72.25</v>
          </cell>
          <cell r="DZ686">
            <v>80</v>
          </cell>
          <cell r="EA686" t="str">
            <v/>
          </cell>
          <cell r="EB686">
            <v>0</v>
          </cell>
          <cell r="EC686">
            <v>84</v>
          </cell>
          <cell r="ED686">
            <v>78</v>
          </cell>
          <cell r="EE686">
            <v>76.5</v>
          </cell>
          <cell r="EF686">
            <v>82</v>
          </cell>
          <cell r="EG686" t="str">
            <v/>
          </cell>
          <cell r="EH686">
            <v>0</v>
          </cell>
          <cell r="EI686">
            <v>84.83</v>
          </cell>
          <cell r="EJ686">
            <v>75.75</v>
          </cell>
          <cell r="EK686">
            <v>75.5</v>
          </cell>
          <cell r="EL686">
            <v>84</v>
          </cell>
          <cell r="EM686" t="str">
            <v/>
          </cell>
          <cell r="EN686">
            <v>0</v>
          </cell>
          <cell r="EO686">
            <v>84.83</v>
          </cell>
          <cell r="EP686">
            <v>75.75</v>
          </cell>
          <cell r="EQ686">
            <v>75.5</v>
          </cell>
          <cell r="ER686">
            <v>84</v>
          </cell>
          <cell r="ES686" t="str">
            <v/>
          </cell>
          <cell r="ET686">
            <v>0</v>
          </cell>
          <cell r="EU686">
            <v>84.83</v>
          </cell>
          <cell r="EV686">
            <v>75.75</v>
          </cell>
          <cell r="EW686">
            <v>75.5</v>
          </cell>
          <cell r="EX686">
            <v>84</v>
          </cell>
          <cell r="EY686" t="str">
            <v/>
          </cell>
          <cell r="EZ686">
            <v>0</v>
          </cell>
          <cell r="FA686">
            <v>80.38</v>
          </cell>
          <cell r="FB686">
            <v>71.75</v>
          </cell>
          <cell r="FC686">
            <v>70</v>
          </cell>
          <cell r="FD686">
            <v>79</v>
          </cell>
          <cell r="FE686" t="str">
            <v/>
          </cell>
          <cell r="FF686">
            <v>0</v>
          </cell>
          <cell r="FG686">
            <v>80.38</v>
          </cell>
          <cell r="FH686">
            <v>71.75</v>
          </cell>
          <cell r="FI686">
            <v>70</v>
          </cell>
          <cell r="FJ686">
            <v>79</v>
          </cell>
          <cell r="FK686" t="str">
            <v/>
          </cell>
          <cell r="FL686">
            <v>0</v>
          </cell>
          <cell r="FM686">
            <v>80.38</v>
          </cell>
          <cell r="FN686">
            <v>71.75</v>
          </cell>
          <cell r="FO686">
            <v>70</v>
          </cell>
          <cell r="FP686">
            <v>79</v>
          </cell>
          <cell r="FQ686" t="str">
            <v/>
          </cell>
          <cell r="FR686">
            <v>0</v>
          </cell>
          <cell r="FS686">
            <v>80.38</v>
          </cell>
          <cell r="FT686">
            <v>71.75</v>
          </cell>
          <cell r="FU686">
            <v>70</v>
          </cell>
          <cell r="FV686">
            <v>79</v>
          </cell>
          <cell r="FW686" t="str">
            <v/>
          </cell>
          <cell r="FX686">
            <v>0</v>
          </cell>
          <cell r="FY686">
            <v>80.38</v>
          </cell>
          <cell r="FZ686">
            <v>71.75</v>
          </cell>
          <cell r="GA686">
            <v>70</v>
          </cell>
          <cell r="GB686">
            <v>79</v>
          </cell>
          <cell r="GC686" t="str">
            <v/>
          </cell>
          <cell r="GD686">
            <v>0</v>
          </cell>
          <cell r="GE686">
            <v>80.38</v>
          </cell>
          <cell r="GF686">
            <v>71.75</v>
          </cell>
          <cell r="GG686">
            <v>70</v>
          </cell>
          <cell r="GH686">
            <v>79</v>
          </cell>
          <cell r="GI686" t="str">
            <v/>
          </cell>
          <cell r="GJ686">
            <v>0</v>
          </cell>
          <cell r="GK686">
            <v>80.38</v>
          </cell>
          <cell r="GL686">
            <v>71.75</v>
          </cell>
          <cell r="GM686">
            <v>70</v>
          </cell>
          <cell r="GN686">
            <v>79</v>
          </cell>
          <cell r="GO686" t="str">
            <v/>
          </cell>
          <cell r="GP686">
            <v>0</v>
          </cell>
          <cell r="GQ686">
            <v>80.38</v>
          </cell>
          <cell r="GR686">
            <v>71.75</v>
          </cell>
          <cell r="GS686">
            <v>70</v>
          </cell>
          <cell r="GT686">
            <v>79</v>
          </cell>
          <cell r="GU686" t="str">
            <v/>
          </cell>
          <cell r="GV686">
            <v>0</v>
          </cell>
          <cell r="GW686">
            <v>82.25</v>
          </cell>
          <cell r="GX686">
            <v>70.75</v>
          </cell>
          <cell r="GY686">
            <v>73.75</v>
          </cell>
          <cell r="GZ686">
            <v>81</v>
          </cell>
          <cell r="HA686" t="str">
            <v>IGR-L</v>
          </cell>
          <cell r="HB686">
            <v>0</v>
          </cell>
          <cell r="HC686">
            <v>78.08</v>
          </cell>
          <cell r="HD686">
            <v>70.25</v>
          </cell>
          <cell r="HE686">
            <v>73.5</v>
          </cell>
          <cell r="HF686">
            <v>78</v>
          </cell>
          <cell r="HH686">
            <v>0</v>
          </cell>
          <cell r="HM686" t="str">
            <v/>
          </cell>
          <cell r="HN686" t="str">
            <v/>
          </cell>
          <cell r="HS686">
            <v>0</v>
          </cell>
          <cell r="HT686" t="str">
            <v>PKN</v>
          </cell>
          <cell r="HU686">
            <v>0</v>
          </cell>
          <cell r="HV686" t="str">
            <v>IND</v>
          </cell>
          <cell r="HW686">
            <v>0</v>
          </cell>
          <cell r="HX686" t="str">
            <v>MAT-W</v>
          </cell>
          <cell r="HY686">
            <v>0</v>
          </cell>
          <cell r="HZ686" t="str">
            <v>SEJ-W</v>
          </cell>
          <cell r="IA686">
            <v>0</v>
          </cell>
          <cell r="IB686" t="str">
            <v>IGR-W</v>
          </cell>
          <cell r="IC686">
            <v>0</v>
          </cell>
          <cell r="ID686" t="str">
            <v>SBO</v>
          </cell>
          <cell r="IE686">
            <v>0</v>
          </cell>
          <cell r="IF686" t="str">
            <v>PJO</v>
          </cell>
          <cell r="IG686">
            <v>0</v>
          </cell>
          <cell r="IH686" t="str">
            <v>PRA</v>
          </cell>
          <cell r="II686">
            <v>0</v>
          </cell>
          <cell r="IJ686" t="str">
            <v>JAW</v>
          </cell>
          <cell r="IK686">
            <v>0</v>
          </cell>
          <cell r="IL686" t="str">
            <v>ARB</v>
          </cell>
          <cell r="IM686">
            <v>0</v>
          </cell>
          <cell r="IN686" t="str">
            <v>PKM</v>
          </cell>
          <cell r="IO686">
            <v>0</v>
          </cell>
          <cell r="IP686" t="str">
            <v>GEO-P</v>
          </cell>
          <cell r="IQ686">
            <v>0</v>
          </cell>
          <cell r="IR686" t="str">
            <v>SEJ-P</v>
          </cell>
          <cell r="IS686">
            <v>0</v>
          </cell>
          <cell r="IT686" t="str">
            <v>SOS-P</v>
          </cell>
          <cell r="IU686">
            <v>0</v>
          </cell>
          <cell r="IV686" t="str">
            <v>EKO-P</v>
          </cell>
          <cell r="IW686">
            <v>0</v>
          </cell>
          <cell r="IX686" t="str">
            <v>IGR-L</v>
          </cell>
          <cell r="IY686">
            <v>0</v>
          </cell>
          <cell r="JA686">
            <v>0</v>
          </cell>
        </row>
        <row r="687">
          <cell r="Q687" t="str">
            <v/>
          </cell>
          <cell r="AB687" t="str">
            <v/>
          </cell>
          <cell r="AC687">
            <v>18</v>
          </cell>
          <cell r="AI687" t="str">
            <v/>
          </cell>
          <cell r="AJ687">
            <v>0</v>
          </cell>
          <cell r="AK687">
            <v>79.5</v>
          </cell>
          <cell r="AL687">
            <v>80.5</v>
          </cell>
          <cell r="AM687">
            <v>73.5</v>
          </cell>
          <cell r="AN687">
            <v>80</v>
          </cell>
          <cell r="AO687" t="str">
            <v/>
          </cell>
          <cell r="AP687">
            <v>0</v>
          </cell>
          <cell r="AQ687">
            <v>80</v>
          </cell>
          <cell r="AR687">
            <v>82</v>
          </cell>
          <cell r="AS687">
            <v>78</v>
          </cell>
          <cell r="AT687">
            <v>80</v>
          </cell>
          <cell r="AU687" t="str">
            <v/>
          </cell>
          <cell r="AV687">
            <v>0</v>
          </cell>
          <cell r="AW687">
            <v>79.25</v>
          </cell>
          <cell r="AX687">
            <v>79.25</v>
          </cell>
          <cell r="AY687">
            <v>75.25</v>
          </cell>
          <cell r="AZ687">
            <v>81</v>
          </cell>
          <cell r="BA687" t="str">
            <v/>
          </cell>
          <cell r="BB687">
            <v>0</v>
          </cell>
          <cell r="BC687">
            <v>84</v>
          </cell>
          <cell r="BD687">
            <v>80.5</v>
          </cell>
          <cell r="BE687">
            <v>75</v>
          </cell>
          <cell r="BF687">
            <v>81</v>
          </cell>
          <cell r="BG687" t="str">
            <v>SEJ</v>
          </cell>
          <cell r="BH687">
            <v>0</v>
          </cell>
          <cell r="BI687">
            <v>85</v>
          </cell>
          <cell r="BJ687">
            <v>80.75</v>
          </cell>
          <cell r="BK687">
            <v>67.5</v>
          </cell>
          <cell r="BL687">
            <v>80</v>
          </cell>
          <cell r="BM687" t="str">
            <v/>
          </cell>
          <cell r="BN687">
            <v>0</v>
          </cell>
          <cell r="BO687">
            <v>80.63</v>
          </cell>
          <cell r="BP687">
            <v>79.75</v>
          </cell>
          <cell r="BQ687">
            <v>73.5</v>
          </cell>
          <cell r="BR687">
            <v>79</v>
          </cell>
          <cell r="BS687" t="str">
            <v/>
          </cell>
          <cell r="BT687">
            <v>0</v>
          </cell>
          <cell r="BU687">
            <v>82.25</v>
          </cell>
          <cell r="BV687">
            <v>79.25</v>
          </cell>
          <cell r="BW687">
            <v>79.5</v>
          </cell>
          <cell r="BX687">
            <v>83</v>
          </cell>
          <cell r="BY687" t="str">
            <v/>
          </cell>
          <cell r="BZ687">
            <v>0</v>
          </cell>
          <cell r="CA687">
            <v>76.08</v>
          </cell>
          <cell r="CB687">
            <v>68.25</v>
          </cell>
          <cell r="CC687">
            <v>71.25</v>
          </cell>
          <cell r="CD687">
            <v>73</v>
          </cell>
          <cell r="CE687" t="str">
            <v/>
          </cell>
          <cell r="CF687">
            <v>0</v>
          </cell>
          <cell r="CG687">
            <v>79.33</v>
          </cell>
          <cell r="CH687">
            <v>84</v>
          </cell>
          <cell r="CI687">
            <v>83.25</v>
          </cell>
          <cell r="CJ687">
            <v>79</v>
          </cell>
          <cell r="CK687" t="str">
            <v/>
          </cell>
          <cell r="CL687">
            <v>0</v>
          </cell>
          <cell r="CM687">
            <v>78</v>
          </cell>
          <cell r="CN687">
            <v>73.5</v>
          </cell>
          <cell r="CO687">
            <v>74</v>
          </cell>
          <cell r="CP687">
            <v>78</v>
          </cell>
          <cell r="CQ687" t="str">
            <v/>
          </cell>
          <cell r="CR687">
            <v>0</v>
          </cell>
          <cell r="CS687">
            <v>80.25</v>
          </cell>
          <cell r="CT687">
            <v>80.75</v>
          </cell>
          <cell r="CU687">
            <v>77.5</v>
          </cell>
          <cell r="CV687">
            <v>79</v>
          </cell>
          <cell r="CW687" t="str">
            <v/>
          </cell>
          <cell r="CX687">
            <v>0</v>
          </cell>
          <cell r="CY687">
            <v>80.67</v>
          </cell>
          <cell r="CZ687">
            <v>79.5</v>
          </cell>
          <cell r="DA687">
            <v>77</v>
          </cell>
          <cell r="DB687">
            <v>79</v>
          </cell>
          <cell r="DC687" t="str">
            <v/>
          </cell>
          <cell r="DD687">
            <v>0</v>
          </cell>
          <cell r="DE687">
            <v>80.25</v>
          </cell>
          <cell r="DF687">
            <v>82.25</v>
          </cell>
          <cell r="DG687">
            <v>73.5</v>
          </cell>
          <cell r="DH687">
            <v>82</v>
          </cell>
          <cell r="DI687" t="str">
            <v/>
          </cell>
          <cell r="DJ687">
            <v>0</v>
          </cell>
          <cell r="DK687">
            <v>0</v>
          </cell>
          <cell r="DL687">
            <v>0</v>
          </cell>
          <cell r="DM687">
            <v>0</v>
          </cell>
          <cell r="DN687">
            <v>71</v>
          </cell>
          <cell r="DO687" t="str">
            <v/>
          </cell>
          <cell r="DP687">
            <v>0</v>
          </cell>
          <cell r="DQ687">
            <v>75.75</v>
          </cell>
          <cell r="DR687">
            <v>68.25</v>
          </cell>
          <cell r="DS687">
            <v>68.25</v>
          </cell>
          <cell r="DT687">
            <v>75</v>
          </cell>
          <cell r="DU687" t="str">
            <v/>
          </cell>
          <cell r="DV687">
            <v>0</v>
          </cell>
          <cell r="DW687">
            <v>90.5</v>
          </cell>
          <cell r="DX687">
            <v>81</v>
          </cell>
          <cell r="DY687">
            <v>72.75</v>
          </cell>
          <cell r="DZ687">
            <v>77</v>
          </cell>
          <cell r="EA687" t="str">
            <v/>
          </cell>
          <cell r="EB687">
            <v>0</v>
          </cell>
          <cell r="EC687">
            <v>82.5</v>
          </cell>
          <cell r="ED687">
            <v>76.25</v>
          </cell>
          <cell r="EE687">
            <v>76.5</v>
          </cell>
          <cell r="EF687">
            <v>80</v>
          </cell>
          <cell r="EG687" t="str">
            <v/>
          </cell>
          <cell r="EH687">
            <v>0</v>
          </cell>
          <cell r="EI687">
            <v>83.67</v>
          </cell>
          <cell r="EJ687">
            <v>72.75</v>
          </cell>
          <cell r="EK687">
            <v>76.75</v>
          </cell>
          <cell r="EL687">
            <v>80</v>
          </cell>
          <cell r="EM687" t="str">
            <v/>
          </cell>
          <cell r="EN687">
            <v>0</v>
          </cell>
          <cell r="EO687">
            <v>83.67</v>
          </cell>
          <cell r="EP687">
            <v>72.75</v>
          </cell>
          <cell r="EQ687">
            <v>76.75</v>
          </cell>
          <cell r="ER687">
            <v>80</v>
          </cell>
          <cell r="ES687" t="str">
            <v/>
          </cell>
          <cell r="ET687">
            <v>0</v>
          </cell>
          <cell r="EU687">
            <v>83.67</v>
          </cell>
          <cell r="EV687">
            <v>72.75</v>
          </cell>
          <cell r="EW687">
            <v>76.75</v>
          </cell>
          <cell r="EX687">
            <v>80</v>
          </cell>
          <cell r="EY687" t="str">
            <v/>
          </cell>
          <cell r="EZ687">
            <v>0</v>
          </cell>
          <cell r="FA687">
            <v>80.38</v>
          </cell>
          <cell r="FB687">
            <v>72.5</v>
          </cell>
          <cell r="FC687">
            <v>68.75</v>
          </cell>
          <cell r="FD687">
            <v>78</v>
          </cell>
          <cell r="FE687" t="str">
            <v/>
          </cell>
          <cell r="FF687">
            <v>0</v>
          </cell>
          <cell r="FG687">
            <v>80.38</v>
          </cell>
          <cell r="FH687">
            <v>72.5</v>
          </cell>
          <cell r="FI687">
            <v>68.75</v>
          </cell>
          <cell r="FJ687">
            <v>78</v>
          </cell>
          <cell r="FK687" t="str">
            <v/>
          </cell>
          <cell r="FL687">
            <v>0</v>
          </cell>
          <cell r="FM687">
            <v>80.38</v>
          </cell>
          <cell r="FN687">
            <v>72.5</v>
          </cell>
          <cell r="FO687">
            <v>68.75</v>
          </cell>
          <cell r="FP687">
            <v>78</v>
          </cell>
          <cell r="FQ687" t="str">
            <v/>
          </cell>
          <cell r="FR687">
            <v>0</v>
          </cell>
          <cell r="FS687">
            <v>80.38</v>
          </cell>
          <cell r="FT687">
            <v>72.5</v>
          </cell>
          <cell r="FU687">
            <v>68.75</v>
          </cell>
          <cell r="FV687">
            <v>78</v>
          </cell>
          <cell r="FW687" t="str">
            <v/>
          </cell>
          <cell r="FX687">
            <v>0</v>
          </cell>
          <cell r="FY687">
            <v>80.38</v>
          </cell>
          <cell r="FZ687">
            <v>72.5</v>
          </cell>
          <cell r="GA687">
            <v>68.75</v>
          </cell>
          <cell r="GB687">
            <v>78</v>
          </cell>
          <cell r="GC687" t="str">
            <v/>
          </cell>
          <cell r="GD687">
            <v>0</v>
          </cell>
          <cell r="GE687">
            <v>80.38</v>
          </cell>
          <cell r="GF687">
            <v>72.5</v>
          </cell>
          <cell r="GG687">
            <v>68.75</v>
          </cell>
          <cell r="GH687">
            <v>78</v>
          </cell>
          <cell r="GI687" t="str">
            <v/>
          </cell>
          <cell r="GJ687">
            <v>0</v>
          </cell>
          <cell r="GK687">
            <v>80.38</v>
          </cell>
          <cell r="GL687">
            <v>72.5</v>
          </cell>
          <cell r="GM687">
            <v>68.75</v>
          </cell>
          <cell r="GN687">
            <v>78</v>
          </cell>
          <cell r="GO687" t="str">
            <v/>
          </cell>
          <cell r="GP687">
            <v>0</v>
          </cell>
          <cell r="GQ687">
            <v>80.38</v>
          </cell>
          <cell r="GR687">
            <v>72.5</v>
          </cell>
          <cell r="GS687">
            <v>68.75</v>
          </cell>
          <cell r="GT687">
            <v>78</v>
          </cell>
          <cell r="GU687" t="str">
            <v/>
          </cell>
          <cell r="GV687">
            <v>0</v>
          </cell>
          <cell r="GW687">
            <v>81</v>
          </cell>
          <cell r="GX687">
            <v>67.25</v>
          </cell>
          <cell r="GY687">
            <v>74.25</v>
          </cell>
          <cell r="GZ687">
            <v>73</v>
          </cell>
          <cell r="HA687" t="str">
            <v>IGR-L</v>
          </cell>
          <cell r="HB687">
            <v>0</v>
          </cell>
          <cell r="HC687">
            <v>77.42</v>
          </cell>
          <cell r="HD687">
            <v>69.5</v>
          </cell>
          <cell r="HE687">
            <v>71.25</v>
          </cell>
          <cell r="HF687">
            <v>78</v>
          </cell>
          <cell r="HH687">
            <v>0</v>
          </cell>
          <cell r="HM687" t="str">
            <v/>
          </cell>
          <cell r="HN687" t="str">
            <v/>
          </cell>
          <cell r="HS687">
            <v>0</v>
          </cell>
          <cell r="HT687" t="str">
            <v>PKN</v>
          </cell>
          <cell r="HU687">
            <v>0</v>
          </cell>
          <cell r="HV687" t="str">
            <v>IND</v>
          </cell>
          <cell r="HW687">
            <v>0</v>
          </cell>
          <cell r="HX687" t="str">
            <v>MAT-W</v>
          </cell>
          <cell r="HY687">
            <v>0</v>
          </cell>
          <cell r="HZ687" t="str">
            <v>SEJ-W</v>
          </cell>
          <cell r="IA687">
            <v>0</v>
          </cell>
          <cell r="IB687" t="str">
            <v>IGR-W</v>
          </cell>
          <cell r="IC687">
            <v>0</v>
          </cell>
          <cell r="ID687" t="str">
            <v>SBO</v>
          </cell>
          <cell r="IE687">
            <v>0</v>
          </cell>
          <cell r="IF687" t="str">
            <v>PJO</v>
          </cell>
          <cell r="IG687">
            <v>0</v>
          </cell>
          <cell r="IH687" t="str">
            <v>PRA</v>
          </cell>
          <cell r="II687">
            <v>0</v>
          </cell>
          <cell r="IJ687" t="str">
            <v>JAW</v>
          </cell>
          <cell r="IK687">
            <v>0</v>
          </cell>
          <cell r="IL687" t="str">
            <v>ARB</v>
          </cell>
          <cell r="IM687">
            <v>0</v>
          </cell>
          <cell r="IN687" t="str">
            <v>PKM</v>
          </cell>
          <cell r="IO687">
            <v>0</v>
          </cell>
          <cell r="IP687" t="str">
            <v>GEO-P</v>
          </cell>
          <cell r="IQ687">
            <v>0</v>
          </cell>
          <cell r="IR687" t="str">
            <v>SEJ-P</v>
          </cell>
          <cell r="IS687">
            <v>0</v>
          </cell>
          <cell r="IT687" t="str">
            <v>SOS-P</v>
          </cell>
          <cell r="IU687">
            <v>0</v>
          </cell>
          <cell r="IV687" t="str">
            <v>EKO-P</v>
          </cell>
          <cell r="IW687">
            <v>0</v>
          </cell>
          <cell r="IX687" t="str">
            <v>IGR-L</v>
          </cell>
          <cell r="IY687">
            <v>0</v>
          </cell>
          <cell r="JA687">
            <v>0</v>
          </cell>
        </row>
        <row r="688">
          <cell r="Q688" t="str">
            <v/>
          </cell>
          <cell r="AB688" t="str">
            <v/>
          </cell>
          <cell r="AC688">
            <v>19</v>
          </cell>
          <cell r="AI688" t="str">
            <v/>
          </cell>
          <cell r="AJ688">
            <v>0</v>
          </cell>
          <cell r="AK688">
            <v>79.5</v>
          </cell>
          <cell r="AL688">
            <v>80.75</v>
          </cell>
          <cell r="AM688">
            <v>73.75</v>
          </cell>
          <cell r="AN688">
            <v>79</v>
          </cell>
          <cell r="AO688" t="str">
            <v/>
          </cell>
          <cell r="AP688">
            <v>0</v>
          </cell>
          <cell r="AQ688">
            <v>87</v>
          </cell>
          <cell r="AR688">
            <v>86</v>
          </cell>
          <cell r="AS688">
            <v>74.75</v>
          </cell>
          <cell r="AT688">
            <v>79</v>
          </cell>
          <cell r="AU688" t="str">
            <v/>
          </cell>
          <cell r="AV688">
            <v>0</v>
          </cell>
          <cell r="AW688">
            <v>77.5</v>
          </cell>
          <cell r="AX688">
            <v>80.75</v>
          </cell>
          <cell r="AY688">
            <v>74.25</v>
          </cell>
          <cell r="AZ688">
            <v>79</v>
          </cell>
          <cell r="BA688" t="str">
            <v/>
          </cell>
          <cell r="BB688">
            <v>0</v>
          </cell>
          <cell r="BC688">
            <v>83.75</v>
          </cell>
          <cell r="BD688">
            <v>80.75</v>
          </cell>
          <cell r="BE688">
            <v>75</v>
          </cell>
          <cell r="BF688">
            <v>79</v>
          </cell>
          <cell r="BG688" t="str">
            <v>SEJ</v>
          </cell>
          <cell r="BH688">
            <v>0</v>
          </cell>
          <cell r="BI688">
            <v>88.67</v>
          </cell>
          <cell r="BJ688">
            <v>83.25</v>
          </cell>
          <cell r="BK688">
            <v>71.75</v>
          </cell>
          <cell r="BL688">
            <v>79</v>
          </cell>
          <cell r="BM688" t="str">
            <v/>
          </cell>
          <cell r="BN688">
            <v>0</v>
          </cell>
          <cell r="BO688">
            <v>81.25</v>
          </cell>
          <cell r="BP688">
            <v>85.75</v>
          </cell>
          <cell r="BQ688">
            <v>84.25</v>
          </cell>
          <cell r="BR688">
            <v>86</v>
          </cell>
          <cell r="BS688" t="str">
            <v/>
          </cell>
          <cell r="BT688">
            <v>0</v>
          </cell>
          <cell r="BU688">
            <v>87.75</v>
          </cell>
          <cell r="BV688">
            <v>82.75</v>
          </cell>
          <cell r="BW688">
            <v>82.75</v>
          </cell>
          <cell r="BX688">
            <v>90</v>
          </cell>
          <cell r="BY688" t="str">
            <v/>
          </cell>
          <cell r="BZ688">
            <v>0</v>
          </cell>
          <cell r="CA688">
            <v>82.75</v>
          </cell>
          <cell r="CB688">
            <v>87.75</v>
          </cell>
          <cell r="CC688">
            <v>87.75</v>
          </cell>
          <cell r="CD688">
            <v>88</v>
          </cell>
          <cell r="CE688" t="str">
            <v/>
          </cell>
          <cell r="CF688">
            <v>0</v>
          </cell>
          <cell r="CG688">
            <v>79</v>
          </cell>
          <cell r="CH688">
            <v>83.25</v>
          </cell>
          <cell r="CI688">
            <v>84.5</v>
          </cell>
          <cell r="CJ688">
            <v>80</v>
          </cell>
          <cell r="CK688" t="str">
            <v/>
          </cell>
          <cell r="CL688">
            <v>0</v>
          </cell>
          <cell r="CM688">
            <v>80.17</v>
          </cell>
          <cell r="CN688">
            <v>80.5</v>
          </cell>
          <cell r="CO688">
            <v>80.75</v>
          </cell>
          <cell r="CP688">
            <v>79</v>
          </cell>
          <cell r="CQ688" t="str">
            <v/>
          </cell>
          <cell r="CR688">
            <v>0</v>
          </cell>
          <cell r="CS688">
            <v>81.42</v>
          </cell>
          <cell r="CT688">
            <v>81.75</v>
          </cell>
          <cell r="CU688">
            <v>76.5</v>
          </cell>
          <cell r="CV688">
            <v>85</v>
          </cell>
          <cell r="CW688" t="str">
            <v/>
          </cell>
          <cell r="CX688">
            <v>0</v>
          </cell>
          <cell r="CY688">
            <v>80.67</v>
          </cell>
          <cell r="CZ688">
            <v>79.5</v>
          </cell>
          <cell r="DA688">
            <v>77.5</v>
          </cell>
          <cell r="DB688">
            <v>80</v>
          </cell>
          <cell r="DC688" t="str">
            <v/>
          </cell>
          <cell r="DD688">
            <v>0</v>
          </cell>
          <cell r="DE688">
            <v>82</v>
          </cell>
          <cell r="DF688">
            <v>86.75</v>
          </cell>
          <cell r="DG688">
            <v>81.25</v>
          </cell>
          <cell r="DH688">
            <v>87</v>
          </cell>
          <cell r="DI688" t="str">
            <v/>
          </cell>
          <cell r="DJ688">
            <v>0</v>
          </cell>
          <cell r="DK688">
            <v>0</v>
          </cell>
          <cell r="DL688">
            <v>0</v>
          </cell>
          <cell r="DM688">
            <v>0</v>
          </cell>
          <cell r="DN688">
            <v>79</v>
          </cell>
          <cell r="DO688" t="str">
            <v/>
          </cell>
          <cell r="DP688">
            <v>0</v>
          </cell>
          <cell r="DQ688">
            <v>78.5</v>
          </cell>
          <cell r="DR688">
            <v>71.5</v>
          </cell>
          <cell r="DS688">
            <v>68.75</v>
          </cell>
          <cell r="DT688">
            <v>75</v>
          </cell>
          <cell r="DU688" t="str">
            <v/>
          </cell>
          <cell r="DV688">
            <v>0</v>
          </cell>
          <cell r="DW688">
            <v>89.25</v>
          </cell>
          <cell r="DX688">
            <v>84</v>
          </cell>
          <cell r="DY688">
            <v>74</v>
          </cell>
          <cell r="DZ688">
            <v>80</v>
          </cell>
          <cell r="EA688" t="str">
            <v/>
          </cell>
          <cell r="EB688">
            <v>0</v>
          </cell>
          <cell r="EC688">
            <v>82.38</v>
          </cell>
          <cell r="ED688">
            <v>77.5</v>
          </cell>
          <cell r="EE688">
            <v>81.25</v>
          </cell>
          <cell r="EF688">
            <v>84</v>
          </cell>
          <cell r="EG688" t="str">
            <v/>
          </cell>
          <cell r="EH688">
            <v>0</v>
          </cell>
          <cell r="EI688">
            <v>82.58</v>
          </cell>
          <cell r="EJ688">
            <v>73.5</v>
          </cell>
          <cell r="EK688">
            <v>75</v>
          </cell>
          <cell r="EL688">
            <v>84</v>
          </cell>
          <cell r="EM688" t="str">
            <v/>
          </cell>
          <cell r="EN688">
            <v>0</v>
          </cell>
          <cell r="EO688">
            <v>82.58</v>
          </cell>
          <cell r="EP688">
            <v>73.5</v>
          </cell>
          <cell r="EQ688">
            <v>75</v>
          </cell>
          <cell r="ER688">
            <v>84</v>
          </cell>
          <cell r="ES688" t="str">
            <v/>
          </cell>
          <cell r="ET688">
            <v>0</v>
          </cell>
          <cell r="EU688">
            <v>82.58</v>
          </cell>
          <cell r="EV688">
            <v>73.5</v>
          </cell>
          <cell r="EW688">
            <v>75</v>
          </cell>
          <cell r="EX688">
            <v>84</v>
          </cell>
          <cell r="EY688" t="str">
            <v/>
          </cell>
          <cell r="EZ688">
            <v>0</v>
          </cell>
          <cell r="FA688">
            <v>80.63</v>
          </cell>
          <cell r="FB688">
            <v>76.25</v>
          </cell>
          <cell r="FC688">
            <v>75.25</v>
          </cell>
          <cell r="FD688">
            <v>78</v>
          </cell>
          <cell r="FE688" t="str">
            <v/>
          </cell>
          <cell r="FF688">
            <v>0</v>
          </cell>
          <cell r="FG688">
            <v>80.63</v>
          </cell>
          <cell r="FH688">
            <v>76.25</v>
          </cell>
          <cell r="FI688">
            <v>75.25</v>
          </cell>
          <cell r="FJ688">
            <v>78</v>
          </cell>
          <cell r="FK688" t="str">
            <v/>
          </cell>
          <cell r="FL688">
            <v>0</v>
          </cell>
          <cell r="FM688">
            <v>80.63</v>
          </cell>
          <cell r="FN688">
            <v>76.25</v>
          </cell>
          <cell r="FO688">
            <v>75.25</v>
          </cell>
          <cell r="FP688">
            <v>78</v>
          </cell>
          <cell r="FQ688" t="str">
            <v/>
          </cell>
          <cell r="FR688">
            <v>0</v>
          </cell>
          <cell r="FS688">
            <v>80.63</v>
          </cell>
          <cell r="FT688">
            <v>76.25</v>
          </cell>
          <cell r="FU688">
            <v>75.25</v>
          </cell>
          <cell r="FV688">
            <v>78</v>
          </cell>
          <cell r="FW688" t="str">
            <v/>
          </cell>
          <cell r="FX688">
            <v>0</v>
          </cell>
          <cell r="FY688">
            <v>80.63</v>
          </cell>
          <cell r="FZ688">
            <v>76.25</v>
          </cell>
          <cell r="GA688">
            <v>75.25</v>
          </cell>
          <cell r="GB688">
            <v>78</v>
          </cell>
          <cell r="GC688" t="str">
            <v/>
          </cell>
          <cell r="GD688">
            <v>0</v>
          </cell>
          <cell r="GE688">
            <v>80.63</v>
          </cell>
          <cell r="GF688">
            <v>76.25</v>
          </cell>
          <cell r="GG688">
            <v>75.25</v>
          </cell>
          <cell r="GH688">
            <v>78</v>
          </cell>
          <cell r="GI688" t="str">
            <v/>
          </cell>
          <cell r="GJ688">
            <v>0</v>
          </cell>
          <cell r="GK688">
            <v>80.63</v>
          </cell>
          <cell r="GL688">
            <v>76.25</v>
          </cell>
          <cell r="GM688">
            <v>75.25</v>
          </cell>
          <cell r="GN688">
            <v>78</v>
          </cell>
          <cell r="GO688" t="str">
            <v/>
          </cell>
          <cell r="GP688">
            <v>0</v>
          </cell>
          <cell r="GQ688">
            <v>80.63</v>
          </cell>
          <cell r="GR688">
            <v>76.25</v>
          </cell>
          <cell r="GS688">
            <v>75.25</v>
          </cell>
          <cell r="GT688">
            <v>78</v>
          </cell>
          <cell r="GU688" t="str">
            <v/>
          </cell>
          <cell r="GV688">
            <v>0</v>
          </cell>
          <cell r="GW688">
            <v>80.75</v>
          </cell>
          <cell r="GX688">
            <v>71</v>
          </cell>
          <cell r="GY688">
            <v>77.5</v>
          </cell>
          <cell r="GZ688">
            <v>79</v>
          </cell>
          <cell r="HA688" t="str">
            <v>IGR-L</v>
          </cell>
          <cell r="HB688">
            <v>0</v>
          </cell>
          <cell r="HC688">
            <v>80.08</v>
          </cell>
          <cell r="HD688">
            <v>77</v>
          </cell>
          <cell r="HE688">
            <v>77.75</v>
          </cell>
          <cell r="HF688">
            <v>79</v>
          </cell>
          <cell r="HH688">
            <v>0</v>
          </cell>
          <cell r="HM688" t="str">
            <v/>
          </cell>
          <cell r="HN688" t="str">
            <v/>
          </cell>
          <cell r="HS688">
            <v>0</v>
          </cell>
          <cell r="HT688" t="str">
            <v>PKN</v>
          </cell>
          <cell r="HU688">
            <v>0</v>
          </cell>
          <cell r="HV688" t="str">
            <v>IND</v>
          </cell>
          <cell r="HW688">
            <v>0</v>
          </cell>
          <cell r="HX688" t="str">
            <v>MAT-W</v>
          </cell>
          <cell r="HY688">
            <v>0</v>
          </cell>
          <cell r="HZ688" t="str">
            <v>SEJ-W</v>
          </cell>
          <cell r="IA688">
            <v>0</v>
          </cell>
          <cell r="IB688" t="str">
            <v>IGR-W</v>
          </cell>
          <cell r="IC688">
            <v>0</v>
          </cell>
          <cell r="ID688" t="str">
            <v>SBO</v>
          </cell>
          <cell r="IE688">
            <v>0</v>
          </cell>
          <cell r="IF688" t="str">
            <v>PJO</v>
          </cell>
          <cell r="IG688">
            <v>0</v>
          </cell>
          <cell r="IH688" t="str">
            <v>PRA</v>
          </cell>
          <cell r="II688">
            <v>0</v>
          </cell>
          <cell r="IJ688" t="str">
            <v>JAW</v>
          </cell>
          <cell r="IK688">
            <v>0</v>
          </cell>
          <cell r="IL688" t="str">
            <v>ARB</v>
          </cell>
          <cell r="IM688">
            <v>0</v>
          </cell>
          <cell r="IN688" t="str">
            <v>PKM</v>
          </cell>
          <cell r="IO688">
            <v>0</v>
          </cell>
          <cell r="IP688" t="str">
            <v>GEO-P</v>
          </cell>
          <cell r="IQ688">
            <v>0</v>
          </cell>
          <cell r="IR688" t="str">
            <v>SEJ-P</v>
          </cell>
          <cell r="IS688">
            <v>0</v>
          </cell>
          <cell r="IT688" t="str">
            <v>SOS-P</v>
          </cell>
          <cell r="IU688">
            <v>0</v>
          </cell>
          <cell r="IV688" t="str">
            <v>EKO-P</v>
          </cell>
          <cell r="IW688">
            <v>0</v>
          </cell>
          <cell r="IX688" t="str">
            <v>IGR-L</v>
          </cell>
          <cell r="IY688">
            <v>0</v>
          </cell>
          <cell r="JA688">
            <v>0</v>
          </cell>
        </row>
        <row r="689">
          <cell r="Q689" t="str">
            <v/>
          </cell>
          <cell r="AB689" t="str">
            <v/>
          </cell>
          <cell r="AC689">
            <v>20</v>
          </cell>
          <cell r="AI689" t="str">
            <v/>
          </cell>
          <cell r="AJ689">
            <v>0</v>
          </cell>
          <cell r="AK689">
            <v>79.5</v>
          </cell>
          <cell r="AL689">
            <v>79</v>
          </cell>
          <cell r="AM689">
            <v>77</v>
          </cell>
          <cell r="AN689">
            <v>83</v>
          </cell>
          <cell r="AO689" t="str">
            <v/>
          </cell>
          <cell r="AP689">
            <v>0</v>
          </cell>
          <cell r="AQ689">
            <v>87.33</v>
          </cell>
          <cell r="AR689">
            <v>87.75</v>
          </cell>
          <cell r="AS689">
            <v>78.75</v>
          </cell>
          <cell r="AT689">
            <v>83</v>
          </cell>
          <cell r="AU689" t="str">
            <v/>
          </cell>
          <cell r="AV689">
            <v>0</v>
          </cell>
          <cell r="AW689">
            <v>82.83</v>
          </cell>
          <cell r="AX689">
            <v>79</v>
          </cell>
          <cell r="AY689">
            <v>77.25</v>
          </cell>
          <cell r="AZ689">
            <v>86</v>
          </cell>
          <cell r="BA689" t="str">
            <v/>
          </cell>
          <cell r="BB689">
            <v>0</v>
          </cell>
          <cell r="BC689">
            <v>86.75</v>
          </cell>
          <cell r="BD689">
            <v>79</v>
          </cell>
          <cell r="BE689">
            <v>77.25</v>
          </cell>
          <cell r="BF689">
            <v>86</v>
          </cell>
          <cell r="BG689" t="str">
            <v>SEJ</v>
          </cell>
          <cell r="BH689">
            <v>0</v>
          </cell>
          <cell r="BI689">
            <v>88.33</v>
          </cell>
          <cell r="BJ689">
            <v>79.5</v>
          </cell>
          <cell r="BK689">
            <v>74</v>
          </cell>
          <cell r="BL689">
            <v>83</v>
          </cell>
          <cell r="BM689" t="str">
            <v/>
          </cell>
          <cell r="BN689">
            <v>0</v>
          </cell>
          <cell r="BO689">
            <v>82.25</v>
          </cell>
          <cell r="BP689">
            <v>75.75</v>
          </cell>
          <cell r="BQ689">
            <v>75.25</v>
          </cell>
          <cell r="BR689">
            <v>87</v>
          </cell>
          <cell r="BS689" t="str">
            <v/>
          </cell>
          <cell r="BT689">
            <v>0</v>
          </cell>
          <cell r="BU689">
            <v>86.5</v>
          </cell>
          <cell r="BV689">
            <v>84.25</v>
          </cell>
          <cell r="BW689">
            <v>84.25</v>
          </cell>
          <cell r="BX689">
            <v>89</v>
          </cell>
          <cell r="BY689" t="str">
            <v/>
          </cell>
          <cell r="BZ689">
            <v>0</v>
          </cell>
          <cell r="CA689">
            <v>86.75</v>
          </cell>
          <cell r="CB689">
            <v>87.75</v>
          </cell>
          <cell r="CC689">
            <v>87.75</v>
          </cell>
          <cell r="CD689">
            <v>89</v>
          </cell>
          <cell r="CE689" t="str">
            <v/>
          </cell>
          <cell r="CF689">
            <v>0</v>
          </cell>
          <cell r="CG689">
            <v>79.33</v>
          </cell>
          <cell r="CH689">
            <v>83</v>
          </cell>
          <cell r="CI689">
            <v>83</v>
          </cell>
          <cell r="CJ689">
            <v>80</v>
          </cell>
          <cell r="CK689" t="str">
            <v/>
          </cell>
          <cell r="CL689">
            <v>0</v>
          </cell>
          <cell r="CM689">
            <v>79.25</v>
          </cell>
          <cell r="CN689">
            <v>78.5</v>
          </cell>
          <cell r="CO689">
            <v>79.75</v>
          </cell>
          <cell r="CP689">
            <v>84</v>
          </cell>
          <cell r="CQ689" t="str">
            <v/>
          </cell>
          <cell r="CR689">
            <v>0</v>
          </cell>
          <cell r="CS689">
            <v>84.33</v>
          </cell>
          <cell r="CT689">
            <v>80.75</v>
          </cell>
          <cell r="CU689">
            <v>86.5</v>
          </cell>
          <cell r="CV689">
            <v>86</v>
          </cell>
          <cell r="CW689" t="str">
            <v/>
          </cell>
          <cell r="CX689">
            <v>0</v>
          </cell>
          <cell r="CY689">
            <v>80.67</v>
          </cell>
          <cell r="CZ689">
            <v>76</v>
          </cell>
          <cell r="DA689">
            <v>74</v>
          </cell>
          <cell r="DB689">
            <v>85</v>
          </cell>
          <cell r="DC689" t="str">
            <v/>
          </cell>
          <cell r="DD689">
            <v>0</v>
          </cell>
          <cell r="DE689">
            <v>94</v>
          </cell>
          <cell r="DF689">
            <v>85.75</v>
          </cell>
          <cell r="DG689">
            <v>82.25</v>
          </cell>
          <cell r="DH689">
            <v>86</v>
          </cell>
          <cell r="DI689" t="str">
            <v/>
          </cell>
          <cell r="DJ689">
            <v>0</v>
          </cell>
          <cell r="DK689">
            <v>0</v>
          </cell>
          <cell r="DL689">
            <v>0</v>
          </cell>
          <cell r="DM689">
            <v>0</v>
          </cell>
          <cell r="DN689">
            <v>78</v>
          </cell>
          <cell r="DO689" t="str">
            <v/>
          </cell>
          <cell r="DP689">
            <v>0</v>
          </cell>
          <cell r="DQ689">
            <v>88</v>
          </cell>
          <cell r="DR689">
            <v>80</v>
          </cell>
          <cell r="DS689">
            <v>74.75</v>
          </cell>
          <cell r="DT689">
            <v>79</v>
          </cell>
          <cell r="DU689" t="str">
            <v/>
          </cell>
          <cell r="DV689">
            <v>0</v>
          </cell>
          <cell r="DW689">
            <v>89</v>
          </cell>
          <cell r="DX689">
            <v>90.25</v>
          </cell>
          <cell r="DY689">
            <v>58.25</v>
          </cell>
          <cell r="DZ689">
            <v>84</v>
          </cell>
          <cell r="EA689" t="str">
            <v/>
          </cell>
          <cell r="EB689">
            <v>0</v>
          </cell>
          <cell r="EC689">
            <v>82</v>
          </cell>
          <cell r="ED689">
            <v>79.5</v>
          </cell>
          <cell r="EE689">
            <v>82.25</v>
          </cell>
          <cell r="EF689">
            <v>82</v>
          </cell>
          <cell r="EG689" t="str">
            <v/>
          </cell>
          <cell r="EH689">
            <v>0</v>
          </cell>
          <cell r="EI689">
            <v>83</v>
          </cell>
          <cell r="EJ689">
            <v>76.75</v>
          </cell>
          <cell r="EK689">
            <v>80.75</v>
          </cell>
          <cell r="EL689">
            <v>88</v>
          </cell>
          <cell r="EM689" t="str">
            <v/>
          </cell>
          <cell r="EN689">
            <v>0</v>
          </cell>
          <cell r="EO689">
            <v>83</v>
          </cell>
          <cell r="EP689">
            <v>76.75</v>
          </cell>
          <cell r="EQ689">
            <v>80.75</v>
          </cell>
          <cell r="ER689">
            <v>88</v>
          </cell>
          <cell r="ES689" t="str">
            <v/>
          </cell>
          <cell r="ET689">
            <v>0</v>
          </cell>
          <cell r="EU689">
            <v>83</v>
          </cell>
          <cell r="EV689">
            <v>76.75</v>
          </cell>
          <cell r="EW689">
            <v>80.75</v>
          </cell>
          <cell r="EX689">
            <v>88</v>
          </cell>
          <cell r="EY689" t="str">
            <v/>
          </cell>
          <cell r="EZ689">
            <v>0</v>
          </cell>
          <cell r="FA689">
            <v>78.88</v>
          </cell>
          <cell r="FB689">
            <v>71.75</v>
          </cell>
          <cell r="FC689">
            <v>75</v>
          </cell>
          <cell r="FD689">
            <v>79</v>
          </cell>
          <cell r="FE689" t="str">
            <v/>
          </cell>
          <cell r="FF689">
            <v>0</v>
          </cell>
          <cell r="FG689">
            <v>78.88</v>
          </cell>
          <cell r="FH689">
            <v>71.75</v>
          </cell>
          <cell r="FI689">
            <v>75</v>
          </cell>
          <cell r="FJ689">
            <v>79</v>
          </cell>
          <cell r="FK689" t="str">
            <v/>
          </cell>
          <cell r="FL689">
            <v>0</v>
          </cell>
          <cell r="FM689">
            <v>78.88</v>
          </cell>
          <cell r="FN689">
            <v>71.75</v>
          </cell>
          <cell r="FO689">
            <v>75</v>
          </cell>
          <cell r="FP689">
            <v>79</v>
          </cell>
          <cell r="FQ689" t="str">
            <v/>
          </cell>
          <cell r="FR689">
            <v>0</v>
          </cell>
          <cell r="FS689">
            <v>78.88</v>
          </cell>
          <cell r="FT689">
            <v>71.75</v>
          </cell>
          <cell r="FU689">
            <v>75</v>
          </cell>
          <cell r="FV689">
            <v>79</v>
          </cell>
          <cell r="FW689" t="str">
            <v/>
          </cell>
          <cell r="FX689">
            <v>0</v>
          </cell>
          <cell r="FY689">
            <v>78.88</v>
          </cell>
          <cell r="FZ689">
            <v>71.75</v>
          </cell>
          <cell r="GA689">
            <v>75</v>
          </cell>
          <cell r="GB689">
            <v>79</v>
          </cell>
          <cell r="GC689" t="str">
            <v/>
          </cell>
          <cell r="GD689">
            <v>0</v>
          </cell>
          <cell r="GE689">
            <v>78.88</v>
          </cell>
          <cell r="GF689">
            <v>71.75</v>
          </cell>
          <cell r="GG689">
            <v>75</v>
          </cell>
          <cell r="GH689">
            <v>79</v>
          </cell>
          <cell r="GI689" t="str">
            <v/>
          </cell>
          <cell r="GJ689">
            <v>0</v>
          </cell>
          <cell r="GK689">
            <v>78.88</v>
          </cell>
          <cell r="GL689">
            <v>71.75</v>
          </cell>
          <cell r="GM689">
            <v>75</v>
          </cell>
          <cell r="GN689">
            <v>79</v>
          </cell>
          <cell r="GO689" t="str">
            <v/>
          </cell>
          <cell r="GP689">
            <v>0</v>
          </cell>
          <cell r="GQ689">
            <v>78.88</v>
          </cell>
          <cell r="GR689">
            <v>71.75</v>
          </cell>
          <cell r="GS689">
            <v>75</v>
          </cell>
          <cell r="GT689">
            <v>79</v>
          </cell>
          <cell r="GU689" t="str">
            <v/>
          </cell>
          <cell r="GV689">
            <v>0</v>
          </cell>
          <cell r="GW689">
            <v>82.5</v>
          </cell>
          <cell r="GX689">
            <v>73.5</v>
          </cell>
          <cell r="GY689">
            <v>76.5</v>
          </cell>
          <cell r="GZ689">
            <v>82</v>
          </cell>
          <cell r="HA689" t="str">
            <v>IGR-L</v>
          </cell>
          <cell r="HB689">
            <v>0</v>
          </cell>
          <cell r="HC689">
            <v>78.5</v>
          </cell>
          <cell r="HD689">
            <v>76.5</v>
          </cell>
          <cell r="HE689">
            <v>78</v>
          </cell>
          <cell r="HF689">
            <v>85</v>
          </cell>
          <cell r="HH689">
            <v>0</v>
          </cell>
          <cell r="HM689" t="str">
            <v/>
          </cell>
          <cell r="HN689" t="str">
            <v/>
          </cell>
          <cell r="HS689">
            <v>0</v>
          </cell>
          <cell r="HT689" t="str">
            <v>PKN</v>
          </cell>
          <cell r="HU689">
            <v>0</v>
          </cell>
          <cell r="HV689" t="str">
            <v>IND</v>
          </cell>
          <cell r="HW689">
            <v>0</v>
          </cell>
          <cell r="HX689" t="str">
            <v>MAT-W</v>
          </cell>
          <cell r="HY689">
            <v>0</v>
          </cell>
          <cell r="HZ689" t="str">
            <v>SEJ-W</v>
          </cell>
          <cell r="IA689">
            <v>0</v>
          </cell>
          <cell r="IB689" t="str">
            <v>IGR-W</v>
          </cell>
          <cell r="IC689">
            <v>0</v>
          </cell>
          <cell r="ID689" t="str">
            <v>SBO</v>
          </cell>
          <cell r="IE689">
            <v>0</v>
          </cell>
          <cell r="IF689" t="str">
            <v>PJO</v>
          </cell>
          <cell r="IG689">
            <v>0</v>
          </cell>
          <cell r="IH689" t="str">
            <v>PRA</v>
          </cell>
          <cell r="II689">
            <v>0</v>
          </cell>
          <cell r="IJ689" t="str">
            <v>JAW</v>
          </cell>
          <cell r="IK689">
            <v>0</v>
          </cell>
          <cell r="IL689" t="str">
            <v>ARB</v>
          </cell>
          <cell r="IM689">
            <v>0</v>
          </cell>
          <cell r="IN689" t="str">
            <v>PKM</v>
          </cell>
          <cell r="IO689">
            <v>0</v>
          </cell>
          <cell r="IP689" t="str">
            <v>GEO-P</v>
          </cell>
          <cell r="IQ689">
            <v>0</v>
          </cell>
          <cell r="IR689" t="str">
            <v>SEJ-P</v>
          </cell>
          <cell r="IS689">
            <v>0</v>
          </cell>
          <cell r="IT689" t="str">
            <v>SOS-P</v>
          </cell>
          <cell r="IU689">
            <v>0</v>
          </cell>
          <cell r="IV689" t="str">
            <v>EKO-P</v>
          </cell>
          <cell r="IW689">
            <v>0</v>
          </cell>
          <cell r="IX689" t="str">
            <v>IGR-L</v>
          </cell>
          <cell r="IY689">
            <v>0</v>
          </cell>
          <cell r="JA689">
            <v>0</v>
          </cell>
        </row>
        <row r="690">
          <cell r="Q690" t="str">
            <v/>
          </cell>
          <cell r="AB690" t="str">
            <v/>
          </cell>
          <cell r="AC690">
            <v>21</v>
          </cell>
          <cell r="AI690" t="str">
            <v/>
          </cell>
          <cell r="AJ690">
            <v>0</v>
          </cell>
          <cell r="AK690">
            <v>79.5</v>
          </cell>
          <cell r="AL690">
            <v>73.5</v>
          </cell>
          <cell r="AM690">
            <v>73.75</v>
          </cell>
          <cell r="AN690">
            <v>83</v>
          </cell>
          <cell r="AO690" t="str">
            <v/>
          </cell>
          <cell r="AP690">
            <v>0</v>
          </cell>
          <cell r="AQ690">
            <v>83.67</v>
          </cell>
          <cell r="AR690">
            <v>82.5</v>
          </cell>
          <cell r="AS690">
            <v>77</v>
          </cell>
          <cell r="AT690">
            <v>83</v>
          </cell>
          <cell r="AU690" t="str">
            <v/>
          </cell>
          <cell r="AV690">
            <v>0</v>
          </cell>
          <cell r="AW690">
            <v>79.75</v>
          </cell>
          <cell r="AX690">
            <v>79</v>
          </cell>
          <cell r="AY690">
            <v>73.75</v>
          </cell>
          <cell r="AZ690">
            <v>86</v>
          </cell>
          <cell r="BA690" t="str">
            <v/>
          </cell>
          <cell r="BB690">
            <v>0</v>
          </cell>
          <cell r="BC690">
            <v>84.75</v>
          </cell>
          <cell r="BD690">
            <v>73.5</v>
          </cell>
          <cell r="BE690">
            <v>75.25</v>
          </cell>
          <cell r="BF690">
            <v>86</v>
          </cell>
          <cell r="BG690" t="str">
            <v>SEJ</v>
          </cell>
          <cell r="BH690">
            <v>0</v>
          </cell>
          <cell r="BI690">
            <v>84.67</v>
          </cell>
          <cell r="BJ690">
            <v>80</v>
          </cell>
          <cell r="BK690">
            <v>70</v>
          </cell>
          <cell r="BL690">
            <v>83</v>
          </cell>
          <cell r="BM690" t="str">
            <v/>
          </cell>
          <cell r="BN690">
            <v>0</v>
          </cell>
          <cell r="BO690">
            <v>80.5</v>
          </cell>
          <cell r="BP690">
            <v>77.75</v>
          </cell>
          <cell r="BQ690">
            <v>78.5</v>
          </cell>
          <cell r="BR690">
            <v>78</v>
          </cell>
          <cell r="BS690" t="str">
            <v/>
          </cell>
          <cell r="BT690">
            <v>0</v>
          </cell>
          <cell r="BU690">
            <v>82.75</v>
          </cell>
          <cell r="BV690">
            <v>81.5</v>
          </cell>
          <cell r="BW690">
            <v>82.5</v>
          </cell>
          <cell r="BX690">
            <v>84</v>
          </cell>
          <cell r="BY690" t="str">
            <v/>
          </cell>
          <cell r="BZ690">
            <v>0</v>
          </cell>
          <cell r="CA690">
            <v>77.08</v>
          </cell>
          <cell r="CB690">
            <v>71.25</v>
          </cell>
          <cell r="CC690">
            <v>74</v>
          </cell>
          <cell r="CD690">
            <v>74</v>
          </cell>
          <cell r="CE690" t="str">
            <v/>
          </cell>
          <cell r="CF690">
            <v>0</v>
          </cell>
          <cell r="CG690">
            <v>80.33</v>
          </cell>
          <cell r="CH690">
            <v>80.5</v>
          </cell>
          <cell r="CI690">
            <v>87.5</v>
          </cell>
          <cell r="CJ690">
            <v>80</v>
          </cell>
          <cell r="CK690" t="str">
            <v/>
          </cell>
          <cell r="CL690">
            <v>0</v>
          </cell>
          <cell r="CM690">
            <v>78.92</v>
          </cell>
          <cell r="CN690">
            <v>77</v>
          </cell>
          <cell r="CO690">
            <v>77.25</v>
          </cell>
          <cell r="CP690">
            <v>75</v>
          </cell>
          <cell r="CQ690" t="str">
            <v/>
          </cell>
          <cell r="CR690">
            <v>0</v>
          </cell>
          <cell r="CS690">
            <v>80.17</v>
          </cell>
          <cell r="CT690">
            <v>90.25</v>
          </cell>
          <cell r="CU690">
            <v>81</v>
          </cell>
          <cell r="CV690">
            <v>84</v>
          </cell>
          <cell r="CW690" t="str">
            <v/>
          </cell>
          <cell r="CX690">
            <v>0</v>
          </cell>
          <cell r="CY690">
            <v>85.44</v>
          </cell>
          <cell r="CZ690">
            <v>78</v>
          </cell>
          <cell r="DA690">
            <v>77.5</v>
          </cell>
          <cell r="DB690">
            <v>81</v>
          </cell>
          <cell r="DC690" t="str">
            <v/>
          </cell>
          <cell r="DD690">
            <v>0</v>
          </cell>
          <cell r="DE690">
            <v>85.25</v>
          </cell>
          <cell r="DF690">
            <v>85.5</v>
          </cell>
          <cell r="DG690">
            <v>72.75</v>
          </cell>
          <cell r="DH690">
            <v>86</v>
          </cell>
          <cell r="DI690" t="str">
            <v/>
          </cell>
          <cell r="DJ690">
            <v>0</v>
          </cell>
          <cell r="DK690">
            <v>0</v>
          </cell>
          <cell r="DL690">
            <v>0</v>
          </cell>
          <cell r="DM690">
            <v>0</v>
          </cell>
          <cell r="DN690">
            <v>79</v>
          </cell>
          <cell r="DO690" t="str">
            <v/>
          </cell>
          <cell r="DP690">
            <v>0</v>
          </cell>
          <cell r="DQ690">
            <v>78.75</v>
          </cell>
          <cell r="DR690">
            <v>67.25</v>
          </cell>
          <cell r="DS690">
            <v>67.75</v>
          </cell>
          <cell r="DT690">
            <v>76</v>
          </cell>
          <cell r="DU690" t="str">
            <v/>
          </cell>
          <cell r="DV690">
            <v>0</v>
          </cell>
          <cell r="DW690">
            <v>91</v>
          </cell>
          <cell r="DX690">
            <v>83.5</v>
          </cell>
          <cell r="DY690">
            <v>73.25</v>
          </cell>
          <cell r="DZ690">
            <v>77</v>
          </cell>
          <cell r="EA690" t="str">
            <v/>
          </cell>
          <cell r="EB690">
            <v>0</v>
          </cell>
          <cell r="EC690">
            <v>85</v>
          </cell>
          <cell r="ED690">
            <v>79.75</v>
          </cell>
          <cell r="EE690">
            <v>80</v>
          </cell>
          <cell r="EF690">
            <v>82</v>
          </cell>
          <cell r="EG690" t="str">
            <v/>
          </cell>
          <cell r="EH690">
            <v>0</v>
          </cell>
          <cell r="EI690">
            <v>86.58</v>
          </cell>
          <cell r="EJ690">
            <v>73.5</v>
          </cell>
          <cell r="EK690">
            <v>79.25</v>
          </cell>
          <cell r="EL690">
            <v>81</v>
          </cell>
          <cell r="EM690" t="str">
            <v/>
          </cell>
          <cell r="EN690">
            <v>0</v>
          </cell>
          <cell r="EO690">
            <v>86.58</v>
          </cell>
          <cell r="EP690">
            <v>73.5</v>
          </cell>
          <cell r="EQ690">
            <v>79.25</v>
          </cell>
          <cell r="ER690">
            <v>81</v>
          </cell>
          <cell r="ES690" t="str">
            <v/>
          </cell>
          <cell r="ET690">
            <v>0</v>
          </cell>
          <cell r="EU690">
            <v>86.58</v>
          </cell>
          <cell r="EV690">
            <v>73.5</v>
          </cell>
          <cell r="EW690">
            <v>79.25</v>
          </cell>
          <cell r="EX690">
            <v>81</v>
          </cell>
          <cell r="EY690" t="str">
            <v/>
          </cell>
          <cell r="EZ690">
            <v>0</v>
          </cell>
          <cell r="FA690">
            <v>77.63</v>
          </cell>
          <cell r="FB690">
            <v>68.25</v>
          </cell>
          <cell r="FC690">
            <v>70.75</v>
          </cell>
          <cell r="FD690">
            <v>79</v>
          </cell>
          <cell r="FE690" t="str">
            <v/>
          </cell>
          <cell r="FF690">
            <v>0</v>
          </cell>
          <cell r="FG690">
            <v>77.63</v>
          </cell>
          <cell r="FH690">
            <v>68.25</v>
          </cell>
          <cell r="FI690">
            <v>70.75</v>
          </cell>
          <cell r="FJ690">
            <v>79</v>
          </cell>
          <cell r="FK690" t="str">
            <v/>
          </cell>
          <cell r="FL690">
            <v>0</v>
          </cell>
          <cell r="FM690">
            <v>77.63</v>
          </cell>
          <cell r="FN690">
            <v>68.25</v>
          </cell>
          <cell r="FO690">
            <v>70.75</v>
          </cell>
          <cell r="FP690">
            <v>79</v>
          </cell>
          <cell r="FQ690" t="str">
            <v/>
          </cell>
          <cell r="FR690">
            <v>0</v>
          </cell>
          <cell r="FS690">
            <v>77.63</v>
          </cell>
          <cell r="FT690">
            <v>68.25</v>
          </cell>
          <cell r="FU690">
            <v>70.75</v>
          </cell>
          <cell r="FV690">
            <v>79</v>
          </cell>
          <cell r="FW690" t="str">
            <v/>
          </cell>
          <cell r="FX690">
            <v>0</v>
          </cell>
          <cell r="FY690">
            <v>77.63</v>
          </cell>
          <cell r="FZ690">
            <v>68.25</v>
          </cell>
          <cell r="GA690">
            <v>70.75</v>
          </cell>
          <cell r="GB690">
            <v>79</v>
          </cell>
          <cell r="GC690" t="str">
            <v/>
          </cell>
          <cell r="GD690">
            <v>0</v>
          </cell>
          <cell r="GE690">
            <v>77.63</v>
          </cell>
          <cell r="GF690">
            <v>68.25</v>
          </cell>
          <cell r="GG690">
            <v>70.75</v>
          </cell>
          <cell r="GH690">
            <v>79</v>
          </cell>
          <cell r="GI690" t="str">
            <v/>
          </cell>
          <cell r="GJ690">
            <v>0</v>
          </cell>
          <cell r="GK690">
            <v>77.63</v>
          </cell>
          <cell r="GL690">
            <v>68.25</v>
          </cell>
          <cell r="GM690">
            <v>70.75</v>
          </cell>
          <cell r="GN690">
            <v>79</v>
          </cell>
          <cell r="GO690" t="str">
            <v/>
          </cell>
          <cell r="GP690">
            <v>0</v>
          </cell>
          <cell r="GQ690">
            <v>77.63</v>
          </cell>
          <cell r="GR690">
            <v>68.25</v>
          </cell>
          <cell r="GS690">
            <v>70.75</v>
          </cell>
          <cell r="GT690">
            <v>79</v>
          </cell>
          <cell r="GU690" t="str">
            <v/>
          </cell>
          <cell r="GV690">
            <v>0</v>
          </cell>
          <cell r="GW690">
            <v>83</v>
          </cell>
          <cell r="GX690">
            <v>68.75</v>
          </cell>
          <cell r="GY690">
            <v>77</v>
          </cell>
          <cell r="GZ690">
            <v>78</v>
          </cell>
          <cell r="HA690" t="str">
            <v>IGR-L</v>
          </cell>
          <cell r="HB690">
            <v>0</v>
          </cell>
          <cell r="HC690">
            <v>78.58</v>
          </cell>
          <cell r="HD690">
            <v>71</v>
          </cell>
          <cell r="HE690">
            <v>75.5</v>
          </cell>
          <cell r="HF690">
            <v>77</v>
          </cell>
          <cell r="HH690">
            <v>0</v>
          </cell>
          <cell r="HM690" t="str">
            <v/>
          </cell>
          <cell r="HN690" t="str">
            <v/>
          </cell>
          <cell r="HS690">
            <v>0</v>
          </cell>
          <cell r="HT690" t="str">
            <v>PKN</v>
          </cell>
          <cell r="HU690">
            <v>0</v>
          </cell>
          <cell r="HV690" t="str">
            <v>IND</v>
          </cell>
          <cell r="HW690">
            <v>0</v>
          </cell>
          <cell r="HX690" t="str">
            <v>MAT-W</v>
          </cell>
          <cell r="HY690">
            <v>0</v>
          </cell>
          <cell r="HZ690" t="str">
            <v>SEJ-W</v>
          </cell>
          <cell r="IA690">
            <v>0</v>
          </cell>
          <cell r="IB690" t="str">
            <v>IGR-W</v>
          </cell>
          <cell r="IC690">
            <v>0</v>
          </cell>
          <cell r="ID690" t="str">
            <v>SBO</v>
          </cell>
          <cell r="IE690">
            <v>0</v>
          </cell>
          <cell r="IF690" t="str">
            <v>PJO</v>
          </cell>
          <cell r="IG690">
            <v>0</v>
          </cell>
          <cell r="IH690" t="str">
            <v>PRA</v>
          </cell>
          <cell r="II690">
            <v>0</v>
          </cell>
          <cell r="IJ690" t="str">
            <v>JAW</v>
          </cell>
          <cell r="IK690">
            <v>0</v>
          </cell>
          <cell r="IL690" t="str">
            <v>ARB</v>
          </cell>
          <cell r="IM690">
            <v>0</v>
          </cell>
          <cell r="IN690" t="str">
            <v>PKM</v>
          </cell>
          <cell r="IO690">
            <v>0</v>
          </cell>
          <cell r="IP690" t="str">
            <v>GEO-P</v>
          </cell>
          <cell r="IQ690">
            <v>0</v>
          </cell>
          <cell r="IR690" t="str">
            <v>SEJ-P</v>
          </cell>
          <cell r="IS690">
            <v>0</v>
          </cell>
          <cell r="IT690" t="str">
            <v>SOS-P</v>
          </cell>
          <cell r="IU690">
            <v>0</v>
          </cell>
          <cell r="IV690" t="str">
            <v>EKO-P</v>
          </cell>
          <cell r="IW690">
            <v>0</v>
          </cell>
          <cell r="IX690" t="str">
            <v>IGR-L</v>
          </cell>
          <cell r="IY690">
            <v>0</v>
          </cell>
          <cell r="JA690">
            <v>0</v>
          </cell>
        </row>
        <row r="691">
          <cell r="Q691" t="str">
            <v/>
          </cell>
          <cell r="AB691" t="str">
            <v/>
          </cell>
          <cell r="AC691">
            <v>22</v>
          </cell>
          <cell r="AI691" t="str">
            <v/>
          </cell>
          <cell r="AJ691">
            <v>0</v>
          </cell>
          <cell r="AK691">
            <v>79.5</v>
          </cell>
          <cell r="AL691">
            <v>81.25</v>
          </cell>
          <cell r="AM691">
            <v>79.75</v>
          </cell>
          <cell r="AN691">
            <v>88</v>
          </cell>
          <cell r="AO691" t="str">
            <v/>
          </cell>
          <cell r="AP691">
            <v>0</v>
          </cell>
          <cell r="AQ691">
            <v>87.67</v>
          </cell>
          <cell r="AR691">
            <v>83</v>
          </cell>
          <cell r="AS691">
            <v>82.25</v>
          </cell>
          <cell r="AT691">
            <v>88</v>
          </cell>
          <cell r="AU691" t="str">
            <v/>
          </cell>
          <cell r="AV691">
            <v>0</v>
          </cell>
          <cell r="AW691">
            <v>82.83</v>
          </cell>
          <cell r="AX691">
            <v>84</v>
          </cell>
          <cell r="AY691">
            <v>80</v>
          </cell>
          <cell r="AZ691">
            <v>92</v>
          </cell>
          <cell r="BA691" t="str">
            <v/>
          </cell>
          <cell r="BB691">
            <v>0</v>
          </cell>
          <cell r="BC691">
            <v>87.5</v>
          </cell>
          <cell r="BD691">
            <v>81.25</v>
          </cell>
          <cell r="BE691">
            <v>80</v>
          </cell>
          <cell r="BF691">
            <v>92</v>
          </cell>
          <cell r="BG691" t="str">
            <v>SEJ</v>
          </cell>
          <cell r="BH691">
            <v>0</v>
          </cell>
          <cell r="BI691">
            <v>91.67</v>
          </cell>
          <cell r="BJ691">
            <v>87.75</v>
          </cell>
          <cell r="BK691">
            <v>76.5</v>
          </cell>
          <cell r="BL691">
            <v>88</v>
          </cell>
          <cell r="BM691" t="str">
            <v/>
          </cell>
          <cell r="BN691">
            <v>0</v>
          </cell>
          <cell r="BO691">
            <v>80.25</v>
          </cell>
          <cell r="BP691">
            <v>82.25</v>
          </cell>
          <cell r="BQ691">
            <v>77</v>
          </cell>
          <cell r="BR691">
            <v>82</v>
          </cell>
          <cell r="BS691" t="str">
            <v/>
          </cell>
          <cell r="BT691">
            <v>0</v>
          </cell>
          <cell r="BU691">
            <v>82.5</v>
          </cell>
          <cell r="BV691">
            <v>84</v>
          </cell>
          <cell r="BW691">
            <v>83.75</v>
          </cell>
          <cell r="BX691">
            <v>86</v>
          </cell>
          <cell r="BY691" t="str">
            <v/>
          </cell>
          <cell r="BZ691">
            <v>0</v>
          </cell>
          <cell r="CA691">
            <v>85.42</v>
          </cell>
          <cell r="CB691">
            <v>87.75</v>
          </cell>
          <cell r="CC691">
            <v>88.25</v>
          </cell>
          <cell r="CD691">
            <v>90</v>
          </cell>
          <cell r="CE691" t="str">
            <v/>
          </cell>
          <cell r="CF691">
            <v>0</v>
          </cell>
          <cell r="CG691">
            <v>81.33</v>
          </cell>
          <cell r="CH691">
            <v>83.25</v>
          </cell>
          <cell r="CI691">
            <v>88.5</v>
          </cell>
          <cell r="CJ691">
            <v>80</v>
          </cell>
          <cell r="CK691" t="str">
            <v/>
          </cell>
          <cell r="CL691">
            <v>0</v>
          </cell>
          <cell r="CM691">
            <v>79.67</v>
          </cell>
          <cell r="CN691">
            <v>78</v>
          </cell>
          <cell r="CO691">
            <v>78</v>
          </cell>
          <cell r="CP691">
            <v>83</v>
          </cell>
          <cell r="CQ691" t="str">
            <v/>
          </cell>
          <cell r="CR691">
            <v>0</v>
          </cell>
          <cell r="CS691">
            <v>85.33</v>
          </cell>
          <cell r="CT691">
            <v>81.25</v>
          </cell>
          <cell r="CU691">
            <v>87.5</v>
          </cell>
          <cell r="CV691">
            <v>86</v>
          </cell>
          <cell r="CW691" t="str">
            <v/>
          </cell>
          <cell r="CX691">
            <v>0</v>
          </cell>
          <cell r="CY691">
            <v>80</v>
          </cell>
          <cell r="CZ691">
            <v>79.75</v>
          </cell>
          <cell r="DA691">
            <v>73.5</v>
          </cell>
          <cell r="DB691">
            <v>86</v>
          </cell>
          <cell r="DC691" t="str">
            <v/>
          </cell>
          <cell r="DD691">
            <v>0</v>
          </cell>
          <cell r="DE691">
            <v>91.25</v>
          </cell>
          <cell r="DF691">
            <v>89.75</v>
          </cell>
          <cell r="DG691">
            <v>86.5</v>
          </cell>
          <cell r="DH691">
            <v>86</v>
          </cell>
          <cell r="DI691" t="str">
            <v/>
          </cell>
          <cell r="DJ691">
            <v>0</v>
          </cell>
          <cell r="DK691">
            <v>0</v>
          </cell>
          <cell r="DL691">
            <v>0</v>
          </cell>
          <cell r="DM691">
            <v>0</v>
          </cell>
          <cell r="DN691">
            <v>73</v>
          </cell>
          <cell r="DO691" t="str">
            <v/>
          </cell>
          <cell r="DP691">
            <v>0</v>
          </cell>
          <cell r="DQ691">
            <v>83.75</v>
          </cell>
          <cell r="DR691">
            <v>70</v>
          </cell>
          <cell r="DS691">
            <v>70</v>
          </cell>
          <cell r="DT691">
            <v>76</v>
          </cell>
          <cell r="DU691" t="str">
            <v/>
          </cell>
          <cell r="DV691">
            <v>0</v>
          </cell>
          <cell r="DW691">
            <v>87.25</v>
          </cell>
          <cell r="DX691">
            <v>89</v>
          </cell>
          <cell r="DY691">
            <v>80</v>
          </cell>
          <cell r="DZ691">
            <v>85</v>
          </cell>
          <cell r="EA691" t="str">
            <v/>
          </cell>
          <cell r="EB691">
            <v>0</v>
          </cell>
          <cell r="EC691">
            <v>81.63</v>
          </cell>
          <cell r="ED691">
            <v>80.5</v>
          </cell>
          <cell r="EE691">
            <v>80.75</v>
          </cell>
          <cell r="EF691">
            <v>85</v>
          </cell>
          <cell r="EG691" t="str">
            <v/>
          </cell>
          <cell r="EH691">
            <v>0</v>
          </cell>
          <cell r="EI691">
            <v>88.08</v>
          </cell>
          <cell r="EJ691">
            <v>73.5</v>
          </cell>
          <cell r="EK691">
            <v>79.5</v>
          </cell>
          <cell r="EL691">
            <v>88</v>
          </cell>
          <cell r="EM691" t="str">
            <v/>
          </cell>
          <cell r="EN691">
            <v>0</v>
          </cell>
          <cell r="EO691">
            <v>88.08</v>
          </cell>
          <cell r="EP691">
            <v>73.5</v>
          </cell>
          <cell r="EQ691">
            <v>79.5</v>
          </cell>
          <cell r="ER691">
            <v>88</v>
          </cell>
          <cell r="ES691" t="str">
            <v/>
          </cell>
          <cell r="ET691">
            <v>0</v>
          </cell>
          <cell r="EU691">
            <v>88.08</v>
          </cell>
          <cell r="EV691">
            <v>73.5</v>
          </cell>
          <cell r="EW691">
            <v>79.5</v>
          </cell>
          <cell r="EX691">
            <v>88</v>
          </cell>
          <cell r="EY691" t="str">
            <v/>
          </cell>
          <cell r="EZ691">
            <v>0</v>
          </cell>
          <cell r="FA691">
            <v>76.75</v>
          </cell>
          <cell r="FB691">
            <v>74</v>
          </cell>
          <cell r="FC691">
            <v>72.25</v>
          </cell>
          <cell r="FD691">
            <v>79</v>
          </cell>
          <cell r="FE691" t="str">
            <v/>
          </cell>
          <cell r="FF691">
            <v>0</v>
          </cell>
          <cell r="FG691">
            <v>76.75</v>
          </cell>
          <cell r="FH691">
            <v>74</v>
          </cell>
          <cell r="FI691">
            <v>72.25</v>
          </cell>
          <cell r="FJ691">
            <v>79</v>
          </cell>
          <cell r="FK691" t="str">
            <v/>
          </cell>
          <cell r="FL691">
            <v>0</v>
          </cell>
          <cell r="FM691">
            <v>76.75</v>
          </cell>
          <cell r="FN691">
            <v>74</v>
          </cell>
          <cell r="FO691">
            <v>72.25</v>
          </cell>
          <cell r="FP691">
            <v>79</v>
          </cell>
          <cell r="FQ691" t="str">
            <v/>
          </cell>
          <cell r="FR691">
            <v>0</v>
          </cell>
          <cell r="FS691">
            <v>76.75</v>
          </cell>
          <cell r="FT691">
            <v>74</v>
          </cell>
          <cell r="FU691">
            <v>72.25</v>
          </cell>
          <cell r="FV691">
            <v>79</v>
          </cell>
          <cell r="FW691" t="str">
            <v/>
          </cell>
          <cell r="FX691">
            <v>0</v>
          </cell>
          <cell r="FY691">
            <v>76.75</v>
          </cell>
          <cell r="FZ691">
            <v>74</v>
          </cell>
          <cell r="GA691">
            <v>72.25</v>
          </cell>
          <cell r="GB691">
            <v>79</v>
          </cell>
          <cell r="GC691" t="str">
            <v/>
          </cell>
          <cell r="GD691">
            <v>0</v>
          </cell>
          <cell r="GE691">
            <v>76.75</v>
          </cell>
          <cell r="GF691">
            <v>74</v>
          </cell>
          <cell r="GG691">
            <v>72.25</v>
          </cell>
          <cell r="GH691">
            <v>79</v>
          </cell>
          <cell r="GI691" t="str">
            <v/>
          </cell>
          <cell r="GJ691">
            <v>0</v>
          </cell>
          <cell r="GK691">
            <v>76.75</v>
          </cell>
          <cell r="GL691">
            <v>74</v>
          </cell>
          <cell r="GM691">
            <v>72.25</v>
          </cell>
          <cell r="GN691">
            <v>79</v>
          </cell>
          <cell r="GO691" t="str">
            <v/>
          </cell>
          <cell r="GP691">
            <v>0</v>
          </cell>
          <cell r="GQ691">
            <v>76.75</v>
          </cell>
          <cell r="GR691">
            <v>74</v>
          </cell>
          <cell r="GS691">
            <v>72.25</v>
          </cell>
          <cell r="GT691">
            <v>79</v>
          </cell>
          <cell r="GU691" t="str">
            <v/>
          </cell>
          <cell r="GV691">
            <v>0</v>
          </cell>
          <cell r="GW691">
            <v>82.25</v>
          </cell>
          <cell r="GX691">
            <v>70.75</v>
          </cell>
          <cell r="GY691">
            <v>78.5</v>
          </cell>
          <cell r="GZ691">
            <v>84</v>
          </cell>
          <cell r="HA691" t="str">
            <v>IGR-L</v>
          </cell>
          <cell r="HB691">
            <v>0</v>
          </cell>
          <cell r="HC691">
            <v>78.92</v>
          </cell>
          <cell r="HD691">
            <v>76.75</v>
          </cell>
          <cell r="HE691">
            <v>77.5</v>
          </cell>
          <cell r="HF691">
            <v>85</v>
          </cell>
          <cell r="HH691">
            <v>0</v>
          </cell>
          <cell r="HM691" t="str">
            <v/>
          </cell>
          <cell r="HN691" t="str">
            <v/>
          </cell>
          <cell r="HS691">
            <v>0</v>
          </cell>
          <cell r="HT691" t="str">
            <v>PKN</v>
          </cell>
          <cell r="HU691">
            <v>0</v>
          </cell>
          <cell r="HV691" t="str">
            <v>IND</v>
          </cell>
          <cell r="HW691">
            <v>0</v>
          </cell>
          <cell r="HX691" t="str">
            <v>MAT-W</v>
          </cell>
          <cell r="HY691">
            <v>0</v>
          </cell>
          <cell r="HZ691" t="str">
            <v>SEJ-W</v>
          </cell>
          <cell r="IA691">
            <v>0</v>
          </cell>
          <cell r="IB691" t="str">
            <v>IGR-W</v>
          </cell>
          <cell r="IC691">
            <v>0</v>
          </cell>
          <cell r="ID691" t="str">
            <v>SBO</v>
          </cell>
          <cell r="IE691">
            <v>0</v>
          </cell>
          <cell r="IF691" t="str">
            <v>PJO</v>
          </cell>
          <cell r="IG691">
            <v>0</v>
          </cell>
          <cell r="IH691" t="str">
            <v>PRA</v>
          </cell>
          <cell r="II691">
            <v>0</v>
          </cell>
          <cell r="IJ691" t="str">
            <v>JAW</v>
          </cell>
          <cell r="IK691">
            <v>0</v>
          </cell>
          <cell r="IL691" t="str">
            <v>ARB</v>
          </cell>
          <cell r="IM691">
            <v>0</v>
          </cell>
          <cell r="IN691" t="str">
            <v>PKM</v>
          </cell>
          <cell r="IO691">
            <v>0</v>
          </cell>
          <cell r="IP691" t="str">
            <v>GEO-P</v>
          </cell>
          <cell r="IQ691">
            <v>0</v>
          </cell>
          <cell r="IR691" t="str">
            <v>SEJ-P</v>
          </cell>
          <cell r="IS691">
            <v>0</v>
          </cell>
          <cell r="IT691" t="str">
            <v>SOS-P</v>
          </cell>
          <cell r="IU691">
            <v>0</v>
          </cell>
          <cell r="IV691" t="str">
            <v>EKO-P</v>
          </cell>
          <cell r="IW691">
            <v>0</v>
          </cell>
          <cell r="IX691" t="str">
            <v>IGR-L</v>
          </cell>
          <cell r="IY691">
            <v>0</v>
          </cell>
          <cell r="JA691">
            <v>0</v>
          </cell>
        </row>
        <row r="692">
          <cell r="Q692" t="str">
            <v/>
          </cell>
          <cell r="AB692" t="str">
            <v/>
          </cell>
          <cell r="AC692">
            <v>23</v>
          </cell>
          <cell r="AI692" t="str">
            <v/>
          </cell>
          <cell r="AJ692">
            <v>0</v>
          </cell>
          <cell r="AK692">
            <v>82.5</v>
          </cell>
          <cell r="AL692">
            <v>87.5</v>
          </cell>
          <cell r="AM692">
            <v>79.5</v>
          </cell>
          <cell r="AN692">
            <v>90</v>
          </cell>
          <cell r="AO692" t="str">
            <v/>
          </cell>
          <cell r="AP692">
            <v>0</v>
          </cell>
          <cell r="AQ692">
            <v>89.67</v>
          </cell>
          <cell r="AR692">
            <v>92.25</v>
          </cell>
          <cell r="AS692">
            <v>86.25</v>
          </cell>
          <cell r="AT692">
            <v>90</v>
          </cell>
          <cell r="AU692" t="str">
            <v/>
          </cell>
          <cell r="AV692">
            <v>0</v>
          </cell>
          <cell r="AW692">
            <v>85.83</v>
          </cell>
          <cell r="AX692">
            <v>88.75</v>
          </cell>
          <cell r="AY692">
            <v>80</v>
          </cell>
          <cell r="AZ692">
            <v>92</v>
          </cell>
          <cell r="BA692" t="str">
            <v/>
          </cell>
          <cell r="BB692">
            <v>0</v>
          </cell>
          <cell r="BC692">
            <v>90</v>
          </cell>
          <cell r="BD692">
            <v>87.5</v>
          </cell>
          <cell r="BE692">
            <v>79.75</v>
          </cell>
          <cell r="BF692">
            <v>92</v>
          </cell>
          <cell r="BG692" t="str">
            <v>SEJ</v>
          </cell>
          <cell r="BH692">
            <v>0</v>
          </cell>
          <cell r="BI692">
            <v>93</v>
          </cell>
          <cell r="BJ692">
            <v>92</v>
          </cell>
          <cell r="BK692">
            <v>77.25</v>
          </cell>
          <cell r="BL692">
            <v>90</v>
          </cell>
          <cell r="BM692" t="str">
            <v/>
          </cell>
          <cell r="BN692">
            <v>0</v>
          </cell>
          <cell r="BO692">
            <v>80.25</v>
          </cell>
          <cell r="BP692">
            <v>85</v>
          </cell>
          <cell r="BQ692">
            <v>78.75</v>
          </cell>
          <cell r="BR692">
            <v>87</v>
          </cell>
          <cell r="BS692" t="str">
            <v/>
          </cell>
          <cell r="BT692">
            <v>0</v>
          </cell>
          <cell r="BU692">
            <v>86.25</v>
          </cell>
          <cell r="BV692">
            <v>84</v>
          </cell>
          <cell r="BW692">
            <v>84.75</v>
          </cell>
          <cell r="BX692">
            <v>88</v>
          </cell>
          <cell r="BY692" t="str">
            <v/>
          </cell>
          <cell r="BZ692">
            <v>0</v>
          </cell>
          <cell r="CA692">
            <v>82.17</v>
          </cell>
          <cell r="CB692">
            <v>79.75</v>
          </cell>
          <cell r="CC692">
            <v>81</v>
          </cell>
          <cell r="CD692">
            <v>84</v>
          </cell>
          <cell r="CE692" t="str">
            <v/>
          </cell>
          <cell r="CF692">
            <v>0</v>
          </cell>
          <cell r="CG692">
            <v>81</v>
          </cell>
          <cell r="CH692">
            <v>82.75</v>
          </cell>
          <cell r="CI692">
            <v>92.25</v>
          </cell>
          <cell r="CJ692">
            <v>80</v>
          </cell>
          <cell r="CK692" t="str">
            <v/>
          </cell>
          <cell r="CL692">
            <v>0</v>
          </cell>
          <cell r="CM692">
            <v>78.25</v>
          </cell>
          <cell r="CN692">
            <v>78.75</v>
          </cell>
          <cell r="CO692">
            <v>79.25</v>
          </cell>
          <cell r="CP692">
            <v>84</v>
          </cell>
          <cell r="CQ692" t="str">
            <v/>
          </cell>
          <cell r="CR692">
            <v>0</v>
          </cell>
          <cell r="CS692">
            <v>82.75</v>
          </cell>
          <cell r="CT692">
            <v>89.75</v>
          </cell>
          <cell r="CU692">
            <v>88</v>
          </cell>
          <cell r="CV692">
            <v>88</v>
          </cell>
          <cell r="CW692" t="str">
            <v/>
          </cell>
          <cell r="CX692">
            <v>0</v>
          </cell>
          <cell r="CY692">
            <v>80</v>
          </cell>
          <cell r="CZ692">
            <v>80.25</v>
          </cell>
          <cell r="DA692">
            <v>77.75</v>
          </cell>
          <cell r="DB692">
            <v>86</v>
          </cell>
          <cell r="DC692" t="str">
            <v/>
          </cell>
          <cell r="DD692">
            <v>0</v>
          </cell>
          <cell r="DE692">
            <v>94.25</v>
          </cell>
          <cell r="DF692">
            <v>88</v>
          </cell>
          <cell r="DG692">
            <v>81</v>
          </cell>
          <cell r="DH692">
            <v>89</v>
          </cell>
          <cell r="DI692" t="str">
            <v/>
          </cell>
          <cell r="DJ692">
            <v>0</v>
          </cell>
          <cell r="DK692">
            <v>0</v>
          </cell>
          <cell r="DL692">
            <v>0</v>
          </cell>
          <cell r="DM692">
            <v>0</v>
          </cell>
          <cell r="DN692">
            <v>85</v>
          </cell>
          <cell r="DO692" t="str">
            <v/>
          </cell>
          <cell r="DP692">
            <v>0</v>
          </cell>
          <cell r="DQ692">
            <v>87.5</v>
          </cell>
          <cell r="DR692">
            <v>87</v>
          </cell>
          <cell r="DS692">
            <v>77.25</v>
          </cell>
          <cell r="DT692">
            <v>80</v>
          </cell>
          <cell r="DU692" t="str">
            <v/>
          </cell>
          <cell r="DV692">
            <v>0</v>
          </cell>
          <cell r="DW692">
            <v>87</v>
          </cell>
          <cell r="DX692">
            <v>92.25</v>
          </cell>
          <cell r="DY692">
            <v>85</v>
          </cell>
          <cell r="DZ692">
            <v>90</v>
          </cell>
          <cell r="EA692" t="str">
            <v/>
          </cell>
          <cell r="EB692">
            <v>0</v>
          </cell>
          <cell r="EC692">
            <v>81.38</v>
          </cell>
          <cell r="ED692">
            <v>89</v>
          </cell>
          <cell r="EE692">
            <v>90</v>
          </cell>
          <cell r="EF692">
            <v>83</v>
          </cell>
          <cell r="EG692" t="str">
            <v/>
          </cell>
          <cell r="EH692">
            <v>0</v>
          </cell>
          <cell r="EI692">
            <v>86.5</v>
          </cell>
          <cell r="EJ692">
            <v>76</v>
          </cell>
          <cell r="EK692">
            <v>80.25</v>
          </cell>
          <cell r="EL692">
            <v>86</v>
          </cell>
          <cell r="EM692" t="str">
            <v/>
          </cell>
          <cell r="EN692">
            <v>0</v>
          </cell>
          <cell r="EO692">
            <v>86.5</v>
          </cell>
          <cell r="EP692">
            <v>76</v>
          </cell>
          <cell r="EQ692">
            <v>80.25</v>
          </cell>
          <cell r="ER692">
            <v>86</v>
          </cell>
          <cell r="ES692" t="str">
            <v/>
          </cell>
          <cell r="ET692">
            <v>0</v>
          </cell>
          <cell r="EU692">
            <v>86.5</v>
          </cell>
          <cell r="EV692">
            <v>76</v>
          </cell>
          <cell r="EW692">
            <v>80.25</v>
          </cell>
          <cell r="EX692">
            <v>86</v>
          </cell>
          <cell r="EY692" t="str">
            <v/>
          </cell>
          <cell r="EZ692">
            <v>0</v>
          </cell>
          <cell r="FA692">
            <v>76.25</v>
          </cell>
          <cell r="FB692">
            <v>83</v>
          </cell>
          <cell r="FC692">
            <v>75.25</v>
          </cell>
          <cell r="FD692">
            <v>81</v>
          </cell>
          <cell r="FE692" t="str">
            <v/>
          </cell>
          <cell r="FF692">
            <v>0</v>
          </cell>
          <cell r="FG692">
            <v>76.25</v>
          </cell>
          <cell r="FH692">
            <v>83</v>
          </cell>
          <cell r="FI692">
            <v>75.25</v>
          </cell>
          <cell r="FJ692">
            <v>81</v>
          </cell>
          <cell r="FK692" t="str">
            <v/>
          </cell>
          <cell r="FL692">
            <v>0</v>
          </cell>
          <cell r="FM692">
            <v>76.25</v>
          </cell>
          <cell r="FN692">
            <v>83</v>
          </cell>
          <cell r="FO692">
            <v>75.25</v>
          </cell>
          <cell r="FP692">
            <v>81</v>
          </cell>
          <cell r="FQ692" t="str">
            <v/>
          </cell>
          <cell r="FR692">
            <v>0</v>
          </cell>
          <cell r="FS692">
            <v>76.25</v>
          </cell>
          <cell r="FT692">
            <v>83</v>
          </cell>
          <cell r="FU692">
            <v>75.25</v>
          </cell>
          <cell r="FV692">
            <v>81</v>
          </cell>
          <cell r="FW692" t="str">
            <v/>
          </cell>
          <cell r="FX692">
            <v>0</v>
          </cell>
          <cell r="FY692">
            <v>76.25</v>
          </cell>
          <cell r="FZ692">
            <v>83</v>
          </cell>
          <cell r="GA692">
            <v>75.25</v>
          </cell>
          <cell r="GB692">
            <v>81</v>
          </cell>
          <cell r="GC692" t="str">
            <v/>
          </cell>
          <cell r="GD692">
            <v>0</v>
          </cell>
          <cell r="GE692">
            <v>76.25</v>
          </cell>
          <cell r="GF692">
            <v>83</v>
          </cell>
          <cell r="GG692">
            <v>75.25</v>
          </cell>
          <cell r="GH692">
            <v>81</v>
          </cell>
          <cell r="GI692" t="str">
            <v/>
          </cell>
          <cell r="GJ692">
            <v>0</v>
          </cell>
          <cell r="GK692">
            <v>76.25</v>
          </cell>
          <cell r="GL692">
            <v>83</v>
          </cell>
          <cell r="GM692">
            <v>75.25</v>
          </cell>
          <cell r="GN692">
            <v>81</v>
          </cell>
          <cell r="GO692" t="str">
            <v/>
          </cell>
          <cell r="GP692">
            <v>0</v>
          </cell>
          <cell r="GQ692">
            <v>76.25</v>
          </cell>
          <cell r="GR692">
            <v>83</v>
          </cell>
          <cell r="GS692">
            <v>75.25</v>
          </cell>
          <cell r="GT692">
            <v>81</v>
          </cell>
          <cell r="GU692" t="str">
            <v/>
          </cell>
          <cell r="GV692">
            <v>0</v>
          </cell>
          <cell r="GW692">
            <v>84.25</v>
          </cell>
          <cell r="GX692">
            <v>74.25</v>
          </cell>
          <cell r="GY692">
            <v>82.25</v>
          </cell>
          <cell r="GZ692">
            <v>84</v>
          </cell>
          <cell r="HA692" t="str">
            <v>IGR-L</v>
          </cell>
          <cell r="HB692">
            <v>0</v>
          </cell>
          <cell r="HC692">
            <v>77.92</v>
          </cell>
          <cell r="HD692">
            <v>78.25</v>
          </cell>
          <cell r="HE692">
            <v>79.75</v>
          </cell>
          <cell r="HF692">
            <v>84</v>
          </cell>
          <cell r="HH692">
            <v>0</v>
          </cell>
          <cell r="HM692" t="str">
            <v/>
          </cell>
          <cell r="HN692" t="str">
            <v/>
          </cell>
          <cell r="HS692">
            <v>0</v>
          </cell>
          <cell r="HT692" t="str">
            <v>PKN</v>
          </cell>
          <cell r="HU692">
            <v>0</v>
          </cell>
          <cell r="HV692" t="str">
            <v>IND</v>
          </cell>
          <cell r="HW692">
            <v>0</v>
          </cell>
          <cell r="HX692" t="str">
            <v>MAT-W</v>
          </cell>
          <cell r="HY692">
            <v>0</v>
          </cell>
          <cell r="HZ692" t="str">
            <v>SEJ-W</v>
          </cell>
          <cell r="IA692">
            <v>0</v>
          </cell>
          <cell r="IB692" t="str">
            <v>IGR-W</v>
          </cell>
          <cell r="IC692">
            <v>0</v>
          </cell>
          <cell r="ID692" t="str">
            <v>SBO</v>
          </cell>
          <cell r="IE692">
            <v>0</v>
          </cell>
          <cell r="IF692" t="str">
            <v>PJO</v>
          </cell>
          <cell r="IG692">
            <v>0</v>
          </cell>
          <cell r="IH692" t="str">
            <v>PRA</v>
          </cell>
          <cell r="II692">
            <v>0</v>
          </cell>
          <cell r="IJ692" t="str">
            <v>JAW</v>
          </cell>
          <cell r="IK692">
            <v>0</v>
          </cell>
          <cell r="IL692" t="str">
            <v>ARB</v>
          </cell>
          <cell r="IM692">
            <v>0</v>
          </cell>
          <cell r="IN692" t="str">
            <v>PKM</v>
          </cell>
          <cell r="IO692">
            <v>0</v>
          </cell>
          <cell r="IP692" t="str">
            <v>GEO-P</v>
          </cell>
          <cell r="IQ692">
            <v>0</v>
          </cell>
          <cell r="IR692" t="str">
            <v>SEJ-P</v>
          </cell>
          <cell r="IS692">
            <v>0</v>
          </cell>
          <cell r="IT692" t="str">
            <v>SOS-P</v>
          </cell>
          <cell r="IU692">
            <v>0</v>
          </cell>
          <cell r="IV692" t="str">
            <v>EKO-P</v>
          </cell>
          <cell r="IW692">
            <v>0</v>
          </cell>
          <cell r="IX692" t="str">
            <v>IGR-L</v>
          </cell>
          <cell r="IY692">
            <v>0</v>
          </cell>
          <cell r="JA692">
            <v>0</v>
          </cell>
        </row>
        <row r="693">
          <cell r="Q693" t="str">
            <v/>
          </cell>
          <cell r="AB693" t="str">
            <v/>
          </cell>
          <cell r="AC693">
            <v>24</v>
          </cell>
          <cell r="AI693" t="str">
            <v/>
          </cell>
          <cell r="AJ693">
            <v>0</v>
          </cell>
          <cell r="AK693">
            <v>86.25</v>
          </cell>
          <cell r="AL693">
            <v>82.5</v>
          </cell>
          <cell r="AM693">
            <v>80.25</v>
          </cell>
          <cell r="AN693">
            <v>88</v>
          </cell>
          <cell r="AO693" t="str">
            <v/>
          </cell>
          <cell r="AP693">
            <v>0</v>
          </cell>
          <cell r="AQ693">
            <v>85.33</v>
          </cell>
          <cell r="AR693">
            <v>89.75</v>
          </cell>
          <cell r="AS693">
            <v>82.25</v>
          </cell>
          <cell r="AT693">
            <v>88</v>
          </cell>
          <cell r="AU693" t="str">
            <v/>
          </cell>
          <cell r="AV693">
            <v>0</v>
          </cell>
          <cell r="AW693">
            <v>83.58</v>
          </cell>
          <cell r="AX693">
            <v>82.5</v>
          </cell>
          <cell r="AY693">
            <v>80.25</v>
          </cell>
          <cell r="AZ693">
            <v>89</v>
          </cell>
          <cell r="BA693" t="str">
            <v/>
          </cell>
          <cell r="BB693">
            <v>0</v>
          </cell>
          <cell r="BC693">
            <v>87.5</v>
          </cell>
          <cell r="BD693">
            <v>82.5</v>
          </cell>
          <cell r="BE693">
            <v>80.25</v>
          </cell>
          <cell r="BF693">
            <v>89</v>
          </cell>
          <cell r="BG693" t="str">
            <v>SEJ</v>
          </cell>
          <cell r="BH693">
            <v>0</v>
          </cell>
          <cell r="BI693">
            <v>90.67</v>
          </cell>
          <cell r="BJ693">
            <v>83.75</v>
          </cell>
          <cell r="BK693">
            <v>78.75</v>
          </cell>
          <cell r="BL693">
            <v>88</v>
          </cell>
          <cell r="BM693" t="str">
            <v/>
          </cell>
          <cell r="BN693">
            <v>0</v>
          </cell>
          <cell r="BO693">
            <v>80.63</v>
          </cell>
          <cell r="BP693">
            <v>81</v>
          </cell>
          <cell r="BQ693">
            <v>80.5</v>
          </cell>
          <cell r="BR693">
            <v>83</v>
          </cell>
          <cell r="BS693" t="str">
            <v/>
          </cell>
          <cell r="BT693">
            <v>0</v>
          </cell>
          <cell r="BU693">
            <v>89.5</v>
          </cell>
          <cell r="BV693">
            <v>82.75</v>
          </cell>
          <cell r="BW693">
            <v>83</v>
          </cell>
          <cell r="BX693">
            <v>88</v>
          </cell>
          <cell r="BY693" t="str">
            <v/>
          </cell>
          <cell r="BZ693">
            <v>0</v>
          </cell>
          <cell r="CA693">
            <v>76.25</v>
          </cell>
          <cell r="CB693">
            <v>80.5</v>
          </cell>
          <cell r="CC693">
            <v>81</v>
          </cell>
          <cell r="CD693">
            <v>81</v>
          </cell>
          <cell r="CE693" t="str">
            <v/>
          </cell>
          <cell r="CF693">
            <v>0</v>
          </cell>
          <cell r="CG693">
            <v>82.33</v>
          </cell>
          <cell r="CH693">
            <v>81</v>
          </cell>
          <cell r="CI693">
            <v>92.5</v>
          </cell>
          <cell r="CJ693">
            <v>85</v>
          </cell>
          <cell r="CK693" t="str">
            <v/>
          </cell>
          <cell r="CL693">
            <v>0</v>
          </cell>
          <cell r="CM693">
            <v>79.17</v>
          </cell>
          <cell r="CN693">
            <v>77.5</v>
          </cell>
          <cell r="CO693">
            <v>77.75</v>
          </cell>
          <cell r="CP693">
            <v>82</v>
          </cell>
          <cell r="CQ693" t="str">
            <v/>
          </cell>
          <cell r="CR693">
            <v>0</v>
          </cell>
          <cell r="CS693">
            <v>82.92</v>
          </cell>
          <cell r="CT693">
            <v>92.75</v>
          </cell>
          <cell r="CU693">
            <v>88.5</v>
          </cell>
          <cell r="CV693">
            <v>87</v>
          </cell>
          <cell r="CW693" t="str">
            <v/>
          </cell>
          <cell r="CX693">
            <v>0</v>
          </cell>
          <cell r="CY693">
            <v>78.67</v>
          </cell>
          <cell r="CZ693">
            <v>78.25</v>
          </cell>
          <cell r="DA693">
            <v>71.75</v>
          </cell>
          <cell r="DB693">
            <v>87</v>
          </cell>
          <cell r="DC693" t="str">
            <v/>
          </cell>
          <cell r="DD693">
            <v>0</v>
          </cell>
          <cell r="DE693">
            <v>92.5</v>
          </cell>
          <cell r="DF693">
            <v>80.25</v>
          </cell>
          <cell r="DG693">
            <v>84</v>
          </cell>
          <cell r="DH693">
            <v>88</v>
          </cell>
          <cell r="DI693" t="str">
            <v/>
          </cell>
          <cell r="DJ693">
            <v>0</v>
          </cell>
          <cell r="DK693">
            <v>0</v>
          </cell>
          <cell r="DL693">
            <v>0</v>
          </cell>
          <cell r="DM693">
            <v>0</v>
          </cell>
          <cell r="DN693">
            <v>78</v>
          </cell>
          <cell r="DO693" t="str">
            <v/>
          </cell>
          <cell r="DP693">
            <v>0</v>
          </cell>
          <cell r="DQ693">
            <v>80.25</v>
          </cell>
          <cell r="DR693">
            <v>70.5</v>
          </cell>
          <cell r="DS693">
            <v>69.25</v>
          </cell>
          <cell r="DT693">
            <v>76</v>
          </cell>
          <cell r="DU693" t="str">
            <v/>
          </cell>
          <cell r="DV693">
            <v>0</v>
          </cell>
          <cell r="DW693">
            <v>95</v>
          </cell>
          <cell r="DX693">
            <v>91.5</v>
          </cell>
          <cell r="DY693">
            <v>77.25</v>
          </cell>
          <cell r="DZ693">
            <v>86</v>
          </cell>
          <cell r="EA693" t="str">
            <v/>
          </cell>
          <cell r="EB693">
            <v>0</v>
          </cell>
          <cell r="EC693">
            <v>83.38</v>
          </cell>
          <cell r="ED693">
            <v>94</v>
          </cell>
          <cell r="EE693">
            <v>94.5</v>
          </cell>
          <cell r="EF693">
            <v>85</v>
          </cell>
          <cell r="EG693" t="str">
            <v/>
          </cell>
          <cell r="EH693">
            <v>0</v>
          </cell>
          <cell r="EI693">
            <v>87.67</v>
          </cell>
          <cell r="EJ693">
            <v>81</v>
          </cell>
          <cell r="EK693">
            <v>85.25</v>
          </cell>
          <cell r="EL693">
            <v>87</v>
          </cell>
          <cell r="EM693" t="str">
            <v/>
          </cell>
          <cell r="EN693">
            <v>0</v>
          </cell>
          <cell r="EO693">
            <v>87.67</v>
          </cell>
          <cell r="EP693">
            <v>81</v>
          </cell>
          <cell r="EQ693">
            <v>85.25</v>
          </cell>
          <cell r="ER693">
            <v>87</v>
          </cell>
          <cell r="ES693" t="str">
            <v/>
          </cell>
          <cell r="ET693">
            <v>0</v>
          </cell>
          <cell r="EU693">
            <v>87.67</v>
          </cell>
          <cell r="EV693">
            <v>81</v>
          </cell>
          <cell r="EW693">
            <v>85.25</v>
          </cell>
          <cell r="EX693">
            <v>87</v>
          </cell>
          <cell r="EY693" t="str">
            <v/>
          </cell>
          <cell r="EZ693">
            <v>0</v>
          </cell>
          <cell r="FA693">
            <v>77.13</v>
          </cell>
          <cell r="FB693">
            <v>70.75</v>
          </cell>
          <cell r="FC693">
            <v>75</v>
          </cell>
          <cell r="FD693">
            <v>80</v>
          </cell>
          <cell r="FE693" t="str">
            <v/>
          </cell>
          <cell r="FF693">
            <v>0</v>
          </cell>
          <cell r="FG693">
            <v>77.13</v>
          </cell>
          <cell r="FH693">
            <v>70.75</v>
          </cell>
          <cell r="FI693">
            <v>75</v>
          </cell>
          <cell r="FJ693">
            <v>80</v>
          </cell>
          <cell r="FK693" t="str">
            <v/>
          </cell>
          <cell r="FL693">
            <v>0</v>
          </cell>
          <cell r="FM693">
            <v>77.13</v>
          </cell>
          <cell r="FN693">
            <v>70.75</v>
          </cell>
          <cell r="FO693">
            <v>75</v>
          </cell>
          <cell r="FP693">
            <v>80</v>
          </cell>
          <cell r="FQ693" t="str">
            <v/>
          </cell>
          <cell r="FR693">
            <v>0</v>
          </cell>
          <cell r="FS693">
            <v>77.13</v>
          </cell>
          <cell r="FT693">
            <v>70.75</v>
          </cell>
          <cell r="FU693">
            <v>75</v>
          </cell>
          <cell r="FV693">
            <v>80</v>
          </cell>
          <cell r="FW693" t="str">
            <v/>
          </cell>
          <cell r="FX693">
            <v>0</v>
          </cell>
          <cell r="FY693">
            <v>77.13</v>
          </cell>
          <cell r="FZ693">
            <v>70.75</v>
          </cell>
          <cell r="GA693">
            <v>75</v>
          </cell>
          <cell r="GB693">
            <v>80</v>
          </cell>
          <cell r="GC693" t="str">
            <v/>
          </cell>
          <cell r="GD693">
            <v>0</v>
          </cell>
          <cell r="GE693">
            <v>77.13</v>
          </cell>
          <cell r="GF693">
            <v>70.75</v>
          </cell>
          <cell r="GG693">
            <v>75</v>
          </cell>
          <cell r="GH693">
            <v>80</v>
          </cell>
          <cell r="GI693" t="str">
            <v/>
          </cell>
          <cell r="GJ693">
            <v>0</v>
          </cell>
          <cell r="GK693">
            <v>77.13</v>
          </cell>
          <cell r="GL693">
            <v>70.75</v>
          </cell>
          <cell r="GM693">
            <v>75</v>
          </cell>
          <cell r="GN693">
            <v>80</v>
          </cell>
          <cell r="GO693" t="str">
            <v/>
          </cell>
          <cell r="GP693">
            <v>0</v>
          </cell>
          <cell r="GQ693">
            <v>77.13</v>
          </cell>
          <cell r="GR693">
            <v>70.75</v>
          </cell>
          <cell r="GS693">
            <v>75</v>
          </cell>
          <cell r="GT693">
            <v>80</v>
          </cell>
          <cell r="GU693" t="str">
            <v/>
          </cell>
          <cell r="GV693">
            <v>0</v>
          </cell>
          <cell r="GW693">
            <v>84</v>
          </cell>
          <cell r="GX693">
            <v>74.25</v>
          </cell>
          <cell r="GY693">
            <v>76.75</v>
          </cell>
          <cell r="GZ693">
            <v>84</v>
          </cell>
          <cell r="HA693" t="str">
            <v>IGR-L</v>
          </cell>
          <cell r="HB693">
            <v>0</v>
          </cell>
          <cell r="HC693">
            <v>78.42</v>
          </cell>
          <cell r="HD693">
            <v>70.5</v>
          </cell>
          <cell r="HE693">
            <v>75.25</v>
          </cell>
          <cell r="HF693">
            <v>82</v>
          </cell>
          <cell r="HH693">
            <v>0</v>
          </cell>
          <cell r="HM693" t="str">
            <v/>
          </cell>
          <cell r="HN693" t="str">
            <v/>
          </cell>
          <cell r="HS693">
            <v>0</v>
          </cell>
          <cell r="HT693" t="str">
            <v>PKN</v>
          </cell>
          <cell r="HU693">
            <v>0</v>
          </cell>
          <cell r="HV693" t="str">
            <v>IND</v>
          </cell>
          <cell r="HW693">
            <v>0</v>
          </cell>
          <cell r="HX693" t="str">
            <v>MAT-W</v>
          </cell>
          <cell r="HY693">
            <v>0</v>
          </cell>
          <cell r="HZ693" t="str">
            <v>SEJ-W</v>
          </cell>
          <cell r="IA693">
            <v>0</v>
          </cell>
          <cell r="IB693" t="str">
            <v>IGR-W</v>
          </cell>
          <cell r="IC693">
            <v>0</v>
          </cell>
          <cell r="ID693" t="str">
            <v>SBO</v>
          </cell>
          <cell r="IE693">
            <v>0</v>
          </cell>
          <cell r="IF693" t="str">
            <v>PJO</v>
          </cell>
          <cell r="IG693">
            <v>0</v>
          </cell>
          <cell r="IH693" t="str">
            <v>PRA</v>
          </cell>
          <cell r="II693">
            <v>0</v>
          </cell>
          <cell r="IJ693" t="str">
            <v>JAW</v>
          </cell>
          <cell r="IK693">
            <v>0</v>
          </cell>
          <cell r="IL693" t="str">
            <v>ARB</v>
          </cell>
          <cell r="IM693">
            <v>0</v>
          </cell>
          <cell r="IN693" t="str">
            <v>PKM</v>
          </cell>
          <cell r="IO693">
            <v>0</v>
          </cell>
          <cell r="IP693" t="str">
            <v>GEO-P</v>
          </cell>
          <cell r="IQ693">
            <v>0</v>
          </cell>
          <cell r="IR693" t="str">
            <v>SEJ-P</v>
          </cell>
          <cell r="IS693">
            <v>0</v>
          </cell>
          <cell r="IT693" t="str">
            <v>SOS-P</v>
          </cell>
          <cell r="IU693">
            <v>0</v>
          </cell>
          <cell r="IV693" t="str">
            <v>EKO-P</v>
          </cell>
          <cell r="IW693">
            <v>0</v>
          </cell>
          <cell r="IX693" t="str">
            <v>IGR-L</v>
          </cell>
          <cell r="IY693">
            <v>0</v>
          </cell>
          <cell r="JA693">
            <v>0</v>
          </cell>
        </row>
        <row r="694">
          <cell r="Q694" t="str">
            <v/>
          </cell>
          <cell r="AB694" t="str">
            <v/>
          </cell>
          <cell r="AC694">
            <v>25</v>
          </cell>
          <cell r="AI694" t="str">
            <v/>
          </cell>
          <cell r="AJ694">
            <v>0</v>
          </cell>
          <cell r="AK694">
            <v>79.5</v>
          </cell>
          <cell r="AL694">
            <v>74.25</v>
          </cell>
          <cell r="AM694">
            <v>75</v>
          </cell>
          <cell r="AN694">
            <v>79</v>
          </cell>
          <cell r="AO694" t="str">
            <v/>
          </cell>
          <cell r="AP694">
            <v>0</v>
          </cell>
          <cell r="AQ694">
            <v>82</v>
          </cell>
          <cell r="AR694">
            <v>80.5</v>
          </cell>
          <cell r="AS694">
            <v>73</v>
          </cell>
          <cell r="AT694">
            <v>79</v>
          </cell>
          <cell r="AU694" t="str">
            <v/>
          </cell>
          <cell r="AV694">
            <v>0</v>
          </cell>
          <cell r="AW694">
            <v>77.5</v>
          </cell>
          <cell r="AX694">
            <v>75</v>
          </cell>
          <cell r="AY694">
            <v>75</v>
          </cell>
          <cell r="AZ694">
            <v>82</v>
          </cell>
          <cell r="BA694" t="str">
            <v/>
          </cell>
          <cell r="BB694">
            <v>0</v>
          </cell>
          <cell r="BC694">
            <v>85</v>
          </cell>
          <cell r="BD694">
            <v>74.25</v>
          </cell>
          <cell r="BE694">
            <v>73.25</v>
          </cell>
          <cell r="BF694">
            <v>82</v>
          </cell>
          <cell r="BG694" t="str">
            <v>SEJ</v>
          </cell>
          <cell r="BH694">
            <v>0</v>
          </cell>
          <cell r="BI694">
            <v>79.67</v>
          </cell>
          <cell r="BJ694">
            <v>79.25</v>
          </cell>
          <cell r="BK694">
            <v>71.75</v>
          </cell>
          <cell r="BL694">
            <v>79</v>
          </cell>
          <cell r="BM694" t="str">
            <v/>
          </cell>
          <cell r="BN694">
            <v>0</v>
          </cell>
          <cell r="BO694">
            <v>80.5</v>
          </cell>
          <cell r="BP694">
            <v>82.25</v>
          </cell>
          <cell r="BQ694">
            <v>73</v>
          </cell>
          <cell r="BR694">
            <v>80</v>
          </cell>
          <cell r="BS694" t="str">
            <v/>
          </cell>
          <cell r="BT694">
            <v>0</v>
          </cell>
          <cell r="BU694">
            <v>83</v>
          </cell>
          <cell r="BV694">
            <v>83.75</v>
          </cell>
          <cell r="BW694">
            <v>83.25</v>
          </cell>
          <cell r="BX694">
            <v>83</v>
          </cell>
          <cell r="BY694" t="str">
            <v/>
          </cell>
          <cell r="BZ694">
            <v>0</v>
          </cell>
          <cell r="CA694">
            <v>76.08</v>
          </cell>
          <cell r="CB694">
            <v>68</v>
          </cell>
          <cell r="CC694">
            <v>70</v>
          </cell>
          <cell r="CD694">
            <v>73</v>
          </cell>
          <cell r="CE694" t="str">
            <v/>
          </cell>
          <cell r="CF694">
            <v>0</v>
          </cell>
          <cell r="CG694">
            <v>81.67</v>
          </cell>
          <cell r="CH694">
            <v>81.75</v>
          </cell>
          <cell r="CI694">
            <v>88.25</v>
          </cell>
          <cell r="CJ694">
            <v>77</v>
          </cell>
          <cell r="CK694" t="str">
            <v/>
          </cell>
          <cell r="CL694">
            <v>0</v>
          </cell>
          <cell r="CM694">
            <v>77.92</v>
          </cell>
          <cell r="CN694">
            <v>71</v>
          </cell>
          <cell r="CO694">
            <v>71</v>
          </cell>
          <cell r="CP694">
            <v>76</v>
          </cell>
          <cell r="CQ694" t="str">
            <v/>
          </cell>
          <cell r="CR694">
            <v>0</v>
          </cell>
          <cell r="CS694">
            <v>80.33</v>
          </cell>
          <cell r="CT694">
            <v>80</v>
          </cell>
          <cell r="CU694">
            <v>72.5</v>
          </cell>
          <cell r="CV694">
            <v>79</v>
          </cell>
          <cell r="CW694" t="str">
            <v/>
          </cell>
          <cell r="CX694">
            <v>0</v>
          </cell>
          <cell r="CY694">
            <v>77.22</v>
          </cell>
          <cell r="CZ694">
            <v>73</v>
          </cell>
          <cell r="DA694">
            <v>72.5</v>
          </cell>
          <cell r="DB694">
            <v>82</v>
          </cell>
          <cell r="DC694" t="str">
            <v/>
          </cell>
          <cell r="DD694">
            <v>0</v>
          </cell>
          <cell r="DE694">
            <v>79.75</v>
          </cell>
          <cell r="DF694">
            <v>83.75</v>
          </cell>
          <cell r="DG694">
            <v>76</v>
          </cell>
          <cell r="DH694">
            <v>85</v>
          </cell>
          <cell r="DI694" t="str">
            <v/>
          </cell>
          <cell r="DJ694">
            <v>0</v>
          </cell>
          <cell r="DK694">
            <v>0</v>
          </cell>
          <cell r="DL694">
            <v>0</v>
          </cell>
          <cell r="DM694">
            <v>0</v>
          </cell>
          <cell r="DN694">
            <v>72</v>
          </cell>
          <cell r="DO694" t="str">
            <v/>
          </cell>
          <cell r="DP694">
            <v>0</v>
          </cell>
          <cell r="DQ694">
            <v>79</v>
          </cell>
          <cell r="DR694">
            <v>68.75</v>
          </cell>
          <cell r="DS694">
            <v>68</v>
          </cell>
          <cell r="DT694">
            <v>75</v>
          </cell>
          <cell r="DU694" t="str">
            <v/>
          </cell>
          <cell r="DV694">
            <v>0</v>
          </cell>
          <cell r="DW694">
            <v>82.25</v>
          </cell>
          <cell r="DX694">
            <v>80</v>
          </cell>
          <cell r="DY694">
            <v>62.25</v>
          </cell>
          <cell r="DZ694">
            <v>78</v>
          </cell>
          <cell r="EA694" t="str">
            <v/>
          </cell>
          <cell r="EB694">
            <v>0</v>
          </cell>
          <cell r="EC694">
            <v>80.63</v>
          </cell>
          <cell r="ED694">
            <v>80.25</v>
          </cell>
          <cell r="EE694">
            <v>80.75</v>
          </cell>
          <cell r="EF694">
            <v>82</v>
          </cell>
          <cell r="EG694" t="str">
            <v/>
          </cell>
          <cell r="EH694">
            <v>0</v>
          </cell>
          <cell r="EI694">
            <v>83.67</v>
          </cell>
          <cell r="EJ694">
            <v>73.5</v>
          </cell>
          <cell r="EK694">
            <v>75.25</v>
          </cell>
          <cell r="EL694">
            <v>80</v>
          </cell>
          <cell r="EM694" t="str">
            <v/>
          </cell>
          <cell r="EN694">
            <v>0</v>
          </cell>
          <cell r="EO694">
            <v>83.67</v>
          </cell>
          <cell r="EP694">
            <v>73.5</v>
          </cell>
          <cell r="EQ694">
            <v>75.25</v>
          </cell>
          <cell r="ER694">
            <v>80</v>
          </cell>
          <cell r="ES694" t="str">
            <v/>
          </cell>
          <cell r="ET694">
            <v>0</v>
          </cell>
          <cell r="EU694">
            <v>83.67</v>
          </cell>
          <cell r="EV694">
            <v>73.5</v>
          </cell>
          <cell r="EW694">
            <v>75.25</v>
          </cell>
          <cell r="EX694">
            <v>80</v>
          </cell>
          <cell r="EY694" t="str">
            <v/>
          </cell>
          <cell r="EZ694">
            <v>0</v>
          </cell>
          <cell r="FA694">
            <v>76.5</v>
          </cell>
          <cell r="FB694">
            <v>66.75</v>
          </cell>
          <cell r="FC694">
            <v>68.75</v>
          </cell>
          <cell r="FD694">
            <v>78</v>
          </cell>
          <cell r="FE694" t="str">
            <v/>
          </cell>
          <cell r="FF694">
            <v>0</v>
          </cell>
          <cell r="FG694">
            <v>76.5</v>
          </cell>
          <cell r="FH694">
            <v>66.75</v>
          </cell>
          <cell r="FI694">
            <v>68.75</v>
          </cell>
          <cell r="FJ694">
            <v>78</v>
          </cell>
          <cell r="FK694" t="str">
            <v/>
          </cell>
          <cell r="FL694">
            <v>0</v>
          </cell>
          <cell r="FM694">
            <v>76.5</v>
          </cell>
          <cell r="FN694">
            <v>66.75</v>
          </cell>
          <cell r="FO694">
            <v>68.75</v>
          </cell>
          <cell r="FP694">
            <v>78</v>
          </cell>
          <cell r="FQ694" t="str">
            <v/>
          </cell>
          <cell r="FR694">
            <v>0</v>
          </cell>
          <cell r="FS694">
            <v>76.5</v>
          </cell>
          <cell r="FT694">
            <v>66.75</v>
          </cell>
          <cell r="FU694">
            <v>68.75</v>
          </cell>
          <cell r="FV694">
            <v>78</v>
          </cell>
          <cell r="FW694" t="str">
            <v/>
          </cell>
          <cell r="FX694">
            <v>0</v>
          </cell>
          <cell r="FY694">
            <v>76.5</v>
          </cell>
          <cell r="FZ694">
            <v>66.75</v>
          </cell>
          <cell r="GA694">
            <v>68.75</v>
          </cell>
          <cell r="GB694">
            <v>78</v>
          </cell>
          <cell r="GC694" t="str">
            <v/>
          </cell>
          <cell r="GD694">
            <v>0</v>
          </cell>
          <cell r="GE694">
            <v>76.5</v>
          </cell>
          <cell r="GF694">
            <v>66.75</v>
          </cell>
          <cell r="GG694">
            <v>68.75</v>
          </cell>
          <cell r="GH694">
            <v>78</v>
          </cell>
          <cell r="GI694" t="str">
            <v/>
          </cell>
          <cell r="GJ694">
            <v>0</v>
          </cell>
          <cell r="GK694">
            <v>76.5</v>
          </cell>
          <cell r="GL694">
            <v>66.75</v>
          </cell>
          <cell r="GM694">
            <v>68.75</v>
          </cell>
          <cell r="GN694">
            <v>78</v>
          </cell>
          <cell r="GO694" t="str">
            <v/>
          </cell>
          <cell r="GP694">
            <v>0</v>
          </cell>
          <cell r="GQ694">
            <v>76.5</v>
          </cell>
          <cell r="GR694">
            <v>66.75</v>
          </cell>
          <cell r="GS694">
            <v>68.75</v>
          </cell>
          <cell r="GT694">
            <v>78</v>
          </cell>
          <cell r="GU694" t="str">
            <v/>
          </cell>
          <cell r="GV694">
            <v>0</v>
          </cell>
          <cell r="GW694">
            <v>79.5</v>
          </cell>
          <cell r="GX694">
            <v>67.75</v>
          </cell>
          <cell r="GY694">
            <v>74.75</v>
          </cell>
          <cell r="GZ694">
            <v>76</v>
          </cell>
          <cell r="HA694" t="str">
            <v>IGR-L</v>
          </cell>
          <cell r="HB694">
            <v>0</v>
          </cell>
          <cell r="HC694">
            <v>77.17</v>
          </cell>
          <cell r="HD694">
            <v>69.5</v>
          </cell>
          <cell r="HE694">
            <v>67</v>
          </cell>
          <cell r="HF694">
            <v>75</v>
          </cell>
          <cell r="HH694">
            <v>0</v>
          </cell>
          <cell r="HM694" t="str">
            <v/>
          </cell>
          <cell r="HN694" t="str">
            <v/>
          </cell>
          <cell r="HS694">
            <v>0</v>
          </cell>
          <cell r="HT694" t="str">
            <v>PKN</v>
          </cell>
          <cell r="HU694">
            <v>0</v>
          </cell>
          <cell r="HV694" t="str">
            <v>IND</v>
          </cell>
          <cell r="HW694">
            <v>0</v>
          </cell>
          <cell r="HX694" t="str">
            <v>MAT-W</v>
          </cell>
          <cell r="HY694">
            <v>0</v>
          </cell>
          <cell r="HZ694" t="str">
            <v>SEJ-W</v>
          </cell>
          <cell r="IA694">
            <v>0</v>
          </cell>
          <cell r="IB694" t="str">
            <v>IGR-W</v>
          </cell>
          <cell r="IC694">
            <v>0</v>
          </cell>
          <cell r="ID694" t="str">
            <v>SBO</v>
          </cell>
          <cell r="IE694">
            <v>0</v>
          </cell>
          <cell r="IF694" t="str">
            <v>PJO</v>
          </cell>
          <cell r="IG694">
            <v>0</v>
          </cell>
          <cell r="IH694" t="str">
            <v>PRA</v>
          </cell>
          <cell r="II694">
            <v>0</v>
          </cell>
          <cell r="IJ694" t="str">
            <v>JAW</v>
          </cell>
          <cell r="IK694">
            <v>0</v>
          </cell>
          <cell r="IL694" t="str">
            <v>ARB</v>
          </cell>
          <cell r="IM694">
            <v>0</v>
          </cell>
          <cell r="IN694" t="str">
            <v>PKM</v>
          </cell>
          <cell r="IO694">
            <v>0</v>
          </cell>
          <cell r="IP694" t="str">
            <v>GEO-P</v>
          </cell>
          <cell r="IQ694">
            <v>0</v>
          </cell>
          <cell r="IR694" t="str">
            <v>SEJ-P</v>
          </cell>
          <cell r="IS694">
            <v>0</v>
          </cell>
          <cell r="IT694" t="str">
            <v>SOS-P</v>
          </cell>
          <cell r="IU694">
            <v>0</v>
          </cell>
          <cell r="IV694" t="str">
            <v>EKO-P</v>
          </cell>
          <cell r="IW694">
            <v>0</v>
          </cell>
          <cell r="IX694" t="str">
            <v>IGR-L</v>
          </cell>
          <cell r="IY694">
            <v>0</v>
          </cell>
          <cell r="JA694">
            <v>0</v>
          </cell>
        </row>
        <row r="695">
          <cell r="Q695" t="str">
            <v/>
          </cell>
          <cell r="AB695" t="str">
            <v/>
          </cell>
          <cell r="AC695">
            <v>26</v>
          </cell>
          <cell r="AI695" t="str">
            <v/>
          </cell>
          <cell r="AJ695">
            <v>0</v>
          </cell>
          <cell r="AK695">
            <v>80.75</v>
          </cell>
          <cell r="AL695">
            <v>76.75</v>
          </cell>
          <cell r="AM695">
            <v>71</v>
          </cell>
          <cell r="AN695">
            <v>81</v>
          </cell>
          <cell r="AO695" t="str">
            <v/>
          </cell>
          <cell r="AP695">
            <v>0</v>
          </cell>
          <cell r="AQ695">
            <v>88.33</v>
          </cell>
          <cell r="AR695">
            <v>86.5</v>
          </cell>
          <cell r="AS695">
            <v>81.75</v>
          </cell>
          <cell r="AT695">
            <v>81</v>
          </cell>
          <cell r="AU695" t="str">
            <v/>
          </cell>
          <cell r="AV695">
            <v>0</v>
          </cell>
          <cell r="AW695">
            <v>79.08</v>
          </cell>
          <cell r="AX695">
            <v>74.75</v>
          </cell>
          <cell r="AY695">
            <v>71.25</v>
          </cell>
          <cell r="AZ695">
            <v>85</v>
          </cell>
          <cell r="BA695" t="str">
            <v/>
          </cell>
          <cell r="BB695">
            <v>0</v>
          </cell>
          <cell r="BC695">
            <v>81.75</v>
          </cell>
          <cell r="BD695">
            <v>76.75</v>
          </cell>
          <cell r="BE695">
            <v>72</v>
          </cell>
          <cell r="BF695">
            <v>85</v>
          </cell>
          <cell r="BG695" t="str">
            <v>SEJ</v>
          </cell>
          <cell r="BH695">
            <v>0</v>
          </cell>
          <cell r="BI695">
            <v>86</v>
          </cell>
          <cell r="BJ695">
            <v>82</v>
          </cell>
          <cell r="BK695">
            <v>72.75</v>
          </cell>
          <cell r="BL695">
            <v>81</v>
          </cell>
          <cell r="BM695" t="str">
            <v/>
          </cell>
          <cell r="BN695">
            <v>0</v>
          </cell>
          <cell r="BO695">
            <v>81.38</v>
          </cell>
          <cell r="BP695">
            <v>80.5</v>
          </cell>
          <cell r="BQ695">
            <v>75.75</v>
          </cell>
          <cell r="BR695">
            <v>77</v>
          </cell>
          <cell r="BS695" t="str">
            <v/>
          </cell>
          <cell r="BT695">
            <v>0</v>
          </cell>
          <cell r="BU695">
            <v>83</v>
          </cell>
          <cell r="BV695">
            <v>81.5</v>
          </cell>
          <cell r="BW695">
            <v>81.75</v>
          </cell>
          <cell r="BX695">
            <v>84</v>
          </cell>
          <cell r="BY695" t="str">
            <v/>
          </cell>
          <cell r="BZ695">
            <v>0</v>
          </cell>
          <cell r="CA695">
            <v>75.58</v>
          </cell>
          <cell r="CB695">
            <v>68.25</v>
          </cell>
          <cell r="CC695">
            <v>70</v>
          </cell>
          <cell r="CD695">
            <v>72</v>
          </cell>
          <cell r="CE695" t="str">
            <v/>
          </cell>
          <cell r="CF695">
            <v>0</v>
          </cell>
          <cell r="CG695">
            <v>79.67</v>
          </cell>
          <cell r="CH695">
            <v>83.25</v>
          </cell>
          <cell r="CI695">
            <v>85.5</v>
          </cell>
          <cell r="CJ695">
            <v>78</v>
          </cell>
          <cell r="CK695" t="str">
            <v/>
          </cell>
          <cell r="CL695">
            <v>0</v>
          </cell>
          <cell r="CM695">
            <v>78</v>
          </cell>
          <cell r="CN695">
            <v>77</v>
          </cell>
          <cell r="CO695">
            <v>77.75</v>
          </cell>
          <cell r="CP695">
            <v>78</v>
          </cell>
          <cell r="CQ695" t="str">
            <v/>
          </cell>
          <cell r="CR695">
            <v>0</v>
          </cell>
          <cell r="CS695">
            <v>81</v>
          </cell>
          <cell r="CT695">
            <v>83</v>
          </cell>
          <cell r="CU695">
            <v>68</v>
          </cell>
          <cell r="CV695">
            <v>79</v>
          </cell>
          <cell r="CW695" t="str">
            <v/>
          </cell>
          <cell r="CX695">
            <v>0</v>
          </cell>
          <cell r="CY695">
            <v>81.33</v>
          </cell>
          <cell r="CZ695">
            <v>80.25</v>
          </cell>
          <cell r="DA695">
            <v>75.5</v>
          </cell>
          <cell r="DB695">
            <v>80</v>
          </cell>
          <cell r="DC695" t="str">
            <v/>
          </cell>
          <cell r="DD695">
            <v>0</v>
          </cell>
          <cell r="DE695">
            <v>82.5</v>
          </cell>
          <cell r="DF695">
            <v>77.25</v>
          </cell>
          <cell r="DG695">
            <v>79.5</v>
          </cell>
          <cell r="DH695">
            <v>84</v>
          </cell>
          <cell r="DI695" t="str">
            <v/>
          </cell>
          <cell r="DJ695">
            <v>0</v>
          </cell>
          <cell r="DK695">
            <v>0</v>
          </cell>
          <cell r="DL695">
            <v>0</v>
          </cell>
          <cell r="DM695">
            <v>0</v>
          </cell>
          <cell r="DN695">
            <v>74</v>
          </cell>
          <cell r="DO695" t="str">
            <v/>
          </cell>
          <cell r="DP695">
            <v>0</v>
          </cell>
          <cell r="DQ695">
            <v>76.25</v>
          </cell>
          <cell r="DR695">
            <v>67.75</v>
          </cell>
          <cell r="DS695">
            <v>68.25</v>
          </cell>
          <cell r="DT695">
            <v>76</v>
          </cell>
          <cell r="DU695" t="str">
            <v/>
          </cell>
          <cell r="DV695">
            <v>0</v>
          </cell>
          <cell r="DW695">
            <v>91.5</v>
          </cell>
          <cell r="DX695">
            <v>80.25</v>
          </cell>
          <cell r="DY695">
            <v>64</v>
          </cell>
          <cell r="DZ695">
            <v>81</v>
          </cell>
          <cell r="EA695" t="str">
            <v/>
          </cell>
          <cell r="EB695">
            <v>0</v>
          </cell>
          <cell r="EC695">
            <v>80.25</v>
          </cell>
          <cell r="ED695">
            <v>78</v>
          </cell>
          <cell r="EE695">
            <v>78.25</v>
          </cell>
          <cell r="EF695">
            <v>81</v>
          </cell>
          <cell r="EG695" t="str">
            <v/>
          </cell>
          <cell r="EH695">
            <v>0</v>
          </cell>
          <cell r="EI695">
            <v>83.58</v>
          </cell>
          <cell r="EJ695">
            <v>74.5</v>
          </cell>
          <cell r="EK695">
            <v>74.25</v>
          </cell>
          <cell r="EL695">
            <v>80</v>
          </cell>
          <cell r="EM695" t="str">
            <v/>
          </cell>
          <cell r="EN695">
            <v>0</v>
          </cell>
          <cell r="EO695">
            <v>83.58</v>
          </cell>
          <cell r="EP695">
            <v>74.5</v>
          </cell>
          <cell r="EQ695">
            <v>74.25</v>
          </cell>
          <cell r="ER695">
            <v>80</v>
          </cell>
          <cell r="ES695" t="str">
            <v/>
          </cell>
          <cell r="ET695">
            <v>0</v>
          </cell>
          <cell r="EU695">
            <v>83.58</v>
          </cell>
          <cell r="EV695">
            <v>74.5</v>
          </cell>
          <cell r="EW695">
            <v>74.25</v>
          </cell>
          <cell r="EX695">
            <v>80</v>
          </cell>
          <cell r="EY695" t="str">
            <v/>
          </cell>
          <cell r="EZ695">
            <v>0</v>
          </cell>
          <cell r="FA695">
            <v>76.5</v>
          </cell>
          <cell r="FB695">
            <v>70.5</v>
          </cell>
          <cell r="FC695">
            <v>68.25</v>
          </cell>
          <cell r="FD695">
            <v>78</v>
          </cell>
          <cell r="FE695" t="str">
            <v/>
          </cell>
          <cell r="FF695">
            <v>0</v>
          </cell>
          <cell r="FG695">
            <v>76.5</v>
          </cell>
          <cell r="FH695">
            <v>70.5</v>
          </cell>
          <cell r="FI695">
            <v>68.25</v>
          </cell>
          <cell r="FJ695">
            <v>78</v>
          </cell>
          <cell r="FK695" t="str">
            <v/>
          </cell>
          <cell r="FL695">
            <v>0</v>
          </cell>
          <cell r="FM695">
            <v>76.5</v>
          </cell>
          <cell r="FN695">
            <v>70.5</v>
          </cell>
          <cell r="FO695">
            <v>68.25</v>
          </cell>
          <cell r="FP695">
            <v>78</v>
          </cell>
          <cell r="FQ695" t="str">
            <v/>
          </cell>
          <cell r="FR695">
            <v>0</v>
          </cell>
          <cell r="FS695">
            <v>76.5</v>
          </cell>
          <cell r="FT695">
            <v>70.5</v>
          </cell>
          <cell r="FU695">
            <v>68.25</v>
          </cell>
          <cell r="FV695">
            <v>78</v>
          </cell>
          <cell r="FW695" t="str">
            <v/>
          </cell>
          <cell r="FX695">
            <v>0</v>
          </cell>
          <cell r="FY695">
            <v>76.5</v>
          </cell>
          <cell r="FZ695">
            <v>70.5</v>
          </cell>
          <cell r="GA695">
            <v>68.25</v>
          </cell>
          <cell r="GB695">
            <v>78</v>
          </cell>
          <cell r="GC695" t="str">
            <v/>
          </cell>
          <cell r="GD695">
            <v>0</v>
          </cell>
          <cell r="GE695">
            <v>76.5</v>
          </cell>
          <cell r="GF695">
            <v>70.5</v>
          </cell>
          <cell r="GG695">
            <v>68.25</v>
          </cell>
          <cell r="GH695">
            <v>78</v>
          </cell>
          <cell r="GI695" t="str">
            <v/>
          </cell>
          <cell r="GJ695">
            <v>0</v>
          </cell>
          <cell r="GK695">
            <v>76.5</v>
          </cell>
          <cell r="GL695">
            <v>70.5</v>
          </cell>
          <cell r="GM695">
            <v>68.25</v>
          </cell>
          <cell r="GN695">
            <v>78</v>
          </cell>
          <cell r="GO695" t="str">
            <v/>
          </cell>
          <cell r="GP695">
            <v>0</v>
          </cell>
          <cell r="GQ695">
            <v>76.5</v>
          </cell>
          <cell r="GR695">
            <v>70.5</v>
          </cell>
          <cell r="GS695">
            <v>68.25</v>
          </cell>
          <cell r="GT695">
            <v>78</v>
          </cell>
          <cell r="GU695" t="str">
            <v/>
          </cell>
          <cell r="GV695">
            <v>0</v>
          </cell>
          <cell r="GW695">
            <v>81</v>
          </cell>
          <cell r="GX695">
            <v>67.75</v>
          </cell>
          <cell r="GY695">
            <v>74.75</v>
          </cell>
          <cell r="GZ695">
            <v>81</v>
          </cell>
          <cell r="HA695" t="str">
            <v>IGR-L</v>
          </cell>
          <cell r="HB695">
            <v>0</v>
          </cell>
          <cell r="HC695">
            <v>77.25</v>
          </cell>
          <cell r="HD695">
            <v>67.75</v>
          </cell>
          <cell r="HE695">
            <v>67.25</v>
          </cell>
          <cell r="HF695">
            <v>77</v>
          </cell>
          <cell r="HH695">
            <v>0</v>
          </cell>
          <cell r="HM695" t="str">
            <v/>
          </cell>
          <cell r="HN695" t="str">
            <v/>
          </cell>
          <cell r="HS695">
            <v>0</v>
          </cell>
          <cell r="HT695" t="str">
            <v>PKN</v>
          </cell>
          <cell r="HU695">
            <v>0</v>
          </cell>
          <cell r="HV695" t="str">
            <v>IND</v>
          </cell>
          <cell r="HW695">
            <v>0</v>
          </cell>
          <cell r="HX695" t="str">
            <v>MAT-W</v>
          </cell>
          <cell r="HY695">
            <v>0</v>
          </cell>
          <cell r="HZ695" t="str">
            <v>SEJ-W</v>
          </cell>
          <cell r="IA695">
            <v>0</v>
          </cell>
          <cell r="IB695" t="str">
            <v>IGR-W</v>
          </cell>
          <cell r="IC695">
            <v>0</v>
          </cell>
          <cell r="ID695" t="str">
            <v>SBO</v>
          </cell>
          <cell r="IE695">
            <v>0</v>
          </cell>
          <cell r="IF695" t="str">
            <v>PJO</v>
          </cell>
          <cell r="IG695">
            <v>0</v>
          </cell>
          <cell r="IH695" t="str">
            <v>PRA</v>
          </cell>
          <cell r="II695">
            <v>0</v>
          </cell>
          <cell r="IJ695" t="str">
            <v>JAW</v>
          </cell>
          <cell r="IK695">
            <v>0</v>
          </cell>
          <cell r="IL695" t="str">
            <v>ARB</v>
          </cell>
          <cell r="IM695">
            <v>0</v>
          </cell>
          <cell r="IN695" t="str">
            <v>PKM</v>
          </cell>
          <cell r="IO695">
            <v>0</v>
          </cell>
          <cell r="IP695" t="str">
            <v>GEO-P</v>
          </cell>
          <cell r="IQ695">
            <v>0</v>
          </cell>
          <cell r="IR695" t="str">
            <v>SEJ-P</v>
          </cell>
          <cell r="IS695">
            <v>0</v>
          </cell>
          <cell r="IT695" t="str">
            <v>SOS-P</v>
          </cell>
          <cell r="IU695">
            <v>0</v>
          </cell>
          <cell r="IV695" t="str">
            <v>EKO-P</v>
          </cell>
          <cell r="IW695">
            <v>0</v>
          </cell>
          <cell r="IX695" t="str">
            <v>IGR-L</v>
          </cell>
          <cell r="IY695">
            <v>0</v>
          </cell>
          <cell r="JA695">
            <v>0</v>
          </cell>
        </row>
        <row r="696">
          <cell r="Q696" t="str">
            <v/>
          </cell>
          <cell r="AB696" t="str">
            <v/>
          </cell>
          <cell r="AC696">
            <v>27</v>
          </cell>
          <cell r="AI696" t="str">
            <v/>
          </cell>
          <cell r="AJ696">
            <v>0</v>
          </cell>
          <cell r="AK696">
            <v>79.5</v>
          </cell>
          <cell r="AL696">
            <v>76</v>
          </cell>
          <cell r="AM696">
            <v>74.75</v>
          </cell>
          <cell r="AN696">
            <v>81</v>
          </cell>
          <cell r="AO696" t="str">
            <v/>
          </cell>
          <cell r="AP696">
            <v>0</v>
          </cell>
          <cell r="AQ696">
            <v>75</v>
          </cell>
          <cell r="AR696">
            <v>80.75</v>
          </cell>
          <cell r="AS696">
            <v>70</v>
          </cell>
          <cell r="AT696">
            <v>81</v>
          </cell>
          <cell r="AU696" t="str">
            <v/>
          </cell>
          <cell r="AV696">
            <v>0</v>
          </cell>
          <cell r="AW696">
            <v>79.25</v>
          </cell>
          <cell r="AX696">
            <v>76</v>
          </cell>
          <cell r="AY696">
            <v>74.5</v>
          </cell>
          <cell r="AZ696">
            <v>82</v>
          </cell>
          <cell r="BA696" t="str">
            <v/>
          </cell>
          <cell r="BB696">
            <v>0</v>
          </cell>
          <cell r="BC696">
            <v>87.5</v>
          </cell>
          <cell r="BD696">
            <v>76</v>
          </cell>
          <cell r="BE696">
            <v>75.5</v>
          </cell>
          <cell r="BF696">
            <v>82</v>
          </cell>
          <cell r="BG696" t="str">
            <v>SEJ</v>
          </cell>
          <cell r="BH696">
            <v>0</v>
          </cell>
          <cell r="BI696">
            <v>77</v>
          </cell>
          <cell r="BJ696">
            <v>80.75</v>
          </cell>
          <cell r="BK696">
            <v>71.25</v>
          </cell>
          <cell r="BL696">
            <v>81</v>
          </cell>
          <cell r="BM696" t="str">
            <v/>
          </cell>
          <cell r="BN696">
            <v>0</v>
          </cell>
          <cell r="BO696">
            <v>79.75</v>
          </cell>
          <cell r="BP696">
            <v>75</v>
          </cell>
          <cell r="BQ696">
            <v>72.5</v>
          </cell>
          <cell r="BR696">
            <v>76</v>
          </cell>
          <cell r="BS696" t="str">
            <v/>
          </cell>
          <cell r="BT696">
            <v>0</v>
          </cell>
          <cell r="BU696">
            <v>79.75</v>
          </cell>
          <cell r="BV696">
            <v>71.25</v>
          </cell>
          <cell r="BW696">
            <v>70.25</v>
          </cell>
          <cell r="BX696">
            <v>79</v>
          </cell>
          <cell r="BY696" t="str">
            <v/>
          </cell>
          <cell r="BZ696">
            <v>0</v>
          </cell>
          <cell r="CA696">
            <v>78.56</v>
          </cell>
          <cell r="CB696">
            <v>68.5</v>
          </cell>
          <cell r="CC696">
            <v>70</v>
          </cell>
          <cell r="CD696">
            <v>73</v>
          </cell>
          <cell r="CE696" t="str">
            <v/>
          </cell>
          <cell r="CF696">
            <v>0</v>
          </cell>
          <cell r="CG696">
            <v>77.67</v>
          </cell>
          <cell r="CH696">
            <v>77.75</v>
          </cell>
          <cell r="CI696">
            <v>78.75</v>
          </cell>
          <cell r="CJ696">
            <v>75</v>
          </cell>
          <cell r="CK696" t="str">
            <v/>
          </cell>
          <cell r="CL696">
            <v>0</v>
          </cell>
          <cell r="CM696">
            <v>77.25</v>
          </cell>
          <cell r="CN696">
            <v>70.75</v>
          </cell>
          <cell r="CO696">
            <v>70.5</v>
          </cell>
          <cell r="CP696">
            <v>73</v>
          </cell>
          <cell r="CQ696" t="str">
            <v/>
          </cell>
          <cell r="CR696">
            <v>0</v>
          </cell>
          <cell r="CS696">
            <v>77.67</v>
          </cell>
          <cell r="CT696">
            <v>67</v>
          </cell>
          <cell r="CU696">
            <v>77.5</v>
          </cell>
          <cell r="CV696">
            <v>77</v>
          </cell>
          <cell r="CW696" t="str">
            <v/>
          </cell>
          <cell r="CX696">
            <v>0</v>
          </cell>
          <cell r="CY696">
            <v>77.89</v>
          </cell>
          <cell r="CZ696">
            <v>72</v>
          </cell>
          <cell r="DA696">
            <v>74</v>
          </cell>
          <cell r="DB696">
            <v>82</v>
          </cell>
          <cell r="DC696" t="str">
            <v/>
          </cell>
          <cell r="DD696">
            <v>0</v>
          </cell>
          <cell r="DE696">
            <v>81.5</v>
          </cell>
          <cell r="DF696">
            <v>83</v>
          </cell>
          <cell r="DG696">
            <v>70.75</v>
          </cell>
          <cell r="DH696">
            <v>84</v>
          </cell>
          <cell r="DI696" t="str">
            <v/>
          </cell>
          <cell r="DJ696">
            <v>0</v>
          </cell>
          <cell r="DK696">
            <v>0</v>
          </cell>
          <cell r="DL696">
            <v>0</v>
          </cell>
          <cell r="DM696">
            <v>0</v>
          </cell>
          <cell r="DN696">
            <v>70</v>
          </cell>
          <cell r="DO696" t="str">
            <v/>
          </cell>
          <cell r="DP696">
            <v>0</v>
          </cell>
          <cell r="DQ696">
            <v>75.75</v>
          </cell>
          <cell r="DR696">
            <v>68.25</v>
          </cell>
          <cell r="DS696">
            <v>68</v>
          </cell>
          <cell r="DT696">
            <v>76</v>
          </cell>
          <cell r="DU696" t="str">
            <v/>
          </cell>
          <cell r="DV696">
            <v>0</v>
          </cell>
          <cell r="DW696">
            <v>76</v>
          </cell>
          <cell r="DX696">
            <v>75.5</v>
          </cell>
          <cell r="DY696">
            <v>70</v>
          </cell>
          <cell r="DZ696">
            <v>74</v>
          </cell>
          <cell r="EA696" t="str">
            <v/>
          </cell>
          <cell r="EB696">
            <v>0</v>
          </cell>
          <cell r="EC696">
            <v>80.13</v>
          </cell>
          <cell r="ED696">
            <v>74.5</v>
          </cell>
          <cell r="EE696">
            <v>71.75</v>
          </cell>
          <cell r="EF696">
            <v>76</v>
          </cell>
          <cell r="EG696" t="str">
            <v/>
          </cell>
          <cell r="EH696">
            <v>0</v>
          </cell>
          <cell r="EI696">
            <v>80.75</v>
          </cell>
          <cell r="EJ696">
            <v>70.25</v>
          </cell>
          <cell r="EK696">
            <v>73.75</v>
          </cell>
          <cell r="EL696">
            <v>80</v>
          </cell>
          <cell r="EM696" t="str">
            <v/>
          </cell>
          <cell r="EN696">
            <v>0</v>
          </cell>
          <cell r="EO696">
            <v>80.75</v>
          </cell>
          <cell r="EP696">
            <v>70.25</v>
          </cell>
          <cell r="EQ696">
            <v>73.75</v>
          </cell>
          <cell r="ER696">
            <v>80</v>
          </cell>
          <cell r="ES696" t="str">
            <v/>
          </cell>
          <cell r="ET696">
            <v>0</v>
          </cell>
          <cell r="EU696">
            <v>80.75</v>
          </cell>
          <cell r="EV696">
            <v>70.25</v>
          </cell>
          <cell r="EW696">
            <v>73.75</v>
          </cell>
          <cell r="EX696">
            <v>80</v>
          </cell>
          <cell r="EY696" t="str">
            <v/>
          </cell>
          <cell r="EZ696">
            <v>0</v>
          </cell>
          <cell r="FA696">
            <v>81.5</v>
          </cell>
          <cell r="FB696">
            <v>68</v>
          </cell>
          <cell r="FC696">
            <v>69.25</v>
          </cell>
          <cell r="FD696">
            <v>75</v>
          </cell>
          <cell r="FE696" t="str">
            <v/>
          </cell>
          <cell r="FF696">
            <v>0</v>
          </cell>
          <cell r="FG696">
            <v>81.5</v>
          </cell>
          <cell r="FH696">
            <v>68</v>
          </cell>
          <cell r="FI696">
            <v>69.25</v>
          </cell>
          <cell r="FJ696">
            <v>75</v>
          </cell>
          <cell r="FK696" t="str">
            <v/>
          </cell>
          <cell r="FL696">
            <v>0</v>
          </cell>
          <cell r="FM696">
            <v>81.5</v>
          </cell>
          <cell r="FN696">
            <v>68</v>
          </cell>
          <cell r="FO696">
            <v>69.25</v>
          </cell>
          <cell r="FP696">
            <v>75</v>
          </cell>
          <cell r="FQ696" t="str">
            <v/>
          </cell>
          <cell r="FR696">
            <v>0</v>
          </cell>
          <cell r="FS696">
            <v>81.5</v>
          </cell>
          <cell r="FT696">
            <v>68</v>
          </cell>
          <cell r="FU696">
            <v>69.25</v>
          </cell>
          <cell r="FV696">
            <v>75</v>
          </cell>
          <cell r="FW696" t="str">
            <v/>
          </cell>
          <cell r="FX696">
            <v>0</v>
          </cell>
          <cell r="FY696">
            <v>81.5</v>
          </cell>
          <cell r="FZ696">
            <v>68</v>
          </cell>
          <cell r="GA696">
            <v>69.25</v>
          </cell>
          <cell r="GB696">
            <v>75</v>
          </cell>
          <cell r="GC696" t="str">
            <v/>
          </cell>
          <cell r="GD696">
            <v>0</v>
          </cell>
          <cell r="GE696">
            <v>81.5</v>
          </cell>
          <cell r="GF696">
            <v>68</v>
          </cell>
          <cell r="GG696">
            <v>69.25</v>
          </cell>
          <cell r="GH696">
            <v>75</v>
          </cell>
          <cell r="GI696" t="str">
            <v/>
          </cell>
          <cell r="GJ696">
            <v>0</v>
          </cell>
          <cell r="GK696">
            <v>81.5</v>
          </cell>
          <cell r="GL696">
            <v>68</v>
          </cell>
          <cell r="GM696">
            <v>69.25</v>
          </cell>
          <cell r="GN696">
            <v>75</v>
          </cell>
          <cell r="GO696" t="str">
            <v/>
          </cell>
          <cell r="GP696">
            <v>0</v>
          </cell>
          <cell r="GQ696">
            <v>81.5</v>
          </cell>
          <cell r="GR696">
            <v>68</v>
          </cell>
          <cell r="GS696">
            <v>69.25</v>
          </cell>
          <cell r="GT696">
            <v>75</v>
          </cell>
          <cell r="GU696" t="str">
            <v/>
          </cell>
          <cell r="GV696">
            <v>0</v>
          </cell>
          <cell r="GW696">
            <v>78.75</v>
          </cell>
          <cell r="GX696">
            <v>71.25</v>
          </cell>
          <cell r="GY696">
            <v>69</v>
          </cell>
          <cell r="GZ696">
            <v>77</v>
          </cell>
          <cell r="HA696" t="str">
            <v>IGR-L</v>
          </cell>
          <cell r="HB696">
            <v>0</v>
          </cell>
          <cell r="HC696">
            <v>78.33</v>
          </cell>
          <cell r="HD696">
            <v>68.75</v>
          </cell>
          <cell r="HE696">
            <v>70</v>
          </cell>
          <cell r="HF696">
            <v>74</v>
          </cell>
          <cell r="HH696">
            <v>0</v>
          </cell>
          <cell r="HM696" t="str">
            <v/>
          </cell>
          <cell r="HN696" t="str">
            <v/>
          </cell>
          <cell r="HS696">
            <v>0</v>
          </cell>
          <cell r="HT696" t="str">
            <v>PKN</v>
          </cell>
          <cell r="HU696">
            <v>0</v>
          </cell>
          <cell r="HV696" t="str">
            <v>IND</v>
          </cell>
          <cell r="HW696">
            <v>0</v>
          </cell>
          <cell r="HX696" t="str">
            <v>MAT-W</v>
          </cell>
          <cell r="HY696">
            <v>0</v>
          </cell>
          <cell r="HZ696" t="str">
            <v>SEJ-W</v>
          </cell>
          <cell r="IA696">
            <v>0</v>
          </cell>
          <cell r="IB696" t="str">
            <v>IGR-W</v>
          </cell>
          <cell r="IC696">
            <v>0</v>
          </cell>
          <cell r="ID696" t="str">
            <v>SBO</v>
          </cell>
          <cell r="IE696">
            <v>0</v>
          </cell>
          <cell r="IF696" t="str">
            <v>PJO</v>
          </cell>
          <cell r="IG696">
            <v>0</v>
          </cell>
          <cell r="IH696" t="str">
            <v>PRA</v>
          </cell>
          <cell r="II696">
            <v>0</v>
          </cell>
          <cell r="IJ696" t="str">
            <v>JAW</v>
          </cell>
          <cell r="IK696">
            <v>0</v>
          </cell>
          <cell r="IL696" t="str">
            <v>ARB</v>
          </cell>
          <cell r="IM696">
            <v>0</v>
          </cell>
          <cell r="IN696" t="str">
            <v>PKM</v>
          </cell>
          <cell r="IO696">
            <v>0</v>
          </cell>
          <cell r="IP696" t="str">
            <v>GEO-P</v>
          </cell>
          <cell r="IQ696">
            <v>0</v>
          </cell>
          <cell r="IR696" t="str">
            <v>SEJ-P</v>
          </cell>
          <cell r="IS696">
            <v>0</v>
          </cell>
          <cell r="IT696" t="str">
            <v>SOS-P</v>
          </cell>
          <cell r="IU696">
            <v>0</v>
          </cell>
          <cell r="IV696" t="str">
            <v>EKO-P</v>
          </cell>
          <cell r="IW696">
            <v>0</v>
          </cell>
          <cell r="IX696" t="str">
            <v>IGR-L</v>
          </cell>
          <cell r="IY696">
            <v>0</v>
          </cell>
          <cell r="JA696">
            <v>0</v>
          </cell>
        </row>
        <row r="697">
          <cell r="Q697" t="str">
            <v/>
          </cell>
          <cell r="AB697" t="str">
            <v/>
          </cell>
          <cell r="AC697">
            <v>28</v>
          </cell>
          <cell r="AI697" t="str">
            <v/>
          </cell>
          <cell r="AJ697">
            <v>0</v>
          </cell>
          <cell r="AK697">
            <v>83.75</v>
          </cell>
          <cell r="AL697">
            <v>66</v>
          </cell>
          <cell r="AM697">
            <v>70</v>
          </cell>
          <cell r="AN697">
            <v>72</v>
          </cell>
          <cell r="AO697" t="str">
            <v/>
          </cell>
          <cell r="AP697">
            <v>0</v>
          </cell>
          <cell r="AQ697">
            <v>80</v>
          </cell>
          <cell r="AR697">
            <v>84.75</v>
          </cell>
          <cell r="AS697">
            <v>70.75</v>
          </cell>
          <cell r="AT697">
            <v>70</v>
          </cell>
          <cell r="AU697" t="str">
            <v/>
          </cell>
          <cell r="AV697">
            <v>0</v>
          </cell>
          <cell r="AW697">
            <v>76.17</v>
          </cell>
          <cell r="AX697">
            <v>70.75</v>
          </cell>
          <cell r="AY697">
            <v>70.5</v>
          </cell>
          <cell r="AZ697">
            <v>72</v>
          </cell>
          <cell r="BA697" t="str">
            <v/>
          </cell>
          <cell r="BB697">
            <v>0</v>
          </cell>
          <cell r="BC697">
            <v>80.75</v>
          </cell>
          <cell r="BD697">
            <v>66</v>
          </cell>
          <cell r="BE697">
            <v>72.75</v>
          </cell>
          <cell r="BF697">
            <v>72</v>
          </cell>
          <cell r="BG697" t="str">
            <v>SEJ</v>
          </cell>
          <cell r="BH697">
            <v>0</v>
          </cell>
          <cell r="BI697">
            <v>86.33</v>
          </cell>
          <cell r="BJ697">
            <v>81.25</v>
          </cell>
          <cell r="BK697">
            <v>70.25</v>
          </cell>
          <cell r="BL697">
            <v>72</v>
          </cell>
          <cell r="BM697" t="str">
            <v/>
          </cell>
          <cell r="BN697">
            <v>0</v>
          </cell>
          <cell r="BO697">
            <v>78.5</v>
          </cell>
          <cell r="BP697">
            <v>75.25</v>
          </cell>
          <cell r="BQ697">
            <v>71.25</v>
          </cell>
          <cell r="BR697">
            <v>72</v>
          </cell>
          <cell r="BS697" t="str">
            <v/>
          </cell>
          <cell r="BT697">
            <v>0</v>
          </cell>
          <cell r="BU697">
            <v>77</v>
          </cell>
          <cell r="BV697">
            <v>74.25</v>
          </cell>
          <cell r="BW697">
            <v>72.5</v>
          </cell>
          <cell r="BX697">
            <v>75</v>
          </cell>
          <cell r="BY697" t="str">
            <v/>
          </cell>
          <cell r="BZ697">
            <v>0</v>
          </cell>
          <cell r="CA697">
            <v>68</v>
          </cell>
          <cell r="CB697">
            <v>66.75</v>
          </cell>
          <cell r="CC697">
            <v>68.25</v>
          </cell>
          <cell r="CD697">
            <v>72</v>
          </cell>
          <cell r="CE697" t="str">
            <v/>
          </cell>
          <cell r="CF697">
            <v>0</v>
          </cell>
          <cell r="CG697">
            <v>77.33</v>
          </cell>
          <cell r="CH697">
            <v>76.25</v>
          </cell>
          <cell r="CI697">
            <v>78.25</v>
          </cell>
          <cell r="CJ697">
            <v>76</v>
          </cell>
          <cell r="CK697" t="str">
            <v/>
          </cell>
          <cell r="CL697">
            <v>0</v>
          </cell>
          <cell r="CM697">
            <v>77.08</v>
          </cell>
          <cell r="CN697">
            <v>69.25</v>
          </cell>
          <cell r="CO697">
            <v>69</v>
          </cell>
          <cell r="CP697">
            <v>72</v>
          </cell>
          <cell r="CQ697" t="str">
            <v/>
          </cell>
          <cell r="CR697">
            <v>0</v>
          </cell>
          <cell r="CS697">
            <v>80.25</v>
          </cell>
          <cell r="CT697">
            <v>68.75</v>
          </cell>
          <cell r="CU697">
            <v>72.5</v>
          </cell>
          <cell r="CV697">
            <v>77</v>
          </cell>
          <cell r="CW697" t="str">
            <v/>
          </cell>
          <cell r="CX697">
            <v>0</v>
          </cell>
          <cell r="CY697">
            <v>78.11</v>
          </cell>
          <cell r="CZ697">
            <v>73.5</v>
          </cell>
          <cell r="DA697">
            <v>75.25</v>
          </cell>
          <cell r="DB697">
            <v>80</v>
          </cell>
          <cell r="DC697" t="str">
            <v/>
          </cell>
          <cell r="DD697">
            <v>0</v>
          </cell>
          <cell r="DE697">
            <v>78</v>
          </cell>
          <cell r="DF697">
            <v>73.75</v>
          </cell>
          <cell r="DG697">
            <v>69</v>
          </cell>
          <cell r="DH697">
            <v>78</v>
          </cell>
          <cell r="DI697" t="str">
            <v/>
          </cell>
          <cell r="DJ697">
            <v>0</v>
          </cell>
          <cell r="DK697">
            <v>0</v>
          </cell>
          <cell r="DL697">
            <v>0</v>
          </cell>
          <cell r="DM697">
            <v>0</v>
          </cell>
          <cell r="DN697">
            <v>70</v>
          </cell>
          <cell r="DO697" t="str">
            <v/>
          </cell>
          <cell r="DP697">
            <v>0</v>
          </cell>
          <cell r="DQ697">
            <v>71.5</v>
          </cell>
          <cell r="DR697">
            <v>53.25</v>
          </cell>
          <cell r="DS697">
            <v>67.25</v>
          </cell>
          <cell r="DT697">
            <v>75</v>
          </cell>
          <cell r="DU697" t="str">
            <v/>
          </cell>
          <cell r="DV697">
            <v>0</v>
          </cell>
          <cell r="DW697">
            <v>84</v>
          </cell>
          <cell r="DX697">
            <v>76</v>
          </cell>
          <cell r="DY697">
            <v>70</v>
          </cell>
          <cell r="DZ697">
            <v>75</v>
          </cell>
          <cell r="EA697" t="str">
            <v/>
          </cell>
          <cell r="EB697">
            <v>0</v>
          </cell>
          <cell r="EC697">
            <v>75.38</v>
          </cell>
          <cell r="ED697">
            <v>76.25</v>
          </cell>
          <cell r="EE697">
            <v>71.25</v>
          </cell>
          <cell r="EF697">
            <v>74</v>
          </cell>
          <cell r="EG697" t="str">
            <v/>
          </cell>
          <cell r="EH697">
            <v>0</v>
          </cell>
          <cell r="EI697">
            <v>80.25</v>
          </cell>
          <cell r="EJ697">
            <v>72</v>
          </cell>
          <cell r="EK697">
            <v>73.25</v>
          </cell>
          <cell r="EL697">
            <v>79</v>
          </cell>
          <cell r="EM697" t="str">
            <v/>
          </cell>
          <cell r="EN697">
            <v>0</v>
          </cell>
          <cell r="EO697">
            <v>80.25</v>
          </cell>
          <cell r="EP697">
            <v>72</v>
          </cell>
          <cell r="EQ697">
            <v>73.25</v>
          </cell>
          <cell r="ER697">
            <v>79</v>
          </cell>
          <cell r="ES697" t="str">
            <v/>
          </cell>
          <cell r="ET697">
            <v>0</v>
          </cell>
          <cell r="EU697">
            <v>80.25</v>
          </cell>
          <cell r="EV697">
            <v>72</v>
          </cell>
          <cell r="EW697">
            <v>73.25</v>
          </cell>
          <cell r="EX697">
            <v>79</v>
          </cell>
          <cell r="EY697" t="str">
            <v/>
          </cell>
          <cell r="EZ697">
            <v>0</v>
          </cell>
          <cell r="FA697">
            <v>81</v>
          </cell>
          <cell r="FB697">
            <v>72.5</v>
          </cell>
          <cell r="FC697">
            <v>68.25</v>
          </cell>
          <cell r="FD697">
            <v>72</v>
          </cell>
          <cell r="FE697" t="str">
            <v/>
          </cell>
          <cell r="FF697">
            <v>0</v>
          </cell>
          <cell r="FG697">
            <v>81</v>
          </cell>
          <cell r="FH697">
            <v>72.5</v>
          </cell>
          <cell r="FI697">
            <v>68.25</v>
          </cell>
          <cell r="FJ697">
            <v>72</v>
          </cell>
          <cell r="FK697" t="str">
            <v/>
          </cell>
          <cell r="FL697">
            <v>0</v>
          </cell>
          <cell r="FM697">
            <v>81</v>
          </cell>
          <cell r="FN697">
            <v>72.5</v>
          </cell>
          <cell r="FO697">
            <v>68.25</v>
          </cell>
          <cell r="FP697">
            <v>72</v>
          </cell>
          <cell r="FQ697" t="str">
            <v/>
          </cell>
          <cell r="FR697">
            <v>0</v>
          </cell>
          <cell r="FS697">
            <v>81</v>
          </cell>
          <cell r="FT697">
            <v>72.5</v>
          </cell>
          <cell r="FU697">
            <v>68.25</v>
          </cell>
          <cell r="FV697">
            <v>72</v>
          </cell>
          <cell r="FW697" t="str">
            <v/>
          </cell>
          <cell r="FX697">
            <v>0</v>
          </cell>
          <cell r="FY697">
            <v>81</v>
          </cell>
          <cell r="FZ697">
            <v>72.5</v>
          </cell>
          <cell r="GA697">
            <v>68.25</v>
          </cell>
          <cell r="GB697">
            <v>72</v>
          </cell>
          <cell r="GC697" t="str">
            <v/>
          </cell>
          <cell r="GD697">
            <v>0</v>
          </cell>
          <cell r="GE697">
            <v>81</v>
          </cell>
          <cell r="GF697">
            <v>72.5</v>
          </cell>
          <cell r="GG697">
            <v>68.25</v>
          </cell>
          <cell r="GH697">
            <v>72</v>
          </cell>
          <cell r="GI697" t="str">
            <v/>
          </cell>
          <cell r="GJ697">
            <v>0</v>
          </cell>
          <cell r="GK697">
            <v>81</v>
          </cell>
          <cell r="GL697">
            <v>72.5</v>
          </cell>
          <cell r="GM697">
            <v>68.25</v>
          </cell>
          <cell r="GN697">
            <v>72</v>
          </cell>
          <cell r="GO697" t="str">
            <v/>
          </cell>
          <cell r="GP697">
            <v>0</v>
          </cell>
          <cell r="GQ697">
            <v>81</v>
          </cell>
          <cell r="GR697">
            <v>72.5</v>
          </cell>
          <cell r="GS697">
            <v>68.25</v>
          </cell>
          <cell r="GT697">
            <v>72</v>
          </cell>
          <cell r="GU697" t="str">
            <v/>
          </cell>
          <cell r="GV697">
            <v>0</v>
          </cell>
          <cell r="GW697">
            <v>79.25</v>
          </cell>
          <cell r="GX697">
            <v>70.5</v>
          </cell>
          <cell r="GY697">
            <v>67.25</v>
          </cell>
          <cell r="GZ697">
            <v>77</v>
          </cell>
          <cell r="HA697" t="str">
            <v>IGR-L</v>
          </cell>
          <cell r="HB697">
            <v>0</v>
          </cell>
          <cell r="HC697">
            <v>78</v>
          </cell>
          <cell r="HD697">
            <v>67</v>
          </cell>
          <cell r="HE697">
            <v>68.75</v>
          </cell>
          <cell r="HF697">
            <v>73</v>
          </cell>
          <cell r="HH697">
            <v>0</v>
          </cell>
          <cell r="HM697" t="str">
            <v/>
          </cell>
          <cell r="HN697" t="str">
            <v/>
          </cell>
          <cell r="HS697">
            <v>0</v>
          </cell>
          <cell r="HT697" t="str">
            <v>PKN</v>
          </cell>
          <cell r="HU697">
            <v>0</v>
          </cell>
          <cell r="HV697" t="str">
            <v>IND</v>
          </cell>
          <cell r="HW697">
            <v>0</v>
          </cell>
          <cell r="HX697" t="str">
            <v>MAT-W</v>
          </cell>
          <cell r="HY697">
            <v>0</v>
          </cell>
          <cell r="HZ697" t="str">
            <v>SEJ-W</v>
          </cell>
          <cell r="IA697">
            <v>0</v>
          </cell>
          <cell r="IB697" t="str">
            <v>IGR-W</v>
          </cell>
          <cell r="IC697">
            <v>0</v>
          </cell>
          <cell r="ID697" t="str">
            <v>SBO</v>
          </cell>
          <cell r="IE697">
            <v>0</v>
          </cell>
          <cell r="IF697" t="str">
            <v>PJO</v>
          </cell>
          <cell r="IG697">
            <v>0</v>
          </cell>
          <cell r="IH697" t="str">
            <v>PRA</v>
          </cell>
          <cell r="II697">
            <v>0</v>
          </cell>
          <cell r="IJ697" t="str">
            <v>JAW</v>
          </cell>
          <cell r="IK697">
            <v>0</v>
          </cell>
          <cell r="IL697" t="str">
            <v>ARB</v>
          </cell>
          <cell r="IM697">
            <v>0</v>
          </cell>
          <cell r="IN697" t="str">
            <v>PKM</v>
          </cell>
          <cell r="IO697">
            <v>0</v>
          </cell>
          <cell r="IP697" t="str">
            <v>GEO-P</v>
          </cell>
          <cell r="IQ697">
            <v>0</v>
          </cell>
          <cell r="IR697" t="str">
            <v>SEJ-P</v>
          </cell>
          <cell r="IS697">
            <v>0</v>
          </cell>
          <cell r="IT697" t="str">
            <v>SOS-P</v>
          </cell>
          <cell r="IU697">
            <v>0</v>
          </cell>
          <cell r="IV697" t="str">
            <v>EKO-P</v>
          </cell>
          <cell r="IW697">
            <v>0</v>
          </cell>
          <cell r="IX697" t="str">
            <v>IGR-L</v>
          </cell>
          <cell r="IY697">
            <v>0</v>
          </cell>
          <cell r="JA697">
            <v>0</v>
          </cell>
        </row>
        <row r="698">
          <cell r="Q698" t="str">
            <v/>
          </cell>
          <cell r="AB698" t="str">
            <v/>
          </cell>
          <cell r="AC698">
            <v>29</v>
          </cell>
          <cell r="AI698" t="str">
            <v/>
          </cell>
          <cell r="AJ698">
            <v>0</v>
          </cell>
          <cell r="AK698">
            <v>89.25</v>
          </cell>
          <cell r="AL698">
            <v>84.25</v>
          </cell>
          <cell r="AM698">
            <v>75.5</v>
          </cell>
          <cell r="AN698">
            <v>87</v>
          </cell>
          <cell r="AO698" t="str">
            <v/>
          </cell>
          <cell r="AP698">
            <v>0</v>
          </cell>
          <cell r="AQ698">
            <v>95.67</v>
          </cell>
          <cell r="AR698">
            <v>91.25</v>
          </cell>
          <cell r="AS698">
            <v>77</v>
          </cell>
          <cell r="AT698">
            <v>87</v>
          </cell>
          <cell r="AU698" t="str">
            <v/>
          </cell>
          <cell r="AV698">
            <v>0</v>
          </cell>
          <cell r="AW698">
            <v>79.75</v>
          </cell>
          <cell r="AX698">
            <v>87</v>
          </cell>
          <cell r="AY698">
            <v>75</v>
          </cell>
          <cell r="AZ698">
            <v>87</v>
          </cell>
          <cell r="BA698" t="str">
            <v/>
          </cell>
          <cell r="BB698">
            <v>0</v>
          </cell>
          <cell r="BC698">
            <v>83.75</v>
          </cell>
          <cell r="BD698">
            <v>84.25</v>
          </cell>
          <cell r="BE698">
            <v>76.25</v>
          </cell>
          <cell r="BF698">
            <v>87</v>
          </cell>
          <cell r="BG698" t="str">
            <v>SEJ</v>
          </cell>
          <cell r="BH698">
            <v>0</v>
          </cell>
          <cell r="BI698">
            <v>91</v>
          </cell>
          <cell r="BJ698">
            <v>94</v>
          </cell>
          <cell r="BK698">
            <v>76</v>
          </cell>
          <cell r="BL698">
            <v>87</v>
          </cell>
          <cell r="BM698" t="str">
            <v/>
          </cell>
          <cell r="BN698">
            <v>0</v>
          </cell>
          <cell r="BO698">
            <v>83.38</v>
          </cell>
          <cell r="BP698">
            <v>87</v>
          </cell>
          <cell r="BQ698">
            <v>80.5</v>
          </cell>
          <cell r="BR698">
            <v>80</v>
          </cell>
          <cell r="BS698" t="str">
            <v/>
          </cell>
          <cell r="BT698">
            <v>0</v>
          </cell>
          <cell r="BU698">
            <v>88.5</v>
          </cell>
          <cell r="BV698">
            <v>78.25</v>
          </cell>
          <cell r="BW698">
            <v>84</v>
          </cell>
          <cell r="BX698">
            <v>88</v>
          </cell>
          <cell r="BY698" t="str">
            <v/>
          </cell>
          <cell r="BZ698">
            <v>0</v>
          </cell>
          <cell r="CA698">
            <v>76.44</v>
          </cell>
          <cell r="CB698">
            <v>69</v>
          </cell>
          <cell r="CC698">
            <v>74.25</v>
          </cell>
          <cell r="CD698">
            <v>79</v>
          </cell>
          <cell r="CE698" t="str">
            <v/>
          </cell>
          <cell r="CF698">
            <v>0</v>
          </cell>
          <cell r="CG698">
            <v>84.33</v>
          </cell>
          <cell r="CH698">
            <v>88.25</v>
          </cell>
          <cell r="CI698">
            <v>90</v>
          </cell>
          <cell r="CJ698">
            <v>80</v>
          </cell>
          <cell r="CK698" t="str">
            <v/>
          </cell>
          <cell r="CL698">
            <v>0</v>
          </cell>
          <cell r="CM698">
            <v>80.5</v>
          </cell>
          <cell r="CN698">
            <v>79</v>
          </cell>
          <cell r="CO698">
            <v>79.5</v>
          </cell>
          <cell r="CP698">
            <v>82</v>
          </cell>
          <cell r="CQ698" t="str">
            <v/>
          </cell>
          <cell r="CR698">
            <v>0</v>
          </cell>
          <cell r="CS698">
            <v>81.75</v>
          </cell>
          <cell r="CT698">
            <v>88.25</v>
          </cell>
          <cell r="CU698">
            <v>87.5</v>
          </cell>
          <cell r="CV698">
            <v>84</v>
          </cell>
          <cell r="CW698" t="str">
            <v/>
          </cell>
          <cell r="CX698">
            <v>0</v>
          </cell>
          <cell r="CY698">
            <v>81.56</v>
          </cell>
          <cell r="CZ698">
            <v>79</v>
          </cell>
          <cell r="DA698">
            <v>78.75</v>
          </cell>
          <cell r="DB698">
            <v>82</v>
          </cell>
          <cell r="DC698" t="str">
            <v/>
          </cell>
          <cell r="DD698">
            <v>0</v>
          </cell>
          <cell r="DE698">
            <v>87.25</v>
          </cell>
          <cell r="DF698">
            <v>87.5</v>
          </cell>
          <cell r="DG698">
            <v>82.5</v>
          </cell>
          <cell r="DH698">
            <v>90</v>
          </cell>
          <cell r="DI698" t="str">
            <v/>
          </cell>
          <cell r="DJ698">
            <v>0</v>
          </cell>
          <cell r="DK698">
            <v>0</v>
          </cell>
          <cell r="DL698">
            <v>0</v>
          </cell>
          <cell r="DM698">
            <v>0</v>
          </cell>
          <cell r="DN698">
            <v>75</v>
          </cell>
          <cell r="DO698" t="str">
            <v/>
          </cell>
          <cell r="DP698">
            <v>0</v>
          </cell>
          <cell r="DQ698">
            <v>76.75</v>
          </cell>
          <cell r="DR698">
            <v>69</v>
          </cell>
          <cell r="DS698">
            <v>78</v>
          </cell>
          <cell r="DT698">
            <v>76</v>
          </cell>
          <cell r="DU698" t="str">
            <v/>
          </cell>
          <cell r="DV698">
            <v>0</v>
          </cell>
          <cell r="DW698">
            <v>95.5</v>
          </cell>
          <cell r="DX698">
            <v>91.5</v>
          </cell>
          <cell r="DY698">
            <v>77</v>
          </cell>
          <cell r="DZ698">
            <v>89</v>
          </cell>
          <cell r="EA698" t="str">
            <v/>
          </cell>
          <cell r="EB698">
            <v>0</v>
          </cell>
          <cell r="EC698">
            <v>81</v>
          </cell>
          <cell r="ED698">
            <v>86.5</v>
          </cell>
          <cell r="EE698">
            <v>88.25</v>
          </cell>
          <cell r="EF698">
            <v>83</v>
          </cell>
          <cell r="EG698" t="str">
            <v/>
          </cell>
          <cell r="EH698">
            <v>0</v>
          </cell>
          <cell r="EI698">
            <v>88.67</v>
          </cell>
          <cell r="EJ698">
            <v>80</v>
          </cell>
          <cell r="EK698">
            <v>85.5</v>
          </cell>
          <cell r="EL698">
            <v>87</v>
          </cell>
          <cell r="EM698" t="str">
            <v/>
          </cell>
          <cell r="EN698">
            <v>0</v>
          </cell>
          <cell r="EO698">
            <v>88.67</v>
          </cell>
          <cell r="EP698">
            <v>80</v>
          </cell>
          <cell r="EQ698">
            <v>85.5</v>
          </cell>
          <cell r="ER698">
            <v>87</v>
          </cell>
          <cell r="ES698" t="str">
            <v/>
          </cell>
          <cell r="ET698">
            <v>0</v>
          </cell>
          <cell r="EU698">
            <v>88.67</v>
          </cell>
          <cell r="EV698">
            <v>80</v>
          </cell>
          <cell r="EW698">
            <v>85.5</v>
          </cell>
          <cell r="EX698">
            <v>87</v>
          </cell>
          <cell r="EY698" t="str">
            <v/>
          </cell>
          <cell r="EZ698">
            <v>0</v>
          </cell>
          <cell r="FA698">
            <v>81.88</v>
          </cell>
          <cell r="FB698">
            <v>80.75</v>
          </cell>
          <cell r="FC698">
            <v>84.5</v>
          </cell>
          <cell r="FD698">
            <v>82</v>
          </cell>
          <cell r="FE698" t="str">
            <v/>
          </cell>
          <cell r="FF698">
            <v>0</v>
          </cell>
          <cell r="FG698">
            <v>81.88</v>
          </cell>
          <cell r="FH698">
            <v>80.75</v>
          </cell>
          <cell r="FI698">
            <v>84.5</v>
          </cell>
          <cell r="FJ698">
            <v>82</v>
          </cell>
          <cell r="FK698" t="str">
            <v/>
          </cell>
          <cell r="FL698">
            <v>0</v>
          </cell>
          <cell r="FM698">
            <v>81.88</v>
          </cell>
          <cell r="FN698">
            <v>80.75</v>
          </cell>
          <cell r="FO698">
            <v>84.5</v>
          </cell>
          <cell r="FP698">
            <v>82</v>
          </cell>
          <cell r="FQ698" t="str">
            <v/>
          </cell>
          <cell r="FR698">
            <v>0</v>
          </cell>
          <cell r="FS698">
            <v>81.88</v>
          </cell>
          <cell r="FT698">
            <v>80.75</v>
          </cell>
          <cell r="FU698">
            <v>84.5</v>
          </cell>
          <cell r="FV698">
            <v>82</v>
          </cell>
          <cell r="FW698" t="str">
            <v/>
          </cell>
          <cell r="FX698">
            <v>0</v>
          </cell>
          <cell r="FY698">
            <v>81.88</v>
          </cell>
          <cell r="FZ698">
            <v>80.75</v>
          </cell>
          <cell r="GA698">
            <v>84.5</v>
          </cell>
          <cell r="GB698">
            <v>82</v>
          </cell>
          <cell r="GC698" t="str">
            <v/>
          </cell>
          <cell r="GD698">
            <v>0</v>
          </cell>
          <cell r="GE698">
            <v>81.88</v>
          </cell>
          <cell r="GF698">
            <v>80.75</v>
          </cell>
          <cell r="GG698">
            <v>84.5</v>
          </cell>
          <cell r="GH698">
            <v>82</v>
          </cell>
          <cell r="GI698" t="str">
            <v/>
          </cell>
          <cell r="GJ698">
            <v>0</v>
          </cell>
          <cell r="GK698">
            <v>81.88</v>
          </cell>
          <cell r="GL698">
            <v>80.75</v>
          </cell>
          <cell r="GM698">
            <v>84.5</v>
          </cell>
          <cell r="GN698">
            <v>82</v>
          </cell>
          <cell r="GO698" t="str">
            <v/>
          </cell>
          <cell r="GP698">
            <v>0</v>
          </cell>
          <cell r="GQ698">
            <v>81.88</v>
          </cell>
          <cell r="GR698">
            <v>80.75</v>
          </cell>
          <cell r="GS698">
            <v>84.5</v>
          </cell>
          <cell r="GT698">
            <v>82</v>
          </cell>
          <cell r="GU698" t="str">
            <v/>
          </cell>
          <cell r="GV698">
            <v>0</v>
          </cell>
          <cell r="GW698">
            <v>88.75</v>
          </cell>
          <cell r="GX698">
            <v>84.25</v>
          </cell>
          <cell r="GY698">
            <v>85.5</v>
          </cell>
          <cell r="GZ698">
            <v>86</v>
          </cell>
          <cell r="HA698" t="str">
            <v>IGR-L</v>
          </cell>
          <cell r="HB698">
            <v>0</v>
          </cell>
          <cell r="HC698">
            <v>80</v>
          </cell>
          <cell r="HD698">
            <v>74.5</v>
          </cell>
          <cell r="HE698">
            <v>78.5</v>
          </cell>
          <cell r="HF698">
            <v>83</v>
          </cell>
          <cell r="HH698">
            <v>0</v>
          </cell>
          <cell r="HM698" t="str">
            <v/>
          </cell>
          <cell r="HN698" t="str">
            <v/>
          </cell>
          <cell r="HS698">
            <v>0</v>
          </cell>
          <cell r="HT698" t="str">
            <v>PKN</v>
          </cell>
          <cell r="HU698">
            <v>0</v>
          </cell>
          <cell r="HV698" t="str">
            <v>IND</v>
          </cell>
          <cell r="HW698">
            <v>0</v>
          </cell>
          <cell r="HX698" t="str">
            <v>MAT-W</v>
          </cell>
          <cell r="HY698">
            <v>0</v>
          </cell>
          <cell r="HZ698" t="str">
            <v>SEJ-W</v>
          </cell>
          <cell r="IA698">
            <v>0</v>
          </cell>
          <cell r="IB698" t="str">
            <v>IGR-W</v>
          </cell>
          <cell r="IC698">
            <v>0</v>
          </cell>
          <cell r="ID698" t="str">
            <v>SBO</v>
          </cell>
          <cell r="IE698">
            <v>0</v>
          </cell>
          <cell r="IF698" t="str">
            <v>PJO</v>
          </cell>
          <cell r="IG698">
            <v>0</v>
          </cell>
          <cell r="IH698" t="str">
            <v>PRA</v>
          </cell>
          <cell r="II698">
            <v>0</v>
          </cell>
          <cell r="IJ698" t="str">
            <v>JAW</v>
          </cell>
          <cell r="IK698">
            <v>0</v>
          </cell>
          <cell r="IL698" t="str">
            <v>ARB</v>
          </cell>
          <cell r="IM698">
            <v>0</v>
          </cell>
          <cell r="IN698" t="str">
            <v>PKM</v>
          </cell>
          <cell r="IO698">
            <v>0</v>
          </cell>
          <cell r="IP698" t="str">
            <v>GEO-P</v>
          </cell>
          <cell r="IQ698">
            <v>0</v>
          </cell>
          <cell r="IR698" t="str">
            <v>SEJ-P</v>
          </cell>
          <cell r="IS698">
            <v>0</v>
          </cell>
          <cell r="IT698" t="str">
            <v>SOS-P</v>
          </cell>
          <cell r="IU698">
            <v>0</v>
          </cell>
          <cell r="IV698" t="str">
            <v>EKO-P</v>
          </cell>
          <cell r="IW698">
            <v>0</v>
          </cell>
          <cell r="IX698" t="str">
            <v>IGR-L</v>
          </cell>
          <cell r="IY698">
            <v>0</v>
          </cell>
          <cell r="JA698">
            <v>0</v>
          </cell>
        </row>
        <row r="699">
          <cell r="Q699" t="str">
            <v/>
          </cell>
          <cell r="AB699" t="str">
            <v/>
          </cell>
          <cell r="AC699">
            <v>30</v>
          </cell>
          <cell r="AI699" t="str">
            <v/>
          </cell>
          <cell r="AJ699">
            <v>0</v>
          </cell>
          <cell r="AK699">
            <v>84</v>
          </cell>
          <cell r="AL699">
            <v>85.5</v>
          </cell>
          <cell r="AM699">
            <v>79.25</v>
          </cell>
          <cell r="AN699">
            <v>89</v>
          </cell>
          <cell r="AO699" t="str">
            <v/>
          </cell>
          <cell r="AP699">
            <v>0</v>
          </cell>
          <cell r="AQ699">
            <v>92</v>
          </cell>
          <cell r="AR699">
            <v>93.5</v>
          </cell>
          <cell r="AS699">
            <v>86.25</v>
          </cell>
          <cell r="AT699">
            <v>89</v>
          </cell>
          <cell r="AU699" t="str">
            <v/>
          </cell>
          <cell r="AV699">
            <v>0</v>
          </cell>
          <cell r="AW699">
            <v>84.67</v>
          </cell>
          <cell r="AX699">
            <v>88.75</v>
          </cell>
          <cell r="AY699">
            <v>78.75</v>
          </cell>
          <cell r="AZ699">
            <v>90</v>
          </cell>
          <cell r="BA699" t="str">
            <v/>
          </cell>
          <cell r="BB699">
            <v>0</v>
          </cell>
          <cell r="BC699">
            <v>89.25</v>
          </cell>
          <cell r="BD699">
            <v>85.5</v>
          </cell>
          <cell r="BE699">
            <v>80</v>
          </cell>
          <cell r="BF699">
            <v>90</v>
          </cell>
          <cell r="BG699" t="str">
            <v>SEJ</v>
          </cell>
          <cell r="BH699">
            <v>0</v>
          </cell>
          <cell r="BI699">
            <v>91.67</v>
          </cell>
          <cell r="BJ699">
            <v>92.75</v>
          </cell>
          <cell r="BK699">
            <v>74</v>
          </cell>
          <cell r="BL699">
            <v>89</v>
          </cell>
          <cell r="BM699" t="str">
            <v/>
          </cell>
          <cell r="BN699">
            <v>0</v>
          </cell>
          <cell r="BO699">
            <v>82.88</v>
          </cell>
          <cell r="BP699">
            <v>83.5</v>
          </cell>
          <cell r="BQ699">
            <v>77</v>
          </cell>
          <cell r="BR699">
            <v>83</v>
          </cell>
          <cell r="BS699" t="str">
            <v/>
          </cell>
          <cell r="BT699">
            <v>0</v>
          </cell>
          <cell r="BU699">
            <v>85.5</v>
          </cell>
          <cell r="BV699">
            <v>82.25</v>
          </cell>
          <cell r="BW699">
            <v>82.75</v>
          </cell>
          <cell r="BX699">
            <v>89</v>
          </cell>
          <cell r="BY699" t="str">
            <v/>
          </cell>
          <cell r="BZ699">
            <v>0</v>
          </cell>
          <cell r="CA699">
            <v>85.33</v>
          </cell>
          <cell r="CB699">
            <v>86.25</v>
          </cell>
          <cell r="CC699">
            <v>88.25</v>
          </cell>
          <cell r="CD699">
            <v>90</v>
          </cell>
          <cell r="CE699" t="str">
            <v/>
          </cell>
          <cell r="CF699">
            <v>0</v>
          </cell>
          <cell r="CG699">
            <v>79.67</v>
          </cell>
          <cell r="CH699">
            <v>76.75</v>
          </cell>
          <cell r="CI699">
            <v>87.5</v>
          </cell>
          <cell r="CJ699">
            <v>82</v>
          </cell>
          <cell r="CK699" t="str">
            <v/>
          </cell>
          <cell r="CL699">
            <v>0</v>
          </cell>
          <cell r="CM699">
            <v>81.08</v>
          </cell>
          <cell r="CN699">
            <v>75.25</v>
          </cell>
          <cell r="CO699">
            <v>76</v>
          </cell>
          <cell r="CP699">
            <v>81</v>
          </cell>
          <cell r="CQ699" t="str">
            <v/>
          </cell>
          <cell r="CR699">
            <v>0</v>
          </cell>
          <cell r="CS699">
            <v>83.5</v>
          </cell>
          <cell r="CT699">
            <v>92</v>
          </cell>
          <cell r="CU699">
            <v>88.5</v>
          </cell>
          <cell r="CV699">
            <v>85</v>
          </cell>
          <cell r="CW699" t="str">
            <v/>
          </cell>
          <cell r="CX699">
            <v>0</v>
          </cell>
          <cell r="CY699">
            <v>76.56</v>
          </cell>
          <cell r="CZ699">
            <v>75</v>
          </cell>
          <cell r="DA699">
            <v>83</v>
          </cell>
          <cell r="DB699">
            <v>83</v>
          </cell>
          <cell r="DC699" t="str">
            <v/>
          </cell>
          <cell r="DD699">
            <v>0</v>
          </cell>
          <cell r="DE699">
            <v>94.25</v>
          </cell>
          <cell r="DF699">
            <v>89.75</v>
          </cell>
          <cell r="DG699">
            <v>85.75</v>
          </cell>
          <cell r="DH699">
            <v>90</v>
          </cell>
          <cell r="DI699" t="str">
            <v/>
          </cell>
          <cell r="DJ699">
            <v>0</v>
          </cell>
          <cell r="DK699">
            <v>0</v>
          </cell>
          <cell r="DL699">
            <v>0</v>
          </cell>
          <cell r="DM699">
            <v>0</v>
          </cell>
          <cell r="DN699">
            <v>84</v>
          </cell>
          <cell r="DO699" t="str">
            <v/>
          </cell>
          <cell r="DP699">
            <v>0</v>
          </cell>
          <cell r="DQ699">
            <v>89</v>
          </cell>
          <cell r="DR699">
            <v>83</v>
          </cell>
          <cell r="DS699">
            <v>87</v>
          </cell>
          <cell r="DT699">
            <v>75</v>
          </cell>
          <cell r="DU699" t="str">
            <v/>
          </cell>
          <cell r="DV699">
            <v>0</v>
          </cell>
          <cell r="DW699">
            <v>95.75</v>
          </cell>
          <cell r="DX699">
            <v>92.5</v>
          </cell>
          <cell r="DY699">
            <v>82.5</v>
          </cell>
          <cell r="DZ699">
            <v>89</v>
          </cell>
          <cell r="EA699" t="str">
            <v/>
          </cell>
          <cell r="EB699">
            <v>0</v>
          </cell>
          <cell r="EC699">
            <v>80.13</v>
          </cell>
          <cell r="ED699">
            <v>82.75</v>
          </cell>
          <cell r="EE699">
            <v>84.75</v>
          </cell>
          <cell r="EF699">
            <v>85</v>
          </cell>
          <cell r="EG699" t="str">
            <v/>
          </cell>
          <cell r="EH699">
            <v>0</v>
          </cell>
          <cell r="EI699">
            <v>88.83</v>
          </cell>
          <cell r="EJ699">
            <v>79.25</v>
          </cell>
          <cell r="EK699">
            <v>85.25</v>
          </cell>
          <cell r="EL699">
            <v>86</v>
          </cell>
          <cell r="EM699" t="str">
            <v/>
          </cell>
          <cell r="EN699">
            <v>0</v>
          </cell>
          <cell r="EO699">
            <v>88.83</v>
          </cell>
          <cell r="EP699">
            <v>79.25</v>
          </cell>
          <cell r="EQ699">
            <v>85.25</v>
          </cell>
          <cell r="ER699">
            <v>86</v>
          </cell>
          <cell r="ES699" t="str">
            <v/>
          </cell>
          <cell r="ET699">
            <v>0</v>
          </cell>
          <cell r="EU699">
            <v>88.83</v>
          </cell>
          <cell r="EV699">
            <v>79.25</v>
          </cell>
          <cell r="EW699">
            <v>85.25</v>
          </cell>
          <cell r="EX699">
            <v>86</v>
          </cell>
          <cell r="EY699" t="str">
            <v/>
          </cell>
          <cell r="EZ699">
            <v>0</v>
          </cell>
          <cell r="FA699">
            <v>80.25</v>
          </cell>
          <cell r="FB699">
            <v>85.75</v>
          </cell>
          <cell r="FC699">
            <v>84.5</v>
          </cell>
          <cell r="FD699">
            <v>84</v>
          </cell>
          <cell r="FE699" t="str">
            <v/>
          </cell>
          <cell r="FF699">
            <v>0</v>
          </cell>
          <cell r="FG699">
            <v>80.25</v>
          </cell>
          <cell r="FH699">
            <v>85.75</v>
          </cell>
          <cell r="FI699">
            <v>84.5</v>
          </cell>
          <cell r="FJ699">
            <v>84</v>
          </cell>
          <cell r="FK699" t="str">
            <v/>
          </cell>
          <cell r="FL699">
            <v>0</v>
          </cell>
          <cell r="FM699">
            <v>80.25</v>
          </cell>
          <cell r="FN699">
            <v>85.75</v>
          </cell>
          <cell r="FO699">
            <v>84.5</v>
          </cell>
          <cell r="FP699">
            <v>84</v>
          </cell>
          <cell r="FQ699" t="str">
            <v/>
          </cell>
          <cell r="FR699">
            <v>0</v>
          </cell>
          <cell r="FS699">
            <v>80.25</v>
          </cell>
          <cell r="FT699">
            <v>85.75</v>
          </cell>
          <cell r="FU699">
            <v>84.5</v>
          </cell>
          <cell r="FV699">
            <v>84</v>
          </cell>
          <cell r="FW699" t="str">
            <v/>
          </cell>
          <cell r="FX699">
            <v>0</v>
          </cell>
          <cell r="FY699">
            <v>80.25</v>
          </cell>
          <cell r="FZ699">
            <v>85.75</v>
          </cell>
          <cell r="GA699">
            <v>84.5</v>
          </cell>
          <cell r="GB699">
            <v>84</v>
          </cell>
          <cell r="GC699" t="str">
            <v/>
          </cell>
          <cell r="GD699">
            <v>0</v>
          </cell>
          <cell r="GE699">
            <v>80.25</v>
          </cell>
          <cell r="GF699">
            <v>85.75</v>
          </cell>
          <cell r="GG699">
            <v>84.5</v>
          </cell>
          <cell r="GH699">
            <v>84</v>
          </cell>
          <cell r="GI699" t="str">
            <v/>
          </cell>
          <cell r="GJ699">
            <v>0</v>
          </cell>
          <cell r="GK699">
            <v>80.25</v>
          </cell>
          <cell r="GL699">
            <v>85.75</v>
          </cell>
          <cell r="GM699">
            <v>84.5</v>
          </cell>
          <cell r="GN699">
            <v>84</v>
          </cell>
          <cell r="GO699" t="str">
            <v/>
          </cell>
          <cell r="GP699">
            <v>0</v>
          </cell>
          <cell r="GQ699">
            <v>80.25</v>
          </cell>
          <cell r="GR699">
            <v>85.75</v>
          </cell>
          <cell r="GS699">
            <v>84.5</v>
          </cell>
          <cell r="GT699">
            <v>84</v>
          </cell>
          <cell r="GU699" t="str">
            <v/>
          </cell>
          <cell r="GV699">
            <v>0</v>
          </cell>
          <cell r="GW699">
            <v>82.5</v>
          </cell>
          <cell r="GX699">
            <v>86.5</v>
          </cell>
          <cell r="GY699">
            <v>85.75</v>
          </cell>
          <cell r="GZ699">
            <v>90</v>
          </cell>
          <cell r="HA699" t="str">
            <v>IGR-L</v>
          </cell>
          <cell r="HB699">
            <v>0</v>
          </cell>
          <cell r="HC699">
            <v>81.67</v>
          </cell>
          <cell r="HD699">
            <v>70.25</v>
          </cell>
          <cell r="HE699">
            <v>77.75</v>
          </cell>
          <cell r="HF699">
            <v>80</v>
          </cell>
          <cell r="HH699">
            <v>0</v>
          </cell>
          <cell r="HM699" t="str">
            <v/>
          </cell>
          <cell r="HN699" t="str">
            <v/>
          </cell>
          <cell r="HS699">
            <v>0</v>
          </cell>
          <cell r="HT699" t="str">
            <v>PKN</v>
          </cell>
          <cell r="HU699">
            <v>0</v>
          </cell>
          <cell r="HV699" t="str">
            <v>IND</v>
          </cell>
          <cell r="HW699">
            <v>0</v>
          </cell>
          <cell r="HX699" t="str">
            <v>MAT-W</v>
          </cell>
          <cell r="HY699">
            <v>0</v>
          </cell>
          <cell r="HZ699" t="str">
            <v>SEJ-W</v>
          </cell>
          <cell r="IA699">
            <v>0</v>
          </cell>
          <cell r="IB699" t="str">
            <v>IGR-W</v>
          </cell>
          <cell r="IC699">
            <v>0</v>
          </cell>
          <cell r="ID699" t="str">
            <v>SBO</v>
          </cell>
          <cell r="IE699">
            <v>0</v>
          </cell>
          <cell r="IF699" t="str">
            <v>PJO</v>
          </cell>
          <cell r="IG699">
            <v>0</v>
          </cell>
          <cell r="IH699" t="str">
            <v>PRA</v>
          </cell>
          <cell r="II699">
            <v>0</v>
          </cell>
          <cell r="IJ699" t="str">
            <v>JAW</v>
          </cell>
          <cell r="IK699">
            <v>0</v>
          </cell>
          <cell r="IL699" t="str">
            <v>ARB</v>
          </cell>
          <cell r="IM699">
            <v>0</v>
          </cell>
          <cell r="IN699" t="str">
            <v>PKM</v>
          </cell>
          <cell r="IO699">
            <v>0</v>
          </cell>
          <cell r="IP699" t="str">
            <v>GEO-P</v>
          </cell>
          <cell r="IQ699">
            <v>0</v>
          </cell>
          <cell r="IR699" t="str">
            <v>SEJ-P</v>
          </cell>
          <cell r="IS699">
            <v>0</v>
          </cell>
          <cell r="IT699" t="str">
            <v>SOS-P</v>
          </cell>
          <cell r="IU699">
            <v>0</v>
          </cell>
          <cell r="IV699" t="str">
            <v>EKO-P</v>
          </cell>
          <cell r="IW699">
            <v>0</v>
          </cell>
          <cell r="IX699" t="str">
            <v>IGR-L</v>
          </cell>
          <cell r="IY699">
            <v>0</v>
          </cell>
          <cell r="JA699">
            <v>0</v>
          </cell>
        </row>
        <row r="700">
          <cell r="Q700" t="str">
            <v/>
          </cell>
          <cell r="AB700" t="str">
            <v/>
          </cell>
          <cell r="AC700">
            <v>31</v>
          </cell>
          <cell r="AI700" t="str">
            <v/>
          </cell>
          <cell r="AJ700">
            <v>0</v>
          </cell>
          <cell r="AK700">
            <v>83.75</v>
          </cell>
          <cell r="AL700">
            <v>70</v>
          </cell>
          <cell r="AM700">
            <v>73.25</v>
          </cell>
          <cell r="AN700">
            <v>76</v>
          </cell>
          <cell r="AO700" t="str">
            <v/>
          </cell>
          <cell r="AP700">
            <v>0</v>
          </cell>
          <cell r="AQ700">
            <v>77.67</v>
          </cell>
          <cell r="AR700">
            <v>76.5</v>
          </cell>
          <cell r="AS700">
            <v>80.5</v>
          </cell>
          <cell r="AT700">
            <v>76</v>
          </cell>
          <cell r="AU700" t="str">
            <v/>
          </cell>
          <cell r="AV700">
            <v>0</v>
          </cell>
          <cell r="AW700">
            <v>77.5</v>
          </cell>
          <cell r="AX700">
            <v>70</v>
          </cell>
          <cell r="AY700">
            <v>72.75</v>
          </cell>
          <cell r="AZ700">
            <v>77</v>
          </cell>
          <cell r="BA700" t="str">
            <v/>
          </cell>
          <cell r="BB700">
            <v>0</v>
          </cell>
          <cell r="BC700">
            <v>83.75</v>
          </cell>
          <cell r="BD700">
            <v>70</v>
          </cell>
          <cell r="BE700">
            <v>72.75</v>
          </cell>
          <cell r="BF700">
            <v>77</v>
          </cell>
          <cell r="BG700" t="str">
            <v>SEJ</v>
          </cell>
          <cell r="BH700">
            <v>0</v>
          </cell>
          <cell r="BI700">
            <v>76</v>
          </cell>
          <cell r="BJ700">
            <v>79.5</v>
          </cell>
          <cell r="BK700">
            <v>73</v>
          </cell>
          <cell r="BL700">
            <v>76</v>
          </cell>
          <cell r="BM700" t="str">
            <v/>
          </cell>
          <cell r="BN700">
            <v>0</v>
          </cell>
          <cell r="BO700">
            <v>80.5</v>
          </cell>
          <cell r="BP700">
            <v>67.75</v>
          </cell>
          <cell r="BQ700">
            <v>78.5</v>
          </cell>
          <cell r="BR700">
            <v>76</v>
          </cell>
          <cell r="BS700" t="str">
            <v/>
          </cell>
          <cell r="BT700">
            <v>0</v>
          </cell>
          <cell r="BU700">
            <v>75.75</v>
          </cell>
          <cell r="BV700">
            <v>71</v>
          </cell>
          <cell r="BW700">
            <v>72.75</v>
          </cell>
          <cell r="BX700">
            <v>75</v>
          </cell>
          <cell r="BY700" t="str">
            <v/>
          </cell>
          <cell r="BZ700">
            <v>0</v>
          </cell>
          <cell r="CA700">
            <v>75</v>
          </cell>
          <cell r="CB700">
            <v>67.75</v>
          </cell>
          <cell r="CC700">
            <v>68.25</v>
          </cell>
          <cell r="CD700">
            <v>72</v>
          </cell>
          <cell r="CE700" t="str">
            <v/>
          </cell>
          <cell r="CF700">
            <v>0</v>
          </cell>
          <cell r="CG700">
            <v>77.67</v>
          </cell>
          <cell r="CH700">
            <v>75.25</v>
          </cell>
          <cell r="CI700">
            <v>80</v>
          </cell>
          <cell r="CJ700">
            <v>78</v>
          </cell>
          <cell r="CK700" t="str">
            <v/>
          </cell>
          <cell r="CL700">
            <v>0</v>
          </cell>
          <cell r="CM700">
            <v>76.25</v>
          </cell>
          <cell r="CN700">
            <v>68.25</v>
          </cell>
          <cell r="CO700">
            <v>67.75</v>
          </cell>
          <cell r="CP700">
            <v>73</v>
          </cell>
          <cell r="CQ700" t="str">
            <v/>
          </cell>
          <cell r="CR700">
            <v>0</v>
          </cell>
          <cell r="CS700">
            <v>77</v>
          </cell>
          <cell r="CT700">
            <v>67.25</v>
          </cell>
          <cell r="CU700">
            <v>67.5</v>
          </cell>
          <cell r="CV700">
            <v>78</v>
          </cell>
          <cell r="CW700" t="str">
            <v/>
          </cell>
          <cell r="CX700">
            <v>0</v>
          </cell>
          <cell r="CY700">
            <v>82.89</v>
          </cell>
          <cell r="CZ700">
            <v>69.25</v>
          </cell>
          <cell r="DA700">
            <v>74.5</v>
          </cell>
          <cell r="DB700">
            <v>81</v>
          </cell>
          <cell r="DC700" t="str">
            <v/>
          </cell>
          <cell r="DD700">
            <v>0</v>
          </cell>
          <cell r="DE700">
            <v>79</v>
          </cell>
          <cell r="DF700">
            <v>68.75</v>
          </cell>
          <cell r="DG700">
            <v>70.25</v>
          </cell>
          <cell r="DH700">
            <v>84</v>
          </cell>
          <cell r="DI700" t="str">
            <v/>
          </cell>
          <cell r="DJ700">
            <v>0</v>
          </cell>
          <cell r="DK700">
            <v>0</v>
          </cell>
          <cell r="DL700">
            <v>0</v>
          </cell>
          <cell r="DM700">
            <v>0</v>
          </cell>
          <cell r="DN700">
            <v>70</v>
          </cell>
          <cell r="DO700" t="str">
            <v/>
          </cell>
          <cell r="DP700">
            <v>0</v>
          </cell>
          <cell r="DQ700">
            <v>75.5</v>
          </cell>
          <cell r="DR700">
            <v>68.5</v>
          </cell>
          <cell r="DS700">
            <v>67.25</v>
          </cell>
          <cell r="DT700">
            <v>75</v>
          </cell>
          <cell r="DU700" t="str">
            <v/>
          </cell>
          <cell r="DV700">
            <v>0</v>
          </cell>
          <cell r="DW700">
            <v>75</v>
          </cell>
          <cell r="DX700">
            <v>77.25</v>
          </cell>
          <cell r="DY700">
            <v>82</v>
          </cell>
          <cell r="DZ700">
            <v>74</v>
          </cell>
          <cell r="EA700" t="str">
            <v/>
          </cell>
          <cell r="EB700">
            <v>0</v>
          </cell>
          <cell r="EC700">
            <v>76.13</v>
          </cell>
          <cell r="ED700">
            <v>73</v>
          </cell>
          <cell r="EE700">
            <v>71.25</v>
          </cell>
          <cell r="EF700">
            <v>76</v>
          </cell>
          <cell r="EG700" t="str">
            <v/>
          </cell>
          <cell r="EH700">
            <v>0</v>
          </cell>
          <cell r="EI700">
            <v>82.33</v>
          </cell>
          <cell r="EJ700">
            <v>70.5</v>
          </cell>
          <cell r="EK700">
            <v>74.25</v>
          </cell>
          <cell r="EL700">
            <v>78</v>
          </cell>
          <cell r="EM700" t="str">
            <v/>
          </cell>
          <cell r="EN700">
            <v>0</v>
          </cell>
          <cell r="EO700">
            <v>82.33</v>
          </cell>
          <cell r="EP700">
            <v>70.5</v>
          </cell>
          <cell r="EQ700">
            <v>74.25</v>
          </cell>
          <cell r="ER700">
            <v>78</v>
          </cell>
          <cell r="ES700" t="str">
            <v/>
          </cell>
          <cell r="ET700">
            <v>0</v>
          </cell>
          <cell r="EU700">
            <v>82.33</v>
          </cell>
          <cell r="EV700">
            <v>70.5</v>
          </cell>
          <cell r="EW700">
            <v>74.25</v>
          </cell>
          <cell r="EX700">
            <v>78</v>
          </cell>
          <cell r="EY700" t="str">
            <v/>
          </cell>
          <cell r="EZ700">
            <v>0</v>
          </cell>
          <cell r="FA700">
            <v>78.88</v>
          </cell>
          <cell r="FB700">
            <v>67</v>
          </cell>
          <cell r="FC700">
            <v>72.25</v>
          </cell>
          <cell r="FD700">
            <v>74</v>
          </cell>
          <cell r="FE700" t="str">
            <v/>
          </cell>
          <cell r="FF700">
            <v>0</v>
          </cell>
          <cell r="FG700">
            <v>78.88</v>
          </cell>
          <cell r="FH700">
            <v>67</v>
          </cell>
          <cell r="FI700">
            <v>72.25</v>
          </cell>
          <cell r="FJ700">
            <v>74</v>
          </cell>
          <cell r="FK700" t="str">
            <v/>
          </cell>
          <cell r="FL700">
            <v>0</v>
          </cell>
          <cell r="FM700">
            <v>78.88</v>
          </cell>
          <cell r="FN700">
            <v>67</v>
          </cell>
          <cell r="FO700">
            <v>72.25</v>
          </cell>
          <cell r="FP700">
            <v>74</v>
          </cell>
          <cell r="FQ700" t="str">
            <v/>
          </cell>
          <cell r="FR700">
            <v>0</v>
          </cell>
          <cell r="FS700">
            <v>78.88</v>
          </cell>
          <cell r="FT700">
            <v>67</v>
          </cell>
          <cell r="FU700">
            <v>72.25</v>
          </cell>
          <cell r="FV700">
            <v>74</v>
          </cell>
          <cell r="FW700" t="str">
            <v/>
          </cell>
          <cell r="FX700">
            <v>0</v>
          </cell>
          <cell r="FY700">
            <v>78.88</v>
          </cell>
          <cell r="FZ700">
            <v>67</v>
          </cell>
          <cell r="GA700">
            <v>72.25</v>
          </cell>
          <cell r="GB700">
            <v>74</v>
          </cell>
          <cell r="GC700" t="str">
            <v/>
          </cell>
          <cell r="GD700">
            <v>0</v>
          </cell>
          <cell r="GE700">
            <v>78.88</v>
          </cell>
          <cell r="GF700">
            <v>67</v>
          </cell>
          <cell r="GG700">
            <v>72.25</v>
          </cell>
          <cell r="GH700">
            <v>74</v>
          </cell>
          <cell r="GI700" t="str">
            <v/>
          </cell>
          <cell r="GJ700">
            <v>0</v>
          </cell>
          <cell r="GK700">
            <v>78.88</v>
          </cell>
          <cell r="GL700">
            <v>67</v>
          </cell>
          <cell r="GM700">
            <v>72.25</v>
          </cell>
          <cell r="GN700">
            <v>74</v>
          </cell>
          <cell r="GO700" t="str">
            <v/>
          </cell>
          <cell r="GP700">
            <v>0</v>
          </cell>
          <cell r="GQ700">
            <v>78.88</v>
          </cell>
          <cell r="GR700">
            <v>67</v>
          </cell>
          <cell r="GS700">
            <v>72.25</v>
          </cell>
          <cell r="GT700">
            <v>74</v>
          </cell>
          <cell r="GU700" t="str">
            <v/>
          </cell>
          <cell r="GV700">
            <v>0</v>
          </cell>
          <cell r="GW700">
            <v>78</v>
          </cell>
          <cell r="GX700">
            <v>72</v>
          </cell>
          <cell r="GY700">
            <v>67.5</v>
          </cell>
          <cell r="GZ700">
            <v>75</v>
          </cell>
          <cell r="HA700" t="str">
            <v>IGR-L</v>
          </cell>
          <cell r="HB700">
            <v>0</v>
          </cell>
          <cell r="HC700">
            <v>76.83</v>
          </cell>
          <cell r="HD700">
            <v>68</v>
          </cell>
          <cell r="HE700">
            <v>68.5</v>
          </cell>
          <cell r="HF700">
            <v>74</v>
          </cell>
          <cell r="HH700">
            <v>0</v>
          </cell>
          <cell r="HM700" t="str">
            <v/>
          </cell>
          <cell r="HN700" t="str">
            <v/>
          </cell>
          <cell r="HS700">
            <v>0</v>
          </cell>
          <cell r="HT700" t="str">
            <v>PKN</v>
          </cell>
          <cell r="HU700">
            <v>0</v>
          </cell>
          <cell r="HV700" t="str">
            <v>IND</v>
          </cell>
          <cell r="HW700">
            <v>0</v>
          </cell>
          <cell r="HX700" t="str">
            <v>MAT-W</v>
          </cell>
          <cell r="HY700">
            <v>0</v>
          </cell>
          <cell r="HZ700" t="str">
            <v>SEJ-W</v>
          </cell>
          <cell r="IA700">
            <v>0</v>
          </cell>
          <cell r="IB700" t="str">
            <v>IGR-W</v>
          </cell>
          <cell r="IC700">
            <v>0</v>
          </cell>
          <cell r="ID700" t="str">
            <v>SBO</v>
          </cell>
          <cell r="IE700">
            <v>0</v>
          </cell>
          <cell r="IF700" t="str">
            <v>PJO</v>
          </cell>
          <cell r="IG700">
            <v>0</v>
          </cell>
          <cell r="IH700" t="str">
            <v>PRA</v>
          </cell>
          <cell r="II700">
            <v>0</v>
          </cell>
          <cell r="IJ700" t="str">
            <v>JAW</v>
          </cell>
          <cell r="IK700">
            <v>0</v>
          </cell>
          <cell r="IL700" t="str">
            <v>ARB</v>
          </cell>
          <cell r="IM700">
            <v>0</v>
          </cell>
          <cell r="IN700" t="str">
            <v>PKM</v>
          </cell>
          <cell r="IO700">
            <v>0</v>
          </cell>
          <cell r="IP700" t="str">
            <v>GEO-P</v>
          </cell>
          <cell r="IQ700">
            <v>0</v>
          </cell>
          <cell r="IR700" t="str">
            <v>SEJ-P</v>
          </cell>
          <cell r="IS700">
            <v>0</v>
          </cell>
          <cell r="IT700" t="str">
            <v>SOS-P</v>
          </cell>
          <cell r="IU700">
            <v>0</v>
          </cell>
          <cell r="IV700" t="str">
            <v>EKO-P</v>
          </cell>
          <cell r="IW700">
            <v>0</v>
          </cell>
          <cell r="IX700" t="str">
            <v>IGR-L</v>
          </cell>
          <cell r="IY700">
            <v>0</v>
          </cell>
          <cell r="JA700">
            <v>0</v>
          </cell>
        </row>
        <row r="701">
          <cell r="Q701" t="str">
            <v/>
          </cell>
          <cell r="AB701" t="str">
            <v/>
          </cell>
          <cell r="AC701">
            <v>32</v>
          </cell>
          <cell r="AI701" t="str">
            <v/>
          </cell>
          <cell r="AJ701">
            <v>0</v>
          </cell>
          <cell r="AK701">
            <v>83.75</v>
          </cell>
          <cell r="AL701">
            <v>70.5</v>
          </cell>
          <cell r="AM701">
            <v>74</v>
          </cell>
          <cell r="AN701">
            <v>78</v>
          </cell>
          <cell r="AO701" t="str">
            <v/>
          </cell>
          <cell r="AP701">
            <v>0</v>
          </cell>
          <cell r="AQ701">
            <v>76.33</v>
          </cell>
          <cell r="AR701">
            <v>84.5</v>
          </cell>
          <cell r="AS701">
            <v>71.25</v>
          </cell>
          <cell r="AT701">
            <v>78</v>
          </cell>
          <cell r="AU701" t="str">
            <v/>
          </cell>
          <cell r="AV701">
            <v>0</v>
          </cell>
          <cell r="AW701">
            <v>76.17</v>
          </cell>
          <cell r="AX701">
            <v>71.75</v>
          </cell>
          <cell r="AY701">
            <v>74.5</v>
          </cell>
          <cell r="AZ701">
            <v>81</v>
          </cell>
          <cell r="BA701" t="str">
            <v/>
          </cell>
          <cell r="BB701">
            <v>0</v>
          </cell>
          <cell r="BC701">
            <v>77.5</v>
          </cell>
          <cell r="BD701">
            <v>70.5</v>
          </cell>
          <cell r="BE701">
            <v>74.5</v>
          </cell>
          <cell r="BF701">
            <v>81</v>
          </cell>
          <cell r="BG701" t="str">
            <v>SEJ</v>
          </cell>
          <cell r="BH701">
            <v>0</v>
          </cell>
          <cell r="BI701">
            <v>75.33</v>
          </cell>
          <cell r="BJ701">
            <v>83.25</v>
          </cell>
          <cell r="BK701">
            <v>71.5</v>
          </cell>
          <cell r="BL701">
            <v>78</v>
          </cell>
          <cell r="BM701" t="str">
            <v/>
          </cell>
          <cell r="BN701">
            <v>0</v>
          </cell>
          <cell r="BO701">
            <v>80.25</v>
          </cell>
          <cell r="BP701">
            <v>74.75</v>
          </cell>
          <cell r="BQ701">
            <v>83.5</v>
          </cell>
          <cell r="BR701">
            <v>78</v>
          </cell>
          <cell r="BS701" t="str">
            <v/>
          </cell>
          <cell r="BT701">
            <v>0</v>
          </cell>
          <cell r="BU701">
            <v>78.25</v>
          </cell>
          <cell r="BV701">
            <v>73.75</v>
          </cell>
          <cell r="BW701">
            <v>72.5</v>
          </cell>
          <cell r="BX701">
            <v>76</v>
          </cell>
          <cell r="BY701" t="str">
            <v/>
          </cell>
          <cell r="BZ701">
            <v>0</v>
          </cell>
          <cell r="CA701">
            <v>75.33</v>
          </cell>
          <cell r="CB701">
            <v>68.5</v>
          </cell>
          <cell r="CC701">
            <v>68.25</v>
          </cell>
          <cell r="CD701">
            <v>73</v>
          </cell>
          <cell r="CE701" t="str">
            <v/>
          </cell>
          <cell r="CF701">
            <v>0</v>
          </cell>
          <cell r="CG701">
            <v>80</v>
          </cell>
          <cell r="CH701">
            <v>81</v>
          </cell>
          <cell r="CI701">
            <v>81</v>
          </cell>
          <cell r="CJ701">
            <v>77</v>
          </cell>
          <cell r="CK701" t="str">
            <v/>
          </cell>
          <cell r="CL701">
            <v>0</v>
          </cell>
          <cell r="CM701">
            <v>77</v>
          </cell>
          <cell r="CN701">
            <v>72.25</v>
          </cell>
          <cell r="CO701">
            <v>68.5</v>
          </cell>
          <cell r="CP701">
            <v>74</v>
          </cell>
          <cell r="CQ701" t="str">
            <v/>
          </cell>
          <cell r="CR701">
            <v>0</v>
          </cell>
          <cell r="CS701">
            <v>77.83</v>
          </cell>
          <cell r="CT701">
            <v>67.25</v>
          </cell>
          <cell r="CU701">
            <v>71.5</v>
          </cell>
          <cell r="CV701">
            <v>80</v>
          </cell>
          <cell r="CW701" t="str">
            <v/>
          </cell>
          <cell r="CX701">
            <v>0</v>
          </cell>
          <cell r="CY701">
            <v>81.11</v>
          </cell>
          <cell r="CZ701">
            <v>73</v>
          </cell>
          <cell r="DA701">
            <v>77.5</v>
          </cell>
          <cell r="DB701">
            <v>80</v>
          </cell>
          <cell r="DC701" t="str">
            <v/>
          </cell>
          <cell r="DD701">
            <v>0</v>
          </cell>
          <cell r="DE701">
            <v>78.25</v>
          </cell>
          <cell r="DF701">
            <v>74</v>
          </cell>
          <cell r="DG701">
            <v>70.75</v>
          </cell>
          <cell r="DH701">
            <v>85</v>
          </cell>
          <cell r="DI701" t="str">
            <v/>
          </cell>
          <cell r="DJ701">
            <v>0</v>
          </cell>
          <cell r="DK701">
            <v>0</v>
          </cell>
          <cell r="DL701">
            <v>0</v>
          </cell>
          <cell r="DM701">
            <v>0</v>
          </cell>
          <cell r="DN701">
            <v>70</v>
          </cell>
          <cell r="DO701" t="str">
            <v/>
          </cell>
          <cell r="DP701">
            <v>0</v>
          </cell>
          <cell r="DQ701">
            <v>75.75</v>
          </cell>
          <cell r="DR701">
            <v>67.75</v>
          </cell>
          <cell r="DS701">
            <v>67.25</v>
          </cell>
          <cell r="DT701">
            <v>75</v>
          </cell>
          <cell r="DU701" t="str">
            <v/>
          </cell>
          <cell r="DV701">
            <v>0</v>
          </cell>
          <cell r="DW701">
            <v>76.5</v>
          </cell>
          <cell r="DX701">
            <v>76</v>
          </cell>
          <cell r="DY701">
            <v>71.25</v>
          </cell>
          <cell r="DZ701">
            <v>75</v>
          </cell>
          <cell r="EA701" t="str">
            <v/>
          </cell>
          <cell r="EB701">
            <v>0</v>
          </cell>
          <cell r="EC701">
            <v>75.75</v>
          </cell>
          <cell r="ED701">
            <v>73.75</v>
          </cell>
          <cell r="EE701">
            <v>71.75</v>
          </cell>
          <cell r="EF701">
            <v>77</v>
          </cell>
          <cell r="EG701" t="str">
            <v/>
          </cell>
          <cell r="EH701">
            <v>0</v>
          </cell>
          <cell r="EI701">
            <v>83.17</v>
          </cell>
          <cell r="EJ701">
            <v>73.25</v>
          </cell>
          <cell r="EK701">
            <v>73.75</v>
          </cell>
          <cell r="EL701">
            <v>81</v>
          </cell>
          <cell r="EM701" t="str">
            <v/>
          </cell>
          <cell r="EN701">
            <v>0</v>
          </cell>
          <cell r="EO701">
            <v>83.17</v>
          </cell>
          <cell r="EP701">
            <v>73.25</v>
          </cell>
          <cell r="EQ701">
            <v>73.75</v>
          </cell>
          <cell r="ER701">
            <v>81</v>
          </cell>
          <cell r="ES701" t="str">
            <v/>
          </cell>
          <cell r="ET701">
            <v>0</v>
          </cell>
          <cell r="EU701">
            <v>83.17</v>
          </cell>
          <cell r="EV701">
            <v>73.25</v>
          </cell>
          <cell r="EW701">
            <v>73.75</v>
          </cell>
          <cell r="EX701">
            <v>81</v>
          </cell>
          <cell r="EY701" t="str">
            <v/>
          </cell>
          <cell r="EZ701">
            <v>0</v>
          </cell>
          <cell r="FA701">
            <v>77.63</v>
          </cell>
          <cell r="FB701">
            <v>67.5</v>
          </cell>
          <cell r="FC701">
            <v>67.5</v>
          </cell>
          <cell r="FD701">
            <v>74</v>
          </cell>
          <cell r="FE701" t="str">
            <v/>
          </cell>
          <cell r="FF701">
            <v>0</v>
          </cell>
          <cell r="FG701">
            <v>77.63</v>
          </cell>
          <cell r="FH701">
            <v>67.5</v>
          </cell>
          <cell r="FI701">
            <v>67.5</v>
          </cell>
          <cell r="FJ701">
            <v>74</v>
          </cell>
          <cell r="FK701" t="str">
            <v/>
          </cell>
          <cell r="FL701">
            <v>0</v>
          </cell>
          <cell r="FM701">
            <v>77.63</v>
          </cell>
          <cell r="FN701">
            <v>67.5</v>
          </cell>
          <cell r="FO701">
            <v>67.5</v>
          </cell>
          <cell r="FP701">
            <v>74</v>
          </cell>
          <cell r="FQ701" t="str">
            <v/>
          </cell>
          <cell r="FR701">
            <v>0</v>
          </cell>
          <cell r="FS701">
            <v>77.63</v>
          </cell>
          <cell r="FT701">
            <v>67.5</v>
          </cell>
          <cell r="FU701">
            <v>67.5</v>
          </cell>
          <cell r="FV701">
            <v>74</v>
          </cell>
          <cell r="FW701" t="str">
            <v/>
          </cell>
          <cell r="FX701">
            <v>0</v>
          </cell>
          <cell r="FY701">
            <v>77.63</v>
          </cell>
          <cell r="FZ701">
            <v>67.5</v>
          </cell>
          <cell r="GA701">
            <v>67.5</v>
          </cell>
          <cell r="GB701">
            <v>74</v>
          </cell>
          <cell r="GC701" t="str">
            <v/>
          </cell>
          <cell r="GD701">
            <v>0</v>
          </cell>
          <cell r="GE701">
            <v>77.63</v>
          </cell>
          <cell r="GF701">
            <v>67.5</v>
          </cell>
          <cell r="GG701">
            <v>67.5</v>
          </cell>
          <cell r="GH701">
            <v>74</v>
          </cell>
          <cell r="GI701" t="str">
            <v/>
          </cell>
          <cell r="GJ701">
            <v>0</v>
          </cell>
          <cell r="GK701">
            <v>77.63</v>
          </cell>
          <cell r="GL701">
            <v>67.5</v>
          </cell>
          <cell r="GM701">
            <v>67.5</v>
          </cell>
          <cell r="GN701">
            <v>74</v>
          </cell>
          <cell r="GO701" t="str">
            <v/>
          </cell>
          <cell r="GP701">
            <v>0</v>
          </cell>
          <cell r="GQ701">
            <v>77.63</v>
          </cell>
          <cell r="GR701">
            <v>67.5</v>
          </cell>
          <cell r="GS701">
            <v>67.5</v>
          </cell>
          <cell r="GT701">
            <v>74</v>
          </cell>
          <cell r="GU701" t="str">
            <v/>
          </cell>
          <cell r="GV701">
            <v>0</v>
          </cell>
          <cell r="GW701">
            <v>79.5</v>
          </cell>
          <cell r="GX701">
            <v>67.5</v>
          </cell>
          <cell r="GY701">
            <v>71.5</v>
          </cell>
          <cell r="GZ701">
            <v>80</v>
          </cell>
          <cell r="HA701" t="str">
            <v>IGR-L</v>
          </cell>
          <cell r="HB701">
            <v>0</v>
          </cell>
          <cell r="HC701">
            <v>78.58</v>
          </cell>
          <cell r="HD701">
            <v>68.75</v>
          </cell>
          <cell r="HE701">
            <v>69.25</v>
          </cell>
          <cell r="HF701">
            <v>77</v>
          </cell>
          <cell r="HH701">
            <v>0</v>
          </cell>
          <cell r="HM701" t="str">
            <v/>
          </cell>
          <cell r="HN701" t="str">
            <v/>
          </cell>
          <cell r="HS701">
            <v>0</v>
          </cell>
          <cell r="HT701" t="str">
            <v>PKN</v>
          </cell>
          <cell r="HU701">
            <v>0</v>
          </cell>
          <cell r="HV701" t="str">
            <v>IND</v>
          </cell>
          <cell r="HW701">
            <v>0</v>
          </cell>
          <cell r="HX701" t="str">
            <v>MAT-W</v>
          </cell>
          <cell r="HY701">
            <v>0</v>
          </cell>
          <cell r="HZ701" t="str">
            <v>SEJ-W</v>
          </cell>
          <cell r="IA701">
            <v>0</v>
          </cell>
          <cell r="IB701" t="str">
            <v>IGR-W</v>
          </cell>
          <cell r="IC701">
            <v>0</v>
          </cell>
          <cell r="ID701" t="str">
            <v>SBO</v>
          </cell>
          <cell r="IE701">
            <v>0</v>
          </cell>
          <cell r="IF701" t="str">
            <v>PJO</v>
          </cell>
          <cell r="IG701">
            <v>0</v>
          </cell>
          <cell r="IH701" t="str">
            <v>PRA</v>
          </cell>
          <cell r="II701">
            <v>0</v>
          </cell>
          <cell r="IJ701" t="str">
            <v>JAW</v>
          </cell>
          <cell r="IK701">
            <v>0</v>
          </cell>
          <cell r="IL701" t="str">
            <v>ARB</v>
          </cell>
          <cell r="IM701">
            <v>0</v>
          </cell>
          <cell r="IN701" t="str">
            <v>PKM</v>
          </cell>
          <cell r="IO701">
            <v>0</v>
          </cell>
          <cell r="IP701" t="str">
            <v>GEO-P</v>
          </cell>
          <cell r="IQ701">
            <v>0</v>
          </cell>
          <cell r="IR701" t="str">
            <v>SEJ-P</v>
          </cell>
          <cell r="IS701">
            <v>0</v>
          </cell>
          <cell r="IT701" t="str">
            <v>SOS-P</v>
          </cell>
          <cell r="IU701">
            <v>0</v>
          </cell>
          <cell r="IV701" t="str">
            <v>EKO-P</v>
          </cell>
          <cell r="IW701">
            <v>0</v>
          </cell>
          <cell r="IX701" t="str">
            <v>IGR-L</v>
          </cell>
          <cell r="IY701">
            <v>0</v>
          </cell>
          <cell r="JA701">
            <v>0</v>
          </cell>
        </row>
        <row r="702">
          <cell r="Q702" t="str">
            <v/>
          </cell>
          <cell r="AB702" t="str">
            <v/>
          </cell>
          <cell r="AC702">
            <v>1</v>
          </cell>
          <cell r="AI702" t="str">
            <v/>
          </cell>
          <cell r="AJ702">
            <v>0</v>
          </cell>
          <cell r="AK702">
            <v>79.5</v>
          </cell>
          <cell r="AL702">
            <v>77.25</v>
          </cell>
          <cell r="AM702">
            <v>73</v>
          </cell>
          <cell r="AN702">
            <v>85</v>
          </cell>
          <cell r="AO702" t="str">
            <v/>
          </cell>
          <cell r="AP702">
            <v>0</v>
          </cell>
          <cell r="AQ702">
            <v>76.67</v>
          </cell>
          <cell r="AR702">
            <v>81</v>
          </cell>
          <cell r="AS702">
            <v>74</v>
          </cell>
          <cell r="AT702">
            <v>85</v>
          </cell>
          <cell r="AU702" t="str">
            <v/>
          </cell>
          <cell r="AV702">
            <v>0</v>
          </cell>
          <cell r="AW702">
            <v>79.25</v>
          </cell>
          <cell r="AX702">
            <v>77.25</v>
          </cell>
          <cell r="AY702">
            <v>74.5</v>
          </cell>
          <cell r="AZ702">
            <v>87</v>
          </cell>
          <cell r="BA702" t="str">
            <v/>
          </cell>
          <cell r="BB702">
            <v>0</v>
          </cell>
          <cell r="BC702">
            <v>85</v>
          </cell>
          <cell r="BD702">
            <v>77.25</v>
          </cell>
          <cell r="BE702">
            <v>75</v>
          </cell>
          <cell r="BF702">
            <v>87</v>
          </cell>
          <cell r="BG702" t="str">
            <v>SEJ</v>
          </cell>
          <cell r="BH702">
            <v>0</v>
          </cell>
          <cell r="BI702">
            <v>76.67</v>
          </cell>
          <cell r="BJ702">
            <v>82</v>
          </cell>
          <cell r="BK702">
            <v>72.25</v>
          </cell>
          <cell r="BL702">
            <v>85</v>
          </cell>
          <cell r="BM702" t="str">
            <v/>
          </cell>
          <cell r="BN702">
            <v>0</v>
          </cell>
          <cell r="BO702">
            <v>80.38</v>
          </cell>
          <cell r="BP702">
            <v>80.75</v>
          </cell>
          <cell r="BQ702">
            <v>72.5</v>
          </cell>
          <cell r="BR702">
            <v>77</v>
          </cell>
          <cell r="BS702" t="str">
            <v/>
          </cell>
          <cell r="BT702">
            <v>0</v>
          </cell>
          <cell r="BU702">
            <v>80.75</v>
          </cell>
          <cell r="BV702">
            <v>81</v>
          </cell>
          <cell r="BW702">
            <v>79.75</v>
          </cell>
          <cell r="BX702">
            <v>84</v>
          </cell>
          <cell r="BY702" t="str">
            <v/>
          </cell>
          <cell r="BZ702">
            <v>0</v>
          </cell>
          <cell r="CA702">
            <v>75.33</v>
          </cell>
          <cell r="CB702">
            <v>68.5</v>
          </cell>
          <cell r="CC702">
            <v>70</v>
          </cell>
          <cell r="CD702">
            <v>72</v>
          </cell>
          <cell r="CE702" t="str">
            <v/>
          </cell>
          <cell r="CF702">
            <v>0</v>
          </cell>
          <cell r="CG702">
            <v>81</v>
          </cell>
          <cell r="CH702">
            <v>78</v>
          </cell>
          <cell r="CI702">
            <v>81</v>
          </cell>
          <cell r="CJ702">
            <v>81</v>
          </cell>
          <cell r="CK702" t="str">
            <v/>
          </cell>
          <cell r="CL702">
            <v>0</v>
          </cell>
          <cell r="CM702">
            <v>77.33</v>
          </cell>
          <cell r="CN702">
            <v>77.5</v>
          </cell>
          <cell r="CO702">
            <v>78.25</v>
          </cell>
          <cell r="CP702">
            <v>80</v>
          </cell>
          <cell r="CQ702" t="str">
            <v/>
          </cell>
          <cell r="CR702">
            <v>0</v>
          </cell>
          <cell r="CS702">
            <v>80.67</v>
          </cell>
          <cell r="CT702">
            <v>82.5</v>
          </cell>
          <cell r="CU702">
            <v>71.5</v>
          </cell>
          <cell r="CV702">
            <v>82</v>
          </cell>
          <cell r="CW702" t="str">
            <v/>
          </cell>
          <cell r="CX702">
            <v>0</v>
          </cell>
          <cell r="CY702">
            <v>76.11</v>
          </cell>
          <cell r="CZ702">
            <v>71</v>
          </cell>
          <cell r="DA702">
            <v>75.5</v>
          </cell>
          <cell r="DB702">
            <v>82</v>
          </cell>
          <cell r="DC702" t="str">
            <v/>
          </cell>
          <cell r="DD702">
            <v>0</v>
          </cell>
          <cell r="DE702">
            <v>83.5</v>
          </cell>
          <cell r="DF702">
            <v>82</v>
          </cell>
          <cell r="DG702">
            <v>78.25</v>
          </cell>
          <cell r="DH702">
            <v>88</v>
          </cell>
          <cell r="DI702" t="str">
            <v/>
          </cell>
          <cell r="DJ702">
            <v>0</v>
          </cell>
          <cell r="DK702">
            <v>0</v>
          </cell>
          <cell r="DL702">
            <v>0</v>
          </cell>
          <cell r="DM702">
            <v>0</v>
          </cell>
          <cell r="DN702">
            <v>75</v>
          </cell>
          <cell r="DO702" t="str">
            <v/>
          </cell>
          <cell r="DP702">
            <v>0</v>
          </cell>
          <cell r="DQ702">
            <v>75.5</v>
          </cell>
          <cell r="DR702">
            <v>67.25</v>
          </cell>
          <cell r="DS702">
            <v>68</v>
          </cell>
          <cell r="DT702">
            <v>75</v>
          </cell>
          <cell r="DU702" t="str">
            <v/>
          </cell>
          <cell r="DV702">
            <v>0</v>
          </cell>
          <cell r="DW702">
            <v>75.75</v>
          </cell>
          <cell r="DX702">
            <v>79.25</v>
          </cell>
          <cell r="DY702">
            <v>74</v>
          </cell>
          <cell r="DZ702">
            <v>80</v>
          </cell>
          <cell r="EA702" t="str">
            <v/>
          </cell>
          <cell r="EB702">
            <v>0</v>
          </cell>
          <cell r="EC702">
            <v>77.13</v>
          </cell>
          <cell r="ED702">
            <v>76.75</v>
          </cell>
          <cell r="EE702">
            <v>80.25</v>
          </cell>
          <cell r="EF702">
            <v>82</v>
          </cell>
          <cell r="EG702" t="str">
            <v/>
          </cell>
          <cell r="EH702">
            <v>0</v>
          </cell>
          <cell r="EI702">
            <v>86.83</v>
          </cell>
          <cell r="EJ702">
            <v>74</v>
          </cell>
          <cell r="EK702">
            <v>80.5</v>
          </cell>
          <cell r="EL702">
            <v>85</v>
          </cell>
          <cell r="EM702" t="str">
            <v/>
          </cell>
          <cell r="EN702">
            <v>0</v>
          </cell>
          <cell r="EO702">
            <v>86.83</v>
          </cell>
          <cell r="EP702">
            <v>74</v>
          </cell>
          <cell r="EQ702">
            <v>80.5</v>
          </cell>
          <cell r="ER702">
            <v>85</v>
          </cell>
          <cell r="ES702" t="str">
            <v/>
          </cell>
          <cell r="ET702">
            <v>0</v>
          </cell>
          <cell r="EU702">
            <v>86.83</v>
          </cell>
          <cell r="EV702">
            <v>74</v>
          </cell>
          <cell r="EW702">
            <v>80.5</v>
          </cell>
          <cell r="EX702">
            <v>85</v>
          </cell>
          <cell r="EY702" t="str">
            <v/>
          </cell>
          <cell r="EZ702">
            <v>0</v>
          </cell>
          <cell r="FA702">
            <v>79.38</v>
          </cell>
          <cell r="FB702">
            <v>74.75</v>
          </cell>
          <cell r="FC702">
            <v>72.5</v>
          </cell>
          <cell r="FD702">
            <v>77</v>
          </cell>
          <cell r="FE702" t="str">
            <v/>
          </cell>
          <cell r="FF702">
            <v>0</v>
          </cell>
          <cell r="FG702">
            <v>79.38</v>
          </cell>
          <cell r="FH702">
            <v>74.75</v>
          </cell>
          <cell r="FI702">
            <v>72.5</v>
          </cell>
          <cell r="FJ702">
            <v>77</v>
          </cell>
          <cell r="FK702" t="str">
            <v/>
          </cell>
          <cell r="FL702">
            <v>0</v>
          </cell>
          <cell r="FM702">
            <v>79.38</v>
          </cell>
          <cell r="FN702">
            <v>74.75</v>
          </cell>
          <cell r="FO702">
            <v>72.5</v>
          </cell>
          <cell r="FP702">
            <v>77</v>
          </cell>
          <cell r="FQ702" t="str">
            <v/>
          </cell>
          <cell r="FR702">
            <v>0</v>
          </cell>
          <cell r="FS702">
            <v>79.38</v>
          </cell>
          <cell r="FT702">
            <v>74.75</v>
          </cell>
          <cell r="FU702">
            <v>72.5</v>
          </cell>
          <cell r="FV702">
            <v>77</v>
          </cell>
          <cell r="FW702" t="str">
            <v/>
          </cell>
          <cell r="FX702">
            <v>0</v>
          </cell>
          <cell r="FY702">
            <v>79.38</v>
          </cell>
          <cell r="FZ702">
            <v>74.75</v>
          </cell>
          <cell r="GA702">
            <v>72.5</v>
          </cell>
          <cell r="GB702">
            <v>77</v>
          </cell>
          <cell r="GC702" t="str">
            <v/>
          </cell>
          <cell r="GD702">
            <v>0</v>
          </cell>
          <cell r="GE702">
            <v>79.38</v>
          </cell>
          <cell r="GF702">
            <v>74.75</v>
          </cell>
          <cell r="GG702">
            <v>72.5</v>
          </cell>
          <cell r="GH702">
            <v>77</v>
          </cell>
          <cell r="GI702" t="str">
            <v/>
          </cell>
          <cell r="GJ702">
            <v>0</v>
          </cell>
          <cell r="GK702">
            <v>79.38</v>
          </cell>
          <cell r="GL702">
            <v>74.75</v>
          </cell>
          <cell r="GM702">
            <v>72.5</v>
          </cell>
          <cell r="GN702">
            <v>77</v>
          </cell>
          <cell r="GO702" t="str">
            <v/>
          </cell>
          <cell r="GP702">
            <v>0</v>
          </cell>
          <cell r="GQ702">
            <v>79.38</v>
          </cell>
          <cell r="GR702">
            <v>74.75</v>
          </cell>
          <cell r="GS702">
            <v>72.5</v>
          </cell>
          <cell r="GT702">
            <v>77</v>
          </cell>
          <cell r="GU702" t="str">
            <v/>
          </cell>
          <cell r="GV702">
            <v>0</v>
          </cell>
          <cell r="GW702">
            <v>79.75</v>
          </cell>
          <cell r="GX702">
            <v>71.75</v>
          </cell>
          <cell r="GY702">
            <v>74</v>
          </cell>
          <cell r="GZ702">
            <v>81</v>
          </cell>
          <cell r="HA702" t="str">
            <v>IGR-L</v>
          </cell>
          <cell r="HB702">
            <v>0</v>
          </cell>
          <cell r="HC702">
            <v>78.83</v>
          </cell>
          <cell r="HD702">
            <v>74.5</v>
          </cell>
          <cell r="HE702">
            <v>74.75</v>
          </cell>
          <cell r="HF702">
            <v>81</v>
          </cell>
          <cell r="HH702">
            <v>0</v>
          </cell>
          <cell r="HM702" t="str">
            <v/>
          </cell>
          <cell r="HN702" t="str">
            <v/>
          </cell>
          <cell r="HS702">
            <v>0</v>
          </cell>
          <cell r="HT702" t="str">
            <v>PKN</v>
          </cell>
          <cell r="HU702">
            <v>0</v>
          </cell>
          <cell r="HV702" t="str">
            <v>IND</v>
          </cell>
          <cell r="HW702">
            <v>0</v>
          </cell>
          <cell r="HX702" t="str">
            <v>MAT-W</v>
          </cell>
          <cell r="HY702">
            <v>0</v>
          </cell>
          <cell r="HZ702" t="str">
            <v>SEJ-W</v>
          </cell>
          <cell r="IA702">
            <v>0</v>
          </cell>
          <cell r="IB702" t="str">
            <v>IGR-W</v>
          </cell>
          <cell r="IC702">
            <v>0</v>
          </cell>
          <cell r="ID702" t="str">
            <v>SBO</v>
          </cell>
          <cell r="IE702">
            <v>0</v>
          </cell>
          <cell r="IF702" t="str">
            <v>PJO</v>
          </cell>
          <cell r="IG702">
            <v>0</v>
          </cell>
          <cell r="IH702" t="str">
            <v>PRA</v>
          </cell>
          <cell r="II702">
            <v>0</v>
          </cell>
          <cell r="IJ702" t="str">
            <v>JAW</v>
          </cell>
          <cell r="IK702">
            <v>0</v>
          </cell>
          <cell r="IL702" t="str">
            <v>ARB</v>
          </cell>
          <cell r="IM702">
            <v>0</v>
          </cell>
          <cell r="IN702" t="str">
            <v>PKM</v>
          </cell>
          <cell r="IO702">
            <v>0</v>
          </cell>
          <cell r="IP702" t="str">
            <v>GEO-P</v>
          </cell>
          <cell r="IQ702">
            <v>0</v>
          </cell>
          <cell r="IR702" t="str">
            <v>SEJ-P</v>
          </cell>
          <cell r="IS702">
            <v>0</v>
          </cell>
          <cell r="IT702" t="str">
            <v>SOS-P</v>
          </cell>
          <cell r="IU702">
            <v>0</v>
          </cell>
          <cell r="IV702" t="str">
            <v>EKO-P</v>
          </cell>
          <cell r="IW702">
            <v>0</v>
          </cell>
          <cell r="IX702" t="str">
            <v>IGR-L</v>
          </cell>
          <cell r="IY702">
            <v>0</v>
          </cell>
          <cell r="JA702">
            <v>0</v>
          </cell>
        </row>
        <row r="703">
          <cell r="Q703" t="str">
            <v/>
          </cell>
          <cell r="AB703" t="str">
            <v/>
          </cell>
          <cell r="AC703">
            <v>2</v>
          </cell>
          <cell r="AI703" t="str">
            <v/>
          </cell>
          <cell r="AJ703">
            <v>0</v>
          </cell>
          <cell r="AK703">
            <v>79.5</v>
          </cell>
          <cell r="AL703">
            <v>80.5</v>
          </cell>
          <cell r="AM703">
            <v>76.5</v>
          </cell>
          <cell r="AN703">
            <v>84</v>
          </cell>
          <cell r="AO703" t="str">
            <v/>
          </cell>
          <cell r="AP703">
            <v>0</v>
          </cell>
          <cell r="AQ703">
            <v>75.67</v>
          </cell>
          <cell r="AR703">
            <v>81.5</v>
          </cell>
          <cell r="AS703">
            <v>76.25</v>
          </cell>
          <cell r="AT703">
            <v>84</v>
          </cell>
          <cell r="AU703" t="str">
            <v/>
          </cell>
          <cell r="AV703">
            <v>0</v>
          </cell>
          <cell r="AW703">
            <v>79.75</v>
          </cell>
          <cell r="AX703">
            <v>80</v>
          </cell>
          <cell r="AY703">
            <v>77</v>
          </cell>
          <cell r="AZ703">
            <v>86</v>
          </cell>
          <cell r="BA703" t="str">
            <v/>
          </cell>
          <cell r="BB703">
            <v>0</v>
          </cell>
          <cell r="BC703">
            <v>80</v>
          </cell>
          <cell r="BD703">
            <v>80.5</v>
          </cell>
          <cell r="BE703">
            <v>77.25</v>
          </cell>
          <cell r="BF703">
            <v>86</v>
          </cell>
          <cell r="BG703" t="str">
            <v>SEJ</v>
          </cell>
          <cell r="BH703">
            <v>0</v>
          </cell>
          <cell r="BI703">
            <v>80.67</v>
          </cell>
          <cell r="BJ703">
            <v>83.75</v>
          </cell>
          <cell r="BK703">
            <v>71.5</v>
          </cell>
          <cell r="BL703">
            <v>84</v>
          </cell>
          <cell r="BM703" t="str">
            <v/>
          </cell>
          <cell r="BN703">
            <v>0</v>
          </cell>
          <cell r="BO703">
            <v>80</v>
          </cell>
          <cell r="BP703">
            <v>82</v>
          </cell>
          <cell r="BQ703">
            <v>71.5</v>
          </cell>
          <cell r="BR703">
            <v>80</v>
          </cell>
          <cell r="BS703" t="str">
            <v/>
          </cell>
          <cell r="BT703">
            <v>0</v>
          </cell>
          <cell r="BU703">
            <v>80.25</v>
          </cell>
          <cell r="BV703">
            <v>78</v>
          </cell>
          <cell r="BW703">
            <v>77.25</v>
          </cell>
          <cell r="BX703">
            <v>85</v>
          </cell>
          <cell r="BY703" t="str">
            <v/>
          </cell>
          <cell r="BZ703">
            <v>0</v>
          </cell>
          <cell r="CA703">
            <v>77.89</v>
          </cell>
          <cell r="CB703">
            <v>68.5</v>
          </cell>
          <cell r="CC703">
            <v>74.5</v>
          </cell>
          <cell r="CD703">
            <v>79</v>
          </cell>
          <cell r="CE703" t="str">
            <v/>
          </cell>
          <cell r="CF703">
            <v>0</v>
          </cell>
          <cell r="CG703">
            <v>82.33</v>
          </cell>
          <cell r="CH703">
            <v>78</v>
          </cell>
          <cell r="CI703">
            <v>80.25</v>
          </cell>
          <cell r="CJ703">
            <v>79</v>
          </cell>
          <cell r="CK703" t="str">
            <v/>
          </cell>
          <cell r="CL703">
            <v>0</v>
          </cell>
          <cell r="CM703">
            <v>76.58</v>
          </cell>
          <cell r="CN703">
            <v>70</v>
          </cell>
          <cell r="CO703">
            <v>70.25</v>
          </cell>
          <cell r="CP703">
            <v>77</v>
          </cell>
          <cell r="CQ703" t="str">
            <v/>
          </cell>
          <cell r="CR703">
            <v>0</v>
          </cell>
          <cell r="CS703">
            <v>80.5</v>
          </cell>
          <cell r="CT703">
            <v>75.25</v>
          </cell>
          <cell r="CU703">
            <v>77.5</v>
          </cell>
          <cell r="CV703">
            <v>87</v>
          </cell>
          <cell r="CW703" t="str">
            <v/>
          </cell>
          <cell r="CX703">
            <v>0</v>
          </cell>
          <cell r="CY703">
            <v>77.78</v>
          </cell>
          <cell r="CZ703">
            <v>71.75</v>
          </cell>
          <cell r="DA703">
            <v>69.75</v>
          </cell>
          <cell r="DB703">
            <v>84</v>
          </cell>
          <cell r="DC703" t="str">
            <v/>
          </cell>
          <cell r="DD703">
            <v>0</v>
          </cell>
          <cell r="DE703">
            <v>84.75</v>
          </cell>
          <cell r="DF703">
            <v>82.25</v>
          </cell>
          <cell r="DG703">
            <v>78</v>
          </cell>
          <cell r="DH703">
            <v>86</v>
          </cell>
          <cell r="DI703" t="str">
            <v/>
          </cell>
          <cell r="DJ703">
            <v>0</v>
          </cell>
          <cell r="DK703">
            <v>0</v>
          </cell>
          <cell r="DL703">
            <v>0</v>
          </cell>
          <cell r="DM703">
            <v>0</v>
          </cell>
          <cell r="DN703">
            <v>72</v>
          </cell>
          <cell r="DO703" t="str">
            <v/>
          </cell>
          <cell r="DP703">
            <v>0</v>
          </cell>
          <cell r="DQ703">
            <v>79.75</v>
          </cell>
          <cell r="DR703">
            <v>68</v>
          </cell>
          <cell r="DS703">
            <v>71.75</v>
          </cell>
          <cell r="DT703">
            <v>78</v>
          </cell>
          <cell r="DU703" t="str">
            <v/>
          </cell>
          <cell r="DV703">
            <v>0</v>
          </cell>
          <cell r="DW703">
            <v>79.25</v>
          </cell>
          <cell r="DX703">
            <v>78.75</v>
          </cell>
          <cell r="DY703">
            <v>73</v>
          </cell>
          <cell r="DZ703">
            <v>78</v>
          </cell>
          <cell r="EA703" t="str">
            <v/>
          </cell>
          <cell r="EB703">
            <v>0</v>
          </cell>
          <cell r="EC703">
            <v>80.13</v>
          </cell>
          <cell r="ED703">
            <v>78.5</v>
          </cell>
          <cell r="EE703">
            <v>81.25</v>
          </cell>
          <cell r="EF703">
            <v>80</v>
          </cell>
          <cell r="EG703" t="str">
            <v/>
          </cell>
          <cell r="EH703">
            <v>0</v>
          </cell>
          <cell r="EI703">
            <v>85.08</v>
          </cell>
          <cell r="EJ703">
            <v>75</v>
          </cell>
          <cell r="EK703">
            <v>80.5</v>
          </cell>
          <cell r="EL703">
            <v>80</v>
          </cell>
          <cell r="EM703" t="str">
            <v/>
          </cell>
          <cell r="EN703">
            <v>0</v>
          </cell>
          <cell r="EO703">
            <v>85.08</v>
          </cell>
          <cell r="EP703">
            <v>75</v>
          </cell>
          <cell r="EQ703">
            <v>80.5</v>
          </cell>
          <cell r="ER703">
            <v>80</v>
          </cell>
          <cell r="ES703" t="str">
            <v/>
          </cell>
          <cell r="ET703">
            <v>0</v>
          </cell>
          <cell r="EU703">
            <v>85.08</v>
          </cell>
          <cell r="EV703">
            <v>75</v>
          </cell>
          <cell r="EW703">
            <v>80.5</v>
          </cell>
          <cell r="EX703">
            <v>80</v>
          </cell>
          <cell r="EY703" t="str">
            <v/>
          </cell>
          <cell r="EZ703">
            <v>0</v>
          </cell>
          <cell r="FA703">
            <v>78.63</v>
          </cell>
          <cell r="FB703">
            <v>67.75</v>
          </cell>
          <cell r="FC703">
            <v>72</v>
          </cell>
          <cell r="FD703">
            <v>83</v>
          </cell>
          <cell r="FE703" t="str">
            <v/>
          </cell>
          <cell r="FF703">
            <v>0</v>
          </cell>
          <cell r="FG703">
            <v>78.63</v>
          </cell>
          <cell r="FH703">
            <v>67.75</v>
          </cell>
          <cell r="FI703">
            <v>72</v>
          </cell>
          <cell r="FJ703">
            <v>83</v>
          </cell>
          <cell r="FK703" t="str">
            <v/>
          </cell>
          <cell r="FL703">
            <v>0</v>
          </cell>
          <cell r="FM703">
            <v>78.63</v>
          </cell>
          <cell r="FN703">
            <v>67.75</v>
          </cell>
          <cell r="FO703">
            <v>72</v>
          </cell>
          <cell r="FP703">
            <v>83</v>
          </cell>
          <cell r="FQ703" t="str">
            <v/>
          </cell>
          <cell r="FR703">
            <v>0</v>
          </cell>
          <cell r="FS703">
            <v>78.63</v>
          </cell>
          <cell r="FT703">
            <v>67.75</v>
          </cell>
          <cell r="FU703">
            <v>72</v>
          </cell>
          <cell r="FV703">
            <v>83</v>
          </cell>
          <cell r="FW703" t="str">
            <v/>
          </cell>
          <cell r="FX703">
            <v>0</v>
          </cell>
          <cell r="FY703">
            <v>78.63</v>
          </cell>
          <cell r="FZ703">
            <v>67.75</v>
          </cell>
          <cell r="GA703">
            <v>72</v>
          </cell>
          <cell r="GB703">
            <v>83</v>
          </cell>
          <cell r="GC703" t="str">
            <v/>
          </cell>
          <cell r="GD703">
            <v>0</v>
          </cell>
          <cell r="GE703">
            <v>78.63</v>
          </cell>
          <cell r="GF703">
            <v>67.75</v>
          </cell>
          <cell r="GG703">
            <v>72</v>
          </cell>
          <cell r="GH703">
            <v>83</v>
          </cell>
          <cell r="GI703" t="str">
            <v/>
          </cell>
          <cell r="GJ703">
            <v>0</v>
          </cell>
          <cell r="GK703">
            <v>78.63</v>
          </cell>
          <cell r="GL703">
            <v>67.75</v>
          </cell>
          <cell r="GM703">
            <v>72</v>
          </cell>
          <cell r="GN703">
            <v>83</v>
          </cell>
          <cell r="GO703" t="str">
            <v/>
          </cell>
          <cell r="GP703">
            <v>0</v>
          </cell>
          <cell r="GQ703">
            <v>78.63</v>
          </cell>
          <cell r="GR703">
            <v>67.75</v>
          </cell>
          <cell r="GS703">
            <v>72</v>
          </cell>
          <cell r="GT703">
            <v>83</v>
          </cell>
          <cell r="GU703" t="str">
            <v/>
          </cell>
          <cell r="GV703">
            <v>0</v>
          </cell>
          <cell r="GW703">
            <v>79.25</v>
          </cell>
          <cell r="GX703">
            <v>71.25</v>
          </cell>
          <cell r="GY703">
            <v>74</v>
          </cell>
          <cell r="GZ703">
            <v>75</v>
          </cell>
          <cell r="HA703" t="str">
            <v>IGR-L</v>
          </cell>
          <cell r="HB703">
            <v>0</v>
          </cell>
          <cell r="HC703">
            <v>77.33</v>
          </cell>
          <cell r="HD703">
            <v>67.75</v>
          </cell>
          <cell r="HE703">
            <v>72.75</v>
          </cell>
          <cell r="HF703">
            <v>77</v>
          </cell>
          <cell r="HH703">
            <v>0</v>
          </cell>
          <cell r="HM703" t="str">
            <v/>
          </cell>
          <cell r="HN703" t="str">
            <v/>
          </cell>
          <cell r="HS703">
            <v>0</v>
          </cell>
          <cell r="HT703" t="str">
            <v>PKN</v>
          </cell>
          <cell r="HU703">
            <v>0</v>
          </cell>
          <cell r="HV703" t="str">
            <v>IND</v>
          </cell>
          <cell r="HW703">
            <v>0</v>
          </cell>
          <cell r="HX703" t="str">
            <v>MAT-W</v>
          </cell>
          <cell r="HY703">
            <v>0</v>
          </cell>
          <cell r="HZ703" t="str">
            <v>SEJ-W</v>
          </cell>
          <cell r="IA703">
            <v>0</v>
          </cell>
          <cell r="IB703" t="str">
            <v>IGR-W</v>
          </cell>
          <cell r="IC703">
            <v>0</v>
          </cell>
          <cell r="ID703" t="str">
            <v>SBO</v>
          </cell>
          <cell r="IE703">
            <v>0</v>
          </cell>
          <cell r="IF703" t="str">
            <v>PJO</v>
          </cell>
          <cell r="IG703">
            <v>0</v>
          </cell>
          <cell r="IH703" t="str">
            <v>PRA</v>
          </cell>
          <cell r="II703">
            <v>0</v>
          </cell>
          <cell r="IJ703" t="str">
            <v>JAW</v>
          </cell>
          <cell r="IK703">
            <v>0</v>
          </cell>
          <cell r="IL703" t="str">
            <v>ARB</v>
          </cell>
          <cell r="IM703">
            <v>0</v>
          </cell>
          <cell r="IN703" t="str">
            <v>PKM</v>
          </cell>
          <cell r="IO703">
            <v>0</v>
          </cell>
          <cell r="IP703" t="str">
            <v>GEO-P</v>
          </cell>
          <cell r="IQ703">
            <v>0</v>
          </cell>
          <cell r="IR703" t="str">
            <v>SEJ-P</v>
          </cell>
          <cell r="IS703">
            <v>0</v>
          </cell>
          <cell r="IT703" t="str">
            <v>SOS-P</v>
          </cell>
          <cell r="IU703">
            <v>0</v>
          </cell>
          <cell r="IV703" t="str">
            <v>EKO-P</v>
          </cell>
          <cell r="IW703">
            <v>0</v>
          </cell>
          <cell r="IX703" t="str">
            <v>IGR-L</v>
          </cell>
          <cell r="IY703">
            <v>0</v>
          </cell>
          <cell r="JA703">
            <v>0</v>
          </cell>
        </row>
        <row r="704">
          <cell r="Q704" t="str">
            <v/>
          </cell>
          <cell r="AB704" t="str">
            <v/>
          </cell>
          <cell r="AC704">
            <v>3</v>
          </cell>
          <cell r="AI704" t="str">
            <v/>
          </cell>
          <cell r="AJ704">
            <v>0</v>
          </cell>
          <cell r="AK704">
            <v>79.5</v>
          </cell>
          <cell r="AL704">
            <v>73.25</v>
          </cell>
          <cell r="AM704">
            <v>74</v>
          </cell>
          <cell r="AN704">
            <v>79</v>
          </cell>
          <cell r="AO704" t="str">
            <v/>
          </cell>
          <cell r="AP704">
            <v>0</v>
          </cell>
          <cell r="AQ704">
            <v>77</v>
          </cell>
          <cell r="AR704">
            <v>79.75</v>
          </cell>
          <cell r="AS704">
            <v>71.25</v>
          </cell>
          <cell r="AT704">
            <v>79</v>
          </cell>
          <cell r="AU704" t="str">
            <v/>
          </cell>
          <cell r="AV704">
            <v>0</v>
          </cell>
          <cell r="AW704">
            <v>76.17</v>
          </cell>
          <cell r="AX704">
            <v>69.25</v>
          </cell>
          <cell r="AY704">
            <v>72.25</v>
          </cell>
          <cell r="AZ704">
            <v>80</v>
          </cell>
          <cell r="BA704" t="str">
            <v/>
          </cell>
          <cell r="BB704">
            <v>0</v>
          </cell>
          <cell r="BC704">
            <v>79.5</v>
          </cell>
          <cell r="BD704">
            <v>73.25</v>
          </cell>
          <cell r="BE704">
            <v>74.5</v>
          </cell>
          <cell r="BF704">
            <v>80</v>
          </cell>
          <cell r="BG704" t="str">
            <v>SEJ</v>
          </cell>
          <cell r="BH704">
            <v>0</v>
          </cell>
          <cell r="BI704">
            <v>78</v>
          </cell>
          <cell r="BJ704">
            <v>83</v>
          </cell>
          <cell r="BK704">
            <v>72.25</v>
          </cell>
          <cell r="BL704">
            <v>79</v>
          </cell>
          <cell r="BM704" t="str">
            <v/>
          </cell>
          <cell r="BN704">
            <v>0</v>
          </cell>
          <cell r="BO704">
            <v>80.25</v>
          </cell>
          <cell r="BP704">
            <v>73</v>
          </cell>
          <cell r="BQ704">
            <v>74</v>
          </cell>
          <cell r="BR704">
            <v>77</v>
          </cell>
          <cell r="BS704" t="str">
            <v/>
          </cell>
          <cell r="BT704">
            <v>0</v>
          </cell>
          <cell r="BU704">
            <v>85</v>
          </cell>
          <cell r="BV704">
            <v>75.75</v>
          </cell>
          <cell r="BW704">
            <v>79</v>
          </cell>
          <cell r="BX704">
            <v>81</v>
          </cell>
          <cell r="BY704" t="str">
            <v/>
          </cell>
          <cell r="BZ704">
            <v>0</v>
          </cell>
          <cell r="CA704">
            <v>75.33</v>
          </cell>
          <cell r="CB704">
            <v>68.25</v>
          </cell>
          <cell r="CC704">
            <v>69.25</v>
          </cell>
          <cell r="CD704">
            <v>72</v>
          </cell>
          <cell r="CE704" t="str">
            <v/>
          </cell>
          <cell r="CF704">
            <v>0</v>
          </cell>
          <cell r="CG704">
            <v>80.33</v>
          </cell>
          <cell r="CH704">
            <v>76</v>
          </cell>
          <cell r="CI704">
            <v>77.25</v>
          </cell>
          <cell r="CJ704">
            <v>80</v>
          </cell>
          <cell r="CK704" t="str">
            <v/>
          </cell>
          <cell r="CL704">
            <v>0</v>
          </cell>
          <cell r="CM704">
            <v>76.75</v>
          </cell>
          <cell r="CN704">
            <v>69.5</v>
          </cell>
          <cell r="CO704">
            <v>67.25</v>
          </cell>
          <cell r="CP704">
            <v>75</v>
          </cell>
          <cell r="CQ704" t="str">
            <v/>
          </cell>
          <cell r="CR704">
            <v>0</v>
          </cell>
          <cell r="CS704">
            <v>80.5</v>
          </cell>
          <cell r="CT704">
            <v>71.25</v>
          </cell>
          <cell r="CU704">
            <v>79</v>
          </cell>
          <cell r="CV704">
            <v>84</v>
          </cell>
          <cell r="CW704" t="str">
            <v/>
          </cell>
          <cell r="CX704">
            <v>0</v>
          </cell>
          <cell r="CY704">
            <v>85.22</v>
          </cell>
          <cell r="CZ704">
            <v>72</v>
          </cell>
          <cell r="DA704">
            <v>74.25</v>
          </cell>
          <cell r="DB704">
            <v>82</v>
          </cell>
          <cell r="DC704" t="str">
            <v/>
          </cell>
          <cell r="DD704">
            <v>0</v>
          </cell>
          <cell r="DE704">
            <v>79.5</v>
          </cell>
          <cell r="DF704">
            <v>72.25</v>
          </cell>
          <cell r="DG704">
            <v>74.5</v>
          </cell>
          <cell r="DH704">
            <v>86</v>
          </cell>
          <cell r="DI704" t="str">
            <v/>
          </cell>
          <cell r="DJ704">
            <v>0</v>
          </cell>
          <cell r="DK704">
            <v>0</v>
          </cell>
          <cell r="DL704">
            <v>0</v>
          </cell>
          <cell r="DM704">
            <v>0</v>
          </cell>
          <cell r="DN704">
            <v>71</v>
          </cell>
          <cell r="DO704" t="str">
            <v/>
          </cell>
          <cell r="DP704">
            <v>0</v>
          </cell>
          <cell r="DQ704">
            <v>75</v>
          </cell>
          <cell r="DR704">
            <v>68</v>
          </cell>
          <cell r="DS704">
            <v>69.25</v>
          </cell>
          <cell r="DT704">
            <v>75</v>
          </cell>
          <cell r="DU704" t="str">
            <v/>
          </cell>
          <cell r="DV704">
            <v>0</v>
          </cell>
          <cell r="DW704">
            <v>76.75</v>
          </cell>
          <cell r="DX704">
            <v>79</v>
          </cell>
          <cell r="DY704">
            <v>72.75</v>
          </cell>
          <cell r="DZ704">
            <v>73</v>
          </cell>
          <cell r="EA704" t="str">
            <v/>
          </cell>
          <cell r="EB704">
            <v>0</v>
          </cell>
          <cell r="EC704">
            <v>77.38</v>
          </cell>
          <cell r="ED704">
            <v>73.5</v>
          </cell>
          <cell r="EE704">
            <v>74.25</v>
          </cell>
          <cell r="EF704">
            <v>80</v>
          </cell>
          <cell r="EG704" t="str">
            <v/>
          </cell>
          <cell r="EH704">
            <v>0</v>
          </cell>
          <cell r="EI704">
            <v>83.5</v>
          </cell>
          <cell r="EJ704">
            <v>71</v>
          </cell>
          <cell r="EK704">
            <v>79.5</v>
          </cell>
          <cell r="EL704">
            <v>81</v>
          </cell>
          <cell r="EM704" t="str">
            <v/>
          </cell>
          <cell r="EN704">
            <v>0</v>
          </cell>
          <cell r="EO704">
            <v>83.5</v>
          </cell>
          <cell r="EP704">
            <v>71</v>
          </cell>
          <cell r="EQ704">
            <v>79.5</v>
          </cell>
          <cell r="ER704">
            <v>81</v>
          </cell>
          <cell r="ES704" t="str">
            <v/>
          </cell>
          <cell r="ET704">
            <v>0</v>
          </cell>
          <cell r="EU704">
            <v>83.5</v>
          </cell>
          <cell r="EV704">
            <v>71</v>
          </cell>
          <cell r="EW704">
            <v>79.5</v>
          </cell>
          <cell r="EX704">
            <v>81</v>
          </cell>
          <cell r="EY704" t="str">
            <v/>
          </cell>
          <cell r="EZ704">
            <v>0</v>
          </cell>
          <cell r="FA704">
            <v>80.88</v>
          </cell>
          <cell r="FB704">
            <v>69.75</v>
          </cell>
          <cell r="FC704">
            <v>68.5</v>
          </cell>
          <cell r="FD704">
            <v>74</v>
          </cell>
          <cell r="FE704" t="str">
            <v/>
          </cell>
          <cell r="FF704">
            <v>0</v>
          </cell>
          <cell r="FG704">
            <v>80.88</v>
          </cell>
          <cell r="FH704">
            <v>69.75</v>
          </cell>
          <cell r="FI704">
            <v>68.5</v>
          </cell>
          <cell r="FJ704">
            <v>74</v>
          </cell>
          <cell r="FK704" t="str">
            <v/>
          </cell>
          <cell r="FL704">
            <v>0</v>
          </cell>
          <cell r="FM704">
            <v>80.88</v>
          </cell>
          <cell r="FN704">
            <v>69.75</v>
          </cell>
          <cell r="FO704">
            <v>68.5</v>
          </cell>
          <cell r="FP704">
            <v>74</v>
          </cell>
          <cell r="FQ704" t="str">
            <v/>
          </cell>
          <cell r="FR704">
            <v>0</v>
          </cell>
          <cell r="FS704">
            <v>80.88</v>
          </cell>
          <cell r="FT704">
            <v>69.75</v>
          </cell>
          <cell r="FU704">
            <v>68.5</v>
          </cell>
          <cell r="FV704">
            <v>74</v>
          </cell>
          <cell r="FW704" t="str">
            <v/>
          </cell>
          <cell r="FX704">
            <v>0</v>
          </cell>
          <cell r="FY704">
            <v>80.88</v>
          </cell>
          <cell r="FZ704">
            <v>69.75</v>
          </cell>
          <cell r="GA704">
            <v>68.5</v>
          </cell>
          <cell r="GB704">
            <v>74</v>
          </cell>
          <cell r="GC704" t="str">
            <v/>
          </cell>
          <cell r="GD704">
            <v>0</v>
          </cell>
          <cell r="GE704">
            <v>80.88</v>
          </cell>
          <cell r="GF704">
            <v>69.75</v>
          </cell>
          <cell r="GG704">
            <v>68.5</v>
          </cell>
          <cell r="GH704">
            <v>74</v>
          </cell>
          <cell r="GI704" t="str">
            <v/>
          </cell>
          <cell r="GJ704">
            <v>0</v>
          </cell>
          <cell r="GK704">
            <v>80.88</v>
          </cell>
          <cell r="GL704">
            <v>69.75</v>
          </cell>
          <cell r="GM704">
            <v>68.5</v>
          </cell>
          <cell r="GN704">
            <v>74</v>
          </cell>
          <cell r="GO704" t="str">
            <v/>
          </cell>
          <cell r="GP704">
            <v>0</v>
          </cell>
          <cell r="GQ704">
            <v>80.88</v>
          </cell>
          <cell r="GR704">
            <v>69.75</v>
          </cell>
          <cell r="GS704">
            <v>68.5</v>
          </cell>
          <cell r="GT704">
            <v>74</v>
          </cell>
          <cell r="GU704" t="str">
            <v/>
          </cell>
          <cell r="GV704">
            <v>0</v>
          </cell>
          <cell r="GW704">
            <v>80</v>
          </cell>
          <cell r="GX704">
            <v>68</v>
          </cell>
          <cell r="GY704">
            <v>76.25</v>
          </cell>
          <cell r="GZ704">
            <v>77</v>
          </cell>
          <cell r="HA704" t="str">
            <v>IGR-L</v>
          </cell>
          <cell r="HB704">
            <v>0</v>
          </cell>
          <cell r="HC704">
            <v>77.67</v>
          </cell>
          <cell r="HD704">
            <v>67</v>
          </cell>
          <cell r="HE704">
            <v>69</v>
          </cell>
          <cell r="HF704">
            <v>75</v>
          </cell>
          <cell r="HH704">
            <v>0</v>
          </cell>
          <cell r="HM704" t="str">
            <v/>
          </cell>
          <cell r="HN704" t="str">
            <v/>
          </cell>
          <cell r="HS704">
            <v>0</v>
          </cell>
          <cell r="HT704" t="str">
            <v>PKN</v>
          </cell>
          <cell r="HU704">
            <v>0</v>
          </cell>
          <cell r="HV704" t="str">
            <v>IND</v>
          </cell>
          <cell r="HW704">
            <v>0</v>
          </cell>
          <cell r="HX704" t="str">
            <v>MAT-W</v>
          </cell>
          <cell r="HY704">
            <v>0</v>
          </cell>
          <cell r="HZ704" t="str">
            <v>SEJ-W</v>
          </cell>
          <cell r="IA704">
            <v>0</v>
          </cell>
          <cell r="IB704" t="str">
            <v>IGR-W</v>
          </cell>
          <cell r="IC704">
            <v>0</v>
          </cell>
          <cell r="ID704" t="str">
            <v>SBO</v>
          </cell>
          <cell r="IE704">
            <v>0</v>
          </cell>
          <cell r="IF704" t="str">
            <v>PJO</v>
          </cell>
          <cell r="IG704">
            <v>0</v>
          </cell>
          <cell r="IH704" t="str">
            <v>PRA</v>
          </cell>
          <cell r="II704">
            <v>0</v>
          </cell>
          <cell r="IJ704" t="str">
            <v>JAW</v>
          </cell>
          <cell r="IK704">
            <v>0</v>
          </cell>
          <cell r="IL704" t="str">
            <v>ARB</v>
          </cell>
          <cell r="IM704">
            <v>0</v>
          </cell>
          <cell r="IN704" t="str">
            <v>PKM</v>
          </cell>
          <cell r="IO704">
            <v>0</v>
          </cell>
          <cell r="IP704" t="str">
            <v>GEO-P</v>
          </cell>
          <cell r="IQ704">
            <v>0</v>
          </cell>
          <cell r="IR704" t="str">
            <v>SEJ-P</v>
          </cell>
          <cell r="IS704">
            <v>0</v>
          </cell>
          <cell r="IT704" t="str">
            <v>SOS-P</v>
          </cell>
          <cell r="IU704">
            <v>0</v>
          </cell>
          <cell r="IV704" t="str">
            <v>EKO-P</v>
          </cell>
          <cell r="IW704">
            <v>0</v>
          </cell>
          <cell r="IX704" t="str">
            <v>IGR-L</v>
          </cell>
          <cell r="IY704">
            <v>0</v>
          </cell>
          <cell r="JA704">
            <v>0</v>
          </cell>
        </row>
        <row r="705">
          <cell r="Q705" t="str">
            <v/>
          </cell>
          <cell r="AB705" t="str">
            <v/>
          </cell>
          <cell r="AC705">
            <v>4</v>
          </cell>
          <cell r="AI705" t="str">
            <v/>
          </cell>
          <cell r="AJ705">
            <v>0</v>
          </cell>
          <cell r="AK705">
            <v>81.75</v>
          </cell>
          <cell r="AL705">
            <v>79.75</v>
          </cell>
          <cell r="AM705">
            <v>74.25</v>
          </cell>
          <cell r="AN705">
            <v>83</v>
          </cell>
          <cell r="AO705" t="str">
            <v/>
          </cell>
          <cell r="AP705">
            <v>0</v>
          </cell>
          <cell r="AQ705">
            <v>77</v>
          </cell>
          <cell r="AR705">
            <v>81.75</v>
          </cell>
          <cell r="AS705">
            <v>71.25</v>
          </cell>
          <cell r="AT705">
            <v>83</v>
          </cell>
          <cell r="AU705" t="str">
            <v/>
          </cell>
          <cell r="AV705">
            <v>0</v>
          </cell>
          <cell r="AW705">
            <v>86.83</v>
          </cell>
          <cell r="AX705">
            <v>82.25</v>
          </cell>
          <cell r="AY705">
            <v>76.5</v>
          </cell>
          <cell r="AZ705">
            <v>85</v>
          </cell>
          <cell r="BA705" t="str">
            <v/>
          </cell>
          <cell r="BB705">
            <v>0</v>
          </cell>
          <cell r="BC705">
            <v>88.25</v>
          </cell>
          <cell r="BD705">
            <v>79.75</v>
          </cell>
          <cell r="BE705">
            <v>77.5</v>
          </cell>
          <cell r="BF705">
            <v>85</v>
          </cell>
          <cell r="BG705" t="str">
            <v>SEJ</v>
          </cell>
          <cell r="BH705">
            <v>0</v>
          </cell>
          <cell r="BI705">
            <v>81</v>
          </cell>
          <cell r="BJ705">
            <v>83</v>
          </cell>
          <cell r="BK705">
            <v>71.75</v>
          </cell>
          <cell r="BL705">
            <v>83</v>
          </cell>
          <cell r="BM705" t="str">
            <v/>
          </cell>
          <cell r="BN705">
            <v>0</v>
          </cell>
          <cell r="BO705">
            <v>81.63</v>
          </cell>
          <cell r="BP705">
            <v>73.25</v>
          </cell>
          <cell r="BQ705">
            <v>72</v>
          </cell>
          <cell r="BR705">
            <v>79</v>
          </cell>
          <cell r="BS705" t="str">
            <v/>
          </cell>
          <cell r="BT705">
            <v>0</v>
          </cell>
          <cell r="BU705">
            <v>83.25</v>
          </cell>
          <cell r="BV705">
            <v>75.25</v>
          </cell>
          <cell r="BW705">
            <v>77.5</v>
          </cell>
          <cell r="BX705">
            <v>84</v>
          </cell>
          <cell r="BY705" t="str">
            <v/>
          </cell>
          <cell r="BZ705">
            <v>0</v>
          </cell>
          <cell r="CA705">
            <v>76.22</v>
          </cell>
          <cell r="CB705">
            <v>71.25</v>
          </cell>
          <cell r="CC705">
            <v>69.75</v>
          </cell>
          <cell r="CD705">
            <v>73</v>
          </cell>
          <cell r="CE705" t="str">
            <v/>
          </cell>
          <cell r="CF705">
            <v>0</v>
          </cell>
          <cell r="CG705">
            <v>80.67</v>
          </cell>
          <cell r="CH705">
            <v>80.25</v>
          </cell>
          <cell r="CI705">
            <v>80</v>
          </cell>
          <cell r="CJ705">
            <v>81</v>
          </cell>
          <cell r="CK705" t="str">
            <v/>
          </cell>
          <cell r="CL705">
            <v>0</v>
          </cell>
          <cell r="CM705">
            <v>78.08</v>
          </cell>
          <cell r="CN705">
            <v>69.75</v>
          </cell>
          <cell r="CO705">
            <v>70</v>
          </cell>
          <cell r="CP705">
            <v>77</v>
          </cell>
          <cell r="CQ705" t="str">
            <v/>
          </cell>
          <cell r="CR705">
            <v>0</v>
          </cell>
          <cell r="CS705">
            <v>80.5</v>
          </cell>
          <cell r="CT705">
            <v>82.25</v>
          </cell>
          <cell r="CU705">
            <v>79.5</v>
          </cell>
          <cell r="CV705">
            <v>84</v>
          </cell>
          <cell r="CW705" t="str">
            <v/>
          </cell>
          <cell r="CX705">
            <v>0</v>
          </cell>
          <cell r="CY705">
            <v>85.22</v>
          </cell>
          <cell r="CZ705">
            <v>82</v>
          </cell>
          <cell r="DA705">
            <v>80.5</v>
          </cell>
          <cell r="DB705">
            <v>84</v>
          </cell>
          <cell r="DC705" t="str">
            <v/>
          </cell>
          <cell r="DD705">
            <v>0</v>
          </cell>
          <cell r="DE705">
            <v>81.75</v>
          </cell>
          <cell r="DF705">
            <v>77</v>
          </cell>
          <cell r="DG705">
            <v>80.25</v>
          </cell>
          <cell r="DH705">
            <v>82</v>
          </cell>
          <cell r="DI705" t="str">
            <v/>
          </cell>
          <cell r="DJ705">
            <v>0</v>
          </cell>
          <cell r="DK705">
            <v>0</v>
          </cell>
          <cell r="DL705">
            <v>0</v>
          </cell>
          <cell r="DM705">
            <v>0</v>
          </cell>
          <cell r="DN705">
            <v>73</v>
          </cell>
          <cell r="DO705" t="str">
            <v/>
          </cell>
          <cell r="DP705">
            <v>0</v>
          </cell>
          <cell r="DQ705">
            <v>82.5</v>
          </cell>
          <cell r="DR705">
            <v>68.5</v>
          </cell>
          <cell r="DS705">
            <v>70.5</v>
          </cell>
          <cell r="DT705">
            <v>78</v>
          </cell>
          <cell r="DU705" t="str">
            <v/>
          </cell>
          <cell r="DV705">
            <v>0</v>
          </cell>
          <cell r="DW705">
            <v>83</v>
          </cell>
          <cell r="DX705">
            <v>80.5</v>
          </cell>
          <cell r="DY705">
            <v>73</v>
          </cell>
          <cell r="DZ705">
            <v>77</v>
          </cell>
          <cell r="EA705" t="str">
            <v/>
          </cell>
          <cell r="EB705">
            <v>0</v>
          </cell>
          <cell r="EC705">
            <v>80.38</v>
          </cell>
          <cell r="ED705">
            <v>77</v>
          </cell>
          <cell r="EE705">
            <v>77.5</v>
          </cell>
          <cell r="EF705">
            <v>80</v>
          </cell>
          <cell r="EG705" t="str">
            <v/>
          </cell>
          <cell r="EH705">
            <v>0</v>
          </cell>
          <cell r="EI705">
            <v>82.08</v>
          </cell>
          <cell r="EJ705">
            <v>71.5</v>
          </cell>
          <cell r="EK705">
            <v>82.5</v>
          </cell>
          <cell r="EL705">
            <v>82</v>
          </cell>
          <cell r="EM705" t="str">
            <v/>
          </cell>
          <cell r="EN705">
            <v>0</v>
          </cell>
          <cell r="EO705">
            <v>82.08</v>
          </cell>
          <cell r="EP705">
            <v>71.5</v>
          </cell>
          <cell r="EQ705">
            <v>82.5</v>
          </cell>
          <cell r="ER705">
            <v>82</v>
          </cell>
          <cell r="ES705" t="str">
            <v/>
          </cell>
          <cell r="ET705">
            <v>0</v>
          </cell>
          <cell r="EU705">
            <v>82.08</v>
          </cell>
          <cell r="EV705">
            <v>71.5</v>
          </cell>
          <cell r="EW705">
            <v>82.5</v>
          </cell>
          <cell r="EX705">
            <v>82</v>
          </cell>
          <cell r="EY705" t="str">
            <v/>
          </cell>
          <cell r="EZ705">
            <v>0</v>
          </cell>
          <cell r="FA705">
            <v>82.5</v>
          </cell>
          <cell r="FB705">
            <v>69</v>
          </cell>
          <cell r="FC705">
            <v>72</v>
          </cell>
          <cell r="FD705">
            <v>77</v>
          </cell>
          <cell r="FE705" t="str">
            <v/>
          </cell>
          <cell r="FF705">
            <v>0</v>
          </cell>
          <cell r="FG705">
            <v>82.5</v>
          </cell>
          <cell r="FH705">
            <v>69</v>
          </cell>
          <cell r="FI705">
            <v>72</v>
          </cell>
          <cell r="FJ705">
            <v>77</v>
          </cell>
          <cell r="FK705" t="str">
            <v/>
          </cell>
          <cell r="FL705">
            <v>0</v>
          </cell>
          <cell r="FM705">
            <v>82.5</v>
          </cell>
          <cell r="FN705">
            <v>69</v>
          </cell>
          <cell r="FO705">
            <v>72</v>
          </cell>
          <cell r="FP705">
            <v>77</v>
          </cell>
          <cell r="FQ705" t="str">
            <v/>
          </cell>
          <cell r="FR705">
            <v>0</v>
          </cell>
          <cell r="FS705">
            <v>82.5</v>
          </cell>
          <cell r="FT705">
            <v>69</v>
          </cell>
          <cell r="FU705">
            <v>72</v>
          </cell>
          <cell r="FV705">
            <v>77</v>
          </cell>
          <cell r="FW705" t="str">
            <v/>
          </cell>
          <cell r="FX705">
            <v>0</v>
          </cell>
          <cell r="FY705">
            <v>82.5</v>
          </cell>
          <cell r="FZ705">
            <v>69</v>
          </cell>
          <cell r="GA705">
            <v>72</v>
          </cell>
          <cell r="GB705">
            <v>77</v>
          </cell>
          <cell r="GC705" t="str">
            <v/>
          </cell>
          <cell r="GD705">
            <v>0</v>
          </cell>
          <cell r="GE705">
            <v>82.5</v>
          </cell>
          <cell r="GF705">
            <v>69</v>
          </cell>
          <cell r="GG705">
            <v>72</v>
          </cell>
          <cell r="GH705">
            <v>77</v>
          </cell>
          <cell r="GI705" t="str">
            <v/>
          </cell>
          <cell r="GJ705">
            <v>0</v>
          </cell>
          <cell r="GK705">
            <v>82.5</v>
          </cell>
          <cell r="GL705">
            <v>69</v>
          </cell>
          <cell r="GM705">
            <v>72</v>
          </cell>
          <cell r="GN705">
            <v>77</v>
          </cell>
          <cell r="GO705" t="str">
            <v/>
          </cell>
          <cell r="GP705">
            <v>0</v>
          </cell>
          <cell r="GQ705">
            <v>82.5</v>
          </cell>
          <cell r="GR705">
            <v>69</v>
          </cell>
          <cell r="GS705">
            <v>72</v>
          </cell>
          <cell r="GT705">
            <v>77</v>
          </cell>
          <cell r="GU705" t="str">
            <v/>
          </cell>
          <cell r="GV705">
            <v>0</v>
          </cell>
          <cell r="GW705">
            <v>81</v>
          </cell>
          <cell r="GX705">
            <v>68.5</v>
          </cell>
          <cell r="GY705">
            <v>74.25</v>
          </cell>
          <cell r="GZ705">
            <v>83</v>
          </cell>
          <cell r="HA705" t="str">
            <v>IGR-L</v>
          </cell>
          <cell r="HB705">
            <v>0</v>
          </cell>
          <cell r="HC705">
            <v>80.67</v>
          </cell>
          <cell r="HD705">
            <v>69.5</v>
          </cell>
          <cell r="HE705">
            <v>72.75</v>
          </cell>
          <cell r="HF705">
            <v>78</v>
          </cell>
          <cell r="HH705">
            <v>0</v>
          </cell>
          <cell r="HM705" t="str">
            <v/>
          </cell>
          <cell r="HN705" t="str">
            <v/>
          </cell>
          <cell r="HS705">
            <v>0</v>
          </cell>
          <cell r="HT705" t="str">
            <v>PKN</v>
          </cell>
          <cell r="HU705">
            <v>0</v>
          </cell>
          <cell r="HV705" t="str">
            <v>IND</v>
          </cell>
          <cell r="HW705">
            <v>0</v>
          </cell>
          <cell r="HX705" t="str">
            <v>MAT-W</v>
          </cell>
          <cell r="HY705">
            <v>0</v>
          </cell>
          <cell r="HZ705" t="str">
            <v>SEJ-W</v>
          </cell>
          <cell r="IA705">
            <v>0</v>
          </cell>
          <cell r="IB705" t="str">
            <v>IGR-W</v>
          </cell>
          <cell r="IC705">
            <v>0</v>
          </cell>
          <cell r="ID705" t="str">
            <v>SBO</v>
          </cell>
          <cell r="IE705">
            <v>0</v>
          </cell>
          <cell r="IF705" t="str">
            <v>PJO</v>
          </cell>
          <cell r="IG705">
            <v>0</v>
          </cell>
          <cell r="IH705" t="str">
            <v>PRA</v>
          </cell>
          <cell r="II705">
            <v>0</v>
          </cell>
          <cell r="IJ705" t="str">
            <v>JAW</v>
          </cell>
          <cell r="IK705">
            <v>0</v>
          </cell>
          <cell r="IL705" t="str">
            <v>ARB</v>
          </cell>
          <cell r="IM705">
            <v>0</v>
          </cell>
          <cell r="IN705" t="str">
            <v>PKM</v>
          </cell>
          <cell r="IO705">
            <v>0</v>
          </cell>
          <cell r="IP705" t="str">
            <v>GEO-P</v>
          </cell>
          <cell r="IQ705">
            <v>0</v>
          </cell>
          <cell r="IR705" t="str">
            <v>SEJ-P</v>
          </cell>
          <cell r="IS705">
            <v>0</v>
          </cell>
          <cell r="IT705" t="str">
            <v>SOS-P</v>
          </cell>
          <cell r="IU705">
            <v>0</v>
          </cell>
          <cell r="IV705" t="str">
            <v>EKO-P</v>
          </cell>
          <cell r="IW705">
            <v>0</v>
          </cell>
          <cell r="IX705" t="str">
            <v>IGR-L</v>
          </cell>
          <cell r="IY705">
            <v>0</v>
          </cell>
          <cell r="JA705">
            <v>0</v>
          </cell>
        </row>
        <row r="706">
          <cell r="Q706" t="str">
            <v/>
          </cell>
          <cell r="AB706" t="str">
            <v/>
          </cell>
          <cell r="AC706">
            <v>5</v>
          </cell>
          <cell r="AI706" t="str">
            <v/>
          </cell>
          <cell r="AJ706">
            <v>0</v>
          </cell>
          <cell r="AK706">
            <v>83.75</v>
          </cell>
          <cell r="AL706">
            <v>78.75</v>
          </cell>
          <cell r="AM706">
            <v>76</v>
          </cell>
          <cell r="AN706">
            <v>83</v>
          </cell>
          <cell r="AO706" t="str">
            <v/>
          </cell>
          <cell r="AP706">
            <v>0</v>
          </cell>
          <cell r="AQ706">
            <v>75.33</v>
          </cell>
          <cell r="AR706">
            <v>85.75</v>
          </cell>
          <cell r="AS706">
            <v>74.75</v>
          </cell>
          <cell r="AT706">
            <v>83</v>
          </cell>
          <cell r="AU706" t="str">
            <v/>
          </cell>
          <cell r="AV706">
            <v>0</v>
          </cell>
          <cell r="AW706">
            <v>80.42</v>
          </cell>
          <cell r="AX706">
            <v>80.25</v>
          </cell>
          <cell r="AY706">
            <v>76</v>
          </cell>
          <cell r="AZ706">
            <v>85</v>
          </cell>
          <cell r="BA706" t="str">
            <v/>
          </cell>
          <cell r="BB706">
            <v>0</v>
          </cell>
          <cell r="BC706">
            <v>79.5</v>
          </cell>
          <cell r="BD706">
            <v>78.75</v>
          </cell>
          <cell r="BE706">
            <v>76</v>
          </cell>
          <cell r="BF706">
            <v>85</v>
          </cell>
          <cell r="BG706" t="str">
            <v>SEJ</v>
          </cell>
          <cell r="BH706">
            <v>0</v>
          </cell>
          <cell r="BI706">
            <v>75.67</v>
          </cell>
          <cell r="BJ706">
            <v>80.5</v>
          </cell>
          <cell r="BK706">
            <v>73.25</v>
          </cell>
          <cell r="BL706">
            <v>83</v>
          </cell>
          <cell r="BM706" t="str">
            <v/>
          </cell>
          <cell r="BN706">
            <v>0</v>
          </cell>
          <cell r="BO706">
            <v>81.88</v>
          </cell>
          <cell r="BP706">
            <v>79.5</v>
          </cell>
          <cell r="BQ706">
            <v>74.25</v>
          </cell>
          <cell r="BR706">
            <v>80</v>
          </cell>
          <cell r="BS706" t="str">
            <v/>
          </cell>
          <cell r="BT706">
            <v>0</v>
          </cell>
          <cell r="BU706">
            <v>85</v>
          </cell>
          <cell r="BV706">
            <v>78.25</v>
          </cell>
          <cell r="BW706">
            <v>80</v>
          </cell>
          <cell r="BX706">
            <v>89</v>
          </cell>
          <cell r="BY706" t="str">
            <v/>
          </cell>
          <cell r="BZ706">
            <v>0</v>
          </cell>
          <cell r="CA706">
            <v>75.44</v>
          </cell>
          <cell r="CB706">
            <v>68.5</v>
          </cell>
          <cell r="CC706">
            <v>71</v>
          </cell>
          <cell r="CD706">
            <v>76</v>
          </cell>
          <cell r="CE706" t="str">
            <v/>
          </cell>
          <cell r="CF706">
            <v>0</v>
          </cell>
          <cell r="CG706">
            <v>80.33</v>
          </cell>
          <cell r="CH706">
            <v>82</v>
          </cell>
          <cell r="CI706">
            <v>83.5</v>
          </cell>
          <cell r="CJ706">
            <v>80</v>
          </cell>
          <cell r="CK706" t="str">
            <v/>
          </cell>
          <cell r="CL706">
            <v>0</v>
          </cell>
          <cell r="CM706">
            <v>78.5</v>
          </cell>
          <cell r="CN706">
            <v>72</v>
          </cell>
          <cell r="CO706">
            <v>70.5</v>
          </cell>
          <cell r="CP706">
            <v>78</v>
          </cell>
          <cell r="CQ706" t="str">
            <v/>
          </cell>
          <cell r="CR706">
            <v>0</v>
          </cell>
          <cell r="CS706">
            <v>81.5</v>
          </cell>
          <cell r="CT706">
            <v>75.5</v>
          </cell>
          <cell r="CU706">
            <v>78.5</v>
          </cell>
          <cell r="CV706">
            <v>84</v>
          </cell>
          <cell r="CW706" t="str">
            <v/>
          </cell>
          <cell r="CX706">
            <v>0</v>
          </cell>
          <cell r="CY706">
            <v>85.89</v>
          </cell>
          <cell r="CZ706">
            <v>72.5</v>
          </cell>
          <cell r="DA706">
            <v>80</v>
          </cell>
          <cell r="DB706">
            <v>82</v>
          </cell>
          <cell r="DC706" t="str">
            <v/>
          </cell>
          <cell r="DD706">
            <v>0</v>
          </cell>
          <cell r="DE706">
            <v>81</v>
          </cell>
          <cell r="DF706">
            <v>78.5</v>
          </cell>
          <cell r="DG706">
            <v>82.5</v>
          </cell>
          <cell r="DH706">
            <v>85</v>
          </cell>
          <cell r="DI706" t="str">
            <v/>
          </cell>
          <cell r="DJ706">
            <v>0</v>
          </cell>
          <cell r="DK706">
            <v>0</v>
          </cell>
          <cell r="DL706">
            <v>0</v>
          </cell>
          <cell r="DM706">
            <v>0</v>
          </cell>
          <cell r="DN706">
            <v>77</v>
          </cell>
          <cell r="DO706" t="str">
            <v/>
          </cell>
          <cell r="DP706">
            <v>0</v>
          </cell>
          <cell r="DQ706">
            <v>75.75</v>
          </cell>
          <cell r="DR706">
            <v>67.75</v>
          </cell>
          <cell r="DS706">
            <v>70</v>
          </cell>
          <cell r="DT706">
            <v>75</v>
          </cell>
          <cell r="DU706" t="str">
            <v/>
          </cell>
          <cell r="DV706">
            <v>0</v>
          </cell>
          <cell r="DW706">
            <v>75.75</v>
          </cell>
          <cell r="DX706">
            <v>80</v>
          </cell>
          <cell r="DY706">
            <v>73</v>
          </cell>
          <cell r="DZ706">
            <v>79</v>
          </cell>
          <cell r="EA706" t="str">
            <v/>
          </cell>
          <cell r="EB706">
            <v>0</v>
          </cell>
          <cell r="EC706">
            <v>80.75</v>
          </cell>
          <cell r="ED706">
            <v>79.25</v>
          </cell>
          <cell r="EE706">
            <v>79.75</v>
          </cell>
          <cell r="EF706">
            <v>84</v>
          </cell>
          <cell r="EG706" t="str">
            <v/>
          </cell>
          <cell r="EH706">
            <v>0</v>
          </cell>
          <cell r="EI706">
            <v>84.25</v>
          </cell>
          <cell r="EJ706">
            <v>73.5</v>
          </cell>
          <cell r="EK706">
            <v>84</v>
          </cell>
          <cell r="EL706">
            <v>83</v>
          </cell>
          <cell r="EM706" t="str">
            <v/>
          </cell>
          <cell r="EN706">
            <v>0</v>
          </cell>
          <cell r="EO706">
            <v>84.25</v>
          </cell>
          <cell r="EP706">
            <v>73.5</v>
          </cell>
          <cell r="EQ706">
            <v>84</v>
          </cell>
          <cell r="ER706">
            <v>83</v>
          </cell>
          <cell r="ES706" t="str">
            <v/>
          </cell>
          <cell r="ET706">
            <v>0</v>
          </cell>
          <cell r="EU706">
            <v>84.25</v>
          </cell>
          <cell r="EV706">
            <v>73.5</v>
          </cell>
          <cell r="EW706">
            <v>84</v>
          </cell>
          <cell r="EX706">
            <v>83</v>
          </cell>
          <cell r="EY706" t="str">
            <v/>
          </cell>
          <cell r="EZ706">
            <v>0</v>
          </cell>
          <cell r="FA706">
            <v>79.5</v>
          </cell>
          <cell r="FB706">
            <v>73.25</v>
          </cell>
          <cell r="FC706">
            <v>71.75</v>
          </cell>
          <cell r="FD706">
            <v>77</v>
          </cell>
          <cell r="FE706" t="str">
            <v/>
          </cell>
          <cell r="FF706">
            <v>0</v>
          </cell>
          <cell r="FG706">
            <v>79.5</v>
          </cell>
          <cell r="FH706">
            <v>73.25</v>
          </cell>
          <cell r="FI706">
            <v>71.75</v>
          </cell>
          <cell r="FJ706">
            <v>77</v>
          </cell>
          <cell r="FK706" t="str">
            <v/>
          </cell>
          <cell r="FL706">
            <v>0</v>
          </cell>
          <cell r="FM706">
            <v>79.5</v>
          </cell>
          <cell r="FN706">
            <v>73.25</v>
          </cell>
          <cell r="FO706">
            <v>71.75</v>
          </cell>
          <cell r="FP706">
            <v>77</v>
          </cell>
          <cell r="FQ706" t="str">
            <v/>
          </cell>
          <cell r="FR706">
            <v>0</v>
          </cell>
          <cell r="FS706">
            <v>79.5</v>
          </cell>
          <cell r="FT706">
            <v>73.25</v>
          </cell>
          <cell r="FU706">
            <v>71.75</v>
          </cell>
          <cell r="FV706">
            <v>77</v>
          </cell>
          <cell r="FW706" t="str">
            <v/>
          </cell>
          <cell r="FX706">
            <v>0</v>
          </cell>
          <cell r="FY706">
            <v>79.5</v>
          </cell>
          <cell r="FZ706">
            <v>73.25</v>
          </cell>
          <cell r="GA706">
            <v>71.75</v>
          </cell>
          <cell r="GB706">
            <v>77</v>
          </cell>
          <cell r="GC706" t="str">
            <v/>
          </cell>
          <cell r="GD706">
            <v>0</v>
          </cell>
          <cell r="GE706">
            <v>79.5</v>
          </cell>
          <cell r="GF706">
            <v>73.25</v>
          </cell>
          <cell r="GG706">
            <v>71.75</v>
          </cell>
          <cell r="GH706">
            <v>77</v>
          </cell>
          <cell r="GI706" t="str">
            <v/>
          </cell>
          <cell r="GJ706">
            <v>0</v>
          </cell>
          <cell r="GK706">
            <v>79.5</v>
          </cell>
          <cell r="GL706">
            <v>73.25</v>
          </cell>
          <cell r="GM706">
            <v>71.75</v>
          </cell>
          <cell r="GN706">
            <v>77</v>
          </cell>
          <cell r="GO706" t="str">
            <v/>
          </cell>
          <cell r="GP706">
            <v>0</v>
          </cell>
          <cell r="GQ706">
            <v>79.5</v>
          </cell>
          <cell r="GR706">
            <v>73.25</v>
          </cell>
          <cell r="GS706">
            <v>71.75</v>
          </cell>
          <cell r="GT706">
            <v>77</v>
          </cell>
          <cell r="GU706" t="str">
            <v/>
          </cell>
          <cell r="GV706">
            <v>0</v>
          </cell>
          <cell r="GW706">
            <v>79.75</v>
          </cell>
          <cell r="GX706">
            <v>70.5</v>
          </cell>
          <cell r="GY706">
            <v>78.75</v>
          </cell>
          <cell r="GZ706">
            <v>85</v>
          </cell>
          <cell r="HA706" t="str">
            <v>IGR-L</v>
          </cell>
          <cell r="HB706">
            <v>0</v>
          </cell>
          <cell r="HC706">
            <v>81.25</v>
          </cell>
          <cell r="HD706">
            <v>68</v>
          </cell>
          <cell r="HE706">
            <v>73</v>
          </cell>
          <cell r="HF706">
            <v>79</v>
          </cell>
          <cell r="HH706">
            <v>0</v>
          </cell>
          <cell r="HM706" t="str">
            <v/>
          </cell>
          <cell r="HN706" t="str">
            <v/>
          </cell>
          <cell r="HS706">
            <v>0</v>
          </cell>
          <cell r="HT706" t="str">
            <v>PKN</v>
          </cell>
          <cell r="HU706">
            <v>0</v>
          </cell>
          <cell r="HV706" t="str">
            <v>IND</v>
          </cell>
          <cell r="HW706">
            <v>0</v>
          </cell>
          <cell r="HX706" t="str">
            <v>MAT-W</v>
          </cell>
          <cell r="HY706">
            <v>0</v>
          </cell>
          <cell r="HZ706" t="str">
            <v>SEJ-W</v>
          </cell>
          <cell r="IA706">
            <v>0</v>
          </cell>
          <cell r="IB706" t="str">
            <v>IGR-W</v>
          </cell>
          <cell r="IC706">
            <v>0</v>
          </cell>
          <cell r="ID706" t="str">
            <v>SBO</v>
          </cell>
          <cell r="IE706">
            <v>0</v>
          </cell>
          <cell r="IF706" t="str">
            <v>PJO</v>
          </cell>
          <cell r="IG706">
            <v>0</v>
          </cell>
          <cell r="IH706" t="str">
            <v>PRA</v>
          </cell>
          <cell r="II706">
            <v>0</v>
          </cell>
          <cell r="IJ706" t="str">
            <v>JAW</v>
          </cell>
          <cell r="IK706">
            <v>0</v>
          </cell>
          <cell r="IL706" t="str">
            <v>ARB</v>
          </cell>
          <cell r="IM706">
            <v>0</v>
          </cell>
          <cell r="IN706" t="str">
            <v>PKM</v>
          </cell>
          <cell r="IO706">
            <v>0</v>
          </cell>
          <cell r="IP706" t="str">
            <v>GEO-P</v>
          </cell>
          <cell r="IQ706">
            <v>0</v>
          </cell>
          <cell r="IR706" t="str">
            <v>SEJ-P</v>
          </cell>
          <cell r="IS706">
            <v>0</v>
          </cell>
          <cell r="IT706" t="str">
            <v>SOS-P</v>
          </cell>
          <cell r="IU706">
            <v>0</v>
          </cell>
          <cell r="IV706" t="str">
            <v>EKO-P</v>
          </cell>
          <cell r="IW706">
            <v>0</v>
          </cell>
          <cell r="IX706" t="str">
            <v>IGR-L</v>
          </cell>
          <cell r="IY706">
            <v>0</v>
          </cell>
          <cell r="JA706">
            <v>0</v>
          </cell>
        </row>
        <row r="707">
          <cell r="Q707" t="str">
            <v/>
          </cell>
          <cell r="AB707" t="str">
            <v/>
          </cell>
          <cell r="AC707">
            <v>6</v>
          </cell>
          <cell r="AI707" t="str">
            <v/>
          </cell>
          <cell r="AJ707">
            <v>0</v>
          </cell>
          <cell r="AK707">
            <v>79.5</v>
          </cell>
          <cell r="AL707">
            <v>78.75</v>
          </cell>
          <cell r="AM707">
            <v>78.75</v>
          </cell>
          <cell r="AN707">
            <v>84</v>
          </cell>
          <cell r="AO707" t="str">
            <v/>
          </cell>
          <cell r="AP707">
            <v>0</v>
          </cell>
          <cell r="AQ707">
            <v>83.67</v>
          </cell>
          <cell r="AR707">
            <v>81.25</v>
          </cell>
          <cell r="AS707">
            <v>75.5</v>
          </cell>
          <cell r="AT707">
            <v>84</v>
          </cell>
          <cell r="AU707" t="str">
            <v/>
          </cell>
          <cell r="AV707">
            <v>0</v>
          </cell>
          <cell r="AW707">
            <v>80.75</v>
          </cell>
          <cell r="AX707">
            <v>80</v>
          </cell>
          <cell r="AY707">
            <v>79.5</v>
          </cell>
          <cell r="AZ707">
            <v>85</v>
          </cell>
          <cell r="BA707" t="str">
            <v/>
          </cell>
          <cell r="BB707">
            <v>0</v>
          </cell>
          <cell r="BC707">
            <v>85</v>
          </cell>
          <cell r="BD707">
            <v>78.75</v>
          </cell>
          <cell r="BE707">
            <v>79.5</v>
          </cell>
          <cell r="BF707">
            <v>85</v>
          </cell>
          <cell r="BG707" t="str">
            <v>SEJ</v>
          </cell>
          <cell r="BH707">
            <v>0</v>
          </cell>
          <cell r="BI707">
            <v>94.33</v>
          </cell>
          <cell r="BJ707">
            <v>83.5</v>
          </cell>
          <cell r="BK707">
            <v>72.25</v>
          </cell>
          <cell r="BL707">
            <v>84</v>
          </cell>
          <cell r="BM707" t="str">
            <v/>
          </cell>
          <cell r="BN707">
            <v>0</v>
          </cell>
          <cell r="BO707">
            <v>80.75</v>
          </cell>
          <cell r="BP707">
            <v>77.25</v>
          </cell>
          <cell r="BQ707">
            <v>83.75</v>
          </cell>
          <cell r="BR707">
            <v>76</v>
          </cell>
          <cell r="BS707" t="str">
            <v/>
          </cell>
          <cell r="BT707">
            <v>0</v>
          </cell>
          <cell r="BU707">
            <v>80.75</v>
          </cell>
          <cell r="BV707">
            <v>78.75</v>
          </cell>
          <cell r="BW707">
            <v>75.5</v>
          </cell>
          <cell r="BX707">
            <v>80</v>
          </cell>
          <cell r="BY707" t="str">
            <v/>
          </cell>
          <cell r="BZ707">
            <v>0</v>
          </cell>
          <cell r="CA707">
            <v>75.89</v>
          </cell>
          <cell r="CB707">
            <v>67.75</v>
          </cell>
          <cell r="CC707">
            <v>68.5</v>
          </cell>
          <cell r="CD707">
            <v>72</v>
          </cell>
          <cell r="CE707" t="str">
            <v/>
          </cell>
          <cell r="CF707">
            <v>0</v>
          </cell>
          <cell r="CG707">
            <v>79.33</v>
          </cell>
          <cell r="CH707">
            <v>82</v>
          </cell>
          <cell r="CI707">
            <v>80.75</v>
          </cell>
          <cell r="CJ707">
            <v>77</v>
          </cell>
          <cell r="CK707" t="str">
            <v/>
          </cell>
          <cell r="CL707">
            <v>0</v>
          </cell>
          <cell r="CM707">
            <v>76.75</v>
          </cell>
          <cell r="CN707">
            <v>71.5</v>
          </cell>
          <cell r="CO707">
            <v>69.5</v>
          </cell>
          <cell r="CP707">
            <v>78</v>
          </cell>
          <cell r="CQ707" t="str">
            <v/>
          </cell>
          <cell r="CR707">
            <v>0</v>
          </cell>
          <cell r="CS707">
            <v>79</v>
          </cell>
          <cell r="CT707">
            <v>68.75</v>
          </cell>
          <cell r="CU707">
            <v>79.5</v>
          </cell>
          <cell r="CV707">
            <v>79</v>
          </cell>
          <cell r="CW707" t="str">
            <v/>
          </cell>
          <cell r="CX707">
            <v>0</v>
          </cell>
          <cell r="CY707">
            <v>83.89</v>
          </cell>
          <cell r="CZ707">
            <v>75.25</v>
          </cell>
          <cell r="DA707">
            <v>78.25</v>
          </cell>
          <cell r="DB707">
            <v>88</v>
          </cell>
          <cell r="DC707" t="str">
            <v/>
          </cell>
          <cell r="DD707">
            <v>0</v>
          </cell>
          <cell r="DE707">
            <v>82</v>
          </cell>
          <cell r="DF707">
            <v>78.25</v>
          </cell>
          <cell r="DG707">
            <v>74.5</v>
          </cell>
          <cell r="DH707">
            <v>84</v>
          </cell>
          <cell r="DI707" t="str">
            <v/>
          </cell>
          <cell r="DJ707">
            <v>0</v>
          </cell>
          <cell r="DK707">
            <v>0</v>
          </cell>
          <cell r="DL707">
            <v>0</v>
          </cell>
          <cell r="DM707">
            <v>0</v>
          </cell>
          <cell r="DN707">
            <v>71</v>
          </cell>
          <cell r="DO707" t="str">
            <v/>
          </cell>
          <cell r="DP707">
            <v>0</v>
          </cell>
          <cell r="DQ707">
            <v>77.75</v>
          </cell>
          <cell r="DR707">
            <v>69.75</v>
          </cell>
          <cell r="DS707">
            <v>69.75</v>
          </cell>
          <cell r="DT707">
            <v>78</v>
          </cell>
          <cell r="DU707" t="str">
            <v/>
          </cell>
          <cell r="DV707">
            <v>0</v>
          </cell>
          <cell r="DW707">
            <v>90</v>
          </cell>
          <cell r="DX707">
            <v>84</v>
          </cell>
          <cell r="DY707">
            <v>72.25</v>
          </cell>
          <cell r="DZ707">
            <v>84</v>
          </cell>
          <cell r="EA707" t="str">
            <v/>
          </cell>
          <cell r="EB707">
            <v>0</v>
          </cell>
          <cell r="EC707">
            <v>80.13</v>
          </cell>
          <cell r="ED707">
            <v>76.5</v>
          </cell>
          <cell r="EE707">
            <v>77</v>
          </cell>
          <cell r="EF707">
            <v>76</v>
          </cell>
          <cell r="EG707" t="str">
            <v/>
          </cell>
          <cell r="EH707">
            <v>0</v>
          </cell>
          <cell r="EI707">
            <v>84.25</v>
          </cell>
          <cell r="EJ707">
            <v>72.75</v>
          </cell>
          <cell r="EK707">
            <v>75.5</v>
          </cell>
          <cell r="EL707">
            <v>82</v>
          </cell>
          <cell r="EM707" t="str">
            <v/>
          </cell>
          <cell r="EN707">
            <v>0</v>
          </cell>
          <cell r="EO707">
            <v>84.25</v>
          </cell>
          <cell r="EP707">
            <v>72.75</v>
          </cell>
          <cell r="EQ707">
            <v>75.5</v>
          </cell>
          <cell r="ER707">
            <v>82</v>
          </cell>
          <cell r="ES707" t="str">
            <v/>
          </cell>
          <cell r="ET707">
            <v>0</v>
          </cell>
          <cell r="EU707">
            <v>84.25</v>
          </cell>
          <cell r="EV707">
            <v>72.75</v>
          </cell>
          <cell r="EW707">
            <v>75.5</v>
          </cell>
          <cell r="EX707">
            <v>82</v>
          </cell>
          <cell r="EY707" t="str">
            <v/>
          </cell>
          <cell r="EZ707">
            <v>0</v>
          </cell>
          <cell r="FA707">
            <v>79.38</v>
          </cell>
          <cell r="FB707">
            <v>68.25</v>
          </cell>
          <cell r="FC707">
            <v>67.75</v>
          </cell>
          <cell r="FD707">
            <v>75</v>
          </cell>
          <cell r="FE707" t="str">
            <v/>
          </cell>
          <cell r="FF707">
            <v>0</v>
          </cell>
          <cell r="FG707">
            <v>79.38</v>
          </cell>
          <cell r="FH707">
            <v>68.25</v>
          </cell>
          <cell r="FI707">
            <v>67.75</v>
          </cell>
          <cell r="FJ707">
            <v>75</v>
          </cell>
          <cell r="FK707" t="str">
            <v/>
          </cell>
          <cell r="FL707">
            <v>0</v>
          </cell>
          <cell r="FM707">
            <v>79.38</v>
          </cell>
          <cell r="FN707">
            <v>68.25</v>
          </cell>
          <cell r="FO707">
            <v>67.75</v>
          </cell>
          <cell r="FP707">
            <v>75</v>
          </cell>
          <cell r="FQ707" t="str">
            <v/>
          </cell>
          <cell r="FR707">
            <v>0</v>
          </cell>
          <cell r="FS707">
            <v>79.38</v>
          </cell>
          <cell r="FT707">
            <v>68.25</v>
          </cell>
          <cell r="FU707">
            <v>67.75</v>
          </cell>
          <cell r="FV707">
            <v>75</v>
          </cell>
          <cell r="FW707" t="str">
            <v/>
          </cell>
          <cell r="FX707">
            <v>0</v>
          </cell>
          <cell r="FY707">
            <v>79.38</v>
          </cell>
          <cell r="FZ707">
            <v>68.25</v>
          </cell>
          <cell r="GA707">
            <v>67.75</v>
          </cell>
          <cell r="GB707">
            <v>75</v>
          </cell>
          <cell r="GC707" t="str">
            <v/>
          </cell>
          <cell r="GD707">
            <v>0</v>
          </cell>
          <cell r="GE707">
            <v>79.38</v>
          </cell>
          <cell r="GF707">
            <v>68.25</v>
          </cell>
          <cell r="GG707">
            <v>67.75</v>
          </cell>
          <cell r="GH707">
            <v>75</v>
          </cell>
          <cell r="GI707" t="str">
            <v/>
          </cell>
          <cell r="GJ707">
            <v>0</v>
          </cell>
          <cell r="GK707">
            <v>79.38</v>
          </cell>
          <cell r="GL707">
            <v>68.25</v>
          </cell>
          <cell r="GM707">
            <v>67.75</v>
          </cell>
          <cell r="GN707">
            <v>75</v>
          </cell>
          <cell r="GO707" t="str">
            <v/>
          </cell>
          <cell r="GP707">
            <v>0</v>
          </cell>
          <cell r="GQ707">
            <v>79.38</v>
          </cell>
          <cell r="GR707">
            <v>68.25</v>
          </cell>
          <cell r="GS707">
            <v>67.75</v>
          </cell>
          <cell r="GT707">
            <v>75</v>
          </cell>
          <cell r="GU707" t="str">
            <v/>
          </cell>
          <cell r="GV707">
            <v>0</v>
          </cell>
          <cell r="GW707">
            <v>80</v>
          </cell>
          <cell r="GX707">
            <v>67.5</v>
          </cell>
          <cell r="GY707">
            <v>72.25</v>
          </cell>
          <cell r="GZ707">
            <v>79</v>
          </cell>
          <cell r="HA707" t="str">
            <v>IGR-L</v>
          </cell>
          <cell r="HB707">
            <v>0</v>
          </cell>
          <cell r="HC707">
            <v>77.67</v>
          </cell>
          <cell r="HD707">
            <v>67.75</v>
          </cell>
          <cell r="HE707">
            <v>71.75</v>
          </cell>
          <cell r="HF707">
            <v>77</v>
          </cell>
          <cell r="HH707">
            <v>0</v>
          </cell>
          <cell r="HM707" t="str">
            <v/>
          </cell>
          <cell r="HN707" t="str">
            <v/>
          </cell>
          <cell r="HS707">
            <v>0</v>
          </cell>
          <cell r="HT707" t="str">
            <v>PKN</v>
          </cell>
          <cell r="HU707">
            <v>0</v>
          </cell>
          <cell r="HV707" t="str">
            <v>IND</v>
          </cell>
          <cell r="HW707">
            <v>0</v>
          </cell>
          <cell r="HX707" t="str">
            <v>MAT-W</v>
          </cell>
          <cell r="HY707">
            <v>0</v>
          </cell>
          <cell r="HZ707" t="str">
            <v>SEJ-W</v>
          </cell>
          <cell r="IA707">
            <v>0</v>
          </cell>
          <cell r="IB707" t="str">
            <v>IGR-W</v>
          </cell>
          <cell r="IC707">
            <v>0</v>
          </cell>
          <cell r="ID707" t="str">
            <v>SBO</v>
          </cell>
          <cell r="IE707">
            <v>0</v>
          </cell>
          <cell r="IF707" t="str">
            <v>PJO</v>
          </cell>
          <cell r="IG707">
            <v>0</v>
          </cell>
          <cell r="IH707" t="str">
            <v>PRA</v>
          </cell>
          <cell r="II707">
            <v>0</v>
          </cell>
          <cell r="IJ707" t="str">
            <v>JAW</v>
          </cell>
          <cell r="IK707">
            <v>0</v>
          </cell>
          <cell r="IL707" t="str">
            <v>ARB</v>
          </cell>
          <cell r="IM707">
            <v>0</v>
          </cell>
          <cell r="IN707" t="str">
            <v>PKM</v>
          </cell>
          <cell r="IO707">
            <v>0</v>
          </cell>
          <cell r="IP707" t="str">
            <v>GEO-P</v>
          </cell>
          <cell r="IQ707">
            <v>0</v>
          </cell>
          <cell r="IR707" t="str">
            <v>SEJ-P</v>
          </cell>
          <cell r="IS707">
            <v>0</v>
          </cell>
          <cell r="IT707" t="str">
            <v>SOS-P</v>
          </cell>
          <cell r="IU707">
            <v>0</v>
          </cell>
          <cell r="IV707" t="str">
            <v>EKO-P</v>
          </cell>
          <cell r="IW707">
            <v>0</v>
          </cell>
          <cell r="IX707" t="str">
            <v>IGR-L</v>
          </cell>
          <cell r="IY707">
            <v>0</v>
          </cell>
          <cell r="JA707">
            <v>0</v>
          </cell>
        </row>
        <row r="708">
          <cell r="Q708" t="str">
            <v/>
          </cell>
          <cell r="AB708" t="str">
            <v/>
          </cell>
          <cell r="AC708">
            <v>7</v>
          </cell>
          <cell r="AI708" t="str">
            <v/>
          </cell>
          <cell r="AJ708">
            <v>0</v>
          </cell>
          <cell r="AK708">
            <v>83.75</v>
          </cell>
          <cell r="AL708">
            <v>76.5</v>
          </cell>
          <cell r="AM708">
            <v>73</v>
          </cell>
          <cell r="AN708">
            <v>80</v>
          </cell>
          <cell r="AO708" t="str">
            <v/>
          </cell>
          <cell r="AP708">
            <v>0</v>
          </cell>
          <cell r="AQ708">
            <v>86</v>
          </cell>
          <cell r="AR708">
            <v>80.5</v>
          </cell>
          <cell r="AS708">
            <v>75</v>
          </cell>
          <cell r="AT708">
            <v>80</v>
          </cell>
          <cell r="AU708" t="str">
            <v/>
          </cell>
          <cell r="AV708">
            <v>0</v>
          </cell>
          <cell r="AW708">
            <v>79.08</v>
          </cell>
          <cell r="AX708">
            <v>76.5</v>
          </cell>
          <cell r="AY708">
            <v>72.75</v>
          </cell>
          <cell r="AZ708">
            <v>81</v>
          </cell>
          <cell r="BA708" t="str">
            <v/>
          </cell>
          <cell r="BB708">
            <v>0</v>
          </cell>
          <cell r="BC708">
            <v>79.5</v>
          </cell>
          <cell r="BD708">
            <v>76.5</v>
          </cell>
          <cell r="BE708">
            <v>70.75</v>
          </cell>
          <cell r="BF708">
            <v>81</v>
          </cell>
          <cell r="BG708" t="str">
            <v>SEJ</v>
          </cell>
          <cell r="BH708">
            <v>0</v>
          </cell>
          <cell r="BI708">
            <v>96.67</v>
          </cell>
          <cell r="BJ708">
            <v>80</v>
          </cell>
          <cell r="BK708">
            <v>72.75</v>
          </cell>
          <cell r="BL708">
            <v>80</v>
          </cell>
          <cell r="BM708" t="str">
            <v/>
          </cell>
          <cell r="BN708">
            <v>0</v>
          </cell>
          <cell r="BO708">
            <v>80</v>
          </cell>
          <cell r="BP708">
            <v>73.75</v>
          </cell>
          <cell r="BQ708">
            <v>71.5</v>
          </cell>
          <cell r="BR708">
            <v>73</v>
          </cell>
          <cell r="BS708" t="str">
            <v/>
          </cell>
          <cell r="BT708">
            <v>0</v>
          </cell>
          <cell r="BU708">
            <v>81.25</v>
          </cell>
          <cell r="BV708">
            <v>68.75</v>
          </cell>
          <cell r="BW708">
            <v>75.25</v>
          </cell>
          <cell r="BX708">
            <v>79</v>
          </cell>
          <cell r="BY708" t="str">
            <v/>
          </cell>
          <cell r="BZ708">
            <v>0</v>
          </cell>
          <cell r="CA708">
            <v>68.44</v>
          </cell>
          <cell r="CB708">
            <v>67.5</v>
          </cell>
          <cell r="CC708">
            <v>67.75</v>
          </cell>
          <cell r="CD708">
            <v>72</v>
          </cell>
          <cell r="CE708" t="str">
            <v/>
          </cell>
          <cell r="CF708">
            <v>0</v>
          </cell>
          <cell r="CG708">
            <v>80</v>
          </cell>
          <cell r="CH708">
            <v>74.5</v>
          </cell>
          <cell r="CI708">
            <v>80.25</v>
          </cell>
          <cell r="CJ708">
            <v>74</v>
          </cell>
          <cell r="CK708" t="str">
            <v/>
          </cell>
          <cell r="CL708">
            <v>0</v>
          </cell>
          <cell r="CM708">
            <v>76.92</v>
          </cell>
          <cell r="CN708">
            <v>70.75</v>
          </cell>
          <cell r="CO708">
            <v>67.25</v>
          </cell>
          <cell r="CP708">
            <v>77</v>
          </cell>
          <cell r="CQ708" t="str">
            <v/>
          </cell>
          <cell r="CR708">
            <v>0</v>
          </cell>
          <cell r="CS708">
            <v>80.33</v>
          </cell>
          <cell r="CT708">
            <v>67.25</v>
          </cell>
          <cell r="CU708">
            <v>67</v>
          </cell>
          <cell r="CV708">
            <v>80</v>
          </cell>
          <cell r="CW708" t="str">
            <v/>
          </cell>
          <cell r="CX708">
            <v>0</v>
          </cell>
          <cell r="CY708">
            <v>82.44</v>
          </cell>
          <cell r="CZ708">
            <v>71.75</v>
          </cell>
          <cell r="DA708">
            <v>74.75</v>
          </cell>
          <cell r="DB708">
            <v>80</v>
          </cell>
          <cell r="DC708" t="str">
            <v/>
          </cell>
          <cell r="DD708">
            <v>0</v>
          </cell>
          <cell r="DE708">
            <v>83.75</v>
          </cell>
          <cell r="DF708">
            <v>69.75</v>
          </cell>
          <cell r="DG708">
            <v>75</v>
          </cell>
          <cell r="DH708">
            <v>85</v>
          </cell>
          <cell r="DI708" t="str">
            <v/>
          </cell>
          <cell r="DJ708">
            <v>0</v>
          </cell>
          <cell r="DK708">
            <v>0</v>
          </cell>
          <cell r="DL708">
            <v>0</v>
          </cell>
          <cell r="DM708">
            <v>0</v>
          </cell>
          <cell r="DN708">
            <v>70</v>
          </cell>
          <cell r="DO708" t="str">
            <v/>
          </cell>
          <cell r="DP708">
            <v>0</v>
          </cell>
          <cell r="DQ708">
            <v>78.25</v>
          </cell>
          <cell r="DR708">
            <v>68.75</v>
          </cell>
          <cell r="DS708">
            <v>68.5</v>
          </cell>
          <cell r="DT708">
            <v>79</v>
          </cell>
          <cell r="DU708" t="str">
            <v/>
          </cell>
          <cell r="DV708">
            <v>0</v>
          </cell>
          <cell r="DW708">
            <v>92.5</v>
          </cell>
          <cell r="DX708">
            <v>74.25</v>
          </cell>
          <cell r="DY708">
            <v>70.5</v>
          </cell>
          <cell r="DZ708">
            <v>79</v>
          </cell>
          <cell r="EA708" t="str">
            <v/>
          </cell>
          <cell r="EB708">
            <v>0</v>
          </cell>
          <cell r="EC708">
            <v>80</v>
          </cell>
          <cell r="ED708">
            <v>69.5</v>
          </cell>
          <cell r="EE708">
            <v>70.25</v>
          </cell>
          <cell r="EF708">
            <v>74</v>
          </cell>
          <cell r="EG708" t="str">
            <v/>
          </cell>
          <cell r="EH708">
            <v>0</v>
          </cell>
          <cell r="EI708">
            <v>82.42</v>
          </cell>
          <cell r="EJ708">
            <v>70.25</v>
          </cell>
          <cell r="EK708">
            <v>67.5</v>
          </cell>
          <cell r="EL708">
            <v>73</v>
          </cell>
          <cell r="EM708" t="str">
            <v/>
          </cell>
          <cell r="EN708">
            <v>0</v>
          </cell>
          <cell r="EO708">
            <v>82.42</v>
          </cell>
          <cell r="EP708">
            <v>70.25</v>
          </cell>
          <cell r="EQ708">
            <v>67.5</v>
          </cell>
          <cell r="ER708">
            <v>73</v>
          </cell>
          <cell r="ES708" t="str">
            <v/>
          </cell>
          <cell r="ET708">
            <v>0</v>
          </cell>
          <cell r="EU708">
            <v>82.42</v>
          </cell>
          <cell r="EV708">
            <v>70.25</v>
          </cell>
          <cell r="EW708">
            <v>67.5</v>
          </cell>
          <cell r="EX708">
            <v>73</v>
          </cell>
          <cell r="EY708" t="str">
            <v/>
          </cell>
          <cell r="EZ708">
            <v>0</v>
          </cell>
          <cell r="FA708">
            <v>78.63</v>
          </cell>
          <cell r="FB708">
            <v>67.25</v>
          </cell>
          <cell r="FC708">
            <v>67.5</v>
          </cell>
          <cell r="FD708">
            <v>74</v>
          </cell>
          <cell r="FE708" t="str">
            <v/>
          </cell>
          <cell r="FF708">
            <v>0</v>
          </cell>
          <cell r="FG708">
            <v>78.63</v>
          </cell>
          <cell r="FH708">
            <v>67.25</v>
          </cell>
          <cell r="FI708">
            <v>67.5</v>
          </cell>
          <cell r="FJ708">
            <v>74</v>
          </cell>
          <cell r="FK708" t="str">
            <v/>
          </cell>
          <cell r="FL708">
            <v>0</v>
          </cell>
          <cell r="FM708">
            <v>78.63</v>
          </cell>
          <cell r="FN708">
            <v>67.25</v>
          </cell>
          <cell r="FO708">
            <v>67.5</v>
          </cell>
          <cell r="FP708">
            <v>74</v>
          </cell>
          <cell r="FQ708" t="str">
            <v/>
          </cell>
          <cell r="FR708">
            <v>0</v>
          </cell>
          <cell r="FS708">
            <v>78.63</v>
          </cell>
          <cell r="FT708">
            <v>67.25</v>
          </cell>
          <cell r="FU708">
            <v>67.5</v>
          </cell>
          <cell r="FV708">
            <v>74</v>
          </cell>
          <cell r="FW708" t="str">
            <v/>
          </cell>
          <cell r="FX708">
            <v>0</v>
          </cell>
          <cell r="FY708">
            <v>78.63</v>
          </cell>
          <cell r="FZ708">
            <v>67.25</v>
          </cell>
          <cell r="GA708">
            <v>67.5</v>
          </cell>
          <cell r="GB708">
            <v>74</v>
          </cell>
          <cell r="GC708" t="str">
            <v/>
          </cell>
          <cell r="GD708">
            <v>0</v>
          </cell>
          <cell r="GE708">
            <v>78.63</v>
          </cell>
          <cell r="GF708">
            <v>67.25</v>
          </cell>
          <cell r="GG708">
            <v>67.5</v>
          </cell>
          <cell r="GH708">
            <v>74</v>
          </cell>
          <cell r="GI708" t="str">
            <v/>
          </cell>
          <cell r="GJ708">
            <v>0</v>
          </cell>
          <cell r="GK708">
            <v>78.63</v>
          </cell>
          <cell r="GL708">
            <v>67.25</v>
          </cell>
          <cell r="GM708">
            <v>67.5</v>
          </cell>
          <cell r="GN708">
            <v>74</v>
          </cell>
          <cell r="GO708" t="str">
            <v/>
          </cell>
          <cell r="GP708">
            <v>0</v>
          </cell>
          <cell r="GQ708">
            <v>78.63</v>
          </cell>
          <cell r="GR708">
            <v>67.25</v>
          </cell>
          <cell r="GS708">
            <v>67.5</v>
          </cell>
          <cell r="GT708">
            <v>74</v>
          </cell>
          <cell r="GU708" t="str">
            <v/>
          </cell>
          <cell r="GV708">
            <v>0</v>
          </cell>
          <cell r="GW708">
            <v>79.25</v>
          </cell>
          <cell r="GX708">
            <v>68.5</v>
          </cell>
          <cell r="GY708">
            <v>68</v>
          </cell>
          <cell r="GZ708">
            <v>73</v>
          </cell>
          <cell r="HA708" t="str">
            <v>IGR-L</v>
          </cell>
          <cell r="HB708">
            <v>0</v>
          </cell>
          <cell r="HC708">
            <v>77.83</v>
          </cell>
          <cell r="HD708">
            <v>68.25</v>
          </cell>
          <cell r="HE708">
            <v>67</v>
          </cell>
          <cell r="HF708">
            <v>75</v>
          </cell>
          <cell r="HH708">
            <v>0</v>
          </cell>
          <cell r="HM708" t="str">
            <v/>
          </cell>
          <cell r="HN708" t="str">
            <v/>
          </cell>
          <cell r="HS708">
            <v>0</v>
          </cell>
          <cell r="HT708" t="str">
            <v>PKN</v>
          </cell>
          <cell r="HU708">
            <v>0</v>
          </cell>
          <cell r="HV708" t="str">
            <v>IND</v>
          </cell>
          <cell r="HW708">
            <v>0</v>
          </cell>
          <cell r="HX708" t="str">
            <v>MAT-W</v>
          </cell>
          <cell r="HY708">
            <v>0</v>
          </cell>
          <cell r="HZ708" t="str">
            <v>SEJ-W</v>
          </cell>
          <cell r="IA708">
            <v>0</v>
          </cell>
          <cell r="IB708" t="str">
            <v>IGR-W</v>
          </cell>
          <cell r="IC708">
            <v>0</v>
          </cell>
          <cell r="ID708" t="str">
            <v>SBO</v>
          </cell>
          <cell r="IE708">
            <v>0</v>
          </cell>
          <cell r="IF708" t="str">
            <v>PJO</v>
          </cell>
          <cell r="IG708">
            <v>0</v>
          </cell>
          <cell r="IH708" t="str">
            <v>PRA</v>
          </cell>
          <cell r="II708">
            <v>0</v>
          </cell>
          <cell r="IJ708" t="str">
            <v>JAW</v>
          </cell>
          <cell r="IK708">
            <v>0</v>
          </cell>
          <cell r="IL708" t="str">
            <v>ARB</v>
          </cell>
          <cell r="IM708">
            <v>0</v>
          </cell>
          <cell r="IN708" t="str">
            <v>PKM</v>
          </cell>
          <cell r="IO708">
            <v>0</v>
          </cell>
          <cell r="IP708" t="str">
            <v>GEO-P</v>
          </cell>
          <cell r="IQ708">
            <v>0</v>
          </cell>
          <cell r="IR708" t="str">
            <v>SEJ-P</v>
          </cell>
          <cell r="IS708">
            <v>0</v>
          </cell>
          <cell r="IT708" t="str">
            <v>SOS-P</v>
          </cell>
          <cell r="IU708">
            <v>0</v>
          </cell>
          <cell r="IV708" t="str">
            <v>EKO-P</v>
          </cell>
          <cell r="IW708">
            <v>0</v>
          </cell>
          <cell r="IX708" t="str">
            <v>IGR-L</v>
          </cell>
          <cell r="IY708">
            <v>0</v>
          </cell>
          <cell r="JA708">
            <v>0</v>
          </cell>
        </row>
        <row r="709">
          <cell r="Q709" t="str">
            <v/>
          </cell>
          <cell r="AB709" t="str">
            <v/>
          </cell>
          <cell r="AC709">
            <v>8</v>
          </cell>
          <cell r="AI709" t="str">
            <v/>
          </cell>
          <cell r="AJ709">
            <v>0</v>
          </cell>
          <cell r="AK709">
            <v>79.5</v>
          </cell>
          <cell r="AL709">
            <v>80.25</v>
          </cell>
          <cell r="AM709">
            <v>71</v>
          </cell>
          <cell r="AN709">
            <v>79</v>
          </cell>
          <cell r="AO709" t="str">
            <v/>
          </cell>
          <cell r="AP709">
            <v>0</v>
          </cell>
          <cell r="AQ709">
            <v>83</v>
          </cell>
          <cell r="AR709">
            <v>85.75</v>
          </cell>
          <cell r="AS709">
            <v>71.5</v>
          </cell>
          <cell r="AT709">
            <v>79</v>
          </cell>
          <cell r="AU709" t="str">
            <v/>
          </cell>
          <cell r="AV709">
            <v>0</v>
          </cell>
          <cell r="AW709">
            <v>80.42</v>
          </cell>
          <cell r="AX709">
            <v>81.5</v>
          </cell>
          <cell r="AY709">
            <v>71.5</v>
          </cell>
          <cell r="AZ709">
            <v>83</v>
          </cell>
          <cell r="BA709" t="str">
            <v/>
          </cell>
          <cell r="BB709">
            <v>0</v>
          </cell>
          <cell r="BC709">
            <v>83.75</v>
          </cell>
          <cell r="BD709">
            <v>80.25</v>
          </cell>
          <cell r="BE709">
            <v>69.25</v>
          </cell>
          <cell r="BF709">
            <v>83</v>
          </cell>
          <cell r="BG709" t="str">
            <v>SEJ</v>
          </cell>
          <cell r="BH709">
            <v>0</v>
          </cell>
          <cell r="BI709">
            <v>94</v>
          </cell>
          <cell r="BJ709">
            <v>90</v>
          </cell>
          <cell r="BK709">
            <v>71.75</v>
          </cell>
          <cell r="BL709">
            <v>79</v>
          </cell>
          <cell r="BM709" t="str">
            <v/>
          </cell>
          <cell r="BN709">
            <v>0</v>
          </cell>
          <cell r="BO709">
            <v>81.25</v>
          </cell>
          <cell r="BP709">
            <v>78.5</v>
          </cell>
          <cell r="BQ709">
            <v>75.5</v>
          </cell>
          <cell r="BR709">
            <v>78</v>
          </cell>
          <cell r="BS709" t="str">
            <v/>
          </cell>
          <cell r="BT709">
            <v>0</v>
          </cell>
          <cell r="BU709">
            <v>81</v>
          </cell>
          <cell r="BV709">
            <v>80</v>
          </cell>
          <cell r="BW709">
            <v>77.75</v>
          </cell>
          <cell r="BX709">
            <v>87</v>
          </cell>
          <cell r="BY709" t="str">
            <v/>
          </cell>
          <cell r="BZ709">
            <v>0</v>
          </cell>
          <cell r="CA709">
            <v>75.78</v>
          </cell>
          <cell r="CB709">
            <v>67.5</v>
          </cell>
          <cell r="CC709">
            <v>68.5</v>
          </cell>
          <cell r="CD709">
            <v>73</v>
          </cell>
          <cell r="CE709" t="str">
            <v/>
          </cell>
          <cell r="CF709">
            <v>0</v>
          </cell>
          <cell r="CG709">
            <v>79.33</v>
          </cell>
          <cell r="CH709">
            <v>82</v>
          </cell>
          <cell r="CI709">
            <v>82.75</v>
          </cell>
          <cell r="CJ709">
            <v>79</v>
          </cell>
          <cell r="CK709" t="str">
            <v/>
          </cell>
          <cell r="CL709">
            <v>0</v>
          </cell>
          <cell r="CM709">
            <v>76.92</v>
          </cell>
          <cell r="CN709">
            <v>71.5</v>
          </cell>
          <cell r="CO709">
            <v>72</v>
          </cell>
          <cell r="CP709">
            <v>76</v>
          </cell>
          <cell r="CQ709" t="str">
            <v/>
          </cell>
          <cell r="CR709">
            <v>0</v>
          </cell>
          <cell r="CS709">
            <v>80.17</v>
          </cell>
          <cell r="CT709">
            <v>72.5</v>
          </cell>
          <cell r="CU709">
            <v>72.5</v>
          </cell>
          <cell r="CV709">
            <v>81</v>
          </cell>
          <cell r="CW709" t="str">
            <v/>
          </cell>
          <cell r="CX709">
            <v>0</v>
          </cell>
          <cell r="CY709">
            <v>80.67</v>
          </cell>
          <cell r="CZ709">
            <v>70.25</v>
          </cell>
          <cell r="DA709">
            <v>76.5</v>
          </cell>
          <cell r="DB709">
            <v>82</v>
          </cell>
          <cell r="DC709" t="str">
            <v/>
          </cell>
          <cell r="DD709">
            <v>0</v>
          </cell>
          <cell r="DE709">
            <v>81.5</v>
          </cell>
          <cell r="DF709">
            <v>81.75</v>
          </cell>
          <cell r="DG709">
            <v>77.5</v>
          </cell>
          <cell r="DH709">
            <v>85</v>
          </cell>
          <cell r="DI709" t="str">
            <v/>
          </cell>
          <cell r="DJ709">
            <v>0</v>
          </cell>
          <cell r="DK709">
            <v>0</v>
          </cell>
          <cell r="DL709">
            <v>0</v>
          </cell>
          <cell r="DM709">
            <v>0</v>
          </cell>
          <cell r="DN709">
            <v>70</v>
          </cell>
          <cell r="DO709" t="str">
            <v/>
          </cell>
          <cell r="DP709">
            <v>0</v>
          </cell>
          <cell r="DQ709">
            <v>81.25</v>
          </cell>
          <cell r="DR709">
            <v>70.25</v>
          </cell>
          <cell r="DS709">
            <v>74</v>
          </cell>
          <cell r="DT709">
            <v>79</v>
          </cell>
          <cell r="DU709" t="str">
            <v/>
          </cell>
          <cell r="DV709">
            <v>0</v>
          </cell>
          <cell r="DW709">
            <v>90.75</v>
          </cell>
          <cell r="DX709">
            <v>85.75</v>
          </cell>
          <cell r="DY709">
            <v>71.5</v>
          </cell>
          <cell r="DZ709">
            <v>81</v>
          </cell>
          <cell r="EA709" t="str">
            <v/>
          </cell>
          <cell r="EB709">
            <v>0</v>
          </cell>
          <cell r="EC709">
            <v>80.5</v>
          </cell>
          <cell r="ED709">
            <v>76.75</v>
          </cell>
          <cell r="EE709">
            <v>77</v>
          </cell>
          <cell r="EF709">
            <v>76</v>
          </cell>
          <cell r="EG709" t="str">
            <v/>
          </cell>
          <cell r="EH709">
            <v>0</v>
          </cell>
          <cell r="EI709">
            <v>81</v>
          </cell>
          <cell r="EJ709">
            <v>73.25</v>
          </cell>
          <cell r="EK709">
            <v>73.5</v>
          </cell>
          <cell r="EL709">
            <v>80</v>
          </cell>
          <cell r="EM709" t="str">
            <v/>
          </cell>
          <cell r="EN709">
            <v>0</v>
          </cell>
          <cell r="EO709">
            <v>81</v>
          </cell>
          <cell r="EP709">
            <v>73.25</v>
          </cell>
          <cell r="EQ709">
            <v>73.5</v>
          </cell>
          <cell r="ER709">
            <v>80</v>
          </cell>
          <cell r="ES709" t="str">
            <v/>
          </cell>
          <cell r="ET709">
            <v>0</v>
          </cell>
          <cell r="EU709">
            <v>81</v>
          </cell>
          <cell r="EV709">
            <v>73.25</v>
          </cell>
          <cell r="EW709">
            <v>73.5</v>
          </cell>
          <cell r="EX709">
            <v>80</v>
          </cell>
          <cell r="EY709" t="str">
            <v/>
          </cell>
          <cell r="EZ709">
            <v>0</v>
          </cell>
          <cell r="FA709">
            <v>79.88</v>
          </cell>
          <cell r="FB709">
            <v>71.5</v>
          </cell>
          <cell r="FC709">
            <v>69.75</v>
          </cell>
          <cell r="FD709">
            <v>76</v>
          </cell>
          <cell r="FE709" t="str">
            <v/>
          </cell>
          <cell r="FF709">
            <v>0</v>
          </cell>
          <cell r="FG709">
            <v>79.88</v>
          </cell>
          <cell r="FH709">
            <v>71.5</v>
          </cell>
          <cell r="FI709">
            <v>69.75</v>
          </cell>
          <cell r="FJ709">
            <v>76</v>
          </cell>
          <cell r="FK709" t="str">
            <v/>
          </cell>
          <cell r="FL709">
            <v>0</v>
          </cell>
          <cell r="FM709">
            <v>79.88</v>
          </cell>
          <cell r="FN709">
            <v>71.5</v>
          </cell>
          <cell r="FO709">
            <v>69.75</v>
          </cell>
          <cell r="FP709">
            <v>76</v>
          </cell>
          <cell r="FQ709" t="str">
            <v/>
          </cell>
          <cell r="FR709">
            <v>0</v>
          </cell>
          <cell r="FS709">
            <v>79.88</v>
          </cell>
          <cell r="FT709">
            <v>71.5</v>
          </cell>
          <cell r="FU709">
            <v>69.75</v>
          </cell>
          <cell r="FV709">
            <v>76</v>
          </cell>
          <cell r="FW709" t="str">
            <v/>
          </cell>
          <cell r="FX709">
            <v>0</v>
          </cell>
          <cell r="FY709">
            <v>79.88</v>
          </cell>
          <cell r="FZ709">
            <v>71.5</v>
          </cell>
          <cell r="GA709">
            <v>69.75</v>
          </cell>
          <cell r="GB709">
            <v>76</v>
          </cell>
          <cell r="GC709" t="str">
            <v/>
          </cell>
          <cell r="GD709">
            <v>0</v>
          </cell>
          <cell r="GE709">
            <v>79.88</v>
          </cell>
          <cell r="GF709">
            <v>71.5</v>
          </cell>
          <cell r="GG709">
            <v>69.75</v>
          </cell>
          <cell r="GH709">
            <v>76</v>
          </cell>
          <cell r="GI709" t="str">
            <v/>
          </cell>
          <cell r="GJ709">
            <v>0</v>
          </cell>
          <cell r="GK709">
            <v>79.88</v>
          </cell>
          <cell r="GL709">
            <v>71.5</v>
          </cell>
          <cell r="GM709">
            <v>69.75</v>
          </cell>
          <cell r="GN709">
            <v>76</v>
          </cell>
          <cell r="GO709" t="str">
            <v/>
          </cell>
          <cell r="GP709">
            <v>0</v>
          </cell>
          <cell r="GQ709">
            <v>79.88</v>
          </cell>
          <cell r="GR709">
            <v>71.5</v>
          </cell>
          <cell r="GS709">
            <v>69.75</v>
          </cell>
          <cell r="GT709">
            <v>76</v>
          </cell>
          <cell r="GU709" t="str">
            <v/>
          </cell>
          <cell r="GV709">
            <v>0</v>
          </cell>
          <cell r="GW709">
            <v>82.5</v>
          </cell>
          <cell r="GX709">
            <v>69</v>
          </cell>
          <cell r="GY709">
            <v>68.25</v>
          </cell>
          <cell r="GZ709">
            <v>79</v>
          </cell>
          <cell r="HA709" t="str">
            <v>IGR-L</v>
          </cell>
          <cell r="HB709">
            <v>0</v>
          </cell>
          <cell r="HC709">
            <v>77.83</v>
          </cell>
          <cell r="HD709">
            <v>67</v>
          </cell>
          <cell r="HE709">
            <v>69</v>
          </cell>
          <cell r="HF709">
            <v>75</v>
          </cell>
          <cell r="HH709">
            <v>0</v>
          </cell>
          <cell r="HM709" t="str">
            <v/>
          </cell>
          <cell r="HN709" t="str">
            <v/>
          </cell>
          <cell r="HS709">
            <v>0</v>
          </cell>
          <cell r="HT709" t="str">
            <v>PKN</v>
          </cell>
          <cell r="HU709">
            <v>0</v>
          </cell>
          <cell r="HV709" t="str">
            <v>IND</v>
          </cell>
          <cell r="HW709">
            <v>0</v>
          </cell>
          <cell r="HX709" t="str">
            <v>MAT-W</v>
          </cell>
          <cell r="HY709">
            <v>0</v>
          </cell>
          <cell r="HZ709" t="str">
            <v>SEJ-W</v>
          </cell>
          <cell r="IA709">
            <v>0</v>
          </cell>
          <cell r="IB709" t="str">
            <v>IGR-W</v>
          </cell>
          <cell r="IC709">
            <v>0</v>
          </cell>
          <cell r="ID709" t="str">
            <v>SBO</v>
          </cell>
          <cell r="IE709">
            <v>0</v>
          </cell>
          <cell r="IF709" t="str">
            <v>PJO</v>
          </cell>
          <cell r="IG709">
            <v>0</v>
          </cell>
          <cell r="IH709" t="str">
            <v>PRA</v>
          </cell>
          <cell r="II709">
            <v>0</v>
          </cell>
          <cell r="IJ709" t="str">
            <v>JAW</v>
          </cell>
          <cell r="IK709">
            <v>0</v>
          </cell>
          <cell r="IL709" t="str">
            <v>ARB</v>
          </cell>
          <cell r="IM709">
            <v>0</v>
          </cell>
          <cell r="IN709" t="str">
            <v>PKM</v>
          </cell>
          <cell r="IO709">
            <v>0</v>
          </cell>
          <cell r="IP709" t="str">
            <v>GEO-P</v>
          </cell>
          <cell r="IQ709">
            <v>0</v>
          </cell>
          <cell r="IR709" t="str">
            <v>SEJ-P</v>
          </cell>
          <cell r="IS709">
            <v>0</v>
          </cell>
          <cell r="IT709" t="str">
            <v>SOS-P</v>
          </cell>
          <cell r="IU709">
            <v>0</v>
          </cell>
          <cell r="IV709" t="str">
            <v>EKO-P</v>
          </cell>
          <cell r="IW709">
            <v>0</v>
          </cell>
          <cell r="IX709" t="str">
            <v>IGR-L</v>
          </cell>
          <cell r="IY709">
            <v>0</v>
          </cell>
          <cell r="JA709">
            <v>0</v>
          </cell>
        </row>
        <row r="710">
          <cell r="Q710" t="str">
            <v/>
          </cell>
          <cell r="AB710" t="str">
            <v/>
          </cell>
          <cell r="AC710">
            <v>9</v>
          </cell>
          <cell r="AI710" t="str">
            <v/>
          </cell>
          <cell r="AJ710">
            <v>0</v>
          </cell>
          <cell r="AK710">
            <v>79.5</v>
          </cell>
          <cell r="AL710">
            <v>73.5</v>
          </cell>
          <cell r="AM710">
            <v>73</v>
          </cell>
          <cell r="AN710">
            <v>76</v>
          </cell>
          <cell r="AO710" t="str">
            <v/>
          </cell>
          <cell r="AP710">
            <v>0</v>
          </cell>
          <cell r="AQ710">
            <v>75.67</v>
          </cell>
          <cell r="AR710">
            <v>79.25</v>
          </cell>
          <cell r="AS710">
            <v>73.5</v>
          </cell>
          <cell r="AT710">
            <v>76</v>
          </cell>
          <cell r="AU710" t="str">
            <v/>
          </cell>
          <cell r="AV710">
            <v>0</v>
          </cell>
          <cell r="AW710">
            <v>77.5</v>
          </cell>
          <cell r="AX710">
            <v>74.25</v>
          </cell>
          <cell r="AY710">
            <v>72</v>
          </cell>
          <cell r="AZ710">
            <v>78</v>
          </cell>
          <cell r="BA710" t="str">
            <v/>
          </cell>
          <cell r="BB710">
            <v>0</v>
          </cell>
          <cell r="BC710">
            <v>78.75</v>
          </cell>
          <cell r="BD710">
            <v>73.5</v>
          </cell>
          <cell r="BE710">
            <v>73.5</v>
          </cell>
          <cell r="BF710">
            <v>78</v>
          </cell>
          <cell r="BG710" t="str">
            <v>SEJ</v>
          </cell>
          <cell r="BH710">
            <v>0</v>
          </cell>
          <cell r="BI710">
            <v>77</v>
          </cell>
          <cell r="BJ710">
            <v>80</v>
          </cell>
          <cell r="BK710">
            <v>73.5</v>
          </cell>
          <cell r="BL710">
            <v>76</v>
          </cell>
          <cell r="BM710" t="str">
            <v/>
          </cell>
          <cell r="BN710">
            <v>0</v>
          </cell>
          <cell r="BO710">
            <v>81.63</v>
          </cell>
          <cell r="BP710">
            <v>69</v>
          </cell>
          <cell r="BQ710">
            <v>77.5</v>
          </cell>
          <cell r="BR710">
            <v>75</v>
          </cell>
          <cell r="BS710" t="str">
            <v/>
          </cell>
          <cell r="BT710">
            <v>0</v>
          </cell>
          <cell r="BU710">
            <v>83</v>
          </cell>
          <cell r="BV710">
            <v>76.5</v>
          </cell>
          <cell r="BW710">
            <v>75.25</v>
          </cell>
          <cell r="BX710">
            <v>78</v>
          </cell>
          <cell r="BY710" t="str">
            <v/>
          </cell>
          <cell r="BZ710">
            <v>0</v>
          </cell>
          <cell r="CA710">
            <v>75.67</v>
          </cell>
          <cell r="CB710">
            <v>69</v>
          </cell>
          <cell r="CC710">
            <v>69.25</v>
          </cell>
          <cell r="CD710">
            <v>72</v>
          </cell>
          <cell r="CE710" t="str">
            <v/>
          </cell>
          <cell r="CF710">
            <v>0</v>
          </cell>
          <cell r="CG710">
            <v>78.67</v>
          </cell>
          <cell r="CH710">
            <v>82</v>
          </cell>
          <cell r="CI710">
            <v>82.75</v>
          </cell>
          <cell r="CJ710">
            <v>80</v>
          </cell>
          <cell r="CK710" t="str">
            <v/>
          </cell>
          <cell r="CL710">
            <v>0</v>
          </cell>
          <cell r="CM710">
            <v>76.5</v>
          </cell>
          <cell r="CN710">
            <v>69.5</v>
          </cell>
          <cell r="CO710">
            <v>70.5</v>
          </cell>
          <cell r="CP710">
            <v>75</v>
          </cell>
          <cell r="CQ710" t="str">
            <v/>
          </cell>
          <cell r="CR710">
            <v>0</v>
          </cell>
          <cell r="CS710">
            <v>80.33</v>
          </cell>
          <cell r="CT710">
            <v>80.25</v>
          </cell>
          <cell r="CU710">
            <v>77.5</v>
          </cell>
          <cell r="CV710">
            <v>81</v>
          </cell>
          <cell r="CW710" t="str">
            <v/>
          </cell>
          <cell r="CX710">
            <v>0</v>
          </cell>
          <cell r="CY710">
            <v>85.44</v>
          </cell>
          <cell r="CZ710">
            <v>75.25</v>
          </cell>
          <cell r="DA710">
            <v>80.25</v>
          </cell>
          <cell r="DB710">
            <v>85</v>
          </cell>
          <cell r="DC710" t="str">
            <v/>
          </cell>
          <cell r="DD710">
            <v>0</v>
          </cell>
          <cell r="DE710">
            <v>79.25</v>
          </cell>
          <cell r="DF710">
            <v>73.5</v>
          </cell>
          <cell r="DG710">
            <v>80</v>
          </cell>
          <cell r="DH710">
            <v>85</v>
          </cell>
          <cell r="DI710" t="str">
            <v/>
          </cell>
          <cell r="DJ710">
            <v>0</v>
          </cell>
          <cell r="DK710">
            <v>0</v>
          </cell>
          <cell r="DL710">
            <v>0</v>
          </cell>
          <cell r="DM710">
            <v>0</v>
          </cell>
          <cell r="DN710">
            <v>73</v>
          </cell>
          <cell r="DO710" t="str">
            <v/>
          </cell>
          <cell r="DP710">
            <v>0</v>
          </cell>
          <cell r="DQ710">
            <v>75.75</v>
          </cell>
          <cell r="DR710">
            <v>67.75</v>
          </cell>
          <cell r="DS710">
            <v>69</v>
          </cell>
          <cell r="DT710">
            <v>75</v>
          </cell>
          <cell r="DU710" t="str">
            <v/>
          </cell>
          <cell r="DV710">
            <v>0</v>
          </cell>
          <cell r="DW710">
            <v>78.5</v>
          </cell>
          <cell r="DX710">
            <v>78.75</v>
          </cell>
          <cell r="DY710">
            <v>71.25</v>
          </cell>
          <cell r="DZ710">
            <v>73</v>
          </cell>
          <cell r="EA710" t="str">
            <v/>
          </cell>
          <cell r="EB710">
            <v>0</v>
          </cell>
          <cell r="EC710">
            <v>80.5</v>
          </cell>
          <cell r="ED710">
            <v>76</v>
          </cell>
          <cell r="EE710">
            <v>70</v>
          </cell>
          <cell r="EF710">
            <v>82</v>
          </cell>
          <cell r="EG710" t="str">
            <v/>
          </cell>
          <cell r="EH710">
            <v>0</v>
          </cell>
          <cell r="EI710">
            <v>83.58</v>
          </cell>
          <cell r="EJ710">
            <v>75</v>
          </cell>
          <cell r="EK710">
            <v>74.75</v>
          </cell>
          <cell r="EL710">
            <v>80</v>
          </cell>
          <cell r="EM710" t="str">
            <v/>
          </cell>
          <cell r="EN710">
            <v>0</v>
          </cell>
          <cell r="EO710">
            <v>83.58</v>
          </cell>
          <cell r="EP710">
            <v>75</v>
          </cell>
          <cell r="EQ710">
            <v>74.75</v>
          </cell>
          <cell r="ER710">
            <v>80</v>
          </cell>
          <cell r="ES710" t="str">
            <v/>
          </cell>
          <cell r="ET710">
            <v>0</v>
          </cell>
          <cell r="EU710">
            <v>83.58</v>
          </cell>
          <cell r="EV710">
            <v>75</v>
          </cell>
          <cell r="EW710">
            <v>74.75</v>
          </cell>
          <cell r="EX710">
            <v>80</v>
          </cell>
          <cell r="EY710" t="str">
            <v/>
          </cell>
          <cell r="EZ710">
            <v>0</v>
          </cell>
          <cell r="FA710">
            <v>81.88</v>
          </cell>
          <cell r="FB710">
            <v>67.75</v>
          </cell>
          <cell r="FC710">
            <v>69</v>
          </cell>
          <cell r="FD710">
            <v>77</v>
          </cell>
          <cell r="FE710" t="str">
            <v/>
          </cell>
          <cell r="FF710">
            <v>0</v>
          </cell>
          <cell r="FG710">
            <v>81.88</v>
          </cell>
          <cell r="FH710">
            <v>67.75</v>
          </cell>
          <cell r="FI710">
            <v>69</v>
          </cell>
          <cell r="FJ710">
            <v>77</v>
          </cell>
          <cell r="FK710" t="str">
            <v/>
          </cell>
          <cell r="FL710">
            <v>0</v>
          </cell>
          <cell r="FM710">
            <v>81.88</v>
          </cell>
          <cell r="FN710">
            <v>67.75</v>
          </cell>
          <cell r="FO710">
            <v>69</v>
          </cell>
          <cell r="FP710">
            <v>77</v>
          </cell>
          <cell r="FQ710" t="str">
            <v/>
          </cell>
          <cell r="FR710">
            <v>0</v>
          </cell>
          <cell r="FS710">
            <v>81.88</v>
          </cell>
          <cell r="FT710">
            <v>67.75</v>
          </cell>
          <cell r="FU710">
            <v>69</v>
          </cell>
          <cell r="FV710">
            <v>77</v>
          </cell>
          <cell r="FW710" t="str">
            <v/>
          </cell>
          <cell r="FX710">
            <v>0</v>
          </cell>
          <cell r="FY710">
            <v>81.88</v>
          </cell>
          <cell r="FZ710">
            <v>67.75</v>
          </cell>
          <cell r="GA710">
            <v>69</v>
          </cell>
          <cell r="GB710">
            <v>77</v>
          </cell>
          <cell r="GC710" t="str">
            <v/>
          </cell>
          <cell r="GD710">
            <v>0</v>
          </cell>
          <cell r="GE710">
            <v>81.88</v>
          </cell>
          <cell r="GF710">
            <v>67.75</v>
          </cell>
          <cell r="GG710">
            <v>69</v>
          </cell>
          <cell r="GH710">
            <v>77</v>
          </cell>
          <cell r="GI710" t="str">
            <v/>
          </cell>
          <cell r="GJ710">
            <v>0</v>
          </cell>
          <cell r="GK710">
            <v>81.88</v>
          </cell>
          <cell r="GL710">
            <v>67.75</v>
          </cell>
          <cell r="GM710">
            <v>69</v>
          </cell>
          <cell r="GN710">
            <v>77</v>
          </cell>
          <cell r="GO710" t="str">
            <v/>
          </cell>
          <cell r="GP710">
            <v>0</v>
          </cell>
          <cell r="GQ710">
            <v>81.88</v>
          </cell>
          <cell r="GR710">
            <v>67.75</v>
          </cell>
          <cell r="GS710">
            <v>69</v>
          </cell>
          <cell r="GT710">
            <v>77</v>
          </cell>
          <cell r="GU710" t="str">
            <v/>
          </cell>
          <cell r="GV710">
            <v>0</v>
          </cell>
          <cell r="GW710">
            <v>81</v>
          </cell>
          <cell r="GX710">
            <v>68.25</v>
          </cell>
          <cell r="GY710">
            <v>73.25</v>
          </cell>
          <cell r="GZ710">
            <v>74</v>
          </cell>
          <cell r="HA710" t="str">
            <v>IGR-L</v>
          </cell>
          <cell r="HB710">
            <v>0</v>
          </cell>
          <cell r="HC710">
            <v>77.33</v>
          </cell>
          <cell r="HD710">
            <v>68.75</v>
          </cell>
          <cell r="HE710">
            <v>69.5</v>
          </cell>
          <cell r="HF710">
            <v>75</v>
          </cell>
          <cell r="HH710">
            <v>0</v>
          </cell>
          <cell r="HM710" t="str">
            <v/>
          </cell>
          <cell r="HN710" t="str">
            <v/>
          </cell>
          <cell r="HS710">
            <v>0</v>
          </cell>
          <cell r="HT710" t="str">
            <v>PKN</v>
          </cell>
          <cell r="HU710">
            <v>0</v>
          </cell>
          <cell r="HV710" t="str">
            <v>IND</v>
          </cell>
          <cell r="HW710">
            <v>0</v>
          </cell>
          <cell r="HX710" t="str">
            <v>MAT-W</v>
          </cell>
          <cell r="HY710">
            <v>0</v>
          </cell>
          <cell r="HZ710" t="str">
            <v>SEJ-W</v>
          </cell>
          <cell r="IA710">
            <v>0</v>
          </cell>
          <cell r="IB710" t="str">
            <v>IGR-W</v>
          </cell>
          <cell r="IC710">
            <v>0</v>
          </cell>
          <cell r="ID710" t="str">
            <v>SBO</v>
          </cell>
          <cell r="IE710">
            <v>0</v>
          </cell>
          <cell r="IF710" t="str">
            <v>PJO</v>
          </cell>
          <cell r="IG710">
            <v>0</v>
          </cell>
          <cell r="IH710" t="str">
            <v>PRA</v>
          </cell>
          <cell r="II710">
            <v>0</v>
          </cell>
          <cell r="IJ710" t="str">
            <v>JAW</v>
          </cell>
          <cell r="IK710">
            <v>0</v>
          </cell>
          <cell r="IL710" t="str">
            <v>ARB</v>
          </cell>
          <cell r="IM710">
            <v>0</v>
          </cell>
          <cell r="IN710" t="str">
            <v>PKM</v>
          </cell>
          <cell r="IO710">
            <v>0</v>
          </cell>
          <cell r="IP710" t="str">
            <v>GEO-P</v>
          </cell>
          <cell r="IQ710">
            <v>0</v>
          </cell>
          <cell r="IR710" t="str">
            <v>SEJ-P</v>
          </cell>
          <cell r="IS710">
            <v>0</v>
          </cell>
          <cell r="IT710" t="str">
            <v>SOS-P</v>
          </cell>
          <cell r="IU710">
            <v>0</v>
          </cell>
          <cell r="IV710" t="str">
            <v>EKO-P</v>
          </cell>
          <cell r="IW710">
            <v>0</v>
          </cell>
          <cell r="IX710" t="str">
            <v>IGR-L</v>
          </cell>
          <cell r="IY710">
            <v>0</v>
          </cell>
          <cell r="JA710">
            <v>0</v>
          </cell>
        </row>
        <row r="711">
          <cell r="Q711" t="str">
            <v/>
          </cell>
          <cell r="AB711" t="str">
            <v/>
          </cell>
          <cell r="AC711">
            <v>10</v>
          </cell>
          <cell r="AI711" t="str">
            <v/>
          </cell>
          <cell r="AJ711">
            <v>0</v>
          </cell>
          <cell r="AK711">
            <v>79.5</v>
          </cell>
          <cell r="AL711">
            <v>79.5</v>
          </cell>
          <cell r="AM711">
            <v>75</v>
          </cell>
          <cell r="AN711">
            <v>85</v>
          </cell>
          <cell r="AO711" t="str">
            <v/>
          </cell>
          <cell r="AP711">
            <v>0</v>
          </cell>
          <cell r="AQ711">
            <v>76</v>
          </cell>
          <cell r="AR711">
            <v>81.25</v>
          </cell>
          <cell r="AS711">
            <v>73</v>
          </cell>
          <cell r="AT711">
            <v>85</v>
          </cell>
          <cell r="AU711" t="str">
            <v/>
          </cell>
          <cell r="AV711">
            <v>0</v>
          </cell>
          <cell r="AW711">
            <v>84</v>
          </cell>
          <cell r="AX711">
            <v>79</v>
          </cell>
          <cell r="AY711">
            <v>76</v>
          </cell>
          <cell r="AZ711">
            <v>86</v>
          </cell>
          <cell r="BA711" t="str">
            <v/>
          </cell>
          <cell r="BB711">
            <v>0</v>
          </cell>
          <cell r="BC711">
            <v>85.75</v>
          </cell>
          <cell r="BD711">
            <v>79.5</v>
          </cell>
          <cell r="BE711">
            <v>76.75</v>
          </cell>
          <cell r="BF711">
            <v>86</v>
          </cell>
          <cell r="BG711" t="str">
            <v>SEJ</v>
          </cell>
          <cell r="BH711">
            <v>0</v>
          </cell>
          <cell r="BI711">
            <v>77</v>
          </cell>
          <cell r="BJ711">
            <v>87.25</v>
          </cell>
          <cell r="BK711">
            <v>73.5</v>
          </cell>
          <cell r="BL711">
            <v>85</v>
          </cell>
          <cell r="BM711" t="str">
            <v/>
          </cell>
          <cell r="BN711">
            <v>0</v>
          </cell>
          <cell r="BO711">
            <v>83.25</v>
          </cell>
          <cell r="BP711">
            <v>82</v>
          </cell>
          <cell r="BQ711">
            <v>74.5</v>
          </cell>
          <cell r="BR711">
            <v>80</v>
          </cell>
          <cell r="BS711" t="str">
            <v/>
          </cell>
          <cell r="BT711">
            <v>0</v>
          </cell>
          <cell r="BU711">
            <v>85</v>
          </cell>
          <cell r="BV711">
            <v>80</v>
          </cell>
          <cell r="BW711">
            <v>78.5</v>
          </cell>
          <cell r="BX711">
            <v>88</v>
          </cell>
          <cell r="BY711" t="str">
            <v/>
          </cell>
          <cell r="BZ711">
            <v>0</v>
          </cell>
          <cell r="CA711">
            <v>80.33</v>
          </cell>
          <cell r="CB711">
            <v>69</v>
          </cell>
          <cell r="CC711">
            <v>75.75</v>
          </cell>
          <cell r="CD711">
            <v>82</v>
          </cell>
          <cell r="CE711" t="str">
            <v/>
          </cell>
          <cell r="CF711">
            <v>0</v>
          </cell>
          <cell r="CG711">
            <v>84</v>
          </cell>
          <cell r="CH711">
            <v>79.25</v>
          </cell>
          <cell r="CI711">
            <v>87</v>
          </cell>
          <cell r="CJ711">
            <v>80</v>
          </cell>
          <cell r="CK711" t="str">
            <v/>
          </cell>
          <cell r="CL711">
            <v>0</v>
          </cell>
          <cell r="CM711">
            <v>78.33</v>
          </cell>
          <cell r="CN711">
            <v>71</v>
          </cell>
          <cell r="CO711">
            <v>71.75</v>
          </cell>
          <cell r="CP711">
            <v>80</v>
          </cell>
          <cell r="CQ711" t="str">
            <v/>
          </cell>
          <cell r="CR711">
            <v>0</v>
          </cell>
          <cell r="CS711">
            <v>84.17</v>
          </cell>
          <cell r="CT711">
            <v>89.75</v>
          </cell>
          <cell r="CU711">
            <v>81.5</v>
          </cell>
          <cell r="CV711">
            <v>86</v>
          </cell>
          <cell r="CW711" t="str">
            <v/>
          </cell>
          <cell r="CX711">
            <v>0</v>
          </cell>
          <cell r="CY711">
            <v>79.11</v>
          </cell>
          <cell r="CZ711">
            <v>76.75</v>
          </cell>
          <cell r="DA711">
            <v>80</v>
          </cell>
          <cell r="DB711">
            <v>88</v>
          </cell>
          <cell r="DC711" t="str">
            <v/>
          </cell>
          <cell r="DD711">
            <v>0</v>
          </cell>
          <cell r="DE711">
            <v>92</v>
          </cell>
          <cell r="DF711">
            <v>88.25</v>
          </cell>
          <cell r="DG711">
            <v>82.75</v>
          </cell>
          <cell r="DH711">
            <v>90</v>
          </cell>
          <cell r="DI711" t="str">
            <v/>
          </cell>
          <cell r="DJ711">
            <v>0</v>
          </cell>
          <cell r="DK711">
            <v>0</v>
          </cell>
          <cell r="DL711">
            <v>0</v>
          </cell>
          <cell r="DM711">
            <v>0</v>
          </cell>
          <cell r="DN711">
            <v>81</v>
          </cell>
          <cell r="DO711" t="str">
            <v/>
          </cell>
          <cell r="DP711">
            <v>0</v>
          </cell>
          <cell r="DQ711">
            <v>85</v>
          </cell>
          <cell r="DR711">
            <v>71.5</v>
          </cell>
          <cell r="DS711">
            <v>76.25</v>
          </cell>
          <cell r="DT711">
            <v>79</v>
          </cell>
          <cell r="DU711" t="str">
            <v/>
          </cell>
          <cell r="DV711">
            <v>0</v>
          </cell>
          <cell r="DW711">
            <v>77.25</v>
          </cell>
          <cell r="DX711">
            <v>80.75</v>
          </cell>
          <cell r="DY711">
            <v>78</v>
          </cell>
          <cell r="DZ711">
            <v>88</v>
          </cell>
          <cell r="EA711" t="str">
            <v/>
          </cell>
          <cell r="EB711">
            <v>0</v>
          </cell>
          <cell r="EC711">
            <v>80.13</v>
          </cell>
          <cell r="ED711">
            <v>77.75</v>
          </cell>
          <cell r="EE711">
            <v>78.75</v>
          </cell>
          <cell r="EF711">
            <v>83</v>
          </cell>
          <cell r="EG711" t="str">
            <v/>
          </cell>
          <cell r="EH711">
            <v>0</v>
          </cell>
          <cell r="EI711">
            <v>86</v>
          </cell>
          <cell r="EJ711">
            <v>74.75</v>
          </cell>
          <cell r="EK711">
            <v>74</v>
          </cell>
          <cell r="EL711">
            <v>83</v>
          </cell>
          <cell r="EM711" t="str">
            <v/>
          </cell>
          <cell r="EN711">
            <v>0</v>
          </cell>
          <cell r="EO711">
            <v>86</v>
          </cell>
          <cell r="EP711">
            <v>74.75</v>
          </cell>
          <cell r="EQ711">
            <v>74</v>
          </cell>
          <cell r="ER711">
            <v>83</v>
          </cell>
          <cell r="ES711" t="str">
            <v/>
          </cell>
          <cell r="ET711">
            <v>0</v>
          </cell>
          <cell r="EU711">
            <v>86</v>
          </cell>
          <cell r="EV711">
            <v>74.75</v>
          </cell>
          <cell r="EW711">
            <v>74</v>
          </cell>
          <cell r="EX711">
            <v>83</v>
          </cell>
          <cell r="EY711" t="str">
            <v/>
          </cell>
          <cell r="EZ711">
            <v>0</v>
          </cell>
          <cell r="FA711">
            <v>80.25</v>
          </cell>
          <cell r="FB711">
            <v>69.75</v>
          </cell>
          <cell r="FC711">
            <v>72.25</v>
          </cell>
          <cell r="FD711">
            <v>83</v>
          </cell>
          <cell r="FE711" t="str">
            <v/>
          </cell>
          <cell r="FF711">
            <v>0</v>
          </cell>
          <cell r="FG711">
            <v>80.25</v>
          </cell>
          <cell r="FH711">
            <v>69.75</v>
          </cell>
          <cell r="FI711">
            <v>72.25</v>
          </cell>
          <cell r="FJ711">
            <v>83</v>
          </cell>
          <cell r="FK711" t="str">
            <v/>
          </cell>
          <cell r="FL711">
            <v>0</v>
          </cell>
          <cell r="FM711">
            <v>80.25</v>
          </cell>
          <cell r="FN711">
            <v>69.75</v>
          </cell>
          <cell r="FO711">
            <v>72.25</v>
          </cell>
          <cell r="FP711">
            <v>83</v>
          </cell>
          <cell r="FQ711" t="str">
            <v/>
          </cell>
          <cell r="FR711">
            <v>0</v>
          </cell>
          <cell r="FS711">
            <v>80.25</v>
          </cell>
          <cell r="FT711">
            <v>69.75</v>
          </cell>
          <cell r="FU711">
            <v>72.25</v>
          </cell>
          <cell r="FV711">
            <v>83</v>
          </cell>
          <cell r="FW711" t="str">
            <v/>
          </cell>
          <cell r="FX711">
            <v>0</v>
          </cell>
          <cell r="FY711">
            <v>80.25</v>
          </cell>
          <cell r="FZ711">
            <v>69.75</v>
          </cell>
          <cell r="GA711">
            <v>72.25</v>
          </cell>
          <cell r="GB711">
            <v>83</v>
          </cell>
          <cell r="GC711" t="str">
            <v/>
          </cell>
          <cell r="GD711">
            <v>0</v>
          </cell>
          <cell r="GE711">
            <v>80.25</v>
          </cell>
          <cell r="GF711">
            <v>69.75</v>
          </cell>
          <cell r="GG711">
            <v>72.25</v>
          </cell>
          <cell r="GH711">
            <v>83</v>
          </cell>
          <cell r="GI711" t="str">
            <v/>
          </cell>
          <cell r="GJ711">
            <v>0</v>
          </cell>
          <cell r="GK711">
            <v>80.25</v>
          </cell>
          <cell r="GL711">
            <v>69.75</v>
          </cell>
          <cell r="GM711">
            <v>72.25</v>
          </cell>
          <cell r="GN711">
            <v>83</v>
          </cell>
          <cell r="GO711" t="str">
            <v/>
          </cell>
          <cell r="GP711">
            <v>0</v>
          </cell>
          <cell r="GQ711">
            <v>80.25</v>
          </cell>
          <cell r="GR711">
            <v>69.75</v>
          </cell>
          <cell r="GS711">
            <v>72.25</v>
          </cell>
          <cell r="GT711">
            <v>83</v>
          </cell>
          <cell r="GU711" t="str">
            <v/>
          </cell>
          <cell r="GV711">
            <v>0</v>
          </cell>
          <cell r="GW711">
            <v>81.75</v>
          </cell>
          <cell r="GX711">
            <v>71.25</v>
          </cell>
          <cell r="GY711">
            <v>71.5</v>
          </cell>
          <cell r="GZ711">
            <v>83</v>
          </cell>
          <cell r="HA711" t="str">
            <v>IGR-L</v>
          </cell>
          <cell r="HB711">
            <v>0</v>
          </cell>
          <cell r="HC711">
            <v>80</v>
          </cell>
          <cell r="HD711">
            <v>67.5</v>
          </cell>
          <cell r="HE711">
            <v>73.25</v>
          </cell>
          <cell r="HF711">
            <v>80</v>
          </cell>
          <cell r="HH711">
            <v>0</v>
          </cell>
          <cell r="HM711" t="str">
            <v/>
          </cell>
          <cell r="HN711" t="str">
            <v/>
          </cell>
          <cell r="HS711">
            <v>0</v>
          </cell>
          <cell r="HT711" t="str">
            <v>PKN</v>
          </cell>
          <cell r="HU711">
            <v>0</v>
          </cell>
          <cell r="HV711" t="str">
            <v>IND</v>
          </cell>
          <cell r="HW711">
            <v>0</v>
          </cell>
          <cell r="HX711" t="str">
            <v>MAT-W</v>
          </cell>
          <cell r="HY711">
            <v>0</v>
          </cell>
          <cell r="HZ711" t="str">
            <v>SEJ-W</v>
          </cell>
          <cell r="IA711">
            <v>0</v>
          </cell>
          <cell r="IB711" t="str">
            <v>IGR-W</v>
          </cell>
          <cell r="IC711">
            <v>0</v>
          </cell>
          <cell r="ID711" t="str">
            <v>SBO</v>
          </cell>
          <cell r="IE711">
            <v>0</v>
          </cell>
          <cell r="IF711" t="str">
            <v>PJO</v>
          </cell>
          <cell r="IG711">
            <v>0</v>
          </cell>
          <cell r="IH711" t="str">
            <v>PRA</v>
          </cell>
          <cell r="II711">
            <v>0</v>
          </cell>
          <cell r="IJ711" t="str">
            <v>JAW</v>
          </cell>
          <cell r="IK711">
            <v>0</v>
          </cell>
          <cell r="IL711" t="str">
            <v>ARB</v>
          </cell>
          <cell r="IM711">
            <v>0</v>
          </cell>
          <cell r="IN711" t="str">
            <v>PKM</v>
          </cell>
          <cell r="IO711">
            <v>0</v>
          </cell>
          <cell r="IP711" t="str">
            <v>GEO-P</v>
          </cell>
          <cell r="IQ711">
            <v>0</v>
          </cell>
          <cell r="IR711" t="str">
            <v>SEJ-P</v>
          </cell>
          <cell r="IS711">
            <v>0</v>
          </cell>
          <cell r="IT711" t="str">
            <v>SOS-P</v>
          </cell>
          <cell r="IU711">
            <v>0</v>
          </cell>
          <cell r="IV711" t="str">
            <v>EKO-P</v>
          </cell>
          <cell r="IW711">
            <v>0</v>
          </cell>
          <cell r="IX711" t="str">
            <v>IGR-L</v>
          </cell>
          <cell r="IY711">
            <v>0</v>
          </cell>
          <cell r="JA711">
            <v>0</v>
          </cell>
        </row>
        <row r="712">
          <cell r="Q712" t="str">
            <v/>
          </cell>
          <cell r="AB712" t="str">
            <v/>
          </cell>
          <cell r="AC712">
            <v>11</v>
          </cell>
          <cell r="AI712" t="str">
            <v/>
          </cell>
          <cell r="AJ712">
            <v>0</v>
          </cell>
          <cell r="AK712">
            <v>81.75</v>
          </cell>
          <cell r="AL712">
            <v>75.25</v>
          </cell>
          <cell r="AM712">
            <v>76.5</v>
          </cell>
          <cell r="AN712">
            <v>77</v>
          </cell>
          <cell r="AO712" t="str">
            <v/>
          </cell>
          <cell r="AP712">
            <v>0</v>
          </cell>
          <cell r="AQ712">
            <v>77</v>
          </cell>
          <cell r="AR712">
            <v>80.75</v>
          </cell>
          <cell r="AS712">
            <v>76.75</v>
          </cell>
          <cell r="AT712">
            <v>77</v>
          </cell>
          <cell r="AU712" t="str">
            <v/>
          </cell>
          <cell r="AV712">
            <v>0</v>
          </cell>
          <cell r="AW712">
            <v>78.58</v>
          </cell>
          <cell r="AX712">
            <v>73.75</v>
          </cell>
          <cell r="AY712">
            <v>74</v>
          </cell>
          <cell r="AZ712">
            <v>79</v>
          </cell>
          <cell r="BA712" t="str">
            <v/>
          </cell>
          <cell r="BB712">
            <v>0</v>
          </cell>
          <cell r="BC712">
            <v>82.25</v>
          </cell>
          <cell r="BD712">
            <v>75.25</v>
          </cell>
          <cell r="BE712">
            <v>75.5</v>
          </cell>
          <cell r="BF712">
            <v>79</v>
          </cell>
          <cell r="BG712" t="str">
            <v>SEJ</v>
          </cell>
          <cell r="BH712">
            <v>0</v>
          </cell>
          <cell r="BI712">
            <v>79.33</v>
          </cell>
          <cell r="BJ712">
            <v>81</v>
          </cell>
          <cell r="BK712">
            <v>75.25</v>
          </cell>
          <cell r="BL712">
            <v>77</v>
          </cell>
          <cell r="BM712" t="str">
            <v/>
          </cell>
          <cell r="BN712">
            <v>0</v>
          </cell>
          <cell r="BO712">
            <v>82</v>
          </cell>
          <cell r="BP712">
            <v>76</v>
          </cell>
          <cell r="BQ712">
            <v>74</v>
          </cell>
          <cell r="BR712">
            <v>75</v>
          </cell>
          <cell r="BS712" t="str">
            <v/>
          </cell>
          <cell r="BT712">
            <v>0</v>
          </cell>
          <cell r="BU712">
            <v>82.5</v>
          </cell>
          <cell r="BV712">
            <v>76.5</v>
          </cell>
          <cell r="BW712">
            <v>76.75</v>
          </cell>
          <cell r="BX712">
            <v>75</v>
          </cell>
          <cell r="BY712" t="str">
            <v/>
          </cell>
          <cell r="BZ712">
            <v>0</v>
          </cell>
          <cell r="CA712">
            <v>75.67</v>
          </cell>
          <cell r="CB712">
            <v>68.25</v>
          </cell>
          <cell r="CC712">
            <v>67.75</v>
          </cell>
          <cell r="CD712">
            <v>73</v>
          </cell>
          <cell r="CE712" t="str">
            <v/>
          </cell>
          <cell r="CF712">
            <v>0</v>
          </cell>
          <cell r="CG712">
            <v>78</v>
          </cell>
          <cell r="CH712">
            <v>79.25</v>
          </cell>
          <cell r="CI712">
            <v>81.25</v>
          </cell>
          <cell r="CJ712">
            <v>75</v>
          </cell>
          <cell r="CK712" t="str">
            <v/>
          </cell>
          <cell r="CL712">
            <v>0</v>
          </cell>
          <cell r="CM712">
            <v>78.17</v>
          </cell>
          <cell r="CN712">
            <v>75.75</v>
          </cell>
          <cell r="CO712">
            <v>75</v>
          </cell>
          <cell r="CP712">
            <v>83</v>
          </cell>
          <cell r="CQ712" t="str">
            <v/>
          </cell>
          <cell r="CR712">
            <v>0</v>
          </cell>
          <cell r="CS712">
            <v>84.33</v>
          </cell>
          <cell r="CT712">
            <v>84.75</v>
          </cell>
          <cell r="CU712">
            <v>72.5</v>
          </cell>
          <cell r="CV712">
            <v>80</v>
          </cell>
          <cell r="CW712" t="str">
            <v/>
          </cell>
          <cell r="CX712">
            <v>0</v>
          </cell>
          <cell r="CY712">
            <v>75.44</v>
          </cell>
          <cell r="CZ712">
            <v>70.5</v>
          </cell>
          <cell r="DA712">
            <v>70</v>
          </cell>
          <cell r="DB712">
            <v>80</v>
          </cell>
          <cell r="DC712" t="str">
            <v/>
          </cell>
          <cell r="DD712">
            <v>0</v>
          </cell>
          <cell r="DE712">
            <v>89.75</v>
          </cell>
          <cell r="DF712">
            <v>74</v>
          </cell>
          <cell r="DG712">
            <v>70</v>
          </cell>
          <cell r="DH712">
            <v>85</v>
          </cell>
          <cell r="DI712" t="str">
            <v/>
          </cell>
          <cell r="DJ712">
            <v>0</v>
          </cell>
          <cell r="DK712">
            <v>0</v>
          </cell>
          <cell r="DL712">
            <v>0</v>
          </cell>
          <cell r="DM712">
            <v>0</v>
          </cell>
          <cell r="DN712">
            <v>71</v>
          </cell>
          <cell r="DO712" t="str">
            <v/>
          </cell>
          <cell r="DP712">
            <v>0</v>
          </cell>
          <cell r="DQ712">
            <v>77.75</v>
          </cell>
          <cell r="DR712">
            <v>67.75</v>
          </cell>
          <cell r="DS712">
            <v>70.25</v>
          </cell>
          <cell r="DT712">
            <v>77</v>
          </cell>
          <cell r="DU712" t="str">
            <v/>
          </cell>
          <cell r="DV712">
            <v>0</v>
          </cell>
          <cell r="DW712">
            <v>78.25</v>
          </cell>
          <cell r="DX712">
            <v>78</v>
          </cell>
          <cell r="DY712">
            <v>79.5</v>
          </cell>
          <cell r="DZ712">
            <v>82</v>
          </cell>
          <cell r="EA712" t="str">
            <v/>
          </cell>
          <cell r="EB712">
            <v>0</v>
          </cell>
          <cell r="EC712">
            <v>80.75</v>
          </cell>
          <cell r="ED712">
            <v>75.75</v>
          </cell>
          <cell r="EE712">
            <v>76</v>
          </cell>
          <cell r="EF712">
            <v>76</v>
          </cell>
          <cell r="EG712" t="str">
            <v/>
          </cell>
          <cell r="EH712">
            <v>0</v>
          </cell>
          <cell r="EI712">
            <v>85.5</v>
          </cell>
          <cell r="EJ712">
            <v>69.75</v>
          </cell>
          <cell r="EK712">
            <v>71.75</v>
          </cell>
          <cell r="EL712">
            <v>82</v>
          </cell>
          <cell r="EM712" t="str">
            <v/>
          </cell>
          <cell r="EN712">
            <v>0</v>
          </cell>
          <cell r="EO712">
            <v>85.5</v>
          </cell>
          <cell r="EP712">
            <v>69.75</v>
          </cell>
          <cell r="EQ712">
            <v>71.75</v>
          </cell>
          <cell r="ER712">
            <v>82</v>
          </cell>
          <cell r="ES712" t="str">
            <v/>
          </cell>
          <cell r="ET712">
            <v>0</v>
          </cell>
          <cell r="EU712">
            <v>85.5</v>
          </cell>
          <cell r="EV712">
            <v>69.75</v>
          </cell>
          <cell r="EW712">
            <v>71.75</v>
          </cell>
          <cell r="EX712">
            <v>82</v>
          </cell>
          <cell r="EY712" t="str">
            <v/>
          </cell>
          <cell r="EZ712">
            <v>0</v>
          </cell>
          <cell r="FA712">
            <v>77.38</v>
          </cell>
          <cell r="FB712">
            <v>69.25</v>
          </cell>
          <cell r="FC712">
            <v>72.25</v>
          </cell>
          <cell r="FD712">
            <v>79</v>
          </cell>
          <cell r="FE712" t="str">
            <v/>
          </cell>
          <cell r="FF712">
            <v>0</v>
          </cell>
          <cell r="FG712">
            <v>77.38</v>
          </cell>
          <cell r="FH712">
            <v>69.25</v>
          </cell>
          <cell r="FI712">
            <v>72.25</v>
          </cell>
          <cell r="FJ712">
            <v>79</v>
          </cell>
          <cell r="FK712" t="str">
            <v/>
          </cell>
          <cell r="FL712">
            <v>0</v>
          </cell>
          <cell r="FM712">
            <v>77.38</v>
          </cell>
          <cell r="FN712">
            <v>69.25</v>
          </cell>
          <cell r="FO712">
            <v>72.25</v>
          </cell>
          <cell r="FP712">
            <v>79</v>
          </cell>
          <cell r="FQ712" t="str">
            <v/>
          </cell>
          <cell r="FR712">
            <v>0</v>
          </cell>
          <cell r="FS712">
            <v>77.38</v>
          </cell>
          <cell r="FT712">
            <v>69.25</v>
          </cell>
          <cell r="FU712">
            <v>72.25</v>
          </cell>
          <cell r="FV712">
            <v>79</v>
          </cell>
          <cell r="FW712" t="str">
            <v/>
          </cell>
          <cell r="FX712">
            <v>0</v>
          </cell>
          <cell r="FY712">
            <v>77.38</v>
          </cell>
          <cell r="FZ712">
            <v>69.25</v>
          </cell>
          <cell r="GA712">
            <v>72.25</v>
          </cell>
          <cell r="GB712">
            <v>79</v>
          </cell>
          <cell r="GC712" t="str">
            <v/>
          </cell>
          <cell r="GD712">
            <v>0</v>
          </cell>
          <cell r="GE712">
            <v>77.38</v>
          </cell>
          <cell r="GF712">
            <v>69.25</v>
          </cell>
          <cell r="GG712">
            <v>72.25</v>
          </cell>
          <cell r="GH712">
            <v>79</v>
          </cell>
          <cell r="GI712" t="str">
            <v/>
          </cell>
          <cell r="GJ712">
            <v>0</v>
          </cell>
          <cell r="GK712">
            <v>77.38</v>
          </cell>
          <cell r="GL712">
            <v>69.25</v>
          </cell>
          <cell r="GM712">
            <v>72.25</v>
          </cell>
          <cell r="GN712">
            <v>79</v>
          </cell>
          <cell r="GO712" t="str">
            <v/>
          </cell>
          <cell r="GP712">
            <v>0</v>
          </cell>
          <cell r="GQ712">
            <v>77.38</v>
          </cell>
          <cell r="GR712">
            <v>69.25</v>
          </cell>
          <cell r="GS712">
            <v>72.25</v>
          </cell>
          <cell r="GT712">
            <v>79</v>
          </cell>
          <cell r="GU712" t="str">
            <v/>
          </cell>
          <cell r="GV712">
            <v>0</v>
          </cell>
          <cell r="GW712">
            <v>80.75</v>
          </cell>
          <cell r="GX712">
            <v>71.75</v>
          </cell>
          <cell r="GY712">
            <v>66.75</v>
          </cell>
          <cell r="GZ712">
            <v>74</v>
          </cell>
          <cell r="HA712" t="str">
            <v>IGR-L</v>
          </cell>
          <cell r="HB712">
            <v>0</v>
          </cell>
          <cell r="HC712">
            <v>79.92</v>
          </cell>
          <cell r="HD712">
            <v>73</v>
          </cell>
          <cell r="HE712">
            <v>74.75</v>
          </cell>
          <cell r="HF712">
            <v>82</v>
          </cell>
          <cell r="HH712">
            <v>0</v>
          </cell>
          <cell r="HM712" t="str">
            <v/>
          </cell>
          <cell r="HN712" t="str">
            <v/>
          </cell>
          <cell r="HS712">
            <v>0</v>
          </cell>
          <cell r="HT712" t="str">
            <v>PKN</v>
          </cell>
          <cell r="HU712">
            <v>0</v>
          </cell>
          <cell r="HV712" t="str">
            <v>IND</v>
          </cell>
          <cell r="HW712">
            <v>0</v>
          </cell>
          <cell r="HX712" t="str">
            <v>MAT-W</v>
          </cell>
          <cell r="HY712">
            <v>0</v>
          </cell>
          <cell r="HZ712" t="str">
            <v>SEJ-W</v>
          </cell>
          <cell r="IA712">
            <v>0</v>
          </cell>
          <cell r="IB712" t="str">
            <v>IGR-W</v>
          </cell>
          <cell r="IC712">
            <v>0</v>
          </cell>
          <cell r="ID712" t="str">
            <v>SBO</v>
          </cell>
          <cell r="IE712">
            <v>0</v>
          </cell>
          <cell r="IF712" t="str">
            <v>PJO</v>
          </cell>
          <cell r="IG712">
            <v>0</v>
          </cell>
          <cell r="IH712" t="str">
            <v>PRA</v>
          </cell>
          <cell r="II712">
            <v>0</v>
          </cell>
          <cell r="IJ712" t="str">
            <v>JAW</v>
          </cell>
          <cell r="IK712">
            <v>0</v>
          </cell>
          <cell r="IL712" t="str">
            <v>ARB</v>
          </cell>
          <cell r="IM712">
            <v>0</v>
          </cell>
          <cell r="IN712" t="str">
            <v>PKM</v>
          </cell>
          <cell r="IO712">
            <v>0</v>
          </cell>
          <cell r="IP712" t="str">
            <v>GEO-P</v>
          </cell>
          <cell r="IQ712">
            <v>0</v>
          </cell>
          <cell r="IR712" t="str">
            <v>SEJ-P</v>
          </cell>
          <cell r="IS712">
            <v>0</v>
          </cell>
          <cell r="IT712" t="str">
            <v>SOS-P</v>
          </cell>
          <cell r="IU712">
            <v>0</v>
          </cell>
          <cell r="IV712" t="str">
            <v>EKO-P</v>
          </cell>
          <cell r="IW712">
            <v>0</v>
          </cell>
          <cell r="IX712" t="str">
            <v>IGR-L</v>
          </cell>
          <cell r="IY712">
            <v>0</v>
          </cell>
          <cell r="JA712">
            <v>0</v>
          </cell>
        </row>
        <row r="713">
          <cell r="Q713" t="str">
            <v/>
          </cell>
          <cell r="AB713" t="str">
            <v/>
          </cell>
          <cell r="AC713">
            <v>12</v>
          </cell>
          <cell r="AI713" t="str">
            <v/>
          </cell>
          <cell r="AJ713">
            <v>0</v>
          </cell>
          <cell r="AK713">
            <v>83.75</v>
          </cell>
          <cell r="AL713">
            <v>80.5</v>
          </cell>
          <cell r="AM713">
            <v>75.25</v>
          </cell>
          <cell r="AN713">
            <v>87</v>
          </cell>
          <cell r="AO713" t="str">
            <v/>
          </cell>
          <cell r="AP713">
            <v>0</v>
          </cell>
          <cell r="AQ713">
            <v>86</v>
          </cell>
          <cell r="AR713">
            <v>90.5</v>
          </cell>
          <cell r="AS713">
            <v>81</v>
          </cell>
          <cell r="AT713">
            <v>87</v>
          </cell>
          <cell r="AU713" t="str">
            <v/>
          </cell>
          <cell r="AV713">
            <v>0</v>
          </cell>
          <cell r="AW713">
            <v>79.25</v>
          </cell>
          <cell r="AX713">
            <v>79.25</v>
          </cell>
          <cell r="AY713">
            <v>77.25</v>
          </cell>
          <cell r="AZ713">
            <v>89</v>
          </cell>
          <cell r="BA713" t="str">
            <v/>
          </cell>
          <cell r="BB713">
            <v>0</v>
          </cell>
          <cell r="BC713">
            <v>85</v>
          </cell>
          <cell r="BD713">
            <v>80.5</v>
          </cell>
          <cell r="BE713">
            <v>77.25</v>
          </cell>
          <cell r="BF713">
            <v>89</v>
          </cell>
          <cell r="BG713" t="str">
            <v>SEJ</v>
          </cell>
          <cell r="BH713">
            <v>0</v>
          </cell>
          <cell r="BI713">
            <v>93</v>
          </cell>
          <cell r="BJ713">
            <v>87.75</v>
          </cell>
          <cell r="BK713">
            <v>77.75</v>
          </cell>
          <cell r="BL713">
            <v>87</v>
          </cell>
          <cell r="BM713" t="str">
            <v/>
          </cell>
          <cell r="BN713">
            <v>0</v>
          </cell>
          <cell r="BO713">
            <v>80.88</v>
          </cell>
          <cell r="BP713">
            <v>80.5</v>
          </cell>
          <cell r="BQ713">
            <v>71.5</v>
          </cell>
          <cell r="BR713">
            <v>82</v>
          </cell>
          <cell r="BS713" t="str">
            <v/>
          </cell>
          <cell r="BT713">
            <v>0</v>
          </cell>
          <cell r="BU713">
            <v>87</v>
          </cell>
          <cell r="BV713">
            <v>79.75</v>
          </cell>
          <cell r="BW713">
            <v>80.25</v>
          </cell>
          <cell r="BX713">
            <v>90</v>
          </cell>
          <cell r="BY713" t="str">
            <v/>
          </cell>
          <cell r="BZ713">
            <v>0</v>
          </cell>
          <cell r="CA713">
            <v>77.33</v>
          </cell>
          <cell r="CB713">
            <v>71.75</v>
          </cell>
          <cell r="CC713">
            <v>75</v>
          </cell>
          <cell r="CD713">
            <v>80</v>
          </cell>
          <cell r="CE713" t="str">
            <v/>
          </cell>
          <cell r="CF713">
            <v>0</v>
          </cell>
          <cell r="CG713">
            <v>83</v>
          </cell>
          <cell r="CH713">
            <v>84.5</v>
          </cell>
          <cell r="CI713">
            <v>85.25</v>
          </cell>
          <cell r="CJ713">
            <v>81</v>
          </cell>
          <cell r="CK713" t="str">
            <v/>
          </cell>
          <cell r="CL713">
            <v>0</v>
          </cell>
          <cell r="CM713">
            <v>85.33</v>
          </cell>
          <cell r="CN713">
            <v>77.25</v>
          </cell>
          <cell r="CO713">
            <v>76</v>
          </cell>
          <cell r="CP713">
            <v>81</v>
          </cell>
          <cell r="CQ713" t="str">
            <v/>
          </cell>
          <cell r="CR713">
            <v>0</v>
          </cell>
          <cell r="CS713">
            <v>81.33</v>
          </cell>
          <cell r="CT713">
            <v>84</v>
          </cell>
          <cell r="CU713">
            <v>77.5</v>
          </cell>
          <cell r="CV713">
            <v>85</v>
          </cell>
          <cell r="CW713" t="str">
            <v/>
          </cell>
          <cell r="CX713">
            <v>0</v>
          </cell>
          <cell r="CY713">
            <v>79.11</v>
          </cell>
          <cell r="CZ713">
            <v>75</v>
          </cell>
          <cell r="DA713">
            <v>76</v>
          </cell>
          <cell r="DB713">
            <v>82</v>
          </cell>
          <cell r="DC713" t="str">
            <v/>
          </cell>
          <cell r="DD713">
            <v>0</v>
          </cell>
          <cell r="DE713">
            <v>91</v>
          </cell>
          <cell r="DF713">
            <v>87.75</v>
          </cell>
          <cell r="DG713">
            <v>85.5</v>
          </cell>
          <cell r="DH713">
            <v>87</v>
          </cell>
          <cell r="DI713" t="str">
            <v/>
          </cell>
          <cell r="DJ713">
            <v>0</v>
          </cell>
          <cell r="DK713">
            <v>0</v>
          </cell>
          <cell r="DL713">
            <v>0</v>
          </cell>
          <cell r="DM713">
            <v>0</v>
          </cell>
          <cell r="DN713">
            <v>76</v>
          </cell>
          <cell r="DO713" t="str">
            <v/>
          </cell>
          <cell r="DP713">
            <v>0</v>
          </cell>
          <cell r="DQ713">
            <v>79.5</v>
          </cell>
          <cell r="DR713">
            <v>68.5</v>
          </cell>
          <cell r="DS713">
            <v>72.25</v>
          </cell>
          <cell r="DT713">
            <v>75</v>
          </cell>
          <cell r="DU713" t="str">
            <v/>
          </cell>
          <cell r="DV713">
            <v>0</v>
          </cell>
          <cell r="DW713">
            <v>91.5</v>
          </cell>
          <cell r="DX713">
            <v>90.5</v>
          </cell>
          <cell r="DY713">
            <v>80.5</v>
          </cell>
          <cell r="DZ713">
            <v>86</v>
          </cell>
          <cell r="EA713" t="str">
            <v/>
          </cell>
          <cell r="EB713">
            <v>0</v>
          </cell>
          <cell r="EC713">
            <v>80.63</v>
          </cell>
          <cell r="ED713">
            <v>77.75</v>
          </cell>
          <cell r="EE713">
            <v>79.5</v>
          </cell>
          <cell r="EF713">
            <v>81</v>
          </cell>
          <cell r="EG713" t="str">
            <v/>
          </cell>
          <cell r="EH713">
            <v>0</v>
          </cell>
          <cell r="EI713">
            <v>87.42</v>
          </cell>
          <cell r="EJ713">
            <v>78.25</v>
          </cell>
          <cell r="EK713">
            <v>80</v>
          </cell>
          <cell r="EL713">
            <v>83</v>
          </cell>
          <cell r="EM713" t="str">
            <v/>
          </cell>
          <cell r="EN713">
            <v>0</v>
          </cell>
          <cell r="EO713">
            <v>87.42</v>
          </cell>
          <cell r="EP713">
            <v>78.25</v>
          </cell>
          <cell r="EQ713">
            <v>80</v>
          </cell>
          <cell r="ER713">
            <v>83</v>
          </cell>
          <cell r="ES713" t="str">
            <v/>
          </cell>
          <cell r="ET713">
            <v>0</v>
          </cell>
          <cell r="EU713">
            <v>87.42</v>
          </cell>
          <cell r="EV713">
            <v>78.25</v>
          </cell>
          <cell r="EW713">
            <v>80</v>
          </cell>
          <cell r="EX713">
            <v>83</v>
          </cell>
          <cell r="EY713" t="str">
            <v/>
          </cell>
          <cell r="EZ713">
            <v>0</v>
          </cell>
          <cell r="FA713">
            <v>80.25</v>
          </cell>
          <cell r="FB713">
            <v>73</v>
          </cell>
          <cell r="FC713">
            <v>71.25</v>
          </cell>
          <cell r="FD713">
            <v>82</v>
          </cell>
          <cell r="FE713" t="str">
            <v/>
          </cell>
          <cell r="FF713">
            <v>0</v>
          </cell>
          <cell r="FG713">
            <v>80.25</v>
          </cell>
          <cell r="FH713">
            <v>73</v>
          </cell>
          <cell r="FI713">
            <v>71.25</v>
          </cell>
          <cell r="FJ713">
            <v>82</v>
          </cell>
          <cell r="FK713" t="str">
            <v/>
          </cell>
          <cell r="FL713">
            <v>0</v>
          </cell>
          <cell r="FM713">
            <v>80.25</v>
          </cell>
          <cell r="FN713">
            <v>73</v>
          </cell>
          <cell r="FO713">
            <v>71.25</v>
          </cell>
          <cell r="FP713">
            <v>82</v>
          </cell>
          <cell r="FQ713" t="str">
            <v/>
          </cell>
          <cell r="FR713">
            <v>0</v>
          </cell>
          <cell r="FS713">
            <v>80.25</v>
          </cell>
          <cell r="FT713">
            <v>73</v>
          </cell>
          <cell r="FU713">
            <v>71.25</v>
          </cell>
          <cell r="FV713">
            <v>82</v>
          </cell>
          <cell r="FW713" t="str">
            <v/>
          </cell>
          <cell r="FX713">
            <v>0</v>
          </cell>
          <cell r="FY713">
            <v>80.25</v>
          </cell>
          <cell r="FZ713">
            <v>73</v>
          </cell>
          <cell r="GA713">
            <v>71.25</v>
          </cell>
          <cell r="GB713">
            <v>82</v>
          </cell>
          <cell r="GC713" t="str">
            <v/>
          </cell>
          <cell r="GD713">
            <v>0</v>
          </cell>
          <cell r="GE713">
            <v>80.25</v>
          </cell>
          <cell r="GF713">
            <v>73</v>
          </cell>
          <cell r="GG713">
            <v>71.25</v>
          </cell>
          <cell r="GH713">
            <v>82</v>
          </cell>
          <cell r="GI713" t="str">
            <v/>
          </cell>
          <cell r="GJ713">
            <v>0</v>
          </cell>
          <cell r="GK713">
            <v>80.25</v>
          </cell>
          <cell r="GL713">
            <v>73</v>
          </cell>
          <cell r="GM713">
            <v>71.25</v>
          </cell>
          <cell r="GN713">
            <v>82</v>
          </cell>
          <cell r="GO713" t="str">
            <v/>
          </cell>
          <cell r="GP713">
            <v>0</v>
          </cell>
          <cell r="GQ713">
            <v>80.25</v>
          </cell>
          <cell r="GR713">
            <v>73</v>
          </cell>
          <cell r="GS713">
            <v>71.25</v>
          </cell>
          <cell r="GT713">
            <v>82</v>
          </cell>
          <cell r="GU713" t="str">
            <v/>
          </cell>
          <cell r="GV713">
            <v>0</v>
          </cell>
          <cell r="GW713">
            <v>81.25</v>
          </cell>
          <cell r="GX713">
            <v>68.25</v>
          </cell>
          <cell r="GY713">
            <v>73.25</v>
          </cell>
          <cell r="GZ713">
            <v>83</v>
          </cell>
          <cell r="HA713" t="str">
            <v>IGR-L</v>
          </cell>
          <cell r="HB713">
            <v>0</v>
          </cell>
          <cell r="HC713">
            <v>85.75</v>
          </cell>
          <cell r="HD713">
            <v>69</v>
          </cell>
          <cell r="HE713">
            <v>76</v>
          </cell>
          <cell r="HF713">
            <v>80</v>
          </cell>
          <cell r="HH713">
            <v>0</v>
          </cell>
          <cell r="HM713" t="str">
            <v/>
          </cell>
          <cell r="HN713" t="str">
            <v/>
          </cell>
          <cell r="HS713">
            <v>0</v>
          </cell>
          <cell r="HT713" t="str">
            <v>PKN</v>
          </cell>
          <cell r="HU713">
            <v>0</v>
          </cell>
          <cell r="HV713" t="str">
            <v>IND</v>
          </cell>
          <cell r="HW713">
            <v>0</v>
          </cell>
          <cell r="HX713" t="str">
            <v>MAT-W</v>
          </cell>
          <cell r="HY713">
            <v>0</v>
          </cell>
          <cell r="HZ713" t="str">
            <v>SEJ-W</v>
          </cell>
          <cell r="IA713">
            <v>0</v>
          </cell>
          <cell r="IB713" t="str">
            <v>IGR-W</v>
          </cell>
          <cell r="IC713">
            <v>0</v>
          </cell>
          <cell r="ID713" t="str">
            <v>SBO</v>
          </cell>
          <cell r="IE713">
            <v>0</v>
          </cell>
          <cell r="IF713" t="str">
            <v>PJO</v>
          </cell>
          <cell r="IG713">
            <v>0</v>
          </cell>
          <cell r="IH713" t="str">
            <v>PRA</v>
          </cell>
          <cell r="II713">
            <v>0</v>
          </cell>
          <cell r="IJ713" t="str">
            <v>JAW</v>
          </cell>
          <cell r="IK713">
            <v>0</v>
          </cell>
          <cell r="IL713" t="str">
            <v>ARB</v>
          </cell>
          <cell r="IM713">
            <v>0</v>
          </cell>
          <cell r="IN713" t="str">
            <v>PKM</v>
          </cell>
          <cell r="IO713">
            <v>0</v>
          </cell>
          <cell r="IP713" t="str">
            <v>GEO-P</v>
          </cell>
          <cell r="IQ713">
            <v>0</v>
          </cell>
          <cell r="IR713" t="str">
            <v>SEJ-P</v>
          </cell>
          <cell r="IS713">
            <v>0</v>
          </cell>
          <cell r="IT713" t="str">
            <v>SOS-P</v>
          </cell>
          <cell r="IU713">
            <v>0</v>
          </cell>
          <cell r="IV713" t="str">
            <v>EKO-P</v>
          </cell>
          <cell r="IW713">
            <v>0</v>
          </cell>
          <cell r="IX713" t="str">
            <v>IGR-L</v>
          </cell>
          <cell r="IY713">
            <v>0</v>
          </cell>
          <cell r="JA713">
            <v>0</v>
          </cell>
        </row>
        <row r="714">
          <cell r="Q714" t="str">
            <v/>
          </cell>
          <cell r="AB714" t="str">
            <v/>
          </cell>
          <cell r="AC714">
            <v>13</v>
          </cell>
          <cell r="AI714" t="str">
            <v/>
          </cell>
          <cell r="AJ714">
            <v>0</v>
          </cell>
          <cell r="AK714">
            <v>87.5</v>
          </cell>
          <cell r="AL714">
            <v>91</v>
          </cell>
          <cell r="AM714">
            <v>89</v>
          </cell>
          <cell r="AN714">
            <v>91</v>
          </cell>
          <cell r="AO714" t="str">
            <v/>
          </cell>
          <cell r="AP714">
            <v>0</v>
          </cell>
          <cell r="AQ714">
            <v>98</v>
          </cell>
          <cell r="AR714">
            <v>93.25</v>
          </cell>
          <cell r="AS714">
            <v>81</v>
          </cell>
          <cell r="AT714">
            <v>91</v>
          </cell>
          <cell r="AU714" t="str">
            <v/>
          </cell>
          <cell r="AV714">
            <v>0</v>
          </cell>
          <cell r="AW714">
            <v>93.5</v>
          </cell>
          <cell r="AX714">
            <v>93.5</v>
          </cell>
          <cell r="AY714">
            <v>89</v>
          </cell>
          <cell r="AZ714">
            <v>92</v>
          </cell>
          <cell r="BA714" t="str">
            <v/>
          </cell>
          <cell r="BB714">
            <v>0</v>
          </cell>
          <cell r="BC714">
            <v>90.75</v>
          </cell>
          <cell r="BD714">
            <v>91</v>
          </cell>
          <cell r="BE714">
            <v>89.75</v>
          </cell>
          <cell r="BF714">
            <v>92</v>
          </cell>
          <cell r="BG714" t="str">
            <v>SEJ</v>
          </cell>
          <cell r="BH714">
            <v>0</v>
          </cell>
          <cell r="BI714">
            <v>94.67</v>
          </cell>
          <cell r="BJ714">
            <v>95</v>
          </cell>
          <cell r="BK714">
            <v>80.5</v>
          </cell>
          <cell r="BL714">
            <v>91</v>
          </cell>
          <cell r="BM714" t="str">
            <v/>
          </cell>
          <cell r="BN714">
            <v>0</v>
          </cell>
          <cell r="BO714">
            <v>89.38</v>
          </cell>
          <cell r="BP714">
            <v>90.75</v>
          </cell>
          <cell r="BQ714">
            <v>85.5</v>
          </cell>
          <cell r="BR714">
            <v>93</v>
          </cell>
          <cell r="BS714" t="str">
            <v/>
          </cell>
          <cell r="BT714">
            <v>0</v>
          </cell>
          <cell r="BU714">
            <v>91.75</v>
          </cell>
          <cell r="BV714">
            <v>88.75</v>
          </cell>
          <cell r="BW714">
            <v>87.5</v>
          </cell>
          <cell r="BX714">
            <v>94</v>
          </cell>
          <cell r="BY714" t="str">
            <v/>
          </cell>
          <cell r="BZ714">
            <v>0</v>
          </cell>
          <cell r="CA714">
            <v>92.22</v>
          </cell>
          <cell r="CB714">
            <v>91.25</v>
          </cell>
          <cell r="CC714">
            <v>92.75</v>
          </cell>
          <cell r="CD714">
            <v>95</v>
          </cell>
          <cell r="CE714" t="str">
            <v/>
          </cell>
          <cell r="CF714">
            <v>0</v>
          </cell>
          <cell r="CG714">
            <v>78.67</v>
          </cell>
          <cell r="CH714">
            <v>90.5</v>
          </cell>
          <cell r="CI714">
            <v>95.75</v>
          </cell>
          <cell r="CJ714">
            <v>90</v>
          </cell>
          <cell r="CK714" t="str">
            <v/>
          </cell>
          <cell r="CL714">
            <v>0</v>
          </cell>
          <cell r="CM714">
            <v>87</v>
          </cell>
          <cell r="CN714">
            <v>83</v>
          </cell>
          <cell r="CO714">
            <v>89.75</v>
          </cell>
          <cell r="CP714">
            <v>87</v>
          </cell>
          <cell r="CQ714" t="str">
            <v/>
          </cell>
          <cell r="CR714">
            <v>0</v>
          </cell>
          <cell r="CS714">
            <v>89.42</v>
          </cell>
          <cell r="CT714">
            <v>94.25</v>
          </cell>
          <cell r="CU714">
            <v>90.5</v>
          </cell>
          <cell r="CV714">
            <v>89</v>
          </cell>
          <cell r="CW714" t="str">
            <v/>
          </cell>
          <cell r="CX714">
            <v>0</v>
          </cell>
          <cell r="CY714">
            <v>78.44</v>
          </cell>
          <cell r="CZ714">
            <v>86.75</v>
          </cell>
          <cell r="DA714">
            <v>84.25</v>
          </cell>
          <cell r="DB714">
            <v>90</v>
          </cell>
          <cell r="DC714" t="str">
            <v/>
          </cell>
          <cell r="DD714">
            <v>0</v>
          </cell>
          <cell r="DE714">
            <v>94.25</v>
          </cell>
          <cell r="DF714">
            <v>89.25</v>
          </cell>
          <cell r="DG714">
            <v>90</v>
          </cell>
          <cell r="DH714">
            <v>92</v>
          </cell>
          <cell r="DI714" t="str">
            <v/>
          </cell>
          <cell r="DJ714">
            <v>0</v>
          </cell>
          <cell r="DK714">
            <v>0</v>
          </cell>
          <cell r="DL714">
            <v>0</v>
          </cell>
          <cell r="DM714">
            <v>0</v>
          </cell>
          <cell r="DN714">
            <v>85</v>
          </cell>
          <cell r="DO714" t="str">
            <v/>
          </cell>
          <cell r="DP714">
            <v>0</v>
          </cell>
          <cell r="DQ714">
            <v>91</v>
          </cell>
          <cell r="DR714">
            <v>87.75</v>
          </cell>
          <cell r="DS714">
            <v>88.75</v>
          </cell>
          <cell r="DT714">
            <v>82</v>
          </cell>
          <cell r="DU714" t="str">
            <v/>
          </cell>
          <cell r="DV714">
            <v>0</v>
          </cell>
          <cell r="DW714">
            <v>98</v>
          </cell>
          <cell r="DX714">
            <v>95</v>
          </cell>
          <cell r="DY714">
            <v>81.75</v>
          </cell>
          <cell r="DZ714">
            <v>96</v>
          </cell>
          <cell r="EA714" t="str">
            <v/>
          </cell>
          <cell r="EB714">
            <v>0</v>
          </cell>
          <cell r="EC714">
            <v>86.38</v>
          </cell>
          <cell r="ED714">
            <v>90.75</v>
          </cell>
          <cell r="EE714">
            <v>91.75</v>
          </cell>
          <cell r="EF714">
            <v>92</v>
          </cell>
          <cell r="EG714" t="str">
            <v/>
          </cell>
          <cell r="EH714">
            <v>0</v>
          </cell>
          <cell r="EI714">
            <v>90.5</v>
          </cell>
          <cell r="EJ714">
            <v>82.75</v>
          </cell>
          <cell r="EK714">
            <v>88.25</v>
          </cell>
          <cell r="EL714">
            <v>94</v>
          </cell>
          <cell r="EM714" t="str">
            <v/>
          </cell>
          <cell r="EN714">
            <v>0</v>
          </cell>
          <cell r="EO714">
            <v>90.5</v>
          </cell>
          <cell r="EP714">
            <v>82.75</v>
          </cell>
          <cell r="EQ714">
            <v>88.25</v>
          </cell>
          <cell r="ER714">
            <v>94</v>
          </cell>
          <cell r="ES714" t="str">
            <v/>
          </cell>
          <cell r="ET714">
            <v>0</v>
          </cell>
          <cell r="EU714">
            <v>90.5</v>
          </cell>
          <cell r="EV714">
            <v>82.75</v>
          </cell>
          <cell r="EW714">
            <v>88.25</v>
          </cell>
          <cell r="EX714">
            <v>94</v>
          </cell>
          <cell r="EY714" t="str">
            <v/>
          </cell>
          <cell r="EZ714">
            <v>0</v>
          </cell>
          <cell r="FA714">
            <v>83.5</v>
          </cell>
          <cell r="FB714">
            <v>82.5</v>
          </cell>
          <cell r="FC714">
            <v>93.75</v>
          </cell>
          <cell r="FD714">
            <v>91</v>
          </cell>
          <cell r="FE714" t="str">
            <v/>
          </cell>
          <cell r="FF714">
            <v>0</v>
          </cell>
          <cell r="FG714">
            <v>83.5</v>
          </cell>
          <cell r="FH714">
            <v>82.5</v>
          </cell>
          <cell r="FI714">
            <v>93.75</v>
          </cell>
          <cell r="FJ714">
            <v>91</v>
          </cell>
          <cell r="FK714" t="str">
            <v/>
          </cell>
          <cell r="FL714">
            <v>0</v>
          </cell>
          <cell r="FM714">
            <v>83.5</v>
          </cell>
          <cell r="FN714">
            <v>82.5</v>
          </cell>
          <cell r="FO714">
            <v>93.75</v>
          </cell>
          <cell r="FP714">
            <v>91</v>
          </cell>
          <cell r="FQ714" t="str">
            <v/>
          </cell>
          <cell r="FR714">
            <v>0</v>
          </cell>
          <cell r="FS714">
            <v>83.5</v>
          </cell>
          <cell r="FT714">
            <v>82.5</v>
          </cell>
          <cell r="FU714">
            <v>93.75</v>
          </cell>
          <cell r="FV714">
            <v>91</v>
          </cell>
          <cell r="FW714" t="str">
            <v/>
          </cell>
          <cell r="FX714">
            <v>0</v>
          </cell>
          <cell r="FY714">
            <v>83.5</v>
          </cell>
          <cell r="FZ714">
            <v>82.5</v>
          </cell>
          <cell r="GA714">
            <v>93.75</v>
          </cell>
          <cell r="GB714">
            <v>91</v>
          </cell>
          <cell r="GC714" t="str">
            <v/>
          </cell>
          <cell r="GD714">
            <v>0</v>
          </cell>
          <cell r="GE714">
            <v>83.5</v>
          </cell>
          <cell r="GF714">
            <v>82.5</v>
          </cell>
          <cell r="GG714">
            <v>93.75</v>
          </cell>
          <cell r="GH714">
            <v>91</v>
          </cell>
          <cell r="GI714" t="str">
            <v/>
          </cell>
          <cell r="GJ714">
            <v>0</v>
          </cell>
          <cell r="GK714">
            <v>83.5</v>
          </cell>
          <cell r="GL714">
            <v>82.5</v>
          </cell>
          <cell r="GM714">
            <v>93.75</v>
          </cell>
          <cell r="GN714">
            <v>91</v>
          </cell>
          <cell r="GO714" t="str">
            <v/>
          </cell>
          <cell r="GP714">
            <v>0</v>
          </cell>
          <cell r="GQ714">
            <v>83.5</v>
          </cell>
          <cell r="GR714">
            <v>82.5</v>
          </cell>
          <cell r="GS714">
            <v>93.75</v>
          </cell>
          <cell r="GT714">
            <v>91</v>
          </cell>
          <cell r="GU714" t="str">
            <v/>
          </cell>
          <cell r="GV714">
            <v>0</v>
          </cell>
          <cell r="GW714">
            <v>90.75</v>
          </cell>
          <cell r="GX714">
            <v>90.5</v>
          </cell>
          <cell r="GY714">
            <v>89.25</v>
          </cell>
          <cell r="GZ714">
            <v>91</v>
          </cell>
          <cell r="HA714" t="str">
            <v>IGR-L</v>
          </cell>
          <cell r="HB714">
            <v>0</v>
          </cell>
          <cell r="HC714">
            <v>86.5</v>
          </cell>
          <cell r="HD714">
            <v>79.75</v>
          </cell>
          <cell r="HE714">
            <v>85.25</v>
          </cell>
          <cell r="HF714">
            <v>85</v>
          </cell>
          <cell r="HH714">
            <v>0</v>
          </cell>
          <cell r="HM714" t="str">
            <v/>
          </cell>
          <cell r="HN714" t="str">
            <v/>
          </cell>
          <cell r="HS714">
            <v>0</v>
          </cell>
          <cell r="HT714" t="str">
            <v>PKN</v>
          </cell>
          <cell r="HU714">
            <v>0</v>
          </cell>
          <cell r="HV714" t="str">
            <v>IND</v>
          </cell>
          <cell r="HW714">
            <v>0</v>
          </cell>
          <cell r="HX714" t="str">
            <v>MAT-W</v>
          </cell>
          <cell r="HY714">
            <v>0</v>
          </cell>
          <cell r="HZ714" t="str">
            <v>SEJ-W</v>
          </cell>
          <cell r="IA714">
            <v>0</v>
          </cell>
          <cell r="IB714" t="str">
            <v>IGR-W</v>
          </cell>
          <cell r="IC714">
            <v>0</v>
          </cell>
          <cell r="ID714" t="str">
            <v>SBO</v>
          </cell>
          <cell r="IE714">
            <v>0</v>
          </cell>
          <cell r="IF714" t="str">
            <v>PJO</v>
          </cell>
          <cell r="IG714">
            <v>0</v>
          </cell>
          <cell r="IH714" t="str">
            <v>PRA</v>
          </cell>
          <cell r="II714">
            <v>0</v>
          </cell>
          <cell r="IJ714" t="str">
            <v>JAW</v>
          </cell>
          <cell r="IK714">
            <v>0</v>
          </cell>
          <cell r="IL714" t="str">
            <v>ARB</v>
          </cell>
          <cell r="IM714">
            <v>0</v>
          </cell>
          <cell r="IN714" t="str">
            <v>PKM</v>
          </cell>
          <cell r="IO714">
            <v>0</v>
          </cell>
          <cell r="IP714" t="str">
            <v>GEO-P</v>
          </cell>
          <cell r="IQ714">
            <v>0</v>
          </cell>
          <cell r="IR714" t="str">
            <v>SEJ-P</v>
          </cell>
          <cell r="IS714">
            <v>0</v>
          </cell>
          <cell r="IT714" t="str">
            <v>SOS-P</v>
          </cell>
          <cell r="IU714">
            <v>0</v>
          </cell>
          <cell r="IV714" t="str">
            <v>EKO-P</v>
          </cell>
          <cell r="IW714">
            <v>0</v>
          </cell>
          <cell r="IX714" t="str">
            <v>IGR-L</v>
          </cell>
          <cell r="IY714">
            <v>0</v>
          </cell>
          <cell r="JA714">
            <v>0</v>
          </cell>
        </row>
        <row r="715">
          <cell r="Q715" t="str">
            <v/>
          </cell>
          <cell r="AB715" t="str">
            <v/>
          </cell>
          <cell r="AC715">
            <v>14</v>
          </cell>
          <cell r="AI715" t="str">
            <v/>
          </cell>
          <cell r="AJ715">
            <v>0</v>
          </cell>
          <cell r="AK715">
            <v>79.5</v>
          </cell>
          <cell r="AL715">
            <v>78.5</v>
          </cell>
          <cell r="AM715">
            <v>78.5</v>
          </cell>
          <cell r="AN715">
            <v>83</v>
          </cell>
          <cell r="AO715" t="str">
            <v/>
          </cell>
          <cell r="AP715">
            <v>0</v>
          </cell>
          <cell r="AQ715">
            <v>84.33</v>
          </cell>
          <cell r="AR715">
            <v>81.75</v>
          </cell>
          <cell r="AS715">
            <v>81.25</v>
          </cell>
          <cell r="AT715">
            <v>83</v>
          </cell>
          <cell r="AU715" t="str">
            <v/>
          </cell>
          <cell r="AV715">
            <v>0</v>
          </cell>
          <cell r="AW715">
            <v>78.67</v>
          </cell>
          <cell r="AX715">
            <v>76.5</v>
          </cell>
          <cell r="AY715">
            <v>78.5</v>
          </cell>
          <cell r="AZ715">
            <v>84</v>
          </cell>
          <cell r="BA715" t="str">
            <v/>
          </cell>
          <cell r="BB715">
            <v>0</v>
          </cell>
          <cell r="BC715">
            <v>83.75</v>
          </cell>
          <cell r="BD715">
            <v>78.5</v>
          </cell>
          <cell r="BE715">
            <v>78.5</v>
          </cell>
          <cell r="BF715">
            <v>84</v>
          </cell>
          <cell r="BG715" t="str">
            <v>SEJ</v>
          </cell>
          <cell r="BH715">
            <v>0</v>
          </cell>
          <cell r="BI715">
            <v>92</v>
          </cell>
          <cell r="BJ715">
            <v>82.25</v>
          </cell>
          <cell r="BK715">
            <v>66.75</v>
          </cell>
          <cell r="BL715">
            <v>83</v>
          </cell>
          <cell r="BM715" t="str">
            <v/>
          </cell>
          <cell r="BN715">
            <v>0</v>
          </cell>
          <cell r="BO715">
            <v>80.75</v>
          </cell>
          <cell r="BP715">
            <v>77.25</v>
          </cell>
          <cell r="BQ715">
            <v>74.75</v>
          </cell>
          <cell r="BR715">
            <v>78</v>
          </cell>
          <cell r="BS715" t="str">
            <v/>
          </cell>
          <cell r="BT715">
            <v>0</v>
          </cell>
          <cell r="BU715">
            <v>80.25</v>
          </cell>
          <cell r="BV715">
            <v>75.75</v>
          </cell>
          <cell r="BW715">
            <v>75</v>
          </cell>
          <cell r="BX715">
            <v>84</v>
          </cell>
          <cell r="BY715" t="str">
            <v/>
          </cell>
          <cell r="BZ715">
            <v>0</v>
          </cell>
          <cell r="CA715">
            <v>80.11</v>
          </cell>
          <cell r="CB715">
            <v>71.25</v>
          </cell>
          <cell r="CC715">
            <v>70.25</v>
          </cell>
          <cell r="CD715">
            <v>74</v>
          </cell>
          <cell r="CE715" t="str">
            <v/>
          </cell>
          <cell r="CF715">
            <v>0</v>
          </cell>
          <cell r="CG715">
            <v>78.67</v>
          </cell>
          <cell r="CH715">
            <v>77</v>
          </cell>
          <cell r="CI715">
            <v>77</v>
          </cell>
          <cell r="CJ715">
            <v>79</v>
          </cell>
          <cell r="CK715" t="str">
            <v/>
          </cell>
          <cell r="CL715">
            <v>0</v>
          </cell>
          <cell r="CM715">
            <v>77.25</v>
          </cell>
          <cell r="CN715">
            <v>72.5</v>
          </cell>
          <cell r="CO715">
            <v>69.5</v>
          </cell>
          <cell r="CP715">
            <v>78</v>
          </cell>
          <cell r="CQ715" t="str">
            <v/>
          </cell>
          <cell r="CR715">
            <v>0</v>
          </cell>
          <cell r="CS715">
            <v>82.25</v>
          </cell>
          <cell r="CT715">
            <v>80</v>
          </cell>
          <cell r="CU715">
            <v>77.5</v>
          </cell>
          <cell r="CV715">
            <v>81</v>
          </cell>
          <cell r="CW715" t="str">
            <v/>
          </cell>
          <cell r="CX715">
            <v>0</v>
          </cell>
          <cell r="CY715">
            <v>83.11</v>
          </cell>
          <cell r="CZ715">
            <v>77</v>
          </cell>
          <cell r="DA715">
            <v>79</v>
          </cell>
          <cell r="DB715">
            <v>83</v>
          </cell>
          <cell r="DC715" t="str">
            <v/>
          </cell>
          <cell r="DD715">
            <v>0</v>
          </cell>
          <cell r="DE715">
            <v>83</v>
          </cell>
          <cell r="DF715">
            <v>82</v>
          </cell>
          <cell r="DG715">
            <v>77.75</v>
          </cell>
          <cell r="DH715">
            <v>84</v>
          </cell>
          <cell r="DI715" t="str">
            <v/>
          </cell>
          <cell r="DJ715">
            <v>0</v>
          </cell>
          <cell r="DK715">
            <v>0</v>
          </cell>
          <cell r="DL715">
            <v>0</v>
          </cell>
          <cell r="DM715">
            <v>0</v>
          </cell>
          <cell r="DN715">
            <v>70</v>
          </cell>
          <cell r="DO715" t="str">
            <v/>
          </cell>
          <cell r="DP715">
            <v>0</v>
          </cell>
          <cell r="DQ715">
            <v>80</v>
          </cell>
          <cell r="DR715">
            <v>68</v>
          </cell>
          <cell r="DS715">
            <v>69.5</v>
          </cell>
          <cell r="DT715">
            <v>75</v>
          </cell>
          <cell r="DU715" t="str">
            <v/>
          </cell>
          <cell r="DV715">
            <v>0</v>
          </cell>
          <cell r="DW715">
            <v>91</v>
          </cell>
          <cell r="DX715">
            <v>82.75</v>
          </cell>
          <cell r="DY715">
            <v>80.75</v>
          </cell>
          <cell r="DZ715">
            <v>81</v>
          </cell>
          <cell r="EA715" t="str">
            <v/>
          </cell>
          <cell r="EB715">
            <v>0</v>
          </cell>
          <cell r="EC715">
            <v>81.13</v>
          </cell>
          <cell r="ED715">
            <v>80.25</v>
          </cell>
          <cell r="EE715">
            <v>80.75</v>
          </cell>
          <cell r="EF715">
            <v>81</v>
          </cell>
          <cell r="EG715" t="str">
            <v/>
          </cell>
          <cell r="EH715">
            <v>0</v>
          </cell>
          <cell r="EI715">
            <v>85</v>
          </cell>
          <cell r="EJ715">
            <v>73.5</v>
          </cell>
          <cell r="EK715">
            <v>75</v>
          </cell>
          <cell r="EL715">
            <v>81</v>
          </cell>
          <cell r="EM715" t="str">
            <v/>
          </cell>
          <cell r="EN715">
            <v>0</v>
          </cell>
          <cell r="EO715">
            <v>85</v>
          </cell>
          <cell r="EP715">
            <v>73.5</v>
          </cell>
          <cell r="EQ715">
            <v>75</v>
          </cell>
          <cell r="ER715">
            <v>81</v>
          </cell>
          <cell r="ES715" t="str">
            <v/>
          </cell>
          <cell r="ET715">
            <v>0</v>
          </cell>
          <cell r="EU715">
            <v>85</v>
          </cell>
          <cell r="EV715">
            <v>73.5</v>
          </cell>
          <cell r="EW715">
            <v>75</v>
          </cell>
          <cell r="EX715">
            <v>81</v>
          </cell>
          <cell r="EY715" t="str">
            <v/>
          </cell>
          <cell r="EZ715">
            <v>0</v>
          </cell>
          <cell r="FA715">
            <v>80.25</v>
          </cell>
          <cell r="FB715">
            <v>70.75</v>
          </cell>
          <cell r="FC715">
            <v>74.75</v>
          </cell>
          <cell r="FD715">
            <v>77</v>
          </cell>
          <cell r="FE715" t="str">
            <v/>
          </cell>
          <cell r="FF715">
            <v>0</v>
          </cell>
          <cell r="FG715">
            <v>80.25</v>
          </cell>
          <cell r="FH715">
            <v>70.75</v>
          </cell>
          <cell r="FI715">
            <v>74.75</v>
          </cell>
          <cell r="FJ715">
            <v>77</v>
          </cell>
          <cell r="FK715" t="str">
            <v/>
          </cell>
          <cell r="FL715">
            <v>0</v>
          </cell>
          <cell r="FM715">
            <v>80.25</v>
          </cell>
          <cell r="FN715">
            <v>70.75</v>
          </cell>
          <cell r="FO715">
            <v>74.75</v>
          </cell>
          <cell r="FP715">
            <v>77</v>
          </cell>
          <cell r="FQ715" t="str">
            <v/>
          </cell>
          <cell r="FR715">
            <v>0</v>
          </cell>
          <cell r="FS715">
            <v>80.25</v>
          </cell>
          <cell r="FT715">
            <v>70.75</v>
          </cell>
          <cell r="FU715">
            <v>74.75</v>
          </cell>
          <cell r="FV715">
            <v>77</v>
          </cell>
          <cell r="FW715" t="str">
            <v/>
          </cell>
          <cell r="FX715">
            <v>0</v>
          </cell>
          <cell r="FY715">
            <v>80.25</v>
          </cell>
          <cell r="FZ715">
            <v>70.75</v>
          </cell>
          <cell r="GA715">
            <v>74.75</v>
          </cell>
          <cell r="GB715">
            <v>77</v>
          </cell>
          <cell r="GC715" t="str">
            <v/>
          </cell>
          <cell r="GD715">
            <v>0</v>
          </cell>
          <cell r="GE715">
            <v>80.25</v>
          </cell>
          <cell r="GF715">
            <v>70.75</v>
          </cell>
          <cell r="GG715">
            <v>74.75</v>
          </cell>
          <cell r="GH715">
            <v>77</v>
          </cell>
          <cell r="GI715" t="str">
            <v/>
          </cell>
          <cell r="GJ715">
            <v>0</v>
          </cell>
          <cell r="GK715">
            <v>80.25</v>
          </cell>
          <cell r="GL715">
            <v>70.75</v>
          </cell>
          <cell r="GM715">
            <v>74.75</v>
          </cell>
          <cell r="GN715">
            <v>77</v>
          </cell>
          <cell r="GO715" t="str">
            <v/>
          </cell>
          <cell r="GP715">
            <v>0</v>
          </cell>
          <cell r="GQ715">
            <v>80.25</v>
          </cell>
          <cell r="GR715">
            <v>70.75</v>
          </cell>
          <cell r="GS715">
            <v>74.75</v>
          </cell>
          <cell r="GT715">
            <v>77</v>
          </cell>
          <cell r="GU715" t="str">
            <v/>
          </cell>
          <cell r="GV715">
            <v>0</v>
          </cell>
          <cell r="GW715">
            <v>79.5</v>
          </cell>
          <cell r="GX715">
            <v>73.5</v>
          </cell>
          <cell r="GY715">
            <v>72.75</v>
          </cell>
          <cell r="GZ715">
            <v>80</v>
          </cell>
          <cell r="HA715" t="str">
            <v>IGR-L</v>
          </cell>
          <cell r="HB715">
            <v>0</v>
          </cell>
          <cell r="HC715">
            <v>78.33</v>
          </cell>
          <cell r="HD715">
            <v>67.5</v>
          </cell>
          <cell r="HE715">
            <v>72</v>
          </cell>
          <cell r="HF715">
            <v>78</v>
          </cell>
          <cell r="HH715">
            <v>0</v>
          </cell>
          <cell r="HM715" t="str">
            <v/>
          </cell>
          <cell r="HN715" t="str">
            <v/>
          </cell>
          <cell r="HS715">
            <v>0</v>
          </cell>
          <cell r="HT715" t="str">
            <v>PKN</v>
          </cell>
          <cell r="HU715">
            <v>0</v>
          </cell>
          <cell r="HV715" t="str">
            <v>IND</v>
          </cell>
          <cell r="HW715">
            <v>0</v>
          </cell>
          <cell r="HX715" t="str">
            <v>MAT-W</v>
          </cell>
          <cell r="HY715">
            <v>0</v>
          </cell>
          <cell r="HZ715" t="str">
            <v>SEJ-W</v>
          </cell>
          <cell r="IA715">
            <v>0</v>
          </cell>
          <cell r="IB715" t="str">
            <v>IGR-W</v>
          </cell>
          <cell r="IC715">
            <v>0</v>
          </cell>
          <cell r="ID715" t="str">
            <v>SBO</v>
          </cell>
          <cell r="IE715">
            <v>0</v>
          </cell>
          <cell r="IF715" t="str">
            <v>PJO</v>
          </cell>
          <cell r="IG715">
            <v>0</v>
          </cell>
          <cell r="IH715" t="str">
            <v>PRA</v>
          </cell>
          <cell r="II715">
            <v>0</v>
          </cell>
          <cell r="IJ715" t="str">
            <v>JAW</v>
          </cell>
          <cell r="IK715">
            <v>0</v>
          </cell>
          <cell r="IL715" t="str">
            <v>ARB</v>
          </cell>
          <cell r="IM715">
            <v>0</v>
          </cell>
          <cell r="IN715" t="str">
            <v>PKM</v>
          </cell>
          <cell r="IO715">
            <v>0</v>
          </cell>
          <cell r="IP715" t="str">
            <v>GEO-P</v>
          </cell>
          <cell r="IQ715">
            <v>0</v>
          </cell>
          <cell r="IR715" t="str">
            <v>SEJ-P</v>
          </cell>
          <cell r="IS715">
            <v>0</v>
          </cell>
          <cell r="IT715" t="str">
            <v>SOS-P</v>
          </cell>
          <cell r="IU715">
            <v>0</v>
          </cell>
          <cell r="IV715" t="str">
            <v>EKO-P</v>
          </cell>
          <cell r="IW715">
            <v>0</v>
          </cell>
          <cell r="IX715" t="str">
            <v>IGR-L</v>
          </cell>
          <cell r="IY715">
            <v>0</v>
          </cell>
          <cell r="JA715">
            <v>0</v>
          </cell>
        </row>
        <row r="716">
          <cell r="Q716" t="str">
            <v/>
          </cell>
          <cell r="AB716" t="str">
            <v/>
          </cell>
          <cell r="AC716">
            <v>15</v>
          </cell>
          <cell r="AI716" t="str">
            <v/>
          </cell>
          <cell r="AJ716">
            <v>0</v>
          </cell>
          <cell r="AK716">
            <v>79.5</v>
          </cell>
          <cell r="AL716">
            <v>78</v>
          </cell>
          <cell r="AM716">
            <v>79.25</v>
          </cell>
          <cell r="AN716">
            <v>82</v>
          </cell>
          <cell r="AO716" t="str">
            <v/>
          </cell>
          <cell r="AP716">
            <v>0</v>
          </cell>
          <cell r="AQ716">
            <v>82.67</v>
          </cell>
          <cell r="AR716">
            <v>85.5</v>
          </cell>
          <cell r="AS716">
            <v>75.5</v>
          </cell>
          <cell r="AT716">
            <v>82</v>
          </cell>
          <cell r="AU716" t="str">
            <v/>
          </cell>
          <cell r="AV716">
            <v>0</v>
          </cell>
          <cell r="AW716">
            <v>77.5</v>
          </cell>
          <cell r="AX716">
            <v>76.5</v>
          </cell>
          <cell r="AY716">
            <v>79.25</v>
          </cell>
          <cell r="AZ716">
            <v>84</v>
          </cell>
          <cell r="BA716" t="str">
            <v/>
          </cell>
          <cell r="BB716">
            <v>0</v>
          </cell>
          <cell r="BC716">
            <v>80</v>
          </cell>
          <cell r="BD716">
            <v>78</v>
          </cell>
          <cell r="BE716">
            <v>79.25</v>
          </cell>
          <cell r="BF716">
            <v>84</v>
          </cell>
          <cell r="BG716" t="str">
            <v>SEJ</v>
          </cell>
          <cell r="BH716">
            <v>0</v>
          </cell>
          <cell r="BI716">
            <v>88</v>
          </cell>
          <cell r="BJ716">
            <v>81.75</v>
          </cell>
          <cell r="BK716">
            <v>72.25</v>
          </cell>
          <cell r="BL716">
            <v>82</v>
          </cell>
          <cell r="BM716" t="str">
            <v/>
          </cell>
          <cell r="BN716">
            <v>0</v>
          </cell>
          <cell r="BO716">
            <v>80.38</v>
          </cell>
          <cell r="BP716">
            <v>79.25</v>
          </cell>
          <cell r="BQ716">
            <v>73.75</v>
          </cell>
          <cell r="BR716">
            <v>79</v>
          </cell>
          <cell r="BS716" t="str">
            <v/>
          </cell>
          <cell r="BT716">
            <v>0</v>
          </cell>
          <cell r="BU716">
            <v>85</v>
          </cell>
          <cell r="BV716">
            <v>80</v>
          </cell>
          <cell r="BW716">
            <v>81.25</v>
          </cell>
          <cell r="BX716">
            <v>87</v>
          </cell>
          <cell r="BY716" t="str">
            <v/>
          </cell>
          <cell r="BZ716">
            <v>0</v>
          </cell>
          <cell r="CA716">
            <v>81</v>
          </cell>
          <cell r="CB716">
            <v>71.25</v>
          </cell>
          <cell r="CC716">
            <v>78.5</v>
          </cell>
          <cell r="CD716">
            <v>80</v>
          </cell>
          <cell r="CE716" t="str">
            <v/>
          </cell>
          <cell r="CF716">
            <v>0</v>
          </cell>
          <cell r="CG716">
            <v>81</v>
          </cell>
          <cell r="CH716">
            <v>81</v>
          </cell>
          <cell r="CI716">
            <v>79.5</v>
          </cell>
          <cell r="CJ716">
            <v>80</v>
          </cell>
          <cell r="CK716" t="str">
            <v/>
          </cell>
          <cell r="CL716">
            <v>0</v>
          </cell>
          <cell r="CM716">
            <v>77.67</v>
          </cell>
          <cell r="CN716">
            <v>73.5</v>
          </cell>
          <cell r="CO716">
            <v>73.25</v>
          </cell>
          <cell r="CP716">
            <v>78</v>
          </cell>
          <cell r="CQ716" t="str">
            <v/>
          </cell>
          <cell r="CR716">
            <v>0</v>
          </cell>
          <cell r="CS716">
            <v>81.58</v>
          </cell>
          <cell r="CT716">
            <v>82.75</v>
          </cell>
          <cell r="CU716">
            <v>79.5</v>
          </cell>
          <cell r="CV716">
            <v>77</v>
          </cell>
          <cell r="CW716" t="str">
            <v/>
          </cell>
          <cell r="CX716">
            <v>0</v>
          </cell>
          <cell r="CY716">
            <v>80</v>
          </cell>
          <cell r="CZ716">
            <v>73.5</v>
          </cell>
          <cell r="DA716">
            <v>76.5</v>
          </cell>
          <cell r="DB716">
            <v>82</v>
          </cell>
          <cell r="DC716" t="str">
            <v/>
          </cell>
          <cell r="DD716">
            <v>0</v>
          </cell>
          <cell r="DE716">
            <v>87</v>
          </cell>
          <cell r="DF716">
            <v>82</v>
          </cell>
          <cell r="DG716">
            <v>82.75</v>
          </cell>
          <cell r="DH716">
            <v>86</v>
          </cell>
          <cell r="DI716" t="str">
            <v/>
          </cell>
          <cell r="DJ716">
            <v>0</v>
          </cell>
          <cell r="DK716">
            <v>0</v>
          </cell>
          <cell r="DL716">
            <v>0</v>
          </cell>
          <cell r="DM716">
            <v>0</v>
          </cell>
          <cell r="DN716">
            <v>74</v>
          </cell>
          <cell r="DO716" t="str">
            <v/>
          </cell>
          <cell r="DP716">
            <v>0</v>
          </cell>
          <cell r="DQ716">
            <v>81</v>
          </cell>
          <cell r="DR716">
            <v>69.25</v>
          </cell>
          <cell r="DS716">
            <v>69.5</v>
          </cell>
          <cell r="DT716">
            <v>75</v>
          </cell>
          <cell r="DU716" t="str">
            <v/>
          </cell>
          <cell r="DV716">
            <v>0</v>
          </cell>
          <cell r="DW716">
            <v>88.5</v>
          </cell>
          <cell r="DX716">
            <v>80.5</v>
          </cell>
          <cell r="DY716">
            <v>75</v>
          </cell>
          <cell r="DZ716">
            <v>81</v>
          </cell>
          <cell r="EA716" t="str">
            <v/>
          </cell>
          <cell r="EB716">
            <v>0</v>
          </cell>
          <cell r="EC716">
            <v>80.38</v>
          </cell>
          <cell r="ED716">
            <v>76.75</v>
          </cell>
          <cell r="EE716">
            <v>77.5</v>
          </cell>
          <cell r="EF716">
            <v>82</v>
          </cell>
          <cell r="EG716" t="str">
            <v/>
          </cell>
          <cell r="EH716">
            <v>0</v>
          </cell>
          <cell r="EI716">
            <v>85.83</v>
          </cell>
          <cell r="EJ716">
            <v>70.75</v>
          </cell>
          <cell r="EK716">
            <v>75</v>
          </cell>
          <cell r="EL716">
            <v>81</v>
          </cell>
          <cell r="EM716" t="str">
            <v/>
          </cell>
          <cell r="EN716">
            <v>0</v>
          </cell>
          <cell r="EO716">
            <v>85.83</v>
          </cell>
          <cell r="EP716">
            <v>70.75</v>
          </cell>
          <cell r="EQ716">
            <v>75</v>
          </cell>
          <cell r="ER716">
            <v>81</v>
          </cell>
          <cell r="ES716" t="str">
            <v/>
          </cell>
          <cell r="ET716">
            <v>0</v>
          </cell>
          <cell r="EU716">
            <v>85.83</v>
          </cell>
          <cell r="EV716">
            <v>70.75</v>
          </cell>
          <cell r="EW716">
            <v>75</v>
          </cell>
          <cell r="EX716">
            <v>81</v>
          </cell>
          <cell r="EY716" t="str">
            <v/>
          </cell>
          <cell r="EZ716">
            <v>0</v>
          </cell>
          <cell r="FA716">
            <v>79.25</v>
          </cell>
          <cell r="FB716">
            <v>70.75</v>
          </cell>
          <cell r="FC716">
            <v>72.75</v>
          </cell>
          <cell r="FD716">
            <v>77</v>
          </cell>
          <cell r="FE716" t="str">
            <v/>
          </cell>
          <cell r="FF716">
            <v>0</v>
          </cell>
          <cell r="FG716">
            <v>79.25</v>
          </cell>
          <cell r="FH716">
            <v>70.75</v>
          </cell>
          <cell r="FI716">
            <v>72.75</v>
          </cell>
          <cell r="FJ716">
            <v>77</v>
          </cell>
          <cell r="FK716" t="str">
            <v/>
          </cell>
          <cell r="FL716">
            <v>0</v>
          </cell>
          <cell r="FM716">
            <v>79.25</v>
          </cell>
          <cell r="FN716">
            <v>70.75</v>
          </cell>
          <cell r="FO716">
            <v>72.75</v>
          </cell>
          <cell r="FP716">
            <v>77</v>
          </cell>
          <cell r="FQ716" t="str">
            <v/>
          </cell>
          <cell r="FR716">
            <v>0</v>
          </cell>
          <cell r="FS716">
            <v>79.25</v>
          </cell>
          <cell r="FT716">
            <v>70.75</v>
          </cell>
          <cell r="FU716">
            <v>72.75</v>
          </cell>
          <cell r="FV716">
            <v>77</v>
          </cell>
          <cell r="FW716" t="str">
            <v/>
          </cell>
          <cell r="FX716">
            <v>0</v>
          </cell>
          <cell r="FY716">
            <v>79.25</v>
          </cell>
          <cell r="FZ716">
            <v>70.75</v>
          </cell>
          <cell r="GA716">
            <v>72.75</v>
          </cell>
          <cell r="GB716">
            <v>77</v>
          </cell>
          <cell r="GC716" t="str">
            <v/>
          </cell>
          <cell r="GD716">
            <v>0</v>
          </cell>
          <cell r="GE716">
            <v>79.25</v>
          </cell>
          <cell r="GF716">
            <v>70.75</v>
          </cell>
          <cell r="GG716">
            <v>72.75</v>
          </cell>
          <cell r="GH716">
            <v>77</v>
          </cell>
          <cell r="GI716" t="str">
            <v/>
          </cell>
          <cell r="GJ716">
            <v>0</v>
          </cell>
          <cell r="GK716">
            <v>79.25</v>
          </cell>
          <cell r="GL716">
            <v>70.75</v>
          </cell>
          <cell r="GM716">
            <v>72.75</v>
          </cell>
          <cell r="GN716">
            <v>77</v>
          </cell>
          <cell r="GO716" t="str">
            <v/>
          </cell>
          <cell r="GP716">
            <v>0</v>
          </cell>
          <cell r="GQ716">
            <v>79.25</v>
          </cell>
          <cell r="GR716">
            <v>70.75</v>
          </cell>
          <cell r="GS716">
            <v>72.75</v>
          </cell>
          <cell r="GT716">
            <v>77</v>
          </cell>
          <cell r="GU716" t="str">
            <v/>
          </cell>
          <cell r="GV716">
            <v>0</v>
          </cell>
          <cell r="GW716">
            <v>81.25</v>
          </cell>
          <cell r="GX716">
            <v>72</v>
          </cell>
          <cell r="GY716">
            <v>72</v>
          </cell>
          <cell r="GZ716">
            <v>80</v>
          </cell>
          <cell r="HA716" t="str">
            <v>IGR-L</v>
          </cell>
          <cell r="HB716">
            <v>0</v>
          </cell>
          <cell r="HC716">
            <v>79.17</v>
          </cell>
          <cell r="HD716">
            <v>67.5</v>
          </cell>
          <cell r="HE716">
            <v>73.5</v>
          </cell>
          <cell r="HF716">
            <v>76</v>
          </cell>
          <cell r="HH716">
            <v>0</v>
          </cell>
          <cell r="HM716" t="str">
            <v/>
          </cell>
          <cell r="HN716" t="str">
            <v/>
          </cell>
          <cell r="HS716">
            <v>0</v>
          </cell>
          <cell r="HT716" t="str">
            <v>PKN</v>
          </cell>
          <cell r="HU716">
            <v>0</v>
          </cell>
          <cell r="HV716" t="str">
            <v>IND</v>
          </cell>
          <cell r="HW716">
            <v>0</v>
          </cell>
          <cell r="HX716" t="str">
            <v>MAT-W</v>
          </cell>
          <cell r="HY716">
            <v>0</v>
          </cell>
          <cell r="HZ716" t="str">
            <v>SEJ-W</v>
          </cell>
          <cell r="IA716">
            <v>0</v>
          </cell>
          <cell r="IB716" t="str">
            <v>IGR-W</v>
          </cell>
          <cell r="IC716">
            <v>0</v>
          </cell>
          <cell r="ID716" t="str">
            <v>SBO</v>
          </cell>
          <cell r="IE716">
            <v>0</v>
          </cell>
          <cell r="IF716" t="str">
            <v>PJO</v>
          </cell>
          <cell r="IG716">
            <v>0</v>
          </cell>
          <cell r="IH716" t="str">
            <v>PRA</v>
          </cell>
          <cell r="II716">
            <v>0</v>
          </cell>
          <cell r="IJ716" t="str">
            <v>JAW</v>
          </cell>
          <cell r="IK716">
            <v>0</v>
          </cell>
          <cell r="IL716" t="str">
            <v>ARB</v>
          </cell>
          <cell r="IM716">
            <v>0</v>
          </cell>
          <cell r="IN716" t="str">
            <v>PKM</v>
          </cell>
          <cell r="IO716">
            <v>0</v>
          </cell>
          <cell r="IP716" t="str">
            <v>GEO-P</v>
          </cell>
          <cell r="IQ716">
            <v>0</v>
          </cell>
          <cell r="IR716" t="str">
            <v>SEJ-P</v>
          </cell>
          <cell r="IS716">
            <v>0</v>
          </cell>
          <cell r="IT716" t="str">
            <v>SOS-P</v>
          </cell>
          <cell r="IU716">
            <v>0</v>
          </cell>
          <cell r="IV716" t="str">
            <v>EKO-P</v>
          </cell>
          <cell r="IW716">
            <v>0</v>
          </cell>
          <cell r="IX716" t="str">
            <v>IGR-L</v>
          </cell>
          <cell r="IY716">
            <v>0</v>
          </cell>
          <cell r="JA716">
            <v>0</v>
          </cell>
        </row>
        <row r="717">
          <cell r="Q717" t="str">
            <v/>
          </cell>
          <cell r="AB717" t="str">
            <v/>
          </cell>
          <cell r="AC717">
            <v>16</v>
          </cell>
          <cell r="AI717" t="str">
            <v/>
          </cell>
          <cell r="AJ717">
            <v>0</v>
          </cell>
          <cell r="AK717">
            <v>79.5</v>
          </cell>
          <cell r="AL717">
            <v>76</v>
          </cell>
          <cell r="AM717">
            <v>76.25</v>
          </cell>
          <cell r="AN717">
            <v>77</v>
          </cell>
          <cell r="AO717" t="str">
            <v/>
          </cell>
          <cell r="AP717">
            <v>0</v>
          </cell>
          <cell r="AQ717">
            <v>83.67</v>
          </cell>
          <cell r="AR717">
            <v>82.25</v>
          </cell>
          <cell r="AS717">
            <v>73.25</v>
          </cell>
          <cell r="AT717">
            <v>77</v>
          </cell>
          <cell r="AU717" t="str">
            <v/>
          </cell>
          <cell r="AV717">
            <v>0</v>
          </cell>
          <cell r="AW717">
            <v>79.08</v>
          </cell>
          <cell r="AX717">
            <v>75.25</v>
          </cell>
          <cell r="AY717">
            <v>75.75</v>
          </cell>
          <cell r="AZ717">
            <v>77</v>
          </cell>
          <cell r="BA717" t="str">
            <v/>
          </cell>
          <cell r="BB717">
            <v>0</v>
          </cell>
          <cell r="BC717">
            <v>83.75</v>
          </cell>
          <cell r="BD717">
            <v>76</v>
          </cell>
          <cell r="BE717">
            <v>77.25</v>
          </cell>
          <cell r="BF717">
            <v>77</v>
          </cell>
          <cell r="BG717" t="str">
            <v>SEJ</v>
          </cell>
          <cell r="BH717">
            <v>0</v>
          </cell>
          <cell r="BI717">
            <v>87</v>
          </cell>
          <cell r="BJ717">
            <v>84.25</v>
          </cell>
          <cell r="BK717">
            <v>71</v>
          </cell>
          <cell r="BL717">
            <v>77</v>
          </cell>
          <cell r="BM717" t="str">
            <v/>
          </cell>
          <cell r="BN717">
            <v>0</v>
          </cell>
          <cell r="BO717">
            <v>80</v>
          </cell>
          <cell r="BP717">
            <v>76.75</v>
          </cell>
          <cell r="BQ717">
            <v>82</v>
          </cell>
          <cell r="BR717">
            <v>78</v>
          </cell>
          <cell r="BS717" t="str">
            <v/>
          </cell>
          <cell r="BT717">
            <v>0</v>
          </cell>
          <cell r="BU717">
            <v>78.5</v>
          </cell>
          <cell r="BV717">
            <v>79</v>
          </cell>
          <cell r="BW717">
            <v>79.25</v>
          </cell>
          <cell r="BX717">
            <v>78</v>
          </cell>
          <cell r="BY717" t="str">
            <v/>
          </cell>
          <cell r="BZ717">
            <v>0</v>
          </cell>
          <cell r="CA717">
            <v>75.56</v>
          </cell>
          <cell r="CB717">
            <v>68.25</v>
          </cell>
          <cell r="CC717">
            <v>67.5</v>
          </cell>
          <cell r="CD717">
            <v>72</v>
          </cell>
          <cell r="CE717" t="str">
            <v/>
          </cell>
          <cell r="CF717">
            <v>0</v>
          </cell>
          <cell r="CG717">
            <v>78.67</v>
          </cell>
          <cell r="CH717">
            <v>79.75</v>
          </cell>
          <cell r="CI717">
            <v>82</v>
          </cell>
          <cell r="CJ717">
            <v>76</v>
          </cell>
          <cell r="CK717" t="str">
            <v/>
          </cell>
          <cell r="CL717">
            <v>0</v>
          </cell>
          <cell r="CM717">
            <v>81.25</v>
          </cell>
          <cell r="CN717">
            <v>79.75</v>
          </cell>
          <cell r="CO717">
            <v>79.75</v>
          </cell>
          <cell r="CP717">
            <v>85</v>
          </cell>
          <cell r="CQ717" t="str">
            <v/>
          </cell>
          <cell r="CR717">
            <v>0</v>
          </cell>
          <cell r="CS717">
            <v>78.5</v>
          </cell>
          <cell r="CT717">
            <v>71.25</v>
          </cell>
          <cell r="CU717">
            <v>67</v>
          </cell>
          <cell r="CV717">
            <v>82</v>
          </cell>
          <cell r="CW717" t="str">
            <v/>
          </cell>
          <cell r="CX717">
            <v>0</v>
          </cell>
          <cell r="CY717">
            <v>79.56</v>
          </cell>
          <cell r="CZ717">
            <v>81.25</v>
          </cell>
          <cell r="DA717">
            <v>76</v>
          </cell>
          <cell r="DB717">
            <v>84</v>
          </cell>
          <cell r="DC717" t="str">
            <v/>
          </cell>
          <cell r="DD717">
            <v>0</v>
          </cell>
          <cell r="DE717">
            <v>83.75</v>
          </cell>
          <cell r="DF717">
            <v>81.75</v>
          </cell>
          <cell r="DG717">
            <v>86.5</v>
          </cell>
          <cell r="DH717">
            <v>84</v>
          </cell>
          <cell r="DI717" t="str">
            <v/>
          </cell>
          <cell r="DJ717">
            <v>0</v>
          </cell>
          <cell r="DK717">
            <v>0</v>
          </cell>
          <cell r="DL717">
            <v>0</v>
          </cell>
          <cell r="DM717">
            <v>0</v>
          </cell>
          <cell r="DN717">
            <v>73</v>
          </cell>
          <cell r="DO717" t="str">
            <v/>
          </cell>
          <cell r="DP717">
            <v>0</v>
          </cell>
          <cell r="DQ717">
            <v>76.75</v>
          </cell>
          <cell r="DR717">
            <v>67.5</v>
          </cell>
          <cell r="DS717">
            <v>69.5</v>
          </cell>
          <cell r="DT717">
            <v>75</v>
          </cell>
          <cell r="DU717" t="str">
            <v/>
          </cell>
          <cell r="DV717">
            <v>0</v>
          </cell>
          <cell r="DW717">
            <v>87.75</v>
          </cell>
          <cell r="DX717">
            <v>84.25</v>
          </cell>
          <cell r="DY717">
            <v>83.25</v>
          </cell>
          <cell r="DZ717">
            <v>80</v>
          </cell>
          <cell r="EA717" t="str">
            <v/>
          </cell>
          <cell r="EB717">
            <v>0</v>
          </cell>
          <cell r="EC717">
            <v>80.25</v>
          </cell>
          <cell r="ED717">
            <v>79.5</v>
          </cell>
          <cell r="EE717">
            <v>80.75</v>
          </cell>
          <cell r="EF717">
            <v>77</v>
          </cell>
          <cell r="EG717" t="str">
            <v/>
          </cell>
          <cell r="EH717">
            <v>0</v>
          </cell>
          <cell r="EI717">
            <v>83.5</v>
          </cell>
          <cell r="EJ717">
            <v>72.5</v>
          </cell>
          <cell r="EK717">
            <v>71.5</v>
          </cell>
          <cell r="EL717">
            <v>81</v>
          </cell>
          <cell r="EM717" t="str">
            <v/>
          </cell>
          <cell r="EN717">
            <v>0</v>
          </cell>
          <cell r="EO717">
            <v>83.5</v>
          </cell>
          <cell r="EP717">
            <v>72.5</v>
          </cell>
          <cell r="EQ717">
            <v>71.5</v>
          </cell>
          <cell r="ER717">
            <v>81</v>
          </cell>
          <cell r="ES717" t="str">
            <v/>
          </cell>
          <cell r="ET717">
            <v>0</v>
          </cell>
          <cell r="EU717">
            <v>83.5</v>
          </cell>
          <cell r="EV717">
            <v>72.5</v>
          </cell>
          <cell r="EW717">
            <v>71.5</v>
          </cell>
          <cell r="EX717">
            <v>81</v>
          </cell>
          <cell r="EY717" t="str">
            <v/>
          </cell>
          <cell r="EZ717">
            <v>0</v>
          </cell>
          <cell r="FA717">
            <v>78</v>
          </cell>
          <cell r="FB717">
            <v>67</v>
          </cell>
          <cell r="FC717">
            <v>69.75</v>
          </cell>
          <cell r="FD717">
            <v>75</v>
          </cell>
          <cell r="FE717" t="str">
            <v/>
          </cell>
          <cell r="FF717">
            <v>0</v>
          </cell>
          <cell r="FG717">
            <v>78</v>
          </cell>
          <cell r="FH717">
            <v>67</v>
          </cell>
          <cell r="FI717">
            <v>69.75</v>
          </cell>
          <cell r="FJ717">
            <v>75</v>
          </cell>
          <cell r="FK717" t="str">
            <v/>
          </cell>
          <cell r="FL717">
            <v>0</v>
          </cell>
          <cell r="FM717">
            <v>78</v>
          </cell>
          <cell r="FN717">
            <v>67</v>
          </cell>
          <cell r="FO717">
            <v>69.75</v>
          </cell>
          <cell r="FP717">
            <v>75</v>
          </cell>
          <cell r="FQ717" t="str">
            <v/>
          </cell>
          <cell r="FR717">
            <v>0</v>
          </cell>
          <cell r="FS717">
            <v>78</v>
          </cell>
          <cell r="FT717">
            <v>67</v>
          </cell>
          <cell r="FU717">
            <v>69.75</v>
          </cell>
          <cell r="FV717">
            <v>75</v>
          </cell>
          <cell r="FW717" t="str">
            <v/>
          </cell>
          <cell r="FX717">
            <v>0</v>
          </cell>
          <cell r="FY717">
            <v>78</v>
          </cell>
          <cell r="FZ717">
            <v>67</v>
          </cell>
          <cell r="GA717">
            <v>69.75</v>
          </cell>
          <cell r="GB717">
            <v>75</v>
          </cell>
          <cell r="GC717" t="str">
            <v/>
          </cell>
          <cell r="GD717">
            <v>0</v>
          </cell>
          <cell r="GE717">
            <v>78</v>
          </cell>
          <cell r="GF717">
            <v>67</v>
          </cell>
          <cell r="GG717">
            <v>69.75</v>
          </cell>
          <cell r="GH717">
            <v>75</v>
          </cell>
          <cell r="GI717" t="str">
            <v/>
          </cell>
          <cell r="GJ717">
            <v>0</v>
          </cell>
          <cell r="GK717">
            <v>78</v>
          </cell>
          <cell r="GL717">
            <v>67</v>
          </cell>
          <cell r="GM717">
            <v>69.75</v>
          </cell>
          <cell r="GN717">
            <v>75</v>
          </cell>
          <cell r="GO717" t="str">
            <v/>
          </cell>
          <cell r="GP717">
            <v>0</v>
          </cell>
          <cell r="GQ717">
            <v>78</v>
          </cell>
          <cell r="GR717">
            <v>67</v>
          </cell>
          <cell r="GS717">
            <v>69.75</v>
          </cell>
          <cell r="GT717">
            <v>75</v>
          </cell>
          <cell r="GU717" t="str">
            <v/>
          </cell>
          <cell r="GV717">
            <v>0</v>
          </cell>
          <cell r="GW717">
            <v>79.75</v>
          </cell>
          <cell r="GX717">
            <v>67.75</v>
          </cell>
          <cell r="GY717">
            <v>72.5</v>
          </cell>
          <cell r="GZ717">
            <v>80</v>
          </cell>
          <cell r="HA717" t="str">
            <v>IGR-L</v>
          </cell>
          <cell r="HB717">
            <v>0</v>
          </cell>
          <cell r="HC717">
            <v>85.08</v>
          </cell>
          <cell r="HD717">
            <v>71</v>
          </cell>
          <cell r="HE717">
            <v>74</v>
          </cell>
          <cell r="HF717">
            <v>84</v>
          </cell>
          <cell r="HH717">
            <v>0</v>
          </cell>
          <cell r="HM717" t="str">
            <v/>
          </cell>
          <cell r="HN717" t="str">
            <v/>
          </cell>
          <cell r="HS717">
            <v>0</v>
          </cell>
          <cell r="HT717" t="str">
            <v>PKN</v>
          </cell>
          <cell r="HU717">
            <v>0</v>
          </cell>
          <cell r="HV717" t="str">
            <v>IND</v>
          </cell>
          <cell r="HW717">
            <v>0</v>
          </cell>
          <cell r="HX717" t="str">
            <v>MAT-W</v>
          </cell>
          <cell r="HY717">
            <v>0</v>
          </cell>
          <cell r="HZ717" t="str">
            <v>SEJ-W</v>
          </cell>
          <cell r="IA717">
            <v>0</v>
          </cell>
          <cell r="IB717" t="str">
            <v>IGR-W</v>
          </cell>
          <cell r="IC717">
            <v>0</v>
          </cell>
          <cell r="ID717" t="str">
            <v>SBO</v>
          </cell>
          <cell r="IE717">
            <v>0</v>
          </cell>
          <cell r="IF717" t="str">
            <v>PJO</v>
          </cell>
          <cell r="IG717">
            <v>0</v>
          </cell>
          <cell r="IH717" t="str">
            <v>PRA</v>
          </cell>
          <cell r="II717">
            <v>0</v>
          </cell>
          <cell r="IJ717" t="str">
            <v>JAW</v>
          </cell>
          <cell r="IK717">
            <v>0</v>
          </cell>
          <cell r="IL717" t="str">
            <v>ARB</v>
          </cell>
          <cell r="IM717">
            <v>0</v>
          </cell>
          <cell r="IN717" t="str">
            <v>PKM</v>
          </cell>
          <cell r="IO717">
            <v>0</v>
          </cell>
          <cell r="IP717" t="str">
            <v>GEO-P</v>
          </cell>
          <cell r="IQ717">
            <v>0</v>
          </cell>
          <cell r="IR717" t="str">
            <v>SEJ-P</v>
          </cell>
          <cell r="IS717">
            <v>0</v>
          </cell>
          <cell r="IT717" t="str">
            <v>SOS-P</v>
          </cell>
          <cell r="IU717">
            <v>0</v>
          </cell>
          <cell r="IV717" t="str">
            <v>EKO-P</v>
          </cell>
          <cell r="IW717">
            <v>0</v>
          </cell>
          <cell r="IX717" t="str">
            <v>IGR-L</v>
          </cell>
          <cell r="IY717">
            <v>0</v>
          </cell>
          <cell r="JA717">
            <v>0</v>
          </cell>
        </row>
        <row r="718">
          <cell r="Q718" t="str">
            <v/>
          </cell>
          <cell r="AB718" t="str">
            <v/>
          </cell>
          <cell r="AC718">
            <v>17</v>
          </cell>
          <cell r="AI718" t="str">
            <v/>
          </cell>
          <cell r="AJ718">
            <v>0</v>
          </cell>
          <cell r="AK718">
            <v>83.75</v>
          </cell>
          <cell r="AL718">
            <v>82.25</v>
          </cell>
          <cell r="AM718">
            <v>77.25</v>
          </cell>
          <cell r="AN718">
            <v>84</v>
          </cell>
          <cell r="AO718" t="str">
            <v/>
          </cell>
          <cell r="AP718">
            <v>0</v>
          </cell>
          <cell r="AQ718">
            <v>80.67</v>
          </cell>
          <cell r="AR718">
            <v>84</v>
          </cell>
          <cell r="AS718">
            <v>71.75</v>
          </cell>
          <cell r="AT718">
            <v>84</v>
          </cell>
          <cell r="AU718" t="str">
            <v/>
          </cell>
          <cell r="AV718">
            <v>0</v>
          </cell>
          <cell r="AW718">
            <v>81.83</v>
          </cell>
          <cell r="AX718">
            <v>81.5</v>
          </cell>
          <cell r="AY718">
            <v>78</v>
          </cell>
          <cell r="AZ718">
            <v>86</v>
          </cell>
          <cell r="BA718" t="str">
            <v/>
          </cell>
          <cell r="BB718">
            <v>0</v>
          </cell>
          <cell r="BC718">
            <v>82.5</v>
          </cell>
          <cell r="BD718">
            <v>82.25</v>
          </cell>
          <cell r="BE718">
            <v>78</v>
          </cell>
          <cell r="BF718">
            <v>86</v>
          </cell>
          <cell r="BG718" t="str">
            <v>SEJ</v>
          </cell>
          <cell r="BH718">
            <v>0</v>
          </cell>
          <cell r="BI718">
            <v>88</v>
          </cell>
          <cell r="BJ718">
            <v>82.5</v>
          </cell>
          <cell r="BK718">
            <v>71.75</v>
          </cell>
          <cell r="BL718">
            <v>84</v>
          </cell>
          <cell r="BM718" t="str">
            <v/>
          </cell>
          <cell r="BN718">
            <v>0</v>
          </cell>
          <cell r="BO718">
            <v>80.63</v>
          </cell>
          <cell r="BP718">
            <v>75</v>
          </cell>
          <cell r="BQ718">
            <v>72.5</v>
          </cell>
          <cell r="BR718">
            <v>75</v>
          </cell>
          <cell r="BS718" t="str">
            <v/>
          </cell>
          <cell r="BT718">
            <v>0</v>
          </cell>
          <cell r="BU718">
            <v>80.25</v>
          </cell>
          <cell r="BV718">
            <v>78.5</v>
          </cell>
          <cell r="BW718">
            <v>75</v>
          </cell>
          <cell r="BX718">
            <v>84</v>
          </cell>
          <cell r="BY718" t="str">
            <v/>
          </cell>
          <cell r="BZ718">
            <v>0</v>
          </cell>
          <cell r="CA718">
            <v>75.67</v>
          </cell>
          <cell r="CB718">
            <v>67.5</v>
          </cell>
          <cell r="CC718">
            <v>68.25</v>
          </cell>
          <cell r="CD718">
            <v>75</v>
          </cell>
          <cell r="CE718" t="str">
            <v/>
          </cell>
          <cell r="CF718">
            <v>0</v>
          </cell>
          <cell r="CG718">
            <v>80.67</v>
          </cell>
          <cell r="CH718">
            <v>77.5</v>
          </cell>
          <cell r="CI718">
            <v>78.5</v>
          </cell>
          <cell r="CJ718">
            <v>75</v>
          </cell>
          <cell r="CK718" t="str">
            <v/>
          </cell>
          <cell r="CL718">
            <v>0</v>
          </cell>
          <cell r="CM718">
            <v>76.25</v>
          </cell>
          <cell r="CN718">
            <v>67.75</v>
          </cell>
          <cell r="CO718">
            <v>67.25</v>
          </cell>
          <cell r="CP718">
            <v>76</v>
          </cell>
          <cell r="CQ718" t="str">
            <v/>
          </cell>
          <cell r="CR718">
            <v>0</v>
          </cell>
          <cell r="CS718">
            <v>77.5</v>
          </cell>
          <cell r="CT718">
            <v>65.75</v>
          </cell>
          <cell r="CU718">
            <v>72.5</v>
          </cell>
          <cell r="CV718">
            <v>74</v>
          </cell>
          <cell r="CW718" t="str">
            <v/>
          </cell>
          <cell r="CX718">
            <v>0</v>
          </cell>
          <cell r="CY718">
            <v>75</v>
          </cell>
          <cell r="CZ718">
            <v>70.25</v>
          </cell>
          <cell r="DA718">
            <v>71</v>
          </cell>
          <cell r="DB718">
            <v>79</v>
          </cell>
          <cell r="DC718" t="str">
            <v/>
          </cell>
          <cell r="DD718">
            <v>0</v>
          </cell>
          <cell r="DE718">
            <v>83</v>
          </cell>
          <cell r="DF718">
            <v>71.5</v>
          </cell>
          <cell r="DG718">
            <v>70</v>
          </cell>
          <cell r="DH718">
            <v>84</v>
          </cell>
          <cell r="DI718" t="str">
            <v/>
          </cell>
          <cell r="DJ718">
            <v>0</v>
          </cell>
          <cell r="DK718">
            <v>0</v>
          </cell>
          <cell r="DL718">
            <v>0</v>
          </cell>
          <cell r="DM718">
            <v>0</v>
          </cell>
          <cell r="DN718">
            <v>71</v>
          </cell>
          <cell r="DO718" t="str">
            <v/>
          </cell>
          <cell r="DP718">
            <v>0</v>
          </cell>
          <cell r="DQ718">
            <v>80.25</v>
          </cell>
          <cell r="DR718">
            <v>68.25</v>
          </cell>
          <cell r="DS718">
            <v>72.5</v>
          </cell>
          <cell r="DT718">
            <v>75</v>
          </cell>
          <cell r="DU718" t="str">
            <v/>
          </cell>
          <cell r="DV718">
            <v>0</v>
          </cell>
          <cell r="DW718">
            <v>88.25</v>
          </cell>
          <cell r="DX718">
            <v>84</v>
          </cell>
          <cell r="DY718">
            <v>75.75</v>
          </cell>
          <cell r="DZ718">
            <v>84</v>
          </cell>
          <cell r="EA718" t="str">
            <v/>
          </cell>
          <cell r="EB718">
            <v>0</v>
          </cell>
          <cell r="EC718">
            <v>77.75</v>
          </cell>
          <cell r="ED718">
            <v>73.75</v>
          </cell>
          <cell r="EE718">
            <v>74.5</v>
          </cell>
          <cell r="EF718">
            <v>78</v>
          </cell>
          <cell r="EG718" t="str">
            <v/>
          </cell>
          <cell r="EH718">
            <v>0</v>
          </cell>
          <cell r="EI718">
            <v>83.42</v>
          </cell>
          <cell r="EJ718">
            <v>68.25</v>
          </cell>
          <cell r="EK718">
            <v>71.25</v>
          </cell>
          <cell r="EL718">
            <v>82</v>
          </cell>
          <cell r="EM718" t="str">
            <v/>
          </cell>
          <cell r="EN718">
            <v>0</v>
          </cell>
          <cell r="EO718">
            <v>83.42</v>
          </cell>
          <cell r="EP718">
            <v>68.25</v>
          </cell>
          <cell r="EQ718">
            <v>71.25</v>
          </cell>
          <cell r="ER718">
            <v>82</v>
          </cell>
          <cell r="ES718" t="str">
            <v/>
          </cell>
          <cell r="ET718">
            <v>0</v>
          </cell>
          <cell r="EU718">
            <v>83.42</v>
          </cell>
          <cell r="EV718">
            <v>68.25</v>
          </cell>
          <cell r="EW718">
            <v>71.25</v>
          </cell>
          <cell r="EX718">
            <v>82</v>
          </cell>
          <cell r="EY718" t="str">
            <v/>
          </cell>
          <cell r="EZ718">
            <v>0</v>
          </cell>
          <cell r="FA718">
            <v>75.38</v>
          </cell>
          <cell r="FB718">
            <v>67.5</v>
          </cell>
          <cell r="FC718">
            <v>67.5</v>
          </cell>
          <cell r="FD718">
            <v>77</v>
          </cell>
          <cell r="FE718" t="str">
            <v/>
          </cell>
          <cell r="FF718">
            <v>0</v>
          </cell>
          <cell r="FG718">
            <v>75.38</v>
          </cell>
          <cell r="FH718">
            <v>67.5</v>
          </cell>
          <cell r="FI718">
            <v>67.5</v>
          </cell>
          <cell r="FJ718">
            <v>77</v>
          </cell>
          <cell r="FK718" t="str">
            <v/>
          </cell>
          <cell r="FL718">
            <v>0</v>
          </cell>
          <cell r="FM718">
            <v>75.38</v>
          </cell>
          <cell r="FN718">
            <v>67.5</v>
          </cell>
          <cell r="FO718">
            <v>67.5</v>
          </cell>
          <cell r="FP718">
            <v>77</v>
          </cell>
          <cell r="FQ718" t="str">
            <v/>
          </cell>
          <cell r="FR718">
            <v>0</v>
          </cell>
          <cell r="FS718">
            <v>75.38</v>
          </cell>
          <cell r="FT718">
            <v>67.5</v>
          </cell>
          <cell r="FU718">
            <v>67.5</v>
          </cell>
          <cell r="FV718">
            <v>77</v>
          </cell>
          <cell r="FW718" t="str">
            <v/>
          </cell>
          <cell r="FX718">
            <v>0</v>
          </cell>
          <cell r="FY718">
            <v>75.38</v>
          </cell>
          <cell r="FZ718">
            <v>67.5</v>
          </cell>
          <cell r="GA718">
            <v>67.5</v>
          </cell>
          <cell r="GB718">
            <v>77</v>
          </cell>
          <cell r="GC718" t="str">
            <v/>
          </cell>
          <cell r="GD718">
            <v>0</v>
          </cell>
          <cell r="GE718">
            <v>75.38</v>
          </cell>
          <cell r="GF718">
            <v>67.5</v>
          </cell>
          <cell r="GG718">
            <v>67.5</v>
          </cell>
          <cell r="GH718">
            <v>77</v>
          </cell>
          <cell r="GI718" t="str">
            <v/>
          </cell>
          <cell r="GJ718">
            <v>0</v>
          </cell>
          <cell r="GK718">
            <v>75.38</v>
          </cell>
          <cell r="GL718">
            <v>67.5</v>
          </cell>
          <cell r="GM718">
            <v>67.5</v>
          </cell>
          <cell r="GN718">
            <v>77</v>
          </cell>
          <cell r="GO718" t="str">
            <v/>
          </cell>
          <cell r="GP718">
            <v>0</v>
          </cell>
          <cell r="GQ718">
            <v>75.38</v>
          </cell>
          <cell r="GR718">
            <v>67.5</v>
          </cell>
          <cell r="GS718">
            <v>67.5</v>
          </cell>
          <cell r="GT718">
            <v>77</v>
          </cell>
          <cell r="GU718" t="str">
            <v/>
          </cell>
          <cell r="GV718">
            <v>0</v>
          </cell>
          <cell r="GW718">
            <v>80</v>
          </cell>
          <cell r="GX718">
            <v>70.75</v>
          </cell>
          <cell r="GY718">
            <v>66.75</v>
          </cell>
          <cell r="GZ718">
            <v>74</v>
          </cell>
          <cell r="HA718" t="str">
            <v>IGR-L</v>
          </cell>
          <cell r="HB718">
            <v>0</v>
          </cell>
          <cell r="HC718">
            <v>76.83</v>
          </cell>
          <cell r="HD718">
            <v>67</v>
          </cell>
          <cell r="HE718">
            <v>68.25</v>
          </cell>
          <cell r="HF718">
            <v>76</v>
          </cell>
          <cell r="HH718">
            <v>0</v>
          </cell>
          <cell r="HM718" t="str">
            <v/>
          </cell>
          <cell r="HN718" t="str">
            <v/>
          </cell>
          <cell r="HS718">
            <v>0</v>
          </cell>
          <cell r="HT718" t="str">
            <v>PKN</v>
          </cell>
          <cell r="HU718">
            <v>0</v>
          </cell>
          <cell r="HV718" t="str">
            <v>IND</v>
          </cell>
          <cell r="HW718">
            <v>0</v>
          </cell>
          <cell r="HX718" t="str">
            <v>MAT-W</v>
          </cell>
          <cell r="HY718">
            <v>0</v>
          </cell>
          <cell r="HZ718" t="str">
            <v>SEJ-W</v>
          </cell>
          <cell r="IA718">
            <v>0</v>
          </cell>
          <cell r="IB718" t="str">
            <v>IGR-W</v>
          </cell>
          <cell r="IC718">
            <v>0</v>
          </cell>
          <cell r="ID718" t="str">
            <v>SBO</v>
          </cell>
          <cell r="IE718">
            <v>0</v>
          </cell>
          <cell r="IF718" t="str">
            <v>PJO</v>
          </cell>
          <cell r="IG718">
            <v>0</v>
          </cell>
          <cell r="IH718" t="str">
            <v>PRA</v>
          </cell>
          <cell r="II718">
            <v>0</v>
          </cell>
          <cell r="IJ718" t="str">
            <v>JAW</v>
          </cell>
          <cell r="IK718">
            <v>0</v>
          </cell>
          <cell r="IL718" t="str">
            <v>ARB</v>
          </cell>
          <cell r="IM718">
            <v>0</v>
          </cell>
          <cell r="IN718" t="str">
            <v>PKM</v>
          </cell>
          <cell r="IO718">
            <v>0</v>
          </cell>
          <cell r="IP718" t="str">
            <v>GEO-P</v>
          </cell>
          <cell r="IQ718">
            <v>0</v>
          </cell>
          <cell r="IR718" t="str">
            <v>SEJ-P</v>
          </cell>
          <cell r="IS718">
            <v>0</v>
          </cell>
          <cell r="IT718" t="str">
            <v>SOS-P</v>
          </cell>
          <cell r="IU718">
            <v>0</v>
          </cell>
          <cell r="IV718" t="str">
            <v>EKO-P</v>
          </cell>
          <cell r="IW718">
            <v>0</v>
          </cell>
          <cell r="IX718" t="str">
            <v>IGR-L</v>
          </cell>
          <cell r="IY718">
            <v>0</v>
          </cell>
          <cell r="JA718">
            <v>0</v>
          </cell>
        </row>
        <row r="719">
          <cell r="Q719" t="str">
            <v/>
          </cell>
          <cell r="AB719" t="str">
            <v/>
          </cell>
          <cell r="AC719">
            <v>18</v>
          </cell>
          <cell r="AI719" t="str">
            <v/>
          </cell>
          <cell r="AJ719">
            <v>0</v>
          </cell>
          <cell r="AK719">
            <v>79.5</v>
          </cell>
          <cell r="AL719">
            <v>76.25</v>
          </cell>
          <cell r="AM719">
            <v>75.25</v>
          </cell>
          <cell r="AN719">
            <v>80</v>
          </cell>
          <cell r="AO719" t="str">
            <v/>
          </cell>
          <cell r="AP719">
            <v>0</v>
          </cell>
          <cell r="AQ719">
            <v>77.33</v>
          </cell>
          <cell r="AR719">
            <v>83.25</v>
          </cell>
          <cell r="AS719">
            <v>77.5</v>
          </cell>
          <cell r="AT719">
            <v>80</v>
          </cell>
          <cell r="AU719" t="str">
            <v/>
          </cell>
          <cell r="AV719">
            <v>0</v>
          </cell>
          <cell r="AW719">
            <v>79.75</v>
          </cell>
          <cell r="AX719">
            <v>76.25</v>
          </cell>
          <cell r="AY719">
            <v>75</v>
          </cell>
          <cell r="AZ719">
            <v>81</v>
          </cell>
          <cell r="BA719" t="str">
            <v/>
          </cell>
          <cell r="BB719">
            <v>0</v>
          </cell>
          <cell r="BC719">
            <v>83</v>
          </cell>
          <cell r="BD719">
            <v>76.25</v>
          </cell>
          <cell r="BE719">
            <v>73</v>
          </cell>
          <cell r="BF719">
            <v>81</v>
          </cell>
          <cell r="BG719" t="str">
            <v>SEJ</v>
          </cell>
          <cell r="BH719">
            <v>0</v>
          </cell>
          <cell r="BI719">
            <v>76.33</v>
          </cell>
          <cell r="BJ719">
            <v>80.25</v>
          </cell>
          <cell r="BK719">
            <v>71.25</v>
          </cell>
          <cell r="BL719">
            <v>80</v>
          </cell>
          <cell r="BM719" t="str">
            <v/>
          </cell>
          <cell r="BN719">
            <v>0</v>
          </cell>
          <cell r="BO719">
            <v>81</v>
          </cell>
          <cell r="BP719">
            <v>77.25</v>
          </cell>
          <cell r="BQ719">
            <v>77.25</v>
          </cell>
          <cell r="BR719">
            <v>77</v>
          </cell>
          <cell r="BS719" t="str">
            <v/>
          </cell>
          <cell r="BT719">
            <v>0</v>
          </cell>
          <cell r="BU719">
            <v>84.25</v>
          </cell>
          <cell r="BV719">
            <v>79</v>
          </cell>
          <cell r="BW719">
            <v>77.25</v>
          </cell>
          <cell r="BX719">
            <v>85</v>
          </cell>
          <cell r="BY719" t="str">
            <v/>
          </cell>
          <cell r="BZ719">
            <v>0</v>
          </cell>
          <cell r="CA719">
            <v>75.33</v>
          </cell>
          <cell r="CB719">
            <v>68.75</v>
          </cell>
          <cell r="CC719">
            <v>69</v>
          </cell>
          <cell r="CD719">
            <v>73</v>
          </cell>
          <cell r="CE719" t="str">
            <v/>
          </cell>
          <cell r="CF719">
            <v>0</v>
          </cell>
          <cell r="CG719">
            <v>80.33</v>
          </cell>
          <cell r="CH719">
            <v>84.75</v>
          </cell>
          <cell r="CI719">
            <v>83.5</v>
          </cell>
          <cell r="CJ719">
            <v>79</v>
          </cell>
          <cell r="CK719" t="str">
            <v/>
          </cell>
          <cell r="CL719">
            <v>0</v>
          </cell>
          <cell r="CM719">
            <v>76.83</v>
          </cell>
          <cell r="CN719">
            <v>69.25</v>
          </cell>
          <cell r="CO719">
            <v>68.75</v>
          </cell>
          <cell r="CP719">
            <v>77</v>
          </cell>
          <cell r="CQ719" t="str">
            <v/>
          </cell>
          <cell r="CR719">
            <v>0</v>
          </cell>
          <cell r="CS719">
            <v>80.67</v>
          </cell>
          <cell r="CT719">
            <v>76</v>
          </cell>
          <cell r="CU719">
            <v>77.5</v>
          </cell>
          <cell r="CV719">
            <v>80</v>
          </cell>
          <cell r="CW719" t="str">
            <v/>
          </cell>
          <cell r="CX719">
            <v>0</v>
          </cell>
          <cell r="CY719">
            <v>76.78</v>
          </cell>
          <cell r="CZ719">
            <v>76.25</v>
          </cell>
          <cell r="DA719">
            <v>71.25</v>
          </cell>
          <cell r="DB719">
            <v>83</v>
          </cell>
          <cell r="DC719" t="str">
            <v/>
          </cell>
          <cell r="DD719">
            <v>0</v>
          </cell>
          <cell r="DE719">
            <v>85.25</v>
          </cell>
          <cell r="DF719">
            <v>76.25</v>
          </cell>
          <cell r="DG719">
            <v>73.5</v>
          </cell>
          <cell r="DH719">
            <v>86</v>
          </cell>
          <cell r="DI719" t="str">
            <v/>
          </cell>
          <cell r="DJ719">
            <v>0</v>
          </cell>
          <cell r="DK719">
            <v>0</v>
          </cell>
          <cell r="DL719">
            <v>0</v>
          </cell>
          <cell r="DM719">
            <v>0</v>
          </cell>
          <cell r="DN719">
            <v>71</v>
          </cell>
          <cell r="DO719" t="str">
            <v/>
          </cell>
          <cell r="DP719">
            <v>0</v>
          </cell>
          <cell r="DQ719">
            <v>75.75</v>
          </cell>
          <cell r="DR719">
            <v>68.25</v>
          </cell>
          <cell r="DS719">
            <v>67.75</v>
          </cell>
          <cell r="DT719">
            <v>78</v>
          </cell>
          <cell r="DU719" t="str">
            <v/>
          </cell>
          <cell r="DV719">
            <v>0</v>
          </cell>
          <cell r="DW719">
            <v>76</v>
          </cell>
          <cell r="DX719">
            <v>80.75</v>
          </cell>
          <cell r="DY719">
            <v>79.25</v>
          </cell>
          <cell r="DZ719">
            <v>81</v>
          </cell>
          <cell r="EA719" t="str">
            <v/>
          </cell>
          <cell r="EB719">
            <v>0</v>
          </cell>
          <cell r="EC719">
            <v>80</v>
          </cell>
          <cell r="ED719">
            <v>73.75</v>
          </cell>
          <cell r="EE719">
            <v>75</v>
          </cell>
          <cell r="EF719">
            <v>79</v>
          </cell>
          <cell r="EG719" t="str">
            <v/>
          </cell>
          <cell r="EH719">
            <v>0</v>
          </cell>
          <cell r="EI719">
            <v>84.25</v>
          </cell>
          <cell r="EJ719">
            <v>73.25</v>
          </cell>
          <cell r="EK719">
            <v>75.5</v>
          </cell>
          <cell r="EL719">
            <v>83</v>
          </cell>
          <cell r="EM719" t="str">
            <v/>
          </cell>
          <cell r="EN719">
            <v>0</v>
          </cell>
          <cell r="EO719">
            <v>84.25</v>
          </cell>
          <cell r="EP719">
            <v>73.25</v>
          </cell>
          <cell r="EQ719">
            <v>75.5</v>
          </cell>
          <cell r="ER719">
            <v>83</v>
          </cell>
          <cell r="ES719" t="str">
            <v/>
          </cell>
          <cell r="ET719">
            <v>0</v>
          </cell>
          <cell r="EU719">
            <v>84.25</v>
          </cell>
          <cell r="EV719">
            <v>73.25</v>
          </cell>
          <cell r="EW719">
            <v>75.5</v>
          </cell>
          <cell r="EX719">
            <v>83</v>
          </cell>
          <cell r="EY719" t="str">
            <v/>
          </cell>
          <cell r="EZ719">
            <v>0</v>
          </cell>
          <cell r="FA719">
            <v>81.38</v>
          </cell>
          <cell r="FB719">
            <v>74</v>
          </cell>
          <cell r="FC719">
            <v>67.5</v>
          </cell>
          <cell r="FD719">
            <v>78</v>
          </cell>
          <cell r="FE719" t="str">
            <v/>
          </cell>
          <cell r="FF719">
            <v>0</v>
          </cell>
          <cell r="FG719">
            <v>81.38</v>
          </cell>
          <cell r="FH719">
            <v>74</v>
          </cell>
          <cell r="FI719">
            <v>67.5</v>
          </cell>
          <cell r="FJ719">
            <v>78</v>
          </cell>
          <cell r="FK719" t="str">
            <v/>
          </cell>
          <cell r="FL719">
            <v>0</v>
          </cell>
          <cell r="FM719">
            <v>81.38</v>
          </cell>
          <cell r="FN719">
            <v>74</v>
          </cell>
          <cell r="FO719">
            <v>67.5</v>
          </cell>
          <cell r="FP719">
            <v>78</v>
          </cell>
          <cell r="FQ719" t="str">
            <v/>
          </cell>
          <cell r="FR719">
            <v>0</v>
          </cell>
          <cell r="FS719">
            <v>81.38</v>
          </cell>
          <cell r="FT719">
            <v>74</v>
          </cell>
          <cell r="FU719">
            <v>67.5</v>
          </cell>
          <cell r="FV719">
            <v>78</v>
          </cell>
          <cell r="FW719" t="str">
            <v/>
          </cell>
          <cell r="FX719">
            <v>0</v>
          </cell>
          <cell r="FY719">
            <v>81.38</v>
          </cell>
          <cell r="FZ719">
            <v>74</v>
          </cell>
          <cell r="GA719">
            <v>67.5</v>
          </cell>
          <cell r="GB719">
            <v>78</v>
          </cell>
          <cell r="GC719" t="str">
            <v/>
          </cell>
          <cell r="GD719">
            <v>0</v>
          </cell>
          <cell r="GE719">
            <v>81.38</v>
          </cell>
          <cell r="GF719">
            <v>74</v>
          </cell>
          <cell r="GG719">
            <v>67.5</v>
          </cell>
          <cell r="GH719">
            <v>78</v>
          </cell>
          <cell r="GI719" t="str">
            <v/>
          </cell>
          <cell r="GJ719">
            <v>0</v>
          </cell>
          <cell r="GK719">
            <v>81.38</v>
          </cell>
          <cell r="GL719">
            <v>74</v>
          </cell>
          <cell r="GM719">
            <v>67.5</v>
          </cell>
          <cell r="GN719">
            <v>78</v>
          </cell>
          <cell r="GO719" t="str">
            <v/>
          </cell>
          <cell r="GP719">
            <v>0</v>
          </cell>
          <cell r="GQ719">
            <v>81.38</v>
          </cell>
          <cell r="GR719">
            <v>74</v>
          </cell>
          <cell r="GS719">
            <v>67.5</v>
          </cell>
          <cell r="GT719">
            <v>78</v>
          </cell>
          <cell r="GU719" t="str">
            <v/>
          </cell>
          <cell r="GV719">
            <v>0</v>
          </cell>
          <cell r="GW719">
            <v>80.75</v>
          </cell>
          <cell r="GX719">
            <v>71.5</v>
          </cell>
          <cell r="GY719">
            <v>71.75</v>
          </cell>
          <cell r="GZ719">
            <v>79</v>
          </cell>
          <cell r="HA719" t="str">
            <v>IGR-L</v>
          </cell>
          <cell r="HB719">
            <v>0</v>
          </cell>
          <cell r="HC719">
            <v>77.83</v>
          </cell>
          <cell r="HD719">
            <v>67.5</v>
          </cell>
          <cell r="HE719">
            <v>68.75</v>
          </cell>
          <cell r="HF719">
            <v>76</v>
          </cell>
          <cell r="HH719">
            <v>0</v>
          </cell>
          <cell r="HM719" t="str">
            <v/>
          </cell>
          <cell r="HN719" t="str">
            <v/>
          </cell>
          <cell r="HS719">
            <v>0</v>
          </cell>
          <cell r="HT719" t="str">
            <v>PKN</v>
          </cell>
          <cell r="HU719">
            <v>0</v>
          </cell>
          <cell r="HV719" t="str">
            <v>IND</v>
          </cell>
          <cell r="HW719">
            <v>0</v>
          </cell>
          <cell r="HX719" t="str">
            <v>MAT-W</v>
          </cell>
          <cell r="HY719">
            <v>0</v>
          </cell>
          <cell r="HZ719" t="str">
            <v>SEJ-W</v>
          </cell>
          <cell r="IA719">
            <v>0</v>
          </cell>
          <cell r="IB719" t="str">
            <v>IGR-W</v>
          </cell>
          <cell r="IC719">
            <v>0</v>
          </cell>
          <cell r="ID719" t="str">
            <v>SBO</v>
          </cell>
          <cell r="IE719">
            <v>0</v>
          </cell>
          <cell r="IF719" t="str">
            <v>PJO</v>
          </cell>
          <cell r="IG719">
            <v>0</v>
          </cell>
          <cell r="IH719" t="str">
            <v>PRA</v>
          </cell>
          <cell r="II719">
            <v>0</v>
          </cell>
          <cell r="IJ719" t="str">
            <v>JAW</v>
          </cell>
          <cell r="IK719">
            <v>0</v>
          </cell>
          <cell r="IL719" t="str">
            <v>ARB</v>
          </cell>
          <cell r="IM719">
            <v>0</v>
          </cell>
          <cell r="IN719" t="str">
            <v>PKM</v>
          </cell>
          <cell r="IO719">
            <v>0</v>
          </cell>
          <cell r="IP719" t="str">
            <v>GEO-P</v>
          </cell>
          <cell r="IQ719">
            <v>0</v>
          </cell>
          <cell r="IR719" t="str">
            <v>SEJ-P</v>
          </cell>
          <cell r="IS719">
            <v>0</v>
          </cell>
          <cell r="IT719" t="str">
            <v>SOS-P</v>
          </cell>
          <cell r="IU719">
            <v>0</v>
          </cell>
          <cell r="IV719" t="str">
            <v>EKO-P</v>
          </cell>
          <cell r="IW719">
            <v>0</v>
          </cell>
          <cell r="IX719" t="str">
            <v>IGR-L</v>
          </cell>
          <cell r="IY719">
            <v>0</v>
          </cell>
          <cell r="JA719">
            <v>0</v>
          </cell>
        </row>
        <row r="720">
          <cell r="Q720" t="str">
            <v/>
          </cell>
          <cell r="AB720" t="str">
            <v/>
          </cell>
          <cell r="AC720">
            <v>19</v>
          </cell>
          <cell r="AI720" t="str">
            <v/>
          </cell>
          <cell r="AJ720">
            <v>0</v>
          </cell>
          <cell r="AK720">
            <v>83.75</v>
          </cell>
          <cell r="AL720">
            <v>70.5</v>
          </cell>
          <cell r="AM720">
            <v>73</v>
          </cell>
          <cell r="AN720">
            <v>81</v>
          </cell>
          <cell r="AO720" t="str">
            <v/>
          </cell>
          <cell r="AP720">
            <v>0</v>
          </cell>
          <cell r="AQ720">
            <v>78</v>
          </cell>
          <cell r="AR720">
            <v>78</v>
          </cell>
          <cell r="AS720">
            <v>70.5</v>
          </cell>
          <cell r="AT720">
            <v>81</v>
          </cell>
          <cell r="AU720" t="str">
            <v/>
          </cell>
          <cell r="AV720">
            <v>0</v>
          </cell>
          <cell r="AW720">
            <v>77.5</v>
          </cell>
          <cell r="AX720">
            <v>70.5</v>
          </cell>
          <cell r="AY720">
            <v>73.25</v>
          </cell>
          <cell r="AZ720">
            <v>80</v>
          </cell>
          <cell r="BA720" t="str">
            <v/>
          </cell>
          <cell r="BB720">
            <v>0</v>
          </cell>
          <cell r="BC720">
            <v>79.5</v>
          </cell>
          <cell r="BD720">
            <v>70.5</v>
          </cell>
          <cell r="BE720">
            <v>74.25</v>
          </cell>
          <cell r="BF720">
            <v>80</v>
          </cell>
          <cell r="BG720" t="str">
            <v>SEJ</v>
          </cell>
          <cell r="BH720">
            <v>0</v>
          </cell>
          <cell r="BI720">
            <v>76.33</v>
          </cell>
          <cell r="BJ720">
            <v>79.5</v>
          </cell>
          <cell r="BK720">
            <v>71</v>
          </cell>
          <cell r="BL720">
            <v>81</v>
          </cell>
          <cell r="BM720" t="str">
            <v/>
          </cell>
          <cell r="BN720">
            <v>0</v>
          </cell>
          <cell r="BO720">
            <v>80.75</v>
          </cell>
          <cell r="BP720">
            <v>71.5</v>
          </cell>
          <cell r="BQ720">
            <v>73.5</v>
          </cell>
          <cell r="BR720">
            <v>78</v>
          </cell>
          <cell r="BS720" t="str">
            <v/>
          </cell>
          <cell r="BT720">
            <v>0</v>
          </cell>
          <cell r="BU720">
            <v>80</v>
          </cell>
          <cell r="BV720">
            <v>70.75</v>
          </cell>
          <cell r="BW720">
            <v>75</v>
          </cell>
          <cell r="BX720">
            <v>86</v>
          </cell>
          <cell r="BY720" t="str">
            <v/>
          </cell>
          <cell r="BZ720">
            <v>0</v>
          </cell>
          <cell r="CA720">
            <v>75.33</v>
          </cell>
          <cell r="CB720">
            <v>67.75</v>
          </cell>
          <cell r="CC720">
            <v>69</v>
          </cell>
          <cell r="CD720">
            <v>73</v>
          </cell>
          <cell r="CE720" t="str">
            <v/>
          </cell>
          <cell r="CF720">
            <v>0</v>
          </cell>
          <cell r="CG720">
            <v>79.33</v>
          </cell>
          <cell r="CH720">
            <v>78</v>
          </cell>
          <cell r="CI720">
            <v>82.75</v>
          </cell>
          <cell r="CJ720">
            <v>79</v>
          </cell>
          <cell r="CK720" t="str">
            <v/>
          </cell>
          <cell r="CL720">
            <v>0</v>
          </cell>
          <cell r="CM720">
            <v>77</v>
          </cell>
          <cell r="CN720">
            <v>72.75</v>
          </cell>
          <cell r="CO720">
            <v>72.75</v>
          </cell>
          <cell r="CP720">
            <v>78</v>
          </cell>
          <cell r="CQ720" t="str">
            <v/>
          </cell>
          <cell r="CR720">
            <v>0</v>
          </cell>
          <cell r="CS720">
            <v>80.83</v>
          </cell>
          <cell r="CT720">
            <v>77</v>
          </cell>
          <cell r="CU720">
            <v>72.5</v>
          </cell>
          <cell r="CV720">
            <v>79</v>
          </cell>
          <cell r="CW720" t="str">
            <v/>
          </cell>
          <cell r="CX720">
            <v>0</v>
          </cell>
          <cell r="CY720">
            <v>77.78</v>
          </cell>
          <cell r="CZ720">
            <v>70.25</v>
          </cell>
          <cell r="DA720">
            <v>78</v>
          </cell>
          <cell r="DB720">
            <v>82</v>
          </cell>
          <cell r="DC720" t="str">
            <v/>
          </cell>
          <cell r="DD720">
            <v>0</v>
          </cell>
          <cell r="DE720">
            <v>89</v>
          </cell>
          <cell r="DF720">
            <v>76.5</v>
          </cell>
          <cell r="DG720">
            <v>70.25</v>
          </cell>
          <cell r="DH720">
            <v>83</v>
          </cell>
          <cell r="DI720" t="str">
            <v/>
          </cell>
          <cell r="DJ720">
            <v>0</v>
          </cell>
          <cell r="DK720">
            <v>0</v>
          </cell>
          <cell r="DL720">
            <v>0</v>
          </cell>
          <cell r="DM720">
            <v>0</v>
          </cell>
          <cell r="DN720">
            <v>70</v>
          </cell>
          <cell r="DO720" t="str">
            <v/>
          </cell>
          <cell r="DP720">
            <v>0</v>
          </cell>
          <cell r="DQ720">
            <v>75.5</v>
          </cell>
          <cell r="DR720">
            <v>68</v>
          </cell>
          <cell r="DS720">
            <v>68</v>
          </cell>
          <cell r="DT720">
            <v>78</v>
          </cell>
          <cell r="DU720" t="str">
            <v/>
          </cell>
          <cell r="DV720">
            <v>0</v>
          </cell>
          <cell r="DW720">
            <v>77</v>
          </cell>
          <cell r="DX720">
            <v>80</v>
          </cell>
          <cell r="DY720">
            <v>72.5</v>
          </cell>
          <cell r="DZ720">
            <v>78</v>
          </cell>
          <cell r="EA720" t="str">
            <v/>
          </cell>
          <cell r="EB720">
            <v>0</v>
          </cell>
          <cell r="EC720">
            <v>80.13</v>
          </cell>
          <cell r="ED720">
            <v>76.5</v>
          </cell>
          <cell r="EE720">
            <v>77</v>
          </cell>
          <cell r="EF720">
            <v>78</v>
          </cell>
          <cell r="EG720" t="str">
            <v/>
          </cell>
          <cell r="EH720">
            <v>0</v>
          </cell>
          <cell r="EI720">
            <v>82.5</v>
          </cell>
          <cell r="EJ720">
            <v>74.25</v>
          </cell>
          <cell r="EK720">
            <v>72.75</v>
          </cell>
          <cell r="EL720">
            <v>81</v>
          </cell>
          <cell r="EM720" t="str">
            <v/>
          </cell>
          <cell r="EN720">
            <v>0</v>
          </cell>
          <cell r="EO720">
            <v>82.5</v>
          </cell>
          <cell r="EP720">
            <v>74.25</v>
          </cell>
          <cell r="EQ720">
            <v>72.75</v>
          </cell>
          <cell r="ER720">
            <v>81</v>
          </cell>
          <cell r="ES720" t="str">
            <v/>
          </cell>
          <cell r="ET720">
            <v>0</v>
          </cell>
          <cell r="EU720">
            <v>82.5</v>
          </cell>
          <cell r="EV720">
            <v>74.25</v>
          </cell>
          <cell r="EW720">
            <v>72.75</v>
          </cell>
          <cell r="EX720">
            <v>81</v>
          </cell>
          <cell r="EY720" t="str">
            <v/>
          </cell>
          <cell r="EZ720">
            <v>0</v>
          </cell>
          <cell r="FA720">
            <v>78.13</v>
          </cell>
          <cell r="FB720">
            <v>72.75</v>
          </cell>
          <cell r="FC720">
            <v>68.75</v>
          </cell>
          <cell r="FD720">
            <v>74</v>
          </cell>
          <cell r="FE720" t="str">
            <v/>
          </cell>
          <cell r="FF720">
            <v>0</v>
          </cell>
          <cell r="FG720">
            <v>78.13</v>
          </cell>
          <cell r="FH720">
            <v>72.75</v>
          </cell>
          <cell r="FI720">
            <v>68.75</v>
          </cell>
          <cell r="FJ720">
            <v>74</v>
          </cell>
          <cell r="FK720" t="str">
            <v/>
          </cell>
          <cell r="FL720">
            <v>0</v>
          </cell>
          <cell r="FM720">
            <v>78.13</v>
          </cell>
          <cell r="FN720">
            <v>72.75</v>
          </cell>
          <cell r="FO720">
            <v>68.75</v>
          </cell>
          <cell r="FP720">
            <v>74</v>
          </cell>
          <cell r="FQ720" t="str">
            <v/>
          </cell>
          <cell r="FR720">
            <v>0</v>
          </cell>
          <cell r="FS720">
            <v>78.13</v>
          </cell>
          <cell r="FT720">
            <v>72.75</v>
          </cell>
          <cell r="FU720">
            <v>68.75</v>
          </cell>
          <cell r="FV720">
            <v>74</v>
          </cell>
          <cell r="FW720" t="str">
            <v/>
          </cell>
          <cell r="FX720">
            <v>0</v>
          </cell>
          <cell r="FY720">
            <v>78.13</v>
          </cell>
          <cell r="FZ720">
            <v>72.75</v>
          </cell>
          <cell r="GA720">
            <v>68.75</v>
          </cell>
          <cell r="GB720">
            <v>74</v>
          </cell>
          <cell r="GC720" t="str">
            <v/>
          </cell>
          <cell r="GD720">
            <v>0</v>
          </cell>
          <cell r="GE720">
            <v>78.13</v>
          </cell>
          <cell r="GF720">
            <v>72.75</v>
          </cell>
          <cell r="GG720">
            <v>68.75</v>
          </cell>
          <cell r="GH720">
            <v>74</v>
          </cell>
          <cell r="GI720" t="str">
            <v/>
          </cell>
          <cell r="GJ720">
            <v>0</v>
          </cell>
          <cell r="GK720">
            <v>78.13</v>
          </cell>
          <cell r="GL720">
            <v>72.75</v>
          </cell>
          <cell r="GM720">
            <v>68.75</v>
          </cell>
          <cell r="GN720">
            <v>74</v>
          </cell>
          <cell r="GO720" t="str">
            <v/>
          </cell>
          <cell r="GP720">
            <v>0</v>
          </cell>
          <cell r="GQ720">
            <v>78.13</v>
          </cell>
          <cell r="GR720">
            <v>72.75</v>
          </cell>
          <cell r="GS720">
            <v>68.75</v>
          </cell>
          <cell r="GT720">
            <v>74</v>
          </cell>
          <cell r="GU720" t="str">
            <v/>
          </cell>
          <cell r="GV720">
            <v>0</v>
          </cell>
          <cell r="GW720">
            <v>79.25</v>
          </cell>
          <cell r="GX720">
            <v>70.75</v>
          </cell>
          <cell r="GY720">
            <v>67.25</v>
          </cell>
          <cell r="GZ720">
            <v>74</v>
          </cell>
          <cell r="HA720" t="str">
            <v>IGR-L</v>
          </cell>
          <cell r="HB720">
            <v>0</v>
          </cell>
          <cell r="HC720">
            <v>78</v>
          </cell>
          <cell r="HD720">
            <v>67.25</v>
          </cell>
          <cell r="HE720">
            <v>69.5</v>
          </cell>
          <cell r="HF720">
            <v>76</v>
          </cell>
          <cell r="HH720">
            <v>0</v>
          </cell>
          <cell r="HM720" t="str">
            <v/>
          </cell>
          <cell r="HN720" t="str">
            <v/>
          </cell>
          <cell r="HS720">
            <v>0</v>
          </cell>
          <cell r="HT720" t="str">
            <v>PKN</v>
          </cell>
          <cell r="HU720">
            <v>0</v>
          </cell>
          <cell r="HV720" t="str">
            <v>IND</v>
          </cell>
          <cell r="HW720">
            <v>0</v>
          </cell>
          <cell r="HX720" t="str">
            <v>MAT-W</v>
          </cell>
          <cell r="HY720">
            <v>0</v>
          </cell>
          <cell r="HZ720" t="str">
            <v>SEJ-W</v>
          </cell>
          <cell r="IA720">
            <v>0</v>
          </cell>
          <cell r="IB720" t="str">
            <v>IGR-W</v>
          </cell>
          <cell r="IC720">
            <v>0</v>
          </cell>
          <cell r="ID720" t="str">
            <v>SBO</v>
          </cell>
          <cell r="IE720">
            <v>0</v>
          </cell>
          <cell r="IF720" t="str">
            <v>PJO</v>
          </cell>
          <cell r="IG720">
            <v>0</v>
          </cell>
          <cell r="IH720" t="str">
            <v>PRA</v>
          </cell>
          <cell r="II720">
            <v>0</v>
          </cell>
          <cell r="IJ720" t="str">
            <v>JAW</v>
          </cell>
          <cell r="IK720">
            <v>0</v>
          </cell>
          <cell r="IL720" t="str">
            <v>ARB</v>
          </cell>
          <cell r="IM720">
            <v>0</v>
          </cell>
          <cell r="IN720" t="str">
            <v>PKM</v>
          </cell>
          <cell r="IO720">
            <v>0</v>
          </cell>
          <cell r="IP720" t="str">
            <v>GEO-P</v>
          </cell>
          <cell r="IQ720">
            <v>0</v>
          </cell>
          <cell r="IR720" t="str">
            <v>SEJ-P</v>
          </cell>
          <cell r="IS720">
            <v>0</v>
          </cell>
          <cell r="IT720" t="str">
            <v>SOS-P</v>
          </cell>
          <cell r="IU720">
            <v>0</v>
          </cell>
          <cell r="IV720" t="str">
            <v>EKO-P</v>
          </cell>
          <cell r="IW720">
            <v>0</v>
          </cell>
          <cell r="IX720" t="str">
            <v>IGR-L</v>
          </cell>
          <cell r="IY720">
            <v>0</v>
          </cell>
          <cell r="JA720">
            <v>0</v>
          </cell>
        </row>
        <row r="721">
          <cell r="Q721" t="str">
            <v/>
          </cell>
          <cell r="AB721" t="str">
            <v/>
          </cell>
          <cell r="AC721">
            <v>20</v>
          </cell>
          <cell r="AI721" t="str">
            <v/>
          </cell>
          <cell r="AJ721">
            <v>0</v>
          </cell>
          <cell r="AK721">
            <v>79.5</v>
          </cell>
          <cell r="AL721">
            <v>79.25</v>
          </cell>
          <cell r="AM721">
            <v>78.5</v>
          </cell>
          <cell r="AN721">
            <v>84</v>
          </cell>
          <cell r="AO721" t="str">
            <v/>
          </cell>
          <cell r="AP721">
            <v>0</v>
          </cell>
          <cell r="AQ721">
            <v>84.67</v>
          </cell>
          <cell r="AR721">
            <v>85.75</v>
          </cell>
          <cell r="AS721">
            <v>72.25</v>
          </cell>
          <cell r="AT721">
            <v>84</v>
          </cell>
          <cell r="AU721" t="str">
            <v/>
          </cell>
          <cell r="AV721">
            <v>0</v>
          </cell>
          <cell r="AW721">
            <v>85.08</v>
          </cell>
          <cell r="AX721">
            <v>79.75</v>
          </cell>
          <cell r="AY721">
            <v>78.25</v>
          </cell>
          <cell r="AZ721">
            <v>85</v>
          </cell>
          <cell r="BA721" t="str">
            <v/>
          </cell>
          <cell r="BB721">
            <v>0</v>
          </cell>
          <cell r="BC721">
            <v>85.5</v>
          </cell>
          <cell r="BD721">
            <v>79.25</v>
          </cell>
          <cell r="BE721">
            <v>78.5</v>
          </cell>
          <cell r="BF721">
            <v>85</v>
          </cell>
          <cell r="BG721" t="str">
            <v>SEJ</v>
          </cell>
          <cell r="BH721">
            <v>0</v>
          </cell>
          <cell r="BI721">
            <v>89.67</v>
          </cell>
          <cell r="BJ721">
            <v>81.75</v>
          </cell>
          <cell r="BK721">
            <v>72.75</v>
          </cell>
          <cell r="BL721">
            <v>84</v>
          </cell>
          <cell r="BM721" t="str">
            <v/>
          </cell>
          <cell r="BN721">
            <v>0</v>
          </cell>
          <cell r="BO721">
            <v>84</v>
          </cell>
          <cell r="BP721">
            <v>83.5</v>
          </cell>
          <cell r="BQ721">
            <v>80.5</v>
          </cell>
          <cell r="BR721">
            <v>81</v>
          </cell>
          <cell r="BS721" t="str">
            <v/>
          </cell>
          <cell r="BT721">
            <v>0</v>
          </cell>
          <cell r="BU721">
            <v>86.5</v>
          </cell>
          <cell r="BV721">
            <v>81</v>
          </cell>
          <cell r="BW721">
            <v>81.5</v>
          </cell>
          <cell r="BX721">
            <v>87</v>
          </cell>
          <cell r="BY721" t="str">
            <v/>
          </cell>
          <cell r="BZ721">
            <v>0</v>
          </cell>
          <cell r="CA721">
            <v>85</v>
          </cell>
          <cell r="CB721">
            <v>79.5</v>
          </cell>
          <cell r="CC721">
            <v>81</v>
          </cell>
          <cell r="CD721">
            <v>85</v>
          </cell>
          <cell r="CE721" t="str">
            <v/>
          </cell>
          <cell r="CF721">
            <v>0</v>
          </cell>
          <cell r="CG721">
            <v>81.67</v>
          </cell>
          <cell r="CH721">
            <v>80.75</v>
          </cell>
          <cell r="CI721">
            <v>84.5</v>
          </cell>
          <cell r="CJ721">
            <v>81</v>
          </cell>
          <cell r="CK721" t="str">
            <v/>
          </cell>
          <cell r="CL721">
            <v>0</v>
          </cell>
          <cell r="CM721">
            <v>77.5</v>
          </cell>
          <cell r="CN721">
            <v>75.25</v>
          </cell>
          <cell r="CO721">
            <v>75.5</v>
          </cell>
          <cell r="CP721">
            <v>78</v>
          </cell>
          <cell r="CQ721" t="str">
            <v/>
          </cell>
          <cell r="CR721">
            <v>0</v>
          </cell>
          <cell r="CS721">
            <v>81.08</v>
          </cell>
          <cell r="CT721">
            <v>80.75</v>
          </cell>
          <cell r="CU721">
            <v>82.5</v>
          </cell>
          <cell r="CV721">
            <v>83</v>
          </cell>
          <cell r="CW721" t="str">
            <v/>
          </cell>
          <cell r="CX721">
            <v>0</v>
          </cell>
          <cell r="CY721">
            <v>87</v>
          </cell>
          <cell r="CZ721">
            <v>78.75</v>
          </cell>
          <cell r="DA721">
            <v>81.75</v>
          </cell>
          <cell r="DB721">
            <v>89</v>
          </cell>
          <cell r="DC721" t="str">
            <v/>
          </cell>
          <cell r="DD721">
            <v>0</v>
          </cell>
          <cell r="DE721">
            <v>89.75</v>
          </cell>
          <cell r="DF721">
            <v>86.5</v>
          </cell>
          <cell r="DG721">
            <v>76.5</v>
          </cell>
          <cell r="DH721">
            <v>85</v>
          </cell>
          <cell r="DI721" t="str">
            <v/>
          </cell>
          <cell r="DJ721">
            <v>0</v>
          </cell>
          <cell r="DK721">
            <v>0</v>
          </cell>
          <cell r="DL721">
            <v>0</v>
          </cell>
          <cell r="DM721">
            <v>0</v>
          </cell>
          <cell r="DN721">
            <v>77</v>
          </cell>
          <cell r="DO721" t="str">
            <v/>
          </cell>
          <cell r="DP721">
            <v>0</v>
          </cell>
          <cell r="DQ721">
            <v>86</v>
          </cell>
          <cell r="DR721">
            <v>73</v>
          </cell>
          <cell r="DS721">
            <v>79.75</v>
          </cell>
          <cell r="DT721">
            <v>79</v>
          </cell>
          <cell r="DU721" t="str">
            <v/>
          </cell>
          <cell r="DV721">
            <v>0</v>
          </cell>
          <cell r="DW721">
            <v>90.5</v>
          </cell>
          <cell r="DX721">
            <v>83</v>
          </cell>
          <cell r="DY721">
            <v>71</v>
          </cell>
          <cell r="DZ721">
            <v>83</v>
          </cell>
          <cell r="EA721" t="str">
            <v/>
          </cell>
          <cell r="EB721">
            <v>0</v>
          </cell>
          <cell r="EC721">
            <v>79.5</v>
          </cell>
          <cell r="ED721">
            <v>79.5</v>
          </cell>
          <cell r="EE721">
            <v>80</v>
          </cell>
          <cell r="EF721">
            <v>84</v>
          </cell>
          <cell r="EG721" t="str">
            <v/>
          </cell>
          <cell r="EH721">
            <v>0</v>
          </cell>
          <cell r="EI721">
            <v>84.92</v>
          </cell>
          <cell r="EJ721">
            <v>75.25</v>
          </cell>
          <cell r="EK721">
            <v>77</v>
          </cell>
          <cell r="EL721">
            <v>83</v>
          </cell>
          <cell r="EM721" t="str">
            <v/>
          </cell>
          <cell r="EN721">
            <v>0</v>
          </cell>
          <cell r="EO721">
            <v>84.92</v>
          </cell>
          <cell r="EP721">
            <v>75.25</v>
          </cell>
          <cell r="EQ721">
            <v>77</v>
          </cell>
          <cell r="ER721">
            <v>83</v>
          </cell>
          <cell r="ES721" t="str">
            <v/>
          </cell>
          <cell r="ET721">
            <v>0</v>
          </cell>
          <cell r="EU721">
            <v>84.92</v>
          </cell>
          <cell r="EV721">
            <v>75.25</v>
          </cell>
          <cell r="EW721">
            <v>77</v>
          </cell>
          <cell r="EX721">
            <v>83</v>
          </cell>
          <cell r="EY721" t="str">
            <v/>
          </cell>
          <cell r="EZ721">
            <v>0</v>
          </cell>
          <cell r="FA721">
            <v>80.5</v>
          </cell>
          <cell r="FB721">
            <v>78.5</v>
          </cell>
          <cell r="FC721">
            <v>73.25</v>
          </cell>
          <cell r="FD721">
            <v>80</v>
          </cell>
          <cell r="FE721" t="str">
            <v/>
          </cell>
          <cell r="FF721">
            <v>0</v>
          </cell>
          <cell r="FG721">
            <v>80.5</v>
          </cell>
          <cell r="FH721">
            <v>78.5</v>
          </cell>
          <cell r="FI721">
            <v>73.25</v>
          </cell>
          <cell r="FJ721">
            <v>80</v>
          </cell>
          <cell r="FK721" t="str">
            <v/>
          </cell>
          <cell r="FL721">
            <v>0</v>
          </cell>
          <cell r="FM721">
            <v>80.5</v>
          </cell>
          <cell r="FN721">
            <v>78.5</v>
          </cell>
          <cell r="FO721">
            <v>73.25</v>
          </cell>
          <cell r="FP721">
            <v>80</v>
          </cell>
          <cell r="FQ721" t="str">
            <v/>
          </cell>
          <cell r="FR721">
            <v>0</v>
          </cell>
          <cell r="FS721">
            <v>80.5</v>
          </cell>
          <cell r="FT721">
            <v>78.5</v>
          </cell>
          <cell r="FU721">
            <v>73.25</v>
          </cell>
          <cell r="FV721">
            <v>80</v>
          </cell>
          <cell r="FW721" t="str">
            <v/>
          </cell>
          <cell r="FX721">
            <v>0</v>
          </cell>
          <cell r="FY721">
            <v>80.5</v>
          </cell>
          <cell r="FZ721">
            <v>78.5</v>
          </cell>
          <cell r="GA721">
            <v>73.25</v>
          </cell>
          <cell r="GB721">
            <v>80</v>
          </cell>
          <cell r="GC721" t="str">
            <v/>
          </cell>
          <cell r="GD721">
            <v>0</v>
          </cell>
          <cell r="GE721">
            <v>80.5</v>
          </cell>
          <cell r="GF721">
            <v>78.5</v>
          </cell>
          <cell r="GG721">
            <v>73.25</v>
          </cell>
          <cell r="GH721">
            <v>80</v>
          </cell>
          <cell r="GI721" t="str">
            <v/>
          </cell>
          <cell r="GJ721">
            <v>0</v>
          </cell>
          <cell r="GK721">
            <v>80.5</v>
          </cell>
          <cell r="GL721">
            <v>78.5</v>
          </cell>
          <cell r="GM721">
            <v>73.25</v>
          </cell>
          <cell r="GN721">
            <v>80</v>
          </cell>
          <cell r="GO721" t="str">
            <v/>
          </cell>
          <cell r="GP721">
            <v>0</v>
          </cell>
          <cell r="GQ721">
            <v>80.5</v>
          </cell>
          <cell r="GR721">
            <v>78.5</v>
          </cell>
          <cell r="GS721">
            <v>73.25</v>
          </cell>
          <cell r="GT721">
            <v>80</v>
          </cell>
          <cell r="GU721" t="str">
            <v/>
          </cell>
          <cell r="GV721">
            <v>0</v>
          </cell>
          <cell r="GW721">
            <v>80.75</v>
          </cell>
          <cell r="GX721">
            <v>73.25</v>
          </cell>
          <cell r="GY721">
            <v>75</v>
          </cell>
          <cell r="GZ721">
            <v>84</v>
          </cell>
          <cell r="HA721" t="str">
            <v>IGR-L</v>
          </cell>
          <cell r="HB721">
            <v>0</v>
          </cell>
          <cell r="HC721">
            <v>78.5</v>
          </cell>
          <cell r="HD721">
            <v>69</v>
          </cell>
          <cell r="HE721">
            <v>75.5</v>
          </cell>
          <cell r="HF721">
            <v>78</v>
          </cell>
          <cell r="HH721">
            <v>0</v>
          </cell>
          <cell r="HM721" t="str">
            <v/>
          </cell>
          <cell r="HN721" t="str">
            <v/>
          </cell>
          <cell r="HS721">
            <v>0</v>
          </cell>
          <cell r="HT721" t="str">
            <v>PKN</v>
          </cell>
          <cell r="HU721">
            <v>0</v>
          </cell>
          <cell r="HV721" t="str">
            <v>IND</v>
          </cell>
          <cell r="HW721">
            <v>0</v>
          </cell>
          <cell r="HX721" t="str">
            <v>MAT-W</v>
          </cell>
          <cell r="HY721">
            <v>0</v>
          </cell>
          <cell r="HZ721" t="str">
            <v>SEJ-W</v>
          </cell>
          <cell r="IA721">
            <v>0</v>
          </cell>
          <cell r="IB721" t="str">
            <v>IGR-W</v>
          </cell>
          <cell r="IC721">
            <v>0</v>
          </cell>
          <cell r="ID721" t="str">
            <v>SBO</v>
          </cell>
          <cell r="IE721">
            <v>0</v>
          </cell>
          <cell r="IF721" t="str">
            <v>PJO</v>
          </cell>
          <cell r="IG721">
            <v>0</v>
          </cell>
          <cell r="IH721" t="str">
            <v>PRA</v>
          </cell>
          <cell r="II721">
            <v>0</v>
          </cell>
          <cell r="IJ721" t="str">
            <v>JAW</v>
          </cell>
          <cell r="IK721">
            <v>0</v>
          </cell>
          <cell r="IL721" t="str">
            <v>ARB</v>
          </cell>
          <cell r="IM721">
            <v>0</v>
          </cell>
          <cell r="IN721" t="str">
            <v>PKM</v>
          </cell>
          <cell r="IO721">
            <v>0</v>
          </cell>
          <cell r="IP721" t="str">
            <v>GEO-P</v>
          </cell>
          <cell r="IQ721">
            <v>0</v>
          </cell>
          <cell r="IR721" t="str">
            <v>SEJ-P</v>
          </cell>
          <cell r="IS721">
            <v>0</v>
          </cell>
          <cell r="IT721" t="str">
            <v>SOS-P</v>
          </cell>
          <cell r="IU721">
            <v>0</v>
          </cell>
          <cell r="IV721" t="str">
            <v>EKO-P</v>
          </cell>
          <cell r="IW721">
            <v>0</v>
          </cell>
          <cell r="IX721" t="str">
            <v>IGR-L</v>
          </cell>
          <cell r="IY721">
            <v>0</v>
          </cell>
          <cell r="JA721">
            <v>0</v>
          </cell>
        </row>
        <row r="722">
          <cell r="Q722" t="str">
            <v/>
          </cell>
          <cell r="AB722" t="str">
            <v/>
          </cell>
          <cell r="AC722">
            <v>21</v>
          </cell>
          <cell r="AI722" t="str">
            <v/>
          </cell>
          <cell r="AJ722">
            <v>0</v>
          </cell>
          <cell r="AK722">
            <v>88.25</v>
          </cell>
          <cell r="AL722">
            <v>93.25</v>
          </cell>
          <cell r="AM722">
            <v>89.25</v>
          </cell>
          <cell r="AN722">
            <v>92</v>
          </cell>
          <cell r="AO722" t="str">
            <v/>
          </cell>
          <cell r="AP722">
            <v>0</v>
          </cell>
          <cell r="AQ722">
            <v>96.67</v>
          </cell>
          <cell r="AR722">
            <v>93.75</v>
          </cell>
          <cell r="AS722">
            <v>76.5</v>
          </cell>
          <cell r="AT722">
            <v>92</v>
          </cell>
          <cell r="AU722" t="str">
            <v/>
          </cell>
          <cell r="AV722">
            <v>0</v>
          </cell>
          <cell r="AW722">
            <v>93.75</v>
          </cell>
          <cell r="AX722">
            <v>93.25</v>
          </cell>
          <cell r="AY722">
            <v>89</v>
          </cell>
          <cell r="AZ722">
            <v>93</v>
          </cell>
          <cell r="BA722" t="str">
            <v/>
          </cell>
          <cell r="BB722">
            <v>0</v>
          </cell>
          <cell r="BC722">
            <v>92.5</v>
          </cell>
          <cell r="BD722">
            <v>93.25</v>
          </cell>
          <cell r="BE722">
            <v>89.75</v>
          </cell>
          <cell r="BF722">
            <v>93</v>
          </cell>
          <cell r="BG722" t="str">
            <v>SEJ</v>
          </cell>
          <cell r="BH722">
            <v>0</v>
          </cell>
          <cell r="BI722">
            <v>96.33</v>
          </cell>
          <cell r="BJ722">
            <v>96.25</v>
          </cell>
          <cell r="BK722">
            <v>79.75</v>
          </cell>
          <cell r="BL722">
            <v>92</v>
          </cell>
          <cell r="BM722" t="str">
            <v/>
          </cell>
          <cell r="BN722">
            <v>0</v>
          </cell>
          <cell r="BO722">
            <v>82.63</v>
          </cell>
          <cell r="BP722">
            <v>82</v>
          </cell>
          <cell r="BQ722">
            <v>78.5</v>
          </cell>
          <cell r="BR722">
            <v>84</v>
          </cell>
          <cell r="BS722" t="str">
            <v/>
          </cell>
          <cell r="BT722">
            <v>0</v>
          </cell>
          <cell r="BU722">
            <v>86.5</v>
          </cell>
          <cell r="BV722">
            <v>85.5</v>
          </cell>
          <cell r="BW722">
            <v>85.75</v>
          </cell>
          <cell r="BX722">
            <v>88</v>
          </cell>
          <cell r="BY722" t="str">
            <v/>
          </cell>
          <cell r="BZ722">
            <v>0</v>
          </cell>
          <cell r="CA722">
            <v>81.33</v>
          </cell>
          <cell r="CB722">
            <v>87.25</v>
          </cell>
          <cell r="CC722">
            <v>89.25</v>
          </cell>
          <cell r="CD722">
            <v>90</v>
          </cell>
          <cell r="CE722" t="str">
            <v/>
          </cell>
          <cell r="CF722">
            <v>0</v>
          </cell>
          <cell r="CG722">
            <v>80</v>
          </cell>
          <cell r="CH722">
            <v>80.5</v>
          </cell>
          <cell r="CI722">
            <v>91.25</v>
          </cell>
          <cell r="CJ722">
            <v>85</v>
          </cell>
          <cell r="CK722" t="str">
            <v/>
          </cell>
          <cell r="CL722">
            <v>0</v>
          </cell>
          <cell r="CM722">
            <v>88.33</v>
          </cell>
          <cell r="CN722">
            <v>87.25</v>
          </cell>
          <cell r="CO722">
            <v>88.25</v>
          </cell>
          <cell r="CP722">
            <v>87</v>
          </cell>
          <cell r="CQ722" t="str">
            <v/>
          </cell>
          <cell r="CR722">
            <v>0</v>
          </cell>
          <cell r="CS722">
            <v>87.58</v>
          </cell>
          <cell r="CT722">
            <v>98.25</v>
          </cell>
          <cell r="CU722">
            <v>86.5</v>
          </cell>
          <cell r="CV722">
            <v>87</v>
          </cell>
          <cell r="CW722" t="str">
            <v/>
          </cell>
          <cell r="CX722">
            <v>0</v>
          </cell>
          <cell r="CY722">
            <v>78.22</v>
          </cell>
          <cell r="CZ722">
            <v>81.5</v>
          </cell>
          <cell r="DA722">
            <v>80</v>
          </cell>
          <cell r="DB722">
            <v>88</v>
          </cell>
          <cell r="DC722" t="str">
            <v/>
          </cell>
          <cell r="DD722">
            <v>0</v>
          </cell>
          <cell r="DE722">
            <v>94.25</v>
          </cell>
          <cell r="DF722">
            <v>93</v>
          </cell>
          <cell r="DG722">
            <v>90.5</v>
          </cell>
          <cell r="DH722">
            <v>94</v>
          </cell>
          <cell r="DI722" t="str">
            <v/>
          </cell>
          <cell r="DJ722">
            <v>0</v>
          </cell>
          <cell r="DK722">
            <v>0</v>
          </cell>
          <cell r="DL722">
            <v>0</v>
          </cell>
          <cell r="DM722">
            <v>0</v>
          </cell>
          <cell r="DN722">
            <v>86</v>
          </cell>
          <cell r="DO722" t="str">
            <v/>
          </cell>
          <cell r="DP722">
            <v>0</v>
          </cell>
          <cell r="DQ722">
            <v>97.5</v>
          </cell>
          <cell r="DR722">
            <v>96.25</v>
          </cell>
          <cell r="DS722">
            <v>98</v>
          </cell>
          <cell r="DT722">
            <v>88</v>
          </cell>
          <cell r="DU722" t="str">
            <v/>
          </cell>
          <cell r="DV722">
            <v>0</v>
          </cell>
          <cell r="DW722">
            <v>97.25</v>
          </cell>
          <cell r="DX722">
            <v>92.75</v>
          </cell>
          <cell r="DY722">
            <v>83.25</v>
          </cell>
          <cell r="DZ722">
            <v>90</v>
          </cell>
          <cell r="EA722" t="str">
            <v/>
          </cell>
          <cell r="EB722">
            <v>0</v>
          </cell>
          <cell r="EC722">
            <v>85.38</v>
          </cell>
          <cell r="ED722">
            <v>88.5</v>
          </cell>
          <cell r="EE722">
            <v>92.25</v>
          </cell>
          <cell r="EF722">
            <v>88</v>
          </cell>
          <cell r="EG722" t="str">
            <v/>
          </cell>
          <cell r="EH722">
            <v>0</v>
          </cell>
          <cell r="EI722">
            <v>90.5</v>
          </cell>
          <cell r="EJ722">
            <v>79.5</v>
          </cell>
          <cell r="EK722">
            <v>85.5</v>
          </cell>
          <cell r="EL722">
            <v>92</v>
          </cell>
          <cell r="EM722" t="str">
            <v/>
          </cell>
          <cell r="EN722">
            <v>0</v>
          </cell>
          <cell r="EO722">
            <v>90.5</v>
          </cell>
          <cell r="EP722">
            <v>79.5</v>
          </cell>
          <cell r="EQ722">
            <v>85.5</v>
          </cell>
          <cell r="ER722">
            <v>92</v>
          </cell>
          <cell r="ES722" t="str">
            <v/>
          </cell>
          <cell r="ET722">
            <v>0</v>
          </cell>
          <cell r="EU722">
            <v>90.5</v>
          </cell>
          <cell r="EV722">
            <v>79.5</v>
          </cell>
          <cell r="EW722">
            <v>85.5</v>
          </cell>
          <cell r="EX722">
            <v>92</v>
          </cell>
          <cell r="EY722" t="str">
            <v/>
          </cell>
          <cell r="EZ722">
            <v>0</v>
          </cell>
          <cell r="FA722">
            <v>78.75</v>
          </cell>
          <cell r="FB722">
            <v>83.25</v>
          </cell>
          <cell r="FC722">
            <v>90.5</v>
          </cell>
          <cell r="FD722">
            <v>84</v>
          </cell>
          <cell r="FE722" t="str">
            <v/>
          </cell>
          <cell r="FF722">
            <v>0</v>
          </cell>
          <cell r="FG722">
            <v>78.75</v>
          </cell>
          <cell r="FH722">
            <v>83.25</v>
          </cell>
          <cell r="FI722">
            <v>90.5</v>
          </cell>
          <cell r="FJ722">
            <v>84</v>
          </cell>
          <cell r="FK722" t="str">
            <v/>
          </cell>
          <cell r="FL722">
            <v>0</v>
          </cell>
          <cell r="FM722">
            <v>78.75</v>
          </cell>
          <cell r="FN722">
            <v>83.25</v>
          </cell>
          <cell r="FO722">
            <v>90.5</v>
          </cell>
          <cell r="FP722">
            <v>84</v>
          </cell>
          <cell r="FQ722" t="str">
            <v/>
          </cell>
          <cell r="FR722">
            <v>0</v>
          </cell>
          <cell r="FS722">
            <v>78.75</v>
          </cell>
          <cell r="FT722">
            <v>83.25</v>
          </cell>
          <cell r="FU722">
            <v>90.5</v>
          </cell>
          <cell r="FV722">
            <v>84</v>
          </cell>
          <cell r="FW722" t="str">
            <v/>
          </cell>
          <cell r="FX722">
            <v>0</v>
          </cell>
          <cell r="FY722">
            <v>78.75</v>
          </cell>
          <cell r="FZ722">
            <v>83.25</v>
          </cell>
          <cell r="GA722">
            <v>90.5</v>
          </cell>
          <cell r="GB722">
            <v>84</v>
          </cell>
          <cell r="GC722" t="str">
            <v/>
          </cell>
          <cell r="GD722">
            <v>0</v>
          </cell>
          <cell r="GE722">
            <v>78.75</v>
          </cell>
          <cell r="GF722">
            <v>83.25</v>
          </cell>
          <cell r="GG722">
            <v>90.5</v>
          </cell>
          <cell r="GH722">
            <v>84</v>
          </cell>
          <cell r="GI722" t="str">
            <v/>
          </cell>
          <cell r="GJ722">
            <v>0</v>
          </cell>
          <cell r="GK722">
            <v>78.75</v>
          </cell>
          <cell r="GL722">
            <v>83.25</v>
          </cell>
          <cell r="GM722">
            <v>90.5</v>
          </cell>
          <cell r="GN722">
            <v>84</v>
          </cell>
          <cell r="GO722" t="str">
            <v/>
          </cell>
          <cell r="GP722">
            <v>0</v>
          </cell>
          <cell r="GQ722">
            <v>78.75</v>
          </cell>
          <cell r="GR722">
            <v>83.25</v>
          </cell>
          <cell r="GS722">
            <v>90.5</v>
          </cell>
          <cell r="GT722">
            <v>84</v>
          </cell>
          <cell r="GU722" t="str">
            <v/>
          </cell>
          <cell r="GV722">
            <v>0</v>
          </cell>
          <cell r="GW722">
            <v>85.75</v>
          </cell>
          <cell r="GX722">
            <v>89.5</v>
          </cell>
          <cell r="GY722">
            <v>85</v>
          </cell>
          <cell r="GZ722">
            <v>87</v>
          </cell>
          <cell r="HA722" t="str">
            <v>IGR-L</v>
          </cell>
          <cell r="HB722">
            <v>0</v>
          </cell>
          <cell r="HC722">
            <v>86.25</v>
          </cell>
          <cell r="HD722">
            <v>84.75</v>
          </cell>
          <cell r="HE722">
            <v>87.25</v>
          </cell>
          <cell r="HF722">
            <v>86</v>
          </cell>
          <cell r="HH722">
            <v>0</v>
          </cell>
          <cell r="HM722" t="str">
            <v/>
          </cell>
          <cell r="HN722" t="str">
            <v/>
          </cell>
          <cell r="HS722">
            <v>0</v>
          </cell>
          <cell r="HT722" t="str">
            <v>PKN</v>
          </cell>
          <cell r="HU722">
            <v>0</v>
          </cell>
          <cell r="HV722" t="str">
            <v>IND</v>
          </cell>
          <cell r="HW722">
            <v>0</v>
          </cell>
          <cell r="HX722" t="str">
            <v>MAT-W</v>
          </cell>
          <cell r="HY722">
            <v>0</v>
          </cell>
          <cell r="HZ722" t="str">
            <v>SEJ-W</v>
          </cell>
          <cell r="IA722">
            <v>0</v>
          </cell>
          <cell r="IB722" t="str">
            <v>IGR-W</v>
          </cell>
          <cell r="IC722">
            <v>0</v>
          </cell>
          <cell r="ID722" t="str">
            <v>SBO</v>
          </cell>
          <cell r="IE722">
            <v>0</v>
          </cell>
          <cell r="IF722" t="str">
            <v>PJO</v>
          </cell>
          <cell r="IG722">
            <v>0</v>
          </cell>
          <cell r="IH722" t="str">
            <v>PRA</v>
          </cell>
          <cell r="II722">
            <v>0</v>
          </cell>
          <cell r="IJ722" t="str">
            <v>JAW</v>
          </cell>
          <cell r="IK722">
            <v>0</v>
          </cell>
          <cell r="IL722" t="str">
            <v>ARB</v>
          </cell>
          <cell r="IM722">
            <v>0</v>
          </cell>
          <cell r="IN722" t="str">
            <v>PKM</v>
          </cell>
          <cell r="IO722">
            <v>0</v>
          </cell>
          <cell r="IP722" t="str">
            <v>GEO-P</v>
          </cell>
          <cell r="IQ722">
            <v>0</v>
          </cell>
          <cell r="IR722" t="str">
            <v>SEJ-P</v>
          </cell>
          <cell r="IS722">
            <v>0</v>
          </cell>
          <cell r="IT722" t="str">
            <v>SOS-P</v>
          </cell>
          <cell r="IU722">
            <v>0</v>
          </cell>
          <cell r="IV722" t="str">
            <v>EKO-P</v>
          </cell>
          <cell r="IW722">
            <v>0</v>
          </cell>
          <cell r="IX722" t="str">
            <v>IGR-L</v>
          </cell>
          <cell r="IY722">
            <v>0</v>
          </cell>
          <cell r="JA722">
            <v>0</v>
          </cell>
        </row>
        <row r="723">
          <cell r="Q723" t="str">
            <v/>
          </cell>
          <cell r="AB723" t="str">
            <v/>
          </cell>
          <cell r="AC723">
            <v>22</v>
          </cell>
          <cell r="AI723" t="str">
            <v/>
          </cell>
          <cell r="AJ723">
            <v>0</v>
          </cell>
          <cell r="AK723">
            <v>94.5</v>
          </cell>
          <cell r="AL723">
            <v>84.25</v>
          </cell>
          <cell r="AM723">
            <v>87.5</v>
          </cell>
          <cell r="AN723">
            <v>89</v>
          </cell>
          <cell r="AO723" t="str">
            <v/>
          </cell>
          <cell r="AP723">
            <v>0</v>
          </cell>
          <cell r="AQ723">
            <v>84.67</v>
          </cell>
          <cell r="AR723">
            <v>91.75</v>
          </cell>
          <cell r="AS723">
            <v>87.5</v>
          </cell>
          <cell r="AT723">
            <v>89</v>
          </cell>
          <cell r="AU723" t="str">
            <v/>
          </cell>
          <cell r="AV723">
            <v>0</v>
          </cell>
          <cell r="AW723">
            <v>94.5</v>
          </cell>
          <cell r="AX723">
            <v>87.5</v>
          </cell>
          <cell r="AY723">
            <v>87.75</v>
          </cell>
          <cell r="AZ723">
            <v>92</v>
          </cell>
          <cell r="BA723" t="str">
            <v/>
          </cell>
          <cell r="BB723">
            <v>0</v>
          </cell>
          <cell r="BC723">
            <v>89.25</v>
          </cell>
          <cell r="BD723">
            <v>84.25</v>
          </cell>
          <cell r="BE723">
            <v>88.5</v>
          </cell>
          <cell r="BF723">
            <v>92</v>
          </cell>
          <cell r="BG723" t="str">
            <v>SEJ</v>
          </cell>
          <cell r="BH723">
            <v>0</v>
          </cell>
          <cell r="BI723">
            <v>92</v>
          </cell>
          <cell r="BJ723">
            <v>92.75</v>
          </cell>
          <cell r="BK723">
            <v>75.5</v>
          </cell>
          <cell r="BL723">
            <v>89</v>
          </cell>
          <cell r="BM723" t="str">
            <v/>
          </cell>
          <cell r="BN723">
            <v>0</v>
          </cell>
          <cell r="BO723">
            <v>80.38</v>
          </cell>
          <cell r="BP723">
            <v>80.25</v>
          </cell>
          <cell r="BQ723">
            <v>72.25</v>
          </cell>
          <cell r="BR723">
            <v>83</v>
          </cell>
          <cell r="BS723" t="str">
            <v/>
          </cell>
          <cell r="BT723">
            <v>0</v>
          </cell>
          <cell r="BU723">
            <v>85</v>
          </cell>
          <cell r="BV723">
            <v>83</v>
          </cell>
          <cell r="BW723">
            <v>83.25</v>
          </cell>
          <cell r="BX723">
            <v>85</v>
          </cell>
          <cell r="BY723" t="str">
            <v/>
          </cell>
          <cell r="BZ723">
            <v>0</v>
          </cell>
          <cell r="CA723">
            <v>80.22</v>
          </cell>
          <cell r="CB723">
            <v>83.75</v>
          </cell>
          <cell r="CC723">
            <v>87.5</v>
          </cell>
          <cell r="CD723">
            <v>89</v>
          </cell>
          <cell r="CE723" t="str">
            <v/>
          </cell>
          <cell r="CF723">
            <v>0</v>
          </cell>
          <cell r="CG723">
            <v>84.67</v>
          </cell>
          <cell r="CH723">
            <v>84</v>
          </cell>
          <cell r="CI723">
            <v>88</v>
          </cell>
          <cell r="CJ723">
            <v>81</v>
          </cell>
          <cell r="CK723" t="str">
            <v/>
          </cell>
          <cell r="CL723">
            <v>0</v>
          </cell>
          <cell r="CM723">
            <v>80</v>
          </cell>
          <cell r="CN723">
            <v>77.25</v>
          </cell>
          <cell r="CO723">
            <v>78</v>
          </cell>
          <cell r="CP723">
            <v>80</v>
          </cell>
          <cell r="CQ723" t="str">
            <v/>
          </cell>
          <cell r="CR723">
            <v>0</v>
          </cell>
          <cell r="CS723">
            <v>81.42</v>
          </cell>
          <cell r="CT723">
            <v>97.75</v>
          </cell>
          <cell r="CU723">
            <v>72.5</v>
          </cell>
          <cell r="CV723">
            <v>82</v>
          </cell>
          <cell r="CW723" t="str">
            <v/>
          </cell>
          <cell r="CX723">
            <v>0</v>
          </cell>
          <cell r="CY723">
            <v>85</v>
          </cell>
          <cell r="CZ723">
            <v>77</v>
          </cell>
          <cell r="DA723">
            <v>81.75</v>
          </cell>
          <cell r="DB723">
            <v>87</v>
          </cell>
          <cell r="DC723" t="str">
            <v/>
          </cell>
          <cell r="DD723">
            <v>0</v>
          </cell>
          <cell r="DE723">
            <v>87.25</v>
          </cell>
          <cell r="DF723">
            <v>85.5</v>
          </cell>
          <cell r="DG723">
            <v>77.5</v>
          </cell>
          <cell r="DH723">
            <v>90</v>
          </cell>
          <cell r="DI723" t="str">
            <v/>
          </cell>
          <cell r="DJ723">
            <v>0</v>
          </cell>
          <cell r="DK723">
            <v>0</v>
          </cell>
          <cell r="DL723">
            <v>0</v>
          </cell>
          <cell r="DM723">
            <v>0</v>
          </cell>
          <cell r="DN723">
            <v>74</v>
          </cell>
          <cell r="DO723" t="str">
            <v/>
          </cell>
          <cell r="DP723">
            <v>0</v>
          </cell>
          <cell r="DQ723">
            <v>91.25</v>
          </cell>
          <cell r="DR723">
            <v>85.25</v>
          </cell>
          <cell r="DS723">
            <v>88</v>
          </cell>
          <cell r="DT723">
            <v>78</v>
          </cell>
          <cell r="DU723" t="str">
            <v/>
          </cell>
          <cell r="DV723">
            <v>0</v>
          </cell>
          <cell r="DW723">
            <v>91</v>
          </cell>
          <cell r="DX723">
            <v>90</v>
          </cell>
          <cell r="DY723">
            <v>84</v>
          </cell>
          <cell r="DZ723">
            <v>88</v>
          </cell>
          <cell r="EA723" t="str">
            <v/>
          </cell>
          <cell r="EB723">
            <v>0</v>
          </cell>
          <cell r="EC723">
            <v>81</v>
          </cell>
          <cell r="ED723">
            <v>79.5</v>
          </cell>
          <cell r="EE723">
            <v>80.25</v>
          </cell>
          <cell r="EF723">
            <v>86</v>
          </cell>
          <cell r="EG723" t="str">
            <v/>
          </cell>
          <cell r="EH723">
            <v>0</v>
          </cell>
          <cell r="EI723">
            <v>84.83</v>
          </cell>
          <cell r="EJ723">
            <v>76.25</v>
          </cell>
          <cell r="EK723">
            <v>77.5</v>
          </cell>
          <cell r="EL723">
            <v>89</v>
          </cell>
          <cell r="EM723" t="str">
            <v/>
          </cell>
          <cell r="EN723">
            <v>0</v>
          </cell>
          <cell r="EO723">
            <v>84.83</v>
          </cell>
          <cell r="EP723">
            <v>76.25</v>
          </cell>
          <cell r="EQ723">
            <v>77.5</v>
          </cell>
          <cell r="ER723">
            <v>89</v>
          </cell>
          <cell r="ES723" t="str">
            <v/>
          </cell>
          <cell r="ET723">
            <v>0</v>
          </cell>
          <cell r="EU723">
            <v>84.83</v>
          </cell>
          <cell r="EV723">
            <v>76.25</v>
          </cell>
          <cell r="EW723">
            <v>77.5</v>
          </cell>
          <cell r="EX723">
            <v>89</v>
          </cell>
          <cell r="EY723" t="str">
            <v/>
          </cell>
          <cell r="EZ723">
            <v>0</v>
          </cell>
          <cell r="FA723">
            <v>78.38</v>
          </cell>
          <cell r="FB723">
            <v>69.5</v>
          </cell>
          <cell r="FC723">
            <v>74.75</v>
          </cell>
          <cell r="FD723">
            <v>80</v>
          </cell>
          <cell r="FE723" t="str">
            <v/>
          </cell>
          <cell r="FF723">
            <v>0</v>
          </cell>
          <cell r="FG723">
            <v>78.38</v>
          </cell>
          <cell r="FH723">
            <v>69.5</v>
          </cell>
          <cell r="FI723">
            <v>74.75</v>
          </cell>
          <cell r="FJ723">
            <v>80</v>
          </cell>
          <cell r="FK723" t="str">
            <v/>
          </cell>
          <cell r="FL723">
            <v>0</v>
          </cell>
          <cell r="FM723">
            <v>78.38</v>
          </cell>
          <cell r="FN723">
            <v>69.5</v>
          </cell>
          <cell r="FO723">
            <v>74.75</v>
          </cell>
          <cell r="FP723">
            <v>80</v>
          </cell>
          <cell r="FQ723" t="str">
            <v/>
          </cell>
          <cell r="FR723">
            <v>0</v>
          </cell>
          <cell r="FS723">
            <v>78.38</v>
          </cell>
          <cell r="FT723">
            <v>69.5</v>
          </cell>
          <cell r="FU723">
            <v>74.75</v>
          </cell>
          <cell r="FV723">
            <v>80</v>
          </cell>
          <cell r="FW723" t="str">
            <v/>
          </cell>
          <cell r="FX723">
            <v>0</v>
          </cell>
          <cell r="FY723">
            <v>78.38</v>
          </cell>
          <cell r="FZ723">
            <v>69.5</v>
          </cell>
          <cell r="GA723">
            <v>74.75</v>
          </cell>
          <cell r="GB723">
            <v>80</v>
          </cell>
          <cell r="GC723" t="str">
            <v/>
          </cell>
          <cell r="GD723">
            <v>0</v>
          </cell>
          <cell r="GE723">
            <v>78.38</v>
          </cell>
          <cell r="GF723">
            <v>69.5</v>
          </cell>
          <cell r="GG723">
            <v>74.75</v>
          </cell>
          <cell r="GH723">
            <v>80</v>
          </cell>
          <cell r="GI723" t="str">
            <v/>
          </cell>
          <cell r="GJ723">
            <v>0</v>
          </cell>
          <cell r="GK723">
            <v>78.38</v>
          </cell>
          <cell r="GL723">
            <v>69.5</v>
          </cell>
          <cell r="GM723">
            <v>74.75</v>
          </cell>
          <cell r="GN723">
            <v>80</v>
          </cell>
          <cell r="GO723" t="str">
            <v/>
          </cell>
          <cell r="GP723">
            <v>0</v>
          </cell>
          <cell r="GQ723">
            <v>78.38</v>
          </cell>
          <cell r="GR723">
            <v>69.5</v>
          </cell>
          <cell r="GS723">
            <v>74.75</v>
          </cell>
          <cell r="GT723">
            <v>80</v>
          </cell>
          <cell r="GU723" t="str">
            <v/>
          </cell>
          <cell r="GV723">
            <v>0</v>
          </cell>
          <cell r="GW723">
            <v>84.25</v>
          </cell>
          <cell r="GX723">
            <v>74.5</v>
          </cell>
          <cell r="GY723">
            <v>79.25</v>
          </cell>
          <cell r="GZ723">
            <v>81</v>
          </cell>
          <cell r="HA723" t="str">
            <v>IGR-L</v>
          </cell>
          <cell r="HB723">
            <v>0</v>
          </cell>
          <cell r="HC723">
            <v>80.33</v>
          </cell>
          <cell r="HD723">
            <v>75.25</v>
          </cell>
          <cell r="HE723">
            <v>75</v>
          </cell>
          <cell r="HF723">
            <v>80</v>
          </cell>
          <cell r="HH723">
            <v>0</v>
          </cell>
          <cell r="HM723" t="str">
            <v/>
          </cell>
          <cell r="HN723" t="str">
            <v/>
          </cell>
          <cell r="HS723">
            <v>0</v>
          </cell>
          <cell r="HT723" t="str">
            <v>PKN</v>
          </cell>
          <cell r="HU723">
            <v>0</v>
          </cell>
          <cell r="HV723" t="str">
            <v>IND</v>
          </cell>
          <cell r="HW723">
            <v>0</v>
          </cell>
          <cell r="HX723" t="str">
            <v>MAT-W</v>
          </cell>
          <cell r="HY723">
            <v>0</v>
          </cell>
          <cell r="HZ723" t="str">
            <v>SEJ-W</v>
          </cell>
          <cell r="IA723">
            <v>0</v>
          </cell>
          <cell r="IB723" t="str">
            <v>IGR-W</v>
          </cell>
          <cell r="IC723">
            <v>0</v>
          </cell>
          <cell r="ID723" t="str">
            <v>SBO</v>
          </cell>
          <cell r="IE723">
            <v>0</v>
          </cell>
          <cell r="IF723" t="str">
            <v>PJO</v>
          </cell>
          <cell r="IG723">
            <v>0</v>
          </cell>
          <cell r="IH723" t="str">
            <v>PRA</v>
          </cell>
          <cell r="II723">
            <v>0</v>
          </cell>
          <cell r="IJ723" t="str">
            <v>JAW</v>
          </cell>
          <cell r="IK723">
            <v>0</v>
          </cell>
          <cell r="IL723" t="str">
            <v>ARB</v>
          </cell>
          <cell r="IM723">
            <v>0</v>
          </cell>
          <cell r="IN723" t="str">
            <v>PKM</v>
          </cell>
          <cell r="IO723">
            <v>0</v>
          </cell>
          <cell r="IP723" t="str">
            <v>GEO-P</v>
          </cell>
          <cell r="IQ723">
            <v>0</v>
          </cell>
          <cell r="IR723" t="str">
            <v>SEJ-P</v>
          </cell>
          <cell r="IS723">
            <v>0</v>
          </cell>
          <cell r="IT723" t="str">
            <v>SOS-P</v>
          </cell>
          <cell r="IU723">
            <v>0</v>
          </cell>
          <cell r="IV723" t="str">
            <v>EKO-P</v>
          </cell>
          <cell r="IW723">
            <v>0</v>
          </cell>
          <cell r="IX723" t="str">
            <v>IGR-L</v>
          </cell>
          <cell r="IY723">
            <v>0</v>
          </cell>
          <cell r="JA723">
            <v>0</v>
          </cell>
        </row>
        <row r="724">
          <cell r="Q724" t="str">
            <v/>
          </cell>
          <cell r="AB724" t="str">
            <v/>
          </cell>
          <cell r="AC724">
            <v>23</v>
          </cell>
          <cell r="AI724" t="str">
            <v/>
          </cell>
          <cell r="AJ724">
            <v>0</v>
          </cell>
          <cell r="AK724">
            <v>79.5</v>
          </cell>
          <cell r="AL724">
            <v>74.25</v>
          </cell>
          <cell r="AM724">
            <v>76.25</v>
          </cell>
          <cell r="AN724">
            <v>78</v>
          </cell>
          <cell r="AO724" t="str">
            <v/>
          </cell>
          <cell r="AP724">
            <v>0</v>
          </cell>
          <cell r="AQ724">
            <v>76.67</v>
          </cell>
          <cell r="AR724">
            <v>80.75</v>
          </cell>
          <cell r="AS724">
            <v>81.75</v>
          </cell>
          <cell r="AT724">
            <v>78</v>
          </cell>
          <cell r="AU724" t="str">
            <v/>
          </cell>
          <cell r="AV724">
            <v>0</v>
          </cell>
          <cell r="AW724">
            <v>78.58</v>
          </cell>
          <cell r="AX724">
            <v>76.25</v>
          </cell>
          <cell r="AY724">
            <v>76.25</v>
          </cell>
          <cell r="AZ724">
            <v>82</v>
          </cell>
          <cell r="BA724" t="str">
            <v/>
          </cell>
          <cell r="BB724">
            <v>0</v>
          </cell>
          <cell r="BC724">
            <v>84.25</v>
          </cell>
          <cell r="BD724">
            <v>74.25</v>
          </cell>
          <cell r="BE724">
            <v>76.5</v>
          </cell>
          <cell r="BF724">
            <v>82</v>
          </cell>
          <cell r="BG724" t="str">
            <v>SEJ</v>
          </cell>
          <cell r="BH724">
            <v>0</v>
          </cell>
          <cell r="BI724">
            <v>76</v>
          </cell>
          <cell r="BJ724">
            <v>81</v>
          </cell>
          <cell r="BK724">
            <v>77.5</v>
          </cell>
          <cell r="BL724">
            <v>78</v>
          </cell>
          <cell r="BM724" t="str">
            <v/>
          </cell>
          <cell r="BN724">
            <v>0</v>
          </cell>
          <cell r="BO724">
            <v>80.13</v>
          </cell>
          <cell r="BP724">
            <v>82.5</v>
          </cell>
          <cell r="BQ724">
            <v>79.25</v>
          </cell>
          <cell r="BR724">
            <v>74</v>
          </cell>
          <cell r="BS724" t="str">
            <v/>
          </cell>
          <cell r="BT724">
            <v>0</v>
          </cell>
          <cell r="BU724">
            <v>75</v>
          </cell>
          <cell r="BV724">
            <v>79</v>
          </cell>
          <cell r="BW724">
            <v>75.25</v>
          </cell>
          <cell r="BX724">
            <v>82</v>
          </cell>
          <cell r="BY724" t="str">
            <v/>
          </cell>
          <cell r="BZ724">
            <v>0</v>
          </cell>
          <cell r="CA724">
            <v>75.89</v>
          </cell>
          <cell r="CB724">
            <v>67.75</v>
          </cell>
          <cell r="CC724">
            <v>69.5</v>
          </cell>
          <cell r="CD724">
            <v>74</v>
          </cell>
          <cell r="CE724" t="str">
            <v/>
          </cell>
          <cell r="CF724">
            <v>0</v>
          </cell>
          <cell r="CG724">
            <v>78.33</v>
          </cell>
          <cell r="CH724">
            <v>77.5</v>
          </cell>
          <cell r="CI724">
            <v>81.25</v>
          </cell>
          <cell r="CJ724">
            <v>75</v>
          </cell>
          <cell r="CK724" t="str">
            <v/>
          </cell>
          <cell r="CL724">
            <v>0</v>
          </cell>
          <cell r="CM724">
            <v>76.42</v>
          </cell>
          <cell r="CN724">
            <v>71.5</v>
          </cell>
          <cell r="CO724">
            <v>70</v>
          </cell>
          <cell r="CP724">
            <v>76</v>
          </cell>
          <cell r="CQ724" t="str">
            <v/>
          </cell>
          <cell r="CR724">
            <v>0</v>
          </cell>
          <cell r="CS724">
            <v>80.92</v>
          </cell>
          <cell r="CT724">
            <v>72.25</v>
          </cell>
          <cell r="CU724">
            <v>77.5</v>
          </cell>
          <cell r="CV724">
            <v>80</v>
          </cell>
          <cell r="CW724" t="str">
            <v/>
          </cell>
          <cell r="CX724">
            <v>0</v>
          </cell>
          <cell r="CY724">
            <v>81.11</v>
          </cell>
          <cell r="CZ724">
            <v>71.75</v>
          </cell>
          <cell r="DA724">
            <v>78.25</v>
          </cell>
          <cell r="DB724">
            <v>84</v>
          </cell>
          <cell r="DC724" t="str">
            <v/>
          </cell>
          <cell r="DD724">
            <v>0</v>
          </cell>
          <cell r="DE724">
            <v>80</v>
          </cell>
          <cell r="DF724">
            <v>73.25</v>
          </cell>
          <cell r="DG724">
            <v>72.5</v>
          </cell>
          <cell r="DH724">
            <v>84</v>
          </cell>
          <cell r="DI724" t="str">
            <v/>
          </cell>
          <cell r="DJ724">
            <v>0</v>
          </cell>
          <cell r="DK724">
            <v>0</v>
          </cell>
          <cell r="DL724">
            <v>0</v>
          </cell>
          <cell r="DM724">
            <v>0</v>
          </cell>
          <cell r="DN724">
            <v>70</v>
          </cell>
          <cell r="DO724" t="str">
            <v/>
          </cell>
          <cell r="DP724">
            <v>0</v>
          </cell>
          <cell r="DQ724">
            <v>75.5</v>
          </cell>
          <cell r="DR724">
            <v>67.75</v>
          </cell>
          <cell r="DS724">
            <v>69</v>
          </cell>
          <cell r="DT724">
            <v>77</v>
          </cell>
          <cell r="DU724" t="str">
            <v/>
          </cell>
          <cell r="DV724">
            <v>0</v>
          </cell>
          <cell r="DW724">
            <v>77</v>
          </cell>
          <cell r="DX724">
            <v>79.25</v>
          </cell>
          <cell r="DY724">
            <v>81.5</v>
          </cell>
          <cell r="DZ724">
            <v>80</v>
          </cell>
          <cell r="EA724" t="str">
            <v/>
          </cell>
          <cell r="EB724">
            <v>0</v>
          </cell>
          <cell r="EC724">
            <v>80</v>
          </cell>
          <cell r="ED724">
            <v>78.25</v>
          </cell>
          <cell r="EE724">
            <v>78.5</v>
          </cell>
          <cell r="EF724">
            <v>77</v>
          </cell>
          <cell r="EG724" t="str">
            <v/>
          </cell>
          <cell r="EH724">
            <v>0</v>
          </cell>
          <cell r="EI724">
            <v>82.58</v>
          </cell>
          <cell r="EJ724">
            <v>67.5</v>
          </cell>
          <cell r="EK724">
            <v>73.25</v>
          </cell>
          <cell r="EL724">
            <v>84</v>
          </cell>
          <cell r="EM724" t="str">
            <v/>
          </cell>
          <cell r="EN724">
            <v>0</v>
          </cell>
          <cell r="EO724">
            <v>82.58</v>
          </cell>
          <cell r="EP724">
            <v>67.5</v>
          </cell>
          <cell r="EQ724">
            <v>73.25</v>
          </cell>
          <cell r="ER724">
            <v>84</v>
          </cell>
          <cell r="ES724" t="str">
            <v/>
          </cell>
          <cell r="ET724">
            <v>0</v>
          </cell>
          <cell r="EU724">
            <v>82.58</v>
          </cell>
          <cell r="EV724">
            <v>67.5</v>
          </cell>
          <cell r="EW724">
            <v>73.25</v>
          </cell>
          <cell r="EX724">
            <v>84</v>
          </cell>
          <cell r="EY724" t="str">
            <v/>
          </cell>
          <cell r="EZ724">
            <v>0</v>
          </cell>
          <cell r="FA724">
            <v>81</v>
          </cell>
          <cell r="FB724">
            <v>69.25</v>
          </cell>
          <cell r="FC724">
            <v>69</v>
          </cell>
          <cell r="FD724">
            <v>75</v>
          </cell>
          <cell r="FE724" t="str">
            <v/>
          </cell>
          <cell r="FF724">
            <v>0</v>
          </cell>
          <cell r="FG724">
            <v>81</v>
          </cell>
          <cell r="FH724">
            <v>69.25</v>
          </cell>
          <cell r="FI724">
            <v>69</v>
          </cell>
          <cell r="FJ724">
            <v>75</v>
          </cell>
          <cell r="FK724" t="str">
            <v/>
          </cell>
          <cell r="FL724">
            <v>0</v>
          </cell>
          <cell r="FM724">
            <v>81</v>
          </cell>
          <cell r="FN724">
            <v>69.25</v>
          </cell>
          <cell r="FO724">
            <v>69</v>
          </cell>
          <cell r="FP724">
            <v>75</v>
          </cell>
          <cell r="FQ724" t="str">
            <v/>
          </cell>
          <cell r="FR724">
            <v>0</v>
          </cell>
          <cell r="FS724">
            <v>81</v>
          </cell>
          <cell r="FT724">
            <v>69.25</v>
          </cell>
          <cell r="FU724">
            <v>69</v>
          </cell>
          <cell r="FV724">
            <v>75</v>
          </cell>
          <cell r="FW724" t="str">
            <v/>
          </cell>
          <cell r="FX724">
            <v>0</v>
          </cell>
          <cell r="FY724">
            <v>81</v>
          </cell>
          <cell r="FZ724">
            <v>69.25</v>
          </cell>
          <cell r="GA724">
            <v>69</v>
          </cell>
          <cell r="GB724">
            <v>75</v>
          </cell>
          <cell r="GC724" t="str">
            <v/>
          </cell>
          <cell r="GD724">
            <v>0</v>
          </cell>
          <cell r="GE724">
            <v>81</v>
          </cell>
          <cell r="GF724">
            <v>69.25</v>
          </cell>
          <cell r="GG724">
            <v>69</v>
          </cell>
          <cell r="GH724">
            <v>75</v>
          </cell>
          <cell r="GI724" t="str">
            <v/>
          </cell>
          <cell r="GJ724">
            <v>0</v>
          </cell>
          <cell r="GK724">
            <v>81</v>
          </cell>
          <cell r="GL724">
            <v>69.25</v>
          </cell>
          <cell r="GM724">
            <v>69</v>
          </cell>
          <cell r="GN724">
            <v>75</v>
          </cell>
          <cell r="GO724" t="str">
            <v/>
          </cell>
          <cell r="GP724">
            <v>0</v>
          </cell>
          <cell r="GQ724">
            <v>81</v>
          </cell>
          <cell r="GR724">
            <v>69.25</v>
          </cell>
          <cell r="GS724">
            <v>69</v>
          </cell>
          <cell r="GT724">
            <v>75</v>
          </cell>
          <cell r="GU724" t="str">
            <v/>
          </cell>
          <cell r="GV724">
            <v>0</v>
          </cell>
          <cell r="GW724">
            <v>80.5</v>
          </cell>
          <cell r="GX724">
            <v>70.75</v>
          </cell>
          <cell r="GY724">
            <v>74.75</v>
          </cell>
          <cell r="GZ724">
            <v>84</v>
          </cell>
          <cell r="HA724" t="str">
            <v>IGR-L</v>
          </cell>
          <cell r="HB724">
            <v>0</v>
          </cell>
          <cell r="HC724">
            <v>77.17</v>
          </cell>
          <cell r="HD724">
            <v>67.5</v>
          </cell>
          <cell r="HE724">
            <v>69.75</v>
          </cell>
          <cell r="HF724">
            <v>77</v>
          </cell>
          <cell r="HH724">
            <v>0</v>
          </cell>
          <cell r="HM724" t="str">
            <v/>
          </cell>
          <cell r="HN724" t="str">
            <v/>
          </cell>
          <cell r="HS724">
            <v>0</v>
          </cell>
          <cell r="HT724" t="str">
            <v>PKN</v>
          </cell>
          <cell r="HU724">
            <v>0</v>
          </cell>
          <cell r="HV724" t="str">
            <v>IND</v>
          </cell>
          <cell r="HW724">
            <v>0</v>
          </cell>
          <cell r="HX724" t="str">
            <v>MAT-W</v>
          </cell>
          <cell r="HY724">
            <v>0</v>
          </cell>
          <cell r="HZ724" t="str">
            <v>SEJ-W</v>
          </cell>
          <cell r="IA724">
            <v>0</v>
          </cell>
          <cell r="IB724" t="str">
            <v>IGR-W</v>
          </cell>
          <cell r="IC724">
            <v>0</v>
          </cell>
          <cell r="ID724" t="str">
            <v>SBO</v>
          </cell>
          <cell r="IE724">
            <v>0</v>
          </cell>
          <cell r="IF724" t="str">
            <v>PJO</v>
          </cell>
          <cell r="IG724">
            <v>0</v>
          </cell>
          <cell r="IH724" t="str">
            <v>PRA</v>
          </cell>
          <cell r="II724">
            <v>0</v>
          </cell>
          <cell r="IJ724" t="str">
            <v>JAW</v>
          </cell>
          <cell r="IK724">
            <v>0</v>
          </cell>
          <cell r="IL724" t="str">
            <v>ARB</v>
          </cell>
          <cell r="IM724">
            <v>0</v>
          </cell>
          <cell r="IN724" t="str">
            <v>PKM</v>
          </cell>
          <cell r="IO724">
            <v>0</v>
          </cell>
          <cell r="IP724" t="str">
            <v>GEO-P</v>
          </cell>
          <cell r="IQ724">
            <v>0</v>
          </cell>
          <cell r="IR724" t="str">
            <v>SEJ-P</v>
          </cell>
          <cell r="IS724">
            <v>0</v>
          </cell>
          <cell r="IT724" t="str">
            <v>SOS-P</v>
          </cell>
          <cell r="IU724">
            <v>0</v>
          </cell>
          <cell r="IV724" t="str">
            <v>EKO-P</v>
          </cell>
          <cell r="IW724">
            <v>0</v>
          </cell>
          <cell r="IX724" t="str">
            <v>IGR-L</v>
          </cell>
          <cell r="IY724">
            <v>0</v>
          </cell>
          <cell r="JA724">
            <v>0</v>
          </cell>
        </row>
        <row r="725">
          <cell r="Q725" t="str">
            <v/>
          </cell>
          <cell r="AB725" t="str">
            <v/>
          </cell>
          <cell r="AC725">
            <v>24</v>
          </cell>
          <cell r="AI725" t="str">
            <v/>
          </cell>
          <cell r="AJ725">
            <v>0</v>
          </cell>
          <cell r="AK725">
            <v>79.5</v>
          </cell>
          <cell r="AL725">
            <v>78.5</v>
          </cell>
          <cell r="AM725">
            <v>73.5</v>
          </cell>
          <cell r="AN725">
            <v>83</v>
          </cell>
          <cell r="AO725" t="str">
            <v/>
          </cell>
          <cell r="AP725">
            <v>0</v>
          </cell>
          <cell r="AQ725">
            <v>76.67</v>
          </cell>
          <cell r="AR725">
            <v>79.75</v>
          </cell>
          <cell r="AS725">
            <v>71</v>
          </cell>
          <cell r="AT725">
            <v>83</v>
          </cell>
          <cell r="AU725" t="str">
            <v/>
          </cell>
          <cell r="AV725">
            <v>0</v>
          </cell>
          <cell r="AW725">
            <v>80.42</v>
          </cell>
          <cell r="AX725">
            <v>73.25</v>
          </cell>
          <cell r="AY725">
            <v>74</v>
          </cell>
          <cell r="AZ725">
            <v>84</v>
          </cell>
          <cell r="BA725" t="str">
            <v/>
          </cell>
          <cell r="BB725">
            <v>0</v>
          </cell>
          <cell r="BC725">
            <v>81.75</v>
          </cell>
          <cell r="BD725">
            <v>78.5</v>
          </cell>
          <cell r="BE725">
            <v>74</v>
          </cell>
          <cell r="BF725">
            <v>84</v>
          </cell>
          <cell r="BG725" t="str">
            <v>SEJ</v>
          </cell>
          <cell r="BH725">
            <v>0</v>
          </cell>
          <cell r="BI725">
            <v>79.33</v>
          </cell>
          <cell r="BJ725">
            <v>82.25</v>
          </cell>
          <cell r="BK725">
            <v>71.5</v>
          </cell>
          <cell r="BL725">
            <v>83</v>
          </cell>
          <cell r="BM725" t="str">
            <v/>
          </cell>
          <cell r="BN725">
            <v>0</v>
          </cell>
          <cell r="BO725">
            <v>80</v>
          </cell>
          <cell r="BP725">
            <v>81.75</v>
          </cell>
          <cell r="BQ725">
            <v>77.75</v>
          </cell>
          <cell r="BR725">
            <v>76</v>
          </cell>
          <cell r="BS725" t="str">
            <v/>
          </cell>
          <cell r="BT725">
            <v>0</v>
          </cell>
          <cell r="BU725">
            <v>86.5</v>
          </cell>
          <cell r="BV725">
            <v>82</v>
          </cell>
          <cell r="BW725">
            <v>75.25</v>
          </cell>
          <cell r="BX725">
            <v>83</v>
          </cell>
          <cell r="BY725" t="str">
            <v/>
          </cell>
          <cell r="BZ725">
            <v>0</v>
          </cell>
          <cell r="CA725">
            <v>76</v>
          </cell>
          <cell r="CB725">
            <v>67.75</v>
          </cell>
          <cell r="CC725">
            <v>70</v>
          </cell>
          <cell r="CD725">
            <v>73</v>
          </cell>
          <cell r="CE725" t="str">
            <v/>
          </cell>
          <cell r="CF725">
            <v>0</v>
          </cell>
          <cell r="CG725">
            <v>82.33</v>
          </cell>
          <cell r="CH725">
            <v>81.75</v>
          </cell>
          <cell r="CI725">
            <v>82</v>
          </cell>
          <cell r="CJ725">
            <v>78</v>
          </cell>
          <cell r="CK725" t="str">
            <v/>
          </cell>
          <cell r="CL725">
            <v>0</v>
          </cell>
          <cell r="CM725">
            <v>76.75</v>
          </cell>
          <cell r="CN725">
            <v>71.25</v>
          </cell>
          <cell r="CO725">
            <v>71.25</v>
          </cell>
          <cell r="CP725">
            <v>74</v>
          </cell>
          <cell r="CQ725" t="str">
            <v/>
          </cell>
          <cell r="CR725">
            <v>0</v>
          </cell>
          <cell r="CS725">
            <v>82.08</v>
          </cell>
          <cell r="CT725">
            <v>71.75</v>
          </cell>
          <cell r="CU725">
            <v>72.5</v>
          </cell>
          <cell r="CV725">
            <v>77</v>
          </cell>
          <cell r="CW725" t="str">
            <v/>
          </cell>
          <cell r="CX725">
            <v>0</v>
          </cell>
          <cell r="CY725">
            <v>79</v>
          </cell>
          <cell r="CZ725">
            <v>71.75</v>
          </cell>
          <cell r="DA725">
            <v>76</v>
          </cell>
          <cell r="DB725">
            <v>82</v>
          </cell>
          <cell r="DC725" t="str">
            <v/>
          </cell>
          <cell r="DD725">
            <v>0</v>
          </cell>
          <cell r="DE725">
            <v>80</v>
          </cell>
          <cell r="DF725">
            <v>76.5</v>
          </cell>
          <cell r="DG725">
            <v>77.25</v>
          </cell>
          <cell r="DH725">
            <v>86</v>
          </cell>
          <cell r="DI725" t="str">
            <v/>
          </cell>
          <cell r="DJ725">
            <v>0</v>
          </cell>
          <cell r="DK725">
            <v>0</v>
          </cell>
          <cell r="DL725">
            <v>0</v>
          </cell>
          <cell r="DM725">
            <v>0</v>
          </cell>
          <cell r="DN725">
            <v>77</v>
          </cell>
          <cell r="DO725" t="str">
            <v/>
          </cell>
          <cell r="DP725">
            <v>0</v>
          </cell>
          <cell r="DQ725">
            <v>77.5</v>
          </cell>
          <cell r="DR725">
            <v>67.25</v>
          </cell>
          <cell r="DS725">
            <v>68.5</v>
          </cell>
          <cell r="DT725">
            <v>75</v>
          </cell>
          <cell r="DU725" t="str">
            <v/>
          </cell>
          <cell r="DV725">
            <v>0</v>
          </cell>
          <cell r="DW725">
            <v>77</v>
          </cell>
          <cell r="DX725">
            <v>82</v>
          </cell>
          <cell r="DY725">
            <v>71.25</v>
          </cell>
          <cell r="DZ725">
            <v>75</v>
          </cell>
          <cell r="EA725" t="str">
            <v/>
          </cell>
          <cell r="EB725">
            <v>0</v>
          </cell>
          <cell r="EC725">
            <v>80.13</v>
          </cell>
          <cell r="ED725">
            <v>77.25</v>
          </cell>
          <cell r="EE725">
            <v>77.5</v>
          </cell>
          <cell r="EF725">
            <v>82</v>
          </cell>
          <cell r="EG725" t="str">
            <v/>
          </cell>
          <cell r="EH725">
            <v>0</v>
          </cell>
          <cell r="EI725">
            <v>84.17</v>
          </cell>
          <cell r="EJ725">
            <v>73</v>
          </cell>
          <cell r="EK725">
            <v>77.5</v>
          </cell>
          <cell r="EL725">
            <v>82</v>
          </cell>
          <cell r="EM725" t="str">
            <v/>
          </cell>
          <cell r="EN725">
            <v>0</v>
          </cell>
          <cell r="EO725">
            <v>84.17</v>
          </cell>
          <cell r="EP725">
            <v>73</v>
          </cell>
          <cell r="EQ725">
            <v>77.5</v>
          </cell>
          <cell r="ER725">
            <v>82</v>
          </cell>
          <cell r="ES725" t="str">
            <v/>
          </cell>
          <cell r="ET725">
            <v>0</v>
          </cell>
          <cell r="EU725">
            <v>84.17</v>
          </cell>
          <cell r="EV725">
            <v>73</v>
          </cell>
          <cell r="EW725">
            <v>77.5</v>
          </cell>
          <cell r="EX725">
            <v>82</v>
          </cell>
          <cell r="EY725" t="str">
            <v/>
          </cell>
          <cell r="EZ725">
            <v>0</v>
          </cell>
          <cell r="FA725">
            <v>83.63</v>
          </cell>
          <cell r="FB725">
            <v>71</v>
          </cell>
          <cell r="FC725">
            <v>71.25</v>
          </cell>
          <cell r="FD725">
            <v>77</v>
          </cell>
          <cell r="FE725" t="str">
            <v/>
          </cell>
          <cell r="FF725">
            <v>0</v>
          </cell>
          <cell r="FG725">
            <v>83.63</v>
          </cell>
          <cell r="FH725">
            <v>71</v>
          </cell>
          <cell r="FI725">
            <v>71.25</v>
          </cell>
          <cell r="FJ725">
            <v>77</v>
          </cell>
          <cell r="FK725" t="str">
            <v/>
          </cell>
          <cell r="FL725">
            <v>0</v>
          </cell>
          <cell r="FM725">
            <v>83.63</v>
          </cell>
          <cell r="FN725">
            <v>71</v>
          </cell>
          <cell r="FO725">
            <v>71.25</v>
          </cell>
          <cell r="FP725">
            <v>77</v>
          </cell>
          <cell r="FQ725" t="str">
            <v/>
          </cell>
          <cell r="FR725">
            <v>0</v>
          </cell>
          <cell r="FS725">
            <v>83.63</v>
          </cell>
          <cell r="FT725">
            <v>71</v>
          </cell>
          <cell r="FU725">
            <v>71.25</v>
          </cell>
          <cell r="FV725">
            <v>77</v>
          </cell>
          <cell r="FW725" t="str">
            <v/>
          </cell>
          <cell r="FX725">
            <v>0</v>
          </cell>
          <cell r="FY725">
            <v>83.63</v>
          </cell>
          <cell r="FZ725">
            <v>71</v>
          </cell>
          <cell r="GA725">
            <v>71.25</v>
          </cell>
          <cell r="GB725">
            <v>77</v>
          </cell>
          <cell r="GC725" t="str">
            <v/>
          </cell>
          <cell r="GD725">
            <v>0</v>
          </cell>
          <cell r="GE725">
            <v>83.63</v>
          </cell>
          <cell r="GF725">
            <v>71</v>
          </cell>
          <cell r="GG725">
            <v>71.25</v>
          </cell>
          <cell r="GH725">
            <v>77</v>
          </cell>
          <cell r="GI725" t="str">
            <v/>
          </cell>
          <cell r="GJ725">
            <v>0</v>
          </cell>
          <cell r="GK725">
            <v>83.63</v>
          </cell>
          <cell r="GL725">
            <v>71</v>
          </cell>
          <cell r="GM725">
            <v>71.25</v>
          </cell>
          <cell r="GN725">
            <v>77</v>
          </cell>
          <cell r="GO725" t="str">
            <v/>
          </cell>
          <cell r="GP725">
            <v>0</v>
          </cell>
          <cell r="GQ725">
            <v>83.63</v>
          </cell>
          <cell r="GR725">
            <v>71</v>
          </cell>
          <cell r="GS725">
            <v>71.25</v>
          </cell>
          <cell r="GT725">
            <v>77</v>
          </cell>
          <cell r="GU725" t="str">
            <v/>
          </cell>
          <cell r="GV725">
            <v>0</v>
          </cell>
          <cell r="GW725">
            <v>80</v>
          </cell>
          <cell r="GX725">
            <v>70</v>
          </cell>
          <cell r="GY725">
            <v>72.5</v>
          </cell>
          <cell r="GZ725">
            <v>80</v>
          </cell>
          <cell r="HA725" t="str">
            <v>IGR-L</v>
          </cell>
          <cell r="HB725">
            <v>0</v>
          </cell>
          <cell r="HC725">
            <v>77.5</v>
          </cell>
          <cell r="HD725">
            <v>66.75</v>
          </cell>
          <cell r="HE725">
            <v>69</v>
          </cell>
          <cell r="HF725">
            <v>76</v>
          </cell>
          <cell r="HH725">
            <v>0</v>
          </cell>
          <cell r="HM725" t="str">
            <v/>
          </cell>
          <cell r="HN725" t="str">
            <v/>
          </cell>
          <cell r="HS725">
            <v>0</v>
          </cell>
          <cell r="HT725" t="str">
            <v>PKN</v>
          </cell>
          <cell r="HU725">
            <v>0</v>
          </cell>
          <cell r="HV725" t="str">
            <v>IND</v>
          </cell>
          <cell r="HW725">
            <v>0</v>
          </cell>
          <cell r="HX725" t="str">
            <v>MAT-W</v>
          </cell>
          <cell r="HY725">
            <v>0</v>
          </cell>
          <cell r="HZ725" t="str">
            <v>SEJ-W</v>
          </cell>
          <cell r="IA725">
            <v>0</v>
          </cell>
          <cell r="IB725" t="str">
            <v>IGR-W</v>
          </cell>
          <cell r="IC725">
            <v>0</v>
          </cell>
          <cell r="ID725" t="str">
            <v>SBO</v>
          </cell>
          <cell r="IE725">
            <v>0</v>
          </cell>
          <cell r="IF725" t="str">
            <v>PJO</v>
          </cell>
          <cell r="IG725">
            <v>0</v>
          </cell>
          <cell r="IH725" t="str">
            <v>PRA</v>
          </cell>
          <cell r="II725">
            <v>0</v>
          </cell>
          <cell r="IJ725" t="str">
            <v>JAW</v>
          </cell>
          <cell r="IK725">
            <v>0</v>
          </cell>
          <cell r="IL725" t="str">
            <v>ARB</v>
          </cell>
          <cell r="IM725">
            <v>0</v>
          </cell>
          <cell r="IN725" t="str">
            <v>PKM</v>
          </cell>
          <cell r="IO725">
            <v>0</v>
          </cell>
          <cell r="IP725" t="str">
            <v>GEO-P</v>
          </cell>
          <cell r="IQ725">
            <v>0</v>
          </cell>
          <cell r="IR725" t="str">
            <v>SEJ-P</v>
          </cell>
          <cell r="IS725">
            <v>0</v>
          </cell>
          <cell r="IT725" t="str">
            <v>SOS-P</v>
          </cell>
          <cell r="IU725">
            <v>0</v>
          </cell>
          <cell r="IV725" t="str">
            <v>EKO-P</v>
          </cell>
          <cell r="IW725">
            <v>0</v>
          </cell>
          <cell r="IX725" t="str">
            <v>IGR-L</v>
          </cell>
          <cell r="IY725">
            <v>0</v>
          </cell>
          <cell r="JA725">
            <v>0</v>
          </cell>
        </row>
        <row r="726">
          <cell r="Q726" t="str">
            <v/>
          </cell>
          <cell r="AB726" t="str">
            <v/>
          </cell>
          <cell r="AC726">
            <v>25</v>
          </cell>
          <cell r="AI726" t="str">
            <v/>
          </cell>
          <cell r="AJ726">
            <v>0</v>
          </cell>
          <cell r="AK726">
            <v>83.25</v>
          </cell>
          <cell r="AL726">
            <v>81.25</v>
          </cell>
          <cell r="AM726">
            <v>75.5</v>
          </cell>
          <cell r="AN726">
            <v>87</v>
          </cell>
          <cell r="AO726" t="str">
            <v/>
          </cell>
          <cell r="AP726">
            <v>0</v>
          </cell>
          <cell r="AQ726">
            <v>91.67</v>
          </cell>
          <cell r="AR726">
            <v>89.5</v>
          </cell>
          <cell r="AS726">
            <v>74.5</v>
          </cell>
          <cell r="AT726">
            <v>87</v>
          </cell>
          <cell r="AU726" t="str">
            <v/>
          </cell>
          <cell r="AV726">
            <v>0</v>
          </cell>
          <cell r="AW726">
            <v>80.42</v>
          </cell>
          <cell r="AX726">
            <v>77.25</v>
          </cell>
          <cell r="AY726">
            <v>76</v>
          </cell>
          <cell r="AZ726">
            <v>89</v>
          </cell>
          <cell r="BA726" t="str">
            <v/>
          </cell>
          <cell r="BB726">
            <v>0</v>
          </cell>
          <cell r="BC726">
            <v>88.25</v>
          </cell>
          <cell r="BD726">
            <v>81.25</v>
          </cell>
          <cell r="BE726">
            <v>76</v>
          </cell>
          <cell r="BF726">
            <v>89</v>
          </cell>
          <cell r="BG726" t="str">
            <v>SEJ</v>
          </cell>
          <cell r="BH726">
            <v>0</v>
          </cell>
          <cell r="BI726">
            <v>98</v>
          </cell>
          <cell r="BJ726">
            <v>87</v>
          </cell>
          <cell r="BK726">
            <v>74.5</v>
          </cell>
          <cell r="BL726">
            <v>87</v>
          </cell>
          <cell r="BM726" t="str">
            <v/>
          </cell>
          <cell r="BN726">
            <v>0</v>
          </cell>
          <cell r="BO726">
            <v>80</v>
          </cell>
          <cell r="BP726">
            <v>86.75</v>
          </cell>
          <cell r="BQ726">
            <v>78</v>
          </cell>
          <cell r="BR726">
            <v>81</v>
          </cell>
          <cell r="BS726" t="str">
            <v/>
          </cell>
          <cell r="BT726">
            <v>0</v>
          </cell>
          <cell r="BU726">
            <v>86</v>
          </cell>
          <cell r="BV726">
            <v>77.75</v>
          </cell>
          <cell r="BW726">
            <v>75.25</v>
          </cell>
          <cell r="BX726">
            <v>84</v>
          </cell>
          <cell r="BY726" t="str">
            <v/>
          </cell>
          <cell r="BZ726">
            <v>0</v>
          </cell>
          <cell r="CA726">
            <v>81.11</v>
          </cell>
          <cell r="CB726">
            <v>71.75</v>
          </cell>
          <cell r="CC726">
            <v>84</v>
          </cell>
          <cell r="CD726">
            <v>85</v>
          </cell>
          <cell r="CE726" t="str">
            <v/>
          </cell>
          <cell r="CF726">
            <v>0</v>
          </cell>
          <cell r="CG726">
            <v>79.67</v>
          </cell>
          <cell r="CH726">
            <v>86.75</v>
          </cell>
          <cell r="CI726">
            <v>90.25</v>
          </cell>
          <cell r="CJ726">
            <v>79</v>
          </cell>
          <cell r="CK726" t="str">
            <v/>
          </cell>
          <cell r="CL726">
            <v>0</v>
          </cell>
          <cell r="CM726">
            <v>78.33</v>
          </cell>
          <cell r="CN726">
            <v>76</v>
          </cell>
          <cell r="CO726">
            <v>75.5</v>
          </cell>
          <cell r="CP726">
            <v>80</v>
          </cell>
          <cell r="CQ726" t="str">
            <v/>
          </cell>
          <cell r="CR726">
            <v>0</v>
          </cell>
          <cell r="CS726">
            <v>82.08</v>
          </cell>
          <cell r="CT726">
            <v>83.25</v>
          </cell>
          <cell r="CU726">
            <v>77.5</v>
          </cell>
          <cell r="CV726">
            <v>82</v>
          </cell>
          <cell r="CW726" t="str">
            <v/>
          </cell>
          <cell r="CX726">
            <v>0</v>
          </cell>
          <cell r="CY726">
            <v>77.78</v>
          </cell>
          <cell r="CZ726">
            <v>71.5</v>
          </cell>
          <cell r="DA726">
            <v>75</v>
          </cell>
          <cell r="DB726">
            <v>81</v>
          </cell>
          <cell r="DC726" t="str">
            <v/>
          </cell>
          <cell r="DD726">
            <v>0</v>
          </cell>
          <cell r="DE726">
            <v>93.75</v>
          </cell>
          <cell r="DF726">
            <v>81</v>
          </cell>
          <cell r="DG726">
            <v>81.5</v>
          </cell>
          <cell r="DH726">
            <v>85</v>
          </cell>
          <cell r="DI726" t="str">
            <v/>
          </cell>
          <cell r="DJ726">
            <v>0</v>
          </cell>
          <cell r="DK726">
            <v>0</v>
          </cell>
          <cell r="DL726">
            <v>0</v>
          </cell>
          <cell r="DM726">
            <v>0</v>
          </cell>
          <cell r="DN726">
            <v>87</v>
          </cell>
          <cell r="DO726" t="str">
            <v/>
          </cell>
          <cell r="DP726">
            <v>0</v>
          </cell>
          <cell r="DQ726">
            <v>79.5</v>
          </cell>
          <cell r="DR726">
            <v>69.5</v>
          </cell>
          <cell r="DS726">
            <v>70.5</v>
          </cell>
          <cell r="DT726">
            <v>78</v>
          </cell>
          <cell r="DU726" t="str">
            <v/>
          </cell>
          <cell r="DV726">
            <v>0</v>
          </cell>
          <cell r="DW726">
            <v>95</v>
          </cell>
          <cell r="DX726">
            <v>85.75</v>
          </cell>
          <cell r="DY726">
            <v>85.75</v>
          </cell>
          <cell r="DZ726">
            <v>89</v>
          </cell>
          <cell r="EA726" t="str">
            <v/>
          </cell>
          <cell r="EB726">
            <v>0</v>
          </cell>
          <cell r="EC726">
            <v>80</v>
          </cell>
          <cell r="ED726">
            <v>75.75</v>
          </cell>
          <cell r="EE726">
            <v>78.5</v>
          </cell>
          <cell r="EF726">
            <v>81</v>
          </cell>
          <cell r="EG726" t="str">
            <v/>
          </cell>
          <cell r="EH726">
            <v>0</v>
          </cell>
          <cell r="EI726">
            <v>87</v>
          </cell>
          <cell r="EJ726">
            <v>75.25</v>
          </cell>
          <cell r="EK726">
            <v>78.5</v>
          </cell>
          <cell r="EL726">
            <v>86</v>
          </cell>
          <cell r="EM726" t="str">
            <v/>
          </cell>
          <cell r="EN726">
            <v>0</v>
          </cell>
          <cell r="EO726">
            <v>87</v>
          </cell>
          <cell r="EP726">
            <v>75.25</v>
          </cell>
          <cell r="EQ726">
            <v>78.5</v>
          </cell>
          <cell r="ER726">
            <v>86</v>
          </cell>
          <cell r="ES726" t="str">
            <v/>
          </cell>
          <cell r="ET726">
            <v>0</v>
          </cell>
          <cell r="EU726">
            <v>87</v>
          </cell>
          <cell r="EV726">
            <v>75.25</v>
          </cell>
          <cell r="EW726">
            <v>78.5</v>
          </cell>
          <cell r="EX726">
            <v>86</v>
          </cell>
          <cell r="EY726" t="str">
            <v/>
          </cell>
          <cell r="EZ726">
            <v>0</v>
          </cell>
          <cell r="FA726">
            <v>77.88</v>
          </cell>
          <cell r="FB726">
            <v>78.25</v>
          </cell>
          <cell r="FC726">
            <v>73.25</v>
          </cell>
          <cell r="FD726">
            <v>77</v>
          </cell>
          <cell r="FE726" t="str">
            <v/>
          </cell>
          <cell r="FF726">
            <v>0</v>
          </cell>
          <cell r="FG726">
            <v>77.88</v>
          </cell>
          <cell r="FH726">
            <v>78.25</v>
          </cell>
          <cell r="FI726">
            <v>73.25</v>
          </cell>
          <cell r="FJ726">
            <v>77</v>
          </cell>
          <cell r="FK726" t="str">
            <v/>
          </cell>
          <cell r="FL726">
            <v>0</v>
          </cell>
          <cell r="FM726">
            <v>77.88</v>
          </cell>
          <cell r="FN726">
            <v>78.25</v>
          </cell>
          <cell r="FO726">
            <v>73.25</v>
          </cell>
          <cell r="FP726">
            <v>77</v>
          </cell>
          <cell r="FQ726" t="str">
            <v/>
          </cell>
          <cell r="FR726">
            <v>0</v>
          </cell>
          <cell r="FS726">
            <v>77.88</v>
          </cell>
          <cell r="FT726">
            <v>78.25</v>
          </cell>
          <cell r="FU726">
            <v>73.25</v>
          </cell>
          <cell r="FV726">
            <v>77</v>
          </cell>
          <cell r="FW726" t="str">
            <v/>
          </cell>
          <cell r="FX726">
            <v>0</v>
          </cell>
          <cell r="FY726">
            <v>77.88</v>
          </cell>
          <cell r="FZ726">
            <v>78.25</v>
          </cell>
          <cell r="GA726">
            <v>73.25</v>
          </cell>
          <cell r="GB726">
            <v>77</v>
          </cell>
          <cell r="GC726" t="str">
            <v/>
          </cell>
          <cell r="GD726">
            <v>0</v>
          </cell>
          <cell r="GE726">
            <v>77.88</v>
          </cell>
          <cell r="GF726">
            <v>78.25</v>
          </cell>
          <cell r="GG726">
            <v>73.25</v>
          </cell>
          <cell r="GH726">
            <v>77</v>
          </cell>
          <cell r="GI726" t="str">
            <v/>
          </cell>
          <cell r="GJ726">
            <v>0</v>
          </cell>
          <cell r="GK726">
            <v>77.88</v>
          </cell>
          <cell r="GL726">
            <v>78.25</v>
          </cell>
          <cell r="GM726">
            <v>73.25</v>
          </cell>
          <cell r="GN726">
            <v>77</v>
          </cell>
          <cell r="GO726" t="str">
            <v/>
          </cell>
          <cell r="GP726">
            <v>0</v>
          </cell>
          <cell r="GQ726">
            <v>77.88</v>
          </cell>
          <cell r="GR726">
            <v>78.25</v>
          </cell>
          <cell r="GS726">
            <v>73.25</v>
          </cell>
          <cell r="GT726">
            <v>77</v>
          </cell>
          <cell r="GU726" t="str">
            <v/>
          </cell>
          <cell r="GV726">
            <v>0</v>
          </cell>
          <cell r="GW726">
            <v>83.75</v>
          </cell>
          <cell r="GX726">
            <v>71.75</v>
          </cell>
          <cell r="GY726">
            <v>78.25</v>
          </cell>
          <cell r="GZ726">
            <v>87</v>
          </cell>
          <cell r="HA726" t="str">
            <v>IGR-L</v>
          </cell>
          <cell r="HB726">
            <v>0</v>
          </cell>
          <cell r="HC726">
            <v>80.17</v>
          </cell>
          <cell r="HD726">
            <v>70</v>
          </cell>
          <cell r="HE726">
            <v>73.25</v>
          </cell>
          <cell r="HF726">
            <v>80</v>
          </cell>
          <cell r="HH726">
            <v>0</v>
          </cell>
          <cell r="HM726" t="str">
            <v/>
          </cell>
          <cell r="HN726" t="str">
            <v/>
          </cell>
          <cell r="HS726">
            <v>0</v>
          </cell>
          <cell r="HT726" t="str">
            <v>PKN</v>
          </cell>
          <cell r="HU726">
            <v>0</v>
          </cell>
          <cell r="HV726" t="str">
            <v>IND</v>
          </cell>
          <cell r="HW726">
            <v>0</v>
          </cell>
          <cell r="HX726" t="str">
            <v>MAT-W</v>
          </cell>
          <cell r="HY726">
            <v>0</v>
          </cell>
          <cell r="HZ726" t="str">
            <v>SEJ-W</v>
          </cell>
          <cell r="IA726">
            <v>0</v>
          </cell>
          <cell r="IB726" t="str">
            <v>IGR-W</v>
          </cell>
          <cell r="IC726">
            <v>0</v>
          </cell>
          <cell r="ID726" t="str">
            <v>SBO</v>
          </cell>
          <cell r="IE726">
            <v>0</v>
          </cell>
          <cell r="IF726" t="str">
            <v>PJO</v>
          </cell>
          <cell r="IG726">
            <v>0</v>
          </cell>
          <cell r="IH726" t="str">
            <v>PRA</v>
          </cell>
          <cell r="II726">
            <v>0</v>
          </cell>
          <cell r="IJ726" t="str">
            <v>JAW</v>
          </cell>
          <cell r="IK726">
            <v>0</v>
          </cell>
          <cell r="IL726" t="str">
            <v>ARB</v>
          </cell>
          <cell r="IM726">
            <v>0</v>
          </cell>
          <cell r="IN726" t="str">
            <v>PKM</v>
          </cell>
          <cell r="IO726">
            <v>0</v>
          </cell>
          <cell r="IP726" t="str">
            <v>GEO-P</v>
          </cell>
          <cell r="IQ726">
            <v>0</v>
          </cell>
          <cell r="IR726" t="str">
            <v>SEJ-P</v>
          </cell>
          <cell r="IS726">
            <v>0</v>
          </cell>
          <cell r="IT726" t="str">
            <v>SOS-P</v>
          </cell>
          <cell r="IU726">
            <v>0</v>
          </cell>
          <cell r="IV726" t="str">
            <v>EKO-P</v>
          </cell>
          <cell r="IW726">
            <v>0</v>
          </cell>
          <cell r="IX726" t="str">
            <v>IGR-L</v>
          </cell>
          <cell r="IY726">
            <v>0</v>
          </cell>
          <cell r="JA726">
            <v>0</v>
          </cell>
        </row>
        <row r="727">
          <cell r="Q727" t="str">
            <v/>
          </cell>
          <cell r="AB727" t="str">
            <v/>
          </cell>
          <cell r="AC727">
            <v>26</v>
          </cell>
          <cell r="AI727" t="str">
            <v/>
          </cell>
          <cell r="AJ727">
            <v>0</v>
          </cell>
          <cell r="AK727">
            <v>79.5</v>
          </cell>
          <cell r="AL727">
            <v>80.5</v>
          </cell>
          <cell r="AM727">
            <v>76.5</v>
          </cell>
          <cell r="AN727">
            <v>82</v>
          </cell>
          <cell r="AO727" t="str">
            <v/>
          </cell>
          <cell r="AP727">
            <v>0</v>
          </cell>
          <cell r="AQ727">
            <v>79</v>
          </cell>
          <cell r="AR727">
            <v>86.75</v>
          </cell>
          <cell r="AS727">
            <v>81.25</v>
          </cell>
          <cell r="AT727">
            <v>82</v>
          </cell>
          <cell r="AU727" t="str">
            <v/>
          </cell>
          <cell r="AV727">
            <v>0</v>
          </cell>
          <cell r="AW727">
            <v>88.58</v>
          </cell>
          <cell r="AX727">
            <v>79.25</v>
          </cell>
          <cell r="AY727">
            <v>76.5</v>
          </cell>
          <cell r="AZ727">
            <v>84</v>
          </cell>
          <cell r="BA727" t="str">
            <v/>
          </cell>
          <cell r="BB727">
            <v>0</v>
          </cell>
          <cell r="BC727">
            <v>85.75</v>
          </cell>
          <cell r="BD727">
            <v>80.5</v>
          </cell>
          <cell r="BE727">
            <v>77.25</v>
          </cell>
          <cell r="BF727">
            <v>84</v>
          </cell>
          <cell r="BG727" t="str">
            <v>SEJ</v>
          </cell>
          <cell r="BH727">
            <v>0</v>
          </cell>
          <cell r="BI727">
            <v>86</v>
          </cell>
          <cell r="BJ727">
            <v>81.25</v>
          </cell>
          <cell r="BK727">
            <v>67.75</v>
          </cell>
          <cell r="BL727">
            <v>82</v>
          </cell>
          <cell r="BM727" t="str">
            <v/>
          </cell>
          <cell r="BN727">
            <v>0</v>
          </cell>
          <cell r="BO727">
            <v>80.25</v>
          </cell>
          <cell r="BP727">
            <v>80</v>
          </cell>
          <cell r="BQ727">
            <v>80.5</v>
          </cell>
          <cell r="BR727">
            <v>83</v>
          </cell>
          <cell r="BS727" t="str">
            <v/>
          </cell>
          <cell r="BT727">
            <v>0</v>
          </cell>
          <cell r="BU727">
            <v>81.25</v>
          </cell>
          <cell r="BV727">
            <v>76.25</v>
          </cell>
          <cell r="BW727">
            <v>78.25</v>
          </cell>
          <cell r="BX727">
            <v>85</v>
          </cell>
          <cell r="BY727" t="str">
            <v/>
          </cell>
          <cell r="BZ727">
            <v>0</v>
          </cell>
          <cell r="CA727">
            <v>85.78</v>
          </cell>
          <cell r="CB727">
            <v>87.25</v>
          </cell>
          <cell r="CC727">
            <v>87.25</v>
          </cell>
          <cell r="CD727">
            <v>82</v>
          </cell>
          <cell r="CE727" t="str">
            <v/>
          </cell>
          <cell r="CF727">
            <v>0</v>
          </cell>
          <cell r="CG727">
            <v>79</v>
          </cell>
          <cell r="CH727">
            <v>79</v>
          </cell>
          <cell r="CI727">
            <v>84.25</v>
          </cell>
          <cell r="CJ727">
            <v>76</v>
          </cell>
          <cell r="CK727" t="str">
            <v/>
          </cell>
          <cell r="CL727">
            <v>0</v>
          </cell>
          <cell r="CM727">
            <v>78.17</v>
          </cell>
          <cell r="CN727">
            <v>75.5</v>
          </cell>
          <cell r="CO727">
            <v>76.5</v>
          </cell>
          <cell r="CP727">
            <v>79</v>
          </cell>
          <cell r="CQ727" t="str">
            <v/>
          </cell>
          <cell r="CR727">
            <v>0</v>
          </cell>
          <cell r="CS727">
            <v>78.5</v>
          </cell>
          <cell r="CT727">
            <v>82</v>
          </cell>
          <cell r="CU727">
            <v>77.5</v>
          </cell>
          <cell r="CV727">
            <v>82</v>
          </cell>
          <cell r="CW727" t="str">
            <v/>
          </cell>
          <cell r="CX727">
            <v>0</v>
          </cell>
          <cell r="CY727">
            <v>88</v>
          </cell>
          <cell r="CZ727">
            <v>82</v>
          </cell>
          <cell r="DA727">
            <v>83.75</v>
          </cell>
          <cell r="DB727">
            <v>87</v>
          </cell>
          <cell r="DC727" t="str">
            <v/>
          </cell>
          <cell r="DD727">
            <v>0</v>
          </cell>
          <cell r="DE727">
            <v>89</v>
          </cell>
          <cell r="DF727">
            <v>72</v>
          </cell>
          <cell r="DG727">
            <v>81</v>
          </cell>
          <cell r="DH727">
            <v>87</v>
          </cell>
          <cell r="DI727" t="str">
            <v/>
          </cell>
          <cell r="DJ727">
            <v>0</v>
          </cell>
          <cell r="DK727">
            <v>0</v>
          </cell>
          <cell r="DL727">
            <v>0</v>
          </cell>
          <cell r="DM727">
            <v>0</v>
          </cell>
          <cell r="DN727">
            <v>78</v>
          </cell>
          <cell r="DO727" t="str">
            <v/>
          </cell>
          <cell r="DP727">
            <v>0</v>
          </cell>
          <cell r="DQ727">
            <v>87.75</v>
          </cell>
          <cell r="DR727">
            <v>79.25</v>
          </cell>
          <cell r="DS727">
            <v>80.5</v>
          </cell>
          <cell r="DT727">
            <v>77</v>
          </cell>
          <cell r="DU727" t="str">
            <v/>
          </cell>
          <cell r="DV727">
            <v>0</v>
          </cell>
          <cell r="DW727">
            <v>83.75</v>
          </cell>
          <cell r="DX727">
            <v>83.75</v>
          </cell>
          <cell r="DY727">
            <v>74.75</v>
          </cell>
          <cell r="DZ727">
            <v>80</v>
          </cell>
          <cell r="EA727" t="str">
            <v/>
          </cell>
          <cell r="EB727">
            <v>0</v>
          </cell>
          <cell r="EC727">
            <v>80</v>
          </cell>
          <cell r="ED727">
            <v>79.5</v>
          </cell>
          <cell r="EE727">
            <v>80.75</v>
          </cell>
          <cell r="EF727">
            <v>80</v>
          </cell>
          <cell r="EG727" t="str">
            <v/>
          </cell>
          <cell r="EH727">
            <v>0</v>
          </cell>
          <cell r="EI727">
            <v>82.67</v>
          </cell>
          <cell r="EJ727">
            <v>73.5</v>
          </cell>
          <cell r="EK727">
            <v>75</v>
          </cell>
          <cell r="EL727">
            <v>83</v>
          </cell>
          <cell r="EM727" t="str">
            <v/>
          </cell>
          <cell r="EN727">
            <v>0</v>
          </cell>
          <cell r="EO727">
            <v>82.67</v>
          </cell>
          <cell r="EP727">
            <v>73.5</v>
          </cell>
          <cell r="EQ727">
            <v>75</v>
          </cell>
          <cell r="ER727">
            <v>83</v>
          </cell>
          <cell r="ES727" t="str">
            <v/>
          </cell>
          <cell r="ET727">
            <v>0</v>
          </cell>
          <cell r="EU727">
            <v>82.67</v>
          </cell>
          <cell r="EV727">
            <v>73.5</v>
          </cell>
          <cell r="EW727">
            <v>75</v>
          </cell>
          <cell r="EX727">
            <v>83</v>
          </cell>
          <cell r="EY727" t="str">
            <v/>
          </cell>
          <cell r="EZ727">
            <v>0</v>
          </cell>
          <cell r="FA727">
            <v>79.25</v>
          </cell>
          <cell r="FB727">
            <v>78.5</v>
          </cell>
          <cell r="FC727">
            <v>74.25</v>
          </cell>
          <cell r="FD727">
            <v>83</v>
          </cell>
          <cell r="FE727" t="str">
            <v/>
          </cell>
          <cell r="FF727">
            <v>0</v>
          </cell>
          <cell r="FG727">
            <v>79.25</v>
          </cell>
          <cell r="FH727">
            <v>78.5</v>
          </cell>
          <cell r="FI727">
            <v>74.25</v>
          </cell>
          <cell r="FJ727">
            <v>83</v>
          </cell>
          <cell r="FK727" t="str">
            <v/>
          </cell>
          <cell r="FL727">
            <v>0</v>
          </cell>
          <cell r="FM727">
            <v>79.25</v>
          </cell>
          <cell r="FN727">
            <v>78.5</v>
          </cell>
          <cell r="FO727">
            <v>74.25</v>
          </cell>
          <cell r="FP727">
            <v>83</v>
          </cell>
          <cell r="FQ727" t="str">
            <v/>
          </cell>
          <cell r="FR727">
            <v>0</v>
          </cell>
          <cell r="FS727">
            <v>79.25</v>
          </cell>
          <cell r="FT727">
            <v>78.5</v>
          </cell>
          <cell r="FU727">
            <v>74.25</v>
          </cell>
          <cell r="FV727">
            <v>83</v>
          </cell>
          <cell r="FW727" t="str">
            <v/>
          </cell>
          <cell r="FX727">
            <v>0</v>
          </cell>
          <cell r="FY727">
            <v>79.25</v>
          </cell>
          <cell r="FZ727">
            <v>78.5</v>
          </cell>
          <cell r="GA727">
            <v>74.25</v>
          </cell>
          <cell r="GB727">
            <v>83</v>
          </cell>
          <cell r="GC727" t="str">
            <v/>
          </cell>
          <cell r="GD727">
            <v>0</v>
          </cell>
          <cell r="GE727">
            <v>79.25</v>
          </cell>
          <cell r="GF727">
            <v>78.5</v>
          </cell>
          <cell r="GG727">
            <v>74.25</v>
          </cell>
          <cell r="GH727">
            <v>83</v>
          </cell>
          <cell r="GI727" t="str">
            <v/>
          </cell>
          <cell r="GJ727">
            <v>0</v>
          </cell>
          <cell r="GK727">
            <v>79.25</v>
          </cell>
          <cell r="GL727">
            <v>78.5</v>
          </cell>
          <cell r="GM727">
            <v>74.25</v>
          </cell>
          <cell r="GN727">
            <v>83</v>
          </cell>
          <cell r="GO727" t="str">
            <v/>
          </cell>
          <cell r="GP727">
            <v>0</v>
          </cell>
          <cell r="GQ727">
            <v>79.25</v>
          </cell>
          <cell r="GR727">
            <v>78.5</v>
          </cell>
          <cell r="GS727">
            <v>74.25</v>
          </cell>
          <cell r="GT727">
            <v>83</v>
          </cell>
          <cell r="GU727" t="str">
            <v/>
          </cell>
          <cell r="GV727">
            <v>0</v>
          </cell>
          <cell r="GW727">
            <v>81</v>
          </cell>
          <cell r="GX727">
            <v>73.75</v>
          </cell>
          <cell r="GY727">
            <v>69.5</v>
          </cell>
          <cell r="GZ727">
            <v>78</v>
          </cell>
          <cell r="HA727" t="str">
            <v>IGR-L</v>
          </cell>
          <cell r="HB727">
            <v>0</v>
          </cell>
          <cell r="HC727">
            <v>80.25</v>
          </cell>
          <cell r="HD727">
            <v>70.75</v>
          </cell>
          <cell r="HE727">
            <v>72.75</v>
          </cell>
          <cell r="HF727">
            <v>77</v>
          </cell>
          <cell r="HH727">
            <v>0</v>
          </cell>
          <cell r="HM727" t="str">
            <v/>
          </cell>
          <cell r="HN727" t="str">
            <v/>
          </cell>
          <cell r="HS727">
            <v>0</v>
          </cell>
          <cell r="HT727" t="str">
            <v>PKN</v>
          </cell>
          <cell r="HU727">
            <v>0</v>
          </cell>
          <cell r="HV727" t="str">
            <v>IND</v>
          </cell>
          <cell r="HW727">
            <v>0</v>
          </cell>
          <cell r="HX727" t="str">
            <v>MAT-W</v>
          </cell>
          <cell r="HY727">
            <v>0</v>
          </cell>
          <cell r="HZ727" t="str">
            <v>SEJ-W</v>
          </cell>
          <cell r="IA727">
            <v>0</v>
          </cell>
          <cell r="IB727" t="str">
            <v>IGR-W</v>
          </cell>
          <cell r="IC727">
            <v>0</v>
          </cell>
          <cell r="ID727" t="str">
            <v>SBO</v>
          </cell>
          <cell r="IE727">
            <v>0</v>
          </cell>
          <cell r="IF727" t="str">
            <v>PJO</v>
          </cell>
          <cell r="IG727">
            <v>0</v>
          </cell>
          <cell r="IH727" t="str">
            <v>PRA</v>
          </cell>
          <cell r="II727">
            <v>0</v>
          </cell>
          <cell r="IJ727" t="str">
            <v>JAW</v>
          </cell>
          <cell r="IK727">
            <v>0</v>
          </cell>
          <cell r="IL727" t="str">
            <v>ARB</v>
          </cell>
          <cell r="IM727">
            <v>0</v>
          </cell>
          <cell r="IN727" t="str">
            <v>PKM</v>
          </cell>
          <cell r="IO727">
            <v>0</v>
          </cell>
          <cell r="IP727" t="str">
            <v>GEO-P</v>
          </cell>
          <cell r="IQ727">
            <v>0</v>
          </cell>
          <cell r="IR727" t="str">
            <v>SEJ-P</v>
          </cell>
          <cell r="IS727">
            <v>0</v>
          </cell>
          <cell r="IT727" t="str">
            <v>SOS-P</v>
          </cell>
          <cell r="IU727">
            <v>0</v>
          </cell>
          <cell r="IV727" t="str">
            <v>EKO-P</v>
          </cell>
          <cell r="IW727">
            <v>0</v>
          </cell>
          <cell r="IX727" t="str">
            <v>IGR-L</v>
          </cell>
          <cell r="IY727">
            <v>0</v>
          </cell>
          <cell r="JA727">
            <v>0</v>
          </cell>
        </row>
        <row r="728">
          <cell r="Q728" t="str">
            <v/>
          </cell>
          <cell r="AB728" t="str">
            <v/>
          </cell>
          <cell r="AC728">
            <v>27</v>
          </cell>
          <cell r="AI728" t="str">
            <v/>
          </cell>
          <cell r="AJ728">
            <v>0</v>
          </cell>
          <cell r="AK728">
            <v>79</v>
          </cell>
          <cell r="AL728">
            <v>74</v>
          </cell>
          <cell r="AM728">
            <v>73.25</v>
          </cell>
          <cell r="AN728">
            <v>76</v>
          </cell>
          <cell r="AO728" t="str">
            <v/>
          </cell>
          <cell r="AP728">
            <v>0</v>
          </cell>
          <cell r="AQ728">
            <v>81.33</v>
          </cell>
          <cell r="AR728">
            <v>80.75</v>
          </cell>
          <cell r="AS728">
            <v>67.5</v>
          </cell>
          <cell r="AT728">
            <v>76</v>
          </cell>
          <cell r="AU728" t="str">
            <v/>
          </cell>
          <cell r="AV728">
            <v>0</v>
          </cell>
          <cell r="AW728">
            <v>77.75</v>
          </cell>
          <cell r="AX728">
            <v>72</v>
          </cell>
          <cell r="AY728">
            <v>72.5</v>
          </cell>
          <cell r="AZ728">
            <v>78</v>
          </cell>
          <cell r="BA728" t="str">
            <v/>
          </cell>
          <cell r="BB728">
            <v>0</v>
          </cell>
          <cell r="BC728">
            <v>78.25</v>
          </cell>
          <cell r="BD728">
            <v>74</v>
          </cell>
          <cell r="BE728">
            <v>72.5</v>
          </cell>
          <cell r="BF728">
            <v>78</v>
          </cell>
          <cell r="BG728" t="str">
            <v>SEJ</v>
          </cell>
          <cell r="BH728">
            <v>0</v>
          </cell>
          <cell r="BI728">
            <v>80.33</v>
          </cell>
          <cell r="BJ728">
            <v>80</v>
          </cell>
          <cell r="BK728">
            <v>68.75</v>
          </cell>
          <cell r="BL728">
            <v>76</v>
          </cell>
          <cell r="BM728" t="str">
            <v/>
          </cell>
          <cell r="BN728">
            <v>0</v>
          </cell>
          <cell r="BO728">
            <v>80.38</v>
          </cell>
          <cell r="BP728">
            <v>80.25</v>
          </cell>
          <cell r="BQ728">
            <v>80.25</v>
          </cell>
          <cell r="BR728">
            <v>80</v>
          </cell>
          <cell r="BS728" t="str">
            <v/>
          </cell>
          <cell r="BT728">
            <v>0</v>
          </cell>
          <cell r="BU728">
            <v>86</v>
          </cell>
          <cell r="BV728">
            <v>81.75</v>
          </cell>
          <cell r="BW728">
            <v>80</v>
          </cell>
          <cell r="BX728">
            <v>86</v>
          </cell>
          <cell r="BY728" t="str">
            <v/>
          </cell>
          <cell r="BZ728">
            <v>0</v>
          </cell>
          <cell r="CA728">
            <v>81.5</v>
          </cell>
          <cell r="CB728">
            <v>80</v>
          </cell>
          <cell r="CC728">
            <v>83</v>
          </cell>
          <cell r="CD728">
            <v>85</v>
          </cell>
          <cell r="CE728" t="str">
            <v/>
          </cell>
          <cell r="CF728">
            <v>0</v>
          </cell>
          <cell r="CG728">
            <v>81</v>
          </cell>
          <cell r="CH728">
            <v>77.25</v>
          </cell>
          <cell r="CI728">
            <v>83.5</v>
          </cell>
          <cell r="CJ728">
            <v>80</v>
          </cell>
          <cell r="CK728" t="str">
            <v/>
          </cell>
          <cell r="CL728">
            <v>0</v>
          </cell>
          <cell r="CM728">
            <v>76.33</v>
          </cell>
          <cell r="CN728">
            <v>73.5</v>
          </cell>
          <cell r="CO728">
            <v>70.5</v>
          </cell>
          <cell r="CP728">
            <v>75</v>
          </cell>
          <cell r="CQ728" t="str">
            <v/>
          </cell>
          <cell r="CR728">
            <v>0</v>
          </cell>
          <cell r="CS728">
            <v>82.42</v>
          </cell>
          <cell r="CT728">
            <v>65.75</v>
          </cell>
          <cell r="CU728">
            <v>67.5</v>
          </cell>
          <cell r="CV728">
            <v>83</v>
          </cell>
          <cell r="CW728" t="str">
            <v/>
          </cell>
          <cell r="CX728">
            <v>0</v>
          </cell>
          <cell r="CY728">
            <v>83.78</v>
          </cell>
          <cell r="CZ728">
            <v>76.75</v>
          </cell>
          <cell r="DA728">
            <v>75.5</v>
          </cell>
          <cell r="DB728">
            <v>90</v>
          </cell>
          <cell r="DC728" t="str">
            <v/>
          </cell>
          <cell r="DD728">
            <v>0</v>
          </cell>
          <cell r="DE728">
            <v>82.25</v>
          </cell>
          <cell r="DF728">
            <v>80</v>
          </cell>
          <cell r="DG728">
            <v>78</v>
          </cell>
          <cell r="DH728">
            <v>86</v>
          </cell>
          <cell r="DI728" t="str">
            <v/>
          </cell>
          <cell r="DJ728">
            <v>0</v>
          </cell>
          <cell r="DK728">
            <v>0</v>
          </cell>
          <cell r="DL728">
            <v>0</v>
          </cell>
          <cell r="DM728">
            <v>0</v>
          </cell>
          <cell r="DN728">
            <v>74</v>
          </cell>
          <cell r="DO728" t="str">
            <v/>
          </cell>
          <cell r="DP728">
            <v>0</v>
          </cell>
          <cell r="DQ728">
            <v>81.25</v>
          </cell>
          <cell r="DR728">
            <v>69</v>
          </cell>
          <cell r="DS728">
            <v>68</v>
          </cell>
          <cell r="DT728">
            <v>76</v>
          </cell>
          <cell r="DU728" t="str">
            <v/>
          </cell>
          <cell r="DV728">
            <v>0</v>
          </cell>
          <cell r="DW728">
            <v>83.75</v>
          </cell>
          <cell r="DX728">
            <v>79</v>
          </cell>
          <cell r="DY728">
            <v>72.5</v>
          </cell>
          <cell r="DZ728">
            <v>77</v>
          </cell>
          <cell r="EA728" t="str">
            <v/>
          </cell>
          <cell r="EB728">
            <v>0</v>
          </cell>
          <cell r="EC728">
            <v>80.5</v>
          </cell>
          <cell r="ED728">
            <v>79.75</v>
          </cell>
          <cell r="EE728">
            <v>80.75</v>
          </cell>
          <cell r="EF728">
            <v>80</v>
          </cell>
          <cell r="EG728" t="str">
            <v/>
          </cell>
          <cell r="EH728">
            <v>0</v>
          </cell>
          <cell r="EI728">
            <v>81.67</v>
          </cell>
          <cell r="EJ728">
            <v>74.25</v>
          </cell>
          <cell r="EK728">
            <v>78</v>
          </cell>
          <cell r="EL728">
            <v>82</v>
          </cell>
          <cell r="EM728" t="str">
            <v/>
          </cell>
          <cell r="EN728">
            <v>0</v>
          </cell>
          <cell r="EO728">
            <v>81.67</v>
          </cell>
          <cell r="EP728">
            <v>74.25</v>
          </cell>
          <cell r="EQ728">
            <v>78</v>
          </cell>
          <cell r="ER728">
            <v>82</v>
          </cell>
          <cell r="ES728" t="str">
            <v/>
          </cell>
          <cell r="ET728">
            <v>0</v>
          </cell>
          <cell r="EU728">
            <v>81.67</v>
          </cell>
          <cell r="EV728">
            <v>74.25</v>
          </cell>
          <cell r="EW728">
            <v>78</v>
          </cell>
          <cell r="EX728">
            <v>82</v>
          </cell>
          <cell r="EY728" t="str">
            <v/>
          </cell>
          <cell r="EZ728">
            <v>0</v>
          </cell>
          <cell r="FA728">
            <v>80.88</v>
          </cell>
          <cell r="FB728">
            <v>69.5</v>
          </cell>
          <cell r="FC728">
            <v>80</v>
          </cell>
          <cell r="FD728">
            <v>77</v>
          </cell>
          <cell r="FE728" t="str">
            <v/>
          </cell>
          <cell r="FF728">
            <v>0</v>
          </cell>
          <cell r="FG728">
            <v>80.88</v>
          </cell>
          <cell r="FH728">
            <v>69.5</v>
          </cell>
          <cell r="FI728">
            <v>80</v>
          </cell>
          <cell r="FJ728">
            <v>77</v>
          </cell>
          <cell r="FK728" t="str">
            <v/>
          </cell>
          <cell r="FL728">
            <v>0</v>
          </cell>
          <cell r="FM728">
            <v>80.88</v>
          </cell>
          <cell r="FN728">
            <v>69.5</v>
          </cell>
          <cell r="FO728">
            <v>80</v>
          </cell>
          <cell r="FP728">
            <v>77</v>
          </cell>
          <cell r="FQ728" t="str">
            <v/>
          </cell>
          <cell r="FR728">
            <v>0</v>
          </cell>
          <cell r="FS728">
            <v>80.88</v>
          </cell>
          <cell r="FT728">
            <v>69.5</v>
          </cell>
          <cell r="FU728">
            <v>80</v>
          </cell>
          <cell r="FV728">
            <v>77</v>
          </cell>
          <cell r="FW728" t="str">
            <v/>
          </cell>
          <cell r="FX728">
            <v>0</v>
          </cell>
          <cell r="FY728">
            <v>80.88</v>
          </cell>
          <cell r="FZ728">
            <v>69.5</v>
          </cell>
          <cell r="GA728">
            <v>80</v>
          </cell>
          <cell r="GB728">
            <v>77</v>
          </cell>
          <cell r="GC728" t="str">
            <v/>
          </cell>
          <cell r="GD728">
            <v>0</v>
          </cell>
          <cell r="GE728">
            <v>80.88</v>
          </cell>
          <cell r="GF728">
            <v>69.5</v>
          </cell>
          <cell r="GG728">
            <v>80</v>
          </cell>
          <cell r="GH728">
            <v>77</v>
          </cell>
          <cell r="GI728" t="str">
            <v/>
          </cell>
          <cell r="GJ728">
            <v>0</v>
          </cell>
          <cell r="GK728">
            <v>80.88</v>
          </cell>
          <cell r="GL728">
            <v>69.5</v>
          </cell>
          <cell r="GM728">
            <v>80</v>
          </cell>
          <cell r="GN728">
            <v>77</v>
          </cell>
          <cell r="GO728" t="str">
            <v/>
          </cell>
          <cell r="GP728">
            <v>0</v>
          </cell>
          <cell r="GQ728">
            <v>80.88</v>
          </cell>
          <cell r="GR728">
            <v>69.5</v>
          </cell>
          <cell r="GS728">
            <v>80</v>
          </cell>
          <cell r="GT728">
            <v>77</v>
          </cell>
          <cell r="GU728" t="str">
            <v/>
          </cell>
          <cell r="GV728">
            <v>0</v>
          </cell>
          <cell r="GW728">
            <v>82</v>
          </cell>
          <cell r="GX728">
            <v>80</v>
          </cell>
          <cell r="GY728">
            <v>83</v>
          </cell>
          <cell r="GZ728">
            <v>82</v>
          </cell>
          <cell r="HA728" t="str">
            <v>IGR-L</v>
          </cell>
          <cell r="HB728">
            <v>0</v>
          </cell>
          <cell r="HC728">
            <v>77</v>
          </cell>
          <cell r="HD728">
            <v>67.25</v>
          </cell>
          <cell r="HE728">
            <v>67</v>
          </cell>
          <cell r="HF728">
            <v>79</v>
          </cell>
          <cell r="HH728">
            <v>0</v>
          </cell>
          <cell r="HM728" t="str">
            <v/>
          </cell>
          <cell r="HN728" t="str">
            <v/>
          </cell>
          <cell r="HS728">
            <v>0</v>
          </cell>
          <cell r="HT728" t="str">
            <v>PKN</v>
          </cell>
          <cell r="HU728">
            <v>0</v>
          </cell>
          <cell r="HV728" t="str">
            <v>IND</v>
          </cell>
          <cell r="HW728">
            <v>0</v>
          </cell>
          <cell r="HX728" t="str">
            <v>MAT-W</v>
          </cell>
          <cell r="HY728">
            <v>0</v>
          </cell>
          <cell r="HZ728" t="str">
            <v>SEJ-W</v>
          </cell>
          <cell r="IA728">
            <v>0</v>
          </cell>
          <cell r="IB728" t="str">
            <v>IGR-W</v>
          </cell>
          <cell r="IC728">
            <v>0</v>
          </cell>
          <cell r="ID728" t="str">
            <v>SBO</v>
          </cell>
          <cell r="IE728">
            <v>0</v>
          </cell>
          <cell r="IF728" t="str">
            <v>PJO</v>
          </cell>
          <cell r="IG728">
            <v>0</v>
          </cell>
          <cell r="IH728" t="str">
            <v>PRA</v>
          </cell>
          <cell r="II728">
            <v>0</v>
          </cell>
          <cell r="IJ728" t="str">
            <v>JAW</v>
          </cell>
          <cell r="IK728">
            <v>0</v>
          </cell>
          <cell r="IL728" t="str">
            <v>ARB</v>
          </cell>
          <cell r="IM728">
            <v>0</v>
          </cell>
          <cell r="IN728" t="str">
            <v>PKM</v>
          </cell>
          <cell r="IO728">
            <v>0</v>
          </cell>
          <cell r="IP728" t="str">
            <v>GEO-P</v>
          </cell>
          <cell r="IQ728">
            <v>0</v>
          </cell>
          <cell r="IR728" t="str">
            <v>SEJ-P</v>
          </cell>
          <cell r="IS728">
            <v>0</v>
          </cell>
          <cell r="IT728" t="str">
            <v>SOS-P</v>
          </cell>
          <cell r="IU728">
            <v>0</v>
          </cell>
          <cell r="IV728" t="str">
            <v>EKO-P</v>
          </cell>
          <cell r="IW728">
            <v>0</v>
          </cell>
          <cell r="IX728" t="str">
            <v>IGR-L</v>
          </cell>
          <cell r="IY728">
            <v>0</v>
          </cell>
          <cell r="JA728">
            <v>0</v>
          </cell>
        </row>
        <row r="729">
          <cell r="Q729" t="str">
            <v/>
          </cell>
          <cell r="AB729" t="str">
            <v/>
          </cell>
          <cell r="AC729">
            <v>28</v>
          </cell>
          <cell r="AI729" t="str">
            <v/>
          </cell>
          <cell r="AJ729">
            <v>0</v>
          </cell>
          <cell r="AK729">
            <v>78.5</v>
          </cell>
          <cell r="AL729">
            <v>70</v>
          </cell>
          <cell r="AM729">
            <v>73.75</v>
          </cell>
          <cell r="AN729">
            <v>81</v>
          </cell>
          <cell r="AO729" t="str">
            <v/>
          </cell>
          <cell r="AP729">
            <v>0</v>
          </cell>
          <cell r="AQ729">
            <v>82.67</v>
          </cell>
          <cell r="AR729">
            <v>79.5</v>
          </cell>
          <cell r="AS729">
            <v>67.75</v>
          </cell>
          <cell r="AT729">
            <v>81</v>
          </cell>
          <cell r="AU729" t="str">
            <v/>
          </cell>
          <cell r="AV729">
            <v>0</v>
          </cell>
          <cell r="AW729">
            <v>78.5</v>
          </cell>
          <cell r="AX729">
            <v>70</v>
          </cell>
          <cell r="AY729">
            <v>72.75</v>
          </cell>
          <cell r="AZ729">
            <v>83</v>
          </cell>
          <cell r="BA729" t="str">
            <v/>
          </cell>
          <cell r="BB729">
            <v>0</v>
          </cell>
          <cell r="BC729">
            <v>79.5</v>
          </cell>
          <cell r="BD729">
            <v>70</v>
          </cell>
          <cell r="BE729">
            <v>74.75</v>
          </cell>
          <cell r="BF729">
            <v>83</v>
          </cell>
          <cell r="BG729" t="str">
            <v>SEJ</v>
          </cell>
          <cell r="BH729">
            <v>0</v>
          </cell>
          <cell r="BI729">
            <v>85</v>
          </cell>
          <cell r="BJ729">
            <v>82.5</v>
          </cell>
          <cell r="BK729">
            <v>68</v>
          </cell>
          <cell r="BL729">
            <v>81</v>
          </cell>
          <cell r="BM729" t="str">
            <v/>
          </cell>
          <cell r="BN729">
            <v>0</v>
          </cell>
          <cell r="BO729">
            <v>78.13</v>
          </cell>
          <cell r="BP729">
            <v>82.5</v>
          </cell>
          <cell r="BQ729">
            <v>77.75</v>
          </cell>
          <cell r="BR729">
            <v>79</v>
          </cell>
          <cell r="BS729" t="str">
            <v/>
          </cell>
          <cell r="BT729">
            <v>0</v>
          </cell>
          <cell r="BU729">
            <v>84.25</v>
          </cell>
          <cell r="BV729">
            <v>79.75</v>
          </cell>
          <cell r="BW729">
            <v>80</v>
          </cell>
          <cell r="BX729">
            <v>83</v>
          </cell>
          <cell r="BY729" t="str">
            <v/>
          </cell>
          <cell r="BZ729">
            <v>0</v>
          </cell>
          <cell r="CA729">
            <v>76.75</v>
          </cell>
          <cell r="CB729">
            <v>80.75</v>
          </cell>
          <cell r="CC729">
            <v>70.5</v>
          </cell>
          <cell r="CD729">
            <v>74</v>
          </cell>
          <cell r="CE729" t="str">
            <v/>
          </cell>
          <cell r="CF729">
            <v>0</v>
          </cell>
          <cell r="CG729">
            <v>79.67</v>
          </cell>
          <cell r="CH729">
            <v>81.75</v>
          </cell>
          <cell r="CI729">
            <v>83.75</v>
          </cell>
          <cell r="CJ729">
            <v>78</v>
          </cell>
          <cell r="CK729" t="str">
            <v/>
          </cell>
          <cell r="CL729">
            <v>0</v>
          </cell>
          <cell r="CM729">
            <v>81.08</v>
          </cell>
          <cell r="CN729">
            <v>74.75</v>
          </cell>
          <cell r="CO729">
            <v>71.75</v>
          </cell>
          <cell r="CP729">
            <v>76</v>
          </cell>
          <cell r="CQ729" t="str">
            <v/>
          </cell>
          <cell r="CR729">
            <v>0</v>
          </cell>
          <cell r="CS729">
            <v>81.83</v>
          </cell>
          <cell r="CT729">
            <v>76.25</v>
          </cell>
          <cell r="CU729">
            <v>77.5</v>
          </cell>
          <cell r="CV729">
            <v>87</v>
          </cell>
          <cell r="CW729" t="str">
            <v/>
          </cell>
          <cell r="CX729">
            <v>0</v>
          </cell>
          <cell r="CY729">
            <v>86.78</v>
          </cell>
          <cell r="CZ729">
            <v>83.25</v>
          </cell>
          <cell r="DA729">
            <v>80</v>
          </cell>
          <cell r="DB729">
            <v>87</v>
          </cell>
          <cell r="DC729" t="str">
            <v/>
          </cell>
          <cell r="DD729">
            <v>0</v>
          </cell>
          <cell r="DE729">
            <v>87</v>
          </cell>
          <cell r="DF729">
            <v>79.5</v>
          </cell>
          <cell r="DG729">
            <v>75</v>
          </cell>
          <cell r="DH729">
            <v>86</v>
          </cell>
          <cell r="DI729" t="str">
            <v/>
          </cell>
          <cell r="DJ729">
            <v>0</v>
          </cell>
          <cell r="DK729">
            <v>0</v>
          </cell>
          <cell r="DL729">
            <v>0</v>
          </cell>
          <cell r="DM729">
            <v>0</v>
          </cell>
          <cell r="DN729">
            <v>71</v>
          </cell>
          <cell r="DO729" t="str">
            <v/>
          </cell>
          <cell r="DP729">
            <v>0</v>
          </cell>
          <cell r="DQ729">
            <v>86.5</v>
          </cell>
          <cell r="DR729">
            <v>69</v>
          </cell>
          <cell r="DS729">
            <v>70.75</v>
          </cell>
          <cell r="DT729">
            <v>77</v>
          </cell>
          <cell r="DU729" t="str">
            <v/>
          </cell>
          <cell r="DV729">
            <v>0</v>
          </cell>
          <cell r="DW729">
            <v>85</v>
          </cell>
          <cell r="DX729">
            <v>82.75</v>
          </cell>
          <cell r="DY729">
            <v>73.25</v>
          </cell>
          <cell r="DZ729">
            <v>75</v>
          </cell>
          <cell r="EA729" t="str">
            <v/>
          </cell>
          <cell r="EB729">
            <v>0</v>
          </cell>
          <cell r="EC729">
            <v>80</v>
          </cell>
          <cell r="ED729">
            <v>81.5</v>
          </cell>
          <cell r="EE729">
            <v>82.5</v>
          </cell>
          <cell r="EF729">
            <v>78</v>
          </cell>
          <cell r="EG729" t="str">
            <v/>
          </cell>
          <cell r="EH729">
            <v>0</v>
          </cell>
          <cell r="EI729">
            <v>82.83</v>
          </cell>
          <cell r="EJ729">
            <v>71.75</v>
          </cell>
          <cell r="EK729">
            <v>75.5</v>
          </cell>
          <cell r="EL729">
            <v>80</v>
          </cell>
          <cell r="EM729" t="str">
            <v/>
          </cell>
          <cell r="EN729">
            <v>0</v>
          </cell>
          <cell r="EO729">
            <v>82.83</v>
          </cell>
          <cell r="EP729">
            <v>71.75</v>
          </cell>
          <cell r="EQ729">
            <v>75.5</v>
          </cell>
          <cell r="ER729">
            <v>80</v>
          </cell>
          <cell r="ES729" t="str">
            <v/>
          </cell>
          <cell r="ET729">
            <v>0</v>
          </cell>
          <cell r="EU729">
            <v>82.83</v>
          </cell>
          <cell r="EV729">
            <v>71.75</v>
          </cell>
          <cell r="EW729">
            <v>75.5</v>
          </cell>
          <cell r="EX729">
            <v>80</v>
          </cell>
          <cell r="EY729" t="str">
            <v/>
          </cell>
          <cell r="EZ729">
            <v>0</v>
          </cell>
          <cell r="FA729">
            <v>80.5</v>
          </cell>
          <cell r="FB729">
            <v>76.75</v>
          </cell>
          <cell r="FC729">
            <v>71.75</v>
          </cell>
          <cell r="FD729">
            <v>79</v>
          </cell>
          <cell r="FE729" t="str">
            <v/>
          </cell>
          <cell r="FF729">
            <v>0</v>
          </cell>
          <cell r="FG729">
            <v>80.5</v>
          </cell>
          <cell r="FH729">
            <v>76.75</v>
          </cell>
          <cell r="FI729">
            <v>71.75</v>
          </cell>
          <cell r="FJ729">
            <v>79</v>
          </cell>
          <cell r="FK729" t="str">
            <v/>
          </cell>
          <cell r="FL729">
            <v>0</v>
          </cell>
          <cell r="FM729">
            <v>80.5</v>
          </cell>
          <cell r="FN729">
            <v>76.75</v>
          </cell>
          <cell r="FO729">
            <v>71.75</v>
          </cell>
          <cell r="FP729">
            <v>79</v>
          </cell>
          <cell r="FQ729" t="str">
            <v/>
          </cell>
          <cell r="FR729">
            <v>0</v>
          </cell>
          <cell r="FS729">
            <v>80.5</v>
          </cell>
          <cell r="FT729">
            <v>76.75</v>
          </cell>
          <cell r="FU729">
            <v>71.75</v>
          </cell>
          <cell r="FV729">
            <v>79</v>
          </cell>
          <cell r="FW729" t="str">
            <v/>
          </cell>
          <cell r="FX729">
            <v>0</v>
          </cell>
          <cell r="FY729">
            <v>80.5</v>
          </cell>
          <cell r="FZ729">
            <v>76.75</v>
          </cell>
          <cell r="GA729">
            <v>71.75</v>
          </cell>
          <cell r="GB729">
            <v>79</v>
          </cell>
          <cell r="GC729" t="str">
            <v/>
          </cell>
          <cell r="GD729">
            <v>0</v>
          </cell>
          <cell r="GE729">
            <v>80.5</v>
          </cell>
          <cell r="GF729">
            <v>76.75</v>
          </cell>
          <cell r="GG729">
            <v>71.75</v>
          </cell>
          <cell r="GH729">
            <v>79</v>
          </cell>
          <cell r="GI729" t="str">
            <v/>
          </cell>
          <cell r="GJ729">
            <v>0</v>
          </cell>
          <cell r="GK729">
            <v>80.5</v>
          </cell>
          <cell r="GL729">
            <v>76.75</v>
          </cell>
          <cell r="GM729">
            <v>71.75</v>
          </cell>
          <cell r="GN729">
            <v>79</v>
          </cell>
          <cell r="GO729" t="str">
            <v/>
          </cell>
          <cell r="GP729">
            <v>0</v>
          </cell>
          <cell r="GQ729">
            <v>80.5</v>
          </cell>
          <cell r="GR729">
            <v>76.75</v>
          </cell>
          <cell r="GS729">
            <v>71.75</v>
          </cell>
          <cell r="GT729">
            <v>79</v>
          </cell>
          <cell r="GU729" t="str">
            <v/>
          </cell>
          <cell r="GV729">
            <v>0</v>
          </cell>
          <cell r="GW729">
            <v>78.67</v>
          </cell>
          <cell r="GX729">
            <v>71.25</v>
          </cell>
          <cell r="GY729">
            <v>80.5</v>
          </cell>
          <cell r="GZ729">
            <v>81</v>
          </cell>
          <cell r="HA729" t="str">
            <v>IGR-L</v>
          </cell>
          <cell r="HB729">
            <v>0</v>
          </cell>
          <cell r="HC729">
            <v>79.67</v>
          </cell>
          <cell r="HD729">
            <v>69.75</v>
          </cell>
          <cell r="HE729">
            <v>70.25</v>
          </cell>
          <cell r="HF729">
            <v>77</v>
          </cell>
          <cell r="HH729">
            <v>0</v>
          </cell>
          <cell r="HM729" t="str">
            <v/>
          </cell>
          <cell r="HN729" t="str">
            <v/>
          </cell>
          <cell r="HS729">
            <v>0</v>
          </cell>
          <cell r="HT729" t="str">
            <v>PKN</v>
          </cell>
          <cell r="HU729">
            <v>0</v>
          </cell>
          <cell r="HV729" t="str">
            <v>IND</v>
          </cell>
          <cell r="HW729">
            <v>0</v>
          </cell>
          <cell r="HX729" t="str">
            <v>MAT-W</v>
          </cell>
          <cell r="HY729">
            <v>0</v>
          </cell>
          <cell r="HZ729" t="str">
            <v>SEJ-W</v>
          </cell>
          <cell r="IA729">
            <v>0</v>
          </cell>
          <cell r="IB729" t="str">
            <v>IGR-W</v>
          </cell>
          <cell r="IC729">
            <v>0</v>
          </cell>
          <cell r="ID729" t="str">
            <v>SBO</v>
          </cell>
          <cell r="IE729">
            <v>0</v>
          </cell>
          <cell r="IF729" t="str">
            <v>PJO</v>
          </cell>
          <cell r="IG729">
            <v>0</v>
          </cell>
          <cell r="IH729" t="str">
            <v>PRA</v>
          </cell>
          <cell r="II729">
            <v>0</v>
          </cell>
          <cell r="IJ729" t="str">
            <v>JAW</v>
          </cell>
          <cell r="IK729">
            <v>0</v>
          </cell>
          <cell r="IL729" t="str">
            <v>ARB</v>
          </cell>
          <cell r="IM729">
            <v>0</v>
          </cell>
          <cell r="IN729" t="str">
            <v>PKM</v>
          </cell>
          <cell r="IO729">
            <v>0</v>
          </cell>
          <cell r="IP729" t="str">
            <v>GEO-P</v>
          </cell>
          <cell r="IQ729">
            <v>0</v>
          </cell>
          <cell r="IR729" t="str">
            <v>SEJ-P</v>
          </cell>
          <cell r="IS729">
            <v>0</v>
          </cell>
          <cell r="IT729" t="str">
            <v>SOS-P</v>
          </cell>
          <cell r="IU729">
            <v>0</v>
          </cell>
          <cell r="IV729" t="str">
            <v>EKO-P</v>
          </cell>
          <cell r="IW729">
            <v>0</v>
          </cell>
          <cell r="IX729" t="str">
            <v>IGR-L</v>
          </cell>
          <cell r="IY729">
            <v>0</v>
          </cell>
          <cell r="JA729">
            <v>0</v>
          </cell>
        </row>
        <row r="730">
          <cell r="Q730" t="str">
            <v/>
          </cell>
          <cell r="AB730" t="str">
            <v/>
          </cell>
          <cell r="AC730">
            <v>29</v>
          </cell>
          <cell r="AI730" t="str">
            <v/>
          </cell>
          <cell r="AJ730">
            <v>0</v>
          </cell>
          <cell r="AK730">
            <v>82.5</v>
          </cell>
          <cell r="AL730">
            <v>78.5</v>
          </cell>
          <cell r="AM730">
            <v>73.75</v>
          </cell>
          <cell r="AN730">
            <v>80</v>
          </cell>
          <cell r="AO730" t="str">
            <v/>
          </cell>
          <cell r="AP730">
            <v>0</v>
          </cell>
          <cell r="AQ730">
            <v>79.67</v>
          </cell>
          <cell r="AR730">
            <v>85.25</v>
          </cell>
          <cell r="AS730">
            <v>76</v>
          </cell>
          <cell r="AT730">
            <v>80</v>
          </cell>
          <cell r="AU730" t="str">
            <v/>
          </cell>
          <cell r="AV730">
            <v>0</v>
          </cell>
          <cell r="AW730">
            <v>81</v>
          </cell>
          <cell r="AX730">
            <v>78</v>
          </cell>
          <cell r="AY730">
            <v>73.75</v>
          </cell>
          <cell r="AZ730">
            <v>83</v>
          </cell>
          <cell r="BA730" t="str">
            <v/>
          </cell>
          <cell r="BB730">
            <v>0</v>
          </cell>
          <cell r="BC730">
            <v>81.5</v>
          </cell>
          <cell r="BD730">
            <v>78.5</v>
          </cell>
          <cell r="BE730">
            <v>72.5</v>
          </cell>
          <cell r="BF730">
            <v>83</v>
          </cell>
          <cell r="BG730" t="str">
            <v>SEJ</v>
          </cell>
          <cell r="BH730">
            <v>0</v>
          </cell>
          <cell r="BI730">
            <v>80.67</v>
          </cell>
          <cell r="BJ730">
            <v>80.5</v>
          </cell>
          <cell r="BK730">
            <v>71.5</v>
          </cell>
          <cell r="BL730">
            <v>80</v>
          </cell>
          <cell r="BM730" t="str">
            <v/>
          </cell>
          <cell r="BN730">
            <v>0</v>
          </cell>
          <cell r="BO730">
            <v>80</v>
          </cell>
          <cell r="BP730">
            <v>83.5</v>
          </cell>
          <cell r="BQ730">
            <v>77.25</v>
          </cell>
          <cell r="BR730">
            <v>78</v>
          </cell>
          <cell r="BS730" t="str">
            <v/>
          </cell>
          <cell r="BT730">
            <v>0</v>
          </cell>
          <cell r="BU730">
            <v>86</v>
          </cell>
          <cell r="BV730">
            <v>85.25</v>
          </cell>
          <cell r="BW730">
            <v>85.25</v>
          </cell>
          <cell r="BX730">
            <v>86</v>
          </cell>
          <cell r="BY730" t="str">
            <v/>
          </cell>
          <cell r="BZ730">
            <v>0</v>
          </cell>
          <cell r="CA730">
            <v>84.58</v>
          </cell>
          <cell r="CB730">
            <v>71.5</v>
          </cell>
          <cell r="CC730">
            <v>72</v>
          </cell>
          <cell r="CD730">
            <v>77</v>
          </cell>
          <cell r="CE730" t="str">
            <v/>
          </cell>
          <cell r="CF730">
            <v>0</v>
          </cell>
          <cell r="CG730">
            <v>80</v>
          </cell>
          <cell r="CH730">
            <v>82.25</v>
          </cell>
          <cell r="CI730">
            <v>87</v>
          </cell>
          <cell r="CJ730">
            <v>80</v>
          </cell>
          <cell r="CK730" t="str">
            <v/>
          </cell>
          <cell r="CL730">
            <v>0</v>
          </cell>
          <cell r="CM730">
            <v>79.08</v>
          </cell>
          <cell r="CN730">
            <v>75</v>
          </cell>
          <cell r="CO730">
            <v>75.25</v>
          </cell>
          <cell r="CP730">
            <v>79</v>
          </cell>
          <cell r="CQ730" t="str">
            <v/>
          </cell>
          <cell r="CR730">
            <v>0</v>
          </cell>
          <cell r="CS730">
            <v>82.17</v>
          </cell>
          <cell r="CT730">
            <v>76.25</v>
          </cell>
          <cell r="CU730">
            <v>80.5</v>
          </cell>
          <cell r="CV730">
            <v>80</v>
          </cell>
          <cell r="CW730" t="str">
            <v/>
          </cell>
          <cell r="CX730">
            <v>0</v>
          </cell>
          <cell r="CY730">
            <v>85.22</v>
          </cell>
          <cell r="CZ730">
            <v>77.75</v>
          </cell>
          <cell r="DA730">
            <v>75.25</v>
          </cell>
          <cell r="DB730">
            <v>83</v>
          </cell>
          <cell r="DC730" t="str">
            <v/>
          </cell>
          <cell r="DD730">
            <v>0</v>
          </cell>
          <cell r="DE730">
            <v>86</v>
          </cell>
          <cell r="DF730">
            <v>83.5</v>
          </cell>
          <cell r="DG730">
            <v>78.25</v>
          </cell>
          <cell r="DH730">
            <v>87</v>
          </cell>
          <cell r="DI730" t="str">
            <v/>
          </cell>
          <cell r="DJ730">
            <v>0</v>
          </cell>
          <cell r="DK730">
            <v>0</v>
          </cell>
          <cell r="DL730">
            <v>0</v>
          </cell>
          <cell r="DM730">
            <v>0</v>
          </cell>
          <cell r="DN730">
            <v>81</v>
          </cell>
          <cell r="DO730" t="str">
            <v/>
          </cell>
          <cell r="DP730">
            <v>0</v>
          </cell>
          <cell r="DQ730">
            <v>80.75</v>
          </cell>
          <cell r="DR730">
            <v>69.25</v>
          </cell>
          <cell r="DS730">
            <v>69.75</v>
          </cell>
          <cell r="DT730">
            <v>73</v>
          </cell>
          <cell r="DU730" t="str">
            <v/>
          </cell>
          <cell r="DV730">
            <v>0</v>
          </cell>
          <cell r="DW730">
            <v>83.5</v>
          </cell>
          <cell r="DX730">
            <v>85.25</v>
          </cell>
          <cell r="DY730">
            <v>72.5</v>
          </cell>
          <cell r="DZ730">
            <v>75</v>
          </cell>
          <cell r="EA730" t="str">
            <v/>
          </cell>
          <cell r="EB730">
            <v>0</v>
          </cell>
          <cell r="EC730">
            <v>80.13</v>
          </cell>
          <cell r="ED730">
            <v>84.25</v>
          </cell>
          <cell r="EE730">
            <v>85</v>
          </cell>
          <cell r="EF730">
            <v>83</v>
          </cell>
          <cell r="EG730" t="str">
            <v/>
          </cell>
          <cell r="EH730">
            <v>0</v>
          </cell>
          <cell r="EI730">
            <v>84.5</v>
          </cell>
          <cell r="EJ730">
            <v>74.5</v>
          </cell>
          <cell r="EK730">
            <v>77.75</v>
          </cell>
          <cell r="EL730">
            <v>81</v>
          </cell>
          <cell r="EM730" t="str">
            <v/>
          </cell>
          <cell r="EN730">
            <v>0</v>
          </cell>
          <cell r="EO730">
            <v>84.5</v>
          </cell>
          <cell r="EP730">
            <v>74.5</v>
          </cell>
          <cell r="EQ730">
            <v>77.75</v>
          </cell>
          <cell r="ER730">
            <v>81</v>
          </cell>
          <cell r="ES730" t="str">
            <v/>
          </cell>
          <cell r="ET730">
            <v>0</v>
          </cell>
          <cell r="EU730">
            <v>84.5</v>
          </cell>
          <cell r="EV730">
            <v>74.5</v>
          </cell>
          <cell r="EW730">
            <v>77.75</v>
          </cell>
          <cell r="EX730">
            <v>81</v>
          </cell>
          <cell r="EY730" t="str">
            <v/>
          </cell>
          <cell r="EZ730">
            <v>0</v>
          </cell>
          <cell r="FA730">
            <v>81.38</v>
          </cell>
          <cell r="FB730">
            <v>73.5</v>
          </cell>
          <cell r="FC730">
            <v>73</v>
          </cell>
          <cell r="FD730">
            <v>75</v>
          </cell>
          <cell r="FE730" t="str">
            <v/>
          </cell>
          <cell r="FF730">
            <v>0</v>
          </cell>
          <cell r="FG730">
            <v>81.38</v>
          </cell>
          <cell r="FH730">
            <v>73.5</v>
          </cell>
          <cell r="FI730">
            <v>73</v>
          </cell>
          <cell r="FJ730">
            <v>75</v>
          </cell>
          <cell r="FK730" t="str">
            <v/>
          </cell>
          <cell r="FL730">
            <v>0</v>
          </cell>
          <cell r="FM730">
            <v>81.38</v>
          </cell>
          <cell r="FN730">
            <v>73.5</v>
          </cell>
          <cell r="FO730">
            <v>73</v>
          </cell>
          <cell r="FP730">
            <v>75</v>
          </cell>
          <cell r="FQ730" t="str">
            <v/>
          </cell>
          <cell r="FR730">
            <v>0</v>
          </cell>
          <cell r="FS730">
            <v>81.38</v>
          </cell>
          <cell r="FT730">
            <v>73.5</v>
          </cell>
          <cell r="FU730">
            <v>73</v>
          </cell>
          <cell r="FV730">
            <v>75</v>
          </cell>
          <cell r="FW730" t="str">
            <v/>
          </cell>
          <cell r="FX730">
            <v>0</v>
          </cell>
          <cell r="FY730">
            <v>81.38</v>
          </cell>
          <cell r="FZ730">
            <v>73.5</v>
          </cell>
          <cell r="GA730">
            <v>73</v>
          </cell>
          <cell r="GB730">
            <v>75</v>
          </cell>
          <cell r="GC730" t="str">
            <v/>
          </cell>
          <cell r="GD730">
            <v>0</v>
          </cell>
          <cell r="GE730">
            <v>81.38</v>
          </cell>
          <cell r="GF730">
            <v>73.5</v>
          </cell>
          <cell r="GG730">
            <v>73</v>
          </cell>
          <cell r="GH730">
            <v>75</v>
          </cell>
          <cell r="GI730" t="str">
            <v/>
          </cell>
          <cell r="GJ730">
            <v>0</v>
          </cell>
          <cell r="GK730">
            <v>81.38</v>
          </cell>
          <cell r="GL730">
            <v>73.5</v>
          </cell>
          <cell r="GM730">
            <v>73</v>
          </cell>
          <cell r="GN730">
            <v>75</v>
          </cell>
          <cell r="GO730" t="str">
            <v/>
          </cell>
          <cell r="GP730">
            <v>0</v>
          </cell>
          <cell r="GQ730">
            <v>81.38</v>
          </cell>
          <cell r="GR730">
            <v>73.5</v>
          </cell>
          <cell r="GS730">
            <v>73</v>
          </cell>
          <cell r="GT730">
            <v>75</v>
          </cell>
          <cell r="GU730" t="str">
            <v/>
          </cell>
          <cell r="GV730">
            <v>0</v>
          </cell>
          <cell r="GW730">
            <v>80.67</v>
          </cell>
          <cell r="GX730">
            <v>72.5</v>
          </cell>
          <cell r="GY730">
            <v>77.5</v>
          </cell>
          <cell r="GZ730">
            <v>79</v>
          </cell>
          <cell r="HA730" t="str">
            <v>IGR-L</v>
          </cell>
          <cell r="HB730">
            <v>0</v>
          </cell>
          <cell r="HC730">
            <v>81.17</v>
          </cell>
          <cell r="HD730">
            <v>68.75</v>
          </cell>
          <cell r="HE730">
            <v>72.5</v>
          </cell>
          <cell r="HF730">
            <v>79</v>
          </cell>
          <cell r="HH730">
            <v>0</v>
          </cell>
          <cell r="HM730" t="str">
            <v/>
          </cell>
          <cell r="HN730" t="str">
            <v/>
          </cell>
          <cell r="HS730">
            <v>0</v>
          </cell>
          <cell r="HT730" t="str">
            <v>PKN</v>
          </cell>
          <cell r="HU730">
            <v>0</v>
          </cell>
          <cell r="HV730" t="str">
            <v>IND</v>
          </cell>
          <cell r="HW730">
            <v>0</v>
          </cell>
          <cell r="HX730" t="str">
            <v>MAT-W</v>
          </cell>
          <cell r="HY730">
            <v>0</v>
          </cell>
          <cell r="HZ730" t="str">
            <v>SEJ-W</v>
          </cell>
          <cell r="IA730">
            <v>0</v>
          </cell>
          <cell r="IB730" t="str">
            <v>IGR-W</v>
          </cell>
          <cell r="IC730">
            <v>0</v>
          </cell>
          <cell r="ID730" t="str">
            <v>SBO</v>
          </cell>
          <cell r="IE730">
            <v>0</v>
          </cell>
          <cell r="IF730" t="str">
            <v>PJO</v>
          </cell>
          <cell r="IG730">
            <v>0</v>
          </cell>
          <cell r="IH730" t="str">
            <v>PRA</v>
          </cell>
          <cell r="II730">
            <v>0</v>
          </cell>
          <cell r="IJ730" t="str">
            <v>JAW</v>
          </cell>
          <cell r="IK730">
            <v>0</v>
          </cell>
          <cell r="IL730" t="str">
            <v>ARB</v>
          </cell>
          <cell r="IM730">
            <v>0</v>
          </cell>
          <cell r="IN730" t="str">
            <v>PKM</v>
          </cell>
          <cell r="IO730">
            <v>0</v>
          </cell>
          <cell r="IP730" t="str">
            <v>GEO-P</v>
          </cell>
          <cell r="IQ730">
            <v>0</v>
          </cell>
          <cell r="IR730" t="str">
            <v>SEJ-P</v>
          </cell>
          <cell r="IS730">
            <v>0</v>
          </cell>
          <cell r="IT730" t="str">
            <v>SOS-P</v>
          </cell>
          <cell r="IU730">
            <v>0</v>
          </cell>
          <cell r="IV730" t="str">
            <v>EKO-P</v>
          </cell>
          <cell r="IW730">
            <v>0</v>
          </cell>
          <cell r="IX730" t="str">
            <v>IGR-L</v>
          </cell>
          <cell r="IY730">
            <v>0</v>
          </cell>
          <cell r="JA730">
            <v>0</v>
          </cell>
        </row>
        <row r="731">
          <cell r="Q731" t="str">
            <v/>
          </cell>
          <cell r="AB731" t="str">
            <v/>
          </cell>
          <cell r="AC731">
            <v>30</v>
          </cell>
          <cell r="AI731" t="str">
            <v/>
          </cell>
          <cell r="AJ731">
            <v>0</v>
          </cell>
          <cell r="AK731">
            <v>79.25</v>
          </cell>
          <cell r="AL731">
            <v>73.75</v>
          </cell>
          <cell r="AM731">
            <v>71</v>
          </cell>
          <cell r="AN731">
            <v>78</v>
          </cell>
          <cell r="AO731" t="str">
            <v/>
          </cell>
          <cell r="AP731">
            <v>0</v>
          </cell>
          <cell r="AQ731">
            <v>76.33</v>
          </cell>
          <cell r="AR731">
            <v>82.75</v>
          </cell>
          <cell r="AS731">
            <v>75.5</v>
          </cell>
          <cell r="AT731">
            <v>78</v>
          </cell>
          <cell r="AU731" t="str">
            <v/>
          </cell>
          <cell r="AV731">
            <v>0</v>
          </cell>
          <cell r="AW731">
            <v>78.5</v>
          </cell>
          <cell r="AX731">
            <v>71</v>
          </cell>
          <cell r="AY731">
            <v>71.25</v>
          </cell>
          <cell r="AZ731">
            <v>81</v>
          </cell>
          <cell r="BA731" t="str">
            <v/>
          </cell>
          <cell r="BB731">
            <v>0</v>
          </cell>
          <cell r="BC731">
            <v>79</v>
          </cell>
          <cell r="BD731">
            <v>73.75</v>
          </cell>
          <cell r="BE731">
            <v>71</v>
          </cell>
          <cell r="BF731">
            <v>81</v>
          </cell>
          <cell r="BG731" t="str">
            <v>SEJ</v>
          </cell>
          <cell r="BH731">
            <v>0</v>
          </cell>
          <cell r="BI731">
            <v>79</v>
          </cell>
          <cell r="BJ731">
            <v>88.75</v>
          </cell>
          <cell r="BK731">
            <v>77</v>
          </cell>
          <cell r="BL731">
            <v>78</v>
          </cell>
          <cell r="BM731" t="str">
            <v/>
          </cell>
          <cell r="BN731">
            <v>0</v>
          </cell>
          <cell r="BO731">
            <v>82.63</v>
          </cell>
          <cell r="BP731">
            <v>84.25</v>
          </cell>
          <cell r="BQ731">
            <v>73</v>
          </cell>
          <cell r="BR731">
            <v>80</v>
          </cell>
          <cell r="BS731" t="str">
            <v/>
          </cell>
          <cell r="BT731">
            <v>0</v>
          </cell>
          <cell r="BU731">
            <v>83.75</v>
          </cell>
          <cell r="BV731">
            <v>80.5</v>
          </cell>
          <cell r="BW731">
            <v>80.25</v>
          </cell>
          <cell r="BX731">
            <v>81</v>
          </cell>
          <cell r="BY731" t="str">
            <v/>
          </cell>
          <cell r="BZ731">
            <v>0</v>
          </cell>
          <cell r="CA731">
            <v>66.75</v>
          </cell>
          <cell r="CB731">
            <v>67.5</v>
          </cell>
          <cell r="CC731">
            <v>68.25</v>
          </cell>
          <cell r="CD731">
            <v>72</v>
          </cell>
          <cell r="CE731" t="str">
            <v/>
          </cell>
          <cell r="CF731">
            <v>0</v>
          </cell>
          <cell r="CG731">
            <v>80.67</v>
          </cell>
          <cell r="CH731">
            <v>79</v>
          </cell>
          <cell r="CI731">
            <v>82.75</v>
          </cell>
          <cell r="CJ731">
            <v>79</v>
          </cell>
          <cell r="CK731" t="str">
            <v/>
          </cell>
          <cell r="CL731">
            <v>0</v>
          </cell>
          <cell r="CM731">
            <v>78.08</v>
          </cell>
          <cell r="CN731">
            <v>70.5</v>
          </cell>
          <cell r="CO731">
            <v>70.25</v>
          </cell>
          <cell r="CP731">
            <v>80</v>
          </cell>
          <cell r="CQ731" t="str">
            <v/>
          </cell>
          <cell r="CR731">
            <v>0</v>
          </cell>
          <cell r="CS731">
            <v>80.33</v>
          </cell>
          <cell r="CT731">
            <v>66.75</v>
          </cell>
          <cell r="CU731">
            <v>77.5</v>
          </cell>
          <cell r="CV731">
            <v>81</v>
          </cell>
          <cell r="CW731" t="str">
            <v/>
          </cell>
          <cell r="CX731">
            <v>0</v>
          </cell>
          <cell r="CY731">
            <v>81.11</v>
          </cell>
          <cell r="CZ731">
            <v>78</v>
          </cell>
          <cell r="DA731">
            <v>71</v>
          </cell>
          <cell r="DB731">
            <v>87</v>
          </cell>
          <cell r="DC731" t="str">
            <v/>
          </cell>
          <cell r="DD731">
            <v>0</v>
          </cell>
          <cell r="DE731">
            <v>78.5</v>
          </cell>
          <cell r="DF731">
            <v>82.5</v>
          </cell>
          <cell r="DG731">
            <v>75</v>
          </cell>
          <cell r="DH731">
            <v>86</v>
          </cell>
          <cell r="DI731" t="str">
            <v/>
          </cell>
          <cell r="DJ731">
            <v>0</v>
          </cell>
          <cell r="DK731">
            <v>0</v>
          </cell>
          <cell r="DL731">
            <v>0</v>
          </cell>
          <cell r="DM731">
            <v>0</v>
          </cell>
          <cell r="DN731">
            <v>74</v>
          </cell>
          <cell r="DO731" t="str">
            <v/>
          </cell>
          <cell r="DP731">
            <v>0</v>
          </cell>
          <cell r="DQ731">
            <v>82.5</v>
          </cell>
          <cell r="DR731">
            <v>68.75</v>
          </cell>
          <cell r="DS731">
            <v>70</v>
          </cell>
          <cell r="DT731">
            <v>75</v>
          </cell>
          <cell r="DU731" t="str">
            <v/>
          </cell>
          <cell r="DV731">
            <v>0</v>
          </cell>
          <cell r="DW731">
            <v>78.25</v>
          </cell>
          <cell r="DX731">
            <v>88</v>
          </cell>
          <cell r="DY731">
            <v>70.25</v>
          </cell>
          <cell r="DZ731">
            <v>76</v>
          </cell>
          <cell r="EA731" t="str">
            <v/>
          </cell>
          <cell r="EB731">
            <v>0</v>
          </cell>
          <cell r="EC731">
            <v>76.88</v>
          </cell>
          <cell r="ED731">
            <v>82.75</v>
          </cell>
          <cell r="EE731">
            <v>83.25</v>
          </cell>
          <cell r="EF731">
            <v>75</v>
          </cell>
          <cell r="EG731" t="str">
            <v/>
          </cell>
          <cell r="EH731">
            <v>0</v>
          </cell>
          <cell r="EI731">
            <v>81.25</v>
          </cell>
          <cell r="EJ731">
            <v>72.5</v>
          </cell>
          <cell r="EK731">
            <v>73.75</v>
          </cell>
          <cell r="EL731">
            <v>80</v>
          </cell>
          <cell r="EM731" t="str">
            <v/>
          </cell>
          <cell r="EN731">
            <v>0</v>
          </cell>
          <cell r="EO731">
            <v>81.25</v>
          </cell>
          <cell r="EP731">
            <v>72.5</v>
          </cell>
          <cell r="EQ731">
            <v>73.75</v>
          </cell>
          <cell r="ER731">
            <v>80</v>
          </cell>
          <cell r="ES731" t="str">
            <v/>
          </cell>
          <cell r="ET731">
            <v>0</v>
          </cell>
          <cell r="EU731">
            <v>81.25</v>
          </cell>
          <cell r="EV731">
            <v>72.5</v>
          </cell>
          <cell r="EW731">
            <v>73.75</v>
          </cell>
          <cell r="EX731">
            <v>80</v>
          </cell>
          <cell r="EY731" t="str">
            <v/>
          </cell>
          <cell r="EZ731">
            <v>0</v>
          </cell>
          <cell r="FA731">
            <v>80.63</v>
          </cell>
          <cell r="FB731">
            <v>67</v>
          </cell>
          <cell r="FC731">
            <v>66.75</v>
          </cell>
          <cell r="FD731">
            <v>77</v>
          </cell>
          <cell r="FE731" t="str">
            <v/>
          </cell>
          <cell r="FF731">
            <v>0</v>
          </cell>
          <cell r="FG731">
            <v>80.63</v>
          </cell>
          <cell r="FH731">
            <v>67</v>
          </cell>
          <cell r="FI731">
            <v>66.75</v>
          </cell>
          <cell r="FJ731">
            <v>77</v>
          </cell>
          <cell r="FK731" t="str">
            <v/>
          </cell>
          <cell r="FL731">
            <v>0</v>
          </cell>
          <cell r="FM731">
            <v>80.63</v>
          </cell>
          <cell r="FN731">
            <v>67</v>
          </cell>
          <cell r="FO731">
            <v>66.75</v>
          </cell>
          <cell r="FP731">
            <v>77</v>
          </cell>
          <cell r="FQ731" t="str">
            <v/>
          </cell>
          <cell r="FR731">
            <v>0</v>
          </cell>
          <cell r="FS731">
            <v>80.63</v>
          </cell>
          <cell r="FT731">
            <v>67</v>
          </cell>
          <cell r="FU731">
            <v>66.75</v>
          </cell>
          <cell r="FV731">
            <v>77</v>
          </cell>
          <cell r="FW731" t="str">
            <v/>
          </cell>
          <cell r="FX731">
            <v>0</v>
          </cell>
          <cell r="FY731">
            <v>80.63</v>
          </cell>
          <cell r="FZ731">
            <v>67</v>
          </cell>
          <cell r="GA731">
            <v>66.75</v>
          </cell>
          <cell r="GB731">
            <v>77</v>
          </cell>
          <cell r="GC731" t="str">
            <v/>
          </cell>
          <cell r="GD731">
            <v>0</v>
          </cell>
          <cell r="GE731">
            <v>80.63</v>
          </cell>
          <cell r="GF731">
            <v>67</v>
          </cell>
          <cell r="GG731">
            <v>66.75</v>
          </cell>
          <cell r="GH731">
            <v>77</v>
          </cell>
          <cell r="GI731" t="str">
            <v/>
          </cell>
          <cell r="GJ731">
            <v>0</v>
          </cell>
          <cell r="GK731">
            <v>80.63</v>
          </cell>
          <cell r="GL731">
            <v>67</v>
          </cell>
          <cell r="GM731">
            <v>66.75</v>
          </cell>
          <cell r="GN731">
            <v>77</v>
          </cell>
          <cell r="GO731" t="str">
            <v/>
          </cell>
          <cell r="GP731">
            <v>0</v>
          </cell>
          <cell r="GQ731">
            <v>80.63</v>
          </cell>
          <cell r="GR731">
            <v>67</v>
          </cell>
          <cell r="GS731">
            <v>66.75</v>
          </cell>
          <cell r="GT731">
            <v>77</v>
          </cell>
          <cell r="GU731" t="str">
            <v/>
          </cell>
          <cell r="GV731">
            <v>0</v>
          </cell>
          <cell r="GW731">
            <v>79</v>
          </cell>
          <cell r="GX731">
            <v>72.5</v>
          </cell>
          <cell r="GY731">
            <v>70.5</v>
          </cell>
          <cell r="GZ731">
            <v>82</v>
          </cell>
          <cell r="HA731" t="str">
            <v>IGR-L</v>
          </cell>
          <cell r="HB731">
            <v>0</v>
          </cell>
          <cell r="HC731">
            <v>79.92</v>
          </cell>
          <cell r="HD731">
            <v>70.25</v>
          </cell>
          <cell r="HE731">
            <v>67.25</v>
          </cell>
          <cell r="HF731">
            <v>81</v>
          </cell>
          <cell r="HH731">
            <v>0</v>
          </cell>
          <cell r="HM731" t="str">
            <v/>
          </cell>
          <cell r="HN731" t="str">
            <v/>
          </cell>
          <cell r="HS731">
            <v>0</v>
          </cell>
          <cell r="HT731" t="str">
            <v>PKN</v>
          </cell>
          <cell r="HU731">
            <v>0</v>
          </cell>
          <cell r="HV731" t="str">
            <v>IND</v>
          </cell>
          <cell r="HW731">
            <v>0</v>
          </cell>
          <cell r="HX731" t="str">
            <v>MAT-W</v>
          </cell>
          <cell r="HY731">
            <v>0</v>
          </cell>
          <cell r="HZ731" t="str">
            <v>SEJ-W</v>
          </cell>
          <cell r="IA731">
            <v>0</v>
          </cell>
          <cell r="IB731" t="str">
            <v>IGR-W</v>
          </cell>
          <cell r="IC731">
            <v>0</v>
          </cell>
          <cell r="ID731" t="str">
            <v>SBO</v>
          </cell>
          <cell r="IE731">
            <v>0</v>
          </cell>
          <cell r="IF731" t="str">
            <v>PJO</v>
          </cell>
          <cell r="IG731">
            <v>0</v>
          </cell>
          <cell r="IH731" t="str">
            <v>PRA</v>
          </cell>
          <cell r="II731">
            <v>0</v>
          </cell>
          <cell r="IJ731" t="str">
            <v>JAW</v>
          </cell>
          <cell r="IK731">
            <v>0</v>
          </cell>
          <cell r="IL731" t="str">
            <v>ARB</v>
          </cell>
          <cell r="IM731">
            <v>0</v>
          </cell>
          <cell r="IN731" t="str">
            <v>PKM</v>
          </cell>
          <cell r="IO731">
            <v>0</v>
          </cell>
          <cell r="IP731" t="str">
            <v>GEO-P</v>
          </cell>
          <cell r="IQ731">
            <v>0</v>
          </cell>
          <cell r="IR731" t="str">
            <v>SEJ-P</v>
          </cell>
          <cell r="IS731">
            <v>0</v>
          </cell>
          <cell r="IT731" t="str">
            <v>SOS-P</v>
          </cell>
          <cell r="IU731">
            <v>0</v>
          </cell>
          <cell r="IV731" t="str">
            <v>EKO-P</v>
          </cell>
          <cell r="IW731">
            <v>0</v>
          </cell>
          <cell r="IX731" t="str">
            <v>IGR-L</v>
          </cell>
          <cell r="IY731">
            <v>0</v>
          </cell>
          <cell r="JA731">
            <v>0</v>
          </cell>
        </row>
        <row r="732">
          <cell r="Q732" t="str">
            <v/>
          </cell>
          <cell r="AB732" t="str">
            <v/>
          </cell>
          <cell r="AC732">
            <v>1</v>
          </cell>
          <cell r="AI732" t="str">
            <v/>
          </cell>
          <cell r="AJ732">
            <v>0</v>
          </cell>
          <cell r="AK732">
            <v>80</v>
          </cell>
          <cell r="AL732">
            <v>76.5</v>
          </cell>
          <cell r="AM732">
            <v>73.5</v>
          </cell>
          <cell r="AN732">
            <v>77</v>
          </cell>
          <cell r="AO732" t="str">
            <v/>
          </cell>
          <cell r="AP732">
            <v>0</v>
          </cell>
          <cell r="AQ732">
            <v>75</v>
          </cell>
          <cell r="AR732">
            <v>83.5</v>
          </cell>
          <cell r="AS732">
            <v>76.5</v>
          </cell>
          <cell r="AT732">
            <v>77</v>
          </cell>
          <cell r="AU732" t="str">
            <v/>
          </cell>
          <cell r="AV732">
            <v>0</v>
          </cell>
          <cell r="AW732">
            <v>79.5</v>
          </cell>
          <cell r="AX732">
            <v>74</v>
          </cell>
          <cell r="AY732">
            <v>73.75</v>
          </cell>
          <cell r="AZ732">
            <v>81</v>
          </cell>
          <cell r="BA732" t="str">
            <v/>
          </cell>
          <cell r="BB732">
            <v>0</v>
          </cell>
          <cell r="BC732">
            <v>79.75</v>
          </cell>
          <cell r="BD732">
            <v>76.5</v>
          </cell>
          <cell r="BE732">
            <v>74.75</v>
          </cell>
          <cell r="BF732">
            <v>81</v>
          </cell>
          <cell r="BG732" t="str">
            <v>SEJ</v>
          </cell>
          <cell r="BH732">
            <v>0</v>
          </cell>
          <cell r="BI732">
            <v>77.67</v>
          </cell>
          <cell r="BJ732">
            <v>77.25</v>
          </cell>
          <cell r="BK732">
            <v>70</v>
          </cell>
          <cell r="BL732">
            <v>77</v>
          </cell>
          <cell r="BM732" t="str">
            <v/>
          </cell>
          <cell r="BN732">
            <v>0</v>
          </cell>
          <cell r="BO732">
            <v>81.25</v>
          </cell>
          <cell r="BP732">
            <v>76.25</v>
          </cell>
          <cell r="BQ732">
            <v>72.75</v>
          </cell>
          <cell r="BR732">
            <v>78</v>
          </cell>
          <cell r="BS732" t="str">
            <v/>
          </cell>
          <cell r="BT732">
            <v>0</v>
          </cell>
          <cell r="BU732">
            <v>85</v>
          </cell>
          <cell r="BV732">
            <v>85</v>
          </cell>
          <cell r="BW732">
            <v>84.5</v>
          </cell>
          <cell r="BX732">
            <v>89</v>
          </cell>
          <cell r="BY732" t="str">
            <v/>
          </cell>
          <cell r="BZ732">
            <v>0</v>
          </cell>
          <cell r="CA732">
            <v>82.92</v>
          </cell>
          <cell r="CB732">
            <v>69.75</v>
          </cell>
          <cell r="CC732">
            <v>70</v>
          </cell>
          <cell r="CD732">
            <v>72</v>
          </cell>
          <cell r="CE732" t="str">
            <v/>
          </cell>
          <cell r="CF732">
            <v>0</v>
          </cell>
          <cell r="CG732">
            <v>82</v>
          </cell>
          <cell r="CH732">
            <v>76.25</v>
          </cell>
          <cell r="CI732">
            <v>85.25</v>
          </cell>
          <cell r="CJ732">
            <v>79</v>
          </cell>
          <cell r="CK732" t="str">
            <v/>
          </cell>
          <cell r="CL732">
            <v>0</v>
          </cell>
          <cell r="CM732">
            <v>77</v>
          </cell>
          <cell r="CN732">
            <v>74.25</v>
          </cell>
          <cell r="CO732">
            <v>71.75</v>
          </cell>
          <cell r="CP732">
            <v>75</v>
          </cell>
          <cell r="CQ732" t="str">
            <v/>
          </cell>
          <cell r="CR732">
            <v>0</v>
          </cell>
          <cell r="CS732">
            <v>82.42</v>
          </cell>
          <cell r="CT732">
            <v>80</v>
          </cell>
          <cell r="CU732">
            <v>81.5</v>
          </cell>
          <cell r="CV732">
            <v>82</v>
          </cell>
          <cell r="CW732" t="str">
            <v/>
          </cell>
          <cell r="CX732">
            <v>0</v>
          </cell>
          <cell r="CY732">
            <v>76.33</v>
          </cell>
          <cell r="CZ732">
            <v>73.25</v>
          </cell>
          <cell r="DA732">
            <v>75</v>
          </cell>
          <cell r="DB732">
            <v>82</v>
          </cell>
          <cell r="DC732" t="str">
            <v/>
          </cell>
          <cell r="DD732">
            <v>0</v>
          </cell>
          <cell r="DE732">
            <v>84</v>
          </cell>
          <cell r="DF732">
            <v>86.5</v>
          </cell>
          <cell r="DG732">
            <v>74.5</v>
          </cell>
          <cell r="DH732">
            <v>87</v>
          </cell>
          <cell r="DI732" t="str">
            <v/>
          </cell>
          <cell r="DJ732">
            <v>0</v>
          </cell>
          <cell r="DK732">
            <v>0</v>
          </cell>
          <cell r="DL732">
            <v>0</v>
          </cell>
          <cell r="DM732">
            <v>0</v>
          </cell>
          <cell r="DN732">
            <v>73</v>
          </cell>
          <cell r="DO732" t="str">
            <v/>
          </cell>
          <cell r="DP732">
            <v>0</v>
          </cell>
          <cell r="DQ732">
            <v>81.5</v>
          </cell>
          <cell r="DR732">
            <v>69.25</v>
          </cell>
          <cell r="DS732">
            <v>70.25</v>
          </cell>
          <cell r="DT732">
            <v>75</v>
          </cell>
          <cell r="DU732" t="str">
            <v/>
          </cell>
          <cell r="DV732">
            <v>0</v>
          </cell>
          <cell r="DW732">
            <v>75.25</v>
          </cell>
          <cell r="DX732">
            <v>79</v>
          </cell>
          <cell r="DY732">
            <v>77</v>
          </cell>
          <cell r="DZ732">
            <v>74</v>
          </cell>
          <cell r="EA732" t="str">
            <v/>
          </cell>
          <cell r="EB732">
            <v>0</v>
          </cell>
          <cell r="EC732">
            <v>80.25</v>
          </cell>
          <cell r="ED732">
            <v>82.25</v>
          </cell>
          <cell r="EE732">
            <v>82.75</v>
          </cell>
          <cell r="EF732">
            <v>83</v>
          </cell>
          <cell r="EG732" t="str">
            <v/>
          </cell>
          <cell r="EH732">
            <v>0</v>
          </cell>
          <cell r="EI732">
            <v>84.25</v>
          </cell>
          <cell r="EJ732">
            <v>74.75</v>
          </cell>
          <cell r="EK732">
            <v>77.5</v>
          </cell>
          <cell r="EL732">
            <v>81</v>
          </cell>
          <cell r="EM732" t="str">
            <v/>
          </cell>
          <cell r="EN732">
            <v>0</v>
          </cell>
          <cell r="EO732">
            <v>84.25</v>
          </cell>
          <cell r="EP732">
            <v>74.75</v>
          </cell>
          <cell r="EQ732">
            <v>77.5</v>
          </cell>
          <cell r="ER732">
            <v>81</v>
          </cell>
          <cell r="ES732" t="str">
            <v/>
          </cell>
          <cell r="ET732">
            <v>0</v>
          </cell>
          <cell r="EU732">
            <v>84.25</v>
          </cell>
          <cell r="EV732">
            <v>74.75</v>
          </cell>
          <cell r="EW732">
            <v>77.5</v>
          </cell>
          <cell r="EX732">
            <v>81</v>
          </cell>
          <cell r="EY732" t="str">
            <v/>
          </cell>
          <cell r="EZ732">
            <v>0</v>
          </cell>
          <cell r="FA732">
            <v>82.38</v>
          </cell>
          <cell r="FB732">
            <v>76.75</v>
          </cell>
          <cell r="FC732">
            <v>67.5</v>
          </cell>
          <cell r="FD732">
            <v>74</v>
          </cell>
          <cell r="FE732" t="str">
            <v/>
          </cell>
          <cell r="FF732">
            <v>0</v>
          </cell>
          <cell r="FG732">
            <v>82.38</v>
          </cell>
          <cell r="FH732">
            <v>76.75</v>
          </cell>
          <cell r="FI732">
            <v>67.5</v>
          </cell>
          <cell r="FJ732">
            <v>74</v>
          </cell>
          <cell r="FK732" t="str">
            <v/>
          </cell>
          <cell r="FL732">
            <v>0</v>
          </cell>
          <cell r="FM732">
            <v>82.38</v>
          </cell>
          <cell r="FN732">
            <v>76.75</v>
          </cell>
          <cell r="FO732">
            <v>67.5</v>
          </cell>
          <cell r="FP732">
            <v>74</v>
          </cell>
          <cell r="FQ732" t="str">
            <v/>
          </cell>
          <cell r="FR732">
            <v>0</v>
          </cell>
          <cell r="FS732">
            <v>82.38</v>
          </cell>
          <cell r="FT732">
            <v>76.75</v>
          </cell>
          <cell r="FU732">
            <v>67.5</v>
          </cell>
          <cell r="FV732">
            <v>74</v>
          </cell>
          <cell r="FW732" t="str">
            <v/>
          </cell>
          <cell r="FX732">
            <v>0</v>
          </cell>
          <cell r="FY732">
            <v>82.38</v>
          </cell>
          <cell r="FZ732">
            <v>76.75</v>
          </cell>
          <cell r="GA732">
            <v>67.5</v>
          </cell>
          <cell r="GB732">
            <v>74</v>
          </cell>
          <cell r="GC732" t="str">
            <v/>
          </cell>
          <cell r="GD732">
            <v>0</v>
          </cell>
          <cell r="GE732">
            <v>82.38</v>
          </cell>
          <cell r="GF732">
            <v>76.75</v>
          </cell>
          <cell r="GG732">
            <v>67.5</v>
          </cell>
          <cell r="GH732">
            <v>74</v>
          </cell>
          <cell r="GI732" t="str">
            <v/>
          </cell>
          <cell r="GJ732">
            <v>0</v>
          </cell>
          <cell r="GK732">
            <v>82.38</v>
          </cell>
          <cell r="GL732">
            <v>76.75</v>
          </cell>
          <cell r="GM732">
            <v>67.5</v>
          </cell>
          <cell r="GN732">
            <v>74</v>
          </cell>
          <cell r="GO732" t="str">
            <v/>
          </cell>
          <cell r="GP732">
            <v>0</v>
          </cell>
          <cell r="GQ732">
            <v>82.38</v>
          </cell>
          <cell r="GR732">
            <v>76.75</v>
          </cell>
          <cell r="GS732">
            <v>67.5</v>
          </cell>
          <cell r="GT732">
            <v>74</v>
          </cell>
          <cell r="GU732" t="str">
            <v/>
          </cell>
          <cell r="GV732">
            <v>0</v>
          </cell>
          <cell r="GW732">
            <v>80</v>
          </cell>
          <cell r="GX732">
            <v>66.75</v>
          </cell>
          <cell r="GY732">
            <v>77</v>
          </cell>
          <cell r="GZ732">
            <v>75</v>
          </cell>
          <cell r="HA732" t="str">
            <v>IGR-L</v>
          </cell>
          <cell r="HB732">
            <v>0</v>
          </cell>
          <cell r="HC732">
            <v>78</v>
          </cell>
          <cell r="HD732">
            <v>67.5</v>
          </cell>
          <cell r="HE732">
            <v>67</v>
          </cell>
          <cell r="HF732">
            <v>79</v>
          </cell>
          <cell r="HH732">
            <v>0</v>
          </cell>
          <cell r="HM732" t="str">
            <v/>
          </cell>
          <cell r="HN732" t="str">
            <v/>
          </cell>
          <cell r="HS732">
            <v>0</v>
          </cell>
          <cell r="HT732" t="str">
            <v>PKN</v>
          </cell>
          <cell r="HU732">
            <v>0</v>
          </cell>
          <cell r="HV732" t="str">
            <v>IND</v>
          </cell>
          <cell r="HW732">
            <v>0</v>
          </cell>
          <cell r="HX732" t="str">
            <v>MAT-W</v>
          </cell>
          <cell r="HY732">
            <v>0</v>
          </cell>
          <cell r="HZ732" t="str">
            <v>SEJ-W</v>
          </cell>
          <cell r="IA732">
            <v>0</v>
          </cell>
          <cell r="IB732" t="str">
            <v>IGR-W</v>
          </cell>
          <cell r="IC732">
            <v>0</v>
          </cell>
          <cell r="ID732" t="str">
            <v>SBO</v>
          </cell>
          <cell r="IE732">
            <v>0</v>
          </cell>
          <cell r="IF732" t="str">
            <v>PJO</v>
          </cell>
          <cell r="IG732">
            <v>0</v>
          </cell>
          <cell r="IH732" t="str">
            <v>PRA</v>
          </cell>
          <cell r="II732">
            <v>0</v>
          </cell>
          <cell r="IJ732" t="str">
            <v>JAW</v>
          </cell>
          <cell r="IK732">
            <v>0</v>
          </cell>
          <cell r="IL732" t="str">
            <v>ARB</v>
          </cell>
          <cell r="IM732">
            <v>0</v>
          </cell>
          <cell r="IN732" t="str">
            <v>PKM</v>
          </cell>
          <cell r="IO732">
            <v>0</v>
          </cell>
          <cell r="IP732" t="str">
            <v>GEO-P</v>
          </cell>
          <cell r="IQ732">
            <v>0</v>
          </cell>
          <cell r="IR732" t="str">
            <v>SEJ-P</v>
          </cell>
          <cell r="IS732">
            <v>0</v>
          </cell>
          <cell r="IT732" t="str">
            <v>SOS-P</v>
          </cell>
          <cell r="IU732">
            <v>0</v>
          </cell>
          <cell r="IV732" t="str">
            <v>EKO-P</v>
          </cell>
          <cell r="IW732">
            <v>0</v>
          </cell>
          <cell r="IX732" t="str">
            <v>IGR-L</v>
          </cell>
          <cell r="IY732">
            <v>0</v>
          </cell>
          <cell r="JA732">
            <v>0</v>
          </cell>
        </row>
        <row r="733">
          <cell r="Q733" t="str">
            <v/>
          </cell>
          <cell r="AB733" t="str">
            <v/>
          </cell>
          <cell r="AC733">
            <v>2</v>
          </cell>
          <cell r="AI733" t="str">
            <v/>
          </cell>
          <cell r="AJ733">
            <v>0</v>
          </cell>
          <cell r="AK733" t="str">
            <v>PDH</v>
          </cell>
          <cell r="AL733" t="str">
            <v>PDH</v>
          </cell>
          <cell r="AM733">
            <v>82.75</v>
          </cell>
          <cell r="AN733">
            <v>78</v>
          </cell>
          <cell r="AO733" t="str">
            <v/>
          </cell>
          <cell r="AP733">
            <v>0</v>
          </cell>
          <cell r="AQ733" t="str">
            <v>PDH</v>
          </cell>
          <cell r="AR733" t="str">
            <v>PDH</v>
          </cell>
          <cell r="AS733" t="str">
            <v>PDH</v>
          </cell>
          <cell r="AT733">
            <v>78</v>
          </cell>
          <cell r="AU733" t="str">
            <v/>
          </cell>
          <cell r="AV733">
            <v>0</v>
          </cell>
          <cell r="AW733" t="str">
            <v>PDH</v>
          </cell>
          <cell r="AX733" t="str">
            <v>PDH</v>
          </cell>
          <cell r="AY733">
            <v>91.25</v>
          </cell>
          <cell r="AZ733">
            <v>80</v>
          </cell>
          <cell r="BA733" t="str">
            <v/>
          </cell>
          <cell r="BB733">
            <v>0</v>
          </cell>
          <cell r="BC733" t="str">
            <v>PDH</v>
          </cell>
          <cell r="BD733" t="str">
            <v>PDH</v>
          </cell>
          <cell r="BE733" t="str">
            <v>PDH</v>
          </cell>
          <cell r="BF733">
            <v>80</v>
          </cell>
          <cell r="BG733" t="str">
            <v>SEJ</v>
          </cell>
          <cell r="BH733">
            <v>0</v>
          </cell>
          <cell r="BI733" t="str">
            <v>PDH</v>
          </cell>
          <cell r="BJ733" t="str">
            <v>PDH</v>
          </cell>
          <cell r="BK733" t="str">
            <v>PDH</v>
          </cell>
          <cell r="BL733">
            <v>78</v>
          </cell>
          <cell r="BM733" t="str">
            <v/>
          </cell>
          <cell r="BN733">
            <v>0</v>
          </cell>
          <cell r="BO733" t="str">
            <v>PDH</v>
          </cell>
          <cell r="BP733">
            <v>80.5</v>
          </cell>
          <cell r="BQ733" t="str">
            <v>PDH</v>
          </cell>
          <cell r="BR733">
            <v>76</v>
          </cell>
          <cell r="BS733" t="str">
            <v/>
          </cell>
          <cell r="BT733">
            <v>0</v>
          </cell>
          <cell r="BU733" t="str">
            <v>PDH</v>
          </cell>
          <cell r="BV733" t="str">
            <v>PDH</v>
          </cell>
          <cell r="BW733">
            <v>71</v>
          </cell>
          <cell r="BX733">
            <v>81</v>
          </cell>
          <cell r="BY733" t="str">
            <v/>
          </cell>
          <cell r="BZ733">
            <v>0</v>
          </cell>
          <cell r="CA733" t="str">
            <v>PDH</v>
          </cell>
          <cell r="CB733">
            <v>66.75</v>
          </cell>
          <cell r="CC733" t="str">
            <v>PDH</v>
          </cell>
          <cell r="CD733">
            <v>72</v>
          </cell>
          <cell r="CE733" t="str">
            <v/>
          </cell>
          <cell r="CF733">
            <v>0</v>
          </cell>
          <cell r="CG733" t="str">
            <v>PDH</v>
          </cell>
          <cell r="CH733">
            <v>47.75</v>
          </cell>
          <cell r="CI733" t="str">
            <v>PDH</v>
          </cell>
          <cell r="CJ733">
            <v>79</v>
          </cell>
          <cell r="CK733" t="str">
            <v/>
          </cell>
          <cell r="CL733">
            <v>0</v>
          </cell>
          <cell r="CM733" t="str">
            <v>PDH</v>
          </cell>
          <cell r="CN733" t="str">
            <v>PDH</v>
          </cell>
          <cell r="CO733">
            <v>83.25</v>
          </cell>
          <cell r="CP733">
            <v>77</v>
          </cell>
          <cell r="CQ733" t="str">
            <v/>
          </cell>
          <cell r="CR733">
            <v>0</v>
          </cell>
          <cell r="CS733" t="str">
            <v>PDH</v>
          </cell>
          <cell r="CT733" t="str">
            <v>PDH</v>
          </cell>
          <cell r="CU733" t="str">
            <v>PDH</v>
          </cell>
          <cell r="CV733">
            <v>78</v>
          </cell>
          <cell r="CW733" t="str">
            <v/>
          </cell>
          <cell r="CX733">
            <v>0</v>
          </cell>
          <cell r="CY733" t="str">
            <v>PDH</v>
          </cell>
          <cell r="CZ733">
            <v>73</v>
          </cell>
          <cell r="DA733" t="str">
            <v>PDH</v>
          </cell>
          <cell r="DB733">
            <v>78</v>
          </cell>
          <cell r="DC733" t="str">
            <v/>
          </cell>
          <cell r="DD733">
            <v>0</v>
          </cell>
          <cell r="DE733" t="str">
            <v>PDH</v>
          </cell>
          <cell r="DF733" t="str">
            <v>PDH</v>
          </cell>
          <cell r="DG733" t="str">
            <v>PDH</v>
          </cell>
          <cell r="DH733">
            <v>83</v>
          </cell>
          <cell r="DI733" t="str">
            <v/>
          </cell>
          <cell r="DJ733">
            <v>0</v>
          </cell>
          <cell r="DK733" t="str">
            <v>PDH</v>
          </cell>
          <cell r="DL733" t="str">
            <v>PDH</v>
          </cell>
          <cell r="DM733">
            <v>66.75</v>
          </cell>
          <cell r="DN733">
            <v>71</v>
          </cell>
          <cell r="DO733" t="str">
            <v/>
          </cell>
          <cell r="DP733">
            <v>0</v>
          </cell>
          <cell r="DQ733" t="str">
            <v>PDH</v>
          </cell>
          <cell r="DR733" t="str">
            <v>PDH</v>
          </cell>
          <cell r="DS733">
            <v>75.75</v>
          </cell>
          <cell r="DT733">
            <v>75</v>
          </cell>
          <cell r="DU733" t="str">
            <v/>
          </cell>
          <cell r="DV733">
            <v>0</v>
          </cell>
          <cell r="DW733" t="str">
            <v>PDH</v>
          </cell>
          <cell r="DX733" t="str">
            <v>PDH</v>
          </cell>
          <cell r="DY733" t="str">
            <v>PDH</v>
          </cell>
          <cell r="DZ733">
            <v>72</v>
          </cell>
          <cell r="EA733" t="str">
            <v/>
          </cell>
          <cell r="EB733">
            <v>0</v>
          </cell>
          <cell r="EC733" t="str">
            <v>PDH</v>
          </cell>
          <cell r="ED733" t="str">
            <v>PDH</v>
          </cell>
          <cell r="EE733">
            <v>70.25</v>
          </cell>
          <cell r="EF733">
            <v>78</v>
          </cell>
          <cell r="EG733" t="str">
            <v/>
          </cell>
          <cell r="EH733">
            <v>0</v>
          </cell>
          <cell r="EI733" t="str">
            <v>PDH</v>
          </cell>
          <cell r="EJ733">
            <v>43.75</v>
          </cell>
          <cell r="EK733" t="str">
            <v>PDH</v>
          </cell>
          <cell r="EL733">
            <v>80</v>
          </cell>
          <cell r="EM733" t="str">
            <v/>
          </cell>
          <cell r="EN733">
            <v>0</v>
          </cell>
          <cell r="EO733" t="str">
            <v>PDH</v>
          </cell>
          <cell r="EP733">
            <v>43.75</v>
          </cell>
          <cell r="EQ733" t="str">
            <v>PDH</v>
          </cell>
          <cell r="ER733">
            <v>80</v>
          </cell>
          <cell r="ES733" t="str">
            <v/>
          </cell>
          <cell r="ET733">
            <v>0</v>
          </cell>
          <cell r="EU733" t="str">
            <v>PDH</v>
          </cell>
          <cell r="EV733">
            <v>43.75</v>
          </cell>
          <cell r="EW733" t="str">
            <v>PDH</v>
          </cell>
          <cell r="EX733">
            <v>80</v>
          </cell>
          <cell r="EY733" t="str">
            <v/>
          </cell>
          <cell r="EZ733">
            <v>0</v>
          </cell>
          <cell r="FA733" t="str">
            <v>PDH</v>
          </cell>
          <cell r="FB733" t="str">
            <v>PDH</v>
          </cell>
          <cell r="FC733">
            <v>79</v>
          </cell>
          <cell r="FD733">
            <v>73</v>
          </cell>
          <cell r="FE733" t="str">
            <v/>
          </cell>
          <cell r="FF733">
            <v>0</v>
          </cell>
          <cell r="FG733" t="str">
            <v>PDH</v>
          </cell>
          <cell r="FH733" t="str">
            <v>PDH</v>
          </cell>
          <cell r="FI733">
            <v>79</v>
          </cell>
          <cell r="FJ733">
            <v>73</v>
          </cell>
          <cell r="FK733" t="str">
            <v/>
          </cell>
          <cell r="FL733">
            <v>0</v>
          </cell>
          <cell r="FM733" t="str">
            <v>PDH</v>
          </cell>
          <cell r="FN733" t="str">
            <v>PDH</v>
          </cell>
          <cell r="FO733">
            <v>79</v>
          </cell>
          <cell r="FP733">
            <v>73</v>
          </cell>
          <cell r="FQ733" t="str">
            <v/>
          </cell>
          <cell r="FR733">
            <v>0</v>
          </cell>
          <cell r="FS733" t="str">
            <v>PDH</v>
          </cell>
          <cell r="FT733" t="str">
            <v>PDH</v>
          </cell>
          <cell r="FU733">
            <v>79</v>
          </cell>
          <cell r="FV733">
            <v>73</v>
          </cell>
          <cell r="FW733" t="str">
            <v/>
          </cell>
          <cell r="FX733">
            <v>0</v>
          </cell>
          <cell r="FY733" t="str">
            <v>PDH</v>
          </cell>
          <cell r="FZ733" t="str">
            <v>PDH</v>
          </cell>
          <cell r="GA733">
            <v>79</v>
          </cell>
          <cell r="GB733">
            <v>73</v>
          </cell>
          <cell r="GC733" t="str">
            <v/>
          </cell>
          <cell r="GD733">
            <v>0</v>
          </cell>
          <cell r="GE733" t="str">
            <v>PDH</v>
          </cell>
          <cell r="GF733" t="str">
            <v>PDH</v>
          </cell>
          <cell r="GG733">
            <v>79</v>
          </cell>
          <cell r="GH733">
            <v>73</v>
          </cell>
          <cell r="GI733" t="str">
            <v/>
          </cell>
          <cell r="GJ733">
            <v>0</v>
          </cell>
          <cell r="GK733" t="str">
            <v>PDH</v>
          </cell>
          <cell r="GL733" t="str">
            <v>PDH</v>
          </cell>
          <cell r="GM733">
            <v>79</v>
          </cell>
          <cell r="GN733">
            <v>73</v>
          </cell>
          <cell r="GO733" t="str">
            <v/>
          </cell>
          <cell r="GP733">
            <v>0</v>
          </cell>
          <cell r="GQ733" t="str">
            <v>PDH</v>
          </cell>
          <cell r="GR733" t="str">
            <v>PDH</v>
          </cell>
          <cell r="GS733">
            <v>79</v>
          </cell>
          <cell r="GT733">
            <v>73</v>
          </cell>
          <cell r="GU733" t="str">
            <v/>
          </cell>
          <cell r="GV733">
            <v>0</v>
          </cell>
          <cell r="GW733" t="str">
            <v>PDH</v>
          </cell>
          <cell r="GX733">
            <v>72</v>
          </cell>
          <cell r="GY733">
            <v>72.75</v>
          </cell>
          <cell r="GZ733">
            <v>74</v>
          </cell>
          <cell r="HA733" t="str">
            <v>IGR-L</v>
          </cell>
          <cell r="HB733">
            <v>0</v>
          </cell>
          <cell r="HC733" t="str">
            <v>PDH</v>
          </cell>
          <cell r="HD733" t="str">
            <v>PDH</v>
          </cell>
          <cell r="HE733">
            <v>0</v>
          </cell>
          <cell r="HF733">
            <v>77</v>
          </cell>
          <cell r="HH733">
            <v>0</v>
          </cell>
          <cell r="HM733" t="str">
            <v/>
          </cell>
          <cell r="HN733" t="str">
            <v/>
          </cell>
          <cell r="HS733">
            <v>0</v>
          </cell>
          <cell r="HT733" t="str">
            <v>PKN</v>
          </cell>
          <cell r="HU733">
            <v>0</v>
          </cell>
          <cell r="HV733" t="str">
            <v>IND</v>
          </cell>
          <cell r="HW733">
            <v>0</v>
          </cell>
          <cell r="HX733" t="str">
            <v>MAT-W</v>
          </cell>
          <cell r="HY733">
            <v>0</v>
          </cell>
          <cell r="HZ733" t="str">
            <v>SEJ-W</v>
          </cell>
          <cell r="IA733">
            <v>0</v>
          </cell>
          <cell r="IB733" t="str">
            <v>IGR-W</v>
          </cell>
          <cell r="IC733">
            <v>0</v>
          </cell>
          <cell r="ID733" t="str">
            <v>SBO</v>
          </cell>
          <cell r="IE733">
            <v>0</v>
          </cell>
          <cell r="IF733" t="str">
            <v>PJO</v>
          </cell>
          <cell r="IG733">
            <v>0</v>
          </cell>
          <cell r="IH733" t="str">
            <v>PRA</v>
          </cell>
          <cell r="II733">
            <v>0</v>
          </cell>
          <cell r="IJ733" t="str">
            <v>JAW</v>
          </cell>
          <cell r="IK733">
            <v>0</v>
          </cell>
          <cell r="IL733" t="str">
            <v>ARB</v>
          </cell>
          <cell r="IM733">
            <v>0</v>
          </cell>
          <cell r="IN733" t="str">
            <v>PKM</v>
          </cell>
          <cell r="IO733">
            <v>0</v>
          </cell>
          <cell r="IP733" t="str">
            <v>GEO-P</v>
          </cell>
          <cell r="IQ733">
            <v>0</v>
          </cell>
          <cell r="IR733" t="str">
            <v>SEJ-P</v>
          </cell>
          <cell r="IS733">
            <v>0</v>
          </cell>
          <cell r="IT733" t="str">
            <v>SOS-P</v>
          </cell>
          <cell r="IU733">
            <v>0</v>
          </cell>
          <cell r="IV733" t="str">
            <v>EKO-P</v>
          </cell>
          <cell r="IW733">
            <v>0</v>
          </cell>
          <cell r="IX733" t="str">
            <v>IGR-L</v>
          </cell>
          <cell r="IY733">
            <v>0</v>
          </cell>
          <cell r="JA733">
            <v>0</v>
          </cell>
        </row>
        <row r="734">
          <cell r="Q734" t="str">
            <v/>
          </cell>
          <cell r="AB734" t="str">
            <v/>
          </cell>
          <cell r="AC734">
            <v>3</v>
          </cell>
          <cell r="AI734" t="str">
            <v/>
          </cell>
          <cell r="AJ734">
            <v>0</v>
          </cell>
          <cell r="AK734">
            <v>80.25</v>
          </cell>
          <cell r="AL734">
            <v>71.25</v>
          </cell>
          <cell r="AM734">
            <v>79</v>
          </cell>
          <cell r="AN734">
            <v>76</v>
          </cell>
          <cell r="AO734" t="str">
            <v/>
          </cell>
          <cell r="AP734">
            <v>0</v>
          </cell>
          <cell r="AQ734">
            <v>75.33</v>
          </cell>
          <cell r="AR734">
            <v>79.75</v>
          </cell>
          <cell r="AS734">
            <v>75</v>
          </cell>
          <cell r="AT734">
            <v>76</v>
          </cell>
          <cell r="AU734" t="str">
            <v/>
          </cell>
          <cell r="AV734">
            <v>0</v>
          </cell>
          <cell r="AW734">
            <v>79.25</v>
          </cell>
          <cell r="AX734">
            <v>75.75</v>
          </cell>
          <cell r="AY734">
            <v>79.25</v>
          </cell>
          <cell r="AZ734">
            <v>74</v>
          </cell>
          <cell r="BA734" t="str">
            <v/>
          </cell>
          <cell r="BB734">
            <v>0</v>
          </cell>
          <cell r="BC734">
            <v>80</v>
          </cell>
          <cell r="BD734">
            <v>71.25</v>
          </cell>
          <cell r="BE734">
            <v>80</v>
          </cell>
          <cell r="BF734">
            <v>77</v>
          </cell>
          <cell r="BG734" t="str">
            <v>SEJ</v>
          </cell>
          <cell r="BH734">
            <v>0</v>
          </cell>
          <cell r="BI734">
            <v>75</v>
          </cell>
          <cell r="BJ734">
            <v>78.75</v>
          </cell>
          <cell r="BK734">
            <v>72.25</v>
          </cell>
          <cell r="BL734">
            <v>76</v>
          </cell>
          <cell r="BM734" t="str">
            <v/>
          </cell>
          <cell r="BN734">
            <v>0</v>
          </cell>
          <cell r="BO734">
            <v>80.13</v>
          </cell>
          <cell r="BP734">
            <v>70</v>
          </cell>
          <cell r="BQ734">
            <v>68.25</v>
          </cell>
          <cell r="BR734">
            <v>78</v>
          </cell>
          <cell r="BS734" t="str">
            <v/>
          </cell>
          <cell r="BT734">
            <v>0</v>
          </cell>
          <cell r="BU734">
            <v>84</v>
          </cell>
          <cell r="BV734">
            <v>79.5</v>
          </cell>
          <cell r="BW734">
            <v>75</v>
          </cell>
          <cell r="BX734">
            <v>87</v>
          </cell>
          <cell r="BY734" t="str">
            <v/>
          </cell>
          <cell r="BZ734">
            <v>0</v>
          </cell>
          <cell r="CA734">
            <v>75</v>
          </cell>
          <cell r="CB734">
            <v>81.25</v>
          </cell>
          <cell r="CC734">
            <v>83.75</v>
          </cell>
          <cell r="CD734">
            <v>86</v>
          </cell>
          <cell r="CE734" t="str">
            <v/>
          </cell>
          <cell r="CF734">
            <v>0</v>
          </cell>
          <cell r="CG734">
            <v>79.67</v>
          </cell>
          <cell r="CH734">
            <v>77</v>
          </cell>
          <cell r="CI734">
            <v>83</v>
          </cell>
          <cell r="CJ734">
            <v>79</v>
          </cell>
          <cell r="CK734" t="str">
            <v/>
          </cell>
          <cell r="CL734">
            <v>0</v>
          </cell>
          <cell r="CM734">
            <v>76.08</v>
          </cell>
          <cell r="CN734">
            <v>74.75</v>
          </cell>
          <cell r="CO734">
            <v>75</v>
          </cell>
          <cell r="CP734">
            <v>75</v>
          </cell>
          <cell r="CQ734" t="str">
            <v/>
          </cell>
          <cell r="CR734">
            <v>0</v>
          </cell>
          <cell r="CS734">
            <v>80.17</v>
          </cell>
          <cell r="CT734">
            <v>73.5</v>
          </cell>
          <cell r="CU734">
            <v>72.5</v>
          </cell>
          <cell r="CV734">
            <v>81</v>
          </cell>
          <cell r="CW734" t="str">
            <v/>
          </cell>
          <cell r="CX734">
            <v>0</v>
          </cell>
          <cell r="CY734">
            <v>77</v>
          </cell>
          <cell r="CZ734">
            <v>70</v>
          </cell>
          <cell r="DA734">
            <v>77</v>
          </cell>
          <cell r="DB734">
            <v>82</v>
          </cell>
          <cell r="DC734" t="str">
            <v/>
          </cell>
          <cell r="DD734">
            <v>0</v>
          </cell>
          <cell r="DE734">
            <v>80</v>
          </cell>
          <cell r="DF734">
            <v>82.75</v>
          </cell>
          <cell r="DG734">
            <v>77.75</v>
          </cell>
          <cell r="DH734">
            <v>84</v>
          </cell>
          <cell r="DI734" t="str">
            <v/>
          </cell>
          <cell r="DJ734">
            <v>0</v>
          </cell>
          <cell r="DK734">
            <v>0</v>
          </cell>
          <cell r="DL734">
            <v>0</v>
          </cell>
          <cell r="DM734">
            <v>0</v>
          </cell>
          <cell r="DN734">
            <v>71</v>
          </cell>
          <cell r="DO734" t="str">
            <v/>
          </cell>
          <cell r="DP734">
            <v>0</v>
          </cell>
          <cell r="DQ734">
            <v>80.5</v>
          </cell>
          <cell r="DR734">
            <v>68.5</v>
          </cell>
          <cell r="DS734">
            <v>71</v>
          </cell>
          <cell r="DT734">
            <v>73</v>
          </cell>
          <cell r="DU734" t="str">
            <v/>
          </cell>
          <cell r="DV734">
            <v>0</v>
          </cell>
          <cell r="DW734">
            <v>75.5</v>
          </cell>
          <cell r="DX734">
            <v>78.5</v>
          </cell>
          <cell r="DY734">
            <v>78.75</v>
          </cell>
          <cell r="DZ734">
            <v>77</v>
          </cell>
          <cell r="EA734" t="str">
            <v/>
          </cell>
          <cell r="EB734">
            <v>0</v>
          </cell>
          <cell r="EC734">
            <v>80</v>
          </cell>
          <cell r="ED734">
            <v>79.25</v>
          </cell>
          <cell r="EE734">
            <v>80.5</v>
          </cell>
          <cell r="EF734">
            <v>80</v>
          </cell>
          <cell r="EG734" t="str">
            <v/>
          </cell>
          <cell r="EH734">
            <v>0</v>
          </cell>
          <cell r="EI734">
            <v>82.17</v>
          </cell>
          <cell r="EJ734">
            <v>73.5</v>
          </cell>
          <cell r="EK734">
            <v>71.5</v>
          </cell>
          <cell r="EL734">
            <v>81</v>
          </cell>
          <cell r="EM734" t="str">
            <v/>
          </cell>
          <cell r="EN734">
            <v>0</v>
          </cell>
          <cell r="EO734">
            <v>82.17</v>
          </cell>
          <cell r="EP734">
            <v>73.5</v>
          </cell>
          <cell r="EQ734">
            <v>71.5</v>
          </cell>
          <cell r="ER734">
            <v>81</v>
          </cell>
          <cell r="ES734" t="str">
            <v/>
          </cell>
          <cell r="ET734">
            <v>0</v>
          </cell>
          <cell r="EU734">
            <v>82.17</v>
          </cell>
          <cell r="EV734">
            <v>73.5</v>
          </cell>
          <cell r="EW734">
            <v>71.5</v>
          </cell>
          <cell r="EX734">
            <v>81</v>
          </cell>
          <cell r="EY734" t="str">
            <v/>
          </cell>
          <cell r="EZ734">
            <v>0</v>
          </cell>
          <cell r="FA734">
            <v>79.88</v>
          </cell>
          <cell r="FB734">
            <v>66.75</v>
          </cell>
          <cell r="FC734">
            <v>67.5</v>
          </cell>
          <cell r="FD734">
            <v>74</v>
          </cell>
          <cell r="FE734" t="str">
            <v/>
          </cell>
          <cell r="FF734">
            <v>0</v>
          </cell>
          <cell r="FG734">
            <v>79.88</v>
          </cell>
          <cell r="FH734">
            <v>66.75</v>
          </cell>
          <cell r="FI734">
            <v>67.5</v>
          </cell>
          <cell r="FJ734">
            <v>74</v>
          </cell>
          <cell r="FK734" t="str">
            <v/>
          </cell>
          <cell r="FL734">
            <v>0</v>
          </cell>
          <cell r="FM734">
            <v>79.88</v>
          </cell>
          <cell r="FN734">
            <v>66.75</v>
          </cell>
          <cell r="FO734">
            <v>67.5</v>
          </cell>
          <cell r="FP734">
            <v>74</v>
          </cell>
          <cell r="FQ734" t="str">
            <v/>
          </cell>
          <cell r="FR734">
            <v>0</v>
          </cell>
          <cell r="FS734">
            <v>79.88</v>
          </cell>
          <cell r="FT734">
            <v>66.75</v>
          </cell>
          <cell r="FU734">
            <v>67.5</v>
          </cell>
          <cell r="FV734">
            <v>74</v>
          </cell>
          <cell r="FW734" t="str">
            <v/>
          </cell>
          <cell r="FX734">
            <v>0</v>
          </cell>
          <cell r="FY734">
            <v>79.88</v>
          </cell>
          <cell r="FZ734">
            <v>66.75</v>
          </cell>
          <cell r="GA734">
            <v>67.5</v>
          </cell>
          <cell r="GB734">
            <v>74</v>
          </cell>
          <cell r="GC734" t="str">
            <v/>
          </cell>
          <cell r="GD734">
            <v>0</v>
          </cell>
          <cell r="GE734">
            <v>79.88</v>
          </cell>
          <cell r="GF734">
            <v>66.75</v>
          </cell>
          <cell r="GG734">
            <v>67.5</v>
          </cell>
          <cell r="GH734">
            <v>74</v>
          </cell>
          <cell r="GI734" t="str">
            <v/>
          </cell>
          <cell r="GJ734">
            <v>0</v>
          </cell>
          <cell r="GK734">
            <v>79.88</v>
          </cell>
          <cell r="GL734">
            <v>66.75</v>
          </cell>
          <cell r="GM734">
            <v>67.5</v>
          </cell>
          <cell r="GN734">
            <v>74</v>
          </cell>
          <cell r="GO734" t="str">
            <v/>
          </cell>
          <cell r="GP734">
            <v>0</v>
          </cell>
          <cell r="GQ734">
            <v>79.88</v>
          </cell>
          <cell r="GR734">
            <v>66.75</v>
          </cell>
          <cell r="GS734">
            <v>67.5</v>
          </cell>
          <cell r="GT734">
            <v>74</v>
          </cell>
          <cell r="GU734" t="str">
            <v/>
          </cell>
          <cell r="GV734">
            <v>0</v>
          </cell>
          <cell r="GW734">
            <v>78.67</v>
          </cell>
          <cell r="GX734">
            <v>73.5</v>
          </cell>
          <cell r="GY734">
            <v>74.75</v>
          </cell>
          <cell r="GZ734">
            <v>74</v>
          </cell>
          <cell r="HA734" t="str">
            <v>IGR-L</v>
          </cell>
          <cell r="HB734">
            <v>0</v>
          </cell>
          <cell r="HC734">
            <v>76.75</v>
          </cell>
          <cell r="HD734">
            <v>67.5</v>
          </cell>
          <cell r="HE734">
            <v>67.25</v>
          </cell>
          <cell r="HF734">
            <v>79</v>
          </cell>
          <cell r="HH734">
            <v>0</v>
          </cell>
          <cell r="HM734" t="str">
            <v/>
          </cell>
          <cell r="HN734" t="str">
            <v/>
          </cell>
          <cell r="HS734">
            <v>0</v>
          </cell>
          <cell r="HT734" t="str">
            <v>PKN</v>
          </cell>
          <cell r="HU734">
            <v>0</v>
          </cell>
          <cell r="HV734" t="str">
            <v>IND</v>
          </cell>
          <cell r="HW734">
            <v>0</v>
          </cell>
          <cell r="HX734" t="str">
            <v>MAT-W</v>
          </cell>
          <cell r="HY734">
            <v>0</v>
          </cell>
          <cell r="HZ734" t="str">
            <v>SEJ-W</v>
          </cell>
          <cell r="IA734">
            <v>0</v>
          </cell>
          <cell r="IB734" t="str">
            <v>IGR-W</v>
          </cell>
          <cell r="IC734">
            <v>0</v>
          </cell>
          <cell r="ID734" t="str">
            <v>SBO</v>
          </cell>
          <cell r="IE734">
            <v>0</v>
          </cell>
          <cell r="IF734" t="str">
            <v>PJO</v>
          </cell>
          <cell r="IG734">
            <v>0</v>
          </cell>
          <cell r="IH734" t="str">
            <v>PRA</v>
          </cell>
          <cell r="II734">
            <v>0</v>
          </cell>
          <cell r="IJ734" t="str">
            <v>JAW</v>
          </cell>
          <cell r="IK734">
            <v>0</v>
          </cell>
          <cell r="IL734" t="str">
            <v>ARB</v>
          </cell>
          <cell r="IM734">
            <v>0</v>
          </cell>
          <cell r="IN734" t="str">
            <v>PKM</v>
          </cell>
          <cell r="IO734">
            <v>0</v>
          </cell>
          <cell r="IP734" t="str">
            <v>GEO-P</v>
          </cell>
          <cell r="IQ734">
            <v>0</v>
          </cell>
          <cell r="IR734" t="str">
            <v>SEJ-P</v>
          </cell>
          <cell r="IS734">
            <v>0</v>
          </cell>
          <cell r="IT734" t="str">
            <v>SOS-P</v>
          </cell>
          <cell r="IU734">
            <v>0</v>
          </cell>
          <cell r="IV734" t="str">
            <v>EKO-P</v>
          </cell>
          <cell r="IW734">
            <v>0</v>
          </cell>
          <cell r="IX734" t="str">
            <v>IGR-L</v>
          </cell>
          <cell r="IY734">
            <v>0</v>
          </cell>
          <cell r="JA734">
            <v>0</v>
          </cell>
        </row>
        <row r="735">
          <cell r="Q735" t="str">
            <v/>
          </cell>
          <cell r="AB735" t="str">
            <v/>
          </cell>
          <cell r="AC735">
            <v>4</v>
          </cell>
          <cell r="AI735" t="str">
            <v/>
          </cell>
          <cell r="AJ735">
            <v>0</v>
          </cell>
          <cell r="AK735">
            <v>84.75</v>
          </cell>
          <cell r="AL735">
            <v>73.25</v>
          </cell>
          <cell r="AM735">
            <v>74.25</v>
          </cell>
          <cell r="AN735">
            <v>82</v>
          </cell>
          <cell r="AO735" t="str">
            <v/>
          </cell>
          <cell r="AP735">
            <v>0</v>
          </cell>
          <cell r="AQ735">
            <v>77.33</v>
          </cell>
          <cell r="AR735">
            <v>77.5</v>
          </cell>
          <cell r="AS735">
            <v>77.75</v>
          </cell>
          <cell r="AT735">
            <v>82</v>
          </cell>
          <cell r="AU735" t="str">
            <v/>
          </cell>
          <cell r="AV735">
            <v>0</v>
          </cell>
          <cell r="AW735">
            <v>82</v>
          </cell>
          <cell r="AX735">
            <v>77.25</v>
          </cell>
          <cell r="AY735">
            <v>74.5</v>
          </cell>
          <cell r="AZ735">
            <v>85</v>
          </cell>
          <cell r="BA735" t="str">
            <v/>
          </cell>
          <cell r="BB735">
            <v>0</v>
          </cell>
          <cell r="BC735">
            <v>83.25</v>
          </cell>
          <cell r="BD735">
            <v>73.25</v>
          </cell>
          <cell r="BE735">
            <v>75.25</v>
          </cell>
          <cell r="BF735">
            <v>85</v>
          </cell>
          <cell r="BG735" t="str">
            <v>SEJ</v>
          </cell>
          <cell r="BH735">
            <v>0</v>
          </cell>
          <cell r="BI735">
            <v>77</v>
          </cell>
          <cell r="BJ735">
            <v>81.5</v>
          </cell>
          <cell r="BK735">
            <v>69.5</v>
          </cell>
          <cell r="BL735">
            <v>82</v>
          </cell>
          <cell r="BM735" t="str">
            <v/>
          </cell>
          <cell r="BN735">
            <v>0</v>
          </cell>
          <cell r="BO735">
            <v>80</v>
          </cell>
          <cell r="BP735">
            <v>82</v>
          </cell>
          <cell r="BQ735">
            <v>74.25</v>
          </cell>
          <cell r="BR735">
            <v>78</v>
          </cell>
          <cell r="BS735" t="str">
            <v/>
          </cell>
          <cell r="BT735">
            <v>0</v>
          </cell>
          <cell r="BU735">
            <v>86.25</v>
          </cell>
          <cell r="BV735">
            <v>84.75</v>
          </cell>
          <cell r="BW735">
            <v>84.75</v>
          </cell>
          <cell r="BX735">
            <v>89</v>
          </cell>
          <cell r="BY735" t="str">
            <v/>
          </cell>
          <cell r="BZ735">
            <v>0</v>
          </cell>
          <cell r="CA735">
            <v>84.83</v>
          </cell>
          <cell r="CB735">
            <v>69.25</v>
          </cell>
          <cell r="CC735">
            <v>70</v>
          </cell>
          <cell r="CD735">
            <v>72</v>
          </cell>
          <cell r="CE735" t="str">
            <v/>
          </cell>
          <cell r="CF735">
            <v>0</v>
          </cell>
          <cell r="CG735">
            <v>81</v>
          </cell>
          <cell r="CH735">
            <v>81.25</v>
          </cell>
          <cell r="CI735">
            <v>87.25</v>
          </cell>
          <cell r="CJ735">
            <v>81</v>
          </cell>
          <cell r="CK735" t="str">
            <v/>
          </cell>
          <cell r="CL735">
            <v>0</v>
          </cell>
          <cell r="CM735">
            <v>81.58</v>
          </cell>
          <cell r="CN735">
            <v>79.5</v>
          </cell>
          <cell r="CO735">
            <v>76.5</v>
          </cell>
          <cell r="CP735">
            <v>79</v>
          </cell>
          <cell r="CQ735" t="str">
            <v/>
          </cell>
          <cell r="CR735">
            <v>0</v>
          </cell>
          <cell r="CS735">
            <v>82.5</v>
          </cell>
          <cell r="CT735">
            <v>71.5</v>
          </cell>
          <cell r="CU735">
            <v>72.5</v>
          </cell>
          <cell r="CV735">
            <v>87</v>
          </cell>
          <cell r="CW735" t="str">
            <v/>
          </cell>
          <cell r="CX735">
            <v>0</v>
          </cell>
          <cell r="CY735">
            <v>80.67</v>
          </cell>
          <cell r="CZ735">
            <v>75.25</v>
          </cell>
          <cell r="DA735">
            <v>82.75</v>
          </cell>
          <cell r="DB735">
            <v>85</v>
          </cell>
          <cell r="DC735" t="str">
            <v/>
          </cell>
          <cell r="DD735">
            <v>0</v>
          </cell>
          <cell r="DE735">
            <v>89.75</v>
          </cell>
          <cell r="DF735">
            <v>85</v>
          </cell>
          <cell r="DG735">
            <v>80.5</v>
          </cell>
          <cell r="DH735">
            <v>86</v>
          </cell>
          <cell r="DI735" t="str">
            <v/>
          </cell>
          <cell r="DJ735">
            <v>0</v>
          </cell>
          <cell r="DK735">
            <v>0</v>
          </cell>
          <cell r="DL735">
            <v>0</v>
          </cell>
          <cell r="DM735">
            <v>0</v>
          </cell>
          <cell r="DN735">
            <v>87</v>
          </cell>
          <cell r="DO735" t="str">
            <v/>
          </cell>
          <cell r="DP735">
            <v>0</v>
          </cell>
          <cell r="DQ735">
            <v>80.5</v>
          </cell>
          <cell r="DR735">
            <v>68.5</v>
          </cell>
          <cell r="DS735">
            <v>70.25</v>
          </cell>
          <cell r="DT735">
            <v>75</v>
          </cell>
          <cell r="DU735" t="str">
            <v/>
          </cell>
          <cell r="DV735">
            <v>0</v>
          </cell>
          <cell r="DW735">
            <v>78.75</v>
          </cell>
          <cell r="DX735">
            <v>83.5</v>
          </cell>
          <cell r="DY735">
            <v>69.25</v>
          </cell>
          <cell r="DZ735">
            <v>76</v>
          </cell>
          <cell r="EA735" t="str">
            <v/>
          </cell>
          <cell r="EB735">
            <v>0</v>
          </cell>
          <cell r="EC735">
            <v>80.5</v>
          </cell>
          <cell r="ED735">
            <v>83.5</v>
          </cell>
          <cell r="EE735">
            <v>83.75</v>
          </cell>
          <cell r="EF735">
            <v>81</v>
          </cell>
          <cell r="EG735" t="str">
            <v/>
          </cell>
          <cell r="EH735">
            <v>0</v>
          </cell>
          <cell r="EI735">
            <v>85.42</v>
          </cell>
          <cell r="EJ735">
            <v>74.25</v>
          </cell>
          <cell r="EK735">
            <v>76.5</v>
          </cell>
          <cell r="EL735">
            <v>81</v>
          </cell>
          <cell r="EM735" t="str">
            <v/>
          </cell>
          <cell r="EN735">
            <v>0</v>
          </cell>
          <cell r="EO735">
            <v>85.42</v>
          </cell>
          <cell r="EP735">
            <v>74.25</v>
          </cell>
          <cell r="EQ735">
            <v>76.5</v>
          </cell>
          <cell r="ER735">
            <v>81</v>
          </cell>
          <cell r="ES735" t="str">
            <v/>
          </cell>
          <cell r="ET735">
            <v>0</v>
          </cell>
          <cell r="EU735">
            <v>85.42</v>
          </cell>
          <cell r="EV735">
            <v>74.25</v>
          </cell>
          <cell r="EW735">
            <v>76.5</v>
          </cell>
          <cell r="EX735">
            <v>81</v>
          </cell>
          <cell r="EY735" t="str">
            <v/>
          </cell>
          <cell r="EZ735">
            <v>0</v>
          </cell>
          <cell r="FA735">
            <v>80</v>
          </cell>
          <cell r="FB735">
            <v>76.25</v>
          </cell>
          <cell r="FC735">
            <v>76.25</v>
          </cell>
          <cell r="FD735">
            <v>74</v>
          </cell>
          <cell r="FE735" t="str">
            <v/>
          </cell>
          <cell r="FF735">
            <v>0</v>
          </cell>
          <cell r="FG735">
            <v>80</v>
          </cell>
          <cell r="FH735">
            <v>76.25</v>
          </cell>
          <cell r="FI735">
            <v>76.25</v>
          </cell>
          <cell r="FJ735">
            <v>74</v>
          </cell>
          <cell r="FK735" t="str">
            <v/>
          </cell>
          <cell r="FL735">
            <v>0</v>
          </cell>
          <cell r="FM735">
            <v>80</v>
          </cell>
          <cell r="FN735">
            <v>76.25</v>
          </cell>
          <cell r="FO735">
            <v>76.25</v>
          </cell>
          <cell r="FP735">
            <v>74</v>
          </cell>
          <cell r="FQ735" t="str">
            <v/>
          </cell>
          <cell r="FR735">
            <v>0</v>
          </cell>
          <cell r="FS735">
            <v>80</v>
          </cell>
          <cell r="FT735">
            <v>76.25</v>
          </cell>
          <cell r="FU735">
            <v>76.25</v>
          </cell>
          <cell r="FV735">
            <v>74</v>
          </cell>
          <cell r="FW735" t="str">
            <v/>
          </cell>
          <cell r="FX735">
            <v>0</v>
          </cell>
          <cell r="FY735">
            <v>80</v>
          </cell>
          <cell r="FZ735">
            <v>76.25</v>
          </cell>
          <cell r="GA735">
            <v>76.25</v>
          </cell>
          <cell r="GB735">
            <v>74</v>
          </cell>
          <cell r="GC735" t="str">
            <v/>
          </cell>
          <cell r="GD735">
            <v>0</v>
          </cell>
          <cell r="GE735">
            <v>80</v>
          </cell>
          <cell r="GF735">
            <v>76.25</v>
          </cell>
          <cell r="GG735">
            <v>76.25</v>
          </cell>
          <cell r="GH735">
            <v>74</v>
          </cell>
          <cell r="GI735" t="str">
            <v/>
          </cell>
          <cell r="GJ735">
            <v>0</v>
          </cell>
          <cell r="GK735">
            <v>80</v>
          </cell>
          <cell r="GL735">
            <v>76.25</v>
          </cell>
          <cell r="GM735">
            <v>76.25</v>
          </cell>
          <cell r="GN735">
            <v>74</v>
          </cell>
          <cell r="GO735" t="str">
            <v/>
          </cell>
          <cell r="GP735">
            <v>0</v>
          </cell>
          <cell r="GQ735">
            <v>80</v>
          </cell>
          <cell r="GR735">
            <v>76.25</v>
          </cell>
          <cell r="GS735">
            <v>76.25</v>
          </cell>
          <cell r="GT735">
            <v>74</v>
          </cell>
          <cell r="GU735" t="str">
            <v/>
          </cell>
          <cell r="GV735">
            <v>0</v>
          </cell>
          <cell r="GW735">
            <v>83.67</v>
          </cell>
          <cell r="GX735">
            <v>76</v>
          </cell>
          <cell r="GY735">
            <v>73.75</v>
          </cell>
          <cell r="GZ735">
            <v>78</v>
          </cell>
          <cell r="HA735" t="str">
            <v>IGR-L</v>
          </cell>
          <cell r="HB735">
            <v>0</v>
          </cell>
          <cell r="HC735">
            <v>80.83</v>
          </cell>
          <cell r="HD735">
            <v>75.75</v>
          </cell>
          <cell r="HE735">
            <v>76.25</v>
          </cell>
          <cell r="HF735">
            <v>81</v>
          </cell>
          <cell r="HH735">
            <v>0</v>
          </cell>
          <cell r="HM735" t="str">
            <v/>
          </cell>
          <cell r="HN735" t="str">
            <v/>
          </cell>
          <cell r="HS735">
            <v>0</v>
          </cell>
          <cell r="HT735" t="str">
            <v>PKN</v>
          </cell>
          <cell r="HU735">
            <v>0</v>
          </cell>
          <cell r="HV735" t="str">
            <v>IND</v>
          </cell>
          <cell r="HW735">
            <v>0</v>
          </cell>
          <cell r="HX735" t="str">
            <v>MAT-W</v>
          </cell>
          <cell r="HY735">
            <v>0</v>
          </cell>
          <cell r="HZ735" t="str">
            <v>SEJ-W</v>
          </cell>
          <cell r="IA735">
            <v>0</v>
          </cell>
          <cell r="IB735" t="str">
            <v>IGR-W</v>
          </cell>
          <cell r="IC735">
            <v>0</v>
          </cell>
          <cell r="ID735" t="str">
            <v>SBO</v>
          </cell>
          <cell r="IE735">
            <v>0</v>
          </cell>
          <cell r="IF735" t="str">
            <v>PJO</v>
          </cell>
          <cell r="IG735">
            <v>0</v>
          </cell>
          <cell r="IH735" t="str">
            <v>PRA</v>
          </cell>
          <cell r="II735">
            <v>0</v>
          </cell>
          <cell r="IJ735" t="str">
            <v>JAW</v>
          </cell>
          <cell r="IK735">
            <v>0</v>
          </cell>
          <cell r="IL735" t="str">
            <v>ARB</v>
          </cell>
          <cell r="IM735">
            <v>0</v>
          </cell>
          <cell r="IN735" t="str">
            <v>PKM</v>
          </cell>
          <cell r="IO735">
            <v>0</v>
          </cell>
          <cell r="IP735" t="str">
            <v>GEO-P</v>
          </cell>
          <cell r="IQ735">
            <v>0</v>
          </cell>
          <cell r="IR735" t="str">
            <v>SEJ-P</v>
          </cell>
          <cell r="IS735">
            <v>0</v>
          </cell>
          <cell r="IT735" t="str">
            <v>SOS-P</v>
          </cell>
          <cell r="IU735">
            <v>0</v>
          </cell>
          <cell r="IV735" t="str">
            <v>EKO-P</v>
          </cell>
          <cell r="IW735">
            <v>0</v>
          </cell>
          <cell r="IX735" t="str">
            <v>IGR-L</v>
          </cell>
          <cell r="IY735">
            <v>0</v>
          </cell>
          <cell r="JA735">
            <v>0</v>
          </cell>
        </row>
        <row r="736">
          <cell r="Q736" t="str">
            <v/>
          </cell>
          <cell r="AB736" t="str">
            <v/>
          </cell>
          <cell r="AC736">
            <v>5</v>
          </cell>
          <cell r="AI736" t="str">
            <v/>
          </cell>
          <cell r="AJ736">
            <v>0</v>
          </cell>
          <cell r="AK736">
            <v>81.75</v>
          </cell>
          <cell r="AL736">
            <v>79.25</v>
          </cell>
          <cell r="AM736">
            <v>76</v>
          </cell>
          <cell r="AN736">
            <v>81</v>
          </cell>
          <cell r="AO736" t="str">
            <v/>
          </cell>
          <cell r="AP736">
            <v>0</v>
          </cell>
          <cell r="AQ736">
            <v>85</v>
          </cell>
          <cell r="AR736">
            <v>79</v>
          </cell>
          <cell r="AS736">
            <v>70</v>
          </cell>
          <cell r="AT736">
            <v>81</v>
          </cell>
          <cell r="AU736" t="str">
            <v/>
          </cell>
          <cell r="AV736">
            <v>0</v>
          </cell>
          <cell r="AW736">
            <v>81.25</v>
          </cell>
          <cell r="AX736">
            <v>79.25</v>
          </cell>
          <cell r="AY736">
            <v>76.25</v>
          </cell>
          <cell r="AZ736">
            <v>84</v>
          </cell>
          <cell r="BA736" t="str">
            <v/>
          </cell>
          <cell r="BB736">
            <v>0</v>
          </cell>
          <cell r="BC736">
            <v>82.75</v>
          </cell>
          <cell r="BD736">
            <v>79.25</v>
          </cell>
          <cell r="BE736">
            <v>77</v>
          </cell>
          <cell r="BF736">
            <v>84</v>
          </cell>
          <cell r="BG736" t="str">
            <v>SEJ</v>
          </cell>
          <cell r="BH736">
            <v>0</v>
          </cell>
          <cell r="BI736">
            <v>78.67</v>
          </cell>
          <cell r="BJ736">
            <v>81</v>
          </cell>
          <cell r="BK736">
            <v>69.25</v>
          </cell>
          <cell r="BL736">
            <v>81</v>
          </cell>
          <cell r="BM736" t="str">
            <v/>
          </cell>
          <cell r="BN736">
            <v>0</v>
          </cell>
          <cell r="BO736">
            <v>80.25</v>
          </cell>
          <cell r="BP736">
            <v>79</v>
          </cell>
          <cell r="BQ736">
            <v>82.5</v>
          </cell>
          <cell r="BR736">
            <v>80</v>
          </cell>
          <cell r="BS736" t="str">
            <v/>
          </cell>
          <cell r="BT736">
            <v>0</v>
          </cell>
          <cell r="BU736">
            <v>86.25</v>
          </cell>
          <cell r="BV736">
            <v>83.75</v>
          </cell>
          <cell r="BW736">
            <v>83.25</v>
          </cell>
          <cell r="BX736">
            <v>86</v>
          </cell>
          <cell r="BY736" t="str">
            <v/>
          </cell>
          <cell r="BZ736">
            <v>0</v>
          </cell>
          <cell r="CA736">
            <v>80.42</v>
          </cell>
          <cell r="CB736">
            <v>71.25</v>
          </cell>
          <cell r="CC736">
            <v>73.75</v>
          </cell>
          <cell r="CD736">
            <v>81</v>
          </cell>
          <cell r="CE736" t="str">
            <v/>
          </cell>
          <cell r="CF736">
            <v>0</v>
          </cell>
          <cell r="CG736">
            <v>82</v>
          </cell>
          <cell r="CH736">
            <v>80.75</v>
          </cell>
          <cell r="CI736">
            <v>86.75</v>
          </cell>
          <cell r="CJ736">
            <v>81</v>
          </cell>
          <cell r="CK736" t="str">
            <v/>
          </cell>
          <cell r="CL736">
            <v>0</v>
          </cell>
          <cell r="CM736">
            <v>80.83</v>
          </cell>
          <cell r="CN736">
            <v>74.5</v>
          </cell>
          <cell r="CO736">
            <v>71.25</v>
          </cell>
          <cell r="CP736">
            <v>77</v>
          </cell>
          <cell r="CQ736" t="str">
            <v/>
          </cell>
          <cell r="CR736">
            <v>0</v>
          </cell>
          <cell r="CS736">
            <v>81.42</v>
          </cell>
          <cell r="CT736">
            <v>72.25</v>
          </cell>
          <cell r="CU736">
            <v>72.5</v>
          </cell>
          <cell r="CV736">
            <v>82</v>
          </cell>
          <cell r="CW736" t="str">
            <v/>
          </cell>
          <cell r="CX736">
            <v>0</v>
          </cell>
          <cell r="CY736">
            <v>83.33</v>
          </cell>
          <cell r="CZ736">
            <v>77.75</v>
          </cell>
          <cell r="DA736">
            <v>76.5</v>
          </cell>
          <cell r="DB736">
            <v>85</v>
          </cell>
          <cell r="DC736" t="str">
            <v/>
          </cell>
          <cell r="DD736">
            <v>0</v>
          </cell>
          <cell r="DE736">
            <v>84</v>
          </cell>
          <cell r="DF736">
            <v>82.25</v>
          </cell>
          <cell r="DG736">
            <v>76.5</v>
          </cell>
          <cell r="DH736">
            <v>87</v>
          </cell>
          <cell r="DI736" t="str">
            <v/>
          </cell>
          <cell r="DJ736">
            <v>0</v>
          </cell>
          <cell r="DK736">
            <v>0</v>
          </cell>
          <cell r="DL736">
            <v>0</v>
          </cell>
          <cell r="DM736">
            <v>0</v>
          </cell>
          <cell r="DN736">
            <v>74</v>
          </cell>
          <cell r="DO736" t="str">
            <v/>
          </cell>
          <cell r="DP736">
            <v>0</v>
          </cell>
          <cell r="DQ736">
            <v>81</v>
          </cell>
          <cell r="DR736">
            <v>68.5</v>
          </cell>
          <cell r="DS736">
            <v>69.75</v>
          </cell>
          <cell r="DT736">
            <v>77</v>
          </cell>
          <cell r="DU736" t="str">
            <v/>
          </cell>
          <cell r="DV736">
            <v>0</v>
          </cell>
          <cell r="DW736">
            <v>79.5</v>
          </cell>
          <cell r="DX736">
            <v>77.75</v>
          </cell>
          <cell r="DY736">
            <v>69.25</v>
          </cell>
          <cell r="DZ736">
            <v>74</v>
          </cell>
          <cell r="EA736" t="str">
            <v/>
          </cell>
          <cell r="EB736">
            <v>0</v>
          </cell>
          <cell r="EC736">
            <v>80.25</v>
          </cell>
          <cell r="ED736">
            <v>81.5</v>
          </cell>
          <cell r="EE736">
            <v>83</v>
          </cell>
          <cell r="EF736">
            <v>80</v>
          </cell>
          <cell r="EG736" t="str">
            <v/>
          </cell>
          <cell r="EH736">
            <v>0</v>
          </cell>
          <cell r="EI736">
            <v>86.5</v>
          </cell>
          <cell r="EJ736">
            <v>73.5</v>
          </cell>
          <cell r="EK736">
            <v>80.25</v>
          </cell>
          <cell r="EL736">
            <v>82</v>
          </cell>
          <cell r="EM736" t="str">
            <v/>
          </cell>
          <cell r="EN736">
            <v>0</v>
          </cell>
          <cell r="EO736">
            <v>86.5</v>
          </cell>
          <cell r="EP736">
            <v>73.5</v>
          </cell>
          <cell r="EQ736">
            <v>80.25</v>
          </cell>
          <cell r="ER736">
            <v>82</v>
          </cell>
          <cell r="ES736" t="str">
            <v/>
          </cell>
          <cell r="ET736">
            <v>0</v>
          </cell>
          <cell r="EU736">
            <v>86.5</v>
          </cell>
          <cell r="EV736">
            <v>73.5</v>
          </cell>
          <cell r="EW736">
            <v>80.25</v>
          </cell>
          <cell r="EX736">
            <v>82</v>
          </cell>
          <cell r="EY736" t="str">
            <v/>
          </cell>
          <cell r="EZ736">
            <v>0</v>
          </cell>
          <cell r="FA736">
            <v>81.88</v>
          </cell>
          <cell r="FB736">
            <v>74.5</v>
          </cell>
          <cell r="FC736">
            <v>68.5</v>
          </cell>
          <cell r="FD736">
            <v>75</v>
          </cell>
          <cell r="FE736" t="str">
            <v/>
          </cell>
          <cell r="FF736">
            <v>0</v>
          </cell>
          <cell r="FG736">
            <v>81.88</v>
          </cell>
          <cell r="FH736">
            <v>74.5</v>
          </cell>
          <cell r="FI736">
            <v>68.5</v>
          </cell>
          <cell r="FJ736">
            <v>75</v>
          </cell>
          <cell r="FK736" t="str">
            <v/>
          </cell>
          <cell r="FL736">
            <v>0</v>
          </cell>
          <cell r="FM736">
            <v>81.88</v>
          </cell>
          <cell r="FN736">
            <v>74.5</v>
          </cell>
          <cell r="FO736">
            <v>68.5</v>
          </cell>
          <cell r="FP736">
            <v>75</v>
          </cell>
          <cell r="FQ736" t="str">
            <v/>
          </cell>
          <cell r="FR736">
            <v>0</v>
          </cell>
          <cell r="FS736">
            <v>81.88</v>
          </cell>
          <cell r="FT736">
            <v>74.5</v>
          </cell>
          <cell r="FU736">
            <v>68.5</v>
          </cell>
          <cell r="FV736">
            <v>75</v>
          </cell>
          <cell r="FW736" t="str">
            <v/>
          </cell>
          <cell r="FX736">
            <v>0</v>
          </cell>
          <cell r="FY736">
            <v>81.88</v>
          </cell>
          <cell r="FZ736">
            <v>74.5</v>
          </cell>
          <cell r="GA736">
            <v>68.5</v>
          </cell>
          <cell r="GB736">
            <v>75</v>
          </cell>
          <cell r="GC736" t="str">
            <v/>
          </cell>
          <cell r="GD736">
            <v>0</v>
          </cell>
          <cell r="GE736">
            <v>81.88</v>
          </cell>
          <cell r="GF736">
            <v>74.5</v>
          </cell>
          <cell r="GG736">
            <v>68.5</v>
          </cell>
          <cell r="GH736">
            <v>75</v>
          </cell>
          <cell r="GI736" t="str">
            <v/>
          </cell>
          <cell r="GJ736">
            <v>0</v>
          </cell>
          <cell r="GK736">
            <v>81.88</v>
          </cell>
          <cell r="GL736">
            <v>74.5</v>
          </cell>
          <cell r="GM736">
            <v>68.5</v>
          </cell>
          <cell r="GN736">
            <v>75</v>
          </cell>
          <cell r="GO736" t="str">
            <v/>
          </cell>
          <cell r="GP736">
            <v>0</v>
          </cell>
          <cell r="GQ736">
            <v>81.88</v>
          </cell>
          <cell r="GR736">
            <v>74.5</v>
          </cell>
          <cell r="GS736">
            <v>68.5</v>
          </cell>
          <cell r="GT736">
            <v>75</v>
          </cell>
          <cell r="GU736" t="str">
            <v/>
          </cell>
          <cell r="GV736">
            <v>0</v>
          </cell>
          <cell r="GW736">
            <v>82.67</v>
          </cell>
          <cell r="GX736">
            <v>68.25</v>
          </cell>
          <cell r="GY736">
            <v>77.75</v>
          </cell>
          <cell r="GZ736">
            <v>80</v>
          </cell>
          <cell r="HA736" t="str">
            <v>IGR-L</v>
          </cell>
          <cell r="HB736">
            <v>0</v>
          </cell>
          <cell r="HC736">
            <v>81</v>
          </cell>
          <cell r="HD736">
            <v>71.5</v>
          </cell>
          <cell r="HE736">
            <v>72.75</v>
          </cell>
          <cell r="HF736">
            <v>77</v>
          </cell>
          <cell r="HH736">
            <v>0</v>
          </cell>
          <cell r="HM736" t="str">
            <v/>
          </cell>
          <cell r="HN736" t="str">
            <v/>
          </cell>
          <cell r="HS736">
            <v>0</v>
          </cell>
          <cell r="HT736" t="str">
            <v>PKN</v>
          </cell>
          <cell r="HU736">
            <v>0</v>
          </cell>
          <cell r="HV736" t="str">
            <v>IND</v>
          </cell>
          <cell r="HW736">
            <v>0</v>
          </cell>
          <cell r="HX736" t="str">
            <v>MAT-W</v>
          </cell>
          <cell r="HY736">
            <v>0</v>
          </cell>
          <cell r="HZ736" t="str">
            <v>SEJ-W</v>
          </cell>
          <cell r="IA736">
            <v>0</v>
          </cell>
          <cell r="IB736" t="str">
            <v>IGR-W</v>
          </cell>
          <cell r="IC736">
            <v>0</v>
          </cell>
          <cell r="ID736" t="str">
            <v>SBO</v>
          </cell>
          <cell r="IE736">
            <v>0</v>
          </cell>
          <cell r="IF736" t="str">
            <v>PJO</v>
          </cell>
          <cell r="IG736">
            <v>0</v>
          </cell>
          <cell r="IH736" t="str">
            <v>PRA</v>
          </cell>
          <cell r="II736">
            <v>0</v>
          </cell>
          <cell r="IJ736" t="str">
            <v>JAW</v>
          </cell>
          <cell r="IK736">
            <v>0</v>
          </cell>
          <cell r="IL736" t="str">
            <v>ARB</v>
          </cell>
          <cell r="IM736">
            <v>0</v>
          </cell>
          <cell r="IN736" t="str">
            <v>PKM</v>
          </cell>
          <cell r="IO736">
            <v>0</v>
          </cell>
          <cell r="IP736" t="str">
            <v>GEO-P</v>
          </cell>
          <cell r="IQ736">
            <v>0</v>
          </cell>
          <cell r="IR736" t="str">
            <v>SEJ-P</v>
          </cell>
          <cell r="IS736">
            <v>0</v>
          </cell>
          <cell r="IT736" t="str">
            <v>SOS-P</v>
          </cell>
          <cell r="IU736">
            <v>0</v>
          </cell>
          <cell r="IV736" t="str">
            <v>EKO-P</v>
          </cell>
          <cell r="IW736">
            <v>0</v>
          </cell>
          <cell r="IX736" t="str">
            <v>IGR-L</v>
          </cell>
          <cell r="IY736">
            <v>0</v>
          </cell>
          <cell r="JA736">
            <v>0</v>
          </cell>
        </row>
        <row r="737">
          <cell r="Q737" t="str">
            <v/>
          </cell>
          <cell r="AB737" t="str">
            <v/>
          </cell>
          <cell r="AC737">
            <v>6</v>
          </cell>
          <cell r="AI737" t="str">
            <v/>
          </cell>
          <cell r="AJ737">
            <v>0</v>
          </cell>
          <cell r="AK737">
            <v>84.75</v>
          </cell>
          <cell r="AL737">
            <v>80.25</v>
          </cell>
          <cell r="AM737">
            <v>78.75</v>
          </cell>
          <cell r="AN737">
            <v>87</v>
          </cell>
          <cell r="AO737" t="str">
            <v/>
          </cell>
          <cell r="AP737">
            <v>0</v>
          </cell>
          <cell r="AQ737">
            <v>89</v>
          </cell>
          <cell r="AR737">
            <v>86.25</v>
          </cell>
          <cell r="AS737">
            <v>80.75</v>
          </cell>
          <cell r="AT737">
            <v>87</v>
          </cell>
          <cell r="AU737" t="str">
            <v/>
          </cell>
          <cell r="AV737">
            <v>0</v>
          </cell>
          <cell r="AW737">
            <v>86.25</v>
          </cell>
          <cell r="AX737">
            <v>83.5</v>
          </cell>
          <cell r="AY737">
            <v>79</v>
          </cell>
          <cell r="AZ737">
            <v>87</v>
          </cell>
          <cell r="BA737" t="str">
            <v/>
          </cell>
          <cell r="BB737">
            <v>0</v>
          </cell>
          <cell r="BC737">
            <v>85</v>
          </cell>
          <cell r="BD737">
            <v>80.25</v>
          </cell>
          <cell r="BE737">
            <v>78.75</v>
          </cell>
          <cell r="BF737">
            <v>87</v>
          </cell>
          <cell r="BG737" t="str">
            <v>SEJ</v>
          </cell>
          <cell r="BH737">
            <v>0</v>
          </cell>
          <cell r="BI737">
            <v>86.33</v>
          </cell>
          <cell r="BJ737">
            <v>81.25</v>
          </cell>
          <cell r="BK737">
            <v>72</v>
          </cell>
          <cell r="BL737">
            <v>87</v>
          </cell>
          <cell r="BM737" t="str">
            <v/>
          </cell>
          <cell r="BN737">
            <v>0</v>
          </cell>
          <cell r="BO737">
            <v>80.88</v>
          </cell>
          <cell r="BP737">
            <v>80.25</v>
          </cell>
          <cell r="BQ737">
            <v>74.5</v>
          </cell>
          <cell r="BR737">
            <v>81</v>
          </cell>
          <cell r="BS737" t="str">
            <v/>
          </cell>
          <cell r="BT737">
            <v>0</v>
          </cell>
          <cell r="BU737">
            <v>87</v>
          </cell>
          <cell r="BV737">
            <v>85.5</v>
          </cell>
          <cell r="BW737">
            <v>85</v>
          </cell>
          <cell r="BX737">
            <v>89</v>
          </cell>
          <cell r="BY737" t="str">
            <v/>
          </cell>
          <cell r="BZ737">
            <v>0</v>
          </cell>
          <cell r="CA737">
            <v>80.42</v>
          </cell>
          <cell r="CB737">
            <v>69</v>
          </cell>
          <cell r="CC737">
            <v>70</v>
          </cell>
          <cell r="CD737">
            <v>78</v>
          </cell>
          <cell r="CE737" t="str">
            <v/>
          </cell>
          <cell r="CF737">
            <v>0</v>
          </cell>
          <cell r="CG737">
            <v>80.33</v>
          </cell>
          <cell r="CH737">
            <v>81.25</v>
          </cell>
          <cell r="CI737">
            <v>89.5</v>
          </cell>
          <cell r="CJ737">
            <v>82</v>
          </cell>
          <cell r="CK737" t="str">
            <v/>
          </cell>
          <cell r="CL737">
            <v>0</v>
          </cell>
          <cell r="CM737">
            <v>76.17</v>
          </cell>
          <cell r="CN737">
            <v>72.75</v>
          </cell>
          <cell r="CO737">
            <v>68.75</v>
          </cell>
          <cell r="CP737">
            <v>80</v>
          </cell>
          <cell r="CQ737" t="str">
            <v/>
          </cell>
          <cell r="CR737">
            <v>0</v>
          </cell>
          <cell r="CS737">
            <v>83</v>
          </cell>
          <cell r="CT737">
            <v>80</v>
          </cell>
          <cell r="CU737">
            <v>78.25</v>
          </cell>
          <cell r="CV737">
            <v>84</v>
          </cell>
          <cell r="CW737" t="str">
            <v/>
          </cell>
          <cell r="CX737">
            <v>0</v>
          </cell>
          <cell r="CY737">
            <v>81.33</v>
          </cell>
          <cell r="CZ737">
            <v>70.25</v>
          </cell>
          <cell r="DA737">
            <v>80</v>
          </cell>
          <cell r="DB737">
            <v>86</v>
          </cell>
          <cell r="DC737" t="str">
            <v/>
          </cell>
          <cell r="DD737">
            <v>0</v>
          </cell>
          <cell r="DE737">
            <v>84.5</v>
          </cell>
          <cell r="DF737">
            <v>80.5</v>
          </cell>
          <cell r="DG737">
            <v>76.75</v>
          </cell>
          <cell r="DH737">
            <v>86</v>
          </cell>
          <cell r="DI737" t="str">
            <v/>
          </cell>
          <cell r="DJ737">
            <v>0</v>
          </cell>
          <cell r="DK737">
            <v>0</v>
          </cell>
          <cell r="DL737">
            <v>0</v>
          </cell>
          <cell r="DM737">
            <v>0</v>
          </cell>
          <cell r="DN737">
            <v>84</v>
          </cell>
          <cell r="DO737" t="str">
            <v/>
          </cell>
          <cell r="DP737">
            <v>0</v>
          </cell>
          <cell r="DQ737">
            <v>83.5</v>
          </cell>
          <cell r="DR737">
            <v>70.25</v>
          </cell>
          <cell r="DS737">
            <v>70.75</v>
          </cell>
          <cell r="DT737">
            <v>79</v>
          </cell>
          <cell r="DU737" t="str">
            <v/>
          </cell>
          <cell r="DV737">
            <v>0</v>
          </cell>
          <cell r="DW737">
            <v>85.25</v>
          </cell>
          <cell r="DX737">
            <v>86.75</v>
          </cell>
          <cell r="DY737">
            <v>77.5</v>
          </cell>
          <cell r="DZ737">
            <v>81</v>
          </cell>
          <cell r="EA737" t="str">
            <v/>
          </cell>
          <cell r="EB737">
            <v>0</v>
          </cell>
          <cell r="EC737">
            <v>80</v>
          </cell>
          <cell r="ED737">
            <v>83</v>
          </cell>
          <cell r="EE737">
            <v>84.75</v>
          </cell>
          <cell r="EF737">
            <v>82</v>
          </cell>
          <cell r="EG737" t="str">
            <v/>
          </cell>
          <cell r="EH737">
            <v>0</v>
          </cell>
          <cell r="EI737">
            <v>85.58</v>
          </cell>
          <cell r="EJ737">
            <v>75</v>
          </cell>
          <cell r="EK737">
            <v>81</v>
          </cell>
          <cell r="EL737">
            <v>90</v>
          </cell>
          <cell r="EM737" t="str">
            <v/>
          </cell>
          <cell r="EN737">
            <v>0</v>
          </cell>
          <cell r="EO737">
            <v>85.58</v>
          </cell>
          <cell r="EP737">
            <v>75</v>
          </cell>
          <cell r="EQ737">
            <v>81</v>
          </cell>
          <cell r="ER737">
            <v>90</v>
          </cell>
          <cell r="ES737" t="str">
            <v/>
          </cell>
          <cell r="ET737">
            <v>0</v>
          </cell>
          <cell r="EU737">
            <v>85.58</v>
          </cell>
          <cell r="EV737">
            <v>75</v>
          </cell>
          <cell r="EW737">
            <v>81</v>
          </cell>
          <cell r="EX737">
            <v>90</v>
          </cell>
          <cell r="EY737" t="str">
            <v/>
          </cell>
          <cell r="EZ737">
            <v>0</v>
          </cell>
          <cell r="FA737">
            <v>79.88</v>
          </cell>
          <cell r="FB737">
            <v>72</v>
          </cell>
          <cell r="FC737">
            <v>73.75</v>
          </cell>
          <cell r="FD737">
            <v>77</v>
          </cell>
          <cell r="FE737" t="str">
            <v/>
          </cell>
          <cell r="FF737">
            <v>0</v>
          </cell>
          <cell r="FG737">
            <v>79.88</v>
          </cell>
          <cell r="FH737">
            <v>72</v>
          </cell>
          <cell r="FI737">
            <v>73.75</v>
          </cell>
          <cell r="FJ737">
            <v>77</v>
          </cell>
          <cell r="FK737" t="str">
            <v/>
          </cell>
          <cell r="FL737">
            <v>0</v>
          </cell>
          <cell r="FM737">
            <v>79.88</v>
          </cell>
          <cell r="FN737">
            <v>72</v>
          </cell>
          <cell r="FO737">
            <v>73.75</v>
          </cell>
          <cell r="FP737">
            <v>77</v>
          </cell>
          <cell r="FQ737" t="str">
            <v/>
          </cell>
          <cell r="FR737">
            <v>0</v>
          </cell>
          <cell r="FS737">
            <v>79.88</v>
          </cell>
          <cell r="FT737">
            <v>72</v>
          </cell>
          <cell r="FU737">
            <v>73.75</v>
          </cell>
          <cell r="FV737">
            <v>77</v>
          </cell>
          <cell r="FW737" t="str">
            <v/>
          </cell>
          <cell r="FX737">
            <v>0</v>
          </cell>
          <cell r="FY737">
            <v>79.88</v>
          </cell>
          <cell r="FZ737">
            <v>72</v>
          </cell>
          <cell r="GA737">
            <v>73.75</v>
          </cell>
          <cell r="GB737">
            <v>77</v>
          </cell>
          <cell r="GC737" t="str">
            <v/>
          </cell>
          <cell r="GD737">
            <v>0</v>
          </cell>
          <cell r="GE737">
            <v>79.88</v>
          </cell>
          <cell r="GF737">
            <v>72</v>
          </cell>
          <cell r="GG737">
            <v>73.75</v>
          </cell>
          <cell r="GH737">
            <v>77</v>
          </cell>
          <cell r="GI737" t="str">
            <v/>
          </cell>
          <cell r="GJ737">
            <v>0</v>
          </cell>
          <cell r="GK737">
            <v>79.88</v>
          </cell>
          <cell r="GL737">
            <v>72</v>
          </cell>
          <cell r="GM737">
            <v>73.75</v>
          </cell>
          <cell r="GN737">
            <v>77</v>
          </cell>
          <cell r="GO737" t="str">
            <v/>
          </cell>
          <cell r="GP737">
            <v>0</v>
          </cell>
          <cell r="GQ737">
            <v>79.88</v>
          </cell>
          <cell r="GR737">
            <v>72</v>
          </cell>
          <cell r="GS737">
            <v>73.75</v>
          </cell>
          <cell r="GT737">
            <v>77</v>
          </cell>
          <cell r="GU737" t="str">
            <v/>
          </cell>
          <cell r="GV737">
            <v>0</v>
          </cell>
          <cell r="GW737">
            <v>81</v>
          </cell>
          <cell r="GX737">
            <v>73</v>
          </cell>
          <cell r="GY737">
            <v>74.75</v>
          </cell>
          <cell r="GZ737">
            <v>88</v>
          </cell>
          <cell r="HA737" t="str">
            <v>IGR-L</v>
          </cell>
          <cell r="HB737">
            <v>0</v>
          </cell>
          <cell r="HC737">
            <v>77.08</v>
          </cell>
          <cell r="HD737">
            <v>68.75</v>
          </cell>
          <cell r="HE737">
            <v>70.75</v>
          </cell>
          <cell r="HF737">
            <v>78</v>
          </cell>
          <cell r="HH737">
            <v>0</v>
          </cell>
          <cell r="HM737" t="str">
            <v/>
          </cell>
          <cell r="HN737" t="str">
            <v/>
          </cell>
          <cell r="HS737">
            <v>0</v>
          </cell>
          <cell r="HT737" t="str">
            <v>PKN</v>
          </cell>
          <cell r="HU737">
            <v>0</v>
          </cell>
          <cell r="HV737" t="str">
            <v>IND</v>
          </cell>
          <cell r="HW737">
            <v>0</v>
          </cell>
          <cell r="HX737" t="str">
            <v>MAT-W</v>
          </cell>
          <cell r="HY737">
            <v>0</v>
          </cell>
          <cell r="HZ737" t="str">
            <v>SEJ-W</v>
          </cell>
          <cell r="IA737">
            <v>0</v>
          </cell>
          <cell r="IB737" t="str">
            <v>IGR-W</v>
          </cell>
          <cell r="IC737">
            <v>0</v>
          </cell>
          <cell r="ID737" t="str">
            <v>SBO</v>
          </cell>
          <cell r="IE737">
            <v>0</v>
          </cell>
          <cell r="IF737" t="str">
            <v>PJO</v>
          </cell>
          <cell r="IG737">
            <v>0</v>
          </cell>
          <cell r="IH737" t="str">
            <v>PRA</v>
          </cell>
          <cell r="II737">
            <v>0</v>
          </cell>
          <cell r="IJ737" t="str">
            <v>JAW</v>
          </cell>
          <cell r="IK737">
            <v>0</v>
          </cell>
          <cell r="IL737" t="str">
            <v>ARB</v>
          </cell>
          <cell r="IM737">
            <v>0</v>
          </cell>
          <cell r="IN737" t="str">
            <v>PKM</v>
          </cell>
          <cell r="IO737">
            <v>0</v>
          </cell>
          <cell r="IP737" t="str">
            <v>GEO-P</v>
          </cell>
          <cell r="IQ737">
            <v>0</v>
          </cell>
          <cell r="IR737" t="str">
            <v>SEJ-P</v>
          </cell>
          <cell r="IS737">
            <v>0</v>
          </cell>
          <cell r="IT737" t="str">
            <v>SOS-P</v>
          </cell>
          <cell r="IU737">
            <v>0</v>
          </cell>
          <cell r="IV737" t="str">
            <v>EKO-P</v>
          </cell>
          <cell r="IW737">
            <v>0</v>
          </cell>
          <cell r="IX737" t="str">
            <v>IGR-L</v>
          </cell>
          <cell r="IY737">
            <v>0</v>
          </cell>
          <cell r="JA737">
            <v>0</v>
          </cell>
        </row>
        <row r="738">
          <cell r="Q738" t="str">
            <v/>
          </cell>
          <cell r="AB738" t="str">
            <v/>
          </cell>
          <cell r="AC738">
            <v>7</v>
          </cell>
          <cell r="AI738" t="str">
            <v/>
          </cell>
          <cell r="AJ738">
            <v>0</v>
          </cell>
          <cell r="AK738">
            <v>82.5</v>
          </cell>
          <cell r="AL738">
            <v>75.25</v>
          </cell>
          <cell r="AM738">
            <v>76</v>
          </cell>
          <cell r="AN738">
            <v>81</v>
          </cell>
          <cell r="AO738" t="str">
            <v/>
          </cell>
          <cell r="AP738">
            <v>0</v>
          </cell>
          <cell r="AQ738">
            <v>76.33</v>
          </cell>
          <cell r="AR738">
            <v>83.5</v>
          </cell>
          <cell r="AS738">
            <v>76.25</v>
          </cell>
          <cell r="AT738">
            <v>81</v>
          </cell>
          <cell r="AU738" t="str">
            <v/>
          </cell>
          <cell r="AV738">
            <v>0</v>
          </cell>
          <cell r="AW738">
            <v>82.5</v>
          </cell>
          <cell r="AX738">
            <v>76.75</v>
          </cell>
          <cell r="AY738">
            <v>75.5</v>
          </cell>
          <cell r="AZ738">
            <v>84</v>
          </cell>
          <cell r="BA738" t="str">
            <v/>
          </cell>
          <cell r="BB738">
            <v>0</v>
          </cell>
          <cell r="BC738">
            <v>82.5</v>
          </cell>
          <cell r="BD738">
            <v>75.25</v>
          </cell>
          <cell r="BE738">
            <v>76.75</v>
          </cell>
          <cell r="BF738">
            <v>84</v>
          </cell>
          <cell r="BG738" t="str">
            <v>SEJ</v>
          </cell>
          <cell r="BH738">
            <v>0</v>
          </cell>
          <cell r="BI738">
            <v>75.67</v>
          </cell>
          <cell r="BJ738">
            <v>81</v>
          </cell>
          <cell r="BK738">
            <v>72.75</v>
          </cell>
          <cell r="BL738">
            <v>81</v>
          </cell>
          <cell r="BM738" t="str">
            <v/>
          </cell>
          <cell r="BN738">
            <v>0</v>
          </cell>
          <cell r="BO738">
            <v>80.63</v>
          </cell>
          <cell r="BP738">
            <v>83.75</v>
          </cell>
          <cell r="BQ738">
            <v>73</v>
          </cell>
          <cell r="BR738">
            <v>78</v>
          </cell>
          <cell r="BS738" t="str">
            <v/>
          </cell>
          <cell r="BT738">
            <v>0</v>
          </cell>
          <cell r="BU738">
            <v>85.5</v>
          </cell>
          <cell r="BV738">
            <v>83</v>
          </cell>
          <cell r="BW738">
            <v>83</v>
          </cell>
          <cell r="BX738">
            <v>88</v>
          </cell>
          <cell r="BY738" t="str">
            <v/>
          </cell>
          <cell r="BZ738">
            <v>0</v>
          </cell>
          <cell r="CA738">
            <v>80.25</v>
          </cell>
          <cell r="CB738">
            <v>73.25</v>
          </cell>
          <cell r="CC738">
            <v>75</v>
          </cell>
          <cell r="CD738">
            <v>80</v>
          </cell>
          <cell r="CE738" t="str">
            <v/>
          </cell>
          <cell r="CF738">
            <v>0</v>
          </cell>
          <cell r="CG738">
            <v>83.67</v>
          </cell>
          <cell r="CH738">
            <v>81</v>
          </cell>
          <cell r="CI738">
            <v>86.75</v>
          </cell>
          <cell r="CJ738">
            <v>80</v>
          </cell>
          <cell r="CK738" t="str">
            <v/>
          </cell>
          <cell r="CL738">
            <v>0</v>
          </cell>
          <cell r="CM738">
            <v>77.5</v>
          </cell>
          <cell r="CN738">
            <v>74.75</v>
          </cell>
          <cell r="CO738">
            <v>70.75</v>
          </cell>
          <cell r="CP738">
            <v>77</v>
          </cell>
          <cell r="CQ738" t="str">
            <v/>
          </cell>
          <cell r="CR738">
            <v>0</v>
          </cell>
          <cell r="CS738">
            <v>80.83</v>
          </cell>
          <cell r="CT738">
            <v>70.75</v>
          </cell>
          <cell r="CU738">
            <v>77.5</v>
          </cell>
          <cell r="CV738">
            <v>84</v>
          </cell>
          <cell r="CW738" t="str">
            <v/>
          </cell>
          <cell r="CX738">
            <v>0</v>
          </cell>
          <cell r="CY738">
            <v>80.89</v>
          </cell>
          <cell r="CZ738">
            <v>72</v>
          </cell>
          <cell r="DA738">
            <v>77.75</v>
          </cell>
          <cell r="DB738">
            <v>82</v>
          </cell>
          <cell r="DC738" t="str">
            <v/>
          </cell>
          <cell r="DD738">
            <v>0</v>
          </cell>
          <cell r="DE738">
            <v>87.75</v>
          </cell>
          <cell r="DF738">
            <v>86.5</v>
          </cell>
          <cell r="DG738">
            <v>84.25</v>
          </cell>
          <cell r="DH738">
            <v>86</v>
          </cell>
          <cell r="DI738" t="str">
            <v/>
          </cell>
          <cell r="DJ738">
            <v>0</v>
          </cell>
          <cell r="DK738">
            <v>0</v>
          </cell>
          <cell r="DL738">
            <v>0</v>
          </cell>
          <cell r="DM738">
            <v>0</v>
          </cell>
          <cell r="DN738">
            <v>77</v>
          </cell>
          <cell r="DO738" t="str">
            <v/>
          </cell>
          <cell r="DP738">
            <v>0</v>
          </cell>
          <cell r="DQ738">
            <v>80.75</v>
          </cell>
          <cell r="DR738">
            <v>69.25</v>
          </cell>
          <cell r="DS738">
            <v>71.5</v>
          </cell>
          <cell r="DT738">
            <v>75</v>
          </cell>
          <cell r="DU738" t="str">
            <v/>
          </cell>
          <cell r="DV738">
            <v>0</v>
          </cell>
          <cell r="DW738">
            <v>75.25</v>
          </cell>
          <cell r="DX738">
            <v>83</v>
          </cell>
          <cell r="DY738">
            <v>81.5</v>
          </cell>
          <cell r="DZ738">
            <v>77</v>
          </cell>
          <cell r="EA738" t="str">
            <v/>
          </cell>
          <cell r="EB738">
            <v>0</v>
          </cell>
          <cell r="EC738">
            <v>80.13</v>
          </cell>
          <cell r="ED738">
            <v>80.25</v>
          </cell>
          <cell r="EE738">
            <v>81.5</v>
          </cell>
          <cell r="EF738">
            <v>81</v>
          </cell>
          <cell r="EG738" t="str">
            <v/>
          </cell>
          <cell r="EH738">
            <v>0</v>
          </cell>
          <cell r="EI738">
            <v>83.83</v>
          </cell>
          <cell r="EJ738">
            <v>74</v>
          </cell>
          <cell r="EK738">
            <v>80.75</v>
          </cell>
          <cell r="EL738">
            <v>81</v>
          </cell>
          <cell r="EM738" t="str">
            <v/>
          </cell>
          <cell r="EN738">
            <v>0</v>
          </cell>
          <cell r="EO738">
            <v>83.83</v>
          </cell>
          <cell r="EP738">
            <v>74</v>
          </cell>
          <cell r="EQ738">
            <v>80.75</v>
          </cell>
          <cell r="ER738">
            <v>81</v>
          </cell>
          <cell r="ES738" t="str">
            <v/>
          </cell>
          <cell r="ET738">
            <v>0</v>
          </cell>
          <cell r="EU738">
            <v>83.83</v>
          </cell>
          <cell r="EV738">
            <v>74</v>
          </cell>
          <cell r="EW738">
            <v>80.75</v>
          </cell>
          <cell r="EX738">
            <v>81</v>
          </cell>
          <cell r="EY738" t="str">
            <v/>
          </cell>
          <cell r="EZ738">
            <v>0</v>
          </cell>
          <cell r="FA738">
            <v>81.13</v>
          </cell>
          <cell r="FB738">
            <v>69.25</v>
          </cell>
          <cell r="FC738">
            <v>72.25</v>
          </cell>
          <cell r="FD738">
            <v>77</v>
          </cell>
          <cell r="FE738" t="str">
            <v/>
          </cell>
          <cell r="FF738">
            <v>0</v>
          </cell>
          <cell r="FG738">
            <v>81.13</v>
          </cell>
          <cell r="FH738">
            <v>69.25</v>
          </cell>
          <cell r="FI738">
            <v>72.25</v>
          </cell>
          <cell r="FJ738">
            <v>77</v>
          </cell>
          <cell r="FK738" t="str">
            <v/>
          </cell>
          <cell r="FL738">
            <v>0</v>
          </cell>
          <cell r="FM738">
            <v>81.13</v>
          </cell>
          <cell r="FN738">
            <v>69.25</v>
          </cell>
          <cell r="FO738">
            <v>72.25</v>
          </cell>
          <cell r="FP738">
            <v>77</v>
          </cell>
          <cell r="FQ738" t="str">
            <v/>
          </cell>
          <cell r="FR738">
            <v>0</v>
          </cell>
          <cell r="FS738">
            <v>81.13</v>
          </cell>
          <cell r="FT738">
            <v>69.25</v>
          </cell>
          <cell r="FU738">
            <v>72.25</v>
          </cell>
          <cell r="FV738">
            <v>77</v>
          </cell>
          <cell r="FW738" t="str">
            <v/>
          </cell>
          <cell r="FX738">
            <v>0</v>
          </cell>
          <cell r="FY738">
            <v>81.13</v>
          </cell>
          <cell r="FZ738">
            <v>69.25</v>
          </cell>
          <cell r="GA738">
            <v>72.25</v>
          </cell>
          <cell r="GB738">
            <v>77</v>
          </cell>
          <cell r="GC738" t="str">
            <v/>
          </cell>
          <cell r="GD738">
            <v>0</v>
          </cell>
          <cell r="GE738">
            <v>81.13</v>
          </cell>
          <cell r="GF738">
            <v>69.25</v>
          </cell>
          <cell r="GG738">
            <v>72.25</v>
          </cell>
          <cell r="GH738">
            <v>77</v>
          </cell>
          <cell r="GI738" t="str">
            <v/>
          </cell>
          <cell r="GJ738">
            <v>0</v>
          </cell>
          <cell r="GK738">
            <v>81.13</v>
          </cell>
          <cell r="GL738">
            <v>69.25</v>
          </cell>
          <cell r="GM738">
            <v>72.25</v>
          </cell>
          <cell r="GN738">
            <v>77</v>
          </cell>
          <cell r="GO738" t="str">
            <v/>
          </cell>
          <cell r="GP738">
            <v>0</v>
          </cell>
          <cell r="GQ738">
            <v>81.13</v>
          </cell>
          <cell r="GR738">
            <v>69.25</v>
          </cell>
          <cell r="GS738">
            <v>72.25</v>
          </cell>
          <cell r="GT738">
            <v>77</v>
          </cell>
          <cell r="GU738" t="str">
            <v/>
          </cell>
          <cell r="GV738">
            <v>0</v>
          </cell>
          <cell r="GW738">
            <v>78.33</v>
          </cell>
          <cell r="GX738">
            <v>70</v>
          </cell>
          <cell r="GY738">
            <v>74.5</v>
          </cell>
          <cell r="GZ738">
            <v>79</v>
          </cell>
          <cell r="HA738" t="str">
            <v>IGR-L</v>
          </cell>
          <cell r="HB738">
            <v>0</v>
          </cell>
          <cell r="HC738">
            <v>79</v>
          </cell>
          <cell r="HD738">
            <v>69</v>
          </cell>
          <cell r="HE738">
            <v>71.75</v>
          </cell>
          <cell r="HF738">
            <v>81</v>
          </cell>
          <cell r="HH738">
            <v>0</v>
          </cell>
          <cell r="HM738" t="str">
            <v/>
          </cell>
          <cell r="HN738" t="str">
            <v/>
          </cell>
          <cell r="HS738">
            <v>0</v>
          </cell>
          <cell r="HT738" t="str">
            <v>PKN</v>
          </cell>
          <cell r="HU738">
            <v>0</v>
          </cell>
          <cell r="HV738" t="str">
            <v>IND</v>
          </cell>
          <cell r="HW738">
            <v>0</v>
          </cell>
          <cell r="HX738" t="str">
            <v>MAT-W</v>
          </cell>
          <cell r="HY738">
            <v>0</v>
          </cell>
          <cell r="HZ738" t="str">
            <v>SEJ-W</v>
          </cell>
          <cell r="IA738">
            <v>0</v>
          </cell>
          <cell r="IB738" t="str">
            <v>IGR-W</v>
          </cell>
          <cell r="IC738">
            <v>0</v>
          </cell>
          <cell r="ID738" t="str">
            <v>SBO</v>
          </cell>
          <cell r="IE738">
            <v>0</v>
          </cell>
          <cell r="IF738" t="str">
            <v>PJO</v>
          </cell>
          <cell r="IG738">
            <v>0</v>
          </cell>
          <cell r="IH738" t="str">
            <v>PRA</v>
          </cell>
          <cell r="II738">
            <v>0</v>
          </cell>
          <cell r="IJ738" t="str">
            <v>JAW</v>
          </cell>
          <cell r="IK738">
            <v>0</v>
          </cell>
          <cell r="IL738" t="str">
            <v>ARB</v>
          </cell>
          <cell r="IM738">
            <v>0</v>
          </cell>
          <cell r="IN738" t="str">
            <v>PKM</v>
          </cell>
          <cell r="IO738">
            <v>0</v>
          </cell>
          <cell r="IP738" t="str">
            <v>GEO-P</v>
          </cell>
          <cell r="IQ738">
            <v>0</v>
          </cell>
          <cell r="IR738" t="str">
            <v>SEJ-P</v>
          </cell>
          <cell r="IS738">
            <v>0</v>
          </cell>
          <cell r="IT738" t="str">
            <v>SOS-P</v>
          </cell>
          <cell r="IU738">
            <v>0</v>
          </cell>
          <cell r="IV738" t="str">
            <v>EKO-P</v>
          </cell>
          <cell r="IW738">
            <v>0</v>
          </cell>
          <cell r="IX738" t="str">
            <v>IGR-L</v>
          </cell>
          <cell r="IY738">
            <v>0</v>
          </cell>
          <cell r="JA738">
            <v>0</v>
          </cell>
        </row>
        <row r="739">
          <cell r="Q739" t="str">
            <v/>
          </cell>
          <cell r="AB739" t="str">
            <v/>
          </cell>
          <cell r="AC739">
            <v>8</v>
          </cell>
          <cell r="AI739" t="str">
            <v/>
          </cell>
          <cell r="AJ739">
            <v>0</v>
          </cell>
          <cell r="AK739">
            <v>84.5</v>
          </cell>
          <cell r="AL739">
            <v>80.25</v>
          </cell>
          <cell r="AM739">
            <v>80</v>
          </cell>
          <cell r="AN739">
            <v>86</v>
          </cell>
          <cell r="AO739" t="str">
            <v/>
          </cell>
          <cell r="AP739">
            <v>0</v>
          </cell>
          <cell r="AQ739">
            <v>81.33</v>
          </cell>
          <cell r="AR739">
            <v>85</v>
          </cell>
          <cell r="AS739">
            <v>78.75</v>
          </cell>
          <cell r="AT739">
            <v>86</v>
          </cell>
          <cell r="AU739" t="str">
            <v/>
          </cell>
          <cell r="AV739">
            <v>0</v>
          </cell>
          <cell r="AW739">
            <v>84</v>
          </cell>
          <cell r="AX739">
            <v>80.25</v>
          </cell>
          <cell r="AY739">
            <v>80</v>
          </cell>
          <cell r="AZ739">
            <v>88</v>
          </cell>
          <cell r="BA739" t="str">
            <v/>
          </cell>
          <cell r="BB739">
            <v>0</v>
          </cell>
          <cell r="BC739">
            <v>83.75</v>
          </cell>
          <cell r="BD739">
            <v>80.25</v>
          </cell>
          <cell r="BE739">
            <v>80.25</v>
          </cell>
          <cell r="BF739">
            <v>88</v>
          </cell>
          <cell r="BG739" t="str">
            <v>SEJ</v>
          </cell>
          <cell r="BH739">
            <v>0</v>
          </cell>
          <cell r="BI739">
            <v>82.67</v>
          </cell>
          <cell r="BJ739">
            <v>87.25</v>
          </cell>
          <cell r="BK739">
            <v>83.25</v>
          </cell>
          <cell r="BL739">
            <v>86</v>
          </cell>
          <cell r="BM739" t="str">
            <v/>
          </cell>
          <cell r="BN739">
            <v>0</v>
          </cell>
          <cell r="BO739">
            <v>80.5</v>
          </cell>
          <cell r="BP739">
            <v>82.75</v>
          </cell>
          <cell r="BQ739">
            <v>71.75</v>
          </cell>
          <cell r="BR739">
            <v>79</v>
          </cell>
          <cell r="BS739" t="str">
            <v/>
          </cell>
          <cell r="BT739">
            <v>0</v>
          </cell>
          <cell r="BU739">
            <v>86</v>
          </cell>
          <cell r="BV739">
            <v>83.75</v>
          </cell>
          <cell r="BW739">
            <v>83.75</v>
          </cell>
          <cell r="BX739">
            <v>88</v>
          </cell>
          <cell r="BY739" t="str">
            <v/>
          </cell>
          <cell r="BZ739">
            <v>0</v>
          </cell>
          <cell r="CA739">
            <v>81.67</v>
          </cell>
          <cell r="CB739">
            <v>71.5</v>
          </cell>
          <cell r="CC739">
            <v>71.5</v>
          </cell>
          <cell r="CD739">
            <v>74</v>
          </cell>
          <cell r="CE739" t="str">
            <v/>
          </cell>
          <cell r="CF739">
            <v>0</v>
          </cell>
          <cell r="CG739">
            <v>80.33</v>
          </cell>
          <cell r="CH739">
            <v>81.25</v>
          </cell>
          <cell r="CI739">
            <v>87.75</v>
          </cell>
          <cell r="CJ739">
            <v>80</v>
          </cell>
          <cell r="CK739" t="str">
            <v/>
          </cell>
          <cell r="CL739">
            <v>0</v>
          </cell>
          <cell r="CM739">
            <v>78.33</v>
          </cell>
          <cell r="CN739">
            <v>74.25</v>
          </cell>
          <cell r="CO739">
            <v>69.25</v>
          </cell>
          <cell r="CP739">
            <v>78</v>
          </cell>
          <cell r="CQ739" t="str">
            <v/>
          </cell>
          <cell r="CR739">
            <v>0</v>
          </cell>
          <cell r="CS739">
            <v>80.5</v>
          </cell>
          <cell r="CT739">
            <v>79.5</v>
          </cell>
          <cell r="CU739">
            <v>78.25</v>
          </cell>
          <cell r="CV739">
            <v>84</v>
          </cell>
          <cell r="CW739" t="str">
            <v/>
          </cell>
          <cell r="CX739">
            <v>0</v>
          </cell>
          <cell r="CY739">
            <v>85.44</v>
          </cell>
          <cell r="CZ739">
            <v>75</v>
          </cell>
          <cell r="DA739">
            <v>82</v>
          </cell>
          <cell r="DB739">
            <v>84</v>
          </cell>
          <cell r="DC739" t="str">
            <v/>
          </cell>
          <cell r="DD739">
            <v>0</v>
          </cell>
          <cell r="DE739">
            <v>86.25</v>
          </cell>
          <cell r="DF739">
            <v>87</v>
          </cell>
          <cell r="DG739">
            <v>76.25</v>
          </cell>
          <cell r="DH739">
            <v>85</v>
          </cell>
          <cell r="DI739" t="str">
            <v/>
          </cell>
          <cell r="DJ739">
            <v>0</v>
          </cell>
          <cell r="DK739">
            <v>0</v>
          </cell>
          <cell r="DL739">
            <v>0</v>
          </cell>
          <cell r="DM739">
            <v>0</v>
          </cell>
          <cell r="DN739">
            <v>82</v>
          </cell>
          <cell r="DO739" t="str">
            <v/>
          </cell>
          <cell r="DP739">
            <v>0</v>
          </cell>
          <cell r="DQ739">
            <v>84</v>
          </cell>
          <cell r="DR739">
            <v>70.5</v>
          </cell>
          <cell r="DS739">
            <v>70.75</v>
          </cell>
          <cell r="DT739">
            <v>75</v>
          </cell>
          <cell r="DU739" t="str">
            <v/>
          </cell>
          <cell r="DV739">
            <v>0</v>
          </cell>
          <cell r="DW739">
            <v>85.75</v>
          </cell>
          <cell r="DX739">
            <v>86</v>
          </cell>
          <cell r="DY739">
            <v>86</v>
          </cell>
          <cell r="DZ739">
            <v>83</v>
          </cell>
          <cell r="EA739" t="str">
            <v/>
          </cell>
          <cell r="EB739">
            <v>0</v>
          </cell>
          <cell r="EC739">
            <v>85.25</v>
          </cell>
          <cell r="ED739">
            <v>84.75</v>
          </cell>
          <cell r="EE739">
            <v>85</v>
          </cell>
          <cell r="EF739">
            <v>81</v>
          </cell>
          <cell r="EG739" t="str">
            <v/>
          </cell>
          <cell r="EH739">
            <v>0</v>
          </cell>
          <cell r="EI739">
            <v>84.17</v>
          </cell>
          <cell r="EJ739">
            <v>75.75</v>
          </cell>
          <cell r="EK739">
            <v>78.5</v>
          </cell>
          <cell r="EL739">
            <v>86</v>
          </cell>
          <cell r="EM739" t="str">
            <v/>
          </cell>
          <cell r="EN739">
            <v>0</v>
          </cell>
          <cell r="EO739">
            <v>84.17</v>
          </cell>
          <cell r="EP739">
            <v>75.75</v>
          </cell>
          <cell r="EQ739">
            <v>78.5</v>
          </cell>
          <cell r="ER739">
            <v>86</v>
          </cell>
          <cell r="ES739" t="str">
            <v/>
          </cell>
          <cell r="ET739">
            <v>0</v>
          </cell>
          <cell r="EU739">
            <v>84.17</v>
          </cell>
          <cell r="EV739">
            <v>75.75</v>
          </cell>
          <cell r="EW739">
            <v>78.5</v>
          </cell>
          <cell r="EX739">
            <v>86</v>
          </cell>
          <cell r="EY739" t="str">
            <v/>
          </cell>
          <cell r="EZ739">
            <v>0</v>
          </cell>
          <cell r="FA739">
            <v>82</v>
          </cell>
          <cell r="FB739">
            <v>68.75</v>
          </cell>
          <cell r="FC739">
            <v>72.25</v>
          </cell>
          <cell r="FD739">
            <v>78</v>
          </cell>
          <cell r="FE739" t="str">
            <v/>
          </cell>
          <cell r="FF739">
            <v>0</v>
          </cell>
          <cell r="FG739">
            <v>82</v>
          </cell>
          <cell r="FH739">
            <v>68.75</v>
          </cell>
          <cell r="FI739">
            <v>72.25</v>
          </cell>
          <cell r="FJ739">
            <v>78</v>
          </cell>
          <cell r="FK739" t="str">
            <v/>
          </cell>
          <cell r="FL739">
            <v>0</v>
          </cell>
          <cell r="FM739">
            <v>82</v>
          </cell>
          <cell r="FN739">
            <v>68.75</v>
          </cell>
          <cell r="FO739">
            <v>72.25</v>
          </cell>
          <cell r="FP739">
            <v>78</v>
          </cell>
          <cell r="FQ739" t="str">
            <v/>
          </cell>
          <cell r="FR739">
            <v>0</v>
          </cell>
          <cell r="FS739">
            <v>82</v>
          </cell>
          <cell r="FT739">
            <v>68.75</v>
          </cell>
          <cell r="FU739">
            <v>72.25</v>
          </cell>
          <cell r="FV739">
            <v>78</v>
          </cell>
          <cell r="FW739" t="str">
            <v/>
          </cell>
          <cell r="FX739">
            <v>0</v>
          </cell>
          <cell r="FY739">
            <v>82</v>
          </cell>
          <cell r="FZ739">
            <v>68.75</v>
          </cell>
          <cell r="GA739">
            <v>72.25</v>
          </cell>
          <cell r="GB739">
            <v>78</v>
          </cell>
          <cell r="GC739" t="str">
            <v/>
          </cell>
          <cell r="GD739">
            <v>0</v>
          </cell>
          <cell r="GE739">
            <v>82</v>
          </cell>
          <cell r="GF739">
            <v>68.75</v>
          </cell>
          <cell r="GG739">
            <v>72.25</v>
          </cell>
          <cell r="GH739">
            <v>78</v>
          </cell>
          <cell r="GI739" t="str">
            <v/>
          </cell>
          <cell r="GJ739">
            <v>0</v>
          </cell>
          <cell r="GK739">
            <v>82</v>
          </cell>
          <cell r="GL739">
            <v>68.75</v>
          </cell>
          <cell r="GM739">
            <v>72.25</v>
          </cell>
          <cell r="GN739">
            <v>78</v>
          </cell>
          <cell r="GO739" t="str">
            <v/>
          </cell>
          <cell r="GP739">
            <v>0</v>
          </cell>
          <cell r="GQ739">
            <v>82</v>
          </cell>
          <cell r="GR739">
            <v>68.75</v>
          </cell>
          <cell r="GS739">
            <v>72.25</v>
          </cell>
          <cell r="GT739">
            <v>78</v>
          </cell>
          <cell r="GU739" t="str">
            <v/>
          </cell>
          <cell r="GV739">
            <v>0</v>
          </cell>
          <cell r="GW739">
            <v>81</v>
          </cell>
          <cell r="GX739">
            <v>71.75</v>
          </cell>
          <cell r="GY739">
            <v>74.25</v>
          </cell>
          <cell r="GZ739">
            <v>85</v>
          </cell>
          <cell r="HA739" t="str">
            <v>IGR-L</v>
          </cell>
          <cell r="HB739">
            <v>0</v>
          </cell>
          <cell r="HC739">
            <v>80.17</v>
          </cell>
          <cell r="HD739">
            <v>69.25</v>
          </cell>
          <cell r="HE739">
            <v>70.75</v>
          </cell>
          <cell r="HF739">
            <v>78</v>
          </cell>
          <cell r="HH739">
            <v>0</v>
          </cell>
          <cell r="HM739" t="str">
            <v/>
          </cell>
          <cell r="HN739" t="str">
            <v/>
          </cell>
          <cell r="HS739">
            <v>0</v>
          </cell>
          <cell r="HT739" t="str">
            <v>PKN</v>
          </cell>
          <cell r="HU739">
            <v>0</v>
          </cell>
          <cell r="HV739" t="str">
            <v>IND</v>
          </cell>
          <cell r="HW739">
            <v>0</v>
          </cell>
          <cell r="HX739" t="str">
            <v>MAT-W</v>
          </cell>
          <cell r="HY739">
            <v>0</v>
          </cell>
          <cell r="HZ739" t="str">
            <v>SEJ-W</v>
          </cell>
          <cell r="IA739">
            <v>0</v>
          </cell>
          <cell r="IB739" t="str">
            <v>IGR-W</v>
          </cell>
          <cell r="IC739">
            <v>0</v>
          </cell>
          <cell r="ID739" t="str">
            <v>SBO</v>
          </cell>
          <cell r="IE739">
            <v>0</v>
          </cell>
          <cell r="IF739" t="str">
            <v>PJO</v>
          </cell>
          <cell r="IG739">
            <v>0</v>
          </cell>
          <cell r="IH739" t="str">
            <v>PRA</v>
          </cell>
          <cell r="II739">
            <v>0</v>
          </cell>
          <cell r="IJ739" t="str">
            <v>JAW</v>
          </cell>
          <cell r="IK739">
            <v>0</v>
          </cell>
          <cell r="IL739" t="str">
            <v>ARB</v>
          </cell>
          <cell r="IM739">
            <v>0</v>
          </cell>
          <cell r="IN739" t="str">
            <v>PKM</v>
          </cell>
          <cell r="IO739">
            <v>0</v>
          </cell>
          <cell r="IP739" t="str">
            <v>GEO-P</v>
          </cell>
          <cell r="IQ739">
            <v>0</v>
          </cell>
          <cell r="IR739" t="str">
            <v>SEJ-P</v>
          </cell>
          <cell r="IS739">
            <v>0</v>
          </cell>
          <cell r="IT739" t="str">
            <v>SOS-P</v>
          </cell>
          <cell r="IU739">
            <v>0</v>
          </cell>
          <cell r="IV739" t="str">
            <v>EKO-P</v>
          </cell>
          <cell r="IW739">
            <v>0</v>
          </cell>
          <cell r="IX739" t="str">
            <v>IGR-L</v>
          </cell>
          <cell r="IY739">
            <v>0</v>
          </cell>
          <cell r="JA739">
            <v>0</v>
          </cell>
        </row>
        <row r="740">
          <cell r="Q740" t="str">
            <v/>
          </cell>
          <cell r="AB740" t="str">
            <v/>
          </cell>
          <cell r="AC740">
            <v>9</v>
          </cell>
          <cell r="AI740" t="str">
            <v/>
          </cell>
          <cell r="AJ740">
            <v>0</v>
          </cell>
          <cell r="AK740">
            <v>80.75</v>
          </cell>
          <cell r="AL740">
            <v>76.75</v>
          </cell>
          <cell r="AM740">
            <v>75.25</v>
          </cell>
          <cell r="AN740">
            <v>80</v>
          </cell>
          <cell r="AO740" t="str">
            <v/>
          </cell>
          <cell r="AP740">
            <v>0</v>
          </cell>
          <cell r="AQ740">
            <v>76</v>
          </cell>
          <cell r="AR740">
            <v>86</v>
          </cell>
          <cell r="AS740">
            <v>72.5</v>
          </cell>
          <cell r="AT740">
            <v>80</v>
          </cell>
          <cell r="AU740" t="str">
            <v/>
          </cell>
          <cell r="AV740">
            <v>0</v>
          </cell>
          <cell r="AW740">
            <v>80</v>
          </cell>
          <cell r="AX740">
            <v>76.75</v>
          </cell>
          <cell r="AY740">
            <v>75.25</v>
          </cell>
          <cell r="AZ740">
            <v>82</v>
          </cell>
          <cell r="BA740" t="str">
            <v/>
          </cell>
          <cell r="BB740">
            <v>0</v>
          </cell>
          <cell r="BC740">
            <v>79.75</v>
          </cell>
          <cell r="BD740">
            <v>76.75</v>
          </cell>
          <cell r="BE740">
            <v>75.75</v>
          </cell>
          <cell r="BF740">
            <v>82</v>
          </cell>
          <cell r="BG740" t="str">
            <v>SEJ</v>
          </cell>
          <cell r="BH740">
            <v>0</v>
          </cell>
          <cell r="BI740">
            <v>76.33</v>
          </cell>
          <cell r="BJ740">
            <v>79.5</v>
          </cell>
          <cell r="BK740">
            <v>76.5</v>
          </cell>
          <cell r="BL740">
            <v>80</v>
          </cell>
          <cell r="BM740" t="str">
            <v/>
          </cell>
          <cell r="BN740">
            <v>0</v>
          </cell>
          <cell r="BO740">
            <v>81.63</v>
          </cell>
          <cell r="BP740">
            <v>73.25</v>
          </cell>
          <cell r="BQ740">
            <v>72</v>
          </cell>
          <cell r="BR740">
            <v>79</v>
          </cell>
          <cell r="BS740" t="str">
            <v/>
          </cell>
          <cell r="BT740">
            <v>0</v>
          </cell>
          <cell r="BU740">
            <v>84.25</v>
          </cell>
          <cell r="BV740">
            <v>82.75</v>
          </cell>
          <cell r="BW740">
            <v>82.5</v>
          </cell>
          <cell r="BX740">
            <v>86</v>
          </cell>
          <cell r="BY740" t="str">
            <v/>
          </cell>
          <cell r="BZ740">
            <v>0</v>
          </cell>
          <cell r="CA740">
            <v>78.08</v>
          </cell>
          <cell r="CB740">
            <v>68.75</v>
          </cell>
          <cell r="CC740">
            <v>70</v>
          </cell>
          <cell r="CD740">
            <v>72</v>
          </cell>
          <cell r="CE740" t="str">
            <v/>
          </cell>
          <cell r="CF740">
            <v>0</v>
          </cell>
          <cell r="CG740">
            <v>82</v>
          </cell>
          <cell r="CH740">
            <v>80.75</v>
          </cell>
          <cell r="CI740">
            <v>88.5</v>
          </cell>
          <cell r="CJ740">
            <v>80</v>
          </cell>
          <cell r="CK740" t="str">
            <v/>
          </cell>
          <cell r="CL740">
            <v>0</v>
          </cell>
          <cell r="CM740">
            <v>75.67</v>
          </cell>
          <cell r="CN740">
            <v>72.5</v>
          </cell>
          <cell r="CO740">
            <v>72.5</v>
          </cell>
          <cell r="CP740">
            <v>79</v>
          </cell>
          <cell r="CQ740" t="str">
            <v/>
          </cell>
          <cell r="CR740">
            <v>0</v>
          </cell>
          <cell r="CS740">
            <v>80.5</v>
          </cell>
          <cell r="CT740">
            <v>72.5</v>
          </cell>
          <cell r="CU740">
            <v>77.5</v>
          </cell>
          <cell r="CV740">
            <v>81</v>
          </cell>
          <cell r="CW740" t="str">
            <v/>
          </cell>
          <cell r="CX740">
            <v>0</v>
          </cell>
          <cell r="CY740">
            <v>81.78</v>
          </cell>
          <cell r="CZ740">
            <v>73.25</v>
          </cell>
          <cell r="DA740">
            <v>76.75</v>
          </cell>
          <cell r="DB740">
            <v>83</v>
          </cell>
          <cell r="DC740" t="str">
            <v/>
          </cell>
          <cell r="DD740">
            <v>0</v>
          </cell>
          <cell r="DE740">
            <v>82</v>
          </cell>
          <cell r="DF740">
            <v>81.25</v>
          </cell>
          <cell r="DG740">
            <v>75.75</v>
          </cell>
          <cell r="DH740">
            <v>87</v>
          </cell>
          <cell r="DI740" t="str">
            <v/>
          </cell>
          <cell r="DJ740">
            <v>0</v>
          </cell>
          <cell r="DK740">
            <v>0</v>
          </cell>
          <cell r="DL740">
            <v>0</v>
          </cell>
          <cell r="DM740">
            <v>0</v>
          </cell>
          <cell r="DN740">
            <v>73</v>
          </cell>
          <cell r="DO740" t="str">
            <v/>
          </cell>
          <cell r="DP740">
            <v>0</v>
          </cell>
          <cell r="DQ740">
            <v>83.25</v>
          </cell>
          <cell r="DR740">
            <v>68.75</v>
          </cell>
          <cell r="DS740">
            <v>70.25</v>
          </cell>
          <cell r="DT740">
            <v>75</v>
          </cell>
          <cell r="DU740" t="str">
            <v/>
          </cell>
          <cell r="DV740">
            <v>0</v>
          </cell>
          <cell r="DW740">
            <v>75</v>
          </cell>
          <cell r="DX740">
            <v>79</v>
          </cell>
          <cell r="DY740">
            <v>74.25</v>
          </cell>
          <cell r="DZ740">
            <v>77</v>
          </cell>
          <cell r="EA740" t="str">
            <v/>
          </cell>
          <cell r="EB740">
            <v>0</v>
          </cell>
          <cell r="EC740">
            <v>81.88</v>
          </cell>
          <cell r="ED740">
            <v>83</v>
          </cell>
          <cell r="EE740">
            <v>84.25</v>
          </cell>
          <cell r="EF740">
            <v>81</v>
          </cell>
          <cell r="EG740" t="str">
            <v/>
          </cell>
          <cell r="EH740">
            <v>0</v>
          </cell>
          <cell r="EI740">
            <v>85.75</v>
          </cell>
          <cell r="EJ740">
            <v>74.75</v>
          </cell>
          <cell r="EK740">
            <v>80.25</v>
          </cell>
          <cell r="EL740">
            <v>80</v>
          </cell>
          <cell r="EM740" t="str">
            <v/>
          </cell>
          <cell r="EN740">
            <v>0</v>
          </cell>
          <cell r="EO740">
            <v>85.75</v>
          </cell>
          <cell r="EP740">
            <v>74.75</v>
          </cell>
          <cell r="EQ740">
            <v>80.25</v>
          </cell>
          <cell r="ER740">
            <v>80</v>
          </cell>
          <cell r="ES740" t="str">
            <v/>
          </cell>
          <cell r="ET740">
            <v>0</v>
          </cell>
          <cell r="EU740">
            <v>85.75</v>
          </cell>
          <cell r="EV740">
            <v>74.75</v>
          </cell>
          <cell r="EW740">
            <v>80.25</v>
          </cell>
          <cell r="EX740">
            <v>80</v>
          </cell>
          <cell r="EY740" t="str">
            <v/>
          </cell>
          <cell r="EZ740">
            <v>0</v>
          </cell>
          <cell r="FA740">
            <v>78.25</v>
          </cell>
          <cell r="FB740">
            <v>69.5</v>
          </cell>
          <cell r="FC740">
            <v>67.25</v>
          </cell>
          <cell r="FD740">
            <v>79</v>
          </cell>
          <cell r="FE740" t="str">
            <v/>
          </cell>
          <cell r="FF740">
            <v>0</v>
          </cell>
          <cell r="FG740">
            <v>78.25</v>
          </cell>
          <cell r="FH740">
            <v>69.5</v>
          </cell>
          <cell r="FI740">
            <v>67.25</v>
          </cell>
          <cell r="FJ740">
            <v>79</v>
          </cell>
          <cell r="FK740" t="str">
            <v/>
          </cell>
          <cell r="FL740">
            <v>0</v>
          </cell>
          <cell r="FM740">
            <v>78.25</v>
          </cell>
          <cell r="FN740">
            <v>69.5</v>
          </cell>
          <cell r="FO740">
            <v>67.25</v>
          </cell>
          <cell r="FP740">
            <v>79</v>
          </cell>
          <cell r="FQ740" t="str">
            <v/>
          </cell>
          <cell r="FR740">
            <v>0</v>
          </cell>
          <cell r="FS740">
            <v>78.25</v>
          </cell>
          <cell r="FT740">
            <v>69.5</v>
          </cell>
          <cell r="FU740">
            <v>67.25</v>
          </cell>
          <cell r="FV740">
            <v>79</v>
          </cell>
          <cell r="FW740" t="str">
            <v/>
          </cell>
          <cell r="FX740">
            <v>0</v>
          </cell>
          <cell r="FY740">
            <v>78.25</v>
          </cell>
          <cell r="FZ740">
            <v>69.5</v>
          </cell>
          <cell r="GA740">
            <v>67.25</v>
          </cell>
          <cell r="GB740">
            <v>79</v>
          </cell>
          <cell r="GC740" t="str">
            <v/>
          </cell>
          <cell r="GD740">
            <v>0</v>
          </cell>
          <cell r="GE740">
            <v>78.25</v>
          </cell>
          <cell r="GF740">
            <v>69.5</v>
          </cell>
          <cell r="GG740">
            <v>67.25</v>
          </cell>
          <cell r="GH740">
            <v>79</v>
          </cell>
          <cell r="GI740" t="str">
            <v/>
          </cell>
          <cell r="GJ740">
            <v>0</v>
          </cell>
          <cell r="GK740">
            <v>78.25</v>
          </cell>
          <cell r="GL740">
            <v>69.5</v>
          </cell>
          <cell r="GM740">
            <v>67.25</v>
          </cell>
          <cell r="GN740">
            <v>79</v>
          </cell>
          <cell r="GO740" t="str">
            <v/>
          </cell>
          <cell r="GP740">
            <v>0</v>
          </cell>
          <cell r="GQ740">
            <v>78.25</v>
          </cell>
          <cell r="GR740">
            <v>69.5</v>
          </cell>
          <cell r="GS740">
            <v>67.25</v>
          </cell>
          <cell r="GT740">
            <v>79</v>
          </cell>
          <cell r="GU740" t="str">
            <v/>
          </cell>
          <cell r="GV740">
            <v>0</v>
          </cell>
          <cell r="GW740">
            <v>77.33</v>
          </cell>
          <cell r="GX740">
            <v>67</v>
          </cell>
          <cell r="GY740">
            <v>67.25</v>
          </cell>
          <cell r="GZ740">
            <v>75</v>
          </cell>
          <cell r="HA740" t="str">
            <v>IGR-L</v>
          </cell>
          <cell r="HB740">
            <v>0</v>
          </cell>
          <cell r="HC740">
            <v>76.33</v>
          </cell>
          <cell r="HD740">
            <v>67.75</v>
          </cell>
          <cell r="HE740">
            <v>67.25</v>
          </cell>
          <cell r="HF740">
            <v>78</v>
          </cell>
          <cell r="HH740">
            <v>0</v>
          </cell>
          <cell r="HM740" t="str">
            <v/>
          </cell>
          <cell r="HN740" t="str">
            <v/>
          </cell>
          <cell r="HS740">
            <v>0</v>
          </cell>
          <cell r="HT740" t="str">
            <v>PKN</v>
          </cell>
          <cell r="HU740">
            <v>0</v>
          </cell>
          <cell r="HV740" t="str">
            <v>IND</v>
          </cell>
          <cell r="HW740">
            <v>0</v>
          </cell>
          <cell r="HX740" t="str">
            <v>MAT-W</v>
          </cell>
          <cell r="HY740">
            <v>0</v>
          </cell>
          <cell r="HZ740" t="str">
            <v>SEJ-W</v>
          </cell>
          <cell r="IA740">
            <v>0</v>
          </cell>
          <cell r="IB740" t="str">
            <v>IGR-W</v>
          </cell>
          <cell r="IC740">
            <v>0</v>
          </cell>
          <cell r="ID740" t="str">
            <v>SBO</v>
          </cell>
          <cell r="IE740">
            <v>0</v>
          </cell>
          <cell r="IF740" t="str">
            <v>PJO</v>
          </cell>
          <cell r="IG740">
            <v>0</v>
          </cell>
          <cell r="IH740" t="str">
            <v>PRA</v>
          </cell>
          <cell r="II740">
            <v>0</v>
          </cell>
          <cell r="IJ740" t="str">
            <v>JAW</v>
          </cell>
          <cell r="IK740">
            <v>0</v>
          </cell>
          <cell r="IL740" t="str">
            <v>ARB</v>
          </cell>
          <cell r="IM740">
            <v>0</v>
          </cell>
          <cell r="IN740" t="str">
            <v>PKM</v>
          </cell>
          <cell r="IO740">
            <v>0</v>
          </cell>
          <cell r="IP740" t="str">
            <v>GEO-P</v>
          </cell>
          <cell r="IQ740">
            <v>0</v>
          </cell>
          <cell r="IR740" t="str">
            <v>SEJ-P</v>
          </cell>
          <cell r="IS740">
            <v>0</v>
          </cell>
          <cell r="IT740" t="str">
            <v>SOS-P</v>
          </cell>
          <cell r="IU740">
            <v>0</v>
          </cell>
          <cell r="IV740" t="str">
            <v>EKO-P</v>
          </cell>
          <cell r="IW740">
            <v>0</v>
          </cell>
          <cell r="IX740" t="str">
            <v>IGR-L</v>
          </cell>
          <cell r="IY740">
            <v>0</v>
          </cell>
          <cell r="JA740">
            <v>0</v>
          </cell>
        </row>
        <row r="741">
          <cell r="Q741" t="str">
            <v/>
          </cell>
          <cell r="AB741" t="str">
            <v/>
          </cell>
          <cell r="AC741">
            <v>10</v>
          </cell>
          <cell r="AI741" t="str">
            <v/>
          </cell>
          <cell r="AJ741">
            <v>0</v>
          </cell>
          <cell r="AK741">
            <v>89.5</v>
          </cell>
          <cell r="AL741">
            <v>88</v>
          </cell>
          <cell r="AM741">
            <v>83.5</v>
          </cell>
          <cell r="AN741">
            <v>89</v>
          </cell>
          <cell r="AO741" t="str">
            <v/>
          </cell>
          <cell r="AP741">
            <v>0</v>
          </cell>
          <cell r="AQ741">
            <v>92.67</v>
          </cell>
          <cell r="AR741">
            <v>92.75</v>
          </cell>
          <cell r="AS741">
            <v>84.5</v>
          </cell>
          <cell r="AT741">
            <v>89</v>
          </cell>
          <cell r="AU741" t="str">
            <v/>
          </cell>
          <cell r="AV741">
            <v>0</v>
          </cell>
          <cell r="AW741">
            <v>87.5</v>
          </cell>
          <cell r="AX741">
            <v>89.25</v>
          </cell>
          <cell r="AY741">
            <v>83.5</v>
          </cell>
          <cell r="AZ741">
            <v>92</v>
          </cell>
          <cell r="BA741" t="str">
            <v/>
          </cell>
          <cell r="BB741">
            <v>0</v>
          </cell>
          <cell r="BC741">
            <v>86.75</v>
          </cell>
          <cell r="BD741">
            <v>88</v>
          </cell>
          <cell r="BE741">
            <v>83.75</v>
          </cell>
          <cell r="BF741">
            <v>92</v>
          </cell>
          <cell r="BG741" t="str">
            <v>SEJ</v>
          </cell>
          <cell r="BH741">
            <v>0</v>
          </cell>
          <cell r="BI741">
            <v>88.67</v>
          </cell>
          <cell r="BJ741">
            <v>90</v>
          </cell>
          <cell r="BK741">
            <v>86.75</v>
          </cell>
          <cell r="BL741">
            <v>89</v>
          </cell>
          <cell r="BM741" t="str">
            <v/>
          </cell>
          <cell r="BN741">
            <v>0</v>
          </cell>
          <cell r="BO741">
            <v>80.75</v>
          </cell>
          <cell r="BP741">
            <v>80.25</v>
          </cell>
          <cell r="BQ741">
            <v>72</v>
          </cell>
          <cell r="BR741">
            <v>85</v>
          </cell>
          <cell r="BS741" t="str">
            <v/>
          </cell>
          <cell r="BT741">
            <v>0</v>
          </cell>
          <cell r="BU741">
            <v>86</v>
          </cell>
          <cell r="BV741">
            <v>83.75</v>
          </cell>
          <cell r="BW741">
            <v>85</v>
          </cell>
          <cell r="BX741">
            <v>88</v>
          </cell>
          <cell r="BY741" t="str">
            <v/>
          </cell>
          <cell r="BZ741">
            <v>0</v>
          </cell>
          <cell r="CA741">
            <v>90</v>
          </cell>
          <cell r="CB741">
            <v>87.25</v>
          </cell>
          <cell r="CC741">
            <v>87.5</v>
          </cell>
          <cell r="CD741">
            <v>88</v>
          </cell>
          <cell r="CE741" t="str">
            <v/>
          </cell>
          <cell r="CF741">
            <v>0</v>
          </cell>
          <cell r="CG741">
            <v>80.33</v>
          </cell>
          <cell r="CH741">
            <v>84.75</v>
          </cell>
          <cell r="CI741">
            <v>92.75</v>
          </cell>
          <cell r="CJ741">
            <v>84</v>
          </cell>
          <cell r="CK741" t="str">
            <v/>
          </cell>
          <cell r="CL741">
            <v>0</v>
          </cell>
          <cell r="CM741">
            <v>82.92</v>
          </cell>
          <cell r="CN741">
            <v>75.25</v>
          </cell>
          <cell r="CO741">
            <v>76</v>
          </cell>
          <cell r="CP741">
            <v>80</v>
          </cell>
          <cell r="CQ741" t="str">
            <v/>
          </cell>
          <cell r="CR741">
            <v>0</v>
          </cell>
          <cell r="CS741">
            <v>85</v>
          </cell>
          <cell r="CT741">
            <v>80.5</v>
          </cell>
          <cell r="CU741">
            <v>77.5</v>
          </cell>
          <cell r="CV741">
            <v>87</v>
          </cell>
          <cell r="CW741" t="str">
            <v/>
          </cell>
          <cell r="CX741">
            <v>0</v>
          </cell>
          <cell r="CY741">
            <v>80.67</v>
          </cell>
          <cell r="CZ741">
            <v>70.75</v>
          </cell>
          <cell r="DA741">
            <v>80.25</v>
          </cell>
          <cell r="DB741">
            <v>84</v>
          </cell>
          <cell r="DC741" t="str">
            <v/>
          </cell>
          <cell r="DD741">
            <v>0</v>
          </cell>
          <cell r="DE741">
            <v>89.25</v>
          </cell>
          <cell r="DF741">
            <v>90.75</v>
          </cell>
          <cell r="DG741">
            <v>90.75</v>
          </cell>
          <cell r="DH741">
            <v>90</v>
          </cell>
          <cell r="DI741" t="str">
            <v/>
          </cell>
          <cell r="DJ741">
            <v>0</v>
          </cell>
          <cell r="DK741">
            <v>0</v>
          </cell>
          <cell r="DL741">
            <v>0</v>
          </cell>
          <cell r="DM741">
            <v>0</v>
          </cell>
          <cell r="DN741">
            <v>80</v>
          </cell>
          <cell r="DO741" t="str">
            <v/>
          </cell>
          <cell r="DP741">
            <v>0</v>
          </cell>
          <cell r="DQ741">
            <v>87.25</v>
          </cell>
          <cell r="DR741">
            <v>78.5</v>
          </cell>
          <cell r="DS741">
            <v>87.75</v>
          </cell>
          <cell r="DT741">
            <v>80</v>
          </cell>
          <cell r="DU741" t="str">
            <v/>
          </cell>
          <cell r="DV741">
            <v>0</v>
          </cell>
          <cell r="DW741">
            <v>87.25</v>
          </cell>
          <cell r="DX741">
            <v>87.75</v>
          </cell>
          <cell r="DY741">
            <v>86.5</v>
          </cell>
          <cell r="DZ741">
            <v>85</v>
          </cell>
          <cell r="EA741" t="str">
            <v/>
          </cell>
          <cell r="EB741">
            <v>0</v>
          </cell>
          <cell r="EC741">
            <v>85</v>
          </cell>
          <cell r="ED741">
            <v>85</v>
          </cell>
          <cell r="EE741">
            <v>87.5</v>
          </cell>
          <cell r="EF741">
            <v>88</v>
          </cell>
          <cell r="EG741" t="str">
            <v/>
          </cell>
          <cell r="EH741">
            <v>0</v>
          </cell>
          <cell r="EI741">
            <v>87.25</v>
          </cell>
          <cell r="EJ741">
            <v>76.5</v>
          </cell>
          <cell r="EK741">
            <v>83</v>
          </cell>
          <cell r="EL741">
            <v>89</v>
          </cell>
          <cell r="EM741" t="str">
            <v/>
          </cell>
          <cell r="EN741">
            <v>0</v>
          </cell>
          <cell r="EO741">
            <v>87.25</v>
          </cell>
          <cell r="EP741">
            <v>76.5</v>
          </cell>
          <cell r="EQ741">
            <v>83</v>
          </cell>
          <cell r="ER741">
            <v>89</v>
          </cell>
          <cell r="ES741" t="str">
            <v/>
          </cell>
          <cell r="ET741">
            <v>0</v>
          </cell>
          <cell r="EU741">
            <v>87.25</v>
          </cell>
          <cell r="EV741">
            <v>76.5</v>
          </cell>
          <cell r="EW741">
            <v>83</v>
          </cell>
          <cell r="EX741">
            <v>89</v>
          </cell>
          <cell r="EY741" t="str">
            <v/>
          </cell>
          <cell r="EZ741">
            <v>0</v>
          </cell>
          <cell r="FA741">
            <v>78</v>
          </cell>
          <cell r="FB741">
            <v>74.25</v>
          </cell>
          <cell r="FC741">
            <v>83.25</v>
          </cell>
          <cell r="FD741">
            <v>80</v>
          </cell>
          <cell r="FE741" t="str">
            <v/>
          </cell>
          <cell r="FF741">
            <v>0</v>
          </cell>
          <cell r="FG741">
            <v>78</v>
          </cell>
          <cell r="FH741">
            <v>74.25</v>
          </cell>
          <cell r="FI741">
            <v>83.25</v>
          </cell>
          <cell r="FJ741">
            <v>80</v>
          </cell>
          <cell r="FK741" t="str">
            <v/>
          </cell>
          <cell r="FL741">
            <v>0</v>
          </cell>
          <cell r="FM741">
            <v>78</v>
          </cell>
          <cell r="FN741">
            <v>74.25</v>
          </cell>
          <cell r="FO741">
            <v>83.25</v>
          </cell>
          <cell r="FP741">
            <v>80</v>
          </cell>
          <cell r="FQ741" t="str">
            <v/>
          </cell>
          <cell r="FR741">
            <v>0</v>
          </cell>
          <cell r="FS741">
            <v>78</v>
          </cell>
          <cell r="FT741">
            <v>74.25</v>
          </cell>
          <cell r="FU741">
            <v>83.25</v>
          </cell>
          <cell r="FV741">
            <v>80</v>
          </cell>
          <cell r="FW741" t="str">
            <v/>
          </cell>
          <cell r="FX741">
            <v>0</v>
          </cell>
          <cell r="FY741">
            <v>78</v>
          </cell>
          <cell r="FZ741">
            <v>74.25</v>
          </cell>
          <cell r="GA741">
            <v>83.25</v>
          </cell>
          <cell r="GB741">
            <v>80</v>
          </cell>
          <cell r="GC741" t="str">
            <v/>
          </cell>
          <cell r="GD741">
            <v>0</v>
          </cell>
          <cell r="GE741">
            <v>78</v>
          </cell>
          <cell r="GF741">
            <v>74.25</v>
          </cell>
          <cell r="GG741">
            <v>83.25</v>
          </cell>
          <cell r="GH741">
            <v>80</v>
          </cell>
          <cell r="GI741" t="str">
            <v/>
          </cell>
          <cell r="GJ741">
            <v>0</v>
          </cell>
          <cell r="GK741">
            <v>78</v>
          </cell>
          <cell r="GL741">
            <v>74.25</v>
          </cell>
          <cell r="GM741">
            <v>83.25</v>
          </cell>
          <cell r="GN741">
            <v>80</v>
          </cell>
          <cell r="GO741" t="str">
            <v/>
          </cell>
          <cell r="GP741">
            <v>0</v>
          </cell>
          <cell r="GQ741">
            <v>78</v>
          </cell>
          <cell r="GR741">
            <v>74.25</v>
          </cell>
          <cell r="GS741">
            <v>83.25</v>
          </cell>
          <cell r="GT741">
            <v>80</v>
          </cell>
          <cell r="GU741" t="str">
            <v/>
          </cell>
          <cell r="GV741">
            <v>0</v>
          </cell>
          <cell r="GW741">
            <v>83.67</v>
          </cell>
          <cell r="GX741">
            <v>82.5</v>
          </cell>
          <cell r="GY741">
            <v>75.5</v>
          </cell>
          <cell r="GZ741">
            <v>86</v>
          </cell>
          <cell r="HA741" t="str">
            <v>IGR-L</v>
          </cell>
          <cell r="HB741">
            <v>0</v>
          </cell>
          <cell r="HC741">
            <v>86.17</v>
          </cell>
          <cell r="HD741">
            <v>70.75</v>
          </cell>
          <cell r="HE741">
            <v>76.5</v>
          </cell>
          <cell r="HF741">
            <v>80</v>
          </cell>
          <cell r="HH741">
            <v>0</v>
          </cell>
          <cell r="HM741" t="str">
            <v/>
          </cell>
          <cell r="HN741" t="str">
            <v/>
          </cell>
          <cell r="HS741">
            <v>0</v>
          </cell>
          <cell r="HT741" t="str">
            <v>PKN</v>
          </cell>
          <cell r="HU741">
            <v>0</v>
          </cell>
          <cell r="HV741" t="str">
            <v>IND</v>
          </cell>
          <cell r="HW741">
            <v>0</v>
          </cell>
          <cell r="HX741" t="str">
            <v>MAT-W</v>
          </cell>
          <cell r="HY741">
            <v>0</v>
          </cell>
          <cell r="HZ741" t="str">
            <v>SEJ-W</v>
          </cell>
          <cell r="IA741">
            <v>0</v>
          </cell>
          <cell r="IB741" t="str">
            <v>IGR-W</v>
          </cell>
          <cell r="IC741">
            <v>0</v>
          </cell>
          <cell r="ID741" t="str">
            <v>SBO</v>
          </cell>
          <cell r="IE741">
            <v>0</v>
          </cell>
          <cell r="IF741" t="str">
            <v>PJO</v>
          </cell>
          <cell r="IG741">
            <v>0</v>
          </cell>
          <cell r="IH741" t="str">
            <v>PRA</v>
          </cell>
          <cell r="II741">
            <v>0</v>
          </cell>
          <cell r="IJ741" t="str">
            <v>JAW</v>
          </cell>
          <cell r="IK741">
            <v>0</v>
          </cell>
          <cell r="IL741" t="str">
            <v>ARB</v>
          </cell>
          <cell r="IM741">
            <v>0</v>
          </cell>
          <cell r="IN741" t="str">
            <v>PKM</v>
          </cell>
          <cell r="IO741">
            <v>0</v>
          </cell>
          <cell r="IP741" t="str">
            <v>GEO-P</v>
          </cell>
          <cell r="IQ741">
            <v>0</v>
          </cell>
          <cell r="IR741" t="str">
            <v>SEJ-P</v>
          </cell>
          <cell r="IS741">
            <v>0</v>
          </cell>
          <cell r="IT741" t="str">
            <v>SOS-P</v>
          </cell>
          <cell r="IU741">
            <v>0</v>
          </cell>
          <cell r="IV741" t="str">
            <v>EKO-P</v>
          </cell>
          <cell r="IW741">
            <v>0</v>
          </cell>
          <cell r="IX741" t="str">
            <v>IGR-L</v>
          </cell>
          <cell r="IY741">
            <v>0</v>
          </cell>
          <cell r="JA741">
            <v>0</v>
          </cell>
        </row>
        <row r="742">
          <cell r="Q742" t="str">
            <v/>
          </cell>
          <cell r="AB742" t="str">
            <v/>
          </cell>
          <cell r="AC742">
            <v>11</v>
          </cell>
          <cell r="AI742" t="str">
            <v/>
          </cell>
          <cell r="AJ742">
            <v>0</v>
          </cell>
          <cell r="AK742">
            <v>83.25</v>
          </cell>
          <cell r="AL742">
            <v>80.25</v>
          </cell>
          <cell r="AM742">
            <v>76.25</v>
          </cell>
          <cell r="AN742">
            <v>80</v>
          </cell>
          <cell r="AO742" t="str">
            <v/>
          </cell>
          <cell r="AP742">
            <v>0</v>
          </cell>
          <cell r="AQ742">
            <v>90.33</v>
          </cell>
          <cell r="AR742">
            <v>81.25</v>
          </cell>
          <cell r="AS742">
            <v>77.5</v>
          </cell>
          <cell r="AT742">
            <v>80</v>
          </cell>
          <cell r="AU742" t="str">
            <v/>
          </cell>
          <cell r="AV742">
            <v>0</v>
          </cell>
          <cell r="AW742">
            <v>83.25</v>
          </cell>
          <cell r="AX742">
            <v>78.75</v>
          </cell>
          <cell r="AY742">
            <v>76.5</v>
          </cell>
          <cell r="AZ742">
            <v>82</v>
          </cell>
          <cell r="BA742" t="str">
            <v/>
          </cell>
          <cell r="BB742">
            <v>0</v>
          </cell>
          <cell r="BC742">
            <v>84.25</v>
          </cell>
          <cell r="BD742">
            <v>80.25</v>
          </cell>
          <cell r="BE742">
            <v>76.75</v>
          </cell>
          <cell r="BF742">
            <v>82</v>
          </cell>
          <cell r="BG742" t="str">
            <v>SEJ</v>
          </cell>
          <cell r="BH742">
            <v>0</v>
          </cell>
          <cell r="BI742">
            <v>92</v>
          </cell>
          <cell r="BJ742">
            <v>83.75</v>
          </cell>
          <cell r="BK742">
            <v>76.5</v>
          </cell>
          <cell r="BL742">
            <v>80</v>
          </cell>
          <cell r="BM742" t="str">
            <v/>
          </cell>
          <cell r="BN742">
            <v>0</v>
          </cell>
          <cell r="BO742">
            <v>75.75</v>
          </cell>
          <cell r="BP742">
            <v>80.5</v>
          </cell>
          <cell r="BQ742">
            <v>73.75</v>
          </cell>
          <cell r="BR742">
            <v>81</v>
          </cell>
          <cell r="BS742" t="str">
            <v/>
          </cell>
          <cell r="BT742">
            <v>0</v>
          </cell>
          <cell r="BU742">
            <v>86.5</v>
          </cell>
          <cell r="BV742">
            <v>83</v>
          </cell>
          <cell r="BW742">
            <v>80</v>
          </cell>
          <cell r="BX742">
            <v>86</v>
          </cell>
          <cell r="BY742" t="str">
            <v/>
          </cell>
          <cell r="BZ742">
            <v>0</v>
          </cell>
          <cell r="CA742">
            <v>76.25</v>
          </cell>
          <cell r="CB742">
            <v>71</v>
          </cell>
          <cell r="CC742">
            <v>70</v>
          </cell>
          <cell r="CD742">
            <v>72</v>
          </cell>
          <cell r="CE742" t="str">
            <v/>
          </cell>
          <cell r="CF742">
            <v>0</v>
          </cell>
          <cell r="CG742">
            <v>80.33</v>
          </cell>
          <cell r="CH742">
            <v>80.75</v>
          </cell>
          <cell r="CI742">
            <v>83.75</v>
          </cell>
          <cell r="CJ742">
            <v>79</v>
          </cell>
          <cell r="CK742" t="str">
            <v/>
          </cell>
          <cell r="CL742">
            <v>0</v>
          </cell>
          <cell r="CM742">
            <v>82</v>
          </cell>
          <cell r="CN742">
            <v>79.5</v>
          </cell>
          <cell r="CO742">
            <v>79.25</v>
          </cell>
          <cell r="CP742">
            <v>78</v>
          </cell>
          <cell r="CQ742" t="str">
            <v/>
          </cell>
          <cell r="CR742">
            <v>0</v>
          </cell>
          <cell r="CS742">
            <v>80.33</v>
          </cell>
          <cell r="CT742">
            <v>65.5</v>
          </cell>
          <cell r="CU742">
            <v>68</v>
          </cell>
          <cell r="CV742">
            <v>83</v>
          </cell>
          <cell r="CW742" t="str">
            <v/>
          </cell>
          <cell r="CX742">
            <v>0</v>
          </cell>
          <cell r="CY742">
            <v>80</v>
          </cell>
          <cell r="CZ742">
            <v>84</v>
          </cell>
          <cell r="DA742">
            <v>73.5</v>
          </cell>
          <cell r="DB742">
            <v>83</v>
          </cell>
          <cell r="DC742" t="str">
            <v/>
          </cell>
          <cell r="DD742">
            <v>0</v>
          </cell>
          <cell r="DE742">
            <v>83</v>
          </cell>
          <cell r="DF742">
            <v>79.5</v>
          </cell>
          <cell r="DG742">
            <v>77.75</v>
          </cell>
          <cell r="DH742">
            <v>84</v>
          </cell>
          <cell r="DI742" t="str">
            <v/>
          </cell>
          <cell r="DJ742">
            <v>0</v>
          </cell>
          <cell r="DK742">
            <v>0</v>
          </cell>
          <cell r="DL742">
            <v>0</v>
          </cell>
          <cell r="DM742">
            <v>0</v>
          </cell>
          <cell r="DN742">
            <v>77</v>
          </cell>
          <cell r="DO742" t="str">
            <v/>
          </cell>
          <cell r="DP742">
            <v>0</v>
          </cell>
          <cell r="DQ742">
            <v>87.5</v>
          </cell>
          <cell r="DR742">
            <v>69.25</v>
          </cell>
          <cell r="DS742">
            <v>70</v>
          </cell>
          <cell r="DT742">
            <v>74</v>
          </cell>
          <cell r="DU742" t="str">
            <v/>
          </cell>
          <cell r="DV742">
            <v>0</v>
          </cell>
          <cell r="DW742">
            <v>88.75</v>
          </cell>
          <cell r="DX742">
            <v>83.5</v>
          </cell>
          <cell r="DY742">
            <v>77.25</v>
          </cell>
          <cell r="DZ742">
            <v>80</v>
          </cell>
          <cell r="EA742" t="str">
            <v/>
          </cell>
          <cell r="EB742">
            <v>0</v>
          </cell>
          <cell r="EC742">
            <v>80.38</v>
          </cell>
          <cell r="ED742">
            <v>82</v>
          </cell>
          <cell r="EE742">
            <v>82.5</v>
          </cell>
          <cell r="EF742">
            <v>81</v>
          </cell>
          <cell r="EG742" t="str">
            <v/>
          </cell>
          <cell r="EH742">
            <v>0</v>
          </cell>
          <cell r="EI742">
            <v>84.67</v>
          </cell>
          <cell r="EJ742">
            <v>75.25</v>
          </cell>
          <cell r="EK742">
            <v>78.5</v>
          </cell>
          <cell r="EL742">
            <v>83</v>
          </cell>
          <cell r="EM742" t="str">
            <v/>
          </cell>
          <cell r="EN742">
            <v>0</v>
          </cell>
          <cell r="EO742">
            <v>84.67</v>
          </cell>
          <cell r="EP742">
            <v>75.25</v>
          </cell>
          <cell r="EQ742">
            <v>78.5</v>
          </cell>
          <cell r="ER742">
            <v>83</v>
          </cell>
          <cell r="ES742" t="str">
            <v/>
          </cell>
          <cell r="ET742">
            <v>0</v>
          </cell>
          <cell r="EU742">
            <v>84.67</v>
          </cell>
          <cell r="EV742">
            <v>75.25</v>
          </cell>
          <cell r="EW742">
            <v>78.5</v>
          </cell>
          <cell r="EX742">
            <v>83</v>
          </cell>
          <cell r="EY742" t="str">
            <v/>
          </cell>
          <cell r="EZ742">
            <v>0</v>
          </cell>
          <cell r="FA742">
            <v>77.5</v>
          </cell>
          <cell r="FB742">
            <v>68.25</v>
          </cell>
          <cell r="FC742">
            <v>74.75</v>
          </cell>
          <cell r="FD742">
            <v>78</v>
          </cell>
          <cell r="FE742" t="str">
            <v/>
          </cell>
          <cell r="FF742">
            <v>0</v>
          </cell>
          <cell r="FG742">
            <v>77.5</v>
          </cell>
          <cell r="FH742">
            <v>68.25</v>
          </cell>
          <cell r="FI742">
            <v>74.75</v>
          </cell>
          <cell r="FJ742">
            <v>78</v>
          </cell>
          <cell r="FK742" t="str">
            <v/>
          </cell>
          <cell r="FL742">
            <v>0</v>
          </cell>
          <cell r="FM742">
            <v>77.5</v>
          </cell>
          <cell r="FN742">
            <v>68.25</v>
          </cell>
          <cell r="FO742">
            <v>74.75</v>
          </cell>
          <cell r="FP742">
            <v>78</v>
          </cell>
          <cell r="FQ742" t="str">
            <v/>
          </cell>
          <cell r="FR742">
            <v>0</v>
          </cell>
          <cell r="FS742">
            <v>77.5</v>
          </cell>
          <cell r="FT742">
            <v>68.25</v>
          </cell>
          <cell r="FU742">
            <v>74.75</v>
          </cell>
          <cell r="FV742">
            <v>78</v>
          </cell>
          <cell r="FW742" t="str">
            <v/>
          </cell>
          <cell r="FX742">
            <v>0</v>
          </cell>
          <cell r="FY742">
            <v>77.5</v>
          </cell>
          <cell r="FZ742">
            <v>68.25</v>
          </cell>
          <cell r="GA742">
            <v>74.75</v>
          </cell>
          <cell r="GB742">
            <v>78</v>
          </cell>
          <cell r="GC742" t="str">
            <v/>
          </cell>
          <cell r="GD742">
            <v>0</v>
          </cell>
          <cell r="GE742">
            <v>77.5</v>
          </cell>
          <cell r="GF742">
            <v>68.25</v>
          </cell>
          <cell r="GG742">
            <v>74.75</v>
          </cell>
          <cell r="GH742">
            <v>78</v>
          </cell>
          <cell r="GI742" t="str">
            <v/>
          </cell>
          <cell r="GJ742">
            <v>0</v>
          </cell>
          <cell r="GK742">
            <v>77.5</v>
          </cell>
          <cell r="GL742">
            <v>68.25</v>
          </cell>
          <cell r="GM742">
            <v>74.75</v>
          </cell>
          <cell r="GN742">
            <v>78</v>
          </cell>
          <cell r="GO742" t="str">
            <v/>
          </cell>
          <cell r="GP742">
            <v>0</v>
          </cell>
          <cell r="GQ742">
            <v>77.5</v>
          </cell>
          <cell r="GR742">
            <v>68.25</v>
          </cell>
          <cell r="GS742">
            <v>74.75</v>
          </cell>
          <cell r="GT742">
            <v>78</v>
          </cell>
          <cell r="GU742" t="str">
            <v/>
          </cell>
          <cell r="GV742">
            <v>0</v>
          </cell>
          <cell r="GW742">
            <v>81</v>
          </cell>
          <cell r="GX742">
            <v>73.75</v>
          </cell>
          <cell r="GY742">
            <v>76.75</v>
          </cell>
          <cell r="GZ742">
            <v>77</v>
          </cell>
          <cell r="HA742" t="str">
            <v>IGR-L</v>
          </cell>
          <cell r="HB742">
            <v>0</v>
          </cell>
          <cell r="HC742">
            <v>85.08</v>
          </cell>
          <cell r="HD742">
            <v>77</v>
          </cell>
          <cell r="HE742">
            <v>77.25</v>
          </cell>
          <cell r="HF742">
            <v>79</v>
          </cell>
          <cell r="HH742">
            <v>0</v>
          </cell>
          <cell r="HM742" t="str">
            <v/>
          </cell>
          <cell r="HN742" t="str">
            <v/>
          </cell>
          <cell r="HS742">
            <v>0</v>
          </cell>
          <cell r="HT742" t="str">
            <v>PKN</v>
          </cell>
          <cell r="HU742">
            <v>0</v>
          </cell>
          <cell r="HV742" t="str">
            <v>IND</v>
          </cell>
          <cell r="HW742">
            <v>0</v>
          </cell>
          <cell r="HX742" t="str">
            <v>MAT-W</v>
          </cell>
          <cell r="HY742">
            <v>0</v>
          </cell>
          <cell r="HZ742" t="str">
            <v>SEJ-W</v>
          </cell>
          <cell r="IA742">
            <v>0</v>
          </cell>
          <cell r="IB742" t="str">
            <v>IGR-W</v>
          </cell>
          <cell r="IC742">
            <v>0</v>
          </cell>
          <cell r="ID742" t="str">
            <v>SBO</v>
          </cell>
          <cell r="IE742">
            <v>0</v>
          </cell>
          <cell r="IF742" t="str">
            <v>PJO</v>
          </cell>
          <cell r="IG742">
            <v>0</v>
          </cell>
          <cell r="IH742" t="str">
            <v>PRA</v>
          </cell>
          <cell r="II742">
            <v>0</v>
          </cell>
          <cell r="IJ742" t="str">
            <v>JAW</v>
          </cell>
          <cell r="IK742">
            <v>0</v>
          </cell>
          <cell r="IL742" t="str">
            <v>ARB</v>
          </cell>
          <cell r="IM742">
            <v>0</v>
          </cell>
          <cell r="IN742" t="str">
            <v>PKM</v>
          </cell>
          <cell r="IO742">
            <v>0</v>
          </cell>
          <cell r="IP742" t="str">
            <v>GEO-P</v>
          </cell>
          <cell r="IQ742">
            <v>0</v>
          </cell>
          <cell r="IR742" t="str">
            <v>SEJ-P</v>
          </cell>
          <cell r="IS742">
            <v>0</v>
          </cell>
          <cell r="IT742" t="str">
            <v>SOS-P</v>
          </cell>
          <cell r="IU742">
            <v>0</v>
          </cell>
          <cell r="IV742" t="str">
            <v>EKO-P</v>
          </cell>
          <cell r="IW742">
            <v>0</v>
          </cell>
          <cell r="IX742" t="str">
            <v>IGR-L</v>
          </cell>
          <cell r="IY742">
            <v>0</v>
          </cell>
          <cell r="JA742">
            <v>0</v>
          </cell>
        </row>
        <row r="743">
          <cell r="Q743" t="str">
            <v/>
          </cell>
          <cell r="AB743" t="str">
            <v/>
          </cell>
          <cell r="AC743">
            <v>12</v>
          </cell>
          <cell r="AI743" t="str">
            <v/>
          </cell>
          <cell r="AJ743">
            <v>0</v>
          </cell>
          <cell r="AK743">
            <v>79.5</v>
          </cell>
          <cell r="AL743">
            <v>83</v>
          </cell>
          <cell r="AM743">
            <v>75.5</v>
          </cell>
          <cell r="AN743">
            <v>84</v>
          </cell>
          <cell r="AO743" t="str">
            <v/>
          </cell>
          <cell r="AP743">
            <v>0</v>
          </cell>
          <cell r="AQ743">
            <v>84</v>
          </cell>
          <cell r="AR743">
            <v>82.25</v>
          </cell>
          <cell r="AS743">
            <v>74.5</v>
          </cell>
          <cell r="AT743">
            <v>84</v>
          </cell>
          <cell r="AU743" t="str">
            <v/>
          </cell>
          <cell r="AV743">
            <v>0</v>
          </cell>
          <cell r="AW743">
            <v>80.5</v>
          </cell>
          <cell r="AX743">
            <v>83</v>
          </cell>
          <cell r="AY743">
            <v>77</v>
          </cell>
          <cell r="AZ743">
            <v>85</v>
          </cell>
          <cell r="BA743" t="str">
            <v/>
          </cell>
          <cell r="BB743">
            <v>0</v>
          </cell>
          <cell r="BC743">
            <v>82.5</v>
          </cell>
          <cell r="BD743">
            <v>83</v>
          </cell>
          <cell r="BE743">
            <v>77.25</v>
          </cell>
          <cell r="BF743">
            <v>85</v>
          </cell>
          <cell r="BG743" t="str">
            <v>SEJ</v>
          </cell>
          <cell r="BH743">
            <v>0</v>
          </cell>
          <cell r="BI743">
            <v>83</v>
          </cell>
          <cell r="BJ743">
            <v>79</v>
          </cell>
          <cell r="BK743">
            <v>71</v>
          </cell>
          <cell r="BL743">
            <v>84</v>
          </cell>
          <cell r="BM743" t="str">
            <v/>
          </cell>
          <cell r="BN743">
            <v>0</v>
          </cell>
          <cell r="BO743">
            <v>80</v>
          </cell>
          <cell r="BP743">
            <v>78.75</v>
          </cell>
          <cell r="BQ743">
            <v>72.75</v>
          </cell>
          <cell r="BR743">
            <v>79</v>
          </cell>
          <cell r="BS743" t="str">
            <v/>
          </cell>
          <cell r="BT743">
            <v>0</v>
          </cell>
          <cell r="BU743">
            <v>83.25</v>
          </cell>
          <cell r="BV743">
            <v>82.75</v>
          </cell>
          <cell r="BW743">
            <v>80.5</v>
          </cell>
          <cell r="BX743">
            <v>83</v>
          </cell>
          <cell r="BY743" t="str">
            <v/>
          </cell>
          <cell r="BZ743">
            <v>0</v>
          </cell>
          <cell r="CA743">
            <v>75.58</v>
          </cell>
          <cell r="CB743">
            <v>67.75</v>
          </cell>
          <cell r="CC743">
            <v>69</v>
          </cell>
          <cell r="CD743">
            <v>74</v>
          </cell>
          <cell r="CE743" t="str">
            <v/>
          </cell>
          <cell r="CF743">
            <v>0</v>
          </cell>
          <cell r="CG743">
            <v>80.33</v>
          </cell>
          <cell r="CH743">
            <v>82.25</v>
          </cell>
          <cell r="CI743">
            <v>86</v>
          </cell>
          <cell r="CJ743">
            <v>78</v>
          </cell>
          <cell r="CK743" t="str">
            <v/>
          </cell>
          <cell r="CL743">
            <v>0</v>
          </cell>
          <cell r="CM743">
            <v>76</v>
          </cell>
          <cell r="CN743">
            <v>70</v>
          </cell>
          <cell r="CO743">
            <v>68</v>
          </cell>
          <cell r="CP743">
            <v>73</v>
          </cell>
          <cell r="CQ743" t="str">
            <v/>
          </cell>
          <cell r="CR743">
            <v>0</v>
          </cell>
          <cell r="CS743">
            <v>80.75</v>
          </cell>
          <cell r="CT743">
            <v>81.75</v>
          </cell>
          <cell r="CU743">
            <v>79.5</v>
          </cell>
          <cell r="CV743">
            <v>80</v>
          </cell>
          <cell r="CW743" t="str">
            <v/>
          </cell>
          <cell r="CX743">
            <v>0</v>
          </cell>
          <cell r="CY743">
            <v>86.33</v>
          </cell>
          <cell r="CZ743">
            <v>70.5</v>
          </cell>
          <cell r="DA743">
            <v>77.75</v>
          </cell>
          <cell r="DB743">
            <v>82</v>
          </cell>
          <cell r="DC743" t="str">
            <v/>
          </cell>
          <cell r="DD743">
            <v>0</v>
          </cell>
          <cell r="DE743">
            <v>84</v>
          </cell>
          <cell r="DF743">
            <v>81.5</v>
          </cell>
          <cell r="DG743">
            <v>80</v>
          </cell>
          <cell r="DH743">
            <v>85</v>
          </cell>
          <cell r="DI743" t="str">
            <v/>
          </cell>
          <cell r="DJ743">
            <v>0</v>
          </cell>
          <cell r="DK743">
            <v>0</v>
          </cell>
          <cell r="DL743">
            <v>0</v>
          </cell>
          <cell r="DM743">
            <v>0</v>
          </cell>
          <cell r="DN743">
            <v>71</v>
          </cell>
          <cell r="DO743" t="str">
            <v/>
          </cell>
          <cell r="DP743">
            <v>0</v>
          </cell>
          <cell r="DQ743">
            <v>83</v>
          </cell>
          <cell r="DR743">
            <v>68.5</v>
          </cell>
          <cell r="DS743">
            <v>70.75</v>
          </cell>
          <cell r="DT743">
            <v>76</v>
          </cell>
          <cell r="DU743" t="str">
            <v/>
          </cell>
          <cell r="DV743">
            <v>0</v>
          </cell>
          <cell r="DW743">
            <v>78.75</v>
          </cell>
          <cell r="DX743">
            <v>82.5</v>
          </cell>
          <cell r="DY743">
            <v>75.5</v>
          </cell>
          <cell r="DZ743">
            <v>80</v>
          </cell>
          <cell r="EA743" t="str">
            <v/>
          </cell>
          <cell r="EB743">
            <v>0</v>
          </cell>
          <cell r="EC743">
            <v>80.25</v>
          </cell>
          <cell r="ED743">
            <v>83.75</v>
          </cell>
          <cell r="EE743">
            <v>84.25</v>
          </cell>
          <cell r="EF743">
            <v>77</v>
          </cell>
          <cell r="EG743" t="str">
            <v/>
          </cell>
          <cell r="EH743">
            <v>0</v>
          </cell>
          <cell r="EI743">
            <v>84.75</v>
          </cell>
          <cell r="EJ743">
            <v>72.75</v>
          </cell>
          <cell r="EK743">
            <v>74.25</v>
          </cell>
          <cell r="EL743">
            <v>80</v>
          </cell>
          <cell r="EM743" t="str">
            <v/>
          </cell>
          <cell r="EN743">
            <v>0</v>
          </cell>
          <cell r="EO743">
            <v>84.75</v>
          </cell>
          <cell r="EP743">
            <v>72.75</v>
          </cell>
          <cell r="EQ743">
            <v>74.25</v>
          </cell>
          <cell r="ER743">
            <v>80</v>
          </cell>
          <cell r="ES743" t="str">
            <v/>
          </cell>
          <cell r="ET743">
            <v>0</v>
          </cell>
          <cell r="EU743">
            <v>84.75</v>
          </cell>
          <cell r="EV743">
            <v>72.75</v>
          </cell>
          <cell r="EW743">
            <v>74.25</v>
          </cell>
          <cell r="EX743">
            <v>80</v>
          </cell>
          <cell r="EY743" t="str">
            <v/>
          </cell>
          <cell r="EZ743">
            <v>0</v>
          </cell>
          <cell r="FA743">
            <v>77.13</v>
          </cell>
          <cell r="FB743">
            <v>74.75</v>
          </cell>
          <cell r="FC743">
            <v>72</v>
          </cell>
          <cell r="FD743">
            <v>76</v>
          </cell>
          <cell r="FE743" t="str">
            <v/>
          </cell>
          <cell r="FF743">
            <v>0</v>
          </cell>
          <cell r="FG743">
            <v>77.13</v>
          </cell>
          <cell r="FH743">
            <v>74.75</v>
          </cell>
          <cell r="FI743">
            <v>72</v>
          </cell>
          <cell r="FJ743">
            <v>76</v>
          </cell>
          <cell r="FK743" t="str">
            <v/>
          </cell>
          <cell r="FL743">
            <v>0</v>
          </cell>
          <cell r="FM743">
            <v>77.13</v>
          </cell>
          <cell r="FN743">
            <v>74.75</v>
          </cell>
          <cell r="FO743">
            <v>72</v>
          </cell>
          <cell r="FP743">
            <v>76</v>
          </cell>
          <cell r="FQ743" t="str">
            <v/>
          </cell>
          <cell r="FR743">
            <v>0</v>
          </cell>
          <cell r="FS743">
            <v>77.13</v>
          </cell>
          <cell r="FT743">
            <v>74.75</v>
          </cell>
          <cell r="FU743">
            <v>72</v>
          </cell>
          <cell r="FV743">
            <v>76</v>
          </cell>
          <cell r="FW743" t="str">
            <v/>
          </cell>
          <cell r="FX743">
            <v>0</v>
          </cell>
          <cell r="FY743">
            <v>77.13</v>
          </cell>
          <cell r="FZ743">
            <v>74.75</v>
          </cell>
          <cell r="GA743">
            <v>72</v>
          </cell>
          <cell r="GB743">
            <v>76</v>
          </cell>
          <cell r="GC743" t="str">
            <v/>
          </cell>
          <cell r="GD743">
            <v>0</v>
          </cell>
          <cell r="GE743">
            <v>77.13</v>
          </cell>
          <cell r="GF743">
            <v>74.75</v>
          </cell>
          <cell r="GG743">
            <v>72</v>
          </cell>
          <cell r="GH743">
            <v>76</v>
          </cell>
          <cell r="GI743" t="str">
            <v/>
          </cell>
          <cell r="GJ743">
            <v>0</v>
          </cell>
          <cell r="GK743">
            <v>77.13</v>
          </cell>
          <cell r="GL743">
            <v>74.75</v>
          </cell>
          <cell r="GM743">
            <v>72</v>
          </cell>
          <cell r="GN743">
            <v>76</v>
          </cell>
          <cell r="GO743" t="str">
            <v/>
          </cell>
          <cell r="GP743">
            <v>0</v>
          </cell>
          <cell r="GQ743">
            <v>77.13</v>
          </cell>
          <cell r="GR743">
            <v>74.75</v>
          </cell>
          <cell r="GS743">
            <v>72</v>
          </cell>
          <cell r="GT743">
            <v>76</v>
          </cell>
          <cell r="GU743" t="str">
            <v/>
          </cell>
          <cell r="GV743">
            <v>0</v>
          </cell>
          <cell r="GW743">
            <v>77.67</v>
          </cell>
          <cell r="GX743">
            <v>71.25</v>
          </cell>
          <cell r="GY743">
            <v>68.75</v>
          </cell>
          <cell r="GZ743">
            <v>75</v>
          </cell>
          <cell r="HA743" t="str">
            <v>IGR-L</v>
          </cell>
          <cell r="HB743">
            <v>0</v>
          </cell>
          <cell r="HC743">
            <v>75.42</v>
          </cell>
          <cell r="HD743">
            <v>67.75</v>
          </cell>
          <cell r="HE743">
            <v>67.25</v>
          </cell>
          <cell r="HF743">
            <v>76</v>
          </cell>
          <cell r="HH743">
            <v>0</v>
          </cell>
          <cell r="HM743" t="str">
            <v/>
          </cell>
          <cell r="HN743" t="str">
            <v/>
          </cell>
          <cell r="HS743">
            <v>0</v>
          </cell>
          <cell r="HT743" t="str">
            <v>PKN</v>
          </cell>
          <cell r="HU743">
            <v>0</v>
          </cell>
          <cell r="HV743" t="str">
            <v>IND</v>
          </cell>
          <cell r="HW743">
            <v>0</v>
          </cell>
          <cell r="HX743" t="str">
            <v>MAT-W</v>
          </cell>
          <cell r="HY743">
            <v>0</v>
          </cell>
          <cell r="HZ743" t="str">
            <v>SEJ-W</v>
          </cell>
          <cell r="IA743">
            <v>0</v>
          </cell>
          <cell r="IB743" t="str">
            <v>IGR-W</v>
          </cell>
          <cell r="IC743">
            <v>0</v>
          </cell>
          <cell r="ID743" t="str">
            <v>SBO</v>
          </cell>
          <cell r="IE743">
            <v>0</v>
          </cell>
          <cell r="IF743" t="str">
            <v>PJO</v>
          </cell>
          <cell r="IG743">
            <v>0</v>
          </cell>
          <cell r="IH743" t="str">
            <v>PRA</v>
          </cell>
          <cell r="II743">
            <v>0</v>
          </cell>
          <cell r="IJ743" t="str">
            <v>JAW</v>
          </cell>
          <cell r="IK743">
            <v>0</v>
          </cell>
          <cell r="IL743" t="str">
            <v>ARB</v>
          </cell>
          <cell r="IM743">
            <v>0</v>
          </cell>
          <cell r="IN743" t="str">
            <v>PKM</v>
          </cell>
          <cell r="IO743">
            <v>0</v>
          </cell>
          <cell r="IP743" t="str">
            <v>GEO-P</v>
          </cell>
          <cell r="IQ743">
            <v>0</v>
          </cell>
          <cell r="IR743" t="str">
            <v>SEJ-P</v>
          </cell>
          <cell r="IS743">
            <v>0</v>
          </cell>
          <cell r="IT743" t="str">
            <v>SOS-P</v>
          </cell>
          <cell r="IU743">
            <v>0</v>
          </cell>
          <cell r="IV743" t="str">
            <v>EKO-P</v>
          </cell>
          <cell r="IW743">
            <v>0</v>
          </cell>
          <cell r="IX743" t="str">
            <v>IGR-L</v>
          </cell>
          <cell r="IY743">
            <v>0</v>
          </cell>
          <cell r="JA743">
            <v>0</v>
          </cell>
        </row>
        <row r="744">
          <cell r="Q744" t="str">
            <v/>
          </cell>
          <cell r="AB744" t="str">
            <v/>
          </cell>
          <cell r="AC744">
            <v>13</v>
          </cell>
          <cell r="AI744" t="str">
            <v/>
          </cell>
          <cell r="AJ744">
            <v>0</v>
          </cell>
          <cell r="AK744">
            <v>79.75</v>
          </cell>
          <cell r="AL744">
            <v>77</v>
          </cell>
          <cell r="AM744">
            <v>71.75</v>
          </cell>
          <cell r="AN744">
            <v>76</v>
          </cell>
          <cell r="AO744" t="str">
            <v/>
          </cell>
          <cell r="AP744">
            <v>0</v>
          </cell>
          <cell r="AQ744">
            <v>75.33</v>
          </cell>
          <cell r="AR744">
            <v>77.25</v>
          </cell>
          <cell r="AS744">
            <v>80.25</v>
          </cell>
          <cell r="AT744">
            <v>76</v>
          </cell>
          <cell r="AU744" t="str">
            <v/>
          </cell>
          <cell r="AV744">
            <v>0</v>
          </cell>
          <cell r="AW744">
            <v>80</v>
          </cell>
          <cell r="AX744">
            <v>76.25</v>
          </cell>
          <cell r="AY744">
            <v>72.25</v>
          </cell>
          <cell r="AZ744">
            <v>79</v>
          </cell>
          <cell r="BA744" t="str">
            <v/>
          </cell>
          <cell r="BB744">
            <v>0</v>
          </cell>
          <cell r="BC744">
            <v>80.5</v>
          </cell>
          <cell r="BD744">
            <v>77</v>
          </cell>
          <cell r="BE744">
            <v>74.5</v>
          </cell>
          <cell r="BF744">
            <v>79</v>
          </cell>
          <cell r="BG744" t="str">
            <v>SEJ</v>
          </cell>
          <cell r="BH744">
            <v>0</v>
          </cell>
          <cell r="BI744">
            <v>78</v>
          </cell>
          <cell r="BJ744">
            <v>77.75</v>
          </cell>
          <cell r="BK744">
            <v>69</v>
          </cell>
          <cell r="BL744">
            <v>76</v>
          </cell>
          <cell r="BM744" t="str">
            <v/>
          </cell>
          <cell r="BN744">
            <v>0</v>
          </cell>
          <cell r="BO744">
            <v>82.13</v>
          </cell>
          <cell r="BP744">
            <v>76.75</v>
          </cell>
          <cell r="BQ744">
            <v>72.25</v>
          </cell>
          <cell r="BR744">
            <v>76</v>
          </cell>
          <cell r="BS744" t="str">
            <v/>
          </cell>
          <cell r="BT744">
            <v>0</v>
          </cell>
          <cell r="BU744">
            <v>85.25</v>
          </cell>
          <cell r="BV744">
            <v>80</v>
          </cell>
          <cell r="BW744">
            <v>80</v>
          </cell>
          <cell r="BX744">
            <v>84</v>
          </cell>
          <cell r="BY744" t="str">
            <v/>
          </cell>
          <cell r="BZ744">
            <v>0</v>
          </cell>
          <cell r="CA744">
            <v>76</v>
          </cell>
          <cell r="CB744">
            <v>67.75</v>
          </cell>
          <cell r="CC744">
            <v>69</v>
          </cell>
          <cell r="CD744">
            <v>73</v>
          </cell>
          <cell r="CE744" t="str">
            <v/>
          </cell>
          <cell r="CF744">
            <v>0</v>
          </cell>
          <cell r="CG744">
            <v>82</v>
          </cell>
          <cell r="CH744">
            <v>77.75</v>
          </cell>
          <cell r="CI744">
            <v>84</v>
          </cell>
          <cell r="CJ744">
            <v>79</v>
          </cell>
          <cell r="CK744" t="str">
            <v/>
          </cell>
          <cell r="CL744">
            <v>0</v>
          </cell>
          <cell r="CM744">
            <v>75.5</v>
          </cell>
          <cell r="CN744">
            <v>68.25</v>
          </cell>
          <cell r="CO744">
            <v>68.25</v>
          </cell>
          <cell r="CP744">
            <v>78</v>
          </cell>
          <cell r="CQ744" t="str">
            <v/>
          </cell>
          <cell r="CR744">
            <v>0</v>
          </cell>
          <cell r="CS744">
            <v>80.17</v>
          </cell>
          <cell r="CT744">
            <v>65.25</v>
          </cell>
          <cell r="CU744">
            <v>72.5</v>
          </cell>
          <cell r="CV744">
            <v>79</v>
          </cell>
          <cell r="CW744" t="str">
            <v/>
          </cell>
          <cell r="CX744">
            <v>0</v>
          </cell>
          <cell r="CY744">
            <v>85</v>
          </cell>
          <cell r="CZ744">
            <v>74.25</v>
          </cell>
          <cell r="DA744">
            <v>83</v>
          </cell>
          <cell r="DB744">
            <v>85</v>
          </cell>
          <cell r="DC744" t="str">
            <v/>
          </cell>
          <cell r="DD744">
            <v>0</v>
          </cell>
          <cell r="DE744">
            <v>87</v>
          </cell>
          <cell r="DF744">
            <v>78.25</v>
          </cell>
          <cell r="DG744">
            <v>75.75</v>
          </cell>
          <cell r="DH744">
            <v>85</v>
          </cell>
          <cell r="DI744" t="str">
            <v/>
          </cell>
          <cell r="DJ744">
            <v>0</v>
          </cell>
          <cell r="DK744">
            <v>0</v>
          </cell>
          <cell r="DL744">
            <v>0</v>
          </cell>
          <cell r="DM744">
            <v>0</v>
          </cell>
          <cell r="DN744">
            <v>70</v>
          </cell>
          <cell r="DO744" t="str">
            <v/>
          </cell>
          <cell r="DP744">
            <v>0</v>
          </cell>
          <cell r="DQ744">
            <v>79</v>
          </cell>
          <cell r="DR744">
            <v>68.5</v>
          </cell>
          <cell r="DS744">
            <v>70.75</v>
          </cell>
          <cell r="DT744">
            <v>75</v>
          </cell>
          <cell r="DU744" t="str">
            <v/>
          </cell>
          <cell r="DV744">
            <v>0</v>
          </cell>
          <cell r="DW744">
            <v>77.75</v>
          </cell>
          <cell r="DX744">
            <v>83.25</v>
          </cell>
          <cell r="DY744">
            <v>73.75</v>
          </cell>
          <cell r="DZ744">
            <v>77</v>
          </cell>
          <cell r="EA744" t="str">
            <v/>
          </cell>
          <cell r="EB744">
            <v>0</v>
          </cell>
          <cell r="EC744">
            <v>80.13</v>
          </cell>
          <cell r="ED744">
            <v>79.75</v>
          </cell>
          <cell r="EE744">
            <v>80.25</v>
          </cell>
          <cell r="EF744">
            <v>78</v>
          </cell>
          <cell r="EG744" t="str">
            <v/>
          </cell>
          <cell r="EH744">
            <v>0</v>
          </cell>
          <cell r="EI744">
            <v>83.33</v>
          </cell>
          <cell r="EJ744">
            <v>74.5</v>
          </cell>
          <cell r="EK744">
            <v>74.75</v>
          </cell>
          <cell r="EL744">
            <v>82</v>
          </cell>
          <cell r="EM744" t="str">
            <v/>
          </cell>
          <cell r="EN744">
            <v>0</v>
          </cell>
          <cell r="EO744">
            <v>83.33</v>
          </cell>
          <cell r="EP744">
            <v>74.5</v>
          </cell>
          <cell r="EQ744">
            <v>74.75</v>
          </cell>
          <cell r="ER744">
            <v>82</v>
          </cell>
          <cell r="ES744" t="str">
            <v/>
          </cell>
          <cell r="ET744">
            <v>0</v>
          </cell>
          <cell r="EU744">
            <v>83.33</v>
          </cell>
          <cell r="EV744">
            <v>74.5</v>
          </cell>
          <cell r="EW744">
            <v>74.75</v>
          </cell>
          <cell r="EX744">
            <v>82</v>
          </cell>
          <cell r="EY744" t="str">
            <v/>
          </cell>
          <cell r="EZ744">
            <v>0</v>
          </cell>
          <cell r="FA744">
            <v>78.88</v>
          </cell>
          <cell r="FB744">
            <v>67</v>
          </cell>
          <cell r="FC744">
            <v>71</v>
          </cell>
          <cell r="FD744">
            <v>75</v>
          </cell>
          <cell r="FE744" t="str">
            <v/>
          </cell>
          <cell r="FF744">
            <v>0</v>
          </cell>
          <cell r="FG744">
            <v>78.88</v>
          </cell>
          <cell r="FH744">
            <v>67</v>
          </cell>
          <cell r="FI744">
            <v>71</v>
          </cell>
          <cell r="FJ744">
            <v>75</v>
          </cell>
          <cell r="FK744" t="str">
            <v/>
          </cell>
          <cell r="FL744">
            <v>0</v>
          </cell>
          <cell r="FM744">
            <v>78.88</v>
          </cell>
          <cell r="FN744">
            <v>67</v>
          </cell>
          <cell r="FO744">
            <v>71</v>
          </cell>
          <cell r="FP744">
            <v>75</v>
          </cell>
          <cell r="FQ744" t="str">
            <v/>
          </cell>
          <cell r="FR744">
            <v>0</v>
          </cell>
          <cell r="FS744">
            <v>78.88</v>
          </cell>
          <cell r="FT744">
            <v>67</v>
          </cell>
          <cell r="FU744">
            <v>71</v>
          </cell>
          <cell r="FV744">
            <v>75</v>
          </cell>
          <cell r="FW744" t="str">
            <v/>
          </cell>
          <cell r="FX744">
            <v>0</v>
          </cell>
          <cell r="FY744">
            <v>78.88</v>
          </cell>
          <cell r="FZ744">
            <v>67</v>
          </cell>
          <cell r="GA744">
            <v>71</v>
          </cell>
          <cell r="GB744">
            <v>75</v>
          </cell>
          <cell r="GC744" t="str">
            <v/>
          </cell>
          <cell r="GD744">
            <v>0</v>
          </cell>
          <cell r="GE744">
            <v>78.88</v>
          </cell>
          <cell r="GF744">
            <v>67</v>
          </cell>
          <cell r="GG744">
            <v>71</v>
          </cell>
          <cell r="GH744">
            <v>75</v>
          </cell>
          <cell r="GI744" t="str">
            <v/>
          </cell>
          <cell r="GJ744">
            <v>0</v>
          </cell>
          <cell r="GK744">
            <v>78.88</v>
          </cell>
          <cell r="GL744">
            <v>67</v>
          </cell>
          <cell r="GM744">
            <v>71</v>
          </cell>
          <cell r="GN744">
            <v>75</v>
          </cell>
          <cell r="GO744" t="str">
            <v/>
          </cell>
          <cell r="GP744">
            <v>0</v>
          </cell>
          <cell r="GQ744">
            <v>78.88</v>
          </cell>
          <cell r="GR744">
            <v>67</v>
          </cell>
          <cell r="GS744">
            <v>71</v>
          </cell>
          <cell r="GT744">
            <v>75</v>
          </cell>
          <cell r="GU744" t="str">
            <v/>
          </cell>
          <cell r="GV744">
            <v>0</v>
          </cell>
          <cell r="GW744">
            <v>78</v>
          </cell>
          <cell r="GX744">
            <v>70.5</v>
          </cell>
          <cell r="GY744">
            <v>69.25</v>
          </cell>
          <cell r="GZ744">
            <v>77</v>
          </cell>
          <cell r="HA744" t="str">
            <v>IGR-L</v>
          </cell>
          <cell r="HB744">
            <v>0</v>
          </cell>
          <cell r="HC744">
            <v>76</v>
          </cell>
          <cell r="HD744">
            <v>67.5</v>
          </cell>
          <cell r="HE744">
            <v>67.25</v>
          </cell>
          <cell r="HF744">
            <v>76</v>
          </cell>
          <cell r="HH744">
            <v>0</v>
          </cell>
          <cell r="HM744" t="str">
            <v/>
          </cell>
          <cell r="HN744" t="str">
            <v/>
          </cell>
          <cell r="HS744">
            <v>0</v>
          </cell>
          <cell r="HT744" t="str">
            <v>PKN</v>
          </cell>
          <cell r="HU744">
            <v>0</v>
          </cell>
          <cell r="HV744" t="str">
            <v>IND</v>
          </cell>
          <cell r="HW744">
            <v>0</v>
          </cell>
          <cell r="HX744" t="str">
            <v>MAT-W</v>
          </cell>
          <cell r="HY744">
            <v>0</v>
          </cell>
          <cell r="HZ744" t="str">
            <v>SEJ-W</v>
          </cell>
          <cell r="IA744">
            <v>0</v>
          </cell>
          <cell r="IB744" t="str">
            <v>IGR-W</v>
          </cell>
          <cell r="IC744">
            <v>0</v>
          </cell>
          <cell r="ID744" t="str">
            <v>SBO</v>
          </cell>
          <cell r="IE744">
            <v>0</v>
          </cell>
          <cell r="IF744" t="str">
            <v>PJO</v>
          </cell>
          <cell r="IG744">
            <v>0</v>
          </cell>
          <cell r="IH744" t="str">
            <v>PRA</v>
          </cell>
          <cell r="II744">
            <v>0</v>
          </cell>
          <cell r="IJ744" t="str">
            <v>JAW</v>
          </cell>
          <cell r="IK744">
            <v>0</v>
          </cell>
          <cell r="IL744" t="str">
            <v>ARB</v>
          </cell>
          <cell r="IM744">
            <v>0</v>
          </cell>
          <cell r="IN744" t="str">
            <v>PKM</v>
          </cell>
          <cell r="IO744">
            <v>0</v>
          </cell>
          <cell r="IP744" t="str">
            <v>GEO-P</v>
          </cell>
          <cell r="IQ744">
            <v>0</v>
          </cell>
          <cell r="IR744" t="str">
            <v>SEJ-P</v>
          </cell>
          <cell r="IS744">
            <v>0</v>
          </cell>
          <cell r="IT744" t="str">
            <v>SOS-P</v>
          </cell>
          <cell r="IU744">
            <v>0</v>
          </cell>
          <cell r="IV744" t="str">
            <v>EKO-P</v>
          </cell>
          <cell r="IW744">
            <v>0</v>
          </cell>
          <cell r="IX744" t="str">
            <v>IGR-L</v>
          </cell>
          <cell r="IY744">
            <v>0</v>
          </cell>
          <cell r="JA744">
            <v>0</v>
          </cell>
        </row>
        <row r="745">
          <cell r="Q745" t="str">
            <v/>
          </cell>
          <cell r="AB745" t="str">
            <v/>
          </cell>
          <cell r="AC745">
            <v>14</v>
          </cell>
          <cell r="AI745" t="str">
            <v/>
          </cell>
          <cell r="AJ745">
            <v>0</v>
          </cell>
          <cell r="AK745">
            <v>77.25</v>
          </cell>
          <cell r="AL745">
            <v>73.25</v>
          </cell>
          <cell r="AM745">
            <v>70.5</v>
          </cell>
          <cell r="AN745">
            <v>73</v>
          </cell>
          <cell r="AO745" t="str">
            <v/>
          </cell>
          <cell r="AP745">
            <v>0</v>
          </cell>
          <cell r="AQ745">
            <v>77</v>
          </cell>
          <cell r="AR745">
            <v>77.5</v>
          </cell>
          <cell r="AS745">
            <v>76.5</v>
          </cell>
          <cell r="AT745">
            <v>73</v>
          </cell>
          <cell r="AU745" t="str">
            <v/>
          </cell>
          <cell r="AV745">
            <v>0</v>
          </cell>
          <cell r="AW745">
            <v>77.25</v>
          </cell>
          <cell r="AX745">
            <v>73.25</v>
          </cell>
          <cell r="AY745">
            <v>72</v>
          </cell>
          <cell r="AZ745">
            <v>73</v>
          </cell>
          <cell r="BA745" t="str">
            <v/>
          </cell>
          <cell r="BB745">
            <v>0</v>
          </cell>
          <cell r="BC745">
            <v>78.75</v>
          </cell>
          <cell r="BD745">
            <v>73.25</v>
          </cell>
          <cell r="BE745">
            <v>71</v>
          </cell>
          <cell r="BF745">
            <v>74</v>
          </cell>
          <cell r="BG745" t="str">
            <v>SEJ</v>
          </cell>
          <cell r="BH745">
            <v>0</v>
          </cell>
          <cell r="BI745">
            <v>77</v>
          </cell>
          <cell r="BJ745">
            <v>79.25</v>
          </cell>
          <cell r="BK745">
            <v>69.75</v>
          </cell>
          <cell r="BL745">
            <v>73</v>
          </cell>
          <cell r="BM745" t="str">
            <v/>
          </cell>
          <cell r="BN745">
            <v>0</v>
          </cell>
          <cell r="BO745">
            <v>75.5</v>
          </cell>
          <cell r="BP745">
            <v>76</v>
          </cell>
          <cell r="BQ745">
            <v>73</v>
          </cell>
          <cell r="BR745">
            <v>77</v>
          </cell>
          <cell r="BS745" t="str">
            <v/>
          </cell>
          <cell r="BT745">
            <v>0</v>
          </cell>
          <cell r="BU745">
            <v>84</v>
          </cell>
          <cell r="BV745">
            <v>79</v>
          </cell>
          <cell r="BW745">
            <v>75</v>
          </cell>
          <cell r="BX745">
            <v>83</v>
          </cell>
          <cell r="BY745" t="str">
            <v/>
          </cell>
          <cell r="BZ745">
            <v>0</v>
          </cell>
          <cell r="CA745">
            <v>75</v>
          </cell>
          <cell r="CB745">
            <v>67.75</v>
          </cell>
          <cell r="CC745">
            <v>68.25</v>
          </cell>
          <cell r="CD745">
            <v>72</v>
          </cell>
          <cell r="CE745" t="str">
            <v/>
          </cell>
          <cell r="CF745">
            <v>0</v>
          </cell>
          <cell r="CG745">
            <v>78.67</v>
          </cell>
          <cell r="CH745">
            <v>75</v>
          </cell>
          <cell r="CI745">
            <v>80.25</v>
          </cell>
          <cell r="CJ745">
            <v>75</v>
          </cell>
          <cell r="CK745" t="str">
            <v/>
          </cell>
          <cell r="CL745">
            <v>0</v>
          </cell>
          <cell r="CM745">
            <v>76.17</v>
          </cell>
          <cell r="CN745">
            <v>70.5</v>
          </cell>
          <cell r="CO745">
            <v>70.5</v>
          </cell>
          <cell r="CP745">
            <v>80</v>
          </cell>
          <cell r="CQ745" t="str">
            <v/>
          </cell>
          <cell r="CR745">
            <v>0</v>
          </cell>
          <cell r="CS745">
            <v>80.33</v>
          </cell>
          <cell r="CT745">
            <v>65.5</v>
          </cell>
          <cell r="CU745">
            <v>72.5</v>
          </cell>
          <cell r="CV745">
            <v>77</v>
          </cell>
          <cell r="CW745" t="str">
            <v/>
          </cell>
          <cell r="CX745">
            <v>0</v>
          </cell>
          <cell r="CY745">
            <v>78.22</v>
          </cell>
          <cell r="CZ745">
            <v>69.25</v>
          </cell>
          <cell r="DA745">
            <v>77.5</v>
          </cell>
          <cell r="DB745">
            <v>83</v>
          </cell>
          <cell r="DC745" t="str">
            <v/>
          </cell>
          <cell r="DD745">
            <v>0</v>
          </cell>
          <cell r="DE745">
            <v>80.75</v>
          </cell>
          <cell r="DF745">
            <v>79.75</v>
          </cell>
          <cell r="DG745">
            <v>72.75</v>
          </cell>
          <cell r="DH745">
            <v>84</v>
          </cell>
          <cell r="DI745" t="str">
            <v/>
          </cell>
          <cell r="DJ745">
            <v>0</v>
          </cell>
          <cell r="DK745">
            <v>0</v>
          </cell>
          <cell r="DL745">
            <v>0</v>
          </cell>
          <cell r="DM745">
            <v>0</v>
          </cell>
          <cell r="DN745">
            <v>72</v>
          </cell>
          <cell r="DO745" t="str">
            <v/>
          </cell>
          <cell r="DP745">
            <v>0</v>
          </cell>
          <cell r="DQ745">
            <v>78.25</v>
          </cell>
          <cell r="DR745">
            <v>68.5</v>
          </cell>
          <cell r="DS745">
            <v>69.5</v>
          </cell>
          <cell r="DT745">
            <v>75</v>
          </cell>
          <cell r="DU745" t="str">
            <v/>
          </cell>
          <cell r="DV745">
            <v>0</v>
          </cell>
          <cell r="DW745">
            <v>75</v>
          </cell>
          <cell r="DX745">
            <v>80</v>
          </cell>
          <cell r="DY745">
            <v>69.5</v>
          </cell>
          <cell r="DZ745">
            <v>73</v>
          </cell>
          <cell r="EA745" t="str">
            <v/>
          </cell>
          <cell r="EB745">
            <v>0</v>
          </cell>
          <cell r="EC745">
            <v>80.38</v>
          </cell>
          <cell r="ED745">
            <v>78.75</v>
          </cell>
          <cell r="EE745">
            <v>79</v>
          </cell>
          <cell r="EF745">
            <v>77</v>
          </cell>
          <cell r="EG745" t="str">
            <v/>
          </cell>
          <cell r="EH745">
            <v>0</v>
          </cell>
          <cell r="EI745">
            <v>82.83</v>
          </cell>
          <cell r="EJ745">
            <v>70</v>
          </cell>
          <cell r="EK745">
            <v>70.25</v>
          </cell>
          <cell r="EL745">
            <v>80</v>
          </cell>
          <cell r="EM745" t="str">
            <v/>
          </cell>
          <cell r="EN745">
            <v>0</v>
          </cell>
          <cell r="EO745">
            <v>82.83</v>
          </cell>
          <cell r="EP745">
            <v>70</v>
          </cell>
          <cell r="EQ745">
            <v>70.25</v>
          </cell>
          <cell r="ER745">
            <v>80</v>
          </cell>
          <cell r="ES745" t="str">
            <v/>
          </cell>
          <cell r="ET745">
            <v>0</v>
          </cell>
          <cell r="EU745">
            <v>82.83</v>
          </cell>
          <cell r="EV745">
            <v>70</v>
          </cell>
          <cell r="EW745">
            <v>70.25</v>
          </cell>
          <cell r="EX745">
            <v>80</v>
          </cell>
          <cell r="EY745" t="str">
            <v/>
          </cell>
          <cell r="EZ745">
            <v>0</v>
          </cell>
          <cell r="FA745">
            <v>79.75</v>
          </cell>
          <cell r="FB745">
            <v>67.5</v>
          </cell>
          <cell r="FC745">
            <v>70.75</v>
          </cell>
          <cell r="FD745">
            <v>74</v>
          </cell>
          <cell r="FE745" t="str">
            <v/>
          </cell>
          <cell r="FF745">
            <v>0</v>
          </cell>
          <cell r="FG745">
            <v>79.75</v>
          </cell>
          <cell r="FH745">
            <v>67.5</v>
          </cell>
          <cell r="FI745">
            <v>70.75</v>
          </cell>
          <cell r="FJ745">
            <v>74</v>
          </cell>
          <cell r="FK745" t="str">
            <v/>
          </cell>
          <cell r="FL745">
            <v>0</v>
          </cell>
          <cell r="FM745">
            <v>79.75</v>
          </cell>
          <cell r="FN745">
            <v>67.5</v>
          </cell>
          <cell r="FO745">
            <v>70.75</v>
          </cell>
          <cell r="FP745">
            <v>74</v>
          </cell>
          <cell r="FQ745" t="str">
            <v/>
          </cell>
          <cell r="FR745">
            <v>0</v>
          </cell>
          <cell r="FS745">
            <v>79.75</v>
          </cell>
          <cell r="FT745">
            <v>67.5</v>
          </cell>
          <cell r="FU745">
            <v>70.75</v>
          </cell>
          <cell r="FV745">
            <v>74</v>
          </cell>
          <cell r="FW745" t="str">
            <v/>
          </cell>
          <cell r="FX745">
            <v>0</v>
          </cell>
          <cell r="FY745">
            <v>79.75</v>
          </cell>
          <cell r="FZ745">
            <v>67.5</v>
          </cell>
          <cell r="GA745">
            <v>70.75</v>
          </cell>
          <cell r="GB745">
            <v>74</v>
          </cell>
          <cell r="GC745" t="str">
            <v/>
          </cell>
          <cell r="GD745">
            <v>0</v>
          </cell>
          <cell r="GE745">
            <v>79.75</v>
          </cell>
          <cell r="GF745">
            <v>67.5</v>
          </cell>
          <cell r="GG745">
            <v>70.75</v>
          </cell>
          <cell r="GH745">
            <v>74</v>
          </cell>
          <cell r="GI745" t="str">
            <v/>
          </cell>
          <cell r="GJ745">
            <v>0</v>
          </cell>
          <cell r="GK745">
            <v>79.75</v>
          </cell>
          <cell r="GL745">
            <v>67.5</v>
          </cell>
          <cell r="GM745">
            <v>70.75</v>
          </cell>
          <cell r="GN745">
            <v>74</v>
          </cell>
          <cell r="GO745" t="str">
            <v/>
          </cell>
          <cell r="GP745">
            <v>0</v>
          </cell>
          <cell r="GQ745">
            <v>79.75</v>
          </cell>
          <cell r="GR745">
            <v>67.5</v>
          </cell>
          <cell r="GS745">
            <v>70.75</v>
          </cell>
          <cell r="GT745">
            <v>74</v>
          </cell>
          <cell r="GU745" t="str">
            <v/>
          </cell>
          <cell r="GV745">
            <v>0</v>
          </cell>
          <cell r="GW745">
            <v>77.33</v>
          </cell>
          <cell r="GX745">
            <v>73.75</v>
          </cell>
          <cell r="GY745">
            <v>74.75</v>
          </cell>
          <cell r="GZ745">
            <v>74</v>
          </cell>
          <cell r="HA745" t="str">
            <v>IGR-L</v>
          </cell>
          <cell r="HB745">
            <v>0</v>
          </cell>
          <cell r="HC745">
            <v>77</v>
          </cell>
          <cell r="HD745">
            <v>67.75</v>
          </cell>
          <cell r="HE745">
            <v>69.25</v>
          </cell>
          <cell r="HF745">
            <v>77</v>
          </cell>
          <cell r="HH745">
            <v>0</v>
          </cell>
          <cell r="HM745" t="str">
            <v/>
          </cell>
          <cell r="HN745" t="str">
            <v/>
          </cell>
          <cell r="HS745">
            <v>0</v>
          </cell>
          <cell r="HT745" t="str">
            <v>PKN</v>
          </cell>
          <cell r="HU745">
            <v>0</v>
          </cell>
          <cell r="HV745" t="str">
            <v>IND</v>
          </cell>
          <cell r="HW745">
            <v>0</v>
          </cell>
          <cell r="HX745" t="str">
            <v>MAT-W</v>
          </cell>
          <cell r="HY745">
            <v>0</v>
          </cell>
          <cell r="HZ745" t="str">
            <v>SEJ-W</v>
          </cell>
          <cell r="IA745">
            <v>0</v>
          </cell>
          <cell r="IB745" t="str">
            <v>IGR-W</v>
          </cell>
          <cell r="IC745">
            <v>0</v>
          </cell>
          <cell r="ID745" t="str">
            <v>SBO</v>
          </cell>
          <cell r="IE745">
            <v>0</v>
          </cell>
          <cell r="IF745" t="str">
            <v>PJO</v>
          </cell>
          <cell r="IG745">
            <v>0</v>
          </cell>
          <cell r="IH745" t="str">
            <v>PRA</v>
          </cell>
          <cell r="II745">
            <v>0</v>
          </cell>
          <cell r="IJ745" t="str">
            <v>JAW</v>
          </cell>
          <cell r="IK745">
            <v>0</v>
          </cell>
          <cell r="IL745" t="str">
            <v>ARB</v>
          </cell>
          <cell r="IM745">
            <v>0</v>
          </cell>
          <cell r="IN745" t="str">
            <v>PKM</v>
          </cell>
          <cell r="IO745">
            <v>0</v>
          </cell>
          <cell r="IP745" t="str">
            <v>GEO-P</v>
          </cell>
          <cell r="IQ745">
            <v>0</v>
          </cell>
          <cell r="IR745" t="str">
            <v>SEJ-P</v>
          </cell>
          <cell r="IS745">
            <v>0</v>
          </cell>
          <cell r="IT745" t="str">
            <v>SOS-P</v>
          </cell>
          <cell r="IU745">
            <v>0</v>
          </cell>
          <cell r="IV745" t="str">
            <v>EKO-P</v>
          </cell>
          <cell r="IW745">
            <v>0</v>
          </cell>
          <cell r="IX745" t="str">
            <v>IGR-L</v>
          </cell>
          <cell r="IY745">
            <v>0</v>
          </cell>
          <cell r="JA745">
            <v>0</v>
          </cell>
        </row>
        <row r="746">
          <cell r="Q746" t="str">
            <v/>
          </cell>
          <cell r="AB746" t="str">
            <v/>
          </cell>
          <cell r="AC746">
            <v>15</v>
          </cell>
          <cell r="AI746" t="str">
            <v/>
          </cell>
          <cell r="AJ746">
            <v>0</v>
          </cell>
          <cell r="AK746">
            <v>81.75</v>
          </cell>
          <cell r="AL746">
            <v>79.5</v>
          </cell>
          <cell r="AM746">
            <v>76</v>
          </cell>
          <cell r="AN746">
            <v>84</v>
          </cell>
          <cell r="AO746" t="str">
            <v/>
          </cell>
          <cell r="AP746">
            <v>0</v>
          </cell>
          <cell r="AQ746">
            <v>75.33</v>
          </cell>
          <cell r="AR746">
            <v>82.5</v>
          </cell>
          <cell r="AS746">
            <v>79.25</v>
          </cell>
          <cell r="AT746">
            <v>84</v>
          </cell>
          <cell r="AU746" t="str">
            <v/>
          </cell>
          <cell r="AV746">
            <v>0</v>
          </cell>
          <cell r="AW746">
            <v>81.25</v>
          </cell>
          <cell r="AX746">
            <v>81.5</v>
          </cell>
          <cell r="AY746">
            <v>76.75</v>
          </cell>
          <cell r="AZ746">
            <v>85</v>
          </cell>
          <cell r="BA746" t="str">
            <v/>
          </cell>
          <cell r="BB746">
            <v>0</v>
          </cell>
          <cell r="BC746">
            <v>81</v>
          </cell>
          <cell r="BD746">
            <v>79.5</v>
          </cell>
          <cell r="BE746">
            <v>77</v>
          </cell>
          <cell r="BF746">
            <v>85</v>
          </cell>
          <cell r="BG746" t="str">
            <v>SEJ</v>
          </cell>
          <cell r="BH746">
            <v>0</v>
          </cell>
          <cell r="BI746">
            <v>79.67</v>
          </cell>
          <cell r="BJ746">
            <v>82.5</v>
          </cell>
          <cell r="BK746">
            <v>75</v>
          </cell>
          <cell r="BL746">
            <v>84</v>
          </cell>
          <cell r="BM746" t="str">
            <v/>
          </cell>
          <cell r="BN746">
            <v>0</v>
          </cell>
          <cell r="BO746">
            <v>81.13</v>
          </cell>
          <cell r="BP746">
            <v>79.25</v>
          </cell>
          <cell r="BQ746">
            <v>73</v>
          </cell>
          <cell r="BR746">
            <v>76</v>
          </cell>
          <cell r="BS746" t="str">
            <v/>
          </cell>
          <cell r="BT746">
            <v>0</v>
          </cell>
          <cell r="BU746">
            <v>84</v>
          </cell>
          <cell r="BV746">
            <v>81.75</v>
          </cell>
          <cell r="BW746">
            <v>80.25</v>
          </cell>
          <cell r="BX746">
            <v>86</v>
          </cell>
          <cell r="BY746" t="str">
            <v/>
          </cell>
          <cell r="BZ746">
            <v>0</v>
          </cell>
          <cell r="CA746">
            <v>81.17</v>
          </cell>
          <cell r="CB746">
            <v>67.75</v>
          </cell>
          <cell r="CC746">
            <v>70.25</v>
          </cell>
          <cell r="CD746">
            <v>74</v>
          </cell>
          <cell r="CE746" t="str">
            <v/>
          </cell>
          <cell r="CF746">
            <v>0</v>
          </cell>
          <cell r="CG746">
            <v>81</v>
          </cell>
          <cell r="CH746">
            <v>79.5</v>
          </cell>
          <cell r="CI746">
            <v>82.25</v>
          </cell>
          <cell r="CJ746">
            <v>82</v>
          </cell>
          <cell r="CK746" t="str">
            <v/>
          </cell>
          <cell r="CL746">
            <v>0</v>
          </cell>
          <cell r="CM746">
            <v>75.5</v>
          </cell>
          <cell r="CN746">
            <v>73</v>
          </cell>
          <cell r="CO746">
            <v>69.75</v>
          </cell>
          <cell r="CP746">
            <v>80</v>
          </cell>
          <cell r="CQ746" t="str">
            <v/>
          </cell>
          <cell r="CR746">
            <v>0</v>
          </cell>
          <cell r="CS746">
            <v>80.33</v>
          </cell>
          <cell r="CT746">
            <v>76.25</v>
          </cell>
          <cell r="CU746">
            <v>72.75</v>
          </cell>
          <cell r="CV746">
            <v>81</v>
          </cell>
          <cell r="CW746" t="str">
            <v/>
          </cell>
          <cell r="CX746">
            <v>0</v>
          </cell>
          <cell r="CY746">
            <v>75.44</v>
          </cell>
          <cell r="CZ746">
            <v>71.5</v>
          </cell>
          <cell r="DA746">
            <v>82</v>
          </cell>
          <cell r="DB746">
            <v>83</v>
          </cell>
          <cell r="DC746" t="str">
            <v/>
          </cell>
          <cell r="DD746">
            <v>0</v>
          </cell>
          <cell r="DE746">
            <v>87.75</v>
          </cell>
          <cell r="DF746">
            <v>82.25</v>
          </cell>
          <cell r="DG746">
            <v>78</v>
          </cell>
          <cell r="DH746">
            <v>86</v>
          </cell>
          <cell r="DI746" t="str">
            <v/>
          </cell>
          <cell r="DJ746">
            <v>0</v>
          </cell>
          <cell r="DK746">
            <v>0</v>
          </cell>
          <cell r="DL746">
            <v>0</v>
          </cell>
          <cell r="DM746">
            <v>0</v>
          </cell>
          <cell r="DN746">
            <v>72</v>
          </cell>
          <cell r="DO746" t="str">
            <v/>
          </cell>
          <cell r="DP746">
            <v>0</v>
          </cell>
          <cell r="DQ746">
            <v>82</v>
          </cell>
          <cell r="DR746">
            <v>69.25</v>
          </cell>
          <cell r="DS746">
            <v>70</v>
          </cell>
          <cell r="DT746">
            <v>75</v>
          </cell>
          <cell r="DU746" t="str">
            <v/>
          </cell>
          <cell r="DV746">
            <v>0</v>
          </cell>
          <cell r="DW746">
            <v>78</v>
          </cell>
          <cell r="DX746">
            <v>86.75</v>
          </cell>
          <cell r="DY746">
            <v>77.25</v>
          </cell>
          <cell r="DZ746">
            <v>75</v>
          </cell>
          <cell r="EA746" t="str">
            <v/>
          </cell>
          <cell r="EB746">
            <v>0</v>
          </cell>
          <cell r="EC746">
            <v>81.25</v>
          </cell>
          <cell r="ED746">
            <v>79.5</v>
          </cell>
          <cell r="EE746">
            <v>80.75</v>
          </cell>
          <cell r="EF746">
            <v>81</v>
          </cell>
          <cell r="EG746" t="str">
            <v/>
          </cell>
          <cell r="EH746">
            <v>0</v>
          </cell>
          <cell r="EI746">
            <v>84.75</v>
          </cell>
          <cell r="EJ746">
            <v>75.5</v>
          </cell>
          <cell r="EK746">
            <v>79.25</v>
          </cell>
          <cell r="EL746">
            <v>80</v>
          </cell>
          <cell r="EM746" t="str">
            <v/>
          </cell>
          <cell r="EN746">
            <v>0</v>
          </cell>
          <cell r="EO746">
            <v>84.75</v>
          </cell>
          <cell r="EP746">
            <v>75.5</v>
          </cell>
          <cell r="EQ746">
            <v>79.25</v>
          </cell>
          <cell r="ER746">
            <v>80</v>
          </cell>
          <cell r="ES746" t="str">
            <v/>
          </cell>
          <cell r="ET746">
            <v>0</v>
          </cell>
          <cell r="EU746">
            <v>84.75</v>
          </cell>
          <cell r="EV746">
            <v>75.5</v>
          </cell>
          <cell r="EW746">
            <v>79.25</v>
          </cell>
          <cell r="EX746">
            <v>80</v>
          </cell>
          <cell r="EY746" t="str">
            <v/>
          </cell>
          <cell r="EZ746">
            <v>0</v>
          </cell>
          <cell r="FA746">
            <v>78.25</v>
          </cell>
          <cell r="FB746">
            <v>68</v>
          </cell>
          <cell r="FC746">
            <v>75.25</v>
          </cell>
          <cell r="FD746">
            <v>75</v>
          </cell>
          <cell r="FE746" t="str">
            <v/>
          </cell>
          <cell r="FF746">
            <v>0</v>
          </cell>
          <cell r="FG746">
            <v>78.25</v>
          </cell>
          <cell r="FH746">
            <v>68</v>
          </cell>
          <cell r="FI746">
            <v>75.25</v>
          </cell>
          <cell r="FJ746">
            <v>75</v>
          </cell>
          <cell r="FK746" t="str">
            <v/>
          </cell>
          <cell r="FL746">
            <v>0</v>
          </cell>
          <cell r="FM746">
            <v>78.25</v>
          </cell>
          <cell r="FN746">
            <v>68</v>
          </cell>
          <cell r="FO746">
            <v>75.25</v>
          </cell>
          <cell r="FP746">
            <v>75</v>
          </cell>
          <cell r="FQ746" t="str">
            <v/>
          </cell>
          <cell r="FR746">
            <v>0</v>
          </cell>
          <cell r="FS746">
            <v>78.25</v>
          </cell>
          <cell r="FT746">
            <v>68</v>
          </cell>
          <cell r="FU746">
            <v>75.25</v>
          </cell>
          <cell r="FV746">
            <v>75</v>
          </cell>
          <cell r="FW746" t="str">
            <v/>
          </cell>
          <cell r="FX746">
            <v>0</v>
          </cell>
          <cell r="FY746">
            <v>78.25</v>
          </cell>
          <cell r="FZ746">
            <v>68</v>
          </cell>
          <cell r="GA746">
            <v>75.25</v>
          </cell>
          <cell r="GB746">
            <v>75</v>
          </cell>
          <cell r="GC746" t="str">
            <v/>
          </cell>
          <cell r="GD746">
            <v>0</v>
          </cell>
          <cell r="GE746">
            <v>78.25</v>
          </cell>
          <cell r="GF746">
            <v>68</v>
          </cell>
          <cell r="GG746">
            <v>75.25</v>
          </cell>
          <cell r="GH746">
            <v>75</v>
          </cell>
          <cell r="GI746" t="str">
            <v/>
          </cell>
          <cell r="GJ746">
            <v>0</v>
          </cell>
          <cell r="GK746">
            <v>78.25</v>
          </cell>
          <cell r="GL746">
            <v>68</v>
          </cell>
          <cell r="GM746">
            <v>75.25</v>
          </cell>
          <cell r="GN746">
            <v>75</v>
          </cell>
          <cell r="GO746" t="str">
            <v/>
          </cell>
          <cell r="GP746">
            <v>0</v>
          </cell>
          <cell r="GQ746">
            <v>78.25</v>
          </cell>
          <cell r="GR746">
            <v>68</v>
          </cell>
          <cell r="GS746">
            <v>75.25</v>
          </cell>
          <cell r="GT746">
            <v>75</v>
          </cell>
          <cell r="GU746" t="str">
            <v/>
          </cell>
          <cell r="GV746">
            <v>0</v>
          </cell>
          <cell r="GW746">
            <v>78.33</v>
          </cell>
          <cell r="GX746">
            <v>75.25</v>
          </cell>
          <cell r="GY746">
            <v>67</v>
          </cell>
          <cell r="GZ746">
            <v>75</v>
          </cell>
          <cell r="HA746" t="str">
            <v>IGR-L</v>
          </cell>
          <cell r="HB746">
            <v>0</v>
          </cell>
          <cell r="HC746">
            <v>76.17</v>
          </cell>
          <cell r="HD746">
            <v>67.5</v>
          </cell>
          <cell r="HE746">
            <v>68.5</v>
          </cell>
          <cell r="HF746">
            <v>77</v>
          </cell>
          <cell r="HH746">
            <v>0</v>
          </cell>
          <cell r="HM746" t="str">
            <v/>
          </cell>
          <cell r="HN746" t="str">
            <v/>
          </cell>
          <cell r="HS746">
            <v>0</v>
          </cell>
          <cell r="HT746" t="str">
            <v>PKN</v>
          </cell>
          <cell r="HU746">
            <v>0</v>
          </cell>
          <cell r="HV746" t="str">
            <v>IND</v>
          </cell>
          <cell r="HW746">
            <v>0</v>
          </cell>
          <cell r="HX746" t="str">
            <v>MAT-W</v>
          </cell>
          <cell r="HY746">
            <v>0</v>
          </cell>
          <cell r="HZ746" t="str">
            <v>SEJ-W</v>
          </cell>
          <cell r="IA746">
            <v>0</v>
          </cell>
          <cell r="IB746" t="str">
            <v>IGR-W</v>
          </cell>
          <cell r="IC746">
            <v>0</v>
          </cell>
          <cell r="ID746" t="str">
            <v>SBO</v>
          </cell>
          <cell r="IE746">
            <v>0</v>
          </cell>
          <cell r="IF746" t="str">
            <v>PJO</v>
          </cell>
          <cell r="IG746">
            <v>0</v>
          </cell>
          <cell r="IH746" t="str">
            <v>PRA</v>
          </cell>
          <cell r="II746">
            <v>0</v>
          </cell>
          <cell r="IJ746" t="str">
            <v>JAW</v>
          </cell>
          <cell r="IK746">
            <v>0</v>
          </cell>
          <cell r="IL746" t="str">
            <v>ARB</v>
          </cell>
          <cell r="IM746">
            <v>0</v>
          </cell>
          <cell r="IN746" t="str">
            <v>PKM</v>
          </cell>
          <cell r="IO746">
            <v>0</v>
          </cell>
          <cell r="IP746" t="str">
            <v>GEO-P</v>
          </cell>
          <cell r="IQ746">
            <v>0</v>
          </cell>
          <cell r="IR746" t="str">
            <v>SEJ-P</v>
          </cell>
          <cell r="IS746">
            <v>0</v>
          </cell>
          <cell r="IT746" t="str">
            <v>SOS-P</v>
          </cell>
          <cell r="IU746">
            <v>0</v>
          </cell>
          <cell r="IV746" t="str">
            <v>EKO-P</v>
          </cell>
          <cell r="IW746">
            <v>0</v>
          </cell>
          <cell r="IX746" t="str">
            <v>IGR-L</v>
          </cell>
          <cell r="IY746">
            <v>0</v>
          </cell>
          <cell r="JA746">
            <v>0</v>
          </cell>
        </row>
        <row r="747">
          <cell r="Q747" t="str">
            <v/>
          </cell>
          <cell r="AB747" t="str">
            <v/>
          </cell>
          <cell r="AC747">
            <v>16</v>
          </cell>
          <cell r="AI747" t="str">
            <v/>
          </cell>
          <cell r="AJ747">
            <v>0</v>
          </cell>
          <cell r="AK747">
            <v>79.25</v>
          </cell>
          <cell r="AL747">
            <v>77.25</v>
          </cell>
          <cell r="AM747">
            <v>76.5</v>
          </cell>
          <cell r="AN747">
            <v>78</v>
          </cell>
          <cell r="AO747" t="str">
            <v/>
          </cell>
          <cell r="AP747">
            <v>0</v>
          </cell>
          <cell r="AQ747">
            <v>75.33</v>
          </cell>
          <cell r="AR747">
            <v>77.5</v>
          </cell>
          <cell r="AS747">
            <v>75.75</v>
          </cell>
          <cell r="AT747">
            <v>78</v>
          </cell>
          <cell r="AU747" t="str">
            <v/>
          </cell>
          <cell r="AV747">
            <v>0</v>
          </cell>
          <cell r="AW747">
            <v>80.75</v>
          </cell>
          <cell r="AX747">
            <v>79.25</v>
          </cell>
          <cell r="AY747">
            <v>77</v>
          </cell>
          <cell r="AZ747">
            <v>80</v>
          </cell>
          <cell r="BA747" t="str">
            <v/>
          </cell>
          <cell r="BB747">
            <v>0</v>
          </cell>
          <cell r="BC747">
            <v>81</v>
          </cell>
          <cell r="BD747">
            <v>77.25</v>
          </cell>
          <cell r="BE747">
            <v>77.5</v>
          </cell>
          <cell r="BF747">
            <v>80</v>
          </cell>
          <cell r="BG747" t="str">
            <v>SEJ</v>
          </cell>
          <cell r="BH747">
            <v>0</v>
          </cell>
          <cell r="BI747">
            <v>75.33</v>
          </cell>
          <cell r="BJ747">
            <v>79.5</v>
          </cell>
          <cell r="BK747">
            <v>72.25</v>
          </cell>
          <cell r="BL747">
            <v>78</v>
          </cell>
          <cell r="BM747" t="str">
            <v/>
          </cell>
          <cell r="BN747">
            <v>0</v>
          </cell>
          <cell r="BO747">
            <v>78.13</v>
          </cell>
          <cell r="BP747">
            <v>74.5</v>
          </cell>
          <cell r="BQ747">
            <v>73</v>
          </cell>
          <cell r="BR747">
            <v>77</v>
          </cell>
          <cell r="BS747" t="str">
            <v/>
          </cell>
          <cell r="BT747">
            <v>0</v>
          </cell>
          <cell r="BU747">
            <v>84.25</v>
          </cell>
          <cell r="BV747">
            <v>81.75</v>
          </cell>
          <cell r="BW747">
            <v>83</v>
          </cell>
          <cell r="BX747">
            <v>82</v>
          </cell>
          <cell r="BY747" t="str">
            <v/>
          </cell>
          <cell r="BZ747">
            <v>0</v>
          </cell>
          <cell r="CA747">
            <v>75.08</v>
          </cell>
          <cell r="CB747">
            <v>67.75</v>
          </cell>
          <cell r="CC747">
            <v>69.5</v>
          </cell>
          <cell r="CD747">
            <v>73</v>
          </cell>
          <cell r="CE747" t="str">
            <v/>
          </cell>
          <cell r="CF747">
            <v>0</v>
          </cell>
          <cell r="CG747">
            <v>80.67</v>
          </cell>
          <cell r="CH747">
            <v>80.25</v>
          </cell>
          <cell r="CI747">
            <v>85.5</v>
          </cell>
          <cell r="CJ747">
            <v>80</v>
          </cell>
          <cell r="CK747" t="str">
            <v/>
          </cell>
          <cell r="CL747">
            <v>0</v>
          </cell>
          <cell r="CM747">
            <v>76.17</v>
          </cell>
          <cell r="CN747">
            <v>72.75</v>
          </cell>
          <cell r="CO747">
            <v>71.25</v>
          </cell>
          <cell r="CP747">
            <v>82</v>
          </cell>
          <cell r="CQ747" t="str">
            <v/>
          </cell>
          <cell r="CR747">
            <v>0</v>
          </cell>
          <cell r="CS747">
            <v>80.33</v>
          </cell>
          <cell r="CT747">
            <v>65.25</v>
          </cell>
          <cell r="CU747">
            <v>71.5</v>
          </cell>
          <cell r="CV747">
            <v>79</v>
          </cell>
          <cell r="CW747" t="str">
            <v/>
          </cell>
          <cell r="CX747">
            <v>0</v>
          </cell>
          <cell r="CY747">
            <v>78.44</v>
          </cell>
          <cell r="CZ747">
            <v>68.5</v>
          </cell>
          <cell r="DA747">
            <v>74</v>
          </cell>
          <cell r="DB747">
            <v>79</v>
          </cell>
          <cell r="DC747" t="str">
            <v/>
          </cell>
          <cell r="DD747">
            <v>0</v>
          </cell>
          <cell r="DE747">
            <v>80.75</v>
          </cell>
          <cell r="DF747">
            <v>74</v>
          </cell>
          <cell r="DG747">
            <v>70.75</v>
          </cell>
          <cell r="DH747">
            <v>86</v>
          </cell>
          <cell r="DI747" t="str">
            <v/>
          </cell>
          <cell r="DJ747">
            <v>0</v>
          </cell>
          <cell r="DK747">
            <v>0</v>
          </cell>
          <cell r="DL747">
            <v>0</v>
          </cell>
          <cell r="DM747">
            <v>0</v>
          </cell>
          <cell r="DN747">
            <v>71</v>
          </cell>
          <cell r="DO747" t="str">
            <v/>
          </cell>
          <cell r="DP747">
            <v>0</v>
          </cell>
          <cell r="DQ747">
            <v>78</v>
          </cell>
          <cell r="DR747">
            <v>68.75</v>
          </cell>
          <cell r="DS747">
            <v>69.75</v>
          </cell>
          <cell r="DT747">
            <v>73</v>
          </cell>
          <cell r="DU747" t="str">
            <v/>
          </cell>
          <cell r="DV747">
            <v>0</v>
          </cell>
          <cell r="DW747">
            <v>75.5</v>
          </cell>
          <cell r="DX747">
            <v>78.75</v>
          </cell>
          <cell r="DY747">
            <v>73.75</v>
          </cell>
          <cell r="DZ747">
            <v>72</v>
          </cell>
          <cell r="EA747" t="str">
            <v/>
          </cell>
          <cell r="EB747">
            <v>0</v>
          </cell>
          <cell r="EC747">
            <v>75.5</v>
          </cell>
          <cell r="ED747">
            <v>78.25</v>
          </cell>
          <cell r="EE747">
            <v>78.75</v>
          </cell>
          <cell r="EF747">
            <v>78</v>
          </cell>
          <cell r="EG747" t="str">
            <v/>
          </cell>
          <cell r="EH747">
            <v>0</v>
          </cell>
          <cell r="EI747">
            <v>83.5</v>
          </cell>
          <cell r="EJ747">
            <v>74.25</v>
          </cell>
          <cell r="EK747">
            <v>79</v>
          </cell>
          <cell r="EL747">
            <v>80</v>
          </cell>
          <cell r="EM747" t="str">
            <v/>
          </cell>
          <cell r="EN747">
            <v>0</v>
          </cell>
          <cell r="EO747">
            <v>83.5</v>
          </cell>
          <cell r="EP747">
            <v>74.25</v>
          </cell>
          <cell r="EQ747">
            <v>79</v>
          </cell>
          <cell r="ER747">
            <v>80</v>
          </cell>
          <cell r="ES747" t="str">
            <v/>
          </cell>
          <cell r="ET747">
            <v>0</v>
          </cell>
          <cell r="EU747">
            <v>83.5</v>
          </cell>
          <cell r="EV747">
            <v>74.25</v>
          </cell>
          <cell r="EW747">
            <v>79</v>
          </cell>
          <cell r="EX747">
            <v>80</v>
          </cell>
          <cell r="EY747" t="str">
            <v/>
          </cell>
          <cell r="EZ747">
            <v>0</v>
          </cell>
          <cell r="FA747">
            <v>80.38</v>
          </cell>
          <cell r="FB747">
            <v>67</v>
          </cell>
          <cell r="FC747">
            <v>71.25</v>
          </cell>
          <cell r="FD747">
            <v>77</v>
          </cell>
          <cell r="FE747" t="str">
            <v/>
          </cell>
          <cell r="FF747">
            <v>0</v>
          </cell>
          <cell r="FG747">
            <v>80.38</v>
          </cell>
          <cell r="FH747">
            <v>67</v>
          </cell>
          <cell r="FI747">
            <v>71.25</v>
          </cell>
          <cell r="FJ747">
            <v>77</v>
          </cell>
          <cell r="FK747" t="str">
            <v/>
          </cell>
          <cell r="FL747">
            <v>0</v>
          </cell>
          <cell r="FM747">
            <v>80.38</v>
          </cell>
          <cell r="FN747">
            <v>67</v>
          </cell>
          <cell r="FO747">
            <v>71.25</v>
          </cell>
          <cell r="FP747">
            <v>77</v>
          </cell>
          <cell r="FQ747" t="str">
            <v/>
          </cell>
          <cell r="FR747">
            <v>0</v>
          </cell>
          <cell r="FS747">
            <v>80.38</v>
          </cell>
          <cell r="FT747">
            <v>67</v>
          </cell>
          <cell r="FU747">
            <v>71.25</v>
          </cell>
          <cell r="FV747">
            <v>77</v>
          </cell>
          <cell r="FW747" t="str">
            <v/>
          </cell>
          <cell r="FX747">
            <v>0</v>
          </cell>
          <cell r="FY747">
            <v>80.38</v>
          </cell>
          <cell r="FZ747">
            <v>67</v>
          </cell>
          <cell r="GA747">
            <v>71.25</v>
          </cell>
          <cell r="GB747">
            <v>77</v>
          </cell>
          <cell r="GC747" t="str">
            <v/>
          </cell>
          <cell r="GD747">
            <v>0</v>
          </cell>
          <cell r="GE747">
            <v>80.38</v>
          </cell>
          <cell r="GF747">
            <v>67</v>
          </cell>
          <cell r="GG747">
            <v>71.25</v>
          </cell>
          <cell r="GH747">
            <v>77</v>
          </cell>
          <cell r="GI747" t="str">
            <v/>
          </cell>
          <cell r="GJ747">
            <v>0</v>
          </cell>
          <cell r="GK747">
            <v>80.38</v>
          </cell>
          <cell r="GL747">
            <v>67</v>
          </cell>
          <cell r="GM747">
            <v>71.25</v>
          </cell>
          <cell r="GN747">
            <v>77</v>
          </cell>
          <cell r="GO747" t="str">
            <v/>
          </cell>
          <cell r="GP747">
            <v>0</v>
          </cell>
          <cell r="GQ747">
            <v>80.38</v>
          </cell>
          <cell r="GR747">
            <v>67</v>
          </cell>
          <cell r="GS747">
            <v>71.25</v>
          </cell>
          <cell r="GT747">
            <v>77</v>
          </cell>
          <cell r="GU747" t="str">
            <v/>
          </cell>
          <cell r="GV747">
            <v>0</v>
          </cell>
          <cell r="GW747">
            <v>76.67</v>
          </cell>
          <cell r="GX747">
            <v>74.25</v>
          </cell>
          <cell r="GY747">
            <v>68</v>
          </cell>
          <cell r="GZ747">
            <v>77</v>
          </cell>
          <cell r="HA747" t="str">
            <v>IGR-L</v>
          </cell>
          <cell r="HB747">
            <v>0</v>
          </cell>
          <cell r="HC747">
            <v>77</v>
          </cell>
          <cell r="HD747">
            <v>67.25</v>
          </cell>
          <cell r="HE747">
            <v>68.75</v>
          </cell>
          <cell r="HF747">
            <v>77</v>
          </cell>
          <cell r="HH747">
            <v>0</v>
          </cell>
          <cell r="HM747" t="str">
            <v/>
          </cell>
          <cell r="HN747" t="str">
            <v/>
          </cell>
          <cell r="HS747">
            <v>0</v>
          </cell>
          <cell r="HT747" t="str">
            <v>PKN</v>
          </cell>
          <cell r="HU747">
            <v>0</v>
          </cell>
          <cell r="HV747" t="str">
            <v>IND</v>
          </cell>
          <cell r="HW747">
            <v>0</v>
          </cell>
          <cell r="HX747" t="str">
            <v>MAT-W</v>
          </cell>
          <cell r="HY747">
            <v>0</v>
          </cell>
          <cell r="HZ747" t="str">
            <v>SEJ-W</v>
          </cell>
          <cell r="IA747">
            <v>0</v>
          </cell>
          <cell r="IB747" t="str">
            <v>IGR-W</v>
          </cell>
          <cell r="IC747">
            <v>0</v>
          </cell>
          <cell r="ID747" t="str">
            <v>SBO</v>
          </cell>
          <cell r="IE747">
            <v>0</v>
          </cell>
          <cell r="IF747" t="str">
            <v>PJO</v>
          </cell>
          <cell r="IG747">
            <v>0</v>
          </cell>
          <cell r="IH747" t="str">
            <v>PRA</v>
          </cell>
          <cell r="II747">
            <v>0</v>
          </cell>
          <cell r="IJ747" t="str">
            <v>JAW</v>
          </cell>
          <cell r="IK747">
            <v>0</v>
          </cell>
          <cell r="IL747" t="str">
            <v>ARB</v>
          </cell>
          <cell r="IM747">
            <v>0</v>
          </cell>
          <cell r="IN747" t="str">
            <v>PKM</v>
          </cell>
          <cell r="IO747">
            <v>0</v>
          </cell>
          <cell r="IP747" t="str">
            <v>GEO-P</v>
          </cell>
          <cell r="IQ747">
            <v>0</v>
          </cell>
          <cell r="IR747" t="str">
            <v>SEJ-P</v>
          </cell>
          <cell r="IS747">
            <v>0</v>
          </cell>
          <cell r="IT747" t="str">
            <v>SOS-P</v>
          </cell>
          <cell r="IU747">
            <v>0</v>
          </cell>
          <cell r="IV747" t="str">
            <v>EKO-P</v>
          </cell>
          <cell r="IW747">
            <v>0</v>
          </cell>
          <cell r="IX747" t="str">
            <v>IGR-L</v>
          </cell>
          <cell r="IY747">
            <v>0</v>
          </cell>
          <cell r="JA747">
            <v>0</v>
          </cell>
        </row>
        <row r="748">
          <cell r="Q748" t="str">
            <v/>
          </cell>
          <cell r="AB748" t="str">
            <v/>
          </cell>
          <cell r="AC748">
            <v>17</v>
          </cell>
          <cell r="AI748" t="str">
            <v/>
          </cell>
          <cell r="AJ748">
            <v>0</v>
          </cell>
          <cell r="AK748">
            <v>82.5</v>
          </cell>
          <cell r="AL748">
            <v>76.75</v>
          </cell>
          <cell r="AM748">
            <v>75.75</v>
          </cell>
          <cell r="AN748">
            <v>86</v>
          </cell>
          <cell r="AO748" t="str">
            <v/>
          </cell>
          <cell r="AP748">
            <v>0</v>
          </cell>
          <cell r="AQ748">
            <v>89.67</v>
          </cell>
          <cell r="AR748">
            <v>80.75</v>
          </cell>
          <cell r="AS748">
            <v>80.75</v>
          </cell>
          <cell r="AT748">
            <v>86</v>
          </cell>
          <cell r="AU748" t="str">
            <v/>
          </cell>
          <cell r="AV748">
            <v>0</v>
          </cell>
          <cell r="AW748">
            <v>83</v>
          </cell>
          <cell r="AX748">
            <v>78.75</v>
          </cell>
          <cell r="AY748">
            <v>76.25</v>
          </cell>
          <cell r="AZ748">
            <v>88</v>
          </cell>
          <cell r="BA748" t="str">
            <v/>
          </cell>
          <cell r="BB748">
            <v>0</v>
          </cell>
          <cell r="BC748">
            <v>84.75</v>
          </cell>
          <cell r="BD748">
            <v>76.75</v>
          </cell>
          <cell r="BE748">
            <v>76.5</v>
          </cell>
          <cell r="BF748">
            <v>88</v>
          </cell>
          <cell r="BG748" t="str">
            <v>SEJ</v>
          </cell>
          <cell r="BH748">
            <v>0</v>
          </cell>
          <cell r="BI748">
            <v>84</v>
          </cell>
          <cell r="BJ748">
            <v>91.25</v>
          </cell>
          <cell r="BK748">
            <v>83.25</v>
          </cell>
          <cell r="BL748">
            <v>86</v>
          </cell>
          <cell r="BM748" t="str">
            <v/>
          </cell>
          <cell r="BN748">
            <v>0</v>
          </cell>
          <cell r="BO748">
            <v>82.63</v>
          </cell>
          <cell r="BP748">
            <v>81.5</v>
          </cell>
          <cell r="BQ748">
            <v>76.75</v>
          </cell>
          <cell r="BR748">
            <v>78</v>
          </cell>
          <cell r="BS748" t="str">
            <v/>
          </cell>
          <cell r="BT748">
            <v>0</v>
          </cell>
          <cell r="BU748">
            <v>86.25</v>
          </cell>
          <cell r="BV748">
            <v>88.25</v>
          </cell>
          <cell r="BW748">
            <v>87.5</v>
          </cell>
          <cell r="BX748">
            <v>88</v>
          </cell>
          <cell r="BY748" t="str">
            <v/>
          </cell>
          <cell r="BZ748">
            <v>0</v>
          </cell>
          <cell r="CA748">
            <v>76.25</v>
          </cell>
          <cell r="CB748">
            <v>68</v>
          </cell>
          <cell r="CC748">
            <v>68.25</v>
          </cell>
          <cell r="CD748">
            <v>72</v>
          </cell>
          <cell r="CE748" t="str">
            <v/>
          </cell>
          <cell r="CF748">
            <v>0</v>
          </cell>
          <cell r="CG748">
            <v>79.67</v>
          </cell>
          <cell r="CH748">
            <v>81.75</v>
          </cell>
          <cell r="CI748">
            <v>88.75</v>
          </cell>
          <cell r="CJ748">
            <v>84</v>
          </cell>
          <cell r="CK748" t="str">
            <v/>
          </cell>
          <cell r="CL748">
            <v>0</v>
          </cell>
          <cell r="CM748">
            <v>80.58</v>
          </cell>
          <cell r="CN748">
            <v>71.75</v>
          </cell>
          <cell r="CO748">
            <v>72</v>
          </cell>
          <cell r="CP748">
            <v>78</v>
          </cell>
          <cell r="CQ748" t="str">
            <v/>
          </cell>
          <cell r="CR748">
            <v>0</v>
          </cell>
          <cell r="CS748">
            <v>85.17</v>
          </cell>
          <cell r="CT748">
            <v>90</v>
          </cell>
          <cell r="CU748">
            <v>86.5</v>
          </cell>
          <cell r="CV748">
            <v>86</v>
          </cell>
          <cell r="CW748" t="str">
            <v/>
          </cell>
          <cell r="CX748">
            <v>0</v>
          </cell>
          <cell r="CY748">
            <v>77</v>
          </cell>
          <cell r="CZ748">
            <v>74.75</v>
          </cell>
          <cell r="DA748">
            <v>76.5</v>
          </cell>
          <cell r="DB748">
            <v>82</v>
          </cell>
          <cell r="DC748" t="str">
            <v/>
          </cell>
          <cell r="DD748">
            <v>0</v>
          </cell>
          <cell r="DE748">
            <v>88.5</v>
          </cell>
          <cell r="DF748">
            <v>83.5</v>
          </cell>
          <cell r="DG748">
            <v>87.75</v>
          </cell>
          <cell r="DH748">
            <v>87</v>
          </cell>
          <cell r="DI748" t="str">
            <v/>
          </cell>
          <cell r="DJ748">
            <v>0</v>
          </cell>
          <cell r="DK748">
            <v>0</v>
          </cell>
          <cell r="DL748">
            <v>0</v>
          </cell>
          <cell r="DM748">
            <v>0</v>
          </cell>
          <cell r="DN748">
            <v>75</v>
          </cell>
          <cell r="DO748" t="str">
            <v/>
          </cell>
          <cell r="DP748">
            <v>0</v>
          </cell>
          <cell r="DQ748">
            <v>84.25</v>
          </cell>
          <cell r="DR748">
            <v>70.25</v>
          </cell>
          <cell r="DS748">
            <v>70.5</v>
          </cell>
          <cell r="DT748">
            <v>73</v>
          </cell>
          <cell r="DU748" t="str">
            <v/>
          </cell>
          <cell r="DV748">
            <v>0</v>
          </cell>
          <cell r="DW748">
            <v>85.25</v>
          </cell>
          <cell r="DX748">
            <v>86.25</v>
          </cell>
          <cell r="DY748">
            <v>77</v>
          </cell>
          <cell r="DZ748">
            <v>83</v>
          </cell>
          <cell r="EA748" t="str">
            <v/>
          </cell>
          <cell r="EB748">
            <v>0</v>
          </cell>
          <cell r="EC748">
            <v>80.88</v>
          </cell>
          <cell r="ED748">
            <v>85.25</v>
          </cell>
          <cell r="EE748">
            <v>85.75</v>
          </cell>
          <cell r="EF748">
            <v>78</v>
          </cell>
          <cell r="EG748" t="str">
            <v/>
          </cell>
          <cell r="EH748">
            <v>0</v>
          </cell>
          <cell r="EI748">
            <v>88.67</v>
          </cell>
          <cell r="EJ748">
            <v>76.75</v>
          </cell>
          <cell r="EK748">
            <v>82</v>
          </cell>
          <cell r="EL748">
            <v>89</v>
          </cell>
          <cell r="EM748" t="str">
            <v/>
          </cell>
          <cell r="EN748">
            <v>0</v>
          </cell>
          <cell r="EO748">
            <v>88.67</v>
          </cell>
          <cell r="EP748">
            <v>76.75</v>
          </cell>
          <cell r="EQ748">
            <v>82</v>
          </cell>
          <cell r="ER748">
            <v>89</v>
          </cell>
          <cell r="ES748" t="str">
            <v/>
          </cell>
          <cell r="ET748">
            <v>0</v>
          </cell>
          <cell r="EU748">
            <v>88.67</v>
          </cell>
          <cell r="EV748">
            <v>76.75</v>
          </cell>
          <cell r="EW748">
            <v>82</v>
          </cell>
          <cell r="EX748">
            <v>89</v>
          </cell>
          <cell r="EY748" t="str">
            <v/>
          </cell>
          <cell r="EZ748">
            <v>0</v>
          </cell>
          <cell r="FA748">
            <v>79.75</v>
          </cell>
          <cell r="FB748">
            <v>67.25</v>
          </cell>
          <cell r="FC748">
            <v>75</v>
          </cell>
          <cell r="FD748">
            <v>77</v>
          </cell>
          <cell r="FE748" t="str">
            <v/>
          </cell>
          <cell r="FF748">
            <v>0</v>
          </cell>
          <cell r="FG748">
            <v>79.75</v>
          </cell>
          <cell r="FH748">
            <v>67.25</v>
          </cell>
          <cell r="FI748">
            <v>75</v>
          </cell>
          <cell r="FJ748">
            <v>77</v>
          </cell>
          <cell r="FK748" t="str">
            <v/>
          </cell>
          <cell r="FL748">
            <v>0</v>
          </cell>
          <cell r="FM748">
            <v>79.75</v>
          </cell>
          <cell r="FN748">
            <v>67.25</v>
          </cell>
          <cell r="FO748">
            <v>75</v>
          </cell>
          <cell r="FP748">
            <v>77</v>
          </cell>
          <cell r="FQ748" t="str">
            <v/>
          </cell>
          <cell r="FR748">
            <v>0</v>
          </cell>
          <cell r="FS748">
            <v>79.75</v>
          </cell>
          <cell r="FT748">
            <v>67.25</v>
          </cell>
          <cell r="FU748">
            <v>75</v>
          </cell>
          <cell r="FV748">
            <v>77</v>
          </cell>
          <cell r="FW748" t="str">
            <v/>
          </cell>
          <cell r="FX748">
            <v>0</v>
          </cell>
          <cell r="FY748">
            <v>79.75</v>
          </cell>
          <cell r="FZ748">
            <v>67.25</v>
          </cell>
          <cell r="GA748">
            <v>75</v>
          </cell>
          <cell r="GB748">
            <v>77</v>
          </cell>
          <cell r="GC748" t="str">
            <v/>
          </cell>
          <cell r="GD748">
            <v>0</v>
          </cell>
          <cell r="GE748">
            <v>79.75</v>
          </cell>
          <cell r="GF748">
            <v>67.25</v>
          </cell>
          <cell r="GG748">
            <v>75</v>
          </cell>
          <cell r="GH748">
            <v>77</v>
          </cell>
          <cell r="GI748" t="str">
            <v/>
          </cell>
          <cell r="GJ748">
            <v>0</v>
          </cell>
          <cell r="GK748">
            <v>79.75</v>
          </cell>
          <cell r="GL748">
            <v>67.25</v>
          </cell>
          <cell r="GM748">
            <v>75</v>
          </cell>
          <cell r="GN748">
            <v>77</v>
          </cell>
          <cell r="GO748" t="str">
            <v/>
          </cell>
          <cell r="GP748">
            <v>0</v>
          </cell>
          <cell r="GQ748">
            <v>79.75</v>
          </cell>
          <cell r="GR748">
            <v>67.25</v>
          </cell>
          <cell r="GS748">
            <v>75</v>
          </cell>
          <cell r="GT748">
            <v>77</v>
          </cell>
          <cell r="GU748" t="str">
            <v/>
          </cell>
          <cell r="GV748">
            <v>0</v>
          </cell>
          <cell r="GW748">
            <v>78.67</v>
          </cell>
          <cell r="GX748">
            <v>75</v>
          </cell>
          <cell r="GY748">
            <v>75.25</v>
          </cell>
          <cell r="GZ748">
            <v>82</v>
          </cell>
          <cell r="HA748" t="str">
            <v>IGR-L</v>
          </cell>
          <cell r="HB748">
            <v>0</v>
          </cell>
          <cell r="HC748">
            <v>78</v>
          </cell>
          <cell r="HD748">
            <v>67</v>
          </cell>
          <cell r="HE748">
            <v>66.75</v>
          </cell>
          <cell r="HF748">
            <v>77</v>
          </cell>
          <cell r="HH748">
            <v>0</v>
          </cell>
          <cell r="HM748" t="str">
            <v/>
          </cell>
          <cell r="HN748" t="str">
            <v/>
          </cell>
          <cell r="HS748">
            <v>0</v>
          </cell>
          <cell r="HT748" t="str">
            <v>PKN</v>
          </cell>
          <cell r="HU748">
            <v>0</v>
          </cell>
          <cell r="HV748" t="str">
            <v>IND</v>
          </cell>
          <cell r="HW748">
            <v>0</v>
          </cell>
          <cell r="HX748" t="str">
            <v>MAT-W</v>
          </cell>
          <cell r="HY748">
            <v>0</v>
          </cell>
          <cell r="HZ748" t="str">
            <v>SEJ-W</v>
          </cell>
          <cell r="IA748">
            <v>0</v>
          </cell>
          <cell r="IB748" t="str">
            <v>IGR-W</v>
          </cell>
          <cell r="IC748">
            <v>0</v>
          </cell>
          <cell r="ID748" t="str">
            <v>SBO</v>
          </cell>
          <cell r="IE748">
            <v>0</v>
          </cell>
          <cell r="IF748" t="str">
            <v>PJO</v>
          </cell>
          <cell r="IG748">
            <v>0</v>
          </cell>
          <cell r="IH748" t="str">
            <v>PRA</v>
          </cell>
          <cell r="II748">
            <v>0</v>
          </cell>
          <cell r="IJ748" t="str">
            <v>JAW</v>
          </cell>
          <cell r="IK748">
            <v>0</v>
          </cell>
          <cell r="IL748" t="str">
            <v>ARB</v>
          </cell>
          <cell r="IM748">
            <v>0</v>
          </cell>
          <cell r="IN748" t="str">
            <v>PKM</v>
          </cell>
          <cell r="IO748">
            <v>0</v>
          </cell>
          <cell r="IP748" t="str">
            <v>GEO-P</v>
          </cell>
          <cell r="IQ748">
            <v>0</v>
          </cell>
          <cell r="IR748" t="str">
            <v>SEJ-P</v>
          </cell>
          <cell r="IS748">
            <v>0</v>
          </cell>
          <cell r="IT748" t="str">
            <v>SOS-P</v>
          </cell>
          <cell r="IU748">
            <v>0</v>
          </cell>
          <cell r="IV748" t="str">
            <v>EKO-P</v>
          </cell>
          <cell r="IW748">
            <v>0</v>
          </cell>
          <cell r="IX748" t="str">
            <v>IGR-L</v>
          </cell>
          <cell r="IY748">
            <v>0</v>
          </cell>
          <cell r="JA748">
            <v>0</v>
          </cell>
        </row>
        <row r="749">
          <cell r="Q749" t="str">
            <v/>
          </cell>
          <cell r="AB749" t="str">
            <v/>
          </cell>
          <cell r="AC749">
            <v>18</v>
          </cell>
          <cell r="AI749" t="str">
            <v/>
          </cell>
          <cell r="AJ749">
            <v>0</v>
          </cell>
          <cell r="AK749">
            <v>83.75</v>
          </cell>
          <cell r="AL749">
            <v>69.75</v>
          </cell>
          <cell r="AM749">
            <v>81.5</v>
          </cell>
          <cell r="AN749">
            <v>82</v>
          </cell>
          <cell r="AO749" t="str">
            <v/>
          </cell>
          <cell r="AP749">
            <v>0</v>
          </cell>
          <cell r="AQ749">
            <v>75.33</v>
          </cell>
          <cell r="AR749">
            <v>79</v>
          </cell>
          <cell r="AS749">
            <v>70.75</v>
          </cell>
          <cell r="AT749">
            <v>82</v>
          </cell>
          <cell r="AU749" t="str">
            <v/>
          </cell>
          <cell r="AV749">
            <v>0</v>
          </cell>
          <cell r="AW749">
            <v>84.75</v>
          </cell>
          <cell r="AX749">
            <v>73.75</v>
          </cell>
          <cell r="AY749">
            <v>81.5</v>
          </cell>
          <cell r="AZ749">
            <v>83</v>
          </cell>
          <cell r="BA749" t="str">
            <v/>
          </cell>
          <cell r="BB749">
            <v>0</v>
          </cell>
          <cell r="BC749">
            <v>84.25</v>
          </cell>
          <cell r="BD749">
            <v>69.75</v>
          </cell>
          <cell r="BE749">
            <v>79</v>
          </cell>
          <cell r="BF749">
            <v>83</v>
          </cell>
          <cell r="BG749" t="str">
            <v>SEJ</v>
          </cell>
          <cell r="BH749">
            <v>0</v>
          </cell>
          <cell r="BI749">
            <v>79</v>
          </cell>
          <cell r="BJ749">
            <v>76.75</v>
          </cell>
          <cell r="BK749">
            <v>67.75</v>
          </cell>
          <cell r="BL749">
            <v>82</v>
          </cell>
          <cell r="BM749" t="str">
            <v/>
          </cell>
          <cell r="BN749">
            <v>0</v>
          </cell>
          <cell r="BO749">
            <v>81.75</v>
          </cell>
          <cell r="BP749">
            <v>77.25</v>
          </cell>
          <cell r="BQ749">
            <v>71.75</v>
          </cell>
          <cell r="BR749">
            <v>76</v>
          </cell>
          <cell r="BS749" t="str">
            <v/>
          </cell>
          <cell r="BT749">
            <v>0</v>
          </cell>
          <cell r="BU749">
            <v>84.5</v>
          </cell>
          <cell r="BV749">
            <v>78</v>
          </cell>
          <cell r="BW749">
            <v>77</v>
          </cell>
          <cell r="BX749">
            <v>79</v>
          </cell>
          <cell r="BY749" t="str">
            <v/>
          </cell>
          <cell r="BZ749">
            <v>0</v>
          </cell>
          <cell r="CA749">
            <v>76</v>
          </cell>
          <cell r="CB749">
            <v>67.75</v>
          </cell>
          <cell r="CC749">
            <v>70</v>
          </cell>
          <cell r="CD749">
            <v>76</v>
          </cell>
          <cell r="CE749" t="str">
            <v/>
          </cell>
          <cell r="CF749">
            <v>0</v>
          </cell>
          <cell r="CG749">
            <v>79.33</v>
          </cell>
          <cell r="CH749">
            <v>76.5</v>
          </cell>
          <cell r="CI749">
            <v>82</v>
          </cell>
          <cell r="CJ749">
            <v>75</v>
          </cell>
          <cell r="CK749" t="str">
            <v/>
          </cell>
          <cell r="CL749">
            <v>0</v>
          </cell>
          <cell r="CM749">
            <v>78.25</v>
          </cell>
          <cell r="CN749">
            <v>74.5</v>
          </cell>
          <cell r="CO749">
            <v>73.25</v>
          </cell>
          <cell r="CP749">
            <v>81</v>
          </cell>
          <cell r="CQ749" t="str">
            <v/>
          </cell>
          <cell r="CR749">
            <v>0</v>
          </cell>
          <cell r="CS749">
            <v>80.92</v>
          </cell>
          <cell r="CT749">
            <v>65.25</v>
          </cell>
          <cell r="CU749">
            <v>67.5</v>
          </cell>
          <cell r="CV749">
            <v>77</v>
          </cell>
          <cell r="CW749" t="str">
            <v/>
          </cell>
          <cell r="CX749">
            <v>0</v>
          </cell>
          <cell r="CY749">
            <v>81.56</v>
          </cell>
          <cell r="CZ749">
            <v>73.25</v>
          </cell>
          <cell r="DA749">
            <v>74</v>
          </cell>
          <cell r="DB749">
            <v>82</v>
          </cell>
          <cell r="DC749" t="str">
            <v/>
          </cell>
          <cell r="DD749">
            <v>0</v>
          </cell>
          <cell r="DE749">
            <v>81</v>
          </cell>
          <cell r="DF749">
            <v>73.25</v>
          </cell>
          <cell r="DG749">
            <v>74.5</v>
          </cell>
          <cell r="DH749">
            <v>84</v>
          </cell>
          <cell r="DI749" t="str">
            <v/>
          </cell>
          <cell r="DJ749">
            <v>0</v>
          </cell>
          <cell r="DK749">
            <v>0</v>
          </cell>
          <cell r="DL749">
            <v>0</v>
          </cell>
          <cell r="DM749">
            <v>0</v>
          </cell>
          <cell r="DN749">
            <v>70</v>
          </cell>
          <cell r="DO749" t="str">
            <v/>
          </cell>
          <cell r="DP749">
            <v>0</v>
          </cell>
          <cell r="DQ749">
            <v>83.25</v>
          </cell>
          <cell r="DR749">
            <v>71.25</v>
          </cell>
          <cell r="DS749">
            <v>71.25</v>
          </cell>
          <cell r="DT749">
            <v>78</v>
          </cell>
          <cell r="DU749" t="str">
            <v/>
          </cell>
          <cell r="DV749">
            <v>0</v>
          </cell>
          <cell r="DW749">
            <v>77.75</v>
          </cell>
          <cell r="DX749">
            <v>78.25</v>
          </cell>
          <cell r="DY749">
            <v>69</v>
          </cell>
          <cell r="DZ749">
            <v>76</v>
          </cell>
          <cell r="EA749" t="str">
            <v/>
          </cell>
          <cell r="EB749">
            <v>0</v>
          </cell>
          <cell r="EC749">
            <v>80.63</v>
          </cell>
          <cell r="ED749">
            <v>77.5</v>
          </cell>
          <cell r="EE749">
            <v>69.25</v>
          </cell>
          <cell r="EF749">
            <v>78</v>
          </cell>
          <cell r="EG749" t="str">
            <v/>
          </cell>
          <cell r="EH749">
            <v>0</v>
          </cell>
          <cell r="EI749">
            <v>82.17</v>
          </cell>
          <cell r="EJ749">
            <v>70.5</v>
          </cell>
          <cell r="EK749">
            <v>68.5</v>
          </cell>
          <cell r="EL749">
            <v>76</v>
          </cell>
          <cell r="EM749" t="str">
            <v/>
          </cell>
          <cell r="EN749">
            <v>0</v>
          </cell>
          <cell r="EO749">
            <v>82.17</v>
          </cell>
          <cell r="EP749">
            <v>70.5</v>
          </cell>
          <cell r="EQ749">
            <v>68.5</v>
          </cell>
          <cell r="ER749">
            <v>76</v>
          </cell>
          <cell r="ES749" t="str">
            <v/>
          </cell>
          <cell r="ET749">
            <v>0</v>
          </cell>
          <cell r="EU749">
            <v>82.17</v>
          </cell>
          <cell r="EV749">
            <v>70.5</v>
          </cell>
          <cell r="EW749">
            <v>68.5</v>
          </cell>
          <cell r="EX749">
            <v>76</v>
          </cell>
          <cell r="EY749" t="str">
            <v/>
          </cell>
          <cell r="EZ749">
            <v>0</v>
          </cell>
          <cell r="FA749">
            <v>78.38</v>
          </cell>
          <cell r="FB749">
            <v>67.5</v>
          </cell>
          <cell r="FC749">
            <v>67.5</v>
          </cell>
          <cell r="FD749">
            <v>74</v>
          </cell>
          <cell r="FE749" t="str">
            <v/>
          </cell>
          <cell r="FF749">
            <v>0</v>
          </cell>
          <cell r="FG749">
            <v>78.38</v>
          </cell>
          <cell r="FH749">
            <v>67.5</v>
          </cell>
          <cell r="FI749">
            <v>67.5</v>
          </cell>
          <cell r="FJ749">
            <v>74</v>
          </cell>
          <cell r="FK749" t="str">
            <v/>
          </cell>
          <cell r="FL749">
            <v>0</v>
          </cell>
          <cell r="FM749">
            <v>78.38</v>
          </cell>
          <cell r="FN749">
            <v>67.5</v>
          </cell>
          <cell r="FO749">
            <v>67.5</v>
          </cell>
          <cell r="FP749">
            <v>74</v>
          </cell>
          <cell r="FQ749" t="str">
            <v/>
          </cell>
          <cell r="FR749">
            <v>0</v>
          </cell>
          <cell r="FS749">
            <v>78.38</v>
          </cell>
          <cell r="FT749">
            <v>67.5</v>
          </cell>
          <cell r="FU749">
            <v>67.5</v>
          </cell>
          <cell r="FV749">
            <v>74</v>
          </cell>
          <cell r="FW749" t="str">
            <v/>
          </cell>
          <cell r="FX749">
            <v>0</v>
          </cell>
          <cell r="FY749">
            <v>78.38</v>
          </cell>
          <cell r="FZ749">
            <v>67.5</v>
          </cell>
          <cell r="GA749">
            <v>67.5</v>
          </cell>
          <cell r="GB749">
            <v>74</v>
          </cell>
          <cell r="GC749" t="str">
            <v/>
          </cell>
          <cell r="GD749">
            <v>0</v>
          </cell>
          <cell r="GE749">
            <v>78.38</v>
          </cell>
          <cell r="GF749">
            <v>67.5</v>
          </cell>
          <cell r="GG749">
            <v>67.5</v>
          </cell>
          <cell r="GH749">
            <v>74</v>
          </cell>
          <cell r="GI749" t="str">
            <v/>
          </cell>
          <cell r="GJ749">
            <v>0</v>
          </cell>
          <cell r="GK749">
            <v>78.38</v>
          </cell>
          <cell r="GL749">
            <v>67.5</v>
          </cell>
          <cell r="GM749">
            <v>67.5</v>
          </cell>
          <cell r="GN749">
            <v>74</v>
          </cell>
          <cell r="GO749" t="str">
            <v/>
          </cell>
          <cell r="GP749">
            <v>0</v>
          </cell>
          <cell r="GQ749">
            <v>78.38</v>
          </cell>
          <cell r="GR749">
            <v>67.5</v>
          </cell>
          <cell r="GS749">
            <v>67.5</v>
          </cell>
          <cell r="GT749">
            <v>74</v>
          </cell>
          <cell r="GU749" t="str">
            <v/>
          </cell>
          <cell r="GV749">
            <v>0</v>
          </cell>
          <cell r="GW749">
            <v>78.33</v>
          </cell>
          <cell r="GX749">
            <v>75.75</v>
          </cell>
          <cell r="GY749">
            <v>70.75</v>
          </cell>
          <cell r="GZ749">
            <v>73</v>
          </cell>
          <cell r="HA749" t="str">
            <v>IGR-L</v>
          </cell>
          <cell r="HB749">
            <v>0</v>
          </cell>
          <cell r="HC749">
            <v>79.75</v>
          </cell>
          <cell r="HD749">
            <v>73.5</v>
          </cell>
          <cell r="HE749">
            <v>73.75</v>
          </cell>
          <cell r="HF749">
            <v>80</v>
          </cell>
          <cell r="HH749">
            <v>0</v>
          </cell>
          <cell r="HM749" t="str">
            <v/>
          </cell>
          <cell r="HN749" t="str">
            <v/>
          </cell>
          <cell r="HS749">
            <v>0</v>
          </cell>
          <cell r="HT749" t="str">
            <v>PKN</v>
          </cell>
          <cell r="HU749">
            <v>0</v>
          </cell>
          <cell r="HV749" t="str">
            <v>IND</v>
          </cell>
          <cell r="HW749">
            <v>0</v>
          </cell>
          <cell r="HX749" t="str">
            <v>MAT-W</v>
          </cell>
          <cell r="HY749">
            <v>0</v>
          </cell>
          <cell r="HZ749" t="str">
            <v>SEJ-W</v>
          </cell>
          <cell r="IA749">
            <v>0</v>
          </cell>
          <cell r="IB749" t="str">
            <v>IGR-W</v>
          </cell>
          <cell r="IC749">
            <v>0</v>
          </cell>
          <cell r="ID749" t="str">
            <v>SBO</v>
          </cell>
          <cell r="IE749">
            <v>0</v>
          </cell>
          <cell r="IF749" t="str">
            <v>PJO</v>
          </cell>
          <cell r="IG749">
            <v>0</v>
          </cell>
          <cell r="IH749" t="str">
            <v>PRA</v>
          </cell>
          <cell r="II749">
            <v>0</v>
          </cell>
          <cell r="IJ749" t="str">
            <v>JAW</v>
          </cell>
          <cell r="IK749">
            <v>0</v>
          </cell>
          <cell r="IL749" t="str">
            <v>ARB</v>
          </cell>
          <cell r="IM749">
            <v>0</v>
          </cell>
          <cell r="IN749" t="str">
            <v>PKM</v>
          </cell>
          <cell r="IO749">
            <v>0</v>
          </cell>
          <cell r="IP749" t="str">
            <v>GEO-P</v>
          </cell>
          <cell r="IQ749">
            <v>0</v>
          </cell>
          <cell r="IR749" t="str">
            <v>SEJ-P</v>
          </cell>
          <cell r="IS749">
            <v>0</v>
          </cell>
          <cell r="IT749" t="str">
            <v>SOS-P</v>
          </cell>
          <cell r="IU749">
            <v>0</v>
          </cell>
          <cell r="IV749" t="str">
            <v>EKO-P</v>
          </cell>
          <cell r="IW749">
            <v>0</v>
          </cell>
          <cell r="IX749" t="str">
            <v>IGR-L</v>
          </cell>
          <cell r="IY749">
            <v>0</v>
          </cell>
          <cell r="JA749">
            <v>0</v>
          </cell>
        </row>
        <row r="750">
          <cell r="Q750" t="str">
            <v/>
          </cell>
          <cell r="AB750" t="str">
            <v/>
          </cell>
          <cell r="AC750">
            <v>19</v>
          </cell>
          <cell r="AI750" t="str">
            <v/>
          </cell>
          <cell r="AJ750">
            <v>0</v>
          </cell>
          <cell r="AK750" t="str">
            <v>PDH</v>
          </cell>
          <cell r="AL750">
            <v>70.75</v>
          </cell>
          <cell r="AM750">
            <v>75.5</v>
          </cell>
          <cell r="AN750">
            <v>79</v>
          </cell>
          <cell r="AO750" t="str">
            <v/>
          </cell>
          <cell r="AP750">
            <v>0</v>
          </cell>
          <cell r="AQ750" t="str">
            <v>PDH</v>
          </cell>
          <cell r="AR750">
            <v>77.75</v>
          </cell>
          <cell r="AS750">
            <v>75.5</v>
          </cell>
          <cell r="AT750">
            <v>79</v>
          </cell>
          <cell r="AU750" t="str">
            <v/>
          </cell>
          <cell r="AV750">
            <v>0</v>
          </cell>
          <cell r="AW750" t="str">
            <v>PDH</v>
          </cell>
          <cell r="AX750">
            <v>75.25</v>
          </cell>
          <cell r="AY750">
            <v>75.5</v>
          </cell>
          <cell r="AZ750">
            <v>82</v>
          </cell>
          <cell r="BA750" t="str">
            <v/>
          </cell>
          <cell r="BB750">
            <v>0</v>
          </cell>
          <cell r="BC750" t="str">
            <v>PDH</v>
          </cell>
          <cell r="BD750">
            <v>70.75</v>
          </cell>
          <cell r="BE750">
            <v>75.5</v>
          </cell>
          <cell r="BF750">
            <v>82</v>
          </cell>
          <cell r="BG750" t="str">
            <v>SEJ</v>
          </cell>
          <cell r="BH750">
            <v>0</v>
          </cell>
          <cell r="BI750" t="str">
            <v>PDH</v>
          </cell>
          <cell r="BJ750">
            <v>80.25</v>
          </cell>
          <cell r="BK750">
            <v>78.5</v>
          </cell>
          <cell r="BL750">
            <v>79</v>
          </cell>
          <cell r="BM750" t="str">
            <v/>
          </cell>
          <cell r="BN750">
            <v>0</v>
          </cell>
          <cell r="BO750" t="str">
            <v>PDH</v>
          </cell>
          <cell r="BP750">
            <v>74</v>
          </cell>
          <cell r="BQ750">
            <v>72.5</v>
          </cell>
          <cell r="BR750">
            <v>78</v>
          </cell>
          <cell r="BS750" t="str">
            <v/>
          </cell>
          <cell r="BT750">
            <v>0</v>
          </cell>
          <cell r="BU750" t="str">
            <v>PDH</v>
          </cell>
          <cell r="BV750">
            <v>83.5</v>
          </cell>
          <cell r="BW750">
            <v>70</v>
          </cell>
          <cell r="BX750">
            <v>86</v>
          </cell>
          <cell r="BY750" t="str">
            <v/>
          </cell>
          <cell r="BZ750">
            <v>0</v>
          </cell>
          <cell r="CA750">
            <v>64</v>
          </cell>
          <cell r="CB750">
            <v>67.75</v>
          </cell>
          <cell r="CC750">
            <v>69.75</v>
          </cell>
          <cell r="CD750">
            <v>75</v>
          </cell>
          <cell r="CE750" t="str">
            <v/>
          </cell>
          <cell r="CF750">
            <v>0</v>
          </cell>
          <cell r="CG750" t="str">
            <v>PDH</v>
          </cell>
          <cell r="CH750">
            <v>81.5</v>
          </cell>
          <cell r="CI750">
            <v>88.5</v>
          </cell>
          <cell r="CJ750">
            <v>81</v>
          </cell>
          <cell r="CK750" t="str">
            <v/>
          </cell>
          <cell r="CL750">
            <v>0</v>
          </cell>
          <cell r="CM750" t="str">
            <v>PDH</v>
          </cell>
          <cell r="CN750">
            <v>74.5</v>
          </cell>
          <cell r="CO750">
            <v>70.75</v>
          </cell>
          <cell r="CP750">
            <v>82</v>
          </cell>
          <cell r="CQ750" t="str">
            <v/>
          </cell>
          <cell r="CR750">
            <v>0</v>
          </cell>
          <cell r="CS750" t="str">
            <v>PDH</v>
          </cell>
          <cell r="CT750">
            <v>69.75</v>
          </cell>
          <cell r="CU750">
            <v>78.25</v>
          </cell>
          <cell r="CV750">
            <v>83</v>
          </cell>
          <cell r="CW750" t="str">
            <v/>
          </cell>
          <cell r="CX750">
            <v>0</v>
          </cell>
          <cell r="CY750" t="str">
            <v>PDH</v>
          </cell>
          <cell r="CZ750">
            <v>74.25</v>
          </cell>
          <cell r="DA750">
            <v>74.25</v>
          </cell>
          <cell r="DB750">
            <v>82</v>
          </cell>
          <cell r="DC750" t="str">
            <v/>
          </cell>
          <cell r="DD750">
            <v>0</v>
          </cell>
          <cell r="DE750" t="str">
            <v>PDH</v>
          </cell>
          <cell r="DF750">
            <v>74</v>
          </cell>
          <cell r="DG750">
            <v>72</v>
          </cell>
          <cell r="DH750">
            <v>85</v>
          </cell>
          <cell r="DI750" t="str">
            <v/>
          </cell>
          <cell r="DJ750">
            <v>0</v>
          </cell>
          <cell r="DK750">
            <v>0</v>
          </cell>
          <cell r="DL750">
            <v>0</v>
          </cell>
          <cell r="DM750">
            <v>0</v>
          </cell>
          <cell r="DN750">
            <v>73</v>
          </cell>
          <cell r="DO750" t="str">
            <v/>
          </cell>
          <cell r="DP750">
            <v>0</v>
          </cell>
          <cell r="DQ750" t="str">
            <v>PDH</v>
          </cell>
          <cell r="DR750">
            <v>70.75</v>
          </cell>
          <cell r="DS750">
            <v>69.75</v>
          </cell>
          <cell r="DT750">
            <v>77</v>
          </cell>
          <cell r="DU750" t="str">
            <v/>
          </cell>
          <cell r="DV750">
            <v>0</v>
          </cell>
          <cell r="DW750" t="str">
            <v>PDH</v>
          </cell>
          <cell r="DX750">
            <v>78.75</v>
          </cell>
          <cell r="DY750">
            <v>74.25</v>
          </cell>
          <cell r="DZ750">
            <v>76</v>
          </cell>
          <cell r="EA750" t="str">
            <v/>
          </cell>
          <cell r="EB750">
            <v>0</v>
          </cell>
          <cell r="EC750" t="str">
            <v>PDH</v>
          </cell>
          <cell r="ED750">
            <v>77.5</v>
          </cell>
          <cell r="EE750">
            <v>78</v>
          </cell>
          <cell r="EF750">
            <v>80</v>
          </cell>
          <cell r="EG750" t="str">
            <v/>
          </cell>
          <cell r="EH750">
            <v>0</v>
          </cell>
          <cell r="EI750" t="str">
            <v>PDH</v>
          </cell>
          <cell r="EJ750">
            <v>72</v>
          </cell>
          <cell r="EK750">
            <v>76.5</v>
          </cell>
          <cell r="EL750">
            <v>84</v>
          </cell>
          <cell r="EM750" t="str">
            <v/>
          </cell>
          <cell r="EN750">
            <v>0</v>
          </cell>
          <cell r="EO750" t="str">
            <v>PDH</v>
          </cell>
          <cell r="EP750">
            <v>72</v>
          </cell>
          <cell r="EQ750">
            <v>76.5</v>
          </cell>
          <cell r="ER750">
            <v>84</v>
          </cell>
          <cell r="ES750" t="str">
            <v/>
          </cell>
          <cell r="ET750">
            <v>0</v>
          </cell>
          <cell r="EU750" t="str">
            <v>PDH</v>
          </cell>
          <cell r="EV750">
            <v>72</v>
          </cell>
          <cell r="EW750">
            <v>76.5</v>
          </cell>
          <cell r="EX750">
            <v>84</v>
          </cell>
          <cell r="EY750" t="str">
            <v/>
          </cell>
          <cell r="EZ750">
            <v>0</v>
          </cell>
          <cell r="FA750" t="str">
            <v>PDH</v>
          </cell>
          <cell r="FB750">
            <v>66.75</v>
          </cell>
          <cell r="FC750">
            <v>74.75</v>
          </cell>
          <cell r="FD750">
            <v>75</v>
          </cell>
          <cell r="FE750" t="str">
            <v/>
          </cell>
          <cell r="FF750">
            <v>0</v>
          </cell>
          <cell r="FG750" t="str">
            <v>PDH</v>
          </cell>
          <cell r="FH750">
            <v>66.75</v>
          </cell>
          <cell r="FI750">
            <v>74.75</v>
          </cell>
          <cell r="FJ750">
            <v>75</v>
          </cell>
          <cell r="FK750" t="str">
            <v/>
          </cell>
          <cell r="FL750">
            <v>0</v>
          </cell>
          <cell r="FM750" t="str">
            <v>PDH</v>
          </cell>
          <cell r="FN750">
            <v>66.75</v>
          </cell>
          <cell r="FO750">
            <v>74.75</v>
          </cell>
          <cell r="FP750">
            <v>75</v>
          </cell>
          <cell r="FQ750" t="str">
            <v/>
          </cell>
          <cell r="FR750">
            <v>0</v>
          </cell>
          <cell r="FS750" t="str">
            <v>PDH</v>
          </cell>
          <cell r="FT750">
            <v>66.75</v>
          </cell>
          <cell r="FU750">
            <v>74.75</v>
          </cell>
          <cell r="FV750">
            <v>75</v>
          </cell>
          <cell r="FW750" t="str">
            <v/>
          </cell>
          <cell r="FX750">
            <v>0</v>
          </cell>
          <cell r="FY750" t="str">
            <v>PDH</v>
          </cell>
          <cell r="FZ750">
            <v>66.75</v>
          </cell>
          <cell r="GA750">
            <v>74.75</v>
          </cell>
          <cell r="GB750">
            <v>75</v>
          </cell>
          <cell r="GC750" t="str">
            <v/>
          </cell>
          <cell r="GD750">
            <v>0</v>
          </cell>
          <cell r="GE750" t="str">
            <v>PDH</v>
          </cell>
          <cell r="GF750">
            <v>66.75</v>
          </cell>
          <cell r="GG750">
            <v>74.75</v>
          </cell>
          <cell r="GH750">
            <v>75</v>
          </cell>
          <cell r="GI750" t="str">
            <v/>
          </cell>
          <cell r="GJ750">
            <v>0</v>
          </cell>
          <cell r="GK750" t="str">
            <v>PDH</v>
          </cell>
          <cell r="GL750">
            <v>66.75</v>
          </cell>
          <cell r="GM750">
            <v>74.75</v>
          </cell>
          <cell r="GN750">
            <v>75</v>
          </cell>
          <cell r="GO750" t="str">
            <v/>
          </cell>
          <cell r="GP750">
            <v>0</v>
          </cell>
          <cell r="GQ750" t="str">
            <v>PDH</v>
          </cell>
          <cell r="GR750">
            <v>66.75</v>
          </cell>
          <cell r="GS750">
            <v>74.75</v>
          </cell>
          <cell r="GT750">
            <v>75</v>
          </cell>
          <cell r="GU750" t="str">
            <v/>
          </cell>
          <cell r="GV750">
            <v>0</v>
          </cell>
          <cell r="GW750" t="str">
            <v>PDH</v>
          </cell>
          <cell r="GX750">
            <v>74.75</v>
          </cell>
          <cell r="GY750">
            <v>70.25</v>
          </cell>
          <cell r="GZ750">
            <v>73</v>
          </cell>
          <cell r="HA750" t="str">
            <v>IGR-L</v>
          </cell>
          <cell r="HB750">
            <v>0</v>
          </cell>
          <cell r="HC750" t="str">
            <v>PDH</v>
          </cell>
          <cell r="HD750">
            <v>70.75</v>
          </cell>
          <cell r="HE750">
            <v>71.25</v>
          </cell>
          <cell r="HF750">
            <v>78</v>
          </cell>
          <cell r="HH750">
            <v>0</v>
          </cell>
          <cell r="HM750" t="str">
            <v/>
          </cell>
          <cell r="HN750" t="str">
            <v/>
          </cell>
          <cell r="HS750">
            <v>0</v>
          </cell>
          <cell r="HT750" t="str">
            <v>PKN</v>
          </cell>
          <cell r="HU750">
            <v>0</v>
          </cell>
          <cell r="HV750" t="str">
            <v>IND</v>
          </cell>
          <cell r="HW750">
            <v>0</v>
          </cell>
          <cell r="HX750" t="str">
            <v>MAT-W</v>
          </cell>
          <cell r="HY750">
            <v>0</v>
          </cell>
          <cell r="HZ750" t="str">
            <v>SEJ-W</v>
          </cell>
          <cell r="IA750">
            <v>0</v>
          </cell>
          <cell r="IB750" t="str">
            <v>IGR-W</v>
          </cell>
          <cell r="IC750">
            <v>0</v>
          </cell>
          <cell r="ID750" t="str">
            <v>SBO</v>
          </cell>
          <cell r="IE750">
            <v>0</v>
          </cell>
          <cell r="IF750" t="str">
            <v>PJO</v>
          </cell>
          <cell r="IG750">
            <v>0</v>
          </cell>
          <cell r="IH750" t="str">
            <v>PRA</v>
          </cell>
          <cell r="II750">
            <v>0</v>
          </cell>
          <cell r="IJ750" t="str">
            <v>JAW</v>
          </cell>
          <cell r="IK750">
            <v>0</v>
          </cell>
          <cell r="IL750" t="str">
            <v>ARB</v>
          </cell>
          <cell r="IM750">
            <v>0</v>
          </cell>
          <cell r="IN750" t="str">
            <v>PKM</v>
          </cell>
          <cell r="IO750">
            <v>0</v>
          </cell>
          <cell r="IP750" t="str">
            <v>GEO-P</v>
          </cell>
          <cell r="IQ750">
            <v>0</v>
          </cell>
          <cell r="IR750" t="str">
            <v>SEJ-P</v>
          </cell>
          <cell r="IS750">
            <v>0</v>
          </cell>
          <cell r="IT750" t="str">
            <v>SOS-P</v>
          </cell>
          <cell r="IU750">
            <v>0</v>
          </cell>
          <cell r="IV750" t="str">
            <v>EKO-P</v>
          </cell>
          <cell r="IW750">
            <v>0</v>
          </cell>
          <cell r="IX750" t="str">
            <v>IGR-L</v>
          </cell>
          <cell r="IY750">
            <v>0</v>
          </cell>
          <cell r="JA750">
            <v>0</v>
          </cell>
        </row>
        <row r="751">
          <cell r="Q751" t="str">
            <v/>
          </cell>
          <cell r="AB751" t="str">
            <v/>
          </cell>
          <cell r="AC751">
            <v>20</v>
          </cell>
          <cell r="AI751" t="str">
            <v/>
          </cell>
          <cell r="AJ751">
            <v>0</v>
          </cell>
          <cell r="AK751">
            <v>81.25</v>
          </cell>
          <cell r="AL751">
            <v>76</v>
          </cell>
          <cell r="AM751">
            <v>77</v>
          </cell>
          <cell r="AN751">
            <v>83</v>
          </cell>
          <cell r="AO751" t="str">
            <v/>
          </cell>
          <cell r="AP751">
            <v>0</v>
          </cell>
          <cell r="AQ751">
            <v>75.33</v>
          </cell>
          <cell r="AR751">
            <v>83.5</v>
          </cell>
          <cell r="AS751">
            <v>71</v>
          </cell>
          <cell r="AT751">
            <v>83</v>
          </cell>
          <cell r="AU751" t="str">
            <v/>
          </cell>
          <cell r="AV751">
            <v>0</v>
          </cell>
          <cell r="AW751">
            <v>80</v>
          </cell>
          <cell r="AX751">
            <v>76.5</v>
          </cell>
          <cell r="AY751">
            <v>77.25</v>
          </cell>
          <cell r="AZ751">
            <v>86</v>
          </cell>
          <cell r="BA751" t="str">
            <v/>
          </cell>
          <cell r="BB751">
            <v>0</v>
          </cell>
          <cell r="BC751">
            <v>82.25</v>
          </cell>
          <cell r="BD751">
            <v>76</v>
          </cell>
          <cell r="BE751">
            <v>77.25</v>
          </cell>
          <cell r="BF751">
            <v>86</v>
          </cell>
          <cell r="BG751" t="str">
            <v>SEJ</v>
          </cell>
          <cell r="BH751">
            <v>0</v>
          </cell>
          <cell r="BI751">
            <v>76.67</v>
          </cell>
          <cell r="BJ751">
            <v>78.75</v>
          </cell>
          <cell r="BK751">
            <v>79.25</v>
          </cell>
          <cell r="BL751">
            <v>83</v>
          </cell>
          <cell r="BM751" t="str">
            <v/>
          </cell>
          <cell r="BN751">
            <v>0</v>
          </cell>
          <cell r="BO751">
            <v>80.13</v>
          </cell>
          <cell r="BP751">
            <v>78</v>
          </cell>
          <cell r="BQ751">
            <v>71.25</v>
          </cell>
          <cell r="BR751">
            <v>76</v>
          </cell>
          <cell r="BS751" t="str">
            <v/>
          </cell>
          <cell r="BT751">
            <v>0</v>
          </cell>
          <cell r="BU751">
            <v>83.5</v>
          </cell>
          <cell r="BV751">
            <v>83.75</v>
          </cell>
          <cell r="BW751">
            <v>82.5</v>
          </cell>
          <cell r="BX751">
            <v>86</v>
          </cell>
          <cell r="BY751" t="str">
            <v/>
          </cell>
          <cell r="BZ751">
            <v>0</v>
          </cell>
          <cell r="CA751">
            <v>76.58</v>
          </cell>
          <cell r="CB751">
            <v>67.75</v>
          </cell>
          <cell r="CC751">
            <v>71</v>
          </cell>
          <cell r="CD751">
            <v>74</v>
          </cell>
          <cell r="CE751" t="str">
            <v/>
          </cell>
          <cell r="CF751">
            <v>0</v>
          </cell>
          <cell r="CG751">
            <v>79.67</v>
          </cell>
          <cell r="CH751">
            <v>81.75</v>
          </cell>
          <cell r="CI751">
            <v>85.75</v>
          </cell>
          <cell r="CJ751">
            <v>81</v>
          </cell>
          <cell r="CK751" t="str">
            <v/>
          </cell>
          <cell r="CL751">
            <v>0</v>
          </cell>
          <cell r="CM751">
            <v>76.17</v>
          </cell>
          <cell r="CN751">
            <v>75</v>
          </cell>
          <cell r="CO751">
            <v>72.5</v>
          </cell>
          <cell r="CP751">
            <v>77</v>
          </cell>
          <cell r="CQ751" t="str">
            <v/>
          </cell>
          <cell r="CR751">
            <v>0</v>
          </cell>
          <cell r="CS751">
            <v>82.67</v>
          </cell>
          <cell r="CT751">
            <v>72.25</v>
          </cell>
          <cell r="CU751">
            <v>80</v>
          </cell>
          <cell r="CV751">
            <v>80</v>
          </cell>
          <cell r="CW751" t="str">
            <v/>
          </cell>
          <cell r="CX751">
            <v>0</v>
          </cell>
          <cell r="CY751">
            <v>76.22</v>
          </cell>
          <cell r="CZ751">
            <v>69.75</v>
          </cell>
          <cell r="DA751">
            <v>79.25</v>
          </cell>
          <cell r="DB751">
            <v>84</v>
          </cell>
          <cell r="DC751" t="str">
            <v/>
          </cell>
          <cell r="DD751">
            <v>0</v>
          </cell>
          <cell r="DE751">
            <v>84.5</v>
          </cell>
          <cell r="DF751">
            <v>80.75</v>
          </cell>
          <cell r="DG751">
            <v>70</v>
          </cell>
          <cell r="DH751">
            <v>88</v>
          </cell>
          <cell r="DI751" t="str">
            <v/>
          </cell>
          <cell r="DJ751">
            <v>0</v>
          </cell>
          <cell r="DK751">
            <v>0</v>
          </cell>
          <cell r="DL751">
            <v>0</v>
          </cell>
          <cell r="DM751">
            <v>0</v>
          </cell>
          <cell r="DN751">
            <v>75</v>
          </cell>
          <cell r="DO751" t="str">
            <v/>
          </cell>
          <cell r="DP751">
            <v>0</v>
          </cell>
          <cell r="DQ751">
            <v>82.5</v>
          </cell>
          <cell r="DR751">
            <v>68.75</v>
          </cell>
          <cell r="DS751">
            <v>70.75</v>
          </cell>
          <cell r="DT751">
            <v>78</v>
          </cell>
          <cell r="DU751" t="str">
            <v/>
          </cell>
          <cell r="DV751">
            <v>0</v>
          </cell>
          <cell r="DW751">
            <v>77</v>
          </cell>
          <cell r="DX751">
            <v>80.25</v>
          </cell>
          <cell r="DY751">
            <v>73.25</v>
          </cell>
          <cell r="DZ751">
            <v>76</v>
          </cell>
          <cell r="EA751" t="str">
            <v/>
          </cell>
          <cell r="EB751">
            <v>0</v>
          </cell>
          <cell r="EC751">
            <v>80.38</v>
          </cell>
          <cell r="ED751">
            <v>79.25</v>
          </cell>
          <cell r="EE751">
            <v>80</v>
          </cell>
          <cell r="EF751">
            <v>80</v>
          </cell>
          <cell r="EG751" t="str">
            <v/>
          </cell>
          <cell r="EH751">
            <v>0</v>
          </cell>
          <cell r="EI751">
            <v>82.17</v>
          </cell>
          <cell r="EJ751">
            <v>73.25</v>
          </cell>
          <cell r="EK751">
            <v>79</v>
          </cell>
          <cell r="EL751">
            <v>84</v>
          </cell>
          <cell r="EM751" t="str">
            <v/>
          </cell>
          <cell r="EN751">
            <v>0</v>
          </cell>
          <cell r="EO751">
            <v>82.17</v>
          </cell>
          <cell r="EP751">
            <v>73.25</v>
          </cell>
          <cell r="EQ751">
            <v>79</v>
          </cell>
          <cell r="ER751">
            <v>84</v>
          </cell>
          <cell r="ES751" t="str">
            <v/>
          </cell>
          <cell r="ET751">
            <v>0</v>
          </cell>
          <cell r="EU751">
            <v>82.17</v>
          </cell>
          <cell r="EV751">
            <v>73.25</v>
          </cell>
          <cell r="EW751">
            <v>79</v>
          </cell>
          <cell r="EX751">
            <v>84</v>
          </cell>
          <cell r="EY751" t="str">
            <v/>
          </cell>
          <cell r="EZ751">
            <v>0</v>
          </cell>
          <cell r="FA751">
            <v>78.63</v>
          </cell>
          <cell r="FB751">
            <v>66.75</v>
          </cell>
          <cell r="FC751">
            <v>76</v>
          </cell>
          <cell r="FD751">
            <v>77</v>
          </cell>
          <cell r="FE751" t="str">
            <v/>
          </cell>
          <cell r="FF751">
            <v>0</v>
          </cell>
          <cell r="FG751">
            <v>78.63</v>
          </cell>
          <cell r="FH751">
            <v>66.75</v>
          </cell>
          <cell r="FI751">
            <v>76</v>
          </cell>
          <cell r="FJ751">
            <v>77</v>
          </cell>
          <cell r="FK751" t="str">
            <v/>
          </cell>
          <cell r="FL751">
            <v>0</v>
          </cell>
          <cell r="FM751">
            <v>78.63</v>
          </cell>
          <cell r="FN751">
            <v>66.75</v>
          </cell>
          <cell r="FO751">
            <v>76</v>
          </cell>
          <cell r="FP751">
            <v>77</v>
          </cell>
          <cell r="FQ751" t="str">
            <v/>
          </cell>
          <cell r="FR751">
            <v>0</v>
          </cell>
          <cell r="FS751">
            <v>78.63</v>
          </cell>
          <cell r="FT751">
            <v>66.75</v>
          </cell>
          <cell r="FU751">
            <v>76</v>
          </cell>
          <cell r="FV751">
            <v>77</v>
          </cell>
          <cell r="FW751" t="str">
            <v/>
          </cell>
          <cell r="FX751">
            <v>0</v>
          </cell>
          <cell r="FY751">
            <v>78.63</v>
          </cell>
          <cell r="FZ751">
            <v>66.75</v>
          </cell>
          <cell r="GA751">
            <v>76</v>
          </cell>
          <cell r="GB751">
            <v>77</v>
          </cell>
          <cell r="GC751" t="str">
            <v/>
          </cell>
          <cell r="GD751">
            <v>0</v>
          </cell>
          <cell r="GE751">
            <v>78.63</v>
          </cell>
          <cell r="GF751">
            <v>66.75</v>
          </cell>
          <cell r="GG751">
            <v>76</v>
          </cell>
          <cell r="GH751">
            <v>77</v>
          </cell>
          <cell r="GI751" t="str">
            <v/>
          </cell>
          <cell r="GJ751">
            <v>0</v>
          </cell>
          <cell r="GK751">
            <v>78.63</v>
          </cell>
          <cell r="GL751">
            <v>66.75</v>
          </cell>
          <cell r="GM751">
            <v>76</v>
          </cell>
          <cell r="GN751">
            <v>77</v>
          </cell>
          <cell r="GO751" t="str">
            <v/>
          </cell>
          <cell r="GP751">
            <v>0</v>
          </cell>
          <cell r="GQ751">
            <v>78.63</v>
          </cell>
          <cell r="GR751">
            <v>66.75</v>
          </cell>
          <cell r="GS751">
            <v>76</v>
          </cell>
          <cell r="GT751">
            <v>77</v>
          </cell>
          <cell r="GU751" t="str">
            <v/>
          </cell>
          <cell r="GV751">
            <v>0</v>
          </cell>
          <cell r="GW751">
            <v>76</v>
          </cell>
          <cell r="GX751">
            <v>75.75</v>
          </cell>
          <cell r="GY751">
            <v>71</v>
          </cell>
          <cell r="GZ751">
            <v>78</v>
          </cell>
          <cell r="HA751" t="str">
            <v>IGR-L</v>
          </cell>
          <cell r="HB751">
            <v>0</v>
          </cell>
          <cell r="HC751">
            <v>77</v>
          </cell>
          <cell r="HD751">
            <v>69.75</v>
          </cell>
          <cell r="HE751">
            <v>71</v>
          </cell>
          <cell r="HF751">
            <v>77</v>
          </cell>
          <cell r="HH751">
            <v>0</v>
          </cell>
          <cell r="HM751" t="str">
            <v/>
          </cell>
          <cell r="HN751" t="str">
            <v/>
          </cell>
          <cell r="HS751">
            <v>0</v>
          </cell>
          <cell r="HT751" t="str">
            <v>PKN</v>
          </cell>
          <cell r="HU751">
            <v>0</v>
          </cell>
          <cell r="HV751" t="str">
            <v>IND</v>
          </cell>
          <cell r="HW751">
            <v>0</v>
          </cell>
          <cell r="HX751" t="str">
            <v>MAT-W</v>
          </cell>
          <cell r="HY751">
            <v>0</v>
          </cell>
          <cell r="HZ751" t="str">
            <v>SEJ-W</v>
          </cell>
          <cell r="IA751">
            <v>0</v>
          </cell>
          <cell r="IB751" t="str">
            <v>IGR-W</v>
          </cell>
          <cell r="IC751">
            <v>0</v>
          </cell>
          <cell r="ID751" t="str">
            <v>SBO</v>
          </cell>
          <cell r="IE751">
            <v>0</v>
          </cell>
          <cell r="IF751" t="str">
            <v>PJO</v>
          </cell>
          <cell r="IG751">
            <v>0</v>
          </cell>
          <cell r="IH751" t="str">
            <v>PRA</v>
          </cell>
          <cell r="II751">
            <v>0</v>
          </cell>
          <cell r="IJ751" t="str">
            <v>JAW</v>
          </cell>
          <cell r="IK751">
            <v>0</v>
          </cell>
          <cell r="IL751" t="str">
            <v>ARB</v>
          </cell>
          <cell r="IM751">
            <v>0</v>
          </cell>
          <cell r="IN751" t="str">
            <v>PKM</v>
          </cell>
          <cell r="IO751">
            <v>0</v>
          </cell>
          <cell r="IP751" t="str">
            <v>GEO-P</v>
          </cell>
          <cell r="IQ751">
            <v>0</v>
          </cell>
          <cell r="IR751" t="str">
            <v>SEJ-P</v>
          </cell>
          <cell r="IS751">
            <v>0</v>
          </cell>
          <cell r="IT751" t="str">
            <v>SOS-P</v>
          </cell>
          <cell r="IU751">
            <v>0</v>
          </cell>
          <cell r="IV751" t="str">
            <v>EKO-P</v>
          </cell>
          <cell r="IW751">
            <v>0</v>
          </cell>
          <cell r="IX751" t="str">
            <v>IGR-L</v>
          </cell>
          <cell r="IY751">
            <v>0</v>
          </cell>
          <cell r="JA751">
            <v>0</v>
          </cell>
        </row>
        <row r="752">
          <cell r="Q752" t="str">
            <v/>
          </cell>
          <cell r="AB752" t="str">
            <v/>
          </cell>
          <cell r="AC752">
            <v>21</v>
          </cell>
          <cell r="AI752" t="str">
            <v/>
          </cell>
          <cell r="AJ752">
            <v>0</v>
          </cell>
          <cell r="AK752">
            <v>80.75</v>
          </cell>
          <cell r="AL752">
            <v>75</v>
          </cell>
          <cell r="AM752">
            <v>73</v>
          </cell>
          <cell r="AN752">
            <v>80</v>
          </cell>
          <cell r="AO752" t="str">
            <v/>
          </cell>
          <cell r="AP752">
            <v>0</v>
          </cell>
          <cell r="AQ752">
            <v>76</v>
          </cell>
          <cell r="AR752">
            <v>83.75</v>
          </cell>
          <cell r="AS752">
            <v>78</v>
          </cell>
          <cell r="AT752">
            <v>80</v>
          </cell>
          <cell r="AU752" t="str">
            <v/>
          </cell>
          <cell r="AV752">
            <v>0</v>
          </cell>
          <cell r="AW752">
            <v>81.5</v>
          </cell>
          <cell r="AX752">
            <v>74.25</v>
          </cell>
          <cell r="AY752">
            <v>73</v>
          </cell>
          <cell r="AZ752">
            <v>82</v>
          </cell>
          <cell r="BA752" t="str">
            <v/>
          </cell>
          <cell r="BB752">
            <v>0</v>
          </cell>
          <cell r="BC752">
            <v>81.5</v>
          </cell>
          <cell r="BD752">
            <v>75</v>
          </cell>
          <cell r="BE752">
            <v>74.25</v>
          </cell>
          <cell r="BF752">
            <v>82</v>
          </cell>
          <cell r="BG752" t="str">
            <v>SEJ</v>
          </cell>
          <cell r="BH752">
            <v>0</v>
          </cell>
          <cell r="BI752">
            <v>75.33</v>
          </cell>
          <cell r="BJ752">
            <v>83.25</v>
          </cell>
          <cell r="BK752">
            <v>73</v>
          </cell>
          <cell r="BL752">
            <v>80</v>
          </cell>
          <cell r="BM752" t="str">
            <v/>
          </cell>
          <cell r="BN752">
            <v>0</v>
          </cell>
          <cell r="BO752">
            <v>80.75</v>
          </cell>
          <cell r="BP752">
            <v>78</v>
          </cell>
          <cell r="BQ752">
            <v>72</v>
          </cell>
          <cell r="BR752">
            <v>76</v>
          </cell>
          <cell r="BS752" t="str">
            <v/>
          </cell>
          <cell r="BT752">
            <v>0</v>
          </cell>
          <cell r="BU752">
            <v>86</v>
          </cell>
          <cell r="BV752">
            <v>79.75</v>
          </cell>
          <cell r="BW752">
            <v>82</v>
          </cell>
          <cell r="BX752">
            <v>84</v>
          </cell>
          <cell r="BY752" t="str">
            <v/>
          </cell>
          <cell r="BZ752">
            <v>0</v>
          </cell>
          <cell r="CA752">
            <v>76.58</v>
          </cell>
          <cell r="CB752">
            <v>67.75</v>
          </cell>
          <cell r="CC752">
            <v>68.5</v>
          </cell>
          <cell r="CD752">
            <v>72</v>
          </cell>
          <cell r="CE752" t="str">
            <v/>
          </cell>
          <cell r="CF752">
            <v>0</v>
          </cell>
          <cell r="CG752">
            <v>79.67</v>
          </cell>
          <cell r="CH752">
            <v>81.75</v>
          </cell>
          <cell r="CI752">
            <v>85.25</v>
          </cell>
          <cell r="CJ752">
            <v>81</v>
          </cell>
          <cell r="CK752" t="str">
            <v/>
          </cell>
          <cell r="CL752">
            <v>0</v>
          </cell>
          <cell r="CM752">
            <v>75.67</v>
          </cell>
          <cell r="CN752">
            <v>69.25</v>
          </cell>
          <cell r="CO752">
            <v>68.25</v>
          </cell>
          <cell r="CP752">
            <v>77</v>
          </cell>
          <cell r="CQ752" t="str">
            <v/>
          </cell>
          <cell r="CR752">
            <v>0</v>
          </cell>
          <cell r="CS752">
            <v>80.17</v>
          </cell>
          <cell r="CT752">
            <v>65.75</v>
          </cell>
          <cell r="CU752">
            <v>72.5</v>
          </cell>
          <cell r="CV752">
            <v>81</v>
          </cell>
          <cell r="CW752" t="str">
            <v/>
          </cell>
          <cell r="CX752">
            <v>0</v>
          </cell>
          <cell r="CY752">
            <v>82</v>
          </cell>
          <cell r="CZ752">
            <v>82</v>
          </cell>
          <cell r="DA752">
            <v>80.75</v>
          </cell>
          <cell r="DB752">
            <v>82</v>
          </cell>
          <cell r="DC752" t="str">
            <v/>
          </cell>
          <cell r="DD752">
            <v>0</v>
          </cell>
          <cell r="DE752">
            <v>84.5</v>
          </cell>
          <cell r="DF752">
            <v>73</v>
          </cell>
          <cell r="DG752">
            <v>71</v>
          </cell>
          <cell r="DH752">
            <v>84</v>
          </cell>
          <cell r="DI752" t="str">
            <v/>
          </cell>
          <cell r="DJ752">
            <v>0</v>
          </cell>
          <cell r="DK752">
            <v>0</v>
          </cell>
          <cell r="DL752">
            <v>0</v>
          </cell>
          <cell r="DM752">
            <v>0</v>
          </cell>
          <cell r="DN752">
            <v>71</v>
          </cell>
          <cell r="DO752" t="str">
            <v/>
          </cell>
          <cell r="DP752">
            <v>0</v>
          </cell>
          <cell r="DQ752">
            <v>79</v>
          </cell>
          <cell r="DR752">
            <v>68.5</v>
          </cell>
          <cell r="DS752">
            <v>71</v>
          </cell>
          <cell r="DT752">
            <v>75</v>
          </cell>
          <cell r="DU752" t="str">
            <v/>
          </cell>
          <cell r="DV752">
            <v>0</v>
          </cell>
          <cell r="DW752">
            <v>75</v>
          </cell>
          <cell r="DX752">
            <v>81.5</v>
          </cell>
          <cell r="DY752">
            <v>79</v>
          </cell>
          <cell r="DZ752">
            <v>72</v>
          </cell>
          <cell r="EA752" t="str">
            <v/>
          </cell>
          <cell r="EB752">
            <v>0</v>
          </cell>
          <cell r="EC752">
            <v>80.5</v>
          </cell>
          <cell r="ED752">
            <v>77</v>
          </cell>
          <cell r="EE752">
            <v>80.25</v>
          </cell>
          <cell r="EF752">
            <v>81</v>
          </cell>
          <cell r="EG752" t="str">
            <v/>
          </cell>
          <cell r="EH752">
            <v>0</v>
          </cell>
          <cell r="EI752">
            <v>83.5</v>
          </cell>
          <cell r="EJ752">
            <v>71.75</v>
          </cell>
          <cell r="EK752">
            <v>77.25</v>
          </cell>
          <cell r="EL752">
            <v>80</v>
          </cell>
          <cell r="EM752" t="str">
            <v/>
          </cell>
          <cell r="EN752">
            <v>0</v>
          </cell>
          <cell r="EO752">
            <v>83.5</v>
          </cell>
          <cell r="EP752">
            <v>71.75</v>
          </cell>
          <cell r="EQ752">
            <v>77.25</v>
          </cell>
          <cell r="ER752">
            <v>80</v>
          </cell>
          <cell r="ES752" t="str">
            <v/>
          </cell>
          <cell r="ET752">
            <v>0</v>
          </cell>
          <cell r="EU752">
            <v>83.5</v>
          </cell>
          <cell r="EV752">
            <v>71.75</v>
          </cell>
          <cell r="EW752">
            <v>77.25</v>
          </cell>
          <cell r="EX752">
            <v>80</v>
          </cell>
          <cell r="EY752" t="str">
            <v/>
          </cell>
          <cell r="EZ752">
            <v>0</v>
          </cell>
          <cell r="FA752">
            <v>78</v>
          </cell>
          <cell r="FB752">
            <v>67</v>
          </cell>
          <cell r="FC752">
            <v>69.75</v>
          </cell>
          <cell r="FD752">
            <v>74</v>
          </cell>
          <cell r="FE752" t="str">
            <v/>
          </cell>
          <cell r="FF752">
            <v>0</v>
          </cell>
          <cell r="FG752">
            <v>78</v>
          </cell>
          <cell r="FH752">
            <v>67</v>
          </cell>
          <cell r="FI752">
            <v>69.75</v>
          </cell>
          <cell r="FJ752">
            <v>74</v>
          </cell>
          <cell r="FK752" t="str">
            <v/>
          </cell>
          <cell r="FL752">
            <v>0</v>
          </cell>
          <cell r="FM752">
            <v>78</v>
          </cell>
          <cell r="FN752">
            <v>67</v>
          </cell>
          <cell r="FO752">
            <v>69.75</v>
          </cell>
          <cell r="FP752">
            <v>74</v>
          </cell>
          <cell r="FQ752" t="str">
            <v/>
          </cell>
          <cell r="FR752">
            <v>0</v>
          </cell>
          <cell r="FS752">
            <v>78</v>
          </cell>
          <cell r="FT752">
            <v>67</v>
          </cell>
          <cell r="FU752">
            <v>69.75</v>
          </cell>
          <cell r="FV752">
            <v>74</v>
          </cell>
          <cell r="FW752" t="str">
            <v/>
          </cell>
          <cell r="FX752">
            <v>0</v>
          </cell>
          <cell r="FY752">
            <v>78</v>
          </cell>
          <cell r="FZ752">
            <v>67</v>
          </cell>
          <cell r="GA752">
            <v>69.75</v>
          </cell>
          <cell r="GB752">
            <v>74</v>
          </cell>
          <cell r="GC752" t="str">
            <v/>
          </cell>
          <cell r="GD752">
            <v>0</v>
          </cell>
          <cell r="GE752">
            <v>78</v>
          </cell>
          <cell r="GF752">
            <v>67</v>
          </cell>
          <cell r="GG752">
            <v>69.75</v>
          </cell>
          <cell r="GH752">
            <v>74</v>
          </cell>
          <cell r="GI752" t="str">
            <v/>
          </cell>
          <cell r="GJ752">
            <v>0</v>
          </cell>
          <cell r="GK752">
            <v>78</v>
          </cell>
          <cell r="GL752">
            <v>67</v>
          </cell>
          <cell r="GM752">
            <v>69.75</v>
          </cell>
          <cell r="GN752">
            <v>74</v>
          </cell>
          <cell r="GO752" t="str">
            <v/>
          </cell>
          <cell r="GP752">
            <v>0</v>
          </cell>
          <cell r="GQ752">
            <v>78</v>
          </cell>
          <cell r="GR752">
            <v>67</v>
          </cell>
          <cell r="GS752">
            <v>69.75</v>
          </cell>
          <cell r="GT752">
            <v>74</v>
          </cell>
          <cell r="GU752" t="str">
            <v/>
          </cell>
          <cell r="GV752">
            <v>0</v>
          </cell>
          <cell r="GW752">
            <v>79.67</v>
          </cell>
          <cell r="GX752">
            <v>73.75</v>
          </cell>
          <cell r="GY752">
            <v>73</v>
          </cell>
          <cell r="GZ752">
            <v>73</v>
          </cell>
          <cell r="HA752" t="str">
            <v>IGR-L</v>
          </cell>
          <cell r="HB752">
            <v>0</v>
          </cell>
          <cell r="HC752">
            <v>76.33</v>
          </cell>
          <cell r="HD752">
            <v>68.25</v>
          </cell>
          <cell r="HE752">
            <v>67.25</v>
          </cell>
          <cell r="HF752">
            <v>77</v>
          </cell>
          <cell r="HH752">
            <v>0</v>
          </cell>
          <cell r="HM752" t="str">
            <v/>
          </cell>
          <cell r="HN752" t="str">
            <v/>
          </cell>
          <cell r="HS752">
            <v>0</v>
          </cell>
          <cell r="HT752" t="str">
            <v>PKN</v>
          </cell>
          <cell r="HU752">
            <v>0</v>
          </cell>
          <cell r="HV752" t="str">
            <v>IND</v>
          </cell>
          <cell r="HW752">
            <v>0</v>
          </cell>
          <cell r="HX752" t="str">
            <v>MAT-W</v>
          </cell>
          <cell r="HY752">
            <v>0</v>
          </cell>
          <cell r="HZ752" t="str">
            <v>SEJ-W</v>
          </cell>
          <cell r="IA752">
            <v>0</v>
          </cell>
          <cell r="IB752" t="str">
            <v>IGR-W</v>
          </cell>
          <cell r="IC752">
            <v>0</v>
          </cell>
          <cell r="ID752" t="str">
            <v>SBO</v>
          </cell>
          <cell r="IE752">
            <v>0</v>
          </cell>
          <cell r="IF752" t="str">
            <v>PJO</v>
          </cell>
          <cell r="IG752">
            <v>0</v>
          </cell>
          <cell r="IH752" t="str">
            <v>PRA</v>
          </cell>
          <cell r="II752">
            <v>0</v>
          </cell>
          <cell r="IJ752" t="str">
            <v>JAW</v>
          </cell>
          <cell r="IK752">
            <v>0</v>
          </cell>
          <cell r="IL752" t="str">
            <v>ARB</v>
          </cell>
          <cell r="IM752">
            <v>0</v>
          </cell>
          <cell r="IN752" t="str">
            <v>PKM</v>
          </cell>
          <cell r="IO752">
            <v>0</v>
          </cell>
          <cell r="IP752" t="str">
            <v>GEO-P</v>
          </cell>
          <cell r="IQ752">
            <v>0</v>
          </cell>
          <cell r="IR752" t="str">
            <v>SEJ-P</v>
          </cell>
          <cell r="IS752">
            <v>0</v>
          </cell>
          <cell r="IT752" t="str">
            <v>SOS-P</v>
          </cell>
          <cell r="IU752">
            <v>0</v>
          </cell>
          <cell r="IV752" t="str">
            <v>EKO-P</v>
          </cell>
          <cell r="IW752">
            <v>0</v>
          </cell>
          <cell r="IX752" t="str">
            <v>IGR-L</v>
          </cell>
          <cell r="IY752">
            <v>0</v>
          </cell>
          <cell r="JA752">
            <v>0</v>
          </cell>
        </row>
        <row r="753">
          <cell r="Q753" t="str">
            <v/>
          </cell>
          <cell r="AB753" t="str">
            <v/>
          </cell>
          <cell r="AC753">
            <v>22</v>
          </cell>
          <cell r="AI753" t="str">
            <v/>
          </cell>
          <cell r="AJ753">
            <v>0</v>
          </cell>
          <cell r="AK753">
            <v>77.75</v>
          </cell>
          <cell r="AL753">
            <v>74</v>
          </cell>
          <cell r="AM753">
            <v>68.75</v>
          </cell>
          <cell r="AN753">
            <v>75</v>
          </cell>
          <cell r="AO753" t="str">
            <v/>
          </cell>
          <cell r="AP753">
            <v>0</v>
          </cell>
          <cell r="AQ753">
            <v>75.33</v>
          </cell>
          <cell r="AR753">
            <v>79</v>
          </cell>
          <cell r="AS753">
            <v>73.75</v>
          </cell>
          <cell r="AT753">
            <v>74</v>
          </cell>
          <cell r="AU753" t="str">
            <v/>
          </cell>
          <cell r="AV753">
            <v>0</v>
          </cell>
          <cell r="AW753">
            <v>77.5</v>
          </cell>
          <cell r="AX753">
            <v>74</v>
          </cell>
          <cell r="AY753">
            <v>69.25</v>
          </cell>
          <cell r="AZ753">
            <v>76</v>
          </cell>
          <cell r="BA753" t="str">
            <v/>
          </cell>
          <cell r="BB753">
            <v>0</v>
          </cell>
          <cell r="BC753">
            <v>77.5</v>
          </cell>
          <cell r="BD753">
            <v>74</v>
          </cell>
          <cell r="BE753">
            <v>71.5</v>
          </cell>
          <cell r="BF753">
            <v>76</v>
          </cell>
          <cell r="BG753" t="str">
            <v>SEJ</v>
          </cell>
          <cell r="BH753">
            <v>0</v>
          </cell>
          <cell r="BI753">
            <v>76</v>
          </cell>
          <cell r="BJ753">
            <v>79.75</v>
          </cell>
          <cell r="BK753">
            <v>68.75</v>
          </cell>
          <cell r="BL753">
            <v>75</v>
          </cell>
          <cell r="BM753" t="str">
            <v/>
          </cell>
          <cell r="BN753">
            <v>0</v>
          </cell>
          <cell r="BO753">
            <v>80.38</v>
          </cell>
          <cell r="BP753">
            <v>72</v>
          </cell>
          <cell r="BQ753">
            <v>72</v>
          </cell>
          <cell r="BR753">
            <v>73</v>
          </cell>
          <cell r="BS753" t="str">
            <v/>
          </cell>
          <cell r="BT753">
            <v>0</v>
          </cell>
          <cell r="BU753">
            <v>83.75</v>
          </cell>
          <cell r="BV753">
            <v>79.75</v>
          </cell>
          <cell r="BW753">
            <v>79</v>
          </cell>
          <cell r="BX753">
            <v>79</v>
          </cell>
          <cell r="BY753" t="str">
            <v/>
          </cell>
          <cell r="BZ753">
            <v>0</v>
          </cell>
          <cell r="CA753">
            <v>77.08</v>
          </cell>
          <cell r="CB753">
            <v>68</v>
          </cell>
          <cell r="CC753">
            <v>70</v>
          </cell>
          <cell r="CD753">
            <v>73</v>
          </cell>
          <cell r="CE753" t="str">
            <v/>
          </cell>
          <cell r="CF753">
            <v>0</v>
          </cell>
          <cell r="CG753">
            <v>79.67</v>
          </cell>
          <cell r="CH753">
            <v>73.75</v>
          </cell>
          <cell r="CI753">
            <v>80.25</v>
          </cell>
          <cell r="CJ753">
            <v>80</v>
          </cell>
          <cell r="CK753" t="str">
            <v/>
          </cell>
          <cell r="CL753">
            <v>0</v>
          </cell>
          <cell r="CM753">
            <v>76.17</v>
          </cell>
          <cell r="CN753">
            <v>68.25</v>
          </cell>
          <cell r="CO753">
            <v>68</v>
          </cell>
          <cell r="CP753">
            <v>76</v>
          </cell>
          <cell r="CQ753" t="str">
            <v/>
          </cell>
          <cell r="CR753">
            <v>0</v>
          </cell>
          <cell r="CS753">
            <v>80</v>
          </cell>
          <cell r="CT753">
            <v>65.75</v>
          </cell>
          <cell r="CU753">
            <v>72.5</v>
          </cell>
          <cell r="CV753">
            <v>79</v>
          </cell>
          <cell r="CW753" t="str">
            <v/>
          </cell>
          <cell r="CX753">
            <v>0</v>
          </cell>
          <cell r="CY753">
            <v>82.44</v>
          </cell>
          <cell r="CZ753">
            <v>78.75</v>
          </cell>
          <cell r="DA753">
            <v>74.75</v>
          </cell>
          <cell r="DB753">
            <v>81</v>
          </cell>
          <cell r="DC753" t="str">
            <v/>
          </cell>
          <cell r="DD753">
            <v>0</v>
          </cell>
          <cell r="DE753">
            <v>80.25</v>
          </cell>
          <cell r="DF753">
            <v>72</v>
          </cell>
          <cell r="DG753">
            <v>70.75</v>
          </cell>
          <cell r="DH753">
            <v>82</v>
          </cell>
          <cell r="DI753" t="str">
            <v/>
          </cell>
          <cell r="DJ753">
            <v>0</v>
          </cell>
          <cell r="DK753">
            <v>0</v>
          </cell>
          <cell r="DL753">
            <v>0</v>
          </cell>
          <cell r="DM753">
            <v>0</v>
          </cell>
          <cell r="DN753">
            <v>71</v>
          </cell>
          <cell r="DO753" t="str">
            <v/>
          </cell>
          <cell r="DP753">
            <v>0</v>
          </cell>
          <cell r="DQ753">
            <v>81</v>
          </cell>
          <cell r="DR753">
            <v>68.5</v>
          </cell>
          <cell r="DS753">
            <v>67.5</v>
          </cell>
          <cell r="DT753">
            <v>75</v>
          </cell>
          <cell r="DU753" t="str">
            <v/>
          </cell>
          <cell r="DV753">
            <v>0</v>
          </cell>
          <cell r="DW753">
            <v>75.5</v>
          </cell>
          <cell r="DX753">
            <v>79.25</v>
          </cell>
          <cell r="DY753">
            <v>73.25</v>
          </cell>
          <cell r="DZ753">
            <v>73</v>
          </cell>
          <cell r="EA753" t="str">
            <v/>
          </cell>
          <cell r="EB753">
            <v>0</v>
          </cell>
          <cell r="EC753">
            <v>80</v>
          </cell>
          <cell r="ED753">
            <v>76.5</v>
          </cell>
          <cell r="EE753">
            <v>77.5</v>
          </cell>
          <cell r="EF753">
            <v>77</v>
          </cell>
          <cell r="EG753" t="str">
            <v/>
          </cell>
          <cell r="EH753">
            <v>0</v>
          </cell>
          <cell r="EI753">
            <v>82.75</v>
          </cell>
          <cell r="EJ753">
            <v>75.25</v>
          </cell>
          <cell r="EK753">
            <v>75.25</v>
          </cell>
          <cell r="EL753">
            <v>78</v>
          </cell>
          <cell r="EM753" t="str">
            <v/>
          </cell>
          <cell r="EN753">
            <v>0</v>
          </cell>
          <cell r="EO753">
            <v>82.75</v>
          </cell>
          <cell r="EP753">
            <v>75.25</v>
          </cell>
          <cell r="EQ753">
            <v>75.25</v>
          </cell>
          <cell r="ER753">
            <v>78</v>
          </cell>
          <cell r="ES753" t="str">
            <v/>
          </cell>
          <cell r="ET753">
            <v>0</v>
          </cell>
          <cell r="EU753">
            <v>82.75</v>
          </cell>
          <cell r="EV753">
            <v>75.25</v>
          </cell>
          <cell r="EW753">
            <v>75.25</v>
          </cell>
          <cell r="EX753">
            <v>78</v>
          </cell>
          <cell r="EY753" t="str">
            <v/>
          </cell>
          <cell r="EZ753">
            <v>0</v>
          </cell>
          <cell r="FA753">
            <v>80</v>
          </cell>
          <cell r="FB753">
            <v>66.75</v>
          </cell>
          <cell r="FC753">
            <v>67.5</v>
          </cell>
          <cell r="FD753">
            <v>74</v>
          </cell>
          <cell r="FE753" t="str">
            <v/>
          </cell>
          <cell r="FF753">
            <v>0</v>
          </cell>
          <cell r="FG753">
            <v>80</v>
          </cell>
          <cell r="FH753">
            <v>66.75</v>
          </cell>
          <cell r="FI753">
            <v>67.5</v>
          </cell>
          <cell r="FJ753">
            <v>74</v>
          </cell>
          <cell r="FK753" t="str">
            <v/>
          </cell>
          <cell r="FL753">
            <v>0</v>
          </cell>
          <cell r="FM753">
            <v>80</v>
          </cell>
          <cell r="FN753">
            <v>66.75</v>
          </cell>
          <cell r="FO753">
            <v>67.5</v>
          </cell>
          <cell r="FP753">
            <v>74</v>
          </cell>
          <cell r="FQ753" t="str">
            <v/>
          </cell>
          <cell r="FR753">
            <v>0</v>
          </cell>
          <cell r="FS753">
            <v>80</v>
          </cell>
          <cell r="FT753">
            <v>66.75</v>
          </cell>
          <cell r="FU753">
            <v>67.5</v>
          </cell>
          <cell r="FV753">
            <v>74</v>
          </cell>
          <cell r="FW753" t="str">
            <v/>
          </cell>
          <cell r="FX753">
            <v>0</v>
          </cell>
          <cell r="FY753">
            <v>80</v>
          </cell>
          <cell r="FZ753">
            <v>66.75</v>
          </cell>
          <cell r="GA753">
            <v>67.5</v>
          </cell>
          <cell r="GB753">
            <v>74</v>
          </cell>
          <cell r="GC753" t="str">
            <v/>
          </cell>
          <cell r="GD753">
            <v>0</v>
          </cell>
          <cell r="GE753">
            <v>80</v>
          </cell>
          <cell r="GF753">
            <v>66.75</v>
          </cell>
          <cell r="GG753">
            <v>67.5</v>
          </cell>
          <cell r="GH753">
            <v>74</v>
          </cell>
          <cell r="GI753" t="str">
            <v/>
          </cell>
          <cell r="GJ753">
            <v>0</v>
          </cell>
          <cell r="GK753">
            <v>80</v>
          </cell>
          <cell r="GL753">
            <v>66.75</v>
          </cell>
          <cell r="GM753">
            <v>67.5</v>
          </cell>
          <cell r="GN753">
            <v>74</v>
          </cell>
          <cell r="GO753" t="str">
            <v/>
          </cell>
          <cell r="GP753">
            <v>0</v>
          </cell>
          <cell r="GQ753">
            <v>80</v>
          </cell>
          <cell r="GR753">
            <v>66.75</v>
          </cell>
          <cell r="GS753">
            <v>67.5</v>
          </cell>
          <cell r="GT753">
            <v>74</v>
          </cell>
          <cell r="GU753" t="str">
            <v/>
          </cell>
          <cell r="GV753">
            <v>0</v>
          </cell>
          <cell r="GW753">
            <v>75.33</v>
          </cell>
          <cell r="GX753">
            <v>73.75</v>
          </cell>
          <cell r="GY753">
            <v>66.75</v>
          </cell>
          <cell r="GZ753">
            <v>72</v>
          </cell>
          <cell r="HA753" t="str">
            <v>IGR-L</v>
          </cell>
          <cell r="HB753">
            <v>0</v>
          </cell>
          <cell r="HC753">
            <v>76.83</v>
          </cell>
          <cell r="HD753">
            <v>69</v>
          </cell>
          <cell r="HE753">
            <v>66.75</v>
          </cell>
          <cell r="HF753">
            <v>75</v>
          </cell>
          <cell r="HH753">
            <v>0</v>
          </cell>
          <cell r="HM753" t="str">
            <v/>
          </cell>
          <cell r="HN753" t="str">
            <v/>
          </cell>
          <cell r="HS753">
            <v>0</v>
          </cell>
          <cell r="HT753" t="str">
            <v>PKN</v>
          </cell>
          <cell r="HU753">
            <v>0</v>
          </cell>
          <cell r="HV753" t="str">
            <v>IND</v>
          </cell>
          <cell r="HW753">
            <v>0</v>
          </cell>
          <cell r="HX753" t="str">
            <v>MAT-W</v>
          </cell>
          <cell r="HY753">
            <v>0</v>
          </cell>
          <cell r="HZ753" t="str">
            <v>SEJ-W</v>
          </cell>
          <cell r="IA753">
            <v>0</v>
          </cell>
          <cell r="IB753" t="str">
            <v>IGR-W</v>
          </cell>
          <cell r="IC753">
            <v>0</v>
          </cell>
          <cell r="ID753" t="str">
            <v>SBO</v>
          </cell>
          <cell r="IE753">
            <v>0</v>
          </cell>
          <cell r="IF753" t="str">
            <v>PJO</v>
          </cell>
          <cell r="IG753">
            <v>0</v>
          </cell>
          <cell r="IH753" t="str">
            <v>PRA</v>
          </cell>
          <cell r="II753">
            <v>0</v>
          </cell>
          <cell r="IJ753" t="str">
            <v>JAW</v>
          </cell>
          <cell r="IK753">
            <v>0</v>
          </cell>
          <cell r="IL753" t="str">
            <v>ARB</v>
          </cell>
          <cell r="IM753">
            <v>0</v>
          </cell>
          <cell r="IN753" t="str">
            <v>PKM</v>
          </cell>
          <cell r="IO753">
            <v>0</v>
          </cell>
          <cell r="IP753" t="str">
            <v>GEO-P</v>
          </cell>
          <cell r="IQ753">
            <v>0</v>
          </cell>
          <cell r="IR753" t="str">
            <v>SEJ-P</v>
          </cell>
          <cell r="IS753">
            <v>0</v>
          </cell>
          <cell r="IT753" t="str">
            <v>SOS-P</v>
          </cell>
          <cell r="IU753">
            <v>0</v>
          </cell>
          <cell r="IV753" t="str">
            <v>EKO-P</v>
          </cell>
          <cell r="IW753">
            <v>0</v>
          </cell>
          <cell r="IX753" t="str">
            <v>IGR-L</v>
          </cell>
          <cell r="IY753">
            <v>0</v>
          </cell>
          <cell r="JA753">
            <v>0</v>
          </cell>
        </row>
        <row r="754">
          <cell r="Q754" t="str">
            <v/>
          </cell>
          <cell r="AB754" t="str">
            <v/>
          </cell>
          <cell r="AC754">
            <v>23</v>
          </cell>
          <cell r="AI754" t="str">
            <v/>
          </cell>
          <cell r="AJ754">
            <v>0</v>
          </cell>
          <cell r="AK754">
            <v>86</v>
          </cell>
          <cell r="AL754">
            <v>75.75</v>
          </cell>
          <cell r="AM754">
            <v>75.75</v>
          </cell>
          <cell r="AN754">
            <v>83</v>
          </cell>
          <cell r="AO754" t="str">
            <v/>
          </cell>
          <cell r="AP754">
            <v>0</v>
          </cell>
          <cell r="AQ754">
            <v>84</v>
          </cell>
          <cell r="AR754">
            <v>82.5</v>
          </cell>
          <cell r="AS754">
            <v>73.5</v>
          </cell>
          <cell r="AT754">
            <v>83</v>
          </cell>
          <cell r="AU754" t="str">
            <v/>
          </cell>
          <cell r="AV754">
            <v>0</v>
          </cell>
          <cell r="AW754">
            <v>85.25</v>
          </cell>
          <cell r="AX754">
            <v>73.75</v>
          </cell>
          <cell r="AY754">
            <v>74.75</v>
          </cell>
          <cell r="AZ754">
            <v>85</v>
          </cell>
          <cell r="BA754" t="str">
            <v/>
          </cell>
          <cell r="BB754">
            <v>0</v>
          </cell>
          <cell r="BC754">
            <v>83.75</v>
          </cell>
          <cell r="BD754">
            <v>75.75</v>
          </cell>
          <cell r="BE754">
            <v>76.25</v>
          </cell>
          <cell r="BF754">
            <v>85</v>
          </cell>
          <cell r="BG754" t="str">
            <v>SEJ</v>
          </cell>
          <cell r="BH754">
            <v>0</v>
          </cell>
          <cell r="BI754">
            <v>77.33</v>
          </cell>
          <cell r="BJ754">
            <v>80.5</v>
          </cell>
          <cell r="BK754">
            <v>71.5</v>
          </cell>
          <cell r="BL754">
            <v>83</v>
          </cell>
          <cell r="BM754" t="str">
            <v/>
          </cell>
          <cell r="BN754">
            <v>0</v>
          </cell>
          <cell r="BO754">
            <v>82.13</v>
          </cell>
          <cell r="BP754">
            <v>78.75</v>
          </cell>
          <cell r="BQ754">
            <v>73.75</v>
          </cell>
          <cell r="BR754">
            <v>78</v>
          </cell>
          <cell r="BS754" t="str">
            <v/>
          </cell>
          <cell r="BT754">
            <v>0</v>
          </cell>
          <cell r="BU754">
            <v>84.25</v>
          </cell>
          <cell r="BV754">
            <v>80.25</v>
          </cell>
          <cell r="BW754">
            <v>80</v>
          </cell>
          <cell r="BX754">
            <v>84</v>
          </cell>
          <cell r="BY754" t="str">
            <v/>
          </cell>
          <cell r="BZ754">
            <v>0</v>
          </cell>
          <cell r="CA754">
            <v>76.75</v>
          </cell>
          <cell r="CB754">
            <v>67.75</v>
          </cell>
          <cell r="CC754">
            <v>71</v>
          </cell>
          <cell r="CD754">
            <v>74</v>
          </cell>
          <cell r="CE754" t="str">
            <v/>
          </cell>
          <cell r="CF754">
            <v>0</v>
          </cell>
          <cell r="CG754">
            <v>81</v>
          </cell>
          <cell r="CH754">
            <v>78.25</v>
          </cell>
          <cell r="CI754">
            <v>84.75</v>
          </cell>
          <cell r="CJ754">
            <v>80</v>
          </cell>
          <cell r="CK754" t="str">
            <v/>
          </cell>
          <cell r="CL754">
            <v>0</v>
          </cell>
          <cell r="CM754">
            <v>76.17</v>
          </cell>
          <cell r="CN754">
            <v>75.5</v>
          </cell>
          <cell r="CO754">
            <v>74.25</v>
          </cell>
          <cell r="CP754">
            <v>78</v>
          </cell>
          <cell r="CQ754" t="str">
            <v/>
          </cell>
          <cell r="CR754">
            <v>0</v>
          </cell>
          <cell r="CS754">
            <v>80.33</v>
          </cell>
          <cell r="CT754">
            <v>65</v>
          </cell>
          <cell r="CU754">
            <v>87.5</v>
          </cell>
          <cell r="CV754">
            <v>86</v>
          </cell>
          <cell r="CW754" t="str">
            <v/>
          </cell>
          <cell r="CX754">
            <v>0</v>
          </cell>
          <cell r="CY754">
            <v>75.44</v>
          </cell>
          <cell r="CZ754">
            <v>72.5</v>
          </cell>
          <cell r="DA754">
            <v>77</v>
          </cell>
          <cell r="DB754">
            <v>83</v>
          </cell>
          <cell r="DC754" t="str">
            <v/>
          </cell>
          <cell r="DD754">
            <v>0</v>
          </cell>
          <cell r="DE754">
            <v>84.25</v>
          </cell>
          <cell r="DF754">
            <v>77.25</v>
          </cell>
          <cell r="DG754">
            <v>74.75</v>
          </cell>
          <cell r="DH754">
            <v>88</v>
          </cell>
          <cell r="DI754" t="str">
            <v/>
          </cell>
          <cell r="DJ754">
            <v>0</v>
          </cell>
          <cell r="DK754">
            <v>0</v>
          </cell>
          <cell r="DL754">
            <v>0</v>
          </cell>
          <cell r="DM754">
            <v>0</v>
          </cell>
          <cell r="DN754">
            <v>76</v>
          </cell>
          <cell r="DO754" t="str">
            <v/>
          </cell>
          <cell r="DP754">
            <v>0</v>
          </cell>
          <cell r="DQ754">
            <v>79.5</v>
          </cell>
          <cell r="DR754">
            <v>69</v>
          </cell>
          <cell r="DS754">
            <v>71</v>
          </cell>
          <cell r="DT754">
            <v>75</v>
          </cell>
          <cell r="DU754" t="str">
            <v/>
          </cell>
          <cell r="DV754">
            <v>0</v>
          </cell>
          <cell r="DW754">
            <v>77</v>
          </cell>
          <cell r="DX754">
            <v>81.5</v>
          </cell>
          <cell r="DY754">
            <v>77.25</v>
          </cell>
          <cell r="DZ754">
            <v>75</v>
          </cell>
          <cell r="EA754" t="str">
            <v/>
          </cell>
          <cell r="EB754">
            <v>0</v>
          </cell>
          <cell r="EC754">
            <v>80.63</v>
          </cell>
          <cell r="ED754">
            <v>83.5</v>
          </cell>
          <cell r="EE754">
            <v>84.25</v>
          </cell>
          <cell r="EF754">
            <v>81</v>
          </cell>
          <cell r="EG754" t="str">
            <v/>
          </cell>
          <cell r="EH754">
            <v>0</v>
          </cell>
          <cell r="EI754">
            <v>83.5</v>
          </cell>
          <cell r="EJ754">
            <v>73</v>
          </cell>
          <cell r="EK754">
            <v>77</v>
          </cell>
          <cell r="EL754">
            <v>82</v>
          </cell>
          <cell r="EM754" t="str">
            <v/>
          </cell>
          <cell r="EN754">
            <v>0</v>
          </cell>
          <cell r="EO754">
            <v>83.5</v>
          </cell>
          <cell r="EP754">
            <v>73</v>
          </cell>
          <cell r="EQ754">
            <v>77</v>
          </cell>
          <cell r="ER754">
            <v>82</v>
          </cell>
          <cell r="ES754" t="str">
            <v/>
          </cell>
          <cell r="ET754">
            <v>0</v>
          </cell>
          <cell r="EU754">
            <v>83.5</v>
          </cell>
          <cell r="EV754">
            <v>73</v>
          </cell>
          <cell r="EW754">
            <v>77</v>
          </cell>
          <cell r="EX754">
            <v>82</v>
          </cell>
          <cell r="EY754" t="str">
            <v/>
          </cell>
          <cell r="EZ754">
            <v>0</v>
          </cell>
          <cell r="FA754">
            <v>80.88</v>
          </cell>
          <cell r="FB754">
            <v>67</v>
          </cell>
          <cell r="FC754">
            <v>71.5</v>
          </cell>
          <cell r="FD754">
            <v>74</v>
          </cell>
          <cell r="FE754" t="str">
            <v/>
          </cell>
          <cell r="FF754">
            <v>0</v>
          </cell>
          <cell r="FG754">
            <v>80.88</v>
          </cell>
          <cell r="FH754">
            <v>67</v>
          </cell>
          <cell r="FI754">
            <v>71.5</v>
          </cell>
          <cell r="FJ754">
            <v>74</v>
          </cell>
          <cell r="FK754" t="str">
            <v/>
          </cell>
          <cell r="FL754">
            <v>0</v>
          </cell>
          <cell r="FM754">
            <v>80.88</v>
          </cell>
          <cell r="FN754">
            <v>67</v>
          </cell>
          <cell r="FO754">
            <v>71.5</v>
          </cell>
          <cell r="FP754">
            <v>74</v>
          </cell>
          <cell r="FQ754" t="str">
            <v/>
          </cell>
          <cell r="FR754">
            <v>0</v>
          </cell>
          <cell r="FS754">
            <v>80.88</v>
          </cell>
          <cell r="FT754">
            <v>67</v>
          </cell>
          <cell r="FU754">
            <v>71.5</v>
          </cell>
          <cell r="FV754">
            <v>74</v>
          </cell>
          <cell r="FW754" t="str">
            <v/>
          </cell>
          <cell r="FX754">
            <v>0</v>
          </cell>
          <cell r="FY754">
            <v>80.88</v>
          </cell>
          <cell r="FZ754">
            <v>67</v>
          </cell>
          <cell r="GA754">
            <v>71.5</v>
          </cell>
          <cell r="GB754">
            <v>74</v>
          </cell>
          <cell r="GC754" t="str">
            <v/>
          </cell>
          <cell r="GD754">
            <v>0</v>
          </cell>
          <cell r="GE754">
            <v>80.88</v>
          </cell>
          <cell r="GF754">
            <v>67</v>
          </cell>
          <cell r="GG754">
            <v>71.5</v>
          </cell>
          <cell r="GH754">
            <v>74</v>
          </cell>
          <cell r="GI754" t="str">
            <v/>
          </cell>
          <cell r="GJ754">
            <v>0</v>
          </cell>
          <cell r="GK754">
            <v>80.88</v>
          </cell>
          <cell r="GL754">
            <v>67</v>
          </cell>
          <cell r="GM754">
            <v>71.5</v>
          </cell>
          <cell r="GN754">
            <v>74</v>
          </cell>
          <cell r="GO754" t="str">
            <v/>
          </cell>
          <cell r="GP754">
            <v>0</v>
          </cell>
          <cell r="GQ754">
            <v>80.88</v>
          </cell>
          <cell r="GR754">
            <v>67</v>
          </cell>
          <cell r="GS754">
            <v>71.5</v>
          </cell>
          <cell r="GT754">
            <v>74</v>
          </cell>
          <cell r="GU754" t="str">
            <v/>
          </cell>
          <cell r="GV754">
            <v>0</v>
          </cell>
          <cell r="GW754">
            <v>80</v>
          </cell>
          <cell r="GX754">
            <v>71.25</v>
          </cell>
          <cell r="GY754">
            <v>73.25</v>
          </cell>
          <cell r="GZ754">
            <v>76</v>
          </cell>
          <cell r="HA754" t="str">
            <v>IGR-L</v>
          </cell>
          <cell r="HB754">
            <v>0</v>
          </cell>
          <cell r="HC754">
            <v>77</v>
          </cell>
          <cell r="HD754">
            <v>67.25</v>
          </cell>
          <cell r="HE754">
            <v>70.75</v>
          </cell>
          <cell r="HF754">
            <v>78</v>
          </cell>
          <cell r="HH754">
            <v>0</v>
          </cell>
          <cell r="HM754" t="str">
            <v/>
          </cell>
          <cell r="HN754" t="str">
            <v/>
          </cell>
          <cell r="HS754">
            <v>0</v>
          </cell>
          <cell r="HT754" t="str">
            <v>PKN</v>
          </cell>
          <cell r="HU754">
            <v>0</v>
          </cell>
          <cell r="HV754" t="str">
            <v>IND</v>
          </cell>
          <cell r="HW754">
            <v>0</v>
          </cell>
          <cell r="HX754" t="str">
            <v>MAT-W</v>
          </cell>
          <cell r="HY754">
            <v>0</v>
          </cell>
          <cell r="HZ754" t="str">
            <v>SEJ-W</v>
          </cell>
          <cell r="IA754">
            <v>0</v>
          </cell>
          <cell r="IB754" t="str">
            <v>IGR-W</v>
          </cell>
          <cell r="IC754">
            <v>0</v>
          </cell>
          <cell r="ID754" t="str">
            <v>SBO</v>
          </cell>
          <cell r="IE754">
            <v>0</v>
          </cell>
          <cell r="IF754" t="str">
            <v>PJO</v>
          </cell>
          <cell r="IG754">
            <v>0</v>
          </cell>
          <cell r="IH754" t="str">
            <v>PRA</v>
          </cell>
          <cell r="II754">
            <v>0</v>
          </cell>
          <cell r="IJ754" t="str">
            <v>JAW</v>
          </cell>
          <cell r="IK754">
            <v>0</v>
          </cell>
          <cell r="IL754" t="str">
            <v>ARB</v>
          </cell>
          <cell r="IM754">
            <v>0</v>
          </cell>
          <cell r="IN754" t="str">
            <v>PKM</v>
          </cell>
          <cell r="IO754">
            <v>0</v>
          </cell>
          <cell r="IP754" t="str">
            <v>GEO-P</v>
          </cell>
          <cell r="IQ754">
            <v>0</v>
          </cell>
          <cell r="IR754" t="str">
            <v>SEJ-P</v>
          </cell>
          <cell r="IS754">
            <v>0</v>
          </cell>
          <cell r="IT754" t="str">
            <v>SOS-P</v>
          </cell>
          <cell r="IU754">
            <v>0</v>
          </cell>
          <cell r="IV754" t="str">
            <v>EKO-P</v>
          </cell>
          <cell r="IW754">
            <v>0</v>
          </cell>
          <cell r="IX754" t="str">
            <v>IGR-L</v>
          </cell>
          <cell r="IY754">
            <v>0</v>
          </cell>
          <cell r="JA754">
            <v>0</v>
          </cell>
        </row>
        <row r="755">
          <cell r="Q755" t="str">
            <v/>
          </cell>
          <cell r="AB755" t="str">
            <v/>
          </cell>
          <cell r="AC755">
            <v>24</v>
          </cell>
          <cell r="AI755" t="str">
            <v/>
          </cell>
          <cell r="AJ755">
            <v>0</v>
          </cell>
          <cell r="AK755">
            <v>81.5</v>
          </cell>
          <cell r="AL755">
            <v>74.75</v>
          </cell>
          <cell r="AM755">
            <v>77.75</v>
          </cell>
          <cell r="AN755">
            <v>77</v>
          </cell>
          <cell r="AO755" t="str">
            <v/>
          </cell>
          <cell r="AP755">
            <v>0</v>
          </cell>
          <cell r="AQ755">
            <v>76.33</v>
          </cell>
          <cell r="AR755">
            <v>78.5</v>
          </cell>
          <cell r="AS755">
            <v>75</v>
          </cell>
          <cell r="AT755">
            <v>77</v>
          </cell>
          <cell r="AU755" t="str">
            <v/>
          </cell>
          <cell r="AV755">
            <v>0</v>
          </cell>
          <cell r="AW755">
            <v>79.25</v>
          </cell>
          <cell r="AX755">
            <v>73.25</v>
          </cell>
          <cell r="AY755">
            <v>77.5</v>
          </cell>
          <cell r="AZ755">
            <v>81</v>
          </cell>
          <cell r="BA755" t="str">
            <v/>
          </cell>
          <cell r="BB755">
            <v>0</v>
          </cell>
          <cell r="BC755">
            <v>80.25</v>
          </cell>
          <cell r="BD755">
            <v>74.75</v>
          </cell>
          <cell r="BE755">
            <v>78</v>
          </cell>
          <cell r="BF755">
            <v>81</v>
          </cell>
          <cell r="BG755" t="str">
            <v>SEJ</v>
          </cell>
          <cell r="BH755">
            <v>0</v>
          </cell>
          <cell r="BI755">
            <v>78.33</v>
          </cell>
          <cell r="BJ755">
            <v>76.75</v>
          </cell>
          <cell r="BK755">
            <v>68.75</v>
          </cell>
          <cell r="BL755">
            <v>77</v>
          </cell>
          <cell r="BM755" t="str">
            <v/>
          </cell>
          <cell r="BN755">
            <v>0</v>
          </cell>
          <cell r="BO755">
            <v>80.5</v>
          </cell>
          <cell r="BP755">
            <v>79.5</v>
          </cell>
          <cell r="BQ755">
            <v>70.25</v>
          </cell>
          <cell r="BR755">
            <v>78</v>
          </cell>
          <cell r="BS755" t="str">
            <v/>
          </cell>
          <cell r="BT755">
            <v>0</v>
          </cell>
          <cell r="BU755">
            <v>85</v>
          </cell>
          <cell r="BV755">
            <v>83.25</v>
          </cell>
          <cell r="BW755">
            <v>81.5</v>
          </cell>
          <cell r="BX755">
            <v>84</v>
          </cell>
          <cell r="BY755" t="str">
            <v/>
          </cell>
          <cell r="BZ755">
            <v>0</v>
          </cell>
          <cell r="CA755">
            <v>76.08</v>
          </cell>
          <cell r="CB755">
            <v>70</v>
          </cell>
          <cell r="CC755">
            <v>70.25</v>
          </cell>
          <cell r="CD755">
            <v>78</v>
          </cell>
          <cell r="CE755" t="str">
            <v/>
          </cell>
          <cell r="CF755">
            <v>0</v>
          </cell>
          <cell r="CG755">
            <v>79.67</v>
          </cell>
          <cell r="CH755">
            <v>82.25</v>
          </cell>
          <cell r="CI755">
            <v>85</v>
          </cell>
          <cell r="CJ755">
            <v>79</v>
          </cell>
          <cell r="CK755" t="str">
            <v/>
          </cell>
          <cell r="CL755">
            <v>0</v>
          </cell>
          <cell r="CM755">
            <v>76.5</v>
          </cell>
          <cell r="CN755">
            <v>71.75</v>
          </cell>
          <cell r="CO755">
            <v>71.25</v>
          </cell>
          <cell r="CP755">
            <v>83</v>
          </cell>
          <cell r="CQ755" t="str">
            <v/>
          </cell>
          <cell r="CR755">
            <v>0</v>
          </cell>
          <cell r="CS755">
            <v>80.33</v>
          </cell>
          <cell r="CT755">
            <v>83.75</v>
          </cell>
          <cell r="CU755">
            <v>80</v>
          </cell>
          <cell r="CV755">
            <v>84</v>
          </cell>
          <cell r="CW755" t="str">
            <v/>
          </cell>
          <cell r="CX755">
            <v>0</v>
          </cell>
          <cell r="CY755">
            <v>83</v>
          </cell>
          <cell r="CZ755">
            <v>82.5</v>
          </cell>
          <cell r="DA755">
            <v>83.75</v>
          </cell>
          <cell r="DB755">
            <v>86</v>
          </cell>
          <cell r="DC755" t="str">
            <v/>
          </cell>
          <cell r="DD755">
            <v>0</v>
          </cell>
          <cell r="DE755">
            <v>83.25</v>
          </cell>
          <cell r="DF755">
            <v>74.5</v>
          </cell>
          <cell r="DG755">
            <v>74</v>
          </cell>
          <cell r="DH755">
            <v>84</v>
          </cell>
          <cell r="DI755" t="str">
            <v/>
          </cell>
          <cell r="DJ755">
            <v>0</v>
          </cell>
          <cell r="DK755">
            <v>0</v>
          </cell>
          <cell r="DL755">
            <v>0</v>
          </cell>
          <cell r="DM755">
            <v>0</v>
          </cell>
          <cell r="DN755">
            <v>78</v>
          </cell>
          <cell r="DO755" t="str">
            <v/>
          </cell>
          <cell r="DP755">
            <v>0</v>
          </cell>
          <cell r="DQ755">
            <v>77.5</v>
          </cell>
          <cell r="DR755">
            <v>69.25</v>
          </cell>
          <cell r="DS755">
            <v>70.5</v>
          </cell>
          <cell r="DT755">
            <v>76</v>
          </cell>
          <cell r="DU755" t="str">
            <v/>
          </cell>
          <cell r="DV755">
            <v>0</v>
          </cell>
          <cell r="DW755">
            <v>78.25</v>
          </cell>
          <cell r="DX755">
            <v>78</v>
          </cell>
          <cell r="DY755">
            <v>78</v>
          </cell>
          <cell r="DZ755">
            <v>74</v>
          </cell>
          <cell r="EA755" t="str">
            <v/>
          </cell>
          <cell r="EB755">
            <v>0</v>
          </cell>
          <cell r="EC755">
            <v>80</v>
          </cell>
          <cell r="ED755">
            <v>83</v>
          </cell>
          <cell r="EE755">
            <v>68.75</v>
          </cell>
          <cell r="EF755">
            <v>79</v>
          </cell>
          <cell r="EG755" t="str">
            <v/>
          </cell>
          <cell r="EH755">
            <v>0</v>
          </cell>
          <cell r="EI755">
            <v>83.83</v>
          </cell>
          <cell r="EJ755">
            <v>74.75</v>
          </cell>
          <cell r="EK755">
            <v>74.5</v>
          </cell>
          <cell r="EL755">
            <v>81</v>
          </cell>
          <cell r="EM755" t="str">
            <v/>
          </cell>
          <cell r="EN755">
            <v>0</v>
          </cell>
          <cell r="EO755">
            <v>83.83</v>
          </cell>
          <cell r="EP755">
            <v>74.75</v>
          </cell>
          <cell r="EQ755">
            <v>74.5</v>
          </cell>
          <cell r="ER755">
            <v>81</v>
          </cell>
          <cell r="ES755" t="str">
            <v/>
          </cell>
          <cell r="ET755">
            <v>0</v>
          </cell>
          <cell r="EU755">
            <v>83.83</v>
          </cell>
          <cell r="EV755">
            <v>74.75</v>
          </cell>
          <cell r="EW755">
            <v>74.5</v>
          </cell>
          <cell r="EX755">
            <v>81</v>
          </cell>
          <cell r="EY755" t="str">
            <v/>
          </cell>
          <cell r="EZ755">
            <v>0</v>
          </cell>
          <cell r="FA755">
            <v>78.75</v>
          </cell>
          <cell r="FB755">
            <v>67.75</v>
          </cell>
          <cell r="FC755">
            <v>70</v>
          </cell>
          <cell r="FD755">
            <v>79</v>
          </cell>
          <cell r="FE755" t="str">
            <v/>
          </cell>
          <cell r="FF755">
            <v>0</v>
          </cell>
          <cell r="FG755">
            <v>78.75</v>
          </cell>
          <cell r="FH755">
            <v>67.75</v>
          </cell>
          <cell r="FI755">
            <v>70</v>
          </cell>
          <cell r="FJ755">
            <v>79</v>
          </cell>
          <cell r="FK755" t="str">
            <v/>
          </cell>
          <cell r="FL755">
            <v>0</v>
          </cell>
          <cell r="FM755">
            <v>78.75</v>
          </cell>
          <cell r="FN755">
            <v>67.75</v>
          </cell>
          <cell r="FO755">
            <v>70</v>
          </cell>
          <cell r="FP755">
            <v>79</v>
          </cell>
          <cell r="FQ755" t="str">
            <v/>
          </cell>
          <cell r="FR755">
            <v>0</v>
          </cell>
          <cell r="FS755">
            <v>78.75</v>
          </cell>
          <cell r="FT755">
            <v>67.75</v>
          </cell>
          <cell r="FU755">
            <v>70</v>
          </cell>
          <cell r="FV755">
            <v>79</v>
          </cell>
          <cell r="FW755" t="str">
            <v/>
          </cell>
          <cell r="FX755">
            <v>0</v>
          </cell>
          <cell r="FY755">
            <v>78.75</v>
          </cell>
          <cell r="FZ755">
            <v>67.75</v>
          </cell>
          <cell r="GA755">
            <v>70</v>
          </cell>
          <cell r="GB755">
            <v>79</v>
          </cell>
          <cell r="GC755" t="str">
            <v/>
          </cell>
          <cell r="GD755">
            <v>0</v>
          </cell>
          <cell r="GE755">
            <v>78.75</v>
          </cell>
          <cell r="GF755">
            <v>67.75</v>
          </cell>
          <cell r="GG755">
            <v>70</v>
          </cell>
          <cell r="GH755">
            <v>79</v>
          </cell>
          <cell r="GI755" t="str">
            <v/>
          </cell>
          <cell r="GJ755">
            <v>0</v>
          </cell>
          <cell r="GK755">
            <v>78.75</v>
          </cell>
          <cell r="GL755">
            <v>67.75</v>
          </cell>
          <cell r="GM755">
            <v>70</v>
          </cell>
          <cell r="GN755">
            <v>79</v>
          </cell>
          <cell r="GO755" t="str">
            <v/>
          </cell>
          <cell r="GP755">
            <v>0</v>
          </cell>
          <cell r="GQ755">
            <v>78.75</v>
          </cell>
          <cell r="GR755">
            <v>67.75</v>
          </cell>
          <cell r="GS755">
            <v>70</v>
          </cell>
          <cell r="GT755">
            <v>79</v>
          </cell>
          <cell r="GU755" t="str">
            <v/>
          </cell>
          <cell r="GV755">
            <v>0</v>
          </cell>
          <cell r="GW755">
            <v>79</v>
          </cell>
          <cell r="GX755">
            <v>71</v>
          </cell>
          <cell r="GY755">
            <v>75.5</v>
          </cell>
          <cell r="GZ755">
            <v>78</v>
          </cell>
          <cell r="HA755" t="str">
            <v>IGR-L</v>
          </cell>
          <cell r="HB755">
            <v>0</v>
          </cell>
          <cell r="HC755">
            <v>77.17</v>
          </cell>
          <cell r="HD755">
            <v>69.25</v>
          </cell>
          <cell r="HE755">
            <v>71.5</v>
          </cell>
          <cell r="HF755">
            <v>77</v>
          </cell>
          <cell r="HH755">
            <v>0</v>
          </cell>
          <cell r="HM755" t="str">
            <v/>
          </cell>
          <cell r="HN755" t="str">
            <v/>
          </cell>
          <cell r="HS755">
            <v>0</v>
          </cell>
          <cell r="HT755" t="str">
            <v>PKN</v>
          </cell>
          <cell r="HU755">
            <v>0</v>
          </cell>
          <cell r="HV755" t="str">
            <v>IND</v>
          </cell>
          <cell r="HW755">
            <v>0</v>
          </cell>
          <cell r="HX755" t="str">
            <v>MAT-W</v>
          </cell>
          <cell r="HY755">
            <v>0</v>
          </cell>
          <cell r="HZ755" t="str">
            <v>SEJ-W</v>
          </cell>
          <cell r="IA755">
            <v>0</v>
          </cell>
          <cell r="IB755" t="str">
            <v>IGR-W</v>
          </cell>
          <cell r="IC755">
            <v>0</v>
          </cell>
          <cell r="ID755" t="str">
            <v>SBO</v>
          </cell>
          <cell r="IE755">
            <v>0</v>
          </cell>
          <cell r="IF755" t="str">
            <v>PJO</v>
          </cell>
          <cell r="IG755">
            <v>0</v>
          </cell>
          <cell r="IH755" t="str">
            <v>PRA</v>
          </cell>
          <cell r="II755">
            <v>0</v>
          </cell>
          <cell r="IJ755" t="str">
            <v>JAW</v>
          </cell>
          <cell r="IK755">
            <v>0</v>
          </cell>
          <cell r="IL755" t="str">
            <v>ARB</v>
          </cell>
          <cell r="IM755">
            <v>0</v>
          </cell>
          <cell r="IN755" t="str">
            <v>PKM</v>
          </cell>
          <cell r="IO755">
            <v>0</v>
          </cell>
          <cell r="IP755" t="str">
            <v>GEO-P</v>
          </cell>
          <cell r="IQ755">
            <v>0</v>
          </cell>
          <cell r="IR755" t="str">
            <v>SEJ-P</v>
          </cell>
          <cell r="IS755">
            <v>0</v>
          </cell>
          <cell r="IT755" t="str">
            <v>SOS-P</v>
          </cell>
          <cell r="IU755">
            <v>0</v>
          </cell>
          <cell r="IV755" t="str">
            <v>EKO-P</v>
          </cell>
          <cell r="IW755">
            <v>0</v>
          </cell>
          <cell r="IX755" t="str">
            <v>IGR-L</v>
          </cell>
          <cell r="IY755">
            <v>0</v>
          </cell>
          <cell r="JA755">
            <v>0</v>
          </cell>
        </row>
        <row r="756">
          <cell r="Q756" t="str">
            <v/>
          </cell>
          <cell r="AB756" t="str">
            <v/>
          </cell>
          <cell r="AC756">
            <v>25</v>
          </cell>
          <cell r="AI756" t="str">
            <v/>
          </cell>
          <cell r="AJ756">
            <v>0</v>
          </cell>
          <cell r="AK756">
            <v>83.5</v>
          </cell>
          <cell r="AL756">
            <v>75</v>
          </cell>
          <cell r="AM756">
            <v>76.75</v>
          </cell>
          <cell r="AN756">
            <v>82</v>
          </cell>
          <cell r="AO756" t="str">
            <v/>
          </cell>
          <cell r="AP756">
            <v>0</v>
          </cell>
          <cell r="AQ756">
            <v>80</v>
          </cell>
          <cell r="AR756">
            <v>83.5</v>
          </cell>
          <cell r="AS756">
            <v>81.75</v>
          </cell>
          <cell r="AT756">
            <v>82</v>
          </cell>
          <cell r="AU756" t="str">
            <v/>
          </cell>
          <cell r="AV756">
            <v>0</v>
          </cell>
          <cell r="AW756">
            <v>83.5</v>
          </cell>
          <cell r="AX756">
            <v>75</v>
          </cell>
          <cell r="AY756">
            <v>76.5</v>
          </cell>
          <cell r="AZ756">
            <v>83</v>
          </cell>
          <cell r="BA756" t="str">
            <v/>
          </cell>
          <cell r="BB756">
            <v>0</v>
          </cell>
          <cell r="BC756">
            <v>84.25</v>
          </cell>
          <cell r="BD756">
            <v>75</v>
          </cell>
          <cell r="BE756">
            <v>77.25</v>
          </cell>
          <cell r="BF756">
            <v>83</v>
          </cell>
          <cell r="BG756" t="str">
            <v>SEJ</v>
          </cell>
          <cell r="BH756">
            <v>0</v>
          </cell>
          <cell r="BI756">
            <v>78.33</v>
          </cell>
          <cell r="BJ756">
            <v>82.5</v>
          </cell>
          <cell r="BK756">
            <v>72.75</v>
          </cell>
          <cell r="BL756">
            <v>82</v>
          </cell>
          <cell r="BM756" t="str">
            <v/>
          </cell>
          <cell r="BN756">
            <v>0</v>
          </cell>
          <cell r="BO756">
            <v>80</v>
          </cell>
          <cell r="BP756">
            <v>78.5</v>
          </cell>
          <cell r="BQ756">
            <v>84</v>
          </cell>
          <cell r="BR756">
            <v>80</v>
          </cell>
          <cell r="BS756" t="str">
            <v/>
          </cell>
          <cell r="BT756">
            <v>0</v>
          </cell>
          <cell r="BU756">
            <v>84.25</v>
          </cell>
          <cell r="BV756">
            <v>84.5</v>
          </cell>
          <cell r="BW756">
            <v>82.75</v>
          </cell>
          <cell r="BX756">
            <v>88</v>
          </cell>
          <cell r="BY756" t="str">
            <v/>
          </cell>
          <cell r="BZ756">
            <v>0</v>
          </cell>
          <cell r="CA756">
            <v>75.92</v>
          </cell>
          <cell r="CB756">
            <v>68.25</v>
          </cell>
          <cell r="CC756">
            <v>68.5</v>
          </cell>
          <cell r="CD756">
            <v>73</v>
          </cell>
          <cell r="CE756" t="str">
            <v/>
          </cell>
          <cell r="CF756">
            <v>0</v>
          </cell>
          <cell r="CG756">
            <v>79.67</v>
          </cell>
          <cell r="CH756">
            <v>81.5</v>
          </cell>
          <cell r="CI756">
            <v>86.75</v>
          </cell>
          <cell r="CJ756">
            <v>80</v>
          </cell>
          <cell r="CK756" t="str">
            <v/>
          </cell>
          <cell r="CL756">
            <v>0</v>
          </cell>
          <cell r="CM756">
            <v>77.42</v>
          </cell>
          <cell r="CN756">
            <v>75.5</v>
          </cell>
          <cell r="CO756">
            <v>75</v>
          </cell>
          <cell r="CP756">
            <v>79</v>
          </cell>
          <cell r="CQ756" t="str">
            <v/>
          </cell>
          <cell r="CR756">
            <v>0</v>
          </cell>
          <cell r="CS756">
            <v>82.08</v>
          </cell>
          <cell r="CT756">
            <v>79.5</v>
          </cell>
          <cell r="CU756">
            <v>81.5</v>
          </cell>
          <cell r="CV756">
            <v>86</v>
          </cell>
          <cell r="CW756" t="str">
            <v/>
          </cell>
          <cell r="CX756">
            <v>0</v>
          </cell>
          <cell r="CY756">
            <v>91.22</v>
          </cell>
          <cell r="CZ756">
            <v>78.5</v>
          </cell>
          <cell r="DA756">
            <v>83</v>
          </cell>
          <cell r="DB756">
            <v>87</v>
          </cell>
          <cell r="DC756" t="str">
            <v/>
          </cell>
          <cell r="DD756">
            <v>0</v>
          </cell>
          <cell r="DE756">
            <v>86</v>
          </cell>
          <cell r="DF756">
            <v>82.25</v>
          </cell>
          <cell r="DG756">
            <v>75.75</v>
          </cell>
          <cell r="DH756">
            <v>90</v>
          </cell>
          <cell r="DI756" t="str">
            <v/>
          </cell>
          <cell r="DJ756">
            <v>0</v>
          </cell>
          <cell r="DK756">
            <v>0</v>
          </cell>
          <cell r="DL756">
            <v>0</v>
          </cell>
          <cell r="DM756">
            <v>0</v>
          </cell>
          <cell r="DN756">
            <v>74</v>
          </cell>
          <cell r="DO756" t="str">
            <v/>
          </cell>
          <cell r="DP756">
            <v>0</v>
          </cell>
          <cell r="DQ756">
            <v>80.75</v>
          </cell>
          <cell r="DR756">
            <v>68.5</v>
          </cell>
          <cell r="DS756">
            <v>70.25</v>
          </cell>
          <cell r="DT756">
            <v>76</v>
          </cell>
          <cell r="DU756" t="str">
            <v/>
          </cell>
          <cell r="DV756">
            <v>0</v>
          </cell>
          <cell r="DW756">
            <v>78.5</v>
          </cell>
          <cell r="DX756">
            <v>79.25</v>
          </cell>
          <cell r="DY756">
            <v>81.5</v>
          </cell>
          <cell r="DZ756">
            <v>74</v>
          </cell>
          <cell r="EA756" t="str">
            <v/>
          </cell>
          <cell r="EB756">
            <v>0</v>
          </cell>
          <cell r="EC756">
            <v>80.13</v>
          </cell>
          <cell r="ED756">
            <v>80</v>
          </cell>
          <cell r="EE756">
            <v>80.5</v>
          </cell>
          <cell r="EF756">
            <v>82</v>
          </cell>
          <cell r="EG756" t="str">
            <v/>
          </cell>
          <cell r="EH756">
            <v>0</v>
          </cell>
          <cell r="EI756">
            <v>84.67</v>
          </cell>
          <cell r="EJ756">
            <v>75</v>
          </cell>
          <cell r="EK756">
            <v>80</v>
          </cell>
          <cell r="EL756">
            <v>86</v>
          </cell>
          <cell r="EM756" t="str">
            <v/>
          </cell>
          <cell r="EN756">
            <v>0</v>
          </cell>
          <cell r="EO756">
            <v>84.67</v>
          </cell>
          <cell r="EP756">
            <v>75</v>
          </cell>
          <cell r="EQ756">
            <v>80</v>
          </cell>
          <cell r="ER756">
            <v>86</v>
          </cell>
          <cell r="ES756" t="str">
            <v/>
          </cell>
          <cell r="ET756">
            <v>0</v>
          </cell>
          <cell r="EU756">
            <v>84.67</v>
          </cell>
          <cell r="EV756">
            <v>75</v>
          </cell>
          <cell r="EW756">
            <v>80</v>
          </cell>
          <cell r="EX756">
            <v>86</v>
          </cell>
          <cell r="EY756" t="str">
            <v/>
          </cell>
          <cell r="EZ756">
            <v>0</v>
          </cell>
          <cell r="FA756">
            <v>79.63</v>
          </cell>
          <cell r="FB756">
            <v>67.25</v>
          </cell>
          <cell r="FC756">
            <v>77.75</v>
          </cell>
          <cell r="FD756">
            <v>78</v>
          </cell>
          <cell r="FE756" t="str">
            <v/>
          </cell>
          <cell r="FF756">
            <v>0</v>
          </cell>
          <cell r="FG756">
            <v>79.63</v>
          </cell>
          <cell r="FH756">
            <v>67.25</v>
          </cell>
          <cell r="FI756">
            <v>77.75</v>
          </cell>
          <cell r="FJ756">
            <v>78</v>
          </cell>
          <cell r="FK756" t="str">
            <v/>
          </cell>
          <cell r="FL756">
            <v>0</v>
          </cell>
          <cell r="FM756">
            <v>79.63</v>
          </cell>
          <cell r="FN756">
            <v>67.25</v>
          </cell>
          <cell r="FO756">
            <v>77.75</v>
          </cell>
          <cell r="FP756">
            <v>78</v>
          </cell>
          <cell r="FQ756" t="str">
            <v/>
          </cell>
          <cell r="FR756">
            <v>0</v>
          </cell>
          <cell r="FS756">
            <v>79.63</v>
          </cell>
          <cell r="FT756">
            <v>67.25</v>
          </cell>
          <cell r="FU756">
            <v>77.75</v>
          </cell>
          <cell r="FV756">
            <v>78</v>
          </cell>
          <cell r="FW756" t="str">
            <v/>
          </cell>
          <cell r="FX756">
            <v>0</v>
          </cell>
          <cell r="FY756">
            <v>79.63</v>
          </cell>
          <cell r="FZ756">
            <v>67.25</v>
          </cell>
          <cell r="GA756">
            <v>77.75</v>
          </cell>
          <cell r="GB756">
            <v>78</v>
          </cell>
          <cell r="GC756" t="str">
            <v/>
          </cell>
          <cell r="GD756">
            <v>0</v>
          </cell>
          <cell r="GE756">
            <v>79.63</v>
          </cell>
          <cell r="GF756">
            <v>67.25</v>
          </cell>
          <cell r="GG756">
            <v>77.75</v>
          </cell>
          <cell r="GH756">
            <v>78</v>
          </cell>
          <cell r="GI756" t="str">
            <v/>
          </cell>
          <cell r="GJ756">
            <v>0</v>
          </cell>
          <cell r="GK756">
            <v>79.63</v>
          </cell>
          <cell r="GL756">
            <v>67.25</v>
          </cell>
          <cell r="GM756">
            <v>77.75</v>
          </cell>
          <cell r="GN756">
            <v>78</v>
          </cell>
          <cell r="GO756" t="str">
            <v/>
          </cell>
          <cell r="GP756">
            <v>0</v>
          </cell>
          <cell r="GQ756">
            <v>79.63</v>
          </cell>
          <cell r="GR756">
            <v>67.25</v>
          </cell>
          <cell r="GS756">
            <v>77.75</v>
          </cell>
          <cell r="GT756">
            <v>78</v>
          </cell>
          <cell r="GU756" t="str">
            <v/>
          </cell>
          <cell r="GV756">
            <v>0</v>
          </cell>
          <cell r="GW756">
            <v>81</v>
          </cell>
          <cell r="GX756">
            <v>77.5</v>
          </cell>
          <cell r="GY756">
            <v>78.75</v>
          </cell>
          <cell r="GZ756">
            <v>86</v>
          </cell>
          <cell r="HA756" t="str">
            <v>IGR-L</v>
          </cell>
          <cell r="HB756">
            <v>0</v>
          </cell>
          <cell r="HC756">
            <v>78.75</v>
          </cell>
          <cell r="HD756">
            <v>69.75</v>
          </cell>
          <cell r="HE756">
            <v>76.75</v>
          </cell>
          <cell r="HF756">
            <v>81</v>
          </cell>
          <cell r="HH756">
            <v>0</v>
          </cell>
          <cell r="HM756" t="str">
            <v/>
          </cell>
          <cell r="HN756" t="str">
            <v/>
          </cell>
          <cell r="HS756">
            <v>0</v>
          </cell>
          <cell r="HT756" t="str">
            <v>PKN</v>
          </cell>
          <cell r="HU756">
            <v>0</v>
          </cell>
          <cell r="HV756" t="str">
            <v>IND</v>
          </cell>
          <cell r="HW756">
            <v>0</v>
          </cell>
          <cell r="HX756" t="str">
            <v>MAT-W</v>
          </cell>
          <cell r="HY756">
            <v>0</v>
          </cell>
          <cell r="HZ756" t="str">
            <v>SEJ-W</v>
          </cell>
          <cell r="IA756">
            <v>0</v>
          </cell>
          <cell r="IB756" t="str">
            <v>IGR-W</v>
          </cell>
          <cell r="IC756">
            <v>0</v>
          </cell>
          <cell r="ID756" t="str">
            <v>SBO</v>
          </cell>
          <cell r="IE756">
            <v>0</v>
          </cell>
          <cell r="IF756" t="str">
            <v>PJO</v>
          </cell>
          <cell r="IG756">
            <v>0</v>
          </cell>
          <cell r="IH756" t="str">
            <v>PRA</v>
          </cell>
          <cell r="II756">
            <v>0</v>
          </cell>
          <cell r="IJ756" t="str">
            <v>JAW</v>
          </cell>
          <cell r="IK756">
            <v>0</v>
          </cell>
          <cell r="IL756" t="str">
            <v>ARB</v>
          </cell>
          <cell r="IM756">
            <v>0</v>
          </cell>
          <cell r="IN756" t="str">
            <v>PKM</v>
          </cell>
          <cell r="IO756">
            <v>0</v>
          </cell>
          <cell r="IP756" t="str">
            <v>GEO-P</v>
          </cell>
          <cell r="IQ756">
            <v>0</v>
          </cell>
          <cell r="IR756" t="str">
            <v>SEJ-P</v>
          </cell>
          <cell r="IS756">
            <v>0</v>
          </cell>
          <cell r="IT756" t="str">
            <v>SOS-P</v>
          </cell>
          <cell r="IU756">
            <v>0</v>
          </cell>
          <cell r="IV756" t="str">
            <v>EKO-P</v>
          </cell>
          <cell r="IW756">
            <v>0</v>
          </cell>
          <cell r="IX756" t="str">
            <v>IGR-L</v>
          </cell>
          <cell r="IY756">
            <v>0</v>
          </cell>
          <cell r="JA756">
            <v>0</v>
          </cell>
        </row>
        <row r="757">
          <cell r="Q757" t="str">
            <v/>
          </cell>
          <cell r="AB757" t="str">
            <v/>
          </cell>
          <cell r="AC757">
            <v>26</v>
          </cell>
          <cell r="AI757" t="str">
            <v/>
          </cell>
          <cell r="AJ757">
            <v>0</v>
          </cell>
          <cell r="AK757">
            <v>81.25</v>
          </cell>
          <cell r="AL757">
            <v>70</v>
          </cell>
          <cell r="AM757">
            <v>72</v>
          </cell>
          <cell r="AN757">
            <v>79</v>
          </cell>
          <cell r="AO757" t="str">
            <v/>
          </cell>
          <cell r="AP757">
            <v>0</v>
          </cell>
          <cell r="AQ757">
            <v>79</v>
          </cell>
          <cell r="AR757">
            <v>85.5</v>
          </cell>
          <cell r="AS757">
            <v>79.5</v>
          </cell>
          <cell r="AT757">
            <v>79</v>
          </cell>
          <cell r="AU757" t="str">
            <v/>
          </cell>
          <cell r="AV757">
            <v>0</v>
          </cell>
          <cell r="AW757">
            <v>80.5</v>
          </cell>
          <cell r="AX757">
            <v>73.25</v>
          </cell>
          <cell r="AY757">
            <v>72.25</v>
          </cell>
          <cell r="AZ757">
            <v>81</v>
          </cell>
          <cell r="BA757" t="str">
            <v/>
          </cell>
          <cell r="BB757">
            <v>0</v>
          </cell>
          <cell r="BC757">
            <v>80.25</v>
          </cell>
          <cell r="BD757">
            <v>70</v>
          </cell>
          <cell r="BE757">
            <v>74.25</v>
          </cell>
          <cell r="BF757">
            <v>81</v>
          </cell>
          <cell r="BG757" t="str">
            <v>SEJ</v>
          </cell>
          <cell r="BH757">
            <v>0</v>
          </cell>
          <cell r="BI757">
            <v>81.33</v>
          </cell>
          <cell r="BJ757">
            <v>82.5</v>
          </cell>
          <cell r="BK757">
            <v>70</v>
          </cell>
          <cell r="BL757">
            <v>79</v>
          </cell>
          <cell r="BM757" t="str">
            <v/>
          </cell>
          <cell r="BN757">
            <v>0</v>
          </cell>
          <cell r="BO757">
            <v>80</v>
          </cell>
          <cell r="BP757">
            <v>77.75</v>
          </cell>
          <cell r="BQ757">
            <v>72.5</v>
          </cell>
          <cell r="BR757">
            <v>79</v>
          </cell>
          <cell r="BS757" t="str">
            <v/>
          </cell>
          <cell r="BT757">
            <v>0</v>
          </cell>
          <cell r="BU757">
            <v>82.75</v>
          </cell>
          <cell r="BV757">
            <v>84.75</v>
          </cell>
          <cell r="BW757">
            <v>83.75</v>
          </cell>
          <cell r="BX757">
            <v>80</v>
          </cell>
          <cell r="BY757" t="str">
            <v/>
          </cell>
          <cell r="BZ757">
            <v>0</v>
          </cell>
          <cell r="CA757">
            <v>76.08</v>
          </cell>
          <cell r="CB757">
            <v>67.75</v>
          </cell>
          <cell r="CC757">
            <v>68.25</v>
          </cell>
          <cell r="CD757">
            <v>72</v>
          </cell>
          <cell r="CE757" t="str">
            <v/>
          </cell>
          <cell r="CF757">
            <v>0</v>
          </cell>
          <cell r="CG757">
            <v>80.33</v>
          </cell>
          <cell r="CH757">
            <v>81.25</v>
          </cell>
          <cell r="CI757">
            <v>85.25</v>
          </cell>
          <cell r="CJ757">
            <v>81</v>
          </cell>
          <cell r="CK757" t="str">
            <v/>
          </cell>
          <cell r="CL757">
            <v>0</v>
          </cell>
          <cell r="CM757">
            <v>77</v>
          </cell>
          <cell r="CN757">
            <v>74</v>
          </cell>
          <cell r="CO757">
            <v>72.5</v>
          </cell>
          <cell r="CP757">
            <v>78</v>
          </cell>
          <cell r="CQ757" t="str">
            <v/>
          </cell>
          <cell r="CR757">
            <v>0</v>
          </cell>
          <cell r="CS757">
            <v>81.75</v>
          </cell>
          <cell r="CT757">
            <v>71.25</v>
          </cell>
          <cell r="CU757">
            <v>80</v>
          </cell>
          <cell r="CV757">
            <v>79</v>
          </cell>
          <cell r="CW757" t="str">
            <v/>
          </cell>
          <cell r="CX757">
            <v>0</v>
          </cell>
          <cell r="CY757">
            <v>79.78</v>
          </cell>
          <cell r="CZ757">
            <v>68.5</v>
          </cell>
          <cell r="DA757">
            <v>76.75</v>
          </cell>
          <cell r="DB757">
            <v>82</v>
          </cell>
          <cell r="DC757" t="str">
            <v/>
          </cell>
          <cell r="DD757">
            <v>0</v>
          </cell>
          <cell r="DE757">
            <v>82.75</v>
          </cell>
          <cell r="DF757">
            <v>69.75</v>
          </cell>
          <cell r="DG757">
            <v>73.75</v>
          </cell>
          <cell r="DH757">
            <v>87</v>
          </cell>
          <cell r="DI757" t="str">
            <v/>
          </cell>
          <cell r="DJ757">
            <v>0</v>
          </cell>
          <cell r="DK757">
            <v>0</v>
          </cell>
          <cell r="DL757">
            <v>0</v>
          </cell>
          <cell r="DM757">
            <v>0</v>
          </cell>
          <cell r="DN757">
            <v>71</v>
          </cell>
          <cell r="DO757" t="str">
            <v/>
          </cell>
          <cell r="DP757">
            <v>0</v>
          </cell>
          <cell r="DQ757">
            <v>79.75</v>
          </cell>
          <cell r="DR757">
            <v>68.75</v>
          </cell>
          <cell r="DS757">
            <v>68.5</v>
          </cell>
          <cell r="DT757">
            <v>76</v>
          </cell>
          <cell r="DU757" t="str">
            <v/>
          </cell>
          <cell r="DV757">
            <v>0</v>
          </cell>
          <cell r="DW757">
            <v>84.25</v>
          </cell>
          <cell r="DX757">
            <v>83.75</v>
          </cell>
          <cell r="DY757">
            <v>83.5</v>
          </cell>
          <cell r="DZ757">
            <v>78</v>
          </cell>
          <cell r="EA757" t="str">
            <v/>
          </cell>
          <cell r="EB757">
            <v>0</v>
          </cell>
          <cell r="EC757">
            <v>80.38</v>
          </cell>
          <cell r="ED757">
            <v>83.75</v>
          </cell>
          <cell r="EE757">
            <v>84.25</v>
          </cell>
          <cell r="EF757">
            <v>80</v>
          </cell>
          <cell r="EG757" t="str">
            <v/>
          </cell>
          <cell r="EH757">
            <v>0</v>
          </cell>
          <cell r="EI757">
            <v>84.25</v>
          </cell>
          <cell r="EJ757">
            <v>74.5</v>
          </cell>
          <cell r="EK757">
            <v>79.5</v>
          </cell>
          <cell r="EL757">
            <v>80</v>
          </cell>
          <cell r="EM757" t="str">
            <v/>
          </cell>
          <cell r="EN757">
            <v>0</v>
          </cell>
          <cell r="EO757">
            <v>84.25</v>
          </cell>
          <cell r="EP757">
            <v>74.5</v>
          </cell>
          <cell r="EQ757">
            <v>79.5</v>
          </cell>
          <cell r="ER757">
            <v>80</v>
          </cell>
          <cell r="ES757" t="str">
            <v/>
          </cell>
          <cell r="ET757">
            <v>0</v>
          </cell>
          <cell r="EU757">
            <v>84.25</v>
          </cell>
          <cell r="EV757">
            <v>74.5</v>
          </cell>
          <cell r="EW757">
            <v>79.5</v>
          </cell>
          <cell r="EX757">
            <v>80</v>
          </cell>
          <cell r="EY757" t="str">
            <v/>
          </cell>
          <cell r="EZ757">
            <v>0</v>
          </cell>
          <cell r="FA757">
            <v>77.88</v>
          </cell>
          <cell r="FB757">
            <v>66.75</v>
          </cell>
          <cell r="FC757">
            <v>71.5</v>
          </cell>
          <cell r="FD757">
            <v>78</v>
          </cell>
          <cell r="FE757" t="str">
            <v/>
          </cell>
          <cell r="FF757">
            <v>0</v>
          </cell>
          <cell r="FG757">
            <v>77.88</v>
          </cell>
          <cell r="FH757">
            <v>66.75</v>
          </cell>
          <cell r="FI757">
            <v>71.5</v>
          </cell>
          <cell r="FJ757">
            <v>78</v>
          </cell>
          <cell r="FK757" t="str">
            <v/>
          </cell>
          <cell r="FL757">
            <v>0</v>
          </cell>
          <cell r="FM757">
            <v>77.88</v>
          </cell>
          <cell r="FN757">
            <v>66.75</v>
          </cell>
          <cell r="FO757">
            <v>71.5</v>
          </cell>
          <cell r="FP757">
            <v>78</v>
          </cell>
          <cell r="FQ757" t="str">
            <v/>
          </cell>
          <cell r="FR757">
            <v>0</v>
          </cell>
          <cell r="FS757">
            <v>77.88</v>
          </cell>
          <cell r="FT757">
            <v>66.75</v>
          </cell>
          <cell r="FU757">
            <v>71.5</v>
          </cell>
          <cell r="FV757">
            <v>78</v>
          </cell>
          <cell r="FW757" t="str">
            <v/>
          </cell>
          <cell r="FX757">
            <v>0</v>
          </cell>
          <cell r="FY757">
            <v>77.88</v>
          </cell>
          <cell r="FZ757">
            <v>66.75</v>
          </cell>
          <cell r="GA757">
            <v>71.5</v>
          </cell>
          <cell r="GB757">
            <v>78</v>
          </cell>
          <cell r="GC757" t="str">
            <v/>
          </cell>
          <cell r="GD757">
            <v>0</v>
          </cell>
          <cell r="GE757">
            <v>77.88</v>
          </cell>
          <cell r="GF757">
            <v>66.75</v>
          </cell>
          <cell r="GG757">
            <v>71.5</v>
          </cell>
          <cell r="GH757">
            <v>78</v>
          </cell>
          <cell r="GI757" t="str">
            <v/>
          </cell>
          <cell r="GJ757">
            <v>0</v>
          </cell>
          <cell r="GK757">
            <v>77.88</v>
          </cell>
          <cell r="GL757">
            <v>66.75</v>
          </cell>
          <cell r="GM757">
            <v>71.5</v>
          </cell>
          <cell r="GN757">
            <v>78</v>
          </cell>
          <cell r="GO757" t="str">
            <v/>
          </cell>
          <cell r="GP757">
            <v>0</v>
          </cell>
          <cell r="GQ757">
            <v>77.88</v>
          </cell>
          <cell r="GR757">
            <v>66.75</v>
          </cell>
          <cell r="GS757">
            <v>71.5</v>
          </cell>
          <cell r="GT757">
            <v>78</v>
          </cell>
          <cell r="GU757" t="str">
            <v/>
          </cell>
          <cell r="GV757">
            <v>0</v>
          </cell>
          <cell r="GW757">
            <v>82</v>
          </cell>
          <cell r="GX757">
            <v>71</v>
          </cell>
          <cell r="GY757">
            <v>73.75</v>
          </cell>
          <cell r="GZ757">
            <v>78</v>
          </cell>
          <cell r="HA757" t="str">
            <v>IGR-L</v>
          </cell>
          <cell r="HB757">
            <v>0</v>
          </cell>
          <cell r="HC757">
            <v>78.08</v>
          </cell>
          <cell r="HD757">
            <v>69.5</v>
          </cell>
          <cell r="HE757">
            <v>72.25</v>
          </cell>
          <cell r="HF757">
            <v>80</v>
          </cell>
          <cell r="HH757">
            <v>0</v>
          </cell>
          <cell r="HM757" t="str">
            <v/>
          </cell>
          <cell r="HN757" t="str">
            <v/>
          </cell>
          <cell r="HS757">
            <v>0</v>
          </cell>
          <cell r="HT757" t="str">
            <v>PKN</v>
          </cell>
          <cell r="HU757">
            <v>0</v>
          </cell>
          <cell r="HV757" t="str">
            <v>IND</v>
          </cell>
          <cell r="HW757">
            <v>0</v>
          </cell>
          <cell r="HX757" t="str">
            <v>MAT-W</v>
          </cell>
          <cell r="HY757">
            <v>0</v>
          </cell>
          <cell r="HZ757" t="str">
            <v>SEJ-W</v>
          </cell>
          <cell r="IA757">
            <v>0</v>
          </cell>
          <cell r="IB757" t="str">
            <v>IGR-W</v>
          </cell>
          <cell r="IC757">
            <v>0</v>
          </cell>
          <cell r="ID757" t="str">
            <v>SBO</v>
          </cell>
          <cell r="IE757">
            <v>0</v>
          </cell>
          <cell r="IF757" t="str">
            <v>PJO</v>
          </cell>
          <cell r="IG757">
            <v>0</v>
          </cell>
          <cell r="IH757" t="str">
            <v>PRA</v>
          </cell>
          <cell r="II757">
            <v>0</v>
          </cell>
          <cell r="IJ757" t="str">
            <v>JAW</v>
          </cell>
          <cell r="IK757">
            <v>0</v>
          </cell>
          <cell r="IL757" t="str">
            <v>ARB</v>
          </cell>
          <cell r="IM757">
            <v>0</v>
          </cell>
          <cell r="IN757" t="str">
            <v>PKM</v>
          </cell>
          <cell r="IO757">
            <v>0</v>
          </cell>
          <cell r="IP757" t="str">
            <v>GEO-P</v>
          </cell>
          <cell r="IQ757">
            <v>0</v>
          </cell>
          <cell r="IR757" t="str">
            <v>SEJ-P</v>
          </cell>
          <cell r="IS757">
            <v>0</v>
          </cell>
          <cell r="IT757" t="str">
            <v>SOS-P</v>
          </cell>
          <cell r="IU757">
            <v>0</v>
          </cell>
          <cell r="IV757" t="str">
            <v>EKO-P</v>
          </cell>
          <cell r="IW757">
            <v>0</v>
          </cell>
          <cell r="IX757" t="str">
            <v>IGR-L</v>
          </cell>
          <cell r="IY757">
            <v>0</v>
          </cell>
          <cell r="JA757">
            <v>0</v>
          </cell>
        </row>
        <row r="758">
          <cell r="Q758" t="str">
            <v/>
          </cell>
          <cell r="AB758" t="str">
            <v/>
          </cell>
          <cell r="AC758">
            <v>27</v>
          </cell>
          <cell r="AI758" t="str">
            <v/>
          </cell>
          <cell r="AJ758">
            <v>0</v>
          </cell>
          <cell r="AK758">
            <v>83.25</v>
          </cell>
          <cell r="AL758">
            <v>82.75</v>
          </cell>
          <cell r="AM758">
            <v>79</v>
          </cell>
          <cell r="AN758">
            <v>86</v>
          </cell>
          <cell r="AO758" t="str">
            <v/>
          </cell>
          <cell r="AP758">
            <v>0</v>
          </cell>
          <cell r="AQ758">
            <v>90</v>
          </cell>
          <cell r="AR758">
            <v>88.75</v>
          </cell>
          <cell r="AS758">
            <v>79.25</v>
          </cell>
          <cell r="AT758">
            <v>86</v>
          </cell>
          <cell r="AU758" t="str">
            <v/>
          </cell>
          <cell r="AV758">
            <v>0</v>
          </cell>
          <cell r="AW758">
            <v>86</v>
          </cell>
          <cell r="AX758">
            <v>81.5</v>
          </cell>
          <cell r="AY758">
            <v>79.75</v>
          </cell>
          <cell r="AZ758">
            <v>88</v>
          </cell>
          <cell r="BA758" t="str">
            <v/>
          </cell>
          <cell r="BB758">
            <v>0</v>
          </cell>
          <cell r="BC758">
            <v>85</v>
          </cell>
          <cell r="BD758">
            <v>82.75</v>
          </cell>
          <cell r="BE758">
            <v>79</v>
          </cell>
          <cell r="BF758">
            <v>88</v>
          </cell>
          <cell r="BG758" t="str">
            <v>SEJ</v>
          </cell>
          <cell r="BH758">
            <v>0</v>
          </cell>
          <cell r="BI758">
            <v>90.33</v>
          </cell>
          <cell r="BJ758">
            <v>87.75</v>
          </cell>
          <cell r="BK758">
            <v>81</v>
          </cell>
          <cell r="BL758">
            <v>86</v>
          </cell>
          <cell r="BM758" t="str">
            <v/>
          </cell>
          <cell r="BN758">
            <v>0</v>
          </cell>
          <cell r="BO758">
            <v>80</v>
          </cell>
          <cell r="BP758">
            <v>77.25</v>
          </cell>
          <cell r="BQ758">
            <v>79.5</v>
          </cell>
          <cell r="BR758">
            <v>77</v>
          </cell>
          <cell r="BS758" t="str">
            <v/>
          </cell>
          <cell r="BT758">
            <v>0</v>
          </cell>
          <cell r="BU758">
            <v>84.5</v>
          </cell>
          <cell r="BV758">
            <v>83</v>
          </cell>
          <cell r="BW758">
            <v>82.75</v>
          </cell>
          <cell r="BX758">
            <v>88</v>
          </cell>
          <cell r="BY758" t="str">
            <v/>
          </cell>
          <cell r="BZ758">
            <v>0</v>
          </cell>
          <cell r="CA758">
            <v>78.58</v>
          </cell>
          <cell r="CB758">
            <v>68</v>
          </cell>
          <cell r="CC758">
            <v>72</v>
          </cell>
          <cell r="CD758">
            <v>74</v>
          </cell>
          <cell r="CE758" t="str">
            <v/>
          </cell>
          <cell r="CF758">
            <v>0</v>
          </cell>
          <cell r="CG758">
            <v>79.67</v>
          </cell>
          <cell r="CH758">
            <v>82</v>
          </cell>
          <cell r="CI758">
            <v>88</v>
          </cell>
          <cell r="CJ758">
            <v>80</v>
          </cell>
          <cell r="CK758" t="str">
            <v/>
          </cell>
          <cell r="CL758">
            <v>0</v>
          </cell>
          <cell r="CM758">
            <v>80.25</v>
          </cell>
          <cell r="CN758">
            <v>70</v>
          </cell>
          <cell r="CO758">
            <v>69.75</v>
          </cell>
          <cell r="CP758">
            <v>76</v>
          </cell>
          <cell r="CQ758" t="str">
            <v/>
          </cell>
          <cell r="CR758">
            <v>0</v>
          </cell>
          <cell r="CS758">
            <v>82.42</v>
          </cell>
          <cell r="CT758">
            <v>65.5</v>
          </cell>
          <cell r="CU758">
            <v>72.5</v>
          </cell>
          <cell r="CV758">
            <v>86</v>
          </cell>
          <cell r="CW758" t="str">
            <v/>
          </cell>
          <cell r="CX758">
            <v>0</v>
          </cell>
          <cell r="CY758">
            <v>84.78</v>
          </cell>
          <cell r="CZ758">
            <v>77.75</v>
          </cell>
          <cell r="DA758">
            <v>82</v>
          </cell>
          <cell r="DB758">
            <v>86</v>
          </cell>
          <cell r="DC758" t="str">
            <v/>
          </cell>
          <cell r="DD758">
            <v>0</v>
          </cell>
          <cell r="DE758">
            <v>90.75</v>
          </cell>
          <cell r="DF758">
            <v>83</v>
          </cell>
          <cell r="DG758">
            <v>76</v>
          </cell>
          <cell r="DH758">
            <v>84</v>
          </cell>
          <cell r="DI758" t="str">
            <v/>
          </cell>
          <cell r="DJ758">
            <v>0</v>
          </cell>
          <cell r="DK758">
            <v>0</v>
          </cell>
          <cell r="DL758">
            <v>0</v>
          </cell>
          <cell r="DM758">
            <v>0</v>
          </cell>
          <cell r="DN758">
            <v>78</v>
          </cell>
          <cell r="DO758" t="str">
            <v/>
          </cell>
          <cell r="DP758">
            <v>0</v>
          </cell>
          <cell r="DQ758">
            <v>85</v>
          </cell>
          <cell r="DR758">
            <v>68.75</v>
          </cell>
          <cell r="DS758">
            <v>71.75</v>
          </cell>
          <cell r="DT758">
            <v>76</v>
          </cell>
          <cell r="DU758" t="str">
            <v/>
          </cell>
          <cell r="DV758">
            <v>0</v>
          </cell>
          <cell r="DW758">
            <v>86.75</v>
          </cell>
          <cell r="DX758">
            <v>90</v>
          </cell>
          <cell r="DY758">
            <v>86.25</v>
          </cell>
          <cell r="DZ758">
            <v>78</v>
          </cell>
          <cell r="EA758" t="str">
            <v/>
          </cell>
          <cell r="EB758">
            <v>0</v>
          </cell>
          <cell r="EC758">
            <v>85.75</v>
          </cell>
          <cell r="ED758">
            <v>86</v>
          </cell>
          <cell r="EE758">
            <v>84</v>
          </cell>
          <cell r="EF758">
            <v>78</v>
          </cell>
          <cell r="EG758" t="str">
            <v/>
          </cell>
          <cell r="EH758">
            <v>0</v>
          </cell>
          <cell r="EI758">
            <v>84.42</v>
          </cell>
          <cell r="EJ758">
            <v>76</v>
          </cell>
          <cell r="EK758">
            <v>76.25</v>
          </cell>
          <cell r="EL758">
            <v>82</v>
          </cell>
          <cell r="EM758" t="str">
            <v/>
          </cell>
          <cell r="EN758">
            <v>0</v>
          </cell>
          <cell r="EO758">
            <v>84.42</v>
          </cell>
          <cell r="EP758">
            <v>76</v>
          </cell>
          <cell r="EQ758">
            <v>76.25</v>
          </cell>
          <cell r="ER758">
            <v>82</v>
          </cell>
          <cell r="ES758" t="str">
            <v/>
          </cell>
          <cell r="ET758">
            <v>0</v>
          </cell>
          <cell r="EU758">
            <v>84.42</v>
          </cell>
          <cell r="EV758">
            <v>76</v>
          </cell>
          <cell r="EW758">
            <v>76.25</v>
          </cell>
          <cell r="EX758">
            <v>82</v>
          </cell>
          <cell r="EY758" t="str">
            <v/>
          </cell>
          <cell r="EZ758">
            <v>0</v>
          </cell>
          <cell r="FA758">
            <v>78.5</v>
          </cell>
          <cell r="FB758">
            <v>76.5</v>
          </cell>
          <cell r="FC758">
            <v>75.75</v>
          </cell>
          <cell r="FD758">
            <v>77</v>
          </cell>
          <cell r="FE758" t="str">
            <v/>
          </cell>
          <cell r="FF758">
            <v>0</v>
          </cell>
          <cell r="FG758">
            <v>78.5</v>
          </cell>
          <cell r="FH758">
            <v>76.5</v>
          </cell>
          <cell r="FI758">
            <v>75.75</v>
          </cell>
          <cell r="FJ758">
            <v>77</v>
          </cell>
          <cell r="FK758" t="str">
            <v/>
          </cell>
          <cell r="FL758">
            <v>0</v>
          </cell>
          <cell r="FM758">
            <v>78.5</v>
          </cell>
          <cell r="FN758">
            <v>76.5</v>
          </cell>
          <cell r="FO758">
            <v>75.75</v>
          </cell>
          <cell r="FP758">
            <v>77</v>
          </cell>
          <cell r="FQ758" t="str">
            <v/>
          </cell>
          <cell r="FR758">
            <v>0</v>
          </cell>
          <cell r="FS758">
            <v>78.5</v>
          </cell>
          <cell r="FT758">
            <v>76.5</v>
          </cell>
          <cell r="FU758">
            <v>75.75</v>
          </cell>
          <cell r="FV758">
            <v>77</v>
          </cell>
          <cell r="FW758" t="str">
            <v/>
          </cell>
          <cell r="FX758">
            <v>0</v>
          </cell>
          <cell r="FY758">
            <v>78.5</v>
          </cell>
          <cell r="FZ758">
            <v>76.5</v>
          </cell>
          <cell r="GA758">
            <v>75.75</v>
          </cell>
          <cell r="GB758">
            <v>77</v>
          </cell>
          <cell r="GC758" t="str">
            <v/>
          </cell>
          <cell r="GD758">
            <v>0</v>
          </cell>
          <cell r="GE758">
            <v>78.5</v>
          </cell>
          <cell r="GF758">
            <v>76.5</v>
          </cell>
          <cell r="GG758">
            <v>75.75</v>
          </cell>
          <cell r="GH758">
            <v>77</v>
          </cell>
          <cell r="GI758" t="str">
            <v/>
          </cell>
          <cell r="GJ758">
            <v>0</v>
          </cell>
          <cell r="GK758">
            <v>78.5</v>
          </cell>
          <cell r="GL758">
            <v>76.5</v>
          </cell>
          <cell r="GM758">
            <v>75.75</v>
          </cell>
          <cell r="GN758">
            <v>77</v>
          </cell>
          <cell r="GO758" t="str">
            <v/>
          </cell>
          <cell r="GP758">
            <v>0</v>
          </cell>
          <cell r="GQ758">
            <v>78.5</v>
          </cell>
          <cell r="GR758">
            <v>76.5</v>
          </cell>
          <cell r="GS758">
            <v>75.75</v>
          </cell>
          <cell r="GT758">
            <v>77</v>
          </cell>
          <cell r="GU758" t="str">
            <v/>
          </cell>
          <cell r="GV758">
            <v>0</v>
          </cell>
          <cell r="GW758">
            <v>81</v>
          </cell>
          <cell r="GX758">
            <v>75.75</v>
          </cell>
          <cell r="GY758">
            <v>71.25</v>
          </cell>
          <cell r="GZ758">
            <v>79</v>
          </cell>
          <cell r="HA758" t="str">
            <v>IGR-L</v>
          </cell>
          <cell r="HB758">
            <v>0</v>
          </cell>
          <cell r="HC758">
            <v>80.17</v>
          </cell>
          <cell r="HD758">
            <v>70.5</v>
          </cell>
          <cell r="HE758">
            <v>67.25</v>
          </cell>
          <cell r="HF758">
            <v>77</v>
          </cell>
          <cell r="HH758">
            <v>0</v>
          </cell>
          <cell r="HM758" t="str">
            <v/>
          </cell>
          <cell r="HN758" t="str">
            <v/>
          </cell>
          <cell r="HS758">
            <v>0</v>
          </cell>
          <cell r="HT758" t="str">
            <v>PKN</v>
          </cell>
          <cell r="HU758">
            <v>0</v>
          </cell>
          <cell r="HV758" t="str">
            <v>IND</v>
          </cell>
          <cell r="HW758">
            <v>0</v>
          </cell>
          <cell r="HX758" t="str">
            <v>MAT-W</v>
          </cell>
          <cell r="HY758">
            <v>0</v>
          </cell>
          <cell r="HZ758" t="str">
            <v>SEJ-W</v>
          </cell>
          <cell r="IA758">
            <v>0</v>
          </cell>
          <cell r="IB758" t="str">
            <v>IGR-W</v>
          </cell>
          <cell r="IC758">
            <v>0</v>
          </cell>
          <cell r="ID758" t="str">
            <v>SBO</v>
          </cell>
          <cell r="IE758">
            <v>0</v>
          </cell>
          <cell r="IF758" t="str">
            <v>PJO</v>
          </cell>
          <cell r="IG758">
            <v>0</v>
          </cell>
          <cell r="IH758" t="str">
            <v>PRA</v>
          </cell>
          <cell r="II758">
            <v>0</v>
          </cell>
          <cell r="IJ758" t="str">
            <v>JAW</v>
          </cell>
          <cell r="IK758">
            <v>0</v>
          </cell>
          <cell r="IL758" t="str">
            <v>ARB</v>
          </cell>
          <cell r="IM758">
            <v>0</v>
          </cell>
          <cell r="IN758" t="str">
            <v>PKM</v>
          </cell>
          <cell r="IO758">
            <v>0</v>
          </cell>
          <cell r="IP758" t="str">
            <v>GEO-P</v>
          </cell>
          <cell r="IQ758">
            <v>0</v>
          </cell>
          <cell r="IR758" t="str">
            <v>SEJ-P</v>
          </cell>
          <cell r="IS758">
            <v>0</v>
          </cell>
          <cell r="IT758" t="str">
            <v>SOS-P</v>
          </cell>
          <cell r="IU758">
            <v>0</v>
          </cell>
          <cell r="IV758" t="str">
            <v>EKO-P</v>
          </cell>
          <cell r="IW758">
            <v>0</v>
          </cell>
          <cell r="IX758" t="str">
            <v>IGR-L</v>
          </cell>
          <cell r="IY758">
            <v>0</v>
          </cell>
          <cell r="JA758">
            <v>0</v>
          </cell>
        </row>
        <row r="759">
          <cell r="Q759" t="str">
            <v/>
          </cell>
          <cell r="AB759" t="str">
            <v/>
          </cell>
          <cell r="AC759">
            <v>28</v>
          </cell>
          <cell r="AI759" t="str">
            <v/>
          </cell>
          <cell r="AJ759">
            <v>0</v>
          </cell>
          <cell r="AK759">
            <v>79.25</v>
          </cell>
          <cell r="AL759">
            <v>68.75</v>
          </cell>
          <cell r="AM759">
            <v>69.25</v>
          </cell>
          <cell r="AN759">
            <v>74</v>
          </cell>
          <cell r="AO759" t="str">
            <v/>
          </cell>
          <cell r="AP759">
            <v>0</v>
          </cell>
          <cell r="AQ759">
            <v>76.67</v>
          </cell>
          <cell r="AR759">
            <v>82.25</v>
          </cell>
          <cell r="AS759">
            <v>78</v>
          </cell>
          <cell r="AT759">
            <v>74</v>
          </cell>
          <cell r="AU759" t="str">
            <v/>
          </cell>
          <cell r="AV759">
            <v>0</v>
          </cell>
          <cell r="AW759">
            <v>78</v>
          </cell>
          <cell r="AX759">
            <v>73.5</v>
          </cell>
          <cell r="AY759">
            <v>69.25</v>
          </cell>
          <cell r="AZ759">
            <v>76</v>
          </cell>
          <cell r="BA759" t="str">
            <v/>
          </cell>
          <cell r="BB759">
            <v>0</v>
          </cell>
          <cell r="BC759">
            <v>78.75</v>
          </cell>
          <cell r="BD759">
            <v>68.75</v>
          </cell>
          <cell r="BE759">
            <v>71.5</v>
          </cell>
          <cell r="BF759">
            <v>76</v>
          </cell>
          <cell r="BG759" t="str">
            <v>SEJ</v>
          </cell>
          <cell r="BH759">
            <v>0</v>
          </cell>
          <cell r="BI759">
            <v>75.67</v>
          </cell>
          <cell r="BJ759">
            <v>79.25</v>
          </cell>
          <cell r="BK759">
            <v>69.25</v>
          </cell>
          <cell r="BL759">
            <v>74</v>
          </cell>
          <cell r="BM759" t="str">
            <v/>
          </cell>
          <cell r="BN759">
            <v>0</v>
          </cell>
          <cell r="BO759">
            <v>80.25</v>
          </cell>
          <cell r="BP759">
            <v>68</v>
          </cell>
          <cell r="BQ759">
            <v>71.25</v>
          </cell>
          <cell r="BR759">
            <v>79</v>
          </cell>
          <cell r="BS759" t="str">
            <v/>
          </cell>
          <cell r="BT759">
            <v>0</v>
          </cell>
          <cell r="BU759">
            <v>83</v>
          </cell>
          <cell r="BV759">
            <v>79.75</v>
          </cell>
          <cell r="BW759">
            <v>80</v>
          </cell>
          <cell r="BX759">
            <v>79</v>
          </cell>
          <cell r="BY759" t="str">
            <v/>
          </cell>
          <cell r="BZ759">
            <v>0</v>
          </cell>
          <cell r="CA759">
            <v>77.5</v>
          </cell>
          <cell r="CB759">
            <v>68</v>
          </cell>
          <cell r="CC759">
            <v>68.25</v>
          </cell>
          <cell r="CD759">
            <v>72</v>
          </cell>
          <cell r="CE759" t="str">
            <v/>
          </cell>
          <cell r="CF759">
            <v>0</v>
          </cell>
          <cell r="CG759">
            <v>79</v>
          </cell>
          <cell r="CH759">
            <v>80.25</v>
          </cell>
          <cell r="CI759">
            <v>88.5</v>
          </cell>
          <cell r="CJ759">
            <v>78</v>
          </cell>
          <cell r="CK759" t="str">
            <v/>
          </cell>
          <cell r="CL759">
            <v>0</v>
          </cell>
          <cell r="CM759">
            <v>75.5</v>
          </cell>
          <cell r="CN759">
            <v>68.5</v>
          </cell>
          <cell r="CO759">
            <v>68.75</v>
          </cell>
          <cell r="CP759">
            <v>78</v>
          </cell>
          <cell r="CQ759" t="str">
            <v/>
          </cell>
          <cell r="CR759">
            <v>0</v>
          </cell>
          <cell r="CS759">
            <v>82</v>
          </cell>
          <cell r="CT759">
            <v>76</v>
          </cell>
          <cell r="CU759">
            <v>67.5</v>
          </cell>
          <cell r="CV759">
            <v>82</v>
          </cell>
          <cell r="CW759" t="str">
            <v/>
          </cell>
          <cell r="CX759">
            <v>0</v>
          </cell>
          <cell r="CY759">
            <v>81.11</v>
          </cell>
          <cell r="CZ759">
            <v>68.25</v>
          </cell>
          <cell r="DA759">
            <v>75.75</v>
          </cell>
          <cell r="DB759">
            <v>83</v>
          </cell>
          <cell r="DC759" t="str">
            <v/>
          </cell>
          <cell r="DD759">
            <v>0</v>
          </cell>
          <cell r="DE759">
            <v>85</v>
          </cell>
          <cell r="DF759">
            <v>82.75</v>
          </cell>
          <cell r="DG759">
            <v>76</v>
          </cell>
          <cell r="DH759">
            <v>85</v>
          </cell>
          <cell r="DI759" t="str">
            <v/>
          </cell>
          <cell r="DJ759">
            <v>0</v>
          </cell>
          <cell r="DK759">
            <v>0</v>
          </cell>
          <cell r="DL759">
            <v>0</v>
          </cell>
          <cell r="DM759">
            <v>0</v>
          </cell>
          <cell r="DN759">
            <v>72</v>
          </cell>
          <cell r="DO759" t="str">
            <v/>
          </cell>
          <cell r="DP759">
            <v>0</v>
          </cell>
          <cell r="DQ759">
            <v>79.75</v>
          </cell>
          <cell r="DR759">
            <v>68.5</v>
          </cell>
          <cell r="DS759">
            <v>69.5</v>
          </cell>
          <cell r="DT759">
            <v>75</v>
          </cell>
          <cell r="DU759" t="str">
            <v/>
          </cell>
          <cell r="DV759">
            <v>0</v>
          </cell>
          <cell r="DW759">
            <v>78.75</v>
          </cell>
          <cell r="DX759">
            <v>80.25</v>
          </cell>
          <cell r="DY759">
            <v>70</v>
          </cell>
          <cell r="DZ759">
            <v>75</v>
          </cell>
          <cell r="EA759" t="str">
            <v/>
          </cell>
          <cell r="EB759">
            <v>0</v>
          </cell>
          <cell r="EC759">
            <v>80</v>
          </cell>
          <cell r="ED759">
            <v>74.5</v>
          </cell>
          <cell r="EE759">
            <v>75</v>
          </cell>
          <cell r="EF759">
            <v>76</v>
          </cell>
          <cell r="EG759" t="str">
            <v/>
          </cell>
          <cell r="EH759">
            <v>0</v>
          </cell>
          <cell r="EI759">
            <v>84.75</v>
          </cell>
          <cell r="EJ759">
            <v>71.5</v>
          </cell>
          <cell r="EK759">
            <v>77.75</v>
          </cell>
          <cell r="EL759">
            <v>80</v>
          </cell>
          <cell r="EM759" t="str">
            <v/>
          </cell>
          <cell r="EN759">
            <v>0</v>
          </cell>
          <cell r="EO759">
            <v>84.75</v>
          </cell>
          <cell r="EP759">
            <v>71.5</v>
          </cell>
          <cell r="EQ759">
            <v>77.75</v>
          </cell>
          <cell r="ER759">
            <v>80</v>
          </cell>
          <cell r="ES759" t="str">
            <v/>
          </cell>
          <cell r="ET759">
            <v>0</v>
          </cell>
          <cell r="EU759">
            <v>84.75</v>
          </cell>
          <cell r="EV759">
            <v>71.5</v>
          </cell>
          <cell r="EW759">
            <v>77.75</v>
          </cell>
          <cell r="EX759">
            <v>80</v>
          </cell>
          <cell r="EY759" t="str">
            <v/>
          </cell>
          <cell r="EZ759">
            <v>0</v>
          </cell>
          <cell r="FA759">
            <v>79</v>
          </cell>
          <cell r="FB759">
            <v>67.25</v>
          </cell>
          <cell r="FC759">
            <v>68.5</v>
          </cell>
          <cell r="FD759">
            <v>73</v>
          </cell>
          <cell r="FE759" t="str">
            <v/>
          </cell>
          <cell r="FF759">
            <v>0</v>
          </cell>
          <cell r="FG759">
            <v>79</v>
          </cell>
          <cell r="FH759">
            <v>67.25</v>
          </cell>
          <cell r="FI759">
            <v>68.5</v>
          </cell>
          <cell r="FJ759">
            <v>73</v>
          </cell>
          <cell r="FK759" t="str">
            <v/>
          </cell>
          <cell r="FL759">
            <v>0</v>
          </cell>
          <cell r="FM759">
            <v>79</v>
          </cell>
          <cell r="FN759">
            <v>67.25</v>
          </cell>
          <cell r="FO759">
            <v>68.5</v>
          </cell>
          <cell r="FP759">
            <v>73</v>
          </cell>
          <cell r="FQ759" t="str">
            <v/>
          </cell>
          <cell r="FR759">
            <v>0</v>
          </cell>
          <cell r="FS759">
            <v>79</v>
          </cell>
          <cell r="FT759">
            <v>67.25</v>
          </cell>
          <cell r="FU759">
            <v>68.5</v>
          </cell>
          <cell r="FV759">
            <v>73</v>
          </cell>
          <cell r="FW759" t="str">
            <v/>
          </cell>
          <cell r="FX759">
            <v>0</v>
          </cell>
          <cell r="FY759">
            <v>79</v>
          </cell>
          <cell r="FZ759">
            <v>67.25</v>
          </cell>
          <cell r="GA759">
            <v>68.5</v>
          </cell>
          <cell r="GB759">
            <v>73</v>
          </cell>
          <cell r="GC759" t="str">
            <v/>
          </cell>
          <cell r="GD759">
            <v>0</v>
          </cell>
          <cell r="GE759">
            <v>79</v>
          </cell>
          <cell r="GF759">
            <v>67.25</v>
          </cell>
          <cell r="GG759">
            <v>68.5</v>
          </cell>
          <cell r="GH759">
            <v>73</v>
          </cell>
          <cell r="GI759" t="str">
            <v/>
          </cell>
          <cell r="GJ759">
            <v>0</v>
          </cell>
          <cell r="GK759">
            <v>79</v>
          </cell>
          <cell r="GL759">
            <v>67.25</v>
          </cell>
          <cell r="GM759">
            <v>68.5</v>
          </cell>
          <cell r="GN759">
            <v>73</v>
          </cell>
          <cell r="GO759" t="str">
            <v/>
          </cell>
          <cell r="GP759">
            <v>0</v>
          </cell>
          <cell r="GQ759">
            <v>79</v>
          </cell>
          <cell r="GR759">
            <v>67.25</v>
          </cell>
          <cell r="GS759">
            <v>68.5</v>
          </cell>
          <cell r="GT759">
            <v>73</v>
          </cell>
          <cell r="GU759" t="str">
            <v/>
          </cell>
          <cell r="GV759">
            <v>0</v>
          </cell>
          <cell r="GW759">
            <v>77.33</v>
          </cell>
          <cell r="GX759">
            <v>73.25</v>
          </cell>
          <cell r="GY759">
            <v>66.75</v>
          </cell>
          <cell r="GZ759">
            <v>74</v>
          </cell>
          <cell r="HA759" t="str">
            <v>IGR-L</v>
          </cell>
          <cell r="HB759">
            <v>0</v>
          </cell>
          <cell r="HC759">
            <v>76</v>
          </cell>
          <cell r="HD759">
            <v>68</v>
          </cell>
          <cell r="HE759">
            <v>68.75</v>
          </cell>
          <cell r="HF759">
            <v>76</v>
          </cell>
          <cell r="HH759">
            <v>0</v>
          </cell>
          <cell r="HM759" t="str">
            <v/>
          </cell>
          <cell r="HN759" t="str">
            <v/>
          </cell>
          <cell r="HS759">
            <v>0</v>
          </cell>
          <cell r="HT759" t="str">
            <v>PKN</v>
          </cell>
          <cell r="HU759">
            <v>0</v>
          </cell>
          <cell r="HV759" t="str">
            <v>IND</v>
          </cell>
          <cell r="HW759">
            <v>0</v>
          </cell>
          <cell r="HX759" t="str">
            <v>MAT-W</v>
          </cell>
          <cell r="HY759">
            <v>0</v>
          </cell>
          <cell r="HZ759" t="str">
            <v>SEJ-W</v>
          </cell>
          <cell r="IA759">
            <v>0</v>
          </cell>
          <cell r="IB759" t="str">
            <v>IGR-W</v>
          </cell>
          <cell r="IC759">
            <v>0</v>
          </cell>
          <cell r="ID759" t="str">
            <v>SBO</v>
          </cell>
          <cell r="IE759">
            <v>0</v>
          </cell>
          <cell r="IF759" t="str">
            <v>PJO</v>
          </cell>
          <cell r="IG759">
            <v>0</v>
          </cell>
          <cell r="IH759" t="str">
            <v>PRA</v>
          </cell>
          <cell r="II759">
            <v>0</v>
          </cell>
          <cell r="IJ759" t="str">
            <v>JAW</v>
          </cell>
          <cell r="IK759">
            <v>0</v>
          </cell>
          <cell r="IL759" t="str">
            <v>ARB</v>
          </cell>
          <cell r="IM759">
            <v>0</v>
          </cell>
          <cell r="IN759" t="str">
            <v>PKM</v>
          </cell>
          <cell r="IO759">
            <v>0</v>
          </cell>
          <cell r="IP759" t="str">
            <v>GEO-P</v>
          </cell>
          <cell r="IQ759">
            <v>0</v>
          </cell>
          <cell r="IR759" t="str">
            <v>SEJ-P</v>
          </cell>
          <cell r="IS759">
            <v>0</v>
          </cell>
          <cell r="IT759" t="str">
            <v>SOS-P</v>
          </cell>
          <cell r="IU759">
            <v>0</v>
          </cell>
          <cell r="IV759" t="str">
            <v>EKO-P</v>
          </cell>
          <cell r="IW759">
            <v>0</v>
          </cell>
          <cell r="IX759" t="str">
            <v>IGR-L</v>
          </cell>
          <cell r="IY759">
            <v>0</v>
          </cell>
          <cell r="JA759">
            <v>0</v>
          </cell>
        </row>
        <row r="760">
          <cell r="Q760" t="str">
            <v/>
          </cell>
          <cell r="AB760" t="str">
            <v/>
          </cell>
          <cell r="AC760">
            <v>29</v>
          </cell>
          <cell r="AI760" t="str">
            <v/>
          </cell>
          <cell r="AJ760">
            <v>0</v>
          </cell>
          <cell r="AK760">
            <v>84</v>
          </cell>
          <cell r="AL760">
            <v>77.5</v>
          </cell>
          <cell r="AM760">
            <v>78.5</v>
          </cell>
          <cell r="AN760">
            <v>76</v>
          </cell>
          <cell r="AO760" t="str">
            <v/>
          </cell>
          <cell r="AP760">
            <v>0</v>
          </cell>
          <cell r="AQ760">
            <v>78.17</v>
          </cell>
          <cell r="AR760">
            <v>78.5</v>
          </cell>
          <cell r="AS760">
            <v>72</v>
          </cell>
          <cell r="AT760">
            <v>76</v>
          </cell>
          <cell r="AU760" t="str">
            <v/>
          </cell>
          <cell r="AV760">
            <v>0</v>
          </cell>
          <cell r="AW760">
            <v>84</v>
          </cell>
          <cell r="AX760">
            <v>76.75</v>
          </cell>
          <cell r="AY760">
            <v>77</v>
          </cell>
          <cell r="AZ760">
            <v>74</v>
          </cell>
          <cell r="BA760" t="str">
            <v/>
          </cell>
          <cell r="BB760">
            <v>0</v>
          </cell>
          <cell r="BC760">
            <v>83.5</v>
          </cell>
          <cell r="BD760">
            <v>77.75</v>
          </cell>
          <cell r="BE760">
            <v>76.75</v>
          </cell>
          <cell r="BF760">
            <v>76</v>
          </cell>
          <cell r="BG760" t="str">
            <v>SEJ</v>
          </cell>
          <cell r="BH760">
            <v>0</v>
          </cell>
          <cell r="BI760">
            <v>77.33</v>
          </cell>
          <cell r="BJ760">
            <v>77.25</v>
          </cell>
          <cell r="BK760">
            <v>70.5</v>
          </cell>
          <cell r="BL760">
            <v>76</v>
          </cell>
          <cell r="BM760" t="str">
            <v/>
          </cell>
          <cell r="BN760">
            <v>0</v>
          </cell>
          <cell r="BO760">
            <v>80.13</v>
          </cell>
          <cell r="BP760">
            <v>79.75</v>
          </cell>
          <cell r="BQ760">
            <v>74</v>
          </cell>
          <cell r="BR760">
            <v>78</v>
          </cell>
          <cell r="BS760" t="str">
            <v/>
          </cell>
          <cell r="BT760">
            <v>0</v>
          </cell>
          <cell r="BU760">
            <v>84</v>
          </cell>
          <cell r="BV760">
            <v>85.75</v>
          </cell>
          <cell r="BW760">
            <v>84.5</v>
          </cell>
          <cell r="BX760">
            <v>82</v>
          </cell>
          <cell r="BY760" t="str">
            <v/>
          </cell>
          <cell r="BZ760">
            <v>0</v>
          </cell>
          <cell r="CA760">
            <v>76.92</v>
          </cell>
          <cell r="CB760">
            <v>67.25</v>
          </cell>
          <cell r="CC760">
            <v>69.5</v>
          </cell>
          <cell r="CD760">
            <v>72</v>
          </cell>
          <cell r="CE760" t="str">
            <v/>
          </cell>
          <cell r="CF760">
            <v>0</v>
          </cell>
          <cell r="CG760">
            <v>78.67</v>
          </cell>
          <cell r="CH760">
            <v>77.75</v>
          </cell>
          <cell r="CI760">
            <v>81.25</v>
          </cell>
          <cell r="CJ760">
            <v>81</v>
          </cell>
          <cell r="CK760" t="str">
            <v/>
          </cell>
          <cell r="CL760">
            <v>0</v>
          </cell>
          <cell r="CM760">
            <v>75</v>
          </cell>
          <cell r="CN760">
            <v>69.75</v>
          </cell>
          <cell r="CO760">
            <v>68.25</v>
          </cell>
          <cell r="CP760">
            <v>75</v>
          </cell>
          <cell r="CQ760" t="str">
            <v/>
          </cell>
          <cell r="CR760">
            <v>0</v>
          </cell>
          <cell r="CS760">
            <v>81.5</v>
          </cell>
          <cell r="CT760">
            <v>71.75</v>
          </cell>
          <cell r="CU760">
            <v>71.5</v>
          </cell>
          <cell r="CV760">
            <v>78</v>
          </cell>
          <cell r="CW760" t="str">
            <v/>
          </cell>
          <cell r="CX760">
            <v>0</v>
          </cell>
          <cell r="CY760">
            <v>81.78</v>
          </cell>
          <cell r="CZ760">
            <v>69.25</v>
          </cell>
          <cell r="DA760">
            <v>73.25</v>
          </cell>
          <cell r="DB760">
            <v>86</v>
          </cell>
          <cell r="DC760" t="str">
            <v/>
          </cell>
          <cell r="DD760">
            <v>0</v>
          </cell>
          <cell r="DE760">
            <v>82.75</v>
          </cell>
          <cell r="DF760">
            <v>72</v>
          </cell>
          <cell r="DG760">
            <v>78.75</v>
          </cell>
          <cell r="DH760">
            <v>83</v>
          </cell>
          <cell r="DI760" t="str">
            <v/>
          </cell>
          <cell r="DJ760">
            <v>0</v>
          </cell>
          <cell r="DK760">
            <v>0</v>
          </cell>
          <cell r="DL760">
            <v>0</v>
          </cell>
          <cell r="DM760">
            <v>0</v>
          </cell>
          <cell r="DN760">
            <v>72</v>
          </cell>
          <cell r="DO760" t="str">
            <v/>
          </cell>
          <cell r="DP760">
            <v>0</v>
          </cell>
          <cell r="DQ760">
            <v>83.25</v>
          </cell>
          <cell r="DR760">
            <v>69.75</v>
          </cell>
          <cell r="DS760">
            <v>66.75</v>
          </cell>
          <cell r="DT760">
            <v>75</v>
          </cell>
          <cell r="DU760" t="str">
            <v/>
          </cell>
          <cell r="DV760">
            <v>0</v>
          </cell>
          <cell r="DW760">
            <v>77.25</v>
          </cell>
          <cell r="DX760">
            <v>77.25</v>
          </cell>
          <cell r="DY760">
            <v>72.25</v>
          </cell>
          <cell r="DZ760">
            <v>77</v>
          </cell>
          <cell r="EA760" t="str">
            <v/>
          </cell>
          <cell r="EB760">
            <v>0</v>
          </cell>
          <cell r="EC760">
            <v>80</v>
          </cell>
          <cell r="ED760">
            <v>73.75</v>
          </cell>
          <cell r="EE760">
            <v>76.25</v>
          </cell>
          <cell r="EF760">
            <v>77</v>
          </cell>
          <cell r="EG760" t="str">
            <v/>
          </cell>
          <cell r="EH760">
            <v>0</v>
          </cell>
          <cell r="EI760">
            <v>82.25</v>
          </cell>
          <cell r="EJ760">
            <v>74.5</v>
          </cell>
          <cell r="EK760">
            <v>74.75</v>
          </cell>
          <cell r="EL760">
            <v>81</v>
          </cell>
          <cell r="EM760" t="str">
            <v/>
          </cell>
          <cell r="EN760">
            <v>0</v>
          </cell>
          <cell r="EO760">
            <v>82.25</v>
          </cell>
          <cell r="EP760">
            <v>74.5</v>
          </cell>
          <cell r="EQ760">
            <v>74.75</v>
          </cell>
          <cell r="ER760">
            <v>81</v>
          </cell>
          <cell r="ES760" t="str">
            <v/>
          </cell>
          <cell r="ET760">
            <v>0</v>
          </cell>
          <cell r="EU760">
            <v>82.25</v>
          </cell>
          <cell r="EV760">
            <v>74.5</v>
          </cell>
          <cell r="EW760">
            <v>74.75</v>
          </cell>
          <cell r="EX760">
            <v>81</v>
          </cell>
          <cell r="EY760" t="str">
            <v/>
          </cell>
          <cell r="EZ760">
            <v>0</v>
          </cell>
          <cell r="FA760">
            <v>82.88</v>
          </cell>
          <cell r="FB760">
            <v>67</v>
          </cell>
          <cell r="FC760">
            <v>67.25</v>
          </cell>
          <cell r="FD760">
            <v>77</v>
          </cell>
          <cell r="FE760" t="str">
            <v/>
          </cell>
          <cell r="FF760">
            <v>0</v>
          </cell>
          <cell r="FG760">
            <v>82.88</v>
          </cell>
          <cell r="FH760">
            <v>67</v>
          </cell>
          <cell r="FI760">
            <v>67.25</v>
          </cell>
          <cell r="FJ760">
            <v>77</v>
          </cell>
          <cell r="FK760" t="str">
            <v/>
          </cell>
          <cell r="FL760">
            <v>0</v>
          </cell>
          <cell r="FM760">
            <v>82.88</v>
          </cell>
          <cell r="FN760">
            <v>67</v>
          </cell>
          <cell r="FO760">
            <v>67.25</v>
          </cell>
          <cell r="FP760">
            <v>77</v>
          </cell>
          <cell r="FQ760" t="str">
            <v/>
          </cell>
          <cell r="FR760">
            <v>0</v>
          </cell>
          <cell r="FS760">
            <v>82.88</v>
          </cell>
          <cell r="FT760">
            <v>67</v>
          </cell>
          <cell r="FU760">
            <v>67.25</v>
          </cell>
          <cell r="FV760">
            <v>77</v>
          </cell>
          <cell r="FW760" t="str">
            <v/>
          </cell>
          <cell r="FX760">
            <v>0</v>
          </cell>
          <cell r="FY760">
            <v>82.88</v>
          </cell>
          <cell r="FZ760">
            <v>67</v>
          </cell>
          <cell r="GA760">
            <v>67.25</v>
          </cell>
          <cell r="GB760">
            <v>77</v>
          </cell>
          <cell r="GC760" t="str">
            <v/>
          </cell>
          <cell r="GD760">
            <v>0</v>
          </cell>
          <cell r="GE760">
            <v>82.88</v>
          </cell>
          <cell r="GF760">
            <v>67</v>
          </cell>
          <cell r="GG760">
            <v>67.25</v>
          </cell>
          <cell r="GH760">
            <v>77</v>
          </cell>
          <cell r="GI760" t="str">
            <v/>
          </cell>
          <cell r="GJ760">
            <v>0</v>
          </cell>
          <cell r="GK760">
            <v>82.88</v>
          </cell>
          <cell r="GL760">
            <v>67</v>
          </cell>
          <cell r="GM760">
            <v>67.25</v>
          </cell>
          <cell r="GN760">
            <v>77</v>
          </cell>
          <cell r="GO760" t="str">
            <v/>
          </cell>
          <cell r="GP760">
            <v>0</v>
          </cell>
          <cell r="GQ760">
            <v>82.88</v>
          </cell>
          <cell r="GR760">
            <v>67</v>
          </cell>
          <cell r="GS760">
            <v>67.25</v>
          </cell>
          <cell r="GT760">
            <v>77</v>
          </cell>
          <cell r="GU760" t="str">
            <v/>
          </cell>
          <cell r="GV760">
            <v>0</v>
          </cell>
          <cell r="GW760">
            <v>79</v>
          </cell>
          <cell r="GX760">
            <v>46.5</v>
          </cell>
          <cell r="GY760">
            <v>68.5</v>
          </cell>
          <cell r="GZ760">
            <v>77</v>
          </cell>
          <cell r="HA760" t="str">
            <v>IGR-L</v>
          </cell>
          <cell r="HB760">
            <v>0</v>
          </cell>
          <cell r="HC760">
            <v>75</v>
          </cell>
          <cell r="HD760">
            <v>69</v>
          </cell>
          <cell r="HE760">
            <v>67</v>
          </cell>
          <cell r="HF760">
            <v>78</v>
          </cell>
          <cell r="HH760">
            <v>0</v>
          </cell>
          <cell r="HM760" t="str">
            <v/>
          </cell>
          <cell r="HN760" t="str">
            <v/>
          </cell>
          <cell r="HS760">
            <v>0</v>
          </cell>
          <cell r="HT760" t="str">
            <v>PKN</v>
          </cell>
          <cell r="HU760">
            <v>0</v>
          </cell>
          <cell r="HV760" t="str">
            <v>IND</v>
          </cell>
          <cell r="HW760">
            <v>0</v>
          </cell>
          <cell r="HX760" t="str">
            <v>MAT-W</v>
          </cell>
          <cell r="HY760">
            <v>0</v>
          </cell>
          <cell r="HZ760" t="str">
            <v>SEJ-W</v>
          </cell>
          <cell r="IA760">
            <v>0</v>
          </cell>
          <cell r="IB760" t="str">
            <v>IGR-W</v>
          </cell>
          <cell r="IC760">
            <v>0</v>
          </cell>
          <cell r="ID760" t="str">
            <v>SBO</v>
          </cell>
          <cell r="IE760">
            <v>0</v>
          </cell>
          <cell r="IF760" t="str">
            <v>PJO</v>
          </cell>
          <cell r="IG760">
            <v>0</v>
          </cell>
          <cell r="IH760" t="str">
            <v>PRA</v>
          </cell>
          <cell r="II760">
            <v>0</v>
          </cell>
          <cell r="IJ760" t="str">
            <v>JAW</v>
          </cell>
          <cell r="IK760">
            <v>0</v>
          </cell>
          <cell r="IL760" t="str">
            <v>ARB</v>
          </cell>
          <cell r="IM760">
            <v>0</v>
          </cell>
          <cell r="IN760" t="str">
            <v>PKM</v>
          </cell>
          <cell r="IO760">
            <v>0</v>
          </cell>
          <cell r="IP760" t="str">
            <v>GEO-P</v>
          </cell>
          <cell r="IQ760">
            <v>0</v>
          </cell>
          <cell r="IR760" t="str">
            <v>SEJ-P</v>
          </cell>
          <cell r="IS760">
            <v>0</v>
          </cell>
          <cell r="IT760" t="str">
            <v>SOS-P</v>
          </cell>
          <cell r="IU760">
            <v>0</v>
          </cell>
          <cell r="IV760" t="str">
            <v>EKO-P</v>
          </cell>
          <cell r="IW760">
            <v>0</v>
          </cell>
          <cell r="IX760" t="str">
            <v>IGR-L</v>
          </cell>
          <cell r="IY760">
            <v>0</v>
          </cell>
          <cell r="JA760">
            <v>0</v>
          </cell>
        </row>
        <row r="761">
          <cell r="Q761" t="str">
            <v/>
          </cell>
          <cell r="AB761" t="str">
            <v/>
          </cell>
          <cell r="AC761">
            <v>30</v>
          </cell>
          <cell r="AI761" t="str">
            <v/>
          </cell>
          <cell r="AJ761">
            <v>0</v>
          </cell>
          <cell r="AK761">
            <v>84.75</v>
          </cell>
          <cell r="AL761">
            <v>78.25</v>
          </cell>
          <cell r="AM761">
            <v>78.75</v>
          </cell>
          <cell r="AN761">
            <v>78</v>
          </cell>
          <cell r="AO761" t="str">
            <v/>
          </cell>
          <cell r="AP761">
            <v>0</v>
          </cell>
          <cell r="AQ761">
            <v>79.17</v>
          </cell>
          <cell r="AR761">
            <v>76</v>
          </cell>
          <cell r="AS761">
            <v>78.25</v>
          </cell>
          <cell r="AT761">
            <v>78</v>
          </cell>
          <cell r="AU761" t="str">
            <v/>
          </cell>
          <cell r="AV761">
            <v>0</v>
          </cell>
          <cell r="AW761">
            <v>84.5</v>
          </cell>
          <cell r="AX761">
            <v>78.25</v>
          </cell>
          <cell r="AY761">
            <v>79</v>
          </cell>
          <cell r="AZ761">
            <v>78</v>
          </cell>
          <cell r="BA761" t="str">
            <v/>
          </cell>
          <cell r="BB761">
            <v>0</v>
          </cell>
          <cell r="BC761">
            <v>83.75</v>
          </cell>
          <cell r="BD761">
            <v>80</v>
          </cell>
          <cell r="BE761">
            <v>78</v>
          </cell>
          <cell r="BF761">
            <v>76</v>
          </cell>
          <cell r="BG761" t="str">
            <v>SEJ</v>
          </cell>
          <cell r="BH761">
            <v>0</v>
          </cell>
          <cell r="BI761">
            <v>75</v>
          </cell>
          <cell r="BJ761">
            <v>72.25</v>
          </cell>
          <cell r="BK761">
            <v>79</v>
          </cell>
          <cell r="BL761">
            <v>76</v>
          </cell>
          <cell r="BM761" t="str">
            <v/>
          </cell>
          <cell r="BN761">
            <v>0</v>
          </cell>
          <cell r="BO761">
            <v>80.63</v>
          </cell>
          <cell r="BP761">
            <v>78.25</v>
          </cell>
          <cell r="BQ761">
            <v>75.25</v>
          </cell>
          <cell r="BR761">
            <v>80</v>
          </cell>
          <cell r="BS761" t="str">
            <v/>
          </cell>
          <cell r="BT761">
            <v>0</v>
          </cell>
          <cell r="BU761">
            <v>83.75</v>
          </cell>
          <cell r="BV761">
            <v>82.5</v>
          </cell>
          <cell r="BW761">
            <v>82.75</v>
          </cell>
          <cell r="BX761">
            <v>81</v>
          </cell>
          <cell r="BY761" t="str">
            <v/>
          </cell>
          <cell r="BZ761">
            <v>0</v>
          </cell>
          <cell r="CA761">
            <v>78.83</v>
          </cell>
          <cell r="CB761">
            <v>66.75</v>
          </cell>
          <cell r="CC761">
            <v>69.5</v>
          </cell>
          <cell r="CD761">
            <v>72</v>
          </cell>
          <cell r="CE761" t="str">
            <v/>
          </cell>
          <cell r="CF761">
            <v>0</v>
          </cell>
          <cell r="CG761">
            <v>79.33</v>
          </cell>
          <cell r="CH761">
            <v>78.5</v>
          </cell>
          <cell r="CI761">
            <v>87.25</v>
          </cell>
          <cell r="CJ761">
            <v>79</v>
          </cell>
          <cell r="CK761" t="str">
            <v/>
          </cell>
          <cell r="CL761">
            <v>0</v>
          </cell>
          <cell r="CM761">
            <v>75.08</v>
          </cell>
          <cell r="CN761">
            <v>69.25</v>
          </cell>
          <cell r="CO761">
            <v>68.25</v>
          </cell>
          <cell r="CP761">
            <v>74</v>
          </cell>
          <cell r="CQ761" t="str">
            <v/>
          </cell>
          <cell r="CR761">
            <v>0</v>
          </cell>
          <cell r="CS761">
            <v>81.5</v>
          </cell>
          <cell r="CT761">
            <v>64.5</v>
          </cell>
          <cell r="CU761">
            <v>72.5</v>
          </cell>
          <cell r="CV761">
            <v>77</v>
          </cell>
          <cell r="CW761" t="str">
            <v/>
          </cell>
          <cell r="CX761">
            <v>0</v>
          </cell>
          <cell r="CY761">
            <v>80.11</v>
          </cell>
          <cell r="CZ761">
            <v>68</v>
          </cell>
          <cell r="DA761">
            <v>76</v>
          </cell>
          <cell r="DB761">
            <v>81</v>
          </cell>
          <cell r="DC761" t="str">
            <v/>
          </cell>
          <cell r="DD761">
            <v>0</v>
          </cell>
          <cell r="DE761">
            <v>78.75</v>
          </cell>
          <cell r="DF761">
            <v>72.5</v>
          </cell>
          <cell r="DG761">
            <v>77.25</v>
          </cell>
          <cell r="DH761">
            <v>83</v>
          </cell>
          <cell r="DI761" t="str">
            <v/>
          </cell>
          <cell r="DJ761">
            <v>0</v>
          </cell>
          <cell r="DK761">
            <v>0</v>
          </cell>
          <cell r="DL761">
            <v>0</v>
          </cell>
          <cell r="DM761">
            <v>0</v>
          </cell>
          <cell r="DN761">
            <v>72</v>
          </cell>
          <cell r="DO761" t="str">
            <v/>
          </cell>
          <cell r="DP761">
            <v>0</v>
          </cell>
          <cell r="DQ761">
            <v>77.25</v>
          </cell>
          <cell r="DR761">
            <v>69.75</v>
          </cell>
          <cell r="DS761">
            <v>66.75</v>
          </cell>
          <cell r="DT761">
            <v>73</v>
          </cell>
          <cell r="DU761" t="str">
            <v/>
          </cell>
          <cell r="DV761">
            <v>0</v>
          </cell>
          <cell r="DW761">
            <v>76.25</v>
          </cell>
          <cell r="DX761">
            <v>72.25</v>
          </cell>
          <cell r="DY761">
            <v>79.25</v>
          </cell>
          <cell r="DZ761">
            <v>73</v>
          </cell>
          <cell r="EA761" t="str">
            <v/>
          </cell>
          <cell r="EB761">
            <v>0</v>
          </cell>
          <cell r="EC761">
            <v>79.13</v>
          </cell>
          <cell r="ED761">
            <v>75.5</v>
          </cell>
          <cell r="EE761">
            <v>76</v>
          </cell>
          <cell r="EF761">
            <v>76</v>
          </cell>
          <cell r="EG761" t="str">
            <v/>
          </cell>
          <cell r="EH761">
            <v>0</v>
          </cell>
          <cell r="EI761">
            <v>82.08</v>
          </cell>
          <cell r="EJ761">
            <v>76</v>
          </cell>
          <cell r="EK761">
            <v>76.5</v>
          </cell>
          <cell r="EL761">
            <v>82</v>
          </cell>
          <cell r="EM761" t="str">
            <v/>
          </cell>
          <cell r="EN761">
            <v>0</v>
          </cell>
          <cell r="EO761">
            <v>82.08</v>
          </cell>
          <cell r="EP761">
            <v>76</v>
          </cell>
          <cell r="EQ761">
            <v>76.5</v>
          </cell>
          <cell r="ER761">
            <v>82</v>
          </cell>
          <cell r="ES761" t="str">
            <v/>
          </cell>
          <cell r="ET761">
            <v>0</v>
          </cell>
          <cell r="EU761">
            <v>82.08</v>
          </cell>
          <cell r="EV761">
            <v>76</v>
          </cell>
          <cell r="EW761">
            <v>76.5</v>
          </cell>
          <cell r="EX761">
            <v>82</v>
          </cell>
          <cell r="EY761" t="str">
            <v/>
          </cell>
          <cell r="EZ761">
            <v>0</v>
          </cell>
          <cell r="FA761">
            <v>81.25</v>
          </cell>
          <cell r="FB761">
            <v>71</v>
          </cell>
          <cell r="FC761">
            <v>70</v>
          </cell>
          <cell r="FD761">
            <v>75</v>
          </cell>
          <cell r="FE761" t="str">
            <v/>
          </cell>
          <cell r="FF761">
            <v>0</v>
          </cell>
          <cell r="FG761">
            <v>81.25</v>
          </cell>
          <cell r="FH761">
            <v>71</v>
          </cell>
          <cell r="FI761">
            <v>70</v>
          </cell>
          <cell r="FJ761">
            <v>75</v>
          </cell>
          <cell r="FK761" t="str">
            <v/>
          </cell>
          <cell r="FL761">
            <v>0</v>
          </cell>
          <cell r="FM761">
            <v>81.25</v>
          </cell>
          <cell r="FN761">
            <v>71</v>
          </cell>
          <cell r="FO761">
            <v>70</v>
          </cell>
          <cell r="FP761">
            <v>75</v>
          </cell>
          <cell r="FQ761" t="str">
            <v/>
          </cell>
          <cell r="FR761">
            <v>0</v>
          </cell>
          <cell r="FS761">
            <v>81.25</v>
          </cell>
          <cell r="FT761">
            <v>71</v>
          </cell>
          <cell r="FU761">
            <v>70</v>
          </cell>
          <cell r="FV761">
            <v>75</v>
          </cell>
          <cell r="FW761" t="str">
            <v/>
          </cell>
          <cell r="FX761">
            <v>0</v>
          </cell>
          <cell r="FY761">
            <v>81.25</v>
          </cell>
          <cell r="FZ761">
            <v>71</v>
          </cell>
          <cell r="GA761">
            <v>70</v>
          </cell>
          <cell r="GB761">
            <v>75</v>
          </cell>
          <cell r="GC761" t="str">
            <v/>
          </cell>
          <cell r="GD761">
            <v>0</v>
          </cell>
          <cell r="GE761">
            <v>81.25</v>
          </cell>
          <cell r="GF761">
            <v>71</v>
          </cell>
          <cell r="GG761">
            <v>70</v>
          </cell>
          <cell r="GH761">
            <v>75</v>
          </cell>
          <cell r="GI761" t="str">
            <v/>
          </cell>
          <cell r="GJ761">
            <v>0</v>
          </cell>
          <cell r="GK761">
            <v>81.25</v>
          </cell>
          <cell r="GL761">
            <v>71</v>
          </cell>
          <cell r="GM761">
            <v>70</v>
          </cell>
          <cell r="GN761">
            <v>75</v>
          </cell>
          <cell r="GO761" t="str">
            <v/>
          </cell>
          <cell r="GP761">
            <v>0</v>
          </cell>
          <cell r="GQ761">
            <v>81.25</v>
          </cell>
          <cell r="GR761">
            <v>71</v>
          </cell>
          <cell r="GS761">
            <v>70</v>
          </cell>
          <cell r="GT761">
            <v>75</v>
          </cell>
          <cell r="GU761" t="str">
            <v/>
          </cell>
          <cell r="GV761">
            <v>0</v>
          </cell>
          <cell r="GW761">
            <v>78.33</v>
          </cell>
          <cell r="GX761">
            <v>47.5</v>
          </cell>
          <cell r="GY761">
            <v>66.75</v>
          </cell>
          <cell r="GZ761">
            <v>79</v>
          </cell>
          <cell r="HA761" t="str">
            <v>IGR-L</v>
          </cell>
          <cell r="HB761">
            <v>0</v>
          </cell>
          <cell r="HC761">
            <v>75.08</v>
          </cell>
          <cell r="HD761">
            <v>68.75</v>
          </cell>
          <cell r="HE761">
            <v>66.75</v>
          </cell>
          <cell r="HF761">
            <v>76</v>
          </cell>
          <cell r="HH761">
            <v>0</v>
          </cell>
          <cell r="HM761" t="str">
            <v/>
          </cell>
          <cell r="HN761" t="str">
            <v/>
          </cell>
          <cell r="HS761">
            <v>0</v>
          </cell>
          <cell r="HT761" t="str">
            <v>PKN</v>
          </cell>
          <cell r="HU761">
            <v>0</v>
          </cell>
          <cell r="HV761" t="str">
            <v>IND</v>
          </cell>
          <cell r="HW761">
            <v>0</v>
          </cell>
          <cell r="HX761" t="str">
            <v>MAT-W</v>
          </cell>
          <cell r="HY761">
            <v>0</v>
          </cell>
          <cell r="HZ761" t="str">
            <v>SEJ-W</v>
          </cell>
          <cell r="IA761">
            <v>0</v>
          </cell>
          <cell r="IB761" t="str">
            <v>IGR-W</v>
          </cell>
          <cell r="IC761">
            <v>0</v>
          </cell>
          <cell r="ID761" t="str">
            <v>SBO</v>
          </cell>
          <cell r="IE761">
            <v>0</v>
          </cell>
          <cell r="IF761" t="str">
            <v>PJO</v>
          </cell>
          <cell r="IG761">
            <v>0</v>
          </cell>
          <cell r="IH761" t="str">
            <v>PRA</v>
          </cell>
          <cell r="II761">
            <v>0</v>
          </cell>
          <cell r="IJ761" t="str">
            <v>JAW</v>
          </cell>
          <cell r="IK761">
            <v>0</v>
          </cell>
          <cell r="IL761" t="str">
            <v>ARB</v>
          </cell>
          <cell r="IM761">
            <v>0</v>
          </cell>
          <cell r="IN761" t="str">
            <v>PKM</v>
          </cell>
          <cell r="IO761">
            <v>0</v>
          </cell>
          <cell r="IP761" t="str">
            <v>GEO-P</v>
          </cell>
          <cell r="IQ761">
            <v>0</v>
          </cell>
          <cell r="IR761" t="str">
            <v>SEJ-P</v>
          </cell>
          <cell r="IS761">
            <v>0</v>
          </cell>
          <cell r="IT761" t="str">
            <v>SOS-P</v>
          </cell>
          <cell r="IU761">
            <v>0</v>
          </cell>
          <cell r="IV761" t="str">
            <v>EKO-P</v>
          </cell>
          <cell r="IW761">
            <v>0</v>
          </cell>
          <cell r="IX761" t="str">
            <v>IGR-L</v>
          </cell>
          <cell r="IY761">
            <v>0</v>
          </cell>
          <cell r="JA761">
            <v>0</v>
          </cell>
        </row>
        <row r="762">
          <cell r="Q762" t="str">
            <v/>
          </cell>
          <cell r="AB762" t="str">
            <v/>
          </cell>
          <cell r="AC762">
            <v>31</v>
          </cell>
          <cell r="AI762" t="str">
            <v/>
          </cell>
          <cell r="AJ762">
            <v>0</v>
          </cell>
          <cell r="AK762">
            <v>80</v>
          </cell>
          <cell r="AL762">
            <v>78.25</v>
          </cell>
          <cell r="AM762">
            <v>80</v>
          </cell>
          <cell r="AN762">
            <v>77</v>
          </cell>
          <cell r="AO762" t="str">
            <v/>
          </cell>
          <cell r="AP762">
            <v>0</v>
          </cell>
          <cell r="AQ762">
            <v>80</v>
          </cell>
          <cell r="AR762">
            <v>75.25</v>
          </cell>
          <cell r="AS762">
            <v>73.75</v>
          </cell>
          <cell r="AT762">
            <v>79</v>
          </cell>
          <cell r="AU762" t="str">
            <v/>
          </cell>
          <cell r="AV762">
            <v>0</v>
          </cell>
          <cell r="AW762">
            <v>75</v>
          </cell>
          <cell r="AX762">
            <v>78.75</v>
          </cell>
          <cell r="AY762">
            <v>78.25</v>
          </cell>
          <cell r="AZ762">
            <v>78</v>
          </cell>
          <cell r="BA762" t="str">
            <v/>
          </cell>
          <cell r="BB762">
            <v>0</v>
          </cell>
          <cell r="BC762" t="str">
            <v>PDH</v>
          </cell>
          <cell r="BD762">
            <v>79.75</v>
          </cell>
          <cell r="BE762">
            <v>80</v>
          </cell>
          <cell r="BF762">
            <v>78</v>
          </cell>
          <cell r="BG762" t="str">
            <v>SEJ</v>
          </cell>
          <cell r="BH762">
            <v>0</v>
          </cell>
          <cell r="BI762" t="str">
            <v>PDH</v>
          </cell>
          <cell r="BJ762">
            <v>74.5</v>
          </cell>
          <cell r="BK762">
            <v>73</v>
          </cell>
          <cell r="BL762">
            <v>76</v>
          </cell>
          <cell r="BM762" t="str">
            <v/>
          </cell>
          <cell r="BN762">
            <v>0</v>
          </cell>
          <cell r="BO762">
            <v>63</v>
          </cell>
          <cell r="BP762">
            <v>80.25</v>
          </cell>
          <cell r="BQ762">
            <v>80.5</v>
          </cell>
          <cell r="BR762">
            <v>76</v>
          </cell>
          <cell r="BS762" t="str">
            <v/>
          </cell>
          <cell r="BT762">
            <v>0</v>
          </cell>
          <cell r="BU762">
            <v>65</v>
          </cell>
          <cell r="BV762">
            <v>80.75</v>
          </cell>
          <cell r="BW762">
            <v>81.25</v>
          </cell>
          <cell r="BX762">
            <v>84</v>
          </cell>
          <cell r="BY762" t="str">
            <v/>
          </cell>
          <cell r="BZ762">
            <v>0</v>
          </cell>
          <cell r="CA762">
            <v>52</v>
          </cell>
          <cell r="CB762">
            <v>68</v>
          </cell>
          <cell r="CC762">
            <v>70</v>
          </cell>
          <cell r="CD762">
            <v>74</v>
          </cell>
          <cell r="CE762" t="str">
            <v/>
          </cell>
          <cell r="CF762">
            <v>0</v>
          </cell>
          <cell r="CG762">
            <v>74</v>
          </cell>
          <cell r="CH762">
            <v>78.5</v>
          </cell>
          <cell r="CI762">
            <v>84.5</v>
          </cell>
          <cell r="CJ762">
            <v>78</v>
          </cell>
          <cell r="CK762" t="str">
            <v/>
          </cell>
          <cell r="CL762">
            <v>0</v>
          </cell>
          <cell r="CM762">
            <v>55</v>
          </cell>
          <cell r="CN762">
            <v>71.25</v>
          </cell>
          <cell r="CO762">
            <v>70</v>
          </cell>
          <cell r="CP762">
            <v>73</v>
          </cell>
          <cell r="CQ762" t="str">
            <v/>
          </cell>
          <cell r="CR762">
            <v>0</v>
          </cell>
          <cell r="CS762">
            <v>80</v>
          </cell>
          <cell r="CT762">
            <v>64.75</v>
          </cell>
          <cell r="CU762">
            <v>75.5</v>
          </cell>
          <cell r="CV762">
            <v>75</v>
          </cell>
          <cell r="CW762" t="str">
            <v/>
          </cell>
          <cell r="CX762">
            <v>0</v>
          </cell>
          <cell r="CY762">
            <v>75</v>
          </cell>
          <cell r="CZ762">
            <v>67.25</v>
          </cell>
          <cell r="DA762">
            <v>75.75</v>
          </cell>
          <cell r="DB762">
            <v>82</v>
          </cell>
          <cell r="DC762" t="str">
            <v/>
          </cell>
          <cell r="DD762">
            <v>0</v>
          </cell>
          <cell r="DE762" t="str">
            <v>PDH</v>
          </cell>
          <cell r="DF762">
            <v>78.75</v>
          </cell>
          <cell r="DG762">
            <v>73.25</v>
          </cell>
          <cell r="DH762">
            <v>84</v>
          </cell>
          <cell r="DI762" t="str">
            <v/>
          </cell>
          <cell r="DJ762">
            <v>0</v>
          </cell>
          <cell r="DK762">
            <v>55</v>
          </cell>
          <cell r="DL762">
            <v>0</v>
          </cell>
          <cell r="DM762">
            <v>0</v>
          </cell>
          <cell r="DN762">
            <v>73</v>
          </cell>
          <cell r="DO762" t="str">
            <v/>
          </cell>
          <cell r="DP762">
            <v>0</v>
          </cell>
          <cell r="DQ762">
            <v>75</v>
          </cell>
          <cell r="DR762">
            <v>69.75</v>
          </cell>
          <cell r="DS762">
            <v>68.5</v>
          </cell>
          <cell r="DT762">
            <v>74</v>
          </cell>
          <cell r="DU762" t="str">
            <v/>
          </cell>
          <cell r="DV762">
            <v>0</v>
          </cell>
          <cell r="DW762" t="str">
            <v>PDH</v>
          </cell>
          <cell r="DX762">
            <v>74.5</v>
          </cell>
          <cell r="DY762">
            <v>75</v>
          </cell>
          <cell r="DZ762">
            <v>76</v>
          </cell>
          <cell r="EA762" t="str">
            <v/>
          </cell>
          <cell r="EB762">
            <v>0</v>
          </cell>
          <cell r="EC762" t="str">
            <v>PDH</v>
          </cell>
          <cell r="ED762">
            <v>70.25</v>
          </cell>
          <cell r="EE762">
            <v>72.25</v>
          </cell>
          <cell r="EF762">
            <v>75</v>
          </cell>
          <cell r="EG762" t="str">
            <v/>
          </cell>
          <cell r="EH762">
            <v>0</v>
          </cell>
          <cell r="EI762" t="str">
            <v>PDH</v>
          </cell>
          <cell r="EJ762">
            <v>73.25</v>
          </cell>
          <cell r="EK762">
            <v>73.75</v>
          </cell>
          <cell r="EL762">
            <v>80</v>
          </cell>
          <cell r="EM762" t="str">
            <v/>
          </cell>
          <cell r="EN762">
            <v>0</v>
          </cell>
          <cell r="EO762" t="str">
            <v>PDH</v>
          </cell>
          <cell r="EP762">
            <v>73.25</v>
          </cell>
          <cell r="EQ762">
            <v>73.75</v>
          </cell>
          <cell r="ER762">
            <v>80</v>
          </cell>
          <cell r="ES762" t="str">
            <v/>
          </cell>
          <cell r="ET762">
            <v>0</v>
          </cell>
          <cell r="EU762" t="str">
            <v>PDH</v>
          </cell>
          <cell r="EV762">
            <v>73.25</v>
          </cell>
          <cell r="EW762">
            <v>73.75</v>
          </cell>
          <cell r="EX762">
            <v>80</v>
          </cell>
          <cell r="EY762" t="str">
            <v/>
          </cell>
          <cell r="EZ762">
            <v>0</v>
          </cell>
          <cell r="FA762" t="str">
            <v>PDH</v>
          </cell>
          <cell r="FB762">
            <v>69</v>
          </cell>
          <cell r="FC762">
            <v>67.25</v>
          </cell>
          <cell r="FD762">
            <v>72</v>
          </cell>
          <cell r="FE762" t="str">
            <v/>
          </cell>
          <cell r="FF762">
            <v>0</v>
          </cell>
          <cell r="FG762" t="str">
            <v>PDH</v>
          </cell>
          <cell r="FH762">
            <v>69</v>
          </cell>
          <cell r="FI762">
            <v>67.25</v>
          </cell>
          <cell r="FJ762">
            <v>72</v>
          </cell>
          <cell r="FK762" t="str">
            <v/>
          </cell>
          <cell r="FL762">
            <v>0</v>
          </cell>
          <cell r="FM762" t="str">
            <v>PDH</v>
          </cell>
          <cell r="FN762">
            <v>69</v>
          </cell>
          <cell r="FO762">
            <v>67.25</v>
          </cell>
          <cell r="FP762">
            <v>72</v>
          </cell>
          <cell r="FQ762" t="str">
            <v/>
          </cell>
          <cell r="FR762">
            <v>0</v>
          </cell>
          <cell r="FS762" t="str">
            <v>PDH</v>
          </cell>
          <cell r="FT762">
            <v>69</v>
          </cell>
          <cell r="FU762">
            <v>67.25</v>
          </cell>
          <cell r="FV762">
            <v>72</v>
          </cell>
          <cell r="FW762" t="str">
            <v/>
          </cell>
          <cell r="FX762">
            <v>0</v>
          </cell>
          <cell r="FY762" t="str">
            <v>PDH</v>
          </cell>
          <cell r="FZ762">
            <v>69</v>
          </cell>
          <cell r="GA762">
            <v>67.25</v>
          </cell>
          <cell r="GB762">
            <v>72</v>
          </cell>
          <cell r="GC762" t="str">
            <v/>
          </cell>
          <cell r="GD762">
            <v>0</v>
          </cell>
          <cell r="GE762" t="str">
            <v>PDH</v>
          </cell>
          <cell r="GF762">
            <v>69</v>
          </cell>
          <cell r="GG762">
            <v>67.25</v>
          </cell>
          <cell r="GH762">
            <v>72</v>
          </cell>
          <cell r="GI762" t="str">
            <v/>
          </cell>
          <cell r="GJ762">
            <v>0</v>
          </cell>
          <cell r="GK762" t="str">
            <v>PDH</v>
          </cell>
          <cell r="GL762">
            <v>69</v>
          </cell>
          <cell r="GM762">
            <v>67.25</v>
          </cell>
          <cell r="GN762">
            <v>72</v>
          </cell>
          <cell r="GO762" t="str">
            <v/>
          </cell>
          <cell r="GP762">
            <v>0</v>
          </cell>
          <cell r="GQ762" t="str">
            <v>PDH</v>
          </cell>
          <cell r="GR762">
            <v>69</v>
          </cell>
          <cell r="GS762">
            <v>67.25</v>
          </cell>
          <cell r="GT762">
            <v>72</v>
          </cell>
          <cell r="GU762" t="str">
            <v/>
          </cell>
          <cell r="GV762">
            <v>0</v>
          </cell>
          <cell r="GW762" t="str">
            <v>PDH</v>
          </cell>
          <cell r="GX762">
            <v>46</v>
          </cell>
          <cell r="GY762">
            <v>71</v>
          </cell>
          <cell r="GZ762">
            <v>73</v>
          </cell>
          <cell r="HA762" t="str">
            <v>IGR-L</v>
          </cell>
          <cell r="HB762">
            <v>0</v>
          </cell>
          <cell r="HC762" t="str">
            <v>PDH</v>
          </cell>
          <cell r="HD762">
            <v>66.75</v>
          </cell>
          <cell r="HE762">
            <v>67.75</v>
          </cell>
          <cell r="HF762">
            <v>75</v>
          </cell>
          <cell r="HH762">
            <v>0</v>
          </cell>
          <cell r="HM762" t="str">
            <v/>
          </cell>
          <cell r="HN762" t="str">
            <v/>
          </cell>
          <cell r="HS762">
            <v>0</v>
          </cell>
          <cell r="HT762" t="str">
            <v>PKN</v>
          </cell>
          <cell r="HU762">
            <v>0</v>
          </cell>
          <cell r="HV762" t="str">
            <v>IND</v>
          </cell>
          <cell r="HW762">
            <v>0</v>
          </cell>
          <cell r="HX762" t="str">
            <v>MAT-W</v>
          </cell>
          <cell r="HY762">
            <v>0</v>
          </cell>
          <cell r="HZ762" t="str">
            <v>SEJ-W</v>
          </cell>
          <cell r="IA762">
            <v>0</v>
          </cell>
          <cell r="IB762" t="str">
            <v>IGR-W</v>
          </cell>
          <cell r="IC762">
            <v>0</v>
          </cell>
          <cell r="ID762" t="str">
            <v>SBO</v>
          </cell>
          <cell r="IE762">
            <v>0</v>
          </cell>
          <cell r="IF762" t="str">
            <v>PJO</v>
          </cell>
          <cell r="IG762">
            <v>0</v>
          </cell>
          <cell r="IH762" t="str">
            <v>PRA</v>
          </cell>
          <cell r="II762">
            <v>0</v>
          </cell>
          <cell r="IJ762" t="str">
            <v>JAW</v>
          </cell>
          <cell r="IK762">
            <v>0</v>
          </cell>
          <cell r="IL762" t="str">
            <v>ARB</v>
          </cell>
          <cell r="IM762">
            <v>0</v>
          </cell>
          <cell r="IN762" t="str">
            <v>PKM</v>
          </cell>
          <cell r="IO762">
            <v>0</v>
          </cell>
          <cell r="IP762" t="str">
            <v>GEO-P</v>
          </cell>
          <cell r="IQ762">
            <v>0</v>
          </cell>
          <cell r="IR762" t="str">
            <v>SEJ-P</v>
          </cell>
          <cell r="IS762">
            <v>0</v>
          </cell>
          <cell r="IT762" t="str">
            <v>SOS-P</v>
          </cell>
          <cell r="IU762">
            <v>0</v>
          </cell>
          <cell r="IV762" t="str">
            <v>EKO-P</v>
          </cell>
          <cell r="IW762">
            <v>0</v>
          </cell>
          <cell r="IX762" t="str">
            <v>IGR-L</v>
          </cell>
          <cell r="IY762">
            <v>0</v>
          </cell>
          <cell r="JA762">
            <v>0</v>
          </cell>
        </row>
        <row r="763">
          <cell r="Q763" t="str">
            <v/>
          </cell>
          <cell r="AB763" t="str">
            <v/>
          </cell>
          <cell r="AC763">
            <v>32</v>
          </cell>
          <cell r="AI763" t="str">
            <v/>
          </cell>
          <cell r="AJ763">
            <v>0</v>
          </cell>
          <cell r="AK763" t="str">
            <v>PDH</v>
          </cell>
          <cell r="AL763">
            <v>81.5</v>
          </cell>
          <cell r="AM763">
            <v>80.5</v>
          </cell>
          <cell r="AN763">
            <v>78</v>
          </cell>
          <cell r="AO763" t="str">
            <v/>
          </cell>
          <cell r="AP763">
            <v>0</v>
          </cell>
          <cell r="AQ763" t="str">
            <v>PDH</v>
          </cell>
          <cell r="AR763">
            <v>80.75</v>
          </cell>
          <cell r="AS763">
            <v>80</v>
          </cell>
          <cell r="AT763">
            <v>80</v>
          </cell>
          <cell r="AU763" t="str">
            <v/>
          </cell>
          <cell r="AV763">
            <v>0</v>
          </cell>
          <cell r="AW763" t="str">
            <v>PDH</v>
          </cell>
          <cell r="AX763">
            <v>81.5</v>
          </cell>
          <cell r="AY763">
            <v>79.25</v>
          </cell>
          <cell r="AZ763">
            <v>80</v>
          </cell>
          <cell r="BA763" t="str">
            <v/>
          </cell>
          <cell r="BB763">
            <v>0</v>
          </cell>
          <cell r="BC763" t="str">
            <v>PDH</v>
          </cell>
          <cell r="BD763">
            <v>81.75</v>
          </cell>
          <cell r="BE763">
            <v>81.75</v>
          </cell>
          <cell r="BF763">
            <v>77</v>
          </cell>
          <cell r="BG763" t="str">
            <v>SEJ</v>
          </cell>
          <cell r="BH763">
            <v>0</v>
          </cell>
          <cell r="BI763" t="str">
            <v>PDH</v>
          </cell>
          <cell r="BJ763">
            <v>79.75</v>
          </cell>
          <cell r="BK763">
            <v>79.25</v>
          </cell>
          <cell r="BL763">
            <v>78</v>
          </cell>
          <cell r="BM763" t="str">
            <v/>
          </cell>
          <cell r="BN763">
            <v>0</v>
          </cell>
          <cell r="BO763" t="str">
            <v>PDH</v>
          </cell>
          <cell r="BP763">
            <v>83.25</v>
          </cell>
          <cell r="BQ763">
            <v>81</v>
          </cell>
          <cell r="BR763">
            <v>77</v>
          </cell>
          <cell r="BS763" t="str">
            <v/>
          </cell>
          <cell r="BT763">
            <v>0</v>
          </cell>
          <cell r="BU763" t="str">
            <v>PDH</v>
          </cell>
          <cell r="BV763">
            <v>82</v>
          </cell>
          <cell r="BW763">
            <v>82.25</v>
          </cell>
          <cell r="BX763">
            <v>84</v>
          </cell>
          <cell r="BY763" t="str">
            <v/>
          </cell>
          <cell r="BZ763">
            <v>0</v>
          </cell>
          <cell r="CA763" t="str">
            <v>PDH</v>
          </cell>
          <cell r="CB763">
            <v>73</v>
          </cell>
          <cell r="CC763">
            <v>72</v>
          </cell>
          <cell r="CD763">
            <v>80</v>
          </cell>
          <cell r="CE763" t="str">
            <v/>
          </cell>
          <cell r="CF763">
            <v>0</v>
          </cell>
          <cell r="CG763" t="str">
            <v>PDH</v>
          </cell>
          <cell r="CH763">
            <v>78</v>
          </cell>
          <cell r="CI763">
            <v>87</v>
          </cell>
          <cell r="CJ763">
            <v>79</v>
          </cell>
          <cell r="CK763" t="str">
            <v/>
          </cell>
          <cell r="CL763">
            <v>0</v>
          </cell>
          <cell r="CM763" t="str">
            <v>PDH</v>
          </cell>
          <cell r="CN763">
            <v>72.75</v>
          </cell>
          <cell r="CO763">
            <v>75.25</v>
          </cell>
          <cell r="CP763">
            <v>79</v>
          </cell>
          <cell r="CQ763" t="str">
            <v/>
          </cell>
          <cell r="CR763">
            <v>0</v>
          </cell>
          <cell r="CS763" t="str">
            <v>PDH</v>
          </cell>
          <cell r="CT763">
            <v>64.5</v>
          </cell>
          <cell r="CU763">
            <v>83.5</v>
          </cell>
          <cell r="CV763">
            <v>82</v>
          </cell>
          <cell r="CW763" t="str">
            <v/>
          </cell>
          <cell r="CX763">
            <v>0</v>
          </cell>
          <cell r="CY763" t="str">
            <v>PDH</v>
          </cell>
          <cell r="CZ763">
            <v>73.75</v>
          </cell>
          <cell r="DA763">
            <v>76.25</v>
          </cell>
          <cell r="DB763">
            <v>84</v>
          </cell>
          <cell r="DC763" t="str">
            <v/>
          </cell>
          <cell r="DD763">
            <v>0</v>
          </cell>
          <cell r="DE763" t="str">
            <v>PDH</v>
          </cell>
          <cell r="DF763">
            <v>80.75</v>
          </cell>
          <cell r="DG763">
            <v>80.5</v>
          </cell>
          <cell r="DH763">
            <v>85</v>
          </cell>
          <cell r="DI763" t="str">
            <v/>
          </cell>
          <cell r="DJ763">
            <v>0</v>
          </cell>
          <cell r="DK763" t="str">
            <v>PDH</v>
          </cell>
          <cell r="DL763">
            <v>0</v>
          </cell>
          <cell r="DM763">
            <v>0</v>
          </cell>
          <cell r="DN763">
            <v>74</v>
          </cell>
          <cell r="DO763" t="str">
            <v/>
          </cell>
          <cell r="DP763">
            <v>0</v>
          </cell>
          <cell r="DQ763" t="str">
            <v>PDH</v>
          </cell>
          <cell r="DR763">
            <v>69.75</v>
          </cell>
          <cell r="DS763">
            <v>69.25</v>
          </cell>
          <cell r="DT763">
            <v>76</v>
          </cell>
          <cell r="DU763" t="str">
            <v/>
          </cell>
          <cell r="DV763">
            <v>0</v>
          </cell>
          <cell r="DW763" t="str">
            <v>PDH</v>
          </cell>
          <cell r="DX763">
            <v>79.75</v>
          </cell>
          <cell r="DY763">
            <v>80.75</v>
          </cell>
          <cell r="DZ763">
            <v>78</v>
          </cell>
          <cell r="EA763" t="str">
            <v/>
          </cell>
          <cell r="EB763">
            <v>0</v>
          </cell>
          <cell r="EC763" t="str">
            <v>PDH</v>
          </cell>
          <cell r="ED763">
            <v>74.5</v>
          </cell>
          <cell r="EE763">
            <v>80.25</v>
          </cell>
          <cell r="EF763">
            <v>82</v>
          </cell>
          <cell r="EG763" t="str">
            <v/>
          </cell>
          <cell r="EH763">
            <v>0</v>
          </cell>
          <cell r="EI763" t="str">
            <v>PDH</v>
          </cell>
          <cell r="EJ763">
            <v>74.25</v>
          </cell>
          <cell r="EK763">
            <v>72.25</v>
          </cell>
          <cell r="EL763">
            <v>82</v>
          </cell>
          <cell r="EM763" t="str">
            <v/>
          </cell>
          <cell r="EN763">
            <v>0</v>
          </cell>
          <cell r="EO763" t="str">
            <v>PDH</v>
          </cell>
          <cell r="EP763">
            <v>74.25</v>
          </cell>
          <cell r="EQ763">
            <v>72.25</v>
          </cell>
          <cell r="ER763">
            <v>82</v>
          </cell>
          <cell r="ES763" t="str">
            <v/>
          </cell>
          <cell r="ET763">
            <v>0</v>
          </cell>
          <cell r="EU763" t="str">
            <v>PDH</v>
          </cell>
          <cell r="EV763">
            <v>74.25</v>
          </cell>
          <cell r="EW763">
            <v>72.25</v>
          </cell>
          <cell r="EX763">
            <v>82</v>
          </cell>
          <cell r="EY763" t="str">
            <v/>
          </cell>
          <cell r="EZ763">
            <v>0</v>
          </cell>
          <cell r="FA763" t="str">
            <v>PDH</v>
          </cell>
          <cell r="FB763">
            <v>76.5</v>
          </cell>
          <cell r="FC763">
            <v>67.75</v>
          </cell>
          <cell r="FD763">
            <v>79</v>
          </cell>
          <cell r="FE763" t="str">
            <v/>
          </cell>
          <cell r="FF763">
            <v>0</v>
          </cell>
          <cell r="FG763" t="str">
            <v>PDH</v>
          </cell>
          <cell r="FH763">
            <v>76.5</v>
          </cell>
          <cell r="FI763">
            <v>67.75</v>
          </cell>
          <cell r="FJ763">
            <v>79</v>
          </cell>
          <cell r="FK763" t="str">
            <v/>
          </cell>
          <cell r="FL763">
            <v>0</v>
          </cell>
          <cell r="FM763" t="str">
            <v>PDH</v>
          </cell>
          <cell r="FN763">
            <v>76.5</v>
          </cell>
          <cell r="FO763">
            <v>67.75</v>
          </cell>
          <cell r="FP763">
            <v>79</v>
          </cell>
          <cell r="FQ763" t="str">
            <v/>
          </cell>
          <cell r="FR763">
            <v>0</v>
          </cell>
          <cell r="FS763" t="str">
            <v>PDH</v>
          </cell>
          <cell r="FT763">
            <v>76.5</v>
          </cell>
          <cell r="FU763">
            <v>67.75</v>
          </cell>
          <cell r="FV763">
            <v>79</v>
          </cell>
          <cell r="FW763" t="str">
            <v/>
          </cell>
          <cell r="FX763">
            <v>0</v>
          </cell>
          <cell r="FY763" t="str">
            <v>PDH</v>
          </cell>
          <cell r="FZ763">
            <v>76.5</v>
          </cell>
          <cell r="GA763">
            <v>67.75</v>
          </cell>
          <cell r="GB763">
            <v>79</v>
          </cell>
          <cell r="GC763" t="str">
            <v/>
          </cell>
          <cell r="GD763">
            <v>0</v>
          </cell>
          <cell r="GE763" t="str">
            <v>PDH</v>
          </cell>
          <cell r="GF763">
            <v>76.5</v>
          </cell>
          <cell r="GG763">
            <v>67.75</v>
          </cell>
          <cell r="GH763">
            <v>79</v>
          </cell>
          <cell r="GI763" t="str">
            <v/>
          </cell>
          <cell r="GJ763">
            <v>0</v>
          </cell>
          <cell r="GK763" t="str">
            <v>PDH</v>
          </cell>
          <cell r="GL763">
            <v>76.5</v>
          </cell>
          <cell r="GM763">
            <v>67.75</v>
          </cell>
          <cell r="GN763">
            <v>79</v>
          </cell>
          <cell r="GO763" t="str">
            <v/>
          </cell>
          <cell r="GP763">
            <v>0</v>
          </cell>
          <cell r="GQ763" t="str">
            <v>PDH</v>
          </cell>
          <cell r="GR763">
            <v>76.5</v>
          </cell>
          <cell r="GS763">
            <v>67.75</v>
          </cell>
          <cell r="GT763">
            <v>79</v>
          </cell>
          <cell r="GU763" t="str">
            <v/>
          </cell>
          <cell r="GV763">
            <v>0</v>
          </cell>
          <cell r="GW763" t="str">
            <v>PDH</v>
          </cell>
          <cell r="GX763">
            <v>50.75</v>
          </cell>
          <cell r="GY763">
            <v>81.75</v>
          </cell>
          <cell r="GZ763">
            <v>86</v>
          </cell>
          <cell r="HA763" t="str">
            <v>IGR-L</v>
          </cell>
          <cell r="HB763">
            <v>0</v>
          </cell>
          <cell r="HC763" t="str">
            <v>PDH</v>
          </cell>
          <cell r="HD763">
            <v>70.5</v>
          </cell>
          <cell r="HE763">
            <v>73.75</v>
          </cell>
          <cell r="HF763">
            <v>80</v>
          </cell>
          <cell r="HH763">
            <v>0</v>
          </cell>
          <cell r="HM763" t="str">
            <v/>
          </cell>
          <cell r="HN763" t="str">
            <v/>
          </cell>
          <cell r="HS763">
            <v>0</v>
          </cell>
          <cell r="HT763" t="str">
            <v>PKN</v>
          </cell>
          <cell r="HU763">
            <v>0</v>
          </cell>
          <cell r="HV763" t="str">
            <v>IND</v>
          </cell>
          <cell r="HW763">
            <v>0</v>
          </cell>
          <cell r="HX763" t="str">
            <v>MAT-W</v>
          </cell>
          <cell r="HY763">
            <v>0</v>
          </cell>
          <cell r="HZ763" t="str">
            <v>SEJ-W</v>
          </cell>
          <cell r="IA763">
            <v>0</v>
          </cell>
          <cell r="IB763" t="str">
            <v>IGR-W</v>
          </cell>
          <cell r="IC763">
            <v>0</v>
          </cell>
          <cell r="ID763" t="str">
            <v>SBO</v>
          </cell>
          <cell r="IE763">
            <v>0</v>
          </cell>
          <cell r="IF763" t="str">
            <v>PJO</v>
          </cell>
          <cell r="IG763">
            <v>0</v>
          </cell>
          <cell r="IH763" t="str">
            <v>PRA</v>
          </cell>
          <cell r="II763">
            <v>0</v>
          </cell>
          <cell r="IJ763" t="str">
            <v>JAW</v>
          </cell>
          <cell r="IK763">
            <v>0</v>
          </cell>
          <cell r="IL763" t="str">
            <v>ARB</v>
          </cell>
          <cell r="IM763">
            <v>0</v>
          </cell>
          <cell r="IN763" t="str">
            <v>PKM</v>
          </cell>
          <cell r="IO763">
            <v>0</v>
          </cell>
          <cell r="IP763" t="str">
            <v>GEO-P</v>
          </cell>
          <cell r="IQ763">
            <v>0</v>
          </cell>
          <cell r="IR763" t="str">
            <v>SEJ-P</v>
          </cell>
          <cell r="IS763">
            <v>0</v>
          </cell>
          <cell r="IT763" t="str">
            <v>SOS-P</v>
          </cell>
          <cell r="IU763">
            <v>0</v>
          </cell>
          <cell r="IV763" t="str">
            <v>EKO-P</v>
          </cell>
          <cell r="IW763">
            <v>0</v>
          </cell>
          <cell r="IX763" t="str">
            <v>IGR-L</v>
          </cell>
          <cell r="IY763">
            <v>0</v>
          </cell>
          <cell r="JA763">
            <v>0</v>
          </cell>
        </row>
        <row r="764">
          <cell r="Q764" t="str">
            <v/>
          </cell>
          <cell r="AB764" t="str">
            <v/>
          </cell>
          <cell r="AC764">
            <v>1</v>
          </cell>
          <cell r="AI764" t="str">
            <v/>
          </cell>
          <cell r="AJ764">
            <v>0</v>
          </cell>
          <cell r="AK764">
            <v>88.25</v>
          </cell>
          <cell r="AL764">
            <v>80</v>
          </cell>
          <cell r="AM764">
            <v>81</v>
          </cell>
          <cell r="AN764">
            <v>79</v>
          </cell>
          <cell r="AO764" t="str">
            <v/>
          </cell>
          <cell r="AP764">
            <v>0</v>
          </cell>
          <cell r="AQ764">
            <v>95.33</v>
          </cell>
          <cell r="AR764">
            <v>87</v>
          </cell>
          <cell r="AS764">
            <v>79.75</v>
          </cell>
          <cell r="AT764">
            <v>79</v>
          </cell>
          <cell r="AU764" t="str">
            <v/>
          </cell>
          <cell r="AV764">
            <v>0</v>
          </cell>
          <cell r="AW764">
            <v>88.25</v>
          </cell>
          <cell r="AX764">
            <v>81</v>
          </cell>
          <cell r="AY764">
            <v>81.25</v>
          </cell>
          <cell r="AZ764">
            <v>78</v>
          </cell>
          <cell r="BA764" t="str">
            <v/>
          </cell>
          <cell r="BB764">
            <v>0</v>
          </cell>
          <cell r="BC764">
            <v>84.75</v>
          </cell>
          <cell r="BD764">
            <v>81</v>
          </cell>
          <cell r="BE764">
            <v>81.5</v>
          </cell>
          <cell r="BF764">
            <v>80</v>
          </cell>
          <cell r="BG764" t="str">
            <v>SEJ</v>
          </cell>
          <cell r="BH764">
            <v>0</v>
          </cell>
          <cell r="BI764">
            <v>92.67</v>
          </cell>
          <cell r="BJ764">
            <v>86.25</v>
          </cell>
          <cell r="BK764">
            <v>76.25</v>
          </cell>
          <cell r="BL764">
            <v>79</v>
          </cell>
          <cell r="BM764" t="str">
            <v/>
          </cell>
          <cell r="BN764">
            <v>0</v>
          </cell>
          <cell r="BO764">
            <v>80.63</v>
          </cell>
          <cell r="BP764">
            <v>80.5</v>
          </cell>
          <cell r="BQ764">
            <v>79.25</v>
          </cell>
          <cell r="BR764">
            <v>80</v>
          </cell>
          <cell r="BS764" t="str">
            <v/>
          </cell>
          <cell r="BT764">
            <v>0</v>
          </cell>
          <cell r="BU764">
            <v>86.25</v>
          </cell>
          <cell r="BV764">
            <v>85.25</v>
          </cell>
          <cell r="BW764">
            <v>85</v>
          </cell>
          <cell r="BX764">
            <v>87</v>
          </cell>
          <cell r="BY764" t="str">
            <v/>
          </cell>
          <cell r="BZ764">
            <v>0</v>
          </cell>
          <cell r="CA764">
            <v>80.17</v>
          </cell>
          <cell r="CB764">
            <v>79</v>
          </cell>
          <cell r="CC764">
            <v>76</v>
          </cell>
          <cell r="CD764">
            <v>80</v>
          </cell>
          <cell r="CE764" t="str">
            <v/>
          </cell>
          <cell r="CF764">
            <v>0</v>
          </cell>
          <cell r="CG764">
            <v>78</v>
          </cell>
          <cell r="CH764">
            <v>81.5</v>
          </cell>
          <cell r="CI764">
            <v>91.5</v>
          </cell>
          <cell r="CJ764">
            <v>82</v>
          </cell>
          <cell r="CK764" t="str">
            <v/>
          </cell>
          <cell r="CL764">
            <v>0</v>
          </cell>
          <cell r="CM764">
            <v>76.17</v>
          </cell>
          <cell r="CN764">
            <v>79</v>
          </cell>
          <cell r="CO764">
            <v>79.25</v>
          </cell>
          <cell r="CP764">
            <v>78</v>
          </cell>
          <cell r="CQ764" t="str">
            <v/>
          </cell>
          <cell r="CR764">
            <v>0</v>
          </cell>
          <cell r="CS764">
            <v>80.5</v>
          </cell>
          <cell r="CT764">
            <v>80.5</v>
          </cell>
          <cell r="CU764">
            <v>87.75</v>
          </cell>
          <cell r="CV764">
            <v>90</v>
          </cell>
          <cell r="CW764" t="str">
            <v/>
          </cell>
          <cell r="CX764">
            <v>0</v>
          </cell>
          <cell r="CY764">
            <v>81.56</v>
          </cell>
          <cell r="CZ764">
            <v>76.25</v>
          </cell>
          <cell r="DA764">
            <v>75.75</v>
          </cell>
          <cell r="DB764">
            <v>88</v>
          </cell>
          <cell r="DC764" t="str">
            <v/>
          </cell>
          <cell r="DD764">
            <v>0</v>
          </cell>
          <cell r="DE764">
            <v>93.75</v>
          </cell>
          <cell r="DF764">
            <v>84.5</v>
          </cell>
          <cell r="DG764">
            <v>87.5</v>
          </cell>
          <cell r="DH764">
            <v>90</v>
          </cell>
          <cell r="DI764" t="str">
            <v/>
          </cell>
          <cell r="DJ764">
            <v>0</v>
          </cell>
          <cell r="DK764">
            <v>0</v>
          </cell>
          <cell r="DL764">
            <v>0</v>
          </cell>
          <cell r="DM764">
            <v>0</v>
          </cell>
          <cell r="DN764">
            <v>84</v>
          </cell>
          <cell r="DO764" t="str">
            <v/>
          </cell>
          <cell r="DP764">
            <v>0</v>
          </cell>
          <cell r="DQ764">
            <v>85.25</v>
          </cell>
          <cell r="DR764">
            <v>71.5</v>
          </cell>
          <cell r="DS764">
            <v>77.5</v>
          </cell>
          <cell r="DT764">
            <v>81</v>
          </cell>
          <cell r="DU764" t="str">
            <v/>
          </cell>
          <cell r="DV764">
            <v>0</v>
          </cell>
          <cell r="DW764">
            <v>91.75</v>
          </cell>
          <cell r="DX764">
            <v>86.25</v>
          </cell>
          <cell r="DY764">
            <v>81.75</v>
          </cell>
          <cell r="DZ764">
            <v>83</v>
          </cell>
          <cell r="EA764" t="str">
            <v/>
          </cell>
          <cell r="EB764">
            <v>0</v>
          </cell>
          <cell r="EC764">
            <v>81.5</v>
          </cell>
          <cell r="ED764">
            <v>75.5</v>
          </cell>
          <cell r="EE764">
            <v>75.75</v>
          </cell>
          <cell r="EF764">
            <v>83</v>
          </cell>
          <cell r="EG764" t="str">
            <v/>
          </cell>
          <cell r="EH764">
            <v>0</v>
          </cell>
          <cell r="EI764">
            <v>84.83</v>
          </cell>
          <cell r="EJ764">
            <v>79</v>
          </cell>
          <cell r="EK764">
            <v>80</v>
          </cell>
          <cell r="EL764">
            <v>86</v>
          </cell>
          <cell r="EM764" t="str">
            <v/>
          </cell>
          <cell r="EN764">
            <v>0</v>
          </cell>
          <cell r="EO764">
            <v>84.83</v>
          </cell>
          <cell r="EP764">
            <v>79</v>
          </cell>
          <cell r="EQ764">
            <v>80</v>
          </cell>
          <cell r="ER764">
            <v>86</v>
          </cell>
          <cell r="ES764" t="str">
            <v/>
          </cell>
          <cell r="ET764">
            <v>0</v>
          </cell>
          <cell r="EU764">
            <v>84.83</v>
          </cell>
          <cell r="EV764">
            <v>79</v>
          </cell>
          <cell r="EW764">
            <v>80</v>
          </cell>
          <cell r="EX764">
            <v>86</v>
          </cell>
          <cell r="EY764" t="str">
            <v/>
          </cell>
          <cell r="EZ764">
            <v>0</v>
          </cell>
          <cell r="FA764">
            <v>77.88</v>
          </cell>
          <cell r="FB764">
            <v>75</v>
          </cell>
          <cell r="FC764">
            <v>75</v>
          </cell>
          <cell r="FD764">
            <v>82</v>
          </cell>
          <cell r="FE764" t="str">
            <v/>
          </cell>
          <cell r="FF764">
            <v>0</v>
          </cell>
          <cell r="FG764">
            <v>77.88</v>
          </cell>
          <cell r="FH764">
            <v>75</v>
          </cell>
          <cell r="FI764">
            <v>75</v>
          </cell>
          <cell r="FJ764">
            <v>82</v>
          </cell>
          <cell r="FK764" t="str">
            <v/>
          </cell>
          <cell r="FL764">
            <v>0</v>
          </cell>
          <cell r="FM764">
            <v>77.88</v>
          </cell>
          <cell r="FN764">
            <v>75</v>
          </cell>
          <cell r="FO764">
            <v>75</v>
          </cell>
          <cell r="FP764">
            <v>82</v>
          </cell>
          <cell r="FQ764" t="str">
            <v/>
          </cell>
          <cell r="FR764">
            <v>0</v>
          </cell>
          <cell r="FS764">
            <v>77.88</v>
          </cell>
          <cell r="FT764">
            <v>75</v>
          </cell>
          <cell r="FU764">
            <v>75</v>
          </cell>
          <cell r="FV764">
            <v>82</v>
          </cell>
          <cell r="FW764" t="str">
            <v/>
          </cell>
          <cell r="FX764">
            <v>0</v>
          </cell>
          <cell r="FY764">
            <v>77.88</v>
          </cell>
          <cell r="FZ764">
            <v>75</v>
          </cell>
          <cell r="GA764">
            <v>75</v>
          </cell>
          <cell r="GB764">
            <v>82</v>
          </cell>
          <cell r="GC764" t="str">
            <v/>
          </cell>
          <cell r="GD764">
            <v>0</v>
          </cell>
          <cell r="GE764">
            <v>77.88</v>
          </cell>
          <cell r="GF764">
            <v>75</v>
          </cell>
          <cell r="GG764">
            <v>75</v>
          </cell>
          <cell r="GH764">
            <v>82</v>
          </cell>
          <cell r="GI764" t="str">
            <v/>
          </cell>
          <cell r="GJ764">
            <v>0</v>
          </cell>
          <cell r="GK764">
            <v>77.88</v>
          </cell>
          <cell r="GL764">
            <v>75</v>
          </cell>
          <cell r="GM764">
            <v>75</v>
          </cell>
          <cell r="GN764">
            <v>82</v>
          </cell>
          <cell r="GO764" t="str">
            <v/>
          </cell>
          <cell r="GP764">
            <v>0</v>
          </cell>
          <cell r="GQ764">
            <v>77.88</v>
          </cell>
          <cell r="GR764">
            <v>75</v>
          </cell>
          <cell r="GS764">
            <v>75</v>
          </cell>
          <cell r="GT764">
            <v>82</v>
          </cell>
          <cell r="GU764" t="str">
            <v/>
          </cell>
          <cell r="GV764">
            <v>0</v>
          </cell>
          <cell r="GW764">
            <v>80</v>
          </cell>
          <cell r="GX764">
            <v>67.75</v>
          </cell>
          <cell r="GY764">
            <v>83.75</v>
          </cell>
          <cell r="GZ764">
            <v>88</v>
          </cell>
          <cell r="HA764" t="str">
            <v>IGR-L</v>
          </cell>
          <cell r="HB764">
            <v>0</v>
          </cell>
          <cell r="HC764">
            <v>78.42</v>
          </cell>
          <cell r="HD764">
            <v>71.5</v>
          </cell>
          <cell r="HE764">
            <v>74.75</v>
          </cell>
          <cell r="HF764">
            <v>80</v>
          </cell>
          <cell r="HH764">
            <v>0</v>
          </cell>
          <cell r="HM764" t="str">
            <v/>
          </cell>
          <cell r="HN764" t="str">
            <v/>
          </cell>
          <cell r="HS764">
            <v>0</v>
          </cell>
          <cell r="HT764" t="str">
            <v>PKN</v>
          </cell>
          <cell r="HU764">
            <v>0</v>
          </cell>
          <cell r="HV764" t="str">
            <v>IND</v>
          </cell>
          <cell r="HW764">
            <v>0</v>
          </cell>
          <cell r="HX764" t="str">
            <v>MAT-W</v>
          </cell>
          <cell r="HY764">
            <v>0</v>
          </cell>
          <cell r="HZ764" t="str">
            <v>SEJ-W</v>
          </cell>
          <cell r="IA764">
            <v>0</v>
          </cell>
          <cell r="IB764" t="str">
            <v>IGR-W</v>
          </cell>
          <cell r="IC764">
            <v>0</v>
          </cell>
          <cell r="ID764" t="str">
            <v>SBO</v>
          </cell>
          <cell r="IE764">
            <v>0</v>
          </cell>
          <cell r="IF764" t="str">
            <v>PJO</v>
          </cell>
          <cell r="IG764">
            <v>0</v>
          </cell>
          <cell r="IH764" t="str">
            <v>PRA</v>
          </cell>
          <cell r="II764">
            <v>0</v>
          </cell>
          <cell r="IJ764" t="str">
            <v>JAW</v>
          </cell>
          <cell r="IK764">
            <v>0</v>
          </cell>
          <cell r="IL764" t="str">
            <v>ARB</v>
          </cell>
          <cell r="IM764">
            <v>0</v>
          </cell>
          <cell r="IN764" t="str">
            <v>PKM</v>
          </cell>
          <cell r="IO764">
            <v>0</v>
          </cell>
          <cell r="IP764" t="str">
            <v>GEO-P</v>
          </cell>
          <cell r="IQ764">
            <v>0</v>
          </cell>
          <cell r="IR764" t="str">
            <v>SEJ-P</v>
          </cell>
          <cell r="IS764">
            <v>0</v>
          </cell>
          <cell r="IT764" t="str">
            <v>SOS-P</v>
          </cell>
          <cell r="IU764">
            <v>0</v>
          </cell>
          <cell r="IV764" t="str">
            <v>EKO-P</v>
          </cell>
          <cell r="IW764">
            <v>0</v>
          </cell>
          <cell r="IX764" t="str">
            <v>IGR-L</v>
          </cell>
          <cell r="IY764">
            <v>0</v>
          </cell>
          <cell r="JA764">
            <v>0</v>
          </cell>
        </row>
        <row r="765">
          <cell r="Q765" t="str">
            <v/>
          </cell>
          <cell r="AB765" t="str">
            <v/>
          </cell>
          <cell r="AC765">
            <v>2</v>
          </cell>
          <cell r="AI765" t="str">
            <v/>
          </cell>
          <cell r="AJ765">
            <v>0</v>
          </cell>
          <cell r="AK765">
            <v>81</v>
          </cell>
          <cell r="AL765">
            <v>80</v>
          </cell>
          <cell r="AM765">
            <v>78.5</v>
          </cell>
          <cell r="AN765">
            <v>76</v>
          </cell>
          <cell r="AO765" t="str">
            <v/>
          </cell>
          <cell r="AP765">
            <v>0</v>
          </cell>
          <cell r="AQ765">
            <v>76.67</v>
          </cell>
          <cell r="AR765">
            <v>70</v>
          </cell>
          <cell r="AS765">
            <v>72.25</v>
          </cell>
          <cell r="AT765">
            <v>78</v>
          </cell>
          <cell r="AU765" t="str">
            <v/>
          </cell>
          <cell r="AV765">
            <v>0</v>
          </cell>
          <cell r="AW765">
            <v>82.5</v>
          </cell>
          <cell r="AX765">
            <v>81</v>
          </cell>
          <cell r="AY765">
            <v>77.75</v>
          </cell>
          <cell r="AZ765">
            <v>74</v>
          </cell>
          <cell r="BA765" t="str">
            <v/>
          </cell>
          <cell r="BB765">
            <v>0</v>
          </cell>
          <cell r="BC765">
            <v>80.75</v>
          </cell>
          <cell r="BD765">
            <v>79.75</v>
          </cell>
          <cell r="BE765">
            <v>78.5</v>
          </cell>
          <cell r="BF765">
            <v>76</v>
          </cell>
          <cell r="BG765" t="str">
            <v>SEJ</v>
          </cell>
          <cell r="BH765">
            <v>0</v>
          </cell>
          <cell r="BI765">
            <v>75</v>
          </cell>
          <cell r="BJ765">
            <v>70</v>
          </cell>
          <cell r="BK765">
            <v>74</v>
          </cell>
          <cell r="BL765">
            <v>79</v>
          </cell>
          <cell r="BM765" t="str">
            <v/>
          </cell>
          <cell r="BN765">
            <v>0</v>
          </cell>
          <cell r="BO765">
            <v>80.13</v>
          </cell>
          <cell r="BP765">
            <v>75.25</v>
          </cell>
          <cell r="BQ765">
            <v>68</v>
          </cell>
          <cell r="BR765">
            <v>77</v>
          </cell>
          <cell r="BS765" t="str">
            <v/>
          </cell>
          <cell r="BT765">
            <v>0</v>
          </cell>
          <cell r="BU765">
            <v>83</v>
          </cell>
          <cell r="BV765">
            <v>81.75</v>
          </cell>
          <cell r="BW765">
            <v>80.5</v>
          </cell>
          <cell r="BX765">
            <v>79</v>
          </cell>
          <cell r="BY765" t="str">
            <v/>
          </cell>
          <cell r="BZ765">
            <v>0</v>
          </cell>
          <cell r="CA765">
            <v>76.58</v>
          </cell>
          <cell r="CB765">
            <v>68.25</v>
          </cell>
          <cell r="CC765">
            <v>71.75</v>
          </cell>
          <cell r="CD765">
            <v>75</v>
          </cell>
          <cell r="CE765" t="str">
            <v/>
          </cell>
          <cell r="CF765">
            <v>0</v>
          </cell>
          <cell r="CG765">
            <v>78.33</v>
          </cell>
          <cell r="CH765">
            <v>77</v>
          </cell>
          <cell r="CI765">
            <v>82.5</v>
          </cell>
          <cell r="CJ765">
            <v>77</v>
          </cell>
          <cell r="CK765" t="str">
            <v/>
          </cell>
          <cell r="CL765">
            <v>0</v>
          </cell>
          <cell r="CM765">
            <v>75.17</v>
          </cell>
          <cell r="CN765">
            <v>73</v>
          </cell>
          <cell r="CO765">
            <v>70.25</v>
          </cell>
          <cell r="CP765">
            <v>77</v>
          </cell>
          <cell r="CQ765" t="str">
            <v/>
          </cell>
          <cell r="CR765">
            <v>0</v>
          </cell>
          <cell r="CS765">
            <v>78</v>
          </cell>
          <cell r="CT765">
            <v>64.5</v>
          </cell>
          <cell r="CU765">
            <v>67.5</v>
          </cell>
          <cell r="CV765">
            <v>75</v>
          </cell>
          <cell r="CW765" t="str">
            <v/>
          </cell>
          <cell r="CX765">
            <v>0</v>
          </cell>
          <cell r="CY765">
            <v>78.78</v>
          </cell>
          <cell r="CZ765">
            <v>69.75</v>
          </cell>
          <cell r="DA765">
            <v>68</v>
          </cell>
          <cell r="DB765">
            <v>82</v>
          </cell>
          <cell r="DC765" t="str">
            <v/>
          </cell>
          <cell r="DD765">
            <v>0</v>
          </cell>
          <cell r="DE765">
            <v>79.75</v>
          </cell>
          <cell r="DF765">
            <v>67</v>
          </cell>
          <cell r="DG765">
            <v>69</v>
          </cell>
          <cell r="DH765">
            <v>82</v>
          </cell>
          <cell r="DI765" t="str">
            <v/>
          </cell>
          <cell r="DJ765">
            <v>0</v>
          </cell>
          <cell r="DK765">
            <v>0</v>
          </cell>
          <cell r="DL765">
            <v>0</v>
          </cell>
          <cell r="DM765">
            <v>0</v>
          </cell>
          <cell r="DN765">
            <v>72</v>
          </cell>
          <cell r="DO765" t="str">
            <v/>
          </cell>
          <cell r="DP765">
            <v>0</v>
          </cell>
          <cell r="DQ765">
            <v>79</v>
          </cell>
          <cell r="DR765">
            <v>69</v>
          </cell>
          <cell r="DS765">
            <v>68.75</v>
          </cell>
          <cell r="DT765">
            <v>74</v>
          </cell>
          <cell r="DU765" t="str">
            <v/>
          </cell>
          <cell r="DV765">
            <v>0</v>
          </cell>
          <cell r="DW765">
            <v>77.5</v>
          </cell>
          <cell r="DX765">
            <v>70</v>
          </cell>
          <cell r="DY765">
            <v>72.75</v>
          </cell>
          <cell r="DZ765">
            <v>76</v>
          </cell>
          <cell r="EA765" t="str">
            <v/>
          </cell>
          <cell r="EB765">
            <v>0</v>
          </cell>
          <cell r="EC765">
            <v>78.63</v>
          </cell>
          <cell r="ED765">
            <v>73.5</v>
          </cell>
          <cell r="EE765">
            <v>76.25</v>
          </cell>
          <cell r="EF765">
            <v>77</v>
          </cell>
          <cell r="EG765" t="str">
            <v/>
          </cell>
          <cell r="EH765">
            <v>0</v>
          </cell>
          <cell r="EI765">
            <v>82.25</v>
          </cell>
          <cell r="EJ765">
            <v>72</v>
          </cell>
          <cell r="EK765">
            <v>71.25</v>
          </cell>
          <cell r="EL765">
            <v>80</v>
          </cell>
          <cell r="EM765" t="str">
            <v/>
          </cell>
          <cell r="EN765">
            <v>0</v>
          </cell>
          <cell r="EO765">
            <v>82.25</v>
          </cell>
          <cell r="EP765">
            <v>72</v>
          </cell>
          <cell r="EQ765">
            <v>71.25</v>
          </cell>
          <cell r="ER765">
            <v>80</v>
          </cell>
          <cell r="ES765" t="str">
            <v/>
          </cell>
          <cell r="ET765">
            <v>0</v>
          </cell>
          <cell r="EU765">
            <v>82.25</v>
          </cell>
          <cell r="EV765">
            <v>72</v>
          </cell>
          <cell r="EW765">
            <v>71.25</v>
          </cell>
          <cell r="EX765">
            <v>80</v>
          </cell>
          <cell r="EY765" t="str">
            <v/>
          </cell>
          <cell r="EZ765">
            <v>0</v>
          </cell>
          <cell r="FA765">
            <v>83.38</v>
          </cell>
          <cell r="FB765">
            <v>66.75</v>
          </cell>
          <cell r="FC765">
            <v>67</v>
          </cell>
          <cell r="FD765">
            <v>78</v>
          </cell>
          <cell r="FE765" t="str">
            <v/>
          </cell>
          <cell r="FF765">
            <v>0</v>
          </cell>
          <cell r="FG765">
            <v>83.38</v>
          </cell>
          <cell r="FH765">
            <v>66.75</v>
          </cell>
          <cell r="FI765">
            <v>67</v>
          </cell>
          <cell r="FJ765">
            <v>78</v>
          </cell>
          <cell r="FK765" t="str">
            <v/>
          </cell>
          <cell r="FL765">
            <v>0</v>
          </cell>
          <cell r="FM765">
            <v>83.38</v>
          </cell>
          <cell r="FN765">
            <v>66.75</v>
          </cell>
          <cell r="FO765">
            <v>67</v>
          </cell>
          <cell r="FP765">
            <v>78</v>
          </cell>
          <cell r="FQ765" t="str">
            <v/>
          </cell>
          <cell r="FR765">
            <v>0</v>
          </cell>
          <cell r="FS765">
            <v>83.38</v>
          </cell>
          <cell r="FT765">
            <v>66.75</v>
          </cell>
          <cell r="FU765">
            <v>67</v>
          </cell>
          <cell r="FV765">
            <v>78</v>
          </cell>
          <cell r="FW765" t="str">
            <v/>
          </cell>
          <cell r="FX765">
            <v>0</v>
          </cell>
          <cell r="FY765">
            <v>83.38</v>
          </cell>
          <cell r="FZ765">
            <v>66.75</v>
          </cell>
          <cell r="GA765">
            <v>67</v>
          </cell>
          <cell r="GB765">
            <v>78</v>
          </cell>
          <cell r="GC765" t="str">
            <v/>
          </cell>
          <cell r="GD765">
            <v>0</v>
          </cell>
          <cell r="GE765">
            <v>83.38</v>
          </cell>
          <cell r="GF765">
            <v>66.75</v>
          </cell>
          <cell r="GG765">
            <v>67</v>
          </cell>
          <cell r="GH765">
            <v>78</v>
          </cell>
          <cell r="GI765" t="str">
            <v/>
          </cell>
          <cell r="GJ765">
            <v>0</v>
          </cell>
          <cell r="GK765">
            <v>83.38</v>
          </cell>
          <cell r="GL765">
            <v>66.75</v>
          </cell>
          <cell r="GM765">
            <v>67</v>
          </cell>
          <cell r="GN765">
            <v>78</v>
          </cell>
          <cell r="GO765" t="str">
            <v/>
          </cell>
          <cell r="GP765">
            <v>0</v>
          </cell>
          <cell r="GQ765">
            <v>83.38</v>
          </cell>
          <cell r="GR765">
            <v>66.75</v>
          </cell>
          <cell r="GS765">
            <v>67</v>
          </cell>
          <cell r="GT765">
            <v>78</v>
          </cell>
          <cell r="GU765" t="str">
            <v/>
          </cell>
          <cell r="GV765">
            <v>0</v>
          </cell>
          <cell r="GW765">
            <v>77.67</v>
          </cell>
          <cell r="GX765">
            <v>40.5</v>
          </cell>
          <cell r="GY765">
            <v>66.75</v>
          </cell>
          <cell r="GZ765">
            <v>75</v>
          </cell>
          <cell r="HA765" t="str">
            <v>IGR-L</v>
          </cell>
          <cell r="HB765">
            <v>0</v>
          </cell>
          <cell r="HC765">
            <v>75.25</v>
          </cell>
          <cell r="HD765">
            <v>67.25</v>
          </cell>
          <cell r="HE765">
            <v>68.5</v>
          </cell>
          <cell r="HF765">
            <v>76</v>
          </cell>
          <cell r="HH765">
            <v>0</v>
          </cell>
          <cell r="HM765" t="str">
            <v/>
          </cell>
          <cell r="HN765" t="str">
            <v/>
          </cell>
          <cell r="HS765">
            <v>0</v>
          </cell>
          <cell r="HT765" t="str">
            <v>PKN</v>
          </cell>
          <cell r="HU765">
            <v>0</v>
          </cell>
          <cell r="HV765" t="str">
            <v>IND</v>
          </cell>
          <cell r="HW765">
            <v>0</v>
          </cell>
          <cell r="HX765" t="str">
            <v>MAT-W</v>
          </cell>
          <cell r="HY765">
            <v>0</v>
          </cell>
          <cell r="HZ765" t="str">
            <v>SEJ-W</v>
          </cell>
          <cell r="IA765">
            <v>0</v>
          </cell>
          <cell r="IB765" t="str">
            <v>IGR-W</v>
          </cell>
          <cell r="IC765">
            <v>0</v>
          </cell>
          <cell r="ID765" t="str">
            <v>SBO</v>
          </cell>
          <cell r="IE765">
            <v>0</v>
          </cell>
          <cell r="IF765" t="str">
            <v>PJO</v>
          </cell>
          <cell r="IG765">
            <v>0</v>
          </cell>
          <cell r="IH765" t="str">
            <v>PRA</v>
          </cell>
          <cell r="II765">
            <v>0</v>
          </cell>
          <cell r="IJ765" t="str">
            <v>JAW</v>
          </cell>
          <cell r="IK765">
            <v>0</v>
          </cell>
          <cell r="IL765" t="str">
            <v>ARB</v>
          </cell>
          <cell r="IM765">
            <v>0</v>
          </cell>
          <cell r="IN765" t="str">
            <v>PKM</v>
          </cell>
          <cell r="IO765">
            <v>0</v>
          </cell>
          <cell r="IP765" t="str">
            <v>GEO-P</v>
          </cell>
          <cell r="IQ765">
            <v>0</v>
          </cell>
          <cell r="IR765" t="str">
            <v>SEJ-P</v>
          </cell>
          <cell r="IS765">
            <v>0</v>
          </cell>
          <cell r="IT765" t="str">
            <v>SOS-P</v>
          </cell>
          <cell r="IU765">
            <v>0</v>
          </cell>
          <cell r="IV765" t="str">
            <v>EKO-P</v>
          </cell>
          <cell r="IW765">
            <v>0</v>
          </cell>
          <cell r="IX765" t="str">
            <v>IGR-L</v>
          </cell>
          <cell r="IY765">
            <v>0</v>
          </cell>
          <cell r="JA765">
            <v>0</v>
          </cell>
        </row>
        <row r="766">
          <cell r="Q766" t="str">
            <v/>
          </cell>
          <cell r="AB766" t="str">
            <v/>
          </cell>
          <cell r="AC766">
            <v>3</v>
          </cell>
          <cell r="AI766" t="str">
            <v/>
          </cell>
          <cell r="AJ766">
            <v>0</v>
          </cell>
          <cell r="AK766">
            <v>88.25</v>
          </cell>
          <cell r="AL766">
            <v>80.75</v>
          </cell>
          <cell r="AM766">
            <v>80.5</v>
          </cell>
          <cell r="AN766">
            <v>78</v>
          </cell>
          <cell r="AO766" t="str">
            <v/>
          </cell>
          <cell r="AP766">
            <v>0</v>
          </cell>
          <cell r="AQ766">
            <v>89.17</v>
          </cell>
          <cell r="AR766">
            <v>84.25</v>
          </cell>
          <cell r="AS766">
            <v>81.25</v>
          </cell>
          <cell r="AT766">
            <v>79</v>
          </cell>
          <cell r="AU766" t="str">
            <v/>
          </cell>
          <cell r="AV766">
            <v>0</v>
          </cell>
          <cell r="AW766">
            <v>88</v>
          </cell>
          <cell r="AX766">
            <v>80.75</v>
          </cell>
          <cell r="AY766">
            <v>80.75</v>
          </cell>
          <cell r="AZ766">
            <v>78</v>
          </cell>
          <cell r="BA766" t="str">
            <v/>
          </cell>
          <cell r="BB766">
            <v>0</v>
          </cell>
          <cell r="BC766">
            <v>85.25</v>
          </cell>
          <cell r="BD766">
            <v>81.25</v>
          </cell>
          <cell r="BE766">
            <v>82</v>
          </cell>
          <cell r="BF766">
            <v>77</v>
          </cell>
          <cell r="BG766" t="str">
            <v>SEJ</v>
          </cell>
          <cell r="BH766">
            <v>0</v>
          </cell>
          <cell r="BI766">
            <v>84.67</v>
          </cell>
          <cell r="BJ766">
            <v>83.25</v>
          </cell>
          <cell r="BK766">
            <v>83.5</v>
          </cell>
          <cell r="BL766">
            <v>80</v>
          </cell>
          <cell r="BM766" t="str">
            <v/>
          </cell>
          <cell r="BN766">
            <v>0</v>
          </cell>
          <cell r="BO766">
            <v>86.63</v>
          </cell>
          <cell r="BP766">
            <v>80.25</v>
          </cell>
          <cell r="BQ766">
            <v>81.25</v>
          </cell>
          <cell r="BR766">
            <v>83</v>
          </cell>
          <cell r="BS766" t="str">
            <v/>
          </cell>
          <cell r="BT766">
            <v>0</v>
          </cell>
          <cell r="BU766">
            <v>85</v>
          </cell>
          <cell r="BV766">
            <v>83.25</v>
          </cell>
          <cell r="BW766">
            <v>83.5</v>
          </cell>
          <cell r="BX766">
            <v>89</v>
          </cell>
          <cell r="BY766" t="str">
            <v/>
          </cell>
          <cell r="BZ766">
            <v>0</v>
          </cell>
          <cell r="CA766">
            <v>78.92</v>
          </cell>
          <cell r="CB766">
            <v>70.75</v>
          </cell>
          <cell r="CC766">
            <v>69</v>
          </cell>
          <cell r="CD766">
            <v>76</v>
          </cell>
          <cell r="CE766" t="str">
            <v/>
          </cell>
          <cell r="CF766">
            <v>0</v>
          </cell>
          <cell r="CG766">
            <v>78.67</v>
          </cell>
          <cell r="CH766">
            <v>80.5</v>
          </cell>
          <cell r="CI766">
            <v>86.5</v>
          </cell>
          <cell r="CJ766">
            <v>79</v>
          </cell>
          <cell r="CK766" t="str">
            <v/>
          </cell>
          <cell r="CL766">
            <v>0</v>
          </cell>
          <cell r="CM766">
            <v>75</v>
          </cell>
          <cell r="CN766">
            <v>78</v>
          </cell>
          <cell r="CO766">
            <v>79.25</v>
          </cell>
          <cell r="CP766">
            <v>82</v>
          </cell>
          <cell r="CQ766" t="str">
            <v/>
          </cell>
          <cell r="CR766">
            <v>0</v>
          </cell>
          <cell r="CS766">
            <v>80.33</v>
          </cell>
          <cell r="CT766">
            <v>90.5</v>
          </cell>
          <cell r="CU766">
            <v>86.5</v>
          </cell>
          <cell r="CV766">
            <v>80</v>
          </cell>
          <cell r="CW766" t="str">
            <v/>
          </cell>
          <cell r="CX766">
            <v>0</v>
          </cell>
          <cell r="CY766">
            <v>79.56</v>
          </cell>
          <cell r="CZ766">
            <v>75.25</v>
          </cell>
          <cell r="DA766">
            <v>79.75</v>
          </cell>
          <cell r="DB766">
            <v>84</v>
          </cell>
          <cell r="DC766" t="str">
            <v/>
          </cell>
          <cell r="DD766">
            <v>0</v>
          </cell>
          <cell r="DE766">
            <v>86.5</v>
          </cell>
          <cell r="DF766">
            <v>83.25</v>
          </cell>
          <cell r="DG766">
            <v>83.25</v>
          </cell>
          <cell r="DH766">
            <v>86</v>
          </cell>
          <cell r="DI766" t="str">
            <v/>
          </cell>
          <cell r="DJ766">
            <v>0</v>
          </cell>
          <cell r="DK766">
            <v>0</v>
          </cell>
          <cell r="DL766">
            <v>0</v>
          </cell>
          <cell r="DM766">
            <v>0</v>
          </cell>
          <cell r="DN766">
            <v>78</v>
          </cell>
          <cell r="DO766" t="str">
            <v/>
          </cell>
          <cell r="DP766">
            <v>0</v>
          </cell>
          <cell r="DQ766">
            <v>82.25</v>
          </cell>
          <cell r="DR766">
            <v>69.75</v>
          </cell>
          <cell r="DS766">
            <v>72.5</v>
          </cell>
          <cell r="DT766">
            <v>82</v>
          </cell>
          <cell r="DU766" t="str">
            <v/>
          </cell>
          <cell r="DV766">
            <v>0</v>
          </cell>
          <cell r="DW766">
            <v>87</v>
          </cell>
          <cell r="DX766">
            <v>83.25</v>
          </cell>
          <cell r="DY766">
            <v>79</v>
          </cell>
          <cell r="DZ766">
            <v>81</v>
          </cell>
          <cell r="EA766" t="str">
            <v/>
          </cell>
          <cell r="EB766">
            <v>0</v>
          </cell>
          <cell r="EC766">
            <v>80.75</v>
          </cell>
          <cell r="ED766">
            <v>73.75</v>
          </cell>
          <cell r="EE766">
            <v>77</v>
          </cell>
          <cell r="EF766">
            <v>85</v>
          </cell>
          <cell r="EG766" t="str">
            <v/>
          </cell>
          <cell r="EH766">
            <v>0</v>
          </cell>
          <cell r="EI766">
            <v>84.83</v>
          </cell>
          <cell r="EJ766">
            <v>74.75</v>
          </cell>
          <cell r="EK766">
            <v>81.75</v>
          </cell>
          <cell r="EL766">
            <v>86</v>
          </cell>
          <cell r="EM766" t="str">
            <v/>
          </cell>
          <cell r="EN766">
            <v>0</v>
          </cell>
          <cell r="EO766">
            <v>84.83</v>
          </cell>
          <cell r="EP766">
            <v>74.75</v>
          </cell>
          <cell r="EQ766">
            <v>81.75</v>
          </cell>
          <cell r="ER766">
            <v>86</v>
          </cell>
          <cell r="ES766" t="str">
            <v/>
          </cell>
          <cell r="ET766">
            <v>0</v>
          </cell>
          <cell r="EU766">
            <v>84.83</v>
          </cell>
          <cell r="EV766">
            <v>74.75</v>
          </cell>
          <cell r="EW766">
            <v>81.75</v>
          </cell>
          <cell r="EX766">
            <v>86</v>
          </cell>
          <cell r="EY766" t="str">
            <v/>
          </cell>
          <cell r="EZ766">
            <v>0</v>
          </cell>
          <cell r="FA766">
            <v>79.63</v>
          </cell>
          <cell r="FB766">
            <v>76.25</v>
          </cell>
          <cell r="FC766">
            <v>72.25</v>
          </cell>
          <cell r="FD766">
            <v>79</v>
          </cell>
          <cell r="FE766" t="str">
            <v/>
          </cell>
          <cell r="FF766">
            <v>0</v>
          </cell>
          <cell r="FG766">
            <v>79.63</v>
          </cell>
          <cell r="FH766">
            <v>76.25</v>
          </cell>
          <cell r="FI766">
            <v>72.25</v>
          </cell>
          <cell r="FJ766">
            <v>79</v>
          </cell>
          <cell r="FK766" t="str">
            <v/>
          </cell>
          <cell r="FL766">
            <v>0</v>
          </cell>
          <cell r="FM766">
            <v>79.63</v>
          </cell>
          <cell r="FN766">
            <v>76.25</v>
          </cell>
          <cell r="FO766">
            <v>72.25</v>
          </cell>
          <cell r="FP766">
            <v>79</v>
          </cell>
          <cell r="FQ766" t="str">
            <v/>
          </cell>
          <cell r="FR766">
            <v>0</v>
          </cell>
          <cell r="FS766">
            <v>79.63</v>
          </cell>
          <cell r="FT766">
            <v>76.25</v>
          </cell>
          <cell r="FU766">
            <v>72.25</v>
          </cell>
          <cell r="FV766">
            <v>79</v>
          </cell>
          <cell r="FW766" t="str">
            <v/>
          </cell>
          <cell r="FX766">
            <v>0</v>
          </cell>
          <cell r="FY766">
            <v>79.63</v>
          </cell>
          <cell r="FZ766">
            <v>76.25</v>
          </cell>
          <cell r="GA766">
            <v>72.25</v>
          </cell>
          <cell r="GB766">
            <v>79</v>
          </cell>
          <cell r="GC766" t="str">
            <v/>
          </cell>
          <cell r="GD766">
            <v>0</v>
          </cell>
          <cell r="GE766">
            <v>79.63</v>
          </cell>
          <cell r="GF766">
            <v>76.25</v>
          </cell>
          <cell r="GG766">
            <v>72.25</v>
          </cell>
          <cell r="GH766">
            <v>79</v>
          </cell>
          <cell r="GI766" t="str">
            <v/>
          </cell>
          <cell r="GJ766">
            <v>0</v>
          </cell>
          <cell r="GK766">
            <v>79.63</v>
          </cell>
          <cell r="GL766">
            <v>76.25</v>
          </cell>
          <cell r="GM766">
            <v>72.25</v>
          </cell>
          <cell r="GN766">
            <v>79</v>
          </cell>
          <cell r="GO766" t="str">
            <v/>
          </cell>
          <cell r="GP766">
            <v>0</v>
          </cell>
          <cell r="GQ766">
            <v>79.63</v>
          </cell>
          <cell r="GR766">
            <v>76.25</v>
          </cell>
          <cell r="GS766">
            <v>72.25</v>
          </cell>
          <cell r="GT766">
            <v>79</v>
          </cell>
          <cell r="GU766" t="str">
            <v/>
          </cell>
          <cell r="GV766">
            <v>0</v>
          </cell>
          <cell r="GW766">
            <v>80.67</v>
          </cell>
          <cell r="GX766">
            <v>60</v>
          </cell>
          <cell r="GY766">
            <v>78.25</v>
          </cell>
          <cell r="GZ766">
            <v>80</v>
          </cell>
          <cell r="HA766" t="str">
            <v>IGR-L</v>
          </cell>
          <cell r="HB766">
            <v>0</v>
          </cell>
          <cell r="HC766">
            <v>75.75</v>
          </cell>
          <cell r="HD766">
            <v>71</v>
          </cell>
          <cell r="HE766">
            <v>73.5</v>
          </cell>
          <cell r="HF766">
            <v>78</v>
          </cell>
          <cell r="HH766">
            <v>0</v>
          </cell>
          <cell r="HM766" t="str">
            <v/>
          </cell>
          <cell r="HN766" t="str">
            <v/>
          </cell>
          <cell r="HS766">
            <v>0</v>
          </cell>
          <cell r="HT766" t="str">
            <v>PKN</v>
          </cell>
          <cell r="HU766">
            <v>0</v>
          </cell>
          <cell r="HV766" t="str">
            <v>IND</v>
          </cell>
          <cell r="HW766">
            <v>0</v>
          </cell>
          <cell r="HX766" t="str">
            <v>MAT-W</v>
          </cell>
          <cell r="HY766">
            <v>0</v>
          </cell>
          <cell r="HZ766" t="str">
            <v>SEJ-W</v>
          </cell>
          <cell r="IA766">
            <v>0</v>
          </cell>
          <cell r="IB766" t="str">
            <v>IGR-W</v>
          </cell>
          <cell r="IC766">
            <v>0</v>
          </cell>
          <cell r="ID766" t="str">
            <v>SBO</v>
          </cell>
          <cell r="IE766">
            <v>0</v>
          </cell>
          <cell r="IF766" t="str">
            <v>PJO</v>
          </cell>
          <cell r="IG766">
            <v>0</v>
          </cell>
          <cell r="IH766" t="str">
            <v>PRA</v>
          </cell>
          <cell r="II766">
            <v>0</v>
          </cell>
          <cell r="IJ766" t="str">
            <v>JAW</v>
          </cell>
          <cell r="IK766">
            <v>0</v>
          </cell>
          <cell r="IL766" t="str">
            <v>ARB</v>
          </cell>
          <cell r="IM766">
            <v>0</v>
          </cell>
          <cell r="IN766" t="str">
            <v>PKM</v>
          </cell>
          <cell r="IO766">
            <v>0</v>
          </cell>
          <cell r="IP766" t="str">
            <v>GEO-P</v>
          </cell>
          <cell r="IQ766">
            <v>0</v>
          </cell>
          <cell r="IR766" t="str">
            <v>SEJ-P</v>
          </cell>
          <cell r="IS766">
            <v>0</v>
          </cell>
          <cell r="IT766" t="str">
            <v>SOS-P</v>
          </cell>
          <cell r="IU766">
            <v>0</v>
          </cell>
          <cell r="IV766" t="str">
            <v>EKO-P</v>
          </cell>
          <cell r="IW766">
            <v>0</v>
          </cell>
          <cell r="IX766" t="str">
            <v>IGR-L</v>
          </cell>
          <cell r="IY766">
            <v>0</v>
          </cell>
          <cell r="JA766">
            <v>0</v>
          </cell>
        </row>
        <row r="767">
          <cell r="Q767" t="str">
            <v/>
          </cell>
          <cell r="AB767" t="str">
            <v/>
          </cell>
          <cell r="AC767">
            <v>4</v>
          </cell>
          <cell r="AI767" t="str">
            <v/>
          </cell>
          <cell r="AJ767">
            <v>0</v>
          </cell>
          <cell r="AK767">
            <v>79</v>
          </cell>
          <cell r="AL767">
            <v>77.5</v>
          </cell>
          <cell r="AM767">
            <v>79.25</v>
          </cell>
          <cell r="AN767">
            <v>78</v>
          </cell>
          <cell r="AO767" t="str">
            <v/>
          </cell>
          <cell r="AP767">
            <v>0</v>
          </cell>
          <cell r="AQ767">
            <v>75.67</v>
          </cell>
          <cell r="AR767">
            <v>73.25</v>
          </cell>
          <cell r="AS767">
            <v>67.25</v>
          </cell>
          <cell r="AT767">
            <v>79</v>
          </cell>
          <cell r="AU767" t="str">
            <v/>
          </cell>
          <cell r="AV767">
            <v>0</v>
          </cell>
          <cell r="AW767">
            <v>81.5</v>
          </cell>
          <cell r="AX767">
            <v>78.5</v>
          </cell>
          <cell r="AY767">
            <v>79.5</v>
          </cell>
          <cell r="AZ767">
            <v>78</v>
          </cell>
          <cell r="BA767" t="str">
            <v/>
          </cell>
          <cell r="BB767">
            <v>0</v>
          </cell>
          <cell r="BC767">
            <v>79.25</v>
          </cell>
          <cell r="BD767">
            <v>78</v>
          </cell>
          <cell r="BE767">
            <v>78</v>
          </cell>
          <cell r="BF767">
            <v>78</v>
          </cell>
          <cell r="BG767" t="str">
            <v>SEJ</v>
          </cell>
          <cell r="BH767">
            <v>0</v>
          </cell>
          <cell r="BI767">
            <v>77.67</v>
          </cell>
          <cell r="BJ767">
            <v>72</v>
          </cell>
          <cell r="BK767">
            <v>67</v>
          </cell>
          <cell r="BL767">
            <v>77</v>
          </cell>
          <cell r="BM767" t="str">
            <v/>
          </cell>
          <cell r="BN767">
            <v>0</v>
          </cell>
          <cell r="BO767">
            <v>79</v>
          </cell>
          <cell r="BP767">
            <v>76.5</v>
          </cell>
          <cell r="BQ767">
            <v>70.5</v>
          </cell>
          <cell r="BR767">
            <v>78</v>
          </cell>
          <cell r="BS767" t="str">
            <v/>
          </cell>
          <cell r="BT767">
            <v>0</v>
          </cell>
          <cell r="BU767">
            <v>83</v>
          </cell>
          <cell r="BV767">
            <v>83.25</v>
          </cell>
          <cell r="BW767">
            <v>80.5</v>
          </cell>
          <cell r="BX767">
            <v>80</v>
          </cell>
          <cell r="BY767" t="str">
            <v/>
          </cell>
          <cell r="BZ767">
            <v>0</v>
          </cell>
          <cell r="CA767">
            <v>76.42</v>
          </cell>
          <cell r="CB767">
            <v>66.75</v>
          </cell>
          <cell r="CC767">
            <v>69.5</v>
          </cell>
          <cell r="CD767">
            <v>72</v>
          </cell>
          <cell r="CE767" t="str">
            <v/>
          </cell>
          <cell r="CF767">
            <v>0</v>
          </cell>
          <cell r="CG767">
            <v>77</v>
          </cell>
          <cell r="CH767">
            <v>74.75</v>
          </cell>
          <cell r="CI767">
            <v>82.25</v>
          </cell>
          <cell r="CJ767">
            <v>76</v>
          </cell>
          <cell r="CK767" t="str">
            <v/>
          </cell>
          <cell r="CL767">
            <v>0</v>
          </cell>
          <cell r="CM767">
            <v>75</v>
          </cell>
          <cell r="CN767">
            <v>73.5</v>
          </cell>
          <cell r="CO767">
            <v>71.75</v>
          </cell>
          <cell r="CP767">
            <v>76</v>
          </cell>
          <cell r="CQ767" t="str">
            <v/>
          </cell>
          <cell r="CR767">
            <v>0</v>
          </cell>
          <cell r="CS767">
            <v>78</v>
          </cell>
          <cell r="CT767">
            <v>64.5</v>
          </cell>
          <cell r="CU767">
            <v>72.5</v>
          </cell>
          <cell r="CV767">
            <v>82</v>
          </cell>
          <cell r="CW767" t="str">
            <v/>
          </cell>
          <cell r="CX767">
            <v>0</v>
          </cell>
          <cell r="CY767">
            <v>79.56</v>
          </cell>
          <cell r="CZ767">
            <v>67.25</v>
          </cell>
          <cell r="DA767">
            <v>72.25</v>
          </cell>
          <cell r="DB767">
            <v>83</v>
          </cell>
          <cell r="DC767" t="str">
            <v/>
          </cell>
          <cell r="DD767">
            <v>0</v>
          </cell>
          <cell r="DE767">
            <v>86.75</v>
          </cell>
          <cell r="DF767">
            <v>73.5</v>
          </cell>
          <cell r="DG767">
            <v>73.25</v>
          </cell>
          <cell r="DH767">
            <v>84</v>
          </cell>
          <cell r="DI767" t="str">
            <v/>
          </cell>
          <cell r="DJ767">
            <v>0</v>
          </cell>
          <cell r="DK767">
            <v>0</v>
          </cell>
          <cell r="DL767">
            <v>0</v>
          </cell>
          <cell r="DM767">
            <v>0</v>
          </cell>
          <cell r="DN767">
            <v>73</v>
          </cell>
          <cell r="DO767" t="str">
            <v/>
          </cell>
          <cell r="DP767">
            <v>0</v>
          </cell>
          <cell r="DQ767">
            <v>79.25</v>
          </cell>
          <cell r="DR767">
            <v>69.5</v>
          </cell>
          <cell r="DS767">
            <v>66.75</v>
          </cell>
          <cell r="DT767">
            <v>74</v>
          </cell>
          <cell r="DU767" t="str">
            <v/>
          </cell>
          <cell r="DV767">
            <v>0</v>
          </cell>
          <cell r="DW767">
            <v>76.5</v>
          </cell>
          <cell r="DX767">
            <v>72</v>
          </cell>
          <cell r="DY767">
            <v>67</v>
          </cell>
          <cell r="DZ767">
            <v>75</v>
          </cell>
          <cell r="EA767" t="str">
            <v/>
          </cell>
          <cell r="EB767">
            <v>0</v>
          </cell>
          <cell r="EC767">
            <v>76.13</v>
          </cell>
          <cell r="ED767">
            <v>74.5</v>
          </cell>
          <cell r="EE767">
            <v>69.75</v>
          </cell>
          <cell r="EF767">
            <v>76</v>
          </cell>
          <cell r="EG767" t="str">
            <v/>
          </cell>
          <cell r="EH767">
            <v>0</v>
          </cell>
          <cell r="EI767">
            <v>80.58</v>
          </cell>
          <cell r="EJ767">
            <v>70</v>
          </cell>
          <cell r="EK767">
            <v>67.25</v>
          </cell>
          <cell r="EL767">
            <v>80</v>
          </cell>
          <cell r="EM767" t="str">
            <v/>
          </cell>
          <cell r="EN767">
            <v>0</v>
          </cell>
          <cell r="EO767">
            <v>80.58</v>
          </cell>
          <cell r="EP767">
            <v>70</v>
          </cell>
          <cell r="EQ767">
            <v>67.25</v>
          </cell>
          <cell r="ER767">
            <v>80</v>
          </cell>
          <cell r="ES767" t="str">
            <v/>
          </cell>
          <cell r="ET767">
            <v>0</v>
          </cell>
          <cell r="EU767">
            <v>80.58</v>
          </cell>
          <cell r="EV767">
            <v>70</v>
          </cell>
          <cell r="EW767">
            <v>67.25</v>
          </cell>
          <cell r="EX767">
            <v>80</v>
          </cell>
          <cell r="EY767" t="str">
            <v/>
          </cell>
          <cell r="EZ767">
            <v>0</v>
          </cell>
          <cell r="FA767">
            <v>77.63</v>
          </cell>
          <cell r="FB767">
            <v>67.25</v>
          </cell>
          <cell r="FC767">
            <v>66.75</v>
          </cell>
          <cell r="FD767">
            <v>75</v>
          </cell>
          <cell r="FE767" t="str">
            <v/>
          </cell>
          <cell r="FF767">
            <v>0</v>
          </cell>
          <cell r="FG767">
            <v>77.63</v>
          </cell>
          <cell r="FH767">
            <v>67.25</v>
          </cell>
          <cell r="FI767">
            <v>66.75</v>
          </cell>
          <cell r="FJ767">
            <v>75</v>
          </cell>
          <cell r="FK767" t="str">
            <v/>
          </cell>
          <cell r="FL767">
            <v>0</v>
          </cell>
          <cell r="FM767">
            <v>77.63</v>
          </cell>
          <cell r="FN767">
            <v>67.25</v>
          </cell>
          <cell r="FO767">
            <v>66.75</v>
          </cell>
          <cell r="FP767">
            <v>75</v>
          </cell>
          <cell r="FQ767" t="str">
            <v/>
          </cell>
          <cell r="FR767">
            <v>0</v>
          </cell>
          <cell r="FS767">
            <v>77.63</v>
          </cell>
          <cell r="FT767">
            <v>67.25</v>
          </cell>
          <cell r="FU767">
            <v>66.75</v>
          </cell>
          <cell r="FV767">
            <v>75</v>
          </cell>
          <cell r="FW767" t="str">
            <v/>
          </cell>
          <cell r="FX767">
            <v>0</v>
          </cell>
          <cell r="FY767">
            <v>77.63</v>
          </cell>
          <cell r="FZ767">
            <v>67.25</v>
          </cell>
          <cell r="GA767">
            <v>66.75</v>
          </cell>
          <cell r="GB767">
            <v>75</v>
          </cell>
          <cell r="GC767" t="str">
            <v/>
          </cell>
          <cell r="GD767">
            <v>0</v>
          </cell>
          <cell r="GE767">
            <v>77.63</v>
          </cell>
          <cell r="GF767">
            <v>67.25</v>
          </cell>
          <cell r="GG767">
            <v>66.75</v>
          </cell>
          <cell r="GH767">
            <v>75</v>
          </cell>
          <cell r="GI767" t="str">
            <v/>
          </cell>
          <cell r="GJ767">
            <v>0</v>
          </cell>
          <cell r="GK767">
            <v>77.63</v>
          </cell>
          <cell r="GL767">
            <v>67.25</v>
          </cell>
          <cell r="GM767">
            <v>66.75</v>
          </cell>
          <cell r="GN767">
            <v>75</v>
          </cell>
          <cell r="GO767" t="str">
            <v/>
          </cell>
          <cell r="GP767">
            <v>0</v>
          </cell>
          <cell r="GQ767">
            <v>77.63</v>
          </cell>
          <cell r="GR767">
            <v>67.25</v>
          </cell>
          <cell r="GS767">
            <v>66.75</v>
          </cell>
          <cell r="GT767">
            <v>75</v>
          </cell>
          <cell r="GU767" t="str">
            <v/>
          </cell>
          <cell r="GV767">
            <v>0</v>
          </cell>
          <cell r="GW767">
            <v>80.33</v>
          </cell>
          <cell r="GX767">
            <v>55.5</v>
          </cell>
          <cell r="GY767">
            <v>74.75</v>
          </cell>
          <cell r="GZ767">
            <v>75</v>
          </cell>
          <cell r="HA767" t="str">
            <v>IGR-L</v>
          </cell>
          <cell r="HB767">
            <v>0</v>
          </cell>
          <cell r="HC767">
            <v>75.17</v>
          </cell>
          <cell r="HD767">
            <v>67</v>
          </cell>
          <cell r="HE767">
            <v>66.75</v>
          </cell>
          <cell r="HF767">
            <v>77</v>
          </cell>
          <cell r="HH767">
            <v>0</v>
          </cell>
          <cell r="HM767" t="str">
            <v/>
          </cell>
          <cell r="HN767" t="str">
            <v/>
          </cell>
          <cell r="HS767">
            <v>0</v>
          </cell>
          <cell r="HT767" t="str">
            <v>PKN</v>
          </cell>
          <cell r="HU767">
            <v>0</v>
          </cell>
          <cell r="HV767" t="str">
            <v>IND</v>
          </cell>
          <cell r="HW767">
            <v>0</v>
          </cell>
          <cell r="HX767" t="str">
            <v>MAT-W</v>
          </cell>
          <cell r="HY767">
            <v>0</v>
          </cell>
          <cell r="HZ767" t="str">
            <v>SEJ-W</v>
          </cell>
          <cell r="IA767">
            <v>0</v>
          </cell>
          <cell r="IB767" t="str">
            <v>IGR-W</v>
          </cell>
          <cell r="IC767">
            <v>0</v>
          </cell>
          <cell r="ID767" t="str">
            <v>SBO</v>
          </cell>
          <cell r="IE767">
            <v>0</v>
          </cell>
          <cell r="IF767" t="str">
            <v>PJO</v>
          </cell>
          <cell r="IG767">
            <v>0</v>
          </cell>
          <cell r="IH767" t="str">
            <v>PRA</v>
          </cell>
          <cell r="II767">
            <v>0</v>
          </cell>
          <cell r="IJ767" t="str">
            <v>JAW</v>
          </cell>
          <cell r="IK767">
            <v>0</v>
          </cell>
          <cell r="IL767" t="str">
            <v>ARB</v>
          </cell>
          <cell r="IM767">
            <v>0</v>
          </cell>
          <cell r="IN767" t="str">
            <v>PKM</v>
          </cell>
          <cell r="IO767">
            <v>0</v>
          </cell>
          <cell r="IP767" t="str">
            <v>GEO-P</v>
          </cell>
          <cell r="IQ767">
            <v>0</v>
          </cell>
          <cell r="IR767" t="str">
            <v>SEJ-P</v>
          </cell>
          <cell r="IS767">
            <v>0</v>
          </cell>
          <cell r="IT767" t="str">
            <v>SOS-P</v>
          </cell>
          <cell r="IU767">
            <v>0</v>
          </cell>
          <cell r="IV767" t="str">
            <v>EKO-P</v>
          </cell>
          <cell r="IW767">
            <v>0</v>
          </cell>
          <cell r="IX767" t="str">
            <v>IGR-L</v>
          </cell>
          <cell r="IY767">
            <v>0</v>
          </cell>
          <cell r="JA767">
            <v>0</v>
          </cell>
        </row>
        <row r="768">
          <cell r="Q768" t="str">
            <v/>
          </cell>
          <cell r="AB768" t="str">
            <v/>
          </cell>
          <cell r="AC768">
            <v>5</v>
          </cell>
          <cell r="AI768" t="str">
            <v/>
          </cell>
          <cell r="AJ768">
            <v>0</v>
          </cell>
          <cell r="AK768">
            <v>84.5</v>
          </cell>
          <cell r="AL768">
            <v>78</v>
          </cell>
          <cell r="AM768">
            <v>79.75</v>
          </cell>
          <cell r="AN768">
            <v>76</v>
          </cell>
          <cell r="AO768" t="str">
            <v/>
          </cell>
          <cell r="AP768">
            <v>0</v>
          </cell>
          <cell r="AQ768">
            <v>91.17</v>
          </cell>
          <cell r="AR768">
            <v>86.75</v>
          </cell>
          <cell r="AS768">
            <v>86.75</v>
          </cell>
          <cell r="AT768">
            <v>79</v>
          </cell>
          <cell r="AU768" t="str">
            <v/>
          </cell>
          <cell r="AV768">
            <v>0</v>
          </cell>
          <cell r="AW768">
            <v>83</v>
          </cell>
          <cell r="AX768">
            <v>77.75</v>
          </cell>
          <cell r="AY768">
            <v>78.75</v>
          </cell>
          <cell r="AZ768">
            <v>78</v>
          </cell>
          <cell r="BA768" t="str">
            <v/>
          </cell>
          <cell r="BB768">
            <v>0</v>
          </cell>
          <cell r="BC768">
            <v>82</v>
          </cell>
          <cell r="BD768">
            <v>79.75</v>
          </cell>
          <cell r="BE768">
            <v>80.25</v>
          </cell>
          <cell r="BF768">
            <v>76</v>
          </cell>
          <cell r="BG768" t="str">
            <v>SEJ</v>
          </cell>
          <cell r="BH768">
            <v>0</v>
          </cell>
          <cell r="BI768">
            <v>84.67</v>
          </cell>
          <cell r="BJ768">
            <v>86</v>
          </cell>
          <cell r="BK768">
            <v>82.5</v>
          </cell>
          <cell r="BL768">
            <v>77</v>
          </cell>
          <cell r="BM768" t="str">
            <v/>
          </cell>
          <cell r="BN768">
            <v>0</v>
          </cell>
          <cell r="BO768">
            <v>86.63</v>
          </cell>
          <cell r="BP768">
            <v>84.5</v>
          </cell>
          <cell r="BQ768">
            <v>81.75</v>
          </cell>
          <cell r="BR768">
            <v>85</v>
          </cell>
          <cell r="BS768" t="str">
            <v/>
          </cell>
          <cell r="BT768">
            <v>0</v>
          </cell>
          <cell r="BU768">
            <v>84.75</v>
          </cell>
          <cell r="BV768">
            <v>82.75</v>
          </cell>
          <cell r="BW768">
            <v>82.75</v>
          </cell>
          <cell r="BX768">
            <v>87</v>
          </cell>
          <cell r="BY768" t="str">
            <v/>
          </cell>
          <cell r="BZ768">
            <v>0</v>
          </cell>
          <cell r="CA768">
            <v>86.08</v>
          </cell>
          <cell r="CB768">
            <v>82.5</v>
          </cell>
          <cell r="CC768">
            <v>85</v>
          </cell>
          <cell r="CD768">
            <v>88</v>
          </cell>
          <cell r="CE768" t="str">
            <v/>
          </cell>
          <cell r="CF768">
            <v>0</v>
          </cell>
          <cell r="CG768">
            <v>83.67</v>
          </cell>
          <cell r="CH768">
            <v>80.25</v>
          </cell>
          <cell r="CI768">
            <v>84.5</v>
          </cell>
          <cell r="CJ768">
            <v>78</v>
          </cell>
          <cell r="CK768" t="str">
            <v/>
          </cell>
          <cell r="CL768">
            <v>0</v>
          </cell>
          <cell r="CM768">
            <v>76</v>
          </cell>
          <cell r="CN768">
            <v>71</v>
          </cell>
          <cell r="CO768">
            <v>71</v>
          </cell>
          <cell r="CP768">
            <v>77</v>
          </cell>
          <cell r="CQ768" t="str">
            <v/>
          </cell>
          <cell r="CR768">
            <v>0</v>
          </cell>
          <cell r="CS768">
            <v>82.75</v>
          </cell>
          <cell r="CT768">
            <v>87.75</v>
          </cell>
          <cell r="CU768">
            <v>86.5</v>
          </cell>
          <cell r="CV768">
            <v>83</v>
          </cell>
          <cell r="CW768" t="str">
            <v/>
          </cell>
          <cell r="CX768">
            <v>0</v>
          </cell>
          <cell r="CY768">
            <v>82</v>
          </cell>
          <cell r="CZ768">
            <v>71</v>
          </cell>
          <cell r="DA768">
            <v>79.75</v>
          </cell>
          <cell r="DB768">
            <v>86</v>
          </cell>
          <cell r="DC768" t="str">
            <v/>
          </cell>
          <cell r="DD768">
            <v>0</v>
          </cell>
          <cell r="DE768">
            <v>89</v>
          </cell>
          <cell r="DF768">
            <v>85.75</v>
          </cell>
          <cell r="DG768">
            <v>82.5</v>
          </cell>
          <cell r="DH768">
            <v>87</v>
          </cell>
          <cell r="DI768" t="str">
            <v/>
          </cell>
          <cell r="DJ768">
            <v>0</v>
          </cell>
          <cell r="DK768">
            <v>0</v>
          </cell>
          <cell r="DL768">
            <v>0</v>
          </cell>
          <cell r="DM768">
            <v>0</v>
          </cell>
          <cell r="DN768">
            <v>74</v>
          </cell>
          <cell r="DO768" t="str">
            <v/>
          </cell>
          <cell r="DP768">
            <v>0</v>
          </cell>
          <cell r="DQ768">
            <v>83.25</v>
          </cell>
          <cell r="DR768">
            <v>70.5</v>
          </cell>
          <cell r="DS768">
            <v>72.25</v>
          </cell>
          <cell r="DT768">
            <v>77</v>
          </cell>
          <cell r="DU768" t="str">
            <v/>
          </cell>
          <cell r="DV768">
            <v>0</v>
          </cell>
          <cell r="DW768">
            <v>88.5</v>
          </cell>
          <cell r="DX768">
            <v>86</v>
          </cell>
          <cell r="DY768">
            <v>83.25</v>
          </cell>
          <cell r="DZ768">
            <v>82</v>
          </cell>
          <cell r="EA768" t="str">
            <v/>
          </cell>
          <cell r="EB768">
            <v>0</v>
          </cell>
          <cell r="EC768">
            <v>81</v>
          </cell>
          <cell r="ED768">
            <v>80</v>
          </cell>
          <cell r="EE768">
            <v>81.25</v>
          </cell>
          <cell r="EF768">
            <v>82</v>
          </cell>
          <cell r="EG768" t="str">
            <v/>
          </cell>
          <cell r="EH768">
            <v>0</v>
          </cell>
          <cell r="EI768">
            <v>87.67</v>
          </cell>
          <cell r="EJ768">
            <v>75</v>
          </cell>
          <cell r="EK768">
            <v>80</v>
          </cell>
          <cell r="EL768">
            <v>83</v>
          </cell>
          <cell r="EM768" t="str">
            <v/>
          </cell>
          <cell r="EN768">
            <v>0</v>
          </cell>
          <cell r="EO768">
            <v>87.67</v>
          </cell>
          <cell r="EP768">
            <v>75</v>
          </cell>
          <cell r="EQ768">
            <v>80</v>
          </cell>
          <cell r="ER768">
            <v>83</v>
          </cell>
          <cell r="ES768" t="str">
            <v/>
          </cell>
          <cell r="ET768">
            <v>0</v>
          </cell>
          <cell r="EU768">
            <v>87.67</v>
          </cell>
          <cell r="EV768">
            <v>75</v>
          </cell>
          <cell r="EW768">
            <v>80</v>
          </cell>
          <cell r="EX768">
            <v>83</v>
          </cell>
          <cell r="EY768" t="str">
            <v/>
          </cell>
          <cell r="EZ768">
            <v>0</v>
          </cell>
          <cell r="FA768">
            <v>80.38</v>
          </cell>
          <cell r="FB768">
            <v>73.5</v>
          </cell>
          <cell r="FC768">
            <v>72.25</v>
          </cell>
          <cell r="FD768">
            <v>79</v>
          </cell>
          <cell r="FE768" t="str">
            <v/>
          </cell>
          <cell r="FF768">
            <v>0</v>
          </cell>
          <cell r="FG768">
            <v>80.38</v>
          </cell>
          <cell r="FH768">
            <v>73.5</v>
          </cell>
          <cell r="FI768">
            <v>72.25</v>
          </cell>
          <cell r="FJ768">
            <v>79</v>
          </cell>
          <cell r="FK768" t="str">
            <v/>
          </cell>
          <cell r="FL768">
            <v>0</v>
          </cell>
          <cell r="FM768">
            <v>80.38</v>
          </cell>
          <cell r="FN768">
            <v>73.5</v>
          </cell>
          <cell r="FO768">
            <v>72.25</v>
          </cell>
          <cell r="FP768">
            <v>79</v>
          </cell>
          <cell r="FQ768" t="str">
            <v/>
          </cell>
          <cell r="FR768">
            <v>0</v>
          </cell>
          <cell r="FS768">
            <v>80.38</v>
          </cell>
          <cell r="FT768">
            <v>73.5</v>
          </cell>
          <cell r="FU768">
            <v>72.25</v>
          </cell>
          <cell r="FV768">
            <v>79</v>
          </cell>
          <cell r="FW768" t="str">
            <v/>
          </cell>
          <cell r="FX768">
            <v>0</v>
          </cell>
          <cell r="FY768">
            <v>80.38</v>
          </cell>
          <cell r="FZ768">
            <v>73.5</v>
          </cell>
          <cell r="GA768">
            <v>72.25</v>
          </cell>
          <cell r="GB768">
            <v>79</v>
          </cell>
          <cell r="GC768" t="str">
            <v/>
          </cell>
          <cell r="GD768">
            <v>0</v>
          </cell>
          <cell r="GE768">
            <v>80.38</v>
          </cell>
          <cell r="GF768">
            <v>73.5</v>
          </cell>
          <cell r="GG768">
            <v>72.25</v>
          </cell>
          <cell r="GH768">
            <v>79</v>
          </cell>
          <cell r="GI768" t="str">
            <v/>
          </cell>
          <cell r="GJ768">
            <v>0</v>
          </cell>
          <cell r="GK768">
            <v>80.38</v>
          </cell>
          <cell r="GL768">
            <v>73.5</v>
          </cell>
          <cell r="GM768">
            <v>72.25</v>
          </cell>
          <cell r="GN768">
            <v>79</v>
          </cell>
          <cell r="GO768" t="str">
            <v/>
          </cell>
          <cell r="GP768">
            <v>0</v>
          </cell>
          <cell r="GQ768">
            <v>80.38</v>
          </cell>
          <cell r="GR768">
            <v>73.5</v>
          </cell>
          <cell r="GS768">
            <v>72.25</v>
          </cell>
          <cell r="GT768">
            <v>79</v>
          </cell>
          <cell r="GU768" t="str">
            <v/>
          </cell>
          <cell r="GV768">
            <v>0</v>
          </cell>
          <cell r="GW768">
            <v>78.33</v>
          </cell>
          <cell r="GX768">
            <v>64.75</v>
          </cell>
          <cell r="GY768">
            <v>76</v>
          </cell>
          <cell r="GZ768">
            <v>80</v>
          </cell>
          <cell r="HA768" t="str">
            <v>IGR-L</v>
          </cell>
          <cell r="HB768">
            <v>0</v>
          </cell>
          <cell r="HC768">
            <v>77.5</v>
          </cell>
          <cell r="HD768">
            <v>70</v>
          </cell>
          <cell r="HE768">
            <v>70.5</v>
          </cell>
          <cell r="HF768">
            <v>78</v>
          </cell>
          <cell r="HH768">
            <v>0</v>
          </cell>
          <cell r="HM768" t="str">
            <v/>
          </cell>
          <cell r="HN768" t="str">
            <v/>
          </cell>
          <cell r="HS768">
            <v>0</v>
          </cell>
          <cell r="HT768" t="str">
            <v>PKN</v>
          </cell>
          <cell r="HU768">
            <v>0</v>
          </cell>
          <cell r="HV768" t="str">
            <v>IND</v>
          </cell>
          <cell r="HW768">
            <v>0</v>
          </cell>
          <cell r="HX768" t="str">
            <v>MAT-W</v>
          </cell>
          <cell r="HY768">
            <v>0</v>
          </cell>
          <cell r="HZ768" t="str">
            <v>SEJ-W</v>
          </cell>
          <cell r="IA768">
            <v>0</v>
          </cell>
          <cell r="IB768" t="str">
            <v>IGR-W</v>
          </cell>
          <cell r="IC768">
            <v>0</v>
          </cell>
          <cell r="ID768" t="str">
            <v>SBO</v>
          </cell>
          <cell r="IE768">
            <v>0</v>
          </cell>
          <cell r="IF768" t="str">
            <v>PJO</v>
          </cell>
          <cell r="IG768">
            <v>0</v>
          </cell>
          <cell r="IH768" t="str">
            <v>PRA</v>
          </cell>
          <cell r="II768">
            <v>0</v>
          </cell>
          <cell r="IJ768" t="str">
            <v>JAW</v>
          </cell>
          <cell r="IK768">
            <v>0</v>
          </cell>
          <cell r="IL768" t="str">
            <v>ARB</v>
          </cell>
          <cell r="IM768">
            <v>0</v>
          </cell>
          <cell r="IN768" t="str">
            <v>PKM</v>
          </cell>
          <cell r="IO768">
            <v>0</v>
          </cell>
          <cell r="IP768" t="str">
            <v>GEO-P</v>
          </cell>
          <cell r="IQ768">
            <v>0</v>
          </cell>
          <cell r="IR768" t="str">
            <v>SEJ-P</v>
          </cell>
          <cell r="IS768">
            <v>0</v>
          </cell>
          <cell r="IT768" t="str">
            <v>SOS-P</v>
          </cell>
          <cell r="IU768">
            <v>0</v>
          </cell>
          <cell r="IV768" t="str">
            <v>EKO-P</v>
          </cell>
          <cell r="IW768">
            <v>0</v>
          </cell>
          <cell r="IX768" t="str">
            <v>IGR-L</v>
          </cell>
          <cell r="IY768">
            <v>0</v>
          </cell>
          <cell r="JA768">
            <v>0</v>
          </cell>
        </row>
        <row r="769">
          <cell r="Q769" t="str">
            <v/>
          </cell>
          <cell r="AB769" t="str">
            <v/>
          </cell>
          <cell r="AC769">
            <v>6</v>
          </cell>
          <cell r="AI769" t="str">
            <v/>
          </cell>
          <cell r="AJ769">
            <v>0</v>
          </cell>
          <cell r="AK769">
            <v>82.5</v>
          </cell>
          <cell r="AL769">
            <v>78.5</v>
          </cell>
          <cell r="AM769">
            <v>77.75</v>
          </cell>
          <cell r="AN769">
            <v>76</v>
          </cell>
          <cell r="AO769" t="str">
            <v/>
          </cell>
          <cell r="AP769">
            <v>0</v>
          </cell>
          <cell r="AQ769">
            <v>91.17</v>
          </cell>
          <cell r="AR769">
            <v>75.75</v>
          </cell>
          <cell r="AS769">
            <v>83.25</v>
          </cell>
          <cell r="AT769">
            <v>76</v>
          </cell>
          <cell r="AU769" t="str">
            <v/>
          </cell>
          <cell r="AV769">
            <v>0</v>
          </cell>
          <cell r="AW769">
            <v>83.5</v>
          </cell>
          <cell r="AX769">
            <v>78.5</v>
          </cell>
          <cell r="AY769">
            <v>76.5</v>
          </cell>
          <cell r="AZ769">
            <v>74</v>
          </cell>
          <cell r="BA769" t="str">
            <v/>
          </cell>
          <cell r="BB769">
            <v>0</v>
          </cell>
          <cell r="BC769">
            <v>82.75</v>
          </cell>
          <cell r="BD769">
            <v>79.25</v>
          </cell>
          <cell r="BE769">
            <v>78.75</v>
          </cell>
          <cell r="BF769">
            <v>76</v>
          </cell>
          <cell r="BG769" t="str">
            <v>SEJ</v>
          </cell>
          <cell r="BH769">
            <v>0</v>
          </cell>
          <cell r="BI769">
            <v>82.67</v>
          </cell>
          <cell r="BJ769">
            <v>73.75</v>
          </cell>
          <cell r="BK769">
            <v>81.25</v>
          </cell>
          <cell r="BL769">
            <v>76</v>
          </cell>
          <cell r="BM769" t="str">
            <v/>
          </cell>
          <cell r="BN769">
            <v>0</v>
          </cell>
          <cell r="BO769">
            <v>80</v>
          </cell>
          <cell r="BP769">
            <v>72.5</v>
          </cell>
          <cell r="BQ769">
            <v>73</v>
          </cell>
          <cell r="BR769">
            <v>74</v>
          </cell>
          <cell r="BS769" t="str">
            <v/>
          </cell>
          <cell r="BT769">
            <v>0</v>
          </cell>
          <cell r="BU769">
            <v>86</v>
          </cell>
          <cell r="BV769">
            <v>81.25</v>
          </cell>
          <cell r="BW769">
            <v>80.25</v>
          </cell>
          <cell r="BX769">
            <v>84</v>
          </cell>
          <cell r="BY769" t="str">
            <v/>
          </cell>
          <cell r="BZ769">
            <v>0</v>
          </cell>
          <cell r="CA769">
            <v>76.5</v>
          </cell>
          <cell r="CB769">
            <v>69.5</v>
          </cell>
          <cell r="CC769">
            <v>70.25</v>
          </cell>
          <cell r="CD769">
            <v>75</v>
          </cell>
          <cell r="CE769" t="str">
            <v/>
          </cell>
          <cell r="CF769">
            <v>0</v>
          </cell>
          <cell r="CG769">
            <v>84.33</v>
          </cell>
          <cell r="CH769">
            <v>80</v>
          </cell>
          <cell r="CI769">
            <v>81.75</v>
          </cell>
          <cell r="CJ769">
            <v>82</v>
          </cell>
          <cell r="CK769" t="str">
            <v/>
          </cell>
          <cell r="CL769">
            <v>0</v>
          </cell>
          <cell r="CM769">
            <v>75.33</v>
          </cell>
          <cell r="CN769">
            <v>73.5</v>
          </cell>
          <cell r="CO769">
            <v>73.5</v>
          </cell>
          <cell r="CP769">
            <v>76</v>
          </cell>
          <cell r="CQ769" t="str">
            <v/>
          </cell>
          <cell r="CR769">
            <v>0</v>
          </cell>
          <cell r="CS769">
            <v>80.08</v>
          </cell>
          <cell r="CT769">
            <v>90.5</v>
          </cell>
          <cell r="CU769">
            <v>83</v>
          </cell>
          <cell r="CV769">
            <v>79</v>
          </cell>
          <cell r="CW769" t="str">
            <v/>
          </cell>
          <cell r="CX769">
            <v>0</v>
          </cell>
          <cell r="CY769">
            <v>79.33</v>
          </cell>
          <cell r="CZ769">
            <v>71.25</v>
          </cell>
          <cell r="DA769">
            <v>70.75</v>
          </cell>
          <cell r="DB769">
            <v>82</v>
          </cell>
          <cell r="DC769" t="str">
            <v/>
          </cell>
          <cell r="DD769">
            <v>0</v>
          </cell>
          <cell r="DE769">
            <v>80.5</v>
          </cell>
          <cell r="DF769">
            <v>78.25</v>
          </cell>
          <cell r="DG769">
            <v>77.75</v>
          </cell>
          <cell r="DH769">
            <v>90</v>
          </cell>
          <cell r="DI769" t="str">
            <v/>
          </cell>
          <cell r="DJ769">
            <v>0</v>
          </cell>
          <cell r="DK769">
            <v>0</v>
          </cell>
          <cell r="DL769">
            <v>0</v>
          </cell>
          <cell r="DM769">
            <v>0</v>
          </cell>
          <cell r="DN769">
            <v>73</v>
          </cell>
          <cell r="DO769" t="str">
            <v/>
          </cell>
          <cell r="DP769">
            <v>0</v>
          </cell>
          <cell r="DQ769">
            <v>83.75</v>
          </cell>
          <cell r="DR769">
            <v>70.75</v>
          </cell>
          <cell r="DS769">
            <v>70.5</v>
          </cell>
          <cell r="DT769">
            <v>78</v>
          </cell>
          <cell r="DU769" t="str">
            <v/>
          </cell>
          <cell r="DV769">
            <v>0</v>
          </cell>
          <cell r="DW769">
            <v>87.75</v>
          </cell>
          <cell r="DX769">
            <v>73.75</v>
          </cell>
          <cell r="DY769">
            <v>75</v>
          </cell>
          <cell r="DZ769">
            <v>73</v>
          </cell>
          <cell r="EA769" t="str">
            <v/>
          </cell>
          <cell r="EB769">
            <v>0</v>
          </cell>
          <cell r="EC769">
            <v>80.75</v>
          </cell>
          <cell r="ED769">
            <v>79.5</v>
          </cell>
          <cell r="EE769">
            <v>80</v>
          </cell>
          <cell r="EF769">
            <v>81</v>
          </cell>
          <cell r="EG769" t="str">
            <v/>
          </cell>
          <cell r="EH769">
            <v>0</v>
          </cell>
          <cell r="EI769">
            <v>84.25</v>
          </cell>
          <cell r="EJ769">
            <v>74.5</v>
          </cell>
          <cell r="EK769">
            <v>80.25</v>
          </cell>
          <cell r="EL769">
            <v>82</v>
          </cell>
          <cell r="EM769" t="str">
            <v/>
          </cell>
          <cell r="EN769">
            <v>0</v>
          </cell>
          <cell r="EO769">
            <v>84.25</v>
          </cell>
          <cell r="EP769">
            <v>74.5</v>
          </cell>
          <cell r="EQ769">
            <v>80.25</v>
          </cell>
          <cell r="ER769">
            <v>82</v>
          </cell>
          <cell r="ES769" t="str">
            <v/>
          </cell>
          <cell r="ET769">
            <v>0</v>
          </cell>
          <cell r="EU769">
            <v>84.25</v>
          </cell>
          <cell r="EV769">
            <v>74.5</v>
          </cell>
          <cell r="EW769">
            <v>80.25</v>
          </cell>
          <cell r="EX769">
            <v>82</v>
          </cell>
          <cell r="EY769" t="str">
            <v/>
          </cell>
          <cell r="EZ769">
            <v>0</v>
          </cell>
          <cell r="FA769">
            <v>78.88</v>
          </cell>
          <cell r="FB769">
            <v>67</v>
          </cell>
          <cell r="FC769">
            <v>67</v>
          </cell>
          <cell r="FD769">
            <v>79</v>
          </cell>
          <cell r="FE769" t="str">
            <v/>
          </cell>
          <cell r="FF769">
            <v>0</v>
          </cell>
          <cell r="FG769">
            <v>78.88</v>
          </cell>
          <cell r="FH769">
            <v>67</v>
          </cell>
          <cell r="FI769">
            <v>67</v>
          </cell>
          <cell r="FJ769">
            <v>79</v>
          </cell>
          <cell r="FK769" t="str">
            <v/>
          </cell>
          <cell r="FL769">
            <v>0</v>
          </cell>
          <cell r="FM769">
            <v>78.88</v>
          </cell>
          <cell r="FN769">
            <v>67</v>
          </cell>
          <cell r="FO769">
            <v>67</v>
          </cell>
          <cell r="FP769">
            <v>79</v>
          </cell>
          <cell r="FQ769" t="str">
            <v/>
          </cell>
          <cell r="FR769">
            <v>0</v>
          </cell>
          <cell r="FS769">
            <v>78.88</v>
          </cell>
          <cell r="FT769">
            <v>67</v>
          </cell>
          <cell r="FU769">
            <v>67</v>
          </cell>
          <cell r="FV769">
            <v>79</v>
          </cell>
          <cell r="FW769" t="str">
            <v/>
          </cell>
          <cell r="FX769">
            <v>0</v>
          </cell>
          <cell r="FY769">
            <v>78.88</v>
          </cell>
          <cell r="FZ769">
            <v>67</v>
          </cell>
          <cell r="GA769">
            <v>67</v>
          </cell>
          <cell r="GB769">
            <v>79</v>
          </cell>
          <cell r="GC769" t="str">
            <v/>
          </cell>
          <cell r="GD769">
            <v>0</v>
          </cell>
          <cell r="GE769">
            <v>78.88</v>
          </cell>
          <cell r="GF769">
            <v>67</v>
          </cell>
          <cell r="GG769">
            <v>67</v>
          </cell>
          <cell r="GH769">
            <v>79</v>
          </cell>
          <cell r="GI769" t="str">
            <v/>
          </cell>
          <cell r="GJ769">
            <v>0</v>
          </cell>
          <cell r="GK769">
            <v>78.88</v>
          </cell>
          <cell r="GL769">
            <v>67</v>
          </cell>
          <cell r="GM769">
            <v>67</v>
          </cell>
          <cell r="GN769">
            <v>79</v>
          </cell>
          <cell r="GO769" t="str">
            <v/>
          </cell>
          <cell r="GP769">
            <v>0</v>
          </cell>
          <cell r="GQ769">
            <v>78.88</v>
          </cell>
          <cell r="GR769">
            <v>67</v>
          </cell>
          <cell r="GS769">
            <v>67</v>
          </cell>
          <cell r="GT769">
            <v>79</v>
          </cell>
          <cell r="GU769" t="str">
            <v/>
          </cell>
          <cell r="GV769">
            <v>0</v>
          </cell>
          <cell r="GW769">
            <v>75.67</v>
          </cell>
          <cell r="GX769">
            <v>56.25</v>
          </cell>
          <cell r="GY769">
            <v>66.75</v>
          </cell>
          <cell r="GZ769">
            <v>78</v>
          </cell>
          <cell r="HA769" t="str">
            <v>IGR-L</v>
          </cell>
          <cell r="HB769">
            <v>0</v>
          </cell>
          <cell r="HC769">
            <v>75.08</v>
          </cell>
          <cell r="HD769">
            <v>66.75</v>
          </cell>
          <cell r="HE769">
            <v>71.25</v>
          </cell>
          <cell r="HF769">
            <v>78</v>
          </cell>
          <cell r="HH769">
            <v>0</v>
          </cell>
          <cell r="HM769" t="str">
            <v/>
          </cell>
          <cell r="HN769" t="str">
            <v/>
          </cell>
          <cell r="HS769">
            <v>0</v>
          </cell>
          <cell r="HT769" t="str">
            <v>PKN</v>
          </cell>
          <cell r="HU769">
            <v>0</v>
          </cell>
          <cell r="HV769" t="str">
            <v>IND</v>
          </cell>
          <cell r="HW769">
            <v>0</v>
          </cell>
          <cell r="HX769" t="str">
            <v>MAT-W</v>
          </cell>
          <cell r="HY769">
            <v>0</v>
          </cell>
          <cell r="HZ769" t="str">
            <v>SEJ-W</v>
          </cell>
          <cell r="IA769">
            <v>0</v>
          </cell>
          <cell r="IB769" t="str">
            <v>IGR-W</v>
          </cell>
          <cell r="IC769">
            <v>0</v>
          </cell>
          <cell r="ID769" t="str">
            <v>SBO</v>
          </cell>
          <cell r="IE769">
            <v>0</v>
          </cell>
          <cell r="IF769" t="str">
            <v>PJO</v>
          </cell>
          <cell r="IG769">
            <v>0</v>
          </cell>
          <cell r="IH769" t="str">
            <v>PRA</v>
          </cell>
          <cell r="II769">
            <v>0</v>
          </cell>
          <cell r="IJ769" t="str">
            <v>JAW</v>
          </cell>
          <cell r="IK769">
            <v>0</v>
          </cell>
          <cell r="IL769" t="str">
            <v>ARB</v>
          </cell>
          <cell r="IM769">
            <v>0</v>
          </cell>
          <cell r="IN769" t="str">
            <v>PKM</v>
          </cell>
          <cell r="IO769">
            <v>0</v>
          </cell>
          <cell r="IP769" t="str">
            <v>GEO-P</v>
          </cell>
          <cell r="IQ769">
            <v>0</v>
          </cell>
          <cell r="IR769" t="str">
            <v>SEJ-P</v>
          </cell>
          <cell r="IS769">
            <v>0</v>
          </cell>
          <cell r="IT769" t="str">
            <v>SOS-P</v>
          </cell>
          <cell r="IU769">
            <v>0</v>
          </cell>
          <cell r="IV769" t="str">
            <v>EKO-P</v>
          </cell>
          <cell r="IW769">
            <v>0</v>
          </cell>
          <cell r="IX769" t="str">
            <v>IGR-L</v>
          </cell>
          <cell r="IY769">
            <v>0</v>
          </cell>
          <cell r="JA769">
            <v>0</v>
          </cell>
        </row>
        <row r="770">
          <cell r="Q770" t="str">
            <v/>
          </cell>
          <cell r="AB770" t="str">
            <v/>
          </cell>
          <cell r="AC770">
            <v>7</v>
          </cell>
          <cell r="AI770" t="str">
            <v/>
          </cell>
          <cell r="AJ770">
            <v>0</v>
          </cell>
          <cell r="AK770">
            <v>87.25</v>
          </cell>
          <cell r="AL770">
            <v>79</v>
          </cell>
          <cell r="AM770">
            <v>81</v>
          </cell>
          <cell r="AN770">
            <v>78</v>
          </cell>
          <cell r="AO770" t="str">
            <v/>
          </cell>
          <cell r="AP770">
            <v>0</v>
          </cell>
          <cell r="AQ770">
            <v>94.17</v>
          </cell>
          <cell r="AR770">
            <v>90.5</v>
          </cell>
          <cell r="AS770">
            <v>86.25</v>
          </cell>
          <cell r="AT770">
            <v>80</v>
          </cell>
          <cell r="AU770" t="str">
            <v/>
          </cell>
          <cell r="AV770">
            <v>0</v>
          </cell>
          <cell r="AW770">
            <v>88.5</v>
          </cell>
          <cell r="AX770">
            <v>81</v>
          </cell>
          <cell r="AY770">
            <v>80.75</v>
          </cell>
          <cell r="AZ770">
            <v>78</v>
          </cell>
          <cell r="BA770" t="str">
            <v/>
          </cell>
          <cell r="BB770">
            <v>0</v>
          </cell>
          <cell r="BC770">
            <v>87</v>
          </cell>
          <cell r="BD770">
            <v>80.75</v>
          </cell>
          <cell r="BE770">
            <v>82.25</v>
          </cell>
          <cell r="BF770">
            <v>79</v>
          </cell>
          <cell r="BG770" t="str">
            <v>SEJ</v>
          </cell>
          <cell r="BH770">
            <v>0</v>
          </cell>
          <cell r="BI770">
            <v>93.33</v>
          </cell>
          <cell r="BJ770">
            <v>89.5</v>
          </cell>
          <cell r="BK770">
            <v>83.5</v>
          </cell>
          <cell r="BL770">
            <v>77</v>
          </cell>
          <cell r="BM770" t="str">
            <v/>
          </cell>
          <cell r="BN770">
            <v>0</v>
          </cell>
          <cell r="BO770">
            <v>87.75</v>
          </cell>
          <cell r="BP770">
            <v>82.5</v>
          </cell>
          <cell r="BQ770">
            <v>83.75</v>
          </cell>
          <cell r="BR770">
            <v>88</v>
          </cell>
          <cell r="BS770" t="str">
            <v/>
          </cell>
          <cell r="BT770">
            <v>0</v>
          </cell>
          <cell r="BU770">
            <v>86</v>
          </cell>
          <cell r="BV770">
            <v>85.75</v>
          </cell>
          <cell r="BW770">
            <v>85</v>
          </cell>
          <cell r="BX770">
            <v>87</v>
          </cell>
          <cell r="BY770" t="str">
            <v/>
          </cell>
          <cell r="BZ770">
            <v>0</v>
          </cell>
          <cell r="CA770">
            <v>84.42</v>
          </cell>
          <cell r="CB770">
            <v>79.5</v>
          </cell>
          <cell r="CC770">
            <v>75</v>
          </cell>
          <cell r="CD770">
            <v>75</v>
          </cell>
          <cell r="CE770" t="str">
            <v/>
          </cell>
          <cell r="CF770">
            <v>0</v>
          </cell>
          <cell r="CG770">
            <v>83</v>
          </cell>
          <cell r="CH770">
            <v>80.75</v>
          </cell>
          <cell r="CI770">
            <v>84.5</v>
          </cell>
          <cell r="CJ770">
            <v>83</v>
          </cell>
          <cell r="CK770" t="str">
            <v/>
          </cell>
          <cell r="CL770">
            <v>0</v>
          </cell>
          <cell r="CM770">
            <v>77.58</v>
          </cell>
          <cell r="CN770">
            <v>83.5</v>
          </cell>
          <cell r="CO770">
            <v>78.25</v>
          </cell>
          <cell r="CP770">
            <v>81</v>
          </cell>
          <cell r="CQ770" t="str">
            <v/>
          </cell>
          <cell r="CR770">
            <v>0</v>
          </cell>
          <cell r="CS770">
            <v>83.17</v>
          </cell>
          <cell r="CT770">
            <v>76.25</v>
          </cell>
          <cell r="CU770">
            <v>80.5</v>
          </cell>
          <cell r="CV770">
            <v>80</v>
          </cell>
          <cell r="CW770" t="str">
            <v/>
          </cell>
          <cell r="CX770">
            <v>0</v>
          </cell>
          <cell r="CY770">
            <v>78.22</v>
          </cell>
          <cell r="CZ770">
            <v>77.25</v>
          </cell>
          <cell r="DA770">
            <v>71.5</v>
          </cell>
          <cell r="DB770">
            <v>81</v>
          </cell>
          <cell r="DC770" t="str">
            <v/>
          </cell>
          <cell r="DD770">
            <v>0</v>
          </cell>
          <cell r="DE770">
            <v>85.25</v>
          </cell>
          <cell r="DF770">
            <v>81</v>
          </cell>
          <cell r="DG770">
            <v>87</v>
          </cell>
          <cell r="DH770">
            <v>87</v>
          </cell>
          <cell r="DI770" t="str">
            <v/>
          </cell>
          <cell r="DJ770">
            <v>0</v>
          </cell>
          <cell r="DK770">
            <v>0</v>
          </cell>
          <cell r="DL770">
            <v>0</v>
          </cell>
          <cell r="DM770">
            <v>0</v>
          </cell>
          <cell r="DN770">
            <v>77</v>
          </cell>
          <cell r="DO770" t="str">
            <v/>
          </cell>
          <cell r="DP770">
            <v>0</v>
          </cell>
          <cell r="DQ770">
            <v>84.75</v>
          </cell>
          <cell r="DR770">
            <v>83.5</v>
          </cell>
          <cell r="DS770">
            <v>92.75</v>
          </cell>
          <cell r="DT770">
            <v>89</v>
          </cell>
          <cell r="DU770" t="str">
            <v/>
          </cell>
          <cell r="DV770">
            <v>0</v>
          </cell>
          <cell r="DW770">
            <v>93.25</v>
          </cell>
          <cell r="DX770">
            <v>89.5</v>
          </cell>
          <cell r="DY770">
            <v>86.25</v>
          </cell>
          <cell r="DZ770">
            <v>80</v>
          </cell>
          <cell r="EA770" t="str">
            <v/>
          </cell>
          <cell r="EB770">
            <v>0</v>
          </cell>
          <cell r="EC770">
            <v>79.88</v>
          </cell>
          <cell r="ED770">
            <v>74.25</v>
          </cell>
          <cell r="EE770">
            <v>74.75</v>
          </cell>
          <cell r="EF770">
            <v>83</v>
          </cell>
          <cell r="EG770" t="str">
            <v/>
          </cell>
          <cell r="EH770">
            <v>0</v>
          </cell>
          <cell r="EI770">
            <v>86.08</v>
          </cell>
          <cell r="EJ770">
            <v>74.25</v>
          </cell>
          <cell r="EK770">
            <v>80.75</v>
          </cell>
          <cell r="EL770">
            <v>82</v>
          </cell>
          <cell r="EM770" t="str">
            <v/>
          </cell>
          <cell r="EN770">
            <v>0</v>
          </cell>
          <cell r="EO770">
            <v>86.08</v>
          </cell>
          <cell r="EP770">
            <v>74.25</v>
          </cell>
          <cell r="EQ770">
            <v>80.75</v>
          </cell>
          <cell r="ER770">
            <v>82</v>
          </cell>
          <cell r="ES770" t="str">
            <v/>
          </cell>
          <cell r="ET770">
            <v>0</v>
          </cell>
          <cell r="EU770">
            <v>86.08</v>
          </cell>
          <cell r="EV770">
            <v>74.25</v>
          </cell>
          <cell r="EW770">
            <v>80.75</v>
          </cell>
          <cell r="EX770">
            <v>82</v>
          </cell>
          <cell r="EY770" t="str">
            <v/>
          </cell>
          <cell r="EZ770">
            <v>0</v>
          </cell>
          <cell r="FA770">
            <v>80.63</v>
          </cell>
          <cell r="FB770">
            <v>70.25</v>
          </cell>
          <cell r="FC770">
            <v>67.25</v>
          </cell>
          <cell r="FD770">
            <v>79</v>
          </cell>
          <cell r="FE770" t="str">
            <v/>
          </cell>
          <cell r="FF770">
            <v>0</v>
          </cell>
          <cell r="FG770">
            <v>80.63</v>
          </cell>
          <cell r="FH770">
            <v>70.25</v>
          </cell>
          <cell r="FI770">
            <v>67.25</v>
          </cell>
          <cell r="FJ770">
            <v>79</v>
          </cell>
          <cell r="FK770" t="str">
            <v/>
          </cell>
          <cell r="FL770">
            <v>0</v>
          </cell>
          <cell r="FM770">
            <v>80.63</v>
          </cell>
          <cell r="FN770">
            <v>70.25</v>
          </cell>
          <cell r="FO770">
            <v>67.25</v>
          </cell>
          <cell r="FP770">
            <v>79</v>
          </cell>
          <cell r="FQ770" t="str">
            <v/>
          </cell>
          <cell r="FR770">
            <v>0</v>
          </cell>
          <cell r="FS770">
            <v>80.63</v>
          </cell>
          <cell r="FT770">
            <v>70.25</v>
          </cell>
          <cell r="FU770">
            <v>67.25</v>
          </cell>
          <cell r="FV770">
            <v>79</v>
          </cell>
          <cell r="FW770" t="str">
            <v/>
          </cell>
          <cell r="FX770">
            <v>0</v>
          </cell>
          <cell r="FY770">
            <v>80.63</v>
          </cell>
          <cell r="FZ770">
            <v>70.25</v>
          </cell>
          <cell r="GA770">
            <v>67.25</v>
          </cell>
          <cell r="GB770">
            <v>79</v>
          </cell>
          <cell r="GC770" t="str">
            <v/>
          </cell>
          <cell r="GD770">
            <v>0</v>
          </cell>
          <cell r="GE770">
            <v>80.63</v>
          </cell>
          <cell r="GF770">
            <v>70.25</v>
          </cell>
          <cell r="GG770">
            <v>67.25</v>
          </cell>
          <cell r="GH770">
            <v>79</v>
          </cell>
          <cell r="GI770" t="str">
            <v/>
          </cell>
          <cell r="GJ770">
            <v>0</v>
          </cell>
          <cell r="GK770">
            <v>80.63</v>
          </cell>
          <cell r="GL770">
            <v>70.25</v>
          </cell>
          <cell r="GM770">
            <v>67.25</v>
          </cell>
          <cell r="GN770">
            <v>79</v>
          </cell>
          <cell r="GO770" t="str">
            <v/>
          </cell>
          <cell r="GP770">
            <v>0</v>
          </cell>
          <cell r="GQ770">
            <v>80.63</v>
          </cell>
          <cell r="GR770">
            <v>70.25</v>
          </cell>
          <cell r="GS770">
            <v>67.25</v>
          </cell>
          <cell r="GT770">
            <v>79</v>
          </cell>
          <cell r="GU770" t="str">
            <v/>
          </cell>
          <cell r="GV770">
            <v>0</v>
          </cell>
          <cell r="GW770">
            <v>79</v>
          </cell>
          <cell r="GX770">
            <v>63.5</v>
          </cell>
          <cell r="GY770">
            <v>77.75</v>
          </cell>
          <cell r="GZ770">
            <v>87</v>
          </cell>
          <cell r="HA770" t="str">
            <v>IGR-L</v>
          </cell>
          <cell r="HB770">
            <v>0</v>
          </cell>
          <cell r="HC770">
            <v>78.75</v>
          </cell>
          <cell r="HD770">
            <v>73.25</v>
          </cell>
          <cell r="HE770">
            <v>77.5</v>
          </cell>
          <cell r="HF770">
            <v>80</v>
          </cell>
          <cell r="HH770">
            <v>0</v>
          </cell>
          <cell r="HM770" t="str">
            <v/>
          </cell>
          <cell r="HN770" t="str">
            <v/>
          </cell>
          <cell r="HS770">
            <v>0</v>
          </cell>
          <cell r="HT770" t="str">
            <v>PKN</v>
          </cell>
          <cell r="HU770">
            <v>0</v>
          </cell>
          <cell r="HV770" t="str">
            <v>IND</v>
          </cell>
          <cell r="HW770">
            <v>0</v>
          </cell>
          <cell r="HX770" t="str">
            <v>MAT-W</v>
          </cell>
          <cell r="HY770">
            <v>0</v>
          </cell>
          <cell r="HZ770" t="str">
            <v>SEJ-W</v>
          </cell>
          <cell r="IA770">
            <v>0</v>
          </cell>
          <cell r="IB770" t="str">
            <v>IGR-W</v>
          </cell>
          <cell r="IC770">
            <v>0</v>
          </cell>
          <cell r="ID770" t="str">
            <v>SBO</v>
          </cell>
          <cell r="IE770">
            <v>0</v>
          </cell>
          <cell r="IF770" t="str">
            <v>PJO</v>
          </cell>
          <cell r="IG770">
            <v>0</v>
          </cell>
          <cell r="IH770" t="str">
            <v>PRA</v>
          </cell>
          <cell r="II770">
            <v>0</v>
          </cell>
          <cell r="IJ770" t="str">
            <v>JAW</v>
          </cell>
          <cell r="IK770">
            <v>0</v>
          </cell>
          <cell r="IL770" t="str">
            <v>ARB</v>
          </cell>
          <cell r="IM770">
            <v>0</v>
          </cell>
          <cell r="IN770" t="str">
            <v>PKM</v>
          </cell>
          <cell r="IO770">
            <v>0</v>
          </cell>
          <cell r="IP770" t="str">
            <v>GEO-P</v>
          </cell>
          <cell r="IQ770">
            <v>0</v>
          </cell>
          <cell r="IR770" t="str">
            <v>SEJ-P</v>
          </cell>
          <cell r="IS770">
            <v>0</v>
          </cell>
          <cell r="IT770" t="str">
            <v>SOS-P</v>
          </cell>
          <cell r="IU770">
            <v>0</v>
          </cell>
          <cell r="IV770" t="str">
            <v>EKO-P</v>
          </cell>
          <cell r="IW770">
            <v>0</v>
          </cell>
          <cell r="IX770" t="str">
            <v>IGR-L</v>
          </cell>
          <cell r="IY770">
            <v>0</v>
          </cell>
          <cell r="JA770">
            <v>0</v>
          </cell>
        </row>
        <row r="771">
          <cell r="Q771" t="str">
            <v/>
          </cell>
          <cell r="AB771" t="str">
            <v/>
          </cell>
          <cell r="AC771">
            <v>8</v>
          </cell>
          <cell r="AI771" t="str">
            <v/>
          </cell>
          <cell r="AJ771">
            <v>0</v>
          </cell>
          <cell r="AK771">
            <v>88</v>
          </cell>
          <cell r="AL771">
            <v>81.25</v>
          </cell>
          <cell r="AM771">
            <v>80.25</v>
          </cell>
          <cell r="AN771">
            <v>80</v>
          </cell>
          <cell r="AO771" t="str">
            <v/>
          </cell>
          <cell r="AP771">
            <v>0</v>
          </cell>
          <cell r="AQ771">
            <v>97.67</v>
          </cell>
          <cell r="AR771">
            <v>86.5</v>
          </cell>
          <cell r="AS771">
            <v>84.5</v>
          </cell>
          <cell r="AT771">
            <v>80</v>
          </cell>
          <cell r="AU771" t="str">
            <v/>
          </cell>
          <cell r="AV771">
            <v>0</v>
          </cell>
          <cell r="AW771">
            <v>89.25</v>
          </cell>
          <cell r="AX771">
            <v>81.25</v>
          </cell>
          <cell r="AY771">
            <v>81.75</v>
          </cell>
          <cell r="AZ771">
            <v>78</v>
          </cell>
          <cell r="BA771" t="str">
            <v/>
          </cell>
          <cell r="BB771">
            <v>0</v>
          </cell>
          <cell r="BC771">
            <v>87.75</v>
          </cell>
          <cell r="BD771">
            <v>82</v>
          </cell>
          <cell r="BE771">
            <v>82.75</v>
          </cell>
          <cell r="BF771">
            <v>81</v>
          </cell>
          <cell r="BG771" t="str">
            <v>SEJ</v>
          </cell>
          <cell r="BH771">
            <v>0</v>
          </cell>
          <cell r="BI771">
            <v>93.33</v>
          </cell>
          <cell r="BJ771">
            <v>85</v>
          </cell>
          <cell r="BK771">
            <v>85.75</v>
          </cell>
          <cell r="BL771">
            <v>81</v>
          </cell>
          <cell r="BM771" t="str">
            <v/>
          </cell>
          <cell r="BN771">
            <v>0</v>
          </cell>
          <cell r="BO771">
            <v>80.13</v>
          </cell>
          <cell r="BP771">
            <v>86.5</v>
          </cell>
          <cell r="BQ771">
            <v>81.75</v>
          </cell>
          <cell r="BR771">
            <v>84</v>
          </cell>
          <cell r="BS771" t="str">
            <v/>
          </cell>
          <cell r="BT771">
            <v>0</v>
          </cell>
          <cell r="BU771">
            <v>85.25</v>
          </cell>
          <cell r="BV771">
            <v>85.25</v>
          </cell>
          <cell r="BW771">
            <v>85.5</v>
          </cell>
          <cell r="BX771">
            <v>88</v>
          </cell>
          <cell r="BY771" t="str">
            <v/>
          </cell>
          <cell r="BZ771">
            <v>0</v>
          </cell>
          <cell r="CA771">
            <v>87.25</v>
          </cell>
          <cell r="CB771">
            <v>86.75</v>
          </cell>
          <cell r="CC771">
            <v>87.5</v>
          </cell>
          <cell r="CD771">
            <v>89</v>
          </cell>
          <cell r="CE771" t="str">
            <v/>
          </cell>
          <cell r="CF771">
            <v>0</v>
          </cell>
          <cell r="CG771">
            <v>84</v>
          </cell>
          <cell r="CH771">
            <v>84.25</v>
          </cell>
          <cell r="CI771">
            <v>90.75</v>
          </cell>
          <cell r="CJ771">
            <v>83</v>
          </cell>
          <cell r="CK771" t="str">
            <v/>
          </cell>
          <cell r="CL771">
            <v>0</v>
          </cell>
          <cell r="CM771">
            <v>80.17</v>
          </cell>
          <cell r="CN771">
            <v>87.75</v>
          </cell>
          <cell r="CO771">
            <v>88</v>
          </cell>
          <cell r="CP771">
            <v>83</v>
          </cell>
          <cell r="CQ771" t="str">
            <v/>
          </cell>
          <cell r="CR771">
            <v>0</v>
          </cell>
          <cell r="CS771">
            <v>82.08</v>
          </cell>
          <cell r="CT771">
            <v>90</v>
          </cell>
          <cell r="CU771">
            <v>86.5</v>
          </cell>
          <cell r="CV771">
            <v>83</v>
          </cell>
          <cell r="CW771" t="str">
            <v/>
          </cell>
          <cell r="CX771">
            <v>0</v>
          </cell>
          <cell r="CY771">
            <v>81</v>
          </cell>
          <cell r="CZ771">
            <v>71.25</v>
          </cell>
          <cell r="DA771">
            <v>75.75</v>
          </cell>
          <cell r="DB771">
            <v>84</v>
          </cell>
          <cell r="DC771" t="str">
            <v/>
          </cell>
          <cell r="DD771">
            <v>0</v>
          </cell>
          <cell r="DE771">
            <v>93</v>
          </cell>
          <cell r="DF771">
            <v>90.75</v>
          </cell>
          <cell r="DG771">
            <v>88.25</v>
          </cell>
          <cell r="DH771">
            <v>91</v>
          </cell>
          <cell r="DI771" t="str">
            <v/>
          </cell>
          <cell r="DJ771">
            <v>0</v>
          </cell>
          <cell r="DK771">
            <v>0</v>
          </cell>
          <cell r="DL771">
            <v>0</v>
          </cell>
          <cell r="DM771">
            <v>0</v>
          </cell>
          <cell r="DN771">
            <v>83</v>
          </cell>
          <cell r="DO771" t="str">
            <v/>
          </cell>
          <cell r="DP771">
            <v>0</v>
          </cell>
          <cell r="DQ771">
            <v>82.75</v>
          </cell>
          <cell r="DR771">
            <v>79.75</v>
          </cell>
          <cell r="DS771">
            <v>86</v>
          </cell>
          <cell r="DT771">
            <v>84</v>
          </cell>
          <cell r="DU771" t="str">
            <v/>
          </cell>
          <cell r="DV771">
            <v>0</v>
          </cell>
          <cell r="DW771">
            <v>95.25</v>
          </cell>
          <cell r="DX771">
            <v>85</v>
          </cell>
          <cell r="DY771">
            <v>84.75</v>
          </cell>
          <cell r="DZ771">
            <v>84</v>
          </cell>
          <cell r="EA771" t="str">
            <v/>
          </cell>
          <cell r="EB771">
            <v>0</v>
          </cell>
          <cell r="EC771">
            <v>81.25</v>
          </cell>
          <cell r="ED771">
            <v>72.75</v>
          </cell>
          <cell r="EE771">
            <v>81.25</v>
          </cell>
          <cell r="EF771">
            <v>85</v>
          </cell>
          <cell r="EG771" t="str">
            <v/>
          </cell>
          <cell r="EH771">
            <v>0</v>
          </cell>
          <cell r="EI771">
            <v>88.08</v>
          </cell>
          <cell r="EJ771">
            <v>80.25</v>
          </cell>
          <cell r="EK771">
            <v>84.5</v>
          </cell>
          <cell r="EL771">
            <v>87</v>
          </cell>
          <cell r="EM771" t="str">
            <v/>
          </cell>
          <cell r="EN771">
            <v>0</v>
          </cell>
          <cell r="EO771">
            <v>88.08</v>
          </cell>
          <cell r="EP771">
            <v>80.25</v>
          </cell>
          <cell r="EQ771">
            <v>84.5</v>
          </cell>
          <cell r="ER771">
            <v>87</v>
          </cell>
          <cell r="ES771" t="str">
            <v/>
          </cell>
          <cell r="ET771">
            <v>0</v>
          </cell>
          <cell r="EU771">
            <v>88.08</v>
          </cell>
          <cell r="EV771">
            <v>80.25</v>
          </cell>
          <cell r="EW771">
            <v>84.5</v>
          </cell>
          <cell r="EX771">
            <v>87</v>
          </cell>
          <cell r="EY771" t="str">
            <v/>
          </cell>
          <cell r="EZ771">
            <v>0</v>
          </cell>
          <cell r="FA771">
            <v>81</v>
          </cell>
          <cell r="FB771">
            <v>80.25</v>
          </cell>
          <cell r="FC771">
            <v>76</v>
          </cell>
          <cell r="FD771">
            <v>82</v>
          </cell>
          <cell r="FE771" t="str">
            <v/>
          </cell>
          <cell r="FF771">
            <v>0</v>
          </cell>
          <cell r="FG771">
            <v>81</v>
          </cell>
          <cell r="FH771">
            <v>80.25</v>
          </cell>
          <cell r="FI771">
            <v>76</v>
          </cell>
          <cell r="FJ771">
            <v>82</v>
          </cell>
          <cell r="FK771" t="str">
            <v/>
          </cell>
          <cell r="FL771">
            <v>0</v>
          </cell>
          <cell r="FM771">
            <v>81</v>
          </cell>
          <cell r="FN771">
            <v>80.25</v>
          </cell>
          <cell r="FO771">
            <v>76</v>
          </cell>
          <cell r="FP771">
            <v>82</v>
          </cell>
          <cell r="FQ771" t="str">
            <v/>
          </cell>
          <cell r="FR771">
            <v>0</v>
          </cell>
          <cell r="FS771">
            <v>81</v>
          </cell>
          <cell r="FT771">
            <v>80.25</v>
          </cell>
          <cell r="FU771">
            <v>76</v>
          </cell>
          <cell r="FV771">
            <v>82</v>
          </cell>
          <cell r="FW771" t="str">
            <v/>
          </cell>
          <cell r="FX771">
            <v>0</v>
          </cell>
          <cell r="FY771">
            <v>81</v>
          </cell>
          <cell r="FZ771">
            <v>80.25</v>
          </cell>
          <cell r="GA771">
            <v>76</v>
          </cell>
          <cell r="GB771">
            <v>82</v>
          </cell>
          <cell r="GC771" t="str">
            <v/>
          </cell>
          <cell r="GD771">
            <v>0</v>
          </cell>
          <cell r="GE771">
            <v>81</v>
          </cell>
          <cell r="GF771">
            <v>80.25</v>
          </cell>
          <cell r="GG771">
            <v>76</v>
          </cell>
          <cell r="GH771">
            <v>82</v>
          </cell>
          <cell r="GI771" t="str">
            <v/>
          </cell>
          <cell r="GJ771">
            <v>0</v>
          </cell>
          <cell r="GK771">
            <v>81</v>
          </cell>
          <cell r="GL771">
            <v>80.25</v>
          </cell>
          <cell r="GM771">
            <v>76</v>
          </cell>
          <cell r="GN771">
            <v>82</v>
          </cell>
          <cell r="GO771" t="str">
            <v/>
          </cell>
          <cell r="GP771">
            <v>0</v>
          </cell>
          <cell r="GQ771">
            <v>81</v>
          </cell>
          <cell r="GR771">
            <v>80.25</v>
          </cell>
          <cell r="GS771">
            <v>76</v>
          </cell>
          <cell r="GT771">
            <v>82</v>
          </cell>
          <cell r="GU771" t="str">
            <v/>
          </cell>
          <cell r="GV771">
            <v>0</v>
          </cell>
          <cell r="GW771">
            <v>81.67</v>
          </cell>
          <cell r="GX771">
            <v>70</v>
          </cell>
          <cell r="GY771">
            <v>84.5</v>
          </cell>
          <cell r="GZ771">
            <v>86</v>
          </cell>
          <cell r="HA771" t="str">
            <v>IGR-L</v>
          </cell>
          <cell r="HB771">
            <v>0</v>
          </cell>
          <cell r="HC771">
            <v>77.83</v>
          </cell>
          <cell r="HD771">
            <v>80.25</v>
          </cell>
          <cell r="HE771">
            <v>84.5</v>
          </cell>
          <cell r="HF771">
            <v>84</v>
          </cell>
          <cell r="HH771">
            <v>0</v>
          </cell>
          <cell r="HM771" t="str">
            <v/>
          </cell>
          <cell r="HN771" t="str">
            <v/>
          </cell>
          <cell r="HS771">
            <v>0</v>
          </cell>
          <cell r="HT771" t="str">
            <v>PKN</v>
          </cell>
          <cell r="HU771">
            <v>0</v>
          </cell>
          <cell r="HV771" t="str">
            <v>IND</v>
          </cell>
          <cell r="HW771">
            <v>0</v>
          </cell>
          <cell r="HX771" t="str">
            <v>MAT-W</v>
          </cell>
          <cell r="HY771">
            <v>0</v>
          </cell>
          <cell r="HZ771" t="str">
            <v>SEJ-W</v>
          </cell>
          <cell r="IA771">
            <v>0</v>
          </cell>
          <cell r="IB771" t="str">
            <v>IGR-W</v>
          </cell>
          <cell r="IC771">
            <v>0</v>
          </cell>
          <cell r="ID771" t="str">
            <v>SBO</v>
          </cell>
          <cell r="IE771">
            <v>0</v>
          </cell>
          <cell r="IF771" t="str">
            <v>PJO</v>
          </cell>
          <cell r="IG771">
            <v>0</v>
          </cell>
          <cell r="IH771" t="str">
            <v>PRA</v>
          </cell>
          <cell r="II771">
            <v>0</v>
          </cell>
          <cell r="IJ771" t="str">
            <v>JAW</v>
          </cell>
          <cell r="IK771">
            <v>0</v>
          </cell>
          <cell r="IL771" t="str">
            <v>ARB</v>
          </cell>
          <cell r="IM771">
            <v>0</v>
          </cell>
          <cell r="IN771" t="str">
            <v>PKM</v>
          </cell>
          <cell r="IO771">
            <v>0</v>
          </cell>
          <cell r="IP771" t="str">
            <v>GEO-P</v>
          </cell>
          <cell r="IQ771">
            <v>0</v>
          </cell>
          <cell r="IR771" t="str">
            <v>SEJ-P</v>
          </cell>
          <cell r="IS771">
            <v>0</v>
          </cell>
          <cell r="IT771" t="str">
            <v>SOS-P</v>
          </cell>
          <cell r="IU771">
            <v>0</v>
          </cell>
          <cell r="IV771" t="str">
            <v>EKO-P</v>
          </cell>
          <cell r="IW771">
            <v>0</v>
          </cell>
          <cell r="IX771" t="str">
            <v>IGR-L</v>
          </cell>
          <cell r="IY771">
            <v>0</v>
          </cell>
          <cell r="JA771">
            <v>0</v>
          </cell>
        </row>
        <row r="772">
          <cell r="Q772" t="str">
            <v/>
          </cell>
          <cell r="AB772" t="str">
            <v/>
          </cell>
          <cell r="AC772">
            <v>9</v>
          </cell>
          <cell r="AI772" t="str">
            <v/>
          </cell>
          <cell r="AJ772">
            <v>0</v>
          </cell>
          <cell r="AK772">
            <v>83.25</v>
          </cell>
          <cell r="AL772">
            <v>77.25</v>
          </cell>
          <cell r="AM772">
            <v>78.25</v>
          </cell>
          <cell r="AN772">
            <v>78</v>
          </cell>
          <cell r="AO772" t="str">
            <v/>
          </cell>
          <cell r="AP772">
            <v>0</v>
          </cell>
          <cell r="AQ772">
            <v>78.33</v>
          </cell>
          <cell r="AR772">
            <v>73.25</v>
          </cell>
          <cell r="AS772">
            <v>67.25</v>
          </cell>
          <cell r="AT772">
            <v>78</v>
          </cell>
          <cell r="AU772" t="str">
            <v/>
          </cell>
          <cell r="AV772">
            <v>0</v>
          </cell>
          <cell r="AW772">
            <v>82</v>
          </cell>
          <cell r="AX772">
            <v>78</v>
          </cell>
          <cell r="AY772">
            <v>77.25</v>
          </cell>
          <cell r="AZ772">
            <v>75</v>
          </cell>
          <cell r="BA772" t="str">
            <v/>
          </cell>
          <cell r="BB772">
            <v>0</v>
          </cell>
          <cell r="BC772">
            <v>81.5</v>
          </cell>
          <cell r="BD772">
            <v>79</v>
          </cell>
          <cell r="BE772">
            <v>78.5</v>
          </cell>
          <cell r="BF772">
            <v>74</v>
          </cell>
          <cell r="BG772" t="str">
            <v>SEJ</v>
          </cell>
          <cell r="BH772">
            <v>0</v>
          </cell>
          <cell r="BI772">
            <v>78.33</v>
          </cell>
          <cell r="BJ772">
            <v>72.5</v>
          </cell>
          <cell r="BK772">
            <v>71.75</v>
          </cell>
          <cell r="BL772">
            <v>76</v>
          </cell>
          <cell r="BM772" t="str">
            <v/>
          </cell>
          <cell r="BN772">
            <v>0</v>
          </cell>
          <cell r="BO772">
            <v>80.38</v>
          </cell>
          <cell r="BP772">
            <v>77.25</v>
          </cell>
          <cell r="BQ772">
            <v>78.75</v>
          </cell>
          <cell r="BR772">
            <v>77</v>
          </cell>
          <cell r="BS772" t="str">
            <v/>
          </cell>
          <cell r="BT772">
            <v>0</v>
          </cell>
          <cell r="BU772">
            <v>82.5</v>
          </cell>
          <cell r="BV772">
            <v>82.25</v>
          </cell>
          <cell r="BW772">
            <v>79.5</v>
          </cell>
          <cell r="BX772">
            <v>82</v>
          </cell>
          <cell r="BY772" t="str">
            <v/>
          </cell>
          <cell r="BZ772">
            <v>0</v>
          </cell>
          <cell r="CA772">
            <v>75</v>
          </cell>
          <cell r="CB772">
            <v>67</v>
          </cell>
          <cell r="CC772">
            <v>69.5</v>
          </cell>
          <cell r="CD772">
            <v>72</v>
          </cell>
          <cell r="CE772" t="str">
            <v/>
          </cell>
          <cell r="CF772">
            <v>0</v>
          </cell>
          <cell r="CG772">
            <v>79.67</v>
          </cell>
          <cell r="CH772">
            <v>80</v>
          </cell>
          <cell r="CI772">
            <v>84</v>
          </cell>
          <cell r="CJ772">
            <v>78</v>
          </cell>
          <cell r="CK772" t="str">
            <v/>
          </cell>
          <cell r="CL772">
            <v>0</v>
          </cell>
          <cell r="CM772">
            <v>75.67</v>
          </cell>
          <cell r="CN772">
            <v>68.5</v>
          </cell>
          <cell r="CO772">
            <v>68.5</v>
          </cell>
          <cell r="CP772">
            <v>75</v>
          </cell>
          <cell r="CQ772" t="str">
            <v/>
          </cell>
          <cell r="CR772">
            <v>0</v>
          </cell>
          <cell r="CS772">
            <v>80.83</v>
          </cell>
          <cell r="CT772">
            <v>65.75</v>
          </cell>
          <cell r="CU772">
            <v>67</v>
          </cell>
          <cell r="CV772">
            <v>78</v>
          </cell>
          <cell r="CW772" t="str">
            <v/>
          </cell>
          <cell r="CX772">
            <v>0</v>
          </cell>
          <cell r="CY772">
            <v>81.11</v>
          </cell>
          <cell r="CZ772">
            <v>69.25</v>
          </cell>
          <cell r="DA772">
            <v>69.5</v>
          </cell>
          <cell r="DB772">
            <v>82</v>
          </cell>
          <cell r="DC772" t="str">
            <v/>
          </cell>
          <cell r="DD772">
            <v>0</v>
          </cell>
          <cell r="DE772">
            <v>78.75</v>
          </cell>
          <cell r="DF772">
            <v>78.25</v>
          </cell>
          <cell r="DG772">
            <v>71.75</v>
          </cell>
          <cell r="DH772">
            <v>83</v>
          </cell>
          <cell r="DI772" t="str">
            <v/>
          </cell>
          <cell r="DJ772">
            <v>0</v>
          </cell>
          <cell r="DK772">
            <v>0</v>
          </cell>
          <cell r="DL772">
            <v>0</v>
          </cell>
          <cell r="DM772">
            <v>0</v>
          </cell>
          <cell r="DN772">
            <v>72</v>
          </cell>
          <cell r="DO772" t="str">
            <v/>
          </cell>
          <cell r="DP772">
            <v>0</v>
          </cell>
          <cell r="DQ772">
            <v>79.75</v>
          </cell>
          <cell r="DR772">
            <v>69</v>
          </cell>
          <cell r="DS772">
            <v>67</v>
          </cell>
          <cell r="DT772">
            <v>73</v>
          </cell>
          <cell r="DU772" t="str">
            <v/>
          </cell>
          <cell r="DV772">
            <v>0</v>
          </cell>
          <cell r="DW772">
            <v>77.5</v>
          </cell>
          <cell r="DX772">
            <v>72.5</v>
          </cell>
          <cell r="DY772">
            <v>71.5</v>
          </cell>
          <cell r="DZ772">
            <v>77</v>
          </cell>
          <cell r="EA772" t="str">
            <v/>
          </cell>
          <cell r="EB772">
            <v>0</v>
          </cell>
          <cell r="EC772">
            <v>78.88</v>
          </cell>
          <cell r="ED772">
            <v>79.75</v>
          </cell>
          <cell r="EE772">
            <v>68.25</v>
          </cell>
          <cell r="EF772">
            <v>77</v>
          </cell>
          <cell r="EG772" t="str">
            <v/>
          </cell>
          <cell r="EH772">
            <v>0</v>
          </cell>
          <cell r="EI772">
            <v>83.42</v>
          </cell>
          <cell r="EJ772">
            <v>74.5</v>
          </cell>
          <cell r="EK772">
            <v>73</v>
          </cell>
          <cell r="EL772">
            <v>76</v>
          </cell>
          <cell r="EM772" t="str">
            <v/>
          </cell>
          <cell r="EN772">
            <v>0</v>
          </cell>
          <cell r="EO772">
            <v>83.42</v>
          </cell>
          <cell r="EP772">
            <v>74.5</v>
          </cell>
          <cell r="EQ772">
            <v>73</v>
          </cell>
          <cell r="ER772">
            <v>76</v>
          </cell>
          <cell r="ES772" t="str">
            <v/>
          </cell>
          <cell r="ET772">
            <v>0</v>
          </cell>
          <cell r="EU772">
            <v>83.42</v>
          </cell>
          <cell r="EV772">
            <v>74.5</v>
          </cell>
          <cell r="EW772">
            <v>73</v>
          </cell>
          <cell r="EX772">
            <v>76</v>
          </cell>
          <cell r="EY772" t="str">
            <v/>
          </cell>
          <cell r="EZ772">
            <v>0</v>
          </cell>
          <cell r="FA772">
            <v>78.5</v>
          </cell>
          <cell r="FB772">
            <v>66.75</v>
          </cell>
          <cell r="FC772">
            <v>67.5</v>
          </cell>
          <cell r="FD772">
            <v>77</v>
          </cell>
          <cell r="FE772" t="str">
            <v/>
          </cell>
          <cell r="FF772">
            <v>0</v>
          </cell>
          <cell r="FG772">
            <v>78.5</v>
          </cell>
          <cell r="FH772">
            <v>66.75</v>
          </cell>
          <cell r="FI772">
            <v>67.5</v>
          </cell>
          <cell r="FJ772">
            <v>77</v>
          </cell>
          <cell r="FK772" t="str">
            <v/>
          </cell>
          <cell r="FL772">
            <v>0</v>
          </cell>
          <cell r="FM772">
            <v>78.5</v>
          </cell>
          <cell r="FN772">
            <v>66.75</v>
          </cell>
          <cell r="FO772">
            <v>67.5</v>
          </cell>
          <cell r="FP772">
            <v>77</v>
          </cell>
          <cell r="FQ772" t="str">
            <v/>
          </cell>
          <cell r="FR772">
            <v>0</v>
          </cell>
          <cell r="FS772">
            <v>78.5</v>
          </cell>
          <cell r="FT772">
            <v>66.75</v>
          </cell>
          <cell r="FU772">
            <v>67.5</v>
          </cell>
          <cell r="FV772">
            <v>77</v>
          </cell>
          <cell r="FW772" t="str">
            <v/>
          </cell>
          <cell r="FX772">
            <v>0</v>
          </cell>
          <cell r="FY772">
            <v>78.5</v>
          </cell>
          <cell r="FZ772">
            <v>66.75</v>
          </cell>
          <cell r="GA772">
            <v>67.5</v>
          </cell>
          <cell r="GB772">
            <v>77</v>
          </cell>
          <cell r="GC772" t="str">
            <v/>
          </cell>
          <cell r="GD772">
            <v>0</v>
          </cell>
          <cell r="GE772">
            <v>78.5</v>
          </cell>
          <cell r="GF772">
            <v>66.75</v>
          </cell>
          <cell r="GG772">
            <v>67.5</v>
          </cell>
          <cell r="GH772">
            <v>77</v>
          </cell>
          <cell r="GI772" t="str">
            <v/>
          </cell>
          <cell r="GJ772">
            <v>0</v>
          </cell>
          <cell r="GK772">
            <v>78.5</v>
          </cell>
          <cell r="GL772">
            <v>66.75</v>
          </cell>
          <cell r="GM772">
            <v>67.5</v>
          </cell>
          <cell r="GN772">
            <v>77</v>
          </cell>
          <cell r="GO772" t="str">
            <v/>
          </cell>
          <cell r="GP772">
            <v>0</v>
          </cell>
          <cell r="GQ772">
            <v>78.5</v>
          </cell>
          <cell r="GR772">
            <v>66.75</v>
          </cell>
          <cell r="GS772">
            <v>67.5</v>
          </cell>
          <cell r="GT772">
            <v>77</v>
          </cell>
          <cell r="GU772" t="str">
            <v/>
          </cell>
          <cell r="GV772">
            <v>0</v>
          </cell>
          <cell r="GW772">
            <v>78</v>
          </cell>
          <cell r="GX772">
            <v>54</v>
          </cell>
          <cell r="GY772">
            <v>73</v>
          </cell>
          <cell r="GZ772">
            <v>77</v>
          </cell>
          <cell r="HA772" t="str">
            <v>IGR-L</v>
          </cell>
          <cell r="HB772">
            <v>0</v>
          </cell>
          <cell r="HC772">
            <v>75.17</v>
          </cell>
          <cell r="HD772">
            <v>68.25</v>
          </cell>
          <cell r="HE772">
            <v>66.75</v>
          </cell>
          <cell r="HF772">
            <v>76</v>
          </cell>
          <cell r="HH772">
            <v>0</v>
          </cell>
          <cell r="HM772" t="str">
            <v/>
          </cell>
          <cell r="HN772" t="str">
            <v/>
          </cell>
          <cell r="HS772">
            <v>0</v>
          </cell>
          <cell r="HT772" t="str">
            <v>PKN</v>
          </cell>
          <cell r="HU772">
            <v>0</v>
          </cell>
          <cell r="HV772" t="str">
            <v>IND</v>
          </cell>
          <cell r="HW772">
            <v>0</v>
          </cell>
          <cell r="HX772" t="str">
            <v>MAT-W</v>
          </cell>
          <cell r="HY772">
            <v>0</v>
          </cell>
          <cell r="HZ772" t="str">
            <v>SEJ-W</v>
          </cell>
          <cell r="IA772">
            <v>0</v>
          </cell>
          <cell r="IB772" t="str">
            <v>IGR-W</v>
          </cell>
          <cell r="IC772">
            <v>0</v>
          </cell>
          <cell r="ID772" t="str">
            <v>SBO</v>
          </cell>
          <cell r="IE772">
            <v>0</v>
          </cell>
          <cell r="IF772" t="str">
            <v>PJO</v>
          </cell>
          <cell r="IG772">
            <v>0</v>
          </cell>
          <cell r="IH772" t="str">
            <v>PRA</v>
          </cell>
          <cell r="II772">
            <v>0</v>
          </cell>
          <cell r="IJ772" t="str">
            <v>JAW</v>
          </cell>
          <cell r="IK772">
            <v>0</v>
          </cell>
          <cell r="IL772" t="str">
            <v>ARB</v>
          </cell>
          <cell r="IM772">
            <v>0</v>
          </cell>
          <cell r="IN772" t="str">
            <v>PKM</v>
          </cell>
          <cell r="IO772">
            <v>0</v>
          </cell>
          <cell r="IP772" t="str">
            <v>GEO-P</v>
          </cell>
          <cell r="IQ772">
            <v>0</v>
          </cell>
          <cell r="IR772" t="str">
            <v>SEJ-P</v>
          </cell>
          <cell r="IS772">
            <v>0</v>
          </cell>
          <cell r="IT772" t="str">
            <v>SOS-P</v>
          </cell>
          <cell r="IU772">
            <v>0</v>
          </cell>
          <cell r="IV772" t="str">
            <v>EKO-P</v>
          </cell>
          <cell r="IW772">
            <v>0</v>
          </cell>
          <cell r="IX772" t="str">
            <v>IGR-L</v>
          </cell>
          <cell r="IY772">
            <v>0</v>
          </cell>
          <cell r="JA772">
            <v>0</v>
          </cell>
        </row>
        <row r="773">
          <cell r="Q773" t="str">
            <v/>
          </cell>
          <cell r="AB773" t="str">
            <v/>
          </cell>
          <cell r="AC773">
            <v>10</v>
          </cell>
          <cell r="AI773" t="str">
            <v/>
          </cell>
          <cell r="AJ773">
            <v>0</v>
          </cell>
          <cell r="AK773">
            <v>85.75</v>
          </cell>
          <cell r="AL773">
            <v>78.5</v>
          </cell>
          <cell r="AM773">
            <v>79.25</v>
          </cell>
          <cell r="AN773">
            <v>78</v>
          </cell>
          <cell r="AO773" t="str">
            <v/>
          </cell>
          <cell r="AP773">
            <v>0</v>
          </cell>
          <cell r="AQ773">
            <v>86.17</v>
          </cell>
          <cell r="AR773">
            <v>85.25</v>
          </cell>
          <cell r="AS773">
            <v>89.75</v>
          </cell>
          <cell r="AT773">
            <v>79</v>
          </cell>
          <cell r="AU773" t="str">
            <v/>
          </cell>
          <cell r="AV773">
            <v>0</v>
          </cell>
          <cell r="AW773">
            <v>84.75</v>
          </cell>
          <cell r="AX773">
            <v>77.5</v>
          </cell>
          <cell r="AY773">
            <v>80.25</v>
          </cell>
          <cell r="AZ773">
            <v>77</v>
          </cell>
          <cell r="BA773" t="str">
            <v/>
          </cell>
          <cell r="BB773">
            <v>0</v>
          </cell>
          <cell r="BC773">
            <v>84.25</v>
          </cell>
          <cell r="BD773">
            <v>79</v>
          </cell>
          <cell r="BE773">
            <v>80.5</v>
          </cell>
          <cell r="BF773">
            <v>77</v>
          </cell>
          <cell r="BG773" t="str">
            <v>SEJ</v>
          </cell>
          <cell r="BH773">
            <v>0</v>
          </cell>
          <cell r="BI773">
            <v>80.67</v>
          </cell>
          <cell r="BJ773">
            <v>84.75</v>
          </cell>
          <cell r="BK773">
            <v>84.75</v>
          </cell>
          <cell r="BL773">
            <v>78</v>
          </cell>
          <cell r="BM773" t="str">
            <v/>
          </cell>
          <cell r="BN773">
            <v>0</v>
          </cell>
          <cell r="BO773">
            <v>80</v>
          </cell>
          <cell r="BP773">
            <v>79.5</v>
          </cell>
          <cell r="BQ773">
            <v>79.25</v>
          </cell>
          <cell r="BR773">
            <v>80</v>
          </cell>
          <cell r="BS773" t="str">
            <v/>
          </cell>
          <cell r="BT773">
            <v>0</v>
          </cell>
          <cell r="BU773">
            <v>83.75</v>
          </cell>
          <cell r="BV773">
            <v>81.25</v>
          </cell>
          <cell r="BW773">
            <v>81.75</v>
          </cell>
          <cell r="BX773">
            <v>86</v>
          </cell>
          <cell r="BY773" t="str">
            <v/>
          </cell>
          <cell r="BZ773">
            <v>0</v>
          </cell>
          <cell r="CA773">
            <v>88.42</v>
          </cell>
          <cell r="CB773">
            <v>86.75</v>
          </cell>
          <cell r="CC773">
            <v>88.75</v>
          </cell>
          <cell r="CD773">
            <v>90</v>
          </cell>
          <cell r="CE773" t="str">
            <v/>
          </cell>
          <cell r="CF773">
            <v>0</v>
          </cell>
          <cell r="CG773">
            <v>81</v>
          </cell>
          <cell r="CH773">
            <v>80.5</v>
          </cell>
          <cell r="CI773">
            <v>85.75</v>
          </cell>
          <cell r="CJ773">
            <v>80</v>
          </cell>
          <cell r="CK773" t="str">
            <v/>
          </cell>
          <cell r="CL773">
            <v>0</v>
          </cell>
          <cell r="CM773">
            <v>75.5</v>
          </cell>
          <cell r="CN773">
            <v>73.75</v>
          </cell>
          <cell r="CO773">
            <v>74.25</v>
          </cell>
          <cell r="CP773">
            <v>78</v>
          </cell>
          <cell r="CQ773" t="str">
            <v/>
          </cell>
          <cell r="CR773">
            <v>0</v>
          </cell>
          <cell r="CS773">
            <v>90</v>
          </cell>
          <cell r="CT773">
            <v>92</v>
          </cell>
          <cell r="CU773">
            <v>78.5</v>
          </cell>
          <cell r="CV773">
            <v>82</v>
          </cell>
          <cell r="CW773" t="str">
            <v/>
          </cell>
          <cell r="CX773">
            <v>0</v>
          </cell>
          <cell r="CY773">
            <v>82.22</v>
          </cell>
          <cell r="CZ773">
            <v>73.25</v>
          </cell>
          <cell r="DA773">
            <v>80.25</v>
          </cell>
          <cell r="DB773">
            <v>87</v>
          </cell>
          <cell r="DC773" t="str">
            <v/>
          </cell>
          <cell r="DD773">
            <v>0</v>
          </cell>
          <cell r="DE773">
            <v>88</v>
          </cell>
          <cell r="DF773">
            <v>89.25</v>
          </cell>
          <cell r="DG773">
            <v>82.25</v>
          </cell>
          <cell r="DH773">
            <v>87</v>
          </cell>
          <cell r="DI773" t="str">
            <v/>
          </cell>
          <cell r="DJ773">
            <v>0</v>
          </cell>
          <cell r="DK773">
            <v>0</v>
          </cell>
          <cell r="DL773">
            <v>0</v>
          </cell>
          <cell r="DM773">
            <v>0</v>
          </cell>
          <cell r="DN773">
            <v>76</v>
          </cell>
          <cell r="DO773" t="str">
            <v/>
          </cell>
          <cell r="DP773">
            <v>0</v>
          </cell>
          <cell r="DQ773">
            <v>85.75</v>
          </cell>
          <cell r="DR773">
            <v>70.25</v>
          </cell>
          <cell r="DS773">
            <v>72</v>
          </cell>
          <cell r="DT773">
            <v>77</v>
          </cell>
          <cell r="DU773" t="str">
            <v/>
          </cell>
          <cell r="DV773">
            <v>0</v>
          </cell>
          <cell r="DW773">
            <v>84.5</v>
          </cell>
          <cell r="DX773">
            <v>84.75</v>
          </cell>
          <cell r="DY773">
            <v>87.5</v>
          </cell>
          <cell r="DZ773">
            <v>82</v>
          </cell>
          <cell r="EA773" t="str">
            <v/>
          </cell>
          <cell r="EB773">
            <v>0</v>
          </cell>
          <cell r="EC773">
            <v>80.75</v>
          </cell>
          <cell r="ED773">
            <v>75.75</v>
          </cell>
          <cell r="EE773">
            <v>81</v>
          </cell>
          <cell r="EF773">
            <v>86</v>
          </cell>
          <cell r="EG773" t="str">
            <v/>
          </cell>
          <cell r="EH773">
            <v>0</v>
          </cell>
          <cell r="EI773">
            <v>87.42</v>
          </cell>
          <cell r="EJ773">
            <v>75.5</v>
          </cell>
          <cell r="EK773">
            <v>78.25</v>
          </cell>
          <cell r="EL773">
            <v>84</v>
          </cell>
          <cell r="EM773" t="str">
            <v/>
          </cell>
          <cell r="EN773">
            <v>0</v>
          </cell>
          <cell r="EO773">
            <v>87.42</v>
          </cell>
          <cell r="EP773">
            <v>75.5</v>
          </cell>
          <cell r="EQ773">
            <v>78.25</v>
          </cell>
          <cell r="ER773">
            <v>84</v>
          </cell>
          <cell r="ES773" t="str">
            <v/>
          </cell>
          <cell r="ET773">
            <v>0</v>
          </cell>
          <cell r="EU773">
            <v>87.42</v>
          </cell>
          <cell r="EV773">
            <v>75.5</v>
          </cell>
          <cell r="EW773">
            <v>78.25</v>
          </cell>
          <cell r="EX773">
            <v>84</v>
          </cell>
          <cell r="EY773" t="str">
            <v/>
          </cell>
          <cell r="EZ773">
            <v>0</v>
          </cell>
          <cell r="FA773">
            <v>74</v>
          </cell>
          <cell r="FB773">
            <v>77</v>
          </cell>
          <cell r="FC773">
            <v>69.5</v>
          </cell>
          <cell r="FD773">
            <v>82</v>
          </cell>
          <cell r="FE773" t="str">
            <v/>
          </cell>
          <cell r="FF773">
            <v>0</v>
          </cell>
          <cell r="FG773">
            <v>74</v>
          </cell>
          <cell r="FH773">
            <v>77</v>
          </cell>
          <cell r="FI773">
            <v>69.5</v>
          </cell>
          <cell r="FJ773">
            <v>82</v>
          </cell>
          <cell r="FK773" t="str">
            <v/>
          </cell>
          <cell r="FL773">
            <v>0</v>
          </cell>
          <cell r="FM773">
            <v>74</v>
          </cell>
          <cell r="FN773">
            <v>77</v>
          </cell>
          <cell r="FO773">
            <v>69.5</v>
          </cell>
          <cell r="FP773">
            <v>82</v>
          </cell>
          <cell r="FQ773" t="str">
            <v/>
          </cell>
          <cell r="FR773">
            <v>0</v>
          </cell>
          <cell r="FS773">
            <v>74</v>
          </cell>
          <cell r="FT773">
            <v>77</v>
          </cell>
          <cell r="FU773">
            <v>69.5</v>
          </cell>
          <cell r="FV773">
            <v>82</v>
          </cell>
          <cell r="FW773" t="str">
            <v/>
          </cell>
          <cell r="FX773">
            <v>0</v>
          </cell>
          <cell r="FY773">
            <v>74</v>
          </cell>
          <cell r="FZ773">
            <v>77</v>
          </cell>
          <cell r="GA773">
            <v>69.5</v>
          </cell>
          <cell r="GB773">
            <v>82</v>
          </cell>
          <cell r="GC773" t="str">
            <v/>
          </cell>
          <cell r="GD773">
            <v>0</v>
          </cell>
          <cell r="GE773">
            <v>74</v>
          </cell>
          <cell r="GF773">
            <v>77</v>
          </cell>
          <cell r="GG773">
            <v>69.5</v>
          </cell>
          <cell r="GH773">
            <v>82</v>
          </cell>
          <cell r="GI773" t="str">
            <v/>
          </cell>
          <cell r="GJ773">
            <v>0</v>
          </cell>
          <cell r="GK773">
            <v>74</v>
          </cell>
          <cell r="GL773">
            <v>77</v>
          </cell>
          <cell r="GM773">
            <v>69.5</v>
          </cell>
          <cell r="GN773">
            <v>82</v>
          </cell>
          <cell r="GO773" t="str">
            <v/>
          </cell>
          <cell r="GP773">
            <v>0</v>
          </cell>
          <cell r="GQ773">
            <v>74</v>
          </cell>
          <cell r="GR773">
            <v>77</v>
          </cell>
          <cell r="GS773">
            <v>69.5</v>
          </cell>
          <cell r="GT773">
            <v>82</v>
          </cell>
          <cell r="GU773" t="str">
            <v/>
          </cell>
          <cell r="GV773">
            <v>0</v>
          </cell>
          <cell r="GW773">
            <v>79</v>
          </cell>
          <cell r="GX773">
            <v>65</v>
          </cell>
          <cell r="GY773">
            <v>77.25</v>
          </cell>
          <cell r="GZ773">
            <v>81</v>
          </cell>
          <cell r="HA773" t="str">
            <v>IGR-L</v>
          </cell>
          <cell r="HB773">
            <v>0</v>
          </cell>
          <cell r="HC773">
            <v>75</v>
          </cell>
          <cell r="HD773">
            <v>67.25</v>
          </cell>
          <cell r="HE773">
            <v>70.25</v>
          </cell>
          <cell r="HF773">
            <v>79</v>
          </cell>
          <cell r="HH773">
            <v>0</v>
          </cell>
          <cell r="HM773" t="str">
            <v/>
          </cell>
          <cell r="HN773" t="str">
            <v/>
          </cell>
          <cell r="HS773">
            <v>0</v>
          </cell>
          <cell r="HT773" t="str">
            <v>PKN</v>
          </cell>
          <cell r="HU773">
            <v>0</v>
          </cell>
          <cell r="HV773" t="str">
            <v>IND</v>
          </cell>
          <cell r="HW773">
            <v>0</v>
          </cell>
          <cell r="HX773" t="str">
            <v>MAT-W</v>
          </cell>
          <cell r="HY773">
            <v>0</v>
          </cell>
          <cell r="HZ773" t="str">
            <v>SEJ-W</v>
          </cell>
          <cell r="IA773">
            <v>0</v>
          </cell>
          <cell r="IB773" t="str">
            <v>IGR-W</v>
          </cell>
          <cell r="IC773">
            <v>0</v>
          </cell>
          <cell r="ID773" t="str">
            <v>SBO</v>
          </cell>
          <cell r="IE773">
            <v>0</v>
          </cell>
          <cell r="IF773" t="str">
            <v>PJO</v>
          </cell>
          <cell r="IG773">
            <v>0</v>
          </cell>
          <cell r="IH773" t="str">
            <v>PRA</v>
          </cell>
          <cell r="II773">
            <v>0</v>
          </cell>
          <cell r="IJ773" t="str">
            <v>JAW</v>
          </cell>
          <cell r="IK773">
            <v>0</v>
          </cell>
          <cell r="IL773" t="str">
            <v>ARB</v>
          </cell>
          <cell r="IM773">
            <v>0</v>
          </cell>
          <cell r="IN773" t="str">
            <v>PKM</v>
          </cell>
          <cell r="IO773">
            <v>0</v>
          </cell>
          <cell r="IP773" t="str">
            <v>GEO-P</v>
          </cell>
          <cell r="IQ773">
            <v>0</v>
          </cell>
          <cell r="IR773" t="str">
            <v>SEJ-P</v>
          </cell>
          <cell r="IS773">
            <v>0</v>
          </cell>
          <cell r="IT773" t="str">
            <v>SOS-P</v>
          </cell>
          <cell r="IU773">
            <v>0</v>
          </cell>
          <cell r="IV773" t="str">
            <v>EKO-P</v>
          </cell>
          <cell r="IW773">
            <v>0</v>
          </cell>
          <cell r="IX773" t="str">
            <v>IGR-L</v>
          </cell>
          <cell r="IY773">
            <v>0</v>
          </cell>
          <cell r="JA773">
            <v>0</v>
          </cell>
        </row>
        <row r="774">
          <cell r="Q774" t="str">
            <v/>
          </cell>
          <cell r="AB774" t="str">
            <v/>
          </cell>
          <cell r="AC774">
            <v>11</v>
          </cell>
          <cell r="AI774" t="str">
            <v/>
          </cell>
          <cell r="AJ774">
            <v>0</v>
          </cell>
          <cell r="AK774">
            <v>81.5</v>
          </cell>
          <cell r="AL774">
            <v>79.25</v>
          </cell>
          <cell r="AM774">
            <v>79</v>
          </cell>
          <cell r="AN774">
            <v>76</v>
          </cell>
          <cell r="AO774" t="str">
            <v/>
          </cell>
          <cell r="AP774">
            <v>0</v>
          </cell>
          <cell r="AQ774">
            <v>82.67</v>
          </cell>
          <cell r="AR774">
            <v>77.75</v>
          </cell>
          <cell r="AS774">
            <v>85</v>
          </cell>
          <cell r="AT774">
            <v>78</v>
          </cell>
          <cell r="AU774" t="str">
            <v/>
          </cell>
          <cell r="AV774">
            <v>0</v>
          </cell>
          <cell r="AW774">
            <v>82.5</v>
          </cell>
          <cell r="AX774">
            <v>77.75</v>
          </cell>
          <cell r="AY774">
            <v>78.75</v>
          </cell>
          <cell r="AZ774">
            <v>78</v>
          </cell>
          <cell r="BA774" t="str">
            <v/>
          </cell>
          <cell r="BB774">
            <v>0</v>
          </cell>
          <cell r="BC774">
            <v>82</v>
          </cell>
          <cell r="BD774">
            <v>78.75</v>
          </cell>
          <cell r="BE774">
            <v>79.25</v>
          </cell>
          <cell r="BF774">
            <v>75</v>
          </cell>
          <cell r="BG774" t="str">
            <v>SEJ</v>
          </cell>
          <cell r="BH774">
            <v>0</v>
          </cell>
          <cell r="BI774">
            <v>77.67</v>
          </cell>
          <cell r="BJ774">
            <v>76.5</v>
          </cell>
          <cell r="BK774">
            <v>83.5</v>
          </cell>
          <cell r="BL774">
            <v>76</v>
          </cell>
          <cell r="BM774" t="str">
            <v/>
          </cell>
          <cell r="BN774">
            <v>0</v>
          </cell>
          <cell r="BO774">
            <v>80.38</v>
          </cell>
          <cell r="BP774">
            <v>73.5</v>
          </cell>
          <cell r="BQ774">
            <v>79</v>
          </cell>
          <cell r="BR774">
            <v>78</v>
          </cell>
          <cell r="BS774" t="str">
            <v/>
          </cell>
          <cell r="BT774">
            <v>0</v>
          </cell>
          <cell r="BU774">
            <v>84</v>
          </cell>
          <cell r="BV774">
            <v>79.5</v>
          </cell>
          <cell r="BW774">
            <v>80</v>
          </cell>
          <cell r="BX774">
            <v>84</v>
          </cell>
          <cell r="BY774" t="str">
            <v/>
          </cell>
          <cell r="BZ774">
            <v>0</v>
          </cell>
          <cell r="CA774">
            <v>78.92</v>
          </cell>
          <cell r="CB774">
            <v>69</v>
          </cell>
          <cell r="CC774">
            <v>70</v>
          </cell>
          <cell r="CD774">
            <v>74</v>
          </cell>
          <cell r="CE774" t="str">
            <v/>
          </cell>
          <cell r="CF774">
            <v>0</v>
          </cell>
          <cell r="CG774">
            <v>80.33</v>
          </cell>
          <cell r="CH774">
            <v>79</v>
          </cell>
          <cell r="CI774">
            <v>83.5</v>
          </cell>
          <cell r="CJ774">
            <v>80</v>
          </cell>
          <cell r="CK774" t="str">
            <v/>
          </cell>
          <cell r="CL774">
            <v>0</v>
          </cell>
          <cell r="CM774">
            <v>75.5</v>
          </cell>
          <cell r="CN774">
            <v>71</v>
          </cell>
          <cell r="CO774">
            <v>71</v>
          </cell>
          <cell r="CP774">
            <v>76</v>
          </cell>
          <cell r="CQ774" t="str">
            <v/>
          </cell>
          <cell r="CR774">
            <v>0</v>
          </cell>
          <cell r="CS774">
            <v>80.5</v>
          </cell>
          <cell r="CT774">
            <v>76.25</v>
          </cell>
          <cell r="CU774">
            <v>72.5</v>
          </cell>
          <cell r="CV774">
            <v>77</v>
          </cell>
          <cell r="CW774" t="str">
            <v/>
          </cell>
          <cell r="CX774">
            <v>0</v>
          </cell>
          <cell r="CY774">
            <v>78.78</v>
          </cell>
          <cell r="CZ774">
            <v>73.25</v>
          </cell>
          <cell r="DA774">
            <v>74.25</v>
          </cell>
          <cell r="DB774">
            <v>83</v>
          </cell>
          <cell r="DC774" t="str">
            <v/>
          </cell>
          <cell r="DD774">
            <v>0</v>
          </cell>
          <cell r="DE774">
            <v>85</v>
          </cell>
          <cell r="DF774">
            <v>79.75</v>
          </cell>
          <cell r="DG774">
            <v>78</v>
          </cell>
          <cell r="DH774">
            <v>87</v>
          </cell>
          <cell r="DI774" t="str">
            <v/>
          </cell>
          <cell r="DJ774">
            <v>0</v>
          </cell>
          <cell r="DK774">
            <v>0</v>
          </cell>
          <cell r="DL774">
            <v>0</v>
          </cell>
          <cell r="DM774">
            <v>0</v>
          </cell>
          <cell r="DN774">
            <v>73</v>
          </cell>
          <cell r="DO774" t="str">
            <v/>
          </cell>
          <cell r="DP774">
            <v>0</v>
          </cell>
          <cell r="DQ774">
            <v>86.5</v>
          </cell>
          <cell r="DR774">
            <v>70.5</v>
          </cell>
          <cell r="DS774">
            <v>71.5</v>
          </cell>
          <cell r="DT774">
            <v>78</v>
          </cell>
          <cell r="DU774" t="str">
            <v/>
          </cell>
          <cell r="DV774">
            <v>0</v>
          </cell>
          <cell r="DW774">
            <v>80.25</v>
          </cell>
          <cell r="DX774">
            <v>76.5</v>
          </cell>
          <cell r="DY774">
            <v>84.75</v>
          </cell>
          <cell r="DZ774">
            <v>78</v>
          </cell>
          <cell r="EA774" t="str">
            <v/>
          </cell>
          <cell r="EB774">
            <v>0</v>
          </cell>
          <cell r="EC774">
            <v>80.88</v>
          </cell>
          <cell r="ED774">
            <v>76.5</v>
          </cell>
          <cell r="EE774">
            <v>80.5</v>
          </cell>
          <cell r="EF774">
            <v>83</v>
          </cell>
          <cell r="EG774" t="str">
            <v/>
          </cell>
          <cell r="EH774">
            <v>0</v>
          </cell>
          <cell r="EI774">
            <v>84.42</v>
          </cell>
          <cell r="EJ774">
            <v>74.75</v>
          </cell>
          <cell r="EK774">
            <v>78.25</v>
          </cell>
          <cell r="EL774">
            <v>82</v>
          </cell>
          <cell r="EM774" t="str">
            <v/>
          </cell>
          <cell r="EN774">
            <v>0</v>
          </cell>
          <cell r="EO774">
            <v>84.42</v>
          </cell>
          <cell r="EP774">
            <v>74.75</v>
          </cell>
          <cell r="EQ774">
            <v>78.25</v>
          </cell>
          <cell r="ER774">
            <v>82</v>
          </cell>
          <cell r="ES774" t="str">
            <v/>
          </cell>
          <cell r="ET774">
            <v>0</v>
          </cell>
          <cell r="EU774">
            <v>84.42</v>
          </cell>
          <cell r="EV774">
            <v>74.75</v>
          </cell>
          <cell r="EW774">
            <v>78.25</v>
          </cell>
          <cell r="EX774">
            <v>82</v>
          </cell>
          <cell r="EY774" t="str">
            <v/>
          </cell>
          <cell r="EZ774">
            <v>0</v>
          </cell>
          <cell r="FA774">
            <v>74.25</v>
          </cell>
          <cell r="FB774">
            <v>67.25</v>
          </cell>
          <cell r="FC774">
            <v>67.75</v>
          </cell>
          <cell r="FD774">
            <v>79</v>
          </cell>
          <cell r="FE774" t="str">
            <v/>
          </cell>
          <cell r="FF774">
            <v>0</v>
          </cell>
          <cell r="FG774">
            <v>74.25</v>
          </cell>
          <cell r="FH774">
            <v>67.25</v>
          </cell>
          <cell r="FI774">
            <v>67.75</v>
          </cell>
          <cell r="FJ774">
            <v>79</v>
          </cell>
          <cell r="FK774" t="str">
            <v/>
          </cell>
          <cell r="FL774">
            <v>0</v>
          </cell>
          <cell r="FM774">
            <v>74.25</v>
          </cell>
          <cell r="FN774">
            <v>67.25</v>
          </cell>
          <cell r="FO774">
            <v>67.75</v>
          </cell>
          <cell r="FP774">
            <v>79</v>
          </cell>
          <cell r="FQ774" t="str">
            <v/>
          </cell>
          <cell r="FR774">
            <v>0</v>
          </cell>
          <cell r="FS774">
            <v>74.25</v>
          </cell>
          <cell r="FT774">
            <v>67.25</v>
          </cell>
          <cell r="FU774">
            <v>67.75</v>
          </cell>
          <cell r="FV774">
            <v>79</v>
          </cell>
          <cell r="FW774" t="str">
            <v/>
          </cell>
          <cell r="FX774">
            <v>0</v>
          </cell>
          <cell r="FY774">
            <v>74.25</v>
          </cell>
          <cell r="FZ774">
            <v>67.25</v>
          </cell>
          <cell r="GA774">
            <v>67.75</v>
          </cell>
          <cell r="GB774">
            <v>79</v>
          </cell>
          <cell r="GC774" t="str">
            <v/>
          </cell>
          <cell r="GD774">
            <v>0</v>
          </cell>
          <cell r="GE774">
            <v>74.25</v>
          </cell>
          <cell r="GF774">
            <v>67.25</v>
          </cell>
          <cell r="GG774">
            <v>67.75</v>
          </cell>
          <cell r="GH774">
            <v>79</v>
          </cell>
          <cell r="GI774" t="str">
            <v/>
          </cell>
          <cell r="GJ774">
            <v>0</v>
          </cell>
          <cell r="GK774">
            <v>74.25</v>
          </cell>
          <cell r="GL774">
            <v>67.25</v>
          </cell>
          <cell r="GM774">
            <v>67.75</v>
          </cell>
          <cell r="GN774">
            <v>79</v>
          </cell>
          <cell r="GO774" t="str">
            <v/>
          </cell>
          <cell r="GP774">
            <v>0</v>
          </cell>
          <cell r="GQ774">
            <v>74.25</v>
          </cell>
          <cell r="GR774">
            <v>67.25</v>
          </cell>
          <cell r="GS774">
            <v>67.75</v>
          </cell>
          <cell r="GT774">
            <v>79</v>
          </cell>
          <cell r="GU774" t="str">
            <v/>
          </cell>
          <cell r="GV774">
            <v>0</v>
          </cell>
          <cell r="GW774">
            <v>75.67</v>
          </cell>
          <cell r="GX774">
            <v>64.25</v>
          </cell>
          <cell r="GY774">
            <v>70.25</v>
          </cell>
          <cell r="GZ774">
            <v>77</v>
          </cell>
          <cell r="HA774" t="str">
            <v>IGR-L</v>
          </cell>
          <cell r="HB774">
            <v>0</v>
          </cell>
          <cell r="HC774">
            <v>75.08</v>
          </cell>
          <cell r="HD774">
            <v>69</v>
          </cell>
          <cell r="HE774">
            <v>69.75</v>
          </cell>
          <cell r="HF774">
            <v>79</v>
          </cell>
          <cell r="HH774">
            <v>0</v>
          </cell>
          <cell r="HM774" t="str">
            <v/>
          </cell>
          <cell r="HN774" t="str">
            <v/>
          </cell>
          <cell r="HS774">
            <v>0</v>
          </cell>
          <cell r="HT774" t="str">
            <v>PKN</v>
          </cell>
          <cell r="HU774">
            <v>0</v>
          </cell>
          <cell r="HV774" t="str">
            <v>IND</v>
          </cell>
          <cell r="HW774">
            <v>0</v>
          </cell>
          <cell r="HX774" t="str">
            <v>MAT-W</v>
          </cell>
          <cell r="HY774">
            <v>0</v>
          </cell>
          <cell r="HZ774" t="str">
            <v>SEJ-W</v>
          </cell>
          <cell r="IA774">
            <v>0</v>
          </cell>
          <cell r="IB774" t="str">
            <v>IGR-W</v>
          </cell>
          <cell r="IC774">
            <v>0</v>
          </cell>
          <cell r="ID774" t="str">
            <v>SBO</v>
          </cell>
          <cell r="IE774">
            <v>0</v>
          </cell>
          <cell r="IF774" t="str">
            <v>PJO</v>
          </cell>
          <cell r="IG774">
            <v>0</v>
          </cell>
          <cell r="IH774" t="str">
            <v>PRA</v>
          </cell>
          <cell r="II774">
            <v>0</v>
          </cell>
          <cell r="IJ774" t="str">
            <v>JAW</v>
          </cell>
          <cell r="IK774">
            <v>0</v>
          </cell>
          <cell r="IL774" t="str">
            <v>ARB</v>
          </cell>
          <cell r="IM774">
            <v>0</v>
          </cell>
          <cell r="IN774" t="str">
            <v>PKM</v>
          </cell>
          <cell r="IO774">
            <v>0</v>
          </cell>
          <cell r="IP774" t="str">
            <v>GEO-P</v>
          </cell>
          <cell r="IQ774">
            <v>0</v>
          </cell>
          <cell r="IR774" t="str">
            <v>SEJ-P</v>
          </cell>
          <cell r="IS774">
            <v>0</v>
          </cell>
          <cell r="IT774" t="str">
            <v>SOS-P</v>
          </cell>
          <cell r="IU774">
            <v>0</v>
          </cell>
          <cell r="IV774" t="str">
            <v>EKO-P</v>
          </cell>
          <cell r="IW774">
            <v>0</v>
          </cell>
          <cell r="IX774" t="str">
            <v>IGR-L</v>
          </cell>
          <cell r="IY774">
            <v>0</v>
          </cell>
          <cell r="JA774">
            <v>0</v>
          </cell>
        </row>
        <row r="775">
          <cell r="Q775" t="str">
            <v/>
          </cell>
          <cell r="AB775" t="str">
            <v/>
          </cell>
          <cell r="AC775">
            <v>12</v>
          </cell>
          <cell r="AI775" t="str">
            <v/>
          </cell>
          <cell r="AJ775">
            <v>0</v>
          </cell>
          <cell r="AK775">
            <v>88.5</v>
          </cell>
          <cell r="AL775">
            <v>81</v>
          </cell>
          <cell r="AM775">
            <v>80.5</v>
          </cell>
          <cell r="AN775">
            <v>80</v>
          </cell>
          <cell r="AO775" t="str">
            <v/>
          </cell>
          <cell r="AP775">
            <v>0</v>
          </cell>
          <cell r="AQ775">
            <v>96.17</v>
          </cell>
          <cell r="AR775">
            <v>86.25</v>
          </cell>
          <cell r="AS775">
            <v>86.25</v>
          </cell>
          <cell r="AT775">
            <v>80</v>
          </cell>
          <cell r="AU775" t="str">
            <v/>
          </cell>
          <cell r="AV775">
            <v>0</v>
          </cell>
          <cell r="AW775">
            <v>89.25</v>
          </cell>
          <cell r="AX775">
            <v>80</v>
          </cell>
          <cell r="AY775">
            <v>81.75</v>
          </cell>
          <cell r="AZ775">
            <v>80</v>
          </cell>
          <cell r="BA775" t="str">
            <v/>
          </cell>
          <cell r="BB775">
            <v>0</v>
          </cell>
          <cell r="BC775">
            <v>87.25</v>
          </cell>
          <cell r="BD775">
            <v>81</v>
          </cell>
          <cell r="BE775">
            <v>82.5</v>
          </cell>
          <cell r="BF775">
            <v>77</v>
          </cell>
          <cell r="BG775" t="str">
            <v>SEJ</v>
          </cell>
          <cell r="BH775">
            <v>0</v>
          </cell>
          <cell r="BI775">
            <v>91.33</v>
          </cell>
          <cell r="BJ775">
            <v>85.75</v>
          </cell>
          <cell r="BK775">
            <v>86</v>
          </cell>
          <cell r="BL775">
            <v>78</v>
          </cell>
          <cell r="BM775" t="str">
            <v/>
          </cell>
          <cell r="BN775">
            <v>0</v>
          </cell>
          <cell r="BO775">
            <v>80.75</v>
          </cell>
          <cell r="BP775">
            <v>80</v>
          </cell>
          <cell r="BQ775">
            <v>73.25</v>
          </cell>
          <cell r="BR775">
            <v>83</v>
          </cell>
          <cell r="BS775" t="str">
            <v/>
          </cell>
          <cell r="BT775">
            <v>0</v>
          </cell>
          <cell r="BU775">
            <v>86</v>
          </cell>
          <cell r="BV775">
            <v>84.5</v>
          </cell>
          <cell r="BW775">
            <v>84</v>
          </cell>
          <cell r="BX775">
            <v>88</v>
          </cell>
          <cell r="BY775" t="str">
            <v/>
          </cell>
          <cell r="BZ775">
            <v>0</v>
          </cell>
          <cell r="CA775">
            <v>86.75</v>
          </cell>
          <cell r="CB775">
            <v>80</v>
          </cell>
          <cell r="CC775">
            <v>85</v>
          </cell>
          <cell r="CD775">
            <v>87</v>
          </cell>
          <cell r="CE775" t="str">
            <v/>
          </cell>
          <cell r="CF775">
            <v>0</v>
          </cell>
          <cell r="CG775">
            <v>81</v>
          </cell>
          <cell r="CH775">
            <v>85.25</v>
          </cell>
          <cell r="CI775">
            <v>91.75</v>
          </cell>
          <cell r="CJ775">
            <v>82</v>
          </cell>
          <cell r="CK775" t="str">
            <v/>
          </cell>
          <cell r="CL775">
            <v>0</v>
          </cell>
          <cell r="CM775">
            <v>79.33</v>
          </cell>
          <cell r="CN775">
            <v>73.5</v>
          </cell>
          <cell r="CO775">
            <v>74.25</v>
          </cell>
          <cell r="CP775">
            <v>83</v>
          </cell>
          <cell r="CQ775" t="str">
            <v/>
          </cell>
          <cell r="CR775">
            <v>0</v>
          </cell>
          <cell r="CS775">
            <v>85.08</v>
          </cell>
          <cell r="CT775">
            <v>92.5</v>
          </cell>
          <cell r="CU775">
            <v>86.5</v>
          </cell>
          <cell r="CV775">
            <v>84</v>
          </cell>
          <cell r="CW775" t="str">
            <v/>
          </cell>
          <cell r="CX775">
            <v>0</v>
          </cell>
          <cell r="CY775">
            <v>85.44</v>
          </cell>
          <cell r="CZ775">
            <v>73.75</v>
          </cell>
          <cell r="DA775">
            <v>79</v>
          </cell>
          <cell r="DB775">
            <v>87</v>
          </cell>
          <cell r="DC775" t="str">
            <v/>
          </cell>
          <cell r="DD775">
            <v>0</v>
          </cell>
          <cell r="DE775">
            <v>92.25</v>
          </cell>
          <cell r="DF775">
            <v>92.75</v>
          </cell>
          <cell r="DG775">
            <v>87.75</v>
          </cell>
          <cell r="DH775">
            <v>90</v>
          </cell>
          <cell r="DI775" t="str">
            <v/>
          </cell>
          <cell r="DJ775">
            <v>0</v>
          </cell>
          <cell r="DK775">
            <v>0</v>
          </cell>
          <cell r="DL775">
            <v>0</v>
          </cell>
          <cell r="DM775">
            <v>0</v>
          </cell>
          <cell r="DN775">
            <v>85</v>
          </cell>
          <cell r="DO775" t="str">
            <v/>
          </cell>
          <cell r="DP775">
            <v>0</v>
          </cell>
          <cell r="DQ775">
            <v>86.25</v>
          </cell>
          <cell r="DR775">
            <v>82</v>
          </cell>
          <cell r="DS775">
            <v>81.25</v>
          </cell>
          <cell r="DT775">
            <v>81</v>
          </cell>
          <cell r="DU775" t="str">
            <v/>
          </cell>
          <cell r="DV775">
            <v>0</v>
          </cell>
          <cell r="DW775">
            <v>94.75</v>
          </cell>
          <cell r="DX775">
            <v>85.75</v>
          </cell>
          <cell r="DY775">
            <v>87</v>
          </cell>
          <cell r="DZ775">
            <v>86</v>
          </cell>
          <cell r="EA775" t="str">
            <v/>
          </cell>
          <cell r="EB775">
            <v>0</v>
          </cell>
          <cell r="EC775">
            <v>81.5</v>
          </cell>
          <cell r="ED775">
            <v>80.75</v>
          </cell>
          <cell r="EE775">
            <v>85.75</v>
          </cell>
          <cell r="EF775">
            <v>88</v>
          </cell>
          <cell r="EG775" t="str">
            <v/>
          </cell>
          <cell r="EH775">
            <v>0</v>
          </cell>
          <cell r="EI775">
            <v>89.67</v>
          </cell>
          <cell r="EJ775">
            <v>75.75</v>
          </cell>
          <cell r="EK775">
            <v>82.25</v>
          </cell>
          <cell r="EL775">
            <v>86</v>
          </cell>
          <cell r="EM775" t="str">
            <v/>
          </cell>
          <cell r="EN775">
            <v>0</v>
          </cell>
          <cell r="EO775">
            <v>89.67</v>
          </cell>
          <cell r="EP775">
            <v>75.75</v>
          </cell>
          <cell r="EQ775">
            <v>82.25</v>
          </cell>
          <cell r="ER775">
            <v>86</v>
          </cell>
          <cell r="ES775" t="str">
            <v/>
          </cell>
          <cell r="ET775">
            <v>0</v>
          </cell>
          <cell r="EU775">
            <v>89.67</v>
          </cell>
          <cell r="EV775">
            <v>75.75</v>
          </cell>
          <cell r="EW775">
            <v>82.25</v>
          </cell>
          <cell r="EX775">
            <v>86</v>
          </cell>
          <cell r="EY775" t="str">
            <v/>
          </cell>
          <cell r="EZ775">
            <v>0</v>
          </cell>
          <cell r="FA775">
            <v>80</v>
          </cell>
          <cell r="FB775">
            <v>81</v>
          </cell>
          <cell r="FC775">
            <v>72.25</v>
          </cell>
          <cell r="FD775">
            <v>80</v>
          </cell>
          <cell r="FE775" t="str">
            <v/>
          </cell>
          <cell r="FF775">
            <v>0</v>
          </cell>
          <cell r="FG775">
            <v>80</v>
          </cell>
          <cell r="FH775">
            <v>81</v>
          </cell>
          <cell r="FI775">
            <v>72.25</v>
          </cell>
          <cell r="FJ775">
            <v>80</v>
          </cell>
          <cell r="FK775" t="str">
            <v/>
          </cell>
          <cell r="FL775">
            <v>0</v>
          </cell>
          <cell r="FM775">
            <v>80</v>
          </cell>
          <cell r="FN775">
            <v>81</v>
          </cell>
          <cell r="FO775">
            <v>72.25</v>
          </cell>
          <cell r="FP775">
            <v>80</v>
          </cell>
          <cell r="FQ775" t="str">
            <v/>
          </cell>
          <cell r="FR775">
            <v>0</v>
          </cell>
          <cell r="FS775">
            <v>80</v>
          </cell>
          <cell r="FT775">
            <v>81</v>
          </cell>
          <cell r="FU775">
            <v>72.25</v>
          </cell>
          <cell r="FV775">
            <v>80</v>
          </cell>
          <cell r="FW775" t="str">
            <v/>
          </cell>
          <cell r="FX775">
            <v>0</v>
          </cell>
          <cell r="FY775">
            <v>80</v>
          </cell>
          <cell r="FZ775">
            <v>81</v>
          </cell>
          <cell r="GA775">
            <v>72.25</v>
          </cell>
          <cell r="GB775">
            <v>80</v>
          </cell>
          <cell r="GC775" t="str">
            <v/>
          </cell>
          <cell r="GD775">
            <v>0</v>
          </cell>
          <cell r="GE775">
            <v>80</v>
          </cell>
          <cell r="GF775">
            <v>81</v>
          </cell>
          <cell r="GG775">
            <v>72.25</v>
          </cell>
          <cell r="GH775">
            <v>80</v>
          </cell>
          <cell r="GI775" t="str">
            <v/>
          </cell>
          <cell r="GJ775">
            <v>0</v>
          </cell>
          <cell r="GK775">
            <v>80</v>
          </cell>
          <cell r="GL775">
            <v>81</v>
          </cell>
          <cell r="GM775">
            <v>72.25</v>
          </cell>
          <cell r="GN775">
            <v>80</v>
          </cell>
          <cell r="GO775" t="str">
            <v/>
          </cell>
          <cell r="GP775">
            <v>0</v>
          </cell>
          <cell r="GQ775">
            <v>80</v>
          </cell>
          <cell r="GR775">
            <v>81</v>
          </cell>
          <cell r="GS775">
            <v>72.25</v>
          </cell>
          <cell r="GT775">
            <v>80</v>
          </cell>
          <cell r="GU775" t="str">
            <v/>
          </cell>
          <cell r="GV775">
            <v>0</v>
          </cell>
          <cell r="GW775">
            <v>81</v>
          </cell>
          <cell r="GX775">
            <v>70.25</v>
          </cell>
          <cell r="GY775">
            <v>81</v>
          </cell>
          <cell r="GZ775">
            <v>88</v>
          </cell>
          <cell r="HA775" t="str">
            <v>IGR-L</v>
          </cell>
          <cell r="HB775">
            <v>0</v>
          </cell>
          <cell r="HC775">
            <v>78.33</v>
          </cell>
          <cell r="HD775">
            <v>72.25</v>
          </cell>
          <cell r="HE775">
            <v>77.5</v>
          </cell>
          <cell r="HF775">
            <v>81</v>
          </cell>
          <cell r="HH775">
            <v>0</v>
          </cell>
          <cell r="HM775" t="str">
            <v/>
          </cell>
          <cell r="HN775" t="str">
            <v/>
          </cell>
          <cell r="HS775">
            <v>0</v>
          </cell>
          <cell r="HT775" t="str">
            <v>PKN</v>
          </cell>
          <cell r="HU775">
            <v>0</v>
          </cell>
          <cell r="HV775" t="str">
            <v>IND</v>
          </cell>
          <cell r="HW775">
            <v>0</v>
          </cell>
          <cell r="HX775" t="str">
            <v>MAT-W</v>
          </cell>
          <cell r="HY775">
            <v>0</v>
          </cell>
          <cell r="HZ775" t="str">
            <v>SEJ-W</v>
          </cell>
          <cell r="IA775">
            <v>0</v>
          </cell>
          <cell r="IB775" t="str">
            <v>IGR-W</v>
          </cell>
          <cell r="IC775">
            <v>0</v>
          </cell>
          <cell r="ID775" t="str">
            <v>SBO</v>
          </cell>
          <cell r="IE775">
            <v>0</v>
          </cell>
          <cell r="IF775" t="str">
            <v>PJO</v>
          </cell>
          <cell r="IG775">
            <v>0</v>
          </cell>
          <cell r="IH775" t="str">
            <v>PRA</v>
          </cell>
          <cell r="II775">
            <v>0</v>
          </cell>
          <cell r="IJ775" t="str">
            <v>JAW</v>
          </cell>
          <cell r="IK775">
            <v>0</v>
          </cell>
          <cell r="IL775" t="str">
            <v>ARB</v>
          </cell>
          <cell r="IM775">
            <v>0</v>
          </cell>
          <cell r="IN775" t="str">
            <v>PKM</v>
          </cell>
          <cell r="IO775">
            <v>0</v>
          </cell>
          <cell r="IP775" t="str">
            <v>GEO-P</v>
          </cell>
          <cell r="IQ775">
            <v>0</v>
          </cell>
          <cell r="IR775" t="str">
            <v>SEJ-P</v>
          </cell>
          <cell r="IS775">
            <v>0</v>
          </cell>
          <cell r="IT775" t="str">
            <v>SOS-P</v>
          </cell>
          <cell r="IU775">
            <v>0</v>
          </cell>
          <cell r="IV775" t="str">
            <v>EKO-P</v>
          </cell>
          <cell r="IW775">
            <v>0</v>
          </cell>
          <cell r="IX775" t="str">
            <v>IGR-L</v>
          </cell>
          <cell r="IY775">
            <v>0</v>
          </cell>
          <cell r="JA775">
            <v>0</v>
          </cell>
        </row>
        <row r="776">
          <cell r="Q776" t="str">
            <v/>
          </cell>
          <cell r="AB776" t="str">
            <v/>
          </cell>
          <cell r="AC776">
            <v>13</v>
          </cell>
          <cell r="AI776" t="str">
            <v/>
          </cell>
          <cell r="AJ776">
            <v>0</v>
          </cell>
          <cell r="AK776">
            <v>84.5</v>
          </cell>
          <cell r="AL776">
            <v>81.5</v>
          </cell>
          <cell r="AM776">
            <v>81.25</v>
          </cell>
          <cell r="AN776">
            <v>80</v>
          </cell>
          <cell r="AO776" t="str">
            <v/>
          </cell>
          <cell r="AP776">
            <v>0</v>
          </cell>
          <cell r="AQ776">
            <v>93.17</v>
          </cell>
          <cell r="AR776">
            <v>81.25</v>
          </cell>
          <cell r="AS776">
            <v>81.5</v>
          </cell>
          <cell r="AT776">
            <v>79</v>
          </cell>
          <cell r="AU776" t="str">
            <v/>
          </cell>
          <cell r="AV776">
            <v>0</v>
          </cell>
          <cell r="AW776">
            <v>85.5</v>
          </cell>
          <cell r="AX776">
            <v>81.25</v>
          </cell>
          <cell r="AY776">
            <v>80.25</v>
          </cell>
          <cell r="AZ776">
            <v>81</v>
          </cell>
          <cell r="BA776" t="str">
            <v/>
          </cell>
          <cell r="BB776">
            <v>0</v>
          </cell>
          <cell r="BC776">
            <v>84.75</v>
          </cell>
          <cell r="BD776">
            <v>82</v>
          </cell>
          <cell r="BE776">
            <v>82.5</v>
          </cell>
          <cell r="BF776">
            <v>80</v>
          </cell>
          <cell r="BG776" t="str">
            <v>SEJ</v>
          </cell>
          <cell r="BH776">
            <v>0</v>
          </cell>
          <cell r="BI776">
            <v>87</v>
          </cell>
          <cell r="BJ776">
            <v>83.25</v>
          </cell>
          <cell r="BK776">
            <v>84</v>
          </cell>
          <cell r="BL776">
            <v>76</v>
          </cell>
          <cell r="BM776" t="str">
            <v/>
          </cell>
          <cell r="BN776">
            <v>0</v>
          </cell>
          <cell r="BO776">
            <v>80.88</v>
          </cell>
          <cell r="BP776">
            <v>82</v>
          </cell>
          <cell r="BQ776">
            <v>75</v>
          </cell>
          <cell r="BR776">
            <v>81</v>
          </cell>
          <cell r="BS776" t="str">
            <v/>
          </cell>
          <cell r="BT776">
            <v>0</v>
          </cell>
          <cell r="BU776">
            <v>85</v>
          </cell>
          <cell r="BV776">
            <v>82.75</v>
          </cell>
          <cell r="BW776">
            <v>84.5</v>
          </cell>
          <cell r="BX776">
            <v>89</v>
          </cell>
          <cell r="BY776" t="str">
            <v/>
          </cell>
          <cell r="BZ776">
            <v>0</v>
          </cell>
          <cell r="CA776">
            <v>86.08</v>
          </cell>
          <cell r="CB776">
            <v>82.5</v>
          </cell>
          <cell r="CC776">
            <v>87.75</v>
          </cell>
          <cell r="CD776">
            <v>90</v>
          </cell>
          <cell r="CE776" t="str">
            <v/>
          </cell>
          <cell r="CF776">
            <v>0</v>
          </cell>
          <cell r="CG776">
            <v>83.67</v>
          </cell>
          <cell r="CH776">
            <v>82.25</v>
          </cell>
          <cell r="CI776">
            <v>87.75</v>
          </cell>
          <cell r="CJ776">
            <v>80</v>
          </cell>
          <cell r="CK776" t="str">
            <v/>
          </cell>
          <cell r="CL776">
            <v>0</v>
          </cell>
          <cell r="CM776">
            <v>77.58</v>
          </cell>
          <cell r="CN776">
            <v>79.75</v>
          </cell>
          <cell r="CO776">
            <v>79.75</v>
          </cell>
          <cell r="CP776">
            <v>85</v>
          </cell>
          <cell r="CQ776" t="str">
            <v/>
          </cell>
          <cell r="CR776">
            <v>0</v>
          </cell>
          <cell r="CS776">
            <v>90</v>
          </cell>
          <cell r="CT776">
            <v>81</v>
          </cell>
          <cell r="CU776">
            <v>81.5</v>
          </cell>
          <cell r="CV776">
            <v>85</v>
          </cell>
          <cell r="CW776" t="str">
            <v/>
          </cell>
          <cell r="CX776">
            <v>0</v>
          </cell>
          <cell r="CY776">
            <v>78.89</v>
          </cell>
          <cell r="CZ776">
            <v>74.5</v>
          </cell>
          <cell r="DA776">
            <v>81</v>
          </cell>
          <cell r="DB776">
            <v>86</v>
          </cell>
          <cell r="DC776" t="str">
            <v/>
          </cell>
          <cell r="DD776">
            <v>0</v>
          </cell>
          <cell r="DE776">
            <v>88.75</v>
          </cell>
          <cell r="DF776">
            <v>89.25</v>
          </cell>
          <cell r="DG776">
            <v>84.5</v>
          </cell>
          <cell r="DH776">
            <v>90</v>
          </cell>
          <cell r="DI776" t="str">
            <v/>
          </cell>
          <cell r="DJ776">
            <v>0</v>
          </cell>
          <cell r="DK776">
            <v>0</v>
          </cell>
          <cell r="DL776">
            <v>0</v>
          </cell>
          <cell r="DM776">
            <v>0</v>
          </cell>
          <cell r="DN776">
            <v>86</v>
          </cell>
          <cell r="DO776" t="str">
            <v/>
          </cell>
          <cell r="DP776">
            <v>0</v>
          </cell>
          <cell r="DQ776">
            <v>84.25</v>
          </cell>
          <cell r="DR776">
            <v>75</v>
          </cell>
          <cell r="DS776">
            <v>79.25</v>
          </cell>
          <cell r="DT776">
            <v>81</v>
          </cell>
          <cell r="DU776" t="str">
            <v/>
          </cell>
          <cell r="DV776">
            <v>0</v>
          </cell>
          <cell r="DW776">
            <v>91.75</v>
          </cell>
          <cell r="DX776">
            <v>83.25</v>
          </cell>
          <cell r="DY776">
            <v>80.5</v>
          </cell>
          <cell r="DZ776">
            <v>82</v>
          </cell>
          <cell r="EA776" t="str">
            <v/>
          </cell>
          <cell r="EB776">
            <v>0</v>
          </cell>
          <cell r="EC776">
            <v>82.38</v>
          </cell>
          <cell r="ED776">
            <v>78.75</v>
          </cell>
          <cell r="EE776">
            <v>79.25</v>
          </cell>
          <cell r="EF776">
            <v>84</v>
          </cell>
          <cell r="EG776" t="str">
            <v/>
          </cell>
          <cell r="EH776">
            <v>0</v>
          </cell>
          <cell r="EI776">
            <v>89.58</v>
          </cell>
          <cell r="EJ776">
            <v>75.25</v>
          </cell>
          <cell r="EK776">
            <v>80.25</v>
          </cell>
          <cell r="EL776">
            <v>87</v>
          </cell>
          <cell r="EM776" t="str">
            <v/>
          </cell>
          <cell r="EN776">
            <v>0</v>
          </cell>
          <cell r="EO776">
            <v>89.58</v>
          </cell>
          <cell r="EP776">
            <v>75.25</v>
          </cell>
          <cell r="EQ776">
            <v>80.25</v>
          </cell>
          <cell r="ER776">
            <v>87</v>
          </cell>
          <cell r="ES776" t="str">
            <v/>
          </cell>
          <cell r="ET776">
            <v>0</v>
          </cell>
          <cell r="EU776">
            <v>89.58</v>
          </cell>
          <cell r="EV776">
            <v>75.25</v>
          </cell>
          <cell r="EW776">
            <v>80.25</v>
          </cell>
          <cell r="EX776">
            <v>87</v>
          </cell>
          <cell r="EY776" t="str">
            <v/>
          </cell>
          <cell r="EZ776">
            <v>0</v>
          </cell>
          <cell r="FA776">
            <v>81.38</v>
          </cell>
          <cell r="FB776">
            <v>82.5</v>
          </cell>
          <cell r="FC776">
            <v>73.5</v>
          </cell>
          <cell r="FD776">
            <v>82</v>
          </cell>
          <cell r="FE776" t="str">
            <v/>
          </cell>
          <cell r="FF776">
            <v>0</v>
          </cell>
          <cell r="FG776">
            <v>81.38</v>
          </cell>
          <cell r="FH776">
            <v>82.5</v>
          </cell>
          <cell r="FI776">
            <v>73.5</v>
          </cell>
          <cell r="FJ776">
            <v>82</v>
          </cell>
          <cell r="FK776" t="str">
            <v/>
          </cell>
          <cell r="FL776">
            <v>0</v>
          </cell>
          <cell r="FM776">
            <v>81.38</v>
          </cell>
          <cell r="FN776">
            <v>82.5</v>
          </cell>
          <cell r="FO776">
            <v>73.5</v>
          </cell>
          <cell r="FP776">
            <v>82</v>
          </cell>
          <cell r="FQ776" t="str">
            <v/>
          </cell>
          <cell r="FR776">
            <v>0</v>
          </cell>
          <cell r="FS776">
            <v>81.38</v>
          </cell>
          <cell r="FT776">
            <v>82.5</v>
          </cell>
          <cell r="FU776">
            <v>73.5</v>
          </cell>
          <cell r="FV776">
            <v>82</v>
          </cell>
          <cell r="FW776" t="str">
            <v/>
          </cell>
          <cell r="FX776">
            <v>0</v>
          </cell>
          <cell r="FY776">
            <v>81.38</v>
          </cell>
          <cell r="FZ776">
            <v>82.5</v>
          </cell>
          <cell r="GA776">
            <v>73.5</v>
          </cell>
          <cell r="GB776">
            <v>82</v>
          </cell>
          <cell r="GC776" t="str">
            <v/>
          </cell>
          <cell r="GD776">
            <v>0</v>
          </cell>
          <cell r="GE776">
            <v>81.38</v>
          </cell>
          <cell r="GF776">
            <v>82.5</v>
          </cell>
          <cell r="GG776">
            <v>73.5</v>
          </cell>
          <cell r="GH776">
            <v>82</v>
          </cell>
          <cell r="GI776" t="str">
            <v/>
          </cell>
          <cell r="GJ776">
            <v>0</v>
          </cell>
          <cell r="GK776">
            <v>81.38</v>
          </cell>
          <cell r="GL776">
            <v>82.5</v>
          </cell>
          <cell r="GM776">
            <v>73.5</v>
          </cell>
          <cell r="GN776">
            <v>82</v>
          </cell>
          <cell r="GO776" t="str">
            <v/>
          </cell>
          <cell r="GP776">
            <v>0</v>
          </cell>
          <cell r="GQ776">
            <v>81.38</v>
          </cell>
          <cell r="GR776">
            <v>82.5</v>
          </cell>
          <cell r="GS776">
            <v>73.5</v>
          </cell>
          <cell r="GT776">
            <v>82</v>
          </cell>
          <cell r="GU776" t="str">
            <v/>
          </cell>
          <cell r="GV776">
            <v>0</v>
          </cell>
          <cell r="GW776">
            <v>79</v>
          </cell>
          <cell r="GX776">
            <v>62</v>
          </cell>
          <cell r="GY776">
            <v>80.25</v>
          </cell>
          <cell r="GZ776">
            <v>89</v>
          </cell>
          <cell r="HA776" t="str">
            <v>IGR-L</v>
          </cell>
          <cell r="HB776">
            <v>0</v>
          </cell>
          <cell r="HC776">
            <v>75.67</v>
          </cell>
          <cell r="HD776">
            <v>72.25</v>
          </cell>
          <cell r="HE776">
            <v>79</v>
          </cell>
          <cell r="HF776">
            <v>82</v>
          </cell>
          <cell r="HH776">
            <v>0</v>
          </cell>
          <cell r="HM776" t="str">
            <v/>
          </cell>
          <cell r="HN776" t="str">
            <v/>
          </cell>
          <cell r="HS776">
            <v>0</v>
          </cell>
          <cell r="HT776" t="str">
            <v>PKN</v>
          </cell>
          <cell r="HU776">
            <v>0</v>
          </cell>
          <cell r="HV776" t="str">
            <v>IND</v>
          </cell>
          <cell r="HW776">
            <v>0</v>
          </cell>
          <cell r="HX776" t="str">
            <v>MAT-W</v>
          </cell>
          <cell r="HY776">
            <v>0</v>
          </cell>
          <cell r="HZ776" t="str">
            <v>SEJ-W</v>
          </cell>
          <cell r="IA776">
            <v>0</v>
          </cell>
          <cell r="IB776" t="str">
            <v>IGR-W</v>
          </cell>
          <cell r="IC776">
            <v>0</v>
          </cell>
          <cell r="ID776" t="str">
            <v>SBO</v>
          </cell>
          <cell r="IE776">
            <v>0</v>
          </cell>
          <cell r="IF776" t="str">
            <v>PJO</v>
          </cell>
          <cell r="IG776">
            <v>0</v>
          </cell>
          <cell r="IH776" t="str">
            <v>PRA</v>
          </cell>
          <cell r="II776">
            <v>0</v>
          </cell>
          <cell r="IJ776" t="str">
            <v>JAW</v>
          </cell>
          <cell r="IK776">
            <v>0</v>
          </cell>
          <cell r="IL776" t="str">
            <v>ARB</v>
          </cell>
          <cell r="IM776">
            <v>0</v>
          </cell>
          <cell r="IN776" t="str">
            <v>PKM</v>
          </cell>
          <cell r="IO776">
            <v>0</v>
          </cell>
          <cell r="IP776" t="str">
            <v>GEO-P</v>
          </cell>
          <cell r="IQ776">
            <v>0</v>
          </cell>
          <cell r="IR776" t="str">
            <v>SEJ-P</v>
          </cell>
          <cell r="IS776">
            <v>0</v>
          </cell>
          <cell r="IT776" t="str">
            <v>SOS-P</v>
          </cell>
          <cell r="IU776">
            <v>0</v>
          </cell>
          <cell r="IV776" t="str">
            <v>EKO-P</v>
          </cell>
          <cell r="IW776">
            <v>0</v>
          </cell>
          <cell r="IX776" t="str">
            <v>IGR-L</v>
          </cell>
          <cell r="IY776">
            <v>0</v>
          </cell>
          <cell r="JA776">
            <v>0</v>
          </cell>
        </row>
        <row r="777">
          <cell r="Q777" t="str">
            <v/>
          </cell>
          <cell r="AB777" t="str">
            <v/>
          </cell>
          <cell r="AC777">
            <v>14</v>
          </cell>
          <cell r="AI777" t="str">
            <v/>
          </cell>
          <cell r="AJ777">
            <v>0</v>
          </cell>
          <cell r="AK777">
            <v>84.75</v>
          </cell>
          <cell r="AL777">
            <v>82.75</v>
          </cell>
          <cell r="AM777">
            <v>81.75</v>
          </cell>
          <cell r="AN777">
            <v>78</v>
          </cell>
          <cell r="AO777" t="str">
            <v/>
          </cell>
          <cell r="AP777">
            <v>0</v>
          </cell>
          <cell r="AQ777">
            <v>92.67</v>
          </cell>
          <cell r="AR777">
            <v>88.75</v>
          </cell>
          <cell r="AS777">
            <v>84.75</v>
          </cell>
          <cell r="AT777">
            <v>81</v>
          </cell>
          <cell r="AU777" t="str">
            <v/>
          </cell>
          <cell r="AV777">
            <v>0</v>
          </cell>
          <cell r="AW777">
            <v>85.75</v>
          </cell>
          <cell r="AX777">
            <v>83</v>
          </cell>
          <cell r="AY777">
            <v>81.25</v>
          </cell>
          <cell r="AZ777">
            <v>80</v>
          </cell>
          <cell r="BA777" t="str">
            <v/>
          </cell>
          <cell r="BB777">
            <v>0</v>
          </cell>
          <cell r="BC777">
            <v>85</v>
          </cell>
          <cell r="BD777">
            <v>83</v>
          </cell>
          <cell r="BE777">
            <v>83.25</v>
          </cell>
          <cell r="BF777">
            <v>78</v>
          </cell>
          <cell r="BG777" t="str">
            <v>SEJ</v>
          </cell>
          <cell r="BH777">
            <v>0</v>
          </cell>
          <cell r="BI777">
            <v>88.67</v>
          </cell>
          <cell r="BJ777">
            <v>88</v>
          </cell>
          <cell r="BK777">
            <v>82</v>
          </cell>
          <cell r="BL777">
            <v>77</v>
          </cell>
          <cell r="BM777" t="str">
            <v/>
          </cell>
          <cell r="BN777">
            <v>0</v>
          </cell>
          <cell r="BO777">
            <v>80.63</v>
          </cell>
          <cell r="BP777">
            <v>81.75</v>
          </cell>
          <cell r="BQ777">
            <v>73.5</v>
          </cell>
          <cell r="BR777">
            <v>79</v>
          </cell>
          <cell r="BS777" t="str">
            <v/>
          </cell>
          <cell r="BT777">
            <v>0</v>
          </cell>
          <cell r="BU777">
            <v>84</v>
          </cell>
          <cell r="BV777">
            <v>88.5</v>
          </cell>
          <cell r="BW777">
            <v>85.25</v>
          </cell>
          <cell r="BX777">
            <v>88</v>
          </cell>
          <cell r="BY777" t="str">
            <v/>
          </cell>
          <cell r="BZ777">
            <v>0</v>
          </cell>
          <cell r="CA777">
            <v>80</v>
          </cell>
          <cell r="CB777">
            <v>86.5</v>
          </cell>
          <cell r="CC777">
            <v>88.5</v>
          </cell>
          <cell r="CD777">
            <v>90</v>
          </cell>
          <cell r="CE777" t="str">
            <v/>
          </cell>
          <cell r="CF777">
            <v>0</v>
          </cell>
          <cell r="CG777">
            <v>80.67</v>
          </cell>
          <cell r="CH777">
            <v>81</v>
          </cell>
          <cell r="CI777">
            <v>85.25</v>
          </cell>
          <cell r="CJ777">
            <v>80</v>
          </cell>
          <cell r="CK777" t="str">
            <v/>
          </cell>
          <cell r="CL777">
            <v>0</v>
          </cell>
          <cell r="CM777">
            <v>75.25</v>
          </cell>
          <cell r="CN777">
            <v>78</v>
          </cell>
          <cell r="CO777">
            <v>77</v>
          </cell>
          <cell r="CP777">
            <v>80</v>
          </cell>
          <cell r="CQ777" t="str">
            <v/>
          </cell>
          <cell r="CR777">
            <v>0</v>
          </cell>
          <cell r="CS777">
            <v>86.08</v>
          </cell>
          <cell r="CT777">
            <v>80.75</v>
          </cell>
          <cell r="CU777">
            <v>86.5</v>
          </cell>
          <cell r="CV777">
            <v>84</v>
          </cell>
          <cell r="CW777" t="str">
            <v/>
          </cell>
          <cell r="CX777">
            <v>0</v>
          </cell>
          <cell r="CY777">
            <v>81.11</v>
          </cell>
          <cell r="CZ777">
            <v>69.5</v>
          </cell>
          <cell r="DA777">
            <v>81</v>
          </cell>
          <cell r="DB777">
            <v>83</v>
          </cell>
          <cell r="DC777" t="str">
            <v/>
          </cell>
          <cell r="DD777">
            <v>0</v>
          </cell>
          <cell r="DE777">
            <v>86</v>
          </cell>
          <cell r="DF777">
            <v>89.75</v>
          </cell>
          <cell r="DG777">
            <v>83.75</v>
          </cell>
          <cell r="DH777">
            <v>87</v>
          </cell>
          <cell r="DI777" t="str">
            <v/>
          </cell>
          <cell r="DJ777">
            <v>0</v>
          </cell>
          <cell r="DK777">
            <v>0</v>
          </cell>
          <cell r="DL777">
            <v>0</v>
          </cell>
          <cell r="DM777">
            <v>0</v>
          </cell>
          <cell r="DN777">
            <v>81</v>
          </cell>
          <cell r="DO777" t="str">
            <v/>
          </cell>
          <cell r="DP777">
            <v>0</v>
          </cell>
          <cell r="DQ777">
            <v>85.5</v>
          </cell>
          <cell r="DR777">
            <v>73.75</v>
          </cell>
          <cell r="DS777">
            <v>74.25</v>
          </cell>
          <cell r="DT777">
            <v>79</v>
          </cell>
          <cell r="DU777" t="str">
            <v/>
          </cell>
          <cell r="DV777">
            <v>0</v>
          </cell>
          <cell r="DW777">
            <v>91.25</v>
          </cell>
          <cell r="DX777">
            <v>88</v>
          </cell>
          <cell r="DY777">
            <v>85.5</v>
          </cell>
          <cell r="DZ777">
            <v>81</v>
          </cell>
          <cell r="EA777" t="str">
            <v/>
          </cell>
          <cell r="EB777">
            <v>0</v>
          </cell>
          <cell r="EC777">
            <v>81.88</v>
          </cell>
          <cell r="ED777">
            <v>80</v>
          </cell>
          <cell r="EE777">
            <v>80.75</v>
          </cell>
          <cell r="EF777">
            <v>84</v>
          </cell>
          <cell r="EG777" t="str">
            <v/>
          </cell>
          <cell r="EH777">
            <v>0</v>
          </cell>
          <cell r="EI777">
            <v>84.83</v>
          </cell>
          <cell r="EJ777">
            <v>79.25</v>
          </cell>
          <cell r="EK777">
            <v>80.25</v>
          </cell>
          <cell r="EL777">
            <v>83</v>
          </cell>
          <cell r="EM777" t="str">
            <v/>
          </cell>
          <cell r="EN777">
            <v>0</v>
          </cell>
          <cell r="EO777">
            <v>84.83</v>
          </cell>
          <cell r="EP777">
            <v>79.25</v>
          </cell>
          <cell r="EQ777">
            <v>80.25</v>
          </cell>
          <cell r="ER777">
            <v>83</v>
          </cell>
          <cell r="ES777" t="str">
            <v/>
          </cell>
          <cell r="ET777">
            <v>0</v>
          </cell>
          <cell r="EU777">
            <v>84.83</v>
          </cell>
          <cell r="EV777">
            <v>79.25</v>
          </cell>
          <cell r="EW777">
            <v>80.25</v>
          </cell>
          <cell r="EX777">
            <v>83</v>
          </cell>
          <cell r="EY777" t="str">
            <v/>
          </cell>
          <cell r="EZ777">
            <v>0</v>
          </cell>
          <cell r="FA777">
            <v>77.63</v>
          </cell>
          <cell r="FB777">
            <v>81.25</v>
          </cell>
          <cell r="FC777">
            <v>69.25</v>
          </cell>
          <cell r="FD777">
            <v>79</v>
          </cell>
          <cell r="FE777" t="str">
            <v/>
          </cell>
          <cell r="FF777">
            <v>0</v>
          </cell>
          <cell r="FG777">
            <v>77.63</v>
          </cell>
          <cell r="FH777">
            <v>81.25</v>
          </cell>
          <cell r="FI777">
            <v>69.25</v>
          </cell>
          <cell r="FJ777">
            <v>79</v>
          </cell>
          <cell r="FK777" t="str">
            <v/>
          </cell>
          <cell r="FL777">
            <v>0</v>
          </cell>
          <cell r="FM777">
            <v>77.63</v>
          </cell>
          <cell r="FN777">
            <v>81.25</v>
          </cell>
          <cell r="FO777">
            <v>69.25</v>
          </cell>
          <cell r="FP777">
            <v>79</v>
          </cell>
          <cell r="FQ777" t="str">
            <v/>
          </cell>
          <cell r="FR777">
            <v>0</v>
          </cell>
          <cell r="FS777">
            <v>77.63</v>
          </cell>
          <cell r="FT777">
            <v>81.25</v>
          </cell>
          <cell r="FU777">
            <v>69.25</v>
          </cell>
          <cell r="FV777">
            <v>79</v>
          </cell>
          <cell r="FW777" t="str">
            <v/>
          </cell>
          <cell r="FX777">
            <v>0</v>
          </cell>
          <cell r="FY777">
            <v>77.63</v>
          </cell>
          <cell r="FZ777">
            <v>81.25</v>
          </cell>
          <cell r="GA777">
            <v>69.25</v>
          </cell>
          <cell r="GB777">
            <v>79</v>
          </cell>
          <cell r="GC777" t="str">
            <v/>
          </cell>
          <cell r="GD777">
            <v>0</v>
          </cell>
          <cell r="GE777">
            <v>77.63</v>
          </cell>
          <cell r="GF777">
            <v>81.25</v>
          </cell>
          <cell r="GG777">
            <v>69.25</v>
          </cell>
          <cell r="GH777">
            <v>79</v>
          </cell>
          <cell r="GI777" t="str">
            <v/>
          </cell>
          <cell r="GJ777">
            <v>0</v>
          </cell>
          <cell r="GK777">
            <v>77.63</v>
          </cell>
          <cell r="GL777">
            <v>81.25</v>
          </cell>
          <cell r="GM777">
            <v>69.25</v>
          </cell>
          <cell r="GN777">
            <v>79</v>
          </cell>
          <cell r="GO777" t="str">
            <v/>
          </cell>
          <cell r="GP777">
            <v>0</v>
          </cell>
          <cell r="GQ777">
            <v>77.63</v>
          </cell>
          <cell r="GR777">
            <v>81.25</v>
          </cell>
          <cell r="GS777">
            <v>69.25</v>
          </cell>
          <cell r="GT777">
            <v>79</v>
          </cell>
          <cell r="GU777" t="str">
            <v/>
          </cell>
          <cell r="GV777">
            <v>0</v>
          </cell>
          <cell r="GW777">
            <v>80.67</v>
          </cell>
          <cell r="GX777">
            <v>65</v>
          </cell>
          <cell r="GY777">
            <v>80.25</v>
          </cell>
          <cell r="GZ777">
            <v>85</v>
          </cell>
          <cell r="HA777" t="str">
            <v>IGR-L</v>
          </cell>
          <cell r="HB777">
            <v>0</v>
          </cell>
          <cell r="HC777">
            <v>75.17</v>
          </cell>
          <cell r="HD777">
            <v>68.75</v>
          </cell>
          <cell r="HE777">
            <v>75.5</v>
          </cell>
          <cell r="HF777">
            <v>80</v>
          </cell>
          <cell r="HH777">
            <v>0</v>
          </cell>
          <cell r="HM777" t="str">
            <v/>
          </cell>
          <cell r="HN777" t="str">
            <v/>
          </cell>
          <cell r="HS777">
            <v>0</v>
          </cell>
          <cell r="HT777" t="str">
            <v>PKN</v>
          </cell>
          <cell r="HU777">
            <v>0</v>
          </cell>
          <cell r="HV777" t="str">
            <v>IND</v>
          </cell>
          <cell r="HW777">
            <v>0</v>
          </cell>
          <cell r="HX777" t="str">
            <v>MAT-W</v>
          </cell>
          <cell r="HY777">
            <v>0</v>
          </cell>
          <cell r="HZ777" t="str">
            <v>SEJ-W</v>
          </cell>
          <cell r="IA777">
            <v>0</v>
          </cell>
          <cell r="IB777" t="str">
            <v>IGR-W</v>
          </cell>
          <cell r="IC777">
            <v>0</v>
          </cell>
          <cell r="ID777" t="str">
            <v>SBO</v>
          </cell>
          <cell r="IE777">
            <v>0</v>
          </cell>
          <cell r="IF777" t="str">
            <v>PJO</v>
          </cell>
          <cell r="IG777">
            <v>0</v>
          </cell>
          <cell r="IH777" t="str">
            <v>PRA</v>
          </cell>
          <cell r="II777">
            <v>0</v>
          </cell>
          <cell r="IJ777" t="str">
            <v>JAW</v>
          </cell>
          <cell r="IK777">
            <v>0</v>
          </cell>
          <cell r="IL777" t="str">
            <v>ARB</v>
          </cell>
          <cell r="IM777">
            <v>0</v>
          </cell>
          <cell r="IN777" t="str">
            <v>PKM</v>
          </cell>
          <cell r="IO777">
            <v>0</v>
          </cell>
          <cell r="IP777" t="str">
            <v>GEO-P</v>
          </cell>
          <cell r="IQ777">
            <v>0</v>
          </cell>
          <cell r="IR777" t="str">
            <v>SEJ-P</v>
          </cell>
          <cell r="IS777">
            <v>0</v>
          </cell>
          <cell r="IT777" t="str">
            <v>SOS-P</v>
          </cell>
          <cell r="IU777">
            <v>0</v>
          </cell>
          <cell r="IV777" t="str">
            <v>EKO-P</v>
          </cell>
          <cell r="IW777">
            <v>0</v>
          </cell>
          <cell r="IX777" t="str">
            <v>IGR-L</v>
          </cell>
          <cell r="IY777">
            <v>0</v>
          </cell>
          <cell r="JA777">
            <v>0</v>
          </cell>
        </row>
        <row r="778">
          <cell r="Q778" t="str">
            <v/>
          </cell>
          <cell r="AB778" t="str">
            <v/>
          </cell>
          <cell r="AC778">
            <v>15</v>
          </cell>
          <cell r="AI778" t="str">
            <v/>
          </cell>
          <cell r="AJ778">
            <v>0</v>
          </cell>
          <cell r="AK778">
            <v>82.5</v>
          </cell>
          <cell r="AL778">
            <v>77.75</v>
          </cell>
          <cell r="AM778">
            <v>79.75</v>
          </cell>
          <cell r="AN778">
            <v>79</v>
          </cell>
          <cell r="AO778" t="str">
            <v/>
          </cell>
          <cell r="AP778">
            <v>0</v>
          </cell>
          <cell r="AQ778">
            <v>86.17</v>
          </cell>
          <cell r="AR778">
            <v>77</v>
          </cell>
          <cell r="AS778">
            <v>76.5</v>
          </cell>
          <cell r="AT778">
            <v>81</v>
          </cell>
          <cell r="AU778" t="str">
            <v/>
          </cell>
          <cell r="AV778">
            <v>0</v>
          </cell>
          <cell r="AW778">
            <v>82</v>
          </cell>
          <cell r="AX778">
            <v>78.75</v>
          </cell>
          <cell r="AY778">
            <v>80.5</v>
          </cell>
          <cell r="AZ778">
            <v>79</v>
          </cell>
          <cell r="BA778" t="str">
            <v/>
          </cell>
          <cell r="BB778">
            <v>0</v>
          </cell>
          <cell r="BC778">
            <v>82</v>
          </cell>
          <cell r="BD778">
            <v>79.25</v>
          </cell>
          <cell r="BE778">
            <v>81.25</v>
          </cell>
          <cell r="BF778">
            <v>78</v>
          </cell>
          <cell r="BG778" t="str">
            <v>SEJ</v>
          </cell>
          <cell r="BH778">
            <v>0</v>
          </cell>
          <cell r="BI778">
            <v>84</v>
          </cell>
          <cell r="BJ778">
            <v>76.25</v>
          </cell>
          <cell r="BK778">
            <v>81</v>
          </cell>
          <cell r="BL778">
            <v>78</v>
          </cell>
          <cell r="BM778" t="str">
            <v/>
          </cell>
          <cell r="BN778">
            <v>0</v>
          </cell>
          <cell r="BO778">
            <v>80.25</v>
          </cell>
          <cell r="BP778">
            <v>80.5</v>
          </cell>
          <cell r="BQ778">
            <v>74</v>
          </cell>
          <cell r="BR778">
            <v>80</v>
          </cell>
          <cell r="BS778" t="str">
            <v/>
          </cell>
          <cell r="BT778">
            <v>0</v>
          </cell>
          <cell r="BU778">
            <v>85.5</v>
          </cell>
          <cell r="BV778">
            <v>84.25</v>
          </cell>
          <cell r="BW778">
            <v>84.75</v>
          </cell>
          <cell r="BX778">
            <v>85</v>
          </cell>
          <cell r="BY778" t="str">
            <v/>
          </cell>
          <cell r="BZ778">
            <v>0</v>
          </cell>
          <cell r="CA778">
            <v>83.33</v>
          </cell>
          <cell r="CB778">
            <v>71.5</v>
          </cell>
          <cell r="CC778">
            <v>70.25</v>
          </cell>
          <cell r="CD778">
            <v>80</v>
          </cell>
          <cell r="CE778" t="str">
            <v/>
          </cell>
          <cell r="CF778">
            <v>0</v>
          </cell>
          <cell r="CG778">
            <v>79.67</v>
          </cell>
          <cell r="CH778">
            <v>81.75</v>
          </cell>
          <cell r="CI778">
            <v>86.5</v>
          </cell>
          <cell r="CJ778">
            <v>80</v>
          </cell>
          <cell r="CK778" t="str">
            <v/>
          </cell>
          <cell r="CL778">
            <v>0</v>
          </cell>
          <cell r="CM778">
            <v>75.58</v>
          </cell>
          <cell r="CN778">
            <v>74.75</v>
          </cell>
          <cell r="CO778">
            <v>73.25</v>
          </cell>
          <cell r="CP778">
            <v>80</v>
          </cell>
          <cell r="CQ778" t="str">
            <v/>
          </cell>
          <cell r="CR778">
            <v>0</v>
          </cell>
          <cell r="CS778">
            <v>91</v>
          </cell>
          <cell r="CT778">
            <v>73.25</v>
          </cell>
          <cell r="CU778">
            <v>80</v>
          </cell>
          <cell r="CV778">
            <v>79</v>
          </cell>
          <cell r="CW778" t="str">
            <v/>
          </cell>
          <cell r="CX778">
            <v>0</v>
          </cell>
          <cell r="CY778">
            <v>85.67</v>
          </cell>
          <cell r="CZ778">
            <v>77.5</v>
          </cell>
          <cell r="DA778">
            <v>81.25</v>
          </cell>
          <cell r="DB778">
            <v>84</v>
          </cell>
          <cell r="DC778" t="str">
            <v/>
          </cell>
          <cell r="DD778">
            <v>0</v>
          </cell>
          <cell r="DE778">
            <v>82.75</v>
          </cell>
          <cell r="DF778">
            <v>82.75</v>
          </cell>
          <cell r="DG778">
            <v>76.5</v>
          </cell>
          <cell r="DH778">
            <v>84</v>
          </cell>
          <cell r="DI778" t="str">
            <v/>
          </cell>
          <cell r="DJ778">
            <v>0</v>
          </cell>
          <cell r="DK778">
            <v>0</v>
          </cell>
          <cell r="DL778">
            <v>0</v>
          </cell>
          <cell r="DM778">
            <v>0</v>
          </cell>
          <cell r="DN778">
            <v>74</v>
          </cell>
          <cell r="DO778" t="str">
            <v/>
          </cell>
          <cell r="DP778">
            <v>0</v>
          </cell>
          <cell r="DQ778">
            <v>83.25</v>
          </cell>
          <cell r="DR778">
            <v>70</v>
          </cell>
          <cell r="DS778">
            <v>70.5</v>
          </cell>
          <cell r="DT778">
            <v>77</v>
          </cell>
          <cell r="DU778" t="str">
            <v/>
          </cell>
          <cell r="DV778">
            <v>0</v>
          </cell>
          <cell r="DW778">
            <v>87</v>
          </cell>
          <cell r="DX778">
            <v>76.25</v>
          </cell>
          <cell r="DY778">
            <v>78.75</v>
          </cell>
          <cell r="DZ778">
            <v>79</v>
          </cell>
          <cell r="EA778" t="str">
            <v/>
          </cell>
          <cell r="EB778">
            <v>0</v>
          </cell>
          <cell r="EC778">
            <v>81.75</v>
          </cell>
          <cell r="ED778">
            <v>80.5</v>
          </cell>
          <cell r="EE778">
            <v>74</v>
          </cell>
          <cell r="EF778">
            <v>84</v>
          </cell>
          <cell r="EG778" t="str">
            <v/>
          </cell>
          <cell r="EH778">
            <v>0</v>
          </cell>
          <cell r="EI778">
            <v>85.08</v>
          </cell>
          <cell r="EJ778">
            <v>75.25</v>
          </cell>
          <cell r="EK778">
            <v>78.25</v>
          </cell>
          <cell r="EL778">
            <v>86</v>
          </cell>
          <cell r="EM778" t="str">
            <v/>
          </cell>
          <cell r="EN778">
            <v>0</v>
          </cell>
          <cell r="EO778">
            <v>85.08</v>
          </cell>
          <cell r="EP778">
            <v>75.25</v>
          </cell>
          <cell r="EQ778">
            <v>78.25</v>
          </cell>
          <cell r="ER778">
            <v>86</v>
          </cell>
          <cell r="ES778" t="str">
            <v/>
          </cell>
          <cell r="ET778">
            <v>0</v>
          </cell>
          <cell r="EU778">
            <v>85.08</v>
          </cell>
          <cell r="EV778">
            <v>75.25</v>
          </cell>
          <cell r="EW778">
            <v>78.25</v>
          </cell>
          <cell r="EX778">
            <v>86</v>
          </cell>
          <cell r="EY778" t="str">
            <v/>
          </cell>
          <cell r="EZ778">
            <v>0</v>
          </cell>
          <cell r="FA778">
            <v>85.38</v>
          </cell>
          <cell r="FB778">
            <v>68.5</v>
          </cell>
          <cell r="FC778">
            <v>67.75</v>
          </cell>
          <cell r="FD778">
            <v>82</v>
          </cell>
          <cell r="FE778" t="str">
            <v/>
          </cell>
          <cell r="FF778">
            <v>0</v>
          </cell>
          <cell r="FG778">
            <v>85.38</v>
          </cell>
          <cell r="FH778">
            <v>68.5</v>
          </cell>
          <cell r="FI778">
            <v>67.75</v>
          </cell>
          <cell r="FJ778">
            <v>82</v>
          </cell>
          <cell r="FK778" t="str">
            <v/>
          </cell>
          <cell r="FL778">
            <v>0</v>
          </cell>
          <cell r="FM778">
            <v>85.38</v>
          </cell>
          <cell r="FN778">
            <v>68.5</v>
          </cell>
          <cell r="FO778">
            <v>67.75</v>
          </cell>
          <cell r="FP778">
            <v>82</v>
          </cell>
          <cell r="FQ778" t="str">
            <v/>
          </cell>
          <cell r="FR778">
            <v>0</v>
          </cell>
          <cell r="FS778">
            <v>85.38</v>
          </cell>
          <cell r="FT778">
            <v>68.5</v>
          </cell>
          <cell r="FU778">
            <v>67.75</v>
          </cell>
          <cell r="FV778">
            <v>82</v>
          </cell>
          <cell r="FW778" t="str">
            <v/>
          </cell>
          <cell r="FX778">
            <v>0</v>
          </cell>
          <cell r="FY778">
            <v>85.38</v>
          </cell>
          <cell r="FZ778">
            <v>68.5</v>
          </cell>
          <cell r="GA778">
            <v>67.75</v>
          </cell>
          <cell r="GB778">
            <v>82</v>
          </cell>
          <cell r="GC778" t="str">
            <v/>
          </cell>
          <cell r="GD778">
            <v>0</v>
          </cell>
          <cell r="GE778">
            <v>85.38</v>
          </cell>
          <cell r="GF778">
            <v>68.5</v>
          </cell>
          <cell r="GG778">
            <v>67.75</v>
          </cell>
          <cell r="GH778">
            <v>82</v>
          </cell>
          <cell r="GI778" t="str">
            <v/>
          </cell>
          <cell r="GJ778">
            <v>0</v>
          </cell>
          <cell r="GK778">
            <v>85.38</v>
          </cell>
          <cell r="GL778">
            <v>68.5</v>
          </cell>
          <cell r="GM778">
            <v>67.75</v>
          </cell>
          <cell r="GN778">
            <v>82</v>
          </cell>
          <cell r="GO778" t="str">
            <v/>
          </cell>
          <cell r="GP778">
            <v>0</v>
          </cell>
          <cell r="GQ778">
            <v>85.38</v>
          </cell>
          <cell r="GR778">
            <v>68.5</v>
          </cell>
          <cell r="GS778">
            <v>67.75</v>
          </cell>
          <cell r="GT778">
            <v>82</v>
          </cell>
          <cell r="GU778" t="str">
            <v/>
          </cell>
          <cell r="GV778">
            <v>0</v>
          </cell>
          <cell r="GW778">
            <v>80.67</v>
          </cell>
          <cell r="GX778">
            <v>61.75</v>
          </cell>
          <cell r="GY778">
            <v>78.5</v>
          </cell>
          <cell r="GZ778">
            <v>85</v>
          </cell>
          <cell r="HA778" t="str">
            <v>IGR-L</v>
          </cell>
          <cell r="HB778">
            <v>0</v>
          </cell>
          <cell r="HC778">
            <v>75.25</v>
          </cell>
          <cell r="HD778">
            <v>68.75</v>
          </cell>
          <cell r="HE778">
            <v>70.75</v>
          </cell>
          <cell r="HF778">
            <v>80</v>
          </cell>
          <cell r="HH778">
            <v>0</v>
          </cell>
          <cell r="HM778" t="str">
            <v/>
          </cell>
          <cell r="HN778" t="str">
            <v/>
          </cell>
          <cell r="HS778">
            <v>0</v>
          </cell>
          <cell r="HT778" t="str">
            <v>PKN</v>
          </cell>
          <cell r="HU778">
            <v>0</v>
          </cell>
          <cell r="HV778" t="str">
            <v>IND</v>
          </cell>
          <cell r="HW778">
            <v>0</v>
          </cell>
          <cell r="HX778" t="str">
            <v>MAT-W</v>
          </cell>
          <cell r="HY778">
            <v>0</v>
          </cell>
          <cell r="HZ778" t="str">
            <v>SEJ-W</v>
          </cell>
          <cell r="IA778">
            <v>0</v>
          </cell>
          <cell r="IB778" t="str">
            <v>IGR-W</v>
          </cell>
          <cell r="IC778">
            <v>0</v>
          </cell>
          <cell r="ID778" t="str">
            <v>SBO</v>
          </cell>
          <cell r="IE778">
            <v>0</v>
          </cell>
          <cell r="IF778" t="str">
            <v>PJO</v>
          </cell>
          <cell r="IG778">
            <v>0</v>
          </cell>
          <cell r="IH778" t="str">
            <v>PRA</v>
          </cell>
          <cell r="II778">
            <v>0</v>
          </cell>
          <cell r="IJ778" t="str">
            <v>JAW</v>
          </cell>
          <cell r="IK778">
            <v>0</v>
          </cell>
          <cell r="IL778" t="str">
            <v>ARB</v>
          </cell>
          <cell r="IM778">
            <v>0</v>
          </cell>
          <cell r="IN778" t="str">
            <v>PKM</v>
          </cell>
          <cell r="IO778">
            <v>0</v>
          </cell>
          <cell r="IP778" t="str">
            <v>GEO-P</v>
          </cell>
          <cell r="IQ778">
            <v>0</v>
          </cell>
          <cell r="IR778" t="str">
            <v>SEJ-P</v>
          </cell>
          <cell r="IS778">
            <v>0</v>
          </cell>
          <cell r="IT778" t="str">
            <v>SOS-P</v>
          </cell>
          <cell r="IU778">
            <v>0</v>
          </cell>
          <cell r="IV778" t="str">
            <v>EKO-P</v>
          </cell>
          <cell r="IW778">
            <v>0</v>
          </cell>
          <cell r="IX778" t="str">
            <v>IGR-L</v>
          </cell>
          <cell r="IY778">
            <v>0</v>
          </cell>
          <cell r="JA778">
            <v>0</v>
          </cell>
        </row>
        <row r="779">
          <cell r="Q779" t="str">
            <v/>
          </cell>
          <cell r="AB779" t="str">
            <v/>
          </cell>
          <cell r="AC779">
            <v>16</v>
          </cell>
          <cell r="AI779" t="str">
            <v/>
          </cell>
          <cell r="AJ779">
            <v>0</v>
          </cell>
          <cell r="AK779">
            <v>87.75</v>
          </cell>
          <cell r="AL779">
            <v>82.75</v>
          </cell>
          <cell r="AM779">
            <v>80.75</v>
          </cell>
          <cell r="AN779">
            <v>78</v>
          </cell>
          <cell r="AO779" t="str">
            <v/>
          </cell>
          <cell r="AP779">
            <v>0</v>
          </cell>
          <cell r="AQ779">
            <v>93.33</v>
          </cell>
          <cell r="AR779">
            <v>82.25</v>
          </cell>
          <cell r="AS779">
            <v>86</v>
          </cell>
          <cell r="AT779">
            <v>81</v>
          </cell>
          <cell r="AU779" t="str">
            <v/>
          </cell>
          <cell r="AV779">
            <v>0</v>
          </cell>
          <cell r="AW779">
            <v>88.25</v>
          </cell>
          <cell r="AX779">
            <v>83</v>
          </cell>
          <cell r="AY779">
            <v>80.75</v>
          </cell>
          <cell r="AZ779">
            <v>78</v>
          </cell>
          <cell r="BA779" t="str">
            <v/>
          </cell>
          <cell r="BB779">
            <v>0</v>
          </cell>
          <cell r="BC779">
            <v>85.75</v>
          </cell>
          <cell r="BD779">
            <v>83.25</v>
          </cell>
          <cell r="BE779">
            <v>82.25</v>
          </cell>
          <cell r="BF779">
            <v>76</v>
          </cell>
          <cell r="BG779" t="str">
            <v>SEJ</v>
          </cell>
          <cell r="BH779">
            <v>0</v>
          </cell>
          <cell r="BI779">
            <v>91.67</v>
          </cell>
          <cell r="BJ779">
            <v>81.25</v>
          </cell>
          <cell r="BK779">
            <v>85.25</v>
          </cell>
          <cell r="BL779">
            <v>79</v>
          </cell>
          <cell r="BM779" t="str">
            <v/>
          </cell>
          <cell r="BN779">
            <v>0</v>
          </cell>
          <cell r="BO779">
            <v>80</v>
          </cell>
          <cell r="BP779">
            <v>75.75</v>
          </cell>
          <cell r="BQ779">
            <v>79.75</v>
          </cell>
          <cell r="BR779">
            <v>81</v>
          </cell>
          <cell r="BS779" t="str">
            <v/>
          </cell>
          <cell r="BT779">
            <v>0</v>
          </cell>
          <cell r="BU779">
            <v>84.75</v>
          </cell>
          <cell r="BV779">
            <v>83.5</v>
          </cell>
          <cell r="BW779">
            <v>83.5</v>
          </cell>
          <cell r="BX779">
            <v>87</v>
          </cell>
          <cell r="BY779" t="str">
            <v/>
          </cell>
          <cell r="BZ779">
            <v>0</v>
          </cell>
          <cell r="CA779">
            <v>85.5</v>
          </cell>
          <cell r="CB779">
            <v>81</v>
          </cell>
          <cell r="CC779">
            <v>70.25</v>
          </cell>
          <cell r="CD779">
            <v>85</v>
          </cell>
          <cell r="CE779" t="str">
            <v/>
          </cell>
          <cell r="CF779">
            <v>0</v>
          </cell>
          <cell r="CG779">
            <v>79.33</v>
          </cell>
          <cell r="CH779">
            <v>80.25</v>
          </cell>
          <cell r="CI779">
            <v>83.25</v>
          </cell>
          <cell r="CJ779">
            <v>80</v>
          </cell>
          <cell r="CK779" t="str">
            <v/>
          </cell>
          <cell r="CL779">
            <v>0</v>
          </cell>
          <cell r="CM779">
            <v>76.33</v>
          </cell>
          <cell r="CN779">
            <v>71.75</v>
          </cell>
          <cell r="CO779">
            <v>71.75</v>
          </cell>
          <cell r="CP779">
            <v>77</v>
          </cell>
          <cell r="CQ779" t="str">
            <v/>
          </cell>
          <cell r="CR779">
            <v>0</v>
          </cell>
          <cell r="CS779">
            <v>88.58</v>
          </cell>
          <cell r="CT779">
            <v>76.75</v>
          </cell>
          <cell r="CU779">
            <v>82.5</v>
          </cell>
          <cell r="CV779">
            <v>80</v>
          </cell>
          <cell r="CW779" t="str">
            <v/>
          </cell>
          <cell r="CX779">
            <v>0</v>
          </cell>
          <cell r="CY779">
            <v>82.89</v>
          </cell>
          <cell r="CZ779">
            <v>75.75</v>
          </cell>
          <cell r="DA779">
            <v>78</v>
          </cell>
          <cell r="DB779">
            <v>87</v>
          </cell>
          <cell r="DC779" t="str">
            <v/>
          </cell>
          <cell r="DD779">
            <v>0</v>
          </cell>
          <cell r="DE779">
            <v>87.25</v>
          </cell>
          <cell r="DF779">
            <v>81.75</v>
          </cell>
          <cell r="DG779">
            <v>86.25</v>
          </cell>
          <cell r="DH779">
            <v>84</v>
          </cell>
          <cell r="DI779" t="str">
            <v/>
          </cell>
          <cell r="DJ779">
            <v>0</v>
          </cell>
          <cell r="DK779">
            <v>0</v>
          </cell>
          <cell r="DL779">
            <v>0</v>
          </cell>
          <cell r="DM779">
            <v>0</v>
          </cell>
          <cell r="DN779">
            <v>80</v>
          </cell>
          <cell r="DO779" t="str">
            <v/>
          </cell>
          <cell r="DP779">
            <v>0</v>
          </cell>
          <cell r="DQ779">
            <v>86</v>
          </cell>
          <cell r="DR779">
            <v>80.5</v>
          </cell>
          <cell r="DS779">
            <v>73.25</v>
          </cell>
          <cell r="DT779">
            <v>78</v>
          </cell>
          <cell r="DU779" t="str">
            <v/>
          </cell>
          <cell r="DV779">
            <v>0</v>
          </cell>
          <cell r="DW779">
            <v>91.5</v>
          </cell>
          <cell r="DX779">
            <v>81.25</v>
          </cell>
          <cell r="DY779">
            <v>85</v>
          </cell>
          <cell r="DZ779">
            <v>79</v>
          </cell>
          <cell r="EA779" t="str">
            <v/>
          </cell>
          <cell r="EB779">
            <v>0</v>
          </cell>
          <cell r="EC779">
            <v>78.88</v>
          </cell>
          <cell r="ED779">
            <v>73.75</v>
          </cell>
          <cell r="EE779">
            <v>75.5</v>
          </cell>
          <cell r="EF779">
            <v>80</v>
          </cell>
          <cell r="EG779" t="str">
            <v/>
          </cell>
          <cell r="EH779">
            <v>0</v>
          </cell>
          <cell r="EI779">
            <v>86</v>
          </cell>
          <cell r="EJ779">
            <v>75.25</v>
          </cell>
          <cell r="EK779">
            <v>78.25</v>
          </cell>
          <cell r="EL779">
            <v>81</v>
          </cell>
          <cell r="EM779" t="str">
            <v/>
          </cell>
          <cell r="EN779">
            <v>0</v>
          </cell>
          <cell r="EO779">
            <v>86</v>
          </cell>
          <cell r="EP779">
            <v>75.25</v>
          </cell>
          <cell r="EQ779">
            <v>78.25</v>
          </cell>
          <cell r="ER779">
            <v>81</v>
          </cell>
          <cell r="ES779" t="str">
            <v/>
          </cell>
          <cell r="ET779">
            <v>0</v>
          </cell>
          <cell r="EU779">
            <v>86</v>
          </cell>
          <cell r="EV779">
            <v>75.25</v>
          </cell>
          <cell r="EW779">
            <v>78.25</v>
          </cell>
          <cell r="EX779">
            <v>81</v>
          </cell>
          <cell r="EY779" t="str">
            <v/>
          </cell>
          <cell r="EZ779">
            <v>0</v>
          </cell>
          <cell r="FA779">
            <v>82</v>
          </cell>
          <cell r="FB779">
            <v>71</v>
          </cell>
          <cell r="FC779">
            <v>68.5</v>
          </cell>
          <cell r="FD779">
            <v>79</v>
          </cell>
          <cell r="FE779" t="str">
            <v/>
          </cell>
          <cell r="FF779">
            <v>0</v>
          </cell>
          <cell r="FG779">
            <v>82</v>
          </cell>
          <cell r="FH779">
            <v>71</v>
          </cell>
          <cell r="FI779">
            <v>68.5</v>
          </cell>
          <cell r="FJ779">
            <v>79</v>
          </cell>
          <cell r="FK779" t="str">
            <v/>
          </cell>
          <cell r="FL779">
            <v>0</v>
          </cell>
          <cell r="FM779">
            <v>82</v>
          </cell>
          <cell r="FN779">
            <v>71</v>
          </cell>
          <cell r="FO779">
            <v>68.5</v>
          </cell>
          <cell r="FP779">
            <v>79</v>
          </cell>
          <cell r="FQ779" t="str">
            <v/>
          </cell>
          <cell r="FR779">
            <v>0</v>
          </cell>
          <cell r="FS779">
            <v>82</v>
          </cell>
          <cell r="FT779">
            <v>71</v>
          </cell>
          <cell r="FU779">
            <v>68.5</v>
          </cell>
          <cell r="FV779">
            <v>79</v>
          </cell>
          <cell r="FW779" t="str">
            <v/>
          </cell>
          <cell r="FX779">
            <v>0</v>
          </cell>
          <cell r="FY779">
            <v>82</v>
          </cell>
          <cell r="FZ779">
            <v>71</v>
          </cell>
          <cell r="GA779">
            <v>68.5</v>
          </cell>
          <cell r="GB779">
            <v>79</v>
          </cell>
          <cell r="GC779" t="str">
            <v/>
          </cell>
          <cell r="GD779">
            <v>0</v>
          </cell>
          <cell r="GE779">
            <v>82</v>
          </cell>
          <cell r="GF779">
            <v>71</v>
          </cell>
          <cell r="GG779">
            <v>68.5</v>
          </cell>
          <cell r="GH779">
            <v>79</v>
          </cell>
          <cell r="GI779" t="str">
            <v/>
          </cell>
          <cell r="GJ779">
            <v>0</v>
          </cell>
          <cell r="GK779">
            <v>82</v>
          </cell>
          <cell r="GL779">
            <v>71</v>
          </cell>
          <cell r="GM779">
            <v>68.5</v>
          </cell>
          <cell r="GN779">
            <v>79</v>
          </cell>
          <cell r="GO779" t="str">
            <v/>
          </cell>
          <cell r="GP779">
            <v>0</v>
          </cell>
          <cell r="GQ779">
            <v>82</v>
          </cell>
          <cell r="GR779">
            <v>71</v>
          </cell>
          <cell r="GS779">
            <v>68.5</v>
          </cell>
          <cell r="GT779">
            <v>79</v>
          </cell>
          <cell r="GU779" t="str">
            <v/>
          </cell>
          <cell r="GV779">
            <v>0</v>
          </cell>
          <cell r="GW779">
            <v>79.67</v>
          </cell>
          <cell r="GX779">
            <v>63.75</v>
          </cell>
          <cell r="GY779">
            <v>75.25</v>
          </cell>
          <cell r="GZ779">
            <v>86</v>
          </cell>
          <cell r="HA779" t="str">
            <v>IGR-L</v>
          </cell>
          <cell r="HB779">
            <v>0</v>
          </cell>
          <cell r="HC779">
            <v>75.92</v>
          </cell>
          <cell r="HD779">
            <v>67.25</v>
          </cell>
          <cell r="HE779">
            <v>67.25</v>
          </cell>
          <cell r="HF779">
            <v>77</v>
          </cell>
          <cell r="HH779">
            <v>0</v>
          </cell>
          <cell r="HM779" t="str">
            <v/>
          </cell>
          <cell r="HN779" t="str">
            <v/>
          </cell>
          <cell r="HS779">
            <v>0</v>
          </cell>
          <cell r="HT779" t="str">
            <v>PKN</v>
          </cell>
          <cell r="HU779">
            <v>0</v>
          </cell>
          <cell r="HV779" t="str">
            <v>IND</v>
          </cell>
          <cell r="HW779">
            <v>0</v>
          </cell>
          <cell r="HX779" t="str">
            <v>MAT-W</v>
          </cell>
          <cell r="HY779">
            <v>0</v>
          </cell>
          <cell r="HZ779" t="str">
            <v>SEJ-W</v>
          </cell>
          <cell r="IA779">
            <v>0</v>
          </cell>
          <cell r="IB779" t="str">
            <v>IGR-W</v>
          </cell>
          <cell r="IC779">
            <v>0</v>
          </cell>
          <cell r="ID779" t="str">
            <v>SBO</v>
          </cell>
          <cell r="IE779">
            <v>0</v>
          </cell>
          <cell r="IF779" t="str">
            <v>PJO</v>
          </cell>
          <cell r="IG779">
            <v>0</v>
          </cell>
          <cell r="IH779" t="str">
            <v>PRA</v>
          </cell>
          <cell r="II779">
            <v>0</v>
          </cell>
          <cell r="IJ779" t="str">
            <v>JAW</v>
          </cell>
          <cell r="IK779">
            <v>0</v>
          </cell>
          <cell r="IL779" t="str">
            <v>ARB</v>
          </cell>
          <cell r="IM779">
            <v>0</v>
          </cell>
          <cell r="IN779" t="str">
            <v>PKM</v>
          </cell>
          <cell r="IO779">
            <v>0</v>
          </cell>
          <cell r="IP779" t="str">
            <v>GEO-P</v>
          </cell>
          <cell r="IQ779">
            <v>0</v>
          </cell>
          <cell r="IR779" t="str">
            <v>SEJ-P</v>
          </cell>
          <cell r="IS779">
            <v>0</v>
          </cell>
          <cell r="IT779" t="str">
            <v>SOS-P</v>
          </cell>
          <cell r="IU779">
            <v>0</v>
          </cell>
          <cell r="IV779" t="str">
            <v>EKO-P</v>
          </cell>
          <cell r="IW779">
            <v>0</v>
          </cell>
          <cell r="IX779" t="str">
            <v>IGR-L</v>
          </cell>
          <cell r="IY779">
            <v>0</v>
          </cell>
          <cell r="JA779">
            <v>0</v>
          </cell>
        </row>
        <row r="780">
          <cell r="Q780" t="str">
            <v/>
          </cell>
          <cell r="AB780" t="str">
            <v/>
          </cell>
          <cell r="AC780">
            <v>17</v>
          </cell>
          <cell r="AI780" t="str">
            <v/>
          </cell>
          <cell r="AJ780">
            <v>0</v>
          </cell>
          <cell r="AK780">
            <v>84.25</v>
          </cell>
          <cell r="AL780">
            <v>79.25</v>
          </cell>
          <cell r="AM780">
            <v>78.5</v>
          </cell>
          <cell r="AN780">
            <v>77</v>
          </cell>
          <cell r="AO780" t="str">
            <v/>
          </cell>
          <cell r="AP780">
            <v>0</v>
          </cell>
          <cell r="AQ780">
            <v>79.17</v>
          </cell>
          <cell r="AR780">
            <v>75</v>
          </cell>
          <cell r="AS780">
            <v>73.5</v>
          </cell>
          <cell r="AT780">
            <v>78</v>
          </cell>
          <cell r="AU780" t="str">
            <v/>
          </cell>
          <cell r="AV780">
            <v>0</v>
          </cell>
          <cell r="AW780">
            <v>86.5</v>
          </cell>
          <cell r="AX780">
            <v>77.75</v>
          </cell>
          <cell r="AY780">
            <v>78.75</v>
          </cell>
          <cell r="AZ780">
            <v>77</v>
          </cell>
          <cell r="BA780" t="str">
            <v/>
          </cell>
          <cell r="BB780">
            <v>0</v>
          </cell>
          <cell r="BC780">
            <v>84.25</v>
          </cell>
          <cell r="BD780">
            <v>79.75</v>
          </cell>
          <cell r="BE780">
            <v>78.5</v>
          </cell>
          <cell r="BF780">
            <v>74</v>
          </cell>
          <cell r="BG780" t="str">
            <v>SEJ</v>
          </cell>
          <cell r="BH780">
            <v>0</v>
          </cell>
          <cell r="BI780">
            <v>77</v>
          </cell>
          <cell r="BJ780">
            <v>73</v>
          </cell>
          <cell r="BK780">
            <v>71.75</v>
          </cell>
          <cell r="BL780">
            <v>77</v>
          </cell>
          <cell r="BM780" t="str">
            <v/>
          </cell>
          <cell r="BN780">
            <v>0</v>
          </cell>
          <cell r="BO780">
            <v>80.5</v>
          </cell>
          <cell r="BP780">
            <v>70.75</v>
          </cell>
          <cell r="BQ780">
            <v>72.75</v>
          </cell>
          <cell r="BR780">
            <v>79</v>
          </cell>
          <cell r="BS780" t="str">
            <v/>
          </cell>
          <cell r="BT780">
            <v>0</v>
          </cell>
          <cell r="BU780">
            <v>83.75</v>
          </cell>
          <cell r="BV780">
            <v>81.75</v>
          </cell>
          <cell r="BW780">
            <v>78.25</v>
          </cell>
          <cell r="BX780">
            <v>80</v>
          </cell>
          <cell r="BY780" t="str">
            <v/>
          </cell>
          <cell r="BZ780">
            <v>0</v>
          </cell>
          <cell r="CA780">
            <v>75.75</v>
          </cell>
          <cell r="CB780">
            <v>68.75</v>
          </cell>
          <cell r="CC780">
            <v>70</v>
          </cell>
          <cell r="CD780">
            <v>73</v>
          </cell>
          <cell r="CE780" t="str">
            <v/>
          </cell>
          <cell r="CF780">
            <v>0</v>
          </cell>
          <cell r="CG780">
            <v>78.33</v>
          </cell>
          <cell r="CH780">
            <v>80</v>
          </cell>
          <cell r="CI780">
            <v>82.75</v>
          </cell>
          <cell r="CJ780">
            <v>79</v>
          </cell>
          <cell r="CK780" t="str">
            <v/>
          </cell>
          <cell r="CL780">
            <v>0</v>
          </cell>
          <cell r="CM780">
            <v>75.17</v>
          </cell>
          <cell r="CN780">
            <v>71.75</v>
          </cell>
          <cell r="CO780">
            <v>70.5</v>
          </cell>
          <cell r="CP780">
            <v>76</v>
          </cell>
          <cell r="CQ780" t="str">
            <v/>
          </cell>
          <cell r="CR780">
            <v>0</v>
          </cell>
          <cell r="CS780">
            <v>82.17</v>
          </cell>
          <cell r="CT780">
            <v>74.75</v>
          </cell>
          <cell r="CU780">
            <v>67.5</v>
          </cell>
          <cell r="CV780">
            <v>78</v>
          </cell>
          <cell r="CW780" t="str">
            <v/>
          </cell>
          <cell r="CX780">
            <v>0</v>
          </cell>
          <cell r="CY780">
            <v>80.22</v>
          </cell>
          <cell r="CZ780">
            <v>69.75</v>
          </cell>
          <cell r="DA780">
            <v>68.25</v>
          </cell>
          <cell r="DB780">
            <v>80</v>
          </cell>
          <cell r="DC780" t="str">
            <v/>
          </cell>
          <cell r="DD780">
            <v>0</v>
          </cell>
          <cell r="DE780">
            <v>85.5</v>
          </cell>
          <cell r="DF780">
            <v>82</v>
          </cell>
          <cell r="DG780">
            <v>73.5</v>
          </cell>
          <cell r="DH780">
            <v>82</v>
          </cell>
          <cell r="DI780" t="str">
            <v/>
          </cell>
          <cell r="DJ780">
            <v>0</v>
          </cell>
          <cell r="DK780">
            <v>0</v>
          </cell>
          <cell r="DL780">
            <v>0</v>
          </cell>
          <cell r="DM780">
            <v>0</v>
          </cell>
          <cell r="DN780">
            <v>72</v>
          </cell>
          <cell r="DO780" t="str">
            <v/>
          </cell>
          <cell r="DP780">
            <v>0</v>
          </cell>
          <cell r="DQ780">
            <v>81.5</v>
          </cell>
          <cell r="DR780">
            <v>70</v>
          </cell>
          <cell r="DS780">
            <v>67.25</v>
          </cell>
          <cell r="DT780">
            <v>73</v>
          </cell>
          <cell r="DU780" t="str">
            <v/>
          </cell>
          <cell r="DV780">
            <v>0</v>
          </cell>
          <cell r="DW780">
            <v>76.25</v>
          </cell>
          <cell r="DX780">
            <v>73</v>
          </cell>
          <cell r="DY780">
            <v>73.75</v>
          </cell>
          <cell r="DZ780">
            <v>74</v>
          </cell>
          <cell r="EA780" t="str">
            <v/>
          </cell>
          <cell r="EB780">
            <v>0</v>
          </cell>
          <cell r="EC780">
            <v>80</v>
          </cell>
          <cell r="ED780">
            <v>70.75</v>
          </cell>
          <cell r="EE780">
            <v>76.25</v>
          </cell>
          <cell r="EF780">
            <v>80</v>
          </cell>
          <cell r="EG780" t="str">
            <v/>
          </cell>
          <cell r="EH780">
            <v>0</v>
          </cell>
          <cell r="EI780">
            <v>86.08</v>
          </cell>
          <cell r="EJ780">
            <v>75.25</v>
          </cell>
          <cell r="EK780">
            <v>74.75</v>
          </cell>
          <cell r="EL780">
            <v>78</v>
          </cell>
          <cell r="EM780" t="str">
            <v/>
          </cell>
          <cell r="EN780">
            <v>0</v>
          </cell>
          <cell r="EO780">
            <v>86.08</v>
          </cell>
          <cell r="EP780">
            <v>75.25</v>
          </cell>
          <cell r="EQ780">
            <v>74.75</v>
          </cell>
          <cell r="ER780">
            <v>78</v>
          </cell>
          <cell r="ES780" t="str">
            <v/>
          </cell>
          <cell r="ET780">
            <v>0</v>
          </cell>
          <cell r="EU780">
            <v>86.08</v>
          </cell>
          <cell r="EV780">
            <v>75.25</v>
          </cell>
          <cell r="EW780">
            <v>74.75</v>
          </cell>
          <cell r="EX780">
            <v>78</v>
          </cell>
          <cell r="EY780" t="str">
            <v/>
          </cell>
          <cell r="EZ780">
            <v>0</v>
          </cell>
          <cell r="FA780">
            <v>77.25</v>
          </cell>
          <cell r="FB780">
            <v>66.75</v>
          </cell>
          <cell r="FC780">
            <v>67.5</v>
          </cell>
          <cell r="FD780">
            <v>78</v>
          </cell>
          <cell r="FE780" t="str">
            <v/>
          </cell>
          <cell r="FF780">
            <v>0</v>
          </cell>
          <cell r="FG780">
            <v>77.25</v>
          </cell>
          <cell r="FH780">
            <v>66.75</v>
          </cell>
          <cell r="FI780">
            <v>67.5</v>
          </cell>
          <cell r="FJ780">
            <v>78</v>
          </cell>
          <cell r="FK780" t="str">
            <v/>
          </cell>
          <cell r="FL780">
            <v>0</v>
          </cell>
          <cell r="FM780">
            <v>77.25</v>
          </cell>
          <cell r="FN780">
            <v>66.75</v>
          </cell>
          <cell r="FO780">
            <v>67.5</v>
          </cell>
          <cell r="FP780">
            <v>78</v>
          </cell>
          <cell r="FQ780" t="str">
            <v/>
          </cell>
          <cell r="FR780">
            <v>0</v>
          </cell>
          <cell r="FS780">
            <v>77.25</v>
          </cell>
          <cell r="FT780">
            <v>66.75</v>
          </cell>
          <cell r="FU780">
            <v>67.5</v>
          </cell>
          <cell r="FV780">
            <v>78</v>
          </cell>
          <cell r="FW780" t="str">
            <v/>
          </cell>
          <cell r="FX780">
            <v>0</v>
          </cell>
          <cell r="FY780">
            <v>77.25</v>
          </cell>
          <cell r="FZ780">
            <v>66.75</v>
          </cell>
          <cell r="GA780">
            <v>67.5</v>
          </cell>
          <cell r="GB780">
            <v>78</v>
          </cell>
          <cell r="GC780" t="str">
            <v/>
          </cell>
          <cell r="GD780">
            <v>0</v>
          </cell>
          <cell r="GE780">
            <v>77.25</v>
          </cell>
          <cell r="GF780">
            <v>66.75</v>
          </cell>
          <cell r="GG780">
            <v>67.5</v>
          </cell>
          <cell r="GH780">
            <v>78</v>
          </cell>
          <cell r="GI780" t="str">
            <v/>
          </cell>
          <cell r="GJ780">
            <v>0</v>
          </cell>
          <cell r="GK780">
            <v>77.25</v>
          </cell>
          <cell r="GL780">
            <v>66.75</v>
          </cell>
          <cell r="GM780">
            <v>67.5</v>
          </cell>
          <cell r="GN780">
            <v>78</v>
          </cell>
          <cell r="GO780" t="str">
            <v/>
          </cell>
          <cell r="GP780">
            <v>0</v>
          </cell>
          <cell r="GQ780">
            <v>77.25</v>
          </cell>
          <cell r="GR780">
            <v>66.75</v>
          </cell>
          <cell r="GS780">
            <v>67.5</v>
          </cell>
          <cell r="GT780">
            <v>78</v>
          </cell>
          <cell r="GU780" t="str">
            <v/>
          </cell>
          <cell r="GV780">
            <v>0</v>
          </cell>
          <cell r="GW780">
            <v>79.33</v>
          </cell>
          <cell r="GX780">
            <v>59.5</v>
          </cell>
          <cell r="GY780">
            <v>67</v>
          </cell>
          <cell r="GZ780">
            <v>76</v>
          </cell>
          <cell r="HA780" t="str">
            <v>IGR-L</v>
          </cell>
          <cell r="HB780">
            <v>0</v>
          </cell>
          <cell r="HC780">
            <v>76.58</v>
          </cell>
          <cell r="HD780">
            <v>68.25</v>
          </cell>
          <cell r="HE780">
            <v>66.75</v>
          </cell>
          <cell r="HF780">
            <v>75</v>
          </cell>
          <cell r="HH780">
            <v>0</v>
          </cell>
          <cell r="HM780" t="str">
            <v/>
          </cell>
          <cell r="HN780" t="str">
            <v/>
          </cell>
          <cell r="HS780">
            <v>0</v>
          </cell>
          <cell r="HT780" t="str">
            <v>PKN</v>
          </cell>
          <cell r="HU780">
            <v>0</v>
          </cell>
          <cell r="HV780" t="str">
            <v>IND</v>
          </cell>
          <cell r="HW780">
            <v>0</v>
          </cell>
          <cell r="HX780" t="str">
            <v>MAT-W</v>
          </cell>
          <cell r="HY780">
            <v>0</v>
          </cell>
          <cell r="HZ780" t="str">
            <v>SEJ-W</v>
          </cell>
          <cell r="IA780">
            <v>0</v>
          </cell>
          <cell r="IB780" t="str">
            <v>IGR-W</v>
          </cell>
          <cell r="IC780">
            <v>0</v>
          </cell>
          <cell r="ID780" t="str">
            <v>SBO</v>
          </cell>
          <cell r="IE780">
            <v>0</v>
          </cell>
          <cell r="IF780" t="str">
            <v>PJO</v>
          </cell>
          <cell r="IG780">
            <v>0</v>
          </cell>
          <cell r="IH780" t="str">
            <v>PRA</v>
          </cell>
          <cell r="II780">
            <v>0</v>
          </cell>
          <cell r="IJ780" t="str">
            <v>JAW</v>
          </cell>
          <cell r="IK780">
            <v>0</v>
          </cell>
          <cell r="IL780" t="str">
            <v>ARB</v>
          </cell>
          <cell r="IM780">
            <v>0</v>
          </cell>
          <cell r="IN780" t="str">
            <v>PKM</v>
          </cell>
          <cell r="IO780">
            <v>0</v>
          </cell>
          <cell r="IP780" t="str">
            <v>GEO-P</v>
          </cell>
          <cell r="IQ780">
            <v>0</v>
          </cell>
          <cell r="IR780" t="str">
            <v>SEJ-P</v>
          </cell>
          <cell r="IS780">
            <v>0</v>
          </cell>
          <cell r="IT780" t="str">
            <v>SOS-P</v>
          </cell>
          <cell r="IU780">
            <v>0</v>
          </cell>
          <cell r="IV780" t="str">
            <v>EKO-P</v>
          </cell>
          <cell r="IW780">
            <v>0</v>
          </cell>
          <cell r="IX780" t="str">
            <v>IGR-L</v>
          </cell>
          <cell r="IY780">
            <v>0</v>
          </cell>
          <cell r="JA780">
            <v>0</v>
          </cell>
        </row>
        <row r="781">
          <cell r="Q781" t="str">
            <v/>
          </cell>
          <cell r="AB781" t="str">
            <v/>
          </cell>
          <cell r="AC781">
            <v>18</v>
          </cell>
          <cell r="AI781" t="str">
            <v/>
          </cell>
          <cell r="AJ781">
            <v>0</v>
          </cell>
          <cell r="AK781">
            <v>84.5</v>
          </cell>
          <cell r="AL781">
            <v>78.25</v>
          </cell>
          <cell r="AM781">
            <v>78.25</v>
          </cell>
          <cell r="AN781">
            <v>79</v>
          </cell>
          <cell r="AO781" t="str">
            <v/>
          </cell>
          <cell r="AP781">
            <v>0</v>
          </cell>
          <cell r="AQ781">
            <v>78.67</v>
          </cell>
          <cell r="AR781">
            <v>74.5</v>
          </cell>
          <cell r="AS781">
            <v>69</v>
          </cell>
          <cell r="AT781">
            <v>77</v>
          </cell>
          <cell r="AU781" t="str">
            <v/>
          </cell>
          <cell r="AV781">
            <v>0</v>
          </cell>
          <cell r="AW781">
            <v>83.5</v>
          </cell>
          <cell r="AX781">
            <v>78.5</v>
          </cell>
          <cell r="AY781">
            <v>77.75</v>
          </cell>
          <cell r="AZ781">
            <v>77</v>
          </cell>
          <cell r="BA781" t="str">
            <v/>
          </cell>
          <cell r="BB781">
            <v>0</v>
          </cell>
          <cell r="BC781">
            <v>84.25</v>
          </cell>
          <cell r="BD781">
            <v>79.5</v>
          </cell>
          <cell r="BE781">
            <v>77.75</v>
          </cell>
          <cell r="BF781">
            <v>78</v>
          </cell>
          <cell r="BG781" t="str">
            <v>SEJ</v>
          </cell>
          <cell r="BH781">
            <v>0</v>
          </cell>
          <cell r="BI781">
            <v>76.33</v>
          </cell>
          <cell r="BJ781">
            <v>74</v>
          </cell>
          <cell r="BK781">
            <v>75</v>
          </cell>
          <cell r="BL781">
            <v>76</v>
          </cell>
          <cell r="BM781" t="str">
            <v/>
          </cell>
          <cell r="BN781">
            <v>0</v>
          </cell>
          <cell r="BO781">
            <v>81.13</v>
          </cell>
          <cell r="BP781">
            <v>76</v>
          </cell>
          <cell r="BQ781">
            <v>71.75</v>
          </cell>
          <cell r="BR781">
            <v>76</v>
          </cell>
          <cell r="BS781" t="str">
            <v/>
          </cell>
          <cell r="BT781">
            <v>0</v>
          </cell>
          <cell r="BU781">
            <v>85</v>
          </cell>
          <cell r="BV781">
            <v>82</v>
          </cell>
          <cell r="BW781">
            <v>82.5</v>
          </cell>
          <cell r="BX781">
            <v>84</v>
          </cell>
          <cell r="BY781" t="str">
            <v/>
          </cell>
          <cell r="BZ781">
            <v>0</v>
          </cell>
          <cell r="CA781">
            <v>81.25</v>
          </cell>
          <cell r="CB781">
            <v>87.75</v>
          </cell>
          <cell r="CC781">
            <v>87.75</v>
          </cell>
          <cell r="CD781">
            <v>88</v>
          </cell>
          <cell r="CE781" t="str">
            <v/>
          </cell>
          <cell r="CF781">
            <v>0</v>
          </cell>
          <cell r="CG781">
            <v>78.33</v>
          </cell>
          <cell r="CH781">
            <v>72.5</v>
          </cell>
          <cell r="CI781">
            <v>84.25</v>
          </cell>
          <cell r="CJ781">
            <v>76</v>
          </cell>
          <cell r="CK781" t="str">
            <v/>
          </cell>
          <cell r="CL781">
            <v>0</v>
          </cell>
          <cell r="CM781">
            <v>75.17</v>
          </cell>
          <cell r="CN781">
            <v>74.5</v>
          </cell>
          <cell r="CO781">
            <v>74.75</v>
          </cell>
          <cell r="CP781">
            <v>77</v>
          </cell>
          <cell r="CQ781" t="str">
            <v/>
          </cell>
          <cell r="CR781">
            <v>0</v>
          </cell>
          <cell r="CS781">
            <v>84.58</v>
          </cell>
          <cell r="CT781">
            <v>65.75</v>
          </cell>
          <cell r="CU781">
            <v>68</v>
          </cell>
          <cell r="CV781">
            <v>79</v>
          </cell>
          <cell r="CW781" t="str">
            <v/>
          </cell>
          <cell r="CX781">
            <v>0</v>
          </cell>
          <cell r="CY781">
            <v>87.44</v>
          </cell>
          <cell r="CZ781">
            <v>76.25</v>
          </cell>
          <cell r="DA781">
            <v>76.75</v>
          </cell>
          <cell r="DB781">
            <v>83</v>
          </cell>
          <cell r="DC781" t="str">
            <v/>
          </cell>
          <cell r="DD781">
            <v>0</v>
          </cell>
          <cell r="DE781">
            <v>86.5</v>
          </cell>
          <cell r="DF781">
            <v>68.5</v>
          </cell>
          <cell r="DG781">
            <v>73</v>
          </cell>
          <cell r="DH781">
            <v>84</v>
          </cell>
          <cell r="DI781" t="str">
            <v/>
          </cell>
          <cell r="DJ781">
            <v>0</v>
          </cell>
          <cell r="DK781">
            <v>0</v>
          </cell>
          <cell r="DL781">
            <v>0</v>
          </cell>
          <cell r="DM781">
            <v>0</v>
          </cell>
          <cell r="DN781">
            <v>73</v>
          </cell>
          <cell r="DO781" t="str">
            <v/>
          </cell>
          <cell r="DP781">
            <v>0</v>
          </cell>
          <cell r="DQ781">
            <v>84</v>
          </cell>
          <cell r="DR781">
            <v>70</v>
          </cell>
          <cell r="DS781">
            <v>68.25</v>
          </cell>
          <cell r="DT781">
            <v>77</v>
          </cell>
          <cell r="DU781" t="str">
            <v/>
          </cell>
          <cell r="DV781">
            <v>0</v>
          </cell>
          <cell r="DW781">
            <v>78.25</v>
          </cell>
          <cell r="DX781">
            <v>74</v>
          </cell>
          <cell r="DY781">
            <v>71.5</v>
          </cell>
          <cell r="DZ781">
            <v>75</v>
          </cell>
          <cell r="EA781" t="str">
            <v/>
          </cell>
          <cell r="EB781">
            <v>0</v>
          </cell>
          <cell r="EC781">
            <v>81</v>
          </cell>
          <cell r="ED781">
            <v>70.5</v>
          </cell>
          <cell r="EE781">
            <v>75</v>
          </cell>
          <cell r="EF781">
            <v>78</v>
          </cell>
          <cell r="EG781" t="str">
            <v/>
          </cell>
          <cell r="EH781">
            <v>0</v>
          </cell>
          <cell r="EI781">
            <v>82.58</v>
          </cell>
          <cell r="EJ781">
            <v>73.75</v>
          </cell>
          <cell r="EK781">
            <v>75</v>
          </cell>
          <cell r="EL781">
            <v>81</v>
          </cell>
          <cell r="EM781" t="str">
            <v/>
          </cell>
          <cell r="EN781">
            <v>0</v>
          </cell>
          <cell r="EO781">
            <v>82.58</v>
          </cell>
          <cell r="EP781">
            <v>73.75</v>
          </cell>
          <cell r="EQ781">
            <v>75</v>
          </cell>
          <cell r="ER781">
            <v>81</v>
          </cell>
          <cell r="ES781" t="str">
            <v/>
          </cell>
          <cell r="ET781">
            <v>0</v>
          </cell>
          <cell r="EU781">
            <v>82.58</v>
          </cell>
          <cell r="EV781">
            <v>73.75</v>
          </cell>
          <cell r="EW781">
            <v>75</v>
          </cell>
          <cell r="EX781">
            <v>81</v>
          </cell>
          <cell r="EY781" t="str">
            <v/>
          </cell>
          <cell r="EZ781">
            <v>0</v>
          </cell>
          <cell r="FA781">
            <v>80.38</v>
          </cell>
          <cell r="FB781">
            <v>66.75</v>
          </cell>
          <cell r="FC781">
            <v>67.5</v>
          </cell>
          <cell r="FD781">
            <v>79</v>
          </cell>
          <cell r="FE781" t="str">
            <v/>
          </cell>
          <cell r="FF781">
            <v>0</v>
          </cell>
          <cell r="FG781">
            <v>80.38</v>
          </cell>
          <cell r="FH781">
            <v>66.75</v>
          </cell>
          <cell r="FI781">
            <v>67.5</v>
          </cell>
          <cell r="FJ781">
            <v>79</v>
          </cell>
          <cell r="FK781" t="str">
            <v/>
          </cell>
          <cell r="FL781">
            <v>0</v>
          </cell>
          <cell r="FM781">
            <v>80.38</v>
          </cell>
          <cell r="FN781">
            <v>66.75</v>
          </cell>
          <cell r="FO781">
            <v>67.5</v>
          </cell>
          <cell r="FP781">
            <v>79</v>
          </cell>
          <cell r="FQ781" t="str">
            <v/>
          </cell>
          <cell r="FR781">
            <v>0</v>
          </cell>
          <cell r="FS781">
            <v>80.38</v>
          </cell>
          <cell r="FT781">
            <v>66.75</v>
          </cell>
          <cell r="FU781">
            <v>67.5</v>
          </cell>
          <cell r="FV781">
            <v>79</v>
          </cell>
          <cell r="FW781" t="str">
            <v/>
          </cell>
          <cell r="FX781">
            <v>0</v>
          </cell>
          <cell r="FY781">
            <v>80.38</v>
          </cell>
          <cell r="FZ781">
            <v>66.75</v>
          </cell>
          <cell r="GA781">
            <v>67.5</v>
          </cell>
          <cell r="GB781">
            <v>79</v>
          </cell>
          <cell r="GC781" t="str">
            <v/>
          </cell>
          <cell r="GD781">
            <v>0</v>
          </cell>
          <cell r="GE781">
            <v>80.38</v>
          </cell>
          <cell r="GF781">
            <v>66.75</v>
          </cell>
          <cell r="GG781">
            <v>67.5</v>
          </cell>
          <cell r="GH781">
            <v>79</v>
          </cell>
          <cell r="GI781" t="str">
            <v/>
          </cell>
          <cell r="GJ781">
            <v>0</v>
          </cell>
          <cell r="GK781">
            <v>80.38</v>
          </cell>
          <cell r="GL781">
            <v>66.75</v>
          </cell>
          <cell r="GM781">
            <v>67.5</v>
          </cell>
          <cell r="GN781">
            <v>79</v>
          </cell>
          <cell r="GO781" t="str">
            <v/>
          </cell>
          <cell r="GP781">
            <v>0</v>
          </cell>
          <cell r="GQ781">
            <v>80.38</v>
          </cell>
          <cell r="GR781">
            <v>66.75</v>
          </cell>
          <cell r="GS781">
            <v>67.5</v>
          </cell>
          <cell r="GT781">
            <v>79</v>
          </cell>
          <cell r="GU781" t="str">
            <v/>
          </cell>
          <cell r="GV781">
            <v>0</v>
          </cell>
          <cell r="GW781">
            <v>77</v>
          </cell>
          <cell r="GX781">
            <v>51.25</v>
          </cell>
          <cell r="GY781">
            <v>71.5</v>
          </cell>
          <cell r="GZ781">
            <v>78</v>
          </cell>
          <cell r="HA781" t="str">
            <v>IGR-L</v>
          </cell>
          <cell r="HB781">
            <v>0</v>
          </cell>
          <cell r="HC781">
            <v>75.08</v>
          </cell>
          <cell r="HD781">
            <v>69.25</v>
          </cell>
          <cell r="HE781">
            <v>67</v>
          </cell>
          <cell r="HF781">
            <v>79</v>
          </cell>
          <cell r="HH781">
            <v>0</v>
          </cell>
          <cell r="HM781" t="str">
            <v/>
          </cell>
          <cell r="HN781" t="str">
            <v/>
          </cell>
          <cell r="HS781">
            <v>0</v>
          </cell>
          <cell r="HT781" t="str">
            <v>PKN</v>
          </cell>
          <cell r="HU781">
            <v>0</v>
          </cell>
          <cell r="HV781" t="str">
            <v>IND</v>
          </cell>
          <cell r="HW781">
            <v>0</v>
          </cell>
          <cell r="HX781" t="str">
            <v>MAT-W</v>
          </cell>
          <cell r="HY781">
            <v>0</v>
          </cell>
          <cell r="HZ781" t="str">
            <v>SEJ-W</v>
          </cell>
          <cell r="IA781">
            <v>0</v>
          </cell>
          <cell r="IB781" t="str">
            <v>IGR-W</v>
          </cell>
          <cell r="IC781">
            <v>0</v>
          </cell>
          <cell r="ID781" t="str">
            <v>SBO</v>
          </cell>
          <cell r="IE781">
            <v>0</v>
          </cell>
          <cell r="IF781" t="str">
            <v>PJO</v>
          </cell>
          <cell r="IG781">
            <v>0</v>
          </cell>
          <cell r="IH781" t="str">
            <v>PRA</v>
          </cell>
          <cell r="II781">
            <v>0</v>
          </cell>
          <cell r="IJ781" t="str">
            <v>JAW</v>
          </cell>
          <cell r="IK781">
            <v>0</v>
          </cell>
          <cell r="IL781" t="str">
            <v>ARB</v>
          </cell>
          <cell r="IM781">
            <v>0</v>
          </cell>
          <cell r="IN781" t="str">
            <v>PKM</v>
          </cell>
          <cell r="IO781">
            <v>0</v>
          </cell>
          <cell r="IP781" t="str">
            <v>GEO-P</v>
          </cell>
          <cell r="IQ781">
            <v>0</v>
          </cell>
          <cell r="IR781" t="str">
            <v>SEJ-P</v>
          </cell>
          <cell r="IS781">
            <v>0</v>
          </cell>
          <cell r="IT781" t="str">
            <v>SOS-P</v>
          </cell>
          <cell r="IU781">
            <v>0</v>
          </cell>
          <cell r="IV781" t="str">
            <v>EKO-P</v>
          </cell>
          <cell r="IW781">
            <v>0</v>
          </cell>
          <cell r="IX781" t="str">
            <v>IGR-L</v>
          </cell>
          <cell r="IY781">
            <v>0</v>
          </cell>
          <cell r="JA781">
            <v>0</v>
          </cell>
        </row>
        <row r="782">
          <cell r="Q782" t="str">
            <v/>
          </cell>
          <cell r="AB782" t="str">
            <v/>
          </cell>
          <cell r="AC782">
            <v>19</v>
          </cell>
          <cell r="AI782" t="str">
            <v/>
          </cell>
          <cell r="AJ782">
            <v>0</v>
          </cell>
          <cell r="AK782">
            <v>85</v>
          </cell>
          <cell r="AL782">
            <v>77.5</v>
          </cell>
          <cell r="AM782">
            <v>78.75</v>
          </cell>
          <cell r="AN782">
            <v>79</v>
          </cell>
          <cell r="AO782" t="str">
            <v/>
          </cell>
          <cell r="AP782">
            <v>0</v>
          </cell>
          <cell r="AQ782">
            <v>88.67</v>
          </cell>
          <cell r="AR782">
            <v>84.75</v>
          </cell>
          <cell r="AS782">
            <v>72.5</v>
          </cell>
          <cell r="AT782">
            <v>79</v>
          </cell>
          <cell r="AU782" t="str">
            <v/>
          </cell>
          <cell r="AV782">
            <v>0</v>
          </cell>
          <cell r="AW782">
            <v>88.5</v>
          </cell>
          <cell r="AX782">
            <v>77.5</v>
          </cell>
          <cell r="AY782">
            <v>77.25</v>
          </cell>
          <cell r="AZ782">
            <v>78</v>
          </cell>
          <cell r="BA782" t="str">
            <v/>
          </cell>
          <cell r="BB782">
            <v>0</v>
          </cell>
          <cell r="BC782">
            <v>86.75</v>
          </cell>
          <cell r="BD782">
            <v>77.25</v>
          </cell>
          <cell r="BE782">
            <v>78.5</v>
          </cell>
          <cell r="BF782">
            <v>76</v>
          </cell>
          <cell r="BG782" t="str">
            <v>SEJ</v>
          </cell>
          <cell r="BH782">
            <v>0</v>
          </cell>
          <cell r="BI782">
            <v>86.67</v>
          </cell>
          <cell r="BJ782">
            <v>83.75</v>
          </cell>
          <cell r="BK782">
            <v>77</v>
          </cell>
          <cell r="BL782">
            <v>77</v>
          </cell>
          <cell r="BM782" t="str">
            <v/>
          </cell>
          <cell r="BN782">
            <v>0</v>
          </cell>
          <cell r="BO782">
            <v>80.75</v>
          </cell>
          <cell r="BP782">
            <v>80.25</v>
          </cell>
          <cell r="BQ782">
            <v>80.25</v>
          </cell>
          <cell r="BR782">
            <v>80</v>
          </cell>
          <cell r="BS782" t="str">
            <v/>
          </cell>
          <cell r="BT782">
            <v>0</v>
          </cell>
          <cell r="BU782">
            <v>84.75</v>
          </cell>
          <cell r="BV782">
            <v>85.5</v>
          </cell>
          <cell r="BW782">
            <v>83</v>
          </cell>
          <cell r="BX782">
            <v>88</v>
          </cell>
          <cell r="BY782" t="str">
            <v/>
          </cell>
          <cell r="BZ782">
            <v>0</v>
          </cell>
          <cell r="CA782">
            <v>83.75</v>
          </cell>
          <cell r="CB782">
            <v>69</v>
          </cell>
          <cell r="CC782">
            <v>71</v>
          </cell>
          <cell r="CD782">
            <v>75</v>
          </cell>
          <cell r="CE782" t="str">
            <v/>
          </cell>
          <cell r="CF782">
            <v>0</v>
          </cell>
          <cell r="CG782">
            <v>78.67</v>
          </cell>
          <cell r="CH782">
            <v>81</v>
          </cell>
          <cell r="CI782">
            <v>83.5</v>
          </cell>
          <cell r="CJ782">
            <v>80</v>
          </cell>
          <cell r="CK782" t="str">
            <v/>
          </cell>
          <cell r="CL782">
            <v>0</v>
          </cell>
          <cell r="CM782">
            <v>75.5</v>
          </cell>
          <cell r="CN782">
            <v>73.5</v>
          </cell>
          <cell r="CO782">
            <v>72.25</v>
          </cell>
          <cell r="CP782">
            <v>77</v>
          </cell>
          <cell r="CQ782" t="str">
            <v/>
          </cell>
          <cell r="CR782">
            <v>0</v>
          </cell>
          <cell r="CS782">
            <v>84</v>
          </cell>
          <cell r="CT782">
            <v>77</v>
          </cell>
          <cell r="CU782">
            <v>71.5</v>
          </cell>
          <cell r="CV782">
            <v>81</v>
          </cell>
          <cell r="CW782" t="str">
            <v/>
          </cell>
          <cell r="CX782">
            <v>0</v>
          </cell>
          <cell r="CY782">
            <v>77.67</v>
          </cell>
          <cell r="CZ782">
            <v>66.75</v>
          </cell>
          <cell r="DA782">
            <v>74</v>
          </cell>
          <cell r="DB782">
            <v>84</v>
          </cell>
          <cell r="DC782" t="str">
            <v/>
          </cell>
          <cell r="DD782">
            <v>0</v>
          </cell>
          <cell r="DE782">
            <v>92.25</v>
          </cell>
          <cell r="DF782">
            <v>86.25</v>
          </cell>
          <cell r="DG782">
            <v>82.75</v>
          </cell>
          <cell r="DH782">
            <v>83</v>
          </cell>
          <cell r="DI782" t="str">
            <v/>
          </cell>
          <cell r="DJ782">
            <v>0</v>
          </cell>
          <cell r="DK782">
            <v>0</v>
          </cell>
          <cell r="DL782">
            <v>0</v>
          </cell>
          <cell r="DM782">
            <v>0</v>
          </cell>
          <cell r="DN782">
            <v>75</v>
          </cell>
          <cell r="DO782" t="str">
            <v/>
          </cell>
          <cell r="DP782">
            <v>0</v>
          </cell>
          <cell r="DQ782">
            <v>84.25</v>
          </cell>
          <cell r="DR782">
            <v>70.5</v>
          </cell>
          <cell r="DS782">
            <v>66.75</v>
          </cell>
          <cell r="DT782">
            <v>77</v>
          </cell>
          <cell r="DU782" t="str">
            <v/>
          </cell>
          <cell r="DV782">
            <v>0</v>
          </cell>
          <cell r="DW782">
            <v>89.5</v>
          </cell>
          <cell r="DX782">
            <v>83.75</v>
          </cell>
          <cell r="DY782">
            <v>76.5</v>
          </cell>
          <cell r="DZ782">
            <v>80</v>
          </cell>
          <cell r="EA782" t="str">
            <v/>
          </cell>
          <cell r="EB782">
            <v>0</v>
          </cell>
          <cell r="EC782">
            <v>80.88</v>
          </cell>
          <cell r="ED782">
            <v>74.25</v>
          </cell>
          <cell r="EE782">
            <v>70.25</v>
          </cell>
          <cell r="EF782">
            <v>78</v>
          </cell>
          <cell r="EG782" t="str">
            <v/>
          </cell>
          <cell r="EH782">
            <v>0</v>
          </cell>
          <cell r="EI782">
            <v>84.92</v>
          </cell>
          <cell r="EJ782">
            <v>76.5</v>
          </cell>
          <cell r="EK782">
            <v>80.25</v>
          </cell>
          <cell r="EL782">
            <v>83</v>
          </cell>
          <cell r="EM782" t="str">
            <v/>
          </cell>
          <cell r="EN782">
            <v>0</v>
          </cell>
          <cell r="EO782">
            <v>84.92</v>
          </cell>
          <cell r="EP782">
            <v>76.5</v>
          </cell>
          <cell r="EQ782">
            <v>80.25</v>
          </cell>
          <cell r="ER782">
            <v>83</v>
          </cell>
          <cell r="ES782" t="str">
            <v/>
          </cell>
          <cell r="ET782">
            <v>0</v>
          </cell>
          <cell r="EU782">
            <v>84.92</v>
          </cell>
          <cell r="EV782">
            <v>76.5</v>
          </cell>
          <cell r="EW782">
            <v>80.25</v>
          </cell>
          <cell r="EX782">
            <v>83</v>
          </cell>
          <cell r="EY782" t="str">
            <v/>
          </cell>
          <cell r="EZ782">
            <v>0</v>
          </cell>
          <cell r="FA782">
            <v>76.25</v>
          </cell>
          <cell r="FB782">
            <v>68.25</v>
          </cell>
          <cell r="FC782">
            <v>69.75</v>
          </cell>
          <cell r="FD782">
            <v>77</v>
          </cell>
          <cell r="FE782" t="str">
            <v/>
          </cell>
          <cell r="FF782">
            <v>0</v>
          </cell>
          <cell r="FG782">
            <v>76.25</v>
          </cell>
          <cell r="FH782">
            <v>68.25</v>
          </cell>
          <cell r="FI782">
            <v>69.75</v>
          </cell>
          <cell r="FJ782">
            <v>77</v>
          </cell>
          <cell r="FK782" t="str">
            <v/>
          </cell>
          <cell r="FL782">
            <v>0</v>
          </cell>
          <cell r="FM782">
            <v>76.25</v>
          </cell>
          <cell r="FN782">
            <v>68.25</v>
          </cell>
          <cell r="FO782">
            <v>69.75</v>
          </cell>
          <cell r="FP782">
            <v>77</v>
          </cell>
          <cell r="FQ782" t="str">
            <v/>
          </cell>
          <cell r="FR782">
            <v>0</v>
          </cell>
          <cell r="FS782">
            <v>76.25</v>
          </cell>
          <cell r="FT782">
            <v>68.25</v>
          </cell>
          <cell r="FU782">
            <v>69.75</v>
          </cell>
          <cell r="FV782">
            <v>77</v>
          </cell>
          <cell r="FW782" t="str">
            <v/>
          </cell>
          <cell r="FX782">
            <v>0</v>
          </cell>
          <cell r="FY782">
            <v>76.25</v>
          </cell>
          <cell r="FZ782">
            <v>68.25</v>
          </cell>
          <cell r="GA782">
            <v>69.75</v>
          </cell>
          <cell r="GB782">
            <v>77</v>
          </cell>
          <cell r="GC782" t="str">
            <v/>
          </cell>
          <cell r="GD782">
            <v>0</v>
          </cell>
          <cell r="GE782">
            <v>76.25</v>
          </cell>
          <cell r="GF782">
            <v>68.25</v>
          </cell>
          <cell r="GG782">
            <v>69.75</v>
          </cell>
          <cell r="GH782">
            <v>77</v>
          </cell>
          <cell r="GI782" t="str">
            <v/>
          </cell>
          <cell r="GJ782">
            <v>0</v>
          </cell>
          <cell r="GK782">
            <v>76.25</v>
          </cell>
          <cell r="GL782">
            <v>68.25</v>
          </cell>
          <cell r="GM782">
            <v>69.75</v>
          </cell>
          <cell r="GN782">
            <v>77</v>
          </cell>
          <cell r="GO782" t="str">
            <v/>
          </cell>
          <cell r="GP782">
            <v>0</v>
          </cell>
          <cell r="GQ782">
            <v>76.25</v>
          </cell>
          <cell r="GR782">
            <v>68.25</v>
          </cell>
          <cell r="GS782">
            <v>69.75</v>
          </cell>
          <cell r="GT782">
            <v>77</v>
          </cell>
          <cell r="GU782" t="str">
            <v/>
          </cell>
          <cell r="GV782">
            <v>0</v>
          </cell>
          <cell r="GW782">
            <v>78.67</v>
          </cell>
          <cell r="GX782">
            <v>68.25</v>
          </cell>
          <cell r="GY782">
            <v>72.25</v>
          </cell>
          <cell r="GZ782">
            <v>82</v>
          </cell>
          <cell r="HA782" t="str">
            <v>IGR-L</v>
          </cell>
          <cell r="HB782">
            <v>0</v>
          </cell>
          <cell r="HC782">
            <v>76</v>
          </cell>
          <cell r="HD782">
            <v>71</v>
          </cell>
          <cell r="HE782">
            <v>71.75</v>
          </cell>
          <cell r="HF782">
            <v>79</v>
          </cell>
          <cell r="HH782">
            <v>0</v>
          </cell>
          <cell r="HM782" t="str">
            <v/>
          </cell>
          <cell r="HN782" t="str">
            <v/>
          </cell>
          <cell r="HS782">
            <v>0</v>
          </cell>
          <cell r="HT782" t="str">
            <v>PKN</v>
          </cell>
          <cell r="HU782">
            <v>0</v>
          </cell>
          <cell r="HV782" t="str">
            <v>IND</v>
          </cell>
          <cell r="HW782">
            <v>0</v>
          </cell>
          <cell r="HX782" t="str">
            <v>MAT-W</v>
          </cell>
          <cell r="HY782">
            <v>0</v>
          </cell>
          <cell r="HZ782" t="str">
            <v>SEJ-W</v>
          </cell>
          <cell r="IA782">
            <v>0</v>
          </cell>
          <cell r="IB782" t="str">
            <v>IGR-W</v>
          </cell>
          <cell r="IC782">
            <v>0</v>
          </cell>
          <cell r="ID782" t="str">
            <v>SBO</v>
          </cell>
          <cell r="IE782">
            <v>0</v>
          </cell>
          <cell r="IF782" t="str">
            <v>PJO</v>
          </cell>
          <cell r="IG782">
            <v>0</v>
          </cell>
          <cell r="IH782" t="str">
            <v>PRA</v>
          </cell>
          <cell r="II782">
            <v>0</v>
          </cell>
          <cell r="IJ782" t="str">
            <v>JAW</v>
          </cell>
          <cell r="IK782">
            <v>0</v>
          </cell>
          <cell r="IL782" t="str">
            <v>ARB</v>
          </cell>
          <cell r="IM782">
            <v>0</v>
          </cell>
          <cell r="IN782" t="str">
            <v>PKM</v>
          </cell>
          <cell r="IO782">
            <v>0</v>
          </cell>
          <cell r="IP782" t="str">
            <v>GEO-P</v>
          </cell>
          <cell r="IQ782">
            <v>0</v>
          </cell>
          <cell r="IR782" t="str">
            <v>SEJ-P</v>
          </cell>
          <cell r="IS782">
            <v>0</v>
          </cell>
          <cell r="IT782" t="str">
            <v>SOS-P</v>
          </cell>
          <cell r="IU782">
            <v>0</v>
          </cell>
          <cell r="IV782" t="str">
            <v>EKO-P</v>
          </cell>
          <cell r="IW782">
            <v>0</v>
          </cell>
          <cell r="IX782" t="str">
            <v>IGR-L</v>
          </cell>
          <cell r="IY782">
            <v>0</v>
          </cell>
          <cell r="JA782">
            <v>0</v>
          </cell>
        </row>
        <row r="783">
          <cell r="Q783" t="str">
            <v/>
          </cell>
          <cell r="AB783" t="str">
            <v/>
          </cell>
          <cell r="AC783">
            <v>20</v>
          </cell>
          <cell r="AI783" t="str">
            <v/>
          </cell>
          <cell r="AJ783">
            <v>0</v>
          </cell>
          <cell r="AK783">
            <v>81</v>
          </cell>
          <cell r="AL783">
            <v>79.5</v>
          </cell>
          <cell r="AM783">
            <v>80.75</v>
          </cell>
          <cell r="AN783">
            <v>78</v>
          </cell>
          <cell r="AO783" t="str">
            <v/>
          </cell>
          <cell r="AP783">
            <v>0</v>
          </cell>
          <cell r="AQ783">
            <v>84.17</v>
          </cell>
          <cell r="AR783">
            <v>80.75</v>
          </cell>
          <cell r="AS783">
            <v>79</v>
          </cell>
          <cell r="AT783">
            <v>78</v>
          </cell>
          <cell r="AU783" t="str">
            <v/>
          </cell>
          <cell r="AV783">
            <v>0</v>
          </cell>
          <cell r="AW783">
            <v>81.5</v>
          </cell>
          <cell r="AX783">
            <v>79.75</v>
          </cell>
          <cell r="AY783">
            <v>81.25</v>
          </cell>
          <cell r="AZ783">
            <v>79</v>
          </cell>
          <cell r="BA783" t="str">
            <v/>
          </cell>
          <cell r="BB783">
            <v>0</v>
          </cell>
          <cell r="BC783">
            <v>80</v>
          </cell>
          <cell r="BD783">
            <v>80.75</v>
          </cell>
          <cell r="BE783">
            <v>82.5</v>
          </cell>
          <cell r="BF783">
            <v>79</v>
          </cell>
          <cell r="BG783" t="str">
            <v>SEJ</v>
          </cell>
          <cell r="BH783">
            <v>0</v>
          </cell>
          <cell r="BI783">
            <v>78</v>
          </cell>
          <cell r="BJ783">
            <v>79.25</v>
          </cell>
          <cell r="BK783">
            <v>82.25</v>
          </cell>
          <cell r="BL783">
            <v>78</v>
          </cell>
          <cell r="BM783" t="str">
            <v/>
          </cell>
          <cell r="BN783">
            <v>0</v>
          </cell>
          <cell r="BO783">
            <v>82.38</v>
          </cell>
          <cell r="BP783">
            <v>79.5</v>
          </cell>
          <cell r="BQ783">
            <v>78</v>
          </cell>
          <cell r="BR783">
            <v>81</v>
          </cell>
          <cell r="BS783" t="str">
            <v/>
          </cell>
          <cell r="BT783">
            <v>0</v>
          </cell>
          <cell r="BU783">
            <v>87</v>
          </cell>
          <cell r="BV783">
            <v>84</v>
          </cell>
          <cell r="BW783">
            <v>82.5</v>
          </cell>
          <cell r="BX783">
            <v>86</v>
          </cell>
          <cell r="BY783" t="str">
            <v/>
          </cell>
          <cell r="BZ783">
            <v>0</v>
          </cell>
          <cell r="CA783">
            <v>79.33</v>
          </cell>
          <cell r="CB783">
            <v>69.75</v>
          </cell>
          <cell r="CC783">
            <v>70.25</v>
          </cell>
          <cell r="CD783">
            <v>73</v>
          </cell>
          <cell r="CE783" t="str">
            <v/>
          </cell>
          <cell r="CF783">
            <v>0</v>
          </cell>
          <cell r="CG783">
            <v>82.67</v>
          </cell>
          <cell r="CH783">
            <v>80.25</v>
          </cell>
          <cell r="CI783">
            <v>86</v>
          </cell>
          <cell r="CJ783">
            <v>80</v>
          </cell>
          <cell r="CK783" t="str">
            <v/>
          </cell>
          <cell r="CL783">
            <v>0</v>
          </cell>
          <cell r="CM783">
            <v>75.08</v>
          </cell>
          <cell r="CN783">
            <v>78</v>
          </cell>
          <cell r="CO783">
            <v>75.75</v>
          </cell>
          <cell r="CP783">
            <v>82</v>
          </cell>
          <cell r="CQ783" t="str">
            <v/>
          </cell>
          <cell r="CR783">
            <v>0</v>
          </cell>
          <cell r="CS783">
            <v>81.42</v>
          </cell>
          <cell r="CT783">
            <v>66</v>
          </cell>
          <cell r="CU783">
            <v>77.5</v>
          </cell>
          <cell r="CV783">
            <v>84</v>
          </cell>
          <cell r="CW783" t="str">
            <v/>
          </cell>
          <cell r="CX783">
            <v>0</v>
          </cell>
          <cell r="CY783">
            <v>77.67</v>
          </cell>
          <cell r="CZ783">
            <v>74.25</v>
          </cell>
          <cell r="DA783">
            <v>79.75</v>
          </cell>
          <cell r="DB783">
            <v>84</v>
          </cell>
          <cell r="DC783" t="str">
            <v/>
          </cell>
          <cell r="DD783">
            <v>0</v>
          </cell>
          <cell r="DE783">
            <v>83.75</v>
          </cell>
          <cell r="DF783">
            <v>90</v>
          </cell>
          <cell r="DG783">
            <v>78.25</v>
          </cell>
          <cell r="DH783">
            <v>84</v>
          </cell>
          <cell r="DI783" t="str">
            <v/>
          </cell>
          <cell r="DJ783">
            <v>0</v>
          </cell>
          <cell r="DK783">
            <v>0</v>
          </cell>
          <cell r="DL783">
            <v>0</v>
          </cell>
          <cell r="DM783">
            <v>0</v>
          </cell>
          <cell r="DN783">
            <v>75</v>
          </cell>
          <cell r="DO783" t="str">
            <v/>
          </cell>
          <cell r="DP783">
            <v>0</v>
          </cell>
          <cell r="DQ783">
            <v>80</v>
          </cell>
          <cell r="DR783">
            <v>69.75</v>
          </cell>
          <cell r="DS783">
            <v>72</v>
          </cell>
          <cell r="DT783">
            <v>78</v>
          </cell>
          <cell r="DU783" t="str">
            <v/>
          </cell>
          <cell r="DV783">
            <v>0</v>
          </cell>
          <cell r="DW783">
            <v>82.75</v>
          </cell>
          <cell r="DX783">
            <v>79.25</v>
          </cell>
          <cell r="DY783">
            <v>79.25</v>
          </cell>
          <cell r="DZ783">
            <v>76</v>
          </cell>
          <cell r="EA783" t="str">
            <v/>
          </cell>
          <cell r="EB783">
            <v>0</v>
          </cell>
          <cell r="EC783">
            <v>80.88</v>
          </cell>
          <cell r="ED783">
            <v>74.75</v>
          </cell>
          <cell r="EE783">
            <v>76</v>
          </cell>
          <cell r="EF783">
            <v>83</v>
          </cell>
          <cell r="EG783" t="str">
            <v/>
          </cell>
          <cell r="EH783">
            <v>0</v>
          </cell>
          <cell r="EI783">
            <v>83.08</v>
          </cell>
          <cell r="EJ783">
            <v>75.5</v>
          </cell>
          <cell r="EK783">
            <v>80</v>
          </cell>
          <cell r="EL783">
            <v>88</v>
          </cell>
          <cell r="EM783" t="str">
            <v/>
          </cell>
          <cell r="EN783">
            <v>0</v>
          </cell>
          <cell r="EO783">
            <v>83.08</v>
          </cell>
          <cell r="EP783">
            <v>75.5</v>
          </cell>
          <cell r="EQ783">
            <v>80</v>
          </cell>
          <cell r="ER783">
            <v>88</v>
          </cell>
          <cell r="ES783" t="str">
            <v/>
          </cell>
          <cell r="ET783">
            <v>0</v>
          </cell>
          <cell r="EU783">
            <v>83.08</v>
          </cell>
          <cell r="EV783">
            <v>75.5</v>
          </cell>
          <cell r="EW783">
            <v>80</v>
          </cell>
          <cell r="EX783">
            <v>88</v>
          </cell>
          <cell r="EY783" t="str">
            <v/>
          </cell>
          <cell r="EZ783">
            <v>0</v>
          </cell>
          <cell r="FA783">
            <v>82.5</v>
          </cell>
          <cell r="FB783">
            <v>71.5</v>
          </cell>
          <cell r="FC783">
            <v>73</v>
          </cell>
          <cell r="FD783">
            <v>80</v>
          </cell>
          <cell r="FE783" t="str">
            <v/>
          </cell>
          <cell r="FF783">
            <v>0</v>
          </cell>
          <cell r="FG783">
            <v>82.5</v>
          </cell>
          <cell r="FH783">
            <v>71.5</v>
          </cell>
          <cell r="FI783">
            <v>73</v>
          </cell>
          <cell r="FJ783">
            <v>80</v>
          </cell>
          <cell r="FK783" t="str">
            <v/>
          </cell>
          <cell r="FL783">
            <v>0</v>
          </cell>
          <cell r="FM783">
            <v>82.5</v>
          </cell>
          <cell r="FN783">
            <v>71.5</v>
          </cell>
          <cell r="FO783">
            <v>73</v>
          </cell>
          <cell r="FP783">
            <v>80</v>
          </cell>
          <cell r="FQ783" t="str">
            <v/>
          </cell>
          <cell r="FR783">
            <v>0</v>
          </cell>
          <cell r="FS783">
            <v>82.5</v>
          </cell>
          <cell r="FT783">
            <v>71.5</v>
          </cell>
          <cell r="FU783">
            <v>73</v>
          </cell>
          <cell r="FV783">
            <v>80</v>
          </cell>
          <cell r="FW783" t="str">
            <v/>
          </cell>
          <cell r="FX783">
            <v>0</v>
          </cell>
          <cell r="FY783">
            <v>82.5</v>
          </cell>
          <cell r="FZ783">
            <v>71.5</v>
          </cell>
          <cell r="GA783">
            <v>73</v>
          </cell>
          <cell r="GB783">
            <v>80</v>
          </cell>
          <cell r="GC783" t="str">
            <v/>
          </cell>
          <cell r="GD783">
            <v>0</v>
          </cell>
          <cell r="GE783">
            <v>82.5</v>
          </cell>
          <cell r="GF783">
            <v>71.5</v>
          </cell>
          <cell r="GG783">
            <v>73</v>
          </cell>
          <cell r="GH783">
            <v>80</v>
          </cell>
          <cell r="GI783" t="str">
            <v/>
          </cell>
          <cell r="GJ783">
            <v>0</v>
          </cell>
          <cell r="GK783">
            <v>82.5</v>
          </cell>
          <cell r="GL783">
            <v>71.5</v>
          </cell>
          <cell r="GM783">
            <v>73</v>
          </cell>
          <cell r="GN783">
            <v>80</v>
          </cell>
          <cell r="GO783" t="str">
            <v/>
          </cell>
          <cell r="GP783">
            <v>0</v>
          </cell>
          <cell r="GQ783">
            <v>82.5</v>
          </cell>
          <cell r="GR783">
            <v>71.5</v>
          </cell>
          <cell r="GS783">
            <v>73</v>
          </cell>
          <cell r="GT783">
            <v>80</v>
          </cell>
          <cell r="GU783" t="str">
            <v/>
          </cell>
          <cell r="GV783">
            <v>0</v>
          </cell>
          <cell r="GW783">
            <v>80.33</v>
          </cell>
          <cell r="GX783">
            <v>72.25</v>
          </cell>
          <cell r="GY783">
            <v>78.5</v>
          </cell>
          <cell r="GZ783">
            <v>86</v>
          </cell>
          <cell r="HA783" t="str">
            <v>IGR-L</v>
          </cell>
          <cell r="HB783">
            <v>0</v>
          </cell>
          <cell r="HC783">
            <v>76.42</v>
          </cell>
          <cell r="HD783">
            <v>73.75</v>
          </cell>
          <cell r="HE783">
            <v>74</v>
          </cell>
          <cell r="HF783">
            <v>82</v>
          </cell>
          <cell r="HH783">
            <v>0</v>
          </cell>
          <cell r="HM783" t="str">
            <v/>
          </cell>
          <cell r="HN783" t="str">
            <v/>
          </cell>
          <cell r="HS783">
            <v>0</v>
          </cell>
          <cell r="HT783" t="str">
            <v>PKN</v>
          </cell>
          <cell r="HU783">
            <v>0</v>
          </cell>
          <cell r="HV783" t="str">
            <v>IND</v>
          </cell>
          <cell r="HW783">
            <v>0</v>
          </cell>
          <cell r="HX783" t="str">
            <v>MAT-W</v>
          </cell>
          <cell r="HY783">
            <v>0</v>
          </cell>
          <cell r="HZ783" t="str">
            <v>SEJ-W</v>
          </cell>
          <cell r="IA783">
            <v>0</v>
          </cell>
          <cell r="IB783" t="str">
            <v>IGR-W</v>
          </cell>
          <cell r="IC783">
            <v>0</v>
          </cell>
          <cell r="ID783" t="str">
            <v>SBO</v>
          </cell>
          <cell r="IE783">
            <v>0</v>
          </cell>
          <cell r="IF783" t="str">
            <v>PJO</v>
          </cell>
          <cell r="IG783">
            <v>0</v>
          </cell>
          <cell r="IH783" t="str">
            <v>PRA</v>
          </cell>
          <cell r="II783">
            <v>0</v>
          </cell>
          <cell r="IJ783" t="str">
            <v>JAW</v>
          </cell>
          <cell r="IK783">
            <v>0</v>
          </cell>
          <cell r="IL783" t="str">
            <v>ARB</v>
          </cell>
          <cell r="IM783">
            <v>0</v>
          </cell>
          <cell r="IN783" t="str">
            <v>PKM</v>
          </cell>
          <cell r="IO783">
            <v>0</v>
          </cell>
          <cell r="IP783" t="str">
            <v>GEO-P</v>
          </cell>
          <cell r="IQ783">
            <v>0</v>
          </cell>
          <cell r="IR783" t="str">
            <v>SEJ-P</v>
          </cell>
          <cell r="IS783">
            <v>0</v>
          </cell>
          <cell r="IT783" t="str">
            <v>SOS-P</v>
          </cell>
          <cell r="IU783">
            <v>0</v>
          </cell>
          <cell r="IV783" t="str">
            <v>EKO-P</v>
          </cell>
          <cell r="IW783">
            <v>0</v>
          </cell>
          <cell r="IX783" t="str">
            <v>IGR-L</v>
          </cell>
          <cell r="IY783">
            <v>0</v>
          </cell>
          <cell r="JA783">
            <v>0</v>
          </cell>
        </row>
        <row r="784">
          <cell r="Q784" t="str">
            <v/>
          </cell>
          <cell r="AB784" t="str">
            <v/>
          </cell>
          <cell r="AC784">
            <v>21</v>
          </cell>
          <cell r="AI784" t="str">
            <v/>
          </cell>
          <cell r="AJ784">
            <v>0</v>
          </cell>
          <cell r="AK784">
            <v>87.25</v>
          </cell>
          <cell r="AL784">
            <v>80.75</v>
          </cell>
          <cell r="AM784">
            <v>81</v>
          </cell>
          <cell r="AN784">
            <v>79</v>
          </cell>
          <cell r="AO784" t="str">
            <v/>
          </cell>
          <cell r="AP784">
            <v>0</v>
          </cell>
          <cell r="AQ784">
            <v>95.17</v>
          </cell>
          <cell r="AR784">
            <v>81.25</v>
          </cell>
          <cell r="AS784">
            <v>79</v>
          </cell>
          <cell r="AT784">
            <v>80</v>
          </cell>
          <cell r="AU784" t="str">
            <v/>
          </cell>
          <cell r="AV784">
            <v>0</v>
          </cell>
          <cell r="AW784">
            <v>87.25</v>
          </cell>
          <cell r="AX784">
            <v>79.75</v>
          </cell>
          <cell r="AY784">
            <v>81.5</v>
          </cell>
          <cell r="AZ784">
            <v>82</v>
          </cell>
          <cell r="BA784" t="str">
            <v/>
          </cell>
          <cell r="BB784">
            <v>0</v>
          </cell>
          <cell r="BC784">
            <v>85.5</v>
          </cell>
          <cell r="BD784">
            <v>81.25</v>
          </cell>
          <cell r="BE784">
            <v>82.25</v>
          </cell>
          <cell r="BF784">
            <v>78</v>
          </cell>
          <cell r="BG784" t="str">
            <v>SEJ</v>
          </cell>
          <cell r="BH784">
            <v>0</v>
          </cell>
          <cell r="BI784">
            <v>93.67</v>
          </cell>
          <cell r="BJ784">
            <v>80.25</v>
          </cell>
          <cell r="BK784">
            <v>81.75</v>
          </cell>
          <cell r="BL784">
            <v>77</v>
          </cell>
          <cell r="BM784" t="str">
            <v/>
          </cell>
          <cell r="BN784">
            <v>0</v>
          </cell>
          <cell r="BO784">
            <v>81.75</v>
          </cell>
          <cell r="BP784">
            <v>81</v>
          </cell>
          <cell r="BQ784">
            <v>79.5</v>
          </cell>
          <cell r="BR784">
            <v>80</v>
          </cell>
          <cell r="BS784" t="str">
            <v/>
          </cell>
          <cell r="BT784">
            <v>0</v>
          </cell>
          <cell r="BU784">
            <v>85.75</v>
          </cell>
          <cell r="BV784">
            <v>83</v>
          </cell>
          <cell r="BW784">
            <v>83</v>
          </cell>
          <cell r="BX784">
            <v>88</v>
          </cell>
          <cell r="BY784" t="str">
            <v/>
          </cell>
          <cell r="BZ784">
            <v>0</v>
          </cell>
          <cell r="CA784">
            <v>87.67</v>
          </cell>
          <cell r="CB784">
            <v>71.25</v>
          </cell>
          <cell r="CC784">
            <v>75</v>
          </cell>
          <cell r="CD784">
            <v>79</v>
          </cell>
          <cell r="CE784" t="str">
            <v/>
          </cell>
          <cell r="CF784">
            <v>0</v>
          </cell>
          <cell r="CG784">
            <v>82.33</v>
          </cell>
          <cell r="CH784">
            <v>83</v>
          </cell>
          <cell r="CI784">
            <v>87</v>
          </cell>
          <cell r="CJ784">
            <v>80</v>
          </cell>
          <cell r="CK784" t="str">
            <v/>
          </cell>
          <cell r="CL784">
            <v>0</v>
          </cell>
          <cell r="CM784">
            <v>81.25</v>
          </cell>
          <cell r="CN784">
            <v>82.75</v>
          </cell>
          <cell r="CO784">
            <v>84</v>
          </cell>
          <cell r="CP784">
            <v>82</v>
          </cell>
          <cell r="CQ784" t="str">
            <v/>
          </cell>
          <cell r="CR784">
            <v>0</v>
          </cell>
          <cell r="CS784">
            <v>86.08</v>
          </cell>
          <cell r="CT784">
            <v>71.25</v>
          </cell>
          <cell r="CU784">
            <v>77.5</v>
          </cell>
          <cell r="CV784">
            <v>81</v>
          </cell>
          <cell r="CW784" t="str">
            <v/>
          </cell>
          <cell r="CX784">
            <v>0</v>
          </cell>
          <cell r="CY784">
            <v>80.89</v>
          </cell>
          <cell r="CZ784">
            <v>75.25</v>
          </cell>
          <cell r="DA784">
            <v>79.75</v>
          </cell>
          <cell r="DB784">
            <v>89</v>
          </cell>
          <cell r="DC784" t="str">
            <v/>
          </cell>
          <cell r="DD784">
            <v>0</v>
          </cell>
          <cell r="DE784">
            <v>87.5</v>
          </cell>
          <cell r="DF784">
            <v>83.25</v>
          </cell>
          <cell r="DG784">
            <v>80.75</v>
          </cell>
          <cell r="DH784">
            <v>84</v>
          </cell>
          <cell r="DI784" t="str">
            <v/>
          </cell>
          <cell r="DJ784">
            <v>0</v>
          </cell>
          <cell r="DK784">
            <v>0</v>
          </cell>
          <cell r="DL784">
            <v>0</v>
          </cell>
          <cell r="DM784">
            <v>0</v>
          </cell>
          <cell r="DN784">
            <v>79</v>
          </cell>
          <cell r="DO784" t="str">
            <v/>
          </cell>
          <cell r="DP784">
            <v>0</v>
          </cell>
          <cell r="DQ784">
            <v>84.25</v>
          </cell>
          <cell r="DR784">
            <v>74.5</v>
          </cell>
          <cell r="DS784">
            <v>73.5</v>
          </cell>
          <cell r="DT784">
            <v>82</v>
          </cell>
          <cell r="DU784" t="str">
            <v/>
          </cell>
          <cell r="DV784">
            <v>0</v>
          </cell>
          <cell r="DW784">
            <v>93.25</v>
          </cell>
          <cell r="DX784">
            <v>80.25</v>
          </cell>
          <cell r="DY784">
            <v>80</v>
          </cell>
          <cell r="DZ784">
            <v>78</v>
          </cell>
          <cell r="EA784" t="str">
            <v/>
          </cell>
          <cell r="EB784">
            <v>0</v>
          </cell>
          <cell r="EC784">
            <v>82.88</v>
          </cell>
          <cell r="ED784">
            <v>73</v>
          </cell>
          <cell r="EE784">
            <v>80.25</v>
          </cell>
          <cell r="EF784">
            <v>80</v>
          </cell>
          <cell r="EG784" t="str">
            <v/>
          </cell>
          <cell r="EH784">
            <v>0</v>
          </cell>
          <cell r="EI784">
            <v>88.5</v>
          </cell>
          <cell r="EJ784">
            <v>78.75</v>
          </cell>
          <cell r="EK784">
            <v>81.25</v>
          </cell>
          <cell r="EL784">
            <v>89</v>
          </cell>
          <cell r="EM784" t="str">
            <v/>
          </cell>
          <cell r="EN784">
            <v>0</v>
          </cell>
          <cell r="EO784">
            <v>88.5</v>
          </cell>
          <cell r="EP784">
            <v>78.75</v>
          </cell>
          <cell r="EQ784">
            <v>81.25</v>
          </cell>
          <cell r="ER784">
            <v>89</v>
          </cell>
          <cell r="ES784" t="str">
            <v/>
          </cell>
          <cell r="ET784">
            <v>0</v>
          </cell>
          <cell r="EU784">
            <v>88.5</v>
          </cell>
          <cell r="EV784">
            <v>78.75</v>
          </cell>
          <cell r="EW784">
            <v>81.25</v>
          </cell>
          <cell r="EX784">
            <v>89</v>
          </cell>
          <cell r="EY784" t="str">
            <v/>
          </cell>
          <cell r="EZ784">
            <v>0</v>
          </cell>
          <cell r="FA784">
            <v>85.75</v>
          </cell>
          <cell r="FB784">
            <v>82</v>
          </cell>
          <cell r="FC784">
            <v>76.25</v>
          </cell>
          <cell r="FD784">
            <v>82</v>
          </cell>
          <cell r="FE784" t="str">
            <v/>
          </cell>
          <cell r="FF784">
            <v>0</v>
          </cell>
          <cell r="FG784">
            <v>85.75</v>
          </cell>
          <cell r="FH784">
            <v>82</v>
          </cell>
          <cell r="FI784">
            <v>76.25</v>
          </cell>
          <cell r="FJ784">
            <v>82</v>
          </cell>
          <cell r="FK784" t="str">
            <v/>
          </cell>
          <cell r="FL784">
            <v>0</v>
          </cell>
          <cell r="FM784">
            <v>85.75</v>
          </cell>
          <cell r="FN784">
            <v>82</v>
          </cell>
          <cell r="FO784">
            <v>76.25</v>
          </cell>
          <cell r="FP784">
            <v>82</v>
          </cell>
          <cell r="FQ784" t="str">
            <v/>
          </cell>
          <cell r="FR784">
            <v>0</v>
          </cell>
          <cell r="FS784">
            <v>85.75</v>
          </cell>
          <cell r="FT784">
            <v>82</v>
          </cell>
          <cell r="FU784">
            <v>76.25</v>
          </cell>
          <cell r="FV784">
            <v>82</v>
          </cell>
          <cell r="FW784" t="str">
            <v/>
          </cell>
          <cell r="FX784">
            <v>0</v>
          </cell>
          <cell r="FY784">
            <v>85.75</v>
          </cell>
          <cell r="FZ784">
            <v>82</v>
          </cell>
          <cell r="GA784">
            <v>76.25</v>
          </cell>
          <cell r="GB784">
            <v>82</v>
          </cell>
          <cell r="GC784" t="str">
            <v/>
          </cell>
          <cell r="GD784">
            <v>0</v>
          </cell>
          <cell r="GE784">
            <v>85.75</v>
          </cell>
          <cell r="GF784">
            <v>82</v>
          </cell>
          <cell r="GG784">
            <v>76.25</v>
          </cell>
          <cell r="GH784">
            <v>82</v>
          </cell>
          <cell r="GI784" t="str">
            <v/>
          </cell>
          <cell r="GJ784">
            <v>0</v>
          </cell>
          <cell r="GK784">
            <v>85.75</v>
          </cell>
          <cell r="GL784">
            <v>82</v>
          </cell>
          <cell r="GM784">
            <v>76.25</v>
          </cell>
          <cell r="GN784">
            <v>82</v>
          </cell>
          <cell r="GO784" t="str">
            <v/>
          </cell>
          <cell r="GP784">
            <v>0</v>
          </cell>
          <cell r="GQ784">
            <v>85.75</v>
          </cell>
          <cell r="GR784">
            <v>82</v>
          </cell>
          <cell r="GS784">
            <v>76.25</v>
          </cell>
          <cell r="GT784">
            <v>82</v>
          </cell>
          <cell r="GU784" t="str">
            <v/>
          </cell>
          <cell r="GV784">
            <v>0</v>
          </cell>
          <cell r="GW784">
            <v>82</v>
          </cell>
          <cell r="GX784">
            <v>74.5</v>
          </cell>
          <cell r="GY784">
            <v>81</v>
          </cell>
          <cell r="GZ784">
            <v>82</v>
          </cell>
          <cell r="HA784" t="str">
            <v>IGR-L</v>
          </cell>
          <cell r="HB784">
            <v>0</v>
          </cell>
          <cell r="HC784">
            <v>78.33</v>
          </cell>
          <cell r="HD784">
            <v>79.75</v>
          </cell>
          <cell r="HE784">
            <v>83.25</v>
          </cell>
          <cell r="HF784">
            <v>81</v>
          </cell>
          <cell r="HH784">
            <v>0</v>
          </cell>
          <cell r="HM784" t="str">
            <v/>
          </cell>
          <cell r="HN784" t="str">
            <v/>
          </cell>
          <cell r="HS784">
            <v>0</v>
          </cell>
          <cell r="HT784" t="str">
            <v>PKN</v>
          </cell>
          <cell r="HU784">
            <v>0</v>
          </cell>
          <cell r="HV784" t="str">
            <v>IND</v>
          </cell>
          <cell r="HW784">
            <v>0</v>
          </cell>
          <cell r="HX784" t="str">
            <v>MAT-W</v>
          </cell>
          <cell r="HY784">
            <v>0</v>
          </cell>
          <cell r="HZ784" t="str">
            <v>SEJ-W</v>
          </cell>
          <cell r="IA784">
            <v>0</v>
          </cell>
          <cell r="IB784" t="str">
            <v>IGR-W</v>
          </cell>
          <cell r="IC784">
            <v>0</v>
          </cell>
          <cell r="ID784" t="str">
            <v>SBO</v>
          </cell>
          <cell r="IE784">
            <v>0</v>
          </cell>
          <cell r="IF784" t="str">
            <v>PJO</v>
          </cell>
          <cell r="IG784">
            <v>0</v>
          </cell>
          <cell r="IH784" t="str">
            <v>PRA</v>
          </cell>
          <cell r="II784">
            <v>0</v>
          </cell>
          <cell r="IJ784" t="str">
            <v>JAW</v>
          </cell>
          <cell r="IK784">
            <v>0</v>
          </cell>
          <cell r="IL784" t="str">
            <v>ARB</v>
          </cell>
          <cell r="IM784">
            <v>0</v>
          </cell>
          <cell r="IN784" t="str">
            <v>PKM</v>
          </cell>
          <cell r="IO784">
            <v>0</v>
          </cell>
          <cell r="IP784" t="str">
            <v>GEO-P</v>
          </cell>
          <cell r="IQ784">
            <v>0</v>
          </cell>
          <cell r="IR784" t="str">
            <v>SEJ-P</v>
          </cell>
          <cell r="IS784">
            <v>0</v>
          </cell>
          <cell r="IT784" t="str">
            <v>SOS-P</v>
          </cell>
          <cell r="IU784">
            <v>0</v>
          </cell>
          <cell r="IV784" t="str">
            <v>EKO-P</v>
          </cell>
          <cell r="IW784">
            <v>0</v>
          </cell>
          <cell r="IX784" t="str">
            <v>IGR-L</v>
          </cell>
          <cell r="IY784">
            <v>0</v>
          </cell>
          <cell r="JA784">
            <v>0</v>
          </cell>
        </row>
        <row r="785">
          <cell r="Q785" t="str">
            <v/>
          </cell>
          <cell r="AB785" t="str">
            <v/>
          </cell>
          <cell r="AC785">
            <v>22</v>
          </cell>
          <cell r="AI785" t="str">
            <v/>
          </cell>
          <cell r="AJ785">
            <v>0</v>
          </cell>
          <cell r="AK785" t="str">
            <v>PDH</v>
          </cell>
          <cell r="AL785">
            <v>77.5</v>
          </cell>
          <cell r="AM785">
            <v>78.25</v>
          </cell>
          <cell r="AN785">
            <v>77</v>
          </cell>
          <cell r="AO785" t="str">
            <v/>
          </cell>
          <cell r="AP785">
            <v>0</v>
          </cell>
          <cell r="AQ785" t="str">
            <v>PDH</v>
          </cell>
          <cell r="AR785">
            <v>75.75</v>
          </cell>
          <cell r="AS785">
            <v>70</v>
          </cell>
          <cell r="AT785">
            <v>77</v>
          </cell>
          <cell r="AU785" t="str">
            <v/>
          </cell>
          <cell r="AV785">
            <v>0</v>
          </cell>
          <cell r="AW785" t="str">
            <v>PDH</v>
          </cell>
          <cell r="AX785">
            <v>77.25</v>
          </cell>
          <cell r="AY785">
            <v>77.25</v>
          </cell>
          <cell r="AZ785">
            <v>76</v>
          </cell>
          <cell r="BA785" t="str">
            <v/>
          </cell>
          <cell r="BB785">
            <v>0</v>
          </cell>
          <cell r="BC785" t="str">
            <v>PDH</v>
          </cell>
          <cell r="BD785">
            <v>78.75</v>
          </cell>
          <cell r="BE785">
            <v>76.75</v>
          </cell>
          <cell r="BF785">
            <v>77</v>
          </cell>
          <cell r="BG785" t="str">
            <v>SEJ</v>
          </cell>
          <cell r="BH785">
            <v>0</v>
          </cell>
          <cell r="BI785" t="str">
            <v>PDH</v>
          </cell>
          <cell r="BJ785">
            <v>75.75</v>
          </cell>
          <cell r="BK785">
            <v>70</v>
          </cell>
          <cell r="BL785">
            <v>77</v>
          </cell>
          <cell r="BM785" t="str">
            <v/>
          </cell>
          <cell r="BN785">
            <v>0</v>
          </cell>
          <cell r="BO785">
            <v>78</v>
          </cell>
          <cell r="BP785">
            <v>82</v>
          </cell>
          <cell r="BQ785">
            <v>76.5</v>
          </cell>
          <cell r="BR785">
            <v>77</v>
          </cell>
          <cell r="BS785" t="str">
            <v/>
          </cell>
          <cell r="BT785">
            <v>0</v>
          </cell>
          <cell r="BU785">
            <v>78</v>
          </cell>
          <cell r="BV785">
            <v>81.5</v>
          </cell>
          <cell r="BW785">
            <v>80.75</v>
          </cell>
          <cell r="BX785">
            <v>80</v>
          </cell>
          <cell r="BY785" t="str">
            <v/>
          </cell>
          <cell r="BZ785">
            <v>0</v>
          </cell>
          <cell r="CA785">
            <v>71</v>
          </cell>
          <cell r="CB785">
            <v>67.5</v>
          </cell>
          <cell r="CC785">
            <v>68.25</v>
          </cell>
          <cell r="CD785">
            <v>72</v>
          </cell>
          <cell r="CE785" t="str">
            <v/>
          </cell>
          <cell r="CF785">
            <v>0</v>
          </cell>
          <cell r="CG785">
            <v>75</v>
          </cell>
          <cell r="CH785">
            <v>79.75</v>
          </cell>
          <cell r="CI785">
            <v>80</v>
          </cell>
          <cell r="CJ785">
            <v>75</v>
          </cell>
          <cell r="CK785" t="str">
            <v/>
          </cell>
          <cell r="CL785">
            <v>0</v>
          </cell>
          <cell r="CM785">
            <v>75</v>
          </cell>
          <cell r="CN785">
            <v>73.75</v>
          </cell>
          <cell r="CO785">
            <v>72.5</v>
          </cell>
          <cell r="CP785">
            <v>79</v>
          </cell>
          <cell r="CQ785" t="str">
            <v/>
          </cell>
          <cell r="CR785">
            <v>0</v>
          </cell>
          <cell r="CS785">
            <v>82</v>
          </cell>
          <cell r="CT785">
            <v>65.5</v>
          </cell>
          <cell r="CU785">
            <v>67.5</v>
          </cell>
          <cell r="CV785">
            <v>77</v>
          </cell>
          <cell r="CW785" t="str">
            <v/>
          </cell>
          <cell r="CX785">
            <v>0</v>
          </cell>
          <cell r="CY785">
            <v>75</v>
          </cell>
          <cell r="CZ785">
            <v>69.75</v>
          </cell>
          <cell r="DA785">
            <v>67</v>
          </cell>
          <cell r="DB785">
            <v>80</v>
          </cell>
          <cell r="DC785" t="str">
            <v/>
          </cell>
          <cell r="DD785">
            <v>0</v>
          </cell>
          <cell r="DE785" t="str">
            <v>PDH</v>
          </cell>
          <cell r="DF785">
            <v>69.75</v>
          </cell>
          <cell r="DG785">
            <v>67.25</v>
          </cell>
          <cell r="DH785">
            <v>80</v>
          </cell>
          <cell r="DI785" t="str">
            <v/>
          </cell>
          <cell r="DJ785">
            <v>0</v>
          </cell>
          <cell r="DK785" t="str">
            <v>PDH</v>
          </cell>
          <cell r="DL785">
            <v>0</v>
          </cell>
          <cell r="DM785">
            <v>0</v>
          </cell>
          <cell r="DN785">
            <v>72</v>
          </cell>
          <cell r="DO785" t="str">
            <v/>
          </cell>
          <cell r="DP785">
            <v>0</v>
          </cell>
          <cell r="DQ785">
            <v>75</v>
          </cell>
          <cell r="DR785">
            <v>69.25</v>
          </cell>
          <cell r="DS785">
            <v>68.75</v>
          </cell>
          <cell r="DT785">
            <v>73</v>
          </cell>
          <cell r="DU785" t="str">
            <v/>
          </cell>
          <cell r="DV785">
            <v>0</v>
          </cell>
          <cell r="DW785" t="str">
            <v>PDH</v>
          </cell>
          <cell r="DX785">
            <v>75.75</v>
          </cell>
          <cell r="DY785">
            <v>71</v>
          </cell>
          <cell r="DZ785">
            <v>73</v>
          </cell>
          <cell r="EA785" t="str">
            <v/>
          </cell>
          <cell r="EB785">
            <v>0</v>
          </cell>
          <cell r="EC785">
            <v>75</v>
          </cell>
          <cell r="ED785">
            <v>73.75</v>
          </cell>
          <cell r="EE785">
            <v>74.25</v>
          </cell>
          <cell r="EF785">
            <v>75</v>
          </cell>
          <cell r="EG785" t="str">
            <v/>
          </cell>
          <cell r="EH785">
            <v>0</v>
          </cell>
          <cell r="EI785" t="str">
            <v>PDH</v>
          </cell>
          <cell r="EJ785">
            <v>69.25</v>
          </cell>
          <cell r="EK785">
            <v>71.25</v>
          </cell>
          <cell r="EL785">
            <v>78</v>
          </cell>
          <cell r="EM785" t="str">
            <v/>
          </cell>
          <cell r="EN785">
            <v>0</v>
          </cell>
          <cell r="EO785" t="str">
            <v>PDH</v>
          </cell>
          <cell r="EP785">
            <v>69.25</v>
          </cell>
          <cell r="EQ785">
            <v>71.25</v>
          </cell>
          <cell r="ER785">
            <v>78</v>
          </cell>
          <cell r="ES785" t="str">
            <v/>
          </cell>
          <cell r="ET785">
            <v>0</v>
          </cell>
          <cell r="EU785" t="str">
            <v>PDH</v>
          </cell>
          <cell r="EV785">
            <v>69.25</v>
          </cell>
          <cell r="EW785">
            <v>71.25</v>
          </cell>
          <cell r="EX785">
            <v>78</v>
          </cell>
          <cell r="EY785" t="str">
            <v/>
          </cell>
          <cell r="EZ785">
            <v>0</v>
          </cell>
          <cell r="FA785">
            <v>79</v>
          </cell>
          <cell r="FB785">
            <v>69.25</v>
          </cell>
          <cell r="FC785">
            <v>67</v>
          </cell>
          <cell r="FD785">
            <v>76</v>
          </cell>
          <cell r="FE785" t="str">
            <v/>
          </cell>
          <cell r="FF785">
            <v>0</v>
          </cell>
          <cell r="FG785">
            <v>79</v>
          </cell>
          <cell r="FH785">
            <v>69.25</v>
          </cell>
          <cell r="FI785">
            <v>67</v>
          </cell>
          <cell r="FJ785">
            <v>76</v>
          </cell>
          <cell r="FK785" t="str">
            <v/>
          </cell>
          <cell r="FL785">
            <v>0</v>
          </cell>
          <cell r="FM785">
            <v>79</v>
          </cell>
          <cell r="FN785">
            <v>69.25</v>
          </cell>
          <cell r="FO785">
            <v>67</v>
          </cell>
          <cell r="FP785">
            <v>76</v>
          </cell>
          <cell r="FQ785" t="str">
            <v/>
          </cell>
          <cell r="FR785">
            <v>0</v>
          </cell>
          <cell r="FS785">
            <v>79</v>
          </cell>
          <cell r="FT785">
            <v>69.25</v>
          </cell>
          <cell r="FU785">
            <v>67</v>
          </cell>
          <cell r="FV785">
            <v>76</v>
          </cell>
          <cell r="FW785" t="str">
            <v/>
          </cell>
          <cell r="FX785">
            <v>0</v>
          </cell>
          <cell r="FY785">
            <v>79</v>
          </cell>
          <cell r="FZ785">
            <v>69.25</v>
          </cell>
          <cell r="GA785">
            <v>67</v>
          </cell>
          <cell r="GB785">
            <v>76</v>
          </cell>
          <cell r="GC785" t="str">
            <v/>
          </cell>
          <cell r="GD785">
            <v>0</v>
          </cell>
          <cell r="GE785">
            <v>79</v>
          </cell>
          <cell r="GF785">
            <v>69.25</v>
          </cell>
          <cell r="GG785">
            <v>67</v>
          </cell>
          <cell r="GH785">
            <v>76</v>
          </cell>
          <cell r="GI785" t="str">
            <v/>
          </cell>
          <cell r="GJ785">
            <v>0</v>
          </cell>
          <cell r="GK785">
            <v>79</v>
          </cell>
          <cell r="GL785">
            <v>69.25</v>
          </cell>
          <cell r="GM785">
            <v>67</v>
          </cell>
          <cell r="GN785">
            <v>76</v>
          </cell>
          <cell r="GO785" t="str">
            <v/>
          </cell>
          <cell r="GP785">
            <v>0</v>
          </cell>
          <cell r="GQ785">
            <v>79</v>
          </cell>
          <cell r="GR785">
            <v>69.25</v>
          </cell>
          <cell r="GS785">
            <v>67</v>
          </cell>
          <cell r="GT785">
            <v>76</v>
          </cell>
          <cell r="GU785" t="str">
            <v/>
          </cell>
          <cell r="GV785">
            <v>0</v>
          </cell>
          <cell r="GW785">
            <v>75</v>
          </cell>
          <cell r="GX785">
            <v>54</v>
          </cell>
          <cell r="GY785">
            <v>66.75</v>
          </cell>
          <cell r="GZ785">
            <v>74</v>
          </cell>
          <cell r="HA785" t="str">
            <v>IGR-L</v>
          </cell>
          <cell r="HB785">
            <v>0</v>
          </cell>
          <cell r="HC785" t="str">
            <v>PDH</v>
          </cell>
          <cell r="HD785">
            <v>70.75</v>
          </cell>
          <cell r="HE785">
            <v>71.25</v>
          </cell>
          <cell r="HF785">
            <v>80</v>
          </cell>
          <cell r="HH785">
            <v>0</v>
          </cell>
          <cell r="HM785" t="str">
            <v/>
          </cell>
          <cell r="HN785" t="str">
            <v/>
          </cell>
          <cell r="HS785">
            <v>0</v>
          </cell>
          <cell r="HT785" t="str">
            <v>PKN</v>
          </cell>
          <cell r="HU785">
            <v>0</v>
          </cell>
          <cell r="HV785" t="str">
            <v>IND</v>
          </cell>
          <cell r="HW785">
            <v>0</v>
          </cell>
          <cell r="HX785" t="str">
            <v>MAT-W</v>
          </cell>
          <cell r="HY785">
            <v>0</v>
          </cell>
          <cell r="HZ785" t="str">
            <v>SEJ-W</v>
          </cell>
          <cell r="IA785">
            <v>0</v>
          </cell>
          <cell r="IB785" t="str">
            <v>IGR-W</v>
          </cell>
          <cell r="IC785">
            <v>0</v>
          </cell>
          <cell r="ID785" t="str">
            <v>SBO</v>
          </cell>
          <cell r="IE785">
            <v>0</v>
          </cell>
          <cell r="IF785" t="str">
            <v>PJO</v>
          </cell>
          <cell r="IG785">
            <v>0</v>
          </cell>
          <cell r="IH785" t="str">
            <v>PRA</v>
          </cell>
          <cell r="II785">
            <v>0</v>
          </cell>
          <cell r="IJ785" t="str">
            <v>JAW</v>
          </cell>
          <cell r="IK785">
            <v>0</v>
          </cell>
          <cell r="IL785" t="str">
            <v>ARB</v>
          </cell>
          <cell r="IM785">
            <v>0</v>
          </cell>
          <cell r="IN785" t="str">
            <v>PKM</v>
          </cell>
          <cell r="IO785">
            <v>0</v>
          </cell>
          <cell r="IP785" t="str">
            <v>GEO-P</v>
          </cell>
          <cell r="IQ785">
            <v>0</v>
          </cell>
          <cell r="IR785" t="str">
            <v>SEJ-P</v>
          </cell>
          <cell r="IS785">
            <v>0</v>
          </cell>
          <cell r="IT785" t="str">
            <v>SOS-P</v>
          </cell>
          <cell r="IU785">
            <v>0</v>
          </cell>
          <cell r="IV785" t="str">
            <v>EKO-P</v>
          </cell>
          <cell r="IW785">
            <v>0</v>
          </cell>
          <cell r="IX785" t="str">
            <v>IGR-L</v>
          </cell>
          <cell r="IY785">
            <v>0</v>
          </cell>
          <cell r="JA785">
            <v>0</v>
          </cell>
        </row>
        <row r="786">
          <cell r="Q786" t="str">
            <v/>
          </cell>
          <cell r="AB786" t="str">
            <v/>
          </cell>
          <cell r="AC786">
            <v>23</v>
          </cell>
          <cell r="AI786" t="str">
            <v/>
          </cell>
          <cell r="AJ786">
            <v>0</v>
          </cell>
          <cell r="AK786">
            <v>83</v>
          </cell>
          <cell r="AL786">
            <v>78.25</v>
          </cell>
          <cell r="AM786">
            <v>79.5</v>
          </cell>
          <cell r="AN786">
            <v>78</v>
          </cell>
          <cell r="AO786" t="str">
            <v/>
          </cell>
          <cell r="AP786">
            <v>0</v>
          </cell>
          <cell r="AQ786">
            <v>79.67</v>
          </cell>
          <cell r="AR786">
            <v>75</v>
          </cell>
          <cell r="AS786">
            <v>79.25</v>
          </cell>
          <cell r="AT786">
            <v>79</v>
          </cell>
          <cell r="AU786" t="str">
            <v/>
          </cell>
          <cell r="AV786">
            <v>0</v>
          </cell>
          <cell r="AW786">
            <v>86</v>
          </cell>
          <cell r="AX786">
            <v>78</v>
          </cell>
          <cell r="AY786">
            <v>79</v>
          </cell>
          <cell r="AZ786">
            <v>78</v>
          </cell>
          <cell r="BA786" t="str">
            <v/>
          </cell>
          <cell r="BB786">
            <v>0</v>
          </cell>
          <cell r="BC786">
            <v>82.5</v>
          </cell>
          <cell r="BD786">
            <v>78.25</v>
          </cell>
          <cell r="BE786">
            <v>78.25</v>
          </cell>
          <cell r="BF786">
            <v>76</v>
          </cell>
          <cell r="BG786" t="str">
            <v>SEJ</v>
          </cell>
          <cell r="BH786">
            <v>0</v>
          </cell>
          <cell r="BI786">
            <v>75.33</v>
          </cell>
          <cell r="BJ786">
            <v>73.5</v>
          </cell>
          <cell r="BK786">
            <v>82</v>
          </cell>
          <cell r="BL786">
            <v>77</v>
          </cell>
          <cell r="BM786" t="str">
            <v/>
          </cell>
          <cell r="BN786">
            <v>0</v>
          </cell>
          <cell r="BO786">
            <v>80.38</v>
          </cell>
          <cell r="BP786">
            <v>74.25</v>
          </cell>
          <cell r="BQ786">
            <v>76.75</v>
          </cell>
          <cell r="BR786">
            <v>79</v>
          </cell>
          <cell r="BS786" t="str">
            <v/>
          </cell>
          <cell r="BT786">
            <v>0</v>
          </cell>
          <cell r="BU786">
            <v>85.5</v>
          </cell>
          <cell r="BV786">
            <v>83.5</v>
          </cell>
          <cell r="BW786">
            <v>82.5</v>
          </cell>
          <cell r="BX786">
            <v>84</v>
          </cell>
          <cell r="BY786" t="str">
            <v/>
          </cell>
          <cell r="BZ786">
            <v>0</v>
          </cell>
          <cell r="CA786">
            <v>75.83</v>
          </cell>
          <cell r="CB786">
            <v>67.5</v>
          </cell>
          <cell r="CC786">
            <v>70</v>
          </cell>
          <cell r="CD786">
            <v>72</v>
          </cell>
          <cell r="CE786" t="str">
            <v/>
          </cell>
          <cell r="CF786">
            <v>0</v>
          </cell>
          <cell r="CG786">
            <v>78</v>
          </cell>
          <cell r="CH786">
            <v>81</v>
          </cell>
          <cell r="CI786">
            <v>86.5</v>
          </cell>
          <cell r="CJ786">
            <v>77</v>
          </cell>
          <cell r="CK786" t="str">
            <v/>
          </cell>
          <cell r="CL786">
            <v>0</v>
          </cell>
          <cell r="CM786">
            <v>75.67</v>
          </cell>
          <cell r="CN786">
            <v>74.75</v>
          </cell>
          <cell r="CO786">
            <v>73.5</v>
          </cell>
          <cell r="CP786">
            <v>77</v>
          </cell>
          <cell r="CQ786" t="str">
            <v/>
          </cell>
          <cell r="CR786">
            <v>0</v>
          </cell>
          <cell r="CS786">
            <v>81</v>
          </cell>
          <cell r="CT786">
            <v>78.75</v>
          </cell>
          <cell r="CU786">
            <v>80</v>
          </cell>
          <cell r="CV786">
            <v>76</v>
          </cell>
          <cell r="CW786" t="str">
            <v/>
          </cell>
          <cell r="CX786">
            <v>0</v>
          </cell>
          <cell r="CY786">
            <v>77.22</v>
          </cell>
          <cell r="CZ786">
            <v>68.25</v>
          </cell>
          <cell r="DA786">
            <v>74.5</v>
          </cell>
          <cell r="DB786">
            <v>81</v>
          </cell>
          <cell r="DC786" t="str">
            <v/>
          </cell>
          <cell r="DD786">
            <v>0</v>
          </cell>
          <cell r="DE786">
            <v>87.25</v>
          </cell>
          <cell r="DF786">
            <v>72.5</v>
          </cell>
          <cell r="DG786">
            <v>74</v>
          </cell>
          <cell r="DH786">
            <v>82</v>
          </cell>
          <cell r="DI786" t="str">
            <v/>
          </cell>
          <cell r="DJ786">
            <v>0</v>
          </cell>
          <cell r="DK786">
            <v>0</v>
          </cell>
          <cell r="DL786">
            <v>0</v>
          </cell>
          <cell r="DM786">
            <v>0</v>
          </cell>
          <cell r="DN786">
            <v>72</v>
          </cell>
          <cell r="DO786" t="str">
            <v/>
          </cell>
          <cell r="DP786">
            <v>0</v>
          </cell>
          <cell r="DQ786">
            <v>81</v>
          </cell>
          <cell r="DR786">
            <v>69.75</v>
          </cell>
          <cell r="DS786">
            <v>69.5</v>
          </cell>
          <cell r="DT786">
            <v>75</v>
          </cell>
          <cell r="DU786" t="str">
            <v/>
          </cell>
          <cell r="DV786">
            <v>0</v>
          </cell>
          <cell r="DW786">
            <v>78.75</v>
          </cell>
          <cell r="DX786">
            <v>73.5</v>
          </cell>
          <cell r="DY786">
            <v>81.25</v>
          </cell>
          <cell r="DZ786">
            <v>75</v>
          </cell>
          <cell r="EA786" t="str">
            <v/>
          </cell>
          <cell r="EB786">
            <v>0</v>
          </cell>
          <cell r="EC786">
            <v>79.75</v>
          </cell>
          <cell r="ED786">
            <v>74.25</v>
          </cell>
          <cell r="EE786">
            <v>75.75</v>
          </cell>
          <cell r="EF786">
            <v>80</v>
          </cell>
          <cell r="EG786" t="str">
            <v/>
          </cell>
          <cell r="EH786">
            <v>0</v>
          </cell>
          <cell r="EI786">
            <v>83.58</v>
          </cell>
          <cell r="EJ786">
            <v>75.5</v>
          </cell>
          <cell r="EK786">
            <v>76.5</v>
          </cell>
          <cell r="EL786">
            <v>81</v>
          </cell>
          <cell r="EM786" t="str">
            <v/>
          </cell>
          <cell r="EN786">
            <v>0</v>
          </cell>
          <cell r="EO786">
            <v>83.58</v>
          </cell>
          <cell r="EP786">
            <v>75.5</v>
          </cell>
          <cell r="EQ786">
            <v>76.5</v>
          </cell>
          <cell r="ER786">
            <v>81</v>
          </cell>
          <cell r="ES786" t="str">
            <v/>
          </cell>
          <cell r="ET786">
            <v>0</v>
          </cell>
          <cell r="EU786">
            <v>83.58</v>
          </cell>
          <cell r="EV786">
            <v>75.5</v>
          </cell>
          <cell r="EW786">
            <v>76.5</v>
          </cell>
          <cell r="EX786">
            <v>81</v>
          </cell>
          <cell r="EY786" t="str">
            <v/>
          </cell>
          <cell r="EZ786">
            <v>0</v>
          </cell>
          <cell r="FA786">
            <v>78.88</v>
          </cell>
          <cell r="FB786">
            <v>68</v>
          </cell>
          <cell r="FC786">
            <v>67.75</v>
          </cell>
          <cell r="FD786">
            <v>76</v>
          </cell>
          <cell r="FE786" t="str">
            <v/>
          </cell>
          <cell r="FF786">
            <v>0</v>
          </cell>
          <cell r="FG786">
            <v>78.88</v>
          </cell>
          <cell r="FH786">
            <v>68</v>
          </cell>
          <cell r="FI786">
            <v>67.75</v>
          </cell>
          <cell r="FJ786">
            <v>76</v>
          </cell>
          <cell r="FK786" t="str">
            <v/>
          </cell>
          <cell r="FL786">
            <v>0</v>
          </cell>
          <cell r="FM786">
            <v>78.88</v>
          </cell>
          <cell r="FN786">
            <v>68</v>
          </cell>
          <cell r="FO786">
            <v>67.75</v>
          </cell>
          <cell r="FP786">
            <v>76</v>
          </cell>
          <cell r="FQ786" t="str">
            <v/>
          </cell>
          <cell r="FR786">
            <v>0</v>
          </cell>
          <cell r="FS786">
            <v>78.88</v>
          </cell>
          <cell r="FT786">
            <v>68</v>
          </cell>
          <cell r="FU786">
            <v>67.75</v>
          </cell>
          <cell r="FV786">
            <v>76</v>
          </cell>
          <cell r="FW786" t="str">
            <v/>
          </cell>
          <cell r="FX786">
            <v>0</v>
          </cell>
          <cell r="FY786">
            <v>78.88</v>
          </cell>
          <cell r="FZ786">
            <v>68</v>
          </cell>
          <cell r="GA786">
            <v>67.75</v>
          </cell>
          <cell r="GB786">
            <v>76</v>
          </cell>
          <cell r="GC786" t="str">
            <v/>
          </cell>
          <cell r="GD786">
            <v>0</v>
          </cell>
          <cell r="GE786">
            <v>78.88</v>
          </cell>
          <cell r="GF786">
            <v>68</v>
          </cell>
          <cell r="GG786">
            <v>67.75</v>
          </cell>
          <cell r="GH786">
            <v>76</v>
          </cell>
          <cell r="GI786" t="str">
            <v/>
          </cell>
          <cell r="GJ786">
            <v>0</v>
          </cell>
          <cell r="GK786">
            <v>78.88</v>
          </cell>
          <cell r="GL786">
            <v>68</v>
          </cell>
          <cell r="GM786">
            <v>67.75</v>
          </cell>
          <cell r="GN786">
            <v>76</v>
          </cell>
          <cell r="GO786" t="str">
            <v/>
          </cell>
          <cell r="GP786">
            <v>0</v>
          </cell>
          <cell r="GQ786">
            <v>78.88</v>
          </cell>
          <cell r="GR786">
            <v>68</v>
          </cell>
          <cell r="GS786">
            <v>67.75</v>
          </cell>
          <cell r="GT786">
            <v>76</v>
          </cell>
          <cell r="GU786" t="str">
            <v/>
          </cell>
          <cell r="GV786">
            <v>0</v>
          </cell>
          <cell r="GW786">
            <v>79.33</v>
          </cell>
          <cell r="GX786">
            <v>59</v>
          </cell>
          <cell r="GY786">
            <v>70.25</v>
          </cell>
          <cell r="GZ786">
            <v>82</v>
          </cell>
          <cell r="HA786" t="str">
            <v>IGR-L</v>
          </cell>
          <cell r="HB786">
            <v>0</v>
          </cell>
          <cell r="HC786">
            <v>75.5</v>
          </cell>
          <cell r="HD786">
            <v>68</v>
          </cell>
          <cell r="HE786">
            <v>68.5</v>
          </cell>
          <cell r="HF786">
            <v>78</v>
          </cell>
          <cell r="HH786">
            <v>0</v>
          </cell>
          <cell r="HM786" t="str">
            <v/>
          </cell>
          <cell r="HN786" t="str">
            <v/>
          </cell>
          <cell r="HS786">
            <v>0</v>
          </cell>
          <cell r="HT786" t="str">
            <v>PKN</v>
          </cell>
          <cell r="HU786">
            <v>0</v>
          </cell>
          <cell r="HV786" t="str">
            <v>IND</v>
          </cell>
          <cell r="HW786">
            <v>0</v>
          </cell>
          <cell r="HX786" t="str">
            <v>MAT-W</v>
          </cell>
          <cell r="HY786">
            <v>0</v>
          </cell>
          <cell r="HZ786" t="str">
            <v>SEJ-W</v>
          </cell>
          <cell r="IA786">
            <v>0</v>
          </cell>
          <cell r="IB786" t="str">
            <v>IGR-W</v>
          </cell>
          <cell r="IC786">
            <v>0</v>
          </cell>
          <cell r="ID786" t="str">
            <v>SBO</v>
          </cell>
          <cell r="IE786">
            <v>0</v>
          </cell>
          <cell r="IF786" t="str">
            <v>PJO</v>
          </cell>
          <cell r="IG786">
            <v>0</v>
          </cell>
          <cell r="IH786" t="str">
            <v>PRA</v>
          </cell>
          <cell r="II786">
            <v>0</v>
          </cell>
          <cell r="IJ786" t="str">
            <v>JAW</v>
          </cell>
          <cell r="IK786">
            <v>0</v>
          </cell>
          <cell r="IL786" t="str">
            <v>ARB</v>
          </cell>
          <cell r="IM786">
            <v>0</v>
          </cell>
          <cell r="IN786" t="str">
            <v>PKM</v>
          </cell>
          <cell r="IO786">
            <v>0</v>
          </cell>
          <cell r="IP786" t="str">
            <v>GEO-P</v>
          </cell>
          <cell r="IQ786">
            <v>0</v>
          </cell>
          <cell r="IR786" t="str">
            <v>SEJ-P</v>
          </cell>
          <cell r="IS786">
            <v>0</v>
          </cell>
          <cell r="IT786" t="str">
            <v>SOS-P</v>
          </cell>
          <cell r="IU786">
            <v>0</v>
          </cell>
          <cell r="IV786" t="str">
            <v>EKO-P</v>
          </cell>
          <cell r="IW786">
            <v>0</v>
          </cell>
          <cell r="IX786" t="str">
            <v>IGR-L</v>
          </cell>
          <cell r="IY786">
            <v>0</v>
          </cell>
          <cell r="JA786">
            <v>0</v>
          </cell>
        </row>
        <row r="787">
          <cell r="Q787" t="str">
            <v/>
          </cell>
          <cell r="AB787" t="str">
            <v/>
          </cell>
          <cell r="AC787">
            <v>24</v>
          </cell>
          <cell r="AI787" t="str">
            <v/>
          </cell>
          <cell r="AJ787">
            <v>0</v>
          </cell>
          <cell r="AK787">
            <v>84.5</v>
          </cell>
          <cell r="AL787">
            <v>79.25</v>
          </cell>
          <cell r="AM787">
            <v>80.25</v>
          </cell>
          <cell r="AN787">
            <v>78</v>
          </cell>
          <cell r="AO787" t="str">
            <v/>
          </cell>
          <cell r="AP787">
            <v>0</v>
          </cell>
          <cell r="AQ787">
            <v>78.67</v>
          </cell>
          <cell r="AR787">
            <v>76.25</v>
          </cell>
          <cell r="AS787">
            <v>73.5</v>
          </cell>
          <cell r="AT787">
            <v>80</v>
          </cell>
          <cell r="AU787" t="str">
            <v/>
          </cell>
          <cell r="AV787">
            <v>0</v>
          </cell>
          <cell r="AW787">
            <v>84.75</v>
          </cell>
          <cell r="AX787">
            <v>78.5</v>
          </cell>
          <cell r="AY787">
            <v>79.75</v>
          </cell>
          <cell r="AZ787">
            <v>76</v>
          </cell>
          <cell r="BA787" t="str">
            <v/>
          </cell>
          <cell r="BB787">
            <v>0</v>
          </cell>
          <cell r="BC787">
            <v>82.5</v>
          </cell>
          <cell r="BD787">
            <v>78.75</v>
          </cell>
          <cell r="BE787">
            <v>81</v>
          </cell>
          <cell r="BF787">
            <v>76</v>
          </cell>
          <cell r="BG787" t="str">
            <v>SEJ</v>
          </cell>
          <cell r="BH787">
            <v>0</v>
          </cell>
          <cell r="BI787">
            <v>75.67</v>
          </cell>
          <cell r="BJ787">
            <v>75.25</v>
          </cell>
          <cell r="BK787">
            <v>74.5</v>
          </cell>
          <cell r="BL787">
            <v>78</v>
          </cell>
          <cell r="BM787" t="str">
            <v/>
          </cell>
          <cell r="BN787">
            <v>0</v>
          </cell>
          <cell r="BO787">
            <v>80.13</v>
          </cell>
          <cell r="BP787">
            <v>75</v>
          </cell>
          <cell r="BQ787">
            <v>78.5</v>
          </cell>
          <cell r="BR787">
            <v>81</v>
          </cell>
          <cell r="BS787" t="str">
            <v/>
          </cell>
          <cell r="BT787">
            <v>0</v>
          </cell>
          <cell r="BU787">
            <v>83.5</v>
          </cell>
          <cell r="BV787">
            <v>83</v>
          </cell>
          <cell r="BW787">
            <v>83</v>
          </cell>
          <cell r="BX787">
            <v>85</v>
          </cell>
          <cell r="BY787" t="str">
            <v/>
          </cell>
          <cell r="BZ787">
            <v>0</v>
          </cell>
          <cell r="CA787">
            <v>75.17</v>
          </cell>
          <cell r="CB787">
            <v>67.5</v>
          </cell>
          <cell r="CC787">
            <v>69.5</v>
          </cell>
          <cell r="CD787">
            <v>72</v>
          </cell>
          <cell r="CE787" t="str">
            <v/>
          </cell>
          <cell r="CF787">
            <v>0</v>
          </cell>
          <cell r="CG787">
            <v>79</v>
          </cell>
          <cell r="CH787">
            <v>81.75</v>
          </cell>
          <cell r="CI787">
            <v>86</v>
          </cell>
          <cell r="CJ787">
            <v>80</v>
          </cell>
          <cell r="CK787" t="str">
            <v/>
          </cell>
          <cell r="CL787">
            <v>0</v>
          </cell>
          <cell r="CM787">
            <v>75.08</v>
          </cell>
          <cell r="CN787">
            <v>72.75</v>
          </cell>
          <cell r="CO787">
            <v>72.5</v>
          </cell>
          <cell r="CP787">
            <v>78</v>
          </cell>
          <cell r="CQ787" t="str">
            <v/>
          </cell>
          <cell r="CR787">
            <v>0</v>
          </cell>
          <cell r="CS787">
            <v>81.83</v>
          </cell>
          <cell r="CT787">
            <v>66</v>
          </cell>
          <cell r="CU787">
            <v>72.5</v>
          </cell>
          <cell r="CV787">
            <v>79</v>
          </cell>
          <cell r="CW787" t="str">
            <v/>
          </cell>
          <cell r="CX787">
            <v>0</v>
          </cell>
          <cell r="CY787">
            <v>78.56</v>
          </cell>
          <cell r="CZ787">
            <v>69.5</v>
          </cell>
          <cell r="DA787">
            <v>76.5</v>
          </cell>
          <cell r="DB787">
            <v>82</v>
          </cell>
          <cell r="DC787" t="str">
            <v/>
          </cell>
          <cell r="DD787">
            <v>0</v>
          </cell>
          <cell r="DE787">
            <v>82.25</v>
          </cell>
          <cell r="DF787">
            <v>68.25</v>
          </cell>
          <cell r="DG787">
            <v>72.25</v>
          </cell>
          <cell r="DH787">
            <v>83</v>
          </cell>
          <cell r="DI787" t="str">
            <v/>
          </cell>
          <cell r="DJ787">
            <v>0</v>
          </cell>
          <cell r="DK787">
            <v>0</v>
          </cell>
          <cell r="DL787">
            <v>0</v>
          </cell>
          <cell r="DM787">
            <v>0</v>
          </cell>
          <cell r="DN787">
            <v>72</v>
          </cell>
          <cell r="DO787" t="str">
            <v/>
          </cell>
          <cell r="DP787">
            <v>0</v>
          </cell>
          <cell r="DQ787">
            <v>80.25</v>
          </cell>
          <cell r="DR787">
            <v>69</v>
          </cell>
          <cell r="DS787">
            <v>68.25</v>
          </cell>
          <cell r="DT787">
            <v>76</v>
          </cell>
          <cell r="DU787" t="str">
            <v/>
          </cell>
          <cell r="DV787">
            <v>0</v>
          </cell>
          <cell r="DW787">
            <v>77.75</v>
          </cell>
          <cell r="DX787">
            <v>75.25</v>
          </cell>
          <cell r="DY787">
            <v>75.25</v>
          </cell>
          <cell r="DZ787">
            <v>75</v>
          </cell>
          <cell r="EA787" t="str">
            <v/>
          </cell>
          <cell r="EB787">
            <v>0</v>
          </cell>
          <cell r="EC787">
            <v>80.13</v>
          </cell>
          <cell r="ED787">
            <v>73.75</v>
          </cell>
          <cell r="EE787">
            <v>74.25</v>
          </cell>
          <cell r="EF787">
            <v>78</v>
          </cell>
          <cell r="EG787" t="str">
            <v/>
          </cell>
          <cell r="EH787">
            <v>0</v>
          </cell>
          <cell r="EI787">
            <v>84.67</v>
          </cell>
          <cell r="EJ787">
            <v>76.5</v>
          </cell>
          <cell r="EK787">
            <v>76.5</v>
          </cell>
          <cell r="EL787">
            <v>84</v>
          </cell>
          <cell r="EM787" t="str">
            <v/>
          </cell>
          <cell r="EN787">
            <v>0</v>
          </cell>
          <cell r="EO787">
            <v>84.67</v>
          </cell>
          <cell r="EP787">
            <v>76.5</v>
          </cell>
          <cell r="EQ787">
            <v>76.5</v>
          </cell>
          <cell r="ER787">
            <v>84</v>
          </cell>
          <cell r="ES787" t="str">
            <v/>
          </cell>
          <cell r="ET787">
            <v>0</v>
          </cell>
          <cell r="EU787">
            <v>84.67</v>
          </cell>
          <cell r="EV787">
            <v>76.5</v>
          </cell>
          <cell r="EW787">
            <v>76.5</v>
          </cell>
          <cell r="EX787">
            <v>84</v>
          </cell>
          <cell r="EY787" t="str">
            <v/>
          </cell>
          <cell r="EZ787">
            <v>0</v>
          </cell>
          <cell r="FA787">
            <v>78.25</v>
          </cell>
          <cell r="FB787">
            <v>68.25</v>
          </cell>
          <cell r="FC787">
            <v>69.5</v>
          </cell>
          <cell r="FD787">
            <v>76</v>
          </cell>
          <cell r="FE787" t="str">
            <v/>
          </cell>
          <cell r="FF787">
            <v>0</v>
          </cell>
          <cell r="FG787">
            <v>78.25</v>
          </cell>
          <cell r="FH787">
            <v>68.25</v>
          </cell>
          <cell r="FI787">
            <v>69.5</v>
          </cell>
          <cell r="FJ787">
            <v>76</v>
          </cell>
          <cell r="FK787" t="str">
            <v/>
          </cell>
          <cell r="FL787">
            <v>0</v>
          </cell>
          <cell r="FM787">
            <v>78.25</v>
          </cell>
          <cell r="FN787">
            <v>68.25</v>
          </cell>
          <cell r="FO787">
            <v>69.5</v>
          </cell>
          <cell r="FP787">
            <v>76</v>
          </cell>
          <cell r="FQ787" t="str">
            <v/>
          </cell>
          <cell r="FR787">
            <v>0</v>
          </cell>
          <cell r="FS787">
            <v>78.25</v>
          </cell>
          <cell r="FT787">
            <v>68.25</v>
          </cell>
          <cell r="FU787">
            <v>69.5</v>
          </cell>
          <cell r="FV787">
            <v>76</v>
          </cell>
          <cell r="FW787" t="str">
            <v/>
          </cell>
          <cell r="FX787">
            <v>0</v>
          </cell>
          <cell r="FY787">
            <v>78.25</v>
          </cell>
          <cell r="FZ787">
            <v>68.25</v>
          </cell>
          <cell r="GA787">
            <v>69.5</v>
          </cell>
          <cell r="GB787">
            <v>76</v>
          </cell>
          <cell r="GC787" t="str">
            <v/>
          </cell>
          <cell r="GD787">
            <v>0</v>
          </cell>
          <cell r="GE787">
            <v>78.25</v>
          </cell>
          <cell r="GF787">
            <v>68.25</v>
          </cell>
          <cell r="GG787">
            <v>69.5</v>
          </cell>
          <cell r="GH787">
            <v>76</v>
          </cell>
          <cell r="GI787" t="str">
            <v/>
          </cell>
          <cell r="GJ787">
            <v>0</v>
          </cell>
          <cell r="GK787">
            <v>78.25</v>
          </cell>
          <cell r="GL787">
            <v>68.25</v>
          </cell>
          <cell r="GM787">
            <v>69.5</v>
          </cell>
          <cell r="GN787">
            <v>76</v>
          </cell>
          <cell r="GO787" t="str">
            <v/>
          </cell>
          <cell r="GP787">
            <v>0</v>
          </cell>
          <cell r="GQ787">
            <v>78.25</v>
          </cell>
          <cell r="GR787">
            <v>68.25</v>
          </cell>
          <cell r="GS787">
            <v>69.5</v>
          </cell>
          <cell r="GT787">
            <v>76</v>
          </cell>
          <cell r="GU787" t="str">
            <v/>
          </cell>
          <cell r="GV787">
            <v>0</v>
          </cell>
          <cell r="GW787">
            <v>77</v>
          </cell>
          <cell r="GX787">
            <v>58.75</v>
          </cell>
          <cell r="GY787">
            <v>71</v>
          </cell>
          <cell r="GZ787">
            <v>80</v>
          </cell>
          <cell r="HA787" t="str">
            <v>IGR-L</v>
          </cell>
          <cell r="HB787">
            <v>0</v>
          </cell>
          <cell r="HC787">
            <v>75</v>
          </cell>
          <cell r="HD787">
            <v>70.25</v>
          </cell>
          <cell r="HE787">
            <v>67.25</v>
          </cell>
          <cell r="HF787">
            <v>78</v>
          </cell>
          <cell r="HH787">
            <v>0</v>
          </cell>
          <cell r="HM787" t="str">
            <v/>
          </cell>
          <cell r="HN787" t="str">
            <v/>
          </cell>
          <cell r="HS787">
            <v>0</v>
          </cell>
          <cell r="HT787" t="str">
            <v>PKN</v>
          </cell>
          <cell r="HU787">
            <v>0</v>
          </cell>
          <cell r="HV787" t="str">
            <v>IND</v>
          </cell>
          <cell r="HW787">
            <v>0</v>
          </cell>
          <cell r="HX787" t="str">
            <v>MAT-W</v>
          </cell>
          <cell r="HY787">
            <v>0</v>
          </cell>
          <cell r="HZ787" t="str">
            <v>SEJ-W</v>
          </cell>
          <cell r="IA787">
            <v>0</v>
          </cell>
          <cell r="IB787" t="str">
            <v>IGR-W</v>
          </cell>
          <cell r="IC787">
            <v>0</v>
          </cell>
          <cell r="ID787" t="str">
            <v>SBO</v>
          </cell>
          <cell r="IE787">
            <v>0</v>
          </cell>
          <cell r="IF787" t="str">
            <v>PJO</v>
          </cell>
          <cell r="IG787">
            <v>0</v>
          </cell>
          <cell r="IH787" t="str">
            <v>PRA</v>
          </cell>
          <cell r="II787">
            <v>0</v>
          </cell>
          <cell r="IJ787" t="str">
            <v>JAW</v>
          </cell>
          <cell r="IK787">
            <v>0</v>
          </cell>
          <cell r="IL787" t="str">
            <v>ARB</v>
          </cell>
          <cell r="IM787">
            <v>0</v>
          </cell>
          <cell r="IN787" t="str">
            <v>PKM</v>
          </cell>
          <cell r="IO787">
            <v>0</v>
          </cell>
          <cell r="IP787" t="str">
            <v>GEO-P</v>
          </cell>
          <cell r="IQ787">
            <v>0</v>
          </cell>
          <cell r="IR787" t="str">
            <v>SEJ-P</v>
          </cell>
          <cell r="IS787">
            <v>0</v>
          </cell>
          <cell r="IT787" t="str">
            <v>SOS-P</v>
          </cell>
          <cell r="IU787">
            <v>0</v>
          </cell>
          <cell r="IV787" t="str">
            <v>EKO-P</v>
          </cell>
          <cell r="IW787">
            <v>0</v>
          </cell>
          <cell r="IX787" t="str">
            <v>IGR-L</v>
          </cell>
          <cell r="IY787">
            <v>0</v>
          </cell>
          <cell r="JA787">
            <v>0</v>
          </cell>
        </row>
        <row r="788">
          <cell r="Q788" t="str">
            <v/>
          </cell>
          <cell r="AB788" t="str">
            <v/>
          </cell>
          <cell r="AC788">
            <v>25</v>
          </cell>
          <cell r="AI788" t="str">
            <v/>
          </cell>
          <cell r="AJ788">
            <v>0</v>
          </cell>
          <cell r="AK788">
            <v>80.5</v>
          </cell>
          <cell r="AL788">
            <v>80.25</v>
          </cell>
          <cell r="AM788">
            <v>81</v>
          </cell>
          <cell r="AN788">
            <v>79</v>
          </cell>
          <cell r="AO788" t="str">
            <v/>
          </cell>
          <cell r="AP788">
            <v>0</v>
          </cell>
          <cell r="AQ788">
            <v>85.67</v>
          </cell>
          <cell r="AR788">
            <v>82</v>
          </cell>
          <cell r="AS788">
            <v>83</v>
          </cell>
          <cell r="AT788">
            <v>77</v>
          </cell>
          <cell r="AU788" t="str">
            <v/>
          </cell>
          <cell r="AV788">
            <v>0</v>
          </cell>
          <cell r="AW788">
            <v>79.75</v>
          </cell>
          <cell r="AX788">
            <v>80.25</v>
          </cell>
          <cell r="AY788">
            <v>81</v>
          </cell>
          <cell r="AZ788">
            <v>79</v>
          </cell>
          <cell r="BA788" t="str">
            <v/>
          </cell>
          <cell r="BB788">
            <v>0</v>
          </cell>
          <cell r="BC788">
            <v>79.5</v>
          </cell>
          <cell r="BD788">
            <v>81.25</v>
          </cell>
          <cell r="BE788">
            <v>82.5</v>
          </cell>
          <cell r="BF788">
            <v>76</v>
          </cell>
          <cell r="BG788" t="str">
            <v>SEJ</v>
          </cell>
          <cell r="BH788">
            <v>0</v>
          </cell>
          <cell r="BI788">
            <v>82</v>
          </cell>
          <cell r="BJ788">
            <v>81.75</v>
          </cell>
          <cell r="BK788">
            <v>82.75</v>
          </cell>
          <cell r="BL788">
            <v>78</v>
          </cell>
          <cell r="BM788" t="str">
            <v/>
          </cell>
          <cell r="BN788">
            <v>0</v>
          </cell>
          <cell r="BO788">
            <v>80.63</v>
          </cell>
          <cell r="BP788">
            <v>81.25</v>
          </cell>
          <cell r="BQ788">
            <v>76.25</v>
          </cell>
          <cell r="BR788">
            <v>83</v>
          </cell>
          <cell r="BS788" t="str">
            <v/>
          </cell>
          <cell r="BT788">
            <v>0</v>
          </cell>
          <cell r="BU788">
            <v>85</v>
          </cell>
          <cell r="BV788">
            <v>85.5</v>
          </cell>
          <cell r="BW788">
            <v>84.5</v>
          </cell>
          <cell r="BX788">
            <v>86</v>
          </cell>
          <cell r="BY788" t="str">
            <v/>
          </cell>
          <cell r="BZ788">
            <v>0</v>
          </cell>
          <cell r="CA788">
            <v>82.83</v>
          </cell>
          <cell r="CB788">
            <v>72.5</v>
          </cell>
          <cell r="CC788">
            <v>72.75</v>
          </cell>
          <cell r="CD788">
            <v>79</v>
          </cell>
          <cell r="CE788" t="str">
            <v/>
          </cell>
          <cell r="CF788">
            <v>0</v>
          </cell>
          <cell r="CG788">
            <v>78</v>
          </cell>
          <cell r="CH788">
            <v>80.75</v>
          </cell>
          <cell r="CI788">
            <v>88.25</v>
          </cell>
          <cell r="CJ788">
            <v>79</v>
          </cell>
          <cell r="CK788" t="str">
            <v/>
          </cell>
          <cell r="CL788">
            <v>0</v>
          </cell>
          <cell r="CM788">
            <v>77.75</v>
          </cell>
          <cell r="CN788">
            <v>79.75</v>
          </cell>
          <cell r="CO788">
            <v>76</v>
          </cell>
          <cell r="CP788">
            <v>79</v>
          </cell>
          <cell r="CQ788" t="str">
            <v/>
          </cell>
          <cell r="CR788">
            <v>0</v>
          </cell>
          <cell r="CS788">
            <v>91</v>
          </cell>
          <cell r="CT788">
            <v>69.75</v>
          </cell>
          <cell r="CU788">
            <v>80.5</v>
          </cell>
          <cell r="CV788">
            <v>90</v>
          </cell>
          <cell r="CW788" t="str">
            <v/>
          </cell>
          <cell r="CX788">
            <v>0</v>
          </cell>
          <cell r="CY788">
            <v>81.11</v>
          </cell>
          <cell r="CZ788">
            <v>81.5</v>
          </cell>
          <cell r="DA788">
            <v>84.25</v>
          </cell>
          <cell r="DB788">
            <v>85</v>
          </cell>
          <cell r="DC788" t="str">
            <v/>
          </cell>
          <cell r="DD788">
            <v>0</v>
          </cell>
          <cell r="DE788">
            <v>89.25</v>
          </cell>
          <cell r="DF788">
            <v>84.75</v>
          </cell>
          <cell r="DG788">
            <v>84.5</v>
          </cell>
          <cell r="DH788">
            <v>84</v>
          </cell>
          <cell r="DI788" t="str">
            <v/>
          </cell>
          <cell r="DJ788">
            <v>0</v>
          </cell>
          <cell r="DK788">
            <v>0</v>
          </cell>
          <cell r="DL788">
            <v>0</v>
          </cell>
          <cell r="DM788">
            <v>0</v>
          </cell>
          <cell r="DN788">
            <v>72</v>
          </cell>
          <cell r="DO788" t="str">
            <v/>
          </cell>
          <cell r="DP788">
            <v>0</v>
          </cell>
          <cell r="DQ788">
            <v>81.5</v>
          </cell>
          <cell r="DR788">
            <v>79.75</v>
          </cell>
          <cell r="DS788">
            <v>70</v>
          </cell>
          <cell r="DT788">
            <v>79</v>
          </cell>
          <cell r="DU788" t="str">
            <v/>
          </cell>
          <cell r="DV788">
            <v>0</v>
          </cell>
          <cell r="DW788">
            <v>84.5</v>
          </cell>
          <cell r="DX788">
            <v>81.75</v>
          </cell>
          <cell r="DY788">
            <v>83.75</v>
          </cell>
          <cell r="DZ788">
            <v>80</v>
          </cell>
          <cell r="EA788" t="str">
            <v/>
          </cell>
          <cell r="EB788">
            <v>0</v>
          </cell>
          <cell r="EC788">
            <v>80.75</v>
          </cell>
          <cell r="ED788">
            <v>74.75</v>
          </cell>
          <cell r="EE788">
            <v>80</v>
          </cell>
          <cell r="EF788">
            <v>85</v>
          </cell>
          <cell r="EG788" t="str">
            <v/>
          </cell>
          <cell r="EH788">
            <v>0</v>
          </cell>
          <cell r="EI788">
            <v>86.25</v>
          </cell>
          <cell r="EJ788">
            <v>74.75</v>
          </cell>
          <cell r="EK788">
            <v>75.75</v>
          </cell>
          <cell r="EL788">
            <v>88</v>
          </cell>
          <cell r="EM788" t="str">
            <v/>
          </cell>
          <cell r="EN788">
            <v>0</v>
          </cell>
          <cell r="EO788">
            <v>86.25</v>
          </cell>
          <cell r="EP788">
            <v>74.75</v>
          </cell>
          <cell r="EQ788">
            <v>75.75</v>
          </cell>
          <cell r="ER788">
            <v>88</v>
          </cell>
          <cell r="ES788" t="str">
            <v/>
          </cell>
          <cell r="ET788">
            <v>0</v>
          </cell>
          <cell r="EU788">
            <v>86.25</v>
          </cell>
          <cell r="EV788">
            <v>74.75</v>
          </cell>
          <cell r="EW788">
            <v>75.75</v>
          </cell>
          <cell r="EX788">
            <v>88</v>
          </cell>
          <cell r="EY788" t="str">
            <v/>
          </cell>
          <cell r="EZ788">
            <v>0</v>
          </cell>
          <cell r="FA788">
            <v>79.63</v>
          </cell>
          <cell r="FB788">
            <v>73.5</v>
          </cell>
          <cell r="FC788">
            <v>70.5</v>
          </cell>
          <cell r="FD788">
            <v>78</v>
          </cell>
          <cell r="FE788" t="str">
            <v/>
          </cell>
          <cell r="FF788">
            <v>0</v>
          </cell>
          <cell r="FG788">
            <v>79.63</v>
          </cell>
          <cell r="FH788">
            <v>73.5</v>
          </cell>
          <cell r="FI788">
            <v>70.5</v>
          </cell>
          <cell r="FJ788">
            <v>78</v>
          </cell>
          <cell r="FK788" t="str">
            <v/>
          </cell>
          <cell r="FL788">
            <v>0</v>
          </cell>
          <cell r="FM788">
            <v>79.63</v>
          </cell>
          <cell r="FN788">
            <v>73.5</v>
          </cell>
          <cell r="FO788">
            <v>70.5</v>
          </cell>
          <cell r="FP788">
            <v>78</v>
          </cell>
          <cell r="FQ788" t="str">
            <v/>
          </cell>
          <cell r="FR788">
            <v>0</v>
          </cell>
          <cell r="FS788">
            <v>79.63</v>
          </cell>
          <cell r="FT788">
            <v>73.5</v>
          </cell>
          <cell r="FU788">
            <v>70.5</v>
          </cell>
          <cell r="FV788">
            <v>78</v>
          </cell>
          <cell r="FW788" t="str">
            <v/>
          </cell>
          <cell r="FX788">
            <v>0</v>
          </cell>
          <cell r="FY788">
            <v>79.63</v>
          </cell>
          <cell r="FZ788">
            <v>73.5</v>
          </cell>
          <cell r="GA788">
            <v>70.5</v>
          </cell>
          <cell r="GB788">
            <v>78</v>
          </cell>
          <cell r="GC788" t="str">
            <v/>
          </cell>
          <cell r="GD788">
            <v>0</v>
          </cell>
          <cell r="GE788">
            <v>79.63</v>
          </cell>
          <cell r="GF788">
            <v>73.5</v>
          </cell>
          <cell r="GG788">
            <v>70.5</v>
          </cell>
          <cell r="GH788">
            <v>78</v>
          </cell>
          <cell r="GI788" t="str">
            <v/>
          </cell>
          <cell r="GJ788">
            <v>0</v>
          </cell>
          <cell r="GK788">
            <v>79.63</v>
          </cell>
          <cell r="GL788">
            <v>73.5</v>
          </cell>
          <cell r="GM788">
            <v>70.5</v>
          </cell>
          <cell r="GN788">
            <v>78</v>
          </cell>
          <cell r="GO788" t="str">
            <v/>
          </cell>
          <cell r="GP788">
            <v>0</v>
          </cell>
          <cell r="GQ788">
            <v>79.63</v>
          </cell>
          <cell r="GR788">
            <v>73.5</v>
          </cell>
          <cell r="GS788">
            <v>70.5</v>
          </cell>
          <cell r="GT788">
            <v>78</v>
          </cell>
          <cell r="GU788" t="str">
            <v/>
          </cell>
          <cell r="GV788">
            <v>0</v>
          </cell>
          <cell r="GW788">
            <v>81</v>
          </cell>
          <cell r="GX788">
            <v>66.75</v>
          </cell>
          <cell r="GY788">
            <v>79.5</v>
          </cell>
          <cell r="GZ788">
            <v>85</v>
          </cell>
          <cell r="HA788" t="str">
            <v>IGR-L</v>
          </cell>
          <cell r="HB788">
            <v>0</v>
          </cell>
          <cell r="HC788">
            <v>75.5</v>
          </cell>
          <cell r="HD788">
            <v>76.75</v>
          </cell>
          <cell r="HE788">
            <v>77.5</v>
          </cell>
          <cell r="HF788">
            <v>79</v>
          </cell>
          <cell r="HH788">
            <v>0</v>
          </cell>
          <cell r="HM788" t="str">
            <v/>
          </cell>
          <cell r="HN788" t="str">
            <v/>
          </cell>
          <cell r="HS788">
            <v>0</v>
          </cell>
          <cell r="HT788" t="str">
            <v>PKN</v>
          </cell>
          <cell r="HU788">
            <v>0</v>
          </cell>
          <cell r="HV788" t="str">
            <v>IND</v>
          </cell>
          <cell r="HW788">
            <v>0</v>
          </cell>
          <cell r="HX788" t="str">
            <v>MAT-W</v>
          </cell>
          <cell r="HY788">
            <v>0</v>
          </cell>
          <cell r="HZ788" t="str">
            <v>SEJ-W</v>
          </cell>
          <cell r="IA788">
            <v>0</v>
          </cell>
          <cell r="IB788" t="str">
            <v>IGR-W</v>
          </cell>
          <cell r="IC788">
            <v>0</v>
          </cell>
          <cell r="ID788" t="str">
            <v>SBO</v>
          </cell>
          <cell r="IE788">
            <v>0</v>
          </cell>
          <cell r="IF788" t="str">
            <v>PJO</v>
          </cell>
          <cell r="IG788">
            <v>0</v>
          </cell>
          <cell r="IH788" t="str">
            <v>PRA</v>
          </cell>
          <cell r="II788">
            <v>0</v>
          </cell>
          <cell r="IJ788" t="str">
            <v>JAW</v>
          </cell>
          <cell r="IK788">
            <v>0</v>
          </cell>
          <cell r="IL788" t="str">
            <v>ARB</v>
          </cell>
          <cell r="IM788">
            <v>0</v>
          </cell>
          <cell r="IN788" t="str">
            <v>PKM</v>
          </cell>
          <cell r="IO788">
            <v>0</v>
          </cell>
          <cell r="IP788" t="str">
            <v>GEO-P</v>
          </cell>
          <cell r="IQ788">
            <v>0</v>
          </cell>
          <cell r="IR788" t="str">
            <v>SEJ-P</v>
          </cell>
          <cell r="IS788">
            <v>0</v>
          </cell>
          <cell r="IT788" t="str">
            <v>SOS-P</v>
          </cell>
          <cell r="IU788">
            <v>0</v>
          </cell>
          <cell r="IV788" t="str">
            <v>EKO-P</v>
          </cell>
          <cell r="IW788">
            <v>0</v>
          </cell>
          <cell r="IX788" t="str">
            <v>IGR-L</v>
          </cell>
          <cell r="IY788">
            <v>0</v>
          </cell>
          <cell r="JA788">
            <v>0</v>
          </cell>
        </row>
        <row r="789">
          <cell r="Q789" t="str">
            <v/>
          </cell>
          <cell r="AB789" t="str">
            <v/>
          </cell>
          <cell r="AC789">
            <v>26</v>
          </cell>
          <cell r="AI789" t="str">
            <v/>
          </cell>
          <cell r="AJ789">
            <v>0</v>
          </cell>
          <cell r="AK789">
            <v>80.5</v>
          </cell>
          <cell r="AL789">
            <v>77.75</v>
          </cell>
          <cell r="AM789">
            <v>79</v>
          </cell>
          <cell r="AN789">
            <v>78</v>
          </cell>
          <cell r="AO789" t="str">
            <v/>
          </cell>
          <cell r="AP789">
            <v>0</v>
          </cell>
          <cell r="AQ789">
            <v>78.17</v>
          </cell>
          <cell r="AR789">
            <v>82.25</v>
          </cell>
          <cell r="AS789">
            <v>78.5</v>
          </cell>
          <cell r="AT789">
            <v>79</v>
          </cell>
          <cell r="AU789" t="str">
            <v/>
          </cell>
          <cell r="AV789">
            <v>0</v>
          </cell>
          <cell r="AW789">
            <v>79.75</v>
          </cell>
          <cell r="AX789">
            <v>78.75</v>
          </cell>
          <cell r="AY789">
            <v>78.75</v>
          </cell>
          <cell r="AZ789">
            <v>78</v>
          </cell>
          <cell r="BA789" t="str">
            <v/>
          </cell>
          <cell r="BB789">
            <v>0</v>
          </cell>
          <cell r="BC789">
            <v>79</v>
          </cell>
          <cell r="BD789">
            <v>79.75</v>
          </cell>
          <cell r="BE789">
            <v>78.25</v>
          </cell>
          <cell r="BF789">
            <v>77</v>
          </cell>
          <cell r="BG789" t="str">
            <v>SEJ</v>
          </cell>
          <cell r="BH789">
            <v>0</v>
          </cell>
          <cell r="BI789">
            <v>78.67</v>
          </cell>
          <cell r="BJ789">
            <v>81.5</v>
          </cell>
          <cell r="BK789">
            <v>77.5</v>
          </cell>
          <cell r="BL789">
            <v>78</v>
          </cell>
          <cell r="BM789" t="str">
            <v/>
          </cell>
          <cell r="BN789">
            <v>0</v>
          </cell>
          <cell r="BO789">
            <v>78.63</v>
          </cell>
          <cell r="BP789">
            <v>79</v>
          </cell>
          <cell r="BQ789">
            <v>71.5</v>
          </cell>
          <cell r="BR789">
            <v>77</v>
          </cell>
          <cell r="BS789" t="str">
            <v/>
          </cell>
          <cell r="BT789">
            <v>0</v>
          </cell>
          <cell r="BU789">
            <v>84.75</v>
          </cell>
          <cell r="BV789">
            <v>83.75</v>
          </cell>
          <cell r="BW789">
            <v>82.75</v>
          </cell>
          <cell r="BX789">
            <v>84</v>
          </cell>
          <cell r="BY789" t="str">
            <v/>
          </cell>
          <cell r="BZ789">
            <v>0</v>
          </cell>
          <cell r="CA789">
            <v>75</v>
          </cell>
          <cell r="CB789">
            <v>68.75</v>
          </cell>
          <cell r="CC789">
            <v>69.75</v>
          </cell>
          <cell r="CD789">
            <v>72</v>
          </cell>
          <cell r="CE789" t="str">
            <v/>
          </cell>
          <cell r="CF789">
            <v>0</v>
          </cell>
          <cell r="CG789">
            <v>81.33</v>
          </cell>
          <cell r="CH789">
            <v>79.5</v>
          </cell>
          <cell r="CI789">
            <v>85</v>
          </cell>
          <cell r="CJ789">
            <v>79</v>
          </cell>
          <cell r="CK789" t="str">
            <v/>
          </cell>
          <cell r="CL789">
            <v>0</v>
          </cell>
          <cell r="CM789">
            <v>78.5</v>
          </cell>
          <cell r="CN789">
            <v>79.5</v>
          </cell>
          <cell r="CO789">
            <v>77.25</v>
          </cell>
          <cell r="CP789">
            <v>77</v>
          </cell>
          <cell r="CQ789" t="str">
            <v/>
          </cell>
          <cell r="CR789">
            <v>0</v>
          </cell>
          <cell r="CS789">
            <v>83.58</v>
          </cell>
          <cell r="CT789">
            <v>70.25</v>
          </cell>
          <cell r="CU789">
            <v>80.5</v>
          </cell>
          <cell r="CV789">
            <v>84</v>
          </cell>
          <cell r="CW789" t="str">
            <v/>
          </cell>
          <cell r="CX789">
            <v>0</v>
          </cell>
          <cell r="CY789">
            <v>86.33</v>
          </cell>
          <cell r="CZ789">
            <v>80.5</v>
          </cell>
          <cell r="DA789">
            <v>74</v>
          </cell>
          <cell r="DB789">
            <v>88</v>
          </cell>
          <cell r="DC789" t="str">
            <v/>
          </cell>
          <cell r="DD789">
            <v>0</v>
          </cell>
          <cell r="DE789">
            <v>90.5</v>
          </cell>
          <cell r="DF789">
            <v>81.25</v>
          </cell>
          <cell r="DG789">
            <v>83.5</v>
          </cell>
          <cell r="DH789">
            <v>83</v>
          </cell>
          <cell r="DI789" t="str">
            <v/>
          </cell>
          <cell r="DJ789">
            <v>0</v>
          </cell>
          <cell r="DK789">
            <v>0</v>
          </cell>
          <cell r="DL789">
            <v>0</v>
          </cell>
          <cell r="DM789">
            <v>0</v>
          </cell>
          <cell r="DN789">
            <v>72</v>
          </cell>
          <cell r="DO789" t="str">
            <v/>
          </cell>
          <cell r="DP789">
            <v>0</v>
          </cell>
          <cell r="DQ789">
            <v>80.5</v>
          </cell>
          <cell r="DR789">
            <v>69.75</v>
          </cell>
          <cell r="DS789">
            <v>68.5</v>
          </cell>
          <cell r="DT789">
            <v>78</v>
          </cell>
          <cell r="DU789" t="str">
            <v/>
          </cell>
          <cell r="DV789">
            <v>0</v>
          </cell>
          <cell r="DW789">
            <v>80</v>
          </cell>
          <cell r="DX789">
            <v>81.5</v>
          </cell>
          <cell r="DY789">
            <v>78.25</v>
          </cell>
          <cell r="DZ789">
            <v>75</v>
          </cell>
          <cell r="EA789" t="str">
            <v/>
          </cell>
          <cell r="EB789">
            <v>0</v>
          </cell>
          <cell r="EC789">
            <v>82.63</v>
          </cell>
          <cell r="ED789">
            <v>73.5</v>
          </cell>
          <cell r="EE789">
            <v>78</v>
          </cell>
          <cell r="EF789">
            <v>76</v>
          </cell>
          <cell r="EG789" t="str">
            <v/>
          </cell>
          <cell r="EH789">
            <v>0</v>
          </cell>
          <cell r="EI789">
            <v>85</v>
          </cell>
          <cell r="EJ789">
            <v>75.5</v>
          </cell>
          <cell r="EK789">
            <v>76.5</v>
          </cell>
          <cell r="EL789">
            <v>80</v>
          </cell>
          <cell r="EM789" t="str">
            <v/>
          </cell>
          <cell r="EN789">
            <v>0</v>
          </cell>
          <cell r="EO789">
            <v>85</v>
          </cell>
          <cell r="EP789">
            <v>75.5</v>
          </cell>
          <cell r="EQ789">
            <v>76.5</v>
          </cell>
          <cell r="ER789">
            <v>80</v>
          </cell>
          <cell r="ES789" t="str">
            <v/>
          </cell>
          <cell r="ET789">
            <v>0</v>
          </cell>
          <cell r="EU789">
            <v>85</v>
          </cell>
          <cell r="EV789">
            <v>75.5</v>
          </cell>
          <cell r="EW789">
            <v>76.5</v>
          </cell>
          <cell r="EX789">
            <v>80</v>
          </cell>
          <cell r="EY789" t="str">
            <v/>
          </cell>
          <cell r="EZ789">
            <v>0</v>
          </cell>
          <cell r="FA789">
            <v>79.63</v>
          </cell>
          <cell r="FB789">
            <v>73.75</v>
          </cell>
          <cell r="FC789">
            <v>68</v>
          </cell>
          <cell r="FD789">
            <v>79</v>
          </cell>
          <cell r="FE789" t="str">
            <v/>
          </cell>
          <cell r="FF789">
            <v>0</v>
          </cell>
          <cell r="FG789">
            <v>79.63</v>
          </cell>
          <cell r="FH789">
            <v>73.75</v>
          </cell>
          <cell r="FI789">
            <v>68</v>
          </cell>
          <cell r="FJ789">
            <v>79</v>
          </cell>
          <cell r="FK789" t="str">
            <v/>
          </cell>
          <cell r="FL789">
            <v>0</v>
          </cell>
          <cell r="FM789">
            <v>79.63</v>
          </cell>
          <cell r="FN789">
            <v>73.75</v>
          </cell>
          <cell r="FO789">
            <v>68</v>
          </cell>
          <cell r="FP789">
            <v>79</v>
          </cell>
          <cell r="FQ789" t="str">
            <v/>
          </cell>
          <cell r="FR789">
            <v>0</v>
          </cell>
          <cell r="FS789">
            <v>79.63</v>
          </cell>
          <cell r="FT789">
            <v>73.75</v>
          </cell>
          <cell r="FU789">
            <v>68</v>
          </cell>
          <cell r="FV789">
            <v>79</v>
          </cell>
          <cell r="FW789" t="str">
            <v/>
          </cell>
          <cell r="FX789">
            <v>0</v>
          </cell>
          <cell r="FY789">
            <v>79.63</v>
          </cell>
          <cell r="FZ789">
            <v>73.75</v>
          </cell>
          <cell r="GA789">
            <v>68</v>
          </cell>
          <cell r="GB789">
            <v>79</v>
          </cell>
          <cell r="GC789" t="str">
            <v/>
          </cell>
          <cell r="GD789">
            <v>0</v>
          </cell>
          <cell r="GE789">
            <v>79.63</v>
          </cell>
          <cell r="GF789">
            <v>73.75</v>
          </cell>
          <cell r="GG789">
            <v>68</v>
          </cell>
          <cell r="GH789">
            <v>79</v>
          </cell>
          <cell r="GI789" t="str">
            <v/>
          </cell>
          <cell r="GJ789">
            <v>0</v>
          </cell>
          <cell r="GK789">
            <v>79.63</v>
          </cell>
          <cell r="GL789">
            <v>73.75</v>
          </cell>
          <cell r="GM789">
            <v>68</v>
          </cell>
          <cell r="GN789">
            <v>79</v>
          </cell>
          <cell r="GO789" t="str">
            <v/>
          </cell>
          <cell r="GP789">
            <v>0</v>
          </cell>
          <cell r="GQ789">
            <v>79.63</v>
          </cell>
          <cell r="GR789">
            <v>73.75</v>
          </cell>
          <cell r="GS789">
            <v>68</v>
          </cell>
          <cell r="GT789">
            <v>79</v>
          </cell>
          <cell r="GU789" t="str">
            <v/>
          </cell>
          <cell r="GV789">
            <v>0</v>
          </cell>
          <cell r="GW789">
            <v>82</v>
          </cell>
          <cell r="GX789">
            <v>63</v>
          </cell>
          <cell r="GY789">
            <v>71.5</v>
          </cell>
          <cell r="GZ789">
            <v>80</v>
          </cell>
          <cell r="HA789" t="str">
            <v>IGR-L</v>
          </cell>
          <cell r="HB789">
            <v>0</v>
          </cell>
          <cell r="HC789">
            <v>76.5</v>
          </cell>
          <cell r="HD789">
            <v>71.75</v>
          </cell>
          <cell r="HE789">
            <v>75.25</v>
          </cell>
          <cell r="HF789">
            <v>78</v>
          </cell>
          <cell r="HH789">
            <v>0</v>
          </cell>
          <cell r="HM789" t="str">
            <v/>
          </cell>
          <cell r="HN789" t="str">
            <v/>
          </cell>
          <cell r="HS789">
            <v>0</v>
          </cell>
          <cell r="HT789" t="str">
            <v>PKN</v>
          </cell>
          <cell r="HU789">
            <v>0</v>
          </cell>
          <cell r="HV789" t="str">
            <v>IND</v>
          </cell>
          <cell r="HW789">
            <v>0</v>
          </cell>
          <cell r="HX789" t="str">
            <v>MAT-W</v>
          </cell>
          <cell r="HY789">
            <v>0</v>
          </cell>
          <cell r="HZ789" t="str">
            <v>SEJ-W</v>
          </cell>
          <cell r="IA789">
            <v>0</v>
          </cell>
          <cell r="IB789" t="str">
            <v>IGR-W</v>
          </cell>
          <cell r="IC789">
            <v>0</v>
          </cell>
          <cell r="ID789" t="str">
            <v>SBO</v>
          </cell>
          <cell r="IE789">
            <v>0</v>
          </cell>
          <cell r="IF789" t="str">
            <v>PJO</v>
          </cell>
          <cell r="IG789">
            <v>0</v>
          </cell>
          <cell r="IH789" t="str">
            <v>PRA</v>
          </cell>
          <cell r="II789">
            <v>0</v>
          </cell>
          <cell r="IJ789" t="str">
            <v>JAW</v>
          </cell>
          <cell r="IK789">
            <v>0</v>
          </cell>
          <cell r="IL789" t="str">
            <v>ARB</v>
          </cell>
          <cell r="IM789">
            <v>0</v>
          </cell>
          <cell r="IN789" t="str">
            <v>PKM</v>
          </cell>
          <cell r="IO789">
            <v>0</v>
          </cell>
          <cell r="IP789" t="str">
            <v>GEO-P</v>
          </cell>
          <cell r="IQ789">
            <v>0</v>
          </cell>
          <cell r="IR789" t="str">
            <v>SEJ-P</v>
          </cell>
          <cell r="IS789">
            <v>0</v>
          </cell>
          <cell r="IT789" t="str">
            <v>SOS-P</v>
          </cell>
          <cell r="IU789">
            <v>0</v>
          </cell>
          <cell r="IV789" t="str">
            <v>EKO-P</v>
          </cell>
          <cell r="IW789">
            <v>0</v>
          </cell>
          <cell r="IX789" t="str">
            <v>IGR-L</v>
          </cell>
          <cell r="IY789">
            <v>0</v>
          </cell>
          <cell r="JA789">
            <v>0</v>
          </cell>
        </row>
        <row r="790">
          <cell r="Q790" t="str">
            <v/>
          </cell>
          <cell r="AB790" t="str">
            <v/>
          </cell>
          <cell r="AC790">
            <v>27</v>
          </cell>
          <cell r="AI790" t="str">
            <v/>
          </cell>
          <cell r="AJ790">
            <v>0</v>
          </cell>
          <cell r="AK790">
            <v>77.5</v>
          </cell>
          <cell r="AL790">
            <v>77.75</v>
          </cell>
          <cell r="AM790">
            <v>78.75</v>
          </cell>
          <cell r="AN790">
            <v>76</v>
          </cell>
          <cell r="AO790" t="str">
            <v/>
          </cell>
          <cell r="AP790">
            <v>0</v>
          </cell>
          <cell r="AQ790">
            <v>78</v>
          </cell>
          <cell r="AR790">
            <v>79.75</v>
          </cell>
          <cell r="AS790">
            <v>75.25</v>
          </cell>
          <cell r="AT790">
            <v>76</v>
          </cell>
          <cell r="AU790" t="str">
            <v/>
          </cell>
          <cell r="AV790">
            <v>0</v>
          </cell>
          <cell r="AW790">
            <v>77.5</v>
          </cell>
          <cell r="AX790">
            <v>78.25</v>
          </cell>
          <cell r="AY790">
            <v>77.75</v>
          </cell>
          <cell r="AZ790">
            <v>76</v>
          </cell>
          <cell r="BA790" t="str">
            <v/>
          </cell>
          <cell r="BB790">
            <v>0</v>
          </cell>
          <cell r="BC790">
            <v>80</v>
          </cell>
          <cell r="BD790">
            <v>78.25</v>
          </cell>
          <cell r="BE790">
            <v>77.75</v>
          </cell>
          <cell r="BF790">
            <v>75</v>
          </cell>
          <cell r="BG790" t="str">
            <v>SEJ</v>
          </cell>
          <cell r="BH790">
            <v>0</v>
          </cell>
          <cell r="BI790">
            <v>78.67</v>
          </cell>
          <cell r="BJ790">
            <v>78.75</v>
          </cell>
          <cell r="BK790">
            <v>79</v>
          </cell>
          <cell r="BL790">
            <v>76</v>
          </cell>
          <cell r="BM790" t="str">
            <v/>
          </cell>
          <cell r="BN790">
            <v>0</v>
          </cell>
          <cell r="BO790">
            <v>77.13</v>
          </cell>
          <cell r="BP790">
            <v>74.5</v>
          </cell>
          <cell r="BQ790">
            <v>72.75</v>
          </cell>
          <cell r="BR790">
            <v>76</v>
          </cell>
          <cell r="BS790" t="str">
            <v/>
          </cell>
          <cell r="BT790">
            <v>0</v>
          </cell>
          <cell r="BU790">
            <v>81.25</v>
          </cell>
          <cell r="BV790">
            <v>79.25</v>
          </cell>
          <cell r="BW790">
            <v>74.75</v>
          </cell>
          <cell r="BX790">
            <v>81</v>
          </cell>
          <cell r="BY790" t="str">
            <v/>
          </cell>
          <cell r="BZ790">
            <v>0</v>
          </cell>
          <cell r="CA790">
            <v>75.08</v>
          </cell>
          <cell r="CB790">
            <v>66.75</v>
          </cell>
          <cell r="CC790">
            <v>69.25</v>
          </cell>
          <cell r="CD790">
            <v>74</v>
          </cell>
          <cell r="CE790" t="str">
            <v/>
          </cell>
          <cell r="CF790">
            <v>0</v>
          </cell>
          <cell r="CG790">
            <v>77</v>
          </cell>
          <cell r="CH790">
            <v>70.5</v>
          </cell>
          <cell r="CI790">
            <v>79.25</v>
          </cell>
          <cell r="CJ790">
            <v>76</v>
          </cell>
          <cell r="CK790" t="str">
            <v/>
          </cell>
          <cell r="CL790">
            <v>0</v>
          </cell>
          <cell r="CM790">
            <v>75</v>
          </cell>
          <cell r="CN790">
            <v>73</v>
          </cell>
          <cell r="CO790">
            <v>68.5</v>
          </cell>
          <cell r="CP790">
            <v>73</v>
          </cell>
          <cell r="CQ790" t="str">
            <v/>
          </cell>
          <cell r="CR790">
            <v>0</v>
          </cell>
          <cell r="CS790">
            <v>76.5</v>
          </cell>
          <cell r="CT790">
            <v>65.25</v>
          </cell>
          <cell r="CU790">
            <v>68.5</v>
          </cell>
          <cell r="CV790">
            <v>80</v>
          </cell>
          <cell r="CW790" t="str">
            <v/>
          </cell>
          <cell r="CX790">
            <v>0</v>
          </cell>
          <cell r="CY790">
            <v>72.11</v>
          </cell>
          <cell r="CZ790">
            <v>69.75</v>
          </cell>
          <cell r="DA790">
            <v>70.5</v>
          </cell>
          <cell r="DB790">
            <v>83</v>
          </cell>
          <cell r="DC790" t="str">
            <v/>
          </cell>
          <cell r="DD790">
            <v>0</v>
          </cell>
          <cell r="DE790">
            <v>77</v>
          </cell>
          <cell r="DF790">
            <v>71.25</v>
          </cell>
          <cell r="DG790">
            <v>69</v>
          </cell>
          <cell r="DH790">
            <v>80</v>
          </cell>
          <cell r="DI790" t="str">
            <v/>
          </cell>
          <cell r="DJ790">
            <v>0</v>
          </cell>
          <cell r="DK790">
            <v>0</v>
          </cell>
          <cell r="DL790">
            <v>0</v>
          </cell>
          <cell r="DM790">
            <v>0</v>
          </cell>
          <cell r="DN790">
            <v>73</v>
          </cell>
          <cell r="DO790" t="str">
            <v/>
          </cell>
          <cell r="DP790">
            <v>0</v>
          </cell>
          <cell r="DQ790">
            <v>79</v>
          </cell>
          <cell r="DR790">
            <v>68.5</v>
          </cell>
          <cell r="DS790">
            <v>68</v>
          </cell>
          <cell r="DT790">
            <v>75</v>
          </cell>
          <cell r="DU790" t="str">
            <v/>
          </cell>
          <cell r="DV790">
            <v>0</v>
          </cell>
          <cell r="DW790">
            <v>79.75</v>
          </cell>
          <cell r="DX790">
            <v>78.75</v>
          </cell>
          <cell r="DY790">
            <v>77</v>
          </cell>
          <cell r="DZ790">
            <v>76</v>
          </cell>
          <cell r="EA790" t="str">
            <v/>
          </cell>
          <cell r="EB790">
            <v>0</v>
          </cell>
          <cell r="EC790">
            <v>76.63</v>
          </cell>
          <cell r="ED790">
            <v>74.25</v>
          </cell>
          <cell r="EE790">
            <v>70.5</v>
          </cell>
          <cell r="EF790">
            <v>75</v>
          </cell>
          <cell r="EG790" t="str">
            <v/>
          </cell>
          <cell r="EH790">
            <v>0</v>
          </cell>
          <cell r="EI790">
            <v>78.5</v>
          </cell>
          <cell r="EJ790">
            <v>71.75</v>
          </cell>
          <cell r="EK790">
            <v>71.25</v>
          </cell>
          <cell r="EL790">
            <v>79</v>
          </cell>
          <cell r="EM790" t="str">
            <v/>
          </cell>
          <cell r="EN790">
            <v>0</v>
          </cell>
          <cell r="EO790">
            <v>78.5</v>
          </cell>
          <cell r="EP790">
            <v>71.75</v>
          </cell>
          <cell r="EQ790">
            <v>71.25</v>
          </cell>
          <cell r="ER790">
            <v>79</v>
          </cell>
          <cell r="ES790" t="str">
            <v/>
          </cell>
          <cell r="ET790">
            <v>0</v>
          </cell>
          <cell r="EU790">
            <v>78.5</v>
          </cell>
          <cell r="EV790">
            <v>71.75</v>
          </cell>
          <cell r="EW790">
            <v>71.25</v>
          </cell>
          <cell r="EX790">
            <v>79</v>
          </cell>
          <cell r="EY790" t="str">
            <v/>
          </cell>
          <cell r="EZ790">
            <v>0</v>
          </cell>
          <cell r="FA790">
            <v>78.88</v>
          </cell>
          <cell r="FB790">
            <v>0</v>
          </cell>
          <cell r="FC790">
            <v>67</v>
          </cell>
          <cell r="FD790">
            <v>74</v>
          </cell>
          <cell r="FE790" t="str">
            <v/>
          </cell>
          <cell r="FF790">
            <v>0</v>
          </cell>
          <cell r="FG790">
            <v>78.88</v>
          </cell>
          <cell r="FH790">
            <v>0</v>
          </cell>
          <cell r="FI790">
            <v>67</v>
          </cell>
          <cell r="FJ790">
            <v>74</v>
          </cell>
          <cell r="FK790" t="str">
            <v/>
          </cell>
          <cell r="FL790">
            <v>0</v>
          </cell>
          <cell r="FM790">
            <v>78.88</v>
          </cell>
          <cell r="FN790">
            <v>0</v>
          </cell>
          <cell r="FO790">
            <v>67</v>
          </cell>
          <cell r="FP790">
            <v>74</v>
          </cell>
          <cell r="FQ790" t="str">
            <v/>
          </cell>
          <cell r="FR790">
            <v>0</v>
          </cell>
          <cell r="FS790">
            <v>78.88</v>
          </cell>
          <cell r="FT790">
            <v>0</v>
          </cell>
          <cell r="FU790">
            <v>67</v>
          </cell>
          <cell r="FV790">
            <v>74</v>
          </cell>
          <cell r="FW790" t="str">
            <v/>
          </cell>
          <cell r="FX790">
            <v>0</v>
          </cell>
          <cell r="FY790">
            <v>78.88</v>
          </cell>
          <cell r="FZ790">
            <v>0</v>
          </cell>
          <cell r="GA790">
            <v>67</v>
          </cell>
          <cell r="GB790">
            <v>74</v>
          </cell>
          <cell r="GC790" t="str">
            <v/>
          </cell>
          <cell r="GD790">
            <v>0</v>
          </cell>
          <cell r="GE790">
            <v>78.88</v>
          </cell>
          <cell r="GF790">
            <v>0</v>
          </cell>
          <cell r="GG790">
            <v>67</v>
          </cell>
          <cell r="GH790">
            <v>74</v>
          </cell>
          <cell r="GI790" t="str">
            <v/>
          </cell>
          <cell r="GJ790">
            <v>0</v>
          </cell>
          <cell r="GK790">
            <v>78.88</v>
          </cell>
          <cell r="GL790">
            <v>0</v>
          </cell>
          <cell r="GM790">
            <v>67</v>
          </cell>
          <cell r="GN790">
            <v>74</v>
          </cell>
          <cell r="GO790" t="str">
            <v/>
          </cell>
          <cell r="GP790">
            <v>0</v>
          </cell>
          <cell r="GQ790">
            <v>78.88</v>
          </cell>
          <cell r="GR790">
            <v>0</v>
          </cell>
          <cell r="GS790">
            <v>67</v>
          </cell>
          <cell r="GT790">
            <v>74</v>
          </cell>
          <cell r="GU790" t="str">
            <v/>
          </cell>
          <cell r="GV790">
            <v>0</v>
          </cell>
          <cell r="GW790">
            <v>76.67</v>
          </cell>
          <cell r="GX790">
            <v>51.25</v>
          </cell>
          <cell r="GY790">
            <v>70.25</v>
          </cell>
          <cell r="GZ790">
            <v>75</v>
          </cell>
          <cell r="HA790" t="str">
            <v>IGR-L</v>
          </cell>
          <cell r="HB790">
            <v>0</v>
          </cell>
          <cell r="HC790">
            <v>75.08</v>
          </cell>
          <cell r="HD790">
            <v>67</v>
          </cell>
          <cell r="HE790">
            <v>69.25</v>
          </cell>
          <cell r="HF790">
            <v>76</v>
          </cell>
          <cell r="HH790">
            <v>0</v>
          </cell>
          <cell r="HM790" t="str">
            <v/>
          </cell>
          <cell r="HN790" t="str">
            <v/>
          </cell>
          <cell r="HS790">
            <v>0</v>
          </cell>
          <cell r="HT790" t="str">
            <v>PKN</v>
          </cell>
          <cell r="HU790">
            <v>0</v>
          </cell>
          <cell r="HV790" t="str">
            <v>IND</v>
          </cell>
          <cell r="HW790">
            <v>0</v>
          </cell>
          <cell r="HX790" t="str">
            <v>MAT-W</v>
          </cell>
          <cell r="HY790">
            <v>0</v>
          </cell>
          <cell r="HZ790" t="str">
            <v>SEJ-W</v>
          </cell>
          <cell r="IA790">
            <v>0</v>
          </cell>
          <cell r="IB790" t="str">
            <v>IGR-W</v>
          </cell>
          <cell r="IC790">
            <v>0</v>
          </cell>
          <cell r="ID790" t="str">
            <v>SBO</v>
          </cell>
          <cell r="IE790">
            <v>0</v>
          </cell>
          <cell r="IF790" t="str">
            <v>PJO</v>
          </cell>
          <cell r="IG790">
            <v>0</v>
          </cell>
          <cell r="IH790" t="str">
            <v>PRA</v>
          </cell>
          <cell r="II790">
            <v>0</v>
          </cell>
          <cell r="IJ790" t="str">
            <v>JAW</v>
          </cell>
          <cell r="IK790">
            <v>0</v>
          </cell>
          <cell r="IL790" t="str">
            <v>ARB</v>
          </cell>
          <cell r="IM790">
            <v>0</v>
          </cell>
          <cell r="IN790" t="str">
            <v>PKM</v>
          </cell>
          <cell r="IO790">
            <v>0</v>
          </cell>
          <cell r="IP790" t="str">
            <v>GEO-P</v>
          </cell>
          <cell r="IQ790">
            <v>0</v>
          </cell>
          <cell r="IR790" t="str">
            <v>SEJ-P</v>
          </cell>
          <cell r="IS790">
            <v>0</v>
          </cell>
          <cell r="IT790" t="str">
            <v>SOS-P</v>
          </cell>
          <cell r="IU790">
            <v>0</v>
          </cell>
          <cell r="IV790" t="str">
            <v>EKO-P</v>
          </cell>
          <cell r="IW790">
            <v>0</v>
          </cell>
          <cell r="IX790" t="str">
            <v>IGR-L</v>
          </cell>
          <cell r="IY790">
            <v>0</v>
          </cell>
          <cell r="JA790">
            <v>0</v>
          </cell>
        </row>
        <row r="791">
          <cell r="Q791" t="str">
            <v/>
          </cell>
          <cell r="AB791" t="str">
            <v/>
          </cell>
          <cell r="AC791">
            <v>28</v>
          </cell>
          <cell r="AI791" t="str">
            <v/>
          </cell>
          <cell r="AJ791">
            <v>0</v>
          </cell>
          <cell r="AK791">
            <v>84.5</v>
          </cell>
          <cell r="AL791">
            <v>79.25</v>
          </cell>
          <cell r="AM791">
            <v>80.25</v>
          </cell>
          <cell r="AN791">
            <v>78</v>
          </cell>
          <cell r="AO791" t="str">
            <v/>
          </cell>
          <cell r="AP791">
            <v>0</v>
          </cell>
          <cell r="AQ791">
            <v>77</v>
          </cell>
          <cell r="AR791">
            <v>80.25</v>
          </cell>
          <cell r="AS791">
            <v>74.5</v>
          </cell>
          <cell r="AT791">
            <v>78</v>
          </cell>
          <cell r="AU791" t="str">
            <v/>
          </cell>
          <cell r="AV791">
            <v>0</v>
          </cell>
          <cell r="AW791">
            <v>83.25</v>
          </cell>
          <cell r="AX791">
            <v>80.25</v>
          </cell>
          <cell r="AY791">
            <v>80.5</v>
          </cell>
          <cell r="AZ791">
            <v>80</v>
          </cell>
          <cell r="BA791" t="str">
            <v/>
          </cell>
          <cell r="BB791">
            <v>0</v>
          </cell>
          <cell r="BC791">
            <v>80.33</v>
          </cell>
          <cell r="BD791">
            <v>80.75</v>
          </cell>
          <cell r="BE791">
            <v>79</v>
          </cell>
          <cell r="BF791">
            <v>76</v>
          </cell>
          <cell r="BG791" t="str">
            <v>SEJ</v>
          </cell>
          <cell r="BH791">
            <v>0</v>
          </cell>
          <cell r="BI791">
            <v>76</v>
          </cell>
          <cell r="BJ791">
            <v>79.25</v>
          </cell>
          <cell r="BK791">
            <v>74</v>
          </cell>
          <cell r="BL791">
            <v>78</v>
          </cell>
          <cell r="BM791" t="str">
            <v/>
          </cell>
          <cell r="BN791">
            <v>0</v>
          </cell>
          <cell r="BO791">
            <v>81.38</v>
          </cell>
          <cell r="BP791">
            <v>76.5</v>
          </cell>
          <cell r="BQ791">
            <v>75</v>
          </cell>
          <cell r="BR791">
            <v>79</v>
          </cell>
          <cell r="BS791" t="str">
            <v/>
          </cell>
          <cell r="BT791">
            <v>0</v>
          </cell>
          <cell r="BU791">
            <v>83</v>
          </cell>
          <cell r="BV791">
            <v>79.5</v>
          </cell>
          <cell r="BW791">
            <v>76.5</v>
          </cell>
          <cell r="BX791">
            <v>80</v>
          </cell>
          <cell r="BY791" t="str">
            <v/>
          </cell>
          <cell r="BZ791">
            <v>0</v>
          </cell>
          <cell r="CA791">
            <v>77.33</v>
          </cell>
          <cell r="CB791">
            <v>70</v>
          </cell>
          <cell r="CC791">
            <v>70</v>
          </cell>
          <cell r="CD791">
            <v>75</v>
          </cell>
          <cell r="CE791" t="str">
            <v/>
          </cell>
          <cell r="CF791">
            <v>0</v>
          </cell>
          <cell r="CG791">
            <v>83</v>
          </cell>
          <cell r="CH791">
            <v>73.75</v>
          </cell>
          <cell r="CI791">
            <v>82.5</v>
          </cell>
          <cell r="CJ791">
            <v>77</v>
          </cell>
          <cell r="CK791" t="str">
            <v/>
          </cell>
          <cell r="CL791">
            <v>0</v>
          </cell>
          <cell r="CM791">
            <v>75</v>
          </cell>
          <cell r="CN791">
            <v>71.5</v>
          </cell>
          <cell r="CO791">
            <v>68.75</v>
          </cell>
          <cell r="CP791">
            <v>75</v>
          </cell>
          <cell r="CQ791" t="str">
            <v/>
          </cell>
          <cell r="CR791">
            <v>0</v>
          </cell>
          <cell r="CS791">
            <v>80.83</v>
          </cell>
          <cell r="CT791">
            <v>71</v>
          </cell>
          <cell r="CU791">
            <v>68.5</v>
          </cell>
          <cell r="CV791">
            <v>83</v>
          </cell>
          <cell r="CW791" t="str">
            <v/>
          </cell>
          <cell r="CX791">
            <v>0</v>
          </cell>
          <cell r="CY791">
            <v>78.11</v>
          </cell>
          <cell r="CZ791">
            <v>69.75</v>
          </cell>
          <cell r="DA791">
            <v>73</v>
          </cell>
          <cell r="DB791">
            <v>82</v>
          </cell>
          <cell r="DC791" t="str">
            <v/>
          </cell>
          <cell r="DD791">
            <v>0</v>
          </cell>
          <cell r="DE791">
            <v>92.5</v>
          </cell>
          <cell r="DF791">
            <v>76.25</v>
          </cell>
          <cell r="DG791">
            <v>77.5</v>
          </cell>
          <cell r="DH791">
            <v>80</v>
          </cell>
          <cell r="DI791" t="str">
            <v/>
          </cell>
          <cell r="DJ791">
            <v>0</v>
          </cell>
          <cell r="DK791">
            <v>0</v>
          </cell>
          <cell r="DL791">
            <v>0</v>
          </cell>
          <cell r="DM791">
            <v>0</v>
          </cell>
          <cell r="DN791">
            <v>73</v>
          </cell>
          <cell r="DO791" t="str">
            <v/>
          </cell>
          <cell r="DP791">
            <v>0</v>
          </cell>
          <cell r="DQ791">
            <v>82.25</v>
          </cell>
          <cell r="DR791">
            <v>70</v>
          </cell>
          <cell r="DS791">
            <v>69.25</v>
          </cell>
          <cell r="DT791">
            <v>76</v>
          </cell>
          <cell r="DU791" t="str">
            <v/>
          </cell>
          <cell r="DV791">
            <v>0</v>
          </cell>
          <cell r="DW791">
            <v>79.5</v>
          </cell>
          <cell r="DX791">
            <v>79.25</v>
          </cell>
          <cell r="DY791">
            <v>74</v>
          </cell>
          <cell r="DZ791">
            <v>75</v>
          </cell>
          <cell r="EA791" t="str">
            <v/>
          </cell>
          <cell r="EB791">
            <v>0</v>
          </cell>
          <cell r="EC791">
            <v>80</v>
          </cell>
          <cell r="ED791">
            <v>73.75</v>
          </cell>
          <cell r="EE791">
            <v>76.25</v>
          </cell>
          <cell r="EF791">
            <v>76</v>
          </cell>
          <cell r="EG791" t="str">
            <v/>
          </cell>
          <cell r="EH791">
            <v>0</v>
          </cell>
          <cell r="EI791">
            <v>80.92</v>
          </cell>
          <cell r="EJ791">
            <v>73.25</v>
          </cell>
          <cell r="EK791">
            <v>72.5</v>
          </cell>
          <cell r="EL791">
            <v>80</v>
          </cell>
          <cell r="EM791" t="str">
            <v/>
          </cell>
          <cell r="EN791">
            <v>0</v>
          </cell>
          <cell r="EO791">
            <v>80.92</v>
          </cell>
          <cell r="EP791">
            <v>73.25</v>
          </cell>
          <cell r="EQ791">
            <v>72.5</v>
          </cell>
          <cell r="ER791">
            <v>80</v>
          </cell>
          <cell r="ES791" t="str">
            <v/>
          </cell>
          <cell r="ET791">
            <v>0</v>
          </cell>
          <cell r="EU791">
            <v>80.92</v>
          </cell>
          <cell r="EV791">
            <v>73.25</v>
          </cell>
          <cell r="EW791">
            <v>72.5</v>
          </cell>
          <cell r="EX791">
            <v>80</v>
          </cell>
          <cell r="EY791" t="str">
            <v/>
          </cell>
          <cell r="EZ791">
            <v>0</v>
          </cell>
          <cell r="FA791">
            <v>76.88</v>
          </cell>
          <cell r="FB791">
            <v>67.25</v>
          </cell>
          <cell r="FC791">
            <v>68.25</v>
          </cell>
          <cell r="FD791">
            <v>75</v>
          </cell>
          <cell r="FE791" t="str">
            <v/>
          </cell>
          <cell r="FF791">
            <v>0</v>
          </cell>
          <cell r="FG791">
            <v>76.88</v>
          </cell>
          <cell r="FH791">
            <v>67.25</v>
          </cell>
          <cell r="FI791">
            <v>68.25</v>
          </cell>
          <cell r="FJ791">
            <v>75</v>
          </cell>
          <cell r="FK791" t="str">
            <v/>
          </cell>
          <cell r="FL791">
            <v>0</v>
          </cell>
          <cell r="FM791">
            <v>76.88</v>
          </cell>
          <cell r="FN791">
            <v>67.25</v>
          </cell>
          <cell r="FO791">
            <v>68.25</v>
          </cell>
          <cell r="FP791">
            <v>75</v>
          </cell>
          <cell r="FQ791" t="str">
            <v/>
          </cell>
          <cell r="FR791">
            <v>0</v>
          </cell>
          <cell r="FS791">
            <v>76.88</v>
          </cell>
          <cell r="FT791">
            <v>67.25</v>
          </cell>
          <cell r="FU791">
            <v>68.25</v>
          </cell>
          <cell r="FV791">
            <v>75</v>
          </cell>
          <cell r="FW791" t="str">
            <v/>
          </cell>
          <cell r="FX791">
            <v>0</v>
          </cell>
          <cell r="FY791">
            <v>76.88</v>
          </cell>
          <cell r="FZ791">
            <v>67.25</v>
          </cell>
          <cell r="GA791">
            <v>68.25</v>
          </cell>
          <cell r="GB791">
            <v>75</v>
          </cell>
          <cell r="GC791" t="str">
            <v/>
          </cell>
          <cell r="GD791">
            <v>0</v>
          </cell>
          <cell r="GE791">
            <v>76.88</v>
          </cell>
          <cell r="GF791">
            <v>67.25</v>
          </cell>
          <cell r="GG791">
            <v>68.25</v>
          </cell>
          <cell r="GH791">
            <v>75</v>
          </cell>
          <cell r="GI791" t="str">
            <v/>
          </cell>
          <cell r="GJ791">
            <v>0</v>
          </cell>
          <cell r="GK791">
            <v>76.88</v>
          </cell>
          <cell r="GL791">
            <v>67.25</v>
          </cell>
          <cell r="GM791">
            <v>68.25</v>
          </cell>
          <cell r="GN791">
            <v>75</v>
          </cell>
          <cell r="GO791" t="str">
            <v/>
          </cell>
          <cell r="GP791">
            <v>0</v>
          </cell>
          <cell r="GQ791">
            <v>76.88</v>
          </cell>
          <cell r="GR791">
            <v>67.25</v>
          </cell>
          <cell r="GS791">
            <v>68.25</v>
          </cell>
          <cell r="GT791">
            <v>75</v>
          </cell>
          <cell r="GU791" t="str">
            <v/>
          </cell>
          <cell r="GV791">
            <v>0</v>
          </cell>
          <cell r="GW791">
            <v>75.67</v>
          </cell>
          <cell r="GX791">
            <v>62.75</v>
          </cell>
          <cell r="GY791">
            <v>71.5</v>
          </cell>
          <cell r="GZ791">
            <v>82</v>
          </cell>
          <cell r="HA791" t="str">
            <v>IGR-L</v>
          </cell>
          <cell r="HB791">
            <v>0</v>
          </cell>
          <cell r="HC791">
            <v>75.33</v>
          </cell>
          <cell r="HD791">
            <v>67.25</v>
          </cell>
          <cell r="HE791">
            <v>70.25</v>
          </cell>
          <cell r="HF791">
            <v>77</v>
          </cell>
          <cell r="HH791">
            <v>0</v>
          </cell>
          <cell r="HM791" t="str">
            <v/>
          </cell>
          <cell r="HN791" t="str">
            <v/>
          </cell>
          <cell r="HS791">
            <v>0</v>
          </cell>
          <cell r="HT791" t="str">
            <v>PKN</v>
          </cell>
          <cell r="HU791">
            <v>0</v>
          </cell>
          <cell r="HV791" t="str">
            <v>IND</v>
          </cell>
          <cell r="HW791">
            <v>0</v>
          </cell>
          <cell r="HX791" t="str">
            <v>MAT-W</v>
          </cell>
          <cell r="HY791">
            <v>0</v>
          </cell>
          <cell r="HZ791" t="str">
            <v>SEJ-W</v>
          </cell>
          <cell r="IA791">
            <v>0</v>
          </cell>
          <cell r="IB791" t="str">
            <v>IGR-W</v>
          </cell>
          <cell r="IC791">
            <v>0</v>
          </cell>
          <cell r="ID791" t="str">
            <v>SBO</v>
          </cell>
          <cell r="IE791">
            <v>0</v>
          </cell>
          <cell r="IF791" t="str">
            <v>PJO</v>
          </cell>
          <cell r="IG791">
            <v>0</v>
          </cell>
          <cell r="IH791" t="str">
            <v>PRA</v>
          </cell>
          <cell r="II791">
            <v>0</v>
          </cell>
          <cell r="IJ791" t="str">
            <v>JAW</v>
          </cell>
          <cell r="IK791">
            <v>0</v>
          </cell>
          <cell r="IL791" t="str">
            <v>ARB</v>
          </cell>
          <cell r="IM791">
            <v>0</v>
          </cell>
          <cell r="IN791" t="str">
            <v>PKM</v>
          </cell>
          <cell r="IO791">
            <v>0</v>
          </cell>
          <cell r="IP791" t="str">
            <v>GEO-P</v>
          </cell>
          <cell r="IQ791">
            <v>0</v>
          </cell>
          <cell r="IR791" t="str">
            <v>SEJ-P</v>
          </cell>
          <cell r="IS791">
            <v>0</v>
          </cell>
          <cell r="IT791" t="str">
            <v>SOS-P</v>
          </cell>
          <cell r="IU791">
            <v>0</v>
          </cell>
          <cell r="IV791" t="str">
            <v>EKO-P</v>
          </cell>
          <cell r="IW791">
            <v>0</v>
          </cell>
          <cell r="IX791" t="str">
            <v>IGR-L</v>
          </cell>
          <cell r="IY791">
            <v>0</v>
          </cell>
          <cell r="JA791">
            <v>0</v>
          </cell>
        </row>
        <row r="792">
          <cell r="Q792" t="str">
            <v/>
          </cell>
          <cell r="AB792" t="str">
            <v/>
          </cell>
          <cell r="AC792">
            <v>29</v>
          </cell>
          <cell r="AI792" t="str">
            <v/>
          </cell>
          <cell r="AJ792">
            <v>0</v>
          </cell>
          <cell r="AK792">
            <v>79.75</v>
          </cell>
          <cell r="AL792">
            <v>78.25</v>
          </cell>
          <cell r="AM792">
            <v>80.75</v>
          </cell>
          <cell r="AN792">
            <v>79</v>
          </cell>
          <cell r="AO792" t="str">
            <v/>
          </cell>
          <cell r="AP792">
            <v>0</v>
          </cell>
          <cell r="AQ792">
            <v>92.67</v>
          </cell>
          <cell r="AR792">
            <v>87.25</v>
          </cell>
          <cell r="AS792">
            <v>89.5</v>
          </cell>
          <cell r="AT792">
            <v>78</v>
          </cell>
          <cell r="AU792" t="str">
            <v/>
          </cell>
          <cell r="AV792">
            <v>0</v>
          </cell>
          <cell r="AW792">
            <v>80.25</v>
          </cell>
          <cell r="AX792">
            <v>77.25</v>
          </cell>
          <cell r="AY792">
            <v>80</v>
          </cell>
          <cell r="AZ792">
            <v>76</v>
          </cell>
          <cell r="BA792" t="str">
            <v/>
          </cell>
          <cell r="BB792">
            <v>0</v>
          </cell>
          <cell r="BC792">
            <v>82.67</v>
          </cell>
          <cell r="BD792">
            <v>78.75</v>
          </cell>
          <cell r="BE792">
            <v>81</v>
          </cell>
          <cell r="BF792">
            <v>79</v>
          </cell>
          <cell r="BG792" t="str">
            <v>SEJ</v>
          </cell>
          <cell r="BH792">
            <v>0</v>
          </cell>
          <cell r="BI792">
            <v>94.33</v>
          </cell>
          <cell r="BJ792">
            <v>86.5</v>
          </cell>
          <cell r="BK792">
            <v>90</v>
          </cell>
          <cell r="BL792">
            <v>78</v>
          </cell>
          <cell r="BM792" t="str">
            <v/>
          </cell>
          <cell r="BN792">
            <v>0</v>
          </cell>
          <cell r="BO792">
            <v>85.13</v>
          </cell>
          <cell r="BP792">
            <v>82</v>
          </cell>
          <cell r="BQ792">
            <v>80.25</v>
          </cell>
          <cell r="BR792">
            <v>85</v>
          </cell>
          <cell r="BS792" t="str">
            <v/>
          </cell>
          <cell r="BT792">
            <v>0</v>
          </cell>
          <cell r="BU792">
            <v>87.25</v>
          </cell>
          <cell r="BV792">
            <v>85.5</v>
          </cell>
          <cell r="BW792">
            <v>85.75</v>
          </cell>
          <cell r="BX792">
            <v>92</v>
          </cell>
          <cell r="BY792" t="str">
            <v/>
          </cell>
          <cell r="BZ792">
            <v>0</v>
          </cell>
          <cell r="CA792">
            <v>84.58</v>
          </cell>
          <cell r="CB792">
            <v>87.75</v>
          </cell>
          <cell r="CC792">
            <v>90</v>
          </cell>
          <cell r="CD792">
            <v>91</v>
          </cell>
          <cell r="CE792" t="str">
            <v/>
          </cell>
          <cell r="CF792">
            <v>0</v>
          </cell>
          <cell r="CG792">
            <v>81.67</v>
          </cell>
          <cell r="CH792">
            <v>82.75</v>
          </cell>
          <cell r="CI792">
            <v>92</v>
          </cell>
          <cell r="CJ792">
            <v>80</v>
          </cell>
          <cell r="CK792" t="str">
            <v/>
          </cell>
          <cell r="CL792">
            <v>0</v>
          </cell>
          <cell r="CM792">
            <v>80.17</v>
          </cell>
          <cell r="CN792">
            <v>80</v>
          </cell>
          <cell r="CO792">
            <v>80.25</v>
          </cell>
          <cell r="CP792">
            <v>85</v>
          </cell>
          <cell r="CQ792" t="str">
            <v/>
          </cell>
          <cell r="CR792">
            <v>0</v>
          </cell>
          <cell r="CS792">
            <v>91.5</v>
          </cell>
          <cell r="CT792">
            <v>89.75</v>
          </cell>
          <cell r="CU792">
            <v>91</v>
          </cell>
          <cell r="CV792">
            <v>91</v>
          </cell>
          <cell r="CW792" t="str">
            <v/>
          </cell>
          <cell r="CX792">
            <v>0</v>
          </cell>
          <cell r="CY792">
            <v>85.67</v>
          </cell>
          <cell r="CZ792">
            <v>75.25</v>
          </cell>
          <cell r="DA792">
            <v>78</v>
          </cell>
          <cell r="DB792">
            <v>89</v>
          </cell>
          <cell r="DC792" t="str">
            <v/>
          </cell>
          <cell r="DD792">
            <v>0</v>
          </cell>
          <cell r="DE792">
            <v>96</v>
          </cell>
          <cell r="DF792">
            <v>90</v>
          </cell>
          <cell r="DG792">
            <v>88.75</v>
          </cell>
          <cell r="DH792">
            <v>89</v>
          </cell>
          <cell r="DI792" t="str">
            <v/>
          </cell>
          <cell r="DJ792">
            <v>0</v>
          </cell>
          <cell r="DK792">
            <v>0</v>
          </cell>
          <cell r="DL792">
            <v>0</v>
          </cell>
          <cell r="DM792">
            <v>0</v>
          </cell>
          <cell r="DN792">
            <v>88</v>
          </cell>
          <cell r="DO792" t="str">
            <v/>
          </cell>
          <cell r="DP792">
            <v>0</v>
          </cell>
          <cell r="DQ792">
            <v>86.25</v>
          </cell>
          <cell r="DR792">
            <v>76</v>
          </cell>
          <cell r="DS792">
            <v>81.25</v>
          </cell>
          <cell r="DT792">
            <v>79</v>
          </cell>
          <cell r="DU792" t="str">
            <v/>
          </cell>
          <cell r="DV792">
            <v>0</v>
          </cell>
          <cell r="DW792">
            <v>92.75</v>
          </cell>
          <cell r="DX792">
            <v>86.5</v>
          </cell>
          <cell r="DY792">
            <v>90.75</v>
          </cell>
          <cell r="DZ792">
            <v>90</v>
          </cell>
          <cell r="EA792" t="str">
            <v/>
          </cell>
          <cell r="EB792">
            <v>0</v>
          </cell>
          <cell r="EC792">
            <v>89</v>
          </cell>
          <cell r="ED792">
            <v>82.25</v>
          </cell>
          <cell r="EE792">
            <v>85</v>
          </cell>
          <cell r="EF792">
            <v>90</v>
          </cell>
          <cell r="EG792" t="str">
            <v/>
          </cell>
          <cell r="EH792">
            <v>0</v>
          </cell>
          <cell r="EI792">
            <v>87.5</v>
          </cell>
          <cell r="EJ792">
            <v>75.5</v>
          </cell>
          <cell r="EK792">
            <v>83.25</v>
          </cell>
          <cell r="EL792">
            <v>90</v>
          </cell>
          <cell r="EM792" t="str">
            <v/>
          </cell>
          <cell r="EN792">
            <v>0</v>
          </cell>
          <cell r="EO792">
            <v>87.5</v>
          </cell>
          <cell r="EP792">
            <v>75.5</v>
          </cell>
          <cell r="EQ792">
            <v>83.25</v>
          </cell>
          <cell r="ER792">
            <v>90</v>
          </cell>
          <cell r="ES792" t="str">
            <v/>
          </cell>
          <cell r="ET792">
            <v>0</v>
          </cell>
          <cell r="EU792">
            <v>87.5</v>
          </cell>
          <cell r="EV792">
            <v>75.5</v>
          </cell>
          <cell r="EW792">
            <v>83.25</v>
          </cell>
          <cell r="EX792">
            <v>90</v>
          </cell>
          <cell r="EY792" t="str">
            <v/>
          </cell>
          <cell r="EZ792">
            <v>0</v>
          </cell>
          <cell r="FA792">
            <v>78.88</v>
          </cell>
          <cell r="FB792">
            <v>79</v>
          </cell>
          <cell r="FC792">
            <v>81</v>
          </cell>
          <cell r="FD792">
            <v>82</v>
          </cell>
          <cell r="FE792" t="str">
            <v/>
          </cell>
          <cell r="FF792">
            <v>0</v>
          </cell>
          <cell r="FG792">
            <v>78.88</v>
          </cell>
          <cell r="FH792">
            <v>79</v>
          </cell>
          <cell r="FI792">
            <v>81</v>
          </cell>
          <cell r="FJ792">
            <v>82</v>
          </cell>
          <cell r="FK792" t="str">
            <v/>
          </cell>
          <cell r="FL792">
            <v>0</v>
          </cell>
          <cell r="FM792">
            <v>78.88</v>
          </cell>
          <cell r="FN792">
            <v>79</v>
          </cell>
          <cell r="FO792">
            <v>81</v>
          </cell>
          <cell r="FP792">
            <v>82</v>
          </cell>
          <cell r="FQ792" t="str">
            <v/>
          </cell>
          <cell r="FR792">
            <v>0</v>
          </cell>
          <cell r="FS792">
            <v>78.88</v>
          </cell>
          <cell r="FT792">
            <v>79</v>
          </cell>
          <cell r="FU792">
            <v>81</v>
          </cell>
          <cell r="FV792">
            <v>82</v>
          </cell>
          <cell r="FW792" t="str">
            <v/>
          </cell>
          <cell r="FX792">
            <v>0</v>
          </cell>
          <cell r="FY792">
            <v>78.88</v>
          </cell>
          <cell r="FZ792">
            <v>79</v>
          </cell>
          <cell r="GA792">
            <v>81</v>
          </cell>
          <cell r="GB792">
            <v>82</v>
          </cell>
          <cell r="GC792" t="str">
            <v/>
          </cell>
          <cell r="GD792">
            <v>0</v>
          </cell>
          <cell r="GE792">
            <v>78.88</v>
          </cell>
          <cell r="GF792">
            <v>79</v>
          </cell>
          <cell r="GG792">
            <v>81</v>
          </cell>
          <cell r="GH792">
            <v>82</v>
          </cell>
          <cell r="GI792" t="str">
            <v/>
          </cell>
          <cell r="GJ792">
            <v>0</v>
          </cell>
          <cell r="GK792">
            <v>78.88</v>
          </cell>
          <cell r="GL792">
            <v>79</v>
          </cell>
          <cell r="GM792">
            <v>81</v>
          </cell>
          <cell r="GN792">
            <v>82</v>
          </cell>
          <cell r="GO792" t="str">
            <v/>
          </cell>
          <cell r="GP792">
            <v>0</v>
          </cell>
          <cell r="GQ792">
            <v>78.88</v>
          </cell>
          <cell r="GR792">
            <v>79</v>
          </cell>
          <cell r="GS792">
            <v>81</v>
          </cell>
          <cell r="GT792">
            <v>82</v>
          </cell>
          <cell r="GU792" t="str">
            <v/>
          </cell>
          <cell r="GV792">
            <v>0</v>
          </cell>
          <cell r="GW792">
            <v>81.67</v>
          </cell>
          <cell r="GX792">
            <v>80.25</v>
          </cell>
          <cell r="GY792">
            <v>74</v>
          </cell>
          <cell r="GZ792">
            <v>88</v>
          </cell>
          <cell r="HA792" t="str">
            <v>IGR-L</v>
          </cell>
          <cell r="HB792">
            <v>0</v>
          </cell>
          <cell r="HC792">
            <v>76.5</v>
          </cell>
          <cell r="HD792">
            <v>77.25</v>
          </cell>
          <cell r="HE792">
            <v>81.5</v>
          </cell>
          <cell r="HF792">
            <v>81</v>
          </cell>
          <cell r="HH792">
            <v>0</v>
          </cell>
          <cell r="HM792" t="str">
            <v/>
          </cell>
          <cell r="HN792" t="str">
            <v/>
          </cell>
          <cell r="HS792">
            <v>0</v>
          </cell>
          <cell r="HT792" t="str">
            <v>PKN</v>
          </cell>
          <cell r="HU792">
            <v>0</v>
          </cell>
          <cell r="HV792" t="str">
            <v>IND</v>
          </cell>
          <cell r="HW792">
            <v>0</v>
          </cell>
          <cell r="HX792" t="str">
            <v>MAT-W</v>
          </cell>
          <cell r="HY792">
            <v>0</v>
          </cell>
          <cell r="HZ792" t="str">
            <v>SEJ-W</v>
          </cell>
          <cell r="IA792">
            <v>0</v>
          </cell>
          <cell r="IB792" t="str">
            <v>IGR-W</v>
          </cell>
          <cell r="IC792">
            <v>0</v>
          </cell>
          <cell r="ID792" t="str">
            <v>SBO</v>
          </cell>
          <cell r="IE792">
            <v>0</v>
          </cell>
          <cell r="IF792" t="str">
            <v>PJO</v>
          </cell>
          <cell r="IG792">
            <v>0</v>
          </cell>
          <cell r="IH792" t="str">
            <v>PRA</v>
          </cell>
          <cell r="II792">
            <v>0</v>
          </cell>
          <cell r="IJ792" t="str">
            <v>JAW</v>
          </cell>
          <cell r="IK792">
            <v>0</v>
          </cell>
          <cell r="IL792" t="str">
            <v>ARB</v>
          </cell>
          <cell r="IM792">
            <v>0</v>
          </cell>
          <cell r="IN792" t="str">
            <v>PKM</v>
          </cell>
          <cell r="IO792">
            <v>0</v>
          </cell>
          <cell r="IP792" t="str">
            <v>GEO-P</v>
          </cell>
          <cell r="IQ792">
            <v>0</v>
          </cell>
          <cell r="IR792" t="str">
            <v>SEJ-P</v>
          </cell>
          <cell r="IS792">
            <v>0</v>
          </cell>
          <cell r="IT792" t="str">
            <v>SOS-P</v>
          </cell>
          <cell r="IU792">
            <v>0</v>
          </cell>
          <cell r="IV792" t="str">
            <v>EKO-P</v>
          </cell>
          <cell r="IW792">
            <v>0</v>
          </cell>
          <cell r="IX792" t="str">
            <v>IGR-L</v>
          </cell>
          <cell r="IY792">
            <v>0</v>
          </cell>
          <cell r="JA792">
            <v>0</v>
          </cell>
        </row>
        <row r="793">
          <cell r="Q793" t="str">
            <v/>
          </cell>
          <cell r="AB793" t="str">
            <v/>
          </cell>
          <cell r="AC793">
            <v>30</v>
          </cell>
          <cell r="AI793" t="str">
            <v/>
          </cell>
          <cell r="AJ793">
            <v>0</v>
          </cell>
          <cell r="AK793">
            <v>83.75</v>
          </cell>
          <cell r="AL793">
            <v>79.5</v>
          </cell>
          <cell r="AM793">
            <v>81.5</v>
          </cell>
          <cell r="AN793">
            <v>78</v>
          </cell>
          <cell r="AO793" t="str">
            <v/>
          </cell>
          <cell r="AP793">
            <v>0</v>
          </cell>
          <cell r="AQ793">
            <v>86.67</v>
          </cell>
          <cell r="AR793">
            <v>84.25</v>
          </cell>
          <cell r="AS793">
            <v>90.5</v>
          </cell>
          <cell r="AT793">
            <v>77</v>
          </cell>
          <cell r="AU793" t="str">
            <v/>
          </cell>
          <cell r="AV793">
            <v>0</v>
          </cell>
          <cell r="AW793">
            <v>83.75</v>
          </cell>
          <cell r="AX793">
            <v>79.25</v>
          </cell>
          <cell r="AY793">
            <v>79.25</v>
          </cell>
          <cell r="AZ793">
            <v>80</v>
          </cell>
          <cell r="BA793" t="str">
            <v/>
          </cell>
          <cell r="BB793">
            <v>0</v>
          </cell>
          <cell r="BC793">
            <v>83.67</v>
          </cell>
          <cell r="BD793">
            <v>80</v>
          </cell>
          <cell r="BE793">
            <v>81.5</v>
          </cell>
          <cell r="BF793">
            <v>81</v>
          </cell>
          <cell r="BG793" t="str">
            <v>SEJ</v>
          </cell>
          <cell r="BH793">
            <v>0</v>
          </cell>
          <cell r="BI793">
            <v>91</v>
          </cell>
          <cell r="BJ793">
            <v>83.5</v>
          </cell>
          <cell r="BK793">
            <v>89.25</v>
          </cell>
          <cell r="BL793">
            <v>79</v>
          </cell>
          <cell r="BM793" t="str">
            <v/>
          </cell>
          <cell r="BN793">
            <v>0</v>
          </cell>
          <cell r="BO793">
            <v>80.88</v>
          </cell>
          <cell r="BP793">
            <v>81.25</v>
          </cell>
          <cell r="BQ793">
            <v>77.25</v>
          </cell>
          <cell r="BR793">
            <v>82</v>
          </cell>
          <cell r="BS793" t="str">
            <v/>
          </cell>
          <cell r="BT793">
            <v>0</v>
          </cell>
          <cell r="BU793">
            <v>84.75</v>
          </cell>
          <cell r="BV793">
            <v>86</v>
          </cell>
          <cell r="BW793">
            <v>85.5</v>
          </cell>
          <cell r="BX793">
            <v>87</v>
          </cell>
          <cell r="BY793" t="str">
            <v/>
          </cell>
          <cell r="BZ793">
            <v>0</v>
          </cell>
          <cell r="CA793">
            <v>82.25</v>
          </cell>
          <cell r="CB793">
            <v>87.75</v>
          </cell>
          <cell r="CC793">
            <v>89.5</v>
          </cell>
          <cell r="CD793">
            <v>91</v>
          </cell>
          <cell r="CE793" t="str">
            <v/>
          </cell>
          <cell r="CF793">
            <v>0</v>
          </cell>
          <cell r="CG793">
            <v>83</v>
          </cell>
          <cell r="CH793">
            <v>83.75</v>
          </cell>
          <cell r="CI793">
            <v>91.25</v>
          </cell>
          <cell r="CJ793">
            <v>80</v>
          </cell>
          <cell r="CK793" t="str">
            <v/>
          </cell>
          <cell r="CL793">
            <v>0</v>
          </cell>
          <cell r="CM793">
            <v>78.83</v>
          </cell>
          <cell r="CN793">
            <v>80.5</v>
          </cell>
          <cell r="CO793">
            <v>82.5</v>
          </cell>
          <cell r="CP793">
            <v>85</v>
          </cell>
          <cell r="CQ793" t="str">
            <v/>
          </cell>
          <cell r="CR793">
            <v>0</v>
          </cell>
          <cell r="CS793">
            <v>85.5</v>
          </cell>
          <cell r="CT793">
            <v>91.5</v>
          </cell>
          <cell r="CU793">
            <v>87.5</v>
          </cell>
          <cell r="CV793">
            <v>81</v>
          </cell>
          <cell r="CW793" t="str">
            <v/>
          </cell>
          <cell r="CX793">
            <v>0</v>
          </cell>
          <cell r="CY793">
            <v>76.56</v>
          </cell>
          <cell r="CZ793">
            <v>73</v>
          </cell>
          <cell r="DA793">
            <v>80.5</v>
          </cell>
          <cell r="DB793">
            <v>87</v>
          </cell>
          <cell r="DC793" t="str">
            <v/>
          </cell>
          <cell r="DD793">
            <v>0</v>
          </cell>
          <cell r="DE793">
            <v>88.25</v>
          </cell>
          <cell r="DF793">
            <v>84.25</v>
          </cell>
          <cell r="DG793">
            <v>87</v>
          </cell>
          <cell r="DH793">
            <v>88</v>
          </cell>
          <cell r="DI793" t="str">
            <v/>
          </cell>
          <cell r="DJ793">
            <v>0</v>
          </cell>
          <cell r="DK793">
            <v>0</v>
          </cell>
          <cell r="DL793">
            <v>0</v>
          </cell>
          <cell r="DM793">
            <v>0</v>
          </cell>
          <cell r="DN793">
            <v>84</v>
          </cell>
          <cell r="DO793" t="str">
            <v/>
          </cell>
          <cell r="DP793">
            <v>0</v>
          </cell>
          <cell r="DQ793">
            <v>86</v>
          </cell>
          <cell r="DR793">
            <v>73.25</v>
          </cell>
          <cell r="DS793">
            <v>82</v>
          </cell>
          <cell r="DT793">
            <v>82</v>
          </cell>
          <cell r="DU793" t="str">
            <v/>
          </cell>
          <cell r="DV793">
            <v>0</v>
          </cell>
          <cell r="DW793">
            <v>93</v>
          </cell>
          <cell r="DX793">
            <v>83.5</v>
          </cell>
          <cell r="DY793">
            <v>91.25</v>
          </cell>
          <cell r="DZ793">
            <v>91</v>
          </cell>
          <cell r="EA793" t="str">
            <v/>
          </cell>
          <cell r="EB793">
            <v>0</v>
          </cell>
          <cell r="EC793">
            <v>87.25</v>
          </cell>
          <cell r="ED793">
            <v>80.75</v>
          </cell>
          <cell r="EE793">
            <v>84.75</v>
          </cell>
          <cell r="EF793">
            <v>87</v>
          </cell>
          <cell r="EG793" t="str">
            <v/>
          </cell>
          <cell r="EH793">
            <v>0</v>
          </cell>
          <cell r="EI793">
            <v>84</v>
          </cell>
          <cell r="EJ793">
            <v>75.75</v>
          </cell>
          <cell r="EK793">
            <v>82</v>
          </cell>
          <cell r="EL793">
            <v>91</v>
          </cell>
          <cell r="EM793" t="str">
            <v/>
          </cell>
          <cell r="EN793">
            <v>0</v>
          </cell>
          <cell r="EO793">
            <v>84</v>
          </cell>
          <cell r="EP793">
            <v>75.75</v>
          </cell>
          <cell r="EQ793">
            <v>82</v>
          </cell>
          <cell r="ER793">
            <v>91</v>
          </cell>
          <cell r="ES793" t="str">
            <v/>
          </cell>
          <cell r="ET793">
            <v>0</v>
          </cell>
          <cell r="EU793">
            <v>84</v>
          </cell>
          <cell r="EV793">
            <v>75.75</v>
          </cell>
          <cell r="EW793">
            <v>82</v>
          </cell>
          <cell r="EX793">
            <v>91</v>
          </cell>
          <cell r="EY793" t="str">
            <v/>
          </cell>
          <cell r="EZ793">
            <v>0</v>
          </cell>
          <cell r="FA793">
            <v>81.88</v>
          </cell>
          <cell r="FB793">
            <v>74.75</v>
          </cell>
          <cell r="FC793">
            <v>81.25</v>
          </cell>
          <cell r="FD793">
            <v>82</v>
          </cell>
          <cell r="FE793" t="str">
            <v/>
          </cell>
          <cell r="FF793">
            <v>0</v>
          </cell>
          <cell r="FG793">
            <v>81.88</v>
          </cell>
          <cell r="FH793">
            <v>74.75</v>
          </cell>
          <cell r="FI793">
            <v>81.25</v>
          </cell>
          <cell r="FJ793">
            <v>82</v>
          </cell>
          <cell r="FK793" t="str">
            <v/>
          </cell>
          <cell r="FL793">
            <v>0</v>
          </cell>
          <cell r="FM793">
            <v>81.88</v>
          </cell>
          <cell r="FN793">
            <v>74.75</v>
          </cell>
          <cell r="FO793">
            <v>81.25</v>
          </cell>
          <cell r="FP793">
            <v>82</v>
          </cell>
          <cell r="FQ793" t="str">
            <v/>
          </cell>
          <cell r="FR793">
            <v>0</v>
          </cell>
          <cell r="FS793">
            <v>81.88</v>
          </cell>
          <cell r="FT793">
            <v>74.75</v>
          </cell>
          <cell r="FU793">
            <v>81.25</v>
          </cell>
          <cell r="FV793">
            <v>82</v>
          </cell>
          <cell r="FW793" t="str">
            <v/>
          </cell>
          <cell r="FX793">
            <v>0</v>
          </cell>
          <cell r="FY793">
            <v>81.88</v>
          </cell>
          <cell r="FZ793">
            <v>74.75</v>
          </cell>
          <cell r="GA793">
            <v>81.25</v>
          </cell>
          <cell r="GB793">
            <v>82</v>
          </cell>
          <cell r="GC793" t="str">
            <v/>
          </cell>
          <cell r="GD793">
            <v>0</v>
          </cell>
          <cell r="GE793">
            <v>81.88</v>
          </cell>
          <cell r="GF793">
            <v>74.75</v>
          </cell>
          <cell r="GG793">
            <v>81.25</v>
          </cell>
          <cell r="GH793">
            <v>82</v>
          </cell>
          <cell r="GI793" t="str">
            <v/>
          </cell>
          <cell r="GJ793">
            <v>0</v>
          </cell>
          <cell r="GK793">
            <v>81.88</v>
          </cell>
          <cell r="GL793">
            <v>74.75</v>
          </cell>
          <cell r="GM793">
            <v>81.25</v>
          </cell>
          <cell r="GN793">
            <v>82</v>
          </cell>
          <cell r="GO793" t="str">
            <v/>
          </cell>
          <cell r="GP793">
            <v>0</v>
          </cell>
          <cell r="GQ793">
            <v>81.88</v>
          </cell>
          <cell r="GR793">
            <v>74.75</v>
          </cell>
          <cell r="GS793">
            <v>81.25</v>
          </cell>
          <cell r="GT793">
            <v>82</v>
          </cell>
          <cell r="GU793" t="str">
            <v/>
          </cell>
          <cell r="GV793">
            <v>0</v>
          </cell>
          <cell r="GW793">
            <v>80.67</v>
          </cell>
          <cell r="GX793">
            <v>81.25</v>
          </cell>
          <cell r="GY793">
            <v>73.75</v>
          </cell>
          <cell r="GZ793">
            <v>82</v>
          </cell>
          <cell r="HA793" t="str">
            <v>IGR-L</v>
          </cell>
          <cell r="HB793">
            <v>0</v>
          </cell>
          <cell r="HC793">
            <v>76.33</v>
          </cell>
          <cell r="HD793">
            <v>78.75</v>
          </cell>
          <cell r="HE793">
            <v>84</v>
          </cell>
          <cell r="HF793">
            <v>83</v>
          </cell>
          <cell r="HH793">
            <v>0</v>
          </cell>
          <cell r="HM793" t="str">
            <v/>
          </cell>
          <cell r="HN793" t="str">
            <v/>
          </cell>
          <cell r="HS793">
            <v>0</v>
          </cell>
          <cell r="HT793" t="str">
            <v>PKN</v>
          </cell>
          <cell r="HU793">
            <v>0</v>
          </cell>
          <cell r="HV793" t="str">
            <v>IND</v>
          </cell>
          <cell r="HW793">
            <v>0</v>
          </cell>
          <cell r="HX793" t="str">
            <v>MAT-W</v>
          </cell>
          <cell r="HY793">
            <v>0</v>
          </cell>
          <cell r="HZ793" t="str">
            <v>SEJ-W</v>
          </cell>
          <cell r="IA793">
            <v>0</v>
          </cell>
          <cell r="IB793" t="str">
            <v>IGR-W</v>
          </cell>
          <cell r="IC793">
            <v>0</v>
          </cell>
          <cell r="ID793" t="str">
            <v>SBO</v>
          </cell>
          <cell r="IE793">
            <v>0</v>
          </cell>
          <cell r="IF793" t="str">
            <v>PJO</v>
          </cell>
          <cell r="IG793">
            <v>0</v>
          </cell>
          <cell r="IH793" t="str">
            <v>PRA</v>
          </cell>
          <cell r="II793">
            <v>0</v>
          </cell>
          <cell r="IJ793" t="str">
            <v>JAW</v>
          </cell>
          <cell r="IK793">
            <v>0</v>
          </cell>
          <cell r="IL793" t="str">
            <v>ARB</v>
          </cell>
          <cell r="IM793">
            <v>0</v>
          </cell>
          <cell r="IN793" t="str">
            <v>PKM</v>
          </cell>
          <cell r="IO793">
            <v>0</v>
          </cell>
          <cell r="IP793" t="str">
            <v>GEO-P</v>
          </cell>
          <cell r="IQ793">
            <v>0</v>
          </cell>
          <cell r="IR793" t="str">
            <v>SEJ-P</v>
          </cell>
          <cell r="IS793">
            <v>0</v>
          </cell>
          <cell r="IT793" t="str">
            <v>SOS-P</v>
          </cell>
          <cell r="IU793">
            <v>0</v>
          </cell>
          <cell r="IV793" t="str">
            <v>EKO-P</v>
          </cell>
          <cell r="IW793">
            <v>0</v>
          </cell>
          <cell r="IX793" t="str">
            <v>IGR-L</v>
          </cell>
          <cell r="IY793">
            <v>0</v>
          </cell>
          <cell r="JA793">
            <v>0</v>
          </cell>
        </row>
        <row r="794">
          <cell r="Q794" t="str">
            <v/>
          </cell>
          <cell r="AB794" t="str">
            <v/>
          </cell>
          <cell r="AC794">
            <v>31</v>
          </cell>
          <cell r="AI794" t="str">
            <v/>
          </cell>
          <cell r="AJ794">
            <v>0</v>
          </cell>
          <cell r="AK794">
            <v>79.75</v>
          </cell>
          <cell r="AL794">
            <v>79</v>
          </cell>
          <cell r="AM794">
            <v>77.5</v>
          </cell>
          <cell r="AN794">
            <v>78</v>
          </cell>
          <cell r="AO794" t="str">
            <v/>
          </cell>
          <cell r="AP794">
            <v>0</v>
          </cell>
          <cell r="AQ794">
            <v>82.67</v>
          </cell>
          <cell r="AR794">
            <v>79.25</v>
          </cell>
          <cell r="AS794">
            <v>76.25</v>
          </cell>
          <cell r="AT794">
            <v>79</v>
          </cell>
          <cell r="AU794" t="str">
            <v/>
          </cell>
          <cell r="AV794">
            <v>0</v>
          </cell>
          <cell r="AW794">
            <v>80.25</v>
          </cell>
          <cell r="AX794">
            <v>78.25</v>
          </cell>
          <cell r="AY794">
            <v>79</v>
          </cell>
          <cell r="AZ794">
            <v>79</v>
          </cell>
          <cell r="BA794" t="str">
            <v/>
          </cell>
          <cell r="BB794">
            <v>0</v>
          </cell>
          <cell r="BC794">
            <v>83</v>
          </cell>
          <cell r="BD794">
            <v>79.25</v>
          </cell>
          <cell r="BE794">
            <v>78.75</v>
          </cell>
          <cell r="BF794">
            <v>78</v>
          </cell>
          <cell r="BG794" t="str">
            <v>SEJ</v>
          </cell>
          <cell r="BH794">
            <v>0</v>
          </cell>
          <cell r="BI794">
            <v>84</v>
          </cell>
          <cell r="BJ794">
            <v>78.25</v>
          </cell>
          <cell r="BK794">
            <v>81</v>
          </cell>
          <cell r="BL794">
            <v>79</v>
          </cell>
          <cell r="BM794" t="str">
            <v/>
          </cell>
          <cell r="BN794">
            <v>0</v>
          </cell>
          <cell r="BO794">
            <v>75.88</v>
          </cell>
          <cell r="BP794">
            <v>79</v>
          </cell>
          <cell r="BQ794">
            <v>80.75</v>
          </cell>
          <cell r="BR794">
            <v>81</v>
          </cell>
          <cell r="BS794" t="str">
            <v/>
          </cell>
          <cell r="BT794">
            <v>0</v>
          </cell>
          <cell r="BU794">
            <v>84.75</v>
          </cell>
          <cell r="BV794">
            <v>84</v>
          </cell>
          <cell r="BW794">
            <v>80</v>
          </cell>
          <cell r="BX794">
            <v>82</v>
          </cell>
          <cell r="BY794" t="str">
            <v/>
          </cell>
          <cell r="BZ794">
            <v>0</v>
          </cell>
          <cell r="CA794">
            <v>77.58</v>
          </cell>
          <cell r="CB794">
            <v>71.25</v>
          </cell>
          <cell r="CC794">
            <v>73.75</v>
          </cell>
          <cell r="CD794">
            <v>85</v>
          </cell>
          <cell r="CE794" t="str">
            <v/>
          </cell>
          <cell r="CF794">
            <v>0</v>
          </cell>
          <cell r="CG794">
            <v>79.33</v>
          </cell>
          <cell r="CH794">
            <v>78</v>
          </cell>
          <cell r="CI794">
            <v>86.75</v>
          </cell>
          <cell r="CJ794">
            <v>79</v>
          </cell>
          <cell r="CK794" t="str">
            <v/>
          </cell>
          <cell r="CL794">
            <v>0</v>
          </cell>
          <cell r="CM794">
            <v>75.75</v>
          </cell>
          <cell r="CN794">
            <v>72</v>
          </cell>
          <cell r="CO794">
            <v>71.25</v>
          </cell>
          <cell r="CP794">
            <v>77</v>
          </cell>
          <cell r="CQ794" t="str">
            <v/>
          </cell>
          <cell r="CR794">
            <v>0</v>
          </cell>
          <cell r="CS794">
            <v>80.5</v>
          </cell>
          <cell r="CT794">
            <v>79.75</v>
          </cell>
          <cell r="CU794">
            <v>71.5</v>
          </cell>
          <cell r="CV794">
            <v>80</v>
          </cell>
          <cell r="CW794" t="str">
            <v/>
          </cell>
          <cell r="CX794">
            <v>0</v>
          </cell>
          <cell r="CY794">
            <v>87.22</v>
          </cell>
          <cell r="CZ794">
            <v>86.75</v>
          </cell>
          <cell r="DA794">
            <v>82.75</v>
          </cell>
          <cell r="DB794">
            <v>90</v>
          </cell>
          <cell r="DC794" t="str">
            <v/>
          </cell>
          <cell r="DD794">
            <v>0</v>
          </cell>
          <cell r="DE794">
            <v>79.25</v>
          </cell>
          <cell r="DF794">
            <v>82.75</v>
          </cell>
          <cell r="DG794">
            <v>81.5</v>
          </cell>
          <cell r="DH794">
            <v>85</v>
          </cell>
          <cell r="DI794" t="str">
            <v/>
          </cell>
          <cell r="DJ794">
            <v>0</v>
          </cell>
          <cell r="DK794">
            <v>0</v>
          </cell>
          <cell r="DL794">
            <v>0</v>
          </cell>
          <cell r="DM794">
            <v>0</v>
          </cell>
          <cell r="DN794">
            <v>74</v>
          </cell>
          <cell r="DO794" t="str">
            <v/>
          </cell>
          <cell r="DP794">
            <v>0</v>
          </cell>
          <cell r="DQ794">
            <v>78.5</v>
          </cell>
          <cell r="DR794">
            <v>68.25</v>
          </cell>
          <cell r="DS794">
            <v>68.75</v>
          </cell>
          <cell r="DT794">
            <v>77</v>
          </cell>
          <cell r="DU794" t="str">
            <v/>
          </cell>
          <cell r="DV794">
            <v>0</v>
          </cell>
          <cell r="DW794">
            <v>83.75</v>
          </cell>
          <cell r="DX794">
            <v>78.25</v>
          </cell>
          <cell r="DY794">
            <v>76.25</v>
          </cell>
          <cell r="DZ794">
            <v>80</v>
          </cell>
          <cell r="EA794" t="str">
            <v/>
          </cell>
          <cell r="EB794">
            <v>0</v>
          </cell>
          <cell r="EC794">
            <v>76.75</v>
          </cell>
          <cell r="ED794">
            <v>73.5</v>
          </cell>
          <cell r="EE794">
            <v>75</v>
          </cell>
          <cell r="EF794">
            <v>76</v>
          </cell>
          <cell r="EG794" t="str">
            <v/>
          </cell>
          <cell r="EH794">
            <v>0</v>
          </cell>
          <cell r="EI794">
            <v>80.08</v>
          </cell>
          <cell r="EJ794">
            <v>73.5</v>
          </cell>
          <cell r="EK794">
            <v>76</v>
          </cell>
          <cell r="EL794">
            <v>79</v>
          </cell>
          <cell r="EM794" t="str">
            <v/>
          </cell>
          <cell r="EN794">
            <v>0</v>
          </cell>
          <cell r="EO794">
            <v>80.08</v>
          </cell>
          <cell r="EP794">
            <v>73.5</v>
          </cell>
          <cell r="EQ794">
            <v>76</v>
          </cell>
          <cell r="ER794">
            <v>79</v>
          </cell>
          <cell r="ES794" t="str">
            <v/>
          </cell>
          <cell r="ET794">
            <v>0</v>
          </cell>
          <cell r="EU794">
            <v>80.08</v>
          </cell>
          <cell r="EV794">
            <v>73.5</v>
          </cell>
          <cell r="EW794">
            <v>76</v>
          </cell>
          <cell r="EX794">
            <v>79</v>
          </cell>
          <cell r="EY794" t="str">
            <v/>
          </cell>
          <cell r="EZ794">
            <v>0</v>
          </cell>
          <cell r="FA794">
            <v>82</v>
          </cell>
          <cell r="FB794">
            <v>77.5</v>
          </cell>
          <cell r="FC794">
            <v>74.5</v>
          </cell>
          <cell r="FD794">
            <v>82</v>
          </cell>
          <cell r="FE794" t="str">
            <v/>
          </cell>
          <cell r="FF794">
            <v>0</v>
          </cell>
          <cell r="FG794">
            <v>82</v>
          </cell>
          <cell r="FH794">
            <v>77.5</v>
          </cell>
          <cell r="FI794">
            <v>74.5</v>
          </cell>
          <cell r="FJ794">
            <v>82</v>
          </cell>
          <cell r="FK794" t="str">
            <v/>
          </cell>
          <cell r="FL794">
            <v>0</v>
          </cell>
          <cell r="FM794">
            <v>82</v>
          </cell>
          <cell r="FN794">
            <v>77.5</v>
          </cell>
          <cell r="FO794">
            <v>74.5</v>
          </cell>
          <cell r="FP794">
            <v>82</v>
          </cell>
          <cell r="FQ794" t="str">
            <v/>
          </cell>
          <cell r="FR794">
            <v>0</v>
          </cell>
          <cell r="FS794">
            <v>82</v>
          </cell>
          <cell r="FT794">
            <v>77.5</v>
          </cell>
          <cell r="FU794">
            <v>74.5</v>
          </cell>
          <cell r="FV794">
            <v>82</v>
          </cell>
          <cell r="FW794" t="str">
            <v/>
          </cell>
          <cell r="FX794">
            <v>0</v>
          </cell>
          <cell r="FY794">
            <v>82</v>
          </cell>
          <cell r="FZ794">
            <v>77.5</v>
          </cell>
          <cell r="GA794">
            <v>74.5</v>
          </cell>
          <cell r="GB794">
            <v>82</v>
          </cell>
          <cell r="GC794" t="str">
            <v/>
          </cell>
          <cell r="GD794">
            <v>0</v>
          </cell>
          <cell r="GE794">
            <v>82</v>
          </cell>
          <cell r="GF794">
            <v>77.5</v>
          </cell>
          <cell r="GG794">
            <v>74.5</v>
          </cell>
          <cell r="GH794">
            <v>82</v>
          </cell>
          <cell r="GI794" t="str">
            <v/>
          </cell>
          <cell r="GJ794">
            <v>0</v>
          </cell>
          <cell r="GK794">
            <v>82</v>
          </cell>
          <cell r="GL794">
            <v>77.5</v>
          </cell>
          <cell r="GM794">
            <v>74.5</v>
          </cell>
          <cell r="GN794">
            <v>82</v>
          </cell>
          <cell r="GO794" t="str">
            <v/>
          </cell>
          <cell r="GP794">
            <v>0</v>
          </cell>
          <cell r="GQ794">
            <v>82</v>
          </cell>
          <cell r="GR794">
            <v>77.5</v>
          </cell>
          <cell r="GS794">
            <v>74.5</v>
          </cell>
          <cell r="GT794">
            <v>82</v>
          </cell>
          <cell r="GU794" t="str">
            <v/>
          </cell>
          <cell r="GV794">
            <v>0</v>
          </cell>
          <cell r="GW794">
            <v>78.67</v>
          </cell>
          <cell r="GX794">
            <v>74.25</v>
          </cell>
          <cell r="GY794">
            <v>80.75</v>
          </cell>
          <cell r="GZ794">
            <v>82</v>
          </cell>
          <cell r="HA794" t="str">
            <v>IGR-L</v>
          </cell>
          <cell r="HB794">
            <v>0</v>
          </cell>
          <cell r="HC794">
            <v>75.25</v>
          </cell>
          <cell r="HD794">
            <v>68.5</v>
          </cell>
          <cell r="HE794">
            <v>72.75</v>
          </cell>
          <cell r="HF794">
            <v>79</v>
          </cell>
          <cell r="HH794">
            <v>0</v>
          </cell>
          <cell r="HM794" t="str">
            <v/>
          </cell>
          <cell r="HN794" t="str">
            <v/>
          </cell>
          <cell r="HS794">
            <v>0</v>
          </cell>
          <cell r="HT794" t="str">
            <v>PKN</v>
          </cell>
          <cell r="HU794">
            <v>0</v>
          </cell>
          <cell r="HV794" t="str">
            <v>IND</v>
          </cell>
          <cell r="HW794">
            <v>0</v>
          </cell>
          <cell r="HX794" t="str">
            <v>MAT-W</v>
          </cell>
          <cell r="HY794">
            <v>0</v>
          </cell>
          <cell r="HZ794" t="str">
            <v>SEJ-W</v>
          </cell>
          <cell r="IA794">
            <v>0</v>
          </cell>
          <cell r="IB794" t="str">
            <v>IGR-W</v>
          </cell>
          <cell r="IC794">
            <v>0</v>
          </cell>
          <cell r="ID794" t="str">
            <v>SBO</v>
          </cell>
          <cell r="IE794">
            <v>0</v>
          </cell>
          <cell r="IF794" t="str">
            <v>PJO</v>
          </cell>
          <cell r="IG794">
            <v>0</v>
          </cell>
          <cell r="IH794" t="str">
            <v>PRA</v>
          </cell>
          <cell r="II794">
            <v>0</v>
          </cell>
          <cell r="IJ794" t="str">
            <v>JAW</v>
          </cell>
          <cell r="IK794">
            <v>0</v>
          </cell>
          <cell r="IL794" t="str">
            <v>ARB</v>
          </cell>
          <cell r="IM794">
            <v>0</v>
          </cell>
          <cell r="IN794" t="str">
            <v>PKM</v>
          </cell>
          <cell r="IO794">
            <v>0</v>
          </cell>
          <cell r="IP794" t="str">
            <v>GEO-P</v>
          </cell>
          <cell r="IQ794">
            <v>0</v>
          </cell>
          <cell r="IR794" t="str">
            <v>SEJ-P</v>
          </cell>
          <cell r="IS794">
            <v>0</v>
          </cell>
          <cell r="IT794" t="str">
            <v>SOS-P</v>
          </cell>
          <cell r="IU794">
            <v>0</v>
          </cell>
          <cell r="IV794" t="str">
            <v>EKO-P</v>
          </cell>
          <cell r="IW794">
            <v>0</v>
          </cell>
          <cell r="IX794" t="str">
            <v>IGR-L</v>
          </cell>
          <cell r="IY794">
            <v>0</v>
          </cell>
          <cell r="JA794">
            <v>0</v>
          </cell>
        </row>
        <row r="795">
          <cell r="Q795" t="str">
            <v/>
          </cell>
          <cell r="AB795" t="str">
            <v/>
          </cell>
          <cell r="AC795">
            <v>32</v>
          </cell>
          <cell r="AI795" t="str">
            <v/>
          </cell>
          <cell r="AJ795">
            <v>0</v>
          </cell>
          <cell r="AK795">
            <v>78.5</v>
          </cell>
          <cell r="AL795">
            <v>78</v>
          </cell>
          <cell r="AM795">
            <v>77.75</v>
          </cell>
          <cell r="AN795">
            <v>77</v>
          </cell>
          <cell r="AO795" t="str">
            <v/>
          </cell>
          <cell r="AP795">
            <v>0</v>
          </cell>
          <cell r="AQ795">
            <v>79.33</v>
          </cell>
          <cell r="AR795">
            <v>79.5</v>
          </cell>
          <cell r="AS795">
            <v>79.5</v>
          </cell>
          <cell r="AT795">
            <v>76</v>
          </cell>
          <cell r="AU795" t="str">
            <v/>
          </cell>
          <cell r="AV795">
            <v>0</v>
          </cell>
          <cell r="AW795">
            <v>78.75</v>
          </cell>
          <cell r="AX795">
            <v>77.25</v>
          </cell>
          <cell r="AY795">
            <v>77.5</v>
          </cell>
          <cell r="AZ795">
            <v>75</v>
          </cell>
          <cell r="BA795" t="str">
            <v/>
          </cell>
          <cell r="BB795">
            <v>0</v>
          </cell>
          <cell r="BC795">
            <v>78.67</v>
          </cell>
          <cell r="BD795">
            <v>79</v>
          </cell>
          <cell r="BE795">
            <v>76.75</v>
          </cell>
          <cell r="BF795">
            <v>77</v>
          </cell>
          <cell r="BG795" t="str">
            <v>SEJ</v>
          </cell>
          <cell r="BH795">
            <v>0</v>
          </cell>
          <cell r="BI795">
            <v>83.33</v>
          </cell>
          <cell r="BJ795">
            <v>78.5</v>
          </cell>
          <cell r="BK795">
            <v>82</v>
          </cell>
          <cell r="BL795">
            <v>76</v>
          </cell>
          <cell r="BM795" t="str">
            <v/>
          </cell>
          <cell r="BN795">
            <v>0</v>
          </cell>
          <cell r="BO795">
            <v>80</v>
          </cell>
          <cell r="BP795">
            <v>76.5</v>
          </cell>
          <cell r="BQ795">
            <v>73</v>
          </cell>
          <cell r="BR795">
            <v>76</v>
          </cell>
          <cell r="BS795" t="str">
            <v/>
          </cell>
          <cell r="BT795">
            <v>0</v>
          </cell>
          <cell r="BU795">
            <v>84</v>
          </cell>
          <cell r="BV795">
            <v>82.75</v>
          </cell>
          <cell r="BW795">
            <v>83</v>
          </cell>
          <cell r="BX795">
            <v>85</v>
          </cell>
          <cell r="BY795" t="str">
            <v/>
          </cell>
          <cell r="BZ795">
            <v>0</v>
          </cell>
          <cell r="CA795">
            <v>77</v>
          </cell>
          <cell r="CB795">
            <v>70.25</v>
          </cell>
          <cell r="CC795">
            <v>71.25</v>
          </cell>
          <cell r="CD795">
            <v>75</v>
          </cell>
          <cell r="CE795" t="str">
            <v/>
          </cell>
          <cell r="CF795">
            <v>0</v>
          </cell>
          <cell r="CG795">
            <v>79.67</v>
          </cell>
          <cell r="CH795">
            <v>77.75</v>
          </cell>
          <cell r="CI795">
            <v>85</v>
          </cell>
          <cell r="CJ795">
            <v>78</v>
          </cell>
          <cell r="CK795" t="str">
            <v/>
          </cell>
          <cell r="CL795">
            <v>0</v>
          </cell>
          <cell r="CM795">
            <v>75.83</v>
          </cell>
          <cell r="CN795">
            <v>72.25</v>
          </cell>
          <cell r="CO795">
            <v>74.75</v>
          </cell>
          <cell r="CP795">
            <v>79</v>
          </cell>
          <cell r="CQ795" t="str">
            <v/>
          </cell>
          <cell r="CR795">
            <v>0</v>
          </cell>
          <cell r="CS795">
            <v>80.33</v>
          </cell>
          <cell r="CT795">
            <v>83</v>
          </cell>
          <cell r="CU795">
            <v>82.5</v>
          </cell>
          <cell r="CV795">
            <v>88</v>
          </cell>
          <cell r="CW795" t="str">
            <v/>
          </cell>
          <cell r="CX795">
            <v>0</v>
          </cell>
          <cell r="CY795">
            <v>80.67</v>
          </cell>
          <cell r="CZ795">
            <v>78.75</v>
          </cell>
          <cell r="DA795">
            <v>78.25</v>
          </cell>
          <cell r="DB795">
            <v>88</v>
          </cell>
          <cell r="DC795" t="str">
            <v/>
          </cell>
          <cell r="DD795">
            <v>0</v>
          </cell>
          <cell r="DE795">
            <v>82.25</v>
          </cell>
          <cell r="DF795">
            <v>77</v>
          </cell>
          <cell r="DG795">
            <v>79.5</v>
          </cell>
          <cell r="DH795">
            <v>85</v>
          </cell>
          <cell r="DI795" t="str">
            <v/>
          </cell>
          <cell r="DJ795">
            <v>0</v>
          </cell>
          <cell r="DK795">
            <v>0</v>
          </cell>
          <cell r="DL795">
            <v>0</v>
          </cell>
          <cell r="DM795">
            <v>0</v>
          </cell>
          <cell r="DN795">
            <v>78</v>
          </cell>
          <cell r="DO795" t="str">
            <v/>
          </cell>
          <cell r="DP795">
            <v>0</v>
          </cell>
          <cell r="DQ795">
            <v>81.25</v>
          </cell>
          <cell r="DR795">
            <v>72.75</v>
          </cell>
          <cell r="DS795">
            <v>70.25</v>
          </cell>
          <cell r="DT795">
            <v>77</v>
          </cell>
          <cell r="DU795" t="str">
            <v/>
          </cell>
          <cell r="DV795">
            <v>0</v>
          </cell>
          <cell r="DW795">
            <v>86.75</v>
          </cell>
          <cell r="DX795">
            <v>78.5</v>
          </cell>
          <cell r="DY795">
            <v>80</v>
          </cell>
          <cell r="DZ795">
            <v>81</v>
          </cell>
          <cell r="EA795" t="str">
            <v/>
          </cell>
          <cell r="EB795">
            <v>0</v>
          </cell>
          <cell r="EC795">
            <v>83.63</v>
          </cell>
          <cell r="ED795">
            <v>75.25</v>
          </cell>
          <cell r="EE795">
            <v>79.75</v>
          </cell>
          <cell r="EF795">
            <v>80</v>
          </cell>
          <cell r="EG795" t="str">
            <v/>
          </cell>
          <cell r="EH795">
            <v>0</v>
          </cell>
          <cell r="EI795">
            <v>85</v>
          </cell>
          <cell r="EJ795">
            <v>71.25</v>
          </cell>
          <cell r="EK795">
            <v>75.5</v>
          </cell>
          <cell r="EL795">
            <v>85</v>
          </cell>
          <cell r="EM795" t="str">
            <v/>
          </cell>
          <cell r="EN795">
            <v>0</v>
          </cell>
          <cell r="EO795">
            <v>85</v>
          </cell>
          <cell r="EP795">
            <v>71.25</v>
          </cell>
          <cell r="EQ795">
            <v>75.5</v>
          </cell>
          <cell r="ER795">
            <v>85</v>
          </cell>
          <cell r="ES795" t="str">
            <v/>
          </cell>
          <cell r="ET795">
            <v>0</v>
          </cell>
          <cell r="EU795">
            <v>85</v>
          </cell>
          <cell r="EV795">
            <v>71.25</v>
          </cell>
          <cell r="EW795">
            <v>75.5</v>
          </cell>
          <cell r="EX795">
            <v>85</v>
          </cell>
          <cell r="EY795" t="str">
            <v/>
          </cell>
          <cell r="EZ795">
            <v>0</v>
          </cell>
          <cell r="FA795">
            <v>78.25</v>
          </cell>
          <cell r="FB795">
            <v>70.5</v>
          </cell>
          <cell r="FC795">
            <v>73.75</v>
          </cell>
          <cell r="FD795">
            <v>75</v>
          </cell>
          <cell r="FE795" t="str">
            <v/>
          </cell>
          <cell r="FF795">
            <v>0</v>
          </cell>
          <cell r="FG795">
            <v>78.25</v>
          </cell>
          <cell r="FH795">
            <v>70.5</v>
          </cell>
          <cell r="FI795">
            <v>73.75</v>
          </cell>
          <cell r="FJ795">
            <v>75</v>
          </cell>
          <cell r="FK795" t="str">
            <v/>
          </cell>
          <cell r="FL795">
            <v>0</v>
          </cell>
          <cell r="FM795">
            <v>78.25</v>
          </cell>
          <cell r="FN795">
            <v>70.5</v>
          </cell>
          <cell r="FO795">
            <v>73.75</v>
          </cell>
          <cell r="FP795">
            <v>75</v>
          </cell>
          <cell r="FQ795" t="str">
            <v/>
          </cell>
          <cell r="FR795">
            <v>0</v>
          </cell>
          <cell r="FS795">
            <v>78.25</v>
          </cell>
          <cell r="FT795">
            <v>70.5</v>
          </cell>
          <cell r="FU795">
            <v>73.75</v>
          </cell>
          <cell r="FV795">
            <v>75</v>
          </cell>
          <cell r="FW795" t="str">
            <v/>
          </cell>
          <cell r="FX795">
            <v>0</v>
          </cell>
          <cell r="FY795">
            <v>78.25</v>
          </cell>
          <cell r="FZ795">
            <v>70.5</v>
          </cell>
          <cell r="GA795">
            <v>73.75</v>
          </cell>
          <cell r="GB795">
            <v>75</v>
          </cell>
          <cell r="GC795" t="str">
            <v/>
          </cell>
          <cell r="GD795">
            <v>0</v>
          </cell>
          <cell r="GE795">
            <v>78.25</v>
          </cell>
          <cell r="GF795">
            <v>70.5</v>
          </cell>
          <cell r="GG795">
            <v>73.75</v>
          </cell>
          <cell r="GH795">
            <v>75</v>
          </cell>
          <cell r="GI795" t="str">
            <v/>
          </cell>
          <cell r="GJ795">
            <v>0</v>
          </cell>
          <cell r="GK795">
            <v>78.25</v>
          </cell>
          <cell r="GL795">
            <v>70.5</v>
          </cell>
          <cell r="GM795">
            <v>73.75</v>
          </cell>
          <cell r="GN795">
            <v>75</v>
          </cell>
          <cell r="GO795" t="str">
            <v/>
          </cell>
          <cell r="GP795">
            <v>0</v>
          </cell>
          <cell r="GQ795">
            <v>78.25</v>
          </cell>
          <cell r="GR795">
            <v>70.5</v>
          </cell>
          <cell r="GS795">
            <v>73.75</v>
          </cell>
          <cell r="GT795">
            <v>75</v>
          </cell>
          <cell r="GU795" t="str">
            <v/>
          </cell>
          <cell r="GV795">
            <v>0</v>
          </cell>
          <cell r="GW795">
            <v>79.33</v>
          </cell>
          <cell r="GX795">
            <v>73.25</v>
          </cell>
          <cell r="GY795">
            <v>78.5</v>
          </cell>
          <cell r="GZ795">
            <v>82</v>
          </cell>
          <cell r="HA795" t="str">
            <v>IGR-L</v>
          </cell>
          <cell r="HB795">
            <v>0</v>
          </cell>
          <cell r="HC795">
            <v>75.58</v>
          </cell>
          <cell r="HD795">
            <v>72</v>
          </cell>
          <cell r="HE795">
            <v>74</v>
          </cell>
          <cell r="HF795">
            <v>80</v>
          </cell>
          <cell r="HH795">
            <v>0</v>
          </cell>
          <cell r="HM795" t="str">
            <v/>
          </cell>
          <cell r="HN795" t="str">
            <v/>
          </cell>
          <cell r="HS795">
            <v>0</v>
          </cell>
          <cell r="HT795" t="str">
            <v>PKN</v>
          </cell>
          <cell r="HU795">
            <v>0</v>
          </cell>
          <cell r="HV795" t="str">
            <v>IND</v>
          </cell>
          <cell r="HW795">
            <v>0</v>
          </cell>
          <cell r="HX795" t="str">
            <v>MAT-W</v>
          </cell>
          <cell r="HY795">
            <v>0</v>
          </cell>
          <cell r="HZ795" t="str">
            <v>SEJ-W</v>
          </cell>
          <cell r="IA795">
            <v>0</v>
          </cell>
          <cell r="IB795" t="str">
            <v>IGR-W</v>
          </cell>
          <cell r="IC795">
            <v>0</v>
          </cell>
          <cell r="ID795" t="str">
            <v>SBO</v>
          </cell>
          <cell r="IE795">
            <v>0</v>
          </cell>
          <cell r="IF795" t="str">
            <v>PJO</v>
          </cell>
          <cell r="IG795">
            <v>0</v>
          </cell>
          <cell r="IH795" t="str">
            <v>PRA</v>
          </cell>
          <cell r="II795">
            <v>0</v>
          </cell>
          <cell r="IJ795" t="str">
            <v>JAW</v>
          </cell>
          <cell r="IK795">
            <v>0</v>
          </cell>
          <cell r="IL795" t="str">
            <v>ARB</v>
          </cell>
          <cell r="IM795">
            <v>0</v>
          </cell>
          <cell r="IN795" t="str">
            <v>PKM</v>
          </cell>
          <cell r="IO795">
            <v>0</v>
          </cell>
          <cell r="IP795" t="str">
            <v>GEO-P</v>
          </cell>
          <cell r="IQ795">
            <v>0</v>
          </cell>
          <cell r="IR795" t="str">
            <v>SEJ-P</v>
          </cell>
          <cell r="IS795">
            <v>0</v>
          </cell>
          <cell r="IT795" t="str">
            <v>SOS-P</v>
          </cell>
          <cell r="IU795">
            <v>0</v>
          </cell>
          <cell r="IV795" t="str">
            <v>EKO-P</v>
          </cell>
          <cell r="IW795">
            <v>0</v>
          </cell>
          <cell r="IX795" t="str">
            <v>IGR-L</v>
          </cell>
          <cell r="IY795">
            <v>0</v>
          </cell>
          <cell r="JA795">
            <v>0</v>
          </cell>
        </row>
        <row r="796">
          <cell r="Q796" t="str">
            <v/>
          </cell>
          <cell r="AB796" t="str">
            <v/>
          </cell>
          <cell r="AC796">
            <v>1</v>
          </cell>
          <cell r="AI796" t="str">
            <v/>
          </cell>
          <cell r="AJ796">
            <v>0</v>
          </cell>
          <cell r="AK796">
            <v>79</v>
          </cell>
          <cell r="AL796">
            <v>78.25</v>
          </cell>
          <cell r="AM796">
            <v>77.5</v>
          </cell>
          <cell r="AN796">
            <v>76</v>
          </cell>
          <cell r="AO796" t="str">
            <v/>
          </cell>
          <cell r="AP796">
            <v>0</v>
          </cell>
          <cell r="AQ796">
            <v>82.33</v>
          </cell>
          <cell r="AR796">
            <v>78.25</v>
          </cell>
          <cell r="AS796">
            <v>74.75</v>
          </cell>
          <cell r="AT796">
            <v>76</v>
          </cell>
          <cell r="AU796" t="str">
            <v/>
          </cell>
          <cell r="AV796">
            <v>0</v>
          </cell>
          <cell r="AW796">
            <v>80</v>
          </cell>
          <cell r="AX796">
            <v>76.75</v>
          </cell>
          <cell r="AY796">
            <v>77</v>
          </cell>
          <cell r="AZ796">
            <v>77</v>
          </cell>
          <cell r="BA796" t="str">
            <v/>
          </cell>
          <cell r="BB796">
            <v>0</v>
          </cell>
          <cell r="BC796" t="str">
            <v>PDH</v>
          </cell>
          <cell r="BD796">
            <v>78</v>
          </cell>
          <cell r="BE796">
            <v>77.25</v>
          </cell>
          <cell r="BF796">
            <v>76</v>
          </cell>
          <cell r="BG796" t="str">
            <v>SEJ</v>
          </cell>
          <cell r="BH796">
            <v>0</v>
          </cell>
          <cell r="BI796">
            <v>85.67</v>
          </cell>
          <cell r="BJ796">
            <v>77.25</v>
          </cell>
          <cell r="BK796">
            <v>75.75</v>
          </cell>
          <cell r="BL796">
            <v>77</v>
          </cell>
          <cell r="BM796" t="str">
            <v/>
          </cell>
          <cell r="BN796">
            <v>0</v>
          </cell>
          <cell r="BO796">
            <v>80.38</v>
          </cell>
          <cell r="BP796">
            <v>77.5</v>
          </cell>
          <cell r="BQ796">
            <v>71.25</v>
          </cell>
          <cell r="BR796">
            <v>81</v>
          </cell>
          <cell r="BS796" t="str">
            <v/>
          </cell>
          <cell r="BT796">
            <v>0</v>
          </cell>
          <cell r="BU796">
            <v>84.75</v>
          </cell>
          <cell r="BV796">
            <v>81.5</v>
          </cell>
          <cell r="BW796">
            <v>81.25</v>
          </cell>
          <cell r="BX796">
            <v>87</v>
          </cell>
          <cell r="BY796" t="str">
            <v/>
          </cell>
          <cell r="BZ796">
            <v>0</v>
          </cell>
          <cell r="CA796">
            <v>77</v>
          </cell>
          <cell r="CB796">
            <v>70.25</v>
          </cell>
          <cell r="CC796">
            <v>71</v>
          </cell>
          <cell r="CD796">
            <v>73</v>
          </cell>
          <cell r="CE796" t="str">
            <v/>
          </cell>
          <cell r="CF796">
            <v>0</v>
          </cell>
          <cell r="CG796">
            <v>78.33</v>
          </cell>
          <cell r="CH796">
            <v>83</v>
          </cell>
          <cell r="CI796">
            <v>88.25</v>
          </cell>
          <cell r="CJ796">
            <v>79</v>
          </cell>
          <cell r="CK796" t="str">
            <v/>
          </cell>
          <cell r="CL796">
            <v>0</v>
          </cell>
          <cell r="CM796">
            <v>75.33</v>
          </cell>
          <cell r="CN796">
            <v>71.25</v>
          </cell>
          <cell r="CO796">
            <v>70.5</v>
          </cell>
          <cell r="CP796">
            <v>77</v>
          </cell>
          <cell r="CQ796" t="str">
            <v/>
          </cell>
          <cell r="CR796">
            <v>0</v>
          </cell>
          <cell r="CS796">
            <v>80</v>
          </cell>
          <cell r="CT796">
            <v>91.5</v>
          </cell>
          <cell r="CU796">
            <v>79.5</v>
          </cell>
          <cell r="CV796">
            <v>86</v>
          </cell>
          <cell r="CW796" t="str">
            <v/>
          </cell>
          <cell r="CX796">
            <v>0</v>
          </cell>
          <cell r="CY796">
            <v>85.22</v>
          </cell>
          <cell r="CZ796">
            <v>78.75</v>
          </cell>
          <cell r="DA796">
            <v>80</v>
          </cell>
          <cell r="DB796">
            <v>90</v>
          </cell>
          <cell r="DC796" t="str">
            <v/>
          </cell>
          <cell r="DD796">
            <v>0</v>
          </cell>
          <cell r="DE796">
            <v>81.5</v>
          </cell>
          <cell r="DF796">
            <v>79.5</v>
          </cell>
          <cell r="DG796">
            <v>77.5</v>
          </cell>
          <cell r="DH796">
            <v>85</v>
          </cell>
          <cell r="DI796" t="str">
            <v/>
          </cell>
          <cell r="DJ796">
            <v>0</v>
          </cell>
          <cell r="DK796">
            <v>0</v>
          </cell>
          <cell r="DL796">
            <v>0</v>
          </cell>
          <cell r="DM796">
            <v>0</v>
          </cell>
          <cell r="DN796">
            <v>85</v>
          </cell>
          <cell r="DO796" t="str">
            <v/>
          </cell>
          <cell r="DP796">
            <v>0</v>
          </cell>
          <cell r="DQ796">
            <v>81.25</v>
          </cell>
          <cell r="DR796">
            <v>68.75</v>
          </cell>
          <cell r="DS796">
            <v>70.5</v>
          </cell>
          <cell r="DT796">
            <v>76</v>
          </cell>
          <cell r="DU796" t="str">
            <v/>
          </cell>
          <cell r="DV796">
            <v>0</v>
          </cell>
          <cell r="DW796">
            <v>85</v>
          </cell>
          <cell r="DX796">
            <v>77.25</v>
          </cell>
          <cell r="DY796">
            <v>75.75</v>
          </cell>
          <cell r="DZ796">
            <v>84</v>
          </cell>
          <cell r="EA796" t="str">
            <v/>
          </cell>
          <cell r="EB796">
            <v>0</v>
          </cell>
          <cell r="EC796">
            <v>83</v>
          </cell>
          <cell r="ED796">
            <v>71</v>
          </cell>
          <cell r="EE796">
            <v>75</v>
          </cell>
          <cell r="EF796">
            <v>81</v>
          </cell>
          <cell r="EG796" t="str">
            <v/>
          </cell>
          <cell r="EH796">
            <v>0</v>
          </cell>
          <cell r="EI796">
            <v>84.42</v>
          </cell>
          <cell r="EJ796">
            <v>71.75</v>
          </cell>
          <cell r="EK796">
            <v>77</v>
          </cell>
          <cell r="EL796">
            <v>86</v>
          </cell>
          <cell r="EM796" t="str">
            <v/>
          </cell>
          <cell r="EN796">
            <v>0</v>
          </cell>
          <cell r="EO796">
            <v>84.42</v>
          </cell>
          <cell r="EP796">
            <v>71.75</v>
          </cell>
          <cell r="EQ796">
            <v>77</v>
          </cell>
          <cell r="ER796">
            <v>86</v>
          </cell>
          <cell r="ES796" t="str">
            <v/>
          </cell>
          <cell r="ET796">
            <v>0</v>
          </cell>
          <cell r="EU796">
            <v>84.42</v>
          </cell>
          <cell r="EV796">
            <v>71.75</v>
          </cell>
          <cell r="EW796">
            <v>77</v>
          </cell>
          <cell r="EX796">
            <v>86</v>
          </cell>
          <cell r="EY796" t="str">
            <v/>
          </cell>
          <cell r="EZ796">
            <v>0</v>
          </cell>
          <cell r="FA796">
            <v>77.63</v>
          </cell>
          <cell r="FB796">
            <v>76.5</v>
          </cell>
          <cell r="FC796">
            <v>70.75</v>
          </cell>
          <cell r="FD796">
            <v>72</v>
          </cell>
          <cell r="FE796" t="str">
            <v/>
          </cell>
          <cell r="FF796">
            <v>0</v>
          </cell>
          <cell r="FG796">
            <v>77.63</v>
          </cell>
          <cell r="FH796">
            <v>76.5</v>
          </cell>
          <cell r="FI796">
            <v>70.75</v>
          </cell>
          <cell r="FJ796">
            <v>72</v>
          </cell>
          <cell r="FK796" t="str">
            <v/>
          </cell>
          <cell r="FL796">
            <v>0</v>
          </cell>
          <cell r="FM796">
            <v>77.63</v>
          </cell>
          <cell r="FN796">
            <v>76.5</v>
          </cell>
          <cell r="FO796">
            <v>70.75</v>
          </cell>
          <cell r="FP796">
            <v>72</v>
          </cell>
          <cell r="FQ796" t="str">
            <v/>
          </cell>
          <cell r="FR796">
            <v>0</v>
          </cell>
          <cell r="FS796">
            <v>77.63</v>
          </cell>
          <cell r="FT796">
            <v>76.5</v>
          </cell>
          <cell r="FU796">
            <v>70.75</v>
          </cell>
          <cell r="FV796">
            <v>72</v>
          </cell>
          <cell r="FW796" t="str">
            <v/>
          </cell>
          <cell r="FX796">
            <v>0</v>
          </cell>
          <cell r="FY796">
            <v>77.63</v>
          </cell>
          <cell r="FZ796">
            <v>76.5</v>
          </cell>
          <cell r="GA796">
            <v>70.75</v>
          </cell>
          <cell r="GB796">
            <v>72</v>
          </cell>
          <cell r="GC796" t="str">
            <v/>
          </cell>
          <cell r="GD796">
            <v>0</v>
          </cell>
          <cell r="GE796">
            <v>77.63</v>
          </cell>
          <cell r="GF796">
            <v>76.5</v>
          </cell>
          <cell r="GG796">
            <v>70.75</v>
          </cell>
          <cell r="GH796">
            <v>72</v>
          </cell>
          <cell r="GI796" t="str">
            <v/>
          </cell>
          <cell r="GJ796">
            <v>0</v>
          </cell>
          <cell r="GK796">
            <v>77.63</v>
          </cell>
          <cell r="GL796">
            <v>76.5</v>
          </cell>
          <cell r="GM796">
            <v>70.75</v>
          </cell>
          <cell r="GN796">
            <v>72</v>
          </cell>
          <cell r="GO796" t="str">
            <v/>
          </cell>
          <cell r="GP796">
            <v>0</v>
          </cell>
          <cell r="GQ796">
            <v>77.63</v>
          </cell>
          <cell r="GR796">
            <v>76.5</v>
          </cell>
          <cell r="GS796">
            <v>70.75</v>
          </cell>
          <cell r="GT796">
            <v>72</v>
          </cell>
          <cell r="GU796" t="str">
            <v/>
          </cell>
          <cell r="GV796">
            <v>0</v>
          </cell>
          <cell r="GW796">
            <v>79</v>
          </cell>
          <cell r="GX796">
            <v>70.25</v>
          </cell>
          <cell r="GY796">
            <v>80.75</v>
          </cell>
          <cell r="GZ796">
            <v>83</v>
          </cell>
          <cell r="HA796" t="str">
            <v>IGR-L</v>
          </cell>
          <cell r="HB796">
            <v>0</v>
          </cell>
          <cell r="HC796">
            <v>75.75</v>
          </cell>
          <cell r="HD796">
            <v>68</v>
          </cell>
          <cell r="HE796">
            <v>70.75</v>
          </cell>
          <cell r="HF796">
            <v>78</v>
          </cell>
          <cell r="HH796">
            <v>0</v>
          </cell>
          <cell r="HM796" t="str">
            <v/>
          </cell>
          <cell r="HN796" t="str">
            <v/>
          </cell>
          <cell r="HS796">
            <v>0</v>
          </cell>
          <cell r="HT796" t="str">
            <v>PKN</v>
          </cell>
          <cell r="HU796">
            <v>0</v>
          </cell>
          <cell r="HV796" t="str">
            <v>IND</v>
          </cell>
          <cell r="HW796">
            <v>0</v>
          </cell>
          <cell r="HX796" t="str">
            <v>MAT-W</v>
          </cell>
          <cell r="HY796">
            <v>0</v>
          </cell>
          <cell r="HZ796" t="str">
            <v>SEJ-W</v>
          </cell>
          <cell r="IA796">
            <v>0</v>
          </cell>
          <cell r="IB796" t="str">
            <v>IGR-W</v>
          </cell>
          <cell r="IC796">
            <v>0</v>
          </cell>
          <cell r="ID796" t="str">
            <v>SBO</v>
          </cell>
          <cell r="IE796">
            <v>0</v>
          </cell>
          <cell r="IF796" t="str">
            <v>PJO</v>
          </cell>
          <cell r="IG796">
            <v>0</v>
          </cell>
          <cell r="IH796" t="str">
            <v>PRA</v>
          </cell>
          <cell r="II796">
            <v>0</v>
          </cell>
          <cell r="IJ796" t="str">
            <v>JAW</v>
          </cell>
          <cell r="IK796">
            <v>0</v>
          </cell>
          <cell r="IL796" t="str">
            <v>ARB</v>
          </cell>
          <cell r="IM796">
            <v>0</v>
          </cell>
          <cell r="IN796" t="str">
            <v>PKM</v>
          </cell>
          <cell r="IO796">
            <v>0</v>
          </cell>
          <cell r="IP796" t="str">
            <v>GEO-P</v>
          </cell>
          <cell r="IQ796">
            <v>0</v>
          </cell>
          <cell r="IR796" t="str">
            <v>SEJ-P</v>
          </cell>
          <cell r="IS796">
            <v>0</v>
          </cell>
          <cell r="IT796" t="str">
            <v>SOS-P</v>
          </cell>
          <cell r="IU796">
            <v>0</v>
          </cell>
          <cell r="IV796" t="str">
            <v>EKO-P</v>
          </cell>
          <cell r="IW796">
            <v>0</v>
          </cell>
          <cell r="IX796" t="str">
            <v>IGR-L</v>
          </cell>
          <cell r="IY796">
            <v>0</v>
          </cell>
          <cell r="JA796">
            <v>0</v>
          </cell>
        </row>
        <row r="797">
          <cell r="Q797" t="str">
            <v/>
          </cell>
          <cell r="AB797" t="str">
            <v/>
          </cell>
          <cell r="AC797">
            <v>2</v>
          </cell>
          <cell r="AI797" t="str">
            <v/>
          </cell>
          <cell r="AJ797">
            <v>0</v>
          </cell>
          <cell r="AK797">
            <v>79.75</v>
          </cell>
          <cell r="AL797">
            <v>80</v>
          </cell>
          <cell r="AM797">
            <v>79.25</v>
          </cell>
          <cell r="AN797">
            <v>78</v>
          </cell>
          <cell r="AO797" t="str">
            <v/>
          </cell>
          <cell r="AP797">
            <v>0</v>
          </cell>
          <cell r="AQ797" t="str">
            <v>PDH</v>
          </cell>
          <cell r="AR797">
            <v>88.25</v>
          </cell>
          <cell r="AS797">
            <v>82.75</v>
          </cell>
          <cell r="AT797">
            <v>79</v>
          </cell>
          <cell r="AU797" t="str">
            <v/>
          </cell>
          <cell r="AV797">
            <v>0</v>
          </cell>
          <cell r="AW797">
            <v>80.5</v>
          </cell>
          <cell r="AX797">
            <v>79.25</v>
          </cell>
          <cell r="AY797">
            <v>77.25</v>
          </cell>
          <cell r="AZ797">
            <v>78</v>
          </cell>
          <cell r="BA797" t="str">
            <v/>
          </cell>
          <cell r="BB797">
            <v>0</v>
          </cell>
          <cell r="BC797">
            <v>82</v>
          </cell>
          <cell r="BD797">
            <v>80.5</v>
          </cell>
          <cell r="BE797">
            <v>79</v>
          </cell>
          <cell r="BF797">
            <v>74</v>
          </cell>
          <cell r="BG797" t="str">
            <v>SEJ</v>
          </cell>
          <cell r="BH797">
            <v>0</v>
          </cell>
          <cell r="BI797" t="str">
            <v>PDH</v>
          </cell>
          <cell r="BJ797">
            <v>86.75</v>
          </cell>
          <cell r="BK797">
            <v>81.75</v>
          </cell>
          <cell r="BL797">
            <v>78</v>
          </cell>
          <cell r="BM797" t="str">
            <v/>
          </cell>
          <cell r="BN797">
            <v>0</v>
          </cell>
          <cell r="BO797">
            <v>86</v>
          </cell>
          <cell r="BP797">
            <v>79.5</v>
          </cell>
          <cell r="BQ797">
            <v>87</v>
          </cell>
          <cell r="BR797">
            <v>85</v>
          </cell>
          <cell r="BS797" t="str">
            <v/>
          </cell>
          <cell r="BT797">
            <v>0</v>
          </cell>
          <cell r="BU797">
            <v>83.75</v>
          </cell>
          <cell r="BV797">
            <v>82.75</v>
          </cell>
          <cell r="BW797">
            <v>83</v>
          </cell>
          <cell r="BX797">
            <v>85</v>
          </cell>
          <cell r="BY797" t="str">
            <v/>
          </cell>
          <cell r="BZ797">
            <v>0</v>
          </cell>
          <cell r="CA797">
            <v>78</v>
          </cell>
          <cell r="CB797">
            <v>69</v>
          </cell>
          <cell r="CC797">
            <v>70</v>
          </cell>
          <cell r="CD797">
            <v>73</v>
          </cell>
          <cell r="CE797" t="str">
            <v/>
          </cell>
          <cell r="CF797">
            <v>0</v>
          </cell>
          <cell r="CG797">
            <v>80.67</v>
          </cell>
          <cell r="CH797">
            <v>82.75</v>
          </cell>
          <cell r="CI797">
            <v>83.5</v>
          </cell>
          <cell r="CJ797">
            <v>78</v>
          </cell>
          <cell r="CK797" t="str">
            <v/>
          </cell>
          <cell r="CL797">
            <v>0</v>
          </cell>
          <cell r="CM797">
            <v>76.5</v>
          </cell>
          <cell r="CN797">
            <v>71.75</v>
          </cell>
          <cell r="CO797">
            <v>69</v>
          </cell>
          <cell r="CP797">
            <v>80</v>
          </cell>
          <cell r="CQ797" t="str">
            <v/>
          </cell>
          <cell r="CR797">
            <v>0</v>
          </cell>
          <cell r="CS797">
            <v>82.58</v>
          </cell>
          <cell r="CT797">
            <v>91</v>
          </cell>
          <cell r="CU797">
            <v>86.5</v>
          </cell>
          <cell r="CV797">
            <v>82</v>
          </cell>
          <cell r="CW797" t="str">
            <v/>
          </cell>
          <cell r="CX797">
            <v>0</v>
          </cell>
          <cell r="CY797">
            <v>80.89</v>
          </cell>
          <cell r="CZ797">
            <v>72.25</v>
          </cell>
          <cell r="DA797">
            <v>74.25</v>
          </cell>
          <cell r="DB797">
            <v>85</v>
          </cell>
          <cell r="DC797" t="str">
            <v/>
          </cell>
          <cell r="DD797">
            <v>0</v>
          </cell>
          <cell r="DE797">
            <v>87.75</v>
          </cell>
          <cell r="DF797">
            <v>85.75</v>
          </cell>
          <cell r="DG797">
            <v>80.25</v>
          </cell>
          <cell r="DH797">
            <v>84</v>
          </cell>
          <cell r="DI797" t="str">
            <v/>
          </cell>
          <cell r="DJ797">
            <v>0</v>
          </cell>
          <cell r="DK797">
            <v>0</v>
          </cell>
          <cell r="DL797">
            <v>0</v>
          </cell>
          <cell r="DM797">
            <v>0</v>
          </cell>
          <cell r="DN797">
            <v>75</v>
          </cell>
          <cell r="DO797" t="str">
            <v/>
          </cell>
          <cell r="DP797">
            <v>0</v>
          </cell>
          <cell r="DQ797">
            <v>82.25</v>
          </cell>
          <cell r="DR797">
            <v>73.75</v>
          </cell>
          <cell r="DS797">
            <v>71.25</v>
          </cell>
          <cell r="DT797">
            <v>77</v>
          </cell>
          <cell r="DU797" t="str">
            <v/>
          </cell>
          <cell r="DV797">
            <v>0</v>
          </cell>
          <cell r="DW797">
            <v>90.5</v>
          </cell>
          <cell r="DX797">
            <v>86.75</v>
          </cell>
          <cell r="DY797">
            <v>84.5</v>
          </cell>
          <cell r="DZ797">
            <v>79</v>
          </cell>
          <cell r="EA797" t="str">
            <v/>
          </cell>
          <cell r="EB797">
            <v>0</v>
          </cell>
          <cell r="EC797">
            <v>81.88</v>
          </cell>
          <cell r="ED797">
            <v>73.75</v>
          </cell>
          <cell r="EE797">
            <v>75.25</v>
          </cell>
          <cell r="EF797">
            <v>80</v>
          </cell>
          <cell r="EG797" t="str">
            <v/>
          </cell>
          <cell r="EH797">
            <v>0</v>
          </cell>
          <cell r="EI797">
            <v>87.17</v>
          </cell>
          <cell r="EJ797">
            <v>73.25</v>
          </cell>
          <cell r="EK797">
            <v>78</v>
          </cell>
          <cell r="EL797">
            <v>84</v>
          </cell>
          <cell r="EM797" t="str">
            <v/>
          </cell>
          <cell r="EN797">
            <v>0</v>
          </cell>
          <cell r="EO797">
            <v>87.17</v>
          </cell>
          <cell r="EP797">
            <v>73.25</v>
          </cell>
          <cell r="EQ797">
            <v>78</v>
          </cell>
          <cell r="ER797">
            <v>84</v>
          </cell>
          <cell r="ES797" t="str">
            <v/>
          </cell>
          <cell r="ET797">
            <v>0</v>
          </cell>
          <cell r="EU797">
            <v>87.17</v>
          </cell>
          <cell r="EV797">
            <v>73.25</v>
          </cell>
          <cell r="EW797">
            <v>78</v>
          </cell>
          <cell r="EX797">
            <v>84</v>
          </cell>
          <cell r="EY797" t="str">
            <v/>
          </cell>
          <cell r="EZ797">
            <v>0</v>
          </cell>
          <cell r="FA797">
            <v>78.88</v>
          </cell>
          <cell r="FB797">
            <v>76</v>
          </cell>
          <cell r="FC797">
            <v>76.75</v>
          </cell>
          <cell r="FD797">
            <v>75</v>
          </cell>
          <cell r="FE797" t="str">
            <v/>
          </cell>
          <cell r="FF797">
            <v>0</v>
          </cell>
          <cell r="FG797">
            <v>78.88</v>
          </cell>
          <cell r="FH797">
            <v>76</v>
          </cell>
          <cell r="FI797">
            <v>76.75</v>
          </cell>
          <cell r="FJ797">
            <v>75</v>
          </cell>
          <cell r="FK797" t="str">
            <v/>
          </cell>
          <cell r="FL797">
            <v>0</v>
          </cell>
          <cell r="FM797">
            <v>78.88</v>
          </cell>
          <cell r="FN797">
            <v>76</v>
          </cell>
          <cell r="FO797">
            <v>76.75</v>
          </cell>
          <cell r="FP797">
            <v>75</v>
          </cell>
          <cell r="FQ797" t="str">
            <v/>
          </cell>
          <cell r="FR797">
            <v>0</v>
          </cell>
          <cell r="FS797">
            <v>78.88</v>
          </cell>
          <cell r="FT797">
            <v>76</v>
          </cell>
          <cell r="FU797">
            <v>76.75</v>
          </cell>
          <cell r="FV797">
            <v>75</v>
          </cell>
          <cell r="FW797" t="str">
            <v/>
          </cell>
          <cell r="FX797">
            <v>0</v>
          </cell>
          <cell r="FY797">
            <v>78.88</v>
          </cell>
          <cell r="FZ797">
            <v>76</v>
          </cell>
          <cell r="GA797">
            <v>76.75</v>
          </cell>
          <cell r="GB797">
            <v>75</v>
          </cell>
          <cell r="GC797" t="str">
            <v/>
          </cell>
          <cell r="GD797">
            <v>0</v>
          </cell>
          <cell r="GE797">
            <v>78.88</v>
          </cell>
          <cell r="GF797">
            <v>76</v>
          </cell>
          <cell r="GG797">
            <v>76.75</v>
          </cell>
          <cell r="GH797">
            <v>75</v>
          </cell>
          <cell r="GI797" t="str">
            <v/>
          </cell>
          <cell r="GJ797">
            <v>0</v>
          </cell>
          <cell r="GK797">
            <v>78.88</v>
          </cell>
          <cell r="GL797">
            <v>76</v>
          </cell>
          <cell r="GM797">
            <v>76.75</v>
          </cell>
          <cell r="GN797">
            <v>75</v>
          </cell>
          <cell r="GO797" t="str">
            <v/>
          </cell>
          <cell r="GP797">
            <v>0</v>
          </cell>
          <cell r="GQ797">
            <v>78.88</v>
          </cell>
          <cell r="GR797">
            <v>76</v>
          </cell>
          <cell r="GS797">
            <v>76.75</v>
          </cell>
          <cell r="GT797">
            <v>75</v>
          </cell>
          <cell r="GU797" t="str">
            <v/>
          </cell>
          <cell r="GV797">
            <v>0</v>
          </cell>
          <cell r="GW797">
            <v>78.67</v>
          </cell>
          <cell r="GX797">
            <v>76.5</v>
          </cell>
          <cell r="GY797">
            <v>72.5</v>
          </cell>
          <cell r="GZ797">
            <v>79</v>
          </cell>
          <cell r="HA797" t="str">
            <v>IGR-L</v>
          </cell>
          <cell r="HB797">
            <v>0</v>
          </cell>
          <cell r="HC797">
            <v>76.92</v>
          </cell>
          <cell r="HD797">
            <v>71</v>
          </cell>
          <cell r="HE797">
            <v>71.5</v>
          </cell>
          <cell r="HF797">
            <v>78</v>
          </cell>
          <cell r="HH797">
            <v>0</v>
          </cell>
          <cell r="HM797" t="str">
            <v/>
          </cell>
          <cell r="HN797" t="str">
            <v/>
          </cell>
          <cell r="HS797">
            <v>0</v>
          </cell>
          <cell r="HT797" t="str">
            <v>PKN</v>
          </cell>
          <cell r="HU797">
            <v>0</v>
          </cell>
          <cell r="HV797" t="str">
            <v>IND</v>
          </cell>
          <cell r="HW797">
            <v>0</v>
          </cell>
          <cell r="HX797" t="str">
            <v>MAT-W</v>
          </cell>
          <cell r="HY797">
            <v>0</v>
          </cell>
          <cell r="HZ797" t="str">
            <v>SEJ-W</v>
          </cell>
          <cell r="IA797">
            <v>0</v>
          </cell>
          <cell r="IB797" t="str">
            <v>IGR-W</v>
          </cell>
          <cell r="IC797">
            <v>0</v>
          </cell>
          <cell r="ID797" t="str">
            <v>SBO</v>
          </cell>
          <cell r="IE797">
            <v>0</v>
          </cell>
          <cell r="IF797" t="str">
            <v>PJO</v>
          </cell>
          <cell r="IG797">
            <v>0</v>
          </cell>
          <cell r="IH797" t="str">
            <v>PRA</v>
          </cell>
          <cell r="II797">
            <v>0</v>
          </cell>
          <cell r="IJ797" t="str">
            <v>JAW</v>
          </cell>
          <cell r="IK797">
            <v>0</v>
          </cell>
          <cell r="IL797" t="str">
            <v>ARB</v>
          </cell>
          <cell r="IM797">
            <v>0</v>
          </cell>
          <cell r="IN797" t="str">
            <v>PKM</v>
          </cell>
          <cell r="IO797">
            <v>0</v>
          </cell>
          <cell r="IP797" t="str">
            <v>GEO-P</v>
          </cell>
          <cell r="IQ797">
            <v>0</v>
          </cell>
          <cell r="IR797" t="str">
            <v>SEJ-P</v>
          </cell>
          <cell r="IS797">
            <v>0</v>
          </cell>
          <cell r="IT797" t="str">
            <v>SOS-P</v>
          </cell>
          <cell r="IU797">
            <v>0</v>
          </cell>
          <cell r="IV797" t="str">
            <v>EKO-P</v>
          </cell>
          <cell r="IW797">
            <v>0</v>
          </cell>
          <cell r="IX797" t="str">
            <v>IGR-L</v>
          </cell>
          <cell r="IY797">
            <v>0</v>
          </cell>
          <cell r="JA797">
            <v>0</v>
          </cell>
        </row>
        <row r="798">
          <cell r="Q798" t="str">
            <v/>
          </cell>
          <cell r="AB798" t="str">
            <v/>
          </cell>
          <cell r="AC798">
            <v>3</v>
          </cell>
          <cell r="AI798" t="str">
            <v/>
          </cell>
          <cell r="AJ798">
            <v>0</v>
          </cell>
          <cell r="AK798">
            <v>81</v>
          </cell>
          <cell r="AL798">
            <v>78.25</v>
          </cell>
          <cell r="AM798">
            <v>79.75</v>
          </cell>
          <cell r="AN798">
            <v>79</v>
          </cell>
          <cell r="AO798" t="str">
            <v/>
          </cell>
          <cell r="AP798">
            <v>0</v>
          </cell>
          <cell r="AQ798">
            <v>80.33</v>
          </cell>
          <cell r="AR798">
            <v>74</v>
          </cell>
          <cell r="AS798">
            <v>78.5</v>
          </cell>
          <cell r="AT798">
            <v>76</v>
          </cell>
          <cell r="AU798" t="str">
            <v/>
          </cell>
          <cell r="AV798">
            <v>0</v>
          </cell>
          <cell r="AW798">
            <v>82.5</v>
          </cell>
          <cell r="AX798">
            <v>78</v>
          </cell>
          <cell r="AY798">
            <v>79.75</v>
          </cell>
          <cell r="AZ798">
            <v>76</v>
          </cell>
          <cell r="BA798" t="str">
            <v/>
          </cell>
          <cell r="BB798">
            <v>0</v>
          </cell>
          <cell r="BC798">
            <v>83.67</v>
          </cell>
          <cell r="BD798">
            <v>80</v>
          </cell>
          <cell r="BE798">
            <v>78.25</v>
          </cell>
          <cell r="BF798">
            <v>76</v>
          </cell>
          <cell r="BG798" t="str">
            <v>SEJ</v>
          </cell>
          <cell r="BH798">
            <v>0</v>
          </cell>
          <cell r="BI798">
            <v>83</v>
          </cell>
          <cell r="BJ798">
            <v>72.75</v>
          </cell>
          <cell r="BK798">
            <v>79.25</v>
          </cell>
          <cell r="BL798">
            <v>76</v>
          </cell>
          <cell r="BM798" t="str">
            <v/>
          </cell>
          <cell r="BN798">
            <v>0</v>
          </cell>
          <cell r="BO798">
            <v>78.25</v>
          </cell>
          <cell r="BP798">
            <v>79.25</v>
          </cell>
          <cell r="BQ798">
            <v>73</v>
          </cell>
          <cell r="BR798">
            <v>81</v>
          </cell>
          <cell r="BS798" t="str">
            <v/>
          </cell>
          <cell r="BT798">
            <v>0</v>
          </cell>
          <cell r="BU798">
            <v>85.25</v>
          </cell>
          <cell r="BV798">
            <v>80</v>
          </cell>
          <cell r="BW798">
            <v>80.25</v>
          </cell>
          <cell r="BX798">
            <v>79</v>
          </cell>
          <cell r="BY798" t="str">
            <v/>
          </cell>
          <cell r="BZ798">
            <v>0</v>
          </cell>
          <cell r="CA798">
            <v>79.25</v>
          </cell>
          <cell r="CB798">
            <v>71.75</v>
          </cell>
          <cell r="CC798">
            <v>71.75</v>
          </cell>
          <cell r="CD798">
            <v>74</v>
          </cell>
          <cell r="CE798" t="str">
            <v/>
          </cell>
          <cell r="CF798">
            <v>0</v>
          </cell>
          <cell r="CG798">
            <v>77</v>
          </cell>
          <cell r="CH798">
            <v>79.75</v>
          </cell>
          <cell r="CI798">
            <v>82.75</v>
          </cell>
          <cell r="CJ798">
            <v>77</v>
          </cell>
          <cell r="CK798" t="str">
            <v/>
          </cell>
          <cell r="CL798">
            <v>0</v>
          </cell>
          <cell r="CM798">
            <v>76</v>
          </cell>
          <cell r="CN798">
            <v>74.5</v>
          </cell>
          <cell r="CO798">
            <v>68</v>
          </cell>
          <cell r="CP798">
            <v>74</v>
          </cell>
          <cell r="CQ798" t="str">
            <v/>
          </cell>
          <cell r="CR798">
            <v>0</v>
          </cell>
          <cell r="CS798">
            <v>83</v>
          </cell>
          <cell r="CT798">
            <v>71.25</v>
          </cell>
          <cell r="CU798">
            <v>68</v>
          </cell>
          <cell r="CV798">
            <v>77</v>
          </cell>
          <cell r="CW798" t="str">
            <v/>
          </cell>
          <cell r="CX798">
            <v>0</v>
          </cell>
          <cell r="CY798">
            <v>83.33</v>
          </cell>
          <cell r="CZ798">
            <v>76</v>
          </cell>
          <cell r="DA798">
            <v>76.25</v>
          </cell>
          <cell r="DB798">
            <v>84</v>
          </cell>
          <cell r="DC798" t="str">
            <v/>
          </cell>
          <cell r="DD798">
            <v>0</v>
          </cell>
          <cell r="DE798">
            <v>79.75</v>
          </cell>
          <cell r="DF798">
            <v>82.25</v>
          </cell>
          <cell r="DG798">
            <v>85</v>
          </cell>
          <cell r="DH798">
            <v>80</v>
          </cell>
          <cell r="DI798" t="str">
            <v/>
          </cell>
          <cell r="DJ798">
            <v>0</v>
          </cell>
          <cell r="DK798">
            <v>0</v>
          </cell>
          <cell r="DL798">
            <v>0</v>
          </cell>
          <cell r="DM798">
            <v>0</v>
          </cell>
          <cell r="DN798">
            <v>76</v>
          </cell>
          <cell r="DO798" t="str">
            <v/>
          </cell>
          <cell r="DP798">
            <v>0</v>
          </cell>
          <cell r="DQ798">
            <v>78</v>
          </cell>
          <cell r="DR798">
            <v>69.5</v>
          </cell>
          <cell r="DS798">
            <v>69.5</v>
          </cell>
          <cell r="DT798">
            <v>75</v>
          </cell>
          <cell r="DU798" t="str">
            <v/>
          </cell>
          <cell r="DV798">
            <v>0</v>
          </cell>
          <cell r="DW798">
            <v>88.25</v>
          </cell>
          <cell r="DX798">
            <v>72.75</v>
          </cell>
          <cell r="DY798">
            <v>76.75</v>
          </cell>
          <cell r="DZ798">
            <v>73</v>
          </cell>
          <cell r="EA798" t="str">
            <v/>
          </cell>
          <cell r="EB798">
            <v>0</v>
          </cell>
          <cell r="EC798">
            <v>76.63</v>
          </cell>
          <cell r="ED798">
            <v>71</v>
          </cell>
          <cell r="EE798">
            <v>71.5</v>
          </cell>
          <cell r="EF798">
            <v>76</v>
          </cell>
          <cell r="EG798" t="str">
            <v/>
          </cell>
          <cell r="EH798">
            <v>0</v>
          </cell>
          <cell r="EI798">
            <v>83.08</v>
          </cell>
          <cell r="EJ798">
            <v>73.25</v>
          </cell>
          <cell r="EK798">
            <v>75.75</v>
          </cell>
          <cell r="EL798">
            <v>85</v>
          </cell>
          <cell r="EM798" t="str">
            <v/>
          </cell>
          <cell r="EN798">
            <v>0</v>
          </cell>
          <cell r="EO798">
            <v>83.08</v>
          </cell>
          <cell r="EP798">
            <v>73.25</v>
          </cell>
          <cell r="EQ798">
            <v>75.75</v>
          </cell>
          <cell r="ER798">
            <v>85</v>
          </cell>
          <cell r="ES798" t="str">
            <v/>
          </cell>
          <cell r="ET798">
            <v>0</v>
          </cell>
          <cell r="EU798">
            <v>83.08</v>
          </cell>
          <cell r="EV798">
            <v>73.25</v>
          </cell>
          <cell r="EW798">
            <v>75.75</v>
          </cell>
          <cell r="EX798">
            <v>85</v>
          </cell>
          <cell r="EY798" t="str">
            <v/>
          </cell>
          <cell r="EZ798">
            <v>0</v>
          </cell>
          <cell r="FA798">
            <v>80</v>
          </cell>
          <cell r="FB798">
            <v>71.25</v>
          </cell>
          <cell r="FC798">
            <v>68</v>
          </cell>
          <cell r="FD798">
            <v>72</v>
          </cell>
          <cell r="FE798" t="str">
            <v/>
          </cell>
          <cell r="FF798">
            <v>0</v>
          </cell>
          <cell r="FG798">
            <v>80</v>
          </cell>
          <cell r="FH798">
            <v>71.25</v>
          </cell>
          <cell r="FI798">
            <v>68</v>
          </cell>
          <cell r="FJ798">
            <v>72</v>
          </cell>
          <cell r="FK798" t="str">
            <v/>
          </cell>
          <cell r="FL798">
            <v>0</v>
          </cell>
          <cell r="FM798">
            <v>80</v>
          </cell>
          <cell r="FN798">
            <v>71.25</v>
          </cell>
          <cell r="FO798">
            <v>68</v>
          </cell>
          <cell r="FP798">
            <v>72</v>
          </cell>
          <cell r="FQ798" t="str">
            <v/>
          </cell>
          <cell r="FR798">
            <v>0</v>
          </cell>
          <cell r="FS798">
            <v>80</v>
          </cell>
          <cell r="FT798">
            <v>71.25</v>
          </cell>
          <cell r="FU798">
            <v>68</v>
          </cell>
          <cell r="FV798">
            <v>72</v>
          </cell>
          <cell r="FW798" t="str">
            <v/>
          </cell>
          <cell r="FX798">
            <v>0</v>
          </cell>
          <cell r="FY798">
            <v>80</v>
          </cell>
          <cell r="FZ798">
            <v>71.25</v>
          </cell>
          <cell r="GA798">
            <v>68</v>
          </cell>
          <cell r="GB798">
            <v>72</v>
          </cell>
          <cell r="GC798" t="str">
            <v/>
          </cell>
          <cell r="GD798">
            <v>0</v>
          </cell>
          <cell r="GE798">
            <v>80</v>
          </cell>
          <cell r="GF798">
            <v>71.25</v>
          </cell>
          <cell r="GG798">
            <v>68</v>
          </cell>
          <cell r="GH798">
            <v>72</v>
          </cell>
          <cell r="GI798" t="str">
            <v/>
          </cell>
          <cell r="GJ798">
            <v>0</v>
          </cell>
          <cell r="GK798">
            <v>80</v>
          </cell>
          <cell r="GL798">
            <v>71.25</v>
          </cell>
          <cell r="GM798">
            <v>68</v>
          </cell>
          <cell r="GN798">
            <v>72</v>
          </cell>
          <cell r="GO798" t="str">
            <v/>
          </cell>
          <cell r="GP798">
            <v>0</v>
          </cell>
          <cell r="GQ798">
            <v>80</v>
          </cell>
          <cell r="GR798">
            <v>71.25</v>
          </cell>
          <cell r="GS798">
            <v>68</v>
          </cell>
          <cell r="GT798">
            <v>72</v>
          </cell>
          <cell r="GU798" t="str">
            <v/>
          </cell>
          <cell r="GV798">
            <v>0</v>
          </cell>
          <cell r="GW798">
            <v>81.33</v>
          </cell>
          <cell r="GX798">
            <v>66.25</v>
          </cell>
          <cell r="GY798">
            <v>72</v>
          </cell>
          <cell r="GZ798">
            <v>81</v>
          </cell>
          <cell r="HA798" t="str">
            <v>IGR-L</v>
          </cell>
          <cell r="HB798">
            <v>0</v>
          </cell>
          <cell r="HC798">
            <v>75.17</v>
          </cell>
          <cell r="HD798">
            <v>68.25</v>
          </cell>
          <cell r="HE798">
            <v>70</v>
          </cell>
          <cell r="HF798">
            <v>76</v>
          </cell>
          <cell r="HH798">
            <v>0</v>
          </cell>
          <cell r="HM798" t="str">
            <v/>
          </cell>
          <cell r="HN798" t="str">
            <v/>
          </cell>
          <cell r="HS798">
            <v>0</v>
          </cell>
          <cell r="HT798" t="str">
            <v>PKN</v>
          </cell>
          <cell r="HU798">
            <v>0</v>
          </cell>
          <cell r="HV798" t="str">
            <v>IND</v>
          </cell>
          <cell r="HW798">
            <v>0</v>
          </cell>
          <cell r="HX798" t="str">
            <v>MAT-W</v>
          </cell>
          <cell r="HY798">
            <v>0</v>
          </cell>
          <cell r="HZ798" t="str">
            <v>SEJ-W</v>
          </cell>
          <cell r="IA798">
            <v>0</v>
          </cell>
          <cell r="IB798" t="str">
            <v>IGR-W</v>
          </cell>
          <cell r="IC798">
            <v>0</v>
          </cell>
          <cell r="ID798" t="str">
            <v>SBO</v>
          </cell>
          <cell r="IE798">
            <v>0</v>
          </cell>
          <cell r="IF798" t="str">
            <v>PJO</v>
          </cell>
          <cell r="IG798">
            <v>0</v>
          </cell>
          <cell r="IH798" t="str">
            <v>PRA</v>
          </cell>
          <cell r="II798">
            <v>0</v>
          </cell>
          <cell r="IJ798" t="str">
            <v>JAW</v>
          </cell>
          <cell r="IK798">
            <v>0</v>
          </cell>
          <cell r="IL798" t="str">
            <v>ARB</v>
          </cell>
          <cell r="IM798">
            <v>0</v>
          </cell>
          <cell r="IN798" t="str">
            <v>PKM</v>
          </cell>
          <cell r="IO798">
            <v>0</v>
          </cell>
          <cell r="IP798" t="str">
            <v>GEO-P</v>
          </cell>
          <cell r="IQ798">
            <v>0</v>
          </cell>
          <cell r="IR798" t="str">
            <v>SEJ-P</v>
          </cell>
          <cell r="IS798">
            <v>0</v>
          </cell>
          <cell r="IT798" t="str">
            <v>SOS-P</v>
          </cell>
          <cell r="IU798">
            <v>0</v>
          </cell>
          <cell r="IV798" t="str">
            <v>EKO-P</v>
          </cell>
          <cell r="IW798">
            <v>0</v>
          </cell>
          <cell r="IX798" t="str">
            <v>IGR-L</v>
          </cell>
          <cell r="IY798">
            <v>0</v>
          </cell>
          <cell r="JA798">
            <v>0</v>
          </cell>
        </row>
        <row r="799">
          <cell r="Q799" t="str">
            <v/>
          </cell>
          <cell r="AB799" t="str">
            <v/>
          </cell>
          <cell r="AC799">
            <v>4</v>
          </cell>
          <cell r="AI799" t="str">
            <v/>
          </cell>
          <cell r="AJ799">
            <v>0</v>
          </cell>
          <cell r="AK799">
            <v>85.25</v>
          </cell>
          <cell r="AL799">
            <v>78.25</v>
          </cell>
          <cell r="AM799">
            <v>77.75</v>
          </cell>
          <cell r="AN799">
            <v>77</v>
          </cell>
          <cell r="AO799" t="str">
            <v/>
          </cell>
          <cell r="AP799">
            <v>0</v>
          </cell>
          <cell r="AQ799">
            <v>77</v>
          </cell>
          <cell r="AR799">
            <v>76.75</v>
          </cell>
          <cell r="AS799">
            <v>80.75</v>
          </cell>
          <cell r="AT799">
            <v>76</v>
          </cell>
          <cell r="AU799" t="str">
            <v/>
          </cell>
          <cell r="AV799">
            <v>0</v>
          </cell>
          <cell r="AW799">
            <v>84</v>
          </cell>
          <cell r="AX799">
            <v>78.5</v>
          </cell>
          <cell r="AY799">
            <v>77.75</v>
          </cell>
          <cell r="AZ799">
            <v>76</v>
          </cell>
          <cell r="BA799" t="str">
            <v/>
          </cell>
          <cell r="BB799">
            <v>0</v>
          </cell>
          <cell r="BC799">
            <v>84.33</v>
          </cell>
          <cell r="BD799">
            <v>78.5</v>
          </cell>
          <cell r="BE799">
            <v>76.25</v>
          </cell>
          <cell r="BF799">
            <v>75</v>
          </cell>
          <cell r="BG799" t="str">
            <v>SEJ</v>
          </cell>
          <cell r="BH799">
            <v>0</v>
          </cell>
          <cell r="BI799">
            <v>76</v>
          </cell>
          <cell r="BJ799">
            <v>76.5</v>
          </cell>
          <cell r="BK799">
            <v>83.25</v>
          </cell>
          <cell r="BL799">
            <v>77</v>
          </cell>
          <cell r="BM799" t="str">
            <v/>
          </cell>
          <cell r="BN799">
            <v>0</v>
          </cell>
          <cell r="BO799">
            <v>86.38</v>
          </cell>
          <cell r="BP799">
            <v>75.25</v>
          </cell>
          <cell r="BQ799">
            <v>82.75</v>
          </cell>
          <cell r="BR799">
            <v>87</v>
          </cell>
          <cell r="BS799" t="str">
            <v/>
          </cell>
          <cell r="BT799">
            <v>0</v>
          </cell>
          <cell r="BU799">
            <v>85.5</v>
          </cell>
          <cell r="BV799">
            <v>81.5</v>
          </cell>
          <cell r="BW799">
            <v>81.5</v>
          </cell>
          <cell r="BX799">
            <v>84</v>
          </cell>
          <cell r="BY799" t="str">
            <v/>
          </cell>
          <cell r="BZ799">
            <v>0</v>
          </cell>
          <cell r="CA799">
            <v>77</v>
          </cell>
          <cell r="CB799">
            <v>67.5</v>
          </cell>
          <cell r="CC799">
            <v>69.75</v>
          </cell>
          <cell r="CD799">
            <v>73</v>
          </cell>
          <cell r="CE799" t="str">
            <v/>
          </cell>
          <cell r="CF799">
            <v>0</v>
          </cell>
          <cell r="CG799">
            <v>78.67</v>
          </cell>
          <cell r="CH799">
            <v>83.25</v>
          </cell>
          <cell r="CI799">
            <v>86.25</v>
          </cell>
          <cell r="CJ799">
            <v>77</v>
          </cell>
          <cell r="CK799" t="str">
            <v/>
          </cell>
          <cell r="CL799">
            <v>0</v>
          </cell>
          <cell r="CM799">
            <v>76.08</v>
          </cell>
          <cell r="CN799">
            <v>71.75</v>
          </cell>
          <cell r="CO799">
            <v>72</v>
          </cell>
          <cell r="CP799">
            <v>79</v>
          </cell>
          <cell r="CQ799" t="str">
            <v/>
          </cell>
          <cell r="CR799">
            <v>0</v>
          </cell>
          <cell r="CS799">
            <v>80.17</v>
          </cell>
          <cell r="CT799">
            <v>71.5</v>
          </cell>
          <cell r="CU799">
            <v>71.5</v>
          </cell>
          <cell r="CV799">
            <v>76</v>
          </cell>
          <cell r="CW799" t="str">
            <v/>
          </cell>
          <cell r="CX799">
            <v>0</v>
          </cell>
          <cell r="CY799">
            <v>83.56</v>
          </cell>
          <cell r="CZ799">
            <v>75.25</v>
          </cell>
          <cell r="DA799">
            <v>75.25</v>
          </cell>
          <cell r="DB799">
            <v>85</v>
          </cell>
          <cell r="DC799" t="str">
            <v/>
          </cell>
          <cell r="DD799">
            <v>0</v>
          </cell>
          <cell r="DE799">
            <v>81.5</v>
          </cell>
          <cell r="DF799">
            <v>72.75</v>
          </cell>
          <cell r="DG799">
            <v>81</v>
          </cell>
          <cell r="DH799">
            <v>84</v>
          </cell>
          <cell r="DI799" t="str">
            <v/>
          </cell>
          <cell r="DJ799">
            <v>0</v>
          </cell>
          <cell r="DK799">
            <v>0</v>
          </cell>
          <cell r="DL799">
            <v>0</v>
          </cell>
          <cell r="DM799">
            <v>0</v>
          </cell>
          <cell r="DN799">
            <v>77</v>
          </cell>
          <cell r="DO799" t="str">
            <v/>
          </cell>
          <cell r="DP799">
            <v>0</v>
          </cell>
          <cell r="DQ799">
            <v>82</v>
          </cell>
          <cell r="DR799">
            <v>69.25</v>
          </cell>
          <cell r="DS799">
            <v>69</v>
          </cell>
          <cell r="DT799">
            <v>76</v>
          </cell>
          <cell r="DU799" t="str">
            <v/>
          </cell>
          <cell r="DV799">
            <v>0</v>
          </cell>
          <cell r="DW799">
            <v>76</v>
          </cell>
          <cell r="DX799">
            <v>76.5</v>
          </cell>
          <cell r="DY799">
            <v>79.25</v>
          </cell>
          <cell r="DZ799">
            <v>75</v>
          </cell>
          <cell r="EA799" t="str">
            <v/>
          </cell>
          <cell r="EB799">
            <v>0</v>
          </cell>
          <cell r="EC799">
            <v>83.13</v>
          </cell>
          <cell r="ED799">
            <v>70.25</v>
          </cell>
          <cell r="EE799">
            <v>79</v>
          </cell>
          <cell r="EF799">
            <v>79</v>
          </cell>
          <cell r="EG799" t="str">
            <v/>
          </cell>
          <cell r="EH799">
            <v>0</v>
          </cell>
          <cell r="EI799">
            <v>83.08</v>
          </cell>
          <cell r="EJ799">
            <v>72.75</v>
          </cell>
          <cell r="EK799">
            <v>73</v>
          </cell>
          <cell r="EL799">
            <v>82</v>
          </cell>
          <cell r="EM799" t="str">
            <v/>
          </cell>
          <cell r="EN799">
            <v>0</v>
          </cell>
          <cell r="EO799">
            <v>83.08</v>
          </cell>
          <cell r="EP799">
            <v>72.75</v>
          </cell>
          <cell r="EQ799">
            <v>73</v>
          </cell>
          <cell r="ER799">
            <v>82</v>
          </cell>
          <cell r="ES799" t="str">
            <v/>
          </cell>
          <cell r="ET799">
            <v>0</v>
          </cell>
          <cell r="EU799">
            <v>83.08</v>
          </cell>
          <cell r="EV799">
            <v>72.75</v>
          </cell>
          <cell r="EW799">
            <v>73</v>
          </cell>
          <cell r="EX799">
            <v>82</v>
          </cell>
          <cell r="EY799" t="str">
            <v/>
          </cell>
          <cell r="EZ799">
            <v>0</v>
          </cell>
          <cell r="FA799">
            <v>79.25</v>
          </cell>
          <cell r="FB799">
            <v>67.5</v>
          </cell>
          <cell r="FC799">
            <v>68.5</v>
          </cell>
          <cell r="FD799">
            <v>74</v>
          </cell>
          <cell r="FE799" t="str">
            <v/>
          </cell>
          <cell r="FF799">
            <v>0</v>
          </cell>
          <cell r="FG799">
            <v>79.25</v>
          </cell>
          <cell r="FH799">
            <v>67.5</v>
          </cell>
          <cell r="FI799">
            <v>68.5</v>
          </cell>
          <cell r="FJ799">
            <v>74</v>
          </cell>
          <cell r="FK799" t="str">
            <v/>
          </cell>
          <cell r="FL799">
            <v>0</v>
          </cell>
          <cell r="FM799">
            <v>79.25</v>
          </cell>
          <cell r="FN799">
            <v>67.5</v>
          </cell>
          <cell r="FO799">
            <v>68.5</v>
          </cell>
          <cell r="FP799">
            <v>74</v>
          </cell>
          <cell r="FQ799" t="str">
            <v/>
          </cell>
          <cell r="FR799">
            <v>0</v>
          </cell>
          <cell r="FS799">
            <v>79.25</v>
          </cell>
          <cell r="FT799">
            <v>67.5</v>
          </cell>
          <cell r="FU799">
            <v>68.5</v>
          </cell>
          <cell r="FV799">
            <v>74</v>
          </cell>
          <cell r="FW799" t="str">
            <v/>
          </cell>
          <cell r="FX799">
            <v>0</v>
          </cell>
          <cell r="FY799">
            <v>79.25</v>
          </cell>
          <cell r="FZ799">
            <v>67.5</v>
          </cell>
          <cell r="GA799">
            <v>68.5</v>
          </cell>
          <cell r="GB799">
            <v>74</v>
          </cell>
          <cell r="GC799" t="str">
            <v/>
          </cell>
          <cell r="GD799">
            <v>0</v>
          </cell>
          <cell r="GE799">
            <v>79.25</v>
          </cell>
          <cell r="GF799">
            <v>67.5</v>
          </cell>
          <cell r="GG799">
            <v>68.5</v>
          </cell>
          <cell r="GH799">
            <v>74</v>
          </cell>
          <cell r="GI799" t="str">
            <v/>
          </cell>
          <cell r="GJ799">
            <v>0</v>
          </cell>
          <cell r="GK799">
            <v>79.25</v>
          </cell>
          <cell r="GL799">
            <v>67.5</v>
          </cell>
          <cell r="GM799">
            <v>68.5</v>
          </cell>
          <cell r="GN799">
            <v>74</v>
          </cell>
          <cell r="GO799" t="str">
            <v/>
          </cell>
          <cell r="GP799">
            <v>0</v>
          </cell>
          <cell r="GQ799">
            <v>79.25</v>
          </cell>
          <cell r="GR799">
            <v>67.5</v>
          </cell>
          <cell r="GS799">
            <v>68.5</v>
          </cell>
          <cell r="GT799">
            <v>74</v>
          </cell>
          <cell r="GU799" t="str">
            <v/>
          </cell>
          <cell r="GV799">
            <v>0</v>
          </cell>
          <cell r="GW799">
            <v>77.33</v>
          </cell>
          <cell r="GX799">
            <v>63.25</v>
          </cell>
          <cell r="GY799">
            <v>70.25</v>
          </cell>
          <cell r="GZ799">
            <v>79</v>
          </cell>
          <cell r="HA799" t="str">
            <v>IGR-L</v>
          </cell>
          <cell r="HB799">
            <v>0</v>
          </cell>
          <cell r="HC799">
            <v>75.17</v>
          </cell>
          <cell r="HD799">
            <v>67.5</v>
          </cell>
          <cell r="HE799">
            <v>71.5</v>
          </cell>
          <cell r="HF799">
            <v>77</v>
          </cell>
          <cell r="HH799">
            <v>0</v>
          </cell>
          <cell r="HM799" t="str">
            <v/>
          </cell>
          <cell r="HN799" t="str">
            <v/>
          </cell>
          <cell r="HS799">
            <v>0</v>
          </cell>
          <cell r="HT799" t="str">
            <v>PKN</v>
          </cell>
          <cell r="HU799">
            <v>0</v>
          </cell>
          <cell r="HV799" t="str">
            <v>IND</v>
          </cell>
          <cell r="HW799">
            <v>0</v>
          </cell>
          <cell r="HX799" t="str">
            <v>MAT-W</v>
          </cell>
          <cell r="HY799">
            <v>0</v>
          </cell>
          <cell r="HZ799" t="str">
            <v>SEJ-W</v>
          </cell>
          <cell r="IA799">
            <v>0</v>
          </cell>
          <cell r="IB799" t="str">
            <v>IGR-W</v>
          </cell>
          <cell r="IC799">
            <v>0</v>
          </cell>
          <cell r="ID799" t="str">
            <v>SBO</v>
          </cell>
          <cell r="IE799">
            <v>0</v>
          </cell>
          <cell r="IF799" t="str">
            <v>PJO</v>
          </cell>
          <cell r="IG799">
            <v>0</v>
          </cell>
          <cell r="IH799" t="str">
            <v>PRA</v>
          </cell>
          <cell r="II799">
            <v>0</v>
          </cell>
          <cell r="IJ799" t="str">
            <v>JAW</v>
          </cell>
          <cell r="IK799">
            <v>0</v>
          </cell>
          <cell r="IL799" t="str">
            <v>ARB</v>
          </cell>
          <cell r="IM799">
            <v>0</v>
          </cell>
          <cell r="IN799" t="str">
            <v>PKM</v>
          </cell>
          <cell r="IO799">
            <v>0</v>
          </cell>
          <cell r="IP799" t="str">
            <v>GEO-P</v>
          </cell>
          <cell r="IQ799">
            <v>0</v>
          </cell>
          <cell r="IR799" t="str">
            <v>SEJ-P</v>
          </cell>
          <cell r="IS799">
            <v>0</v>
          </cell>
          <cell r="IT799" t="str">
            <v>SOS-P</v>
          </cell>
          <cell r="IU799">
            <v>0</v>
          </cell>
          <cell r="IV799" t="str">
            <v>EKO-P</v>
          </cell>
          <cell r="IW799">
            <v>0</v>
          </cell>
          <cell r="IX799" t="str">
            <v>IGR-L</v>
          </cell>
          <cell r="IY799">
            <v>0</v>
          </cell>
          <cell r="JA799">
            <v>0</v>
          </cell>
        </row>
        <row r="800">
          <cell r="Q800" t="str">
            <v/>
          </cell>
          <cell r="AB800" t="str">
            <v/>
          </cell>
          <cell r="AC800">
            <v>5</v>
          </cell>
          <cell r="AI800" t="str">
            <v/>
          </cell>
          <cell r="AJ800">
            <v>0</v>
          </cell>
          <cell r="AK800">
            <v>83</v>
          </cell>
          <cell r="AL800">
            <v>81</v>
          </cell>
          <cell r="AM800">
            <v>77.75</v>
          </cell>
          <cell r="AN800">
            <v>76</v>
          </cell>
          <cell r="AO800" t="str">
            <v/>
          </cell>
          <cell r="AP800">
            <v>0</v>
          </cell>
          <cell r="AQ800">
            <v>77</v>
          </cell>
          <cell r="AR800">
            <v>77.5</v>
          </cell>
          <cell r="AS800">
            <v>75.5</v>
          </cell>
          <cell r="AT800">
            <v>74</v>
          </cell>
          <cell r="AU800" t="str">
            <v/>
          </cell>
          <cell r="AV800">
            <v>0</v>
          </cell>
          <cell r="AW800">
            <v>82.75</v>
          </cell>
          <cell r="AX800">
            <v>81.75</v>
          </cell>
          <cell r="AY800">
            <v>78</v>
          </cell>
          <cell r="AZ800">
            <v>76</v>
          </cell>
          <cell r="BA800" t="str">
            <v/>
          </cell>
          <cell r="BB800">
            <v>0</v>
          </cell>
          <cell r="BC800">
            <v>82</v>
          </cell>
          <cell r="BD800">
            <v>81.25</v>
          </cell>
          <cell r="BE800">
            <v>77.25</v>
          </cell>
          <cell r="BF800">
            <v>76</v>
          </cell>
          <cell r="BG800" t="str">
            <v>SEJ</v>
          </cell>
          <cell r="BH800">
            <v>0</v>
          </cell>
          <cell r="BI800">
            <v>77</v>
          </cell>
          <cell r="BJ800">
            <v>75.25</v>
          </cell>
          <cell r="BK800">
            <v>78.75</v>
          </cell>
          <cell r="BL800">
            <v>77</v>
          </cell>
          <cell r="BM800" t="str">
            <v/>
          </cell>
          <cell r="BN800">
            <v>0</v>
          </cell>
          <cell r="BO800">
            <v>78.25</v>
          </cell>
          <cell r="BP800">
            <v>75.25</v>
          </cell>
          <cell r="BQ800">
            <v>72.25</v>
          </cell>
          <cell r="BR800">
            <v>78</v>
          </cell>
          <cell r="BS800" t="str">
            <v/>
          </cell>
          <cell r="BT800">
            <v>0</v>
          </cell>
          <cell r="BU800">
            <v>83.75</v>
          </cell>
          <cell r="BV800">
            <v>79.5</v>
          </cell>
          <cell r="BW800">
            <v>79.75</v>
          </cell>
          <cell r="BX800">
            <v>80</v>
          </cell>
          <cell r="BY800" t="str">
            <v/>
          </cell>
          <cell r="BZ800">
            <v>0</v>
          </cell>
          <cell r="CA800">
            <v>77</v>
          </cell>
          <cell r="CB800">
            <v>68.5</v>
          </cell>
          <cell r="CC800">
            <v>70.25</v>
          </cell>
          <cell r="CD800">
            <v>74</v>
          </cell>
          <cell r="CE800" t="str">
            <v/>
          </cell>
          <cell r="CF800">
            <v>0</v>
          </cell>
          <cell r="CG800">
            <v>81</v>
          </cell>
          <cell r="CH800">
            <v>78.25</v>
          </cell>
          <cell r="CI800">
            <v>81.75</v>
          </cell>
          <cell r="CJ800">
            <v>78</v>
          </cell>
          <cell r="CK800" t="str">
            <v/>
          </cell>
          <cell r="CL800">
            <v>0</v>
          </cell>
          <cell r="CM800">
            <v>75</v>
          </cell>
          <cell r="CN800">
            <v>70.5</v>
          </cell>
          <cell r="CO800">
            <v>70.5</v>
          </cell>
          <cell r="CP800">
            <v>76</v>
          </cell>
          <cell r="CQ800" t="str">
            <v/>
          </cell>
          <cell r="CR800">
            <v>0</v>
          </cell>
          <cell r="CS800">
            <v>80.33</v>
          </cell>
          <cell r="CT800">
            <v>73</v>
          </cell>
          <cell r="CU800">
            <v>70</v>
          </cell>
          <cell r="CV800">
            <v>84</v>
          </cell>
          <cell r="CW800" t="str">
            <v/>
          </cell>
          <cell r="CX800">
            <v>0</v>
          </cell>
          <cell r="CY800">
            <v>85.67</v>
          </cell>
          <cell r="CZ800">
            <v>76.75</v>
          </cell>
          <cell r="DA800">
            <v>71.5</v>
          </cell>
          <cell r="DB800">
            <v>87</v>
          </cell>
          <cell r="DC800" t="str">
            <v/>
          </cell>
          <cell r="DD800">
            <v>0</v>
          </cell>
          <cell r="DE800">
            <v>81.5</v>
          </cell>
          <cell r="DF800">
            <v>71.5</v>
          </cell>
          <cell r="DG800">
            <v>74.5</v>
          </cell>
          <cell r="DH800">
            <v>79</v>
          </cell>
          <cell r="DI800" t="str">
            <v/>
          </cell>
          <cell r="DJ800">
            <v>0</v>
          </cell>
          <cell r="DK800">
            <v>0</v>
          </cell>
          <cell r="DL800">
            <v>0</v>
          </cell>
          <cell r="DM800">
            <v>0</v>
          </cell>
          <cell r="DN800">
            <v>75</v>
          </cell>
          <cell r="DO800" t="str">
            <v/>
          </cell>
          <cell r="DP800">
            <v>0</v>
          </cell>
          <cell r="DQ800">
            <v>80.75</v>
          </cell>
          <cell r="DR800">
            <v>68.5</v>
          </cell>
          <cell r="DS800">
            <v>71.25</v>
          </cell>
          <cell r="DT800">
            <v>75</v>
          </cell>
          <cell r="DU800" t="str">
            <v/>
          </cell>
          <cell r="DV800">
            <v>0</v>
          </cell>
          <cell r="DW800">
            <v>81</v>
          </cell>
          <cell r="DX800">
            <v>75.25</v>
          </cell>
          <cell r="DY800">
            <v>74.25</v>
          </cell>
          <cell r="DZ800">
            <v>76</v>
          </cell>
          <cell r="EA800" t="str">
            <v/>
          </cell>
          <cell r="EB800">
            <v>0</v>
          </cell>
          <cell r="EC800">
            <v>80.25</v>
          </cell>
          <cell r="ED800">
            <v>72.5</v>
          </cell>
          <cell r="EE800">
            <v>76.25</v>
          </cell>
          <cell r="EF800">
            <v>80</v>
          </cell>
          <cell r="EG800" t="str">
            <v/>
          </cell>
          <cell r="EH800">
            <v>0</v>
          </cell>
          <cell r="EI800">
            <v>79.75</v>
          </cell>
          <cell r="EJ800">
            <v>71.25</v>
          </cell>
          <cell r="EK800">
            <v>72.5</v>
          </cell>
          <cell r="EL800">
            <v>78</v>
          </cell>
          <cell r="EM800" t="str">
            <v/>
          </cell>
          <cell r="EN800">
            <v>0</v>
          </cell>
          <cell r="EO800">
            <v>79.75</v>
          </cell>
          <cell r="EP800">
            <v>71.25</v>
          </cell>
          <cell r="EQ800">
            <v>72.5</v>
          </cell>
          <cell r="ER800">
            <v>78</v>
          </cell>
          <cell r="ES800" t="str">
            <v/>
          </cell>
          <cell r="ET800">
            <v>0</v>
          </cell>
          <cell r="EU800">
            <v>79.75</v>
          </cell>
          <cell r="EV800">
            <v>71.25</v>
          </cell>
          <cell r="EW800">
            <v>72.5</v>
          </cell>
          <cell r="EX800">
            <v>78</v>
          </cell>
          <cell r="EY800" t="str">
            <v/>
          </cell>
          <cell r="EZ800">
            <v>0</v>
          </cell>
          <cell r="FA800">
            <v>79.38</v>
          </cell>
          <cell r="FB800">
            <v>72.75</v>
          </cell>
          <cell r="FC800">
            <v>68.25</v>
          </cell>
          <cell r="FD800">
            <v>75</v>
          </cell>
          <cell r="FE800" t="str">
            <v/>
          </cell>
          <cell r="FF800">
            <v>0</v>
          </cell>
          <cell r="FG800">
            <v>79.38</v>
          </cell>
          <cell r="FH800">
            <v>72.75</v>
          </cell>
          <cell r="FI800">
            <v>68.25</v>
          </cell>
          <cell r="FJ800">
            <v>75</v>
          </cell>
          <cell r="FK800" t="str">
            <v/>
          </cell>
          <cell r="FL800">
            <v>0</v>
          </cell>
          <cell r="FM800">
            <v>79.38</v>
          </cell>
          <cell r="FN800">
            <v>72.75</v>
          </cell>
          <cell r="FO800">
            <v>68.25</v>
          </cell>
          <cell r="FP800">
            <v>75</v>
          </cell>
          <cell r="FQ800" t="str">
            <v/>
          </cell>
          <cell r="FR800">
            <v>0</v>
          </cell>
          <cell r="FS800">
            <v>79.38</v>
          </cell>
          <cell r="FT800">
            <v>72.75</v>
          </cell>
          <cell r="FU800">
            <v>68.25</v>
          </cell>
          <cell r="FV800">
            <v>75</v>
          </cell>
          <cell r="FW800" t="str">
            <v/>
          </cell>
          <cell r="FX800">
            <v>0</v>
          </cell>
          <cell r="FY800">
            <v>79.38</v>
          </cell>
          <cell r="FZ800">
            <v>72.75</v>
          </cell>
          <cell r="GA800">
            <v>68.25</v>
          </cell>
          <cell r="GB800">
            <v>75</v>
          </cell>
          <cell r="GC800" t="str">
            <v/>
          </cell>
          <cell r="GD800">
            <v>0</v>
          </cell>
          <cell r="GE800">
            <v>79.38</v>
          </cell>
          <cell r="GF800">
            <v>72.75</v>
          </cell>
          <cell r="GG800">
            <v>68.25</v>
          </cell>
          <cell r="GH800">
            <v>75</v>
          </cell>
          <cell r="GI800" t="str">
            <v/>
          </cell>
          <cell r="GJ800">
            <v>0</v>
          </cell>
          <cell r="GK800">
            <v>79.38</v>
          </cell>
          <cell r="GL800">
            <v>72.75</v>
          </cell>
          <cell r="GM800">
            <v>68.25</v>
          </cell>
          <cell r="GN800">
            <v>75</v>
          </cell>
          <cell r="GO800" t="str">
            <v/>
          </cell>
          <cell r="GP800">
            <v>0</v>
          </cell>
          <cell r="GQ800">
            <v>79.38</v>
          </cell>
          <cell r="GR800">
            <v>72.75</v>
          </cell>
          <cell r="GS800">
            <v>68.25</v>
          </cell>
          <cell r="GT800">
            <v>75</v>
          </cell>
          <cell r="GU800" t="str">
            <v/>
          </cell>
          <cell r="GV800">
            <v>0</v>
          </cell>
          <cell r="GW800">
            <v>75.67</v>
          </cell>
          <cell r="GX800">
            <v>63.5</v>
          </cell>
          <cell r="GY800">
            <v>70.25</v>
          </cell>
          <cell r="GZ800">
            <v>79</v>
          </cell>
          <cell r="HA800" t="str">
            <v>IGR-L</v>
          </cell>
          <cell r="HB800">
            <v>0</v>
          </cell>
          <cell r="HC800">
            <v>75.08</v>
          </cell>
          <cell r="HD800">
            <v>67.25</v>
          </cell>
          <cell r="HE800">
            <v>69</v>
          </cell>
          <cell r="HF800">
            <v>78</v>
          </cell>
          <cell r="HH800">
            <v>0</v>
          </cell>
          <cell r="HM800" t="str">
            <v/>
          </cell>
          <cell r="HN800" t="str">
            <v/>
          </cell>
          <cell r="HS800">
            <v>0</v>
          </cell>
          <cell r="HT800" t="str">
            <v>PKN</v>
          </cell>
          <cell r="HU800">
            <v>0</v>
          </cell>
          <cell r="HV800" t="str">
            <v>IND</v>
          </cell>
          <cell r="HW800">
            <v>0</v>
          </cell>
          <cell r="HX800" t="str">
            <v>MAT-W</v>
          </cell>
          <cell r="HY800">
            <v>0</v>
          </cell>
          <cell r="HZ800" t="str">
            <v>SEJ-W</v>
          </cell>
          <cell r="IA800">
            <v>0</v>
          </cell>
          <cell r="IB800" t="str">
            <v>IGR-W</v>
          </cell>
          <cell r="IC800">
            <v>0</v>
          </cell>
          <cell r="ID800" t="str">
            <v>SBO</v>
          </cell>
          <cell r="IE800">
            <v>0</v>
          </cell>
          <cell r="IF800" t="str">
            <v>PJO</v>
          </cell>
          <cell r="IG800">
            <v>0</v>
          </cell>
          <cell r="IH800" t="str">
            <v>PRA</v>
          </cell>
          <cell r="II800">
            <v>0</v>
          </cell>
          <cell r="IJ800" t="str">
            <v>JAW</v>
          </cell>
          <cell r="IK800">
            <v>0</v>
          </cell>
          <cell r="IL800" t="str">
            <v>ARB</v>
          </cell>
          <cell r="IM800">
            <v>0</v>
          </cell>
          <cell r="IN800" t="str">
            <v>PKM</v>
          </cell>
          <cell r="IO800">
            <v>0</v>
          </cell>
          <cell r="IP800" t="str">
            <v>GEO-P</v>
          </cell>
          <cell r="IQ800">
            <v>0</v>
          </cell>
          <cell r="IR800" t="str">
            <v>SEJ-P</v>
          </cell>
          <cell r="IS800">
            <v>0</v>
          </cell>
          <cell r="IT800" t="str">
            <v>SOS-P</v>
          </cell>
          <cell r="IU800">
            <v>0</v>
          </cell>
          <cell r="IV800" t="str">
            <v>EKO-P</v>
          </cell>
          <cell r="IW800">
            <v>0</v>
          </cell>
          <cell r="IX800" t="str">
            <v>IGR-L</v>
          </cell>
          <cell r="IY800">
            <v>0</v>
          </cell>
          <cell r="JA800">
            <v>0</v>
          </cell>
        </row>
        <row r="801">
          <cell r="Q801" t="str">
            <v/>
          </cell>
          <cell r="AB801" t="str">
            <v/>
          </cell>
          <cell r="AC801">
            <v>6</v>
          </cell>
          <cell r="AI801" t="str">
            <v/>
          </cell>
          <cell r="AJ801">
            <v>0</v>
          </cell>
          <cell r="AK801">
            <v>79</v>
          </cell>
          <cell r="AL801">
            <v>77</v>
          </cell>
          <cell r="AM801">
            <v>78.5</v>
          </cell>
          <cell r="AN801">
            <v>76</v>
          </cell>
          <cell r="AO801" t="str">
            <v/>
          </cell>
          <cell r="AP801">
            <v>0</v>
          </cell>
          <cell r="AQ801">
            <v>79.33</v>
          </cell>
          <cell r="AR801">
            <v>67.25</v>
          </cell>
          <cell r="AS801">
            <v>72.75</v>
          </cell>
          <cell r="AT801">
            <v>75</v>
          </cell>
          <cell r="AU801" t="str">
            <v/>
          </cell>
          <cell r="AV801">
            <v>0</v>
          </cell>
          <cell r="AW801">
            <v>77.75</v>
          </cell>
          <cell r="AX801">
            <v>77.25</v>
          </cell>
          <cell r="AY801">
            <v>78</v>
          </cell>
          <cell r="AZ801">
            <v>75</v>
          </cell>
          <cell r="BA801" t="str">
            <v/>
          </cell>
          <cell r="BB801">
            <v>0</v>
          </cell>
          <cell r="BC801">
            <v>78.33</v>
          </cell>
          <cell r="BD801">
            <v>77</v>
          </cell>
          <cell r="BE801">
            <v>77.25</v>
          </cell>
          <cell r="BF801">
            <v>76</v>
          </cell>
          <cell r="BG801" t="str">
            <v>SEJ</v>
          </cell>
          <cell r="BH801">
            <v>0</v>
          </cell>
          <cell r="BI801">
            <v>78</v>
          </cell>
          <cell r="BJ801">
            <v>64.75</v>
          </cell>
          <cell r="BK801">
            <v>76.75</v>
          </cell>
          <cell r="BL801">
            <v>75</v>
          </cell>
          <cell r="BM801" t="str">
            <v/>
          </cell>
          <cell r="BN801">
            <v>0</v>
          </cell>
          <cell r="BO801">
            <v>80.25</v>
          </cell>
          <cell r="BP801">
            <v>73</v>
          </cell>
          <cell r="BQ801">
            <v>76</v>
          </cell>
          <cell r="BR801">
            <v>79</v>
          </cell>
          <cell r="BS801" t="str">
            <v/>
          </cell>
          <cell r="BT801">
            <v>0</v>
          </cell>
          <cell r="BU801">
            <v>82.25</v>
          </cell>
          <cell r="BV801">
            <v>0</v>
          </cell>
          <cell r="BW801">
            <v>74.75</v>
          </cell>
          <cell r="BX801">
            <v>79</v>
          </cell>
          <cell r="BY801" t="str">
            <v/>
          </cell>
          <cell r="BZ801">
            <v>0</v>
          </cell>
          <cell r="CA801">
            <v>77</v>
          </cell>
          <cell r="CB801">
            <v>67.5</v>
          </cell>
          <cell r="CC801">
            <v>69.5</v>
          </cell>
          <cell r="CD801">
            <v>72</v>
          </cell>
          <cell r="CE801" t="str">
            <v/>
          </cell>
          <cell r="CF801">
            <v>0</v>
          </cell>
          <cell r="CG801">
            <v>81.67</v>
          </cell>
          <cell r="CH801">
            <v>75</v>
          </cell>
          <cell r="CI801">
            <v>80.25</v>
          </cell>
          <cell r="CJ801">
            <v>77</v>
          </cell>
          <cell r="CK801" t="str">
            <v/>
          </cell>
          <cell r="CL801">
            <v>0</v>
          </cell>
          <cell r="CM801">
            <v>77.25</v>
          </cell>
          <cell r="CN801">
            <v>68.75</v>
          </cell>
          <cell r="CO801">
            <v>68.75</v>
          </cell>
          <cell r="CP801">
            <v>76</v>
          </cell>
          <cell r="CQ801" t="str">
            <v/>
          </cell>
          <cell r="CR801">
            <v>0</v>
          </cell>
          <cell r="CS801">
            <v>70.17</v>
          </cell>
          <cell r="CT801">
            <v>65.5</v>
          </cell>
          <cell r="CU801">
            <v>70</v>
          </cell>
          <cell r="CV801">
            <v>76</v>
          </cell>
          <cell r="CW801" t="str">
            <v/>
          </cell>
          <cell r="CX801">
            <v>0</v>
          </cell>
          <cell r="CY801">
            <v>75.44</v>
          </cell>
          <cell r="CZ801">
            <v>68.75</v>
          </cell>
          <cell r="DA801">
            <v>70.5</v>
          </cell>
          <cell r="DB801">
            <v>82</v>
          </cell>
          <cell r="DC801" t="str">
            <v/>
          </cell>
          <cell r="DD801">
            <v>0</v>
          </cell>
          <cell r="DE801">
            <v>71</v>
          </cell>
          <cell r="DF801">
            <v>81.75</v>
          </cell>
          <cell r="DG801">
            <v>72.75</v>
          </cell>
          <cell r="DH801">
            <v>81</v>
          </cell>
          <cell r="DI801" t="str">
            <v/>
          </cell>
          <cell r="DJ801">
            <v>0</v>
          </cell>
          <cell r="DK801">
            <v>0</v>
          </cell>
          <cell r="DL801">
            <v>0</v>
          </cell>
          <cell r="DM801">
            <v>0</v>
          </cell>
          <cell r="DN801">
            <v>72</v>
          </cell>
          <cell r="DO801" t="str">
            <v/>
          </cell>
          <cell r="DP801">
            <v>0</v>
          </cell>
          <cell r="DQ801">
            <v>80.5</v>
          </cell>
          <cell r="DR801">
            <v>68.5</v>
          </cell>
          <cell r="DS801">
            <v>67.25</v>
          </cell>
          <cell r="DT801">
            <v>75</v>
          </cell>
          <cell r="DU801" t="str">
            <v/>
          </cell>
          <cell r="DV801">
            <v>0</v>
          </cell>
          <cell r="DW801">
            <v>77.75</v>
          </cell>
          <cell r="DX801">
            <v>64.75</v>
          </cell>
          <cell r="DY801">
            <v>75.5</v>
          </cell>
          <cell r="DZ801">
            <v>73</v>
          </cell>
          <cell r="EA801" t="str">
            <v/>
          </cell>
          <cell r="EB801">
            <v>0</v>
          </cell>
          <cell r="EC801">
            <v>80.13</v>
          </cell>
          <cell r="ED801">
            <v>74.25</v>
          </cell>
          <cell r="EE801">
            <v>75.75</v>
          </cell>
          <cell r="EF801">
            <v>76</v>
          </cell>
          <cell r="EG801" t="str">
            <v/>
          </cell>
          <cell r="EH801">
            <v>0</v>
          </cell>
          <cell r="EI801">
            <v>78.92</v>
          </cell>
          <cell r="EJ801">
            <v>73</v>
          </cell>
          <cell r="EK801">
            <v>73.25</v>
          </cell>
          <cell r="EL801">
            <v>80</v>
          </cell>
          <cell r="EM801" t="str">
            <v/>
          </cell>
          <cell r="EN801">
            <v>0</v>
          </cell>
          <cell r="EO801">
            <v>78.92</v>
          </cell>
          <cell r="EP801">
            <v>73</v>
          </cell>
          <cell r="EQ801">
            <v>73.25</v>
          </cell>
          <cell r="ER801">
            <v>80</v>
          </cell>
          <cell r="ES801" t="str">
            <v/>
          </cell>
          <cell r="ET801">
            <v>0</v>
          </cell>
          <cell r="EU801">
            <v>78.92</v>
          </cell>
          <cell r="EV801">
            <v>73</v>
          </cell>
          <cell r="EW801">
            <v>73.25</v>
          </cell>
          <cell r="EX801">
            <v>80</v>
          </cell>
          <cell r="EY801" t="str">
            <v/>
          </cell>
          <cell r="EZ801">
            <v>0</v>
          </cell>
          <cell r="FA801">
            <v>78.25</v>
          </cell>
          <cell r="FB801">
            <v>67</v>
          </cell>
          <cell r="FC801">
            <v>68</v>
          </cell>
          <cell r="FD801">
            <v>75</v>
          </cell>
          <cell r="FE801" t="str">
            <v/>
          </cell>
          <cell r="FF801">
            <v>0</v>
          </cell>
          <cell r="FG801">
            <v>78.25</v>
          </cell>
          <cell r="FH801">
            <v>67</v>
          </cell>
          <cell r="FI801">
            <v>68</v>
          </cell>
          <cell r="FJ801">
            <v>75</v>
          </cell>
          <cell r="FK801" t="str">
            <v/>
          </cell>
          <cell r="FL801">
            <v>0</v>
          </cell>
          <cell r="FM801">
            <v>78.25</v>
          </cell>
          <cell r="FN801">
            <v>67</v>
          </cell>
          <cell r="FO801">
            <v>68</v>
          </cell>
          <cell r="FP801">
            <v>75</v>
          </cell>
          <cell r="FQ801" t="str">
            <v/>
          </cell>
          <cell r="FR801">
            <v>0</v>
          </cell>
          <cell r="FS801">
            <v>78.25</v>
          </cell>
          <cell r="FT801">
            <v>67</v>
          </cell>
          <cell r="FU801">
            <v>68</v>
          </cell>
          <cell r="FV801">
            <v>75</v>
          </cell>
          <cell r="FW801" t="str">
            <v/>
          </cell>
          <cell r="FX801">
            <v>0</v>
          </cell>
          <cell r="FY801">
            <v>78.25</v>
          </cell>
          <cell r="FZ801">
            <v>67</v>
          </cell>
          <cell r="GA801">
            <v>68</v>
          </cell>
          <cell r="GB801">
            <v>75</v>
          </cell>
          <cell r="GC801" t="str">
            <v/>
          </cell>
          <cell r="GD801">
            <v>0</v>
          </cell>
          <cell r="GE801">
            <v>78.25</v>
          </cell>
          <cell r="GF801">
            <v>67</v>
          </cell>
          <cell r="GG801">
            <v>68</v>
          </cell>
          <cell r="GH801">
            <v>75</v>
          </cell>
          <cell r="GI801" t="str">
            <v/>
          </cell>
          <cell r="GJ801">
            <v>0</v>
          </cell>
          <cell r="GK801">
            <v>78.25</v>
          </cell>
          <cell r="GL801">
            <v>67</v>
          </cell>
          <cell r="GM801">
            <v>68</v>
          </cell>
          <cell r="GN801">
            <v>75</v>
          </cell>
          <cell r="GO801" t="str">
            <v/>
          </cell>
          <cell r="GP801">
            <v>0</v>
          </cell>
          <cell r="GQ801">
            <v>78.25</v>
          </cell>
          <cell r="GR801">
            <v>67</v>
          </cell>
          <cell r="GS801">
            <v>68</v>
          </cell>
          <cell r="GT801">
            <v>75</v>
          </cell>
          <cell r="GU801" t="str">
            <v/>
          </cell>
          <cell r="GV801">
            <v>0</v>
          </cell>
          <cell r="GW801">
            <v>75</v>
          </cell>
          <cell r="GX801">
            <v>64</v>
          </cell>
          <cell r="GY801">
            <v>66.75</v>
          </cell>
          <cell r="GZ801">
            <v>74</v>
          </cell>
          <cell r="HA801" t="str">
            <v>IGR-L</v>
          </cell>
          <cell r="HB801">
            <v>0</v>
          </cell>
          <cell r="HC801">
            <v>75</v>
          </cell>
          <cell r="HD801">
            <v>67</v>
          </cell>
          <cell r="HE801">
            <v>66.75</v>
          </cell>
          <cell r="HF801">
            <v>76</v>
          </cell>
          <cell r="HH801">
            <v>0</v>
          </cell>
          <cell r="HM801" t="str">
            <v/>
          </cell>
          <cell r="HN801" t="str">
            <v/>
          </cell>
          <cell r="HS801">
            <v>0</v>
          </cell>
          <cell r="HT801" t="str">
            <v>PKN</v>
          </cell>
          <cell r="HU801">
            <v>0</v>
          </cell>
          <cell r="HV801" t="str">
            <v>IND</v>
          </cell>
          <cell r="HW801">
            <v>0</v>
          </cell>
          <cell r="HX801" t="str">
            <v>MAT-W</v>
          </cell>
          <cell r="HY801">
            <v>0</v>
          </cell>
          <cell r="HZ801" t="str">
            <v>SEJ-W</v>
          </cell>
          <cell r="IA801">
            <v>0</v>
          </cell>
          <cell r="IB801" t="str">
            <v>IGR-W</v>
          </cell>
          <cell r="IC801">
            <v>0</v>
          </cell>
          <cell r="ID801" t="str">
            <v>SBO</v>
          </cell>
          <cell r="IE801">
            <v>0</v>
          </cell>
          <cell r="IF801" t="str">
            <v>PJO</v>
          </cell>
          <cell r="IG801">
            <v>0</v>
          </cell>
          <cell r="IH801" t="str">
            <v>PRA</v>
          </cell>
          <cell r="II801">
            <v>0</v>
          </cell>
          <cell r="IJ801" t="str">
            <v>JAW</v>
          </cell>
          <cell r="IK801">
            <v>0</v>
          </cell>
          <cell r="IL801" t="str">
            <v>ARB</v>
          </cell>
          <cell r="IM801">
            <v>0</v>
          </cell>
          <cell r="IN801" t="str">
            <v>PKM</v>
          </cell>
          <cell r="IO801">
            <v>0</v>
          </cell>
          <cell r="IP801" t="str">
            <v>GEO-P</v>
          </cell>
          <cell r="IQ801">
            <v>0</v>
          </cell>
          <cell r="IR801" t="str">
            <v>SEJ-P</v>
          </cell>
          <cell r="IS801">
            <v>0</v>
          </cell>
          <cell r="IT801" t="str">
            <v>SOS-P</v>
          </cell>
          <cell r="IU801">
            <v>0</v>
          </cell>
          <cell r="IV801" t="str">
            <v>EKO-P</v>
          </cell>
          <cell r="IW801">
            <v>0</v>
          </cell>
          <cell r="IX801" t="str">
            <v>IGR-L</v>
          </cell>
          <cell r="IY801">
            <v>0</v>
          </cell>
          <cell r="JA801">
            <v>0</v>
          </cell>
        </row>
        <row r="802">
          <cell r="Q802" t="str">
            <v/>
          </cell>
          <cell r="AB802" t="str">
            <v/>
          </cell>
          <cell r="AC802">
            <v>7</v>
          </cell>
          <cell r="AI802" t="str">
            <v/>
          </cell>
          <cell r="AJ802">
            <v>0</v>
          </cell>
          <cell r="AK802">
            <v>80</v>
          </cell>
          <cell r="AL802">
            <v>77.75</v>
          </cell>
          <cell r="AM802">
            <v>77.25</v>
          </cell>
          <cell r="AN802">
            <v>78</v>
          </cell>
          <cell r="AO802" t="str">
            <v/>
          </cell>
          <cell r="AP802">
            <v>0</v>
          </cell>
          <cell r="AQ802">
            <v>79</v>
          </cell>
          <cell r="AR802">
            <v>73.75</v>
          </cell>
          <cell r="AS802">
            <v>71.75</v>
          </cell>
          <cell r="AT802">
            <v>76</v>
          </cell>
          <cell r="AU802" t="str">
            <v/>
          </cell>
          <cell r="AV802">
            <v>0</v>
          </cell>
          <cell r="AW802">
            <v>79.5</v>
          </cell>
          <cell r="AX802">
            <v>77.25</v>
          </cell>
          <cell r="AY802">
            <v>77.25</v>
          </cell>
          <cell r="AZ802">
            <v>77</v>
          </cell>
          <cell r="BA802" t="str">
            <v/>
          </cell>
          <cell r="BB802">
            <v>0</v>
          </cell>
          <cell r="BC802">
            <v>80.67</v>
          </cell>
          <cell r="BD802">
            <v>78.5</v>
          </cell>
          <cell r="BE802">
            <v>76.5</v>
          </cell>
          <cell r="BF802">
            <v>79</v>
          </cell>
          <cell r="BG802" t="str">
            <v>SEJ</v>
          </cell>
          <cell r="BH802">
            <v>0</v>
          </cell>
          <cell r="BI802">
            <v>77</v>
          </cell>
          <cell r="BJ802">
            <v>73</v>
          </cell>
          <cell r="BK802">
            <v>74.5</v>
          </cell>
          <cell r="BL802">
            <v>76</v>
          </cell>
          <cell r="BM802" t="str">
            <v/>
          </cell>
          <cell r="BN802">
            <v>0</v>
          </cell>
          <cell r="BO802">
            <v>75.75</v>
          </cell>
          <cell r="BP802">
            <v>74.75</v>
          </cell>
          <cell r="BQ802">
            <v>68.75</v>
          </cell>
          <cell r="BR802">
            <v>78</v>
          </cell>
          <cell r="BS802" t="str">
            <v/>
          </cell>
          <cell r="BT802">
            <v>0</v>
          </cell>
          <cell r="BU802">
            <v>85</v>
          </cell>
          <cell r="BV802">
            <v>80</v>
          </cell>
          <cell r="BW802">
            <v>78.25</v>
          </cell>
          <cell r="BX802">
            <v>81</v>
          </cell>
          <cell r="BY802" t="str">
            <v/>
          </cell>
          <cell r="BZ802">
            <v>0</v>
          </cell>
          <cell r="CA802">
            <v>76.75</v>
          </cell>
          <cell r="CB802">
            <v>68.5</v>
          </cell>
          <cell r="CC802">
            <v>69.25</v>
          </cell>
          <cell r="CD802">
            <v>73</v>
          </cell>
          <cell r="CE802" t="str">
            <v/>
          </cell>
          <cell r="CF802">
            <v>0</v>
          </cell>
          <cell r="CG802">
            <v>77.33</v>
          </cell>
          <cell r="CH802">
            <v>76.5</v>
          </cell>
          <cell r="CI802">
            <v>77.75</v>
          </cell>
          <cell r="CJ802">
            <v>77</v>
          </cell>
          <cell r="CK802" t="str">
            <v/>
          </cell>
          <cell r="CL802">
            <v>0</v>
          </cell>
          <cell r="CM802">
            <v>76</v>
          </cell>
          <cell r="CN802">
            <v>74.75</v>
          </cell>
          <cell r="CO802">
            <v>69</v>
          </cell>
          <cell r="CP802">
            <v>76</v>
          </cell>
          <cell r="CQ802" t="str">
            <v/>
          </cell>
          <cell r="CR802">
            <v>0</v>
          </cell>
          <cell r="CS802">
            <v>79.67</v>
          </cell>
          <cell r="CT802">
            <v>67</v>
          </cell>
          <cell r="CU802">
            <v>72.5</v>
          </cell>
          <cell r="CV802">
            <v>81</v>
          </cell>
          <cell r="CW802" t="str">
            <v/>
          </cell>
          <cell r="CX802">
            <v>0</v>
          </cell>
          <cell r="CY802">
            <v>80</v>
          </cell>
          <cell r="CZ802">
            <v>72.25</v>
          </cell>
          <cell r="DA802">
            <v>70.75</v>
          </cell>
          <cell r="DB802">
            <v>80</v>
          </cell>
          <cell r="DC802" t="str">
            <v/>
          </cell>
          <cell r="DD802">
            <v>0</v>
          </cell>
          <cell r="DE802">
            <v>79.5</v>
          </cell>
          <cell r="DF802">
            <v>80.5</v>
          </cell>
          <cell r="DG802">
            <v>75</v>
          </cell>
          <cell r="DH802">
            <v>78</v>
          </cell>
          <cell r="DI802" t="str">
            <v/>
          </cell>
          <cell r="DJ802">
            <v>0</v>
          </cell>
          <cell r="DK802">
            <v>0</v>
          </cell>
          <cell r="DL802">
            <v>0</v>
          </cell>
          <cell r="DM802">
            <v>0</v>
          </cell>
          <cell r="DN802">
            <v>72</v>
          </cell>
          <cell r="DO802" t="str">
            <v/>
          </cell>
          <cell r="DP802">
            <v>0</v>
          </cell>
          <cell r="DQ802">
            <v>81.5</v>
          </cell>
          <cell r="DR802">
            <v>68.5</v>
          </cell>
          <cell r="DS802">
            <v>67</v>
          </cell>
          <cell r="DT802">
            <v>75</v>
          </cell>
          <cell r="DU802" t="str">
            <v/>
          </cell>
          <cell r="DV802">
            <v>0</v>
          </cell>
          <cell r="DW802">
            <v>78.5</v>
          </cell>
          <cell r="DX802">
            <v>73</v>
          </cell>
          <cell r="DY802">
            <v>70.75</v>
          </cell>
          <cell r="DZ802">
            <v>83</v>
          </cell>
          <cell r="EA802" t="str">
            <v/>
          </cell>
          <cell r="EB802">
            <v>0</v>
          </cell>
          <cell r="EC802">
            <v>77.38</v>
          </cell>
          <cell r="ED802">
            <v>73.5</v>
          </cell>
          <cell r="EE802">
            <v>69.75</v>
          </cell>
          <cell r="EF802">
            <v>75</v>
          </cell>
          <cell r="EG802" t="str">
            <v/>
          </cell>
          <cell r="EH802">
            <v>0</v>
          </cell>
          <cell r="EI802">
            <v>80.67</v>
          </cell>
          <cell r="EJ802">
            <v>72.5</v>
          </cell>
          <cell r="EK802">
            <v>72.5</v>
          </cell>
          <cell r="EL802">
            <v>79</v>
          </cell>
          <cell r="EM802" t="str">
            <v/>
          </cell>
          <cell r="EN802">
            <v>0</v>
          </cell>
          <cell r="EO802">
            <v>80.67</v>
          </cell>
          <cell r="EP802">
            <v>72.5</v>
          </cell>
          <cell r="EQ802">
            <v>72.5</v>
          </cell>
          <cell r="ER802">
            <v>79</v>
          </cell>
          <cell r="ES802" t="str">
            <v/>
          </cell>
          <cell r="ET802">
            <v>0</v>
          </cell>
          <cell r="EU802">
            <v>80.67</v>
          </cell>
          <cell r="EV802">
            <v>72.5</v>
          </cell>
          <cell r="EW802">
            <v>72.5</v>
          </cell>
          <cell r="EX802">
            <v>79</v>
          </cell>
          <cell r="EY802" t="str">
            <v/>
          </cell>
          <cell r="EZ802">
            <v>0</v>
          </cell>
          <cell r="FA802">
            <v>77.25</v>
          </cell>
          <cell r="FB802">
            <v>0</v>
          </cell>
          <cell r="FC802">
            <v>67</v>
          </cell>
          <cell r="FD802">
            <v>74</v>
          </cell>
          <cell r="FE802" t="str">
            <v/>
          </cell>
          <cell r="FF802">
            <v>0</v>
          </cell>
          <cell r="FG802">
            <v>77.25</v>
          </cell>
          <cell r="FH802">
            <v>0</v>
          </cell>
          <cell r="FI802">
            <v>67</v>
          </cell>
          <cell r="FJ802">
            <v>74</v>
          </cell>
          <cell r="FK802" t="str">
            <v/>
          </cell>
          <cell r="FL802">
            <v>0</v>
          </cell>
          <cell r="FM802">
            <v>77.25</v>
          </cell>
          <cell r="FN802">
            <v>0</v>
          </cell>
          <cell r="FO802">
            <v>67</v>
          </cell>
          <cell r="FP802">
            <v>74</v>
          </cell>
          <cell r="FQ802" t="str">
            <v/>
          </cell>
          <cell r="FR802">
            <v>0</v>
          </cell>
          <cell r="FS802">
            <v>77.25</v>
          </cell>
          <cell r="FT802">
            <v>0</v>
          </cell>
          <cell r="FU802">
            <v>67</v>
          </cell>
          <cell r="FV802">
            <v>74</v>
          </cell>
          <cell r="FW802" t="str">
            <v/>
          </cell>
          <cell r="FX802">
            <v>0</v>
          </cell>
          <cell r="FY802">
            <v>77.25</v>
          </cell>
          <cell r="FZ802">
            <v>0</v>
          </cell>
          <cell r="GA802">
            <v>67</v>
          </cell>
          <cell r="GB802">
            <v>74</v>
          </cell>
          <cell r="GC802" t="str">
            <v/>
          </cell>
          <cell r="GD802">
            <v>0</v>
          </cell>
          <cell r="GE802">
            <v>77.25</v>
          </cell>
          <cell r="GF802">
            <v>0</v>
          </cell>
          <cell r="GG802">
            <v>67</v>
          </cell>
          <cell r="GH802">
            <v>74</v>
          </cell>
          <cell r="GI802" t="str">
            <v/>
          </cell>
          <cell r="GJ802">
            <v>0</v>
          </cell>
          <cell r="GK802">
            <v>77.25</v>
          </cell>
          <cell r="GL802">
            <v>0</v>
          </cell>
          <cell r="GM802">
            <v>67</v>
          </cell>
          <cell r="GN802">
            <v>74</v>
          </cell>
          <cell r="GO802" t="str">
            <v/>
          </cell>
          <cell r="GP802">
            <v>0</v>
          </cell>
          <cell r="GQ802">
            <v>77.25</v>
          </cell>
          <cell r="GR802">
            <v>0</v>
          </cell>
          <cell r="GS802">
            <v>67</v>
          </cell>
          <cell r="GT802">
            <v>74</v>
          </cell>
          <cell r="GU802" t="str">
            <v/>
          </cell>
          <cell r="GV802">
            <v>0</v>
          </cell>
          <cell r="GW802">
            <v>75</v>
          </cell>
          <cell r="GX802">
            <v>0</v>
          </cell>
          <cell r="GY802">
            <v>75.75</v>
          </cell>
          <cell r="GZ802">
            <v>75</v>
          </cell>
          <cell r="HA802" t="str">
            <v>IGR-L</v>
          </cell>
          <cell r="HB802">
            <v>0</v>
          </cell>
          <cell r="HC802">
            <v>75.08</v>
          </cell>
          <cell r="HD802">
            <v>67.25</v>
          </cell>
          <cell r="HE802">
            <v>67.25</v>
          </cell>
          <cell r="HF802">
            <v>76</v>
          </cell>
          <cell r="HH802">
            <v>0</v>
          </cell>
          <cell r="HM802" t="str">
            <v/>
          </cell>
          <cell r="HN802" t="str">
            <v/>
          </cell>
          <cell r="HS802">
            <v>0</v>
          </cell>
          <cell r="HT802" t="str">
            <v>PKN</v>
          </cell>
          <cell r="HU802">
            <v>0</v>
          </cell>
          <cell r="HV802" t="str">
            <v>IND</v>
          </cell>
          <cell r="HW802">
            <v>0</v>
          </cell>
          <cell r="HX802" t="str">
            <v>MAT-W</v>
          </cell>
          <cell r="HY802">
            <v>0</v>
          </cell>
          <cell r="HZ802" t="str">
            <v>SEJ-W</v>
          </cell>
          <cell r="IA802">
            <v>0</v>
          </cell>
          <cell r="IB802" t="str">
            <v>IGR-W</v>
          </cell>
          <cell r="IC802">
            <v>0</v>
          </cell>
          <cell r="ID802" t="str">
            <v>SBO</v>
          </cell>
          <cell r="IE802">
            <v>0</v>
          </cell>
          <cell r="IF802" t="str">
            <v>PJO</v>
          </cell>
          <cell r="IG802">
            <v>0</v>
          </cell>
          <cell r="IH802" t="str">
            <v>PRA</v>
          </cell>
          <cell r="II802">
            <v>0</v>
          </cell>
          <cell r="IJ802" t="str">
            <v>JAW</v>
          </cell>
          <cell r="IK802">
            <v>0</v>
          </cell>
          <cell r="IL802" t="str">
            <v>ARB</v>
          </cell>
          <cell r="IM802">
            <v>0</v>
          </cell>
          <cell r="IN802" t="str">
            <v>PKM</v>
          </cell>
          <cell r="IO802">
            <v>0</v>
          </cell>
          <cell r="IP802" t="str">
            <v>GEO-P</v>
          </cell>
          <cell r="IQ802">
            <v>0</v>
          </cell>
          <cell r="IR802" t="str">
            <v>SEJ-P</v>
          </cell>
          <cell r="IS802">
            <v>0</v>
          </cell>
          <cell r="IT802" t="str">
            <v>SOS-P</v>
          </cell>
          <cell r="IU802">
            <v>0</v>
          </cell>
          <cell r="IV802" t="str">
            <v>EKO-P</v>
          </cell>
          <cell r="IW802">
            <v>0</v>
          </cell>
          <cell r="IX802" t="str">
            <v>IGR-L</v>
          </cell>
          <cell r="IY802">
            <v>0</v>
          </cell>
          <cell r="JA802">
            <v>0</v>
          </cell>
        </row>
        <row r="803">
          <cell r="Q803" t="str">
            <v/>
          </cell>
          <cell r="AB803" t="str">
            <v/>
          </cell>
          <cell r="AC803">
            <v>8</v>
          </cell>
          <cell r="AI803" t="str">
            <v/>
          </cell>
          <cell r="AJ803">
            <v>0</v>
          </cell>
          <cell r="AK803">
            <v>85</v>
          </cell>
          <cell r="AL803">
            <v>80.5</v>
          </cell>
          <cell r="AM803">
            <v>81.25</v>
          </cell>
          <cell r="AN803">
            <v>81</v>
          </cell>
          <cell r="AO803" t="str">
            <v/>
          </cell>
          <cell r="AP803">
            <v>0</v>
          </cell>
          <cell r="AQ803">
            <v>88.33</v>
          </cell>
          <cell r="AR803">
            <v>83.75</v>
          </cell>
          <cell r="AS803">
            <v>79.25</v>
          </cell>
          <cell r="AT803">
            <v>80</v>
          </cell>
          <cell r="AU803" t="str">
            <v/>
          </cell>
          <cell r="AV803">
            <v>0</v>
          </cell>
          <cell r="AW803">
            <v>84.5</v>
          </cell>
          <cell r="AX803">
            <v>80.5</v>
          </cell>
          <cell r="AY803">
            <v>81.75</v>
          </cell>
          <cell r="AZ803">
            <v>78</v>
          </cell>
          <cell r="BA803" t="str">
            <v/>
          </cell>
          <cell r="BB803">
            <v>0</v>
          </cell>
          <cell r="BC803">
            <v>85</v>
          </cell>
          <cell r="BD803">
            <v>81.25</v>
          </cell>
          <cell r="BE803">
            <v>81.5</v>
          </cell>
          <cell r="BF803">
            <v>80</v>
          </cell>
          <cell r="BG803" t="str">
            <v>SEJ</v>
          </cell>
          <cell r="BH803">
            <v>0</v>
          </cell>
          <cell r="BI803">
            <v>86.67</v>
          </cell>
          <cell r="BJ803">
            <v>83.25</v>
          </cell>
          <cell r="BK803">
            <v>72.75</v>
          </cell>
          <cell r="BL803">
            <v>78</v>
          </cell>
          <cell r="BM803" t="str">
            <v/>
          </cell>
          <cell r="BN803">
            <v>0</v>
          </cell>
          <cell r="BO803">
            <v>80.25</v>
          </cell>
          <cell r="BP803">
            <v>77.75</v>
          </cell>
          <cell r="BQ803">
            <v>82.25</v>
          </cell>
          <cell r="BR803">
            <v>78</v>
          </cell>
          <cell r="BS803" t="str">
            <v/>
          </cell>
          <cell r="BT803">
            <v>0</v>
          </cell>
          <cell r="BU803">
            <v>85.25</v>
          </cell>
          <cell r="BV803">
            <v>83.75</v>
          </cell>
          <cell r="BW803">
            <v>83.5</v>
          </cell>
          <cell r="BX803">
            <v>87</v>
          </cell>
          <cell r="BY803" t="str">
            <v/>
          </cell>
          <cell r="BZ803">
            <v>0</v>
          </cell>
          <cell r="CA803">
            <v>82</v>
          </cell>
          <cell r="CB803">
            <v>87</v>
          </cell>
          <cell r="CC803">
            <v>87.25</v>
          </cell>
          <cell r="CD803">
            <v>89</v>
          </cell>
          <cell r="CE803" t="str">
            <v/>
          </cell>
          <cell r="CF803">
            <v>0</v>
          </cell>
          <cell r="CG803">
            <v>77.67</v>
          </cell>
          <cell r="CH803">
            <v>78.5</v>
          </cell>
          <cell r="CI803">
            <v>84.75</v>
          </cell>
          <cell r="CJ803">
            <v>79</v>
          </cell>
          <cell r="CK803" t="str">
            <v/>
          </cell>
          <cell r="CL803">
            <v>0</v>
          </cell>
          <cell r="CM803">
            <v>77.75</v>
          </cell>
          <cell r="CN803">
            <v>75.75</v>
          </cell>
          <cell r="CO803">
            <v>76.25</v>
          </cell>
          <cell r="CP803">
            <v>84</v>
          </cell>
          <cell r="CQ803" t="str">
            <v/>
          </cell>
          <cell r="CR803">
            <v>0</v>
          </cell>
          <cell r="CS803">
            <v>80.5</v>
          </cell>
          <cell r="CT803">
            <v>89.5</v>
          </cell>
          <cell r="CU803">
            <v>77.5</v>
          </cell>
          <cell r="CV803">
            <v>90</v>
          </cell>
          <cell r="CW803" t="str">
            <v/>
          </cell>
          <cell r="CX803">
            <v>0</v>
          </cell>
          <cell r="CY803">
            <v>78</v>
          </cell>
          <cell r="CZ803">
            <v>78.25</v>
          </cell>
          <cell r="DA803">
            <v>78.5</v>
          </cell>
          <cell r="DB803">
            <v>81</v>
          </cell>
          <cell r="DC803" t="str">
            <v/>
          </cell>
          <cell r="DD803">
            <v>0</v>
          </cell>
          <cell r="DE803">
            <v>86.75</v>
          </cell>
          <cell r="DF803">
            <v>82</v>
          </cell>
          <cell r="DG803">
            <v>82</v>
          </cell>
          <cell r="DH803">
            <v>86</v>
          </cell>
          <cell r="DI803" t="str">
            <v/>
          </cell>
          <cell r="DJ803">
            <v>0</v>
          </cell>
          <cell r="DK803">
            <v>0</v>
          </cell>
          <cell r="DL803">
            <v>0</v>
          </cell>
          <cell r="DM803">
            <v>0</v>
          </cell>
          <cell r="DN803">
            <v>86</v>
          </cell>
          <cell r="DO803" t="str">
            <v/>
          </cell>
          <cell r="DP803">
            <v>0</v>
          </cell>
          <cell r="DQ803">
            <v>85</v>
          </cell>
          <cell r="DR803">
            <v>69.25</v>
          </cell>
          <cell r="DS803">
            <v>73.5</v>
          </cell>
          <cell r="DT803">
            <v>76</v>
          </cell>
          <cell r="DU803" t="str">
            <v/>
          </cell>
          <cell r="DV803">
            <v>0</v>
          </cell>
          <cell r="DW803">
            <v>87.25</v>
          </cell>
          <cell r="DX803">
            <v>83.25</v>
          </cell>
          <cell r="DY803">
            <v>74.5</v>
          </cell>
          <cell r="DZ803">
            <v>87</v>
          </cell>
          <cell r="EA803" t="str">
            <v/>
          </cell>
          <cell r="EB803">
            <v>0</v>
          </cell>
          <cell r="EC803">
            <v>76.88</v>
          </cell>
          <cell r="ED803">
            <v>75.5</v>
          </cell>
          <cell r="EE803">
            <v>75.25</v>
          </cell>
          <cell r="EF803">
            <v>84</v>
          </cell>
          <cell r="EG803" t="str">
            <v/>
          </cell>
          <cell r="EH803">
            <v>0</v>
          </cell>
          <cell r="EI803">
            <v>84.5</v>
          </cell>
          <cell r="EJ803">
            <v>74.25</v>
          </cell>
          <cell r="EK803">
            <v>78.25</v>
          </cell>
          <cell r="EL803">
            <v>83</v>
          </cell>
          <cell r="EM803" t="str">
            <v/>
          </cell>
          <cell r="EN803">
            <v>0</v>
          </cell>
          <cell r="EO803">
            <v>84.5</v>
          </cell>
          <cell r="EP803">
            <v>74.25</v>
          </cell>
          <cell r="EQ803">
            <v>78.25</v>
          </cell>
          <cell r="ER803">
            <v>83</v>
          </cell>
          <cell r="ES803" t="str">
            <v/>
          </cell>
          <cell r="ET803">
            <v>0</v>
          </cell>
          <cell r="EU803">
            <v>84.5</v>
          </cell>
          <cell r="EV803">
            <v>74.25</v>
          </cell>
          <cell r="EW803">
            <v>78.25</v>
          </cell>
          <cell r="EX803">
            <v>83</v>
          </cell>
          <cell r="EY803" t="str">
            <v/>
          </cell>
          <cell r="EZ803">
            <v>0</v>
          </cell>
          <cell r="FA803">
            <v>76</v>
          </cell>
          <cell r="FB803">
            <v>75</v>
          </cell>
          <cell r="FC803">
            <v>72.25</v>
          </cell>
          <cell r="FD803">
            <v>83</v>
          </cell>
          <cell r="FE803" t="str">
            <v/>
          </cell>
          <cell r="FF803">
            <v>0</v>
          </cell>
          <cell r="FG803">
            <v>76</v>
          </cell>
          <cell r="FH803">
            <v>75</v>
          </cell>
          <cell r="FI803">
            <v>72.25</v>
          </cell>
          <cell r="FJ803">
            <v>83</v>
          </cell>
          <cell r="FK803" t="str">
            <v/>
          </cell>
          <cell r="FL803">
            <v>0</v>
          </cell>
          <cell r="FM803">
            <v>76</v>
          </cell>
          <cell r="FN803">
            <v>75</v>
          </cell>
          <cell r="FO803">
            <v>72.25</v>
          </cell>
          <cell r="FP803">
            <v>83</v>
          </cell>
          <cell r="FQ803" t="str">
            <v/>
          </cell>
          <cell r="FR803">
            <v>0</v>
          </cell>
          <cell r="FS803">
            <v>76</v>
          </cell>
          <cell r="FT803">
            <v>75</v>
          </cell>
          <cell r="FU803">
            <v>72.25</v>
          </cell>
          <cell r="FV803">
            <v>83</v>
          </cell>
          <cell r="FW803" t="str">
            <v/>
          </cell>
          <cell r="FX803">
            <v>0</v>
          </cell>
          <cell r="FY803">
            <v>76</v>
          </cell>
          <cell r="FZ803">
            <v>75</v>
          </cell>
          <cell r="GA803">
            <v>72.25</v>
          </cell>
          <cell r="GB803">
            <v>83</v>
          </cell>
          <cell r="GC803" t="str">
            <v/>
          </cell>
          <cell r="GD803">
            <v>0</v>
          </cell>
          <cell r="GE803">
            <v>76</v>
          </cell>
          <cell r="GF803">
            <v>75</v>
          </cell>
          <cell r="GG803">
            <v>72.25</v>
          </cell>
          <cell r="GH803">
            <v>83</v>
          </cell>
          <cell r="GI803" t="str">
            <v/>
          </cell>
          <cell r="GJ803">
            <v>0</v>
          </cell>
          <cell r="GK803">
            <v>76</v>
          </cell>
          <cell r="GL803">
            <v>75</v>
          </cell>
          <cell r="GM803">
            <v>72.25</v>
          </cell>
          <cell r="GN803">
            <v>83</v>
          </cell>
          <cell r="GO803" t="str">
            <v/>
          </cell>
          <cell r="GP803">
            <v>0</v>
          </cell>
          <cell r="GQ803">
            <v>76</v>
          </cell>
          <cell r="GR803">
            <v>75</v>
          </cell>
          <cell r="GS803">
            <v>72.25</v>
          </cell>
          <cell r="GT803">
            <v>83</v>
          </cell>
          <cell r="GU803" t="str">
            <v/>
          </cell>
          <cell r="GV803">
            <v>0</v>
          </cell>
          <cell r="GW803">
            <v>80.33</v>
          </cell>
          <cell r="GX803">
            <v>69.5</v>
          </cell>
          <cell r="GY803">
            <v>80.25</v>
          </cell>
          <cell r="GZ803">
            <v>87</v>
          </cell>
          <cell r="HA803" t="str">
            <v>IGR-L</v>
          </cell>
          <cell r="HB803">
            <v>0</v>
          </cell>
          <cell r="HC803">
            <v>75.17</v>
          </cell>
          <cell r="HD803">
            <v>72.5</v>
          </cell>
          <cell r="HE803">
            <v>77.5</v>
          </cell>
          <cell r="HF803">
            <v>82</v>
          </cell>
          <cell r="HH803">
            <v>0</v>
          </cell>
          <cell r="HM803" t="str">
            <v/>
          </cell>
          <cell r="HN803" t="str">
            <v/>
          </cell>
          <cell r="HS803">
            <v>0</v>
          </cell>
          <cell r="HT803" t="str">
            <v>PKN</v>
          </cell>
          <cell r="HU803">
            <v>0</v>
          </cell>
          <cell r="HV803" t="str">
            <v>IND</v>
          </cell>
          <cell r="HW803">
            <v>0</v>
          </cell>
          <cell r="HX803" t="str">
            <v>MAT-W</v>
          </cell>
          <cell r="HY803">
            <v>0</v>
          </cell>
          <cell r="HZ803" t="str">
            <v>SEJ-W</v>
          </cell>
          <cell r="IA803">
            <v>0</v>
          </cell>
          <cell r="IB803" t="str">
            <v>IGR-W</v>
          </cell>
          <cell r="IC803">
            <v>0</v>
          </cell>
          <cell r="ID803" t="str">
            <v>SBO</v>
          </cell>
          <cell r="IE803">
            <v>0</v>
          </cell>
          <cell r="IF803" t="str">
            <v>PJO</v>
          </cell>
          <cell r="IG803">
            <v>0</v>
          </cell>
          <cell r="IH803" t="str">
            <v>PRA</v>
          </cell>
          <cell r="II803">
            <v>0</v>
          </cell>
          <cell r="IJ803" t="str">
            <v>JAW</v>
          </cell>
          <cell r="IK803">
            <v>0</v>
          </cell>
          <cell r="IL803" t="str">
            <v>ARB</v>
          </cell>
          <cell r="IM803">
            <v>0</v>
          </cell>
          <cell r="IN803" t="str">
            <v>PKM</v>
          </cell>
          <cell r="IO803">
            <v>0</v>
          </cell>
          <cell r="IP803" t="str">
            <v>GEO-P</v>
          </cell>
          <cell r="IQ803">
            <v>0</v>
          </cell>
          <cell r="IR803" t="str">
            <v>SEJ-P</v>
          </cell>
          <cell r="IS803">
            <v>0</v>
          </cell>
          <cell r="IT803" t="str">
            <v>SOS-P</v>
          </cell>
          <cell r="IU803">
            <v>0</v>
          </cell>
          <cell r="IV803" t="str">
            <v>EKO-P</v>
          </cell>
          <cell r="IW803">
            <v>0</v>
          </cell>
          <cell r="IX803" t="str">
            <v>IGR-L</v>
          </cell>
          <cell r="IY803">
            <v>0</v>
          </cell>
          <cell r="JA803">
            <v>0</v>
          </cell>
        </row>
        <row r="804">
          <cell r="Q804" t="str">
            <v/>
          </cell>
          <cell r="AB804" t="str">
            <v/>
          </cell>
          <cell r="AC804">
            <v>9</v>
          </cell>
          <cell r="AI804" t="str">
            <v/>
          </cell>
          <cell r="AJ804">
            <v>0</v>
          </cell>
          <cell r="AK804">
            <v>80</v>
          </cell>
          <cell r="AL804">
            <v>80</v>
          </cell>
          <cell r="AM804">
            <v>78.75</v>
          </cell>
          <cell r="AN804">
            <v>80</v>
          </cell>
          <cell r="AO804" t="str">
            <v/>
          </cell>
          <cell r="AP804">
            <v>0</v>
          </cell>
          <cell r="AQ804">
            <v>87.33</v>
          </cell>
          <cell r="AR804">
            <v>79</v>
          </cell>
          <cell r="AS804">
            <v>81.75</v>
          </cell>
          <cell r="AT804">
            <v>79</v>
          </cell>
          <cell r="AU804" t="str">
            <v/>
          </cell>
          <cell r="AV804">
            <v>0</v>
          </cell>
          <cell r="AW804">
            <v>80.25</v>
          </cell>
          <cell r="AX804">
            <v>79.5</v>
          </cell>
          <cell r="AY804">
            <v>79.25</v>
          </cell>
          <cell r="AZ804">
            <v>79</v>
          </cell>
          <cell r="BA804" t="str">
            <v/>
          </cell>
          <cell r="BB804">
            <v>0</v>
          </cell>
          <cell r="BC804">
            <v>80</v>
          </cell>
          <cell r="BD804">
            <v>79.5</v>
          </cell>
          <cell r="BE804">
            <v>78</v>
          </cell>
          <cell r="BF804">
            <v>78</v>
          </cell>
          <cell r="BG804" t="str">
            <v>SEJ</v>
          </cell>
          <cell r="BH804">
            <v>0</v>
          </cell>
          <cell r="BI804">
            <v>87.33</v>
          </cell>
          <cell r="BJ804">
            <v>78.25</v>
          </cell>
          <cell r="BK804">
            <v>79.5</v>
          </cell>
          <cell r="BL804">
            <v>77</v>
          </cell>
          <cell r="BM804" t="str">
            <v/>
          </cell>
          <cell r="BN804">
            <v>0</v>
          </cell>
          <cell r="BO804">
            <v>81.38</v>
          </cell>
          <cell r="BP804">
            <v>78.25</v>
          </cell>
          <cell r="BQ804">
            <v>71.75</v>
          </cell>
          <cell r="BR804">
            <v>78</v>
          </cell>
          <cell r="BS804" t="str">
            <v/>
          </cell>
          <cell r="BT804">
            <v>0</v>
          </cell>
          <cell r="BU804">
            <v>83.75</v>
          </cell>
          <cell r="BV804">
            <v>81.5</v>
          </cell>
          <cell r="BW804">
            <v>81.75</v>
          </cell>
          <cell r="BX804">
            <v>82</v>
          </cell>
          <cell r="BY804" t="str">
            <v/>
          </cell>
          <cell r="BZ804">
            <v>0</v>
          </cell>
          <cell r="CA804">
            <v>79</v>
          </cell>
          <cell r="CB804">
            <v>71.25</v>
          </cell>
          <cell r="CC804">
            <v>73.25</v>
          </cell>
          <cell r="CD804">
            <v>77</v>
          </cell>
          <cell r="CE804" t="str">
            <v/>
          </cell>
          <cell r="CF804">
            <v>0</v>
          </cell>
          <cell r="CG804">
            <v>80</v>
          </cell>
          <cell r="CH804">
            <v>80.75</v>
          </cell>
          <cell r="CI804">
            <v>85.5</v>
          </cell>
          <cell r="CJ804">
            <v>78</v>
          </cell>
          <cell r="CK804" t="str">
            <v/>
          </cell>
          <cell r="CL804">
            <v>0</v>
          </cell>
          <cell r="CM804">
            <v>75.17</v>
          </cell>
          <cell r="CN804">
            <v>75.75</v>
          </cell>
          <cell r="CO804">
            <v>75.25</v>
          </cell>
          <cell r="CP804">
            <v>76</v>
          </cell>
          <cell r="CQ804" t="str">
            <v/>
          </cell>
          <cell r="CR804">
            <v>0</v>
          </cell>
          <cell r="CS804">
            <v>80.33</v>
          </cell>
          <cell r="CT804">
            <v>80.5</v>
          </cell>
          <cell r="CU804">
            <v>72.5</v>
          </cell>
          <cell r="CV804">
            <v>78</v>
          </cell>
          <cell r="CW804" t="str">
            <v/>
          </cell>
          <cell r="CX804">
            <v>0</v>
          </cell>
          <cell r="CY804">
            <v>78.22</v>
          </cell>
          <cell r="CZ804">
            <v>70.75</v>
          </cell>
          <cell r="DA804">
            <v>75.75</v>
          </cell>
          <cell r="DB804">
            <v>87</v>
          </cell>
          <cell r="DC804" t="str">
            <v/>
          </cell>
          <cell r="DD804">
            <v>0</v>
          </cell>
          <cell r="DE804">
            <v>84.25</v>
          </cell>
          <cell r="DF804">
            <v>77.75</v>
          </cell>
          <cell r="DG804">
            <v>80.5</v>
          </cell>
          <cell r="DH804">
            <v>84</v>
          </cell>
          <cell r="DI804" t="str">
            <v/>
          </cell>
          <cell r="DJ804">
            <v>0</v>
          </cell>
          <cell r="DK804">
            <v>0</v>
          </cell>
          <cell r="DL804">
            <v>0</v>
          </cell>
          <cell r="DM804">
            <v>0</v>
          </cell>
          <cell r="DN804">
            <v>73</v>
          </cell>
          <cell r="DO804" t="str">
            <v/>
          </cell>
          <cell r="DP804">
            <v>0</v>
          </cell>
          <cell r="DQ804">
            <v>82.25</v>
          </cell>
          <cell r="DR804">
            <v>69.25</v>
          </cell>
          <cell r="DS804">
            <v>70</v>
          </cell>
          <cell r="DT804">
            <v>75</v>
          </cell>
          <cell r="DU804" t="str">
            <v/>
          </cell>
          <cell r="DV804">
            <v>0</v>
          </cell>
          <cell r="DW804">
            <v>88.25</v>
          </cell>
          <cell r="DX804">
            <v>78.25</v>
          </cell>
          <cell r="DY804">
            <v>82.25</v>
          </cell>
          <cell r="DZ804">
            <v>79</v>
          </cell>
          <cell r="EA804" t="str">
            <v/>
          </cell>
          <cell r="EB804">
            <v>0</v>
          </cell>
          <cell r="EC804">
            <v>84.13</v>
          </cell>
          <cell r="ED804">
            <v>76</v>
          </cell>
          <cell r="EE804">
            <v>77</v>
          </cell>
          <cell r="EF804">
            <v>80</v>
          </cell>
          <cell r="EG804" t="str">
            <v/>
          </cell>
          <cell r="EH804">
            <v>0</v>
          </cell>
          <cell r="EI804">
            <v>82.33</v>
          </cell>
          <cell r="EJ804">
            <v>72.5</v>
          </cell>
          <cell r="EK804">
            <v>77.25</v>
          </cell>
          <cell r="EL804">
            <v>83</v>
          </cell>
          <cell r="EM804" t="str">
            <v/>
          </cell>
          <cell r="EN804">
            <v>0</v>
          </cell>
          <cell r="EO804">
            <v>82.33</v>
          </cell>
          <cell r="EP804">
            <v>72.5</v>
          </cell>
          <cell r="EQ804">
            <v>77.25</v>
          </cell>
          <cell r="ER804">
            <v>83</v>
          </cell>
          <cell r="ES804" t="str">
            <v/>
          </cell>
          <cell r="ET804">
            <v>0</v>
          </cell>
          <cell r="EU804">
            <v>82.33</v>
          </cell>
          <cell r="EV804">
            <v>72.5</v>
          </cell>
          <cell r="EW804">
            <v>77.25</v>
          </cell>
          <cell r="EX804">
            <v>83</v>
          </cell>
          <cell r="EY804" t="str">
            <v/>
          </cell>
          <cell r="EZ804">
            <v>0</v>
          </cell>
          <cell r="FA804">
            <v>80.13</v>
          </cell>
          <cell r="FB804">
            <v>82.75</v>
          </cell>
          <cell r="FC804">
            <v>71.75</v>
          </cell>
          <cell r="FD804">
            <v>75</v>
          </cell>
          <cell r="FE804" t="str">
            <v/>
          </cell>
          <cell r="FF804">
            <v>0</v>
          </cell>
          <cell r="FG804">
            <v>80.13</v>
          </cell>
          <cell r="FH804">
            <v>82.75</v>
          </cell>
          <cell r="FI804">
            <v>71.75</v>
          </cell>
          <cell r="FJ804">
            <v>75</v>
          </cell>
          <cell r="FK804" t="str">
            <v/>
          </cell>
          <cell r="FL804">
            <v>0</v>
          </cell>
          <cell r="FM804">
            <v>80.13</v>
          </cell>
          <cell r="FN804">
            <v>82.75</v>
          </cell>
          <cell r="FO804">
            <v>71.75</v>
          </cell>
          <cell r="FP804">
            <v>75</v>
          </cell>
          <cell r="FQ804" t="str">
            <v/>
          </cell>
          <cell r="FR804">
            <v>0</v>
          </cell>
          <cell r="FS804">
            <v>80.13</v>
          </cell>
          <cell r="FT804">
            <v>82.75</v>
          </cell>
          <cell r="FU804">
            <v>71.75</v>
          </cell>
          <cell r="FV804">
            <v>75</v>
          </cell>
          <cell r="FW804" t="str">
            <v/>
          </cell>
          <cell r="FX804">
            <v>0</v>
          </cell>
          <cell r="FY804">
            <v>80.13</v>
          </cell>
          <cell r="FZ804">
            <v>82.75</v>
          </cell>
          <cell r="GA804">
            <v>71.75</v>
          </cell>
          <cell r="GB804">
            <v>75</v>
          </cell>
          <cell r="GC804" t="str">
            <v/>
          </cell>
          <cell r="GD804">
            <v>0</v>
          </cell>
          <cell r="GE804">
            <v>80.13</v>
          </cell>
          <cell r="GF804">
            <v>82.75</v>
          </cell>
          <cell r="GG804">
            <v>71.75</v>
          </cell>
          <cell r="GH804">
            <v>75</v>
          </cell>
          <cell r="GI804" t="str">
            <v/>
          </cell>
          <cell r="GJ804">
            <v>0</v>
          </cell>
          <cell r="GK804">
            <v>80.13</v>
          </cell>
          <cell r="GL804">
            <v>82.75</v>
          </cell>
          <cell r="GM804">
            <v>71.75</v>
          </cell>
          <cell r="GN804">
            <v>75</v>
          </cell>
          <cell r="GO804" t="str">
            <v/>
          </cell>
          <cell r="GP804">
            <v>0</v>
          </cell>
          <cell r="GQ804">
            <v>80.13</v>
          </cell>
          <cell r="GR804">
            <v>82.75</v>
          </cell>
          <cell r="GS804">
            <v>71.75</v>
          </cell>
          <cell r="GT804">
            <v>75</v>
          </cell>
          <cell r="GU804" t="str">
            <v/>
          </cell>
          <cell r="GV804">
            <v>0</v>
          </cell>
          <cell r="GW804">
            <v>78.67</v>
          </cell>
          <cell r="GX804">
            <v>73.75</v>
          </cell>
          <cell r="GY804">
            <v>74</v>
          </cell>
          <cell r="GZ804">
            <v>77</v>
          </cell>
          <cell r="HA804" t="str">
            <v>IGR-L</v>
          </cell>
          <cell r="HB804">
            <v>0</v>
          </cell>
          <cell r="HC804">
            <v>75.58</v>
          </cell>
          <cell r="HD804">
            <v>67.5</v>
          </cell>
          <cell r="HE804">
            <v>68.25</v>
          </cell>
          <cell r="HF804">
            <v>78</v>
          </cell>
          <cell r="HH804">
            <v>0</v>
          </cell>
          <cell r="HM804" t="str">
            <v/>
          </cell>
          <cell r="HN804" t="str">
            <v/>
          </cell>
          <cell r="HS804">
            <v>0</v>
          </cell>
          <cell r="HT804" t="str">
            <v>PKN</v>
          </cell>
          <cell r="HU804">
            <v>0</v>
          </cell>
          <cell r="HV804" t="str">
            <v>IND</v>
          </cell>
          <cell r="HW804">
            <v>0</v>
          </cell>
          <cell r="HX804" t="str">
            <v>MAT-W</v>
          </cell>
          <cell r="HY804">
            <v>0</v>
          </cell>
          <cell r="HZ804" t="str">
            <v>SEJ-W</v>
          </cell>
          <cell r="IA804">
            <v>0</v>
          </cell>
          <cell r="IB804" t="str">
            <v>IGR-W</v>
          </cell>
          <cell r="IC804">
            <v>0</v>
          </cell>
          <cell r="ID804" t="str">
            <v>SBO</v>
          </cell>
          <cell r="IE804">
            <v>0</v>
          </cell>
          <cell r="IF804" t="str">
            <v>PJO</v>
          </cell>
          <cell r="IG804">
            <v>0</v>
          </cell>
          <cell r="IH804" t="str">
            <v>PRA</v>
          </cell>
          <cell r="II804">
            <v>0</v>
          </cell>
          <cell r="IJ804" t="str">
            <v>JAW</v>
          </cell>
          <cell r="IK804">
            <v>0</v>
          </cell>
          <cell r="IL804" t="str">
            <v>ARB</v>
          </cell>
          <cell r="IM804">
            <v>0</v>
          </cell>
          <cell r="IN804" t="str">
            <v>PKM</v>
          </cell>
          <cell r="IO804">
            <v>0</v>
          </cell>
          <cell r="IP804" t="str">
            <v>GEO-P</v>
          </cell>
          <cell r="IQ804">
            <v>0</v>
          </cell>
          <cell r="IR804" t="str">
            <v>SEJ-P</v>
          </cell>
          <cell r="IS804">
            <v>0</v>
          </cell>
          <cell r="IT804" t="str">
            <v>SOS-P</v>
          </cell>
          <cell r="IU804">
            <v>0</v>
          </cell>
          <cell r="IV804" t="str">
            <v>EKO-P</v>
          </cell>
          <cell r="IW804">
            <v>0</v>
          </cell>
          <cell r="IX804" t="str">
            <v>IGR-L</v>
          </cell>
          <cell r="IY804">
            <v>0</v>
          </cell>
          <cell r="JA804">
            <v>0</v>
          </cell>
        </row>
        <row r="805">
          <cell r="Q805" t="str">
            <v/>
          </cell>
          <cell r="AB805" t="str">
            <v/>
          </cell>
          <cell r="AC805">
            <v>10</v>
          </cell>
          <cell r="AI805" t="str">
            <v/>
          </cell>
          <cell r="AJ805">
            <v>0</v>
          </cell>
          <cell r="AK805">
            <v>79.75</v>
          </cell>
          <cell r="AL805">
            <v>78</v>
          </cell>
          <cell r="AM805">
            <v>80</v>
          </cell>
          <cell r="AN805">
            <v>76</v>
          </cell>
          <cell r="AO805" t="str">
            <v/>
          </cell>
          <cell r="AP805">
            <v>0</v>
          </cell>
          <cell r="AQ805">
            <v>86</v>
          </cell>
          <cell r="AR805">
            <v>83</v>
          </cell>
          <cell r="AS805">
            <v>86.75</v>
          </cell>
          <cell r="AT805">
            <v>77</v>
          </cell>
          <cell r="AU805" t="str">
            <v/>
          </cell>
          <cell r="AV805">
            <v>0</v>
          </cell>
          <cell r="AW805">
            <v>78.75</v>
          </cell>
          <cell r="AX805">
            <v>78.25</v>
          </cell>
          <cell r="AY805">
            <v>79.75</v>
          </cell>
          <cell r="AZ805">
            <v>75</v>
          </cell>
          <cell r="BA805" t="str">
            <v/>
          </cell>
          <cell r="BB805">
            <v>0</v>
          </cell>
          <cell r="BC805">
            <v>78</v>
          </cell>
          <cell r="BD805">
            <v>79.25</v>
          </cell>
          <cell r="BE805">
            <v>79.25</v>
          </cell>
          <cell r="BF805">
            <v>76</v>
          </cell>
          <cell r="BG805" t="str">
            <v>SEJ</v>
          </cell>
          <cell r="BH805">
            <v>0</v>
          </cell>
          <cell r="BI805">
            <v>85.67</v>
          </cell>
          <cell r="BJ805">
            <v>81.75</v>
          </cell>
          <cell r="BK805">
            <v>86.5</v>
          </cell>
          <cell r="BL805">
            <v>78</v>
          </cell>
          <cell r="BM805" t="str">
            <v/>
          </cell>
          <cell r="BN805">
            <v>0</v>
          </cell>
          <cell r="BO805">
            <v>80.38</v>
          </cell>
          <cell r="BP805">
            <v>78.5</v>
          </cell>
          <cell r="BQ805">
            <v>78.5</v>
          </cell>
          <cell r="BR805">
            <v>79</v>
          </cell>
          <cell r="BS805" t="str">
            <v/>
          </cell>
          <cell r="BT805">
            <v>0</v>
          </cell>
          <cell r="BU805">
            <v>84.75</v>
          </cell>
          <cell r="BV805">
            <v>81.25</v>
          </cell>
          <cell r="BW805">
            <v>81.75</v>
          </cell>
          <cell r="BX805">
            <v>85</v>
          </cell>
          <cell r="BY805" t="str">
            <v/>
          </cell>
          <cell r="BZ805">
            <v>0</v>
          </cell>
          <cell r="CA805">
            <v>77</v>
          </cell>
          <cell r="CB805">
            <v>68</v>
          </cell>
          <cell r="CC805">
            <v>70</v>
          </cell>
          <cell r="CD805">
            <v>73</v>
          </cell>
          <cell r="CE805" t="str">
            <v/>
          </cell>
          <cell r="CF805">
            <v>0</v>
          </cell>
          <cell r="CG805">
            <v>79.33</v>
          </cell>
          <cell r="CH805">
            <v>81.25</v>
          </cell>
          <cell r="CI805">
            <v>85.5</v>
          </cell>
          <cell r="CJ805">
            <v>78</v>
          </cell>
          <cell r="CK805" t="str">
            <v/>
          </cell>
          <cell r="CL805">
            <v>0</v>
          </cell>
          <cell r="CM805">
            <v>75.33</v>
          </cell>
          <cell r="CN805">
            <v>69.25</v>
          </cell>
          <cell r="CO805">
            <v>69.25</v>
          </cell>
          <cell r="CP805">
            <v>77</v>
          </cell>
          <cell r="CQ805" t="str">
            <v/>
          </cell>
          <cell r="CR805">
            <v>0</v>
          </cell>
          <cell r="CS805">
            <v>80</v>
          </cell>
          <cell r="CT805">
            <v>80.75</v>
          </cell>
          <cell r="CU805">
            <v>77.5</v>
          </cell>
          <cell r="CV805">
            <v>83</v>
          </cell>
          <cell r="CW805" t="str">
            <v/>
          </cell>
          <cell r="CX805">
            <v>0</v>
          </cell>
          <cell r="CY805">
            <v>81.56</v>
          </cell>
          <cell r="CZ805">
            <v>78.5</v>
          </cell>
          <cell r="DA805">
            <v>73.75</v>
          </cell>
          <cell r="DB805">
            <v>84</v>
          </cell>
          <cell r="DC805" t="str">
            <v/>
          </cell>
          <cell r="DD805">
            <v>0</v>
          </cell>
          <cell r="DE805">
            <v>81.5</v>
          </cell>
          <cell r="DF805">
            <v>79.75</v>
          </cell>
          <cell r="DG805">
            <v>80.75</v>
          </cell>
          <cell r="DH805">
            <v>87</v>
          </cell>
          <cell r="DI805" t="str">
            <v/>
          </cell>
          <cell r="DJ805">
            <v>0</v>
          </cell>
          <cell r="DK805">
            <v>0</v>
          </cell>
          <cell r="DL805">
            <v>0</v>
          </cell>
          <cell r="DM805">
            <v>0</v>
          </cell>
          <cell r="DN805">
            <v>74</v>
          </cell>
          <cell r="DO805" t="str">
            <v/>
          </cell>
          <cell r="DP805">
            <v>0</v>
          </cell>
          <cell r="DQ805">
            <v>80.5</v>
          </cell>
          <cell r="DR805">
            <v>74.25</v>
          </cell>
          <cell r="DS805">
            <v>72</v>
          </cell>
          <cell r="DT805">
            <v>77</v>
          </cell>
          <cell r="DU805" t="str">
            <v/>
          </cell>
          <cell r="DV805">
            <v>0</v>
          </cell>
          <cell r="DW805">
            <v>85.25</v>
          </cell>
          <cell r="DX805">
            <v>81.75</v>
          </cell>
          <cell r="DY805">
            <v>85.25</v>
          </cell>
          <cell r="DZ805">
            <v>77</v>
          </cell>
          <cell r="EA805" t="str">
            <v/>
          </cell>
          <cell r="EB805">
            <v>0</v>
          </cell>
          <cell r="EC805">
            <v>80.5</v>
          </cell>
          <cell r="ED805">
            <v>73.25</v>
          </cell>
          <cell r="EE805">
            <v>77.25</v>
          </cell>
          <cell r="EF805">
            <v>80</v>
          </cell>
          <cell r="EG805" t="str">
            <v/>
          </cell>
          <cell r="EH805">
            <v>0</v>
          </cell>
          <cell r="EI805">
            <v>85.17</v>
          </cell>
          <cell r="EJ805">
            <v>75.25</v>
          </cell>
          <cell r="EK805">
            <v>81.5</v>
          </cell>
          <cell r="EL805">
            <v>84</v>
          </cell>
          <cell r="EM805" t="str">
            <v/>
          </cell>
          <cell r="EN805">
            <v>0</v>
          </cell>
          <cell r="EO805">
            <v>85.17</v>
          </cell>
          <cell r="EP805">
            <v>75.25</v>
          </cell>
          <cell r="EQ805">
            <v>81.5</v>
          </cell>
          <cell r="ER805">
            <v>84</v>
          </cell>
          <cell r="ES805" t="str">
            <v/>
          </cell>
          <cell r="ET805">
            <v>0</v>
          </cell>
          <cell r="EU805">
            <v>85.17</v>
          </cell>
          <cell r="EV805">
            <v>75.25</v>
          </cell>
          <cell r="EW805">
            <v>81.5</v>
          </cell>
          <cell r="EX805">
            <v>84</v>
          </cell>
          <cell r="EY805" t="str">
            <v/>
          </cell>
          <cell r="EZ805">
            <v>0</v>
          </cell>
          <cell r="FA805">
            <v>76.38</v>
          </cell>
          <cell r="FB805">
            <v>69.75</v>
          </cell>
          <cell r="FC805">
            <v>72.75</v>
          </cell>
          <cell r="FD805">
            <v>82</v>
          </cell>
          <cell r="FE805" t="str">
            <v/>
          </cell>
          <cell r="FF805">
            <v>0</v>
          </cell>
          <cell r="FG805">
            <v>76.38</v>
          </cell>
          <cell r="FH805">
            <v>69.75</v>
          </cell>
          <cell r="FI805">
            <v>72.75</v>
          </cell>
          <cell r="FJ805">
            <v>82</v>
          </cell>
          <cell r="FK805" t="str">
            <v/>
          </cell>
          <cell r="FL805">
            <v>0</v>
          </cell>
          <cell r="FM805">
            <v>76.38</v>
          </cell>
          <cell r="FN805">
            <v>69.75</v>
          </cell>
          <cell r="FO805">
            <v>72.75</v>
          </cell>
          <cell r="FP805">
            <v>82</v>
          </cell>
          <cell r="FQ805" t="str">
            <v/>
          </cell>
          <cell r="FR805">
            <v>0</v>
          </cell>
          <cell r="FS805">
            <v>76.38</v>
          </cell>
          <cell r="FT805">
            <v>69.75</v>
          </cell>
          <cell r="FU805">
            <v>72.75</v>
          </cell>
          <cell r="FV805">
            <v>82</v>
          </cell>
          <cell r="FW805" t="str">
            <v/>
          </cell>
          <cell r="FX805">
            <v>0</v>
          </cell>
          <cell r="FY805">
            <v>76.38</v>
          </cell>
          <cell r="FZ805">
            <v>69.75</v>
          </cell>
          <cell r="GA805">
            <v>72.75</v>
          </cell>
          <cell r="GB805">
            <v>82</v>
          </cell>
          <cell r="GC805" t="str">
            <v/>
          </cell>
          <cell r="GD805">
            <v>0</v>
          </cell>
          <cell r="GE805">
            <v>76.38</v>
          </cell>
          <cell r="GF805">
            <v>69.75</v>
          </cell>
          <cell r="GG805">
            <v>72.75</v>
          </cell>
          <cell r="GH805">
            <v>82</v>
          </cell>
          <cell r="GI805" t="str">
            <v/>
          </cell>
          <cell r="GJ805">
            <v>0</v>
          </cell>
          <cell r="GK805">
            <v>76.38</v>
          </cell>
          <cell r="GL805">
            <v>69.75</v>
          </cell>
          <cell r="GM805">
            <v>72.75</v>
          </cell>
          <cell r="GN805">
            <v>82</v>
          </cell>
          <cell r="GO805" t="str">
            <v/>
          </cell>
          <cell r="GP805">
            <v>0</v>
          </cell>
          <cell r="GQ805">
            <v>76.38</v>
          </cell>
          <cell r="GR805">
            <v>69.75</v>
          </cell>
          <cell r="GS805">
            <v>72.75</v>
          </cell>
          <cell r="GT805">
            <v>82</v>
          </cell>
          <cell r="GU805" t="str">
            <v/>
          </cell>
          <cell r="GV805">
            <v>0</v>
          </cell>
          <cell r="GW805">
            <v>78.33</v>
          </cell>
          <cell r="GX805">
            <v>72.75</v>
          </cell>
          <cell r="GY805">
            <v>74.5</v>
          </cell>
          <cell r="GZ805">
            <v>83</v>
          </cell>
          <cell r="HA805" t="str">
            <v>IGR-L</v>
          </cell>
          <cell r="HB805">
            <v>0</v>
          </cell>
          <cell r="HC805">
            <v>75.42</v>
          </cell>
          <cell r="HD805">
            <v>69</v>
          </cell>
          <cell r="HE805">
            <v>72.25</v>
          </cell>
          <cell r="HF805">
            <v>79</v>
          </cell>
          <cell r="HH805">
            <v>0</v>
          </cell>
          <cell r="HM805" t="str">
            <v/>
          </cell>
          <cell r="HN805" t="str">
            <v/>
          </cell>
          <cell r="HS805">
            <v>0</v>
          </cell>
          <cell r="HT805" t="str">
            <v>PKN</v>
          </cell>
          <cell r="HU805">
            <v>0</v>
          </cell>
          <cell r="HV805" t="str">
            <v>IND</v>
          </cell>
          <cell r="HW805">
            <v>0</v>
          </cell>
          <cell r="HX805" t="str">
            <v>MAT-W</v>
          </cell>
          <cell r="HY805">
            <v>0</v>
          </cell>
          <cell r="HZ805" t="str">
            <v>SEJ-W</v>
          </cell>
          <cell r="IA805">
            <v>0</v>
          </cell>
          <cell r="IB805" t="str">
            <v>IGR-W</v>
          </cell>
          <cell r="IC805">
            <v>0</v>
          </cell>
          <cell r="ID805" t="str">
            <v>SBO</v>
          </cell>
          <cell r="IE805">
            <v>0</v>
          </cell>
          <cell r="IF805" t="str">
            <v>PJO</v>
          </cell>
          <cell r="IG805">
            <v>0</v>
          </cell>
          <cell r="IH805" t="str">
            <v>PRA</v>
          </cell>
          <cell r="II805">
            <v>0</v>
          </cell>
          <cell r="IJ805" t="str">
            <v>JAW</v>
          </cell>
          <cell r="IK805">
            <v>0</v>
          </cell>
          <cell r="IL805" t="str">
            <v>ARB</v>
          </cell>
          <cell r="IM805">
            <v>0</v>
          </cell>
          <cell r="IN805" t="str">
            <v>PKM</v>
          </cell>
          <cell r="IO805">
            <v>0</v>
          </cell>
          <cell r="IP805" t="str">
            <v>GEO-P</v>
          </cell>
          <cell r="IQ805">
            <v>0</v>
          </cell>
          <cell r="IR805" t="str">
            <v>SEJ-P</v>
          </cell>
          <cell r="IS805">
            <v>0</v>
          </cell>
          <cell r="IT805" t="str">
            <v>SOS-P</v>
          </cell>
          <cell r="IU805">
            <v>0</v>
          </cell>
          <cell r="IV805" t="str">
            <v>EKO-P</v>
          </cell>
          <cell r="IW805">
            <v>0</v>
          </cell>
          <cell r="IX805" t="str">
            <v>IGR-L</v>
          </cell>
          <cell r="IY805">
            <v>0</v>
          </cell>
          <cell r="JA805">
            <v>0</v>
          </cell>
        </row>
        <row r="806">
          <cell r="Q806" t="str">
            <v/>
          </cell>
          <cell r="AB806" t="str">
            <v/>
          </cell>
          <cell r="AC806">
            <v>11</v>
          </cell>
          <cell r="AI806" t="str">
            <v/>
          </cell>
          <cell r="AJ806">
            <v>0</v>
          </cell>
          <cell r="AK806">
            <v>84.5</v>
          </cell>
          <cell r="AL806">
            <v>77.75</v>
          </cell>
          <cell r="AM806">
            <v>81.25</v>
          </cell>
          <cell r="AN806">
            <v>77</v>
          </cell>
          <cell r="AO806" t="str">
            <v/>
          </cell>
          <cell r="AP806">
            <v>0</v>
          </cell>
          <cell r="AQ806">
            <v>86.67</v>
          </cell>
          <cell r="AR806">
            <v>91</v>
          </cell>
          <cell r="AS806">
            <v>88.75</v>
          </cell>
          <cell r="AT806">
            <v>79</v>
          </cell>
          <cell r="AU806" t="str">
            <v/>
          </cell>
          <cell r="AV806">
            <v>0</v>
          </cell>
          <cell r="AW806">
            <v>84</v>
          </cell>
          <cell r="AX806">
            <v>77.5</v>
          </cell>
          <cell r="AY806">
            <v>80</v>
          </cell>
          <cell r="AZ806">
            <v>76</v>
          </cell>
          <cell r="BA806" t="str">
            <v/>
          </cell>
          <cell r="BB806">
            <v>0</v>
          </cell>
          <cell r="BC806">
            <v>82.33</v>
          </cell>
          <cell r="BD806">
            <v>78.25</v>
          </cell>
          <cell r="BE806">
            <v>81.5</v>
          </cell>
          <cell r="BF806">
            <v>80</v>
          </cell>
          <cell r="BG806" t="str">
            <v>SEJ</v>
          </cell>
          <cell r="BH806">
            <v>0</v>
          </cell>
          <cell r="BI806">
            <v>85.67</v>
          </cell>
          <cell r="BJ806">
            <v>88.25</v>
          </cell>
          <cell r="BK806">
            <v>86.5</v>
          </cell>
          <cell r="BL806">
            <v>78</v>
          </cell>
          <cell r="BM806" t="str">
            <v/>
          </cell>
          <cell r="BN806">
            <v>0</v>
          </cell>
          <cell r="BO806">
            <v>83.75</v>
          </cell>
          <cell r="BP806">
            <v>82.5</v>
          </cell>
          <cell r="BQ806">
            <v>83.75</v>
          </cell>
          <cell r="BR806">
            <v>81</v>
          </cell>
          <cell r="BS806" t="str">
            <v/>
          </cell>
          <cell r="BT806">
            <v>0</v>
          </cell>
          <cell r="BU806">
            <v>86</v>
          </cell>
          <cell r="BV806">
            <v>83.75</v>
          </cell>
          <cell r="BW806">
            <v>83.5</v>
          </cell>
          <cell r="BX806">
            <v>87</v>
          </cell>
          <cell r="BY806" t="str">
            <v/>
          </cell>
          <cell r="BZ806">
            <v>0</v>
          </cell>
          <cell r="CA806">
            <v>80.75</v>
          </cell>
          <cell r="CB806">
            <v>83.75</v>
          </cell>
          <cell r="CC806">
            <v>85</v>
          </cell>
          <cell r="CD806">
            <v>87</v>
          </cell>
          <cell r="CE806" t="str">
            <v/>
          </cell>
          <cell r="CF806">
            <v>0</v>
          </cell>
          <cell r="CG806">
            <v>82</v>
          </cell>
          <cell r="CH806">
            <v>82.5</v>
          </cell>
          <cell r="CI806">
            <v>88</v>
          </cell>
          <cell r="CJ806">
            <v>80</v>
          </cell>
          <cell r="CK806" t="str">
            <v/>
          </cell>
          <cell r="CL806">
            <v>0</v>
          </cell>
          <cell r="CM806">
            <v>81.08</v>
          </cell>
          <cell r="CN806">
            <v>78.25</v>
          </cell>
          <cell r="CO806">
            <v>79.5</v>
          </cell>
          <cell r="CP806">
            <v>85</v>
          </cell>
          <cell r="CQ806" t="str">
            <v/>
          </cell>
          <cell r="CR806">
            <v>0</v>
          </cell>
          <cell r="CS806">
            <v>90</v>
          </cell>
          <cell r="CT806">
            <v>89.25</v>
          </cell>
          <cell r="CU806">
            <v>82.5</v>
          </cell>
          <cell r="CV806">
            <v>81</v>
          </cell>
          <cell r="CW806" t="str">
            <v/>
          </cell>
          <cell r="CX806">
            <v>0</v>
          </cell>
          <cell r="CY806">
            <v>83.67</v>
          </cell>
          <cell r="CZ806">
            <v>80</v>
          </cell>
          <cell r="DA806">
            <v>80.25</v>
          </cell>
          <cell r="DB806">
            <v>85</v>
          </cell>
          <cell r="DC806" t="str">
            <v/>
          </cell>
          <cell r="DD806">
            <v>0</v>
          </cell>
          <cell r="DE806">
            <v>84</v>
          </cell>
          <cell r="DF806">
            <v>82.5</v>
          </cell>
          <cell r="DG806">
            <v>86</v>
          </cell>
          <cell r="DH806">
            <v>90</v>
          </cell>
          <cell r="DI806" t="str">
            <v/>
          </cell>
          <cell r="DJ806">
            <v>0</v>
          </cell>
          <cell r="DK806">
            <v>0</v>
          </cell>
          <cell r="DL806">
            <v>0</v>
          </cell>
          <cell r="DM806">
            <v>0</v>
          </cell>
          <cell r="DN806">
            <v>79</v>
          </cell>
          <cell r="DO806" t="str">
            <v/>
          </cell>
          <cell r="DP806">
            <v>0</v>
          </cell>
          <cell r="DQ806">
            <v>85.25</v>
          </cell>
          <cell r="DR806">
            <v>75.75</v>
          </cell>
          <cell r="DS806">
            <v>70.75</v>
          </cell>
          <cell r="DT806">
            <v>76</v>
          </cell>
          <cell r="DU806" t="str">
            <v/>
          </cell>
          <cell r="DV806">
            <v>0</v>
          </cell>
          <cell r="DW806">
            <v>87.75</v>
          </cell>
          <cell r="DX806">
            <v>88.25</v>
          </cell>
          <cell r="DY806">
            <v>90.5</v>
          </cell>
          <cell r="DZ806">
            <v>86</v>
          </cell>
          <cell r="EA806" t="str">
            <v/>
          </cell>
          <cell r="EB806">
            <v>0</v>
          </cell>
          <cell r="EC806">
            <v>82.38</v>
          </cell>
          <cell r="ED806">
            <v>75.25</v>
          </cell>
          <cell r="EE806">
            <v>77.5</v>
          </cell>
          <cell r="EF806">
            <v>82</v>
          </cell>
          <cell r="EG806" t="str">
            <v/>
          </cell>
          <cell r="EH806">
            <v>0</v>
          </cell>
          <cell r="EI806">
            <v>85.83</v>
          </cell>
          <cell r="EJ806">
            <v>72.75</v>
          </cell>
          <cell r="EK806">
            <v>81.5</v>
          </cell>
          <cell r="EL806">
            <v>83</v>
          </cell>
          <cell r="EM806" t="str">
            <v/>
          </cell>
          <cell r="EN806">
            <v>0</v>
          </cell>
          <cell r="EO806">
            <v>85.83</v>
          </cell>
          <cell r="EP806">
            <v>72.75</v>
          </cell>
          <cell r="EQ806">
            <v>81.5</v>
          </cell>
          <cell r="ER806">
            <v>83</v>
          </cell>
          <cell r="ES806" t="str">
            <v/>
          </cell>
          <cell r="ET806">
            <v>0</v>
          </cell>
          <cell r="EU806">
            <v>85.83</v>
          </cell>
          <cell r="EV806">
            <v>72.75</v>
          </cell>
          <cell r="EW806">
            <v>81.5</v>
          </cell>
          <cell r="EX806">
            <v>83</v>
          </cell>
          <cell r="EY806" t="str">
            <v/>
          </cell>
          <cell r="EZ806">
            <v>0</v>
          </cell>
          <cell r="FA806">
            <v>80</v>
          </cell>
          <cell r="FB806">
            <v>77.5</v>
          </cell>
          <cell r="FC806">
            <v>80.25</v>
          </cell>
          <cell r="FD806">
            <v>81</v>
          </cell>
          <cell r="FE806" t="str">
            <v/>
          </cell>
          <cell r="FF806">
            <v>0</v>
          </cell>
          <cell r="FG806">
            <v>80</v>
          </cell>
          <cell r="FH806">
            <v>77.5</v>
          </cell>
          <cell r="FI806">
            <v>80.25</v>
          </cell>
          <cell r="FJ806">
            <v>81</v>
          </cell>
          <cell r="FK806" t="str">
            <v/>
          </cell>
          <cell r="FL806">
            <v>0</v>
          </cell>
          <cell r="FM806">
            <v>80</v>
          </cell>
          <cell r="FN806">
            <v>77.5</v>
          </cell>
          <cell r="FO806">
            <v>80.25</v>
          </cell>
          <cell r="FP806">
            <v>81</v>
          </cell>
          <cell r="FQ806" t="str">
            <v/>
          </cell>
          <cell r="FR806">
            <v>0</v>
          </cell>
          <cell r="FS806">
            <v>80</v>
          </cell>
          <cell r="FT806">
            <v>77.5</v>
          </cell>
          <cell r="FU806">
            <v>80.25</v>
          </cell>
          <cell r="FV806">
            <v>81</v>
          </cell>
          <cell r="FW806" t="str">
            <v/>
          </cell>
          <cell r="FX806">
            <v>0</v>
          </cell>
          <cell r="FY806">
            <v>80</v>
          </cell>
          <cell r="FZ806">
            <v>77.5</v>
          </cell>
          <cell r="GA806">
            <v>80.25</v>
          </cell>
          <cell r="GB806">
            <v>81</v>
          </cell>
          <cell r="GC806" t="str">
            <v/>
          </cell>
          <cell r="GD806">
            <v>0</v>
          </cell>
          <cell r="GE806">
            <v>80</v>
          </cell>
          <cell r="GF806">
            <v>77.5</v>
          </cell>
          <cell r="GG806">
            <v>80.25</v>
          </cell>
          <cell r="GH806">
            <v>81</v>
          </cell>
          <cell r="GI806" t="str">
            <v/>
          </cell>
          <cell r="GJ806">
            <v>0</v>
          </cell>
          <cell r="GK806">
            <v>80</v>
          </cell>
          <cell r="GL806">
            <v>77.5</v>
          </cell>
          <cell r="GM806">
            <v>80.25</v>
          </cell>
          <cell r="GN806">
            <v>81</v>
          </cell>
          <cell r="GO806" t="str">
            <v/>
          </cell>
          <cell r="GP806">
            <v>0</v>
          </cell>
          <cell r="GQ806">
            <v>80</v>
          </cell>
          <cell r="GR806">
            <v>77.5</v>
          </cell>
          <cell r="GS806">
            <v>80.25</v>
          </cell>
          <cell r="GT806">
            <v>81</v>
          </cell>
          <cell r="GU806" t="str">
            <v/>
          </cell>
          <cell r="GV806">
            <v>0</v>
          </cell>
          <cell r="GW806">
            <v>81.33</v>
          </cell>
          <cell r="GX806">
            <v>80.25</v>
          </cell>
          <cell r="GY806">
            <v>77.5</v>
          </cell>
          <cell r="GZ806">
            <v>86</v>
          </cell>
          <cell r="HA806" t="str">
            <v>IGR-L</v>
          </cell>
          <cell r="HB806">
            <v>0</v>
          </cell>
          <cell r="HC806">
            <v>77.83</v>
          </cell>
          <cell r="HD806">
            <v>78.25</v>
          </cell>
          <cell r="HE806">
            <v>78</v>
          </cell>
          <cell r="HF806">
            <v>81</v>
          </cell>
          <cell r="HH806">
            <v>0</v>
          </cell>
          <cell r="HM806" t="str">
            <v/>
          </cell>
          <cell r="HN806" t="str">
            <v/>
          </cell>
          <cell r="HS806">
            <v>0</v>
          </cell>
          <cell r="HT806" t="str">
            <v>PKN</v>
          </cell>
          <cell r="HU806">
            <v>0</v>
          </cell>
          <cell r="HV806" t="str">
            <v>IND</v>
          </cell>
          <cell r="HW806">
            <v>0</v>
          </cell>
          <cell r="HX806" t="str">
            <v>MAT-W</v>
          </cell>
          <cell r="HY806">
            <v>0</v>
          </cell>
          <cell r="HZ806" t="str">
            <v>SEJ-W</v>
          </cell>
          <cell r="IA806">
            <v>0</v>
          </cell>
          <cell r="IB806" t="str">
            <v>IGR-W</v>
          </cell>
          <cell r="IC806">
            <v>0</v>
          </cell>
          <cell r="ID806" t="str">
            <v>SBO</v>
          </cell>
          <cell r="IE806">
            <v>0</v>
          </cell>
          <cell r="IF806" t="str">
            <v>PJO</v>
          </cell>
          <cell r="IG806">
            <v>0</v>
          </cell>
          <cell r="IH806" t="str">
            <v>PRA</v>
          </cell>
          <cell r="II806">
            <v>0</v>
          </cell>
          <cell r="IJ806" t="str">
            <v>JAW</v>
          </cell>
          <cell r="IK806">
            <v>0</v>
          </cell>
          <cell r="IL806" t="str">
            <v>ARB</v>
          </cell>
          <cell r="IM806">
            <v>0</v>
          </cell>
          <cell r="IN806" t="str">
            <v>PKM</v>
          </cell>
          <cell r="IO806">
            <v>0</v>
          </cell>
          <cell r="IP806" t="str">
            <v>GEO-P</v>
          </cell>
          <cell r="IQ806">
            <v>0</v>
          </cell>
          <cell r="IR806" t="str">
            <v>SEJ-P</v>
          </cell>
          <cell r="IS806">
            <v>0</v>
          </cell>
          <cell r="IT806" t="str">
            <v>SOS-P</v>
          </cell>
          <cell r="IU806">
            <v>0</v>
          </cell>
          <cell r="IV806" t="str">
            <v>EKO-P</v>
          </cell>
          <cell r="IW806">
            <v>0</v>
          </cell>
          <cell r="IX806" t="str">
            <v>IGR-L</v>
          </cell>
          <cell r="IY806">
            <v>0</v>
          </cell>
          <cell r="JA806">
            <v>0</v>
          </cell>
        </row>
        <row r="807">
          <cell r="Q807" t="str">
            <v/>
          </cell>
          <cell r="AB807" t="str">
            <v/>
          </cell>
          <cell r="AC807">
            <v>12</v>
          </cell>
          <cell r="AI807" t="str">
            <v/>
          </cell>
          <cell r="AJ807">
            <v>0</v>
          </cell>
          <cell r="AK807">
            <v>78.5</v>
          </cell>
          <cell r="AL807">
            <v>78.75</v>
          </cell>
          <cell r="AM807">
            <v>79.5</v>
          </cell>
          <cell r="AN807">
            <v>79</v>
          </cell>
          <cell r="AO807" t="str">
            <v/>
          </cell>
          <cell r="AP807">
            <v>0</v>
          </cell>
          <cell r="AQ807">
            <v>84.33</v>
          </cell>
          <cell r="AR807">
            <v>74</v>
          </cell>
          <cell r="AS807">
            <v>72.5</v>
          </cell>
          <cell r="AT807">
            <v>77</v>
          </cell>
          <cell r="AU807" t="str">
            <v/>
          </cell>
          <cell r="AV807">
            <v>0</v>
          </cell>
          <cell r="AW807">
            <v>80</v>
          </cell>
          <cell r="AX807">
            <v>78.25</v>
          </cell>
          <cell r="AY807">
            <v>79.25</v>
          </cell>
          <cell r="AZ807">
            <v>76</v>
          </cell>
          <cell r="BA807" t="str">
            <v/>
          </cell>
          <cell r="BB807">
            <v>0</v>
          </cell>
          <cell r="BC807">
            <v>79</v>
          </cell>
          <cell r="BD807">
            <v>79.25</v>
          </cell>
          <cell r="BE807">
            <v>79.5</v>
          </cell>
          <cell r="BF807">
            <v>78</v>
          </cell>
          <cell r="BG807" t="str">
            <v>SEJ</v>
          </cell>
          <cell r="BH807">
            <v>0</v>
          </cell>
          <cell r="BI807">
            <v>83.33</v>
          </cell>
          <cell r="BJ807">
            <v>75.75</v>
          </cell>
          <cell r="BK807">
            <v>74.25</v>
          </cell>
          <cell r="BL807">
            <v>76</v>
          </cell>
          <cell r="BM807" t="str">
            <v/>
          </cell>
          <cell r="BN807">
            <v>0</v>
          </cell>
          <cell r="BO807">
            <v>76.38</v>
          </cell>
          <cell r="BP807">
            <v>78</v>
          </cell>
          <cell r="BQ807">
            <v>78</v>
          </cell>
          <cell r="BR807">
            <v>74</v>
          </cell>
          <cell r="BS807" t="str">
            <v/>
          </cell>
          <cell r="BT807">
            <v>0</v>
          </cell>
          <cell r="BU807">
            <v>85.25</v>
          </cell>
          <cell r="BV807">
            <v>78.75</v>
          </cell>
          <cell r="BW807">
            <v>78.5</v>
          </cell>
          <cell r="BX807">
            <v>80</v>
          </cell>
          <cell r="BY807" t="str">
            <v/>
          </cell>
          <cell r="BZ807">
            <v>0</v>
          </cell>
          <cell r="CA807">
            <v>76</v>
          </cell>
          <cell r="CB807">
            <v>71.25</v>
          </cell>
          <cell r="CC807">
            <v>70</v>
          </cell>
          <cell r="CD807">
            <v>73</v>
          </cell>
          <cell r="CE807" t="str">
            <v/>
          </cell>
          <cell r="CF807">
            <v>0</v>
          </cell>
          <cell r="CG807">
            <v>84</v>
          </cell>
          <cell r="CH807">
            <v>79.25</v>
          </cell>
          <cell r="CI807">
            <v>78.75</v>
          </cell>
          <cell r="CJ807">
            <v>77</v>
          </cell>
          <cell r="CK807" t="str">
            <v/>
          </cell>
          <cell r="CL807">
            <v>0</v>
          </cell>
          <cell r="CM807">
            <v>75</v>
          </cell>
          <cell r="CN807">
            <v>73.25</v>
          </cell>
          <cell r="CO807">
            <v>73.5</v>
          </cell>
          <cell r="CP807">
            <v>73</v>
          </cell>
          <cell r="CQ807" t="str">
            <v/>
          </cell>
          <cell r="CR807">
            <v>0</v>
          </cell>
          <cell r="CS807">
            <v>80.67</v>
          </cell>
          <cell r="CT807">
            <v>65.75</v>
          </cell>
          <cell r="CU807">
            <v>69.25</v>
          </cell>
          <cell r="CV807">
            <v>79</v>
          </cell>
          <cell r="CW807" t="str">
            <v/>
          </cell>
          <cell r="CX807">
            <v>0</v>
          </cell>
          <cell r="CY807">
            <v>78.11</v>
          </cell>
          <cell r="CZ807">
            <v>73.5</v>
          </cell>
          <cell r="DA807">
            <v>70.25</v>
          </cell>
          <cell r="DB807">
            <v>81</v>
          </cell>
          <cell r="DC807" t="str">
            <v/>
          </cell>
          <cell r="DD807">
            <v>0</v>
          </cell>
          <cell r="DE807">
            <v>84.25</v>
          </cell>
          <cell r="DF807">
            <v>76.75</v>
          </cell>
          <cell r="DG807">
            <v>74.5</v>
          </cell>
          <cell r="DH807">
            <v>80</v>
          </cell>
          <cell r="DI807" t="str">
            <v/>
          </cell>
          <cell r="DJ807">
            <v>0</v>
          </cell>
          <cell r="DK807">
            <v>0</v>
          </cell>
          <cell r="DL807">
            <v>0</v>
          </cell>
          <cell r="DM807">
            <v>0</v>
          </cell>
          <cell r="DN807">
            <v>72</v>
          </cell>
          <cell r="DO807" t="str">
            <v/>
          </cell>
          <cell r="DP807">
            <v>0</v>
          </cell>
          <cell r="DQ807">
            <v>82.75</v>
          </cell>
          <cell r="DR807">
            <v>69.25</v>
          </cell>
          <cell r="DS807">
            <v>67.75</v>
          </cell>
          <cell r="DT807">
            <v>75</v>
          </cell>
          <cell r="DU807" t="str">
            <v/>
          </cell>
          <cell r="DV807">
            <v>0</v>
          </cell>
          <cell r="DW807">
            <v>85.5</v>
          </cell>
          <cell r="DX807">
            <v>75.75</v>
          </cell>
          <cell r="DY807">
            <v>70.75</v>
          </cell>
          <cell r="DZ807">
            <v>77</v>
          </cell>
          <cell r="EA807" t="str">
            <v/>
          </cell>
          <cell r="EB807">
            <v>0</v>
          </cell>
          <cell r="EC807">
            <v>77.13</v>
          </cell>
          <cell r="ED807">
            <v>73.5</v>
          </cell>
          <cell r="EE807">
            <v>68.25</v>
          </cell>
          <cell r="EF807">
            <v>75</v>
          </cell>
          <cell r="EG807" t="str">
            <v/>
          </cell>
          <cell r="EH807">
            <v>0</v>
          </cell>
          <cell r="EI807">
            <v>79.75</v>
          </cell>
          <cell r="EJ807">
            <v>74</v>
          </cell>
          <cell r="EK807">
            <v>74</v>
          </cell>
          <cell r="EL807">
            <v>77</v>
          </cell>
          <cell r="EM807" t="str">
            <v/>
          </cell>
          <cell r="EN807">
            <v>0</v>
          </cell>
          <cell r="EO807">
            <v>79.75</v>
          </cell>
          <cell r="EP807">
            <v>74</v>
          </cell>
          <cell r="EQ807">
            <v>74</v>
          </cell>
          <cell r="ER807">
            <v>77</v>
          </cell>
          <cell r="ES807" t="str">
            <v/>
          </cell>
          <cell r="ET807">
            <v>0</v>
          </cell>
          <cell r="EU807">
            <v>79.75</v>
          </cell>
          <cell r="EV807">
            <v>74</v>
          </cell>
          <cell r="EW807">
            <v>74</v>
          </cell>
          <cell r="EX807">
            <v>77</v>
          </cell>
          <cell r="EY807" t="str">
            <v/>
          </cell>
          <cell r="EZ807">
            <v>0</v>
          </cell>
          <cell r="FA807">
            <v>76.88</v>
          </cell>
          <cell r="FB807">
            <v>66.75</v>
          </cell>
          <cell r="FC807">
            <v>67</v>
          </cell>
          <cell r="FD807">
            <v>75</v>
          </cell>
          <cell r="FE807" t="str">
            <v/>
          </cell>
          <cell r="FF807">
            <v>0</v>
          </cell>
          <cell r="FG807">
            <v>76.88</v>
          </cell>
          <cell r="FH807">
            <v>66.75</v>
          </cell>
          <cell r="FI807">
            <v>67</v>
          </cell>
          <cell r="FJ807">
            <v>75</v>
          </cell>
          <cell r="FK807" t="str">
            <v/>
          </cell>
          <cell r="FL807">
            <v>0</v>
          </cell>
          <cell r="FM807">
            <v>76.88</v>
          </cell>
          <cell r="FN807">
            <v>66.75</v>
          </cell>
          <cell r="FO807">
            <v>67</v>
          </cell>
          <cell r="FP807">
            <v>75</v>
          </cell>
          <cell r="FQ807" t="str">
            <v/>
          </cell>
          <cell r="FR807">
            <v>0</v>
          </cell>
          <cell r="FS807">
            <v>76.88</v>
          </cell>
          <cell r="FT807">
            <v>66.75</v>
          </cell>
          <cell r="FU807">
            <v>67</v>
          </cell>
          <cell r="FV807">
            <v>75</v>
          </cell>
          <cell r="FW807" t="str">
            <v/>
          </cell>
          <cell r="FX807">
            <v>0</v>
          </cell>
          <cell r="FY807">
            <v>76.88</v>
          </cell>
          <cell r="FZ807">
            <v>66.75</v>
          </cell>
          <cell r="GA807">
            <v>67</v>
          </cell>
          <cell r="GB807">
            <v>75</v>
          </cell>
          <cell r="GC807" t="str">
            <v/>
          </cell>
          <cell r="GD807">
            <v>0</v>
          </cell>
          <cell r="GE807">
            <v>76.88</v>
          </cell>
          <cell r="GF807">
            <v>66.75</v>
          </cell>
          <cell r="GG807">
            <v>67</v>
          </cell>
          <cell r="GH807">
            <v>75</v>
          </cell>
          <cell r="GI807" t="str">
            <v/>
          </cell>
          <cell r="GJ807">
            <v>0</v>
          </cell>
          <cell r="GK807">
            <v>76.88</v>
          </cell>
          <cell r="GL807">
            <v>66.75</v>
          </cell>
          <cell r="GM807">
            <v>67</v>
          </cell>
          <cell r="GN807">
            <v>75</v>
          </cell>
          <cell r="GO807" t="str">
            <v/>
          </cell>
          <cell r="GP807">
            <v>0</v>
          </cell>
          <cell r="GQ807">
            <v>76.88</v>
          </cell>
          <cell r="GR807">
            <v>66.75</v>
          </cell>
          <cell r="GS807">
            <v>67</v>
          </cell>
          <cell r="GT807">
            <v>75</v>
          </cell>
          <cell r="GU807" t="str">
            <v/>
          </cell>
          <cell r="GV807">
            <v>0</v>
          </cell>
          <cell r="GW807">
            <v>75</v>
          </cell>
          <cell r="GX807">
            <v>0</v>
          </cell>
          <cell r="GY807">
            <v>74</v>
          </cell>
          <cell r="GZ807">
            <v>80</v>
          </cell>
          <cell r="HA807" t="str">
            <v>IGR-L</v>
          </cell>
          <cell r="HB807">
            <v>0</v>
          </cell>
          <cell r="HC807">
            <v>75.17</v>
          </cell>
          <cell r="HD807">
            <v>68.25</v>
          </cell>
          <cell r="HE807">
            <v>67</v>
          </cell>
          <cell r="HF807">
            <v>77</v>
          </cell>
          <cell r="HH807">
            <v>0</v>
          </cell>
          <cell r="HM807" t="str">
            <v/>
          </cell>
          <cell r="HN807" t="str">
            <v/>
          </cell>
          <cell r="HS807">
            <v>0</v>
          </cell>
          <cell r="HT807" t="str">
            <v>PKN</v>
          </cell>
          <cell r="HU807">
            <v>0</v>
          </cell>
          <cell r="HV807" t="str">
            <v>IND</v>
          </cell>
          <cell r="HW807">
            <v>0</v>
          </cell>
          <cell r="HX807" t="str">
            <v>MAT-W</v>
          </cell>
          <cell r="HY807">
            <v>0</v>
          </cell>
          <cell r="HZ807" t="str">
            <v>SEJ-W</v>
          </cell>
          <cell r="IA807">
            <v>0</v>
          </cell>
          <cell r="IB807" t="str">
            <v>IGR-W</v>
          </cell>
          <cell r="IC807">
            <v>0</v>
          </cell>
          <cell r="ID807" t="str">
            <v>SBO</v>
          </cell>
          <cell r="IE807">
            <v>0</v>
          </cell>
          <cell r="IF807" t="str">
            <v>PJO</v>
          </cell>
          <cell r="IG807">
            <v>0</v>
          </cell>
          <cell r="IH807" t="str">
            <v>PRA</v>
          </cell>
          <cell r="II807">
            <v>0</v>
          </cell>
          <cell r="IJ807" t="str">
            <v>JAW</v>
          </cell>
          <cell r="IK807">
            <v>0</v>
          </cell>
          <cell r="IL807" t="str">
            <v>ARB</v>
          </cell>
          <cell r="IM807">
            <v>0</v>
          </cell>
          <cell r="IN807" t="str">
            <v>PKM</v>
          </cell>
          <cell r="IO807">
            <v>0</v>
          </cell>
          <cell r="IP807" t="str">
            <v>GEO-P</v>
          </cell>
          <cell r="IQ807">
            <v>0</v>
          </cell>
          <cell r="IR807" t="str">
            <v>SEJ-P</v>
          </cell>
          <cell r="IS807">
            <v>0</v>
          </cell>
          <cell r="IT807" t="str">
            <v>SOS-P</v>
          </cell>
          <cell r="IU807">
            <v>0</v>
          </cell>
          <cell r="IV807" t="str">
            <v>EKO-P</v>
          </cell>
          <cell r="IW807">
            <v>0</v>
          </cell>
          <cell r="IX807" t="str">
            <v>IGR-L</v>
          </cell>
          <cell r="IY807">
            <v>0</v>
          </cell>
          <cell r="JA807">
            <v>0</v>
          </cell>
        </row>
        <row r="808">
          <cell r="Q808" t="str">
            <v/>
          </cell>
          <cell r="AB808" t="str">
            <v/>
          </cell>
          <cell r="AC808">
            <v>13</v>
          </cell>
          <cell r="AI808" t="str">
            <v/>
          </cell>
          <cell r="AJ808">
            <v>0</v>
          </cell>
          <cell r="AK808">
            <v>80.25</v>
          </cell>
          <cell r="AL808">
            <v>77</v>
          </cell>
          <cell r="AM808">
            <v>79.75</v>
          </cell>
          <cell r="AN808">
            <v>78</v>
          </cell>
          <cell r="AO808" t="str">
            <v/>
          </cell>
          <cell r="AP808">
            <v>0</v>
          </cell>
          <cell r="AQ808">
            <v>83.67</v>
          </cell>
          <cell r="AR808">
            <v>77.5</v>
          </cell>
          <cell r="AS808">
            <v>81</v>
          </cell>
          <cell r="AT808">
            <v>78</v>
          </cell>
          <cell r="AU808" t="str">
            <v/>
          </cell>
          <cell r="AV808">
            <v>0</v>
          </cell>
          <cell r="AW808">
            <v>80.5</v>
          </cell>
          <cell r="AX808">
            <v>76.5</v>
          </cell>
          <cell r="AY808">
            <v>79.5</v>
          </cell>
          <cell r="AZ808">
            <v>76</v>
          </cell>
          <cell r="BA808" t="str">
            <v/>
          </cell>
          <cell r="BB808">
            <v>0</v>
          </cell>
          <cell r="BC808">
            <v>80.67</v>
          </cell>
          <cell r="BD808">
            <v>77.5</v>
          </cell>
          <cell r="BE808">
            <v>79.5</v>
          </cell>
          <cell r="BF808">
            <v>80</v>
          </cell>
          <cell r="BG808" t="str">
            <v>SEJ</v>
          </cell>
          <cell r="BH808">
            <v>0</v>
          </cell>
          <cell r="BI808">
            <v>82.67</v>
          </cell>
          <cell r="BJ808">
            <v>76.25</v>
          </cell>
          <cell r="BK808">
            <v>80</v>
          </cell>
          <cell r="BL808">
            <v>76</v>
          </cell>
          <cell r="BM808" t="str">
            <v/>
          </cell>
          <cell r="BN808">
            <v>0</v>
          </cell>
          <cell r="BO808">
            <v>80.63</v>
          </cell>
          <cell r="BP808">
            <v>76.75</v>
          </cell>
          <cell r="BQ808">
            <v>81.25</v>
          </cell>
          <cell r="BR808">
            <v>77</v>
          </cell>
          <cell r="BS808" t="str">
            <v/>
          </cell>
          <cell r="BT808">
            <v>0</v>
          </cell>
          <cell r="BU808">
            <v>86.5</v>
          </cell>
          <cell r="BV808">
            <v>82.75</v>
          </cell>
          <cell r="BW808">
            <v>82.25</v>
          </cell>
          <cell r="BX808">
            <v>85</v>
          </cell>
          <cell r="BY808" t="str">
            <v/>
          </cell>
          <cell r="BZ808">
            <v>0</v>
          </cell>
          <cell r="CA808">
            <v>77</v>
          </cell>
          <cell r="CB808">
            <v>68.5</v>
          </cell>
          <cell r="CC808">
            <v>69.5</v>
          </cell>
          <cell r="CD808">
            <v>72</v>
          </cell>
          <cell r="CE808" t="str">
            <v/>
          </cell>
          <cell r="CF808">
            <v>0</v>
          </cell>
          <cell r="CG808">
            <v>78.33</v>
          </cell>
          <cell r="CH808">
            <v>81.25</v>
          </cell>
          <cell r="CI808">
            <v>87.25</v>
          </cell>
          <cell r="CJ808">
            <v>77</v>
          </cell>
          <cell r="CK808" t="str">
            <v/>
          </cell>
          <cell r="CL808">
            <v>0</v>
          </cell>
          <cell r="CM808">
            <v>76.17</v>
          </cell>
          <cell r="CN808">
            <v>73</v>
          </cell>
          <cell r="CO808">
            <v>73.25</v>
          </cell>
          <cell r="CP808">
            <v>73</v>
          </cell>
          <cell r="CQ808" t="str">
            <v/>
          </cell>
          <cell r="CR808">
            <v>0</v>
          </cell>
          <cell r="CS808">
            <v>77.83</v>
          </cell>
          <cell r="CT808">
            <v>75</v>
          </cell>
          <cell r="CU808">
            <v>70</v>
          </cell>
          <cell r="CV808">
            <v>80</v>
          </cell>
          <cell r="CW808" t="str">
            <v/>
          </cell>
          <cell r="CX808">
            <v>0</v>
          </cell>
          <cell r="CY808">
            <v>85.44</v>
          </cell>
          <cell r="CZ808">
            <v>76.5</v>
          </cell>
          <cell r="DA808">
            <v>80.75</v>
          </cell>
          <cell r="DB808">
            <v>86</v>
          </cell>
          <cell r="DC808" t="str">
            <v/>
          </cell>
          <cell r="DD808">
            <v>0</v>
          </cell>
          <cell r="DE808">
            <v>81</v>
          </cell>
          <cell r="DF808">
            <v>83</v>
          </cell>
          <cell r="DG808">
            <v>84.75</v>
          </cell>
          <cell r="DH808">
            <v>82</v>
          </cell>
          <cell r="DI808" t="str">
            <v/>
          </cell>
          <cell r="DJ808">
            <v>0</v>
          </cell>
          <cell r="DK808">
            <v>0</v>
          </cell>
          <cell r="DL808">
            <v>0</v>
          </cell>
          <cell r="DM808">
            <v>0</v>
          </cell>
          <cell r="DN808">
            <v>72</v>
          </cell>
          <cell r="DO808" t="str">
            <v/>
          </cell>
          <cell r="DP808">
            <v>0</v>
          </cell>
          <cell r="DQ808">
            <v>81.75</v>
          </cell>
          <cell r="DR808">
            <v>68.25</v>
          </cell>
          <cell r="DS808">
            <v>69.25</v>
          </cell>
          <cell r="DT808">
            <v>76</v>
          </cell>
          <cell r="DU808" t="str">
            <v/>
          </cell>
          <cell r="DV808">
            <v>0</v>
          </cell>
          <cell r="DW808">
            <v>83.25</v>
          </cell>
          <cell r="DX808">
            <v>76.25</v>
          </cell>
          <cell r="DY808">
            <v>79</v>
          </cell>
          <cell r="DZ808">
            <v>80</v>
          </cell>
          <cell r="EA808" t="str">
            <v/>
          </cell>
          <cell r="EB808">
            <v>0</v>
          </cell>
          <cell r="EC808">
            <v>83.88</v>
          </cell>
          <cell r="ED808">
            <v>74.25</v>
          </cell>
          <cell r="EE808">
            <v>76.5</v>
          </cell>
          <cell r="EF808">
            <v>78</v>
          </cell>
          <cell r="EG808" t="str">
            <v/>
          </cell>
          <cell r="EH808">
            <v>0</v>
          </cell>
          <cell r="EI808">
            <v>83</v>
          </cell>
          <cell r="EJ808">
            <v>72.25</v>
          </cell>
          <cell r="EK808">
            <v>77.25</v>
          </cell>
          <cell r="EL808">
            <v>81</v>
          </cell>
          <cell r="EM808" t="str">
            <v/>
          </cell>
          <cell r="EN808">
            <v>0</v>
          </cell>
          <cell r="EO808">
            <v>83</v>
          </cell>
          <cell r="EP808">
            <v>72.25</v>
          </cell>
          <cell r="EQ808">
            <v>77.25</v>
          </cell>
          <cell r="ER808">
            <v>81</v>
          </cell>
          <cell r="ES808" t="str">
            <v/>
          </cell>
          <cell r="ET808">
            <v>0</v>
          </cell>
          <cell r="EU808">
            <v>83</v>
          </cell>
          <cell r="EV808">
            <v>72.25</v>
          </cell>
          <cell r="EW808">
            <v>77.25</v>
          </cell>
          <cell r="EX808">
            <v>81</v>
          </cell>
          <cell r="EY808" t="str">
            <v/>
          </cell>
          <cell r="EZ808">
            <v>0</v>
          </cell>
          <cell r="FA808">
            <v>78.38</v>
          </cell>
          <cell r="FB808">
            <v>67.75</v>
          </cell>
          <cell r="FC808">
            <v>69.25</v>
          </cell>
          <cell r="FD808">
            <v>75</v>
          </cell>
          <cell r="FE808" t="str">
            <v/>
          </cell>
          <cell r="FF808">
            <v>0</v>
          </cell>
          <cell r="FG808">
            <v>78.38</v>
          </cell>
          <cell r="FH808">
            <v>67.75</v>
          </cell>
          <cell r="FI808">
            <v>69.25</v>
          </cell>
          <cell r="FJ808">
            <v>75</v>
          </cell>
          <cell r="FK808" t="str">
            <v/>
          </cell>
          <cell r="FL808">
            <v>0</v>
          </cell>
          <cell r="FM808">
            <v>78.38</v>
          </cell>
          <cell r="FN808">
            <v>67.75</v>
          </cell>
          <cell r="FO808">
            <v>69.25</v>
          </cell>
          <cell r="FP808">
            <v>75</v>
          </cell>
          <cell r="FQ808" t="str">
            <v/>
          </cell>
          <cell r="FR808">
            <v>0</v>
          </cell>
          <cell r="FS808">
            <v>78.38</v>
          </cell>
          <cell r="FT808">
            <v>67.75</v>
          </cell>
          <cell r="FU808">
            <v>69.25</v>
          </cell>
          <cell r="FV808">
            <v>75</v>
          </cell>
          <cell r="FW808" t="str">
            <v/>
          </cell>
          <cell r="FX808">
            <v>0</v>
          </cell>
          <cell r="FY808">
            <v>78.38</v>
          </cell>
          <cell r="FZ808">
            <v>67.75</v>
          </cell>
          <cell r="GA808">
            <v>69.25</v>
          </cell>
          <cell r="GB808">
            <v>75</v>
          </cell>
          <cell r="GC808" t="str">
            <v/>
          </cell>
          <cell r="GD808">
            <v>0</v>
          </cell>
          <cell r="GE808">
            <v>78.38</v>
          </cell>
          <cell r="GF808">
            <v>67.75</v>
          </cell>
          <cell r="GG808">
            <v>69.25</v>
          </cell>
          <cell r="GH808">
            <v>75</v>
          </cell>
          <cell r="GI808" t="str">
            <v/>
          </cell>
          <cell r="GJ808">
            <v>0</v>
          </cell>
          <cell r="GK808">
            <v>78.38</v>
          </cell>
          <cell r="GL808">
            <v>67.75</v>
          </cell>
          <cell r="GM808">
            <v>69.25</v>
          </cell>
          <cell r="GN808">
            <v>75</v>
          </cell>
          <cell r="GO808" t="str">
            <v/>
          </cell>
          <cell r="GP808">
            <v>0</v>
          </cell>
          <cell r="GQ808">
            <v>78.38</v>
          </cell>
          <cell r="GR808">
            <v>67.75</v>
          </cell>
          <cell r="GS808">
            <v>69.25</v>
          </cell>
          <cell r="GT808">
            <v>75</v>
          </cell>
          <cell r="GU808" t="str">
            <v/>
          </cell>
          <cell r="GV808">
            <v>0</v>
          </cell>
          <cell r="GW808">
            <v>78.33</v>
          </cell>
          <cell r="GX808">
            <v>65.25</v>
          </cell>
          <cell r="GY808">
            <v>80</v>
          </cell>
          <cell r="GZ808">
            <v>84</v>
          </cell>
          <cell r="HA808" t="str">
            <v>IGR-L</v>
          </cell>
          <cell r="HB808">
            <v>0</v>
          </cell>
          <cell r="HC808">
            <v>75.33</v>
          </cell>
          <cell r="HD808">
            <v>67.75</v>
          </cell>
          <cell r="HE808">
            <v>67</v>
          </cell>
          <cell r="HF808">
            <v>76</v>
          </cell>
          <cell r="HH808">
            <v>0</v>
          </cell>
          <cell r="HM808" t="str">
            <v/>
          </cell>
          <cell r="HN808" t="str">
            <v/>
          </cell>
          <cell r="HS808">
            <v>0</v>
          </cell>
          <cell r="HT808" t="str">
            <v>PKN</v>
          </cell>
          <cell r="HU808">
            <v>0</v>
          </cell>
          <cell r="HV808" t="str">
            <v>IND</v>
          </cell>
          <cell r="HW808">
            <v>0</v>
          </cell>
          <cell r="HX808" t="str">
            <v>MAT-W</v>
          </cell>
          <cell r="HY808">
            <v>0</v>
          </cell>
          <cell r="HZ808" t="str">
            <v>SEJ-W</v>
          </cell>
          <cell r="IA808">
            <v>0</v>
          </cell>
          <cell r="IB808" t="str">
            <v>IGR-W</v>
          </cell>
          <cell r="IC808">
            <v>0</v>
          </cell>
          <cell r="ID808" t="str">
            <v>SBO</v>
          </cell>
          <cell r="IE808">
            <v>0</v>
          </cell>
          <cell r="IF808" t="str">
            <v>PJO</v>
          </cell>
          <cell r="IG808">
            <v>0</v>
          </cell>
          <cell r="IH808" t="str">
            <v>PRA</v>
          </cell>
          <cell r="II808">
            <v>0</v>
          </cell>
          <cell r="IJ808" t="str">
            <v>JAW</v>
          </cell>
          <cell r="IK808">
            <v>0</v>
          </cell>
          <cell r="IL808" t="str">
            <v>ARB</v>
          </cell>
          <cell r="IM808">
            <v>0</v>
          </cell>
          <cell r="IN808" t="str">
            <v>PKM</v>
          </cell>
          <cell r="IO808">
            <v>0</v>
          </cell>
          <cell r="IP808" t="str">
            <v>GEO-P</v>
          </cell>
          <cell r="IQ808">
            <v>0</v>
          </cell>
          <cell r="IR808" t="str">
            <v>SEJ-P</v>
          </cell>
          <cell r="IS808">
            <v>0</v>
          </cell>
          <cell r="IT808" t="str">
            <v>SOS-P</v>
          </cell>
          <cell r="IU808">
            <v>0</v>
          </cell>
          <cell r="IV808" t="str">
            <v>EKO-P</v>
          </cell>
          <cell r="IW808">
            <v>0</v>
          </cell>
          <cell r="IX808" t="str">
            <v>IGR-L</v>
          </cell>
          <cell r="IY808">
            <v>0</v>
          </cell>
          <cell r="JA808">
            <v>0</v>
          </cell>
        </row>
        <row r="809">
          <cell r="Q809" t="str">
            <v/>
          </cell>
          <cell r="AB809" t="str">
            <v/>
          </cell>
          <cell r="AC809">
            <v>14</v>
          </cell>
          <cell r="AI809" t="str">
            <v/>
          </cell>
          <cell r="AJ809">
            <v>0</v>
          </cell>
          <cell r="AK809">
            <v>80.5</v>
          </cell>
          <cell r="AL809">
            <v>80</v>
          </cell>
          <cell r="AM809">
            <v>80.75</v>
          </cell>
          <cell r="AN809">
            <v>76</v>
          </cell>
          <cell r="AO809" t="str">
            <v/>
          </cell>
          <cell r="AP809">
            <v>0</v>
          </cell>
          <cell r="AQ809">
            <v>82.33</v>
          </cell>
          <cell r="AR809">
            <v>76.25</v>
          </cell>
          <cell r="AS809">
            <v>80.5</v>
          </cell>
          <cell r="AT809">
            <v>78</v>
          </cell>
          <cell r="AU809" t="str">
            <v/>
          </cell>
          <cell r="AV809">
            <v>0</v>
          </cell>
          <cell r="AW809">
            <v>80</v>
          </cell>
          <cell r="AX809">
            <v>79.75</v>
          </cell>
          <cell r="AY809">
            <v>81.25</v>
          </cell>
          <cell r="AZ809">
            <v>79</v>
          </cell>
          <cell r="BA809" t="str">
            <v/>
          </cell>
          <cell r="BB809">
            <v>0</v>
          </cell>
          <cell r="BC809">
            <v>80.33</v>
          </cell>
          <cell r="BD809">
            <v>80</v>
          </cell>
          <cell r="BE809">
            <v>79.75</v>
          </cell>
          <cell r="BF809">
            <v>81</v>
          </cell>
          <cell r="BG809" t="str">
            <v>SEJ</v>
          </cell>
          <cell r="BH809">
            <v>0</v>
          </cell>
          <cell r="BI809">
            <v>83</v>
          </cell>
          <cell r="BJ809">
            <v>74.75</v>
          </cell>
          <cell r="BK809">
            <v>79.25</v>
          </cell>
          <cell r="BL809">
            <v>77</v>
          </cell>
          <cell r="BM809" t="str">
            <v/>
          </cell>
          <cell r="BN809">
            <v>0</v>
          </cell>
          <cell r="BO809">
            <v>81.5</v>
          </cell>
          <cell r="BP809">
            <v>77</v>
          </cell>
          <cell r="BQ809">
            <v>73.25</v>
          </cell>
          <cell r="BR809">
            <v>77</v>
          </cell>
          <cell r="BS809" t="str">
            <v/>
          </cell>
          <cell r="BT809">
            <v>0</v>
          </cell>
          <cell r="BU809">
            <v>86</v>
          </cell>
          <cell r="BV809">
            <v>83.75</v>
          </cell>
          <cell r="BW809">
            <v>84</v>
          </cell>
          <cell r="BX809">
            <v>89</v>
          </cell>
          <cell r="BY809" t="str">
            <v/>
          </cell>
          <cell r="BZ809">
            <v>0</v>
          </cell>
          <cell r="CA809">
            <v>79.5</v>
          </cell>
          <cell r="CB809">
            <v>71.25</v>
          </cell>
          <cell r="CC809">
            <v>70.25</v>
          </cell>
          <cell r="CD809">
            <v>73</v>
          </cell>
          <cell r="CE809" t="str">
            <v/>
          </cell>
          <cell r="CF809">
            <v>0</v>
          </cell>
          <cell r="CG809">
            <v>80</v>
          </cell>
          <cell r="CH809">
            <v>80.25</v>
          </cell>
          <cell r="CI809">
            <v>87</v>
          </cell>
          <cell r="CJ809">
            <v>78</v>
          </cell>
          <cell r="CK809" t="str">
            <v/>
          </cell>
          <cell r="CL809">
            <v>0</v>
          </cell>
          <cell r="CM809">
            <v>77.33</v>
          </cell>
          <cell r="CN809">
            <v>77</v>
          </cell>
          <cell r="CO809">
            <v>75.25</v>
          </cell>
          <cell r="CP809">
            <v>79</v>
          </cell>
          <cell r="CQ809" t="str">
            <v/>
          </cell>
          <cell r="CR809">
            <v>0</v>
          </cell>
          <cell r="CS809">
            <v>81.58</v>
          </cell>
          <cell r="CT809">
            <v>70</v>
          </cell>
          <cell r="CU809">
            <v>72.5</v>
          </cell>
          <cell r="CV809">
            <v>79</v>
          </cell>
          <cell r="CW809" t="str">
            <v/>
          </cell>
          <cell r="CX809">
            <v>0</v>
          </cell>
          <cell r="CY809">
            <v>78.11</v>
          </cell>
          <cell r="CZ809">
            <v>72</v>
          </cell>
          <cell r="DA809">
            <v>72.25</v>
          </cell>
          <cell r="DB809">
            <v>85</v>
          </cell>
          <cell r="DC809" t="str">
            <v/>
          </cell>
          <cell r="DD809">
            <v>0</v>
          </cell>
          <cell r="DE809">
            <v>84.25</v>
          </cell>
          <cell r="DF809">
            <v>75</v>
          </cell>
          <cell r="DG809">
            <v>75.5</v>
          </cell>
          <cell r="DH809">
            <v>80</v>
          </cell>
          <cell r="DI809" t="str">
            <v/>
          </cell>
          <cell r="DJ809">
            <v>0</v>
          </cell>
          <cell r="DK809">
            <v>0</v>
          </cell>
          <cell r="DL809">
            <v>0</v>
          </cell>
          <cell r="DM809">
            <v>0</v>
          </cell>
          <cell r="DN809">
            <v>78</v>
          </cell>
          <cell r="DO809" t="str">
            <v/>
          </cell>
          <cell r="DP809">
            <v>0</v>
          </cell>
          <cell r="DQ809">
            <v>79.75</v>
          </cell>
          <cell r="DR809">
            <v>69.5</v>
          </cell>
          <cell r="DS809">
            <v>70.75</v>
          </cell>
          <cell r="DT809">
            <v>75</v>
          </cell>
          <cell r="DU809" t="str">
            <v/>
          </cell>
          <cell r="DV809">
            <v>0</v>
          </cell>
          <cell r="DW809">
            <v>86.5</v>
          </cell>
          <cell r="DX809">
            <v>74.75</v>
          </cell>
          <cell r="DY809">
            <v>84</v>
          </cell>
          <cell r="DZ809">
            <v>79</v>
          </cell>
          <cell r="EA809" t="str">
            <v/>
          </cell>
          <cell r="EB809">
            <v>0</v>
          </cell>
          <cell r="EC809">
            <v>80</v>
          </cell>
          <cell r="ED809">
            <v>74.75</v>
          </cell>
          <cell r="EE809">
            <v>76.75</v>
          </cell>
          <cell r="EF809">
            <v>81</v>
          </cell>
          <cell r="EG809" t="str">
            <v/>
          </cell>
          <cell r="EH809">
            <v>0</v>
          </cell>
          <cell r="EI809">
            <v>83.83</v>
          </cell>
          <cell r="EJ809">
            <v>74.75</v>
          </cell>
          <cell r="EK809">
            <v>76.5</v>
          </cell>
          <cell r="EL809">
            <v>83</v>
          </cell>
          <cell r="EM809" t="str">
            <v/>
          </cell>
          <cell r="EN809">
            <v>0</v>
          </cell>
          <cell r="EO809">
            <v>83.83</v>
          </cell>
          <cell r="EP809">
            <v>74.75</v>
          </cell>
          <cell r="EQ809">
            <v>76.5</v>
          </cell>
          <cell r="ER809">
            <v>83</v>
          </cell>
          <cell r="ES809" t="str">
            <v/>
          </cell>
          <cell r="ET809">
            <v>0</v>
          </cell>
          <cell r="EU809">
            <v>83.83</v>
          </cell>
          <cell r="EV809">
            <v>74.75</v>
          </cell>
          <cell r="EW809">
            <v>76.5</v>
          </cell>
          <cell r="EX809">
            <v>83</v>
          </cell>
          <cell r="EY809" t="str">
            <v/>
          </cell>
          <cell r="EZ809">
            <v>0</v>
          </cell>
          <cell r="FA809">
            <v>77.75</v>
          </cell>
          <cell r="FB809">
            <v>70.25</v>
          </cell>
          <cell r="FC809">
            <v>69.25</v>
          </cell>
          <cell r="FD809">
            <v>75</v>
          </cell>
          <cell r="FE809" t="str">
            <v/>
          </cell>
          <cell r="FF809">
            <v>0</v>
          </cell>
          <cell r="FG809">
            <v>77.75</v>
          </cell>
          <cell r="FH809">
            <v>70.25</v>
          </cell>
          <cell r="FI809">
            <v>69.25</v>
          </cell>
          <cell r="FJ809">
            <v>75</v>
          </cell>
          <cell r="FK809" t="str">
            <v/>
          </cell>
          <cell r="FL809">
            <v>0</v>
          </cell>
          <cell r="FM809">
            <v>77.75</v>
          </cell>
          <cell r="FN809">
            <v>70.25</v>
          </cell>
          <cell r="FO809">
            <v>69.25</v>
          </cell>
          <cell r="FP809">
            <v>75</v>
          </cell>
          <cell r="FQ809" t="str">
            <v/>
          </cell>
          <cell r="FR809">
            <v>0</v>
          </cell>
          <cell r="FS809">
            <v>77.75</v>
          </cell>
          <cell r="FT809">
            <v>70.25</v>
          </cell>
          <cell r="FU809">
            <v>69.25</v>
          </cell>
          <cell r="FV809">
            <v>75</v>
          </cell>
          <cell r="FW809" t="str">
            <v/>
          </cell>
          <cell r="FX809">
            <v>0</v>
          </cell>
          <cell r="FY809">
            <v>77.75</v>
          </cell>
          <cell r="FZ809">
            <v>70.25</v>
          </cell>
          <cell r="GA809">
            <v>69.25</v>
          </cell>
          <cell r="GB809">
            <v>75</v>
          </cell>
          <cell r="GC809" t="str">
            <v/>
          </cell>
          <cell r="GD809">
            <v>0</v>
          </cell>
          <cell r="GE809">
            <v>77.75</v>
          </cell>
          <cell r="GF809">
            <v>70.25</v>
          </cell>
          <cell r="GG809">
            <v>69.25</v>
          </cell>
          <cell r="GH809">
            <v>75</v>
          </cell>
          <cell r="GI809" t="str">
            <v/>
          </cell>
          <cell r="GJ809">
            <v>0</v>
          </cell>
          <cell r="GK809">
            <v>77.75</v>
          </cell>
          <cell r="GL809">
            <v>70.25</v>
          </cell>
          <cell r="GM809">
            <v>69.25</v>
          </cell>
          <cell r="GN809">
            <v>75</v>
          </cell>
          <cell r="GO809" t="str">
            <v/>
          </cell>
          <cell r="GP809">
            <v>0</v>
          </cell>
          <cell r="GQ809">
            <v>77.75</v>
          </cell>
          <cell r="GR809">
            <v>70.25</v>
          </cell>
          <cell r="GS809">
            <v>69.25</v>
          </cell>
          <cell r="GT809">
            <v>75</v>
          </cell>
          <cell r="GU809" t="str">
            <v/>
          </cell>
          <cell r="GV809">
            <v>0</v>
          </cell>
          <cell r="GW809">
            <v>76.33</v>
          </cell>
          <cell r="GX809">
            <v>65.25</v>
          </cell>
          <cell r="GY809">
            <v>73.75</v>
          </cell>
          <cell r="GZ809">
            <v>78</v>
          </cell>
          <cell r="HA809" t="str">
            <v>IGR-L</v>
          </cell>
          <cell r="HB809">
            <v>0</v>
          </cell>
          <cell r="HC809">
            <v>75.75</v>
          </cell>
          <cell r="HD809">
            <v>72</v>
          </cell>
          <cell r="HE809">
            <v>74.75</v>
          </cell>
          <cell r="HF809">
            <v>80</v>
          </cell>
          <cell r="HH809">
            <v>0</v>
          </cell>
          <cell r="HM809" t="str">
            <v/>
          </cell>
          <cell r="HN809" t="str">
            <v/>
          </cell>
          <cell r="HS809">
            <v>0</v>
          </cell>
          <cell r="HT809" t="str">
            <v>PKN</v>
          </cell>
          <cell r="HU809">
            <v>0</v>
          </cell>
          <cell r="HV809" t="str">
            <v>IND</v>
          </cell>
          <cell r="HW809">
            <v>0</v>
          </cell>
          <cell r="HX809" t="str">
            <v>MAT-W</v>
          </cell>
          <cell r="HY809">
            <v>0</v>
          </cell>
          <cell r="HZ809" t="str">
            <v>SEJ-W</v>
          </cell>
          <cell r="IA809">
            <v>0</v>
          </cell>
          <cell r="IB809" t="str">
            <v>IGR-W</v>
          </cell>
          <cell r="IC809">
            <v>0</v>
          </cell>
          <cell r="ID809" t="str">
            <v>SBO</v>
          </cell>
          <cell r="IE809">
            <v>0</v>
          </cell>
          <cell r="IF809" t="str">
            <v>PJO</v>
          </cell>
          <cell r="IG809">
            <v>0</v>
          </cell>
          <cell r="IH809" t="str">
            <v>PRA</v>
          </cell>
          <cell r="II809">
            <v>0</v>
          </cell>
          <cell r="IJ809" t="str">
            <v>JAW</v>
          </cell>
          <cell r="IK809">
            <v>0</v>
          </cell>
          <cell r="IL809" t="str">
            <v>ARB</v>
          </cell>
          <cell r="IM809">
            <v>0</v>
          </cell>
          <cell r="IN809" t="str">
            <v>PKM</v>
          </cell>
          <cell r="IO809">
            <v>0</v>
          </cell>
          <cell r="IP809" t="str">
            <v>GEO-P</v>
          </cell>
          <cell r="IQ809">
            <v>0</v>
          </cell>
          <cell r="IR809" t="str">
            <v>SEJ-P</v>
          </cell>
          <cell r="IS809">
            <v>0</v>
          </cell>
          <cell r="IT809" t="str">
            <v>SOS-P</v>
          </cell>
          <cell r="IU809">
            <v>0</v>
          </cell>
          <cell r="IV809" t="str">
            <v>EKO-P</v>
          </cell>
          <cell r="IW809">
            <v>0</v>
          </cell>
          <cell r="IX809" t="str">
            <v>IGR-L</v>
          </cell>
          <cell r="IY809">
            <v>0</v>
          </cell>
          <cell r="JA809">
            <v>0</v>
          </cell>
        </row>
        <row r="810">
          <cell r="Q810" t="str">
            <v/>
          </cell>
          <cell r="AB810" t="str">
            <v/>
          </cell>
          <cell r="AC810">
            <v>15</v>
          </cell>
          <cell r="AI810" t="str">
            <v/>
          </cell>
          <cell r="AJ810">
            <v>0</v>
          </cell>
          <cell r="AK810">
            <v>81.5</v>
          </cell>
          <cell r="AL810">
            <v>79.5</v>
          </cell>
          <cell r="AM810">
            <v>78.5</v>
          </cell>
          <cell r="AN810">
            <v>79</v>
          </cell>
          <cell r="AO810" t="str">
            <v/>
          </cell>
          <cell r="AP810">
            <v>0</v>
          </cell>
          <cell r="AQ810">
            <v>86.67</v>
          </cell>
          <cell r="AR810">
            <v>80</v>
          </cell>
          <cell r="AS810">
            <v>81.5</v>
          </cell>
          <cell r="AT810">
            <v>79</v>
          </cell>
          <cell r="AU810" t="str">
            <v/>
          </cell>
          <cell r="AV810">
            <v>0</v>
          </cell>
          <cell r="AW810">
            <v>79.75</v>
          </cell>
          <cell r="AX810">
            <v>79.5</v>
          </cell>
          <cell r="AY810">
            <v>78</v>
          </cell>
          <cell r="AZ810">
            <v>77</v>
          </cell>
          <cell r="BA810" t="str">
            <v/>
          </cell>
          <cell r="BB810">
            <v>0</v>
          </cell>
          <cell r="BC810">
            <v>80</v>
          </cell>
          <cell r="BD810">
            <v>80.5</v>
          </cell>
          <cell r="BE810">
            <v>80.25</v>
          </cell>
          <cell r="BF810">
            <v>78</v>
          </cell>
          <cell r="BG810" t="str">
            <v>SEJ</v>
          </cell>
          <cell r="BH810">
            <v>0</v>
          </cell>
          <cell r="BI810">
            <v>83.33</v>
          </cell>
          <cell r="BJ810">
            <v>79.25</v>
          </cell>
          <cell r="BK810">
            <v>81.5</v>
          </cell>
          <cell r="BL810">
            <v>78</v>
          </cell>
          <cell r="BM810" t="str">
            <v/>
          </cell>
          <cell r="BN810">
            <v>0</v>
          </cell>
          <cell r="BO810">
            <v>80.5</v>
          </cell>
          <cell r="BP810">
            <v>75.75</v>
          </cell>
          <cell r="BQ810">
            <v>72.75</v>
          </cell>
          <cell r="BR810">
            <v>77</v>
          </cell>
          <cell r="BS810" t="str">
            <v/>
          </cell>
          <cell r="BT810">
            <v>0</v>
          </cell>
          <cell r="BU810">
            <v>82.5</v>
          </cell>
          <cell r="BV810">
            <v>79.5</v>
          </cell>
          <cell r="BW810">
            <v>79.5</v>
          </cell>
          <cell r="BX810">
            <v>82</v>
          </cell>
          <cell r="BY810" t="str">
            <v/>
          </cell>
          <cell r="BZ810">
            <v>0</v>
          </cell>
          <cell r="CA810">
            <v>77.25</v>
          </cell>
          <cell r="CB810">
            <v>68.25</v>
          </cell>
          <cell r="CC810">
            <v>70.25</v>
          </cell>
          <cell r="CD810">
            <v>72</v>
          </cell>
          <cell r="CE810" t="str">
            <v/>
          </cell>
          <cell r="CF810">
            <v>0</v>
          </cell>
          <cell r="CG810">
            <v>80.67</v>
          </cell>
          <cell r="CH810">
            <v>80.25</v>
          </cell>
          <cell r="CI810">
            <v>84.25</v>
          </cell>
          <cell r="CJ810">
            <v>79</v>
          </cell>
          <cell r="CK810" t="str">
            <v/>
          </cell>
          <cell r="CL810">
            <v>0</v>
          </cell>
          <cell r="CM810">
            <v>77.83</v>
          </cell>
          <cell r="CN810">
            <v>78</v>
          </cell>
          <cell r="CO810">
            <v>78</v>
          </cell>
          <cell r="CP810">
            <v>79</v>
          </cell>
          <cell r="CQ810" t="str">
            <v/>
          </cell>
          <cell r="CR810">
            <v>0</v>
          </cell>
          <cell r="CS810">
            <v>79.5</v>
          </cell>
          <cell r="CT810">
            <v>71.25</v>
          </cell>
          <cell r="CU810">
            <v>71.5</v>
          </cell>
          <cell r="CV810">
            <v>80</v>
          </cell>
          <cell r="CW810" t="str">
            <v/>
          </cell>
          <cell r="CX810">
            <v>0</v>
          </cell>
          <cell r="CY810">
            <v>76.78</v>
          </cell>
          <cell r="CZ810">
            <v>70.25</v>
          </cell>
          <cell r="DA810">
            <v>76</v>
          </cell>
          <cell r="DB810">
            <v>82</v>
          </cell>
          <cell r="DC810" t="str">
            <v/>
          </cell>
          <cell r="DD810">
            <v>0</v>
          </cell>
          <cell r="DE810">
            <v>84</v>
          </cell>
          <cell r="DF810">
            <v>71.75</v>
          </cell>
          <cell r="DG810">
            <v>73.5</v>
          </cell>
          <cell r="DH810">
            <v>84</v>
          </cell>
          <cell r="DI810" t="str">
            <v/>
          </cell>
          <cell r="DJ810">
            <v>0</v>
          </cell>
          <cell r="DK810">
            <v>0</v>
          </cell>
          <cell r="DL810">
            <v>0</v>
          </cell>
          <cell r="DM810">
            <v>0</v>
          </cell>
          <cell r="DN810">
            <v>73</v>
          </cell>
          <cell r="DO810" t="str">
            <v/>
          </cell>
          <cell r="DP810">
            <v>0</v>
          </cell>
          <cell r="DQ810">
            <v>85</v>
          </cell>
          <cell r="DR810">
            <v>68.5</v>
          </cell>
          <cell r="DS810">
            <v>70.25</v>
          </cell>
          <cell r="DT810">
            <v>76</v>
          </cell>
          <cell r="DU810" t="str">
            <v/>
          </cell>
          <cell r="DV810">
            <v>0</v>
          </cell>
          <cell r="DW810">
            <v>81.25</v>
          </cell>
          <cell r="DX810">
            <v>79.25</v>
          </cell>
          <cell r="DY810">
            <v>81</v>
          </cell>
          <cell r="DZ810">
            <v>79</v>
          </cell>
          <cell r="EA810" t="str">
            <v/>
          </cell>
          <cell r="EB810">
            <v>0</v>
          </cell>
          <cell r="EC810">
            <v>78.63</v>
          </cell>
          <cell r="ED810">
            <v>74.5</v>
          </cell>
          <cell r="EE810">
            <v>74.75</v>
          </cell>
          <cell r="EF810">
            <v>77</v>
          </cell>
          <cell r="EG810" t="str">
            <v/>
          </cell>
          <cell r="EH810">
            <v>0</v>
          </cell>
          <cell r="EI810">
            <v>85.83</v>
          </cell>
          <cell r="EJ810">
            <v>74.5</v>
          </cell>
          <cell r="EK810">
            <v>75.5</v>
          </cell>
          <cell r="EL810">
            <v>82</v>
          </cell>
          <cell r="EM810" t="str">
            <v/>
          </cell>
          <cell r="EN810">
            <v>0</v>
          </cell>
          <cell r="EO810">
            <v>85.83</v>
          </cell>
          <cell r="EP810">
            <v>74.5</v>
          </cell>
          <cell r="EQ810">
            <v>75.5</v>
          </cell>
          <cell r="ER810">
            <v>82</v>
          </cell>
          <cell r="ES810" t="str">
            <v/>
          </cell>
          <cell r="ET810">
            <v>0</v>
          </cell>
          <cell r="EU810">
            <v>85.83</v>
          </cell>
          <cell r="EV810">
            <v>74.5</v>
          </cell>
          <cell r="EW810">
            <v>75.5</v>
          </cell>
          <cell r="EX810">
            <v>82</v>
          </cell>
          <cell r="EY810" t="str">
            <v/>
          </cell>
          <cell r="EZ810">
            <v>0</v>
          </cell>
          <cell r="FA810">
            <v>79.63</v>
          </cell>
          <cell r="FB810">
            <v>67.5</v>
          </cell>
          <cell r="FC810">
            <v>67.75</v>
          </cell>
          <cell r="FD810">
            <v>75</v>
          </cell>
          <cell r="FE810" t="str">
            <v/>
          </cell>
          <cell r="FF810">
            <v>0</v>
          </cell>
          <cell r="FG810">
            <v>79.63</v>
          </cell>
          <cell r="FH810">
            <v>67.5</v>
          </cell>
          <cell r="FI810">
            <v>67.75</v>
          </cell>
          <cell r="FJ810">
            <v>75</v>
          </cell>
          <cell r="FK810" t="str">
            <v/>
          </cell>
          <cell r="FL810">
            <v>0</v>
          </cell>
          <cell r="FM810">
            <v>79.63</v>
          </cell>
          <cell r="FN810">
            <v>67.5</v>
          </cell>
          <cell r="FO810">
            <v>67.75</v>
          </cell>
          <cell r="FP810">
            <v>75</v>
          </cell>
          <cell r="FQ810" t="str">
            <v/>
          </cell>
          <cell r="FR810">
            <v>0</v>
          </cell>
          <cell r="FS810">
            <v>79.63</v>
          </cell>
          <cell r="FT810">
            <v>67.5</v>
          </cell>
          <cell r="FU810">
            <v>67.75</v>
          </cell>
          <cell r="FV810">
            <v>75</v>
          </cell>
          <cell r="FW810" t="str">
            <v/>
          </cell>
          <cell r="FX810">
            <v>0</v>
          </cell>
          <cell r="FY810">
            <v>79.63</v>
          </cell>
          <cell r="FZ810">
            <v>67.5</v>
          </cell>
          <cell r="GA810">
            <v>67.75</v>
          </cell>
          <cell r="GB810">
            <v>75</v>
          </cell>
          <cell r="GC810" t="str">
            <v/>
          </cell>
          <cell r="GD810">
            <v>0</v>
          </cell>
          <cell r="GE810">
            <v>79.63</v>
          </cell>
          <cell r="GF810">
            <v>67.5</v>
          </cell>
          <cell r="GG810">
            <v>67.75</v>
          </cell>
          <cell r="GH810">
            <v>75</v>
          </cell>
          <cell r="GI810" t="str">
            <v/>
          </cell>
          <cell r="GJ810">
            <v>0</v>
          </cell>
          <cell r="GK810">
            <v>79.63</v>
          </cell>
          <cell r="GL810">
            <v>67.5</v>
          </cell>
          <cell r="GM810">
            <v>67.75</v>
          </cell>
          <cell r="GN810">
            <v>75</v>
          </cell>
          <cell r="GO810" t="str">
            <v/>
          </cell>
          <cell r="GP810">
            <v>0</v>
          </cell>
          <cell r="GQ810">
            <v>79.63</v>
          </cell>
          <cell r="GR810">
            <v>67.5</v>
          </cell>
          <cell r="GS810">
            <v>67.75</v>
          </cell>
          <cell r="GT810">
            <v>75</v>
          </cell>
          <cell r="GU810" t="str">
            <v/>
          </cell>
          <cell r="GV810">
            <v>0</v>
          </cell>
          <cell r="GW810">
            <v>76.33</v>
          </cell>
          <cell r="GX810">
            <v>67</v>
          </cell>
          <cell r="GY810">
            <v>75.75</v>
          </cell>
          <cell r="GZ810">
            <v>80</v>
          </cell>
          <cell r="HA810" t="str">
            <v>IGR-L</v>
          </cell>
          <cell r="HB810">
            <v>0</v>
          </cell>
          <cell r="HC810">
            <v>76.17</v>
          </cell>
          <cell r="HD810">
            <v>70.25</v>
          </cell>
          <cell r="HE810">
            <v>77.75</v>
          </cell>
          <cell r="HF810">
            <v>78</v>
          </cell>
          <cell r="HH810">
            <v>0</v>
          </cell>
          <cell r="HM810" t="str">
            <v/>
          </cell>
          <cell r="HN810" t="str">
            <v/>
          </cell>
          <cell r="HS810">
            <v>0</v>
          </cell>
          <cell r="HT810" t="str">
            <v>PKN</v>
          </cell>
          <cell r="HU810">
            <v>0</v>
          </cell>
          <cell r="HV810" t="str">
            <v>IND</v>
          </cell>
          <cell r="HW810">
            <v>0</v>
          </cell>
          <cell r="HX810" t="str">
            <v>MAT-W</v>
          </cell>
          <cell r="HY810">
            <v>0</v>
          </cell>
          <cell r="HZ810" t="str">
            <v>SEJ-W</v>
          </cell>
          <cell r="IA810">
            <v>0</v>
          </cell>
          <cell r="IB810" t="str">
            <v>IGR-W</v>
          </cell>
          <cell r="IC810">
            <v>0</v>
          </cell>
          <cell r="ID810" t="str">
            <v>SBO</v>
          </cell>
          <cell r="IE810">
            <v>0</v>
          </cell>
          <cell r="IF810" t="str">
            <v>PJO</v>
          </cell>
          <cell r="IG810">
            <v>0</v>
          </cell>
          <cell r="IH810" t="str">
            <v>PRA</v>
          </cell>
          <cell r="II810">
            <v>0</v>
          </cell>
          <cell r="IJ810" t="str">
            <v>JAW</v>
          </cell>
          <cell r="IK810">
            <v>0</v>
          </cell>
          <cell r="IL810" t="str">
            <v>ARB</v>
          </cell>
          <cell r="IM810">
            <v>0</v>
          </cell>
          <cell r="IN810" t="str">
            <v>PKM</v>
          </cell>
          <cell r="IO810">
            <v>0</v>
          </cell>
          <cell r="IP810" t="str">
            <v>GEO-P</v>
          </cell>
          <cell r="IQ810">
            <v>0</v>
          </cell>
          <cell r="IR810" t="str">
            <v>SEJ-P</v>
          </cell>
          <cell r="IS810">
            <v>0</v>
          </cell>
          <cell r="IT810" t="str">
            <v>SOS-P</v>
          </cell>
          <cell r="IU810">
            <v>0</v>
          </cell>
          <cell r="IV810" t="str">
            <v>EKO-P</v>
          </cell>
          <cell r="IW810">
            <v>0</v>
          </cell>
          <cell r="IX810" t="str">
            <v>IGR-L</v>
          </cell>
          <cell r="IY810">
            <v>0</v>
          </cell>
          <cell r="JA810">
            <v>0</v>
          </cell>
        </row>
        <row r="811">
          <cell r="Q811" t="str">
            <v/>
          </cell>
          <cell r="AB811" t="str">
            <v/>
          </cell>
          <cell r="AC811">
            <v>16</v>
          </cell>
          <cell r="AI811" t="str">
            <v/>
          </cell>
          <cell r="AJ811">
            <v>0</v>
          </cell>
          <cell r="AK811">
            <v>81.25</v>
          </cell>
          <cell r="AL811">
            <v>77.5</v>
          </cell>
          <cell r="AM811">
            <v>75.25</v>
          </cell>
          <cell r="AN811">
            <v>77</v>
          </cell>
          <cell r="AO811" t="str">
            <v/>
          </cell>
          <cell r="AP811">
            <v>0</v>
          </cell>
          <cell r="AQ811">
            <v>77</v>
          </cell>
          <cell r="AR811">
            <v>66.75</v>
          </cell>
          <cell r="AS811">
            <v>67</v>
          </cell>
          <cell r="AT811">
            <v>76</v>
          </cell>
          <cell r="AU811" t="str">
            <v/>
          </cell>
          <cell r="AV811">
            <v>0</v>
          </cell>
          <cell r="AW811">
            <v>81.75</v>
          </cell>
          <cell r="AX811">
            <v>78</v>
          </cell>
          <cell r="AY811">
            <v>76.5</v>
          </cell>
          <cell r="AZ811">
            <v>74</v>
          </cell>
          <cell r="BA811" t="str">
            <v/>
          </cell>
          <cell r="BB811">
            <v>0</v>
          </cell>
          <cell r="BC811">
            <v>81</v>
          </cell>
          <cell r="BD811">
            <v>77.75</v>
          </cell>
          <cell r="BE811">
            <v>73.75</v>
          </cell>
          <cell r="BF811">
            <v>76</v>
          </cell>
          <cell r="BG811" t="str">
            <v>SEJ</v>
          </cell>
          <cell r="BH811">
            <v>0</v>
          </cell>
          <cell r="BI811">
            <v>75.67</v>
          </cell>
          <cell r="BJ811">
            <v>66</v>
          </cell>
          <cell r="BK811">
            <v>69.25</v>
          </cell>
          <cell r="BL811">
            <v>76</v>
          </cell>
          <cell r="BM811" t="str">
            <v/>
          </cell>
          <cell r="BN811">
            <v>0</v>
          </cell>
          <cell r="BO811">
            <v>75.13</v>
          </cell>
          <cell r="BP811">
            <v>73.25</v>
          </cell>
          <cell r="BQ811">
            <v>71</v>
          </cell>
          <cell r="BR811">
            <v>74</v>
          </cell>
          <cell r="BS811" t="str">
            <v/>
          </cell>
          <cell r="BT811">
            <v>0</v>
          </cell>
          <cell r="BU811">
            <v>81.75</v>
          </cell>
          <cell r="BV811">
            <v>78.5</v>
          </cell>
          <cell r="BW811">
            <v>74</v>
          </cell>
          <cell r="BX811">
            <v>80</v>
          </cell>
          <cell r="BY811" t="str">
            <v/>
          </cell>
          <cell r="BZ811">
            <v>0</v>
          </cell>
          <cell r="CA811">
            <v>75</v>
          </cell>
          <cell r="CB811">
            <v>68.75</v>
          </cell>
          <cell r="CC811">
            <v>69.75</v>
          </cell>
          <cell r="CD811">
            <v>72</v>
          </cell>
          <cell r="CE811" t="str">
            <v/>
          </cell>
          <cell r="CF811">
            <v>0</v>
          </cell>
          <cell r="CG811">
            <v>77</v>
          </cell>
          <cell r="CH811">
            <v>83</v>
          </cell>
          <cell r="CI811">
            <v>84.25</v>
          </cell>
          <cell r="CJ811">
            <v>78</v>
          </cell>
          <cell r="CK811" t="str">
            <v/>
          </cell>
          <cell r="CL811">
            <v>0</v>
          </cell>
          <cell r="CM811">
            <v>75</v>
          </cell>
          <cell r="CN811">
            <v>69.25</v>
          </cell>
          <cell r="CO811">
            <v>67.25</v>
          </cell>
          <cell r="CP811">
            <v>73</v>
          </cell>
          <cell r="CQ811" t="str">
            <v/>
          </cell>
          <cell r="CR811">
            <v>0</v>
          </cell>
          <cell r="CS811">
            <v>71.75</v>
          </cell>
          <cell r="CT811">
            <v>69.5</v>
          </cell>
          <cell r="CU811">
            <v>76.5</v>
          </cell>
          <cell r="CV811">
            <v>75</v>
          </cell>
          <cell r="CW811" t="str">
            <v/>
          </cell>
          <cell r="CX811">
            <v>0</v>
          </cell>
          <cell r="CY811">
            <v>73.22</v>
          </cell>
          <cell r="CZ811">
            <v>76</v>
          </cell>
          <cell r="DA811">
            <v>71</v>
          </cell>
          <cell r="DB811">
            <v>82</v>
          </cell>
          <cell r="DC811" t="str">
            <v/>
          </cell>
          <cell r="DD811">
            <v>0</v>
          </cell>
          <cell r="DE811">
            <v>75.5</v>
          </cell>
          <cell r="DF811">
            <v>72.25</v>
          </cell>
          <cell r="DG811">
            <v>72.75</v>
          </cell>
          <cell r="DH811">
            <v>80</v>
          </cell>
          <cell r="DI811" t="str">
            <v/>
          </cell>
          <cell r="DJ811">
            <v>0</v>
          </cell>
          <cell r="DK811">
            <v>0</v>
          </cell>
          <cell r="DL811">
            <v>0</v>
          </cell>
          <cell r="DM811">
            <v>0</v>
          </cell>
          <cell r="DN811">
            <v>73</v>
          </cell>
          <cell r="DO811" t="str">
            <v/>
          </cell>
          <cell r="DP811">
            <v>0</v>
          </cell>
          <cell r="DQ811">
            <v>79.5</v>
          </cell>
          <cell r="DR811">
            <v>68.5</v>
          </cell>
          <cell r="DS811">
            <v>67</v>
          </cell>
          <cell r="DT811">
            <v>75</v>
          </cell>
          <cell r="DU811" t="str">
            <v/>
          </cell>
          <cell r="DV811">
            <v>0</v>
          </cell>
          <cell r="DW811">
            <v>73</v>
          </cell>
          <cell r="DX811">
            <v>66</v>
          </cell>
          <cell r="DY811">
            <v>67.75</v>
          </cell>
          <cell r="DZ811">
            <v>73</v>
          </cell>
          <cell r="EA811" t="str">
            <v/>
          </cell>
          <cell r="EB811">
            <v>0</v>
          </cell>
          <cell r="EC811">
            <v>76.63</v>
          </cell>
          <cell r="ED811">
            <v>70</v>
          </cell>
          <cell r="EE811">
            <v>68.75</v>
          </cell>
          <cell r="EF811">
            <v>76</v>
          </cell>
          <cell r="EG811" t="str">
            <v/>
          </cell>
          <cell r="EH811">
            <v>0</v>
          </cell>
          <cell r="EI811">
            <v>78.83</v>
          </cell>
          <cell r="EJ811">
            <v>71</v>
          </cell>
          <cell r="EK811">
            <v>74.5</v>
          </cell>
          <cell r="EL811">
            <v>79</v>
          </cell>
          <cell r="EM811" t="str">
            <v/>
          </cell>
          <cell r="EN811">
            <v>0</v>
          </cell>
          <cell r="EO811">
            <v>78.83</v>
          </cell>
          <cell r="EP811">
            <v>71</v>
          </cell>
          <cell r="EQ811">
            <v>74.5</v>
          </cell>
          <cell r="ER811">
            <v>79</v>
          </cell>
          <cell r="ES811" t="str">
            <v/>
          </cell>
          <cell r="ET811">
            <v>0</v>
          </cell>
          <cell r="EU811">
            <v>78.83</v>
          </cell>
          <cell r="EV811">
            <v>71</v>
          </cell>
          <cell r="EW811">
            <v>74.5</v>
          </cell>
          <cell r="EX811">
            <v>79</v>
          </cell>
          <cell r="EY811" t="str">
            <v/>
          </cell>
          <cell r="EZ811">
            <v>0</v>
          </cell>
          <cell r="FA811">
            <v>81.25</v>
          </cell>
          <cell r="FB811">
            <v>67</v>
          </cell>
          <cell r="FC811">
            <v>67</v>
          </cell>
          <cell r="FD811">
            <v>74</v>
          </cell>
          <cell r="FE811" t="str">
            <v/>
          </cell>
          <cell r="FF811">
            <v>0</v>
          </cell>
          <cell r="FG811">
            <v>81.25</v>
          </cell>
          <cell r="FH811">
            <v>67</v>
          </cell>
          <cell r="FI811">
            <v>67</v>
          </cell>
          <cell r="FJ811">
            <v>74</v>
          </cell>
          <cell r="FK811" t="str">
            <v/>
          </cell>
          <cell r="FL811">
            <v>0</v>
          </cell>
          <cell r="FM811">
            <v>81.25</v>
          </cell>
          <cell r="FN811">
            <v>67</v>
          </cell>
          <cell r="FO811">
            <v>67</v>
          </cell>
          <cell r="FP811">
            <v>74</v>
          </cell>
          <cell r="FQ811" t="str">
            <v/>
          </cell>
          <cell r="FR811">
            <v>0</v>
          </cell>
          <cell r="FS811">
            <v>81.25</v>
          </cell>
          <cell r="FT811">
            <v>67</v>
          </cell>
          <cell r="FU811">
            <v>67</v>
          </cell>
          <cell r="FV811">
            <v>74</v>
          </cell>
          <cell r="FW811" t="str">
            <v/>
          </cell>
          <cell r="FX811">
            <v>0</v>
          </cell>
          <cell r="FY811">
            <v>81.25</v>
          </cell>
          <cell r="FZ811">
            <v>67</v>
          </cell>
          <cell r="GA811">
            <v>67</v>
          </cell>
          <cell r="GB811">
            <v>74</v>
          </cell>
          <cell r="GC811" t="str">
            <v/>
          </cell>
          <cell r="GD811">
            <v>0</v>
          </cell>
          <cell r="GE811">
            <v>81.25</v>
          </cell>
          <cell r="GF811">
            <v>67</v>
          </cell>
          <cell r="GG811">
            <v>67</v>
          </cell>
          <cell r="GH811">
            <v>74</v>
          </cell>
          <cell r="GI811" t="str">
            <v/>
          </cell>
          <cell r="GJ811">
            <v>0</v>
          </cell>
          <cell r="GK811">
            <v>81.25</v>
          </cell>
          <cell r="GL811">
            <v>67</v>
          </cell>
          <cell r="GM811">
            <v>67</v>
          </cell>
          <cell r="GN811">
            <v>74</v>
          </cell>
          <cell r="GO811" t="str">
            <v/>
          </cell>
          <cell r="GP811">
            <v>0</v>
          </cell>
          <cell r="GQ811">
            <v>81.25</v>
          </cell>
          <cell r="GR811">
            <v>67</v>
          </cell>
          <cell r="GS811">
            <v>67</v>
          </cell>
          <cell r="GT811">
            <v>74</v>
          </cell>
          <cell r="GU811" t="str">
            <v/>
          </cell>
          <cell r="GV811">
            <v>0</v>
          </cell>
          <cell r="GW811">
            <v>75</v>
          </cell>
          <cell r="GX811">
            <v>0</v>
          </cell>
          <cell r="GY811">
            <v>72.5</v>
          </cell>
          <cell r="GZ811">
            <v>76</v>
          </cell>
          <cell r="HA811" t="str">
            <v>IGR-L</v>
          </cell>
          <cell r="HB811">
            <v>0</v>
          </cell>
          <cell r="HC811">
            <v>75.5</v>
          </cell>
          <cell r="HD811">
            <v>67</v>
          </cell>
          <cell r="HE811">
            <v>67</v>
          </cell>
          <cell r="HF811">
            <v>76</v>
          </cell>
          <cell r="HH811">
            <v>0</v>
          </cell>
          <cell r="HM811" t="str">
            <v/>
          </cell>
          <cell r="HN811" t="str">
            <v/>
          </cell>
          <cell r="HS811">
            <v>0</v>
          </cell>
          <cell r="HT811" t="str">
            <v>PKN</v>
          </cell>
          <cell r="HU811">
            <v>0</v>
          </cell>
          <cell r="HV811" t="str">
            <v>IND</v>
          </cell>
          <cell r="HW811">
            <v>0</v>
          </cell>
          <cell r="HX811" t="str">
            <v>MAT-W</v>
          </cell>
          <cell r="HY811">
            <v>0</v>
          </cell>
          <cell r="HZ811" t="str">
            <v>SEJ-W</v>
          </cell>
          <cell r="IA811">
            <v>0</v>
          </cell>
          <cell r="IB811" t="str">
            <v>IGR-W</v>
          </cell>
          <cell r="IC811">
            <v>0</v>
          </cell>
          <cell r="ID811" t="str">
            <v>SBO</v>
          </cell>
          <cell r="IE811">
            <v>0</v>
          </cell>
          <cell r="IF811" t="str">
            <v>PJO</v>
          </cell>
          <cell r="IG811">
            <v>0</v>
          </cell>
          <cell r="IH811" t="str">
            <v>PRA</v>
          </cell>
          <cell r="II811">
            <v>0</v>
          </cell>
          <cell r="IJ811" t="str">
            <v>JAW</v>
          </cell>
          <cell r="IK811">
            <v>0</v>
          </cell>
          <cell r="IL811" t="str">
            <v>ARB</v>
          </cell>
          <cell r="IM811">
            <v>0</v>
          </cell>
          <cell r="IN811" t="str">
            <v>PKM</v>
          </cell>
          <cell r="IO811">
            <v>0</v>
          </cell>
          <cell r="IP811" t="str">
            <v>GEO-P</v>
          </cell>
          <cell r="IQ811">
            <v>0</v>
          </cell>
          <cell r="IR811" t="str">
            <v>SEJ-P</v>
          </cell>
          <cell r="IS811">
            <v>0</v>
          </cell>
          <cell r="IT811" t="str">
            <v>SOS-P</v>
          </cell>
          <cell r="IU811">
            <v>0</v>
          </cell>
          <cell r="IV811" t="str">
            <v>EKO-P</v>
          </cell>
          <cell r="IW811">
            <v>0</v>
          </cell>
          <cell r="IX811" t="str">
            <v>IGR-L</v>
          </cell>
          <cell r="IY811">
            <v>0</v>
          </cell>
          <cell r="JA811">
            <v>0</v>
          </cell>
        </row>
        <row r="812">
          <cell r="Q812" t="str">
            <v/>
          </cell>
          <cell r="AB812" t="str">
            <v/>
          </cell>
          <cell r="AC812">
            <v>17</v>
          </cell>
          <cell r="AI812" t="str">
            <v/>
          </cell>
          <cell r="AJ812">
            <v>0</v>
          </cell>
          <cell r="AK812">
            <v>79</v>
          </cell>
          <cell r="AL812">
            <v>78.25</v>
          </cell>
          <cell r="AM812">
            <v>79.25</v>
          </cell>
          <cell r="AN812">
            <v>76</v>
          </cell>
          <cell r="AO812" t="str">
            <v/>
          </cell>
          <cell r="AP812">
            <v>0</v>
          </cell>
          <cell r="AQ812">
            <v>77.67</v>
          </cell>
          <cell r="AR812">
            <v>74.5</v>
          </cell>
          <cell r="AS812">
            <v>81.75</v>
          </cell>
          <cell r="AT812">
            <v>76</v>
          </cell>
          <cell r="AU812" t="str">
            <v/>
          </cell>
          <cell r="AV812">
            <v>0</v>
          </cell>
          <cell r="AW812">
            <v>80</v>
          </cell>
          <cell r="AX812">
            <v>77.75</v>
          </cell>
          <cell r="AY812">
            <v>78.5</v>
          </cell>
          <cell r="AZ812">
            <v>75</v>
          </cell>
          <cell r="BA812" t="str">
            <v/>
          </cell>
          <cell r="BB812">
            <v>0</v>
          </cell>
          <cell r="BC812">
            <v>79</v>
          </cell>
          <cell r="BD812">
            <v>77.75</v>
          </cell>
          <cell r="BE812">
            <v>77.5</v>
          </cell>
          <cell r="BF812">
            <v>76</v>
          </cell>
          <cell r="BG812" t="str">
            <v>SEJ</v>
          </cell>
          <cell r="BH812">
            <v>0</v>
          </cell>
          <cell r="BI812">
            <v>79.67</v>
          </cell>
          <cell r="BJ812">
            <v>73</v>
          </cell>
          <cell r="BK812">
            <v>81.75</v>
          </cell>
          <cell r="BL812">
            <v>76</v>
          </cell>
          <cell r="BM812" t="str">
            <v/>
          </cell>
          <cell r="BN812">
            <v>0</v>
          </cell>
          <cell r="BO812">
            <v>80.5</v>
          </cell>
          <cell r="BP812">
            <v>74.5</v>
          </cell>
          <cell r="BQ812">
            <v>76.25</v>
          </cell>
          <cell r="BR812">
            <v>78</v>
          </cell>
          <cell r="BS812" t="str">
            <v/>
          </cell>
          <cell r="BT812">
            <v>0</v>
          </cell>
          <cell r="BU812">
            <v>85.25</v>
          </cell>
          <cell r="BV812">
            <v>83.5</v>
          </cell>
          <cell r="BW812">
            <v>82.5</v>
          </cell>
          <cell r="BX812">
            <v>80</v>
          </cell>
          <cell r="BY812" t="str">
            <v/>
          </cell>
          <cell r="BZ812">
            <v>0</v>
          </cell>
          <cell r="CA812">
            <v>76.75</v>
          </cell>
          <cell r="CB812">
            <v>68.75</v>
          </cell>
          <cell r="CC812">
            <v>70</v>
          </cell>
          <cell r="CD812">
            <v>73</v>
          </cell>
          <cell r="CE812" t="str">
            <v/>
          </cell>
          <cell r="CF812">
            <v>0</v>
          </cell>
          <cell r="CG812">
            <v>80.67</v>
          </cell>
          <cell r="CH812">
            <v>80.75</v>
          </cell>
          <cell r="CI812">
            <v>84.75</v>
          </cell>
          <cell r="CJ812">
            <v>78</v>
          </cell>
          <cell r="CK812" t="str">
            <v/>
          </cell>
          <cell r="CL812">
            <v>0</v>
          </cell>
          <cell r="CM812">
            <v>76</v>
          </cell>
          <cell r="CN812">
            <v>72</v>
          </cell>
          <cell r="CO812">
            <v>70.75</v>
          </cell>
          <cell r="CP812">
            <v>75</v>
          </cell>
          <cell r="CQ812" t="str">
            <v/>
          </cell>
          <cell r="CR812">
            <v>0</v>
          </cell>
          <cell r="CS812">
            <v>80</v>
          </cell>
          <cell r="CT812">
            <v>82.75</v>
          </cell>
          <cell r="CU812">
            <v>74.5</v>
          </cell>
          <cell r="CV812">
            <v>74</v>
          </cell>
          <cell r="CW812" t="str">
            <v/>
          </cell>
          <cell r="CX812">
            <v>0</v>
          </cell>
          <cell r="CY812">
            <v>79.78</v>
          </cell>
          <cell r="CZ812">
            <v>78.75</v>
          </cell>
          <cell r="DA812">
            <v>74.25</v>
          </cell>
          <cell r="DB812">
            <v>83</v>
          </cell>
          <cell r="DC812" t="str">
            <v/>
          </cell>
          <cell r="DD812">
            <v>0</v>
          </cell>
          <cell r="DE812">
            <v>78.25</v>
          </cell>
          <cell r="DF812">
            <v>72.75</v>
          </cell>
          <cell r="DG812">
            <v>71.75</v>
          </cell>
          <cell r="DH812">
            <v>84</v>
          </cell>
          <cell r="DI812" t="str">
            <v/>
          </cell>
          <cell r="DJ812">
            <v>0</v>
          </cell>
          <cell r="DK812">
            <v>0</v>
          </cell>
          <cell r="DL812">
            <v>0</v>
          </cell>
          <cell r="DM812">
            <v>0</v>
          </cell>
          <cell r="DN812">
            <v>74</v>
          </cell>
          <cell r="DO812" t="str">
            <v/>
          </cell>
          <cell r="DP812">
            <v>0</v>
          </cell>
          <cell r="DQ812">
            <v>82.25</v>
          </cell>
          <cell r="DR812">
            <v>68.25</v>
          </cell>
          <cell r="DS812">
            <v>69</v>
          </cell>
          <cell r="DT812">
            <v>75</v>
          </cell>
          <cell r="DU812" t="str">
            <v/>
          </cell>
          <cell r="DV812">
            <v>0</v>
          </cell>
          <cell r="DW812">
            <v>85</v>
          </cell>
          <cell r="DX812">
            <v>73</v>
          </cell>
          <cell r="DY812">
            <v>80</v>
          </cell>
          <cell r="DZ812">
            <v>78</v>
          </cell>
          <cell r="EA812" t="str">
            <v/>
          </cell>
          <cell r="EB812">
            <v>0</v>
          </cell>
          <cell r="EC812">
            <v>79.25</v>
          </cell>
          <cell r="ED812">
            <v>74.5</v>
          </cell>
          <cell r="EE812">
            <v>78</v>
          </cell>
          <cell r="EF812">
            <v>80</v>
          </cell>
          <cell r="EG812" t="str">
            <v/>
          </cell>
          <cell r="EH812">
            <v>0</v>
          </cell>
          <cell r="EI812">
            <v>83.58</v>
          </cell>
          <cell r="EJ812">
            <v>73.5</v>
          </cell>
          <cell r="EK812">
            <v>78.25</v>
          </cell>
          <cell r="EL812">
            <v>84</v>
          </cell>
          <cell r="EM812" t="str">
            <v/>
          </cell>
          <cell r="EN812">
            <v>0</v>
          </cell>
          <cell r="EO812">
            <v>83.58</v>
          </cell>
          <cell r="EP812">
            <v>73.5</v>
          </cell>
          <cell r="EQ812">
            <v>78.25</v>
          </cell>
          <cell r="ER812">
            <v>84</v>
          </cell>
          <cell r="ES812" t="str">
            <v/>
          </cell>
          <cell r="ET812">
            <v>0</v>
          </cell>
          <cell r="EU812">
            <v>83.58</v>
          </cell>
          <cell r="EV812">
            <v>73.5</v>
          </cell>
          <cell r="EW812">
            <v>78.25</v>
          </cell>
          <cell r="EX812">
            <v>84</v>
          </cell>
          <cell r="EY812" t="str">
            <v/>
          </cell>
          <cell r="EZ812">
            <v>0</v>
          </cell>
          <cell r="FA812">
            <v>76.38</v>
          </cell>
          <cell r="FB812">
            <v>67</v>
          </cell>
          <cell r="FC812">
            <v>68.75</v>
          </cell>
          <cell r="FD812">
            <v>72</v>
          </cell>
          <cell r="FE812" t="str">
            <v/>
          </cell>
          <cell r="FF812">
            <v>0</v>
          </cell>
          <cell r="FG812">
            <v>76.38</v>
          </cell>
          <cell r="FH812">
            <v>67</v>
          </cell>
          <cell r="FI812">
            <v>68.75</v>
          </cell>
          <cell r="FJ812">
            <v>72</v>
          </cell>
          <cell r="FK812" t="str">
            <v/>
          </cell>
          <cell r="FL812">
            <v>0</v>
          </cell>
          <cell r="FM812">
            <v>76.38</v>
          </cell>
          <cell r="FN812">
            <v>67</v>
          </cell>
          <cell r="FO812">
            <v>68.75</v>
          </cell>
          <cell r="FP812">
            <v>72</v>
          </cell>
          <cell r="FQ812" t="str">
            <v/>
          </cell>
          <cell r="FR812">
            <v>0</v>
          </cell>
          <cell r="FS812">
            <v>76.38</v>
          </cell>
          <cell r="FT812">
            <v>67</v>
          </cell>
          <cell r="FU812">
            <v>68.75</v>
          </cell>
          <cell r="FV812">
            <v>72</v>
          </cell>
          <cell r="FW812" t="str">
            <v/>
          </cell>
          <cell r="FX812">
            <v>0</v>
          </cell>
          <cell r="FY812">
            <v>76.38</v>
          </cell>
          <cell r="FZ812">
            <v>67</v>
          </cell>
          <cell r="GA812">
            <v>68.75</v>
          </cell>
          <cell r="GB812">
            <v>72</v>
          </cell>
          <cell r="GC812" t="str">
            <v/>
          </cell>
          <cell r="GD812">
            <v>0</v>
          </cell>
          <cell r="GE812">
            <v>76.38</v>
          </cell>
          <cell r="GF812">
            <v>67</v>
          </cell>
          <cell r="GG812">
            <v>68.75</v>
          </cell>
          <cell r="GH812">
            <v>72</v>
          </cell>
          <cell r="GI812" t="str">
            <v/>
          </cell>
          <cell r="GJ812">
            <v>0</v>
          </cell>
          <cell r="GK812">
            <v>76.38</v>
          </cell>
          <cell r="GL812">
            <v>67</v>
          </cell>
          <cell r="GM812">
            <v>68.75</v>
          </cell>
          <cell r="GN812">
            <v>72</v>
          </cell>
          <cell r="GO812" t="str">
            <v/>
          </cell>
          <cell r="GP812">
            <v>0</v>
          </cell>
          <cell r="GQ812">
            <v>76.38</v>
          </cell>
          <cell r="GR812">
            <v>67</v>
          </cell>
          <cell r="GS812">
            <v>68.75</v>
          </cell>
          <cell r="GT812">
            <v>72</v>
          </cell>
          <cell r="GU812" t="str">
            <v/>
          </cell>
          <cell r="GV812">
            <v>0</v>
          </cell>
          <cell r="GW812">
            <v>77.67</v>
          </cell>
          <cell r="GX812">
            <v>68</v>
          </cell>
          <cell r="GY812">
            <v>73.25</v>
          </cell>
          <cell r="GZ812">
            <v>77</v>
          </cell>
          <cell r="HA812" t="str">
            <v>IGR-L</v>
          </cell>
          <cell r="HB812">
            <v>0</v>
          </cell>
          <cell r="HC812">
            <v>75.42</v>
          </cell>
          <cell r="HD812">
            <v>67.75</v>
          </cell>
          <cell r="HE812">
            <v>69</v>
          </cell>
          <cell r="HF812">
            <v>76</v>
          </cell>
          <cell r="HH812">
            <v>0</v>
          </cell>
          <cell r="HM812" t="str">
            <v/>
          </cell>
          <cell r="HN812" t="str">
            <v/>
          </cell>
          <cell r="HS812">
            <v>0</v>
          </cell>
          <cell r="HT812" t="str">
            <v>PKN</v>
          </cell>
          <cell r="HU812">
            <v>0</v>
          </cell>
          <cell r="HV812" t="str">
            <v>IND</v>
          </cell>
          <cell r="HW812">
            <v>0</v>
          </cell>
          <cell r="HX812" t="str">
            <v>MAT-W</v>
          </cell>
          <cell r="HY812">
            <v>0</v>
          </cell>
          <cell r="HZ812" t="str">
            <v>SEJ-W</v>
          </cell>
          <cell r="IA812">
            <v>0</v>
          </cell>
          <cell r="IB812" t="str">
            <v>IGR-W</v>
          </cell>
          <cell r="IC812">
            <v>0</v>
          </cell>
          <cell r="ID812" t="str">
            <v>SBO</v>
          </cell>
          <cell r="IE812">
            <v>0</v>
          </cell>
          <cell r="IF812" t="str">
            <v>PJO</v>
          </cell>
          <cell r="IG812">
            <v>0</v>
          </cell>
          <cell r="IH812" t="str">
            <v>PRA</v>
          </cell>
          <cell r="II812">
            <v>0</v>
          </cell>
          <cell r="IJ812" t="str">
            <v>JAW</v>
          </cell>
          <cell r="IK812">
            <v>0</v>
          </cell>
          <cell r="IL812" t="str">
            <v>ARB</v>
          </cell>
          <cell r="IM812">
            <v>0</v>
          </cell>
          <cell r="IN812" t="str">
            <v>PKM</v>
          </cell>
          <cell r="IO812">
            <v>0</v>
          </cell>
          <cell r="IP812" t="str">
            <v>GEO-P</v>
          </cell>
          <cell r="IQ812">
            <v>0</v>
          </cell>
          <cell r="IR812" t="str">
            <v>SEJ-P</v>
          </cell>
          <cell r="IS812">
            <v>0</v>
          </cell>
          <cell r="IT812" t="str">
            <v>SOS-P</v>
          </cell>
          <cell r="IU812">
            <v>0</v>
          </cell>
          <cell r="IV812" t="str">
            <v>EKO-P</v>
          </cell>
          <cell r="IW812">
            <v>0</v>
          </cell>
          <cell r="IX812" t="str">
            <v>IGR-L</v>
          </cell>
          <cell r="IY812">
            <v>0</v>
          </cell>
          <cell r="JA812">
            <v>0</v>
          </cell>
        </row>
        <row r="813">
          <cell r="Q813" t="str">
            <v/>
          </cell>
          <cell r="AB813" t="str">
            <v/>
          </cell>
          <cell r="AC813">
            <v>18</v>
          </cell>
          <cell r="AI813" t="str">
            <v/>
          </cell>
          <cell r="AJ813">
            <v>0</v>
          </cell>
          <cell r="AK813">
            <v>84.25</v>
          </cell>
          <cell r="AL813">
            <v>80.5</v>
          </cell>
          <cell r="AM813">
            <v>80.25</v>
          </cell>
          <cell r="AN813">
            <v>76</v>
          </cell>
          <cell r="AO813" t="str">
            <v/>
          </cell>
          <cell r="AP813">
            <v>0</v>
          </cell>
          <cell r="AQ813">
            <v>89.67</v>
          </cell>
          <cell r="AR813">
            <v>84.75</v>
          </cell>
          <cell r="AS813">
            <v>84.25</v>
          </cell>
          <cell r="AT813">
            <v>78</v>
          </cell>
          <cell r="AU813" t="str">
            <v/>
          </cell>
          <cell r="AV813">
            <v>0</v>
          </cell>
          <cell r="AW813">
            <v>88.25</v>
          </cell>
          <cell r="AX813">
            <v>80.25</v>
          </cell>
          <cell r="AY813">
            <v>80.5</v>
          </cell>
          <cell r="AZ813">
            <v>77</v>
          </cell>
          <cell r="BA813" t="str">
            <v/>
          </cell>
          <cell r="BB813">
            <v>0</v>
          </cell>
          <cell r="BC813">
            <v>83.33</v>
          </cell>
          <cell r="BD813">
            <v>81.5</v>
          </cell>
          <cell r="BE813">
            <v>80.5</v>
          </cell>
          <cell r="BF813">
            <v>81</v>
          </cell>
          <cell r="BG813" t="str">
            <v>SEJ</v>
          </cell>
          <cell r="BH813">
            <v>0</v>
          </cell>
          <cell r="BI813">
            <v>88.67</v>
          </cell>
          <cell r="BJ813">
            <v>83.75</v>
          </cell>
          <cell r="BK813">
            <v>80.75</v>
          </cell>
          <cell r="BL813">
            <v>76</v>
          </cell>
          <cell r="BM813" t="str">
            <v/>
          </cell>
          <cell r="BN813">
            <v>0</v>
          </cell>
          <cell r="BO813">
            <v>80.25</v>
          </cell>
          <cell r="BP813">
            <v>78</v>
          </cell>
          <cell r="BQ813">
            <v>72.75</v>
          </cell>
          <cell r="BR813">
            <v>77</v>
          </cell>
          <cell r="BS813" t="str">
            <v/>
          </cell>
          <cell r="BT813">
            <v>0</v>
          </cell>
          <cell r="BU813">
            <v>85</v>
          </cell>
          <cell r="BV813">
            <v>81.25</v>
          </cell>
          <cell r="BW813">
            <v>81.5</v>
          </cell>
          <cell r="BX813">
            <v>89</v>
          </cell>
          <cell r="BY813" t="str">
            <v/>
          </cell>
          <cell r="BZ813">
            <v>0</v>
          </cell>
          <cell r="CA813">
            <v>82.25</v>
          </cell>
          <cell r="CB813">
            <v>84.5</v>
          </cell>
          <cell r="CC813">
            <v>86</v>
          </cell>
          <cell r="CD813">
            <v>88</v>
          </cell>
          <cell r="CE813" t="str">
            <v/>
          </cell>
          <cell r="CF813">
            <v>0</v>
          </cell>
          <cell r="CG813">
            <v>83</v>
          </cell>
          <cell r="CH813">
            <v>83</v>
          </cell>
          <cell r="CI813">
            <v>87.25</v>
          </cell>
          <cell r="CJ813">
            <v>78</v>
          </cell>
          <cell r="CK813" t="str">
            <v/>
          </cell>
          <cell r="CL813">
            <v>0</v>
          </cell>
          <cell r="CM813">
            <v>76.25</v>
          </cell>
          <cell r="CN813">
            <v>72.25</v>
          </cell>
          <cell r="CO813">
            <v>75</v>
          </cell>
          <cell r="CP813">
            <v>79</v>
          </cell>
          <cell r="CQ813" t="str">
            <v/>
          </cell>
          <cell r="CR813">
            <v>0</v>
          </cell>
          <cell r="CS813">
            <v>83.83</v>
          </cell>
          <cell r="CT813">
            <v>81</v>
          </cell>
          <cell r="CU813">
            <v>81.5</v>
          </cell>
          <cell r="CV813">
            <v>81</v>
          </cell>
          <cell r="CW813" t="str">
            <v/>
          </cell>
          <cell r="CX813">
            <v>0</v>
          </cell>
          <cell r="CY813">
            <v>78.44</v>
          </cell>
          <cell r="CZ813">
            <v>75.25</v>
          </cell>
          <cell r="DA813">
            <v>76.75</v>
          </cell>
          <cell r="DB813">
            <v>84</v>
          </cell>
          <cell r="DC813" t="str">
            <v/>
          </cell>
          <cell r="DD813">
            <v>0</v>
          </cell>
          <cell r="DE813">
            <v>88.5</v>
          </cell>
          <cell r="DF813">
            <v>89</v>
          </cell>
          <cell r="DG813">
            <v>81</v>
          </cell>
          <cell r="DH813">
            <v>87</v>
          </cell>
          <cell r="DI813" t="str">
            <v/>
          </cell>
          <cell r="DJ813">
            <v>0</v>
          </cell>
          <cell r="DK813">
            <v>0</v>
          </cell>
          <cell r="DL813">
            <v>0</v>
          </cell>
          <cell r="DM813">
            <v>0</v>
          </cell>
          <cell r="DN813">
            <v>76</v>
          </cell>
          <cell r="DO813" t="str">
            <v/>
          </cell>
          <cell r="DP813">
            <v>0</v>
          </cell>
          <cell r="DQ813">
            <v>85</v>
          </cell>
          <cell r="DR813">
            <v>82</v>
          </cell>
          <cell r="DS813">
            <v>91.25</v>
          </cell>
          <cell r="DT813">
            <v>83</v>
          </cell>
          <cell r="DU813" t="str">
            <v/>
          </cell>
          <cell r="DV813">
            <v>0</v>
          </cell>
          <cell r="DW813">
            <v>87.75</v>
          </cell>
          <cell r="DX813">
            <v>83.75</v>
          </cell>
          <cell r="DY813">
            <v>84.25</v>
          </cell>
          <cell r="DZ813">
            <v>83</v>
          </cell>
          <cell r="EA813" t="str">
            <v/>
          </cell>
          <cell r="EB813">
            <v>0</v>
          </cell>
          <cell r="EC813">
            <v>80.13</v>
          </cell>
          <cell r="ED813">
            <v>77.75</v>
          </cell>
          <cell r="EE813">
            <v>79.25</v>
          </cell>
          <cell r="EF813">
            <v>81</v>
          </cell>
          <cell r="EG813" t="str">
            <v/>
          </cell>
          <cell r="EH813">
            <v>0</v>
          </cell>
          <cell r="EI813">
            <v>85.17</v>
          </cell>
          <cell r="EJ813">
            <v>73</v>
          </cell>
          <cell r="EK813">
            <v>80.75</v>
          </cell>
          <cell r="EL813">
            <v>84</v>
          </cell>
          <cell r="EM813" t="str">
            <v/>
          </cell>
          <cell r="EN813">
            <v>0</v>
          </cell>
          <cell r="EO813">
            <v>85.17</v>
          </cell>
          <cell r="EP813">
            <v>73</v>
          </cell>
          <cell r="EQ813">
            <v>80.75</v>
          </cell>
          <cell r="ER813">
            <v>84</v>
          </cell>
          <cell r="ES813" t="str">
            <v/>
          </cell>
          <cell r="ET813">
            <v>0</v>
          </cell>
          <cell r="EU813">
            <v>85.17</v>
          </cell>
          <cell r="EV813">
            <v>73</v>
          </cell>
          <cell r="EW813">
            <v>80.75</v>
          </cell>
          <cell r="EX813">
            <v>84</v>
          </cell>
          <cell r="EY813" t="str">
            <v/>
          </cell>
          <cell r="EZ813">
            <v>0</v>
          </cell>
          <cell r="FA813">
            <v>77.13</v>
          </cell>
          <cell r="FB813">
            <v>69</v>
          </cell>
          <cell r="FC813">
            <v>71.25</v>
          </cell>
          <cell r="FD813">
            <v>79</v>
          </cell>
          <cell r="FE813" t="str">
            <v/>
          </cell>
          <cell r="FF813">
            <v>0</v>
          </cell>
          <cell r="FG813">
            <v>77.13</v>
          </cell>
          <cell r="FH813">
            <v>69</v>
          </cell>
          <cell r="FI813">
            <v>71.25</v>
          </cell>
          <cell r="FJ813">
            <v>79</v>
          </cell>
          <cell r="FK813" t="str">
            <v/>
          </cell>
          <cell r="FL813">
            <v>0</v>
          </cell>
          <cell r="FM813">
            <v>77.13</v>
          </cell>
          <cell r="FN813">
            <v>69</v>
          </cell>
          <cell r="FO813">
            <v>71.25</v>
          </cell>
          <cell r="FP813">
            <v>79</v>
          </cell>
          <cell r="FQ813" t="str">
            <v/>
          </cell>
          <cell r="FR813">
            <v>0</v>
          </cell>
          <cell r="FS813">
            <v>77.13</v>
          </cell>
          <cell r="FT813">
            <v>69</v>
          </cell>
          <cell r="FU813">
            <v>71.25</v>
          </cell>
          <cell r="FV813">
            <v>79</v>
          </cell>
          <cell r="FW813" t="str">
            <v/>
          </cell>
          <cell r="FX813">
            <v>0</v>
          </cell>
          <cell r="FY813">
            <v>77.13</v>
          </cell>
          <cell r="FZ813">
            <v>69</v>
          </cell>
          <cell r="GA813">
            <v>71.25</v>
          </cell>
          <cell r="GB813">
            <v>79</v>
          </cell>
          <cell r="GC813" t="str">
            <v/>
          </cell>
          <cell r="GD813">
            <v>0</v>
          </cell>
          <cell r="GE813">
            <v>77.13</v>
          </cell>
          <cell r="GF813">
            <v>69</v>
          </cell>
          <cell r="GG813">
            <v>71.25</v>
          </cell>
          <cell r="GH813">
            <v>79</v>
          </cell>
          <cell r="GI813" t="str">
            <v/>
          </cell>
          <cell r="GJ813">
            <v>0</v>
          </cell>
          <cell r="GK813">
            <v>77.13</v>
          </cell>
          <cell r="GL813">
            <v>69</v>
          </cell>
          <cell r="GM813">
            <v>71.25</v>
          </cell>
          <cell r="GN813">
            <v>79</v>
          </cell>
          <cell r="GO813" t="str">
            <v/>
          </cell>
          <cell r="GP813">
            <v>0</v>
          </cell>
          <cell r="GQ813">
            <v>77.13</v>
          </cell>
          <cell r="GR813">
            <v>69</v>
          </cell>
          <cell r="GS813">
            <v>71.25</v>
          </cell>
          <cell r="GT813">
            <v>79</v>
          </cell>
          <cell r="GU813" t="str">
            <v/>
          </cell>
          <cell r="GV813">
            <v>0</v>
          </cell>
          <cell r="GW813">
            <v>79</v>
          </cell>
          <cell r="GX813">
            <v>69.75</v>
          </cell>
          <cell r="GY813">
            <v>75</v>
          </cell>
          <cell r="GZ813">
            <v>85</v>
          </cell>
          <cell r="HA813" t="str">
            <v>IGR-L</v>
          </cell>
          <cell r="HB813">
            <v>0</v>
          </cell>
          <cell r="HC813">
            <v>77.25</v>
          </cell>
          <cell r="HD813">
            <v>70.5</v>
          </cell>
          <cell r="HE813">
            <v>72.5</v>
          </cell>
          <cell r="HF813">
            <v>79</v>
          </cell>
          <cell r="HH813">
            <v>0</v>
          </cell>
          <cell r="HM813" t="str">
            <v/>
          </cell>
          <cell r="HN813" t="str">
            <v/>
          </cell>
          <cell r="HS813">
            <v>0</v>
          </cell>
          <cell r="HT813" t="str">
            <v>PKN</v>
          </cell>
          <cell r="HU813">
            <v>0</v>
          </cell>
          <cell r="HV813" t="str">
            <v>IND</v>
          </cell>
          <cell r="HW813">
            <v>0</v>
          </cell>
          <cell r="HX813" t="str">
            <v>MAT-W</v>
          </cell>
          <cell r="HY813">
            <v>0</v>
          </cell>
          <cell r="HZ813" t="str">
            <v>SEJ-W</v>
          </cell>
          <cell r="IA813">
            <v>0</v>
          </cell>
          <cell r="IB813" t="str">
            <v>IGR-W</v>
          </cell>
          <cell r="IC813">
            <v>0</v>
          </cell>
          <cell r="ID813" t="str">
            <v>SBO</v>
          </cell>
          <cell r="IE813">
            <v>0</v>
          </cell>
          <cell r="IF813" t="str">
            <v>PJO</v>
          </cell>
          <cell r="IG813">
            <v>0</v>
          </cell>
          <cell r="IH813" t="str">
            <v>PRA</v>
          </cell>
          <cell r="II813">
            <v>0</v>
          </cell>
          <cell r="IJ813" t="str">
            <v>JAW</v>
          </cell>
          <cell r="IK813">
            <v>0</v>
          </cell>
          <cell r="IL813" t="str">
            <v>ARB</v>
          </cell>
          <cell r="IM813">
            <v>0</v>
          </cell>
          <cell r="IN813" t="str">
            <v>PKM</v>
          </cell>
          <cell r="IO813">
            <v>0</v>
          </cell>
          <cell r="IP813" t="str">
            <v>GEO-P</v>
          </cell>
          <cell r="IQ813">
            <v>0</v>
          </cell>
          <cell r="IR813" t="str">
            <v>SEJ-P</v>
          </cell>
          <cell r="IS813">
            <v>0</v>
          </cell>
          <cell r="IT813" t="str">
            <v>SOS-P</v>
          </cell>
          <cell r="IU813">
            <v>0</v>
          </cell>
          <cell r="IV813" t="str">
            <v>EKO-P</v>
          </cell>
          <cell r="IW813">
            <v>0</v>
          </cell>
          <cell r="IX813" t="str">
            <v>IGR-L</v>
          </cell>
          <cell r="IY813">
            <v>0</v>
          </cell>
          <cell r="JA813">
            <v>0</v>
          </cell>
        </row>
        <row r="814">
          <cell r="Q814" t="str">
            <v/>
          </cell>
          <cell r="AB814" t="str">
            <v/>
          </cell>
          <cell r="AC814">
            <v>19</v>
          </cell>
          <cell r="AI814" t="str">
            <v/>
          </cell>
          <cell r="AJ814">
            <v>0</v>
          </cell>
          <cell r="AK814">
            <v>84</v>
          </cell>
          <cell r="AL814">
            <v>80</v>
          </cell>
          <cell r="AM814">
            <v>80.25</v>
          </cell>
          <cell r="AN814">
            <v>76</v>
          </cell>
          <cell r="AO814" t="str">
            <v/>
          </cell>
          <cell r="AP814">
            <v>0</v>
          </cell>
          <cell r="AQ814">
            <v>83.67</v>
          </cell>
          <cell r="AR814">
            <v>80.75</v>
          </cell>
          <cell r="AS814">
            <v>79.75</v>
          </cell>
          <cell r="AT814">
            <v>77</v>
          </cell>
          <cell r="AU814" t="str">
            <v/>
          </cell>
          <cell r="AV814">
            <v>0</v>
          </cell>
          <cell r="AW814">
            <v>83.75</v>
          </cell>
          <cell r="AX814">
            <v>79.25</v>
          </cell>
          <cell r="AY814">
            <v>79.5</v>
          </cell>
          <cell r="AZ814">
            <v>75</v>
          </cell>
          <cell r="BA814" t="str">
            <v/>
          </cell>
          <cell r="BB814">
            <v>0</v>
          </cell>
          <cell r="BC814">
            <v>81.33</v>
          </cell>
          <cell r="BD814">
            <v>80.25</v>
          </cell>
          <cell r="BE814">
            <v>79.75</v>
          </cell>
          <cell r="BF814">
            <v>78</v>
          </cell>
          <cell r="BG814" t="str">
            <v>SEJ</v>
          </cell>
          <cell r="BH814">
            <v>0</v>
          </cell>
          <cell r="BI814">
            <v>84</v>
          </cell>
          <cell r="BJ814">
            <v>79</v>
          </cell>
          <cell r="BK814">
            <v>83.75</v>
          </cell>
          <cell r="BL814">
            <v>76</v>
          </cell>
          <cell r="BM814" t="str">
            <v/>
          </cell>
          <cell r="BN814">
            <v>0</v>
          </cell>
          <cell r="BO814">
            <v>81</v>
          </cell>
          <cell r="BP814">
            <v>75.75</v>
          </cell>
          <cell r="BQ814">
            <v>75.25</v>
          </cell>
          <cell r="BR814">
            <v>77</v>
          </cell>
          <cell r="BS814" t="str">
            <v/>
          </cell>
          <cell r="BT814">
            <v>0</v>
          </cell>
          <cell r="BU814">
            <v>84</v>
          </cell>
          <cell r="BV814">
            <v>81.75</v>
          </cell>
          <cell r="BW814">
            <v>82</v>
          </cell>
          <cell r="BX814">
            <v>88</v>
          </cell>
          <cell r="BY814" t="str">
            <v/>
          </cell>
          <cell r="BZ814">
            <v>0</v>
          </cell>
          <cell r="CA814">
            <v>77.75</v>
          </cell>
          <cell r="CB814">
            <v>71.25</v>
          </cell>
          <cell r="CC814">
            <v>72</v>
          </cell>
          <cell r="CD814">
            <v>75</v>
          </cell>
          <cell r="CE814" t="str">
            <v/>
          </cell>
          <cell r="CF814">
            <v>0</v>
          </cell>
          <cell r="CG814">
            <v>81.33</v>
          </cell>
          <cell r="CH814">
            <v>81.25</v>
          </cell>
          <cell r="CI814">
            <v>87.5</v>
          </cell>
          <cell r="CJ814">
            <v>78</v>
          </cell>
          <cell r="CK814" t="str">
            <v/>
          </cell>
          <cell r="CL814">
            <v>0</v>
          </cell>
          <cell r="CM814">
            <v>76.5</v>
          </cell>
          <cell r="CN814">
            <v>76.25</v>
          </cell>
          <cell r="CO814">
            <v>75.25</v>
          </cell>
          <cell r="CP814">
            <v>81</v>
          </cell>
          <cell r="CQ814" t="str">
            <v/>
          </cell>
          <cell r="CR814">
            <v>0</v>
          </cell>
          <cell r="CS814">
            <v>90</v>
          </cell>
          <cell r="CT814">
            <v>80.25</v>
          </cell>
          <cell r="CU814">
            <v>82.5</v>
          </cell>
          <cell r="CV814">
            <v>85</v>
          </cell>
          <cell r="CW814" t="str">
            <v/>
          </cell>
          <cell r="CX814">
            <v>0</v>
          </cell>
          <cell r="CY814">
            <v>81.11</v>
          </cell>
          <cell r="CZ814">
            <v>77.25</v>
          </cell>
          <cell r="DA814">
            <v>78</v>
          </cell>
          <cell r="DB814">
            <v>85</v>
          </cell>
          <cell r="DC814" t="str">
            <v/>
          </cell>
          <cell r="DD814">
            <v>0</v>
          </cell>
          <cell r="DE814">
            <v>91.25</v>
          </cell>
          <cell r="DF814">
            <v>79</v>
          </cell>
          <cell r="DG814">
            <v>81.5</v>
          </cell>
          <cell r="DH814">
            <v>83</v>
          </cell>
          <cell r="DI814" t="str">
            <v/>
          </cell>
          <cell r="DJ814">
            <v>0</v>
          </cell>
          <cell r="DK814">
            <v>0</v>
          </cell>
          <cell r="DL814">
            <v>0</v>
          </cell>
          <cell r="DM814">
            <v>0</v>
          </cell>
          <cell r="DN814">
            <v>75</v>
          </cell>
          <cell r="DO814" t="str">
            <v/>
          </cell>
          <cell r="DP814">
            <v>0</v>
          </cell>
          <cell r="DQ814">
            <v>80</v>
          </cell>
          <cell r="DR814">
            <v>68.5</v>
          </cell>
          <cell r="DS814">
            <v>71</v>
          </cell>
          <cell r="DT814">
            <v>75</v>
          </cell>
          <cell r="DU814" t="str">
            <v/>
          </cell>
          <cell r="DV814">
            <v>0</v>
          </cell>
          <cell r="DW814">
            <v>85.5</v>
          </cell>
          <cell r="DX814">
            <v>79</v>
          </cell>
          <cell r="DY814">
            <v>79</v>
          </cell>
          <cell r="DZ814">
            <v>80</v>
          </cell>
          <cell r="EA814" t="str">
            <v/>
          </cell>
          <cell r="EB814">
            <v>0</v>
          </cell>
          <cell r="EC814">
            <v>82.38</v>
          </cell>
          <cell r="ED814">
            <v>72.5</v>
          </cell>
          <cell r="EE814">
            <v>74.75</v>
          </cell>
          <cell r="EF814">
            <v>81</v>
          </cell>
          <cell r="EG814" t="str">
            <v/>
          </cell>
          <cell r="EH814">
            <v>0</v>
          </cell>
          <cell r="EI814">
            <v>83.67</v>
          </cell>
          <cell r="EJ814">
            <v>73.75</v>
          </cell>
          <cell r="EK814">
            <v>80</v>
          </cell>
          <cell r="EL814">
            <v>84</v>
          </cell>
          <cell r="EM814" t="str">
            <v/>
          </cell>
          <cell r="EN814">
            <v>0</v>
          </cell>
          <cell r="EO814">
            <v>83.67</v>
          </cell>
          <cell r="EP814">
            <v>73.75</v>
          </cell>
          <cell r="EQ814">
            <v>80</v>
          </cell>
          <cell r="ER814">
            <v>84</v>
          </cell>
          <cell r="ES814" t="str">
            <v/>
          </cell>
          <cell r="ET814">
            <v>0</v>
          </cell>
          <cell r="EU814">
            <v>83.67</v>
          </cell>
          <cell r="EV814">
            <v>73.75</v>
          </cell>
          <cell r="EW814">
            <v>80</v>
          </cell>
          <cell r="EX814">
            <v>84</v>
          </cell>
          <cell r="EY814" t="str">
            <v/>
          </cell>
          <cell r="EZ814">
            <v>0</v>
          </cell>
          <cell r="FA814">
            <v>80.88</v>
          </cell>
          <cell r="FB814">
            <v>75</v>
          </cell>
          <cell r="FC814">
            <v>70.25</v>
          </cell>
          <cell r="FD814">
            <v>75</v>
          </cell>
          <cell r="FE814" t="str">
            <v/>
          </cell>
          <cell r="FF814">
            <v>0</v>
          </cell>
          <cell r="FG814">
            <v>80.88</v>
          </cell>
          <cell r="FH814">
            <v>75</v>
          </cell>
          <cell r="FI814">
            <v>70.25</v>
          </cell>
          <cell r="FJ814">
            <v>75</v>
          </cell>
          <cell r="FK814" t="str">
            <v/>
          </cell>
          <cell r="FL814">
            <v>0</v>
          </cell>
          <cell r="FM814">
            <v>80.88</v>
          </cell>
          <cell r="FN814">
            <v>75</v>
          </cell>
          <cell r="FO814">
            <v>70.25</v>
          </cell>
          <cell r="FP814">
            <v>75</v>
          </cell>
          <cell r="FQ814" t="str">
            <v/>
          </cell>
          <cell r="FR814">
            <v>0</v>
          </cell>
          <cell r="FS814">
            <v>80.88</v>
          </cell>
          <cell r="FT814">
            <v>75</v>
          </cell>
          <cell r="FU814">
            <v>70.25</v>
          </cell>
          <cell r="FV814">
            <v>75</v>
          </cell>
          <cell r="FW814" t="str">
            <v/>
          </cell>
          <cell r="FX814">
            <v>0</v>
          </cell>
          <cell r="FY814">
            <v>80.88</v>
          </cell>
          <cell r="FZ814">
            <v>75</v>
          </cell>
          <cell r="GA814">
            <v>70.25</v>
          </cell>
          <cell r="GB814">
            <v>75</v>
          </cell>
          <cell r="GC814" t="str">
            <v/>
          </cell>
          <cell r="GD814">
            <v>0</v>
          </cell>
          <cell r="GE814">
            <v>80.88</v>
          </cell>
          <cell r="GF814">
            <v>75</v>
          </cell>
          <cell r="GG814">
            <v>70.25</v>
          </cell>
          <cell r="GH814">
            <v>75</v>
          </cell>
          <cell r="GI814" t="str">
            <v/>
          </cell>
          <cell r="GJ814">
            <v>0</v>
          </cell>
          <cell r="GK814">
            <v>80.88</v>
          </cell>
          <cell r="GL814">
            <v>75</v>
          </cell>
          <cell r="GM814">
            <v>70.25</v>
          </cell>
          <cell r="GN814">
            <v>75</v>
          </cell>
          <cell r="GO814" t="str">
            <v/>
          </cell>
          <cell r="GP814">
            <v>0</v>
          </cell>
          <cell r="GQ814">
            <v>80.88</v>
          </cell>
          <cell r="GR814">
            <v>75</v>
          </cell>
          <cell r="GS814">
            <v>70.25</v>
          </cell>
          <cell r="GT814">
            <v>75</v>
          </cell>
          <cell r="GU814" t="str">
            <v/>
          </cell>
          <cell r="GV814">
            <v>0</v>
          </cell>
          <cell r="GW814">
            <v>80.67</v>
          </cell>
          <cell r="GX814">
            <v>73.25</v>
          </cell>
          <cell r="GY814">
            <v>80.75</v>
          </cell>
          <cell r="GZ814">
            <v>82</v>
          </cell>
          <cell r="HA814" t="str">
            <v>IGR-L</v>
          </cell>
          <cell r="HB814">
            <v>0</v>
          </cell>
          <cell r="HC814">
            <v>75.42</v>
          </cell>
          <cell r="HD814">
            <v>68.5</v>
          </cell>
          <cell r="HE814">
            <v>74.5</v>
          </cell>
          <cell r="HF814">
            <v>80</v>
          </cell>
          <cell r="HH814">
            <v>0</v>
          </cell>
          <cell r="HM814" t="str">
            <v/>
          </cell>
          <cell r="HN814" t="str">
            <v/>
          </cell>
          <cell r="HS814">
            <v>0</v>
          </cell>
          <cell r="HT814" t="str">
            <v>PKN</v>
          </cell>
          <cell r="HU814">
            <v>0</v>
          </cell>
          <cell r="HV814" t="str">
            <v>IND</v>
          </cell>
          <cell r="HW814">
            <v>0</v>
          </cell>
          <cell r="HX814" t="str">
            <v>MAT-W</v>
          </cell>
          <cell r="HY814">
            <v>0</v>
          </cell>
          <cell r="HZ814" t="str">
            <v>SEJ-W</v>
          </cell>
          <cell r="IA814">
            <v>0</v>
          </cell>
          <cell r="IB814" t="str">
            <v>IGR-W</v>
          </cell>
          <cell r="IC814">
            <v>0</v>
          </cell>
          <cell r="ID814" t="str">
            <v>SBO</v>
          </cell>
          <cell r="IE814">
            <v>0</v>
          </cell>
          <cell r="IF814" t="str">
            <v>PJO</v>
          </cell>
          <cell r="IG814">
            <v>0</v>
          </cell>
          <cell r="IH814" t="str">
            <v>PRA</v>
          </cell>
          <cell r="II814">
            <v>0</v>
          </cell>
          <cell r="IJ814" t="str">
            <v>JAW</v>
          </cell>
          <cell r="IK814">
            <v>0</v>
          </cell>
          <cell r="IL814" t="str">
            <v>ARB</v>
          </cell>
          <cell r="IM814">
            <v>0</v>
          </cell>
          <cell r="IN814" t="str">
            <v>PKM</v>
          </cell>
          <cell r="IO814">
            <v>0</v>
          </cell>
          <cell r="IP814" t="str">
            <v>GEO-P</v>
          </cell>
          <cell r="IQ814">
            <v>0</v>
          </cell>
          <cell r="IR814" t="str">
            <v>SEJ-P</v>
          </cell>
          <cell r="IS814">
            <v>0</v>
          </cell>
          <cell r="IT814" t="str">
            <v>SOS-P</v>
          </cell>
          <cell r="IU814">
            <v>0</v>
          </cell>
          <cell r="IV814" t="str">
            <v>EKO-P</v>
          </cell>
          <cell r="IW814">
            <v>0</v>
          </cell>
          <cell r="IX814" t="str">
            <v>IGR-L</v>
          </cell>
          <cell r="IY814">
            <v>0</v>
          </cell>
          <cell r="JA814">
            <v>0</v>
          </cell>
        </row>
        <row r="815">
          <cell r="Q815" t="str">
            <v/>
          </cell>
          <cell r="AB815" t="str">
            <v/>
          </cell>
          <cell r="AC815">
            <v>20</v>
          </cell>
          <cell r="AI815" t="str">
            <v/>
          </cell>
          <cell r="AJ815">
            <v>0</v>
          </cell>
          <cell r="AK815">
            <v>80.75</v>
          </cell>
          <cell r="AL815">
            <v>77.25</v>
          </cell>
          <cell r="AM815">
            <v>78.25</v>
          </cell>
          <cell r="AN815">
            <v>77</v>
          </cell>
          <cell r="AO815" t="str">
            <v/>
          </cell>
          <cell r="AP815">
            <v>0</v>
          </cell>
          <cell r="AQ815">
            <v>78.33</v>
          </cell>
          <cell r="AR815">
            <v>70</v>
          </cell>
          <cell r="AS815">
            <v>79</v>
          </cell>
          <cell r="AT815" t="str">
            <v>PDH</v>
          </cell>
          <cell r="AU815" t="str">
            <v/>
          </cell>
          <cell r="AV815">
            <v>0</v>
          </cell>
          <cell r="AW815">
            <v>80</v>
          </cell>
          <cell r="AX815">
            <v>77.5</v>
          </cell>
          <cell r="AY815">
            <v>77.25</v>
          </cell>
          <cell r="AZ815">
            <v>74</v>
          </cell>
          <cell r="BA815" t="str">
            <v/>
          </cell>
          <cell r="BB815">
            <v>0</v>
          </cell>
          <cell r="BC815">
            <v>79.33</v>
          </cell>
          <cell r="BD815">
            <v>79.25</v>
          </cell>
          <cell r="BE815">
            <v>77</v>
          </cell>
          <cell r="BF815">
            <v>74</v>
          </cell>
          <cell r="BG815" t="str">
            <v>SEJ</v>
          </cell>
          <cell r="BH815">
            <v>0</v>
          </cell>
          <cell r="BI815">
            <v>78</v>
          </cell>
          <cell r="BJ815">
            <v>69</v>
          </cell>
          <cell r="BK815">
            <v>79.25</v>
          </cell>
          <cell r="BL815">
            <v>75</v>
          </cell>
          <cell r="BM815" t="str">
            <v/>
          </cell>
          <cell r="BN815">
            <v>0</v>
          </cell>
          <cell r="BO815">
            <v>81.38</v>
          </cell>
          <cell r="BP815">
            <v>73.5</v>
          </cell>
          <cell r="BQ815">
            <v>72</v>
          </cell>
          <cell r="BR815">
            <v>76</v>
          </cell>
          <cell r="BS815" t="str">
            <v/>
          </cell>
          <cell r="BT815">
            <v>0</v>
          </cell>
          <cell r="BU815">
            <v>83.25</v>
          </cell>
          <cell r="BV815">
            <v>78.75</v>
          </cell>
          <cell r="BW815">
            <v>80</v>
          </cell>
          <cell r="BX815">
            <v>80</v>
          </cell>
          <cell r="BY815" t="str">
            <v/>
          </cell>
          <cell r="BZ815">
            <v>0</v>
          </cell>
          <cell r="CA815">
            <v>77.25</v>
          </cell>
          <cell r="CB815">
            <v>69.25</v>
          </cell>
          <cell r="CC815">
            <v>70.25</v>
          </cell>
          <cell r="CD815">
            <v>73</v>
          </cell>
          <cell r="CE815" t="str">
            <v/>
          </cell>
          <cell r="CF815">
            <v>0</v>
          </cell>
          <cell r="CG815">
            <v>79</v>
          </cell>
          <cell r="CH815">
            <v>80.75</v>
          </cell>
          <cell r="CI815">
            <v>82</v>
          </cell>
          <cell r="CJ815">
            <v>77</v>
          </cell>
          <cell r="CK815" t="str">
            <v/>
          </cell>
          <cell r="CL815">
            <v>0</v>
          </cell>
          <cell r="CM815">
            <v>75.17</v>
          </cell>
          <cell r="CN815">
            <v>72</v>
          </cell>
          <cell r="CO815">
            <v>72</v>
          </cell>
          <cell r="CP815">
            <v>76</v>
          </cell>
          <cell r="CQ815" t="str">
            <v/>
          </cell>
          <cell r="CR815">
            <v>0</v>
          </cell>
          <cell r="CS815">
            <v>80.33</v>
          </cell>
          <cell r="CT815">
            <v>86.25</v>
          </cell>
          <cell r="CU815">
            <v>67.5</v>
          </cell>
          <cell r="CV815">
            <v>76</v>
          </cell>
          <cell r="CW815" t="str">
            <v/>
          </cell>
          <cell r="CX815">
            <v>0</v>
          </cell>
          <cell r="CY815">
            <v>85.22</v>
          </cell>
          <cell r="CZ815">
            <v>77.75</v>
          </cell>
          <cell r="DA815">
            <v>78</v>
          </cell>
          <cell r="DB815">
            <v>84</v>
          </cell>
          <cell r="DC815" t="str">
            <v/>
          </cell>
          <cell r="DD815">
            <v>0</v>
          </cell>
          <cell r="DE815">
            <v>84.5</v>
          </cell>
          <cell r="DF815">
            <v>78.75</v>
          </cell>
          <cell r="DG815">
            <v>77</v>
          </cell>
          <cell r="DH815">
            <v>80</v>
          </cell>
          <cell r="DI815" t="str">
            <v/>
          </cell>
          <cell r="DJ815">
            <v>0</v>
          </cell>
          <cell r="DK815">
            <v>0</v>
          </cell>
          <cell r="DL815">
            <v>0</v>
          </cell>
          <cell r="DM815">
            <v>0</v>
          </cell>
          <cell r="DN815">
            <v>72</v>
          </cell>
          <cell r="DO815" t="str">
            <v/>
          </cell>
          <cell r="DP815">
            <v>0</v>
          </cell>
          <cell r="DQ815">
            <v>82.75</v>
          </cell>
          <cell r="DR815">
            <v>68</v>
          </cell>
          <cell r="DS815">
            <v>70.5</v>
          </cell>
          <cell r="DT815">
            <v>75</v>
          </cell>
          <cell r="DU815" t="str">
            <v/>
          </cell>
          <cell r="DV815">
            <v>0</v>
          </cell>
          <cell r="DW815">
            <v>74</v>
          </cell>
          <cell r="DX815">
            <v>69</v>
          </cell>
          <cell r="DY815">
            <v>77.25</v>
          </cell>
          <cell r="DZ815">
            <v>77</v>
          </cell>
          <cell r="EA815" t="str">
            <v/>
          </cell>
          <cell r="EB815">
            <v>0</v>
          </cell>
          <cell r="EC815">
            <v>85</v>
          </cell>
          <cell r="ED815">
            <v>74.25</v>
          </cell>
          <cell r="EE815">
            <v>78.25</v>
          </cell>
          <cell r="EF815">
            <v>78</v>
          </cell>
          <cell r="EG815" t="str">
            <v/>
          </cell>
          <cell r="EH815">
            <v>0</v>
          </cell>
          <cell r="EI815">
            <v>84.5</v>
          </cell>
          <cell r="EJ815">
            <v>72.75</v>
          </cell>
          <cell r="EK815">
            <v>72.5</v>
          </cell>
          <cell r="EL815">
            <v>83</v>
          </cell>
          <cell r="EM815" t="str">
            <v/>
          </cell>
          <cell r="EN815">
            <v>0</v>
          </cell>
          <cell r="EO815">
            <v>84.5</v>
          </cell>
          <cell r="EP815">
            <v>72.75</v>
          </cell>
          <cell r="EQ815">
            <v>72.5</v>
          </cell>
          <cell r="ER815">
            <v>83</v>
          </cell>
          <cell r="ES815" t="str">
            <v/>
          </cell>
          <cell r="ET815">
            <v>0</v>
          </cell>
          <cell r="EU815">
            <v>84.5</v>
          </cell>
          <cell r="EV815">
            <v>72.75</v>
          </cell>
          <cell r="EW815">
            <v>72.5</v>
          </cell>
          <cell r="EX815">
            <v>83</v>
          </cell>
          <cell r="EY815" t="str">
            <v/>
          </cell>
          <cell r="EZ815">
            <v>0</v>
          </cell>
          <cell r="FA815">
            <v>82.63</v>
          </cell>
          <cell r="FB815">
            <v>67</v>
          </cell>
          <cell r="FC815">
            <v>67.5</v>
          </cell>
          <cell r="FD815">
            <v>75</v>
          </cell>
          <cell r="FE815" t="str">
            <v/>
          </cell>
          <cell r="FF815">
            <v>0</v>
          </cell>
          <cell r="FG815">
            <v>82.63</v>
          </cell>
          <cell r="FH815">
            <v>67</v>
          </cell>
          <cell r="FI815">
            <v>67.5</v>
          </cell>
          <cell r="FJ815">
            <v>75</v>
          </cell>
          <cell r="FK815" t="str">
            <v/>
          </cell>
          <cell r="FL815">
            <v>0</v>
          </cell>
          <cell r="FM815">
            <v>82.63</v>
          </cell>
          <cell r="FN815">
            <v>67</v>
          </cell>
          <cell r="FO815">
            <v>67.5</v>
          </cell>
          <cell r="FP815">
            <v>75</v>
          </cell>
          <cell r="FQ815" t="str">
            <v/>
          </cell>
          <cell r="FR815">
            <v>0</v>
          </cell>
          <cell r="FS815">
            <v>82.63</v>
          </cell>
          <cell r="FT815">
            <v>67</v>
          </cell>
          <cell r="FU815">
            <v>67.5</v>
          </cell>
          <cell r="FV815">
            <v>75</v>
          </cell>
          <cell r="FW815" t="str">
            <v/>
          </cell>
          <cell r="FX815">
            <v>0</v>
          </cell>
          <cell r="FY815">
            <v>82.63</v>
          </cell>
          <cell r="FZ815">
            <v>67</v>
          </cell>
          <cell r="GA815">
            <v>67.5</v>
          </cell>
          <cell r="GB815">
            <v>75</v>
          </cell>
          <cell r="GC815" t="str">
            <v/>
          </cell>
          <cell r="GD815">
            <v>0</v>
          </cell>
          <cell r="GE815">
            <v>82.63</v>
          </cell>
          <cell r="GF815">
            <v>67</v>
          </cell>
          <cell r="GG815">
            <v>67.5</v>
          </cell>
          <cell r="GH815">
            <v>75</v>
          </cell>
          <cell r="GI815" t="str">
            <v/>
          </cell>
          <cell r="GJ815">
            <v>0</v>
          </cell>
          <cell r="GK815">
            <v>82.63</v>
          </cell>
          <cell r="GL815">
            <v>67</v>
          </cell>
          <cell r="GM815">
            <v>67.5</v>
          </cell>
          <cell r="GN815">
            <v>75</v>
          </cell>
          <cell r="GO815" t="str">
            <v/>
          </cell>
          <cell r="GP815">
            <v>0</v>
          </cell>
          <cell r="GQ815">
            <v>82.63</v>
          </cell>
          <cell r="GR815">
            <v>67</v>
          </cell>
          <cell r="GS815">
            <v>67.5</v>
          </cell>
          <cell r="GT815">
            <v>75</v>
          </cell>
          <cell r="GU815" t="str">
            <v/>
          </cell>
          <cell r="GV815">
            <v>0</v>
          </cell>
          <cell r="GW815">
            <v>75.33</v>
          </cell>
          <cell r="GX815">
            <v>67</v>
          </cell>
          <cell r="GY815">
            <v>69.25</v>
          </cell>
          <cell r="GZ815">
            <v>78</v>
          </cell>
          <cell r="HA815" t="str">
            <v>IGR-L</v>
          </cell>
          <cell r="HB815">
            <v>0</v>
          </cell>
          <cell r="HC815">
            <v>75.5</v>
          </cell>
          <cell r="HD815">
            <v>68</v>
          </cell>
          <cell r="HE815">
            <v>70</v>
          </cell>
          <cell r="HF815">
            <v>76</v>
          </cell>
          <cell r="HH815">
            <v>0</v>
          </cell>
          <cell r="HM815" t="str">
            <v/>
          </cell>
          <cell r="HN815" t="str">
            <v/>
          </cell>
          <cell r="HS815">
            <v>0</v>
          </cell>
          <cell r="HT815" t="str">
            <v>PKN</v>
          </cell>
          <cell r="HU815">
            <v>0</v>
          </cell>
          <cell r="HV815" t="str">
            <v>IND</v>
          </cell>
          <cell r="HW815">
            <v>0</v>
          </cell>
          <cell r="HX815" t="str">
            <v>MAT-W</v>
          </cell>
          <cell r="HY815">
            <v>0</v>
          </cell>
          <cell r="HZ815" t="str">
            <v>SEJ-W</v>
          </cell>
          <cell r="IA815">
            <v>0</v>
          </cell>
          <cell r="IB815" t="str">
            <v>IGR-W</v>
          </cell>
          <cell r="IC815">
            <v>0</v>
          </cell>
          <cell r="ID815" t="str">
            <v>SBO</v>
          </cell>
          <cell r="IE815">
            <v>0</v>
          </cell>
          <cell r="IF815" t="str">
            <v>PJO</v>
          </cell>
          <cell r="IG815">
            <v>0</v>
          </cell>
          <cell r="IH815" t="str">
            <v>PRA</v>
          </cell>
          <cell r="II815">
            <v>0</v>
          </cell>
          <cell r="IJ815" t="str">
            <v>JAW</v>
          </cell>
          <cell r="IK815">
            <v>0</v>
          </cell>
          <cell r="IL815" t="str">
            <v>ARB</v>
          </cell>
          <cell r="IM815">
            <v>0</v>
          </cell>
          <cell r="IN815" t="str">
            <v>PKM</v>
          </cell>
          <cell r="IO815">
            <v>0</v>
          </cell>
          <cell r="IP815" t="str">
            <v>GEO-P</v>
          </cell>
          <cell r="IQ815">
            <v>0</v>
          </cell>
          <cell r="IR815" t="str">
            <v>SEJ-P</v>
          </cell>
          <cell r="IS815">
            <v>0</v>
          </cell>
          <cell r="IT815" t="str">
            <v>SOS-P</v>
          </cell>
          <cell r="IU815">
            <v>0</v>
          </cell>
          <cell r="IV815" t="str">
            <v>EKO-P</v>
          </cell>
          <cell r="IW815">
            <v>0</v>
          </cell>
          <cell r="IX815" t="str">
            <v>IGR-L</v>
          </cell>
          <cell r="IY815">
            <v>0</v>
          </cell>
          <cell r="JA815">
            <v>0</v>
          </cell>
        </row>
        <row r="816">
          <cell r="Q816" t="str">
            <v/>
          </cell>
          <cell r="AB816" t="str">
            <v/>
          </cell>
          <cell r="AC816">
            <v>21</v>
          </cell>
          <cell r="AI816" t="str">
            <v/>
          </cell>
          <cell r="AJ816">
            <v>0</v>
          </cell>
          <cell r="AK816">
            <v>81.5</v>
          </cell>
          <cell r="AL816">
            <v>78.75</v>
          </cell>
          <cell r="AM816">
            <v>70.25</v>
          </cell>
          <cell r="AN816">
            <v>78</v>
          </cell>
          <cell r="AO816" t="str">
            <v/>
          </cell>
          <cell r="AP816">
            <v>0</v>
          </cell>
          <cell r="AQ816">
            <v>78.67</v>
          </cell>
          <cell r="AR816">
            <v>74.5</v>
          </cell>
          <cell r="AS816">
            <v>70</v>
          </cell>
          <cell r="AT816">
            <v>78</v>
          </cell>
          <cell r="AU816" t="str">
            <v/>
          </cell>
          <cell r="AV816">
            <v>0</v>
          </cell>
          <cell r="AW816">
            <v>82</v>
          </cell>
          <cell r="AX816">
            <v>78.25</v>
          </cell>
          <cell r="AY816">
            <v>78.75</v>
          </cell>
          <cell r="AZ816">
            <v>77</v>
          </cell>
          <cell r="BA816" t="str">
            <v/>
          </cell>
          <cell r="BB816">
            <v>0</v>
          </cell>
          <cell r="BC816">
            <v>80.33</v>
          </cell>
          <cell r="BD816">
            <v>79.25</v>
          </cell>
          <cell r="BE816">
            <v>71.5</v>
          </cell>
          <cell r="BF816">
            <v>77</v>
          </cell>
          <cell r="BG816" t="str">
            <v>SEJ</v>
          </cell>
          <cell r="BH816">
            <v>0</v>
          </cell>
          <cell r="BI816">
            <v>78.33</v>
          </cell>
          <cell r="BJ816">
            <v>76.75</v>
          </cell>
          <cell r="BK816">
            <v>71.25</v>
          </cell>
          <cell r="BL816">
            <v>78</v>
          </cell>
          <cell r="BM816" t="str">
            <v/>
          </cell>
          <cell r="BN816">
            <v>0</v>
          </cell>
          <cell r="BO816">
            <v>75.5</v>
          </cell>
          <cell r="BP816">
            <v>80</v>
          </cell>
          <cell r="BQ816">
            <v>75.5</v>
          </cell>
          <cell r="BR816">
            <v>79</v>
          </cell>
          <cell r="BS816" t="str">
            <v/>
          </cell>
          <cell r="BT816">
            <v>0</v>
          </cell>
          <cell r="BU816">
            <v>83.75</v>
          </cell>
          <cell r="BV816">
            <v>0</v>
          </cell>
          <cell r="BW816">
            <v>73.75</v>
          </cell>
          <cell r="BX816">
            <v>84</v>
          </cell>
          <cell r="BY816" t="str">
            <v/>
          </cell>
          <cell r="BZ816">
            <v>0</v>
          </cell>
          <cell r="CA816">
            <v>76.5</v>
          </cell>
          <cell r="CB816">
            <v>67.25</v>
          </cell>
          <cell r="CC816">
            <v>69</v>
          </cell>
          <cell r="CD816">
            <v>72</v>
          </cell>
          <cell r="CE816" t="str">
            <v/>
          </cell>
          <cell r="CF816">
            <v>0</v>
          </cell>
          <cell r="CG816">
            <v>82.67</v>
          </cell>
          <cell r="CH816">
            <v>78</v>
          </cell>
          <cell r="CI816">
            <v>79</v>
          </cell>
          <cell r="CJ816">
            <v>77</v>
          </cell>
          <cell r="CK816" t="str">
            <v/>
          </cell>
          <cell r="CL816">
            <v>0</v>
          </cell>
          <cell r="CM816">
            <v>75.5</v>
          </cell>
          <cell r="CN816">
            <v>75.25</v>
          </cell>
          <cell r="CO816">
            <v>75</v>
          </cell>
          <cell r="CP816">
            <v>81</v>
          </cell>
          <cell r="CQ816" t="str">
            <v/>
          </cell>
          <cell r="CR816">
            <v>0</v>
          </cell>
          <cell r="CS816">
            <v>79.67</v>
          </cell>
          <cell r="CT816">
            <v>65</v>
          </cell>
          <cell r="CU816">
            <v>70</v>
          </cell>
          <cell r="CV816">
            <v>79</v>
          </cell>
          <cell r="CW816" t="str">
            <v/>
          </cell>
          <cell r="CX816">
            <v>0</v>
          </cell>
          <cell r="CY816">
            <v>80</v>
          </cell>
          <cell r="CZ816">
            <v>80</v>
          </cell>
          <cell r="DA816">
            <v>78.25</v>
          </cell>
          <cell r="DB816">
            <v>83</v>
          </cell>
          <cell r="DC816" t="str">
            <v/>
          </cell>
          <cell r="DD816">
            <v>0</v>
          </cell>
          <cell r="DE816">
            <v>77.75</v>
          </cell>
          <cell r="DF816">
            <v>79</v>
          </cell>
          <cell r="DG816">
            <v>80.5</v>
          </cell>
          <cell r="DH816">
            <v>78</v>
          </cell>
          <cell r="DI816" t="str">
            <v/>
          </cell>
          <cell r="DJ816">
            <v>0</v>
          </cell>
          <cell r="DK816">
            <v>0</v>
          </cell>
          <cell r="DL816">
            <v>0</v>
          </cell>
          <cell r="DM816">
            <v>0</v>
          </cell>
          <cell r="DN816">
            <v>73</v>
          </cell>
          <cell r="DO816" t="str">
            <v/>
          </cell>
          <cell r="DP816">
            <v>0</v>
          </cell>
          <cell r="DQ816">
            <v>77.75</v>
          </cell>
          <cell r="DR816">
            <v>68.75</v>
          </cell>
          <cell r="DS816">
            <v>68.5</v>
          </cell>
          <cell r="DT816">
            <v>75</v>
          </cell>
          <cell r="DU816" t="str">
            <v/>
          </cell>
          <cell r="DV816">
            <v>0</v>
          </cell>
          <cell r="DW816">
            <v>81.75</v>
          </cell>
          <cell r="DX816">
            <v>76.75</v>
          </cell>
          <cell r="DY816">
            <v>70.25</v>
          </cell>
          <cell r="DZ816">
            <v>77</v>
          </cell>
          <cell r="EA816" t="str">
            <v/>
          </cell>
          <cell r="EB816">
            <v>0</v>
          </cell>
          <cell r="EC816">
            <v>76.5</v>
          </cell>
          <cell r="ED816">
            <v>73</v>
          </cell>
          <cell r="EE816">
            <v>69</v>
          </cell>
          <cell r="EF816">
            <v>76</v>
          </cell>
          <cell r="EG816" t="str">
            <v/>
          </cell>
          <cell r="EH816">
            <v>0</v>
          </cell>
          <cell r="EI816">
            <v>79.25</v>
          </cell>
          <cell r="EJ816">
            <v>74</v>
          </cell>
          <cell r="EK816">
            <v>71.25</v>
          </cell>
          <cell r="EL816">
            <v>77</v>
          </cell>
          <cell r="EM816" t="str">
            <v/>
          </cell>
          <cell r="EN816">
            <v>0</v>
          </cell>
          <cell r="EO816">
            <v>79.25</v>
          </cell>
          <cell r="EP816">
            <v>74</v>
          </cell>
          <cell r="EQ816">
            <v>71.25</v>
          </cell>
          <cell r="ER816">
            <v>77</v>
          </cell>
          <cell r="ES816" t="str">
            <v/>
          </cell>
          <cell r="ET816">
            <v>0</v>
          </cell>
          <cell r="EU816">
            <v>79.25</v>
          </cell>
          <cell r="EV816">
            <v>74</v>
          </cell>
          <cell r="EW816">
            <v>71.25</v>
          </cell>
          <cell r="EX816">
            <v>77</v>
          </cell>
          <cell r="EY816" t="str">
            <v/>
          </cell>
          <cell r="EZ816">
            <v>0</v>
          </cell>
          <cell r="FA816">
            <v>77.38</v>
          </cell>
          <cell r="FB816">
            <v>0</v>
          </cell>
          <cell r="FC816">
            <v>67.25</v>
          </cell>
          <cell r="FD816">
            <v>72</v>
          </cell>
          <cell r="FE816" t="str">
            <v/>
          </cell>
          <cell r="FF816">
            <v>0</v>
          </cell>
          <cell r="FG816">
            <v>77.38</v>
          </cell>
          <cell r="FH816">
            <v>0</v>
          </cell>
          <cell r="FI816">
            <v>67.25</v>
          </cell>
          <cell r="FJ816">
            <v>72</v>
          </cell>
          <cell r="FK816" t="str">
            <v/>
          </cell>
          <cell r="FL816">
            <v>0</v>
          </cell>
          <cell r="FM816">
            <v>77.38</v>
          </cell>
          <cell r="FN816">
            <v>0</v>
          </cell>
          <cell r="FO816">
            <v>67.25</v>
          </cell>
          <cell r="FP816">
            <v>72</v>
          </cell>
          <cell r="FQ816" t="str">
            <v/>
          </cell>
          <cell r="FR816">
            <v>0</v>
          </cell>
          <cell r="FS816">
            <v>77.38</v>
          </cell>
          <cell r="FT816">
            <v>0</v>
          </cell>
          <cell r="FU816">
            <v>67.25</v>
          </cell>
          <cell r="FV816">
            <v>72</v>
          </cell>
          <cell r="FW816" t="str">
            <v/>
          </cell>
          <cell r="FX816">
            <v>0</v>
          </cell>
          <cell r="FY816">
            <v>77.38</v>
          </cell>
          <cell r="FZ816">
            <v>0</v>
          </cell>
          <cell r="GA816">
            <v>67.25</v>
          </cell>
          <cell r="GB816">
            <v>72</v>
          </cell>
          <cell r="GC816" t="str">
            <v/>
          </cell>
          <cell r="GD816">
            <v>0</v>
          </cell>
          <cell r="GE816">
            <v>77.38</v>
          </cell>
          <cell r="GF816">
            <v>0</v>
          </cell>
          <cell r="GG816">
            <v>67.25</v>
          </cell>
          <cell r="GH816">
            <v>72</v>
          </cell>
          <cell r="GI816" t="str">
            <v/>
          </cell>
          <cell r="GJ816">
            <v>0</v>
          </cell>
          <cell r="GK816">
            <v>77.38</v>
          </cell>
          <cell r="GL816">
            <v>0</v>
          </cell>
          <cell r="GM816">
            <v>67.25</v>
          </cell>
          <cell r="GN816">
            <v>72</v>
          </cell>
          <cell r="GO816" t="str">
            <v/>
          </cell>
          <cell r="GP816">
            <v>0</v>
          </cell>
          <cell r="GQ816">
            <v>77.38</v>
          </cell>
          <cell r="GR816">
            <v>0</v>
          </cell>
          <cell r="GS816">
            <v>67.25</v>
          </cell>
          <cell r="GT816">
            <v>72</v>
          </cell>
          <cell r="GU816" t="str">
            <v/>
          </cell>
          <cell r="GV816">
            <v>0</v>
          </cell>
          <cell r="GW816">
            <v>78</v>
          </cell>
          <cell r="GX816">
            <v>0</v>
          </cell>
          <cell r="GY816">
            <v>77.25</v>
          </cell>
          <cell r="GZ816">
            <v>82</v>
          </cell>
          <cell r="HA816" t="str">
            <v>IGR-L</v>
          </cell>
          <cell r="HB816">
            <v>0</v>
          </cell>
          <cell r="HC816">
            <v>75.58</v>
          </cell>
          <cell r="HD816">
            <v>70.75</v>
          </cell>
          <cell r="HE816">
            <v>72.75</v>
          </cell>
          <cell r="HF816">
            <v>80</v>
          </cell>
          <cell r="HH816">
            <v>0</v>
          </cell>
          <cell r="HM816" t="str">
            <v/>
          </cell>
          <cell r="HN816" t="str">
            <v/>
          </cell>
          <cell r="HS816">
            <v>0</v>
          </cell>
          <cell r="HT816" t="str">
            <v>PKN</v>
          </cell>
          <cell r="HU816">
            <v>0</v>
          </cell>
          <cell r="HV816" t="str">
            <v>IND</v>
          </cell>
          <cell r="HW816">
            <v>0</v>
          </cell>
          <cell r="HX816" t="str">
            <v>MAT-W</v>
          </cell>
          <cell r="HY816">
            <v>0</v>
          </cell>
          <cell r="HZ816" t="str">
            <v>SEJ-W</v>
          </cell>
          <cell r="IA816">
            <v>0</v>
          </cell>
          <cell r="IB816" t="str">
            <v>IGR-W</v>
          </cell>
          <cell r="IC816">
            <v>0</v>
          </cell>
          <cell r="ID816" t="str">
            <v>SBO</v>
          </cell>
          <cell r="IE816">
            <v>0</v>
          </cell>
          <cell r="IF816" t="str">
            <v>PJO</v>
          </cell>
          <cell r="IG816">
            <v>0</v>
          </cell>
          <cell r="IH816" t="str">
            <v>PRA</v>
          </cell>
          <cell r="II816">
            <v>0</v>
          </cell>
          <cell r="IJ816" t="str">
            <v>JAW</v>
          </cell>
          <cell r="IK816">
            <v>0</v>
          </cell>
          <cell r="IL816" t="str">
            <v>ARB</v>
          </cell>
          <cell r="IM816">
            <v>0</v>
          </cell>
          <cell r="IN816" t="str">
            <v>PKM</v>
          </cell>
          <cell r="IO816">
            <v>0</v>
          </cell>
          <cell r="IP816" t="str">
            <v>GEO-P</v>
          </cell>
          <cell r="IQ816">
            <v>0</v>
          </cell>
          <cell r="IR816" t="str">
            <v>SEJ-P</v>
          </cell>
          <cell r="IS816">
            <v>0</v>
          </cell>
          <cell r="IT816" t="str">
            <v>SOS-P</v>
          </cell>
          <cell r="IU816">
            <v>0</v>
          </cell>
          <cell r="IV816" t="str">
            <v>EKO-P</v>
          </cell>
          <cell r="IW816">
            <v>0</v>
          </cell>
          <cell r="IX816" t="str">
            <v>IGR-L</v>
          </cell>
          <cell r="IY816">
            <v>0</v>
          </cell>
          <cell r="JA816">
            <v>0</v>
          </cell>
        </row>
        <row r="817">
          <cell r="Q817" t="str">
            <v/>
          </cell>
          <cell r="AB817" t="str">
            <v/>
          </cell>
          <cell r="AC817">
            <v>22</v>
          </cell>
          <cell r="AI817" t="str">
            <v/>
          </cell>
          <cell r="AJ817">
            <v>0</v>
          </cell>
          <cell r="AK817">
            <v>82.75</v>
          </cell>
          <cell r="AL817">
            <v>78.75</v>
          </cell>
          <cell r="AM817">
            <v>79.75</v>
          </cell>
          <cell r="AN817">
            <v>78</v>
          </cell>
          <cell r="AO817" t="str">
            <v/>
          </cell>
          <cell r="AP817">
            <v>0</v>
          </cell>
          <cell r="AQ817">
            <v>79</v>
          </cell>
          <cell r="AR817">
            <v>84</v>
          </cell>
          <cell r="AS817">
            <v>81</v>
          </cell>
          <cell r="AT817">
            <v>78</v>
          </cell>
          <cell r="AU817" t="str">
            <v/>
          </cell>
          <cell r="AV817">
            <v>0</v>
          </cell>
          <cell r="AW817">
            <v>83.25</v>
          </cell>
          <cell r="AX817">
            <v>78.25</v>
          </cell>
          <cell r="AY817">
            <v>79.75</v>
          </cell>
          <cell r="AZ817">
            <v>79</v>
          </cell>
          <cell r="BA817" t="str">
            <v/>
          </cell>
          <cell r="BB817">
            <v>0</v>
          </cell>
          <cell r="BC817">
            <v>82</v>
          </cell>
          <cell r="BD817">
            <v>78.75</v>
          </cell>
          <cell r="BE817">
            <v>80.75</v>
          </cell>
          <cell r="BF817">
            <v>80</v>
          </cell>
          <cell r="BG817" t="str">
            <v>SEJ</v>
          </cell>
          <cell r="BH817">
            <v>0</v>
          </cell>
          <cell r="BI817">
            <v>81.67</v>
          </cell>
          <cell r="BJ817">
            <v>82.5</v>
          </cell>
          <cell r="BK817">
            <v>84.25</v>
          </cell>
          <cell r="BL817">
            <v>77</v>
          </cell>
          <cell r="BM817" t="str">
            <v/>
          </cell>
          <cell r="BN817">
            <v>0</v>
          </cell>
          <cell r="BO817">
            <v>80.13</v>
          </cell>
          <cell r="BP817">
            <v>80.75</v>
          </cell>
          <cell r="BQ817">
            <v>73.75</v>
          </cell>
          <cell r="BR817">
            <v>78</v>
          </cell>
          <cell r="BS817" t="str">
            <v/>
          </cell>
          <cell r="BT817">
            <v>0</v>
          </cell>
          <cell r="BU817">
            <v>86.25</v>
          </cell>
          <cell r="BV817">
            <v>83.75</v>
          </cell>
          <cell r="BW817">
            <v>83.75</v>
          </cell>
          <cell r="BX817">
            <v>82</v>
          </cell>
          <cell r="BY817" t="str">
            <v/>
          </cell>
          <cell r="BZ817">
            <v>0</v>
          </cell>
          <cell r="CA817">
            <v>82</v>
          </cell>
          <cell r="CB817">
            <v>72.5</v>
          </cell>
          <cell r="CC817">
            <v>75</v>
          </cell>
          <cell r="CD817">
            <v>79</v>
          </cell>
          <cell r="CE817" t="str">
            <v/>
          </cell>
          <cell r="CF817">
            <v>0</v>
          </cell>
          <cell r="CG817">
            <v>79</v>
          </cell>
          <cell r="CH817">
            <v>81</v>
          </cell>
          <cell r="CI817">
            <v>85.75</v>
          </cell>
          <cell r="CJ817">
            <v>78</v>
          </cell>
          <cell r="CK817" t="str">
            <v/>
          </cell>
          <cell r="CL817">
            <v>0</v>
          </cell>
          <cell r="CM817">
            <v>75.67</v>
          </cell>
          <cell r="CN817">
            <v>74</v>
          </cell>
          <cell r="CO817">
            <v>74</v>
          </cell>
          <cell r="CP817">
            <v>77</v>
          </cell>
          <cell r="CQ817" t="str">
            <v/>
          </cell>
          <cell r="CR817">
            <v>0</v>
          </cell>
          <cell r="CS817">
            <v>82.25</v>
          </cell>
          <cell r="CT817">
            <v>84.25</v>
          </cell>
          <cell r="CU817">
            <v>81.5</v>
          </cell>
          <cell r="CV817">
            <v>84</v>
          </cell>
          <cell r="CW817" t="str">
            <v/>
          </cell>
          <cell r="CX817">
            <v>0</v>
          </cell>
          <cell r="CY817">
            <v>80.67</v>
          </cell>
          <cell r="CZ817">
            <v>79.75</v>
          </cell>
          <cell r="DA817">
            <v>77.25</v>
          </cell>
          <cell r="DB817">
            <v>89</v>
          </cell>
          <cell r="DC817" t="str">
            <v/>
          </cell>
          <cell r="DD817">
            <v>0</v>
          </cell>
          <cell r="DE817">
            <v>91.5</v>
          </cell>
          <cell r="DF817">
            <v>81.75</v>
          </cell>
          <cell r="DG817">
            <v>81.25</v>
          </cell>
          <cell r="DH817">
            <v>87</v>
          </cell>
          <cell r="DI817" t="str">
            <v/>
          </cell>
          <cell r="DJ817">
            <v>0</v>
          </cell>
          <cell r="DK817">
            <v>0</v>
          </cell>
          <cell r="DL817">
            <v>0</v>
          </cell>
          <cell r="DM817">
            <v>0</v>
          </cell>
          <cell r="DN817">
            <v>78</v>
          </cell>
          <cell r="DO817" t="str">
            <v/>
          </cell>
          <cell r="DP817">
            <v>0</v>
          </cell>
          <cell r="DQ817">
            <v>81</v>
          </cell>
          <cell r="DR817">
            <v>72.75</v>
          </cell>
          <cell r="DS817">
            <v>72</v>
          </cell>
          <cell r="DT817">
            <v>77</v>
          </cell>
          <cell r="DU817" t="str">
            <v/>
          </cell>
          <cell r="DV817">
            <v>0</v>
          </cell>
          <cell r="DW817">
            <v>90.75</v>
          </cell>
          <cell r="DX817">
            <v>82.5</v>
          </cell>
          <cell r="DY817">
            <v>82.75</v>
          </cell>
          <cell r="DZ817">
            <v>81</v>
          </cell>
          <cell r="EA817" t="str">
            <v/>
          </cell>
          <cell r="EB817">
            <v>0</v>
          </cell>
          <cell r="EC817">
            <v>84.25</v>
          </cell>
          <cell r="ED817">
            <v>75</v>
          </cell>
          <cell r="EE817">
            <v>79.75</v>
          </cell>
          <cell r="EF817">
            <v>81</v>
          </cell>
          <cell r="EG817" t="str">
            <v/>
          </cell>
          <cell r="EH817">
            <v>0</v>
          </cell>
          <cell r="EI817">
            <v>84.5</v>
          </cell>
          <cell r="EJ817">
            <v>72.75</v>
          </cell>
          <cell r="EK817">
            <v>74.75</v>
          </cell>
          <cell r="EL817">
            <v>84</v>
          </cell>
          <cell r="EM817" t="str">
            <v/>
          </cell>
          <cell r="EN817">
            <v>0</v>
          </cell>
          <cell r="EO817">
            <v>84.5</v>
          </cell>
          <cell r="EP817">
            <v>72.75</v>
          </cell>
          <cell r="EQ817">
            <v>74.75</v>
          </cell>
          <cell r="ER817">
            <v>84</v>
          </cell>
          <cell r="ES817" t="str">
            <v/>
          </cell>
          <cell r="ET817">
            <v>0</v>
          </cell>
          <cell r="EU817">
            <v>84.5</v>
          </cell>
          <cell r="EV817">
            <v>72.75</v>
          </cell>
          <cell r="EW817">
            <v>74.75</v>
          </cell>
          <cell r="EX817">
            <v>84</v>
          </cell>
          <cell r="EY817" t="str">
            <v/>
          </cell>
          <cell r="EZ817">
            <v>0</v>
          </cell>
          <cell r="FA817">
            <v>77.5</v>
          </cell>
          <cell r="FB817">
            <v>77.75</v>
          </cell>
          <cell r="FC817">
            <v>76.25</v>
          </cell>
          <cell r="FD817">
            <v>77</v>
          </cell>
          <cell r="FE817" t="str">
            <v/>
          </cell>
          <cell r="FF817">
            <v>0</v>
          </cell>
          <cell r="FG817">
            <v>77.5</v>
          </cell>
          <cell r="FH817">
            <v>77.75</v>
          </cell>
          <cell r="FI817">
            <v>76.25</v>
          </cell>
          <cell r="FJ817">
            <v>77</v>
          </cell>
          <cell r="FK817" t="str">
            <v/>
          </cell>
          <cell r="FL817">
            <v>0</v>
          </cell>
          <cell r="FM817">
            <v>77.5</v>
          </cell>
          <cell r="FN817">
            <v>77.75</v>
          </cell>
          <cell r="FO817">
            <v>76.25</v>
          </cell>
          <cell r="FP817">
            <v>77</v>
          </cell>
          <cell r="FQ817" t="str">
            <v/>
          </cell>
          <cell r="FR817">
            <v>0</v>
          </cell>
          <cell r="FS817">
            <v>77.5</v>
          </cell>
          <cell r="FT817">
            <v>77.75</v>
          </cell>
          <cell r="FU817">
            <v>76.25</v>
          </cell>
          <cell r="FV817">
            <v>77</v>
          </cell>
          <cell r="FW817" t="str">
            <v/>
          </cell>
          <cell r="FX817">
            <v>0</v>
          </cell>
          <cell r="FY817">
            <v>77.5</v>
          </cell>
          <cell r="FZ817">
            <v>77.75</v>
          </cell>
          <cell r="GA817">
            <v>76.25</v>
          </cell>
          <cell r="GB817">
            <v>77</v>
          </cell>
          <cell r="GC817" t="str">
            <v/>
          </cell>
          <cell r="GD817">
            <v>0</v>
          </cell>
          <cell r="GE817">
            <v>77.5</v>
          </cell>
          <cell r="GF817">
            <v>77.75</v>
          </cell>
          <cell r="GG817">
            <v>76.25</v>
          </cell>
          <cell r="GH817">
            <v>77</v>
          </cell>
          <cell r="GI817" t="str">
            <v/>
          </cell>
          <cell r="GJ817">
            <v>0</v>
          </cell>
          <cell r="GK817">
            <v>77.5</v>
          </cell>
          <cell r="GL817">
            <v>77.75</v>
          </cell>
          <cell r="GM817">
            <v>76.25</v>
          </cell>
          <cell r="GN817">
            <v>77</v>
          </cell>
          <cell r="GO817" t="str">
            <v/>
          </cell>
          <cell r="GP817">
            <v>0</v>
          </cell>
          <cell r="GQ817">
            <v>77.5</v>
          </cell>
          <cell r="GR817">
            <v>77.75</v>
          </cell>
          <cell r="GS817">
            <v>76.25</v>
          </cell>
          <cell r="GT817">
            <v>77</v>
          </cell>
          <cell r="GU817" t="str">
            <v/>
          </cell>
          <cell r="GV817">
            <v>0</v>
          </cell>
          <cell r="GW817">
            <v>78.67</v>
          </cell>
          <cell r="GX817">
            <v>76</v>
          </cell>
          <cell r="GY817">
            <v>78.5</v>
          </cell>
          <cell r="GZ817">
            <v>83</v>
          </cell>
          <cell r="HA817" t="str">
            <v>IGR-L</v>
          </cell>
          <cell r="HB817">
            <v>0</v>
          </cell>
          <cell r="HC817">
            <v>75.67</v>
          </cell>
          <cell r="HD817">
            <v>72</v>
          </cell>
          <cell r="HE817">
            <v>74.25</v>
          </cell>
          <cell r="HF817">
            <v>80</v>
          </cell>
          <cell r="HH817">
            <v>0</v>
          </cell>
          <cell r="HM817" t="str">
            <v/>
          </cell>
          <cell r="HN817" t="str">
            <v/>
          </cell>
          <cell r="HS817">
            <v>0</v>
          </cell>
          <cell r="HT817" t="str">
            <v>PKN</v>
          </cell>
          <cell r="HU817">
            <v>0</v>
          </cell>
          <cell r="HV817" t="str">
            <v>IND</v>
          </cell>
          <cell r="HW817">
            <v>0</v>
          </cell>
          <cell r="HX817" t="str">
            <v>MAT-W</v>
          </cell>
          <cell r="HY817">
            <v>0</v>
          </cell>
          <cell r="HZ817" t="str">
            <v>SEJ-W</v>
          </cell>
          <cell r="IA817">
            <v>0</v>
          </cell>
          <cell r="IB817" t="str">
            <v>IGR-W</v>
          </cell>
          <cell r="IC817">
            <v>0</v>
          </cell>
          <cell r="ID817" t="str">
            <v>SBO</v>
          </cell>
          <cell r="IE817">
            <v>0</v>
          </cell>
          <cell r="IF817" t="str">
            <v>PJO</v>
          </cell>
          <cell r="IG817">
            <v>0</v>
          </cell>
          <cell r="IH817" t="str">
            <v>PRA</v>
          </cell>
          <cell r="II817">
            <v>0</v>
          </cell>
          <cell r="IJ817" t="str">
            <v>JAW</v>
          </cell>
          <cell r="IK817">
            <v>0</v>
          </cell>
          <cell r="IL817" t="str">
            <v>ARB</v>
          </cell>
          <cell r="IM817">
            <v>0</v>
          </cell>
          <cell r="IN817" t="str">
            <v>PKM</v>
          </cell>
          <cell r="IO817">
            <v>0</v>
          </cell>
          <cell r="IP817" t="str">
            <v>GEO-P</v>
          </cell>
          <cell r="IQ817">
            <v>0</v>
          </cell>
          <cell r="IR817" t="str">
            <v>SEJ-P</v>
          </cell>
          <cell r="IS817">
            <v>0</v>
          </cell>
          <cell r="IT817" t="str">
            <v>SOS-P</v>
          </cell>
          <cell r="IU817">
            <v>0</v>
          </cell>
          <cell r="IV817" t="str">
            <v>EKO-P</v>
          </cell>
          <cell r="IW817">
            <v>0</v>
          </cell>
          <cell r="IX817" t="str">
            <v>IGR-L</v>
          </cell>
          <cell r="IY817">
            <v>0</v>
          </cell>
          <cell r="JA817">
            <v>0</v>
          </cell>
        </row>
        <row r="818">
          <cell r="Q818" t="str">
            <v/>
          </cell>
          <cell r="AB818" t="str">
            <v/>
          </cell>
          <cell r="AC818">
            <v>23</v>
          </cell>
          <cell r="AI818" t="str">
            <v/>
          </cell>
          <cell r="AJ818">
            <v>0</v>
          </cell>
          <cell r="AK818">
            <v>85</v>
          </cell>
          <cell r="AL818">
            <v>79</v>
          </cell>
          <cell r="AM818">
            <v>79.5</v>
          </cell>
          <cell r="AN818">
            <v>77</v>
          </cell>
          <cell r="AO818" t="str">
            <v/>
          </cell>
          <cell r="AP818">
            <v>0</v>
          </cell>
          <cell r="AQ818" t="str">
            <v>PDH</v>
          </cell>
          <cell r="AR818">
            <v>72.25</v>
          </cell>
          <cell r="AS818">
            <v>74.75</v>
          </cell>
          <cell r="AT818">
            <v>78</v>
          </cell>
          <cell r="AU818" t="str">
            <v/>
          </cell>
          <cell r="AV818">
            <v>0</v>
          </cell>
          <cell r="AW818">
            <v>84.75</v>
          </cell>
          <cell r="AX818">
            <v>79</v>
          </cell>
          <cell r="AY818">
            <v>79.5</v>
          </cell>
          <cell r="AZ818">
            <v>78</v>
          </cell>
          <cell r="BA818" t="str">
            <v/>
          </cell>
          <cell r="BB818">
            <v>0</v>
          </cell>
          <cell r="BC818">
            <v>85</v>
          </cell>
          <cell r="BD818">
            <v>79.25</v>
          </cell>
          <cell r="BE818">
            <v>79.5</v>
          </cell>
          <cell r="BF818">
            <v>78</v>
          </cell>
          <cell r="BG818" t="str">
            <v>SEJ</v>
          </cell>
          <cell r="BH818">
            <v>0</v>
          </cell>
          <cell r="BI818" t="str">
            <v>PDH</v>
          </cell>
          <cell r="BJ818">
            <v>71</v>
          </cell>
          <cell r="BK818">
            <v>73</v>
          </cell>
          <cell r="BL818">
            <v>76</v>
          </cell>
          <cell r="BM818" t="str">
            <v/>
          </cell>
          <cell r="BN818">
            <v>0</v>
          </cell>
          <cell r="BO818">
            <v>80.25</v>
          </cell>
          <cell r="BP818">
            <v>76.25</v>
          </cell>
          <cell r="BQ818">
            <v>76.75</v>
          </cell>
          <cell r="BR818">
            <v>76</v>
          </cell>
          <cell r="BS818" t="str">
            <v/>
          </cell>
          <cell r="BT818">
            <v>0</v>
          </cell>
          <cell r="BU818">
            <v>85</v>
          </cell>
          <cell r="BV818">
            <v>80</v>
          </cell>
          <cell r="BW818">
            <v>80.25</v>
          </cell>
          <cell r="BX818">
            <v>79</v>
          </cell>
          <cell r="BY818" t="str">
            <v/>
          </cell>
          <cell r="BZ818">
            <v>0</v>
          </cell>
          <cell r="CA818">
            <v>77</v>
          </cell>
          <cell r="CB818">
            <v>67.75</v>
          </cell>
          <cell r="CC818">
            <v>69.25</v>
          </cell>
          <cell r="CD818">
            <v>73</v>
          </cell>
          <cell r="CE818" t="str">
            <v/>
          </cell>
          <cell r="CF818">
            <v>0</v>
          </cell>
          <cell r="CG818">
            <v>77.33</v>
          </cell>
          <cell r="CH818">
            <v>77</v>
          </cell>
          <cell r="CI818">
            <v>79.25</v>
          </cell>
          <cell r="CJ818">
            <v>76</v>
          </cell>
          <cell r="CK818" t="str">
            <v/>
          </cell>
          <cell r="CL818">
            <v>0</v>
          </cell>
          <cell r="CM818">
            <v>75</v>
          </cell>
          <cell r="CN818">
            <v>73.25</v>
          </cell>
          <cell r="CO818">
            <v>69.25</v>
          </cell>
          <cell r="CP818">
            <v>77</v>
          </cell>
          <cell r="CQ818" t="str">
            <v/>
          </cell>
          <cell r="CR818">
            <v>0</v>
          </cell>
          <cell r="CS818">
            <v>79</v>
          </cell>
          <cell r="CT818">
            <v>65.75</v>
          </cell>
          <cell r="CU818">
            <v>67</v>
          </cell>
          <cell r="CV818">
            <v>75</v>
          </cell>
          <cell r="CW818" t="str">
            <v/>
          </cell>
          <cell r="CX818">
            <v>0</v>
          </cell>
          <cell r="CY818">
            <v>82</v>
          </cell>
          <cell r="CZ818">
            <v>75.25</v>
          </cell>
          <cell r="DA818">
            <v>72</v>
          </cell>
          <cell r="DB818">
            <v>82</v>
          </cell>
          <cell r="DC818" t="str">
            <v/>
          </cell>
          <cell r="DD818">
            <v>0</v>
          </cell>
          <cell r="DE818">
            <v>80.5</v>
          </cell>
          <cell r="DF818">
            <v>78.25</v>
          </cell>
          <cell r="DG818">
            <v>76.75</v>
          </cell>
          <cell r="DH818">
            <v>80</v>
          </cell>
          <cell r="DI818" t="str">
            <v/>
          </cell>
          <cell r="DJ818">
            <v>0</v>
          </cell>
          <cell r="DK818">
            <v>0</v>
          </cell>
          <cell r="DL818">
            <v>0</v>
          </cell>
          <cell r="DM818">
            <v>0</v>
          </cell>
          <cell r="DN818">
            <v>72</v>
          </cell>
          <cell r="DO818" t="str">
            <v/>
          </cell>
          <cell r="DP818">
            <v>0</v>
          </cell>
          <cell r="DQ818">
            <v>83</v>
          </cell>
          <cell r="DR818">
            <v>69.75</v>
          </cell>
          <cell r="DS818">
            <v>68</v>
          </cell>
          <cell r="DT818">
            <v>78</v>
          </cell>
          <cell r="DU818" t="str">
            <v/>
          </cell>
          <cell r="DV818">
            <v>0</v>
          </cell>
          <cell r="DW818">
            <v>81</v>
          </cell>
          <cell r="DX818">
            <v>71</v>
          </cell>
          <cell r="DY818">
            <v>70.25</v>
          </cell>
          <cell r="DZ818">
            <v>82</v>
          </cell>
          <cell r="EA818" t="str">
            <v/>
          </cell>
          <cell r="EB818">
            <v>0</v>
          </cell>
          <cell r="EC818">
            <v>76.75</v>
          </cell>
          <cell r="ED818">
            <v>70.5</v>
          </cell>
          <cell r="EE818">
            <v>74.5</v>
          </cell>
          <cell r="EF818">
            <v>76</v>
          </cell>
          <cell r="EG818" t="str">
            <v/>
          </cell>
          <cell r="EH818">
            <v>0</v>
          </cell>
          <cell r="EI818">
            <v>78.58</v>
          </cell>
          <cell r="EJ818">
            <v>72</v>
          </cell>
          <cell r="EK818">
            <v>66.75</v>
          </cell>
          <cell r="EL818">
            <v>76</v>
          </cell>
          <cell r="EM818" t="str">
            <v/>
          </cell>
          <cell r="EN818">
            <v>0</v>
          </cell>
          <cell r="EO818">
            <v>78.58</v>
          </cell>
          <cell r="EP818">
            <v>72</v>
          </cell>
          <cell r="EQ818">
            <v>66.75</v>
          </cell>
          <cell r="ER818">
            <v>76</v>
          </cell>
          <cell r="ES818" t="str">
            <v/>
          </cell>
          <cell r="ET818">
            <v>0</v>
          </cell>
          <cell r="EU818">
            <v>78.58</v>
          </cell>
          <cell r="EV818">
            <v>72</v>
          </cell>
          <cell r="EW818">
            <v>66.75</v>
          </cell>
          <cell r="EX818">
            <v>76</v>
          </cell>
          <cell r="EY818" t="str">
            <v/>
          </cell>
          <cell r="EZ818">
            <v>0</v>
          </cell>
          <cell r="FA818">
            <v>79.75</v>
          </cell>
          <cell r="FB818">
            <v>0</v>
          </cell>
          <cell r="FC818">
            <v>67</v>
          </cell>
          <cell r="FD818">
            <v>72</v>
          </cell>
          <cell r="FE818" t="str">
            <v/>
          </cell>
          <cell r="FF818">
            <v>0</v>
          </cell>
          <cell r="FG818">
            <v>79.75</v>
          </cell>
          <cell r="FH818">
            <v>0</v>
          </cell>
          <cell r="FI818">
            <v>67</v>
          </cell>
          <cell r="FJ818">
            <v>72</v>
          </cell>
          <cell r="FK818" t="str">
            <v/>
          </cell>
          <cell r="FL818">
            <v>0</v>
          </cell>
          <cell r="FM818">
            <v>79.75</v>
          </cell>
          <cell r="FN818">
            <v>0</v>
          </cell>
          <cell r="FO818">
            <v>67</v>
          </cell>
          <cell r="FP818">
            <v>72</v>
          </cell>
          <cell r="FQ818" t="str">
            <v/>
          </cell>
          <cell r="FR818">
            <v>0</v>
          </cell>
          <cell r="FS818">
            <v>79.75</v>
          </cell>
          <cell r="FT818">
            <v>0</v>
          </cell>
          <cell r="FU818">
            <v>67</v>
          </cell>
          <cell r="FV818">
            <v>72</v>
          </cell>
          <cell r="FW818" t="str">
            <v/>
          </cell>
          <cell r="FX818">
            <v>0</v>
          </cell>
          <cell r="FY818">
            <v>79.75</v>
          </cell>
          <cell r="FZ818">
            <v>0</v>
          </cell>
          <cell r="GA818">
            <v>67</v>
          </cell>
          <cell r="GB818">
            <v>72</v>
          </cell>
          <cell r="GC818" t="str">
            <v/>
          </cell>
          <cell r="GD818">
            <v>0</v>
          </cell>
          <cell r="GE818">
            <v>79.75</v>
          </cell>
          <cell r="GF818">
            <v>0</v>
          </cell>
          <cell r="GG818">
            <v>67</v>
          </cell>
          <cell r="GH818">
            <v>72</v>
          </cell>
          <cell r="GI818" t="str">
            <v/>
          </cell>
          <cell r="GJ818">
            <v>0</v>
          </cell>
          <cell r="GK818">
            <v>79.75</v>
          </cell>
          <cell r="GL818">
            <v>0</v>
          </cell>
          <cell r="GM818">
            <v>67</v>
          </cell>
          <cell r="GN818">
            <v>72</v>
          </cell>
          <cell r="GO818" t="str">
            <v/>
          </cell>
          <cell r="GP818">
            <v>0</v>
          </cell>
          <cell r="GQ818">
            <v>79.75</v>
          </cell>
          <cell r="GR818">
            <v>0</v>
          </cell>
          <cell r="GS818">
            <v>67</v>
          </cell>
          <cell r="GT818">
            <v>72</v>
          </cell>
          <cell r="GU818" t="str">
            <v/>
          </cell>
          <cell r="GV818">
            <v>0</v>
          </cell>
          <cell r="GW818">
            <v>75</v>
          </cell>
          <cell r="GX818">
            <v>0</v>
          </cell>
          <cell r="GY818">
            <v>66.75</v>
          </cell>
          <cell r="GZ818">
            <v>77</v>
          </cell>
          <cell r="HA818" t="str">
            <v>IGR-L</v>
          </cell>
          <cell r="HB818">
            <v>0</v>
          </cell>
          <cell r="HC818">
            <v>75.17</v>
          </cell>
          <cell r="HD818">
            <v>66.75</v>
          </cell>
          <cell r="HE818">
            <v>67</v>
          </cell>
          <cell r="HF818">
            <v>78</v>
          </cell>
          <cell r="HH818">
            <v>0</v>
          </cell>
          <cell r="HM818" t="str">
            <v/>
          </cell>
          <cell r="HN818" t="str">
            <v/>
          </cell>
          <cell r="HS818">
            <v>0</v>
          </cell>
          <cell r="HT818" t="str">
            <v>PKN</v>
          </cell>
          <cell r="HU818">
            <v>0</v>
          </cell>
          <cell r="HV818" t="str">
            <v>IND</v>
          </cell>
          <cell r="HW818">
            <v>0</v>
          </cell>
          <cell r="HX818" t="str">
            <v>MAT-W</v>
          </cell>
          <cell r="HY818">
            <v>0</v>
          </cell>
          <cell r="HZ818" t="str">
            <v>SEJ-W</v>
          </cell>
          <cell r="IA818">
            <v>0</v>
          </cell>
          <cell r="IB818" t="str">
            <v>IGR-W</v>
          </cell>
          <cell r="IC818">
            <v>0</v>
          </cell>
          <cell r="ID818" t="str">
            <v>SBO</v>
          </cell>
          <cell r="IE818">
            <v>0</v>
          </cell>
          <cell r="IF818" t="str">
            <v>PJO</v>
          </cell>
          <cell r="IG818">
            <v>0</v>
          </cell>
          <cell r="IH818" t="str">
            <v>PRA</v>
          </cell>
          <cell r="II818">
            <v>0</v>
          </cell>
          <cell r="IJ818" t="str">
            <v>JAW</v>
          </cell>
          <cell r="IK818">
            <v>0</v>
          </cell>
          <cell r="IL818" t="str">
            <v>ARB</v>
          </cell>
          <cell r="IM818">
            <v>0</v>
          </cell>
          <cell r="IN818" t="str">
            <v>PKM</v>
          </cell>
          <cell r="IO818">
            <v>0</v>
          </cell>
          <cell r="IP818" t="str">
            <v>GEO-P</v>
          </cell>
          <cell r="IQ818">
            <v>0</v>
          </cell>
          <cell r="IR818" t="str">
            <v>SEJ-P</v>
          </cell>
          <cell r="IS818">
            <v>0</v>
          </cell>
          <cell r="IT818" t="str">
            <v>SOS-P</v>
          </cell>
          <cell r="IU818">
            <v>0</v>
          </cell>
          <cell r="IV818" t="str">
            <v>EKO-P</v>
          </cell>
          <cell r="IW818">
            <v>0</v>
          </cell>
          <cell r="IX818" t="str">
            <v>IGR-L</v>
          </cell>
          <cell r="IY818">
            <v>0</v>
          </cell>
          <cell r="JA818">
            <v>0</v>
          </cell>
        </row>
        <row r="819">
          <cell r="Q819" t="str">
            <v/>
          </cell>
          <cell r="AB819" t="str">
            <v/>
          </cell>
          <cell r="AC819">
            <v>24</v>
          </cell>
          <cell r="AI819" t="str">
            <v/>
          </cell>
          <cell r="AJ819">
            <v>0</v>
          </cell>
          <cell r="AK819">
            <v>79.5</v>
          </cell>
          <cell r="AL819">
            <v>80.5</v>
          </cell>
          <cell r="AM819">
            <v>78</v>
          </cell>
          <cell r="AN819">
            <v>79</v>
          </cell>
          <cell r="AO819" t="str">
            <v/>
          </cell>
          <cell r="AP819">
            <v>0</v>
          </cell>
          <cell r="AQ819">
            <v>75.67</v>
          </cell>
          <cell r="AR819">
            <v>82</v>
          </cell>
          <cell r="AS819">
            <v>77</v>
          </cell>
          <cell r="AT819">
            <v>80</v>
          </cell>
          <cell r="AU819" t="str">
            <v/>
          </cell>
          <cell r="AV819">
            <v>0</v>
          </cell>
          <cell r="AW819">
            <v>80.92</v>
          </cell>
          <cell r="AX819">
            <v>80.5</v>
          </cell>
          <cell r="AY819">
            <v>78.5</v>
          </cell>
          <cell r="AZ819">
            <v>82</v>
          </cell>
          <cell r="BA819" t="str">
            <v/>
          </cell>
          <cell r="BB819">
            <v>0</v>
          </cell>
          <cell r="BC819">
            <v>79.5</v>
          </cell>
          <cell r="BD819">
            <v>80</v>
          </cell>
          <cell r="BE819">
            <v>78.75</v>
          </cell>
          <cell r="BF819">
            <v>81</v>
          </cell>
          <cell r="BG819" t="str">
            <v>SEJ</v>
          </cell>
          <cell r="BH819">
            <v>0</v>
          </cell>
          <cell r="BI819">
            <v>82</v>
          </cell>
          <cell r="BJ819">
            <v>77.25</v>
          </cell>
          <cell r="BK819">
            <v>71.5</v>
          </cell>
          <cell r="BL819">
            <v>77</v>
          </cell>
          <cell r="BM819" t="str">
            <v/>
          </cell>
          <cell r="BN819">
            <v>0</v>
          </cell>
          <cell r="BO819">
            <v>82.5</v>
          </cell>
          <cell r="BP819">
            <v>76.5</v>
          </cell>
          <cell r="BQ819">
            <v>85.25</v>
          </cell>
          <cell r="BR819">
            <v>82</v>
          </cell>
          <cell r="BS819" t="str">
            <v/>
          </cell>
          <cell r="BT819">
            <v>0</v>
          </cell>
          <cell r="BU819">
            <v>85.25</v>
          </cell>
          <cell r="BV819">
            <v>85.75</v>
          </cell>
          <cell r="BW819">
            <v>79.5</v>
          </cell>
          <cell r="BX819">
            <v>83</v>
          </cell>
          <cell r="BY819" t="str">
            <v/>
          </cell>
          <cell r="BZ819">
            <v>0</v>
          </cell>
          <cell r="CA819">
            <v>84.08</v>
          </cell>
          <cell r="CB819">
            <v>70</v>
          </cell>
          <cell r="CC819">
            <v>70.25</v>
          </cell>
          <cell r="CD819">
            <v>80</v>
          </cell>
          <cell r="CE819" t="str">
            <v/>
          </cell>
          <cell r="CF819">
            <v>0</v>
          </cell>
          <cell r="CG819">
            <v>84.75</v>
          </cell>
          <cell r="CH819">
            <v>78.75</v>
          </cell>
          <cell r="CI819">
            <v>76.5</v>
          </cell>
          <cell r="CJ819">
            <v>81</v>
          </cell>
          <cell r="CK819" t="str">
            <v/>
          </cell>
          <cell r="CL819">
            <v>0</v>
          </cell>
          <cell r="CM819">
            <v>75.75</v>
          </cell>
          <cell r="CN819">
            <v>79.75</v>
          </cell>
          <cell r="CO819">
            <v>80</v>
          </cell>
          <cell r="CP819">
            <v>78</v>
          </cell>
          <cell r="CQ819" t="str">
            <v/>
          </cell>
          <cell r="CR819">
            <v>0</v>
          </cell>
          <cell r="CS819">
            <v>80.83</v>
          </cell>
          <cell r="CT819">
            <v>90.5</v>
          </cell>
          <cell r="CU819">
            <v>86.5</v>
          </cell>
          <cell r="CV819">
            <v>88</v>
          </cell>
          <cell r="CW819" t="str">
            <v/>
          </cell>
          <cell r="CX819">
            <v>0</v>
          </cell>
          <cell r="CY819">
            <v>86.78</v>
          </cell>
          <cell r="CZ819">
            <v>84</v>
          </cell>
          <cell r="DA819">
            <v>77</v>
          </cell>
          <cell r="DB819">
            <v>87</v>
          </cell>
          <cell r="DC819" t="str">
            <v/>
          </cell>
          <cell r="DD819">
            <v>0</v>
          </cell>
          <cell r="DE819">
            <v>88.75</v>
          </cell>
          <cell r="DF819">
            <v>88</v>
          </cell>
          <cell r="DG819">
            <v>82.75</v>
          </cell>
          <cell r="DH819">
            <v>93</v>
          </cell>
          <cell r="DI819" t="str">
            <v/>
          </cell>
          <cell r="DJ819">
            <v>0</v>
          </cell>
          <cell r="DK819">
            <v>0</v>
          </cell>
          <cell r="DL819">
            <v>0</v>
          </cell>
          <cell r="DM819">
            <v>0</v>
          </cell>
          <cell r="DN819">
            <v>81</v>
          </cell>
          <cell r="DO819" t="str">
            <v/>
          </cell>
          <cell r="DP819">
            <v>0</v>
          </cell>
          <cell r="DQ819">
            <v>85.75</v>
          </cell>
          <cell r="DR819">
            <v>72.25</v>
          </cell>
          <cell r="DS819">
            <v>71.25</v>
          </cell>
          <cell r="DT819">
            <v>76</v>
          </cell>
          <cell r="DU819" t="str">
            <v/>
          </cell>
          <cell r="DV819">
            <v>0</v>
          </cell>
          <cell r="DW819">
            <v>81.75</v>
          </cell>
          <cell r="DX819">
            <v>77.5</v>
          </cell>
          <cell r="DY819">
            <v>77.25</v>
          </cell>
          <cell r="DZ819">
            <v>76</v>
          </cell>
          <cell r="EA819" t="str">
            <v/>
          </cell>
          <cell r="EB819">
            <v>0</v>
          </cell>
          <cell r="EC819">
            <v>80.17</v>
          </cell>
          <cell r="ED819">
            <v>69.75</v>
          </cell>
          <cell r="EE819">
            <v>70.5</v>
          </cell>
          <cell r="EF819">
            <v>74</v>
          </cell>
          <cell r="EG819" t="str">
            <v/>
          </cell>
          <cell r="EH819">
            <v>0</v>
          </cell>
          <cell r="EI819">
            <v>77.92</v>
          </cell>
          <cell r="EJ819">
            <v>77</v>
          </cell>
          <cell r="EK819">
            <v>69.75</v>
          </cell>
          <cell r="EL819">
            <v>76</v>
          </cell>
          <cell r="EM819" t="str">
            <v/>
          </cell>
          <cell r="EN819">
            <v>0</v>
          </cell>
          <cell r="EO819">
            <v>77.92</v>
          </cell>
          <cell r="EP819">
            <v>77</v>
          </cell>
          <cell r="EQ819">
            <v>69.75</v>
          </cell>
          <cell r="ER819">
            <v>76</v>
          </cell>
          <cell r="ES819" t="str">
            <v/>
          </cell>
          <cell r="ET819">
            <v>0</v>
          </cell>
          <cell r="EU819">
            <v>77.92</v>
          </cell>
          <cell r="EV819">
            <v>77</v>
          </cell>
          <cell r="EW819">
            <v>69.75</v>
          </cell>
          <cell r="EX819">
            <v>76</v>
          </cell>
          <cell r="EY819" t="str">
            <v/>
          </cell>
          <cell r="EZ819">
            <v>0</v>
          </cell>
          <cell r="FA819">
            <v>78.83</v>
          </cell>
          <cell r="FB819">
            <v>69</v>
          </cell>
          <cell r="FC819">
            <v>70</v>
          </cell>
          <cell r="FD819">
            <v>72</v>
          </cell>
          <cell r="FE819" t="str">
            <v/>
          </cell>
          <cell r="FF819">
            <v>0</v>
          </cell>
          <cell r="FG819">
            <v>78.83</v>
          </cell>
          <cell r="FH819">
            <v>69</v>
          </cell>
          <cell r="FI819">
            <v>70</v>
          </cell>
          <cell r="FJ819">
            <v>72</v>
          </cell>
          <cell r="FK819" t="str">
            <v/>
          </cell>
          <cell r="FL819">
            <v>0</v>
          </cell>
          <cell r="FM819">
            <v>78.83</v>
          </cell>
          <cell r="FN819">
            <v>69</v>
          </cell>
          <cell r="FO819">
            <v>70</v>
          </cell>
          <cell r="FP819">
            <v>72</v>
          </cell>
          <cell r="FQ819" t="str">
            <v/>
          </cell>
          <cell r="FR819">
            <v>0</v>
          </cell>
          <cell r="FS819">
            <v>78.83</v>
          </cell>
          <cell r="FT819">
            <v>69</v>
          </cell>
          <cell r="FU819">
            <v>70</v>
          </cell>
          <cell r="FV819">
            <v>72</v>
          </cell>
          <cell r="FW819" t="str">
            <v/>
          </cell>
          <cell r="FX819">
            <v>0</v>
          </cell>
          <cell r="FY819">
            <v>78.83</v>
          </cell>
          <cell r="FZ819">
            <v>69</v>
          </cell>
          <cell r="GA819">
            <v>70</v>
          </cell>
          <cell r="GB819">
            <v>72</v>
          </cell>
          <cell r="GC819" t="str">
            <v/>
          </cell>
          <cell r="GD819">
            <v>0</v>
          </cell>
          <cell r="GE819">
            <v>78.83</v>
          </cell>
          <cell r="GF819">
            <v>69</v>
          </cell>
          <cell r="GG819">
            <v>70</v>
          </cell>
          <cell r="GH819">
            <v>72</v>
          </cell>
          <cell r="GI819" t="str">
            <v/>
          </cell>
          <cell r="GJ819">
            <v>0</v>
          </cell>
          <cell r="GK819">
            <v>78.83</v>
          </cell>
          <cell r="GL819">
            <v>69</v>
          </cell>
          <cell r="GM819">
            <v>70</v>
          </cell>
          <cell r="GN819">
            <v>72</v>
          </cell>
          <cell r="GO819" t="str">
            <v/>
          </cell>
          <cell r="GP819">
            <v>0</v>
          </cell>
          <cell r="GQ819">
            <v>78.83</v>
          </cell>
          <cell r="GR819">
            <v>69</v>
          </cell>
          <cell r="GS819">
            <v>70</v>
          </cell>
          <cell r="GT819">
            <v>72</v>
          </cell>
          <cell r="GU819" t="str">
            <v/>
          </cell>
          <cell r="GV819">
            <v>0</v>
          </cell>
          <cell r="GW819">
            <v>81</v>
          </cell>
          <cell r="GX819">
            <v>67</v>
          </cell>
          <cell r="GY819">
            <v>82.25</v>
          </cell>
          <cell r="GZ819">
            <v>76</v>
          </cell>
          <cell r="HA819" t="str">
            <v>GEO-L</v>
          </cell>
          <cell r="HB819">
            <v>0</v>
          </cell>
          <cell r="HC819">
            <v>80.25</v>
          </cell>
          <cell r="HD819">
            <v>80</v>
          </cell>
          <cell r="HE819">
            <v>81</v>
          </cell>
          <cell r="HF819">
            <v>82</v>
          </cell>
          <cell r="HH819">
            <v>0</v>
          </cell>
          <cell r="HM819" t="str">
            <v/>
          </cell>
          <cell r="HN819" t="str">
            <v/>
          </cell>
          <cell r="HS819">
            <v>0</v>
          </cell>
          <cell r="HT819" t="str">
            <v>PKN</v>
          </cell>
          <cell r="HU819">
            <v>0</v>
          </cell>
          <cell r="HV819" t="str">
            <v>IND</v>
          </cell>
          <cell r="HW819">
            <v>0</v>
          </cell>
          <cell r="HX819" t="str">
            <v>MAT-W</v>
          </cell>
          <cell r="HY819">
            <v>0</v>
          </cell>
          <cell r="HZ819" t="str">
            <v>SEJ-W</v>
          </cell>
          <cell r="IA819">
            <v>0</v>
          </cell>
          <cell r="IB819" t="str">
            <v>IGR-W</v>
          </cell>
          <cell r="IC819">
            <v>0</v>
          </cell>
          <cell r="ID819" t="str">
            <v>SBO</v>
          </cell>
          <cell r="IE819">
            <v>0</v>
          </cell>
          <cell r="IF819" t="str">
            <v>PJO</v>
          </cell>
          <cell r="IG819">
            <v>0</v>
          </cell>
          <cell r="IH819" t="str">
            <v>PRA</v>
          </cell>
          <cell r="II819">
            <v>0</v>
          </cell>
          <cell r="IJ819" t="str">
            <v>JAW</v>
          </cell>
          <cell r="IK819">
            <v>0</v>
          </cell>
          <cell r="IL819" t="str">
            <v>ARB</v>
          </cell>
          <cell r="IM819">
            <v>0</v>
          </cell>
          <cell r="IN819" t="str">
            <v>PKM</v>
          </cell>
          <cell r="IO819">
            <v>0</v>
          </cell>
          <cell r="IP819" t="str">
            <v>MAT-P</v>
          </cell>
          <cell r="IQ819">
            <v>0</v>
          </cell>
          <cell r="IR819" t="str">
            <v>BIO-P</v>
          </cell>
          <cell r="IS819">
            <v>0</v>
          </cell>
          <cell r="IT819" t="str">
            <v>FIS-P</v>
          </cell>
          <cell r="IU819">
            <v>0</v>
          </cell>
          <cell r="IV819" t="str">
            <v>KIM-P</v>
          </cell>
          <cell r="IW819">
            <v>0</v>
          </cell>
          <cell r="IX819" t="str">
            <v>GEO-L</v>
          </cell>
          <cell r="IY819">
            <v>0</v>
          </cell>
          <cell r="JA819">
            <v>0</v>
          </cell>
        </row>
        <row r="820">
          <cell r="Q820" t="str">
            <v/>
          </cell>
          <cell r="AB820" t="str">
            <v/>
          </cell>
          <cell r="AC820">
            <v>25</v>
          </cell>
          <cell r="AI820" t="str">
            <v/>
          </cell>
          <cell r="AJ820">
            <v>0</v>
          </cell>
          <cell r="AK820">
            <v>93.25</v>
          </cell>
          <cell r="AL820">
            <v>91.5</v>
          </cell>
          <cell r="AM820">
            <v>89.25</v>
          </cell>
          <cell r="AN820">
            <v>81</v>
          </cell>
          <cell r="AO820" t="str">
            <v/>
          </cell>
          <cell r="AP820">
            <v>0</v>
          </cell>
          <cell r="AQ820">
            <v>92.67</v>
          </cell>
          <cell r="AR820">
            <v>91</v>
          </cell>
          <cell r="AS820">
            <v>85</v>
          </cell>
          <cell r="AT820">
            <v>83</v>
          </cell>
          <cell r="AU820" t="str">
            <v/>
          </cell>
          <cell r="AV820">
            <v>0</v>
          </cell>
          <cell r="AW820">
            <v>92.67</v>
          </cell>
          <cell r="AX820">
            <v>91.5</v>
          </cell>
          <cell r="AY820">
            <v>88.5</v>
          </cell>
          <cell r="AZ820">
            <v>83</v>
          </cell>
          <cell r="BA820" t="str">
            <v/>
          </cell>
          <cell r="BB820">
            <v>0</v>
          </cell>
          <cell r="BC820">
            <v>86.75</v>
          </cell>
          <cell r="BD820">
            <v>89.5</v>
          </cell>
          <cell r="BE820">
            <v>88.75</v>
          </cell>
          <cell r="BF820">
            <v>83</v>
          </cell>
          <cell r="BG820" t="str">
            <v>SEJ</v>
          </cell>
          <cell r="BH820">
            <v>0</v>
          </cell>
          <cell r="BI820">
            <v>94.67</v>
          </cell>
          <cell r="BJ820">
            <v>91.5</v>
          </cell>
          <cell r="BK820">
            <v>70.5</v>
          </cell>
          <cell r="BL820">
            <v>82</v>
          </cell>
          <cell r="BM820" t="str">
            <v/>
          </cell>
          <cell r="BN820">
            <v>0</v>
          </cell>
          <cell r="BO820">
            <v>86.88</v>
          </cell>
          <cell r="BP820">
            <v>87.75</v>
          </cell>
          <cell r="BQ820">
            <v>98.25</v>
          </cell>
          <cell r="BR820">
            <v>88</v>
          </cell>
          <cell r="BS820" t="str">
            <v/>
          </cell>
          <cell r="BT820">
            <v>0</v>
          </cell>
          <cell r="BU820">
            <v>91</v>
          </cell>
          <cell r="BV820">
            <v>97</v>
          </cell>
          <cell r="BW820">
            <v>97</v>
          </cell>
          <cell r="BX820">
            <v>97</v>
          </cell>
          <cell r="BY820" t="str">
            <v/>
          </cell>
          <cell r="BZ820">
            <v>0</v>
          </cell>
          <cell r="CA820">
            <v>91.42</v>
          </cell>
          <cell r="CB820">
            <v>94.75</v>
          </cell>
          <cell r="CC820">
            <v>96</v>
          </cell>
          <cell r="CD820">
            <v>97</v>
          </cell>
          <cell r="CE820" t="str">
            <v/>
          </cell>
          <cell r="CF820">
            <v>0</v>
          </cell>
          <cell r="CG820">
            <v>85.5</v>
          </cell>
          <cell r="CH820">
            <v>79.75</v>
          </cell>
          <cell r="CI820">
            <v>81.5</v>
          </cell>
          <cell r="CJ820">
            <v>87</v>
          </cell>
          <cell r="CK820" t="str">
            <v/>
          </cell>
          <cell r="CL820">
            <v>0</v>
          </cell>
          <cell r="CM820">
            <v>86.58</v>
          </cell>
          <cell r="CN820">
            <v>93.5</v>
          </cell>
          <cell r="CO820">
            <v>94.5</v>
          </cell>
          <cell r="CP820">
            <v>89</v>
          </cell>
          <cell r="CQ820" t="str">
            <v/>
          </cell>
          <cell r="CR820">
            <v>0</v>
          </cell>
          <cell r="CS820">
            <v>93.42</v>
          </cell>
          <cell r="CT820">
            <v>96.25</v>
          </cell>
          <cell r="CU820">
            <v>94.75</v>
          </cell>
          <cell r="CV820">
            <v>92</v>
          </cell>
          <cell r="CW820" t="str">
            <v/>
          </cell>
          <cell r="CX820">
            <v>0</v>
          </cell>
          <cell r="CY820">
            <v>85.33</v>
          </cell>
          <cell r="CZ820">
            <v>84.25</v>
          </cell>
          <cell r="DA820">
            <v>74.25</v>
          </cell>
          <cell r="DB820">
            <v>89</v>
          </cell>
          <cell r="DC820" t="str">
            <v/>
          </cell>
          <cell r="DD820">
            <v>0</v>
          </cell>
          <cell r="DE820">
            <v>92.75</v>
          </cell>
          <cell r="DF820">
            <v>94.75</v>
          </cell>
          <cell r="DG820">
            <v>97</v>
          </cell>
          <cell r="DH820">
            <v>97</v>
          </cell>
          <cell r="DI820" t="str">
            <v/>
          </cell>
          <cell r="DJ820">
            <v>0</v>
          </cell>
          <cell r="DK820">
            <v>0</v>
          </cell>
          <cell r="DL820">
            <v>0</v>
          </cell>
          <cell r="DM820">
            <v>0</v>
          </cell>
          <cell r="DN820">
            <v>94</v>
          </cell>
          <cell r="DO820" t="str">
            <v/>
          </cell>
          <cell r="DP820">
            <v>0</v>
          </cell>
          <cell r="DQ820">
            <v>93.25</v>
          </cell>
          <cell r="DR820">
            <v>96.5</v>
          </cell>
          <cell r="DS820">
            <v>98.75</v>
          </cell>
          <cell r="DT820">
            <v>91</v>
          </cell>
          <cell r="DU820" t="str">
            <v/>
          </cell>
          <cell r="DV820">
            <v>0</v>
          </cell>
          <cell r="DW820">
            <v>96.5</v>
          </cell>
          <cell r="DX820">
            <v>91.75</v>
          </cell>
          <cell r="DY820">
            <v>82.5</v>
          </cell>
          <cell r="DZ820">
            <v>89</v>
          </cell>
          <cell r="EA820" t="str">
            <v/>
          </cell>
          <cell r="EB820">
            <v>0</v>
          </cell>
          <cell r="EC820">
            <v>85.83</v>
          </cell>
          <cell r="ED820">
            <v>89.5</v>
          </cell>
          <cell r="EE820">
            <v>95.5</v>
          </cell>
          <cell r="EF820">
            <v>95</v>
          </cell>
          <cell r="EG820" t="str">
            <v/>
          </cell>
          <cell r="EH820">
            <v>0</v>
          </cell>
          <cell r="EI820">
            <v>91.5</v>
          </cell>
          <cell r="EJ820">
            <v>97.25</v>
          </cell>
          <cell r="EK820">
            <v>91</v>
          </cell>
          <cell r="EL820">
            <v>91</v>
          </cell>
          <cell r="EM820" t="str">
            <v/>
          </cell>
          <cell r="EN820">
            <v>0</v>
          </cell>
          <cell r="EO820">
            <v>91.5</v>
          </cell>
          <cell r="EP820">
            <v>97.25</v>
          </cell>
          <cell r="EQ820">
            <v>91</v>
          </cell>
          <cell r="ER820">
            <v>91</v>
          </cell>
          <cell r="ES820" t="str">
            <v/>
          </cell>
          <cell r="ET820">
            <v>0</v>
          </cell>
          <cell r="EU820">
            <v>91.5</v>
          </cell>
          <cell r="EV820">
            <v>97.25</v>
          </cell>
          <cell r="EW820">
            <v>91</v>
          </cell>
          <cell r="EX820">
            <v>91</v>
          </cell>
          <cell r="EY820" t="str">
            <v/>
          </cell>
          <cell r="EZ820">
            <v>0</v>
          </cell>
          <cell r="FA820">
            <v>86.83</v>
          </cell>
          <cell r="FB820">
            <v>85.5</v>
          </cell>
          <cell r="FC820">
            <v>99</v>
          </cell>
          <cell r="FD820">
            <v>97</v>
          </cell>
          <cell r="FE820" t="str">
            <v/>
          </cell>
          <cell r="FF820">
            <v>0</v>
          </cell>
          <cell r="FG820">
            <v>86.83</v>
          </cell>
          <cell r="FH820">
            <v>85.5</v>
          </cell>
          <cell r="FI820">
            <v>99</v>
          </cell>
          <cell r="FJ820">
            <v>97</v>
          </cell>
          <cell r="FK820" t="str">
            <v/>
          </cell>
          <cell r="FL820">
            <v>0</v>
          </cell>
          <cell r="FM820">
            <v>86.83</v>
          </cell>
          <cell r="FN820">
            <v>85.5</v>
          </cell>
          <cell r="FO820">
            <v>99</v>
          </cell>
          <cell r="FP820">
            <v>97</v>
          </cell>
          <cell r="FQ820" t="str">
            <v/>
          </cell>
          <cell r="FR820">
            <v>0</v>
          </cell>
          <cell r="FS820">
            <v>86.83</v>
          </cell>
          <cell r="FT820">
            <v>85.5</v>
          </cell>
          <cell r="FU820">
            <v>99</v>
          </cell>
          <cell r="FV820">
            <v>97</v>
          </cell>
          <cell r="FW820" t="str">
            <v/>
          </cell>
          <cell r="FX820">
            <v>0</v>
          </cell>
          <cell r="FY820">
            <v>86.83</v>
          </cell>
          <cell r="FZ820">
            <v>85.5</v>
          </cell>
          <cell r="GA820">
            <v>99</v>
          </cell>
          <cell r="GB820">
            <v>97</v>
          </cell>
          <cell r="GC820" t="str">
            <v/>
          </cell>
          <cell r="GD820">
            <v>0</v>
          </cell>
          <cell r="GE820">
            <v>86.83</v>
          </cell>
          <cell r="GF820">
            <v>85.5</v>
          </cell>
          <cell r="GG820">
            <v>99</v>
          </cell>
          <cell r="GH820">
            <v>97</v>
          </cell>
          <cell r="GI820" t="str">
            <v/>
          </cell>
          <cell r="GJ820">
            <v>0</v>
          </cell>
          <cell r="GK820">
            <v>86.83</v>
          </cell>
          <cell r="GL820">
            <v>85.5</v>
          </cell>
          <cell r="GM820">
            <v>99</v>
          </cell>
          <cell r="GN820">
            <v>97</v>
          </cell>
          <cell r="GO820" t="str">
            <v/>
          </cell>
          <cell r="GP820">
            <v>0</v>
          </cell>
          <cell r="GQ820">
            <v>86.83</v>
          </cell>
          <cell r="GR820">
            <v>85.5</v>
          </cell>
          <cell r="GS820">
            <v>99</v>
          </cell>
          <cell r="GT820">
            <v>97</v>
          </cell>
          <cell r="GU820" t="str">
            <v/>
          </cell>
          <cell r="GV820">
            <v>0</v>
          </cell>
          <cell r="GW820">
            <v>85.92</v>
          </cell>
          <cell r="GX820">
            <v>90</v>
          </cell>
          <cell r="GY820">
            <v>97.25</v>
          </cell>
          <cell r="GZ820">
            <v>95</v>
          </cell>
          <cell r="HA820" t="str">
            <v>GEO-L</v>
          </cell>
          <cell r="HB820">
            <v>0</v>
          </cell>
          <cell r="HC820">
            <v>95.75</v>
          </cell>
          <cell r="HD820">
            <v>96.5</v>
          </cell>
          <cell r="HE820">
            <v>96.75</v>
          </cell>
          <cell r="HF820">
            <v>97</v>
          </cell>
          <cell r="HH820">
            <v>0</v>
          </cell>
          <cell r="HM820" t="str">
            <v/>
          </cell>
          <cell r="HN820" t="str">
            <v/>
          </cell>
          <cell r="HS820">
            <v>0</v>
          </cell>
          <cell r="HT820" t="str">
            <v>PKN</v>
          </cell>
          <cell r="HU820">
            <v>0</v>
          </cell>
          <cell r="HV820" t="str">
            <v>IND</v>
          </cell>
          <cell r="HW820">
            <v>0</v>
          </cell>
          <cell r="HX820" t="str">
            <v>MAT-W</v>
          </cell>
          <cell r="HY820">
            <v>0</v>
          </cell>
          <cell r="HZ820" t="str">
            <v>SEJ-W</v>
          </cell>
          <cell r="IA820">
            <v>0</v>
          </cell>
          <cell r="IB820" t="str">
            <v>IGR-W</v>
          </cell>
          <cell r="IC820">
            <v>0</v>
          </cell>
          <cell r="ID820" t="str">
            <v>SBO</v>
          </cell>
          <cell r="IE820">
            <v>0</v>
          </cell>
          <cell r="IF820" t="str">
            <v>PJO</v>
          </cell>
          <cell r="IG820">
            <v>0</v>
          </cell>
          <cell r="IH820" t="str">
            <v>PRA</v>
          </cell>
          <cell r="II820">
            <v>0</v>
          </cell>
          <cell r="IJ820" t="str">
            <v>JAW</v>
          </cell>
          <cell r="IK820">
            <v>0</v>
          </cell>
          <cell r="IL820" t="str">
            <v>ARB</v>
          </cell>
          <cell r="IM820">
            <v>0</v>
          </cell>
          <cell r="IN820" t="str">
            <v>PKM</v>
          </cell>
          <cell r="IO820">
            <v>0</v>
          </cell>
          <cell r="IP820" t="str">
            <v>MAT-P</v>
          </cell>
          <cell r="IQ820">
            <v>0</v>
          </cell>
          <cell r="IR820" t="str">
            <v>BIO-P</v>
          </cell>
          <cell r="IS820">
            <v>0</v>
          </cell>
          <cell r="IT820" t="str">
            <v>FIS-P</v>
          </cell>
          <cell r="IU820">
            <v>0</v>
          </cell>
          <cell r="IV820" t="str">
            <v>KIM-P</v>
          </cell>
          <cell r="IW820">
            <v>0</v>
          </cell>
          <cell r="IX820" t="str">
            <v>GEO-L</v>
          </cell>
          <cell r="IY820">
            <v>0</v>
          </cell>
          <cell r="JA820">
            <v>0</v>
          </cell>
        </row>
        <row r="821">
          <cell r="Q821" t="str">
            <v/>
          </cell>
          <cell r="AB821" t="str">
            <v/>
          </cell>
          <cell r="AC821">
            <v>26</v>
          </cell>
          <cell r="AI821" t="str">
            <v/>
          </cell>
          <cell r="AJ821">
            <v>0</v>
          </cell>
          <cell r="AK821">
            <v>88.25</v>
          </cell>
          <cell r="AL821">
            <v>88.5</v>
          </cell>
          <cell r="AM821">
            <v>85</v>
          </cell>
          <cell r="AN821">
            <v>81</v>
          </cell>
          <cell r="AO821" t="str">
            <v/>
          </cell>
          <cell r="AP821">
            <v>0</v>
          </cell>
          <cell r="AQ821">
            <v>88.67</v>
          </cell>
          <cell r="AR821">
            <v>88.25</v>
          </cell>
          <cell r="AS821">
            <v>81</v>
          </cell>
          <cell r="AT821">
            <v>82</v>
          </cell>
          <cell r="AU821" t="str">
            <v/>
          </cell>
          <cell r="AV821">
            <v>0</v>
          </cell>
          <cell r="AW821">
            <v>91.17</v>
          </cell>
          <cell r="AX821">
            <v>88.5</v>
          </cell>
          <cell r="AY821">
            <v>85</v>
          </cell>
          <cell r="AZ821">
            <v>81</v>
          </cell>
          <cell r="BA821" t="str">
            <v/>
          </cell>
          <cell r="BB821">
            <v>0</v>
          </cell>
          <cell r="BC821">
            <v>92.5</v>
          </cell>
          <cell r="BD821">
            <v>85.75</v>
          </cell>
          <cell r="BE821">
            <v>85.5</v>
          </cell>
          <cell r="BF821">
            <v>82</v>
          </cell>
          <cell r="BG821" t="str">
            <v>SEJ</v>
          </cell>
          <cell r="BH821">
            <v>0</v>
          </cell>
          <cell r="BI821">
            <v>93.67</v>
          </cell>
          <cell r="BJ821">
            <v>87.75</v>
          </cell>
          <cell r="BK821">
            <v>80.75</v>
          </cell>
          <cell r="BL821">
            <v>83</v>
          </cell>
          <cell r="BM821" t="str">
            <v/>
          </cell>
          <cell r="BN821">
            <v>0</v>
          </cell>
          <cell r="BO821">
            <v>86.5</v>
          </cell>
          <cell r="BP821">
            <v>88</v>
          </cell>
          <cell r="BQ821">
            <v>87.75</v>
          </cell>
          <cell r="BR821">
            <v>89</v>
          </cell>
          <cell r="BS821" t="str">
            <v/>
          </cell>
          <cell r="BT821">
            <v>0</v>
          </cell>
          <cell r="BU821">
            <v>87.5</v>
          </cell>
          <cell r="BV821">
            <v>96.25</v>
          </cell>
          <cell r="BW821">
            <v>96.5</v>
          </cell>
          <cell r="BX821">
            <v>95</v>
          </cell>
          <cell r="BY821" t="str">
            <v/>
          </cell>
          <cell r="BZ821">
            <v>0</v>
          </cell>
          <cell r="CA821">
            <v>81.75</v>
          </cell>
          <cell r="CB821">
            <v>75.75</v>
          </cell>
          <cell r="CC821">
            <v>85.5</v>
          </cell>
          <cell r="CD821">
            <v>86</v>
          </cell>
          <cell r="CE821" t="str">
            <v/>
          </cell>
          <cell r="CF821">
            <v>0</v>
          </cell>
          <cell r="CG821">
            <v>87.5</v>
          </cell>
          <cell r="CH821">
            <v>78</v>
          </cell>
          <cell r="CI821">
            <v>87.5</v>
          </cell>
          <cell r="CJ821">
            <v>84</v>
          </cell>
          <cell r="CK821" t="str">
            <v/>
          </cell>
          <cell r="CL821">
            <v>0</v>
          </cell>
          <cell r="CM821">
            <v>85.5</v>
          </cell>
          <cell r="CN821">
            <v>92.5</v>
          </cell>
          <cell r="CO821">
            <v>92.5</v>
          </cell>
          <cell r="CP821">
            <v>85</v>
          </cell>
          <cell r="CQ821" t="str">
            <v/>
          </cell>
          <cell r="CR821">
            <v>0</v>
          </cell>
          <cell r="CS821">
            <v>91.58</v>
          </cell>
          <cell r="CT821">
            <v>88.25</v>
          </cell>
          <cell r="CU821">
            <v>93.75</v>
          </cell>
          <cell r="CV821">
            <v>86</v>
          </cell>
          <cell r="CW821" t="str">
            <v/>
          </cell>
          <cell r="CX821">
            <v>0</v>
          </cell>
          <cell r="CY821">
            <v>80.44</v>
          </cell>
          <cell r="CZ821">
            <v>84.75</v>
          </cell>
          <cell r="DA821">
            <v>74.5</v>
          </cell>
          <cell r="DB821">
            <v>88</v>
          </cell>
          <cell r="DC821" t="str">
            <v/>
          </cell>
          <cell r="DD821">
            <v>0</v>
          </cell>
          <cell r="DE821">
            <v>85.75</v>
          </cell>
          <cell r="DF821">
            <v>88</v>
          </cell>
          <cell r="DG821">
            <v>84.75</v>
          </cell>
          <cell r="DH821">
            <v>95</v>
          </cell>
          <cell r="DI821" t="str">
            <v/>
          </cell>
          <cell r="DJ821">
            <v>0</v>
          </cell>
          <cell r="DK821">
            <v>0</v>
          </cell>
          <cell r="DL821">
            <v>0</v>
          </cell>
          <cell r="DM821">
            <v>0</v>
          </cell>
          <cell r="DN821">
            <v>88</v>
          </cell>
          <cell r="DO821" t="str">
            <v/>
          </cell>
          <cell r="DP821">
            <v>0</v>
          </cell>
          <cell r="DQ821">
            <v>90</v>
          </cell>
          <cell r="DR821">
            <v>90</v>
          </cell>
          <cell r="DS821">
            <v>87.5</v>
          </cell>
          <cell r="DT821">
            <v>84</v>
          </cell>
          <cell r="DU821" t="str">
            <v/>
          </cell>
          <cell r="DV821">
            <v>0</v>
          </cell>
          <cell r="DW821">
            <v>94.75</v>
          </cell>
          <cell r="DX821">
            <v>84.25</v>
          </cell>
          <cell r="DY821">
            <v>81.25</v>
          </cell>
          <cell r="DZ821">
            <v>89</v>
          </cell>
          <cell r="EA821" t="str">
            <v/>
          </cell>
          <cell r="EB821">
            <v>0</v>
          </cell>
          <cell r="EC821">
            <v>84.75</v>
          </cell>
          <cell r="ED821">
            <v>75.75</v>
          </cell>
          <cell r="EE821">
            <v>79.5</v>
          </cell>
          <cell r="EF821">
            <v>83</v>
          </cell>
          <cell r="EG821" t="str">
            <v/>
          </cell>
          <cell r="EH821">
            <v>0</v>
          </cell>
          <cell r="EI821">
            <v>79.33</v>
          </cell>
          <cell r="EJ821">
            <v>85</v>
          </cell>
          <cell r="EK821">
            <v>78.75</v>
          </cell>
          <cell r="EL821">
            <v>82</v>
          </cell>
          <cell r="EM821" t="str">
            <v/>
          </cell>
          <cell r="EN821">
            <v>0</v>
          </cell>
          <cell r="EO821">
            <v>79.33</v>
          </cell>
          <cell r="EP821">
            <v>85</v>
          </cell>
          <cell r="EQ821">
            <v>78.75</v>
          </cell>
          <cell r="ER821">
            <v>82</v>
          </cell>
          <cell r="ES821" t="str">
            <v/>
          </cell>
          <cell r="ET821">
            <v>0</v>
          </cell>
          <cell r="EU821">
            <v>79.33</v>
          </cell>
          <cell r="EV821">
            <v>85</v>
          </cell>
          <cell r="EW821">
            <v>78.75</v>
          </cell>
          <cell r="EX821">
            <v>82</v>
          </cell>
          <cell r="EY821" t="str">
            <v/>
          </cell>
          <cell r="EZ821">
            <v>0</v>
          </cell>
          <cell r="FA821">
            <v>81.92</v>
          </cell>
          <cell r="FB821">
            <v>75</v>
          </cell>
          <cell r="FC821">
            <v>89</v>
          </cell>
          <cell r="FD821">
            <v>83</v>
          </cell>
          <cell r="FE821" t="str">
            <v/>
          </cell>
          <cell r="FF821">
            <v>0</v>
          </cell>
          <cell r="FG821">
            <v>81.92</v>
          </cell>
          <cell r="FH821">
            <v>75</v>
          </cell>
          <cell r="FI821">
            <v>89</v>
          </cell>
          <cell r="FJ821">
            <v>83</v>
          </cell>
          <cell r="FK821" t="str">
            <v/>
          </cell>
          <cell r="FL821">
            <v>0</v>
          </cell>
          <cell r="FM821">
            <v>81.92</v>
          </cell>
          <cell r="FN821">
            <v>75</v>
          </cell>
          <cell r="FO821">
            <v>89</v>
          </cell>
          <cell r="FP821">
            <v>83</v>
          </cell>
          <cell r="FQ821" t="str">
            <v/>
          </cell>
          <cell r="FR821">
            <v>0</v>
          </cell>
          <cell r="FS821">
            <v>81.92</v>
          </cell>
          <cell r="FT821">
            <v>75</v>
          </cell>
          <cell r="FU821">
            <v>89</v>
          </cell>
          <cell r="FV821">
            <v>83</v>
          </cell>
          <cell r="FW821" t="str">
            <v/>
          </cell>
          <cell r="FX821">
            <v>0</v>
          </cell>
          <cell r="FY821">
            <v>81.92</v>
          </cell>
          <cell r="FZ821">
            <v>75</v>
          </cell>
          <cell r="GA821">
            <v>89</v>
          </cell>
          <cell r="GB821">
            <v>83</v>
          </cell>
          <cell r="GC821" t="str">
            <v/>
          </cell>
          <cell r="GD821">
            <v>0</v>
          </cell>
          <cell r="GE821">
            <v>81.92</v>
          </cell>
          <cell r="GF821">
            <v>75</v>
          </cell>
          <cell r="GG821">
            <v>89</v>
          </cell>
          <cell r="GH821">
            <v>83</v>
          </cell>
          <cell r="GI821" t="str">
            <v/>
          </cell>
          <cell r="GJ821">
            <v>0</v>
          </cell>
          <cell r="GK821">
            <v>81.92</v>
          </cell>
          <cell r="GL821">
            <v>75</v>
          </cell>
          <cell r="GM821">
            <v>89</v>
          </cell>
          <cell r="GN821">
            <v>83</v>
          </cell>
          <cell r="GO821" t="str">
            <v/>
          </cell>
          <cell r="GP821">
            <v>0</v>
          </cell>
          <cell r="GQ821">
            <v>81.92</v>
          </cell>
          <cell r="GR821">
            <v>75</v>
          </cell>
          <cell r="GS821">
            <v>89</v>
          </cell>
          <cell r="GT821">
            <v>83</v>
          </cell>
          <cell r="GU821" t="str">
            <v/>
          </cell>
          <cell r="GV821">
            <v>0</v>
          </cell>
          <cell r="GW821">
            <v>91.67</v>
          </cell>
          <cell r="GX821">
            <v>80</v>
          </cell>
          <cell r="GY821">
            <v>91.75</v>
          </cell>
          <cell r="GZ821">
            <v>85</v>
          </cell>
          <cell r="HA821" t="str">
            <v>GEO-L</v>
          </cell>
          <cell r="HB821">
            <v>0</v>
          </cell>
          <cell r="HC821">
            <v>90.75</v>
          </cell>
          <cell r="HD821">
            <v>95</v>
          </cell>
          <cell r="HE821">
            <v>95.25</v>
          </cell>
          <cell r="HF821">
            <v>96</v>
          </cell>
          <cell r="HH821">
            <v>0</v>
          </cell>
          <cell r="HM821" t="str">
            <v/>
          </cell>
          <cell r="HN821" t="str">
            <v/>
          </cell>
          <cell r="HS821">
            <v>0</v>
          </cell>
          <cell r="HT821" t="str">
            <v>PKN</v>
          </cell>
          <cell r="HU821">
            <v>0</v>
          </cell>
          <cell r="HV821" t="str">
            <v>IND</v>
          </cell>
          <cell r="HW821">
            <v>0</v>
          </cell>
          <cell r="HX821" t="str">
            <v>MAT-W</v>
          </cell>
          <cell r="HY821">
            <v>0</v>
          </cell>
          <cell r="HZ821" t="str">
            <v>SEJ-W</v>
          </cell>
          <cell r="IA821">
            <v>0</v>
          </cell>
          <cell r="IB821" t="str">
            <v>IGR-W</v>
          </cell>
          <cell r="IC821">
            <v>0</v>
          </cell>
          <cell r="ID821" t="str">
            <v>SBO</v>
          </cell>
          <cell r="IE821">
            <v>0</v>
          </cell>
          <cell r="IF821" t="str">
            <v>PJO</v>
          </cell>
          <cell r="IG821">
            <v>0</v>
          </cell>
          <cell r="IH821" t="str">
            <v>PRA</v>
          </cell>
          <cell r="II821">
            <v>0</v>
          </cell>
          <cell r="IJ821" t="str">
            <v>JAW</v>
          </cell>
          <cell r="IK821">
            <v>0</v>
          </cell>
          <cell r="IL821" t="str">
            <v>ARB</v>
          </cell>
          <cell r="IM821">
            <v>0</v>
          </cell>
          <cell r="IN821" t="str">
            <v>PKM</v>
          </cell>
          <cell r="IO821">
            <v>0</v>
          </cell>
          <cell r="IP821" t="str">
            <v>MAT-P</v>
          </cell>
          <cell r="IQ821">
            <v>0</v>
          </cell>
          <cell r="IR821" t="str">
            <v>BIO-P</v>
          </cell>
          <cell r="IS821">
            <v>0</v>
          </cell>
          <cell r="IT821" t="str">
            <v>FIS-P</v>
          </cell>
          <cell r="IU821">
            <v>0</v>
          </cell>
          <cell r="IV821" t="str">
            <v>KIM-P</v>
          </cell>
          <cell r="IW821">
            <v>0</v>
          </cell>
          <cell r="IX821" t="str">
            <v>GEO-L</v>
          </cell>
          <cell r="IY821">
            <v>0</v>
          </cell>
          <cell r="JA821">
            <v>0</v>
          </cell>
        </row>
        <row r="822">
          <cell r="Q822" t="str">
            <v/>
          </cell>
          <cell r="AB822" t="str">
            <v/>
          </cell>
          <cell r="AC822">
            <v>27</v>
          </cell>
          <cell r="AI822" t="str">
            <v/>
          </cell>
          <cell r="AJ822">
            <v>0</v>
          </cell>
          <cell r="AK822">
            <v>86.25</v>
          </cell>
          <cell r="AL822">
            <v>88.75</v>
          </cell>
          <cell r="AM822">
            <v>84.5</v>
          </cell>
          <cell r="AN822">
            <v>79</v>
          </cell>
          <cell r="AO822" t="str">
            <v/>
          </cell>
          <cell r="AP822">
            <v>0</v>
          </cell>
          <cell r="AQ822">
            <v>87.67</v>
          </cell>
          <cell r="AR822">
            <v>83.25</v>
          </cell>
          <cell r="AS822">
            <v>84.5</v>
          </cell>
          <cell r="AT822">
            <v>82</v>
          </cell>
          <cell r="AU822" t="str">
            <v/>
          </cell>
          <cell r="AV822">
            <v>0</v>
          </cell>
          <cell r="AW822">
            <v>87.5</v>
          </cell>
          <cell r="AX822">
            <v>88.75</v>
          </cell>
          <cell r="AY822">
            <v>84.5</v>
          </cell>
          <cell r="AZ822">
            <v>79</v>
          </cell>
          <cell r="BA822" t="str">
            <v/>
          </cell>
          <cell r="BB822">
            <v>0</v>
          </cell>
          <cell r="BC822">
            <v>88.25</v>
          </cell>
          <cell r="BD822">
            <v>88.25</v>
          </cell>
          <cell r="BE822">
            <v>84.75</v>
          </cell>
          <cell r="BF822">
            <v>79</v>
          </cell>
          <cell r="BG822" t="str">
            <v>SEJ</v>
          </cell>
          <cell r="BH822">
            <v>0</v>
          </cell>
          <cell r="BI822">
            <v>90.67</v>
          </cell>
          <cell r="BJ822">
            <v>82.75</v>
          </cell>
          <cell r="BK822">
            <v>73</v>
          </cell>
          <cell r="BL822">
            <v>84</v>
          </cell>
          <cell r="BM822" t="str">
            <v/>
          </cell>
          <cell r="BN822">
            <v>0</v>
          </cell>
          <cell r="BO822">
            <v>83</v>
          </cell>
          <cell r="BP822">
            <v>78.25</v>
          </cell>
          <cell r="BQ822">
            <v>81.75</v>
          </cell>
          <cell r="BR822">
            <v>86</v>
          </cell>
          <cell r="BS822" t="str">
            <v/>
          </cell>
          <cell r="BT822">
            <v>0</v>
          </cell>
          <cell r="BU822">
            <v>86.25</v>
          </cell>
          <cell r="BV822">
            <v>90.25</v>
          </cell>
          <cell r="BW822">
            <v>89</v>
          </cell>
          <cell r="BX822">
            <v>92</v>
          </cell>
          <cell r="BY822" t="str">
            <v/>
          </cell>
          <cell r="BZ822">
            <v>0</v>
          </cell>
          <cell r="CA822">
            <v>83.58</v>
          </cell>
          <cell r="CB822">
            <v>70.75</v>
          </cell>
          <cell r="CC822">
            <v>73</v>
          </cell>
          <cell r="CD822">
            <v>82</v>
          </cell>
          <cell r="CE822" t="str">
            <v/>
          </cell>
          <cell r="CF822">
            <v>0</v>
          </cell>
          <cell r="CG822">
            <v>83.75</v>
          </cell>
          <cell r="CH822">
            <v>75.25</v>
          </cell>
          <cell r="CI822">
            <v>86.5</v>
          </cell>
          <cell r="CJ822">
            <v>83</v>
          </cell>
          <cell r="CK822" t="str">
            <v/>
          </cell>
          <cell r="CL822">
            <v>0</v>
          </cell>
          <cell r="CM822">
            <v>79.67</v>
          </cell>
          <cell r="CN822">
            <v>79.25</v>
          </cell>
          <cell r="CO822">
            <v>77.75</v>
          </cell>
          <cell r="CP822">
            <v>83</v>
          </cell>
          <cell r="CQ822" t="str">
            <v/>
          </cell>
          <cell r="CR822">
            <v>0</v>
          </cell>
          <cell r="CS822">
            <v>86.33</v>
          </cell>
          <cell r="CT822">
            <v>85.75</v>
          </cell>
          <cell r="CU822">
            <v>97.25</v>
          </cell>
          <cell r="CV822">
            <v>79</v>
          </cell>
          <cell r="CW822" t="str">
            <v/>
          </cell>
          <cell r="CX822">
            <v>0</v>
          </cell>
          <cell r="CY822">
            <v>82</v>
          </cell>
          <cell r="CZ822">
            <v>84</v>
          </cell>
          <cell r="DA822">
            <v>72.5</v>
          </cell>
          <cell r="DB822">
            <v>87</v>
          </cell>
          <cell r="DC822" t="str">
            <v/>
          </cell>
          <cell r="DD822">
            <v>0</v>
          </cell>
          <cell r="DE822">
            <v>90.5</v>
          </cell>
          <cell r="DF822">
            <v>88</v>
          </cell>
          <cell r="DG822">
            <v>89.5</v>
          </cell>
          <cell r="DH822">
            <v>93</v>
          </cell>
          <cell r="DI822" t="str">
            <v/>
          </cell>
          <cell r="DJ822">
            <v>0</v>
          </cell>
          <cell r="DK822">
            <v>0</v>
          </cell>
          <cell r="DL822">
            <v>0</v>
          </cell>
          <cell r="DM822">
            <v>0</v>
          </cell>
          <cell r="DN822">
            <v>87</v>
          </cell>
          <cell r="DO822" t="str">
            <v/>
          </cell>
          <cell r="DP822">
            <v>0</v>
          </cell>
          <cell r="DQ822">
            <v>85</v>
          </cell>
          <cell r="DR822">
            <v>78.25</v>
          </cell>
          <cell r="DS822">
            <v>80.75</v>
          </cell>
          <cell r="DT822">
            <v>78</v>
          </cell>
          <cell r="DU822" t="str">
            <v/>
          </cell>
          <cell r="DV822">
            <v>0</v>
          </cell>
          <cell r="DW822">
            <v>93.75</v>
          </cell>
          <cell r="DX822">
            <v>84.25</v>
          </cell>
          <cell r="DY822">
            <v>82.5</v>
          </cell>
          <cell r="DZ822">
            <v>90</v>
          </cell>
          <cell r="EA822" t="str">
            <v/>
          </cell>
          <cell r="EB822">
            <v>0</v>
          </cell>
          <cell r="EC822">
            <v>85.33</v>
          </cell>
          <cell r="ED822">
            <v>73.75</v>
          </cell>
          <cell r="EE822">
            <v>75.75</v>
          </cell>
          <cell r="EF822">
            <v>77</v>
          </cell>
          <cell r="EG822" t="str">
            <v/>
          </cell>
          <cell r="EH822">
            <v>0</v>
          </cell>
          <cell r="EI822">
            <v>79.33</v>
          </cell>
          <cell r="EJ822">
            <v>76</v>
          </cell>
          <cell r="EK822">
            <v>74.25</v>
          </cell>
          <cell r="EL822">
            <v>80</v>
          </cell>
          <cell r="EM822" t="str">
            <v/>
          </cell>
          <cell r="EN822">
            <v>0</v>
          </cell>
          <cell r="EO822">
            <v>79.33</v>
          </cell>
          <cell r="EP822">
            <v>76</v>
          </cell>
          <cell r="EQ822">
            <v>74.25</v>
          </cell>
          <cell r="ER822">
            <v>80</v>
          </cell>
          <cell r="ES822" t="str">
            <v/>
          </cell>
          <cell r="ET822">
            <v>0</v>
          </cell>
          <cell r="EU822">
            <v>79.33</v>
          </cell>
          <cell r="EV822">
            <v>76</v>
          </cell>
          <cell r="EW822">
            <v>74.25</v>
          </cell>
          <cell r="EX822">
            <v>80</v>
          </cell>
          <cell r="EY822" t="str">
            <v/>
          </cell>
          <cell r="EZ822">
            <v>0</v>
          </cell>
          <cell r="FA822">
            <v>79.67</v>
          </cell>
          <cell r="FB822">
            <v>70.5</v>
          </cell>
          <cell r="FC822">
            <v>74</v>
          </cell>
          <cell r="FD822">
            <v>75</v>
          </cell>
          <cell r="FE822" t="str">
            <v/>
          </cell>
          <cell r="FF822">
            <v>0</v>
          </cell>
          <cell r="FG822">
            <v>79.67</v>
          </cell>
          <cell r="FH822">
            <v>70.5</v>
          </cell>
          <cell r="FI822">
            <v>74</v>
          </cell>
          <cell r="FJ822">
            <v>75</v>
          </cell>
          <cell r="FK822" t="str">
            <v/>
          </cell>
          <cell r="FL822">
            <v>0</v>
          </cell>
          <cell r="FM822">
            <v>79.67</v>
          </cell>
          <cell r="FN822">
            <v>70.5</v>
          </cell>
          <cell r="FO822">
            <v>74</v>
          </cell>
          <cell r="FP822">
            <v>75</v>
          </cell>
          <cell r="FQ822" t="str">
            <v/>
          </cell>
          <cell r="FR822">
            <v>0</v>
          </cell>
          <cell r="FS822">
            <v>79.67</v>
          </cell>
          <cell r="FT822">
            <v>70.5</v>
          </cell>
          <cell r="FU822">
            <v>74</v>
          </cell>
          <cell r="FV822">
            <v>75</v>
          </cell>
          <cell r="FW822" t="str">
            <v/>
          </cell>
          <cell r="FX822">
            <v>0</v>
          </cell>
          <cell r="FY822">
            <v>79.67</v>
          </cell>
          <cell r="FZ822">
            <v>70.5</v>
          </cell>
          <cell r="GA822">
            <v>74</v>
          </cell>
          <cell r="GB822">
            <v>75</v>
          </cell>
          <cell r="GC822" t="str">
            <v/>
          </cell>
          <cell r="GD822">
            <v>0</v>
          </cell>
          <cell r="GE822">
            <v>79.67</v>
          </cell>
          <cell r="GF822">
            <v>70.5</v>
          </cell>
          <cell r="GG822">
            <v>74</v>
          </cell>
          <cell r="GH822">
            <v>75</v>
          </cell>
          <cell r="GI822" t="str">
            <v/>
          </cell>
          <cell r="GJ822">
            <v>0</v>
          </cell>
          <cell r="GK822">
            <v>79.67</v>
          </cell>
          <cell r="GL822">
            <v>70.5</v>
          </cell>
          <cell r="GM822">
            <v>74</v>
          </cell>
          <cell r="GN822">
            <v>75</v>
          </cell>
          <cell r="GO822" t="str">
            <v/>
          </cell>
          <cell r="GP822">
            <v>0</v>
          </cell>
          <cell r="GQ822">
            <v>79.67</v>
          </cell>
          <cell r="GR822">
            <v>70.5</v>
          </cell>
          <cell r="GS822">
            <v>74</v>
          </cell>
          <cell r="GT822">
            <v>75</v>
          </cell>
          <cell r="GU822" t="str">
            <v/>
          </cell>
          <cell r="GV822">
            <v>0</v>
          </cell>
          <cell r="GW822">
            <v>80.08</v>
          </cell>
          <cell r="GX822">
            <v>70</v>
          </cell>
          <cell r="GY822">
            <v>84.25</v>
          </cell>
          <cell r="GZ822">
            <v>78</v>
          </cell>
          <cell r="HA822" t="str">
            <v>GEO-L</v>
          </cell>
          <cell r="HB822">
            <v>0</v>
          </cell>
          <cell r="HC822">
            <v>84.13</v>
          </cell>
          <cell r="HD822">
            <v>77.75</v>
          </cell>
          <cell r="HE822">
            <v>86.25</v>
          </cell>
          <cell r="HF822">
            <v>86</v>
          </cell>
          <cell r="HH822">
            <v>0</v>
          </cell>
          <cell r="HM822" t="str">
            <v/>
          </cell>
          <cell r="HN822" t="str">
            <v/>
          </cell>
          <cell r="HS822">
            <v>0</v>
          </cell>
          <cell r="HT822" t="str">
            <v>PKN</v>
          </cell>
          <cell r="HU822">
            <v>0</v>
          </cell>
          <cell r="HV822" t="str">
            <v>IND</v>
          </cell>
          <cell r="HW822">
            <v>0</v>
          </cell>
          <cell r="HX822" t="str">
            <v>MAT-W</v>
          </cell>
          <cell r="HY822">
            <v>0</v>
          </cell>
          <cell r="HZ822" t="str">
            <v>SEJ-W</v>
          </cell>
          <cell r="IA822">
            <v>0</v>
          </cell>
          <cell r="IB822" t="str">
            <v>IGR-W</v>
          </cell>
          <cell r="IC822">
            <v>0</v>
          </cell>
          <cell r="ID822" t="str">
            <v>SBO</v>
          </cell>
          <cell r="IE822">
            <v>0</v>
          </cell>
          <cell r="IF822" t="str">
            <v>PJO</v>
          </cell>
          <cell r="IG822">
            <v>0</v>
          </cell>
          <cell r="IH822" t="str">
            <v>PRA</v>
          </cell>
          <cell r="II822">
            <v>0</v>
          </cell>
          <cell r="IJ822" t="str">
            <v>JAW</v>
          </cell>
          <cell r="IK822">
            <v>0</v>
          </cell>
          <cell r="IL822" t="str">
            <v>ARB</v>
          </cell>
          <cell r="IM822">
            <v>0</v>
          </cell>
          <cell r="IN822" t="str">
            <v>PKM</v>
          </cell>
          <cell r="IO822">
            <v>0</v>
          </cell>
          <cell r="IP822" t="str">
            <v>MAT-P</v>
          </cell>
          <cell r="IQ822">
            <v>0</v>
          </cell>
          <cell r="IR822" t="str">
            <v>BIO-P</v>
          </cell>
          <cell r="IS822">
            <v>0</v>
          </cell>
          <cell r="IT822" t="str">
            <v>FIS-P</v>
          </cell>
          <cell r="IU822">
            <v>0</v>
          </cell>
          <cell r="IV822" t="str">
            <v>KIM-P</v>
          </cell>
          <cell r="IW822">
            <v>0</v>
          </cell>
          <cell r="IX822" t="str">
            <v>GEO-L</v>
          </cell>
          <cell r="IY822">
            <v>0</v>
          </cell>
          <cell r="JA822">
            <v>0</v>
          </cell>
        </row>
        <row r="823">
          <cell r="Q823" t="str">
            <v/>
          </cell>
          <cell r="AB823" t="str">
            <v/>
          </cell>
          <cell r="AC823">
            <v>28</v>
          </cell>
          <cell r="AI823" t="str">
            <v/>
          </cell>
          <cell r="AJ823">
            <v>0</v>
          </cell>
          <cell r="AK823">
            <v>88.75</v>
          </cell>
          <cell r="AL823">
            <v>87.75</v>
          </cell>
          <cell r="AM823">
            <v>84.25</v>
          </cell>
          <cell r="AN823">
            <v>79</v>
          </cell>
          <cell r="AO823" t="str">
            <v/>
          </cell>
          <cell r="AP823">
            <v>0</v>
          </cell>
          <cell r="AQ823">
            <v>86.33</v>
          </cell>
          <cell r="AR823">
            <v>89.5</v>
          </cell>
          <cell r="AS823">
            <v>87</v>
          </cell>
          <cell r="AT823">
            <v>81</v>
          </cell>
          <cell r="AU823" t="str">
            <v/>
          </cell>
          <cell r="AV823">
            <v>0</v>
          </cell>
          <cell r="AW823">
            <v>84.67</v>
          </cell>
          <cell r="AX823">
            <v>87.75</v>
          </cell>
          <cell r="AY823">
            <v>84.25</v>
          </cell>
          <cell r="AZ823">
            <v>84</v>
          </cell>
          <cell r="BA823" t="str">
            <v/>
          </cell>
          <cell r="BB823">
            <v>0</v>
          </cell>
          <cell r="BC823">
            <v>85.5</v>
          </cell>
          <cell r="BD823">
            <v>86.5</v>
          </cell>
          <cell r="BE823">
            <v>84.5</v>
          </cell>
          <cell r="BF823">
            <v>82</v>
          </cell>
          <cell r="BG823" t="str">
            <v>SEJ</v>
          </cell>
          <cell r="BH823">
            <v>0</v>
          </cell>
          <cell r="BI823">
            <v>87.33</v>
          </cell>
          <cell r="BJ823">
            <v>93</v>
          </cell>
          <cell r="BK823">
            <v>83.5</v>
          </cell>
          <cell r="BL823">
            <v>83</v>
          </cell>
          <cell r="BM823" t="str">
            <v/>
          </cell>
          <cell r="BN823">
            <v>0</v>
          </cell>
          <cell r="BO823">
            <v>82</v>
          </cell>
          <cell r="BP823">
            <v>78.25</v>
          </cell>
          <cell r="BQ823">
            <v>98.5</v>
          </cell>
          <cell r="BR823">
            <v>86</v>
          </cell>
          <cell r="BS823" t="str">
            <v/>
          </cell>
          <cell r="BT823">
            <v>0</v>
          </cell>
          <cell r="BU823">
            <v>87.75</v>
          </cell>
          <cell r="BV823">
            <v>93.5</v>
          </cell>
          <cell r="BW823">
            <v>95</v>
          </cell>
          <cell r="BX823">
            <v>93</v>
          </cell>
          <cell r="BY823" t="str">
            <v/>
          </cell>
          <cell r="BZ823">
            <v>0</v>
          </cell>
          <cell r="CA823">
            <v>85.75</v>
          </cell>
          <cell r="CB823">
            <v>86.75</v>
          </cell>
          <cell r="CC823">
            <v>90.25</v>
          </cell>
          <cell r="CD823">
            <v>90</v>
          </cell>
          <cell r="CE823" t="str">
            <v/>
          </cell>
          <cell r="CF823">
            <v>0</v>
          </cell>
          <cell r="CG823">
            <v>86.5</v>
          </cell>
          <cell r="CH823">
            <v>80</v>
          </cell>
          <cell r="CI823">
            <v>87.25</v>
          </cell>
          <cell r="CJ823">
            <v>85</v>
          </cell>
          <cell r="CK823" t="str">
            <v/>
          </cell>
          <cell r="CL823">
            <v>0</v>
          </cell>
          <cell r="CM823">
            <v>77.42</v>
          </cell>
          <cell r="CN823">
            <v>87.25</v>
          </cell>
          <cell r="CO823">
            <v>87.75</v>
          </cell>
          <cell r="CP823">
            <v>83</v>
          </cell>
          <cell r="CQ823" t="str">
            <v/>
          </cell>
          <cell r="CR823">
            <v>0</v>
          </cell>
          <cell r="CS823">
            <v>91.08</v>
          </cell>
          <cell r="CT823">
            <v>89.5</v>
          </cell>
          <cell r="CU823">
            <v>96</v>
          </cell>
          <cell r="CV823">
            <v>85</v>
          </cell>
          <cell r="CW823" t="str">
            <v/>
          </cell>
          <cell r="CX823">
            <v>0</v>
          </cell>
          <cell r="CY823">
            <v>81.56</v>
          </cell>
          <cell r="CZ823">
            <v>88</v>
          </cell>
          <cell r="DA823">
            <v>74</v>
          </cell>
          <cell r="DB823">
            <v>90</v>
          </cell>
          <cell r="DC823" t="str">
            <v/>
          </cell>
          <cell r="DD823">
            <v>0</v>
          </cell>
          <cell r="DE823">
            <v>94.25</v>
          </cell>
          <cell r="DF823">
            <v>91.5</v>
          </cell>
          <cell r="DG823">
            <v>87.5</v>
          </cell>
          <cell r="DH823">
            <v>94</v>
          </cell>
          <cell r="DI823" t="str">
            <v/>
          </cell>
          <cell r="DJ823">
            <v>0</v>
          </cell>
          <cell r="DK823">
            <v>0</v>
          </cell>
          <cell r="DL823">
            <v>0</v>
          </cell>
          <cell r="DM823">
            <v>0</v>
          </cell>
          <cell r="DN823">
            <v>88</v>
          </cell>
          <cell r="DO823" t="str">
            <v/>
          </cell>
          <cell r="DP823">
            <v>0</v>
          </cell>
          <cell r="DQ823">
            <v>89.25</v>
          </cell>
          <cell r="DR823">
            <v>85.5</v>
          </cell>
          <cell r="DS823">
            <v>92.75</v>
          </cell>
          <cell r="DT823">
            <v>81</v>
          </cell>
          <cell r="DU823" t="str">
            <v/>
          </cell>
          <cell r="DV823">
            <v>0</v>
          </cell>
          <cell r="DW823">
            <v>94</v>
          </cell>
          <cell r="DX823">
            <v>86.25</v>
          </cell>
          <cell r="DY823">
            <v>85.25</v>
          </cell>
          <cell r="DZ823">
            <v>89</v>
          </cell>
          <cell r="EA823" t="str">
            <v/>
          </cell>
          <cell r="EB823">
            <v>0</v>
          </cell>
          <cell r="EC823">
            <v>86.17</v>
          </cell>
          <cell r="ED823">
            <v>78.25</v>
          </cell>
          <cell r="EE823">
            <v>87.25</v>
          </cell>
          <cell r="EF823">
            <v>84</v>
          </cell>
          <cell r="EG823" t="str">
            <v/>
          </cell>
          <cell r="EH823">
            <v>0</v>
          </cell>
          <cell r="EI823">
            <v>78.75</v>
          </cell>
          <cell r="EJ823">
            <v>74.25</v>
          </cell>
          <cell r="EK823">
            <v>85.75</v>
          </cell>
          <cell r="EL823">
            <v>86</v>
          </cell>
          <cell r="EM823" t="str">
            <v/>
          </cell>
          <cell r="EN823">
            <v>0</v>
          </cell>
          <cell r="EO823">
            <v>78.75</v>
          </cell>
          <cell r="EP823">
            <v>74.25</v>
          </cell>
          <cell r="EQ823">
            <v>85.75</v>
          </cell>
          <cell r="ER823">
            <v>86</v>
          </cell>
          <cell r="ES823" t="str">
            <v/>
          </cell>
          <cell r="ET823">
            <v>0</v>
          </cell>
          <cell r="EU823">
            <v>78.75</v>
          </cell>
          <cell r="EV823">
            <v>74.25</v>
          </cell>
          <cell r="EW823">
            <v>85.75</v>
          </cell>
          <cell r="EX823">
            <v>86</v>
          </cell>
          <cell r="EY823" t="str">
            <v/>
          </cell>
          <cell r="EZ823">
            <v>0</v>
          </cell>
          <cell r="FA823">
            <v>80.75</v>
          </cell>
          <cell r="FB823">
            <v>74</v>
          </cell>
          <cell r="FC823">
            <v>85</v>
          </cell>
          <cell r="FD823">
            <v>83</v>
          </cell>
          <cell r="FE823" t="str">
            <v/>
          </cell>
          <cell r="FF823">
            <v>0</v>
          </cell>
          <cell r="FG823">
            <v>80.75</v>
          </cell>
          <cell r="FH823">
            <v>74</v>
          </cell>
          <cell r="FI823">
            <v>85</v>
          </cell>
          <cell r="FJ823">
            <v>83</v>
          </cell>
          <cell r="FK823" t="str">
            <v/>
          </cell>
          <cell r="FL823">
            <v>0</v>
          </cell>
          <cell r="FM823">
            <v>80.75</v>
          </cell>
          <cell r="FN823">
            <v>74</v>
          </cell>
          <cell r="FO823">
            <v>85</v>
          </cell>
          <cell r="FP823">
            <v>83</v>
          </cell>
          <cell r="FQ823" t="str">
            <v/>
          </cell>
          <cell r="FR823">
            <v>0</v>
          </cell>
          <cell r="FS823">
            <v>80.75</v>
          </cell>
          <cell r="FT823">
            <v>74</v>
          </cell>
          <cell r="FU823">
            <v>85</v>
          </cell>
          <cell r="FV823">
            <v>83</v>
          </cell>
          <cell r="FW823" t="str">
            <v/>
          </cell>
          <cell r="FX823">
            <v>0</v>
          </cell>
          <cell r="FY823">
            <v>80.75</v>
          </cell>
          <cell r="FZ823">
            <v>74</v>
          </cell>
          <cell r="GA823">
            <v>85</v>
          </cell>
          <cell r="GB823">
            <v>83</v>
          </cell>
          <cell r="GC823" t="str">
            <v/>
          </cell>
          <cell r="GD823">
            <v>0</v>
          </cell>
          <cell r="GE823">
            <v>80.75</v>
          </cell>
          <cell r="GF823">
            <v>74</v>
          </cell>
          <cell r="GG823">
            <v>85</v>
          </cell>
          <cell r="GH823">
            <v>83</v>
          </cell>
          <cell r="GI823" t="str">
            <v/>
          </cell>
          <cell r="GJ823">
            <v>0</v>
          </cell>
          <cell r="GK823">
            <v>80.75</v>
          </cell>
          <cell r="GL823">
            <v>74</v>
          </cell>
          <cell r="GM823">
            <v>85</v>
          </cell>
          <cell r="GN823">
            <v>83</v>
          </cell>
          <cell r="GO823" t="str">
            <v/>
          </cell>
          <cell r="GP823">
            <v>0</v>
          </cell>
          <cell r="GQ823">
            <v>80.75</v>
          </cell>
          <cell r="GR823">
            <v>74</v>
          </cell>
          <cell r="GS823">
            <v>85</v>
          </cell>
          <cell r="GT823">
            <v>83</v>
          </cell>
          <cell r="GU823" t="str">
            <v/>
          </cell>
          <cell r="GV823">
            <v>0</v>
          </cell>
          <cell r="GW823">
            <v>86.67</v>
          </cell>
          <cell r="GX823">
            <v>72</v>
          </cell>
          <cell r="GY823">
            <v>87</v>
          </cell>
          <cell r="GZ823">
            <v>83</v>
          </cell>
          <cell r="HA823" t="str">
            <v>GEO-L</v>
          </cell>
          <cell r="HB823">
            <v>0</v>
          </cell>
          <cell r="HC823">
            <v>88</v>
          </cell>
          <cell r="HD823">
            <v>76.25</v>
          </cell>
          <cell r="HE823">
            <v>85.5</v>
          </cell>
          <cell r="HF823">
            <v>85</v>
          </cell>
          <cell r="HH823">
            <v>0</v>
          </cell>
          <cell r="HM823" t="str">
            <v/>
          </cell>
          <cell r="HN823" t="str">
            <v/>
          </cell>
          <cell r="HS823">
            <v>0</v>
          </cell>
          <cell r="HT823" t="str">
            <v>PKN</v>
          </cell>
          <cell r="HU823">
            <v>0</v>
          </cell>
          <cell r="HV823" t="str">
            <v>IND</v>
          </cell>
          <cell r="HW823">
            <v>0</v>
          </cell>
          <cell r="HX823" t="str">
            <v>MAT-W</v>
          </cell>
          <cell r="HY823">
            <v>0</v>
          </cell>
          <cell r="HZ823" t="str">
            <v>SEJ-W</v>
          </cell>
          <cell r="IA823">
            <v>0</v>
          </cell>
          <cell r="IB823" t="str">
            <v>IGR-W</v>
          </cell>
          <cell r="IC823">
            <v>0</v>
          </cell>
          <cell r="ID823" t="str">
            <v>SBO</v>
          </cell>
          <cell r="IE823">
            <v>0</v>
          </cell>
          <cell r="IF823" t="str">
            <v>PJO</v>
          </cell>
          <cell r="IG823">
            <v>0</v>
          </cell>
          <cell r="IH823" t="str">
            <v>PRA</v>
          </cell>
          <cell r="II823">
            <v>0</v>
          </cell>
          <cell r="IJ823" t="str">
            <v>JAW</v>
          </cell>
          <cell r="IK823">
            <v>0</v>
          </cell>
          <cell r="IL823" t="str">
            <v>ARB</v>
          </cell>
          <cell r="IM823">
            <v>0</v>
          </cell>
          <cell r="IN823" t="str">
            <v>PKM</v>
          </cell>
          <cell r="IO823">
            <v>0</v>
          </cell>
          <cell r="IP823" t="str">
            <v>MAT-P</v>
          </cell>
          <cell r="IQ823">
            <v>0</v>
          </cell>
          <cell r="IR823" t="str">
            <v>BIO-P</v>
          </cell>
          <cell r="IS823">
            <v>0</v>
          </cell>
          <cell r="IT823" t="str">
            <v>FIS-P</v>
          </cell>
          <cell r="IU823">
            <v>0</v>
          </cell>
          <cell r="IV823" t="str">
            <v>KIM-P</v>
          </cell>
          <cell r="IW823">
            <v>0</v>
          </cell>
          <cell r="IX823" t="str">
            <v>GEO-L</v>
          </cell>
          <cell r="IY823">
            <v>0</v>
          </cell>
          <cell r="JA823">
            <v>0</v>
          </cell>
        </row>
        <row r="824">
          <cell r="Q824" t="str">
            <v/>
          </cell>
          <cell r="AB824" t="str">
            <v/>
          </cell>
          <cell r="AC824">
            <v>29</v>
          </cell>
          <cell r="AI824" t="str">
            <v/>
          </cell>
          <cell r="AJ824">
            <v>0</v>
          </cell>
          <cell r="AK824">
            <v>89.25</v>
          </cell>
          <cell r="AL824">
            <v>92.25</v>
          </cell>
          <cell r="AM824">
            <v>88</v>
          </cell>
          <cell r="AN824">
            <v>80</v>
          </cell>
          <cell r="AO824" t="str">
            <v/>
          </cell>
          <cell r="AP824">
            <v>0</v>
          </cell>
          <cell r="AQ824">
            <v>86.67</v>
          </cell>
          <cell r="AR824">
            <v>90.25</v>
          </cell>
          <cell r="AS824">
            <v>86</v>
          </cell>
          <cell r="AT824">
            <v>81</v>
          </cell>
          <cell r="AU824" t="str">
            <v/>
          </cell>
          <cell r="AV824">
            <v>0</v>
          </cell>
          <cell r="AW824">
            <v>90.67</v>
          </cell>
          <cell r="AX824">
            <v>92.25</v>
          </cell>
          <cell r="AY824">
            <v>87.75</v>
          </cell>
          <cell r="AZ824">
            <v>83</v>
          </cell>
          <cell r="BA824" t="str">
            <v/>
          </cell>
          <cell r="BB824">
            <v>0</v>
          </cell>
          <cell r="BC824">
            <v>90</v>
          </cell>
          <cell r="BD824">
            <v>87.5</v>
          </cell>
          <cell r="BE824">
            <v>88</v>
          </cell>
          <cell r="BF824">
            <v>80</v>
          </cell>
          <cell r="BG824" t="str">
            <v>SEJ</v>
          </cell>
          <cell r="BH824">
            <v>0</v>
          </cell>
          <cell r="BI824">
            <v>92.33</v>
          </cell>
          <cell r="BJ824">
            <v>93.75</v>
          </cell>
          <cell r="BK824">
            <v>77.5</v>
          </cell>
          <cell r="BL824">
            <v>81</v>
          </cell>
          <cell r="BM824" t="str">
            <v/>
          </cell>
          <cell r="BN824">
            <v>0</v>
          </cell>
          <cell r="BO824">
            <v>82.13</v>
          </cell>
          <cell r="BP824">
            <v>78.25</v>
          </cell>
          <cell r="BQ824">
            <v>94.75</v>
          </cell>
          <cell r="BR824">
            <v>85</v>
          </cell>
          <cell r="BS824" t="str">
            <v/>
          </cell>
          <cell r="BT824">
            <v>0</v>
          </cell>
          <cell r="BU824">
            <v>88.5</v>
          </cell>
          <cell r="BV824">
            <v>94.5</v>
          </cell>
          <cell r="BW824">
            <v>95</v>
          </cell>
          <cell r="BX824">
            <v>94</v>
          </cell>
          <cell r="BY824" t="str">
            <v/>
          </cell>
          <cell r="BZ824">
            <v>0</v>
          </cell>
          <cell r="CA824">
            <v>85.5</v>
          </cell>
          <cell r="CB824">
            <v>87.25</v>
          </cell>
          <cell r="CC824">
            <v>87.75</v>
          </cell>
          <cell r="CD824">
            <v>88</v>
          </cell>
          <cell r="CE824" t="str">
            <v/>
          </cell>
          <cell r="CF824">
            <v>0</v>
          </cell>
          <cell r="CG824">
            <v>84.5</v>
          </cell>
          <cell r="CH824">
            <v>81</v>
          </cell>
          <cell r="CI824">
            <v>82.5</v>
          </cell>
          <cell r="CJ824">
            <v>85</v>
          </cell>
          <cell r="CK824" t="str">
            <v/>
          </cell>
          <cell r="CL824">
            <v>0</v>
          </cell>
          <cell r="CM824">
            <v>86.08</v>
          </cell>
          <cell r="CN824">
            <v>91.75</v>
          </cell>
          <cell r="CO824">
            <v>91.75</v>
          </cell>
          <cell r="CP824">
            <v>90</v>
          </cell>
          <cell r="CQ824" t="str">
            <v/>
          </cell>
          <cell r="CR824">
            <v>0</v>
          </cell>
          <cell r="CS824">
            <v>92.08</v>
          </cell>
          <cell r="CT824">
            <v>88</v>
          </cell>
          <cell r="CU824">
            <v>86.5</v>
          </cell>
          <cell r="CV824">
            <v>88</v>
          </cell>
          <cell r="CW824" t="str">
            <v/>
          </cell>
          <cell r="CX824">
            <v>0</v>
          </cell>
          <cell r="CY824">
            <v>81.78</v>
          </cell>
          <cell r="CZ824">
            <v>77.5</v>
          </cell>
          <cell r="DA824">
            <v>79.25</v>
          </cell>
          <cell r="DB824">
            <v>89</v>
          </cell>
          <cell r="DC824" t="str">
            <v/>
          </cell>
          <cell r="DD824">
            <v>0</v>
          </cell>
          <cell r="DE824">
            <v>91</v>
          </cell>
          <cell r="DF824">
            <v>90.25</v>
          </cell>
          <cell r="DG824">
            <v>88.5</v>
          </cell>
          <cell r="DH824">
            <v>94</v>
          </cell>
          <cell r="DI824" t="str">
            <v/>
          </cell>
          <cell r="DJ824">
            <v>0</v>
          </cell>
          <cell r="DK824">
            <v>0</v>
          </cell>
          <cell r="DL824">
            <v>0</v>
          </cell>
          <cell r="DM824">
            <v>0</v>
          </cell>
          <cell r="DN824">
            <v>89</v>
          </cell>
          <cell r="DO824" t="str">
            <v/>
          </cell>
          <cell r="DP824">
            <v>0</v>
          </cell>
          <cell r="DQ824">
            <v>87</v>
          </cell>
          <cell r="DR824">
            <v>89.75</v>
          </cell>
          <cell r="DS824">
            <v>93.25</v>
          </cell>
          <cell r="DT824">
            <v>87</v>
          </cell>
          <cell r="DU824" t="str">
            <v/>
          </cell>
          <cell r="DV824">
            <v>0</v>
          </cell>
          <cell r="DW824">
            <v>89.75</v>
          </cell>
          <cell r="DX824">
            <v>91.25</v>
          </cell>
          <cell r="DY824">
            <v>85.75</v>
          </cell>
          <cell r="DZ824">
            <v>91</v>
          </cell>
          <cell r="EA824" t="str">
            <v/>
          </cell>
          <cell r="EB824">
            <v>0</v>
          </cell>
          <cell r="EC824">
            <v>85.33</v>
          </cell>
          <cell r="ED824">
            <v>77.5</v>
          </cell>
          <cell r="EE824">
            <v>81.75</v>
          </cell>
          <cell r="EF824">
            <v>79</v>
          </cell>
          <cell r="EG824" t="str">
            <v/>
          </cell>
          <cell r="EH824">
            <v>0</v>
          </cell>
          <cell r="EI824">
            <v>78.42</v>
          </cell>
          <cell r="EJ824">
            <v>84.25</v>
          </cell>
          <cell r="EK824">
            <v>73.5</v>
          </cell>
          <cell r="EL824">
            <v>83</v>
          </cell>
          <cell r="EM824" t="str">
            <v/>
          </cell>
          <cell r="EN824">
            <v>0</v>
          </cell>
          <cell r="EO824">
            <v>78.42</v>
          </cell>
          <cell r="EP824">
            <v>84.25</v>
          </cell>
          <cell r="EQ824">
            <v>73.5</v>
          </cell>
          <cell r="ER824">
            <v>83</v>
          </cell>
          <cell r="ES824" t="str">
            <v/>
          </cell>
          <cell r="ET824">
            <v>0</v>
          </cell>
          <cell r="EU824">
            <v>78.42</v>
          </cell>
          <cell r="EV824">
            <v>84.25</v>
          </cell>
          <cell r="EW824">
            <v>73.5</v>
          </cell>
          <cell r="EX824">
            <v>83</v>
          </cell>
          <cell r="EY824" t="str">
            <v/>
          </cell>
          <cell r="EZ824">
            <v>0</v>
          </cell>
          <cell r="FA824">
            <v>84.58</v>
          </cell>
          <cell r="FB824">
            <v>69.75</v>
          </cell>
          <cell r="FC824">
            <v>87</v>
          </cell>
          <cell r="FD824">
            <v>85</v>
          </cell>
          <cell r="FE824" t="str">
            <v/>
          </cell>
          <cell r="FF824">
            <v>0</v>
          </cell>
          <cell r="FG824">
            <v>84.58</v>
          </cell>
          <cell r="FH824">
            <v>69.75</v>
          </cell>
          <cell r="FI824">
            <v>87</v>
          </cell>
          <cell r="FJ824">
            <v>85</v>
          </cell>
          <cell r="FK824" t="str">
            <v/>
          </cell>
          <cell r="FL824">
            <v>0</v>
          </cell>
          <cell r="FM824">
            <v>84.58</v>
          </cell>
          <cell r="FN824">
            <v>69.75</v>
          </cell>
          <cell r="FO824">
            <v>87</v>
          </cell>
          <cell r="FP824">
            <v>85</v>
          </cell>
          <cell r="FQ824" t="str">
            <v/>
          </cell>
          <cell r="FR824">
            <v>0</v>
          </cell>
          <cell r="FS824">
            <v>84.58</v>
          </cell>
          <cell r="FT824">
            <v>69.75</v>
          </cell>
          <cell r="FU824">
            <v>87</v>
          </cell>
          <cell r="FV824">
            <v>85</v>
          </cell>
          <cell r="FW824" t="str">
            <v/>
          </cell>
          <cell r="FX824">
            <v>0</v>
          </cell>
          <cell r="FY824">
            <v>84.58</v>
          </cell>
          <cell r="FZ824">
            <v>69.75</v>
          </cell>
          <cell r="GA824">
            <v>87</v>
          </cell>
          <cell r="GB824">
            <v>85</v>
          </cell>
          <cell r="GC824" t="str">
            <v/>
          </cell>
          <cell r="GD824">
            <v>0</v>
          </cell>
          <cell r="GE824">
            <v>84.58</v>
          </cell>
          <cell r="GF824">
            <v>69.75</v>
          </cell>
          <cell r="GG824">
            <v>87</v>
          </cell>
          <cell r="GH824">
            <v>85</v>
          </cell>
          <cell r="GI824" t="str">
            <v/>
          </cell>
          <cell r="GJ824">
            <v>0</v>
          </cell>
          <cell r="GK824">
            <v>84.58</v>
          </cell>
          <cell r="GL824">
            <v>69.75</v>
          </cell>
          <cell r="GM824">
            <v>87</v>
          </cell>
          <cell r="GN824">
            <v>85</v>
          </cell>
          <cell r="GO824" t="str">
            <v/>
          </cell>
          <cell r="GP824">
            <v>0</v>
          </cell>
          <cell r="GQ824">
            <v>84.58</v>
          </cell>
          <cell r="GR824">
            <v>69.75</v>
          </cell>
          <cell r="GS824">
            <v>87</v>
          </cell>
          <cell r="GT824">
            <v>85</v>
          </cell>
          <cell r="GU824" t="str">
            <v/>
          </cell>
          <cell r="GV824">
            <v>0</v>
          </cell>
          <cell r="GW824">
            <v>85.08</v>
          </cell>
          <cell r="GX824">
            <v>80</v>
          </cell>
          <cell r="GY824">
            <v>86.25</v>
          </cell>
          <cell r="GZ824">
            <v>83</v>
          </cell>
          <cell r="HA824" t="str">
            <v>GEO-L</v>
          </cell>
          <cell r="HB824">
            <v>0</v>
          </cell>
          <cell r="HC824">
            <v>87.38</v>
          </cell>
          <cell r="HD824">
            <v>83</v>
          </cell>
          <cell r="HE824">
            <v>84.25</v>
          </cell>
          <cell r="HF824">
            <v>89</v>
          </cell>
          <cell r="HH824">
            <v>0</v>
          </cell>
          <cell r="HM824" t="str">
            <v/>
          </cell>
          <cell r="HN824" t="str">
            <v/>
          </cell>
          <cell r="HS824">
            <v>0</v>
          </cell>
          <cell r="HT824" t="str">
            <v>PKN</v>
          </cell>
          <cell r="HU824">
            <v>0</v>
          </cell>
          <cell r="HV824" t="str">
            <v>IND</v>
          </cell>
          <cell r="HW824">
            <v>0</v>
          </cell>
          <cell r="HX824" t="str">
            <v>MAT-W</v>
          </cell>
          <cell r="HY824">
            <v>0</v>
          </cell>
          <cell r="HZ824" t="str">
            <v>SEJ-W</v>
          </cell>
          <cell r="IA824">
            <v>0</v>
          </cell>
          <cell r="IB824" t="str">
            <v>IGR-W</v>
          </cell>
          <cell r="IC824">
            <v>0</v>
          </cell>
          <cell r="ID824" t="str">
            <v>SBO</v>
          </cell>
          <cell r="IE824">
            <v>0</v>
          </cell>
          <cell r="IF824" t="str">
            <v>PJO</v>
          </cell>
          <cell r="IG824">
            <v>0</v>
          </cell>
          <cell r="IH824" t="str">
            <v>PRA</v>
          </cell>
          <cell r="II824">
            <v>0</v>
          </cell>
          <cell r="IJ824" t="str">
            <v>JAW</v>
          </cell>
          <cell r="IK824">
            <v>0</v>
          </cell>
          <cell r="IL824" t="str">
            <v>ARB</v>
          </cell>
          <cell r="IM824">
            <v>0</v>
          </cell>
          <cell r="IN824" t="str">
            <v>PKM</v>
          </cell>
          <cell r="IO824">
            <v>0</v>
          </cell>
          <cell r="IP824" t="str">
            <v>MAT-P</v>
          </cell>
          <cell r="IQ824">
            <v>0</v>
          </cell>
          <cell r="IR824" t="str">
            <v>BIO-P</v>
          </cell>
          <cell r="IS824">
            <v>0</v>
          </cell>
          <cell r="IT824" t="str">
            <v>FIS-P</v>
          </cell>
          <cell r="IU824">
            <v>0</v>
          </cell>
          <cell r="IV824" t="str">
            <v>KIM-P</v>
          </cell>
          <cell r="IW824">
            <v>0</v>
          </cell>
          <cell r="IX824" t="str">
            <v>GEO-L</v>
          </cell>
          <cell r="IY824">
            <v>0</v>
          </cell>
          <cell r="JA824">
            <v>0</v>
          </cell>
        </row>
        <row r="825">
          <cell r="Q825" t="str">
            <v/>
          </cell>
          <cell r="AB825" t="str">
            <v/>
          </cell>
          <cell r="AC825">
            <v>30</v>
          </cell>
          <cell r="AI825" t="str">
            <v/>
          </cell>
          <cell r="AJ825">
            <v>0</v>
          </cell>
          <cell r="AK825">
            <v>87.25</v>
          </cell>
          <cell r="AL825">
            <v>83.75</v>
          </cell>
          <cell r="AM825">
            <v>78.25</v>
          </cell>
          <cell r="AN825">
            <v>79</v>
          </cell>
          <cell r="AO825" t="str">
            <v/>
          </cell>
          <cell r="AP825">
            <v>0</v>
          </cell>
          <cell r="AQ825">
            <v>82.67</v>
          </cell>
          <cell r="AR825">
            <v>84.25</v>
          </cell>
          <cell r="AS825">
            <v>83</v>
          </cell>
          <cell r="AT825">
            <v>82</v>
          </cell>
          <cell r="AU825" t="str">
            <v/>
          </cell>
          <cell r="AV825">
            <v>0</v>
          </cell>
          <cell r="AW825">
            <v>84.58</v>
          </cell>
          <cell r="AX825">
            <v>83.75</v>
          </cell>
          <cell r="AY825">
            <v>78.5</v>
          </cell>
          <cell r="AZ825">
            <v>79</v>
          </cell>
          <cell r="BA825" t="str">
            <v/>
          </cell>
          <cell r="BB825">
            <v>0</v>
          </cell>
          <cell r="BC825">
            <v>84.25</v>
          </cell>
          <cell r="BD825">
            <v>84.25</v>
          </cell>
          <cell r="BE825">
            <v>77.75</v>
          </cell>
          <cell r="BF825">
            <v>80</v>
          </cell>
          <cell r="BG825" t="str">
            <v>SEJ</v>
          </cell>
          <cell r="BH825">
            <v>0</v>
          </cell>
          <cell r="BI825">
            <v>83.67</v>
          </cell>
          <cell r="BJ825">
            <v>81.5</v>
          </cell>
          <cell r="BK825">
            <v>77.5</v>
          </cell>
          <cell r="BL825">
            <v>79</v>
          </cell>
          <cell r="BM825" t="str">
            <v/>
          </cell>
          <cell r="BN825">
            <v>0</v>
          </cell>
          <cell r="BO825">
            <v>83.88</v>
          </cell>
          <cell r="BP825">
            <v>87.75</v>
          </cell>
          <cell r="BQ825">
            <v>84.75</v>
          </cell>
          <cell r="BR825">
            <v>83</v>
          </cell>
          <cell r="BS825" t="str">
            <v/>
          </cell>
          <cell r="BT825">
            <v>0</v>
          </cell>
          <cell r="BU825">
            <v>85</v>
          </cell>
          <cell r="BV825">
            <v>88.75</v>
          </cell>
          <cell r="BW825">
            <v>93</v>
          </cell>
          <cell r="BX825">
            <v>91</v>
          </cell>
          <cell r="BY825" t="str">
            <v/>
          </cell>
          <cell r="BZ825">
            <v>0</v>
          </cell>
          <cell r="CA825">
            <v>85</v>
          </cell>
          <cell r="CB825">
            <v>84.5</v>
          </cell>
          <cell r="CC825">
            <v>86.5</v>
          </cell>
          <cell r="CD825">
            <v>88</v>
          </cell>
          <cell r="CE825" t="str">
            <v/>
          </cell>
          <cell r="CF825">
            <v>0</v>
          </cell>
          <cell r="CG825">
            <v>86.5</v>
          </cell>
          <cell r="CH825">
            <v>77</v>
          </cell>
          <cell r="CI825">
            <v>85.25</v>
          </cell>
          <cell r="CJ825">
            <v>81</v>
          </cell>
          <cell r="CK825" t="str">
            <v/>
          </cell>
          <cell r="CL825">
            <v>0</v>
          </cell>
          <cell r="CM825">
            <v>81.83</v>
          </cell>
          <cell r="CN825">
            <v>85.5</v>
          </cell>
          <cell r="CO825">
            <v>85.75</v>
          </cell>
          <cell r="CP825">
            <v>84</v>
          </cell>
          <cell r="CQ825" t="str">
            <v/>
          </cell>
          <cell r="CR825">
            <v>0</v>
          </cell>
          <cell r="CS825">
            <v>80.67</v>
          </cell>
          <cell r="CT825">
            <v>83.75</v>
          </cell>
          <cell r="CU825">
            <v>85</v>
          </cell>
          <cell r="CV825">
            <v>88</v>
          </cell>
          <cell r="CW825" t="str">
            <v/>
          </cell>
          <cell r="CX825">
            <v>0</v>
          </cell>
          <cell r="CY825">
            <v>82.89</v>
          </cell>
          <cell r="CZ825">
            <v>78.75</v>
          </cell>
          <cell r="DA825">
            <v>76.75</v>
          </cell>
          <cell r="DB825">
            <v>90</v>
          </cell>
          <cell r="DC825" t="str">
            <v/>
          </cell>
          <cell r="DD825">
            <v>0</v>
          </cell>
          <cell r="DE825">
            <v>89</v>
          </cell>
          <cell r="DF825">
            <v>92.5</v>
          </cell>
          <cell r="DG825">
            <v>86</v>
          </cell>
          <cell r="DH825">
            <v>91</v>
          </cell>
          <cell r="DI825" t="str">
            <v/>
          </cell>
          <cell r="DJ825">
            <v>0</v>
          </cell>
          <cell r="DK825">
            <v>0</v>
          </cell>
          <cell r="DL825">
            <v>0</v>
          </cell>
          <cell r="DM825">
            <v>0</v>
          </cell>
          <cell r="DN825">
            <v>81</v>
          </cell>
          <cell r="DO825" t="str">
            <v/>
          </cell>
          <cell r="DP825">
            <v>0</v>
          </cell>
          <cell r="DQ825">
            <v>85</v>
          </cell>
          <cell r="DR825">
            <v>76.75</v>
          </cell>
          <cell r="DS825">
            <v>79.5</v>
          </cell>
          <cell r="DT825">
            <v>81</v>
          </cell>
          <cell r="DU825" t="str">
            <v/>
          </cell>
          <cell r="DV825">
            <v>0</v>
          </cell>
          <cell r="DW825">
            <v>87.5</v>
          </cell>
          <cell r="DX825">
            <v>79</v>
          </cell>
          <cell r="DY825">
            <v>83</v>
          </cell>
          <cell r="DZ825">
            <v>85</v>
          </cell>
          <cell r="EA825" t="str">
            <v/>
          </cell>
          <cell r="EB825">
            <v>0</v>
          </cell>
          <cell r="EC825">
            <v>85.42</v>
          </cell>
          <cell r="ED825">
            <v>74.25</v>
          </cell>
          <cell r="EE825">
            <v>79.5</v>
          </cell>
          <cell r="EF825">
            <v>83</v>
          </cell>
          <cell r="EG825" t="str">
            <v/>
          </cell>
          <cell r="EH825">
            <v>0</v>
          </cell>
          <cell r="EI825">
            <v>78.92</v>
          </cell>
          <cell r="EJ825">
            <v>85.75</v>
          </cell>
          <cell r="EK825">
            <v>72.25</v>
          </cell>
          <cell r="EL825">
            <v>79</v>
          </cell>
          <cell r="EM825" t="str">
            <v/>
          </cell>
          <cell r="EN825">
            <v>0</v>
          </cell>
          <cell r="EO825">
            <v>78.92</v>
          </cell>
          <cell r="EP825">
            <v>85.75</v>
          </cell>
          <cell r="EQ825">
            <v>72.25</v>
          </cell>
          <cell r="ER825">
            <v>79</v>
          </cell>
          <cell r="ES825" t="str">
            <v/>
          </cell>
          <cell r="ET825">
            <v>0</v>
          </cell>
          <cell r="EU825">
            <v>78.92</v>
          </cell>
          <cell r="EV825">
            <v>85.75</v>
          </cell>
          <cell r="EW825">
            <v>72.25</v>
          </cell>
          <cell r="EX825">
            <v>79</v>
          </cell>
          <cell r="EY825" t="str">
            <v/>
          </cell>
          <cell r="EZ825">
            <v>0</v>
          </cell>
          <cell r="FA825">
            <v>81.17</v>
          </cell>
          <cell r="FB825">
            <v>69.75</v>
          </cell>
          <cell r="FC825">
            <v>79</v>
          </cell>
          <cell r="FD825">
            <v>78</v>
          </cell>
          <cell r="FE825" t="str">
            <v/>
          </cell>
          <cell r="FF825">
            <v>0</v>
          </cell>
          <cell r="FG825">
            <v>81.17</v>
          </cell>
          <cell r="FH825">
            <v>69.75</v>
          </cell>
          <cell r="FI825">
            <v>79</v>
          </cell>
          <cell r="FJ825">
            <v>78</v>
          </cell>
          <cell r="FK825" t="str">
            <v/>
          </cell>
          <cell r="FL825">
            <v>0</v>
          </cell>
          <cell r="FM825">
            <v>81.17</v>
          </cell>
          <cell r="FN825">
            <v>69.75</v>
          </cell>
          <cell r="FO825">
            <v>79</v>
          </cell>
          <cell r="FP825">
            <v>78</v>
          </cell>
          <cell r="FQ825" t="str">
            <v/>
          </cell>
          <cell r="FR825">
            <v>0</v>
          </cell>
          <cell r="FS825">
            <v>81.17</v>
          </cell>
          <cell r="FT825">
            <v>69.75</v>
          </cell>
          <cell r="FU825">
            <v>79</v>
          </cell>
          <cell r="FV825">
            <v>78</v>
          </cell>
          <cell r="FW825" t="str">
            <v/>
          </cell>
          <cell r="FX825">
            <v>0</v>
          </cell>
          <cell r="FY825">
            <v>81.17</v>
          </cell>
          <cell r="FZ825">
            <v>69.75</v>
          </cell>
          <cell r="GA825">
            <v>79</v>
          </cell>
          <cell r="GB825">
            <v>78</v>
          </cell>
          <cell r="GC825" t="str">
            <v/>
          </cell>
          <cell r="GD825">
            <v>0</v>
          </cell>
          <cell r="GE825">
            <v>81.17</v>
          </cell>
          <cell r="GF825">
            <v>69.75</v>
          </cell>
          <cell r="GG825">
            <v>79</v>
          </cell>
          <cell r="GH825">
            <v>78</v>
          </cell>
          <cell r="GI825" t="str">
            <v/>
          </cell>
          <cell r="GJ825">
            <v>0</v>
          </cell>
          <cell r="GK825">
            <v>81.17</v>
          </cell>
          <cell r="GL825">
            <v>69.75</v>
          </cell>
          <cell r="GM825">
            <v>79</v>
          </cell>
          <cell r="GN825">
            <v>78</v>
          </cell>
          <cell r="GO825" t="str">
            <v/>
          </cell>
          <cell r="GP825">
            <v>0</v>
          </cell>
          <cell r="GQ825">
            <v>81.17</v>
          </cell>
          <cell r="GR825">
            <v>69.75</v>
          </cell>
          <cell r="GS825">
            <v>79</v>
          </cell>
          <cell r="GT825">
            <v>78</v>
          </cell>
          <cell r="GU825" t="str">
            <v/>
          </cell>
          <cell r="GV825">
            <v>0</v>
          </cell>
          <cell r="GW825">
            <v>86.67</v>
          </cell>
          <cell r="GX825">
            <v>75</v>
          </cell>
          <cell r="GY825">
            <v>86.25</v>
          </cell>
          <cell r="GZ825">
            <v>78</v>
          </cell>
          <cell r="HA825" t="str">
            <v>GEO-L</v>
          </cell>
          <cell r="HB825">
            <v>0</v>
          </cell>
          <cell r="HC825">
            <v>83.63</v>
          </cell>
          <cell r="HD825">
            <v>77.25</v>
          </cell>
          <cell r="HE825">
            <v>82.25</v>
          </cell>
          <cell r="HF825">
            <v>85</v>
          </cell>
          <cell r="HH825">
            <v>0</v>
          </cell>
          <cell r="HM825" t="str">
            <v/>
          </cell>
          <cell r="HN825" t="str">
            <v/>
          </cell>
          <cell r="HS825">
            <v>0</v>
          </cell>
          <cell r="HT825" t="str">
            <v>PKN</v>
          </cell>
          <cell r="HU825">
            <v>0</v>
          </cell>
          <cell r="HV825" t="str">
            <v>IND</v>
          </cell>
          <cell r="HW825">
            <v>0</v>
          </cell>
          <cell r="HX825" t="str">
            <v>MAT-W</v>
          </cell>
          <cell r="HY825">
            <v>0</v>
          </cell>
          <cell r="HZ825" t="str">
            <v>SEJ-W</v>
          </cell>
          <cell r="IA825">
            <v>0</v>
          </cell>
          <cell r="IB825" t="str">
            <v>IGR-W</v>
          </cell>
          <cell r="IC825">
            <v>0</v>
          </cell>
          <cell r="ID825" t="str">
            <v>SBO</v>
          </cell>
          <cell r="IE825">
            <v>0</v>
          </cell>
          <cell r="IF825" t="str">
            <v>PJO</v>
          </cell>
          <cell r="IG825">
            <v>0</v>
          </cell>
          <cell r="IH825" t="str">
            <v>PRA</v>
          </cell>
          <cell r="II825">
            <v>0</v>
          </cell>
          <cell r="IJ825" t="str">
            <v>JAW</v>
          </cell>
          <cell r="IK825">
            <v>0</v>
          </cell>
          <cell r="IL825" t="str">
            <v>ARB</v>
          </cell>
          <cell r="IM825">
            <v>0</v>
          </cell>
          <cell r="IN825" t="str">
            <v>PKM</v>
          </cell>
          <cell r="IO825">
            <v>0</v>
          </cell>
          <cell r="IP825" t="str">
            <v>MAT-P</v>
          </cell>
          <cell r="IQ825">
            <v>0</v>
          </cell>
          <cell r="IR825" t="str">
            <v>BIO-P</v>
          </cell>
          <cell r="IS825">
            <v>0</v>
          </cell>
          <cell r="IT825" t="str">
            <v>FIS-P</v>
          </cell>
          <cell r="IU825">
            <v>0</v>
          </cell>
          <cell r="IV825" t="str">
            <v>KIM-P</v>
          </cell>
          <cell r="IW825">
            <v>0</v>
          </cell>
          <cell r="IX825" t="str">
            <v>GEO-L</v>
          </cell>
          <cell r="IY825">
            <v>0</v>
          </cell>
          <cell r="JA825">
            <v>0</v>
          </cell>
        </row>
        <row r="826">
          <cell r="Q826" t="str">
            <v/>
          </cell>
          <cell r="AB826" t="str">
            <v/>
          </cell>
          <cell r="AC826">
            <v>31</v>
          </cell>
          <cell r="AI826" t="str">
            <v/>
          </cell>
          <cell r="AJ826">
            <v>0</v>
          </cell>
          <cell r="AK826">
            <v>89.5</v>
          </cell>
          <cell r="AL826">
            <v>85.25</v>
          </cell>
          <cell r="AM826">
            <v>83.25</v>
          </cell>
          <cell r="AN826">
            <v>79</v>
          </cell>
          <cell r="AO826" t="str">
            <v/>
          </cell>
          <cell r="AP826">
            <v>0</v>
          </cell>
          <cell r="AQ826">
            <v>87.67</v>
          </cell>
          <cell r="AR826">
            <v>87</v>
          </cell>
          <cell r="AS826">
            <v>83</v>
          </cell>
          <cell r="AT826">
            <v>82</v>
          </cell>
          <cell r="AU826" t="str">
            <v/>
          </cell>
          <cell r="AV826">
            <v>0</v>
          </cell>
          <cell r="AW826">
            <v>83.67</v>
          </cell>
          <cell r="AX826">
            <v>85.25</v>
          </cell>
          <cell r="AY826">
            <v>83</v>
          </cell>
          <cell r="AZ826">
            <v>83</v>
          </cell>
          <cell r="BA826" t="str">
            <v/>
          </cell>
          <cell r="BB826">
            <v>0</v>
          </cell>
          <cell r="BC826">
            <v>93.25</v>
          </cell>
          <cell r="BD826">
            <v>84.75</v>
          </cell>
          <cell r="BE826">
            <v>83.5</v>
          </cell>
          <cell r="BF826">
            <v>81</v>
          </cell>
          <cell r="BG826" t="str">
            <v>SEJ</v>
          </cell>
          <cell r="BH826">
            <v>0</v>
          </cell>
          <cell r="BI826">
            <v>90</v>
          </cell>
          <cell r="BJ826">
            <v>87</v>
          </cell>
          <cell r="BK826">
            <v>83</v>
          </cell>
          <cell r="BL826">
            <v>82</v>
          </cell>
          <cell r="BM826" t="str">
            <v/>
          </cell>
          <cell r="BN826">
            <v>0</v>
          </cell>
          <cell r="BO826">
            <v>91.13</v>
          </cell>
          <cell r="BP826">
            <v>87.75</v>
          </cell>
          <cell r="BQ826">
            <v>83.5</v>
          </cell>
          <cell r="BR826">
            <v>84</v>
          </cell>
          <cell r="BS826" t="str">
            <v/>
          </cell>
          <cell r="BT826">
            <v>0</v>
          </cell>
          <cell r="BU826">
            <v>87.75</v>
          </cell>
          <cell r="BV826">
            <v>91.25</v>
          </cell>
          <cell r="BW826">
            <v>94.5</v>
          </cell>
          <cell r="BX826">
            <v>92</v>
          </cell>
          <cell r="BY826" t="str">
            <v/>
          </cell>
          <cell r="BZ826">
            <v>0</v>
          </cell>
          <cell r="CA826">
            <v>85.5</v>
          </cell>
          <cell r="CB826">
            <v>84.25</v>
          </cell>
          <cell r="CC826">
            <v>84</v>
          </cell>
          <cell r="CD826">
            <v>85</v>
          </cell>
          <cell r="CE826" t="str">
            <v/>
          </cell>
          <cell r="CF826">
            <v>0</v>
          </cell>
          <cell r="CG826">
            <v>87.5</v>
          </cell>
          <cell r="CH826">
            <v>80</v>
          </cell>
          <cell r="CI826">
            <v>84.5</v>
          </cell>
          <cell r="CJ826">
            <v>82</v>
          </cell>
          <cell r="CK826" t="str">
            <v/>
          </cell>
          <cell r="CL826">
            <v>0</v>
          </cell>
          <cell r="CM826">
            <v>87.67</v>
          </cell>
          <cell r="CN826">
            <v>91</v>
          </cell>
          <cell r="CO826">
            <v>91.5</v>
          </cell>
          <cell r="CP826">
            <v>84</v>
          </cell>
          <cell r="CQ826" t="str">
            <v/>
          </cell>
          <cell r="CR826">
            <v>0</v>
          </cell>
          <cell r="CS826">
            <v>93.42</v>
          </cell>
          <cell r="CT826">
            <v>88</v>
          </cell>
          <cell r="CU826">
            <v>91</v>
          </cell>
          <cell r="CV826">
            <v>87</v>
          </cell>
          <cell r="CW826" t="str">
            <v/>
          </cell>
          <cell r="CX826">
            <v>0</v>
          </cell>
          <cell r="CY826">
            <v>85.67</v>
          </cell>
          <cell r="CZ826">
            <v>82.5</v>
          </cell>
          <cell r="DA826">
            <v>74.25</v>
          </cell>
          <cell r="DB826">
            <v>86</v>
          </cell>
          <cell r="DC826" t="str">
            <v/>
          </cell>
          <cell r="DD826">
            <v>0</v>
          </cell>
          <cell r="DE826">
            <v>93</v>
          </cell>
          <cell r="DF826">
            <v>94</v>
          </cell>
          <cell r="DG826">
            <v>88.25</v>
          </cell>
          <cell r="DH826">
            <v>97</v>
          </cell>
          <cell r="DI826" t="str">
            <v/>
          </cell>
          <cell r="DJ826">
            <v>0</v>
          </cell>
          <cell r="DK826">
            <v>0</v>
          </cell>
          <cell r="DL826">
            <v>0</v>
          </cell>
          <cell r="DM826">
            <v>0</v>
          </cell>
          <cell r="DN826">
            <v>89</v>
          </cell>
          <cell r="DO826" t="str">
            <v/>
          </cell>
          <cell r="DP826">
            <v>0</v>
          </cell>
          <cell r="DQ826">
            <v>87.25</v>
          </cell>
          <cell r="DR826">
            <v>77.5</v>
          </cell>
          <cell r="DS826">
            <v>83.5</v>
          </cell>
          <cell r="DT826">
            <v>81</v>
          </cell>
          <cell r="DU826" t="str">
            <v/>
          </cell>
          <cell r="DV826">
            <v>0</v>
          </cell>
          <cell r="DW826">
            <v>88.75</v>
          </cell>
          <cell r="DX826">
            <v>87.75</v>
          </cell>
          <cell r="DY826">
            <v>81.75</v>
          </cell>
          <cell r="DZ826">
            <v>87</v>
          </cell>
          <cell r="EA826" t="str">
            <v/>
          </cell>
          <cell r="EB826">
            <v>0</v>
          </cell>
          <cell r="EC826">
            <v>88.67</v>
          </cell>
          <cell r="ED826">
            <v>82.75</v>
          </cell>
          <cell r="EE826">
            <v>82.75</v>
          </cell>
          <cell r="EF826">
            <v>80</v>
          </cell>
          <cell r="EG826" t="str">
            <v/>
          </cell>
          <cell r="EH826">
            <v>0</v>
          </cell>
          <cell r="EI826">
            <v>80.67</v>
          </cell>
          <cell r="EJ826">
            <v>92.75</v>
          </cell>
          <cell r="EK826">
            <v>76.5</v>
          </cell>
          <cell r="EL826">
            <v>81</v>
          </cell>
          <cell r="EM826" t="str">
            <v/>
          </cell>
          <cell r="EN826">
            <v>0</v>
          </cell>
          <cell r="EO826">
            <v>80.67</v>
          </cell>
          <cell r="EP826">
            <v>92.75</v>
          </cell>
          <cell r="EQ826">
            <v>76.5</v>
          </cell>
          <cell r="ER826">
            <v>81</v>
          </cell>
          <cell r="ES826" t="str">
            <v/>
          </cell>
          <cell r="ET826">
            <v>0</v>
          </cell>
          <cell r="EU826">
            <v>80.67</v>
          </cell>
          <cell r="EV826">
            <v>92.75</v>
          </cell>
          <cell r="EW826">
            <v>76.5</v>
          </cell>
          <cell r="EX826">
            <v>81</v>
          </cell>
          <cell r="EY826" t="str">
            <v/>
          </cell>
          <cell r="EZ826">
            <v>0</v>
          </cell>
          <cell r="FA826">
            <v>83.33</v>
          </cell>
          <cell r="FB826">
            <v>74</v>
          </cell>
          <cell r="FC826">
            <v>89</v>
          </cell>
          <cell r="FD826">
            <v>80</v>
          </cell>
          <cell r="FE826" t="str">
            <v/>
          </cell>
          <cell r="FF826">
            <v>0</v>
          </cell>
          <cell r="FG826">
            <v>83.33</v>
          </cell>
          <cell r="FH826">
            <v>74</v>
          </cell>
          <cell r="FI826">
            <v>89</v>
          </cell>
          <cell r="FJ826">
            <v>80</v>
          </cell>
          <cell r="FK826" t="str">
            <v/>
          </cell>
          <cell r="FL826">
            <v>0</v>
          </cell>
          <cell r="FM826">
            <v>83.33</v>
          </cell>
          <cell r="FN826">
            <v>74</v>
          </cell>
          <cell r="FO826">
            <v>89</v>
          </cell>
          <cell r="FP826">
            <v>80</v>
          </cell>
          <cell r="FQ826" t="str">
            <v/>
          </cell>
          <cell r="FR826">
            <v>0</v>
          </cell>
          <cell r="FS826">
            <v>83.33</v>
          </cell>
          <cell r="FT826">
            <v>74</v>
          </cell>
          <cell r="FU826">
            <v>89</v>
          </cell>
          <cell r="FV826">
            <v>80</v>
          </cell>
          <cell r="FW826" t="str">
            <v/>
          </cell>
          <cell r="FX826">
            <v>0</v>
          </cell>
          <cell r="FY826">
            <v>83.33</v>
          </cell>
          <cell r="FZ826">
            <v>74</v>
          </cell>
          <cell r="GA826">
            <v>89</v>
          </cell>
          <cell r="GB826">
            <v>80</v>
          </cell>
          <cell r="GC826" t="str">
            <v/>
          </cell>
          <cell r="GD826">
            <v>0</v>
          </cell>
          <cell r="GE826">
            <v>83.33</v>
          </cell>
          <cell r="GF826">
            <v>74</v>
          </cell>
          <cell r="GG826">
            <v>89</v>
          </cell>
          <cell r="GH826">
            <v>80</v>
          </cell>
          <cell r="GI826" t="str">
            <v/>
          </cell>
          <cell r="GJ826">
            <v>0</v>
          </cell>
          <cell r="GK826">
            <v>83.33</v>
          </cell>
          <cell r="GL826">
            <v>74</v>
          </cell>
          <cell r="GM826">
            <v>89</v>
          </cell>
          <cell r="GN826">
            <v>80</v>
          </cell>
          <cell r="GO826" t="str">
            <v/>
          </cell>
          <cell r="GP826">
            <v>0</v>
          </cell>
          <cell r="GQ826">
            <v>83.33</v>
          </cell>
          <cell r="GR826">
            <v>74</v>
          </cell>
          <cell r="GS826">
            <v>89</v>
          </cell>
          <cell r="GT826">
            <v>80</v>
          </cell>
          <cell r="GU826" t="str">
            <v/>
          </cell>
          <cell r="GV826">
            <v>0</v>
          </cell>
          <cell r="GW826">
            <v>94.33</v>
          </cell>
          <cell r="GX826">
            <v>80</v>
          </cell>
          <cell r="GY826">
            <v>93</v>
          </cell>
          <cell r="GZ826">
            <v>78</v>
          </cell>
          <cell r="HA826" t="str">
            <v>GEO-L</v>
          </cell>
          <cell r="HB826">
            <v>0</v>
          </cell>
          <cell r="HC826">
            <v>91.5</v>
          </cell>
          <cell r="HD826">
            <v>91.5</v>
          </cell>
          <cell r="HE826">
            <v>92.25</v>
          </cell>
          <cell r="HF826">
            <v>94</v>
          </cell>
          <cell r="HH826">
            <v>0</v>
          </cell>
          <cell r="HM826" t="str">
            <v/>
          </cell>
          <cell r="HN826" t="str">
            <v/>
          </cell>
          <cell r="HS826">
            <v>0</v>
          </cell>
          <cell r="HT826" t="str">
            <v>PKN</v>
          </cell>
          <cell r="HU826">
            <v>0</v>
          </cell>
          <cell r="HV826" t="str">
            <v>IND</v>
          </cell>
          <cell r="HW826">
            <v>0</v>
          </cell>
          <cell r="HX826" t="str">
            <v>MAT-W</v>
          </cell>
          <cell r="HY826">
            <v>0</v>
          </cell>
          <cell r="HZ826" t="str">
            <v>SEJ-W</v>
          </cell>
          <cell r="IA826">
            <v>0</v>
          </cell>
          <cell r="IB826" t="str">
            <v>IGR-W</v>
          </cell>
          <cell r="IC826">
            <v>0</v>
          </cell>
          <cell r="ID826" t="str">
            <v>SBO</v>
          </cell>
          <cell r="IE826">
            <v>0</v>
          </cell>
          <cell r="IF826" t="str">
            <v>PJO</v>
          </cell>
          <cell r="IG826">
            <v>0</v>
          </cell>
          <cell r="IH826" t="str">
            <v>PRA</v>
          </cell>
          <cell r="II826">
            <v>0</v>
          </cell>
          <cell r="IJ826" t="str">
            <v>JAW</v>
          </cell>
          <cell r="IK826">
            <v>0</v>
          </cell>
          <cell r="IL826" t="str">
            <v>ARB</v>
          </cell>
          <cell r="IM826">
            <v>0</v>
          </cell>
          <cell r="IN826" t="str">
            <v>PKM</v>
          </cell>
          <cell r="IO826">
            <v>0</v>
          </cell>
          <cell r="IP826" t="str">
            <v>MAT-P</v>
          </cell>
          <cell r="IQ826">
            <v>0</v>
          </cell>
          <cell r="IR826" t="str">
            <v>BIO-P</v>
          </cell>
          <cell r="IS826">
            <v>0</v>
          </cell>
          <cell r="IT826" t="str">
            <v>FIS-P</v>
          </cell>
          <cell r="IU826">
            <v>0</v>
          </cell>
          <cell r="IV826" t="str">
            <v>KIM-P</v>
          </cell>
          <cell r="IW826">
            <v>0</v>
          </cell>
          <cell r="IX826" t="str">
            <v>GEO-L</v>
          </cell>
          <cell r="IY826">
            <v>0</v>
          </cell>
          <cell r="JA826">
            <v>0</v>
          </cell>
        </row>
        <row r="827">
          <cell r="Q827" t="str">
            <v/>
          </cell>
          <cell r="AB827" t="str">
            <v/>
          </cell>
          <cell r="AC827">
            <v>32</v>
          </cell>
          <cell r="AI827" t="str">
            <v/>
          </cell>
          <cell r="AJ827">
            <v>0</v>
          </cell>
          <cell r="AK827">
            <v>86.25</v>
          </cell>
          <cell r="AL827">
            <v>86</v>
          </cell>
          <cell r="AM827">
            <v>84.5</v>
          </cell>
          <cell r="AN827">
            <v>79</v>
          </cell>
          <cell r="AO827" t="str">
            <v/>
          </cell>
          <cell r="AP827">
            <v>0</v>
          </cell>
          <cell r="AQ827">
            <v>86.33</v>
          </cell>
          <cell r="AR827">
            <v>88.5</v>
          </cell>
          <cell r="AS827">
            <v>86.25</v>
          </cell>
          <cell r="AT827">
            <v>79</v>
          </cell>
          <cell r="AU827" t="str">
            <v/>
          </cell>
          <cell r="AV827">
            <v>0</v>
          </cell>
          <cell r="AW827">
            <v>88.75</v>
          </cell>
          <cell r="AX827">
            <v>86</v>
          </cell>
          <cell r="AY827">
            <v>84.5</v>
          </cell>
          <cell r="AZ827">
            <v>80</v>
          </cell>
          <cell r="BA827" t="str">
            <v/>
          </cell>
          <cell r="BB827">
            <v>0</v>
          </cell>
          <cell r="BC827">
            <v>86.75</v>
          </cell>
          <cell r="BD827">
            <v>87.25</v>
          </cell>
          <cell r="BE827">
            <v>84.75</v>
          </cell>
          <cell r="BF827">
            <v>82</v>
          </cell>
          <cell r="BG827" t="str">
            <v>SEJ</v>
          </cell>
          <cell r="BH827">
            <v>0</v>
          </cell>
          <cell r="BI827">
            <v>91.67</v>
          </cell>
          <cell r="BJ827">
            <v>89.25</v>
          </cell>
          <cell r="BK827">
            <v>77</v>
          </cell>
          <cell r="BL827">
            <v>78</v>
          </cell>
          <cell r="BM827" t="str">
            <v/>
          </cell>
          <cell r="BN827">
            <v>0</v>
          </cell>
          <cell r="BO827">
            <v>82.25</v>
          </cell>
          <cell r="BP827">
            <v>75.5</v>
          </cell>
          <cell r="BQ827">
            <v>85.75</v>
          </cell>
          <cell r="BR827">
            <v>82</v>
          </cell>
          <cell r="BS827" t="str">
            <v/>
          </cell>
          <cell r="BT827">
            <v>0</v>
          </cell>
          <cell r="BU827">
            <v>85.5</v>
          </cell>
          <cell r="BV827">
            <v>88.25</v>
          </cell>
          <cell r="BW827">
            <v>90</v>
          </cell>
          <cell r="BX827">
            <v>91</v>
          </cell>
          <cell r="BY827" t="str">
            <v/>
          </cell>
          <cell r="BZ827">
            <v>0</v>
          </cell>
          <cell r="CA827">
            <v>85.25</v>
          </cell>
          <cell r="CB827">
            <v>82</v>
          </cell>
          <cell r="CC827">
            <v>86</v>
          </cell>
          <cell r="CD827">
            <v>86</v>
          </cell>
          <cell r="CE827" t="str">
            <v/>
          </cell>
          <cell r="CF827">
            <v>0</v>
          </cell>
          <cell r="CG827">
            <v>84.5</v>
          </cell>
          <cell r="CH827">
            <v>81.25</v>
          </cell>
          <cell r="CI827">
            <v>84.5</v>
          </cell>
          <cell r="CJ827">
            <v>83</v>
          </cell>
          <cell r="CK827" t="str">
            <v/>
          </cell>
          <cell r="CL827">
            <v>0</v>
          </cell>
          <cell r="CM827">
            <v>79.67</v>
          </cell>
          <cell r="CN827">
            <v>86.25</v>
          </cell>
          <cell r="CO827">
            <v>86.5</v>
          </cell>
          <cell r="CP827">
            <v>82</v>
          </cell>
          <cell r="CQ827" t="str">
            <v/>
          </cell>
          <cell r="CR827">
            <v>0</v>
          </cell>
          <cell r="CS827">
            <v>89.42</v>
          </cell>
          <cell r="CT827">
            <v>88.5</v>
          </cell>
          <cell r="CU827">
            <v>94.75</v>
          </cell>
          <cell r="CV827">
            <v>86</v>
          </cell>
          <cell r="CW827" t="str">
            <v/>
          </cell>
          <cell r="CX827">
            <v>0</v>
          </cell>
          <cell r="CY827">
            <v>82.22</v>
          </cell>
          <cell r="CZ827">
            <v>85.25</v>
          </cell>
          <cell r="DA827">
            <v>80.5</v>
          </cell>
          <cell r="DB827">
            <v>88</v>
          </cell>
          <cell r="DC827" t="str">
            <v/>
          </cell>
          <cell r="DD827">
            <v>0</v>
          </cell>
          <cell r="DE827">
            <v>91.25</v>
          </cell>
          <cell r="DF827">
            <v>92</v>
          </cell>
          <cell r="DG827">
            <v>84</v>
          </cell>
          <cell r="DH827">
            <v>93</v>
          </cell>
          <cell r="DI827" t="str">
            <v/>
          </cell>
          <cell r="DJ827">
            <v>0</v>
          </cell>
          <cell r="DK827">
            <v>0</v>
          </cell>
          <cell r="DL827">
            <v>0</v>
          </cell>
          <cell r="DM827">
            <v>0</v>
          </cell>
          <cell r="DN827">
            <v>90</v>
          </cell>
          <cell r="DO827" t="str">
            <v/>
          </cell>
          <cell r="DP827">
            <v>0</v>
          </cell>
          <cell r="DQ827">
            <v>91.25</v>
          </cell>
          <cell r="DR827">
            <v>88.75</v>
          </cell>
          <cell r="DS827">
            <v>83.75</v>
          </cell>
          <cell r="DT827">
            <v>82</v>
          </cell>
          <cell r="DU827" t="str">
            <v/>
          </cell>
          <cell r="DV827">
            <v>0</v>
          </cell>
          <cell r="DW827">
            <v>93.75</v>
          </cell>
          <cell r="DX827">
            <v>91.5</v>
          </cell>
          <cell r="DY827">
            <v>87.25</v>
          </cell>
          <cell r="DZ827">
            <v>89</v>
          </cell>
          <cell r="EA827" t="str">
            <v/>
          </cell>
          <cell r="EB827">
            <v>0</v>
          </cell>
          <cell r="EC827">
            <v>86.75</v>
          </cell>
          <cell r="ED827">
            <v>83</v>
          </cell>
          <cell r="EE827">
            <v>87.5</v>
          </cell>
          <cell r="EF827">
            <v>85</v>
          </cell>
          <cell r="EG827" t="str">
            <v/>
          </cell>
          <cell r="EH827">
            <v>0</v>
          </cell>
          <cell r="EI827">
            <v>78.83</v>
          </cell>
          <cell r="EJ827">
            <v>82</v>
          </cell>
          <cell r="EK827">
            <v>86.25</v>
          </cell>
          <cell r="EL827">
            <v>87</v>
          </cell>
          <cell r="EM827" t="str">
            <v/>
          </cell>
          <cell r="EN827">
            <v>0</v>
          </cell>
          <cell r="EO827">
            <v>78.83</v>
          </cell>
          <cell r="EP827">
            <v>82</v>
          </cell>
          <cell r="EQ827">
            <v>86.25</v>
          </cell>
          <cell r="ER827">
            <v>87</v>
          </cell>
          <cell r="ES827" t="str">
            <v/>
          </cell>
          <cell r="ET827">
            <v>0</v>
          </cell>
          <cell r="EU827">
            <v>78.83</v>
          </cell>
          <cell r="EV827">
            <v>82</v>
          </cell>
          <cell r="EW827">
            <v>86.25</v>
          </cell>
          <cell r="EX827">
            <v>87</v>
          </cell>
          <cell r="EY827" t="str">
            <v/>
          </cell>
          <cell r="EZ827">
            <v>0</v>
          </cell>
          <cell r="FA827">
            <v>83.83</v>
          </cell>
          <cell r="FB827">
            <v>73.5</v>
          </cell>
          <cell r="FC827">
            <v>87</v>
          </cell>
          <cell r="FD827">
            <v>81</v>
          </cell>
          <cell r="FE827" t="str">
            <v/>
          </cell>
          <cell r="FF827">
            <v>0</v>
          </cell>
          <cell r="FG827">
            <v>83.83</v>
          </cell>
          <cell r="FH827">
            <v>73.5</v>
          </cell>
          <cell r="FI827">
            <v>87</v>
          </cell>
          <cell r="FJ827">
            <v>81</v>
          </cell>
          <cell r="FK827" t="str">
            <v/>
          </cell>
          <cell r="FL827">
            <v>0</v>
          </cell>
          <cell r="FM827">
            <v>83.83</v>
          </cell>
          <cell r="FN827">
            <v>73.5</v>
          </cell>
          <cell r="FO827">
            <v>87</v>
          </cell>
          <cell r="FP827">
            <v>81</v>
          </cell>
          <cell r="FQ827" t="str">
            <v/>
          </cell>
          <cell r="FR827">
            <v>0</v>
          </cell>
          <cell r="FS827">
            <v>83.83</v>
          </cell>
          <cell r="FT827">
            <v>73.5</v>
          </cell>
          <cell r="FU827">
            <v>87</v>
          </cell>
          <cell r="FV827">
            <v>81</v>
          </cell>
          <cell r="FW827" t="str">
            <v/>
          </cell>
          <cell r="FX827">
            <v>0</v>
          </cell>
          <cell r="FY827">
            <v>83.83</v>
          </cell>
          <cell r="FZ827">
            <v>73.5</v>
          </cell>
          <cell r="GA827">
            <v>87</v>
          </cell>
          <cell r="GB827">
            <v>81</v>
          </cell>
          <cell r="GC827" t="str">
            <v/>
          </cell>
          <cell r="GD827">
            <v>0</v>
          </cell>
          <cell r="GE827">
            <v>83.83</v>
          </cell>
          <cell r="GF827">
            <v>73.5</v>
          </cell>
          <cell r="GG827">
            <v>87</v>
          </cell>
          <cell r="GH827">
            <v>81</v>
          </cell>
          <cell r="GI827" t="str">
            <v/>
          </cell>
          <cell r="GJ827">
            <v>0</v>
          </cell>
          <cell r="GK827">
            <v>83.83</v>
          </cell>
          <cell r="GL827">
            <v>73.5</v>
          </cell>
          <cell r="GM827">
            <v>87</v>
          </cell>
          <cell r="GN827">
            <v>81</v>
          </cell>
          <cell r="GO827" t="str">
            <v/>
          </cell>
          <cell r="GP827">
            <v>0</v>
          </cell>
          <cell r="GQ827">
            <v>83.83</v>
          </cell>
          <cell r="GR827">
            <v>73.5</v>
          </cell>
          <cell r="GS827">
            <v>87</v>
          </cell>
          <cell r="GT827">
            <v>81</v>
          </cell>
          <cell r="GU827" t="str">
            <v/>
          </cell>
          <cell r="GV827">
            <v>0</v>
          </cell>
          <cell r="GW827">
            <v>85.17</v>
          </cell>
          <cell r="GX827">
            <v>78</v>
          </cell>
          <cell r="GY827">
            <v>84.75</v>
          </cell>
          <cell r="GZ827">
            <v>78</v>
          </cell>
          <cell r="HA827" t="str">
            <v>GEO-L</v>
          </cell>
          <cell r="HB827">
            <v>0</v>
          </cell>
          <cell r="HC827">
            <v>85.63</v>
          </cell>
          <cell r="HD827">
            <v>85.75</v>
          </cell>
          <cell r="HE827">
            <v>86.25</v>
          </cell>
          <cell r="HF827">
            <v>90</v>
          </cell>
          <cell r="HH827">
            <v>0</v>
          </cell>
          <cell r="HM827" t="str">
            <v/>
          </cell>
          <cell r="HN827" t="str">
            <v/>
          </cell>
          <cell r="HS827">
            <v>0</v>
          </cell>
          <cell r="HT827" t="str">
            <v>PKN</v>
          </cell>
          <cell r="HU827">
            <v>0</v>
          </cell>
          <cell r="HV827" t="str">
            <v>IND</v>
          </cell>
          <cell r="HW827">
            <v>0</v>
          </cell>
          <cell r="HX827" t="str">
            <v>MAT-W</v>
          </cell>
          <cell r="HY827">
            <v>0</v>
          </cell>
          <cell r="HZ827" t="str">
            <v>SEJ-W</v>
          </cell>
          <cell r="IA827">
            <v>0</v>
          </cell>
          <cell r="IB827" t="str">
            <v>IGR-W</v>
          </cell>
          <cell r="IC827">
            <v>0</v>
          </cell>
          <cell r="ID827" t="str">
            <v>SBO</v>
          </cell>
          <cell r="IE827">
            <v>0</v>
          </cell>
          <cell r="IF827" t="str">
            <v>PJO</v>
          </cell>
          <cell r="IG827">
            <v>0</v>
          </cell>
          <cell r="IH827" t="str">
            <v>PRA</v>
          </cell>
          <cell r="II827">
            <v>0</v>
          </cell>
          <cell r="IJ827" t="str">
            <v>JAW</v>
          </cell>
          <cell r="IK827">
            <v>0</v>
          </cell>
          <cell r="IL827" t="str">
            <v>ARB</v>
          </cell>
          <cell r="IM827">
            <v>0</v>
          </cell>
          <cell r="IN827" t="str">
            <v>PKM</v>
          </cell>
          <cell r="IO827">
            <v>0</v>
          </cell>
          <cell r="IP827" t="str">
            <v>MAT-P</v>
          </cell>
          <cell r="IQ827">
            <v>0</v>
          </cell>
          <cell r="IR827" t="str">
            <v>BIO-P</v>
          </cell>
          <cell r="IS827">
            <v>0</v>
          </cell>
          <cell r="IT827" t="str">
            <v>FIS-P</v>
          </cell>
          <cell r="IU827">
            <v>0</v>
          </cell>
          <cell r="IV827" t="str">
            <v>KIM-P</v>
          </cell>
          <cell r="IW827">
            <v>0</v>
          </cell>
          <cell r="IX827" t="str">
            <v>GEO-L</v>
          </cell>
          <cell r="IY827">
            <v>0</v>
          </cell>
          <cell r="JA827">
            <v>0</v>
          </cell>
        </row>
        <row r="828">
          <cell r="Q828" t="str">
            <v/>
          </cell>
          <cell r="AB828" t="str">
            <v/>
          </cell>
          <cell r="AC828">
            <v>1</v>
          </cell>
          <cell r="AI828" t="str">
            <v/>
          </cell>
          <cell r="AJ828">
            <v>0</v>
          </cell>
          <cell r="AK828">
            <v>79.5</v>
          </cell>
          <cell r="AL828">
            <v>80.75</v>
          </cell>
          <cell r="AM828">
            <v>80.5</v>
          </cell>
          <cell r="AN828">
            <v>79</v>
          </cell>
          <cell r="AO828" t="str">
            <v/>
          </cell>
          <cell r="AP828">
            <v>0</v>
          </cell>
          <cell r="AQ828">
            <v>76</v>
          </cell>
          <cell r="AR828">
            <v>82</v>
          </cell>
          <cell r="AS828">
            <v>79.25</v>
          </cell>
          <cell r="AT828">
            <v>79</v>
          </cell>
          <cell r="AU828" t="str">
            <v/>
          </cell>
          <cell r="AV828">
            <v>0</v>
          </cell>
          <cell r="AW828">
            <v>81.75</v>
          </cell>
          <cell r="AX828">
            <v>80.75</v>
          </cell>
          <cell r="AY828">
            <v>81</v>
          </cell>
          <cell r="AZ828">
            <v>80</v>
          </cell>
          <cell r="BA828" t="str">
            <v/>
          </cell>
          <cell r="BB828">
            <v>0</v>
          </cell>
          <cell r="BC828">
            <v>85</v>
          </cell>
          <cell r="BD828">
            <v>80.25</v>
          </cell>
          <cell r="BE828">
            <v>81.5</v>
          </cell>
          <cell r="BF828">
            <v>75</v>
          </cell>
          <cell r="BG828" t="str">
            <v>SEJ</v>
          </cell>
          <cell r="BH828">
            <v>0</v>
          </cell>
          <cell r="BI828">
            <v>83.33</v>
          </cell>
          <cell r="BJ828">
            <v>76</v>
          </cell>
          <cell r="BK828">
            <v>67.75</v>
          </cell>
          <cell r="BL828">
            <v>78</v>
          </cell>
          <cell r="BM828" t="str">
            <v/>
          </cell>
          <cell r="BN828">
            <v>0</v>
          </cell>
          <cell r="BO828">
            <v>81</v>
          </cell>
          <cell r="BP828">
            <v>71.5</v>
          </cell>
          <cell r="BQ828">
            <v>71.25</v>
          </cell>
          <cell r="BR828">
            <v>77</v>
          </cell>
          <cell r="BS828" t="str">
            <v/>
          </cell>
          <cell r="BT828">
            <v>0</v>
          </cell>
          <cell r="BU828">
            <v>82.75</v>
          </cell>
          <cell r="BV828">
            <v>82.5</v>
          </cell>
          <cell r="BW828">
            <v>82.75</v>
          </cell>
          <cell r="BX828">
            <v>80</v>
          </cell>
          <cell r="BY828" t="str">
            <v/>
          </cell>
          <cell r="BZ828">
            <v>0</v>
          </cell>
          <cell r="CA828">
            <v>80.08</v>
          </cell>
          <cell r="CB828">
            <v>68</v>
          </cell>
          <cell r="CC828">
            <v>67.75</v>
          </cell>
          <cell r="CD828">
            <v>75</v>
          </cell>
          <cell r="CE828" t="str">
            <v/>
          </cell>
          <cell r="CF828">
            <v>0</v>
          </cell>
          <cell r="CG828">
            <v>84.5</v>
          </cell>
          <cell r="CH828">
            <v>77.75</v>
          </cell>
          <cell r="CI828">
            <v>78.75</v>
          </cell>
          <cell r="CJ828">
            <v>79</v>
          </cell>
          <cell r="CK828" t="str">
            <v/>
          </cell>
          <cell r="CL828">
            <v>0</v>
          </cell>
          <cell r="CM828">
            <v>75</v>
          </cell>
          <cell r="CN828">
            <v>74.25</v>
          </cell>
          <cell r="CO828">
            <v>68</v>
          </cell>
          <cell r="CP828">
            <v>77</v>
          </cell>
          <cell r="CQ828" t="str">
            <v/>
          </cell>
          <cell r="CR828">
            <v>0</v>
          </cell>
          <cell r="CS828">
            <v>80.33</v>
          </cell>
          <cell r="CT828">
            <v>82.5</v>
          </cell>
          <cell r="CU828">
            <v>73.25</v>
          </cell>
          <cell r="CV828">
            <v>79</v>
          </cell>
          <cell r="CW828" t="str">
            <v/>
          </cell>
          <cell r="CX828">
            <v>0</v>
          </cell>
          <cell r="CY828">
            <v>82</v>
          </cell>
          <cell r="CZ828">
            <v>84</v>
          </cell>
          <cell r="DA828">
            <v>76.25</v>
          </cell>
          <cell r="DB828">
            <v>89</v>
          </cell>
          <cell r="DC828" t="str">
            <v/>
          </cell>
          <cell r="DD828">
            <v>0</v>
          </cell>
          <cell r="DE828">
            <v>83</v>
          </cell>
          <cell r="DF828">
            <v>81.25</v>
          </cell>
          <cell r="DG828">
            <v>78.75</v>
          </cell>
          <cell r="DH828">
            <v>86</v>
          </cell>
          <cell r="DI828" t="str">
            <v/>
          </cell>
          <cell r="DJ828">
            <v>0</v>
          </cell>
          <cell r="DK828">
            <v>0</v>
          </cell>
          <cell r="DL828">
            <v>0</v>
          </cell>
          <cell r="DM828">
            <v>0</v>
          </cell>
          <cell r="DN828">
            <v>83</v>
          </cell>
          <cell r="DO828" t="str">
            <v/>
          </cell>
          <cell r="DP828">
            <v>0</v>
          </cell>
          <cell r="DQ828">
            <v>81.75</v>
          </cell>
          <cell r="DR828">
            <v>67.75</v>
          </cell>
          <cell r="DS828">
            <v>70.75</v>
          </cell>
          <cell r="DT828">
            <v>76</v>
          </cell>
          <cell r="DU828" t="str">
            <v/>
          </cell>
          <cell r="DV828">
            <v>0</v>
          </cell>
          <cell r="DW828">
            <v>81.25</v>
          </cell>
          <cell r="DX828">
            <v>78.25</v>
          </cell>
          <cell r="DY828">
            <v>79.75</v>
          </cell>
          <cell r="DZ828">
            <v>78</v>
          </cell>
          <cell r="EA828" t="str">
            <v/>
          </cell>
          <cell r="EB828">
            <v>0</v>
          </cell>
          <cell r="EC828">
            <v>82.58</v>
          </cell>
          <cell r="ED828">
            <v>68.25</v>
          </cell>
          <cell r="EE828">
            <v>69</v>
          </cell>
          <cell r="EF828">
            <v>81</v>
          </cell>
          <cell r="EG828" t="str">
            <v/>
          </cell>
          <cell r="EH828">
            <v>0</v>
          </cell>
          <cell r="EI828">
            <v>79.33</v>
          </cell>
          <cell r="EJ828">
            <v>77</v>
          </cell>
          <cell r="EK828">
            <v>68.25</v>
          </cell>
          <cell r="EL828">
            <v>76</v>
          </cell>
          <cell r="EM828" t="str">
            <v/>
          </cell>
          <cell r="EN828">
            <v>0</v>
          </cell>
          <cell r="EO828">
            <v>79.33</v>
          </cell>
          <cell r="EP828">
            <v>77</v>
          </cell>
          <cell r="EQ828">
            <v>68.25</v>
          </cell>
          <cell r="ER828">
            <v>76</v>
          </cell>
          <cell r="ES828" t="str">
            <v/>
          </cell>
          <cell r="ET828">
            <v>0</v>
          </cell>
          <cell r="EU828">
            <v>79.33</v>
          </cell>
          <cell r="EV828">
            <v>77</v>
          </cell>
          <cell r="EW828">
            <v>68.25</v>
          </cell>
          <cell r="EX828">
            <v>76</v>
          </cell>
          <cell r="EY828" t="str">
            <v/>
          </cell>
          <cell r="EZ828">
            <v>0</v>
          </cell>
          <cell r="FA828">
            <v>79.75</v>
          </cell>
          <cell r="FB828">
            <v>68.5</v>
          </cell>
          <cell r="FC828">
            <v>73</v>
          </cell>
          <cell r="FD828">
            <v>72</v>
          </cell>
          <cell r="FE828" t="str">
            <v/>
          </cell>
          <cell r="FF828">
            <v>0</v>
          </cell>
          <cell r="FG828">
            <v>79.75</v>
          </cell>
          <cell r="FH828">
            <v>68.5</v>
          </cell>
          <cell r="FI828">
            <v>73</v>
          </cell>
          <cell r="FJ828">
            <v>72</v>
          </cell>
          <cell r="FK828" t="str">
            <v/>
          </cell>
          <cell r="FL828">
            <v>0</v>
          </cell>
          <cell r="FM828">
            <v>79.75</v>
          </cell>
          <cell r="FN828">
            <v>68.5</v>
          </cell>
          <cell r="FO828">
            <v>73</v>
          </cell>
          <cell r="FP828">
            <v>72</v>
          </cell>
          <cell r="FQ828" t="str">
            <v/>
          </cell>
          <cell r="FR828">
            <v>0</v>
          </cell>
          <cell r="FS828">
            <v>79.75</v>
          </cell>
          <cell r="FT828">
            <v>68.5</v>
          </cell>
          <cell r="FU828">
            <v>73</v>
          </cell>
          <cell r="FV828">
            <v>72</v>
          </cell>
          <cell r="FW828" t="str">
            <v/>
          </cell>
          <cell r="FX828">
            <v>0</v>
          </cell>
          <cell r="FY828">
            <v>79.75</v>
          </cell>
          <cell r="FZ828">
            <v>68.5</v>
          </cell>
          <cell r="GA828">
            <v>73</v>
          </cell>
          <cell r="GB828">
            <v>72</v>
          </cell>
          <cell r="GC828" t="str">
            <v/>
          </cell>
          <cell r="GD828">
            <v>0</v>
          </cell>
          <cell r="GE828">
            <v>79.75</v>
          </cell>
          <cell r="GF828">
            <v>68.5</v>
          </cell>
          <cell r="GG828">
            <v>73</v>
          </cell>
          <cell r="GH828">
            <v>72</v>
          </cell>
          <cell r="GI828" t="str">
            <v/>
          </cell>
          <cell r="GJ828">
            <v>0</v>
          </cell>
          <cell r="GK828">
            <v>79.75</v>
          </cell>
          <cell r="GL828">
            <v>68.5</v>
          </cell>
          <cell r="GM828">
            <v>73</v>
          </cell>
          <cell r="GN828">
            <v>72</v>
          </cell>
          <cell r="GO828" t="str">
            <v/>
          </cell>
          <cell r="GP828">
            <v>0</v>
          </cell>
          <cell r="GQ828">
            <v>79.75</v>
          </cell>
          <cell r="GR828">
            <v>68.5</v>
          </cell>
          <cell r="GS828">
            <v>73</v>
          </cell>
          <cell r="GT828">
            <v>72</v>
          </cell>
          <cell r="GU828" t="str">
            <v/>
          </cell>
          <cell r="GV828">
            <v>0</v>
          </cell>
          <cell r="GW828">
            <v>86.25</v>
          </cell>
          <cell r="GX828">
            <v>67</v>
          </cell>
          <cell r="GY828">
            <v>83.75</v>
          </cell>
          <cell r="GZ828">
            <v>76</v>
          </cell>
          <cell r="HA828" t="str">
            <v>GEO-L</v>
          </cell>
          <cell r="HB828">
            <v>0</v>
          </cell>
          <cell r="HC828">
            <v>78.5</v>
          </cell>
          <cell r="HD828">
            <v>71.5</v>
          </cell>
          <cell r="HE828">
            <v>73.5</v>
          </cell>
          <cell r="HF828">
            <v>77</v>
          </cell>
          <cell r="HH828">
            <v>0</v>
          </cell>
          <cell r="HM828" t="str">
            <v/>
          </cell>
          <cell r="HN828" t="str">
            <v/>
          </cell>
          <cell r="HS828">
            <v>0</v>
          </cell>
          <cell r="HT828" t="str">
            <v>PKN</v>
          </cell>
          <cell r="HU828">
            <v>0</v>
          </cell>
          <cell r="HV828" t="str">
            <v>IND</v>
          </cell>
          <cell r="HW828">
            <v>0</v>
          </cell>
          <cell r="HX828" t="str">
            <v>MAT-W</v>
          </cell>
          <cell r="HY828">
            <v>0</v>
          </cell>
          <cell r="HZ828" t="str">
            <v>SEJ-W</v>
          </cell>
          <cell r="IA828">
            <v>0</v>
          </cell>
          <cell r="IB828" t="str">
            <v>IGR-W</v>
          </cell>
          <cell r="IC828">
            <v>0</v>
          </cell>
          <cell r="ID828" t="str">
            <v>SBO</v>
          </cell>
          <cell r="IE828">
            <v>0</v>
          </cell>
          <cell r="IF828" t="str">
            <v>PJO</v>
          </cell>
          <cell r="IG828">
            <v>0</v>
          </cell>
          <cell r="IH828" t="str">
            <v>PRA</v>
          </cell>
          <cell r="II828">
            <v>0</v>
          </cell>
          <cell r="IJ828" t="str">
            <v>JAW</v>
          </cell>
          <cell r="IK828">
            <v>0</v>
          </cell>
          <cell r="IL828" t="str">
            <v>ARB</v>
          </cell>
          <cell r="IM828">
            <v>0</v>
          </cell>
          <cell r="IN828" t="str">
            <v>PKM</v>
          </cell>
          <cell r="IO828">
            <v>0</v>
          </cell>
          <cell r="IP828" t="str">
            <v>MAT-P</v>
          </cell>
          <cell r="IQ828">
            <v>0</v>
          </cell>
          <cell r="IR828" t="str">
            <v>BIO-P</v>
          </cell>
          <cell r="IS828">
            <v>0</v>
          </cell>
          <cell r="IT828" t="str">
            <v>FIS-P</v>
          </cell>
          <cell r="IU828">
            <v>0</v>
          </cell>
          <cell r="IV828" t="str">
            <v>KIM-P</v>
          </cell>
          <cell r="IW828">
            <v>0</v>
          </cell>
          <cell r="IX828" t="str">
            <v>GEO-L</v>
          </cell>
          <cell r="IY828">
            <v>0</v>
          </cell>
          <cell r="JA828">
            <v>0</v>
          </cell>
        </row>
        <row r="829">
          <cell r="Q829" t="str">
            <v/>
          </cell>
          <cell r="AB829" t="str">
            <v/>
          </cell>
          <cell r="AC829">
            <v>2</v>
          </cell>
          <cell r="AI829" t="str">
            <v/>
          </cell>
          <cell r="AJ829">
            <v>0</v>
          </cell>
          <cell r="AK829">
            <v>85.5</v>
          </cell>
          <cell r="AL829">
            <v>85.5</v>
          </cell>
          <cell r="AM829">
            <v>80.75</v>
          </cell>
          <cell r="AN829">
            <v>80</v>
          </cell>
          <cell r="AO829" t="str">
            <v/>
          </cell>
          <cell r="AP829">
            <v>0</v>
          </cell>
          <cell r="AQ829">
            <v>80.33</v>
          </cell>
          <cell r="AR829">
            <v>82.75</v>
          </cell>
          <cell r="AS829">
            <v>76.75</v>
          </cell>
          <cell r="AT829">
            <v>81</v>
          </cell>
          <cell r="AU829" t="str">
            <v/>
          </cell>
          <cell r="AV829">
            <v>0</v>
          </cell>
          <cell r="AW829">
            <v>86.83</v>
          </cell>
          <cell r="AX829">
            <v>85.5</v>
          </cell>
          <cell r="AY829">
            <v>80.5</v>
          </cell>
          <cell r="AZ829">
            <v>81</v>
          </cell>
          <cell r="BA829" t="str">
            <v/>
          </cell>
          <cell r="BB829">
            <v>0</v>
          </cell>
          <cell r="BC829">
            <v>89.25</v>
          </cell>
          <cell r="BD829">
            <v>86.25</v>
          </cell>
          <cell r="BE829">
            <v>80</v>
          </cell>
          <cell r="BF829">
            <v>79</v>
          </cell>
          <cell r="BG829" t="str">
            <v>SEJ</v>
          </cell>
          <cell r="BH829">
            <v>0</v>
          </cell>
          <cell r="BI829">
            <v>81.33</v>
          </cell>
          <cell r="BJ829">
            <v>85.25</v>
          </cell>
          <cell r="BK829">
            <v>69.5</v>
          </cell>
          <cell r="BL829">
            <v>79</v>
          </cell>
          <cell r="BM829" t="str">
            <v/>
          </cell>
          <cell r="BN829">
            <v>0</v>
          </cell>
          <cell r="BO829">
            <v>81.25</v>
          </cell>
          <cell r="BP829">
            <v>72.25</v>
          </cell>
          <cell r="BQ829">
            <v>78</v>
          </cell>
          <cell r="BR829">
            <v>83</v>
          </cell>
          <cell r="BS829" t="str">
            <v/>
          </cell>
          <cell r="BT829">
            <v>0</v>
          </cell>
          <cell r="BU829">
            <v>84.75</v>
          </cell>
          <cell r="BV829">
            <v>86.25</v>
          </cell>
          <cell r="BW829">
            <v>86.5</v>
          </cell>
          <cell r="BX829">
            <v>82</v>
          </cell>
          <cell r="BY829" t="str">
            <v/>
          </cell>
          <cell r="BZ829">
            <v>0</v>
          </cell>
          <cell r="CA829">
            <v>78.75</v>
          </cell>
          <cell r="CB829">
            <v>68.25</v>
          </cell>
          <cell r="CC829">
            <v>70</v>
          </cell>
          <cell r="CD829">
            <v>76</v>
          </cell>
          <cell r="CE829" t="str">
            <v/>
          </cell>
          <cell r="CF829">
            <v>0</v>
          </cell>
          <cell r="CG829">
            <v>85.5</v>
          </cell>
          <cell r="CH829">
            <v>79.75</v>
          </cell>
          <cell r="CI829">
            <v>78.75</v>
          </cell>
          <cell r="CJ829">
            <v>80</v>
          </cell>
          <cell r="CK829" t="str">
            <v/>
          </cell>
          <cell r="CL829">
            <v>0</v>
          </cell>
          <cell r="CM829">
            <v>78.58</v>
          </cell>
          <cell r="CN829">
            <v>84.75</v>
          </cell>
          <cell r="CO829">
            <v>79.75</v>
          </cell>
          <cell r="CP829">
            <v>80</v>
          </cell>
          <cell r="CQ829" t="str">
            <v/>
          </cell>
          <cell r="CR829">
            <v>0</v>
          </cell>
          <cell r="CS829">
            <v>80.17</v>
          </cell>
          <cell r="CT829">
            <v>75.25</v>
          </cell>
          <cell r="CU829">
            <v>80</v>
          </cell>
          <cell r="CV829">
            <v>78</v>
          </cell>
          <cell r="CW829" t="str">
            <v/>
          </cell>
          <cell r="CX829">
            <v>0</v>
          </cell>
          <cell r="CY829">
            <v>77.78</v>
          </cell>
          <cell r="CZ829">
            <v>76.75</v>
          </cell>
          <cell r="DA829">
            <v>74.5</v>
          </cell>
          <cell r="DB829">
            <v>85</v>
          </cell>
          <cell r="DC829" t="str">
            <v/>
          </cell>
          <cell r="DD829">
            <v>0</v>
          </cell>
          <cell r="DE829">
            <v>84.25</v>
          </cell>
          <cell r="DF829">
            <v>89.75</v>
          </cell>
          <cell r="DG829">
            <v>78.5</v>
          </cell>
          <cell r="DH829">
            <v>88</v>
          </cell>
          <cell r="DI829" t="str">
            <v/>
          </cell>
          <cell r="DJ829">
            <v>0</v>
          </cell>
          <cell r="DK829">
            <v>0</v>
          </cell>
          <cell r="DL829">
            <v>0</v>
          </cell>
          <cell r="DM829">
            <v>0</v>
          </cell>
          <cell r="DN829">
            <v>73</v>
          </cell>
          <cell r="DO829" t="str">
            <v/>
          </cell>
          <cell r="DP829">
            <v>0</v>
          </cell>
          <cell r="DQ829">
            <v>85.5</v>
          </cell>
          <cell r="DR829">
            <v>73.5</v>
          </cell>
          <cell r="DS829">
            <v>77.25</v>
          </cell>
          <cell r="DT829">
            <v>80</v>
          </cell>
          <cell r="DU829" t="str">
            <v/>
          </cell>
          <cell r="DV829">
            <v>0</v>
          </cell>
          <cell r="DW829">
            <v>86.25</v>
          </cell>
          <cell r="DX829">
            <v>85.25</v>
          </cell>
          <cell r="DY829">
            <v>78.25</v>
          </cell>
          <cell r="DZ829">
            <v>80</v>
          </cell>
          <cell r="EA829" t="str">
            <v/>
          </cell>
          <cell r="EB829">
            <v>0</v>
          </cell>
          <cell r="EC829">
            <v>78.42</v>
          </cell>
          <cell r="ED829">
            <v>69</v>
          </cell>
          <cell r="EE829">
            <v>69.25</v>
          </cell>
          <cell r="EF829">
            <v>76</v>
          </cell>
          <cell r="EG829" t="str">
            <v/>
          </cell>
          <cell r="EH829">
            <v>0</v>
          </cell>
          <cell r="EI829">
            <v>77.17</v>
          </cell>
          <cell r="EJ829">
            <v>70.25</v>
          </cell>
          <cell r="EK829">
            <v>67.5</v>
          </cell>
          <cell r="EL829">
            <v>75</v>
          </cell>
          <cell r="EM829" t="str">
            <v/>
          </cell>
          <cell r="EN829">
            <v>0</v>
          </cell>
          <cell r="EO829">
            <v>77.17</v>
          </cell>
          <cell r="EP829">
            <v>70.25</v>
          </cell>
          <cell r="EQ829">
            <v>67.5</v>
          </cell>
          <cell r="ER829">
            <v>75</v>
          </cell>
          <cell r="ES829" t="str">
            <v/>
          </cell>
          <cell r="ET829">
            <v>0</v>
          </cell>
          <cell r="EU829">
            <v>77.17</v>
          </cell>
          <cell r="EV829">
            <v>70.25</v>
          </cell>
          <cell r="EW829">
            <v>67.5</v>
          </cell>
          <cell r="EX829">
            <v>75</v>
          </cell>
          <cell r="EY829" t="str">
            <v/>
          </cell>
          <cell r="EZ829">
            <v>0</v>
          </cell>
          <cell r="FA829">
            <v>82.42</v>
          </cell>
          <cell r="FB829">
            <v>67.25</v>
          </cell>
          <cell r="FC829">
            <v>73</v>
          </cell>
          <cell r="FD829">
            <v>72</v>
          </cell>
          <cell r="FE829" t="str">
            <v/>
          </cell>
          <cell r="FF829">
            <v>0</v>
          </cell>
          <cell r="FG829">
            <v>82.42</v>
          </cell>
          <cell r="FH829">
            <v>67.25</v>
          </cell>
          <cell r="FI829">
            <v>73</v>
          </cell>
          <cell r="FJ829">
            <v>72</v>
          </cell>
          <cell r="FK829" t="str">
            <v/>
          </cell>
          <cell r="FL829">
            <v>0</v>
          </cell>
          <cell r="FM829">
            <v>82.42</v>
          </cell>
          <cell r="FN829">
            <v>67.25</v>
          </cell>
          <cell r="FO829">
            <v>73</v>
          </cell>
          <cell r="FP829">
            <v>72</v>
          </cell>
          <cell r="FQ829" t="str">
            <v/>
          </cell>
          <cell r="FR829">
            <v>0</v>
          </cell>
          <cell r="FS829">
            <v>82.42</v>
          </cell>
          <cell r="FT829">
            <v>67.25</v>
          </cell>
          <cell r="FU829">
            <v>73</v>
          </cell>
          <cell r="FV829">
            <v>72</v>
          </cell>
          <cell r="FW829" t="str">
            <v/>
          </cell>
          <cell r="FX829">
            <v>0</v>
          </cell>
          <cell r="FY829">
            <v>82.42</v>
          </cell>
          <cell r="FZ829">
            <v>67.25</v>
          </cell>
          <cell r="GA829">
            <v>73</v>
          </cell>
          <cell r="GB829">
            <v>72</v>
          </cell>
          <cell r="GC829" t="str">
            <v/>
          </cell>
          <cell r="GD829">
            <v>0</v>
          </cell>
          <cell r="GE829">
            <v>82.42</v>
          </cell>
          <cell r="GF829">
            <v>67.25</v>
          </cell>
          <cell r="GG829">
            <v>73</v>
          </cell>
          <cell r="GH829">
            <v>72</v>
          </cell>
          <cell r="GI829" t="str">
            <v/>
          </cell>
          <cell r="GJ829">
            <v>0</v>
          </cell>
          <cell r="GK829">
            <v>82.42</v>
          </cell>
          <cell r="GL829">
            <v>67.25</v>
          </cell>
          <cell r="GM829">
            <v>73</v>
          </cell>
          <cell r="GN829">
            <v>72</v>
          </cell>
          <cell r="GO829" t="str">
            <v/>
          </cell>
          <cell r="GP829">
            <v>0</v>
          </cell>
          <cell r="GQ829">
            <v>82.42</v>
          </cell>
          <cell r="GR829">
            <v>67.25</v>
          </cell>
          <cell r="GS829">
            <v>73</v>
          </cell>
          <cell r="GT829">
            <v>72</v>
          </cell>
          <cell r="GU829" t="str">
            <v/>
          </cell>
          <cell r="GV829">
            <v>0</v>
          </cell>
          <cell r="GW829">
            <v>80.5</v>
          </cell>
          <cell r="GX829">
            <v>67</v>
          </cell>
          <cell r="GY829">
            <v>79.5</v>
          </cell>
          <cell r="GZ829">
            <v>76</v>
          </cell>
          <cell r="HA829" t="str">
            <v>GEO-L</v>
          </cell>
          <cell r="HB829">
            <v>0</v>
          </cell>
          <cell r="HC829">
            <v>80.38</v>
          </cell>
          <cell r="HD829">
            <v>73</v>
          </cell>
          <cell r="HE829">
            <v>77</v>
          </cell>
          <cell r="HF829">
            <v>78</v>
          </cell>
          <cell r="HH829">
            <v>0</v>
          </cell>
          <cell r="HM829" t="str">
            <v/>
          </cell>
          <cell r="HN829" t="str">
            <v/>
          </cell>
          <cell r="HS829">
            <v>0</v>
          </cell>
          <cell r="HT829" t="str">
            <v>PKN</v>
          </cell>
          <cell r="HU829">
            <v>0</v>
          </cell>
          <cell r="HV829" t="str">
            <v>IND</v>
          </cell>
          <cell r="HW829">
            <v>0</v>
          </cell>
          <cell r="HX829" t="str">
            <v>MAT-W</v>
          </cell>
          <cell r="HY829">
            <v>0</v>
          </cell>
          <cell r="HZ829" t="str">
            <v>SEJ-W</v>
          </cell>
          <cell r="IA829">
            <v>0</v>
          </cell>
          <cell r="IB829" t="str">
            <v>IGR-W</v>
          </cell>
          <cell r="IC829">
            <v>0</v>
          </cell>
          <cell r="ID829" t="str">
            <v>SBO</v>
          </cell>
          <cell r="IE829">
            <v>0</v>
          </cell>
          <cell r="IF829" t="str">
            <v>PJO</v>
          </cell>
          <cell r="IG829">
            <v>0</v>
          </cell>
          <cell r="IH829" t="str">
            <v>PRA</v>
          </cell>
          <cell r="II829">
            <v>0</v>
          </cell>
          <cell r="IJ829" t="str">
            <v>JAW</v>
          </cell>
          <cell r="IK829">
            <v>0</v>
          </cell>
          <cell r="IL829" t="str">
            <v>ARB</v>
          </cell>
          <cell r="IM829">
            <v>0</v>
          </cell>
          <cell r="IN829" t="str">
            <v>PKM</v>
          </cell>
          <cell r="IO829">
            <v>0</v>
          </cell>
          <cell r="IP829" t="str">
            <v>MAT-P</v>
          </cell>
          <cell r="IQ829">
            <v>0</v>
          </cell>
          <cell r="IR829" t="str">
            <v>BIO-P</v>
          </cell>
          <cell r="IS829">
            <v>0</v>
          </cell>
          <cell r="IT829" t="str">
            <v>FIS-P</v>
          </cell>
          <cell r="IU829">
            <v>0</v>
          </cell>
          <cell r="IV829" t="str">
            <v>KIM-P</v>
          </cell>
          <cell r="IW829">
            <v>0</v>
          </cell>
          <cell r="IX829" t="str">
            <v>GEO-L</v>
          </cell>
          <cell r="IY829">
            <v>0</v>
          </cell>
          <cell r="JA829">
            <v>0</v>
          </cell>
        </row>
        <row r="830">
          <cell r="Q830" t="str">
            <v/>
          </cell>
          <cell r="AB830" t="str">
            <v/>
          </cell>
          <cell r="AC830">
            <v>3</v>
          </cell>
          <cell r="AI830" t="str">
            <v/>
          </cell>
          <cell r="AJ830">
            <v>0</v>
          </cell>
          <cell r="AK830">
            <v>86.5</v>
          </cell>
          <cell r="AL830">
            <v>83</v>
          </cell>
          <cell r="AM830">
            <v>76.25</v>
          </cell>
          <cell r="AN830">
            <v>79</v>
          </cell>
          <cell r="AO830" t="str">
            <v/>
          </cell>
          <cell r="AP830">
            <v>0</v>
          </cell>
          <cell r="AQ830">
            <v>77</v>
          </cell>
          <cell r="AR830">
            <v>80.5</v>
          </cell>
          <cell r="AS830">
            <v>74.75</v>
          </cell>
          <cell r="AT830">
            <v>80</v>
          </cell>
          <cell r="AU830" t="str">
            <v/>
          </cell>
          <cell r="AV830">
            <v>0</v>
          </cell>
          <cell r="AW830">
            <v>81.42</v>
          </cell>
          <cell r="AX830">
            <v>83</v>
          </cell>
          <cell r="AY830">
            <v>76.25</v>
          </cell>
          <cell r="AZ830">
            <v>81</v>
          </cell>
          <cell r="BA830" t="str">
            <v/>
          </cell>
          <cell r="BB830">
            <v>0</v>
          </cell>
          <cell r="BC830">
            <v>83.75</v>
          </cell>
          <cell r="BD830">
            <v>82.25</v>
          </cell>
          <cell r="BE830">
            <v>75.5</v>
          </cell>
          <cell r="BF830">
            <v>80</v>
          </cell>
          <cell r="BG830" t="str">
            <v>SEJ</v>
          </cell>
          <cell r="BH830">
            <v>0</v>
          </cell>
          <cell r="BI830">
            <v>85</v>
          </cell>
          <cell r="BJ830">
            <v>80.75</v>
          </cell>
          <cell r="BK830">
            <v>72.75</v>
          </cell>
          <cell r="BL830">
            <v>78</v>
          </cell>
          <cell r="BM830" t="str">
            <v/>
          </cell>
          <cell r="BN830">
            <v>0</v>
          </cell>
          <cell r="BO830">
            <v>80.88</v>
          </cell>
          <cell r="BP830">
            <v>71.25</v>
          </cell>
          <cell r="BQ830">
            <v>77.25</v>
          </cell>
          <cell r="BR830">
            <v>82</v>
          </cell>
          <cell r="BS830" t="str">
            <v/>
          </cell>
          <cell r="BT830">
            <v>0</v>
          </cell>
          <cell r="BU830">
            <v>83.5</v>
          </cell>
          <cell r="BV830">
            <v>83.75</v>
          </cell>
          <cell r="BW830">
            <v>83.75</v>
          </cell>
          <cell r="BX830">
            <v>82</v>
          </cell>
          <cell r="BY830" t="str">
            <v/>
          </cell>
          <cell r="BZ830">
            <v>0</v>
          </cell>
          <cell r="CA830">
            <v>85.17</v>
          </cell>
          <cell r="CB830">
            <v>73.25</v>
          </cell>
          <cell r="CC830">
            <v>74.25</v>
          </cell>
          <cell r="CD830">
            <v>82</v>
          </cell>
          <cell r="CE830" t="str">
            <v/>
          </cell>
          <cell r="CF830">
            <v>0</v>
          </cell>
          <cell r="CG830">
            <v>84.25</v>
          </cell>
          <cell r="CH830">
            <v>80.25</v>
          </cell>
          <cell r="CI830">
            <v>80.25</v>
          </cell>
          <cell r="CJ830">
            <v>80</v>
          </cell>
          <cell r="CK830" t="str">
            <v/>
          </cell>
          <cell r="CL830">
            <v>0</v>
          </cell>
          <cell r="CM830">
            <v>76.42</v>
          </cell>
          <cell r="CN830">
            <v>79.75</v>
          </cell>
          <cell r="CO830">
            <v>79.75</v>
          </cell>
          <cell r="CP830">
            <v>83</v>
          </cell>
          <cell r="CQ830" t="str">
            <v/>
          </cell>
          <cell r="CR830">
            <v>0</v>
          </cell>
          <cell r="CS830">
            <v>83.75</v>
          </cell>
          <cell r="CT830">
            <v>73</v>
          </cell>
          <cell r="CU830">
            <v>80.25</v>
          </cell>
          <cell r="CV830">
            <v>76</v>
          </cell>
          <cell r="CW830" t="str">
            <v/>
          </cell>
          <cell r="CX830">
            <v>0</v>
          </cell>
          <cell r="CY830">
            <v>87.44</v>
          </cell>
          <cell r="CZ830">
            <v>85.25</v>
          </cell>
          <cell r="DA830">
            <v>77.25</v>
          </cell>
          <cell r="DB830">
            <v>88</v>
          </cell>
          <cell r="DC830" t="str">
            <v/>
          </cell>
          <cell r="DD830">
            <v>0</v>
          </cell>
          <cell r="DE830">
            <v>83.5</v>
          </cell>
          <cell r="DF830">
            <v>85.25</v>
          </cell>
          <cell r="DG830">
            <v>78</v>
          </cell>
          <cell r="DH830">
            <v>86</v>
          </cell>
          <cell r="DI830" t="str">
            <v/>
          </cell>
          <cell r="DJ830">
            <v>0</v>
          </cell>
          <cell r="DK830">
            <v>0</v>
          </cell>
          <cell r="DL830">
            <v>0</v>
          </cell>
          <cell r="DM830">
            <v>0</v>
          </cell>
          <cell r="DN830">
            <v>82</v>
          </cell>
          <cell r="DO830" t="str">
            <v/>
          </cell>
          <cell r="DP830">
            <v>0</v>
          </cell>
          <cell r="DQ830">
            <v>85.5</v>
          </cell>
          <cell r="DR830">
            <v>71.5</v>
          </cell>
          <cell r="DS830">
            <v>77.5</v>
          </cell>
          <cell r="DT830">
            <v>83</v>
          </cell>
          <cell r="DU830" t="str">
            <v/>
          </cell>
          <cell r="DV830">
            <v>0</v>
          </cell>
          <cell r="DW830">
            <v>89.5</v>
          </cell>
          <cell r="DX830">
            <v>78.5</v>
          </cell>
          <cell r="DY830">
            <v>75.25</v>
          </cell>
          <cell r="DZ830">
            <v>80</v>
          </cell>
          <cell r="EA830" t="str">
            <v/>
          </cell>
          <cell r="EB830">
            <v>0</v>
          </cell>
          <cell r="EC830">
            <v>80.25</v>
          </cell>
          <cell r="ED830">
            <v>70.75</v>
          </cell>
          <cell r="EE830">
            <v>73</v>
          </cell>
          <cell r="EF830">
            <v>80</v>
          </cell>
          <cell r="EG830" t="str">
            <v/>
          </cell>
          <cell r="EH830">
            <v>0</v>
          </cell>
          <cell r="EI830">
            <v>78.33</v>
          </cell>
          <cell r="EJ830">
            <v>78.5</v>
          </cell>
          <cell r="EK830">
            <v>70.25</v>
          </cell>
          <cell r="EL830">
            <v>77</v>
          </cell>
          <cell r="EM830" t="str">
            <v/>
          </cell>
          <cell r="EN830">
            <v>0</v>
          </cell>
          <cell r="EO830">
            <v>78.33</v>
          </cell>
          <cell r="EP830">
            <v>78.5</v>
          </cell>
          <cell r="EQ830">
            <v>70.25</v>
          </cell>
          <cell r="ER830">
            <v>77</v>
          </cell>
          <cell r="ES830" t="str">
            <v/>
          </cell>
          <cell r="ET830">
            <v>0</v>
          </cell>
          <cell r="EU830">
            <v>78.33</v>
          </cell>
          <cell r="EV830">
            <v>78.5</v>
          </cell>
          <cell r="EW830">
            <v>70.25</v>
          </cell>
          <cell r="EX830">
            <v>77</v>
          </cell>
          <cell r="EY830" t="str">
            <v/>
          </cell>
          <cell r="EZ830">
            <v>0</v>
          </cell>
          <cell r="FA830">
            <v>80.08</v>
          </cell>
          <cell r="FB830">
            <v>68.5</v>
          </cell>
          <cell r="FC830">
            <v>75</v>
          </cell>
          <cell r="FD830">
            <v>74</v>
          </cell>
          <cell r="FE830" t="str">
            <v/>
          </cell>
          <cell r="FF830">
            <v>0</v>
          </cell>
          <cell r="FG830">
            <v>80.08</v>
          </cell>
          <cell r="FH830">
            <v>68.5</v>
          </cell>
          <cell r="FI830">
            <v>75</v>
          </cell>
          <cell r="FJ830">
            <v>74</v>
          </cell>
          <cell r="FK830" t="str">
            <v/>
          </cell>
          <cell r="FL830">
            <v>0</v>
          </cell>
          <cell r="FM830">
            <v>80.08</v>
          </cell>
          <cell r="FN830">
            <v>68.5</v>
          </cell>
          <cell r="FO830">
            <v>75</v>
          </cell>
          <cell r="FP830">
            <v>74</v>
          </cell>
          <cell r="FQ830" t="str">
            <v/>
          </cell>
          <cell r="FR830">
            <v>0</v>
          </cell>
          <cell r="FS830">
            <v>80.08</v>
          </cell>
          <cell r="FT830">
            <v>68.5</v>
          </cell>
          <cell r="FU830">
            <v>75</v>
          </cell>
          <cell r="FV830">
            <v>74</v>
          </cell>
          <cell r="FW830" t="str">
            <v/>
          </cell>
          <cell r="FX830">
            <v>0</v>
          </cell>
          <cell r="FY830">
            <v>80.08</v>
          </cell>
          <cell r="FZ830">
            <v>68.5</v>
          </cell>
          <cell r="GA830">
            <v>75</v>
          </cell>
          <cell r="GB830">
            <v>74</v>
          </cell>
          <cell r="GC830" t="str">
            <v/>
          </cell>
          <cell r="GD830">
            <v>0</v>
          </cell>
          <cell r="GE830">
            <v>80.08</v>
          </cell>
          <cell r="GF830">
            <v>68.5</v>
          </cell>
          <cell r="GG830">
            <v>75</v>
          </cell>
          <cell r="GH830">
            <v>74</v>
          </cell>
          <cell r="GI830" t="str">
            <v/>
          </cell>
          <cell r="GJ830">
            <v>0</v>
          </cell>
          <cell r="GK830">
            <v>80.08</v>
          </cell>
          <cell r="GL830">
            <v>68.5</v>
          </cell>
          <cell r="GM830">
            <v>75</v>
          </cell>
          <cell r="GN830">
            <v>74</v>
          </cell>
          <cell r="GO830" t="str">
            <v/>
          </cell>
          <cell r="GP830">
            <v>0</v>
          </cell>
          <cell r="GQ830">
            <v>80.08</v>
          </cell>
          <cell r="GR830">
            <v>68.5</v>
          </cell>
          <cell r="GS830">
            <v>75</v>
          </cell>
          <cell r="GT830">
            <v>74</v>
          </cell>
          <cell r="GU830" t="str">
            <v/>
          </cell>
          <cell r="GV830">
            <v>0</v>
          </cell>
          <cell r="GW830">
            <v>81.58</v>
          </cell>
          <cell r="GX830">
            <v>71</v>
          </cell>
          <cell r="GY830">
            <v>83.25</v>
          </cell>
          <cell r="GZ830">
            <v>77</v>
          </cell>
          <cell r="HA830" t="str">
            <v>GEO-L</v>
          </cell>
          <cell r="HB830">
            <v>0</v>
          </cell>
          <cell r="HC830">
            <v>82.13</v>
          </cell>
          <cell r="HD830">
            <v>79.75</v>
          </cell>
          <cell r="HE830">
            <v>80</v>
          </cell>
          <cell r="HF830">
            <v>82</v>
          </cell>
          <cell r="HH830">
            <v>0</v>
          </cell>
          <cell r="HM830" t="str">
            <v/>
          </cell>
          <cell r="HN830" t="str">
            <v/>
          </cell>
          <cell r="HS830">
            <v>0</v>
          </cell>
          <cell r="HT830" t="str">
            <v>PKN</v>
          </cell>
          <cell r="HU830">
            <v>0</v>
          </cell>
          <cell r="HV830" t="str">
            <v>IND</v>
          </cell>
          <cell r="HW830">
            <v>0</v>
          </cell>
          <cell r="HX830" t="str">
            <v>MAT-W</v>
          </cell>
          <cell r="HY830">
            <v>0</v>
          </cell>
          <cell r="HZ830" t="str">
            <v>SEJ-W</v>
          </cell>
          <cell r="IA830">
            <v>0</v>
          </cell>
          <cell r="IB830" t="str">
            <v>IGR-W</v>
          </cell>
          <cell r="IC830">
            <v>0</v>
          </cell>
          <cell r="ID830" t="str">
            <v>SBO</v>
          </cell>
          <cell r="IE830">
            <v>0</v>
          </cell>
          <cell r="IF830" t="str">
            <v>PJO</v>
          </cell>
          <cell r="IG830">
            <v>0</v>
          </cell>
          <cell r="IH830" t="str">
            <v>PRA</v>
          </cell>
          <cell r="II830">
            <v>0</v>
          </cell>
          <cell r="IJ830" t="str">
            <v>JAW</v>
          </cell>
          <cell r="IK830">
            <v>0</v>
          </cell>
          <cell r="IL830" t="str">
            <v>ARB</v>
          </cell>
          <cell r="IM830">
            <v>0</v>
          </cell>
          <cell r="IN830" t="str">
            <v>PKM</v>
          </cell>
          <cell r="IO830">
            <v>0</v>
          </cell>
          <cell r="IP830" t="str">
            <v>MAT-P</v>
          </cell>
          <cell r="IQ830">
            <v>0</v>
          </cell>
          <cell r="IR830" t="str">
            <v>BIO-P</v>
          </cell>
          <cell r="IS830">
            <v>0</v>
          </cell>
          <cell r="IT830" t="str">
            <v>FIS-P</v>
          </cell>
          <cell r="IU830">
            <v>0</v>
          </cell>
          <cell r="IV830" t="str">
            <v>KIM-P</v>
          </cell>
          <cell r="IW830">
            <v>0</v>
          </cell>
          <cell r="IX830" t="str">
            <v>GEO-L</v>
          </cell>
          <cell r="IY830">
            <v>0</v>
          </cell>
          <cell r="JA830">
            <v>0</v>
          </cell>
        </row>
        <row r="831">
          <cell r="Q831" t="str">
            <v/>
          </cell>
          <cell r="AB831" t="str">
            <v/>
          </cell>
          <cell r="AC831">
            <v>4</v>
          </cell>
          <cell r="AI831" t="str">
            <v/>
          </cell>
          <cell r="AJ831">
            <v>0</v>
          </cell>
          <cell r="AK831">
            <v>89.5</v>
          </cell>
          <cell r="AL831">
            <v>86.25</v>
          </cell>
          <cell r="AM831">
            <v>76.5</v>
          </cell>
          <cell r="AN831">
            <v>77</v>
          </cell>
          <cell r="AO831" t="str">
            <v/>
          </cell>
          <cell r="AP831">
            <v>0</v>
          </cell>
          <cell r="AQ831">
            <v>82</v>
          </cell>
          <cell r="AR831">
            <v>82.5</v>
          </cell>
          <cell r="AS831">
            <v>84.25</v>
          </cell>
          <cell r="AT831">
            <v>82</v>
          </cell>
          <cell r="AU831" t="str">
            <v/>
          </cell>
          <cell r="AV831">
            <v>0</v>
          </cell>
          <cell r="AW831">
            <v>81.42</v>
          </cell>
          <cell r="AX831">
            <v>86.25</v>
          </cell>
          <cell r="AY831">
            <v>76.5</v>
          </cell>
          <cell r="AZ831">
            <v>77</v>
          </cell>
          <cell r="BA831" t="str">
            <v/>
          </cell>
          <cell r="BB831">
            <v>0</v>
          </cell>
          <cell r="BC831">
            <v>81.75</v>
          </cell>
          <cell r="BD831">
            <v>84.75</v>
          </cell>
          <cell r="BE831">
            <v>76.75</v>
          </cell>
          <cell r="BF831">
            <v>80</v>
          </cell>
          <cell r="BG831" t="str">
            <v>SEJ</v>
          </cell>
          <cell r="BH831">
            <v>0</v>
          </cell>
          <cell r="BI831">
            <v>87</v>
          </cell>
          <cell r="BJ831">
            <v>77.25</v>
          </cell>
          <cell r="BK831">
            <v>71.75</v>
          </cell>
          <cell r="BL831">
            <v>82</v>
          </cell>
          <cell r="BM831" t="str">
            <v/>
          </cell>
          <cell r="BN831">
            <v>0</v>
          </cell>
          <cell r="BO831">
            <v>80.75</v>
          </cell>
          <cell r="BP831">
            <v>71.75</v>
          </cell>
          <cell r="BQ831">
            <v>82.75</v>
          </cell>
          <cell r="BR831">
            <v>84</v>
          </cell>
          <cell r="BS831" t="str">
            <v/>
          </cell>
          <cell r="BT831">
            <v>0</v>
          </cell>
          <cell r="BU831">
            <v>86.75</v>
          </cell>
          <cell r="BV831">
            <v>89.75</v>
          </cell>
          <cell r="BW831">
            <v>86.5</v>
          </cell>
          <cell r="BX831">
            <v>88</v>
          </cell>
          <cell r="BY831" t="str">
            <v/>
          </cell>
          <cell r="BZ831">
            <v>0</v>
          </cell>
          <cell r="CA831">
            <v>85.08</v>
          </cell>
          <cell r="CB831">
            <v>73.5</v>
          </cell>
          <cell r="CC831">
            <v>75</v>
          </cell>
          <cell r="CD831">
            <v>80</v>
          </cell>
          <cell r="CE831" t="str">
            <v/>
          </cell>
          <cell r="CF831">
            <v>0</v>
          </cell>
          <cell r="CG831">
            <v>85.75</v>
          </cell>
          <cell r="CH831">
            <v>78.5</v>
          </cell>
          <cell r="CI831">
            <v>80.5</v>
          </cell>
          <cell r="CJ831">
            <v>81</v>
          </cell>
          <cell r="CK831" t="str">
            <v/>
          </cell>
          <cell r="CL831">
            <v>0</v>
          </cell>
          <cell r="CM831">
            <v>78.25</v>
          </cell>
          <cell r="CN831">
            <v>84</v>
          </cell>
          <cell r="CO831">
            <v>84.5</v>
          </cell>
          <cell r="CP831">
            <v>80</v>
          </cell>
          <cell r="CQ831" t="str">
            <v/>
          </cell>
          <cell r="CR831">
            <v>0</v>
          </cell>
          <cell r="CS831">
            <v>83.58</v>
          </cell>
          <cell r="CT831">
            <v>90</v>
          </cell>
          <cell r="CU831">
            <v>81.75</v>
          </cell>
          <cell r="CV831">
            <v>83</v>
          </cell>
          <cell r="CW831" t="str">
            <v/>
          </cell>
          <cell r="CX831">
            <v>0</v>
          </cell>
          <cell r="CY831">
            <v>86</v>
          </cell>
          <cell r="CZ831">
            <v>78.25</v>
          </cell>
          <cell r="DA831">
            <v>71.25</v>
          </cell>
          <cell r="DB831">
            <v>90</v>
          </cell>
          <cell r="DC831" t="str">
            <v/>
          </cell>
          <cell r="DD831">
            <v>0</v>
          </cell>
          <cell r="DE831">
            <v>90.5</v>
          </cell>
          <cell r="DF831">
            <v>85.25</v>
          </cell>
          <cell r="DG831">
            <v>84.75</v>
          </cell>
          <cell r="DH831">
            <v>91</v>
          </cell>
          <cell r="DI831" t="str">
            <v/>
          </cell>
          <cell r="DJ831">
            <v>0</v>
          </cell>
          <cell r="DK831">
            <v>0</v>
          </cell>
          <cell r="DL831">
            <v>0</v>
          </cell>
          <cell r="DM831">
            <v>0</v>
          </cell>
          <cell r="DN831">
            <v>85</v>
          </cell>
          <cell r="DO831" t="str">
            <v/>
          </cell>
          <cell r="DP831">
            <v>0</v>
          </cell>
          <cell r="DQ831">
            <v>84.5</v>
          </cell>
          <cell r="DR831">
            <v>75.25</v>
          </cell>
          <cell r="DS831">
            <v>70.25</v>
          </cell>
          <cell r="DT831">
            <v>80</v>
          </cell>
          <cell r="DU831" t="str">
            <v/>
          </cell>
          <cell r="DV831">
            <v>0</v>
          </cell>
          <cell r="DW831">
            <v>87.25</v>
          </cell>
          <cell r="DX831">
            <v>78.75</v>
          </cell>
          <cell r="DY831">
            <v>83.25</v>
          </cell>
          <cell r="DZ831">
            <v>84</v>
          </cell>
          <cell r="EA831" t="str">
            <v/>
          </cell>
          <cell r="EB831">
            <v>0</v>
          </cell>
          <cell r="EC831">
            <v>80.33</v>
          </cell>
          <cell r="ED831">
            <v>74.5</v>
          </cell>
          <cell r="EE831">
            <v>77.75</v>
          </cell>
          <cell r="EF831">
            <v>80</v>
          </cell>
          <cell r="EG831" t="str">
            <v/>
          </cell>
          <cell r="EH831">
            <v>0</v>
          </cell>
          <cell r="EI831">
            <v>79.08</v>
          </cell>
          <cell r="EJ831">
            <v>83</v>
          </cell>
          <cell r="EK831">
            <v>70.75</v>
          </cell>
          <cell r="EL831">
            <v>79</v>
          </cell>
          <cell r="EM831" t="str">
            <v/>
          </cell>
          <cell r="EN831">
            <v>0</v>
          </cell>
          <cell r="EO831">
            <v>79.08</v>
          </cell>
          <cell r="EP831">
            <v>83</v>
          </cell>
          <cell r="EQ831">
            <v>70.75</v>
          </cell>
          <cell r="ER831">
            <v>79</v>
          </cell>
          <cell r="ES831" t="str">
            <v/>
          </cell>
          <cell r="ET831">
            <v>0</v>
          </cell>
          <cell r="EU831">
            <v>79.08</v>
          </cell>
          <cell r="EV831">
            <v>83</v>
          </cell>
          <cell r="EW831">
            <v>70.75</v>
          </cell>
          <cell r="EX831">
            <v>79</v>
          </cell>
          <cell r="EY831" t="str">
            <v/>
          </cell>
          <cell r="EZ831">
            <v>0</v>
          </cell>
          <cell r="FA831">
            <v>79.92</v>
          </cell>
          <cell r="FB831">
            <v>70</v>
          </cell>
          <cell r="FC831">
            <v>77</v>
          </cell>
          <cell r="FD831">
            <v>75</v>
          </cell>
          <cell r="FE831" t="str">
            <v/>
          </cell>
          <cell r="FF831">
            <v>0</v>
          </cell>
          <cell r="FG831">
            <v>79.92</v>
          </cell>
          <cell r="FH831">
            <v>70</v>
          </cell>
          <cell r="FI831">
            <v>77</v>
          </cell>
          <cell r="FJ831">
            <v>75</v>
          </cell>
          <cell r="FK831" t="str">
            <v/>
          </cell>
          <cell r="FL831">
            <v>0</v>
          </cell>
          <cell r="FM831">
            <v>79.92</v>
          </cell>
          <cell r="FN831">
            <v>70</v>
          </cell>
          <cell r="FO831">
            <v>77</v>
          </cell>
          <cell r="FP831">
            <v>75</v>
          </cell>
          <cell r="FQ831" t="str">
            <v/>
          </cell>
          <cell r="FR831">
            <v>0</v>
          </cell>
          <cell r="FS831">
            <v>79.92</v>
          </cell>
          <cell r="FT831">
            <v>70</v>
          </cell>
          <cell r="FU831">
            <v>77</v>
          </cell>
          <cell r="FV831">
            <v>75</v>
          </cell>
          <cell r="FW831" t="str">
            <v/>
          </cell>
          <cell r="FX831">
            <v>0</v>
          </cell>
          <cell r="FY831">
            <v>79.92</v>
          </cell>
          <cell r="FZ831">
            <v>70</v>
          </cell>
          <cell r="GA831">
            <v>77</v>
          </cell>
          <cell r="GB831">
            <v>75</v>
          </cell>
          <cell r="GC831" t="str">
            <v/>
          </cell>
          <cell r="GD831">
            <v>0</v>
          </cell>
          <cell r="GE831">
            <v>79.92</v>
          </cell>
          <cell r="GF831">
            <v>70</v>
          </cell>
          <cell r="GG831">
            <v>77</v>
          </cell>
          <cell r="GH831">
            <v>75</v>
          </cell>
          <cell r="GI831" t="str">
            <v/>
          </cell>
          <cell r="GJ831">
            <v>0</v>
          </cell>
          <cell r="GK831">
            <v>79.92</v>
          </cell>
          <cell r="GL831">
            <v>70</v>
          </cell>
          <cell r="GM831">
            <v>77</v>
          </cell>
          <cell r="GN831">
            <v>75</v>
          </cell>
          <cell r="GO831" t="str">
            <v/>
          </cell>
          <cell r="GP831">
            <v>0</v>
          </cell>
          <cell r="GQ831">
            <v>79.92</v>
          </cell>
          <cell r="GR831">
            <v>70</v>
          </cell>
          <cell r="GS831">
            <v>77</v>
          </cell>
          <cell r="GT831">
            <v>75</v>
          </cell>
          <cell r="GU831" t="str">
            <v/>
          </cell>
          <cell r="GV831">
            <v>0</v>
          </cell>
          <cell r="GW831">
            <v>80.5</v>
          </cell>
          <cell r="GX831">
            <v>70</v>
          </cell>
          <cell r="GY831">
            <v>83.5</v>
          </cell>
          <cell r="GZ831">
            <v>77</v>
          </cell>
          <cell r="HA831" t="str">
            <v>GEO-L</v>
          </cell>
          <cell r="HB831">
            <v>0</v>
          </cell>
          <cell r="HC831">
            <v>82.25</v>
          </cell>
          <cell r="HD831">
            <v>78.25</v>
          </cell>
          <cell r="HE831">
            <v>81.5</v>
          </cell>
          <cell r="HF831">
            <v>85</v>
          </cell>
          <cell r="HH831">
            <v>0</v>
          </cell>
          <cell r="HM831" t="str">
            <v/>
          </cell>
          <cell r="HN831" t="str">
            <v/>
          </cell>
          <cell r="HS831">
            <v>0</v>
          </cell>
          <cell r="HT831" t="str">
            <v>PKN</v>
          </cell>
          <cell r="HU831">
            <v>0</v>
          </cell>
          <cell r="HV831" t="str">
            <v>IND</v>
          </cell>
          <cell r="HW831">
            <v>0</v>
          </cell>
          <cell r="HX831" t="str">
            <v>MAT-W</v>
          </cell>
          <cell r="HY831">
            <v>0</v>
          </cell>
          <cell r="HZ831" t="str">
            <v>SEJ-W</v>
          </cell>
          <cell r="IA831">
            <v>0</v>
          </cell>
          <cell r="IB831" t="str">
            <v>IGR-W</v>
          </cell>
          <cell r="IC831">
            <v>0</v>
          </cell>
          <cell r="ID831" t="str">
            <v>SBO</v>
          </cell>
          <cell r="IE831">
            <v>0</v>
          </cell>
          <cell r="IF831" t="str">
            <v>PJO</v>
          </cell>
          <cell r="IG831">
            <v>0</v>
          </cell>
          <cell r="IH831" t="str">
            <v>PRA</v>
          </cell>
          <cell r="II831">
            <v>0</v>
          </cell>
          <cell r="IJ831" t="str">
            <v>JAW</v>
          </cell>
          <cell r="IK831">
            <v>0</v>
          </cell>
          <cell r="IL831" t="str">
            <v>ARB</v>
          </cell>
          <cell r="IM831">
            <v>0</v>
          </cell>
          <cell r="IN831" t="str">
            <v>PKM</v>
          </cell>
          <cell r="IO831">
            <v>0</v>
          </cell>
          <cell r="IP831" t="str">
            <v>MAT-P</v>
          </cell>
          <cell r="IQ831">
            <v>0</v>
          </cell>
          <cell r="IR831" t="str">
            <v>BIO-P</v>
          </cell>
          <cell r="IS831">
            <v>0</v>
          </cell>
          <cell r="IT831" t="str">
            <v>FIS-P</v>
          </cell>
          <cell r="IU831">
            <v>0</v>
          </cell>
          <cell r="IV831" t="str">
            <v>KIM-P</v>
          </cell>
          <cell r="IW831">
            <v>0</v>
          </cell>
          <cell r="IX831" t="str">
            <v>GEO-L</v>
          </cell>
          <cell r="IY831">
            <v>0</v>
          </cell>
          <cell r="JA831">
            <v>0</v>
          </cell>
        </row>
        <row r="832">
          <cell r="Q832" t="str">
            <v/>
          </cell>
          <cell r="AB832" t="str">
            <v/>
          </cell>
          <cell r="AC832">
            <v>5</v>
          </cell>
          <cell r="AI832" t="str">
            <v/>
          </cell>
          <cell r="AJ832">
            <v>0</v>
          </cell>
          <cell r="AK832">
            <v>87.25</v>
          </cell>
          <cell r="AL832">
            <v>84</v>
          </cell>
          <cell r="AM832">
            <v>81.75</v>
          </cell>
          <cell r="AN832">
            <v>80</v>
          </cell>
          <cell r="AO832" t="str">
            <v/>
          </cell>
          <cell r="AP832">
            <v>0</v>
          </cell>
          <cell r="AQ832">
            <v>89.33</v>
          </cell>
          <cell r="AR832">
            <v>86.75</v>
          </cell>
          <cell r="AS832">
            <v>85.25</v>
          </cell>
          <cell r="AT832">
            <v>81</v>
          </cell>
          <cell r="AU832" t="str">
            <v/>
          </cell>
          <cell r="AV832">
            <v>0</v>
          </cell>
          <cell r="AW832">
            <v>86.67</v>
          </cell>
          <cell r="AX832">
            <v>84</v>
          </cell>
          <cell r="AY832">
            <v>81.75</v>
          </cell>
          <cell r="AZ832">
            <v>80</v>
          </cell>
          <cell r="BA832" t="str">
            <v/>
          </cell>
          <cell r="BB832">
            <v>0</v>
          </cell>
          <cell r="BC832">
            <v>88.25</v>
          </cell>
          <cell r="BD832">
            <v>87.25</v>
          </cell>
          <cell r="BE832">
            <v>82</v>
          </cell>
          <cell r="BF832">
            <v>81</v>
          </cell>
          <cell r="BG832" t="str">
            <v>SEJ</v>
          </cell>
          <cell r="BH832">
            <v>0</v>
          </cell>
          <cell r="BI832">
            <v>94.67</v>
          </cell>
          <cell r="BJ832">
            <v>85.75</v>
          </cell>
          <cell r="BK832">
            <v>83.5</v>
          </cell>
          <cell r="BL832">
            <v>81</v>
          </cell>
          <cell r="BM832" t="str">
            <v/>
          </cell>
          <cell r="BN832">
            <v>0</v>
          </cell>
          <cell r="BO832">
            <v>80.88</v>
          </cell>
          <cell r="BP832">
            <v>73</v>
          </cell>
          <cell r="BQ832">
            <v>92.75</v>
          </cell>
          <cell r="BR832">
            <v>83</v>
          </cell>
          <cell r="BS832" t="str">
            <v/>
          </cell>
          <cell r="BT832">
            <v>0</v>
          </cell>
          <cell r="BU832">
            <v>85.25</v>
          </cell>
          <cell r="BV832">
            <v>89.75</v>
          </cell>
          <cell r="BW832">
            <v>95</v>
          </cell>
          <cell r="BX832">
            <v>86</v>
          </cell>
          <cell r="BY832" t="str">
            <v/>
          </cell>
          <cell r="BZ832">
            <v>0</v>
          </cell>
          <cell r="CA832">
            <v>86</v>
          </cell>
          <cell r="CB832">
            <v>83.25</v>
          </cell>
          <cell r="CC832">
            <v>83.25</v>
          </cell>
          <cell r="CD832">
            <v>85</v>
          </cell>
          <cell r="CE832" t="str">
            <v/>
          </cell>
          <cell r="CF832">
            <v>0</v>
          </cell>
          <cell r="CG832">
            <v>84</v>
          </cell>
          <cell r="CH832">
            <v>80.75</v>
          </cell>
          <cell r="CI832">
            <v>80.5</v>
          </cell>
          <cell r="CJ832">
            <v>84</v>
          </cell>
          <cell r="CK832" t="str">
            <v/>
          </cell>
          <cell r="CL832">
            <v>0</v>
          </cell>
          <cell r="CM832">
            <v>79.75</v>
          </cell>
          <cell r="CN832">
            <v>89.25</v>
          </cell>
          <cell r="CO832">
            <v>89.75</v>
          </cell>
          <cell r="CP832">
            <v>83</v>
          </cell>
          <cell r="CQ832" t="str">
            <v/>
          </cell>
          <cell r="CR832">
            <v>0</v>
          </cell>
          <cell r="CS832">
            <v>90</v>
          </cell>
          <cell r="CT832">
            <v>91.25</v>
          </cell>
          <cell r="CU832">
            <v>94</v>
          </cell>
          <cell r="CV832">
            <v>91</v>
          </cell>
          <cell r="CW832" t="str">
            <v/>
          </cell>
          <cell r="CX832">
            <v>0</v>
          </cell>
          <cell r="CY832">
            <v>86</v>
          </cell>
          <cell r="CZ832">
            <v>77</v>
          </cell>
          <cell r="DA832">
            <v>77.5</v>
          </cell>
          <cell r="DB832">
            <v>84</v>
          </cell>
          <cell r="DC832" t="str">
            <v/>
          </cell>
          <cell r="DD832">
            <v>0</v>
          </cell>
          <cell r="DE832">
            <v>90.25</v>
          </cell>
          <cell r="DF832">
            <v>89</v>
          </cell>
          <cell r="DG832">
            <v>89.25</v>
          </cell>
          <cell r="DH832">
            <v>95</v>
          </cell>
          <cell r="DI832" t="str">
            <v/>
          </cell>
          <cell r="DJ832">
            <v>0</v>
          </cell>
          <cell r="DK832">
            <v>0</v>
          </cell>
          <cell r="DL832">
            <v>0</v>
          </cell>
          <cell r="DM832">
            <v>0</v>
          </cell>
          <cell r="DN832">
            <v>79</v>
          </cell>
          <cell r="DO832" t="str">
            <v/>
          </cell>
          <cell r="DP832">
            <v>0</v>
          </cell>
          <cell r="DQ832">
            <v>87.75</v>
          </cell>
          <cell r="DR832">
            <v>85.75</v>
          </cell>
          <cell r="DS832">
            <v>82.75</v>
          </cell>
          <cell r="DT832">
            <v>83</v>
          </cell>
          <cell r="DU832" t="str">
            <v/>
          </cell>
          <cell r="DV832">
            <v>0</v>
          </cell>
          <cell r="DW832">
            <v>90.75</v>
          </cell>
          <cell r="DX832">
            <v>85.75</v>
          </cell>
          <cell r="DY832">
            <v>86</v>
          </cell>
          <cell r="DZ832">
            <v>86</v>
          </cell>
          <cell r="EA832" t="str">
            <v/>
          </cell>
          <cell r="EB832">
            <v>0</v>
          </cell>
          <cell r="EC832">
            <v>86.25</v>
          </cell>
          <cell r="ED832">
            <v>74</v>
          </cell>
          <cell r="EE832">
            <v>84</v>
          </cell>
          <cell r="EF832">
            <v>85</v>
          </cell>
          <cell r="EG832" t="str">
            <v/>
          </cell>
          <cell r="EH832">
            <v>0</v>
          </cell>
          <cell r="EI832">
            <v>77.75</v>
          </cell>
          <cell r="EJ832">
            <v>92.25</v>
          </cell>
          <cell r="EK832">
            <v>74</v>
          </cell>
          <cell r="EL832">
            <v>82</v>
          </cell>
          <cell r="EM832" t="str">
            <v/>
          </cell>
          <cell r="EN832">
            <v>0</v>
          </cell>
          <cell r="EO832">
            <v>77.75</v>
          </cell>
          <cell r="EP832">
            <v>92.25</v>
          </cell>
          <cell r="EQ832">
            <v>74</v>
          </cell>
          <cell r="ER832">
            <v>82</v>
          </cell>
          <cell r="ES832" t="str">
            <v/>
          </cell>
          <cell r="ET832">
            <v>0</v>
          </cell>
          <cell r="EU832">
            <v>77.75</v>
          </cell>
          <cell r="EV832">
            <v>92.25</v>
          </cell>
          <cell r="EW832">
            <v>74</v>
          </cell>
          <cell r="EX832">
            <v>82</v>
          </cell>
          <cell r="EY832" t="str">
            <v/>
          </cell>
          <cell r="EZ832">
            <v>0</v>
          </cell>
          <cell r="FA832">
            <v>84.42</v>
          </cell>
          <cell r="FB832">
            <v>73</v>
          </cell>
          <cell r="FC832">
            <v>92</v>
          </cell>
          <cell r="FD832">
            <v>83</v>
          </cell>
          <cell r="FE832" t="str">
            <v/>
          </cell>
          <cell r="FF832">
            <v>0</v>
          </cell>
          <cell r="FG832">
            <v>84.42</v>
          </cell>
          <cell r="FH832">
            <v>73</v>
          </cell>
          <cell r="FI832">
            <v>92</v>
          </cell>
          <cell r="FJ832">
            <v>83</v>
          </cell>
          <cell r="FK832" t="str">
            <v/>
          </cell>
          <cell r="FL832">
            <v>0</v>
          </cell>
          <cell r="FM832">
            <v>84.42</v>
          </cell>
          <cell r="FN832">
            <v>73</v>
          </cell>
          <cell r="FO832">
            <v>92</v>
          </cell>
          <cell r="FP832">
            <v>83</v>
          </cell>
          <cell r="FQ832" t="str">
            <v/>
          </cell>
          <cell r="FR832">
            <v>0</v>
          </cell>
          <cell r="FS832">
            <v>84.42</v>
          </cell>
          <cell r="FT832">
            <v>73</v>
          </cell>
          <cell r="FU832">
            <v>92</v>
          </cell>
          <cell r="FV832">
            <v>83</v>
          </cell>
          <cell r="FW832" t="str">
            <v/>
          </cell>
          <cell r="FX832">
            <v>0</v>
          </cell>
          <cell r="FY832">
            <v>84.42</v>
          </cell>
          <cell r="FZ832">
            <v>73</v>
          </cell>
          <cell r="GA832">
            <v>92</v>
          </cell>
          <cell r="GB832">
            <v>83</v>
          </cell>
          <cell r="GC832" t="str">
            <v/>
          </cell>
          <cell r="GD832">
            <v>0</v>
          </cell>
          <cell r="GE832">
            <v>84.42</v>
          </cell>
          <cell r="GF832">
            <v>73</v>
          </cell>
          <cell r="GG832">
            <v>92</v>
          </cell>
          <cell r="GH832">
            <v>83</v>
          </cell>
          <cell r="GI832" t="str">
            <v/>
          </cell>
          <cell r="GJ832">
            <v>0</v>
          </cell>
          <cell r="GK832">
            <v>84.42</v>
          </cell>
          <cell r="GL832">
            <v>73</v>
          </cell>
          <cell r="GM832">
            <v>92</v>
          </cell>
          <cell r="GN832">
            <v>83</v>
          </cell>
          <cell r="GO832" t="str">
            <v/>
          </cell>
          <cell r="GP832">
            <v>0</v>
          </cell>
          <cell r="GQ832">
            <v>84.42</v>
          </cell>
          <cell r="GR832">
            <v>73</v>
          </cell>
          <cell r="GS832">
            <v>92</v>
          </cell>
          <cell r="GT832">
            <v>83</v>
          </cell>
          <cell r="GU832" t="str">
            <v/>
          </cell>
          <cell r="GV832">
            <v>0</v>
          </cell>
          <cell r="GW832">
            <v>88.42</v>
          </cell>
          <cell r="GX832">
            <v>81</v>
          </cell>
          <cell r="GY832">
            <v>92.5</v>
          </cell>
          <cell r="GZ832">
            <v>86</v>
          </cell>
          <cell r="HA832" t="str">
            <v>GEO-L</v>
          </cell>
          <cell r="HB832">
            <v>0</v>
          </cell>
          <cell r="HC832">
            <v>88.75</v>
          </cell>
          <cell r="HD832">
            <v>86</v>
          </cell>
          <cell r="HE832">
            <v>86.25</v>
          </cell>
          <cell r="HF832">
            <v>90</v>
          </cell>
          <cell r="HH832">
            <v>0</v>
          </cell>
          <cell r="HM832" t="str">
            <v/>
          </cell>
          <cell r="HN832" t="str">
            <v/>
          </cell>
          <cell r="HS832">
            <v>0</v>
          </cell>
          <cell r="HT832" t="str">
            <v>PKN</v>
          </cell>
          <cell r="HU832">
            <v>0</v>
          </cell>
          <cell r="HV832" t="str">
            <v>IND</v>
          </cell>
          <cell r="HW832">
            <v>0</v>
          </cell>
          <cell r="HX832" t="str">
            <v>MAT-W</v>
          </cell>
          <cell r="HY832">
            <v>0</v>
          </cell>
          <cell r="HZ832" t="str">
            <v>SEJ-W</v>
          </cell>
          <cell r="IA832">
            <v>0</v>
          </cell>
          <cell r="IB832" t="str">
            <v>IGR-W</v>
          </cell>
          <cell r="IC832">
            <v>0</v>
          </cell>
          <cell r="ID832" t="str">
            <v>SBO</v>
          </cell>
          <cell r="IE832">
            <v>0</v>
          </cell>
          <cell r="IF832" t="str">
            <v>PJO</v>
          </cell>
          <cell r="IG832">
            <v>0</v>
          </cell>
          <cell r="IH832" t="str">
            <v>PRA</v>
          </cell>
          <cell r="II832">
            <v>0</v>
          </cell>
          <cell r="IJ832" t="str">
            <v>JAW</v>
          </cell>
          <cell r="IK832">
            <v>0</v>
          </cell>
          <cell r="IL832" t="str">
            <v>ARB</v>
          </cell>
          <cell r="IM832">
            <v>0</v>
          </cell>
          <cell r="IN832" t="str">
            <v>PKM</v>
          </cell>
          <cell r="IO832">
            <v>0</v>
          </cell>
          <cell r="IP832" t="str">
            <v>MAT-P</v>
          </cell>
          <cell r="IQ832">
            <v>0</v>
          </cell>
          <cell r="IR832" t="str">
            <v>BIO-P</v>
          </cell>
          <cell r="IS832">
            <v>0</v>
          </cell>
          <cell r="IT832" t="str">
            <v>FIS-P</v>
          </cell>
          <cell r="IU832">
            <v>0</v>
          </cell>
          <cell r="IV832" t="str">
            <v>KIM-P</v>
          </cell>
          <cell r="IW832">
            <v>0</v>
          </cell>
          <cell r="IX832" t="str">
            <v>GEO-L</v>
          </cell>
          <cell r="IY832">
            <v>0</v>
          </cell>
          <cell r="JA832">
            <v>0</v>
          </cell>
        </row>
        <row r="833">
          <cell r="Q833" t="str">
            <v/>
          </cell>
          <cell r="AB833" t="str">
            <v/>
          </cell>
          <cell r="AC833">
            <v>6</v>
          </cell>
          <cell r="AI833" t="str">
            <v/>
          </cell>
          <cell r="AJ833">
            <v>0</v>
          </cell>
          <cell r="AK833">
            <v>81.5</v>
          </cell>
          <cell r="AL833">
            <v>81</v>
          </cell>
          <cell r="AM833">
            <v>74.75</v>
          </cell>
          <cell r="AN833">
            <v>77</v>
          </cell>
          <cell r="AO833" t="str">
            <v/>
          </cell>
          <cell r="AP833">
            <v>0</v>
          </cell>
          <cell r="AQ833">
            <v>75.67</v>
          </cell>
          <cell r="AR833">
            <v>77.5</v>
          </cell>
          <cell r="AS833">
            <v>72.75</v>
          </cell>
          <cell r="AT833">
            <v>79</v>
          </cell>
          <cell r="AU833" t="str">
            <v/>
          </cell>
          <cell r="AV833">
            <v>0</v>
          </cell>
          <cell r="AW833">
            <v>77.5</v>
          </cell>
          <cell r="AX833">
            <v>81</v>
          </cell>
          <cell r="AY833">
            <v>75</v>
          </cell>
          <cell r="AZ833">
            <v>77</v>
          </cell>
          <cell r="BA833" t="str">
            <v/>
          </cell>
          <cell r="BB833">
            <v>0</v>
          </cell>
          <cell r="BC833">
            <v>79.5</v>
          </cell>
          <cell r="BD833">
            <v>78.25</v>
          </cell>
          <cell r="BE833">
            <v>75</v>
          </cell>
          <cell r="BF833">
            <v>77</v>
          </cell>
          <cell r="BG833" t="str">
            <v>SEJ</v>
          </cell>
          <cell r="BH833">
            <v>0</v>
          </cell>
          <cell r="BI833">
            <v>79.33</v>
          </cell>
          <cell r="BJ833">
            <v>76.25</v>
          </cell>
          <cell r="BK833">
            <v>72.5</v>
          </cell>
          <cell r="BL833">
            <v>78</v>
          </cell>
          <cell r="BM833" t="str">
            <v/>
          </cell>
          <cell r="BN833">
            <v>0</v>
          </cell>
          <cell r="BO833">
            <v>81.5</v>
          </cell>
          <cell r="BP833">
            <v>72</v>
          </cell>
          <cell r="BQ833">
            <v>78</v>
          </cell>
          <cell r="BR833">
            <v>79</v>
          </cell>
          <cell r="BS833" t="str">
            <v/>
          </cell>
          <cell r="BT833">
            <v>0</v>
          </cell>
          <cell r="BU833">
            <v>83.5</v>
          </cell>
          <cell r="BV833">
            <v>84</v>
          </cell>
          <cell r="BW833">
            <v>80.25</v>
          </cell>
          <cell r="BX833">
            <v>80</v>
          </cell>
          <cell r="BY833" t="str">
            <v/>
          </cell>
          <cell r="BZ833">
            <v>0</v>
          </cell>
          <cell r="CA833">
            <v>78.5</v>
          </cell>
          <cell r="CB833">
            <v>67.25</v>
          </cell>
          <cell r="CC833">
            <v>67</v>
          </cell>
          <cell r="CD833">
            <v>75</v>
          </cell>
          <cell r="CE833" t="str">
            <v/>
          </cell>
          <cell r="CF833">
            <v>0</v>
          </cell>
          <cell r="CG833">
            <v>85.25</v>
          </cell>
          <cell r="CH833">
            <v>72.25</v>
          </cell>
          <cell r="CI833">
            <v>81.25</v>
          </cell>
          <cell r="CJ833">
            <v>80</v>
          </cell>
          <cell r="CK833" t="str">
            <v/>
          </cell>
          <cell r="CL833">
            <v>0</v>
          </cell>
          <cell r="CM833">
            <v>75.83</v>
          </cell>
          <cell r="CN833">
            <v>77</v>
          </cell>
          <cell r="CO833">
            <v>76.5</v>
          </cell>
          <cell r="CP833">
            <v>75</v>
          </cell>
          <cell r="CQ833" t="str">
            <v/>
          </cell>
          <cell r="CR833">
            <v>0</v>
          </cell>
          <cell r="CS833">
            <v>80.5</v>
          </cell>
          <cell r="CT833">
            <v>69.25</v>
          </cell>
          <cell r="CU833">
            <v>68.75</v>
          </cell>
          <cell r="CV833">
            <v>76</v>
          </cell>
          <cell r="CW833" t="str">
            <v/>
          </cell>
          <cell r="CX833">
            <v>0</v>
          </cell>
          <cell r="CY833">
            <v>80.67</v>
          </cell>
          <cell r="CZ833">
            <v>81.25</v>
          </cell>
          <cell r="DA833">
            <v>73.5</v>
          </cell>
          <cell r="DB833">
            <v>83</v>
          </cell>
          <cell r="DC833" t="str">
            <v/>
          </cell>
          <cell r="DD833">
            <v>0</v>
          </cell>
          <cell r="DE833">
            <v>80.75</v>
          </cell>
          <cell r="DF833">
            <v>75</v>
          </cell>
          <cell r="DG833">
            <v>76.5</v>
          </cell>
          <cell r="DH833">
            <v>86</v>
          </cell>
          <cell r="DI833" t="str">
            <v/>
          </cell>
          <cell r="DJ833">
            <v>0</v>
          </cell>
          <cell r="DK833">
            <v>0</v>
          </cell>
          <cell r="DL833">
            <v>0</v>
          </cell>
          <cell r="DM833">
            <v>0</v>
          </cell>
          <cell r="DN833">
            <v>72</v>
          </cell>
          <cell r="DO833" t="str">
            <v/>
          </cell>
          <cell r="DP833">
            <v>0</v>
          </cell>
          <cell r="DQ833">
            <v>79</v>
          </cell>
          <cell r="DR833">
            <v>67.75</v>
          </cell>
          <cell r="DS833">
            <v>68.75</v>
          </cell>
          <cell r="DT833">
            <v>75</v>
          </cell>
          <cell r="DU833" t="str">
            <v/>
          </cell>
          <cell r="DV833">
            <v>0</v>
          </cell>
          <cell r="DW833">
            <v>81</v>
          </cell>
          <cell r="DX833">
            <v>76.75</v>
          </cell>
          <cell r="DY833">
            <v>73</v>
          </cell>
          <cell r="DZ833">
            <v>76</v>
          </cell>
          <cell r="EA833" t="str">
            <v/>
          </cell>
          <cell r="EB833">
            <v>0</v>
          </cell>
          <cell r="EC833">
            <v>76.33</v>
          </cell>
          <cell r="ED833">
            <v>67.25</v>
          </cell>
          <cell r="EE833">
            <v>68.5</v>
          </cell>
          <cell r="EF833">
            <v>70</v>
          </cell>
          <cell r="EG833" t="str">
            <v/>
          </cell>
          <cell r="EH833">
            <v>0</v>
          </cell>
          <cell r="EI833">
            <v>77.5</v>
          </cell>
          <cell r="EJ833">
            <v>69.5</v>
          </cell>
          <cell r="EK833">
            <v>68</v>
          </cell>
          <cell r="EL833">
            <v>76</v>
          </cell>
          <cell r="EM833" t="str">
            <v/>
          </cell>
          <cell r="EN833">
            <v>0</v>
          </cell>
          <cell r="EO833">
            <v>77.5</v>
          </cell>
          <cell r="EP833">
            <v>69.5</v>
          </cell>
          <cell r="EQ833">
            <v>68</v>
          </cell>
          <cell r="ER833">
            <v>76</v>
          </cell>
          <cell r="ES833" t="str">
            <v/>
          </cell>
          <cell r="ET833">
            <v>0</v>
          </cell>
          <cell r="EU833">
            <v>77.5</v>
          </cell>
          <cell r="EV833">
            <v>69.5</v>
          </cell>
          <cell r="EW833">
            <v>68</v>
          </cell>
          <cell r="EX833">
            <v>76</v>
          </cell>
          <cell r="EY833" t="str">
            <v/>
          </cell>
          <cell r="EZ833">
            <v>0</v>
          </cell>
          <cell r="FA833">
            <v>76</v>
          </cell>
          <cell r="FB833">
            <v>68.5</v>
          </cell>
          <cell r="FC833">
            <v>67</v>
          </cell>
          <cell r="FD833">
            <v>72</v>
          </cell>
          <cell r="FE833" t="str">
            <v/>
          </cell>
          <cell r="FF833">
            <v>0</v>
          </cell>
          <cell r="FG833">
            <v>76</v>
          </cell>
          <cell r="FH833">
            <v>68.5</v>
          </cell>
          <cell r="FI833">
            <v>67</v>
          </cell>
          <cell r="FJ833">
            <v>72</v>
          </cell>
          <cell r="FK833" t="str">
            <v/>
          </cell>
          <cell r="FL833">
            <v>0</v>
          </cell>
          <cell r="FM833">
            <v>76</v>
          </cell>
          <cell r="FN833">
            <v>68.5</v>
          </cell>
          <cell r="FO833">
            <v>67</v>
          </cell>
          <cell r="FP833">
            <v>72</v>
          </cell>
          <cell r="FQ833" t="str">
            <v/>
          </cell>
          <cell r="FR833">
            <v>0</v>
          </cell>
          <cell r="FS833">
            <v>76</v>
          </cell>
          <cell r="FT833">
            <v>68.5</v>
          </cell>
          <cell r="FU833">
            <v>67</v>
          </cell>
          <cell r="FV833">
            <v>72</v>
          </cell>
          <cell r="FW833" t="str">
            <v/>
          </cell>
          <cell r="FX833">
            <v>0</v>
          </cell>
          <cell r="FY833">
            <v>76</v>
          </cell>
          <cell r="FZ833">
            <v>68.5</v>
          </cell>
          <cell r="GA833">
            <v>67</v>
          </cell>
          <cell r="GB833">
            <v>72</v>
          </cell>
          <cell r="GC833" t="str">
            <v/>
          </cell>
          <cell r="GD833">
            <v>0</v>
          </cell>
          <cell r="GE833">
            <v>76</v>
          </cell>
          <cell r="GF833">
            <v>68.5</v>
          </cell>
          <cell r="GG833">
            <v>67</v>
          </cell>
          <cell r="GH833">
            <v>72</v>
          </cell>
          <cell r="GI833" t="str">
            <v/>
          </cell>
          <cell r="GJ833">
            <v>0</v>
          </cell>
          <cell r="GK833">
            <v>76</v>
          </cell>
          <cell r="GL833">
            <v>68.5</v>
          </cell>
          <cell r="GM833">
            <v>67</v>
          </cell>
          <cell r="GN833">
            <v>72</v>
          </cell>
          <cell r="GO833" t="str">
            <v/>
          </cell>
          <cell r="GP833">
            <v>0</v>
          </cell>
          <cell r="GQ833">
            <v>76</v>
          </cell>
          <cell r="GR833">
            <v>68.5</v>
          </cell>
          <cell r="GS833">
            <v>67</v>
          </cell>
          <cell r="GT833">
            <v>72</v>
          </cell>
          <cell r="GU833" t="str">
            <v/>
          </cell>
          <cell r="GV833">
            <v>0</v>
          </cell>
          <cell r="GW833">
            <v>81.17</v>
          </cell>
          <cell r="GX833">
            <v>67</v>
          </cell>
          <cell r="GY833">
            <v>82.75</v>
          </cell>
          <cell r="GZ833">
            <v>75</v>
          </cell>
          <cell r="HA833" t="str">
            <v>GEO-L</v>
          </cell>
          <cell r="HB833">
            <v>0</v>
          </cell>
          <cell r="HC833">
            <v>79.38</v>
          </cell>
          <cell r="HD833">
            <v>71.5</v>
          </cell>
          <cell r="HE833">
            <v>71.75</v>
          </cell>
          <cell r="HF833">
            <v>79</v>
          </cell>
          <cell r="HH833">
            <v>0</v>
          </cell>
          <cell r="HM833" t="str">
            <v/>
          </cell>
          <cell r="HN833" t="str">
            <v/>
          </cell>
          <cell r="HS833">
            <v>0</v>
          </cell>
          <cell r="HT833" t="str">
            <v>PKN</v>
          </cell>
          <cell r="HU833">
            <v>0</v>
          </cell>
          <cell r="HV833" t="str">
            <v>IND</v>
          </cell>
          <cell r="HW833">
            <v>0</v>
          </cell>
          <cell r="HX833" t="str">
            <v>MAT-W</v>
          </cell>
          <cell r="HY833">
            <v>0</v>
          </cell>
          <cell r="HZ833" t="str">
            <v>SEJ-W</v>
          </cell>
          <cell r="IA833">
            <v>0</v>
          </cell>
          <cell r="IB833" t="str">
            <v>IGR-W</v>
          </cell>
          <cell r="IC833">
            <v>0</v>
          </cell>
          <cell r="ID833" t="str">
            <v>SBO</v>
          </cell>
          <cell r="IE833">
            <v>0</v>
          </cell>
          <cell r="IF833" t="str">
            <v>PJO</v>
          </cell>
          <cell r="IG833">
            <v>0</v>
          </cell>
          <cell r="IH833" t="str">
            <v>PRA</v>
          </cell>
          <cell r="II833">
            <v>0</v>
          </cell>
          <cell r="IJ833" t="str">
            <v>JAW</v>
          </cell>
          <cell r="IK833">
            <v>0</v>
          </cell>
          <cell r="IL833" t="str">
            <v>ARB</v>
          </cell>
          <cell r="IM833">
            <v>0</v>
          </cell>
          <cell r="IN833" t="str">
            <v>PKM</v>
          </cell>
          <cell r="IO833">
            <v>0</v>
          </cell>
          <cell r="IP833" t="str">
            <v>MAT-P</v>
          </cell>
          <cell r="IQ833">
            <v>0</v>
          </cell>
          <cell r="IR833" t="str">
            <v>BIO-P</v>
          </cell>
          <cell r="IS833">
            <v>0</v>
          </cell>
          <cell r="IT833" t="str">
            <v>FIS-P</v>
          </cell>
          <cell r="IU833">
            <v>0</v>
          </cell>
          <cell r="IV833" t="str">
            <v>KIM-P</v>
          </cell>
          <cell r="IW833">
            <v>0</v>
          </cell>
          <cell r="IX833" t="str">
            <v>GEO-L</v>
          </cell>
          <cell r="IY833">
            <v>0</v>
          </cell>
          <cell r="JA833">
            <v>0</v>
          </cell>
        </row>
        <row r="834">
          <cell r="Q834" t="str">
            <v/>
          </cell>
          <cell r="AB834" t="str">
            <v/>
          </cell>
          <cell r="AC834">
            <v>7</v>
          </cell>
          <cell r="AI834" t="str">
            <v/>
          </cell>
          <cell r="AJ834">
            <v>0</v>
          </cell>
          <cell r="AK834">
            <v>87.25</v>
          </cell>
          <cell r="AL834">
            <v>91.25</v>
          </cell>
          <cell r="AM834">
            <v>89</v>
          </cell>
          <cell r="AN834">
            <v>81</v>
          </cell>
          <cell r="AO834" t="str">
            <v/>
          </cell>
          <cell r="AP834">
            <v>0</v>
          </cell>
          <cell r="AQ834">
            <v>88</v>
          </cell>
          <cell r="AR834">
            <v>89.5</v>
          </cell>
          <cell r="AS834">
            <v>85.25</v>
          </cell>
          <cell r="AT834">
            <v>82</v>
          </cell>
          <cell r="AU834" t="str">
            <v/>
          </cell>
          <cell r="AV834">
            <v>0</v>
          </cell>
          <cell r="AW834">
            <v>94.83</v>
          </cell>
          <cell r="AX834">
            <v>91.25</v>
          </cell>
          <cell r="AY834">
            <v>88.5</v>
          </cell>
          <cell r="AZ834">
            <v>83</v>
          </cell>
          <cell r="BA834" t="str">
            <v/>
          </cell>
          <cell r="BB834">
            <v>0</v>
          </cell>
          <cell r="BC834">
            <v>86.75</v>
          </cell>
          <cell r="BD834">
            <v>89.25</v>
          </cell>
          <cell r="BE834">
            <v>88.75</v>
          </cell>
          <cell r="BF834">
            <v>81</v>
          </cell>
          <cell r="BG834" t="str">
            <v>SEJ</v>
          </cell>
          <cell r="BH834">
            <v>0</v>
          </cell>
          <cell r="BI834">
            <v>92.33</v>
          </cell>
          <cell r="BJ834">
            <v>85.5</v>
          </cell>
          <cell r="BK834">
            <v>77</v>
          </cell>
          <cell r="BL834">
            <v>81</v>
          </cell>
          <cell r="BM834" t="str">
            <v/>
          </cell>
          <cell r="BN834">
            <v>0</v>
          </cell>
          <cell r="BO834">
            <v>82.38</v>
          </cell>
          <cell r="BP834">
            <v>74</v>
          </cell>
          <cell r="BQ834">
            <v>89.75</v>
          </cell>
          <cell r="BR834">
            <v>88</v>
          </cell>
          <cell r="BS834" t="str">
            <v/>
          </cell>
          <cell r="BT834">
            <v>0</v>
          </cell>
          <cell r="BU834">
            <v>86.25</v>
          </cell>
          <cell r="BV834">
            <v>86.5</v>
          </cell>
          <cell r="BW834">
            <v>91.75</v>
          </cell>
          <cell r="BX834">
            <v>91</v>
          </cell>
          <cell r="BY834" t="str">
            <v/>
          </cell>
          <cell r="BZ834">
            <v>0</v>
          </cell>
          <cell r="CA834">
            <v>85.58</v>
          </cell>
          <cell r="CB834">
            <v>86</v>
          </cell>
          <cell r="CC834">
            <v>88.75</v>
          </cell>
          <cell r="CD834">
            <v>89</v>
          </cell>
          <cell r="CE834" t="str">
            <v/>
          </cell>
          <cell r="CF834">
            <v>0</v>
          </cell>
          <cell r="CG834">
            <v>84.5</v>
          </cell>
          <cell r="CH834">
            <v>79.5</v>
          </cell>
          <cell r="CI834">
            <v>82.25</v>
          </cell>
          <cell r="CJ834">
            <v>84</v>
          </cell>
          <cell r="CK834" t="str">
            <v/>
          </cell>
          <cell r="CL834">
            <v>0</v>
          </cell>
          <cell r="CM834">
            <v>80.33</v>
          </cell>
          <cell r="CN834">
            <v>85.5</v>
          </cell>
          <cell r="CO834">
            <v>85.75</v>
          </cell>
          <cell r="CP834">
            <v>83</v>
          </cell>
          <cell r="CQ834" t="str">
            <v/>
          </cell>
          <cell r="CR834">
            <v>0</v>
          </cell>
          <cell r="CS834">
            <v>91.25</v>
          </cell>
          <cell r="CT834">
            <v>91.25</v>
          </cell>
          <cell r="CU834">
            <v>89.75</v>
          </cell>
          <cell r="CV834">
            <v>88</v>
          </cell>
          <cell r="CW834" t="str">
            <v/>
          </cell>
          <cell r="CX834">
            <v>0</v>
          </cell>
          <cell r="CY834">
            <v>80.67</v>
          </cell>
          <cell r="CZ834">
            <v>76.75</v>
          </cell>
          <cell r="DA834">
            <v>71.5</v>
          </cell>
          <cell r="DB834">
            <v>83</v>
          </cell>
          <cell r="DC834" t="str">
            <v/>
          </cell>
          <cell r="DD834">
            <v>0</v>
          </cell>
          <cell r="DE834">
            <v>87.5</v>
          </cell>
          <cell r="DF834">
            <v>90.75</v>
          </cell>
          <cell r="DG834">
            <v>83.5</v>
          </cell>
          <cell r="DH834">
            <v>91</v>
          </cell>
          <cell r="DI834" t="str">
            <v/>
          </cell>
          <cell r="DJ834">
            <v>0</v>
          </cell>
          <cell r="DK834">
            <v>0</v>
          </cell>
          <cell r="DL834">
            <v>0</v>
          </cell>
          <cell r="DM834">
            <v>0</v>
          </cell>
          <cell r="DN834">
            <v>90</v>
          </cell>
          <cell r="DO834" t="str">
            <v/>
          </cell>
          <cell r="DP834">
            <v>0</v>
          </cell>
          <cell r="DQ834">
            <v>91.5</v>
          </cell>
          <cell r="DR834">
            <v>85.75</v>
          </cell>
          <cell r="DS834">
            <v>95</v>
          </cell>
          <cell r="DT834">
            <v>88</v>
          </cell>
          <cell r="DU834" t="str">
            <v/>
          </cell>
          <cell r="DV834">
            <v>0</v>
          </cell>
          <cell r="DW834">
            <v>92</v>
          </cell>
          <cell r="DX834">
            <v>88.75</v>
          </cell>
          <cell r="DY834">
            <v>85</v>
          </cell>
          <cell r="DZ834">
            <v>91</v>
          </cell>
          <cell r="EA834" t="str">
            <v/>
          </cell>
          <cell r="EB834">
            <v>0</v>
          </cell>
          <cell r="EC834">
            <v>81.92</v>
          </cell>
          <cell r="ED834">
            <v>77.75</v>
          </cell>
          <cell r="EE834">
            <v>80.75</v>
          </cell>
          <cell r="EF834">
            <v>74</v>
          </cell>
          <cell r="EG834" t="str">
            <v/>
          </cell>
          <cell r="EH834">
            <v>0</v>
          </cell>
          <cell r="EI834">
            <v>79.92</v>
          </cell>
          <cell r="EJ834">
            <v>77.75</v>
          </cell>
          <cell r="EK834">
            <v>76.75</v>
          </cell>
          <cell r="EL834">
            <v>80</v>
          </cell>
          <cell r="EM834" t="str">
            <v/>
          </cell>
          <cell r="EN834">
            <v>0</v>
          </cell>
          <cell r="EO834">
            <v>79.92</v>
          </cell>
          <cell r="EP834">
            <v>77.75</v>
          </cell>
          <cell r="EQ834">
            <v>76.75</v>
          </cell>
          <cell r="ER834">
            <v>80</v>
          </cell>
          <cell r="ES834" t="str">
            <v/>
          </cell>
          <cell r="ET834">
            <v>0</v>
          </cell>
          <cell r="EU834">
            <v>79.92</v>
          </cell>
          <cell r="EV834">
            <v>77.75</v>
          </cell>
          <cell r="EW834">
            <v>76.75</v>
          </cell>
          <cell r="EX834">
            <v>80</v>
          </cell>
          <cell r="EY834" t="str">
            <v/>
          </cell>
          <cell r="EZ834">
            <v>0</v>
          </cell>
          <cell r="FA834">
            <v>84.42</v>
          </cell>
          <cell r="FB834">
            <v>76.25</v>
          </cell>
          <cell r="FC834">
            <v>85</v>
          </cell>
          <cell r="FD834">
            <v>82</v>
          </cell>
          <cell r="FE834" t="str">
            <v/>
          </cell>
          <cell r="FF834">
            <v>0</v>
          </cell>
          <cell r="FG834">
            <v>84.42</v>
          </cell>
          <cell r="FH834">
            <v>76.25</v>
          </cell>
          <cell r="FI834">
            <v>85</v>
          </cell>
          <cell r="FJ834">
            <v>82</v>
          </cell>
          <cell r="FK834" t="str">
            <v/>
          </cell>
          <cell r="FL834">
            <v>0</v>
          </cell>
          <cell r="FM834">
            <v>84.42</v>
          </cell>
          <cell r="FN834">
            <v>76.25</v>
          </cell>
          <cell r="FO834">
            <v>85</v>
          </cell>
          <cell r="FP834">
            <v>82</v>
          </cell>
          <cell r="FQ834" t="str">
            <v/>
          </cell>
          <cell r="FR834">
            <v>0</v>
          </cell>
          <cell r="FS834">
            <v>84.42</v>
          </cell>
          <cell r="FT834">
            <v>76.25</v>
          </cell>
          <cell r="FU834">
            <v>85</v>
          </cell>
          <cell r="FV834">
            <v>82</v>
          </cell>
          <cell r="FW834" t="str">
            <v/>
          </cell>
          <cell r="FX834">
            <v>0</v>
          </cell>
          <cell r="FY834">
            <v>84.42</v>
          </cell>
          <cell r="FZ834">
            <v>76.25</v>
          </cell>
          <cell r="GA834">
            <v>85</v>
          </cell>
          <cell r="GB834">
            <v>82</v>
          </cell>
          <cell r="GC834" t="str">
            <v/>
          </cell>
          <cell r="GD834">
            <v>0</v>
          </cell>
          <cell r="GE834">
            <v>84.42</v>
          </cell>
          <cell r="GF834">
            <v>76.25</v>
          </cell>
          <cell r="GG834">
            <v>85</v>
          </cell>
          <cell r="GH834">
            <v>82</v>
          </cell>
          <cell r="GI834" t="str">
            <v/>
          </cell>
          <cell r="GJ834">
            <v>0</v>
          </cell>
          <cell r="GK834">
            <v>84.42</v>
          </cell>
          <cell r="GL834">
            <v>76.25</v>
          </cell>
          <cell r="GM834">
            <v>85</v>
          </cell>
          <cell r="GN834">
            <v>82</v>
          </cell>
          <cell r="GO834" t="str">
            <v/>
          </cell>
          <cell r="GP834">
            <v>0</v>
          </cell>
          <cell r="GQ834">
            <v>84.42</v>
          </cell>
          <cell r="GR834">
            <v>76.25</v>
          </cell>
          <cell r="GS834">
            <v>85</v>
          </cell>
          <cell r="GT834">
            <v>82</v>
          </cell>
          <cell r="GU834" t="str">
            <v/>
          </cell>
          <cell r="GV834">
            <v>0</v>
          </cell>
          <cell r="GW834">
            <v>85.08</v>
          </cell>
          <cell r="GX834">
            <v>80</v>
          </cell>
          <cell r="GY834">
            <v>84.25</v>
          </cell>
          <cell r="GZ834">
            <v>80</v>
          </cell>
          <cell r="HA834" t="str">
            <v>GEO-L</v>
          </cell>
          <cell r="HB834">
            <v>0</v>
          </cell>
          <cell r="HC834">
            <v>89.75</v>
          </cell>
          <cell r="HD834">
            <v>90</v>
          </cell>
          <cell r="HE834">
            <v>90</v>
          </cell>
          <cell r="HF834">
            <v>90</v>
          </cell>
          <cell r="HH834">
            <v>0</v>
          </cell>
          <cell r="HM834" t="str">
            <v/>
          </cell>
          <cell r="HN834" t="str">
            <v/>
          </cell>
          <cell r="HS834">
            <v>0</v>
          </cell>
          <cell r="HT834" t="str">
            <v>PKN</v>
          </cell>
          <cell r="HU834">
            <v>0</v>
          </cell>
          <cell r="HV834" t="str">
            <v>IND</v>
          </cell>
          <cell r="HW834">
            <v>0</v>
          </cell>
          <cell r="HX834" t="str">
            <v>MAT-W</v>
          </cell>
          <cell r="HY834">
            <v>0</v>
          </cell>
          <cell r="HZ834" t="str">
            <v>SEJ-W</v>
          </cell>
          <cell r="IA834">
            <v>0</v>
          </cell>
          <cell r="IB834" t="str">
            <v>IGR-W</v>
          </cell>
          <cell r="IC834">
            <v>0</v>
          </cell>
          <cell r="ID834" t="str">
            <v>SBO</v>
          </cell>
          <cell r="IE834">
            <v>0</v>
          </cell>
          <cell r="IF834" t="str">
            <v>PJO</v>
          </cell>
          <cell r="IG834">
            <v>0</v>
          </cell>
          <cell r="IH834" t="str">
            <v>PRA</v>
          </cell>
          <cell r="II834">
            <v>0</v>
          </cell>
          <cell r="IJ834" t="str">
            <v>JAW</v>
          </cell>
          <cell r="IK834">
            <v>0</v>
          </cell>
          <cell r="IL834" t="str">
            <v>ARB</v>
          </cell>
          <cell r="IM834">
            <v>0</v>
          </cell>
          <cell r="IN834" t="str">
            <v>PKM</v>
          </cell>
          <cell r="IO834">
            <v>0</v>
          </cell>
          <cell r="IP834" t="str">
            <v>MAT-P</v>
          </cell>
          <cell r="IQ834">
            <v>0</v>
          </cell>
          <cell r="IR834" t="str">
            <v>BIO-P</v>
          </cell>
          <cell r="IS834">
            <v>0</v>
          </cell>
          <cell r="IT834" t="str">
            <v>FIS-P</v>
          </cell>
          <cell r="IU834">
            <v>0</v>
          </cell>
          <cell r="IV834" t="str">
            <v>KIM-P</v>
          </cell>
          <cell r="IW834">
            <v>0</v>
          </cell>
          <cell r="IX834" t="str">
            <v>GEO-L</v>
          </cell>
          <cell r="IY834">
            <v>0</v>
          </cell>
          <cell r="JA834">
            <v>0</v>
          </cell>
        </row>
        <row r="835">
          <cell r="Q835" t="str">
            <v/>
          </cell>
          <cell r="AB835" t="str">
            <v/>
          </cell>
          <cell r="AC835">
            <v>8</v>
          </cell>
          <cell r="AI835" t="str">
            <v/>
          </cell>
          <cell r="AJ835">
            <v>0</v>
          </cell>
          <cell r="AK835">
            <v>80</v>
          </cell>
          <cell r="AL835">
            <v>85.25</v>
          </cell>
          <cell r="AM835">
            <v>83.5</v>
          </cell>
          <cell r="AN835">
            <v>80</v>
          </cell>
          <cell r="AO835" t="str">
            <v/>
          </cell>
          <cell r="AP835">
            <v>0</v>
          </cell>
          <cell r="AQ835">
            <v>84.67</v>
          </cell>
          <cell r="AR835">
            <v>91</v>
          </cell>
          <cell r="AS835">
            <v>85.75</v>
          </cell>
          <cell r="AT835">
            <v>82</v>
          </cell>
          <cell r="AU835" t="str">
            <v/>
          </cell>
          <cell r="AV835">
            <v>0</v>
          </cell>
          <cell r="AW835">
            <v>84.58</v>
          </cell>
          <cell r="AX835">
            <v>85.25</v>
          </cell>
          <cell r="AY835">
            <v>83.25</v>
          </cell>
          <cell r="AZ835">
            <v>80</v>
          </cell>
          <cell r="BA835" t="str">
            <v/>
          </cell>
          <cell r="BB835">
            <v>0</v>
          </cell>
          <cell r="BC835">
            <v>90</v>
          </cell>
          <cell r="BD835">
            <v>86</v>
          </cell>
          <cell r="BE835">
            <v>83.75</v>
          </cell>
          <cell r="BF835">
            <v>82</v>
          </cell>
          <cell r="BG835" t="str">
            <v>SEJ</v>
          </cell>
          <cell r="BH835">
            <v>0</v>
          </cell>
          <cell r="BI835">
            <v>90.33</v>
          </cell>
          <cell r="BJ835">
            <v>86.5</v>
          </cell>
          <cell r="BK835">
            <v>73.5</v>
          </cell>
          <cell r="BL835">
            <v>81</v>
          </cell>
          <cell r="BM835" t="str">
            <v/>
          </cell>
          <cell r="BN835">
            <v>0</v>
          </cell>
          <cell r="BO835">
            <v>84</v>
          </cell>
          <cell r="BP835">
            <v>76.5</v>
          </cell>
          <cell r="BQ835">
            <v>78</v>
          </cell>
          <cell r="BR835">
            <v>85</v>
          </cell>
          <cell r="BS835" t="str">
            <v/>
          </cell>
          <cell r="BT835">
            <v>0</v>
          </cell>
          <cell r="BU835">
            <v>83.5</v>
          </cell>
          <cell r="BV835">
            <v>87.5</v>
          </cell>
          <cell r="BW835">
            <v>89</v>
          </cell>
          <cell r="BX835">
            <v>87</v>
          </cell>
          <cell r="BY835" t="str">
            <v/>
          </cell>
          <cell r="BZ835">
            <v>0</v>
          </cell>
          <cell r="CA835">
            <v>86.67</v>
          </cell>
          <cell r="CB835">
            <v>76.5</v>
          </cell>
          <cell r="CC835">
            <v>81.25</v>
          </cell>
          <cell r="CD835">
            <v>85</v>
          </cell>
          <cell r="CE835" t="str">
            <v/>
          </cell>
          <cell r="CF835">
            <v>0</v>
          </cell>
          <cell r="CG835">
            <v>83.75</v>
          </cell>
          <cell r="CH835">
            <v>79.5</v>
          </cell>
          <cell r="CI835">
            <v>85</v>
          </cell>
          <cell r="CJ835">
            <v>83</v>
          </cell>
          <cell r="CK835" t="str">
            <v/>
          </cell>
          <cell r="CL835">
            <v>0</v>
          </cell>
          <cell r="CM835">
            <v>77.33</v>
          </cell>
          <cell r="CN835">
            <v>81.75</v>
          </cell>
          <cell r="CO835">
            <v>78.75</v>
          </cell>
          <cell r="CP835">
            <v>81</v>
          </cell>
          <cell r="CQ835" t="str">
            <v/>
          </cell>
          <cell r="CR835">
            <v>0</v>
          </cell>
          <cell r="CS835">
            <v>87</v>
          </cell>
          <cell r="CT835">
            <v>90.25</v>
          </cell>
          <cell r="CU835">
            <v>89.5</v>
          </cell>
          <cell r="CV835">
            <v>81</v>
          </cell>
          <cell r="CW835" t="str">
            <v/>
          </cell>
          <cell r="CX835">
            <v>0</v>
          </cell>
          <cell r="CY835">
            <v>87.89</v>
          </cell>
          <cell r="CZ835">
            <v>82.25</v>
          </cell>
          <cell r="DA835">
            <v>78</v>
          </cell>
          <cell r="DB835">
            <v>90</v>
          </cell>
          <cell r="DC835" t="str">
            <v/>
          </cell>
          <cell r="DD835">
            <v>0</v>
          </cell>
          <cell r="DE835">
            <v>91</v>
          </cell>
          <cell r="DF835">
            <v>93.5</v>
          </cell>
          <cell r="DG835">
            <v>89.25</v>
          </cell>
          <cell r="DH835">
            <v>86</v>
          </cell>
          <cell r="DI835" t="str">
            <v/>
          </cell>
          <cell r="DJ835">
            <v>0</v>
          </cell>
          <cell r="DK835">
            <v>0</v>
          </cell>
          <cell r="DL835">
            <v>0</v>
          </cell>
          <cell r="DM835">
            <v>0</v>
          </cell>
          <cell r="DN835">
            <v>82</v>
          </cell>
          <cell r="DO835" t="str">
            <v/>
          </cell>
          <cell r="DP835">
            <v>0</v>
          </cell>
          <cell r="DQ835">
            <v>84.5</v>
          </cell>
          <cell r="DR835">
            <v>78.75</v>
          </cell>
          <cell r="DS835">
            <v>77.75</v>
          </cell>
          <cell r="DT835">
            <v>80</v>
          </cell>
          <cell r="DU835" t="str">
            <v/>
          </cell>
          <cell r="DV835">
            <v>0</v>
          </cell>
          <cell r="DW835">
            <v>88</v>
          </cell>
          <cell r="DX835">
            <v>88.75</v>
          </cell>
          <cell r="DY835">
            <v>85.75</v>
          </cell>
          <cell r="DZ835">
            <v>88</v>
          </cell>
          <cell r="EA835" t="str">
            <v/>
          </cell>
          <cell r="EB835">
            <v>0</v>
          </cell>
          <cell r="EC835">
            <v>87.75</v>
          </cell>
          <cell r="ED835">
            <v>72.25</v>
          </cell>
          <cell r="EE835">
            <v>78</v>
          </cell>
          <cell r="EF835">
            <v>81</v>
          </cell>
          <cell r="EG835" t="str">
            <v/>
          </cell>
          <cell r="EH835">
            <v>0</v>
          </cell>
          <cell r="EI835">
            <v>79</v>
          </cell>
          <cell r="EJ835">
            <v>79.5</v>
          </cell>
          <cell r="EK835">
            <v>69.75</v>
          </cell>
          <cell r="EL835">
            <v>82</v>
          </cell>
          <cell r="EM835" t="str">
            <v/>
          </cell>
          <cell r="EN835">
            <v>0</v>
          </cell>
          <cell r="EO835">
            <v>79</v>
          </cell>
          <cell r="EP835">
            <v>79.5</v>
          </cell>
          <cell r="EQ835">
            <v>69.75</v>
          </cell>
          <cell r="ER835">
            <v>82</v>
          </cell>
          <cell r="ES835" t="str">
            <v/>
          </cell>
          <cell r="ET835">
            <v>0</v>
          </cell>
          <cell r="EU835">
            <v>79</v>
          </cell>
          <cell r="EV835">
            <v>79.5</v>
          </cell>
          <cell r="EW835">
            <v>69.75</v>
          </cell>
          <cell r="EX835">
            <v>82</v>
          </cell>
          <cell r="EY835" t="str">
            <v/>
          </cell>
          <cell r="EZ835">
            <v>0</v>
          </cell>
          <cell r="FA835">
            <v>81.83</v>
          </cell>
          <cell r="FB835">
            <v>69.5</v>
          </cell>
          <cell r="FC835">
            <v>80</v>
          </cell>
          <cell r="FD835">
            <v>75</v>
          </cell>
          <cell r="FE835" t="str">
            <v/>
          </cell>
          <cell r="FF835">
            <v>0</v>
          </cell>
          <cell r="FG835">
            <v>81.83</v>
          </cell>
          <cell r="FH835">
            <v>69.5</v>
          </cell>
          <cell r="FI835">
            <v>80</v>
          </cell>
          <cell r="FJ835">
            <v>75</v>
          </cell>
          <cell r="FK835" t="str">
            <v/>
          </cell>
          <cell r="FL835">
            <v>0</v>
          </cell>
          <cell r="FM835">
            <v>81.83</v>
          </cell>
          <cell r="FN835">
            <v>69.5</v>
          </cell>
          <cell r="FO835">
            <v>80</v>
          </cell>
          <cell r="FP835">
            <v>75</v>
          </cell>
          <cell r="FQ835" t="str">
            <v/>
          </cell>
          <cell r="FR835">
            <v>0</v>
          </cell>
          <cell r="FS835">
            <v>81.83</v>
          </cell>
          <cell r="FT835">
            <v>69.5</v>
          </cell>
          <cell r="FU835">
            <v>80</v>
          </cell>
          <cell r="FV835">
            <v>75</v>
          </cell>
          <cell r="FW835" t="str">
            <v/>
          </cell>
          <cell r="FX835">
            <v>0</v>
          </cell>
          <cell r="FY835">
            <v>81.83</v>
          </cell>
          <cell r="FZ835">
            <v>69.5</v>
          </cell>
          <cell r="GA835">
            <v>80</v>
          </cell>
          <cell r="GB835">
            <v>75</v>
          </cell>
          <cell r="GC835" t="str">
            <v/>
          </cell>
          <cell r="GD835">
            <v>0</v>
          </cell>
          <cell r="GE835">
            <v>81.83</v>
          </cell>
          <cell r="GF835">
            <v>69.5</v>
          </cell>
          <cell r="GG835">
            <v>80</v>
          </cell>
          <cell r="GH835">
            <v>75</v>
          </cell>
          <cell r="GI835" t="str">
            <v/>
          </cell>
          <cell r="GJ835">
            <v>0</v>
          </cell>
          <cell r="GK835">
            <v>81.83</v>
          </cell>
          <cell r="GL835">
            <v>69.5</v>
          </cell>
          <cell r="GM835">
            <v>80</v>
          </cell>
          <cell r="GN835">
            <v>75</v>
          </cell>
          <cell r="GO835" t="str">
            <v/>
          </cell>
          <cell r="GP835">
            <v>0</v>
          </cell>
          <cell r="GQ835">
            <v>81.83</v>
          </cell>
          <cell r="GR835">
            <v>69.5</v>
          </cell>
          <cell r="GS835">
            <v>80</v>
          </cell>
          <cell r="GT835">
            <v>75</v>
          </cell>
          <cell r="GU835" t="str">
            <v/>
          </cell>
          <cell r="GV835">
            <v>0</v>
          </cell>
          <cell r="GW835">
            <v>82.08</v>
          </cell>
          <cell r="GX835">
            <v>71</v>
          </cell>
          <cell r="GY835">
            <v>85</v>
          </cell>
          <cell r="GZ835">
            <v>78</v>
          </cell>
          <cell r="HA835" t="str">
            <v>GEO-L</v>
          </cell>
          <cell r="HB835">
            <v>0</v>
          </cell>
          <cell r="HC835">
            <v>82.38</v>
          </cell>
          <cell r="HD835">
            <v>81</v>
          </cell>
          <cell r="HE835">
            <v>82.5</v>
          </cell>
          <cell r="HF835">
            <v>84</v>
          </cell>
          <cell r="HH835">
            <v>0</v>
          </cell>
          <cell r="HM835" t="str">
            <v/>
          </cell>
          <cell r="HN835" t="str">
            <v/>
          </cell>
          <cell r="HS835">
            <v>0</v>
          </cell>
          <cell r="HT835" t="str">
            <v>PKN</v>
          </cell>
          <cell r="HU835">
            <v>0</v>
          </cell>
          <cell r="HV835" t="str">
            <v>IND</v>
          </cell>
          <cell r="HW835">
            <v>0</v>
          </cell>
          <cell r="HX835" t="str">
            <v>MAT-W</v>
          </cell>
          <cell r="HY835">
            <v>0</v>
          </cell>
          <cell r="HZ835" t="str">
            <v>SEJ-W</v>
          </cell>
          <cell r="IA835">
            <v>0</v>
          </cell>
          <cell r="IB835" t="str">
            <v>IGR-W</v>
          </cell>
          <cell r="IC835">
            <v>0</v>
          </cell>
          <cell r="ID835" t="str">
            <v>SBO</v>
          </cell>
          <cell r="IE835">
            <v>0</v>
          </cell>
          <cell r="IF835" t="str">
            <v>PJO</v>
          </cell>
          <cell r="IG835">
            <v>0</v>
          </cell>
          <cell r="IH835" t="str">
            <v>PRA</v>
          </cell>
          <cell r="II835">
            <v>0</v>
          </cell>
          <cell r="IJ835" t="str">
            <v>JAW</v>
          </cell>
          <cell r="IK835">
            <v>0</v>
          </cell>
          <cell r="IL835" t="str">
            <v>ARB</v>
          </cell>
          <cell r="IM835">
            <v>0</v>
          </cell>
          <cell r="IN835" t="str">
            <v>PKM</v>
          </cell>
          <cell r="IO835">
            <v>0</v>
          </cell>
          <cell r="IP835" t="str">
            <v>MAT-P</v>
          </cell>
          <cell r="IQ835">
            <v>0</v>
          </cell>
          <cell r="IR835" t="str">
            <v>BIO-P</v>
          </cell>
          <cell r="IS835">
            <v>0</v>
          </cell>
          <cell r="IT835" t="str">
            <v>FIS-P</v>
          </cell>
          <cell r="IU835">
            <v>0</v>
          </cell>
          <cell r="IV835" t="str">
            <v>KIM-P</v>
          </cell>
          <cell r="IW835">
            <v>0</v>
          </cell>
          <cell r="IX835" t="str">
            <v>GEO-L</v>
          </cell>
          <cell r="IY835">
            <v>0</v>
          </cell>
          <cell r="JA835">
            <v>0</v>
          </cell>
        </row>
        <row r="836">
          <cell r="Q836" t="str">
            <v/>
          </cell>
          <cell r="AB836" t="str">
            <v/>
          </cell>
          <cell r="AC836">
            <v>9</v>
          </cell>
          <cell r="AI836" t="str">
            <v/>
          </cell>
          <cell r="AJ836">
            <v>0</v>
          </cell>
          <cell r="AK836">
            <v>81.75</v>
          </cell>
          <cell r="AL836">
            <v>89.25</v>
          </cell>
          <cell r="AM836">
            <v>81.75</v>
          </cell>
          <cell r="AN836">
            <v>81</v>
          </cell>
          <cell r="AO836" t="str">
            <v/>
          </cell>
          <cell r="AP836">
            <v>0</v>
          </cell>
          <cell r="AQ836">
            <v>85</v>
          </cell>
          <cell r="AR836">
            <v>83.75</v>
          </cell>
          <cell r="AS836">
            <v>82.75</v>
          </cell>
          <cell r="AT836">
            <v>80</v>
          </cell>
          <cell r="AU836" t="str">
            <v/>
          </cell>
          <cell r="AV836">
            <v>0</v>
          </cell>
          <cell r="AW836">
            <v>84.75</v>
          </cell>
          <cell r="AX836">
            <v>89.25</v>
          </cell>
          <cell r="AY836">
            <v>81.75</v>
          </cell>
          <cell r="AZ836">
            <v>81</v>
          </cell>
          <cell r="BA836" t="str">
            <v/>
          </cell>
          <cell r="BB836">
            <v>0</v>
          </cell>
          <cell r="BC836">
            <v>83.75</v>
          </cell>
          <cell r="BD836">
            <v>86.5</v>
          </cell>
          <cell r="BE836">
            <v>82</v>
          </cell>
          <cell r="BF836">
            <v>80</v>
          </cell>
          <cell r="BG836" t="str">
            <v>SEJ</v>
          </cell>
          <cell r="BH836">
            <v>0</v>
          </cell>
          <cell r="BI836">
            <v>89</v>
          </cell>
          <cell r="BJ836">
            <v>78.5</v>
          </cell>
          <cell r="BK836">
            <v>68.75</v>
          </cell>
          <cell r="BL836">
            <v>81</v>
          </cell>
          <cell r="BM836" t="str">
            <v/>
          </cell>
          <cell r="BN836">
            <v>0</v>
          </cell>
          <cell r="BO836">
            <v>80.38</v>
          </cell>
          <cell r="BP836">
            <v>73</v>
          </cell>
          <cell r="BQ836">
            <v>79.5</v>
          </cell>
          <cell r="BR836">
            <v>84</v>
          </cell>
          <cell r="BS836" t="str">
            <v/>
          </cell>
          <cell r="BT836">
            <v>0</v>
          </cell>
          <cell r="BU836">
            <v>85.25</v>
          </cell>
          <cell r="BV836">
            <v>87</v>
          </cell>
          <cell r="BW836">
            <v>87.5</v>
          </cell>
          <cell r="BX836">
            <v>86</v>
          </cell>
          <cell r="BY836" t="str">
            <v/>
          </cell>
          <cell r="BZ836">
            <v>0</v>
          </cell>
          <cell r="CA836">
            <v>81.5</v>
          </cell>
          <cell r="CB836">
            <v>78.75</v>
          </cell>
          <cell r="CC836">
            <v>79.25</v>
          </cell>
          <cell r="CD836">
            <v>82</v>
          </cell>
          <cell r="CE836" t="str">
            <v/>
          </cell>
          <cell r="CF836">
            <v>0</v>
          </cell>
          <cell r="CG836">
            <v>84.25</v>
          </cell>
          <cell r="CH836">
            <v>78</v>
          </cell>
          <cell r="CI836">
            <v>82</v>
          </cell>
          <cell r="CJ836">
            <v>83</v>
          </cell>
          <cell r="CK836" t="str">
            <v/>
          </cell>
          <cell r="CL836">
            <v>0</v>
          </cell>
          <cell r="CM836">
            <v>75.67</v>
          </cell>
          <cell r="CN836">
            <v>82.75</v>
          </cell>
          <cell r="CO836">
            <v>81.75</v>
          </cell>
          <cell r="CP836">
            <v>82</v>
          </cell>
          <cell r="CQ836" t="str">
            <v/>
          </cell>
          <cell r="CR836">
            <v>0</v>
          </cell>
          <cell r="CS836">
            <v>82.08</v>
          </cell>
          <cell r="CT836">
            <v>84</v>
          </cell>
          <cell r="CU836">
            <v>86</v>
          </cell>
          <cell r="CV836">
            <v>83</v>
          </cell>
          <cell r="CW836" t="str">
            <v/>
          </cell>
          <cell r="CX836">
            <v>0</v>
          </cell>
          <cell r="CY836">
            <v>82.22</v>
          </cell>
          <cell r="CZ836">
            <v>76.25</v>
          </cell>
          <cell r="DA836">
            <v>68.25</v>
          </cell>
          <cell r="DB836">
            <v>84</v>
          </cell>
          <cell r="DC836" t="str">
            <v/>
          </cell>
          <cell r="DD836">
            <v>0</v>
          </cell>
          <cell r="DE836">
            <v>89.5</v>
          </cell>
          <cell r="DF836">
            <v>90</v>
          </cell>
          <cell r="DG836">
            <v>75.25</v>
          </cell>
          <cell r="DH836">
            <v>92</v>
          </cell>
          <cell r="DI836" t="str">
            <v/>
          </cell>
          <cell r="DJ836">
            <v>0</v>
          </cell>
          <cell r="DK836">
            <v>0</v>
          </cell>
          <cell r="DL836">
            <v>0</v>
          </cell>
          <cell r="DM836">
            <v>0</v>
          </cell>
          <cell r="DN836">
            <v>80</v>
          </cell>
          <cell r="DO836" t="str">
            <v/>
          </cell>
          <cell r="DP836">
            <v>0</v>
          </cell>
          <cell r="DQ836">
            <v>80.5</v>
          </cell>
          <cell r="DR836">
            <v>73.75</v>
          </cell>
          <cell r="DS836">
            <v>72.75</v>
          </cell>
          <cell r="DT836">
            <v>76</v>
          </cell>
          <cell r="DU836" t="str">
            <v/>
          </cell>
          <cell r="DV836">
            <v>0</v>
          </cell>
          <cell r="DW836">
            <v>88.25</v>
          </cell>
          <cell r="DX836">
            <v>79.75</v>
          </cell>
          <cell r="DY836">
            <v>82.25</v>
          </cell>
          <cell r="DZ836">
            <v>85</v>
          </cell>
          <cell r="EA836" t="str">
            <v/>
          </cell>
          <cell r="EB836">
            <v>0</v>
          </cell>
          <cell r="EC836">
            <v>80.42</v>
          </cell>
          <cell r="ED836">
            <v>79.25</v>
          </cell>
          <cell r="EE836">
            <v>80</v>
          </cell>
          <cell r="EF836">
            <v>75</v>
          </cell>
          <cell r="EG836" t="str">
            <v/>
          </cell>
          <cell r="EH836">
            <v>0</v>
          </cell>
          <cell r="EI836">
            <v>78.33</v>
          </cell>
          <cell r="EJ836">
            <v>78.25</v>
          </cell>
          <cell r="EK836">
            <v>73</v>
          </cell>
          <cell r="EL836">
            <v>80</v>
          </cell>
          <cell r="EM836" t="str">
            <v/>
          </cell>
          <cell r="EN836">
            <v>0</v>
          </cell>
          <cell r="EO836">
            <v>78.33</v>
          </cell>
          <cell r="EP836">
            <v>78.25</v>
          </cell>
          <cell r="EQ836">
            <v>73</v>
          </cell>
          <cell r="ER836">
            <v>80</v>
          </cell>
          <cell r="ES836" t="str">
            <v/>
          </cell>
          <cell r="ET836">
            <v>0</v>
          </cell>
          <cell r="EU836">
            <v>78.33</v>
          </cell>
          <cell r="EV836">
            <v>78.25</v>
          </cell>
          <cell r="EW836">
            <v>73</v>
          </cell>
          <cell r="EX836">
            <v>80</v>
          </cell>
          <cell r="EY836" t="str">
            <v/>
          </cell>
          <cell r="EZ836">
            <v>0</v>
          </cell>
          <cell r="FA836">
            <v>79.17</v>
          </cell>
          <cell r="FB836">
            <v>71.25</v>
          </cell>
          <cell r="FC836">
            <v>83</v>
          </cell>
          <cell r="FD836">
            <v>77</v>
          </cell>
          <cell r="FE836" t="str">
            <v/>
          </cell>
          <cell r="FF836">
            <v>0</v>
          </cell>
          <cell r="FG836">
            <v>79.17</v>
          </cell>
          <cell r="FH836">
            <v>71.25</v>
          </cell>
          <cell r="FI836">
            <v>83</v>
          </cell>
          <cell r="FJ836">
            <v>77</v>
          </cell>
          <cell r="FK836" t="str">
            <v/>
          </cell>
          <cell r="FL836">
            <v>0</v>
          </cell>
          <cell r="FM836">
            <v>79.17</v>
          </cell>
          <cell r="FN836">
            <v>71.25</v>
          </cell>
          <cell r="FO836">
            <v>83</v>
          </cell>
          <cell r="FP836">
            <v>77</v>
          </cell>
          <cell r="FQ836" t="str">
            <v/>
          </cell>
          <cell r="FR836">
            <v>0</v>
          </cell>
          <cell r="FS836">
            <v>79.17</v>
          </cell>
          <cell r="FT836">
            <v>71.25</v>
          </cell>
          <cell r="FU836">
            <v>83</v>
          </cell>
          <cell r="FV836">
            <v>77</v>
          </cell>
          <cell r="FW836" t="str">
            <v/>
          </cell>
          <cell r="FX836">
            <v>0</v>
          </cell>
          <cell r="FY836">
            <v>79.17</v>
          </cell>
          <cell r="FZ836">
            <v>71.25</v>
          </cell>
          <cell r="GA836">
            <v>83</v>
          </cell>
          <cell r="GB836">
            <v>77</v>
          </cell>
          <cell r="GC836" t="str">
            <v/>
          </cell>
          <cell r="GD836">
            <v>0</v>
          </cell>
          <cell r="GE836">
            <v>79.17</v>
          </cell>
          <cell r="GF836">
            <v>71.25</v>
          </cell>
          <cell r="GG836">
            <v>83</v>
          </cell>
          <cell r="GH836">
            <v>77</v>
          </cell>
          <cell r="GI836" t="str">
            <v/>
          </cell>
          <cell r="GJ836">
            <v>0</v>
          </cell>
          <cell r="GK836">
            <v>79.17</v>
          </cell>
          <cell r="GL836">
            <v>71.25</v>
          </cell>
          <cell r="GM836">
            <v>83</v>
          </cell>
          <cell r="GN836">
            <v>77</v>
          </cell>
          <cell r="GO836" t="str">
            <v/>
          </cell>
          <cell r="GP836">
            <v>0</v>
          </cell>
          <cell r="GQ836">
            <v>79.17</v>
          </cell>
          <cell r="GR836">
            <v>71.25</v>
          </cell>
          <cell r="GS836">
            <v>83</v>
          </cell>
          <cell r="GT836">
            <v>77</v>
          </cell>
          <cell r="GU836" t="str">
            <v/>
          </cell>
          <cell r="GV836">
            <v>0</v>
          </cell>
          <cell r="GW836">
            <v>84.75</v>
          </cell>
          <cell r="GX836">
            <v>70</v>
          </cell>
          <cell r="GY836">
            <v>83.5</v>
          </cell>
          <cell r="GZ836">
            <v>78</v>
          </cell>
          <cell r="HA836" t="str">
            <v>GEO-L</v>
          </cell>
          <cell r="HB836">
            <v>0</v>
          </cell>
          <cell r="HC836">
            <v>83.38</v>
          </cell>
          <cell r="HD836">
            <v>79.5</v>
          </cell>
          <cell r="HE836">
            <v>80.25</v>
          </cell>
          <cell r="HF836">
            <v>84</v>
          </cell>
          <cell r="HH836">
            <v>0</v>
          </cell>
          <cell r="HM836" t="str">
            <v/>
          </cell>
          <cell r="HN836" t="str">
            <v/>
          </cell>
          <cell r="HS836">
            <v>0</v>
          </cell>
          <cell r="HT836" t="str">
            <v>PKN</v>
          </cell>
          <cell r="HU836">
            <v>0</v>
          </cell>
          <cell r="HV836" t="str">
            <v>IND</v>
          </cell>
          <cell r="HW836">
            <v>0</v>
          </cell>
          <cell r="HX836" t="str">
            <v>MAT-W</v>
          </cell>
          <cell r="HY836">
            <v>0</v>
          </cell>
          <cell r="HZ836" t="str">
            <v>SEJ-W</v>
          </cell>
          <cell r="IA836">
            <v>0</v>
          </cell>
          <cell r="IB836" t="str">
            <v>IGR-W</v>
          </cell>
          <cell r="IC836">
            <v>0</v>
          </cell>
          <cell r="ID836" t="str">
            <v>SBO</v>
          </cell>
          <cell r="IE836">
            <v>0</v>
          </cell>
          <cell r="IF836" t="str">
            <v>PJO</v>
          </cell>
          <cell r="IG836">
            <v>0</v>
          </cell>
          <cell r="IH836" t="str">
            <v>PRA</v>
          </cell>
          <cell r="II836">
            <v>0</v>
          </cell>
          <cell r="IJ836" t="str">
            <v>JAW</v>
          </cell>
          <cell r="IK836">
            <v>0</v>
          </cell>
          <cell r="IL836" t="str">
            <v>ARB</v>
          </cell>
          <cell r="IM836">
            <v>0</v>
          </cell>
          <cell r="IN836" t="str">
            <v>PKM</v>
          </cell>
          <cell r="IO836">
            <v>0</v>
          </cell>
          <cell r="IP836" t="str">
            <v>MAT-P</v>
          </cell>
          <cell r="IQ836">
            <v>0</v>
          </cell>
          <cell r="IR836" t="str">
            <v>BIO-P</v>
          </cell>
          <cell r="IS836">
            <v>0</v>
          </cell>
          <cell r="IT836" t="str">
            <v>FIS-P</v>
          </cell>
          <cell r="IU836">
            <v>0</v>
          </cell>
          <cell r="IV836" t="str">
            <v>KIM-P</v>
          </cell>
          <cell r="IW836">
            <v>0</v>
          </cell>
          <cell r="IX836" t="str">
            <v>GEO-L</v>
          </cell>
          <cell r="IY836">
            <v>0</v>
          </cell>
          <cell r="JA836">
            <v>0</v>
          </cell>
        </row>
        <row r="837">
          <cell r="Q837" t="str">
            <v/>
          </cell>
          <cell r="AB837" t="str">
            <v/>
          </cell>
          <cell r="AC837">
            <v>10</v>
          </cell>
          <cell r="AI837" t="str">
            <v/>
          </cell>
          <cell r="AJ837">
            <v>0</v>
          </cell>
          <cell r="AK837">
            <v>82</v>
          </cell>
          <cell r="AL837">
            <v>76.25</v>
          </cell>
          <cell r="AM837">
            <v>75.25</v>
          </cell>
          <cell r="AN837">
            <v>80</v>
          </cell>
          <cell r="AO837" t="str">
            <v/>
          </cell>
          <cell r="AP837">
            <v>0</v>
          </cell>
          <cell r="AQ837">
            <v>82.33</v>
          </cell>
          <cell r="AR837">
            <v>81.5</v>
          </cell>
          <cell r="AS837">
            <v>74.25</v>
          </cell>
          <cell r="AT837">
            <v>80</v>
          </cell>
          <cell r="AU837" t="str">
            <v/>
          </cell>
          <cell r="AV837">
            <v>0</v>
          </cell>
          <cell r="AW837">
            <v>79.17</v>
          </cell>
          <cell r="AX837">
            <v>76.25</v>
          </cell>
          <cell r="AY837">
            <v>74.25</v>
          </cell>
          <cell r="AZ837">
            <v>80</v>
          </cell>
          <cell r="BA837" t="str">
            <v/>
          </cell>
          <cell r="BB837">
            <v>0</v>
          </cell>
          <cell r="BC837">
            <v>83.75</v>
          </cell>
          <cell r="BD837">
            <v>75.75</v>
          </cell>
          <cell r="BE837">
            <v>75.5</v>
          </cell>
          <cell r="BF837">
            <v>80</v>
          </cell>
          <cell r="BG837" t="str">
            <v>SEJ</v>
          </cell>
          <cell r="BH837">
            <v>0</v>
          </cell>
          <cell r="BI837">
            <v>88.67</v>
          </cell>
          <cell r="BJ837">
            <v>78.75</v>
          </cell>
          <cell r="BK837">
            <v>73.75</v>
          </cell>
          <cell r="BL837">
            <v>78</v>
          </cell>
          <cell r="BM837" t="str">
            <v/>
          </cell>
          <cell r="BN837">
            <v>0</v>
          </cell>
          <cell r="BO837">
            <v>80.5</v>
          </cell>
          <cell r="BP837">
            <v>76</v>
          </cell>
          <cell r="BQ837">
            <v>71.75</v>
          </cell>
          <cell r="BR837">
            <v>79</v>
          </cell>
          <cell r="BS837" t="str">
            <v/>
          </cell>
          <cell r="BT837">
            <v>0</v>
          </cell>
          <cell r="BU837">
            <v>84.25</v>
          </cell>
          <cell r="BV837">
            <v>84.25</v>
          </cell>
          <cell r="BW837">
            <v>80.75</v>
          </cell>
          <cell r="BX837">
            <v>83</v>
          </cell>
          <cell r="BY837" t="str">
            <v/>
          </cell>
          <cell r="BZ837">
            <v>0</v>
          </cell>
          <cell r="CA837">
            <v>80.17</v>
          </cell>
          <cell r="CB837">
            <v>69</v>
          </cell>
          <cell r="CC837">
            <v>69.25</v>
          </cell>
          <cell r="CD837">
            <v>78</v>
          </cell>
          <cell r="CE837" t="str">
            <v/>
          </cell>
          <cell r="CF837">
            <v>0</v>
          </cell>
          <cell r="CG837">
            <v>85.25</v>
          </cell>
          <cell r="CH837">
            <v>77.5</v>
          </cell>
          <cell r="CI837">
            <v>76</v>
          </cell>
          <cell r="CJ837">
            <v>82</v>
          </cell>
          <cell r="CK837" t="str">
            <v/>
          </cell>
          <cell r="CL837">
            <v>0</v>
          </cell>
          <cell r="CM837">
            <v>75.83</v>
          </cell>
          <cell r="CN837">
            <v>77.5</v>
          </cell>
          <cell r="CO837">
            <v>76.5</v>
          </cell>
          <cell r="CP837">
            <v>78</v>
          </cell>
          <cell r="CQ837" t="str">
            <v/>
          </cell>
          <cell r="CR837">
            <v>0</v>
          </cell>
          <cell r="CS837">
            <v>84.58</v>
          </cell>
          <cell r="CT837">
            <v>78.75</v>
          </cell>
          <cell r="CU837">
            <v>74</v>
          </cell>
          <cell r="CV837">
            <v>74</v>
          </cell>
          <cell r="CW837" t="str">
            <v/>
          </cell>
          <cell r="CX837">
            <v>0</v>
          </cell>
          <cell r="CY837">
            <v>85</v>
          </cell>
          <cell r="CZ837">
            <v>78</v>
          </cell>
          <cell r="DA837">
            <v>69</v>
          </cell>
          <cell r="DB837">
            <v>82</v>
          </cell>
          <cell r="DC837" t="str">
            <v/>
          </cell>
          <cell r="DD837">
            <v>0</v>
          </cell>
          <cell r="DE837">
            <v>87.75</v>
          </cell>
          <cell r="DF837">
            <v>82.5</v>
          </cell>
          <cell r="DG837">
            <v>83.5</v>
          </cell>
          <cell r="DH837">
            <v>90</v>
          </cell>
          <cell r="DI837" t="str">
            <v/>
          </cell>
          <cell r="DJ837">
            <v>0</v>
          </cell>
          <cell r="DK837">
            <v>0</v>
          </cell>
          <cell r="DL837">
            <v>0</v>
          </cell>
          <cell r="DM837">
            <v>0</v>
          </cell>
          <cell r="DN837">
            <v>72</v>
          </cell>
          <cell r="DO837" t="str">
            <v/>
          </cell>
          <cell r="DP837">
            <v>0</v>
          </cell>
          <cell r="DQ837">
            <v>81.75</v>
          </cell>
          <cell r="DR837">
            <v>69.25</v>
          </cell>
          <cell r="DS837">
            <v>71</v>
          </cell>
          <cell r="DT837">
            <v>79</v>
          </cell>
          <cell r="DU837" t="str">
            <v/>
          </cell>
          <cell r="DV837">
            <v>0</v>
          </cell>
          <cell r="DW837">
            <v>84.75</v>
          </cell>
          <cell r="DX837">
            <v>78.25</v>
          </cell>
          <cell r="DY837">
            <v>73.75</v>
          </cell>
          <cell r="DZ837">
            <v>79</v>
          </cell>
          <cell r="EA837" t="str">
            <v/>
          </cell>
          <cell r="EB837">
            <v>0</v>
          </cell>
          <cell r="EC837">
            <v>80.42</v>
          </cell>
          <cell r="ED837">
            <v>68.5</v>
          </cell>
          <cell r="EE837">
            <v>69</v>
          </cell>
          <cell r="EF837">
            <v>78</v>
          </cell>
          <cell r="EG837" t="str">
            <v/>
          </cell>
          <cell r="EH837">
            <v>0</v>
          </cell>
          <cell r="EI837">
            <v>76</v>
          </cell>
          <cell r="EJ837">
            <v>77.75</v>
          </cell>
          <cell r="EK837">
            <v>68.75</v>
          </cell>
          <cell r="EL837">
            <v>78</v>
          </cell>
          <cell r="EM837" t="str">
            <v/>
          </cell>
          <cell r="EN837">
            <v>0</v>
          </cell>
          <cell r="EO837">
            <v>76</v>
          </cell>
          <cell r="EP837">
            <v>77.75</v>
          </cell>
          <cell r="EQ837">
            <v>68.75</v>
          </cell>
          <cell r="ER837">
            <v>78</v>
          </cell>
          <cell r="ES837" t="str">
            <v/>
          </cell>
          <cell r="ET837">
            <v>0</v>
          </cell>
          <cell r="EU837">
            <v>76</v>
          </cell>
          <cell r="EV837">
            <v>77.75</v>
          </cell>
          <cell r="EW837">
            <v>68.75</v>
          </cell>
          <cell r="EX837">
            <v>78</v>
          </cell>
          <cell r="EY837" t="str">
            <v/>
          </cell>
          <cell r="EZ837">
            <v>0</v>
          </cell>
          <cell r="FA837">
            <v>77.17</v>
          </cell>
          <cell r="FB837">
            <v>68.75</v>
          </cell>
          <cell r="FC837">
            <v>67</v>
          </cell>
          <cell r="FD837">
            <v>72</v>
          </cell>
          <cell r="FE837" t="str">
            <v/>
          </cell>
          <cell r="FF837">
            <v>0</v>
          </cell>
          <cell r="FG837">
            <v>77.17</v>
          </cell>
          <cell r="FH837">
            <v>68.75</v>
          </cell>
          <cell r="FI837">
            <v>67</v>
          </cell>
          <cell r="FJ837">
            <v>72</v>
          </cell>
          <cell r="FK837" t="str">
            <v/>
          </cell>
          <cell r="FL837">
            <v>0</v>
          </cell>
          <cell r="FM837">
            <v>77.17</v>
          </cell>
          <cell r="FN837">
            <v>68.75</v>
          </cell>
          <cell r="FO837">
            <v>67</v>
          </cell>
          <cell r="FP837">
            <v>72</v>
          </cell>
          <cell r="FQ837" t="str">
            <v/>
          </cell>
          <cell r="FR837">
            <v>0</v>
          </cell>
          <cell r="FS837">
            <v>77.17</v>
          </cell>
          <cell r="FT837">
            <v>68.75</v>
          </cell>
          <cell r="FU837">
            <v>67</v>
          </cell>
          <cell r="FV837">
            <v>72</v>
          </cell>
          <cell r="FW837" t="str">
            <v/>
          </cell>
          <cell r="FX837">
            <v>0</v>
          </cell>
          <cell r="FY837">
            <v>77.17</v>
          </cell>
          <cell r="FZ837">
            <v>68.75</v>
          </cell>
          <cell r="GA837">
            <v>67</v>
          </cell>
          <cell r="GB837">
            <v>72</v>
          </cell>
          <cell r="GC837" t="str">
            <v/>
          </cell>
          <cell r="GD837">
            <v>0</v>
          </cell>
          <cell r="GE837">
            <v>77.17</v>
          </cell>
          <cell r="GF837">
            <v>68.75</v>
          </cell>
          <cell r="GG837">
            <v>67</v>
          </cell>
          <cell r="GH837">
            <v>72</v>
          </cell>
          <cell r="GI837" t="str">
            <v/>
          </cell>
          <cell r="GJ837">
            <v>0</v>
          </cell>
          <cell r="GK837">
            <v>77.17</v>
          </cell>
          <cell r="GL837">
            <v>68.75</v>
          </cell>
          <cell r="GM837">
            <v>67</v>
          </cell>
          <cell r="GN837">
            <v>72</v>
          </cell>
          <cell r="GO837" t="str">
            <v/>
          </cell>
          <cell r="GP837">
            <v>0</v>
          </cell>
          <cell r="GQ837">
            <v>77.17</v>
          </cell>
          <cell r="GR837">
            <v>68.75</v>
          </cell>
          <cell r="GS837">
            <v>67</v>
          </cell>
          <cell r="GT837">
            <v>72</v>
          </cell>
          <cell r="GU837" t="str">
            <v/>
          </cell>
          <cell r="GV837">
            <v>0</v>
          </cell>
          <cell r="GW837">
            <v>80.67</v>
          </cell>
          <cell r="GX837">
            <v>70</v>
          </cell>
          <cell r="GY837">
            <v>83.75</v>
          </cell>
          <cell r="GZ837">
            <v>74</v>
          </cell>
          <cell r="HA837" t="str">
            <v>GEO-L</v>
          </cell>
          <cell r="HB837">
            <v>0</v>
          </cell>
          <cell r="HC837">
            <v>80.25</v>
          </cell>
          <cell r="HD837">
            <v>73.25</v>
          </cell>
          <cell r="HE837">
            <v>75</v>
          </cell>
          <cell r="HF837">
            <v>80</v>
          </cell>
          <cell r="HH837">
            <v>0</v>
          </cell>
          <cell r="HM837" t="str">
            <v/>
          </cell>
          <cell r="HN837" t="str">
            <v/>
          </cell>
          <cell r="HS837">
            <v>0</v>
          </cell>
          <cell r="HT837" t="str">
            <v>PKN</v>
          </cell>
          <cell r="HU837">
            <v>0</v>
          </cell>
          <cell r="HV837" t="str">
            <v>IND</v>
          </cell>
          <cell r="HW837">
            <v>0</v>
          </cell>
          <cell r="HX837" t="str">
            <v>MAT-W</v>
          </cell>
          <cell r="HY837">
            <v>0</v>
          </cell>
          <cell r="HZ837" t="str">
            <v>SEJ-W</v>
          </cell>
          <cell r="IA837">
            <v>0</v>
          </cell>
          <cell r="IB837" t="str">
            <v>IGR-W</v>
          </cell>
          <cell r="IC837">
            <v>0</v>
          </cell>
          <cell r="ID837" t="str">
            <v>SBO</v>
          </cell>
          <cell r="IE837">
            <v>0</v>
          </cell>
          <cell r="IF837" t="str">
            <v>PJO</v>
          </cell>
          <cell r="IG837">
            <v>0</v>
          </cell>
          <cell r="IH837" t="str">
            <v>PRA</v>
          </cell>
          <cell r="II837">
            <v>0</v>
          </cell>
          <cell r="IJ837" t="str">
            <v>JAW</v>
          </cell>
          <cell r="IK837">
            <v>0</v>
          </cell>
          <cell r="IL837" t="str">
            <v>ARB</v>
          </cell>
          <cell r="IM837">
            <v>0</v>
          </cell>
          <cell r="IN837" t="str">
            <v>PKM</v>
          </cell>
          <cell r="IO837">
            <v>0</v>
          </cell>
          <cell r="IP837" t="str">
            <v>MAT-P</v>
          </cell>
          <cell r="IQ837">
            <v>0</v>
          </cell>
          <cell r="IR837" t="str">
            <v>BIO-P</v>
          </cell>
          <cell r="IS837">
            <v>0</v>
          </cell>
          <cell r="IT837" t="str">
            <v>FIS-P</v>
          </cell>
          <cell r="IU837">
            <v>0</v>
          </cell>
          <cell r="IV837" t="str">
            <v>KIM-P</v>
          </cell>
          <cell r="IW837">
            <v>0</v>
          </cell>
          <cell r="IX837" t="str">
            <v>GEO-L</v>
          </cell>
          <cell r="IY837">
            <v>0</v>
          </cell>
          <cell r="JA837">
            <v>0</v>
          </cell>
        </row>
        <row r="838">
          <cell r="Q838" t="str">
            <v/>
          </cell>
          <cell r="AB838" t="str">
            <v/>
          </cell>
          <cell r="AC838">
            <v>11</v>
          </cell>
          <cell r="AI838" t="str">
            <v/>
          </cell>
          <cell r="AJ838">
            <v>0</v>
          </cell>
          <cell r="AK838">
            <v>91.75</v>
          </cell>
          <cell r="AL838">
            <v>88</v>
          </cell>
          <cell r="AM838">
            <v>83.5</v>
          </cell>
          <cell r="AN838">
            <v>82</v>
          </cell>
          <cell r="AO838" t="str">
            <v/>
          </cell>
          <cell r="AP838">
            <v>0</v>
          </cell>
          <cell r="AQ838">
            <v>86</v>
          </cell>
          <cell r="AR838">
            <v>87.75</v>
          </cell>
          <cell r="AS838">
            <v>84.25</v>
          </cell>
          <cell r="AT838">
            <v>82</v>
          </cell>
          <cell r="AU838" t="str">
            <v/>
          </cell>
          <cell r="AV838">
            <v>0</v>
          </cell>
          <cell r="AW838">
            <v>85.08</v>
          </cell>
          <cell r="AX838">
            <v>88</v>
          </cell>
          <cell r="AY838">
            <v>83.75</v>
          </cell>
          <cell r="AZ838">
            <v>82</v>
          </cell>
          <cell r="BA838" t="str">
            <v/>
          </cell>
          <cell r="BB838">
            <v>0</v>
          </cell>
          <cell r="BC838">
            <v>92.5</v>
          </cell>
          <cell r="BD838">
            <v>85.25</v>
          </cell>
          <cell r="BE838">
            <v>84</v>
          </cell>
          <cell r="BF838">
            <v>81</v>
          </cell>
          <cell r="BG838" t="str">
            <v>SEJ</v>
          </cell>
          <cell r="BH838">
            <v>0</v>
          </cell>
          <cell r="BI838">
            <v>89.33</v>
          </cell>
          <cell r="BJ838">
            <v>82.75</v>
          </cell>
          <cell r="BK838">
            <v>72.5</v>
          </cell>
          <cell r="BL838">
            <v>81</v>
          </cell>
          <cell r="BM838" t="str">
            <v/>
          </cell>
          <cell r="BN838">
            <v>0</v>
          </cell>
          <cell r="BO838">
            <v>84.13</v>
          </cell>
          <cell r="BP838">
            <v>72.25</v>
          </cell>
          <cell r="BQ838">
            <v>91.75</v>
          </cell>
          <cell r="BR838">
            <v>79</v>
          </cell>
          <cell r="BS838" t="str">
            <v/>
          </cell>
          <cell r="BT838">
            <v>0</v>
          </cell>
          <cell r="BU838">
            <v>87</v>
          </cell>
          <cell r="BV838">
            <v>91.5</v>
          </cell>
          <cell r="BW838">
            <v>93.5</v>
          </cell>
          <cell r="BX838">
            <v>92</v>
          </cell>
          <cell r="BY838" t="str">
            <v/>
          </cell>
          <cell r="BZ838">
            <v>0</v>
          </cell>
          <cell r="CA838">
            <v>83.08</v>
          </cell>
          <cell r="CB838">
            <v>72</v>
          </cell>
          <cell r="CC838">
            <v>77.75</v>
          </cell>
          <cell r="CD838">
            <v>81</v>
          </cell>
          <cell r="CE838" t="str">
            <v/>
          </cell>
          <cell r="CF838">
            <v>0</v>
          </cell>
          <cell r="CG838">
            <v>85</v>
          </cell>
          <cell r="CH838">
            <v>76.5</v>
          </cell>
          <cell r="CI838">
            <v>78.5</v>
          </cell>
          <cell r="CJ838">
            <v>84</v>
          </cell>
          <cell r="CK838" t="str">
            <v/>
          </cell>
          <cell r="CL838">
            <v>0</v>
          </cell>
          <cell r="CM838">
            <v>84.92</v>
          </cell>
          <cell r="CN838">
            <v>89.75</v>
          </cell>
          <cell r="CO838">
            <v>90</v>
          </cell>
          <cell r="CP838">
            <v>85</v>
          </cell>
          <cell r="CQ838" t="str">
            <v/>
          </cell>
          <cell r="CR838">
            <v>0</v>
          </cell>
          <cell r="CS838">
            <v>82.33</v>
          </cell>
          <cell r="CT838">
            <v>84.25</v>
          </cell>
          <cell r="CU838">
            <v>93.5</v>
          </cell>
          <cell r="CV838">
            <v>84</v>
          </cell>
          <cell r="CW838" t="str">
            <v/>
          </cell>
          <cell r="CX838">
            <v>0</v>
          </cell>
          <cell r="CY838">
            <v>82</v>
          </cell>
          <cell r="CZ838">
            <v>75.75</v>
          </cell>
          <cell r="DA838">
            <v>74.5</v>
          </cell>
          <cell r="DB838">
            <v>85</v>
          </cell>
          <cell r="DC838" t="str">
            <v/>
          </cell>
          <cell r="DD838">
            <v>0</v>
          </cell>
          <cell r="DE838">
            <v>89.5</v>
          </cell>
          <cell r="DF838">
            <v>83</v>
          </cell>
          <cell r="DG838">
            <v>88.25</v>
          </cell>
          <cell r="DH838">
            <v>91</v>
          </cell>
          <cell r="DI838" t="str">
            <v/>
          </cell>
          <cell r="DJ838">
            <v>0</v>
          </cell>
          <cell r="DK838">
            <v>0</v>
          </cell>
          <cell r="DL838">
            <v>0</v>
          </cell>
          <cell r="DM838">
            <v>0</v>
          </cell>
          <cell r="DN838">
            <v>81</v>
          </cell>
          <cell r="DO838" t="str">
            <v/>
          </cell>
          <cell r="DP838">
            <v>0</v>
          </cell>
          <cell r="DQ838">
            <v>87</v>
          </cell>
          <cell r="DR838">
            <v>88</v>
          </cell>
          <cell r="DS838">
            <v>85.25</v>
          </cell>
          <cell r="DT838">
            <v>85</v>
          </cell>
          <cell r="DU838" t="str">
            <v/>
          </cell>
          <cell r="DV838">
            <v>0</v>
          </cell>
          <cell r="DW838">
            <v>93</v>
          </cell>
          <cell r="DX838">
            <v>86.5</v>
          </cell>
          <cell r="DY838">
            <v>86</v>
          </cell>
          <cell r="DZ838">
            <v>83</v>
          </cell>
          <cell r="EA838" t="str">
            <v/>
          </cell>
          <cell r="EB838">
            <v>0</v>
          </cell>
          <cell r="EC838">
            <v>82.42</v>
          </cell>
          <cell r="ED838">
            <v>72.5</v>
          </cell>
          <cell r="EE838">
            <v>76.5</v>
          </cell>
          <cell r="EF838">
            <v>73</v>
          </cell>
          <cell r="EG838" t="str">
            <v/>
          </cell>
          <cell r="EH838">
            <v>0</v>
          </cell>
          <cell r="EI838">
            <v>78</v>
          </cell>
          <cell r="EJ838">
            <v>79</v>
          </cell>
          <cell r="EK838">
            <v>71.75</v>
          </cell>
          <cell r="EL838">
            <v>81</v>
          </cell>
          <cell r="EM838" t="str">
            <v/>
          </cell>
          <cell r="EN838">
            <v>0</v>
          </cell>
          <cell r="EO838">
            <v>78</v>
          </cell>
          <cell r="EP838">
            <v>79</v>
          </cell>
          <cell r="EQ838">
            <v>71.75</v>
          </cell>
          <cell r="ER838">
            <v>81</v>
          </cell>
          <cell r="ES838" t="str">
            <v/>
          </cell>
          <cell r="ET838">
            <v>0</v>
          </cell>
          <cell r="EU838">
            <v>78</v>
          </cell>
          <cell r="EV838">
            <v>79</v>
          </cell>
          <cell r="EW838">
            <v>71.75</v>
          </cell>
          <cell r="EX838">
            <v>81</v>
          </cell>
          <cell r="EY838" t="str">
            <v/>
          </cell>
          <cell r="EZ838">
            <v>0</v>
          </cell>
          <cell r="FA838">
            <v>81.58</v>
          </cell>
          <cell r="FB838">
            <v>68.5</v>
          </cell>
          <cell r="FC838">
            <v>77</v>
          </cell>
          <cell r="FD838">
            <v>80</v>
          </cell>
          <cell r="FE838" t="str">
            <v/>
          </cell>
          <cell r="FF838">
            <v>0</v>
          </cell>
          <cell r="FG838">
            <v>81.58</v>
          </cell>
          <cell r="FH838">
            <v>68.5</v>
          </cell>
          <cell r="FI838">
            <v>77</v>
          </cell>
          <cell r="FJ838">
            <v>80</v>
          </cell>
          <cell r="FK838" t="str">
            <v/>
          </cell>
          <cell r="FL838">
            <v>0</v>
          </cell>
          <cell r="FM838">
            <v>81.58</v>
          </cell>
          <cell r="FN838">
            <v>68.5</v>
          </cell>
          <cell r="FO838">
            <v>77</v>
          </cell>
          <cell r="FP838">
            <v>80</v>
          </cell>
          <cell r="FQ838" t="str">
            <v/>
          </cell>
          <cell r="FR838">
            <v>0</v>
          </cell>
          <cell r="FS838">
            <v>81.58</v>
          </cell>
          <cell r="FT838">
            <v>68.5</v>
          </cell>
          <cell r="FU838">
            <v>77</v>
          </cell>
          <cell r="FV838">
            <v>80</v>
          </cell>
          <cell r="FW838" t="str">
            <v/>
          </cell>
          <cell r="FX838">
            <v>0</v>
          </cell>
          <cell r="FY838">
            <v>81.58</v>
          </cell>
          <cell r="FZ838">
            <v>68.5</v>
          </cell>
          <cell r="GA838">
            <v>77</v>
          </cell>
          <cell r="GB838">
            <v>80</v>
          </cell>
          <cell r="GC838" t="str">
            <v/>
          </cell>
          <cell r="GD838">
            <v>0</v>
          </cell>
          <cell r="GE838">
            <v>81.58</v>
          </cell>
          <cell r="GF838">
            <v>68.5</v>
          </cell>
          <cell r="GG838">
            <v>77</v>
          </cell>
          <cell r="GH838">
            <v>80</v>
          </cell>
          <cell r="GI838" t="str">
            <v/>
          </cell>
          <cell r="GJ838">
            <v>0</v>
          </cell>
          <cell r="GK838">
            <v>81.58</v>
          </cell>
          <cell r="GL838">
            <v>68.5</v>
          </cell>
          <cell r="GM838">
            <v>77</v>
          </cell>
          <cell r="GN838">
            <v>80</v>
          </cell>
          <cell r="GO838" t="str">
            <v/>
          </cell>
          <cell r="GP838">
            <v>0</v>
          </cell>
          <cell r="GQ838">
            <v>81.58</v>
          </cell>
          <cell r="GR838">
            <v>68.5</v>
          </cell>
          <cell r="GS838">
            <v>77</v>
          </cell>
          <cell r="GT838">
            <v>80</v>
          </cell>
          <cell r="GU838" t="str">
            <v/>
          </cell>
          <cell r="GV838">
            <v>0</v>
          </cell>
          <cell r="GW838">
            <v>82.42</v>
          </cell>
          <cell r="GX838">
            <v>67</v>
          </cell>
          <cell r="GY838">
            <v>86.25</v>
          </cell>
          <cell r="GZ838">
            <v>78</v>
          </cell>
          <cell r="HA838" t="str">
            <v>GEO-L</v>
          </cell>
          <cell r="HB838">
            <v>0</v>
          </cell>
          <cell r="HC838">
            <v>82.88</v>
          </cell>
          <cell r="HD838">
            <v>79.75</v>
          </cell>
          <cell r="HE838">
            <v>81</v>
          </cell>
          <cell r="HF838">
            <v>86</v>
          </cell>
          <cell r="HH838">
            <v>0</v>
          </cell>
          <cell r="HM838" t="str">
            <v/>
          </cell>
          <cell r="HN838" t="str">
            <v/>
          </cell>
          <cell r="HS838">
            <v>0</v>
          </cell>
          <cell r="HT838" t="str">
            <v>PKN</v>
          </cell>
          <cell r="HU838">
            <v>0</v>
          </cell>
          <cell r="HV838" t="str">
            <v>IND</v>
          </cell>
          <cell r="HW838">
            <v>0</v>
          </cell>
          <cell r="HX838" t="str">
            <v>MAT-W</v>
          </cell>
          <cell r="HY838">
            <v>0</v>
          </cell>
          <cell r="HZ838" t="str">
            <v>SEJ-W</v>
          </cell>
          <cell r="IA838">
            <v>0</v>
          </cell>
          <cell r="IB838" t="str">
            <v>IGR-W</v>
          </cell>
          <cell r="IC838">
            <v>0</v>
          </cell>
          <cell r="ID838" t="str">
            <v>SBO</v>
          </cell>
          <cell r="IE838">
            <v>0</v>
          </cell>
          <cell r="IF838" t="str">
            <v>PJO</v>
          </cell>
          <cell r="IG838">
            <v>0</v>
          </cell>
          <cell r="IH838" t="str">
            <v>PRA</v>
          </cell>
          <cell r="II838">
            <v>0</v>
          </cell>
          <cell r="IJ838" t="str">
            <v>JAW</v>
          </cell>
          <cell r="IK838">
            <v>0</v>
          </cell>
          <cell r="IL838" t="str">
            <v>ARB</v>
          </cell>
          <cell r="IM838">
            <v>0</v>
          </cell>
          <cell r="IN838" t="str">
            <v>PKM</v>
          </cell>
          <cell r="IO838">
            <v>0</v>
          </cell>
          <cell r="IP838" t="str">
            <v>MAT-P</v>
          </cell>
          <cell r="IQ838">
            <v>0</v>
          </cell>
          <cell r="IR838" t="str">
            <v>BIO-P</v>
          </cell>
          <cell r="IS838">
            <v>0</v>
          </cell>
          <cell r="IT838" t="str">
            <v>FIS-P</v>
          </cell>
          <cell r="IU838">
            <v>0</v>
          </cell>
          <cell r="IV838" t="str">
            <v>KIM-P</v>
          </cell>
          <cell r="IW838">
            <v>0</v>
          </cell>
          <cell r="IX838" t="str">
            <v>GEO-L</v>
          </cell>
          <cell r="IY838">
            <v>0</v>
          </cell>
          <cell r="JA838">
            <v>0</v>
          </cell>
        </row>
        <row r="839">
          <cell r="Q839" t="str">
            <v/>
          </cell>
          <cell r="AB839" t="str">
            <v/>
          </cell>
          <cell r="AC839">
            <v>12</v>
          </cell>
          <cell r="AI839" t="str">
            <v/>
          </cell>
          <cell r="AJ839">
            <v>0</v>
          </cell>
          <cell r="AK839">
            <v>90.75</v>
          </cell>
          <cell r="AL839">
            <v>90.5</v>
          </cell>
          <cell r="AM839">
            <v>87.25</v>
          </cell>
          <cell r="AN839">
            <v>80</v>
          </cell>
          <cell r="AO839" t="str">
            <v/>
          </cell>
          <cell r="AP839">
            <v>0</v>
          </cell>
          <cell r="AQ839">
            <v>89.67</v>
          </cell>
          <cell r="AR839">
            <v>89.5</v>
          </cell>
          <cell r="AS839">
            <v>84.25</v>
          </cell>
          <cell r="AT839">
            <v>82</v>
          </cell>
          <cell r="AU839" t="str">
            <v/>
          </cell>
          <cell r="AV839">
            <v>0</v>
          </cell>
          <cell r="AW839">
            <v>93.5</v>
          </cell>
          <cell r="AX839">
            <v>90.5</v>
          </cell>
          <cell r="AY839">
            <v>87</v>
          </cell>
          <cell r="AZ839">
            <v>83</v>
          </cell>
          <cell r="BA839" t="str">
            <v/>
          </cell>
          <cell r="BB839">
            <v>0</v>
          </cell>
          <cell r="BC839">
            <v>85.75</v>
          </cell>
          <cell r="BD839">
            <v>86.5</v>
          </cell>
          <cell r="BE839">
            <v>87.5</v>
          </cell>
          <cell r="BF839">
            <v>83</v>
          </cell>
          <cell r="BG839" t="str">
            <v>SEJ</v>
          </cell>
          <cell r="BH839">
            <v>0</v>
          </cell>
          <cell r="BI839">
            <v>92.67</v>
          </cell>
          <cell r="BJ839">
            <v>93.5</v>
          </cell>
          <cell r="BK839">
            <v>72</v>
          </cell>
          <cell r="BL839">
            <v>80</v>
          </cell>
          <cell r="BM839" t="str">
            <v/>
          </cell>
          <cell r="BN839">
            <v>0</v>
          </cell>
          <cell r="BO839">
            <v>84.63</v>
          </cell>
          <cell r="BP839">
            <v>78.25</v>
          </cell>
          <cell r="BQ839">
            <v>90.75</v>
          </cell>
          <cell r="BR839">
            <v>89</v>
          </cell>
          <cell r="BS839" t="str">
            <v/>
          </cell>
          <cell r="BT839">
            <v>0</v>
          </cell>
          <cell r="BU839">
            <v>87.5</v>
          </cell>
          <cell r="BV839">
            <v>91</v>
          </cell>
          <cell r="BW839">
            <v>95</v>
          </cell>
          <cell r="BX839">
            <v>93</v>
          </cell>
          <cell r="BY839" t="str">
            <v/>
          </cell>
          <cell r="BZ839">
            <v>0</v>
          </cell>
          <cell r="CA839">
            <v>91.25</v>
          </cell>
          <cell r="CB839">
            <v>92.25</v>
          </cell>
          <cell r="CC839">
            <v>92.75</v>
          </cell>
          <cell r="CD839">
            <v>93</v>
          </cell>
          <cell r="CE839" t="str">
            <v/>
          </cell>
          <cell r="CF839">
            <v>0</v>
          </cell>
          <cell r="CG839">
            <v>87</v>
          </cell>
          <cell r="CH839">
            <v>81.25</v>
          </cell>
          <cell r="CI839">
            <v>83.75</v>
          </cell>
          <cell r="CJ839">
            <v>84</v>
          </cell>
          <cell r="CK839" t="str">
            <v/>
          </cell>
          <cell r="CL839">
            <v>0</v>
          </cell>
          <cell r="CM839">
            <v>85.33</v>
          </cell>
          <cell r="CN839">
            <v>89.5</v>
          </cell>
          <cell r="CO839">
            <v>89.75</v>
          </cell>
          <cell r="CP839">
            <v>86</v>
          </cell>
          <cell r="CQ839" t="str">
            <v/>
          </cell>
          <cell r="CR839">
            <v>0</v>
          </cell>
          <cell r="CS839">
            <v>85.83</v>
          </cell>
          <cell r="CT839">
            <v>92.25</v>
          </cell>
          <cell r="CU839">
            <v>95.75</v>
          </cell>
          <cell r="CV839">
            <v>92</v>
          </cell>
          <cell r="CW839" t="str">
            <v/>
          </cell>
          <cell r="CX839">
            <v>0</v>
          </cell>
          <cell r="CY839">
            <v>82.89</v>
          </cell>
          <cell r="CZ839">
            <v>84.25</v>
          </cell>
          <cell r="DA839">
            <v>76.5</v>
          </cell>
          <cell r="DB839">
            <v>85</v>
          </cell>
          <cell r="DC839" t="str">
            <v/>
          </cell>
          <cell r="DD839">
            <v>0</v>
          </cell>
          <cell r="DE839">
            <v>94.75</v>
          </cell>
          <cell r="DF839">
            <v>93.75</v>
          </cell>
          <cell r="DG839">
            <v>87.75</v>
          </cell>
          <cell r="DH839">
            <v>93</v>
          </cell>
          <cell r="DI839" t="str">
            <v/>
          </cell>
          <cell r="DJ839">
            <v>0</v>
          </cell>
          <cell r="DK839">
            <v>0</v>
          </cell>
          <cell r="DL839">
            <v>0</v>
          </cell>
          <cell r="DM839">
            <v>0</v>
          </cell>
          <cell r="DN839">
            <v>86</v>
          </cell>
          <cell r="DO839" t="str">
            <v/>
          </cell>
          <cell r="DP839">
            <v>0</v>
          </cell>
          <cell r="DQ839">
            <v>89.25</v>
          </cell>
          <cell r="DR839">
            <v>90</v>
          </cell>
          <cell r="DS839">
            <v>84.5</v>
          </cell>
          <cell r="DT839">
            <v>88</v>
          </cell>
          <cell r="DU839" t="str">
            <v/>
          </cell>
          <cell r="DV839">
            <v>0</v>
          </cell>
          <cell r="DW839">
            <v>92.75</v>
          </cell>
          <cell r="DX839">
            <v>95.75</v>
          </cell>
          <cell r="DY839">
            <v>83.5</v>
          </cell>
          <cell r="DZ839">
            <v>92</v>
          </cell>
          <cell r="EA839" t="str">
            <v/>
          </cell>
          <cell r="EB839">
            <v>0</v>
          </cell>
          <cell r="EC839">
            <v>91.42</v>
          </cell>
          <cell r="ED839">
            <v>90.75</v>
          </cell>
          <cell r="EE839">
            <v>94</v>
          </cell>
          <cell r="EF839">
            <v>91</v>
          </cell>
          <cell r="EG839" t="str">
            <v/>
          </cell>
          <cell r="EH839">
            <v>0</v>
          </cell>
          <cell r="EI839">
            <v>85.67</v>
          </cell>
          <cell r="EJ839">
            <v>88</v>
          </cell>
          <cell r="EK839">
            <v>83</v>
          </cell>
          <cell r="EL839">
            <v>87</v>
          </cell>
          <cell r="EM839" t="str">
            <v/>
          </cell>
          <cell r="EN839">
            <v>0</v>
          </cell>
          <cell r="EO839">
            <v>85.67</v>
          </cell>
          <cell r="EP839">
            <v>88</v>
          </cell>
          <cell r="EQ839">
            <v>83</v>
          </cell>
          <cell r="ER839">
            <v>87</v>
          </cell>
          <cell r="ES839" t="str">
            <v/>
          </cell>
          <cell r="ET839">
            <v>0</v>
          </cell>
          <cell r="EU839">
            <v>85.67</v>
          </cell>
          <cell r="EV839">
            <v>88</v>
          </cell>
          <cell r="EW839">
            <v>83</v>
          </cell>
          <cell r="EX839">
            <v>87</v>
          </cell>
          <cell r="EY839" t="str">
            <v/>
          </cell>
          <cell r="EZ839">
            <v>0</v>
          </cell>
          <cell r="FA839">
            <v>80.92</v>
          </cell>
          <cell r="FB839">
            <v>82.75</v>
          </cell>
          <cell r="FC839">
            <v>94</v>
          </cell>
          <cell r="FD839">
            <v>92</v>
          </cell>
          <cell r="FE839" t="str">
            <v/>
          </cell>
          <cell r="FF839">
            <v>0</v>
          </cell>
          <cell r="FG839">
            <v>80.92</v>
          </cell>
          <cell r="FH839">
            <v>82.75</v>
          </cell>
          <cell r="FI839">
            <v>94</v>
          </cell>
          <cell r="FJ839">
            <v>92</v>
          </cell>
          <cell r="FK839" t="str">
            <v/>
          </cell>
          <cell r="FL839">
            <v>0</v>
          </cell>
          <cell r="FM839">
            <v>80.92</v>
          </cell>
          <cell r="FN839">
            <v>82.75</v>
          </cell>
          <cell r="FO839">
            <v>94</v>
          </cell>
          <cell r="FP839">
            <v>92</v>
          </cell>
          <cell r="FQ839" t="str">
            <v/>
          </cell>
          <cell r="FR839">
            <v>0</v>
          </cell>
          <cell r="FS839">
            <v>80.92</v>
          </cell>
          <cell r="FT839">
            <v>82.75</v>
          </cell>
          <cell r="FU839">
            <v>94</v>
          </cell>
          <cell r="FV839">
            <v>92</v>
          </cell>
          <cell r="FW839" t="str">
            <v/>
          </cell>
          <cell r="FX839">
            <v>0</v>
          </cell>
          <cell r="FY839">
            <v>80.92</v>
          </cell>
          <cell r="FZ839">
            <v>82.75</v>
          </cell>
          <cell r="GA839">
            <v>94</v>
          </cell>
          <cell r="GB839">
            <v>92</v>
          </cell>
          <cell r="GC839" t="str">
            <v/>
          </cell>
          <cell r="GD839">
            <v>0</v>
          </cell>
          <cell r="GE839">
            <v>80.92</v>
          </cell>
          <cell r="GF839">
            <v>82.75</v>
          </cell>
          <cell r="GG839">
            <v>94</v>
          </cell>
          <cell r="GH839">
            <v>92</v>
          </cell>
          <cell r="GI839" t="str">
            <v/>
          </cell>
          <cell r="GJ839">
            <v>0</v>
          </cell>
          <cell r="GK839">
            <v>80.92</v>
          </cell>
          <cell r="GL839">
            <v>82.75</v>
          </cell>
          <cell r="GM839">
            <v>94</v>
          </cell>
          <cell r="GN839">
            <v>92</v>
          </cell>
          <cell r="GO839" t="str">
            <v/>
          </cell>
          <cell r="GP839">
            <v>0</v>
          </cell>
          <cell r="GQ839">
            <v>80.92</v>
          </cell>
          <cell r="GR839">
            <v>82.75</v>
          </cell>
          <cell r="GS839">
            <v>94</v>
          </cell>
          <cell r="GT839">
            <v>92</v>
          </cell>
          <cell r="GU839" t="str">
            <v/>
          </cell>
          <cell r="GV839">
            <v>0</v>
          </cell>
          <cell r="GW839">
            <v>88.75</v>
          </cell>
          <cell r="GX839">
            <v>70</v>
          </cell>
          <cell r="GY839">
            <v>89.5</v>
          </cell>
          <cell r="GZ839">
            <v>86</v>
          </cell>
          <cell r="HA839" t="str">
            <v>GEO-L</v>
          </cell>
          <cell r="HB839">
            <v>0</v>
          </cell>
          <cell r="HC839">
            <v>89.13</v>
          </cell>
          <cell r="HD839">
            <v>87.75</v>
          </cell>
          <cell r="HE839">
            <v>88</v>
          </cell>
          <cell r="HF839">
            <v>90</v>
          </cell>
          <cell r="HH839">
            <v>0</v>
          </cell>
          <cell r="HM839" t="str">
            <v/>
          </cell>
          <cell r="HN839" t="str">
            <v/>
          </cell>
          <cell r="HS839">
            <v>0</v>
          </cell>
          <cell r="HT839" t="str">
            <v>PKN</v>
          </cell>
          <cell r="HU839">
            <v>0</v>
          </cell>
          <cell r="HV839" t="str">
            <v>IND</v>
          </cell>
          <cell r="HW839">
            <v>0</v>
          </cell>
          <cell r="HX839" t="str">
            <v>MAT-W</v>
          </cell>
          <cell r="HY839">
            <v>0</v>
          </cell>
          <cell r="HZ839" t="str">
            <v>SEJ-W</v>
          </cell>
          <cell r="IA839">
            <v>0</v>
          </cell>
          <cell r="IB839" t="str">
            <v>IGR-W</v>
          </cell>
          <cell r="IC839">
            <v>0</v>
          </cell>
          <cell r="ID839" t="str">
            <v>SBO</v>
          </cell>
          <cell r="IE839">
            <v>0</v>
          </cell>
          <cell r="IF839" t="str">
            <v>PJO</v>
          </cell>
          <cell r="IG839">
            <v>0</v>
          </cell>
          <cell r="IH839" t="str">
            <v>PRA</v>
          </cell>
          <cell r="II839">
            <v>0</v>
          </cell>
          <cell r="IJ839" t="str">
            <v>JAW</v>
          </cell>
          <cell r="IK839">
            <v>0</v>
          </cell>
          <cell r="IL839" t="str">
            <v>ARB</v>
          </cell>
          <cell r="IM839">
            <v>0</v>
          </cell>
          <cell r="IN839" t="str">
            <v>PKM</v>
          </cell>
          <cell r="IO839">
            <v>0</v>
          </cell>
          <cell r="IP839" t="str">
            <v>MAT-P</v>
          </cell>
          <cell r="IQ839">
            <v>0</v>
          </cell>
          <cell r="IR839" t="str">
            <v>BIO-P</v>
          </cell>
          <cell r="IS839">
            <v>0</v>
          </cell>
          <cell r="IT839" t="str">
            <v>FIS-P</v>
          </cell>
          <cell r="IU839">
            <v>0</v>
          </cell>
          <cell r="IV839" t="str">
            <v>KIM-P</v>
          </cell>
          <cell r="IW839">
            <v>0</v>
          </cell>
          <cell r="IX839" t="str">
            <v>GEO-L</v>
          </cell>
          <cell r="IY839">
            <v>0</v>
          </cell>
          <cell r="JA839">
            <v>0</v>
          </cell>
        </row>
        <row r="840">
          <cell r="Q840" t="str">
            <v/>
          </cell>
          <cell r="AB840" t="str">
            <v/>
          </cell>
          <cell r="AC840">
            <v>13</v>
          </cell>
          <cell r="AI840" t="str">
            <v/>
          </cell>
          <cell r="AJ840">
            <v>0</v>
          </cell>
          <cell r="AK840">
            <v>79.5</v>
          </cell>
          <cell r="AL840">
            <v>75.75</v>
          </cell>
          <cell r="AM840">
            <v>72.25</v>
          </cell>
          <cell r="AN840">
            <v>77</v>
          </cell>
          <cell r="AO840" t="str">
            <v/>
          </cell>
          <cell r="AP840">
            <v>0</v>
          </cell>
          <cell r="AQ840">
            <v>80</v>
          </cell>
          <cell r="AR840">
            <v>82.25</v>
          </cell>
          <cell r="AS840">
            <v>74.25</v>
          </cell>
          <cell r="AT840">
            <v>79</v>
          </cell>
          <cell r="AU840" t="str">
            <v/>
          </cell>
          <cell r="AV840">
            <v>0</v>
          </cell>
          <cell r="AW840">
            <v>77.5</v>
          </cell>
          <cell r="AX840">
            <v>75.75</v>
          </cell>
          <cell r="AY840">
            <v>71.5</v>
          </cell>
          <cell r="AZ840">
            <v>79</v>
          </cell>
          <cell r="BA840" t="str">
            <v/>
          </cell>
          <cell r="BB840">
            <v>0</v>
          </cell>
          <cell r="BC840">
            <v>77.5</v>
          </cell>
          <cell r="BD840">
            <v>71.75</v>
          </cell>
          <cell r="BE840">
            <v>73.75</v>
          </cell>
          <cell r="BF840">
            <v>77</v>
          </cell>
          <cell r="BG840" t="str">
            <v>SEJ</v>
          </cell>
          <cell r="BH840">
            <v>0</v>
          </cell>
          <cell r="BI840">
            <v>81.67</v>
          </cell>
          <cell r="BJ840">
            <v>79.75</v>
          </cell>
          <cell r="BK840">
            <v>72.5</v>
          </cell>
          <cell r="BL840">
            <v>78</v>
          </cell>
          <cell r="BM840" t="str">
            <v/>
          </cell>
          <cell r="BN840">
            <v>0</v>
          </cell>
          <cell r="BO840">
            <v>81.63</v>
          </cell>
          <cell r="BP840">
            <v>71.75</v>
          </cell>
          <cell r="BQ840">
            <v>74.5</v>
          </cell>
          <cell r="BR840">
            <v>80</v>
          </cell>
          <cell r="BS840" t="str">
            <v/>
          </cell>
          <cell r="BT840">
            <v>0</v>
          </cell>
          <cell r="BU840">
            <v>82.25</v>
          </cell>
          <cell r="BV840">
            <v>83.75</v>
          </cell>
          <cell r="BW840">
            <v>77</v>
          </cell>
          <cell r="BX840">
            <v>79</v>
          </cell>
          <cell r="BY840" t="str">
            <v/>
          </cell>
          <cell r="BZ840">
            <v>0</v>
          </cell>
          <cell r="CA840">
            <v>78.25</v>
          </cell>
          <cell r="CB840">
            <v>67.25</v>
          </cell>
          <cell r="CC840">
            <v>68.25</v>
          </cell>
          <cell r="CD840">
            <v>73</v>
          </cell>
          <cell r="CE840" t="str">
            <v/>
          </cell>
          <cell r="CF840">
            <v>0</v>
          </cell>
          <cell r="CG840">
            <v>82.25</v>
          </cell>
          <cell r="CH840">
            <v>77.25</v>
          </cell>
          <cell r="CI840">
            <v>81.25</v>
          </cell>
          <cell r="CJ840">
            <v>80</v>
          </cell>
          <cell r="CK840" t="str">
            <v/>
          </cell>
          <cell r="CL840">
            <v>0</v>
          </cell>
          <cell r="CM840">
            <v>75</v>
          </cell>
          <cell r="CN840">
            <v>78.75</v>
          </cell>
          <cell r="CO840">
            <v>75.5</v>
          </cell>
          <cell r="CP840">
            <v>76</v>
          </cell>
          <cell r="CQ840" t="str">
            <v/>
          </cell>
          <cell r="CR840">
            <v>0</v>
          </cell>
          <cell r="CS840">
            <v>80.67</v>
          </cell>
          <cell r="CT840">
            <v>72.75</v>
          </cell>
          <cell r="CU840">
            <v>72.25</v>
          </cell>
          <cell r="CV840">
            <v>75</v>
          </cell>
          <cell r="CW840" t="str">
            <v/>
          </cell>
          <cell r="CX840">
            <v>0</v>
          </cell>
          <cell r="CY840">
            <v>86.11</v>
          </cell>
          <cell r="CZ840">
            <v>76.25</v>
          </cell>
          <cell r="DA840">
            <v>74</v>
          </cell>
          <cell r="DB840">
            <v>83</v>
          </cell>
          <cell r="DC840" t="str">
            <v/>
          </cell>
          <cell r="DD840">
            <v>0</v>
          </cell>
          <cell r="DE840">
            <v>83.5</v>
          </cell>
          <cell r="DF840">
            <v>80.75</v>
          </cell>
          <cell r="DG840">
            <v>77.5</v>
          </cell>
          <cell r="DH840">
            <v>86</v>
          </cell>
          <cell r="DI840" t="str">
            <v/>
          </cell>
          <cell r="DJ840">
            <v>0</v>
          </cell>
          <cell r="DK840">
            <v>0</v>
          </cell>
          <cell r="DL840">
            <v>0</v>
          </cell>
          <cell r="DM840">
            <v>0</v>
          </cell>
          <cell r="DN840">
            <v>70</v>
          </cell>
          <cell r="DO840" t="str">
            <v/>
          </cell>
          <cell r="DP840">
            <v>0</v>
          </cell>
          <cell r="DQ840">
            <v>74.75</v>
          </cell>
          <cell r="DR840">
            <v>67</v>
          </cell>
          <cell r="DS840">
            <v>68.5</v>
          </cell>
          <cell r="DT840">
            <v>76</v>
          </cell>
          <cell r="DU840" t="str">
            <v/>
          </cell>
          <cell r="DV840">
            <v>0</v>
          </cell>
          <cell r="DW840">
            <v>87</v>
          </cell>
          <cell r="DX840">
            <v>80.75</v>
          </cell>
          <cell r="DY840">
            <v>74.5</v>
          </cell>
          <cell r="DZ840">
            <v>76</v>
          </cell>
          <cell r="EA840" t="str">
            <v/>
          </cell>
          <cell r="EB840">
            <v>0</v>
          </cell>
          <cell r="EC840">
            <v>77.67</v>
          </cell>
          <cell r="ED840">
            <v>68.25</v>
          </cell>
          <cell r="EE840">
            <v>70.25</v>
          </cell>
          <cell r="EF840">
            <v>71</v>
          </cell>
          <cell r="EG840" t="str">
            <v/>
          </cell>
          <cell r="EH840">
            <v>0</v>
          </cell>
          <cell r="EI840">
            <v>77.25</v>
          </cell>
          <cell r="EJ840">
            <v>70</v>
          </cell>
          <cell r="EK840">
            <v>67.75</v>
          </cell>
          <cell r="EL840">
            <v>75</v>
          </cell>
          <cell r="EM840" t="str">
            <v/>
          </cell>
          <cell r="EN840">
            <v>0</v>
          </cell>
          <cell r="EO840">
            <v>77.25</v>
          </cell>
          <cell r="EP840">
            <v>70</v>
          </cell>
          <cell r="EQ840">
            <v>67.75</v>
          </cell>
          <cell r="ER840">
            <v>75</v>
          </cell>
          <cell r="ES840" t="str">
            <v/>
          </cell>
          <cell r="ET840">
            <v>0</v>
          </cell>
          <cell r="EU840">
            <v>77.25</v>
          </cell>
          <cell r="EV840">
            <v>70</v>
          </cell>
          <cell r="EW840">
            <v>67.75</v>
          </cell>
          <cell r="EX840">
            <v>75</v>
          </cell>
          <cell r="EY840" t="str">
            <v/>
          </cell>
          <cell r="EZ840">
            <v>0</v>
          </cell>
          <cell r="FA840">
            <v>75.75</v>
          </cell>
          <cell r="FB840">
            <v>69.25</v>
          </cell>
          <cell r="FC840">
            <v>67</v>
          </cell>
          <cell r="FD840">
            <v>60</v>
          </cell>
          <cell r="FE840" t="str">
            <v/>
          </cell>
          <cell r="FF840">
            <v>0</v>
          </cell>
          <cell r="FG840">
            <v>75.75</v>
          </cell>
          <cell r="FH840">
            <v>69.25</v>
          </cell>
          <cell r="FI840">
            <v>67</v>
          </cell>
          <cell r="FJ840">
            <v>60</v>
          </cell>
          <cell r="FK840" t="str">
            <v/>
          </cell>
          <cell r="FL840">
            <v>0</v>
          </cell>
          <cell r="FM840">
            <v>75.75</v>
          </cell>
          <cell r="FN840">
            <v>69.25</v>
          </cell>
          <cell r="FO840">
            <v>67</v>
          </cell>
          <cell r="FP840">
            <v>60</v>
          </cell>
          <cell r="FQ840" t="str">
            <v/>
          </cell>
          <cell r="FR840">
            <v>0</v>
          </cell>
          <cell r="FS840">
            <v>75.75</v>
          </cell>
          <cell r="FT840">
            <v>69.25</v>
          </cell>
          <cell r="FU840">
            <v>67</v>
          </cell>
          <cell r="FV840">
            <v>60</v>
          </cell>
          <cell r="FW840" t="str">
            <v/>
          </cell>
          <cell r="FX840">
            <v>0</v>
          </cell>
          <cell r="FY840">
            <v>75.75</v>
          </cell>
          <cell r="FZ840">
            <v>69.25</v>
          </cell>
          <cell r="GA840">
            <v>67</v>
          </cell>
          <cell r="GB840">
            <v>60</v>
          </cell>
          <cell r="GC840" t="str">
            <v/>
          </cell>
          <cell r="GD840">
            <v>0</v>
          </cell>
          <cell r="GE840">
            <v>75.75</v>
          </cell>
          <cell r="GF840">
            <v>69.25</v>
          </cell>
          <cell r="GG840">
            <v>67</v>
          </cell>
          <cell r="GH840">
            <v>60</v>
          </cell>
          <cell r="GI840" t="str">
            <v/>
          </cell>
          <cell r="GJ840">
            <v>0</v>
          </cell>
          <cell r="GK840">
            <v>75.75</v>
          </cell>
          <cell r="GL840">
            <v>69.25</v>
          </cell>
          <cell r="GM840">
            <v>67</v>
          </cell>
          <cell r="GN840">
            <v>60</v>
          </cell>
          <cell r="GO840" t="str">
            <v/>
          </cell>
          <cell r="GP840">
            <v>0</v>
          </cell>
          <cell r="GQ840">
            <v>75.75</v>
          </cell>
          <cell r="GR840">
            <v>69.25</v>
          </cell>
          <cell r="GS840">
            <v>67</v>
          </cell>
          <cell r="GT840">
            <v>60</v>
          </cell>
          <cell r="GU840" t="str">
            <v/>
          </cell>
          <cell r="GV840">
            <v>0</v>
          </cell>
          <cell r="GW840">
            <v>84.17</v>
          </cell>
          <cell r="GX840">
            <v>87</v>
          </cell>
          <cell r="GY840">
            <v>83.5</v>
          </cell>
          <cell r="GZ840">
            <v>68</v>
          </cell>
          <cell r="HA840" t="str">
            <v>GEO-L</v>
          </cell>
          <cell r="HB840">
            <v>0</v>
          </cell>
          <cell r="HC840">
            <v>79.63</v>
          </cell>
          <cell r="HD840">
            <v>71.75</v>
          </cell>
          <cell r="HE840">
            <v>75.25</v>
          </cell>
          <cell r="HF840">
            <v>77</v>
          </cell>
          <cell r="HH840">
            <v>0</v>
          </cell>
          <cell r="HM840" t="str">
            <v/>
          </cell>
          <cell r="HN840" t="str">
            <v/>
          </cell>
          <cell r="HS840">
            <v>0</v>
          </cell>
          <cell r="HT840" t="str">
            <v>PKN</v>
          </cell>
          <cell r="HU840">
            <v>0</v>
          </cell>
          <cell r="HV840" t="str">
            <v>IND</v>
          </cell>
          <cell r="HW840">
            <v>0</v>
          </cell>
          <cell r="HX840" t="str">
            <v>MAT-W</v>
          </cell>
          <cell r="HY840">
            <v>0</v>
          </cell>
          <cell r="HZ840" t="str">
            <v>SEJ-W</v>
          </cell>
          <cell r="IA840">
            <v>0</v>
          </cell>
          <cell r="IB840" t="str">
            <v>IGR-W</v>
          </cell>
          <cell r="IC840">
            <v>0</v>
          </cell>
          <cell r="ID840" t="str">
            <v>SBO</v>
          </cell>
          <cell r="IE840">
            <v>0</v>
          </cell>
          <cell r="IF840" t="str">
            <v>PJO</v>
          </cell>
          <cell r="IG840">
            <v>0</v>
          </cell>
          <cell r="IH840" t="str">
            <v>PRA</v>
          </cell>
          <cell r="II840">
            <v>0</v>
          </cell>
          <cell r="IJ840" t="str">
            <v>JAW</v>
          </cell>
          <cell r="IK840">
            <v>0</v>
          </cell>
          <cell r="IL840" t="str">
            <v>ARB</v>
          </cell>
          <cell r="IM840">
            <v>0</v>
          </cell>
          <cell r="IN840" t="str">
            <v>PKM</v>
          </cell>
          <cell r="IO840">
            <v>0</v>
          </cell>
          <cell r="IP840" t="str">
            <v>MAT-P</v>
          </cell>
          <cell r="IQ840">
            <v>0</v>
          </cell>
          <cell r="IR840" t="str">
            <v>BIO-P</v>
          </cell>
          <cell r="IS840">
            <v>0</v>
          </cell>
          <cell r="IT840" t="str">
            <v>FIS-P</v>
          </cell>
          <cell r="IU840">
            <v>0</v>
          </cell>
          <cell r="IV840" t="str">
            <v>KIM-P</v>
          </cell>
          <cell r="IW840">
            <v>0</v>
          </cell>
          <cell r="IX840" t="str">
            <v>GEO-L</v>
          </cell>
          <cell r="IY840">
            <v>0</v>
          </cell>
          <cell r="JA840">
            <v>0</v>
          </cell>
        </row>
        <row r="841">
          <cell r="Q841" t="str">
            <v/>
          </cell>
          <cell r="AB841" t="str">
            <v/>
          </cell>
          <cell r="AC841">
            <v>14</v>
          </cell>
          <cell r="AI841" t="str">
            <v/>
          </cell>
          <cell r="AJ841">
            <v>0</v>
          </cell>
          <cell r="AK841">
            <v>80.75</v>
          </cell>
          <cell r="AL841">
            <v>77.75</v>
          </cell>
          <cell r="AM841">
            <v>80.5</v>
          </cell>
          <cell r="AN841">
            <v>78</v>
          </cell>
          <cell r="AO841" t="str">
            <v/>
          </cell>
          <cell r="AP841">
            <v>0</v>
          </cell>
          <cell r="AQ841">
            <v>77</v>
          </cell>
          <cell r="AR841">
            <v>81.75</v>
          </cell>
          <cell r="AS841">
            <v>78</v>
          </cell>
          <cell r="AT841">
            <v>77</v>
          </cell>
          <cell r="AU841" t="str">
            <v/>
          </cell>
          <cell r="AV841">
            <v>0</v>
          </cell>
          <cell r="AW841">
            <v>77.5</v>
          </cell>
          <cell r="AX841">
            <v>77.75</v>
          </cell>
          <cell r="AY841">
            <v>81</v>
          </cell>
          <cell r="AZ841">
            <v>80</v>
          </cell>
          <cell r="BA841" t="str">
            <v/>
          </cell>
          <cell r="BB841">
            <v>0</v>
          </cell>
          <cell r="BC841">
            <v>77.5</v>
          </cell>
          <cell r="BD841">
            <v>74.5</v>
          </cell>
          <cell r="BE841">
            <v>81</v>
          </cell>
          <cell r="BF841">
            <v>78</v>
          </cell>
          <cell r="BG841" t="str">
            <v>SEJ</v>
          </cell>
          <cell r="BH841">
            <v>0</v>
          </cell>
          <cell r="BI841">
            <v>75.33</v>
          </cell>
          <cell r="BJ841">
            <v>80.75</v>
          </cell>
          <cell r="BK841">
            <v>75.25</v>
          </cell>
          <cell r="BL841">
            <v>76</v>
          </cell>
          <cell r="BM841" t="str">
            <v/>
          </cell>
          <cell r="BN841">
            <v>0</v>
          </cell>
          <cell r="BO841">
            <v>80.63</v>
          </cell>
          <cell r="BP841">
            <v>71.75</v>
          </cell>
          <cell r="BQ841">
            <v>87.75</v>
          </cell>
          <cell r="BR841">
            <v>77</v>
          </cell>
          <cell r="BS841" t="str">
            <v/>
          </cell>
          <cell r="BT841">
            <v>0</v>
          </cell>
          <cell r="BU841">
            <v>84</v>
          </cell>
          <cell r="BV841">
            <v>79.25</v>
          </cell>
          <cell r="BW841">
            <v>81</v>
          </cell>
          <cell r="BX841">
            <v>81</v>
          </cell>
          <cell r="BY841" t="str">
            <v/>
          </cell>
          <cell r="BZ841">
            <v>0</v>
          </cell>
          <cell r="CA841">
            <v>77.67</v>
          </cell>
          <cell r="CB841">
            <v>68.75</v>
          </cell>
          <cell r="CC841">
            <v>67.25</v>
          </cell>
          <cell r="CD841">
            <v>76</v>
          </cell>
          <cell r="CE841" t="str">
            <v/>
          </cell>
          <cell r="CF841">
            <v>0</v>
          </cell>
          <cell r="CG841">
            <v>84.5</v>
          </cell>
          <cell r="CH841">
            <v>77</v>
          </cell>
          <cell r="CI841">
            <v>80</v>
          </cell>
          <cell r="CJ841">
            <v>80</v>
          </cell>
          <cell r="CK841" t="str">
            <v/>
          </cell>
          <cell r="CL841">
            <v>0</v>
          </cell>
          <cell r="CM841">
            <v>75.25</v>
          </cell>
          <cell r="CN841">
            <v>82.25</v>
          </cell>
          <cell r="CO841">
            <v>82.5</v>
          </cell>
          <cell r="CP841">
            <v>81</v>
          </cell>
          <cell r="CQ841" t="str">
            <v/>
          </cell>
          <cell r="CR841">
            <v>0</v>
          </cell>
          <cell r="CS841">
            <v>80.67</v>
          </cell>
          <cell r="CT841">
            <v>86.25</v>
          </cell>
          <cell r="CU841">
            <v>71.75</v>
          </cell>
          <cell r="CV841">
            <v>76</v>
          </cell>
          <cell r="CW841" t="str">
            <v/>
          </cell>
          <cell r="CX841">
            <v>0</v>
          </cell>
          <cell r="CY841">
            <v>76.78</v>
          </cell>
          <cell r="CZ841">
            <v>74.5</v>
          </cell>
          <cell r="DA841">
            <v>73.5</v>
          </cell>
          <cell r="DB841">
            <v>81</v>
          </cell>
          <cell r="DC841" t="str">
            <v/>
          </cell>
          <cell r="DD841">
            <v>0</v>
          </cell>
          <cell r="DE841">
            <v>85</v>
          </cell>
          <cell r="DF841">
            <v>84.5</v>
          </cell>
          <cell r="DG841">
            <v>75</v>
          </cell>
          <cell r="DH841">
            <v>86</v>
          </cell>
          <cell r="DI841" t="str">
            <v/>
          </cell>
          <cell r="DJ841">
            <v>0</v>
          </cell>
          <cell r="DK841">
            <v>0</v>
          </cell>
          <cell r="DL841">
            <v>0</v>
          </cell>
          <cell r="DM841">
            <v>0</v>
          </cell>
          <cell r="DN841">
            <v>71</v>
          </cell>
          <cell r="DO841" t="str">
            <v/>
          </cell>
          <cell r="DP841">
            <v>0</v>
          </cell>
          <cell r="DQ841">
            <v>76.75</v>
          </cell>
          <cell r="DR841">
            <v>67</v>
          </cell>
          <cell r="DS841">
            <v>66.5</v>
          </cell>
          <cell r="DT841">
            <v>78</v>
          </cell>
          <cell r="DU841" t="str">
            <v/>
          </cell>
          <cell r="DV841">
            <v>0</v>
          </cell>
          <cell r="DW841">
            <v>75</v>
          </cell>
          <cell r="DX841">
            <v>78</v>
          </cell>
          <cell r="DY841">
            <v>77</v>
          </cell>
          <cell r="DZ841">
            <v>77</v>
          </cell>
          <cell r="EA841" t="str">
            <v/>
          </cell>
          <cell r="EB841">
            <v>0</v>
          </cell>
          <cell r="EC841">
            <v>75.83</v>
          </cell>
          <cell r="ED841">
            <v>69.5</v>
          </cell>
          <cell r="EE841">
            <v>68.25</v>
          </cell>
          <cell r="EF841">
            <v>73</v>
          </cell>
          <cell r="EG841" t="str">
            <v/>
          </cell>
          <cell r="EH841">
            <v>0</v>
          </cell>
          <cell r="EI841">
            <v>77.42</v>
          </cell>
          <cell r="EJ841">
            <v>69.75</v>
          </cell>
          <cell r="EK841">
            <v>67.5</v>
          </cell>
          <cell r="EL841">
            <v>75</v>
          </cell>
          <cell r="EM841" t="str">
            <v/>
          </cell>
          <cell r="EN841">
            <v>0</v>
          </cell>
          <cell r="EO841">
            <v>77.42</v>
          </cell>
          <cell r="EP841">
            <v>69.75</v>
          </cell>
          <cell r="EQ841">
            <v>67.5</v>
          </cell>
          <cell r="ER841">
            <v>75</v>
          </cell>
          <cell r="ES841" t="str">
            <v/>
          </cell>
          <cell r="ET841">
            <v>0</v>
          </cell>
          <cell r="EU841">
            <v>77.42</v>
          </cell>
          <cell r="EV841">
            <v>69.75</v>
          </cell>
          <cell r="EW841">
            <v>67.5</v>
          </cell>
          <cell r="EX841">
            <v>75</v>
          </cell>
          <cell r="EY841" t="str">
            <v/>
          </cell>
          <cell r="EZ841">
            <v>0</v>
          </cell>
          <cell r="FA841">
            <v>76.58</v>
          </cell>
          <cell r="FB841">
            <v>69.25</v>
          </cell>
          <cell r="FC841">
            <v>68</v>
          </cell>
          <cell r="FD841">
            <v>72</v>
          </cell>
          <cell r="FE841" t="str">
            <v/>
          </cell>
          <cell r="FF841">
            <v>0</v>
          </cell>
          <cell r="FG841">
            <v>76.58</v>
          </cell>
          <cell r="FH841">
            <v>69.25</v>
          </cell>
          <cell r="FI841">
            <v>68</v>
          </cell>
          <cell r="FJ841">
            <v>72</v>
          </cell>
          <cell r="FK841" t="str">
            <v/>
          </cell>
          <cell r="FL841">
            <v>0</v>
          </cell>
          <cell r="FM841">
            <v>76.58</v>
          </cell>
          <cell r="FN841">
            <v>69.25</v>
          </cell>
          <cell r="FO841">
            <v>68</v>
          </cell>
          <cell r="FP841">
            <v>72</v>
          </cell>
          <cell r="FQ841" t="str">
            <v/>
          </cell>
          <cell r="FR841">
            <v>0</v>
          </cell>
          <cell r="FS841">
            <v>76.58</v>
          </cell>
          <cell r="FT841">
            <v>69.25</v>
          </cell>
          <cell r="FU841">
            <v>68</v>
          </cell>
          <cell r="FV841">
            <v>72</v>
          </cell>
          <cell r="FW841" t="str">
            <v/>
          </cell>
          <cell r="FX841">
            <v>0</v>
          </cell>
          <cell r="FY841">
            <v>76.58</v>
          </cell>
          <cell r="FZ841">
            <v>69.25</v>
          </cell>
          <cell r="GA841">
            <v>68</v>
          </cell>
          <cell r="GB841">
            <v>72</v>
          </cell>
          <cell r="GC841" t="str">
            <v/>
          </cell>
          <cell r="GD841">
            <v>0</v>
          </cell>
          <cell r="GE841">
            <v>76.58</v>
          </cell>
          <cell r="GF841">
            <v>69.25</v>
          </cell>
          <cell r="GG841">
            <v>68</v>
          </cell>
          <cell r="GH841">
            <v>72</v>
          </cell>
          <cell r="GI841" t="str">
            <v/>
          </cell>
          <cell r="GJ841">
            <v>0</v>
          </cell>
          <cell r="GK841">
            <v>76.58</v>
          </cell>
          <cell r="GL841">
            <v>69.25</v>
          </cell>
          <cell r="GM841">
            <v>68</v>
          </cell>
          <cell r="GN841">
            <v>72</v>
          </cell>
          <cell r="GO841" t="str">
            <v/>
          </cell>
          <cell r="GP841">
            <v>0</v>
          </cell>
          <cell r="GQ841">
            <v>76.58</v>
          </cell>
          <cell r="GR841">
            <v>69.25</v>
          </cell>
          <cell r="GS841">
            <v>68</v>
          </cell>
          <cell r="GT841">
            <v>72</v>
          </cell>
          <cell r="GU841" t="str">
            <v/>
          </cell>
          <cell r="GV841">
            <v>0</v>
          </cell>
          <cell r="GW841">
            <v>81.08</v>
          </cell>
          <cell r="GX841">
            <v>67</v>
          </cell>
          <cell r="GY841">
            <v>82.75</v>
          </cell>
          <cell r="GZ841">
            <v>74</v>
          </cell>
          <cell r="HA841" t="str">
            <v>GEO-L</v>
          </cell>
          <cell r="HB841">
            <v>0</v>
          </cell>
          <cell r="HC841">
            <v>81.13</v>
          </cell>
          <cell r="HD841">
            <v>71.5</v>
          </cell>
          <cell r="HE841">
            <v>76</v>
          </cell>
          <cell r="HF841">
            <v>81</v>
          </cell>
          <cell r="HH841">
            <v>0</v>
          </cell>
          <cell r="HM841" t="str">
            <v/>
          </cell>
          <cell r="HN841" t="str">
            <v/>
          </cell>
          <cell r="HS841">
            <v>0</v>
          </cell>
          <cell r="HT841" t="str">
            <v>PKN</v>
          </cell>
          <cell r="HU841">
            <v>0</v>
          </cell>
          <cell r="HV841" t="str">
            <v>IND</v>
          </cell>
          <cell r="HW841">
            <v>0</v>
          </cell>
          <cell r="HX841" t="str">
            <v>MAT-W</v>
          </cell>
          <cell r="HY841">
            <v>0</v>
          </cell>
          <cell r="HZ841" t="str">
            <v>SEJ-W</v>
          </cell>
          <cell r="IA841">
            <v>0</v>
          </cell>
          <cell r="IB841" t="str">
            <v>IGR-W</v>
          </cell>
          <cell r="IC841">
            <v>0</v>
          </cell>
          <cell r="ID841" t="str">
            <v>SBO</v>
          </cell>
          <cell r="IE841">
            <v>0</v>
          </cell>
          <cell r="IF841" t="str">
            <v>PJO</v>
          </cell>
          <cell r="IG841">
            <v>0</v>
          </cell>
          <cell r="IH841" t="str">
            <v>PRA</v>
          </cell>
          <cell r="II841">
            <v>0</v>
          </cell>
          <cell r="IJ841" t="str">
            <v>JAW</v>
          </cell>
          <cell r="IK841">
            <v>0</v>
          </cell>
          <cell r="IL841" t="str">
            <v>ARB</v>
          </cell>
          <cell r="IM841">
            <v>0</v>
          </cell>
          <cell r="IN841" t="str">
            <v>PKM</v>
          </cell>
          <cell r="IO841">
            <v>0</v>
          </cell>
          <cell r="IP841" t="str">
            <v>MAT-P</v>
          </cell>
          <cell r="IQ841">
            <v>0</v>
          </cell>
          <cell r="IR841" t="str">
            <v>BIO-P</v>
          </cell>
          <cell r="IS841">
            <v>0</v>
          </cell>
          <cell r="IT841" t="str">
            <v>FIS-P</v>
          </cell>
          <cell r="IU841">
            <v>0</v>
          </cell>
          <cell r="IV841" t="str">
            <v>KIM-P</v>
          </cell>
          <cell r="IW841">
            <v>0</v>
          </cell>
          <cell r="IX841" t="str">
            <v>GEO-L</v>
          </cell>
          <cell r="IY841">
            <v>0</v>
          </cell>
          <cell r="JA841">
            <v>0</v>
          </cell>
        </row>
        <row r="842">
          <cell r="Q842" t="str">
            <v/>
          </cell>
          <cell r="AB842" t="str">
            <v/>
          </cell>
          <cell r="AC842">
            <v>15</v>
          </cell>
          <cell r="AI842" t="str">
            <v/>
          </cell>
          <cell r="AJ842">
            <v>0</v>
          </cell>
          <cell r="AK842">
            <v>81.5</v>
          </cell>
          <cell r="AL842">
            <v>78.75</v>
          </cell>
          <cell r="AM842">
            <v>76.5</v>
          </cell>
          <cell r="AN842">
            <v>78</v>
          </cell>
          <cell r="AO842" t="str">
            <v/>
          </cell>
          <cell r="AP842">
            <v>0</v>
          </cell>
          <cell r="AQ842">
            <v>77.33</v>
          </cell>
          <cell r="AR842">
            <v>81.25</v>
          </cell>
          <cell r="AS842">
            <v>81.25</v>
          </cell>
          <cell r="AT842">
            <v>78</v>
          </cell>
          <cell r="AU842" t="str">
            <v/>
          </cell>
          <cell r="AV842">
            <v>0</v>
          </cell>
          <cell r="AW842">
            <v>80.42</v>
          </cell>
          <cell r="AX842">
            <v>78.75</v>
          </cell>
          <cell r="AY842">
            <v>75.75</v>
          </cell>
          <cell r="AZ842">
            <v>81</v>
          </cell>
          <cell r="BA842" t="str">
            <v/>
          </cell>
          <cell r="BB842">
            <v>0</v>
          </cell>
          <cell r="BC842">
            <v>83.75</v>
          </cell>
          <cell r="BD842">
            <v>78.75</v>
          </cell>
          <cell r="BE842">
            <v>75.75</v>
          </cell>
          <cell r="BF842">
            <v>79</v>
          </cell>
          <cell r="BG842" t="str">
            <v>SEJ</v>
          </cell>
          <cell r="BH842">
            <v>0</v>
          </cell>
          <cell r="BI842">
            <v>82.67</v>
          </cell>
          <cell r="BJ842">
            <v>82</v>
          </cell>
          <cell r="BK842">
            <v>73</v>
          </cell>
          <cell r="BL842">
            <v>78</v>
          </cell>
          <cell r="BM842" t="str">
            <v/>
          </cell>
          <cell r="BN842">
            <v>0</v>
          </cell>
          <cell r="BO842">
            <v>82.5</v>
          </cell>
          <cell r="BP842">
            <v>76</v>
          </cell>
          <cell r="BQ842">
            <v>84.75</v>
          </cell>
          <cell r="BR842">
            <v>80</v>
          </cell>
          <cell r="BS842" t="str">
            <v/>
          </cell>
          <cell r="BT842">
            <v>0</v>
          </cell>
          <cell r="BU842">
            <v>82.25</v>
          </cell>
          <cell r="BV842">
            <v>81.75</v>
          </cell>
          <cell r="BW842">
            <v>80.25</v>
          </cell>
          <cell r="BX842">
            <v>81</v>
          </cell>
          <cell r="BY842" t="str">
            <v/>
          </cell>
          <cell r="BZ842">
            <v>0</v>
          </cell>
          <cell r="CA842">
            <v>79.5</v>
          </cell>
          <cell r="CB842">
            <v>69.25</v>
          </cell>
          <cell r="CC842">
            <v>67</v>
          </cell>
          <cell r="CD842">
            <v>74</v>
          </cell>
          <cell r="CE842" t="str">
            <v/>
          </cell>
          <cell r="CF842">
            <v>0</v>
          </cell>
          <cell r="CG842">
            <v>83.25</v>
          </cell>
          <cell r="CH842">
            <v>77</v>
          </cell>
          <cell r="CI842">
            <v>82.5</v>
          </cell>
          <cell r="CJ842">
            <v>80</v>
          </cell>
          <cell r="CK842" t="str">
            <v/>
          </cell>
          <cell r="CL842">
            <v>0</v>
          </cell>
          <cell r="CM842">
            <v>75.67</v>
          </cell>
          <cell r="CN842">
            <v>74.25</v>
          </cell>
          <cell r="CO842">
            <v>74</v>
          </cell>
          <cell r="CP842">
            <v>79</v>
          </cell>
          <cell r="CQ842" t="str">
            <v/>
          </cell>
          <cell r="CR842">
            <v>0</v>
          </cell>
          <cell r="CS842">
            <v>82.42</v>
          </cell>
          <cell r="CT842">
            <v>78.75</v>
          </cell>
          <cell r="CU842">
            <v>71.75</v>
          </cell>
          <cell r="CV842">
            <v>74</v>
          </cell>
          <cell r="CW842" t="str">
            <v/>
          </cell>
          <cell r="CX842">
            <v>0</v>
          </cell>
          <cell r="CY842">
            <v>86.11</v>
          </cell>
          <cell r="CZ842">
            <v>78.5</v>
          </cell>
          <cell r="DA842">
            <v>71.5</v>
          </cell>
          <cell r="DB842">
            <v>86</v>
          </cell>
          <cell r="DC842" t="str">
            <v/>
          </cell>
          <cell r="DD842">
            <v>0</v>
          </cell>
          <cell r="DE842">
            <v>86.25</v>
          </cell>
          <cell r="DF842">
            <v>85</v>
          </cell>
          <cell r="DG842">
            <v>85.5</v>
          </cell>
          <cell r="DH842">
            <v>86</v>
          </cell>
          <cell r="DI842" t="str">
            <v/>
          </cell>
          <cell r="DJ842">
            <v>0</v>
          </cell>
          <cell r="DK842">
            <v>0</v>
          </cell>
          <cell r="DL842">
            <v>0</v>
          </cell>
          <cell r="DM842">
            <v>0</v>
          </cell>
          <cell r="DN842">
            <v>77</v>
          </cell>
          <cell r="DO842" t="str">
            <v/>
          </cell>
          <cell r="DP842">
            <v>0</v>
          </cell>
          <cell r="DQ842">
            <v>81.5</v>
          </cell>
          <cell r="DR842">
            <v>69.25</v>
          </cell>
          <cell r="DS842">
            <v>68</v>
          </cell>
          <cell r="DT842">
            <v>79</v>
          </cell>
          <cell r="DU842" t="str">
            <v/>
          </cell>
          <cell r="DV842">
            <v>0</v>
          </cell>
          <cell r="DW842">
            <v>87.5</v>
          </cell>
          <cell r="DX842">
            <v>81.25</v>
          </cell>
          <cell r="DY842">
            <v>81.75</v>
          </cell>
          <cell r="DZ842">
            <v>79</v>
          </cell>
          <cell r="EA842" t="str">
            <v/>
          </cell>
          <cell r="EB842">
            <v>0</v>
          </cell>
          <cell r="EC842">
            <v>76.17</v>
          </cell>
          <cell r="ED842">
            <v>67.5</v>
          </cell>
          <cell r="EE842">
            <v>68</v>
          </cell>
          <cell r="EF842">
            <v>73</v>
          </cell>
          <cell r="EG842" t="str">
            <v/>
          </cell>
          <cell r="EH842">
            <v>0</v>
          </cell>
          <cell r="EI842">
            <v>78.33</v>
          </cell>
          <cell r="EJ842">
            <v>69.5</v>
          </cell>
          <cell r="EK842">
            <v>70</v>
          </cell>
          <cell r="EL842">
            <v>75</v>
          </cell>
          <cell r="EM842" t="str">
            <v/>
          </cell>
          <cell r="EN842">
            <v>0</v>
          </cell>
          <cell r="EO842">
            <v>78.33</v>
          </cell>
          <cell r="EP842">
            <v>69.5</v>
          </cell>
          <cell r="EQ842">
            <v>70</v>
          </cell>
          <cell r="ER842">
            <v>75</v>
          </cell>
          <cell r="ES842" t="str">
            <v/>
          </cell>
          <cell r="ET842">
            <v>0</v>
          </cell>
          <cell r="EU842">
            <v>78.33</v>
          </cell>
          <cell r="EV842">
            <v>69.5</v>
          </cell>
          <cell r="EW842">
            <v>70</v>
          </cell>
          <cell r="EX842">
            <v>75</v>
          </cell>
          <cell r="EY842" t="str">
            <v/>
          </cell>
          <cell r="EZ842">
            <v>0</v>
          </cell>
          <cell r="FA842">
            <v>79.17</v>
          </cell>
          <cell r="FB842">
            <v>69.5</v>
          </cell>
          <cell r="FC842">
            <v>70</v>
          </cell>
          <cell r="FD842">
            <v>72</v>
          </cell>
          <cell r="FE842" t="str">
            <v/>
          </cell>
          <cell r="FF842">
            <v>0</v>
          </cell>
          <cell r="FG842">
            <v>79.17</v>
          </cell>
          <cell r="FH842">
            <v>69.5</v>
          </cell>
          <cell r="FI842">
            <v>70</v>
          </cell>
          <cell r="FJ842">
            <v>72</v>
          </cell>
          <cell r="FK842" t="str">
            <v/>
          </cell>
          <cell r="FL842">
            <v>0</v>
          </cell>
          <cell r="FM842">
            <v>79.17</v>
          </cell>
          <cell r="FN842">
            <v>69.5</v>
          </cell>
          <cell r="FO842">
            <v>70</v>
          </cell>
          <cell r="FP842">
            <v>72</v>
          </cell>
          <cell r="FQ842" t="str">
            <v/>
          </cell>
          <cell r="FR842">
            <v>0</v>
          </cell>
          <cell r="FS842">
            <v>79.17</v>
          </cell>
          <cell r="FT842">
            <v>69.5</v>
          </cell>
          <cell r="FU842">
            <v>70</v>
          </cell>
          <cell r="FV842">
            <v>72</v>
          </cell>
          <cell r="FW842" t="str">
            <v/>
          </cell>
          <cell r="FX842">
            <v>0</v>
          </cell>
          <cell r="FY842">
            <v>79.17</v>
          </cell>
          <cell r="FZ842">
            <v>69.5</v>
          </cell>
          <cell r="GA842">
            <v>70</v>
          </cell>
          <cell r="GB842">
            <v>72</v>
          </cell>
          <cell r="GC842" t="str">
            <v/>
          </cell>
          <cell r="GD842">
            <v>0</v>
          </cell>
          <cell r="GE842">
            <v>79.17</v>
          </cell>
          <cell r="GF842">
            <v>69.5</v>
          </cell>
          <cell r="GG842">
            <v>70</v>
          </cell>
          <cell r="GH842">
            <v>72</v>
          </cell>
          <cell r="GI842" t="str">
            <v/>
          </cell>
          <cell r="GJ842">
            <v>0</v>
          </cell>
          <cell r="GK842">
            <v>79.17</v>
          </cell>
          <cell r="GL842">
            <v>69.5</v>
          </cell>
          <cell r="GM842">
            <v>70</v>
          </cell>
          <cell r="GN842">
            <v>72</v>
          </cell>
          <cell r="GO842" t="str">
            <v/>
          </cell>
          <cell r="GP842">
            <v>0</v>
          </cell>
          <cell r="GQ842">
            <v>79.17</v>
          </cell>
          <cell r="GR842">
            <v>69.5</v>
          </cell>
          <cell r="GS842">
            <v>70</v>
          </cell>
          <cell r="GT842">
            <v>72</v>
          </cell>
          <cell r="GU842" t="str">
            <v/>
          </cell>
          <cell r="GV842">
            <v>0</v>
          </cell>
          <cell r="GW842">
            <v>80</v>
          </cell>
          <cell r="GX842">
            <v>67</v>
          </cell>
          <cell r="GY842">
            <v>83.25</v>
          </cell>
          <cell r="GZ842">
            <v>75</v>
          </cell>
          <cell r="HA842" t="str">
            <v>GEO-L</v>
          </cell>
          <cell r="HB842">
            <v>0</v>
          </cell>
          <cell r="HC842">
            <v>81.5</v>
          </cell>
          <cell r="HD842">
            <v>76.75</v>
          </cell>
          <cell r="HE842">
            <v>75</v>
          </cell>
          <cell r="HF842">
            <v>77</v>
          </cell>
          <cell r="HH842">
            <v>0</v>
          </cell>
          <cell r="HM842" t="str">
            <v/>
          </cell>
          <cell r="HN842" t="str">
            <v/>
          </cell>
          <cell r="HS842">
            <v>0</v>
          </cell>
          <cell r="HT842" t="str">
            <v>PKN</v>
          </cell>
          <cell r="HU842">
            <v>0</v>
          </cell>
          <cell r="HV842" t="str">
            <v>IND</v>
          </cell>
          <cell r="HW842">
            <v>0</v>
          </cell>
          <cell r="HX842" t="str">
            <v>MAT-W</v>
          </cell>
          <cell r="HY842">
            <v>0</v>
          </cell>
          <cell r="HZ842" t="str">
            <v>SEJ-W</v>
          </cell>
          <cell r="IA842">
            <v>0</v>
          </cell>
          <cell r="IB842" t="str">
            <v>IGR-W</v>
          </cell>
          <cell r="IC842">
            <v>0</v>
          </cell>
          <cell r="ID842" t="str">
            <v>SBO</v>
          </cell>
          <cell r="IE842">
            <v>0</v>
          </cell>
          <cell r="IF842" t="str">
            <v>PJO</v>
          </cell>
          <cell r="IG842">
            <v>0</v>
          </cell>
          <cell r="IH842" t="str">
            <v>PRA</v>
          </cell>
          <cell r="II842">
            <v>0</v>
          </cell>
          <cell r="IJ842" t="str">
            <v>JAW</v>
          </cell>
          <cell r="IK842">
            <v>0</v>
          </cell>
          <cell r="IL842" t="str">
            <v>ARB</v>
          </cell>
          <cell r="IM842">
            <v>0</v>
          </cell>
          <cell r="IN842" t="str">
            <v>PKM</v>
          </cell>
          <cell r="IO842">
            <v>0</v>
          </cell>
          <cell r="IP842" t="str">
            <v>MAT-P</v>
          </cell>
          <cell r="IQ842">
            <v>0</v>
          </cell>
          <cell r="IR842" t="str">
            <v>BIO-P</v>
          </cell>
          <cell r="IS842">
            <v>0</v>
          </cell>
          <cell r="IT842" t="str">
            <v>FIS-P</v>
          </cell>
          <cell r="IU842">
            <v>0</v>
          </cell>
          <cell r="IV842" t="str">
            <v>KIM-P</v>
          </cell>
          <cell r="IW842">
            <v>0</v>
          </cell>
          <cell r="IX842" t="str">
            <v>GEO-L</v>
          </cell>
          <cell r="IY842">
            <v>0</v>
          </cell>
          <cell r="JA842">
            <v>0</v>
          </cell>
        </row>
        <row r="843">
          <cell r="Q843" t="str">
            <v/>
          </cell>
          <cell r="AB843" t="str">
            <v/>
          </cell>
          <cell r="AC843">
            <v>16</v>
          </cell>
          <cell r="AI843" t="str">
            <v/>
          </cell>
          <cell r="AJ843">
            <v>0</v>
          </cell>
          <cell r="AK843">
            <v>85.75</v>
          </cell>
          <cell r="AL843">
            <v>91</v>
          </cell>
          <cell r="AM843">
            <v>83.25</v>
          </cell>
          <cell r="AN843">
            <v>80</v>
          </cell>
          <cell r="AO843" t="str">
            <v/>
          </cell>
          <cell r="AP843">
            <v>0</v>
          </cell>
          <cell r="AQ843">
            <v>87</v>
          </cell>
          <cell r="AR843">
            <v>91.75</v>
          </cell>
          <cell r="AS843">
            <v>86</v>
          </cell>
          <cell r="AT843">
            <v>82</v>
          </cell>
          <cell r="AU843" t="str">
            <v/>
          </cell>
          <cell r="AV843">
            <v>0</v>
          </cell>
          <cell r="AW843">
            <v>91.58</v>
          </cell>
          <cell r="AX843">
            <v>91</v>
          </cell>
          <cell r="AY843">
            <v>83</v>
          </cell>
          <cell r="AZ843">
            <v>83</v>
          </cell>
          <cell r="BA843" t="str">
            <v/>
          </cell>
          <cell r="BB843">
            <v>0</v>
          </cell>
          <cell r="BC843">
            <v>89.25</v>
          </cell>
          <cell r="BD843">
            <v>87.5</v>
          </cell>
          <cell r="BE843">
            <v>83.5</v>
          </cell>
          <cell r="BF843">
            <v>83</v>
          </cell>
          <cell r="BG843" t="str">
            <v>SEJ</v>
          </cell>
          <cell r="BH843">
            <v>0</v>
          </cell>
          <cell r="BI843">
            <v>92.33</v>
          </cell>
          <cell r="BJ843">
            <v>92.5</v>
          </cell>
          <cell r="BK843">
            <v>80.25</v>
          </cell>
          <cell r="BL843">
            <v>83</v>
          </cell>
          <cell r="BM843" t="str">
            <v/>
          </cell>
          <cell r="BN843">
            <v>0</v>
          </cell>
          <cell r="BO843">
            <v>83.38</v>
          </cell>
          <cell r="BP843">
            <v>76.5</v>
          </cell>
          <cell r="BQ843">
            <v>95.75</v>
          </cell>
          <cell r="BR843">
            <v>84</v>
          </cell>
          <cell r="BS843" t="str">
            <v/>
          </cell>
          <cell r="BT843">
            <v>0</v>
          </cell>
          <cell r="BU843">
            <v>85</v>
          </cell>
          <cell r="BV843">
            <v>91.25</v>
          </cell>
          <cell r="BW843">
            <v>94</v>
          </cell>
          <cell r="BX843">
            <v>94</v>
          </cell>
          <cell r="BY843" t="str">
            <v/>
          </cell>
          <cell r="BZ843">
            <v>0</v>
          </cell>
          <cell r="CA843">
            <v>84.92</v>
          </cell>
          <cell r="CB843">
            <v>83</v>
          </cell>
          <cell r="CC843">
            <v>83.75</v>
          </cell>
          <cell r="CD843">
            <v>85</v>
          </cell>
          <cell r="CE843" t="str">
            <v/>
          </cell>
          <cell r="CF843">
            <v>0</v>
          </cell>
          <cell r="CG843">
            <v>84.25</v>
          </cell>
          <cell r="CH843">
            <v>76.75</v>
          </cell>
          <cell r="CI843">
            <v>85.75</v>
          </cell>
          <cell r="CJ843">
            <v>85</v>
          </cell>
          <cell r="CK843" t="str">
            <v/>
          </cell>
          <cell r="CL843">
            <v>0</v>
          </cell>
          <cell r="CM843">
            <v>82.67</v>
          </cell>
          <cell r="CN843">
            <v>81.5</v>
          </cell>
          <cell r="CO843">
            <v>82.25</v>
          </cell>
          <cell r="CP843">
            <v>82</v>
          </cell>
          <cell r="CQ843" t="str">
            <v/>
          </cell>
          <cell r="CR843">
            <v>0</v>
          </cell>
          <cell r="CS843">
            <v>88.33</v>
          </cell>
          <cell r="CT843">
            <v>91.5</v>
          </cell>
          <cell r="CU843">
            <v>91.75</v>
          </cell>
          <cell r="CV843">
            <v>89</v>
          </cell>
          <cell r="CW843" t="str">
            <v/>
          </cell>
          <cell r="CX843">
            <v>0</v>
          </cell>
          <cell r="CY843">
            <v>88.11</v>
          </cell>
          <cell r="CZ843">
            <v>78.75</v>
          </cell>
          <cell r="DA843">
            <v>77.75</v>
          </cell>
          <cell r="DB843">
            <v>90</v>
          </cell>
          <cell r="DC843" t="str">
            <v/>
          </cell>
          <cell r="DD843">
            <v>0</v>
          </cell>
          <cell r="DE843">
            <v>90.5</v>
          </cell>
          <cell r="DF843">
            <v>92.75</v>
          </cell>
          <cell r="DG843">
            <v>89.5</v>
          </cell>
          <cell r="DH843">
            <v>94</v>
          </cell>
          <cell r="DI843" t="str">
            <v/>
          </cell>
          <cell r="DJ843">
            <v>0</v>
          </cell>
          <cell r="DK843">
            <v>0</v>
          </cell>
          <cell r="DL843">
            <v>0</v>
          </cell>
          <cell r="DM843">
            <v>0</v>
          </cell>
          <cell r="DN843">
            <v>89</v>
          </cell>
          <cell r="DO843" t="str">
            <v/>
          </cell>
          <cell r="DP843">
            <v>0</v>
          </cell>
          <cell r="DQ843">
            <v>92.5</v>
          </cell>
          <cell r="DR843">
            <v>77.75</v>
          </cell>
          <cell r="DS843">
            <v>88.25</v>
          </cell>
          <cell r="DT843">
            <v>88</v>
          </cell>
          <cell r="DU843" t="str">
            <v/>
          </cell>
          <cell r="DV843">
            <v>0</v>
          </cell>
          <cell r="DW843">
            <v>91.75</v>
          </cell>
          <cell r="DX843">
            <v>87.25</v>
          </cell>
          <cell r="DY843">
            <v>86.5</v>
          </cell>
          <cell r="DZ843">
            <v>86</v>
          </cell>
          <cell r="EA843" t="str">
            <v/>
          </cell>
          <cell r="EB843">
            <v>0</v>
          </cell>
          <cell r="EC843">
            <v>85.92</v>
          </cell>
          <cell r="ED843">
            <v>79.5</v>
          </cell>
          <cell r="EE843">
            <v>87</v>
          </cell>
          <cell r="EF843">
            <v>84</v>
          </cell>
          <cell r="EG843" t="str">
            <v/>
          </cell>
          <cell r="EH843">
            <v>0</v>
          </cell>
          <cell r="EI843">
            <v>77.75</v>
          </cell>
          <cell r="EJ843">
            <v>78.25</v>
          </cell>
          <cell r="EK843">
            <v>75.75</v>
          </cell>
          <cell r="EL843">
            <v>85</v>
          </cell>
          <cell r="EM843" t="str">
            <v/>
          </cell>
          <cell r="EN843">
            <v>0</v>
          </cell>
          <cell r="EO843">
            <v>77.75</v>
          </cell>
          <cell r="EP843">
            <v>78.25</v>
          </cell>
          <cell r="EQ843">
            <v>75.75</v>
          </cell>
          <cell r="ER843">
            <v>85</v>
          </cell>
          <cell r="ES843" t="str">
            <v/>
          </cell>
          <cell r="ET843">
            <v>0</v>
          </cell>
          <cell r="EU843">
            <v>77.75</v>
          </cell>
          <cell r="EV843">
            <v>78.25</v>
          </cell>
          <cell r="EW843">
            <v>75.75</v>
          </cell>
          <cell r="EX843">
            <v>85</v>
          </cell>
          <cell r="EY843" t="str">
            <v/>
          </cell>
          <cell r="EZ843">
            <v>0</v>
          </cell>
          <cell r="FA843">
            <v>81</v>
          </cell>
          <cell r="FB843">
            <v>70.75</v>
          </cell>
          <cell r="FC843">
            <v>90</v>
          </cell>
          <cell r="FD843">
            <v>84</v>
          </cell>
          <cell r="FE843" t="str">
            <v/>
          </cell>
          <cell r="FF843">
            <v>0</v>
          </cell>
          <cell r="FG843">
            <v>81</v>
          </cell>
          <cell r="FH843">
            <v>70.75</v>
          </cell>
          <cell r="FI843">
            <v>90</v>
          </cell>
          <cell r="FJ843">
            <v>84</v>
          </cell>
          <cell r="FK843" t="str">
            <v/>
          </cell>
          <cell r="FL843">
            <v>0</v>
          </cell>
          <cell r="FM843">
            <v>81</v>
          </cell>
          <cell r="FN843">
            <v>70.75</v>
          </cell>
          <cell r="FO843">
            <v>90</v>
          </cell>
          <cell r="FP843">
            <v>84</v>
          </cell>
          <cell r="FQ843" t="str">
            <v/>
          </cell>
          <cell r="FR843">
            <v>0</v>
          </cell>
          <cell r="FS843">
            <v>81</v>
          </cell>
          <cell r="FT843">
            <v>70.75</v>
          </cell>
          <cell r="FU843">
            <v>90</v>
          </cell>
          <cell r="FV843">
            <v>84</v>
          </cell>
          <cell r="FW843" t="str">
            <v/>
          </cell>
          <cell r="FX843">
            <v>0</v>
          </cell>
          <cell r="FY843">
            <v>81</v>
          </cell>
          <cell r="FZ843">
            <v>70.75</v>
          </cell>
          <cell r="GA843">
            <v>90</v>
          </cell>
          <cell r="GB843">
            <v>84</v>
          </cell>
          <cell r="GC843" t="str">
            <v/>
          </cell>
          <cell r="GD843">
            <v>0</v>
          </cell>
          <cell r="GE843">
            <v>81</v>
          </cell>
          <cell r="GF843">
            <v>70.75</v>
          </cell>
          <cell r="GG843">
            <v>90</v>
          </cell>
          <cell r="GH843">
            <v>84</v>
          </cell>
          <cell r="GI843" t="str">
            <v/>
          </cell>
          <cell r="GJ843">
            <v>0</v>
          </cell>
          <cell r="GK843">
            <v>81</v>
          </cell>
          <cell r="GL843">
            <v>70.75</v>
          </cell>
          <cell r="GM843">
            <v>90</v>
          </cell>
          <cell r="GN843">
            <v>84</v>
          </cell>
          <cell r="GO843" t="str">
            <v/>
          </cell>
          <cell r="GP843">
            <v>0</v>
          </cell>
          <cell r="GQ843">
            <v>81</v>
          </cell>
          <cell r="GR843">
            <v>70.75</v>
          </cell>
          <cell r="GS843">
            <v>90</v>
          </cell>
          <cell r="GT843">
            <v>84</v>
          </cell>
          <cell r="GU843" t="str">
            <v/>
          </cell>
          <cell r="GV843">
            <v>0</v>
          </cell>
          <cell r="GW843">
            <v>82.92</v>
          </cell>
          <cell r="GX843">
            <v>67</v>
          </cell>
          <cell r="GY843">
            <v>84.5</v>
          </cell>
          <cell r="GZ843">
            <v>86</v>
          </cell>
          <cell r="HA843" t="str">
            <v>GEO-L</v>
          </cell>
          <cell r="HB843">
            <v>0</v>
          </cell>
          <cell r="HC843">
            <v>88</v>
          </cell>
          <cell r="HD843">
            <v>85.75</v>
          </cell>
          <cell r="HE843">
            <v>87</v>
          </cell>
          <cell r="HF843">
            <v>89</v>
          </cell>
          <cell r="HH843">
            <v>0</v>
          </cell>
          <cell r="HM843" t="str">
            <v/>
          </cell>
          <cell r="HN843" t="str">
            <v/>
          </cell>
          <cell r="HS843">
            <v>0</v>
          </cell>
          <cell r="HT843" t="str">
            <v>PKN</v>
          </cell>
          <cell r="HU843">
            <v>0</v>
          </cell>
          <cell r="HV843" t="str">
            <v>IND</v>
          </cell>
          <cell r="HW843">
            <v>0</v>
          </cell>
          <cell r="HX843" t="str">
            <v>MAT-W</v>
          </cell>
          <cell r="HY843">
            <v>0</v>
          </cell>
          <cell r="HZ843" t="str">
            <v>SEJ-W</v>
          </cell>
          <cell r="IA843">
            <v>0</v>
          </cell>
          <cell r="IB843" t="str">
            <v>IGR-W</v>
          </cell>
          <cell r="IC843">
            <v>0</v>
          </cell>
          <cell r="ID843" t="str">
            <v>SBO</v>
          </cell>
          <cell r="IE843">
            <v>0</v>
          </cell>
          <cell r="IF843" t="str">
            <v>PJO</v>
          </cell>
          <cell r="IG843">
            <v>0</v>
          </cell>
          <cell r="IH843" t="str">
            <v>PRA</v>
          </cell>
          <cell r="II843">
            <v>0</v>
          </cell>
          <cell r="IJ843" t="str">
            <v>JAW</v>
          </cell>
          <cell r="IK843">
            <v>0</v>
          </cell>
          <cell r="IL843" t="str">
            <v>ARB</v>
          </cell>
          <cell r="IM843">
            <v>0</v>
          </cell>
          <cell r="IN843" t="str">
            <v>PKM</v>
          </cell>
          <cell r="IO843">
            <v>0</v>
          </cell>
          <cell r="IP843" t="str">
            <v>MAT-P</v>
          </cell>
          <cell r="IQ843">
            <v>0</v>
          </cell>
          <cell r="IR843" t="str">
            <v>BIO-P</v>
          </cell>
          <cell r="IS843">
            <v>0</v>
          </cell>
          <cell r="IT843" t="str">
            <v>FIS-P</v>
          </cell>
          <cell r="IU843">
            <v>0</v>
          </cell>
          <cell r="IV843" t="str">
            <v>KIM-P</v>
          </cell>
          <cell r="IW843">
            <v>0</v>
          </cell>
          <cell r="IX843" t="str">
            <v>GEO-L</v>
          </cell>
          <cell r="IY843">
            <v>0</v>
          </cell>
          <cell r="JA843">
            <v>0</v>
          </cell>
        </row>
        <row r="844">
          <cell r="Q844" t="str">
            <v/>
          </cell>
          <cell r="AB844" t="str">
            <v/>
          </cell>
          <cell r="AC844">
            <v>17</v>
          </cell>
          <cell r="AI844" t="str">
            <v/>
          </cell>
          <cell r="AJ844">
            <v>0</v>
          </cell>
          <cell r="AK844">
            <v>87.5</v>
          </cell>
          <cell r="AL844">
            <v>80.5</v>
          </cell>
          <cell r="AM844">
            <v>77.25</v>
          </cell>
          <cell r="AN844">
            <v>76</v>
          </cell>
          <cell r="AO844" t="str">
            <v/>
          </cell>
          <cell r="AP844">
            <v>0</v>
          </cell>
          <cell r="AQ844">
            <v>82</v>
          </cell>
          <cell r="AR844">
            <v>82.75</v>
          </cell>
          <cell r="AS844">
            <v>76.5</v>
          </cell>
          <cell r="AT844">
            <v>78</v>
          </cell>
          <cell r="AU844" t="str">
            <v/>
          </cell>
          <cell r="AV844">
            <v>0</v>
          </cell>
          <cell r="AW844">
            <v>82.83</v>
          </cell>
          <cell r="AX844">
            <v>80.5</v>
          </cell>
          <cell r="AY844">
            <v>77.75</v>
          </cell>
          <cell r="AZ844">
            <v>78</v>
          </cell>
          <cell r="BA844" t="str">
            <v/>
          </cell>
          <cell r="BB844">
            <v>0</v>
          </cell>
          <cell r="BC844">
            <v>85.75</v>
          </cell>
          <cell r="BD844">
            <v>82</v>
          </cell>
          <cell r="BE844">
            <v>77</v>
          </cell>
          <cell r="BF844">
            <v>77</v>
          </cell>
          <cell r="BG844" t="str">
            <v>SEJ</v>
          </cell>
          <cell r="BH844">
            <v>0</v>
          </cell>
          <cell r="BI844">
            <v>85.67</v>
          </cell>
          <cell r="BJ844">
            <v>79.5</v>
          </cell>
          <cell r="BK844">
            <v>70.5</v>
          </cell>
          <cell r="BL844">
            <v>78</v>
          </cell>
          <cell r="BM844" t="str">
            <v/>
          </cell>
          <cell r="BN844">
            <v>0</v>
          </cell>
          <cell r="BO844">
            <v>80.63</v>
          </cell>
          <cell r="BP844">
            <v>74</v>
          </cell>
          <cell r="BQ844">
            <v>82.25</v>
          </cell>
          <cell r="BR844">
            <v>82</v>
          </cell>
          <cell r="BS844" t="str">
            <v/>
          </cell>
          <cell r="BT844">
            <v>0</v>
          </cell>
          <cell r="BU844">
            <v>82.5</v>
          </cell>
          <cell r="BV844">
            <v>88</v>
          </cell>
          <cell r="BW844">
            <v>88</v>
          </cell>
          <cell r="BX844">
            <v>88</v>
          </cell>
          <cell r="BY844" t="str">
            <v/>
          </cell>
          <cell r="BZ844">
            <v>0</v>
          </cell>
          <cell r="CA844">
            <v>85.58</v>
          </cell>
          <cell r="CB844">
            <v>77</v>
          </cell>
          <cell r="CC844">
            <v>78</v>
          </cell>
          <cell r="CD844">
            <v>85</v>
          </cell>
          <cell r="CE844" t="str">
            <v/>
          </cell>
          <cell r="CF844">
            <v>0</v>
          </cell>
          <cell r="CG844">
            <v>84.75</v>
          </cell>
          <cell r="CH844">
            <v>78.75</v>
          </cell>
          <cell r="CI844">
            <v>84.25</v>
          </cell>
          <cell r="CJ844">
            <v>82</v>
          </cell>
          <cell r="CK844" t="str">
            <v/>
          </cell>
          <cell r="CL844">
            <v>0</v>
          </cell>
          <cell r="CM844">
            <v>78.67</v>
          </cell>
          <cell r="CN844">
            <v>82.25</v>
          </cell>
          <cell r="CO844">
            <v>82.25</v>
          </cell>
          <cell r="CP844">
            <v>81</v>
          </cell>
          <cell r="CQ844" t="str">
            <v/>
          </cell>
          <cell r="CR844">
            <v>0</v>
          </cell>
          <cell r="CS844">
            <v>81.67</v>
          </cell>
          <cell r="CT844">
            <v>90</v>
          </cell>
          <cell r="CU844">
            <v>87.5</v>
          </cell>
          <cell r="CV844">
            <v>78</v>
          </cell>
          <cell r="CW844" t="str">
            <v/>
          </cell>
          <cell r="CX844">
            <v>0</v>
          </cell>
          <cell r="CY844">
            <v>84.22</v>
          </cell>
          <cell r="CZ844">
            <v>79.75</v>
          </cell>
          <cell r="DA844">
            <v>71.5</v>
          </cell>
          <cell r="DB844">
            <v>87</v>
          </cell>
          <cell r="DC844" t="str">
            <v/>
          </cell>
          <cell r="DD844">
            <v>0</v>
          </cell>
          <cell r="DE844">
            <v>89.5</v>
          </cell>
          <cell r="DF844">
            <v>88.25</v>
          </cell>
          <cell r="DG844">
            <v>81.25</v>
          </cell>
          <cell r="DH844">
            <v>88</v>
          </cell>
          <cell r="DI844" t="str">
            <v/>
          </cell>
          <cell r="DJ844">
            <v>0</v>
          </cell>
          <cell r="DK844">
            <v>0</v>
          </cell>
          <cell r="DL844">
            <v>0</v>
          </cell>
          <cell r="DM844">
            <v>0</v>
          </cell>
          <cell r="DN844">
            <v>83</v>
          </cell>
          <cell r="DO844" t="str">
            <v/>
          </cell>
          <cell r="DP844">
            <v>0</v>
          </cell>
          <cell r="DQ844">
            <v>85</v>
          </cell>
          <cell r="DR844">
            <v>69</v>
          </cell>
          <cell r="DS844">
            <v>69.25</v>
          </cell>
          <cell r="DT844">
            <v>79</v>
          </cell>
          <cell r="DU844" t="str">
            <v/>
          </cell>
          <cell r="DV844">
            <v>0</v>
          </cell>
          <cell r="DW844">
            <v>86</v>
          </cell>
          <cell r="DX844">
            <v>76.5</v>
          </cell>
          <cell r="DY844">
            <v>76.75</v>
          </cell>
          <cell r="DZ844">
            <v>78</v>
          </cell>
          <cell r="EA844" t="str">
            <v/>
          </cell>
          <cell r="EB844">
            <v>0</v>
          </cell>
          <cell r="EC844">
            <v>85</v>
          </cell>
          <cell r="ED844">
            <v>73.75</v>
          </cell>
          <cell r="EE844">
            <v>77.5</v>
          </cell>
          <cell r="EF844">
            <v>75</v>
          </cell>
          <cell r="EG844" t="str">
            <v/>
          </cell>
          <cell r="EH844">
            <v>0</v>
          </cell>
          <cell r="EI844">
            <v>77.42</v>
          </cell>
          <cell r="EJ844">
            <v>80.25</v>
          </cell>
          <cell r="EK844">
            <v>71.75</v>
          </cell>
          <cell r="EL844">
            <v>78</v>
          </cell>
          <cell r="EM844" t="str">
            <v/>
          </cell>
          <cell r="EN844">
            <v>0</v>
          </cell>
          <cell r="EO844">
            <v>77.42</v>
          </cell>
          <cell r="EP844">
            <v>80.25</v>
          </cell>
          <cell r="EQ844">
            <v>71.75</v>
          </cell>
          <cell r="ER844">
            <v>78</v>
          </cell>
          <cell r="ES844" t="str">
            <v/>
          </cell>
          <cell r="ET844">
            <v>0</v>
          </cell>
          <cell r="EU844">
            <v>77.42</v>
          </cell>
          <cell r="EV844">
            <v>80.25</v>
          </cell>
          <cell r="EW844">
            <v>71.75</v>
          </cell>
          <cell r="EX844">
            <v>78</v>
          </cell>
          <cell r="EY844" t="str">
            <v/>
          </cell>
          <cell r="EZ844">
            <v>0</v>
          </cell>
          <cell r="FA844">
            <v>80.92</v>
          </cell>
          <cell r="FB844">
            <v>69.5</v>
          </cell>
          <cell r="FC844">
            <v>75</v>
          </cell>
          <cell r="FD844">
            <v>74</v>
          </cell>
          <cell r="FE844" t="str">
            <v/>
          </cell>
          <cell r="FF844">
            <v>0</v>
          </cell>
          <cell r="FG844">
            <v>80.92</v>
          </cell>
          <cell r="FH844">
            <v>69.5</v>
          </cell>
          <cell r="FI844">
            <v>75</v>
          </cell>
          <cell r="FJ844">
            <v>74</v>
          </cell>
          <cell r="FK844" t="str">
            <v/>
          </cell>
          <cell r="FL844">
            <v>0</v>
          </cell>
          <cell r="FM844">
            <v>80.92</v>
          </cell>
          <cell r="FN844">
            <v>69.5</v>
          </cell>
          <cell r="FO844">
            <v>75</v>
          </cell>
          <cell r="FP844">
            <v>74</v>
          </cell>
          <cell r="FQ844" t="str">
            <v/>
          </cell>
          <cell r="FR844">
            <v>0</v>
          </cell>
          <cell r="FS844">
            <v>80.92</v>
          </cell>
          <cell r="FT844">
            <v>69.5</v>
          </cell>
          <cell r="FU844">
            <v>75</v>
          </cell>
          <cell r="FV844">
            <v>74</v>
          </cell>
          <cell r="FW844" t="str">
            <v/>
          </cell>
          <cell r="FX844">
            <v>0</v>
          </cell>
          <cell r="FY844">
            <v>80.92</v>
          </cell>
          <cell r="FZ844">
            <v>69.5</v>
          </cell>
          <cell r="GA844">
            <v>75</v>
          </cell>
          <cell r="GB844">
            <v>74</v>
          </cell>
          <cell r="GC844" t="str">
            <v/>
          </cell>
          <cell r="GD844">
            <v>0</v>
          </cell>
          <cell r="GE844">
            <v>80.92</v>
          </cell>
          <cell r="GF844">
            <v>69.5</v>
          </cell>
          <cell r="GG844">
            <v>75</v>
          </cell>
          <cell r="GH844">
            <v>74</v>
          </cell>
          <cell r="GI844" t="str">
            <v/>
          </cell>
          <cell r="GJ844">
            <v>0</v>
          </cell>
          <cell r="GK844">
            <v>80.92</v>
          </cell>
          <cell r="GL844">
            <v>69.5</v>
          </cell>
          <cell r="GM844">
            <v>75</v>
          </cell>
          <cell r="GN844">
            <v>74</v>
          </cell>
          <cell r="GO844" t="str">
            <v/>
          </cell>
          <cell r="GP844">
            <v>0</v>
          </cell>
          <cell r="GQ844">
            <v>80.92</v>
          </cell>
          <cell r="GR844">
            <v>69.5</v>
          </cell>
          <cell r="GS844">
            <v>75</v>
          </cell>
          <cell r="GT844">
            <v>74</v>
          </cell>
          <cell r="GU844" t="str">
            <v/>
          </cell>
          <cell r="GV844">
            <v>0</v>
          </cell>
          <cell r="GW844">
            <v>86.92</v>
          </cell>
          <cell r="GX844">
            <v>75</v>
          </cell>
          <cell r="GY844">
            <v>86</v>
          </cell>
          <cell r="GZ844">
            <v>78</v>
          </cell>
          <cell r="HA844" t="str">
            <v>GEO-L</v>
          </cell>
          <cell r="HB844">
            <v>0</v>
          </cell>
          <cell r="HC844">
            <v>84.25</v>
          </cell>
          <cell r="HD844">
            <v>79.75</v>
          </cell>
          <cell r="HE844">
            <v>80.5</v>
          </cell>
          <cell r="HF844">
            <v>83</v>
          </cell>
          <cell r="HH844">
            <v>0</v>
          </cell>
          <cell r="HM844" t="str">
            <v/>
          </cell>
          <cell r="HN844" t="str">
            <v/>
          </cell>
          <cell r="HS844">
            <v>0</v>
          </cell>
          <cell r="HT844" t="str">
            <v>PKN</v>
          </cell>
          <cell r="HU844">
            <v>0</v>
          </cell>
          <cell r="HV844" t="str">
            <v>IND</v>
          </cell>
          <cell r="HW844">
            <v>0</v>
          </cell>
          <cell r="HX844" t="str">
            <v>MAT-W</v>
          </cell>
          <cell r="HY844">
            <v>0</v>
          </cell>
          <cell r="HZ844" t="str">
            <v>SEJ-W</v>
          </cell>
          <cell r="IA844">
            <v>0</v>
          </cell>
          <cell r="IB844" t="str">
            <v>IGR-W</v>
          </cell>
          <cell r="IC844">
            <v>0</v>
          </cell>
          <cell r="ID844" t="str">
            <v>SBO</v>
          </cell>
          <cell r="IE844">
            <v>0</v>
          </cell>
          <cell r="IF844" t="str">
            <v>PJO</v>
          </cell>
          <cell r="IG844">
            <v>0</v>
          </cell>
          <cell r="IH844" t="str">
            <v>PRA</v>
          </cell>
          <cell r="II844">
            <v>0</v>
          </cell>
          <cell r="IJ844" t="str">
            <v>JAW</v>
          </cell>
          <cell r="IK844">
            <v>0</v>
          </cell>
          <cell r="IL844" t="str">
            <v>ARB</v>
          </cell>
          <cell r="IM844">
            <v>0</v>
          </cell>
          <cell r="IN844" t="str">
            <v>PKM</v>
          </cell>
          <cell r="IO844">
            <v>0</v>
          </cell>
          <cell r="IP844" t="str">
            <v>MAT-P</v>
          </cell>
          <cell r="IQ844">
            <v>0</v>
          </cell>
          <cell r="IR844" t="str">
            <v>BIO-P</v>
          </cell>
          <cell r="IS844">
            <v>0</v>
          </cell>
          <cell r="IT844" t="str">
            <v>FIS-P</v>
          </cell>
          <cell r="IU844">
            <v>0</v>
          </cell>
          <cell r="IV844" t="str">
            <v>KIM-P</v>
          </cell>
          <cell r="IW844">
            <v>0</v>
          </cell>
          <cell r="IX844" t="str">
            <v>GEO-L</v>
          </cell>
          <cell r="IY844">
            <v>0</v>
          </cell>
          <cell r="JA844">
            <v>0</v>
          </cell>
        </row>
        <row r="845">
          <cell r="Q845" t="str">
            <v/>
          </cell>
          <cell r="AB845" t="str">
            <v/>
          </cell>
          <cell r="AC845">
            <v>18</v>
          </cell>
          <cell r="AI845" t="str">
            <v/>
          </cell>
          <cell r="AJ845">
            <v>0</v>
          </cell>
          <cell r="AK845">
            <v>83.75</v>
          </cell>
          <cell r="AL845">
            <v>83.75</v>
          </cell>
          <cell r="AM845">
            <v>76.5</v>
          </cell>
          <cell r="AN845">
            <v>80</v>
          </cell>
          <cell r="AO845" t="str">
            <v/>
          </cell>
          <cell r="AP845">
            <v>0</v>
          </cell>
          <cell r="AQ845">
            <v>82</v>
          </cell>
          <cell r="AR845">
            <v>82.75</v>
          </cell>
          <cell r="AS845">
            <v>77.5</v>
          </cell>
          <cell r="AT845">
            <v>78</v>
          </cell>
          <cell r="AU845" t="str">
            <v/>
          </cell>
          <cell r="AV845">
            <v>0</v>
          </cell>
          <cell r="AW845">
            <v>79.25</v>
          </cell>
          <cell r="AX845">
            <v>83.75</v>
          </cell>
          <cell r="AY845">
            <v>76.75</v>
          </cell>
          <cell r="AZ845">
            <v>80</v>
          </cell>
          <cell r="BA845" t="str">
            <v/>
          </cell>
          <cell r="BB845">
            <v>0</v>
          </cell>
          <cell r="BC845">
            <v>85.5</v>
          </cell>
          <cell r="BD845">
            <v>83.25</v>
          </cell>
          <cell r="BE845">
            <v>79.25</v>
          </cell>
          <cell r="BF845">
            <v>81</v>
          </cell>
          <cell r="BG845" t="str">
            <v>SEJ</v>
          </cell>
          <cell r="BH845">
            <v>0</v>
          </cell>
          <cell r="BI845">
            <v>83.33</v>
          </cell>
          <cell r="BJ845">
            <v>81.75</v>
          </cell>
          <cell r="BK845">
            <v>67.75</v>
          </cell>
          <cell r="BL845">
            <v>78</v>
          </cell>
          <cell r="BM845" t="str">
            <v/>
          </cell>
          <cell r="BN845">
            <v>0</v>
          </cell>
          <cell r="BO845">
            <v>81.75</v>
          </cell>
          <cell r="BP845">
            <v>72</v>
          </cell>
          <cell r="BQ845">
            <v>93.75</v>
          </cell>
          <cell r="BR845">
            <v>83</v>
          </cell>
          <cell r="BS845" t="str">
            <v/>
          </cell>
          <cell r="BT845">
            <v>0</v>
          </cell>
          <cell r="BU845">
            <v>80</v>
          </cell>
          <cell r="BV845">
            <v>83.5</v>
          </cell>
          <cell r="BW845">
            <v>80.25</v>
          </cell>
          <cell r="BX845">
            <v>84</v>
          </cell>
          <cell r="BY845" t="str">
            <v/>
          </cell>
          <cell r="BZ845">
            <v>0</v>
          </cell>
          <cell r="CA845">
            <v>78.5</v>
          </cell>
          <cell r="CB845">
            <v>70.75</v>
          </cell>
          <cell r="CC845">
            <v>70.25</v>
          </cell>
          <cell r="CD845">
            <v>79</v>
          </cell>
          <cell r="CE845" t="str">
            <v/>
          </cell>
          <cell r="CF845">
            <v>0</v>
          </cell>
          <cell r="CG845">
            <v>85.75</v>
          </cell>
          <cell r="CH845">
            <v>77.5</v>
          </cell>
          <cell r="CI845">
            <v>82.25</v>
          </cell>
          <cell r="CJ845">
            <v>80</v>
          </cell>
          <cell r="CK845" t="str">
            <v/>
          </cell>
          <cell r="CL845">
            <v>0</v>
          </cell>
          <cell r="CM845">
            <v>78.08</v>
          </cell>
          <cell r="CN845">
            <v>79.5</v>
          </cell>
          <cell r="CO845">
            <v>70.75</v>
          </cell>
          <cell r="CP845">
            <v>83</v>
          </cell>
          <cell r="CQ845" t="str">
            <v/>
          </cell>
          <cell r="CR845">
            <v>0</v>
          </cell>
          <cell r="CS845">
            <v>82.08</v>
          </cell>
          <cell r="CT845">
            <v>72.75</v>
          </cell>
          <cell r="CU845">
            <v>77.25</v>
          </cell>
          <cell r="CV845">
            <v>78</v>
          </cell>
          <cell r="CW845" t="str">
            <v/>
          </cell>
          <cell r="CX845">
            <v>0</v>
          </cell>
          <cell r="CY845">
            <v>82.44</v>
          </cell>
          <cell r="CZ845">
            <v>83</v>
          </cell>
          <cell r="DA845">
            <v>74.25</v>
          </cell>
          <cell r="DB845">
            <v>85</v>
          </cell>
          <cell r="DC845" t="str">
            <v/>
          </cell>
          <cell r="DD845">
            <v>0</v>
          </cell>
          <cell r="DE845">
            <v>88</v>
          </cell>
          <cell r="DF845">
            <v>84.25</v>
          </cell>
          <cell r="DG845">
            <v>80</v>
          </cell>
          <cell r="DH845">
            <v>88</v>
          </cell>
          <cell r="DI845" t="str">
            <v/>
          </cell>
          <cell r="DJ845">
            <v>0</v>
          </cell>
          <cell r="DK845">
            <v>0</v>
          </cell>
          <cell r="DL845">
            <v>0</v>
          </cell>
          <cell r="DM845">
            <v>0</v>
          </cell>
          <cell r="DN845">
            <v>72</v>
          </cell>
          <cell r="DO845" t="str">
            <v/>
          </cell>
          <cell r="DP845">
            <v>0</v>
          </cell>
          <cell r="DQ845">
            <v>78.5</v>
          </cell>
          <cell r="DR845">
            <v>68.25</v>
          </cell>
          <cell r="DS845">
            <v>68.25</v>
          </cell>
          <cell r="DT845">
            <v>79</v>
          </cell>
          <cell r="DU845" t="str">
            <v/>
          </cell>
          <cell r="DV845">
            <v>0</v>
          </cell>
          <cell r="DW845">
            <v>87.5</v>
          </cell>
          <cell r="DX845">
            <v>81.75</v>
          </cell>
          <cell r="DY845">
            <v>78.25</v>
          </cell>
          <cell r="DZ845">
            <v>84</v>
          </cell>
          <cell r="EA845" t="str">
            <v/>
          </cell>
          <cell r="EB845">
            <v>0</v>
          </cell>
          <cell r="EC845">
            <v>79.08</v>
          </cell>
          <cell r="ED845">
            <v>69.5</v>
          </cell>
          <cell r="EE845">
            <v>70</v>
          </cell>
          <cell r="EF845">
            <v>74</v>
          </cell>
          <cell r="EG845" t="str">
            <v/>
          </cell>
          <cell r="EH845">
            <v>0</v>
          </cell>
          <cell r="EI845">
            <v>77.33</v>
          </cell>
          <cell r="EJ845">
            <v>77</v>
          </cell>
          <cell r="EK845">
            <v>68</v>
          </cell>
          <cell r="EL845">
            <v>74</v>
          </cell>
          <cell r="EM845" t="str">
            <v/>
          </cell>
          <cell r="EN845">
            <v>0</v>
          </cell>
          <cell r="EO845">
            <v>77.33</v>
          </cell>
          <cell r="EP845">
            <v>77</v>
          </cell>
          <cell r="EQ845">
            <v>68</v>
          </cell>
          <cell r="ER845">
            <v>74</v>
          </cell>
          <cell r="ES845" t="str">
            <v/>
          </cell>
          <cell r="ET845">
            <v>0</v>
          </cell>
          <cell r="EU845">
            <v>77.33</v>
          </cell>
          <cell r="EV845">
            <v>77</v>
          </cell>
          <cell r="EW845">
            <v>68</v>
          </cell>
          <cell r="EX845">
            <v>74</v>
          </cell>
          <cell r="EY845" t="str">
            <v/>
          </cell>
          <cell r="EZ845">
            <v>0</v>
          </cell>
          <cell r="FA845">
            <v>76.42</v>
          </cell>
          <cell r="FB845">
            <v>68.75</v>
          </cell>
          <cell r="FC845">
            <v>68</v>
          </cell>
          <cell r="FD845">
            <v>72</v>
          </cell>
          <cell r="FE845" t="str">
            <v/>
          </cell>
          <cell r="FF845">
            <v>0</v>
          </cell>
          <cell r="FG845">
            <v>76.42</v>
          </cell>
          <cell r="FH845">
            <v>68.75</v>
          </cell>
          <cell r="FI845">
            <v>68</v>
          </cell>
          <cell r="FJ845">
            <v>72</v>
          </cell>
          <cell r="FK845" t="str">
            <v/>
          </cell>
          <cell r="FL845">
            <v>0</v>
          </cell>
          <cell r="FM845">
            <v>76.42</v>
          </cell>
          <cell r="FN845">
            <v>68.75</v>
          </cell>
          <cell r="FO845">
            <v>68</v>
          </cell>
          <cell r="FP845">
            <v>72</v>
          </cell>
          <cell r="FQ845" t="str">
            <v/>
          </cell>
          <cell r="FR845">
            <v>0</v>
          </cell>
          <cell r="FS845">
            <v>76.42</v>
          </cell>
          <cell r="FT845">
            <v>68.75</v>
          </cell>
          <cell r="FU845">
            <v>68</v>
          </cell>
          <cell r="FV845">
            <v>72</v>
          </cell>
          <cell r="FW845" t="str">
            <v/>
          </cell>
          <cell r="FX845">
            <v>0</v>
          </cell>
          <cell r="FY845">
            <v>76.42</v>
          </cell>
          <cell r="FZ845">
            <v>68.75</v>
          </cell>
          <cell r="GA845">
            <v>68</v>
          </cell>
          <cell r="GB845">
            <v>72</v>
          </cell>
          <cell r="GC845" t="str">
            <v/>
          </cell>
          <cell r="GD845">
            <v>0</v>
          </cell>
          <cell r="GE845">
            <v>76.42</v>
          </cell>
          <cell r="GF845">
            <v>68.75</v>
          </cell>
          <cell r="GG845">
            <v>68</v>
          </cell>
          <cell r="GH845">
            <v>72</v>
          </cell>
          <cell r="GI845" t="str">
            <v/>
          </cell>
          <cell r="GJ845">
            <v>0</v>
          </cell>
          <cell r="GK845">
            <v>76.42</v>
          </cell>
          <cell r="GL845">
            <v>68.75</v>
          </cell>
          <cell r="GM845">
            <v>68</v>
          </cell>
          <cell r="GN845">
            <v>72</v>
          </cell>
          <cell r="GO845" t="str">
            <v/>
          </cell>
          <cell r="GP845">
            <v>0</v>
          </cell>
          <cell r="GQ845">
            <v>76.42</v>
          </cell>
          <cell r="GR845">
            <v>68.75</v>
          </cell>
          <cell r="GS845">
            <v>68</v>
          </cell>
          <cell r="GT845">
            <v>72</v>
          </cell>
          <cell r="GU845" t="str">
            <v/>
          </cell>
          <cell r="GV845">
            <v>0</v>
          </cell>
          <cell r="GW845">
            <v>82.5</v>
          </cell>
          <cell r="GX845">
            <v>71</v>
          </cell>
          <cell r="GY845">
            <v>82.25</v>
          </cell>
          <cell r="GZ845">
            <v>75</v>
          </cell>
          <cell r="HA845" t="str">
            <v>GEO-L</v>
          </cell>
          <cell r="HB845">
            <v>0</v>
          </cell>
          <cell r="HC845">
            <v>79</v>
          </cell>
          <cell r="HD845">
            <v>73.75</v>
          </cell>
          <cell r="HE845">
            <v>75</v>
          </cell>
          <cell r="HF845">
            <v>79</v>
          </cell>
          <cell r="HH845">
            <v>0</v>
          </cell>
          <cell r="HM845" t="str">
            <v/>
          </cell>
          <cell r="HN845" t="str">
            <v/>
          </cell>
          <cell r="HS845">
            <v>0</v>
          </cell>
          <cell r="HT845" t="str">
            <v>PKN</v>
          </cell>
          <cell r="HU845">
            <v>0</v>
          </cell>
          <cell r="HV845" t="str">
            <v>IND</v>
          </cell>
          <cell r="HW845">
            <v>0</v>
          </cell>
          <cell r="HX845" t="str">
            <v>MAT-W</v>
          </cell>
          <cell r="HY845">
            <v>0</v>
          </cell>
          <cell r="HZ845" t="str">
            <v>SEJ-W</v>
          </cell>
          <cell r="IA845">
            <v>0</v>
          </cell>
          <cell r="IB845" t="str">
            <v>IGR-W</v>
          </cell>
          <cell r="IC845">
            <v>0</v>
          </cell>
          <cell r="ID845" t="str">
            <v>SBO</v>
          </cell>
          <cell r="IE845">
            <v>0</v>
          </cell>
          <cell r="IF845" t="str">
            <v>PJO</v>
          </cell>
          <cell r="IG845">
            <v>0</v>
          </cell>
          <cell r="IH845" t="str">
            <v>PRA</v>
          </cell>
          <cell r="II845">
            <v>0</v>
          </cell>
          <cell r="IJ845" t="str">
            <v>JAW</v>
          </cell>
          <cell r="IK845">
            <v>0</v>
          </cell>
          <cell r="IL845" t="str">
            <v>ARB</v>
          </cell>
          <cell r="IM845">
            <v>0</v>
          </cell>
          <cell r="IN845" t="str">
            <v>PKM</v>
          </cell>
          <cell r="IO845">
            <v>0</v>
          </cell>
          <cell r="IP845" t="str">
            <v>MAT-P</v>
          </cell>
          <cell r="IQ845">
            <v>0</v>
          </cell>
          <cell r="IR845" t="str">
            <v>BIO-P</v>
          </cell>
          <cell r="IS845">
            <v>0</v>
          </cell>
          <cell r="IT845" t="str">
            <v>FIS-P</v>
          </cell>
          <cell r="IU845">
            <v>0</v>
          </cell>
          <cell r="IV845" t="str">
            <v>KIM-P</v>
          </cell>
          <cell r="IW845">
            <v>0</v>
          </cell>
          <cell r="IX845" t="str">
            <v>GEO-L</v>
          </cell>
          <cell r="IY845">
            <v>0</v>
          </cell>
          <cell r="JA845">
            <v>0</v>
          </cell>
        </row>
        <row r="846">
          <cell r="Q846" t="str">
            <v/>
          </cell>
          <cell r="AB846" t="str">
            <v/>
          </cell>
          <cell r="AC846">
            <v>19</v>
          </cell>
          <cell r="AI846" t="str">
            <v/>
          </cell>
          <cell r="AJ846">
            <v>0</v>
          </cell>
          <cell r="AK846">
            <v>87.5</v>
          </cell>
          <cell r="AL846">
            <v>88.75</v>
          </cell>
          <cell r="AM846">
            <v>82.5</v>
          </cell>
          <cell r="AN846">
            <v>79</v>
          </cell>
          <cell r="AO846" t="str">
            <v/>
          </cell>
          <cell r="AP846">
            <v>0</v>
          </cell>
          <cell r="AQ846">
            <v>84</v>
          </cell>
          <cell r="AR846">
            <v>86.75</v>
          </cell>
          <cell r="AS846">
            <v>81.75</v>
          </cell>
          <cell r="AT846">
            <v>79</v>
          </cell>
          <cell r="AU846" t="str">
            <v/>
          </cell>
          <cell r="AV846">
            <v>0</v>
          </cell>
          <cell r="AW846">
            <v>86.83</v>
          </cell>
          <cell r="AX846">
            <v>88.75</v>
          </cell>
          <cell r="AY846">
            <v>82.5</v>
          </cell>
          <cell r="AZ846">
            <v>81</v>
          </cell>
          <cell r="BA846" t="str">
            <v/>
          </cell>
          <cell r="BB846">
            <v>0</v>
          </cell>
          <cell r="BC846">
            <v>85.75</v>
          </cell>
          <cell r="BD846">
            <v>87.5</v>
          </cell>
          <cell r="BE846">
            <v>82.75</v>
          </cell>
          <cell r="BF846">
            <v>81</v>
          </cell>
          <cell r="BG846" t="str">
            <v>SEJ</v>
          </cell>
          <cell r="BH846">
            <v>0</v>
          </cell>
          <cell r="BI846">
            <v>92.33</v>
          </cell>
          <cell r="BJ846">
            <v>89.75</v>
          </cell>
          <cell r="BK846">
            <v>74.75</v>
          </cell>
          <cell r="BL846">
            <v>80</v>
          </cell>
          <cell r="BM846" t="str">
            <v/>
          </cell>
          <cell r="BN846">
            <v>0</v>
          </cell>
          <cell r="BO846">
            <v>85</v>
          </cell>
          <cell r="BP846">
            <v>77.25</v>
          </cell>
          <cell r="BQ846">
            <v>90.75</v>
          </cell>
          <cell r="BR846">
            <v>88</v>
          </cell>
          <cell r="BS846" t="str">
            <v/>
          </cell>
          <cell r="BT846">
            <v>0</v>
          </cell>
          <cell r="BU846">
            <v>85.75</v>
          </cell>
          <cell r="BV846">
            <v>89</v>
          </cell>
          <cell r="BW846">
            <v>94.25</v>
          </cell>
          <cell r="BX846">
            <v>91</v>
          </cell>
          <cell r="BY846" t="str">
            <v/>
          </cell>
          <cell r="BZ846">
            <v>0</v>
          </cell>
          <cell r="CA846">
            <v>85.17</v>
          </cell>
          <cell r="CB846">
            <v>83.75</v>
          </cell>
          <cell r="CC846">
            <v>84</v>
          </cell>
          <cell r="CD846">
            <v>84</v>
          </cell>
          <cell r="CE846" t="str">
            <v/>
          </cell>
          <cell r="CF846">
            <v>0</v>
          </cell>
          <cell r="CG846">
            <v>85.5</v>
          </cell>
          <cell r="CH846">
            <v>78.75</v>
          </cell>
          <cell r="CI846">
            <v>84</v>
          </cell>
          <cell r="CJ846">
            <v>82</v>
          </cell>
          <cell r="CK846" t="str">
            <v/>
          </cell>
          <cell r="CL846">
            <v>0</v>
          </cell>
          <cell r="CM846">
            <v>80.08</v>
          </cell>
          <cell r="CN846">
            <v>87.25</v>
          </cell>
          <cell r="CO846">
            <v>87.25</v>
          </cell>
          <cell r="CP846">
            <v>81</v>
          </cell>
          <cell r="CQ846" t="str">
            <v/>
          </cell>
          <cell r="CR846">
            <v>0</v>
          </cell>
          <cell r="CS846">
            <v>85</v>
          </cell>
          <cell r="CT846">
            <v>88.75</v>
          </cell>
          <cell r="CU846">
            <v>91</v>
          </cell>
          <cell r="CV846">
            <v>84</v>
          </cell>
          <cell r="CW846" t="str">
            <v/>
          </cell>
          <cell r="CX846">
            <v>0</v>
          </cell>
          <cell r="CY846">
            <v>85.67</v>
          </cell>
          <cell r="CZ846">
            <v>82.5</v>
          </cell>
          <cell r="DA846">
            <v>73.5</v>
          </cell>
          <cell r="DB846">
            <v>87</v>
          </cell>
          <cell r="DC846" t="str">
            <v/>
          </cell>
          <cell r="DD846">
            <v>0</v>
          </cell>
          <cell r="DE846">
            <v>93</v>
          </cell>
          <cell r="DF846">
            <v>88</v>
          </cell>
          <cell r="DG846">
            <v>83.5</v>
          </cell>
          <cell r="DH846">
            <v>93</v>
          </cell>
          <cell r="DI846" t="str">
            <v/>
          </cell>
          <cell r="DJ846">
            <v>0</v>
          </cell>
          <cell r="DK846">
            <v>0</v>
          </cell>
          <cell r="DL846">
            <v>0</v>
          </cell>
          <cell r="DM846">
            <v>0</v>
          </cell>
          <cell r="DN846">
            <v>88</v>
          </cell>
          <cell r="DO846" t="str">
            <v/>
          </cell>
          <cell r="DP846">
            <v>0</v>
          </cell>
          <cell r="DQ846">
            <v>90.5</v>
          </cell>
          <cell r="DR846">
            <v>86</v>
          </cell>
          <cell r="DS846">
            <v>77.5</v>
          </cell>
          <cell r="DT846">
            <v>81</v>
          </cell>
          <cell r="DU846" t="str">
            <v/>
          </cell>
          <cell r="DV846">
            <v>0</v>
          </cell>
          <cell r="DW846">
            <v>94</v>
          </cell>
          <cell r="DX846">
            <v>88.75</v>
          </cell>
          <cell r="DY846">
            <v>80.75</v>
          </cell>
          <cell r="DZ846">
            <v>88</v>
          </cell>
          <cell r="EA846" t="str">
            <v/>
          </cell>
          <cell r="EB846">
            <v>0</v>
          </cell>
          <cell r="EC846">
            <v>85.67</v>
          </cell>
          <cell r="ED846">
            <v>86.25</v>
          </cell>
          <cell r="EE846">
            <v>86.25</v>
          </cell>
          <cell r="EF846">
            <v>77</v>
          </cell>
          <cell r="EG846" t="str">
            <v/>
          </cell>
          <cell r="EH846">
            <v>0</v>
          </cell>
          <cell r="EI846">
            <v>78.83</v>
          </cell>
          <cell r="EJ846">
            <v>79</v>
          </cell>
          <cell r="EK846">
            <v>78.25</v>
          </cell>
          <cell r="EL846">
            <v>84</v>
          </cell>
          <cell r="EM846" t="str">
            <v/>
          </cell>
          <cell r="EN846">
            <v>0</v>
          </cell>
          <cell r="EO846">
            <v>78.83</v>
          </cell>
          <cell r="EP846">
            <v>79</v>
          </cell>
          <cell r="EQ846">
            <v>78.25</v>
          </cell>
          <cell r="ER846">
            <v>84</v>
          </cell>
          <cell r="ES846" t="str">
            <v/>
          </cell>
          <cell r="ET846">
            <v>0</v>
          </cell>
          <cell r="EU846">
            <v>78.83</v>
          </cell>
          <cell r="EV846">
            <v>79</v>
          </cell>
          <cell r="EW846">
            <v>78.25</v>
          </cell>
          <cell r="EX846">
            <v>84</v>
          </cell>
          <cell r="EY846" t="str">
            <v/>
          </cell>
          <cell r="EZ846">
            <v>0</v>
          </cell>
          <cell r="FA846">
            <v>82.67</v>
          </cell>
          <cell r="FB846">
            <v>70.5</v>
          </cell>
          <cell r="FC846">
            <v>85</v>
          </cell>
          <cell r="FD846">
            <v>81</v>
          </cell>
          <cell r="FE846" t="str">
            <v/>
          </cell>
          <cell r="FF846">
            <v>0</v>
          </cell>
          <cell r="FG846">
            <v>82.67</v>
          </cell>
          <cell r="FH846">
            <v>70.5</v>
          </cell>
          <cell r="FI846">
            <v>85</v>
          </cell>
          <cell r="FJ846">
            <v>81</v>
          </cell>
          <cell r="FK846" t="str">
            <v/>
          </cell>
          <cell r="FL846">
            <v>0</v>
          </cell>
          <cell r="FM846">
            <v>82.67</v>
          </cell>
          <cell r="FN846">
            <v>70.5</v>
          </cell>
          <cell r="FO846">
            <v>85</v>
          </cell>
          <cell r="FP846">
            <v>81</v>
          </cell>
          <cell r="FQ846" t="str">
            <v/>
          </cell>
          <cell r="FR846">
            <v>0</v>
          </cell>
          <cell r="FS846">
            <v>82.67</v>
          </cell>
          <cell r="FT846">
            <v>70.5</v>
          </cell>
          <cell r="FU846">
            <v>85</v>
          </cell>
          <cell r="FV846">
            <v>81</v>
          </cell>
          <cell r="FW846" t="str">
            <v/>
          </cell>
          <cell r="FX846">
            <v>0</v>
          </cell>
          <cell r="FY846">
            <v>82.67</v>
          </cell>
          <cell r="FZ846">
            <v>70.5</v>
          </cell>
          <cell r="GA846">
            <v>85</v>
          </cell>
          <cell r="GB846">
            <v>81</v>
          </cell>
          <cell r="GC846" t="str">
            <v/>
          </cell>
          <cell r="GD846">
            <v>0</v>
          </cell>
          <cell r="GE846">
            <v>82.67</v>
          </cell>
          <cell r="GF846">
            <v>70.5</v>
          </cell>
          <cell r="GG846">
            <v>85</v>
          </cell>
          <cell r="GH846">
            <v>81</v>
          </cell>
          <cell r="GI846" t="str">
            <v/>
          </cell>
          <cell r="GJ846">
            <v>0</v>
          </cell>
          <cell r="GK846">
            <v>82.67</v>
          </cell>
          <cell r="GL846">
            <v>70.5</v>
          </cell>
          <cell r="GM846">
            <v>85</v>
          </cell>
          <cell r="GN846">
            <v>81</v>
          </cell>
          <cell r="GO846" t="str">
            <v/>
          </cell>
          <cell r="GP846">
            <v>0</v>
          </cell>
          <cell r="GQ846">
            <v>82.67</v>
          </cell>
          <cell r="GR846">
            <v>70.5</v>
          </cell>
          <cell r="GS846">
            <v>85</v>
          </cell>
          <cell r="GT846">
            <v>81</v>
          </cell>
          <cell r="GU846" t="str">
            <v/>
          </cell>
          <cell r="GV846">
            <v>0</v>
          </cell>
          <cell r="GW846">
            <v>80</v>
          </cell>
          <cell r="GX846">
            <v>68</v>
          </cell>
          <cell r="GY846">
            <v>83.75</v>
          </cell>
          <cell r="GZ846">
            <v>77</v>
          </cell>
          <cell r="HA846" t="str">
            <v>GEO-L</v>
          </cell>
          <cell r="HB846">
            <v>0</v>
          </cell>
          <cell r="HC846">
            <v>88</v>
          </cell>
          <cell r="HD846">
            <v>82</v>
          </cell>
          <cell r="HE846">
            <v>87</v>
          </cell>
          <cell r="HF846">
            <v>90</v>
          </cell>
          <cell r="HH846">
            <v>0</v>
          </cell>
          <cell r="HM846" t="str">
            <v/>
          </cell>
          <cell r="HN846" t="str">
            <v/>
          </cell>
          <cell r="HS846">
            <v>0</v>
          </cell>
          <cell r="HT846" t="str">
            <v>PKN</v>
          </cell>
          <cell r="HU846">
            <v>0</v>
          </cell>
          <cell r="HV846" t="str">
            <v>IND</v>
          </cell>
          <cell r="HW846">
            <v>0</v>
          </cell>
          <cell r="HX846" t="str">
            <v>MAT-W</v>
          </cell>
          <cell r="HY846">
            <v>0</v>
          </cell>
          <cell r="HZ846" t="str">
            <v>SEJ-W</v>
          </cell>
          <cell r="IA846">
            <v>0</v>
          </cell>
          <cell r="IB846" t="str">
            <v>IGR-W</v>
          </cell>
          <cell r="IC846">
            <v>0</v>
          </cell>
          <cell r="ID846" t="str">
            <v>SBO</v>
          </cell>
          <cell r="IE846">
            <v>0</v>
          </cell>
          <cell r="IF846" t="str">
            <v>PJO</v>
          </cell>
          <cell r="IG846">
            <v>0</v>
          </cell>
          <cell r="IH846" t="str">
            <v>PRA</v>
          </cell>
          <cell r="II846">
            <v>0</v>
          </cell>
          <cell r="IJ846" t="str">
            <v>JAW</v>
          </cell>
          <cell r="IK846">
            <v>0</v>
          </cell>
          <cell r="IL846" t="str">
            <v>ARB</v>
          </cell>
          <cell r="IM846">
            <v>0</v>
          </cell>
          <cell r="IN846" t="str">
            <v>PKM</v>
          </cell>
          <cell r="IO846">
            <v>0</v>
          </cell>
          <cell r="IP846" t="str">
            <v>MAT-P</v>
          </cell>
          <cell r="IQ846">
            <v>0</v>
          </cell>
          <cell r="IR846" t="str">
            <v>BIO-P</v>
          </cell>
          <cell r="IS846">
            <v>0</v>
          </cell>
          <cell r="IT846" t="str">
            <v>FIS-P</v>
          </cell>
          <cell r="IU846">
            <v>0</v>
          </cell>
          <cell r="IV846" t="str">
            <v>KIM-P</v>
          </cell>
          <cell r="IW846">
            <v>0</v>
          </cell>
          <cell r="IX846" t="str">
            <v>GEO-L</v>
          </cell>
          <cell r="IY846">
            <v>0</v>
          </cell>
          <cell r="JA846">
            <v>0</v>
          </cell>
        </row>
        <row r="847">
          <cell r="Q847" t="str">
            <v/>
          </cell>
          <cell r="AB847" t="str">
            <v/>
          </cell>
          <cell r="AC847">
            <v>20</v>
          </cell>
          <cell r="AI847" t="str">
            <v/>
          </cell>
          <cell r="AJ847">
            <v>0</v>
          </cell>
          <cell r="AK847">
            <v>81.75</v>
          </cell>
          <cell r="AL847">
            <v>78.5</v>
          </cell>
          <cell r="AM847">
            <v>76</v>
          </cell>
          <cell r="AN847">
            <v>78</v>
          </cell>
          <cell r="AO847" t="str">
            <v/>
          </cell>
          <cell r="AP847">
            <v>0</v>
          </cell>
          <cell r="AQ847">
            <v>82</v>
          </cell>
          <cell r="AR847">
            <v>82</v>
          </cell>
          <cell r="AS847">
            <v>68.75</v>
          </cell>
          <cell r="AT847">
            <v>77</v>
          </cell>
          <cell r="AU847" t="str">
            <v/>
          </cell>
          <cell r="AV847">
            <v>0</v>
          </cell>
          <cell r="AW847">
            <v>78.67</v>
          </cell>
          <cell r="AX847">
            <v>78.5</v>
          </cell>
          <cell r="AY847">
            <v>76.25</v>
          </cell>
          <cell r="AZ847">
            <v>79</v>
          </cell>
          <cell r="BA847" t="str">
            <v/>
          </cell>
          <cell r="BB847">
            <v>0</v>
          </cell>
          <cell r="BC847">
            <v>83.25</v>
          </cell>
          <cell r="BD847">
            <v>77.25</v>
          </cell>
          <cell r="BE847">
            <v>75.75</v>
          </cell>
          <cell r="BF847">
            <v>79</v>
          </cell>
          <cell r="BG847" t="str">
            <v>SEJ</v>
          </cell>
          <cell r="BH847">
            <v>0</v>
          </cell>
          <cell r="BI847">
            <v>85</v>
          </cell>
          <cell r="BJ847">
            <v>80</v>
          </cell>
          <cell r="BK847">
            <v>72.5</v>
          </cell>
          <cell r="BL847">
            <v>76</v>
          </cell>
          <cell r="BM847" t="str">
            <v/>
          </cell>
          <cell r="BN847">
            <v>0</v>
          </cell>
          <cell r="BO847">
            <v>83</v>
          </cell>
          <cell r="BP847">
            <v>72</v>
          </cell>
          <cell r="BQ847">
            <v>78</v>
          </cell>
          <cell r="BR847">
            <v>80</v>
          </cell>
          <cell r="BS847" t="str">
            <v/>
          </cell>
          <cell r="BT847">
            <v>0</v>
          </cell>
          <cell r="BU847">
            <v>82.5</v>
          </cell>
          <cell r="BV847">
            <v>81</v>
          </cell>
          <cell r="BW847">
            <v>80.25</v>
          </cell>
          <cell r="BX847">
            <v>80</v>
          </cell>
          <cell r="BY847" t="str">
            <v/>
          </cell>
          <cell r="BZ847">
            <v>0</v>
          </cell>
          <cell r="CA847">
            <v>80.33</v>
          </cell>
          <cell r="CB847">
            <v>69</v>
          </cell>
          <cell r="CC847">
            <v>68.75</v>
          </cell>
          <cell r="CD847">
            <v>76</v>
          </cell>
          <cell r="CE847" t="str">
            <v/>
          </cell>
          <cell r="CF847">
            <v>0</v>
          </cell>
          <cell r="CG847">
            <v>85.25</v>
          </cell>
          <cell r="CH847">
            <v>77.25</v>
          </cell>
          <cell r="CI847">
            <v>81.75</v>
          </cell>
          <cell r="CJ847">
            <v>80</v>
          </cell>
          <cell r="CK847" t="str">
            <v/>
          </cell>
          <cell r="CL847">
            <v>0</v>
          </cell>
          <cell r="CM847">
            <v>75.08</v>
          </cell>
          <cell r="CN847">
            <v>73</v>
          </cell>
          <cell r="CO847">
            <v>69.25</v>
          </cell>
          <cell r="CP847">
            <v>78</v>
          </cell>
          <cell r="CQ847" t="str">
            <v/>
          </cell>
          <cell r="CR847">
            <v>0</v>
          </cell>
          <cell r="CS847">
            <v>82.17</v>
          </cell>
          <cell r="CT847">
            <v>81</v>
          </cell>
          <cell r="CU847">
            <v>79.25</v>
          </cell>
          <cell r="CV847">
            <v>76</v>
          </cell>
          <cell r="CW847" t="str">
            <v/>
          </cell>
          <cell r="CX847">
            <v>0</v>
          </cell>
          <cell r="CY847">
            <v>87</v>
          </cell>
          <cell r="CZ847">
            <v>88.75</v>
          </cell>
          <cell r="DA847">
            <v>77.5</v>
          </cell>
          <cell r="DB847">
            <v>86</v>
          </cell>
          <cell r="DC847" t="str">
            <v/>
          </cell>
          <cell r="DD847">
            <v>0</v>
          </cell>
          <cell r="DE847">
            <v>88.5</v>
          </cell>
          <cell r="DF847">
            <v>85.5</v>
          </cell>
          <cell r="DG847">
            <v>80</v>
          </cell>
          <cell r="DH847">
            <v>86</v>
          </cell>
          <cell r="DI847" t="str">
            <v/>
          </cell>
          <cell r="DJ847">
            <v>0</v>
          </cell>
          <cell r="DK847">
            <v>0</v>
          </cell>
          <cell r="DL847">
            <v>0</v>
          </cell>
          <cell r="DM847">
            <v>0</v>
          </cell>
          <cell r="DN847">
            <v>72</v>
          </cell>
          <cell r="DO847" t="str">
            <v/>
          </cell>
          <cell r="DP847">
            <v>0</v>
          </cell>
          <cell r="DQ847">
            <v>85.25</v>
          </cell>
          <cell r="DR847">
            <v>68.75</v>
          </cell>
          <cell r="DS847">
            <v>67.75</v>
          </cell>
          <cell r="DT847">
            <v>76</v>
          </cell>
          <cell r="DU847" t="str">
            <v/>
          </cell>
          <cell r="DV847">
            <v>0</v>
          </cell>
          <cell r="DW847">
            <v>89.25</v>
          </cell>
          <cell r="DX847">
            <v>78.5</v>
          </cell>
          <cell r="DY847">
            <v>69</v>
          </cell>
          <cell r="DZ847">
            <v>80</v>
          </cell>
          <cell r="EA847" t="str">
            <v/>
          </cell>
          <cell r="EB847">
            <v>0</v>
          </cell>
          <cell r="EC847">
            <v>79.58</v>
          </cell>
          <cell r="ED847">
            <v>67.25</v>
          </cell>
          <cell r="EE847">
            <v>67.5</v>
          </cell>
          <cell r="EF847">
            <v>73</v>
          </cell>
          <cell r="EG847" t="str">
            <v/>
          </cell>
          <cell r="EH847">
            <v>0</v>
          </cell>
          <cell r="EI847">
            <v>76.67</v>
          </cell>
          <cell r="EJ847">
            <v>76.5</v>
          </cell>
          <cell r="EK847">
            <v>67.75</v>
          </cell>
          <cell r="EL847">
            <v>77</v>
          </cell>
          <cell r="EM847" t="str">
            <v/>
          </cell>
          <cell r="EN847">
            <v>0</v>
          </cell>
          <cell r="EO847">
            <v>76.67</v>
          </cell>
          <cell r="EP847">
            <v>76.5</v>
          </cell>
          <cell r="EQ847">
            <v>67.75</v>
          </cell>
          <cell r="ER847">
            <v>77</v>
          </cell>
          <cell r="ES847" t="str">
            <v/>
          </cell>
          <cell r="ET847">
            <v>0</v>
          </cell>
          <cell r="EU847">
            <v>76.67</v>
          </cell>
          <cell r="EV847">
            <v>76.5</v>
          </cell>
          <cell r="EW847">
            <v>67.75</v>
          </cell>
          <cell r="EX847">
            <v>77</v>
          </cell>
          <cell r="EY847" t="str">
            <v/>
          </cell>
          <cell r="EZ847">
            <v>0</v>
          </cell>
          <cell r="FA847">
            <v>77.08</v>
          </cell>
          <cell r="FB847">
            <v>69</v>
          </cell>
          <cell r="FC847">
            <v>68</v>
          </cell>
          <cell r="FD847">
            <v>82</v>
          </cell>
          <cell r="FE847" t="str">
            <v/>
          </cell>
          <cell r="FF847">
            <v>0</v>
          </cell>
          <cell r="FG847">
            <v>77.08</v>
          </cell>
          <cell r="FH847">
            <v>69</v>
          </cell>
          <cell r="FI847">
            <v>68</v>
          </cell>
          <cell r="FJ847">
            <v>82</v>
          </cell>
          <cell r="FK847" t="str">
            <v/>
          </cell>
          <cell r="FL847">
            <v>0</v>
          </cell>
          <cell r="FM847">
            <v>77.08</v>
          </cell>
          <cell r="FN847">
            <v>69</v>
          </cell>
          <cell r="FO847">
            <v>68</v>
          </cell>
          <cell r="FP847">
            <v>82</v>
          </cell>
          <cell r="FQ847" t="str">
            <v/>
          </cell>
          <cell r="FR847">
            <v>0</v>
          </cell>
          <cell r="FS847">
            <v>77.08</v>
          </cell>
          <cell r="FT847">
            <v>69</v>
          </cell>
          <cell r="FU847">
            <v>68</v>
          </cell>
          <cell r="FV847">
            <v>82</v>
          </cell>
          <cell r="FW847" t="str">
            <v/>
          </cell>
          <cell r="FX847">
            <v>0</v>
          </cell>
          <cell r="FY847">
            <v>77.08</v>
          </cell>
          <cell r="FZ847">
            <v>69</v>
          </cell>
          <cell r="GA847">
            <v>68</v>
          </cell>
          <cell r="GB847">
            <v>82</v>
          </cell>
          <cell r="GC847" t="str">
            <v/>
          </cell>
          <cell r="GD847">
            <v>0</v>
          </cell>
          <cell r="GE847">
            <v>77.08</v>
          </cell>
          <cell r="GF847">
            <v>69</v>
          </cell>
          <cell r="GG847">
            <v>68</v>
          </cell>
          <cell r="GH847">
            <v>82</v>
          </cell>
          <cell r="GI847" t="str">
            <v/>
          </cell>
          <cell r="GJ847">
            <v>0</v>
          </cell>
          <cell r="GK847">
            <v>77.08</v>
          </cell>
          <cell r="GL847">
            <v>69</v>
          </cell>
          <cell r="GM847">
            <v>68</v>
          </cell>
          <cell r="GN847">
            <v>82</v>
          </cell>
          <cell r="GO847" t="str">
            <v/>
          </cell>
          <cell r="GP847">
            <v>0</v>
          </cell>
          <cell r="GQ847">
            <v>77.08</v>
          </cell>
          <cell r="GR847">
            <v>69</v>
          </cell>
          <cell r="GS847">
            <v>68</v>
          </cell>
          <cell r="GT847">
            <v>82</v>
          </cell>
          <cell r="GU847" t="str">
            <v/>
          </cell>
          <cell r="GV847">
            <v>0</v>
          </cell>
          <cell r="GW847">
            <v>85.5</v>
          </cell>
          <cell r="GX847">
            <v>71</v>
          </cell>
          <cell r="GY847">
            <v>83.75</v>
          </cell>
          <cell r="GZ847">
            <v>73</v>
          </cell>
          <cell r="HA847" t="str">
            <v>GEO-L</v>
          </cell>
          <cell r="HB847">
            <v>0</v>
          </cell>
          <cell r="HC847">
            <v>79</v>
          </cell>
          <cell r="HD847">
            <v>71.5</v>
          </cell>
          <cell r="HE847">
            <v>73</v>
          </cell>
          <cell r="HF847">
            <v>77</v>
          </cell>
          <cell r="HH847">
            <v>0</v>
          </cell>
          <cell r="HM847" t="str">
            <v/>
          </cell>
          <cell r="HN847" t="str">
            <v/>
          </cell>
          <cell r="HS847">
            <v>0</v>
          </cell>
          <cell r="HT847" t="str">
            <v>PKN</v>
          </cell>
          <cell r="HU847">
            <v>0</v>
          </cell>
          <cell r="HV847" t="str">
            <v>IND</v>
          </cell>
          <cell r="HW847">
            <v>0</v>
          </cell>
          <cell r="HX847" t="str">
            <v>MAT-W</v>
          </cell>
          <cell r="HY847">
            <v>0</v>
          </cell>
          <cell r="HZ847" t="str">
            <v>SEJ-W</v>
          </cell>
          <cell r="IA847">
            <v>0</v>
          </cell>
          <cell r="IB847" t="str">
            <v>IGR-W</v>
          </cell>
          <cell r="IC847">
            <v>0</v>
          </cell>
          <cell r="ID847" t="str">
            <v>SBO</v>
          </cell>
          <cell r="IE847">
            <v>0</v>
          </cell>
          <cell r="IF847" t="str">
            <v>PJO</v>
          </cell>
          <cell r="IG847">
            <v>0</v>
          </cell>
          <cell r="IH847" t="str">
            <v>PRA</v>
          </cell>
          <cell r="II847">
            <v>0</v>
          </cell>
          <cell r="IJ847" t="str">
            <v>JAW</v>
          </cell>
          <cell r="IK847">
            <v>0</v>
          </cell>
          <cell r="IL847" t="str">
            <v>ARB</v>
          </cell>
          <cell r="IM847">
            <v>0</v>
          </cell>
          <cell r="IN847" t="str">
            <v>PKM</v>
          </cell>
          <cell r="IO847">
            <v>0</v>
          </cell>
          <cell r="IP847" t="str">
            <v>MAT-P</v>
          </cell>
          <cell r="IQ847">
            <v>0</v>
          </cell>
          <cell r="IR847" t="str">
            <v>BIO-P</v>
          </cell>
          <cell r="IS847">
            <v>0</v>
          </cell>
          <cell r="IT847" t="str">
            <v>FIS-P</v>
          </cell>
          <cell r="IU847">
            <v>0</v>
          </cell>
          <cell r="IV847" t="str">
            <v>KIM-P</v>
          </cell>
          <cell r="IW847">
            <v>0</v>
          </cell>
          <cell r="IX847" t="str">
            <v>GEO-L</v>
          </cell>
          <cell r="IY847">
            <v>0</v>
          </cell>
          <cell r="JA847">
            <v>0</v>
          </cell>
        </row>
        <row r="848">
          <cell r="Q848" t="str">
            <v/>
          </cell>
          <cell r="AB848" t="str">
            <v/>
          </cell>
          <cell r="AC848">
            <v>21</v>
          </cell>
          <cell r="AI848" t="str">
            <v/>
          </cell>
          <cell r="AJ848">
            <v>0</v>
          </cell>
          <cell r="AK848">
            <v>79.5</v>
          </cell>
          <cell r="AL848">
            <v>80.75</v>
          </cell>
          <cell r="AM848">
            <v>79</v>
          </cell>
          <cell r="AN848">
            <v>80</v>
          </cell>
          <cell r="AO848" t="str">
            <v/>
          </cell>
          <cell r="AP848">
            <v>0</v>
          </cell>
          <cell r="AQ848">
            <v>83.33</v>
          </cell>
          <cell r="AR848">
            <v>83.5</v>
          </cell>
          <cell r="AS848">
            <v>79.25</v>
          </cell>
          <cell r="AT848">
            <v>79</v>
          </cell>
          <cell r="AU848" t="str">
            <v/>
          </cell>
          <cell r="AV848">
            <v>0</v>
          </cell>
          <cell r="AW848">
            <v>79.25</v>
          </cell>
          <cell r="AX848">
            <v>80.75</v>
          </cell>
          <cell r="AY848">
            <v>78.75</v>
          </cell>
          <cell r="AZ848">
            <v>79</v>
          </cell>
          <cell r="BA848" t="str">
            <v/>
          </cell>
          <cell r="BB848">
            <v>0</v>
          </cell>
          <cell r="BC848">
            <v>81.75</v>
          </cell>
          <cell r="BD848">
            <v>83.25</v>
          </cell>
          <cell r="BE848">
            <v>79.5</v>
          </cell>
          <cell r="BF848">
            <v>81</v>
          </cell>
          <cell r="BG848" t="str">
            <v>SEJ</v>
          </cell>
          <cell r="BH848">
            <v>0</v>
          </cell>
          <cell r="BI848">
            <v>89.67</v>
          </cell>
          <cell r="BJ848">
            <v>80.5</v>
          </cell>
          <cell r="BK848">
            <v>74</v>
          </cell>
          <cell r="BL848">
            <v>78</v>
          </cell>
          <cell r="BM848" t="str">
            <v/>
          </cell>
          <cell r="BN848">
            <v>0</v>
          </cell>
          <cell r="BO848">
            <v>81.5</v>
          </cell>
          <cell r="BP848">
            <v>77.25</v>
          </cell>
          <cell r="BQ848">
            <v>86.75</v>
          </cell>
          <cell r="BR848">
            <v>88</v>
          </cell>
          <cell r="BS848" t="str">
            <v/>
          </cell>
          <cell r="BT848">
            <v>0</v>
          </cell>
          <cell r="BU848">
            <v>85.75</v>
          </cell>
          <cell r="BV848">
            <v>90.25</v>
          </cell>
          <cell r="BW848">
            <v>91.25</v>
          </cell>
          <cell r="BX848">
            <v>90</v>
          </cell>
          <cell r="BY848" t="str">
            <v/>
          </cell>
          <cell r="BZ848">
            <v>0</v>
          </cell>
          <cell r="CA848">
            <v>80.75</v>
          </cell>
          <cell r="CB848">
            <v>73.5</v>
          </cell>
          <cell r="CC848">
            <v>78.25</v>
          </cell>
          <cell r="CD848">
            <v>80</v>
          </cell>
          <cell r="CE848" t="str">
            <v/>
          </cell>
          <cell r="CF848">
            <v>0</v>
          </cell>
          <cell r="CG848">
            <v>85</v>
          </cell>
          <cell r="CH848">
            <v>77</v>
          </cell>
          <cell r="CI848">
            <v>83.5</v>
          </cell>
          <cell r="CJ848">
            <v>83</v>
          </cell>
          <cell r="CK848" t="str">
            <v/>
          </cell>
          <cell r="CL848">
            <v>0</v>
          </cell>
          <cell r="CM848">
            <v>78.75</v>
          </cell>
          <cell r="CN848">
            <v>83.25</v>
          </cell>
          <cell r="CO848">
            <v>83.5</v>
          </cell>
          <cell r="CP848">
            <v>83</v>
          </cell>
          <cell r="CQ848" t="str">
            <v/>
          </cell>
          <cell r="CR848">
            <v>0</v>
          </cell>
          <cell r="CS848">
            <v>81.67</v>
          </cell>
          <cell r="CT848">
            <v>87.75</v>
          </cell>
          <cell r="CU848">
            <v>88.25</v>
          </cell>
          <cell r="CV848">
            <v>90</v>
          </cell>
          <cell r="CW848" t="str">
            <v/>
          </cell>
          <cell r="CX848">
            <v>0</v>
          </cell>
          <cell r="CY848">
            <v>81.11</v>
          </cell>
          <cell r="CZ848">
            <v>77.75</v>
          </cell>
          <cell r="DA848">
            <v>78.25</v>
          </cell>
          <cell r="DB848">
            <v>85</v>
          </cell>
          <cell r="DC848" t="str">
            <v/>
          </cell>
          <cell r="DD848">
            <v>0</v>
          </cell>
          <cell r="DE848">
            <v>91.5</v>
          </cell>
          <cell r="DF848">
            <v>85.75</v>
          </cell>
          <cell r="DG848">
            <v>85.75</v>
          </cell>
          <cell r="DH848">
            <v>91</v>
          </cell>
          <cell r="DI848" t="str">
            <v/>
          </cell>
          <cell r="DJ848">
            <v>0</v>
          </cell>
          <cell r="DK848">
            <v>0</v>
          </cell>
          <cell r="DL848">
            <v>0</v>
          </cell>
          <cell r="DM848">
            <v>0</v>
          </cell>
          <cell r="DN848">
            <v>85</v>
          </cell>
          <cell r="DO848" t="str">
            <v/>
          </cell>
          <cell r="DP848">
            <v>0</v>
          </cell>
          <cell r="DQ848">
            <v>83.25</v>
          </cell>
          <cell r="DR848">
            <v>68.25</v>
          </cell>
          <cell r="DS848">
            <v>72.5</v>
          </cell>
          <cell r="DT848">
            <v>77</v>
          </cell>
          <cell r="DU848" t="str">
            <v/>
          </cell>
          <cell r="DV848">
            <v>0</v>
          </cell>
          <cell r="DW848">
            <v>86.5</v>
          </cell>
          <cell r="DX848">
            <v>80.5</v>
          </cell>
          <cell r="DY848">
            <v>79.5</v>
          </cell>
          <cell r="DZ848">
            <v>80</v>
          </cell>
          <cell r="EA848" t="str">
            <v/>
          </cell>
          <cell r="EB848">
            <v>0</v>
          </cell>
          <cell r="EC848">
            <v>80.5</v>
          </cell>
          <cell r="ED848">
            <v>75.5</v>
          </cell>
          <cell r="EE848">
            <v>77.5</v>
          </cell>
          <cell r="EF848">
            <v>75</v>
          </cell>
          <cell r="EG848" t="str">
            <v/>
          </cell>
          <cell r="EH848">
            <v>0</v>
          </cell>
          <cell r="EI848">
            <v>76.5</v>
          </cell>
          <cell r="EJ848">
            <v>70.25</v>
          </cell>
          <cell r="EK848">
            <v>72.25</v>
          </cell>
          <cell r="EL848">
            <v>80</v>
          </cell>
          <cell r="EM848" t="str">
            <v/>
          </cell>
          <cell r="EN848">
            <v>0</v>
          </cell>
          <cell r="EO848">
            <v>76.5</v>
          </cell>
          <cell r="EP848">
            <v>70.25</v>
          </cell>
          <cell r="EQ848">
            <v>72.25</v>
          </cell>
          <cell r="ER848">
            <v>80</v>
          </cell>
          <cell r="ES848" t="str">
            <v/>
          </cell>
          <cell r="ET848">
            <v>0</v>
          </cell>
          <cell r="EU848">
            <v>76.5</v>
          </cell>
          <cell r="EV848">
            <v>70.25</v>
          </cell>
          <cell r="EW848">
            <v>72.25</v>
          </cell>
          <cell r="EX848">
            <v>80</v>
          </cell>
          <cell r="EY848" t="str">
            <v/>
          </cell>
          <cell r="EZ848">
            <v>0</v>
          </cell>
          <cell r="FA848">
            <v>80.5</v>
          </cell>
          <cell r="FB848">
            <v>70.5</v>
          </cell>
          <cell r="FC848">
            <v>74</v>
          </cell>
          <cell r="FD848">
            <v>78</v>
          </cell>
          <cell r="FE848" t="str">
            <v/>
          </cell>
          <cell r="FF848">
            <v>0</v>
          </cell>
          <cell r="FG848">
            <v>80.5</v>
          </cell>
          <cell r="FH848">
            <v>70.5</v>
          </cell>
          <cell r="FI848">
            <v>74</v>
          </cell>
          <cell r="FJ848">
            <v>78</v>
          </cell>
          <cell r="FK848" t="str">
            <v/>
          </cell>
          <cell r="FL848">
            <v>0</v>
          </cell>
          <cell r="FM848">
            <v>80.5</v>
          </cell>
          <cell r="FN848">
            <v>70.5</v>
          </cell>
          <cell r="FO848">
            <v>74</v>
          </cell>
          <cell r="FP848">
            <v>78</v>
          </cell>
          <cell r="FQ848" t="str">
            <v/>
          </cell>
          <cell r="FR848">
            <v>0</v>
          </cell>
          <cell r="FS848">
            <v>80.5</v>
          </cell>
          <cell r="FT848">
            <v>70.5</v>
          </cell>
          <cell r="FU848">
            <v>74</v>
          </cell>
          <cell r="FV848">
            <v>78</v>
          </cell>
          <cell r="FW848" t="str">
            <v/>
          </cell>
          <cell r="FX848">
            <v>0</v>
          </cell>
          <cell r="FY848">
            <v>80.5</v>
          </cell>
          <cell r="FZ848">
            <v>70.5</v>
          </cell>
          <cell r="GA848">
            <v>74</v>
          </cell>
          <cell r="GB848">
            <v>78</v>
          </cell>
          <cell r="GC848" t="str">
            <v/>
          </cell>
          <cell r="GD848">
            <v>0</v>
          </cell>
          <cell r="GE848">
            <v>80.5</v>
          </cell>
          <cell r="GF848">
            <v>70.5</v>
          </cell>
          <cell r="GG848">
            <v>74</v>
          </cell>
          <cell r="GH848">
            <v>78</v>
          </cell>
          <cell r="GI848" t="str">
            <v/>
          </cell>
          <cell r="GJ848">
            <v>0</v>
          </cell>
          <cell r="GK848">
            <v>80.5</v>
          </cell>
          <cell r="GL848">
            <v>70.5</v>
          </cell>
          <cell r="GM848">
            <v>74</v>
          </cell>
          <cell r="GN848">
            <v>78</v>
          </cell>
          <cell r="GO848" t="str">
            <v/>
          </cell>
          <cell r="GP848">
            <v>0</v>
          </cell>
          <cell r="GQ848">
            <v>80.5</v>
          </cell>
          <cell r="GR848">
            <v>70.5</v>
          </cell>
          <cell r="GS848">
            <v>74</v>
          </cell>
          <cell r="GT848">
            <v>78</v>
          </cell>
          <cell r="GU848" t="str">
            <v/>
          </cell>
          <cell r="GV848">
            <v>0</v>
          </cell>
          <cell r="GW848">
            <v>82.08</v>
          </cell>
          <cell r="GX848">
            <v>70</v>
          </cell>
          <cell r="GY848">
            <v>84</v>
          </cell>
          <cell r="GZ848">
            <v>80</v>
          </cell>
          <cell r="HA848" t="str">
            <v>GEO-L</v>
          </cell>
          <cell r="HB848">
            <v>0</v>
          </cell>
          <cell r="HC848">
            <v>81.63</v>
          </cell>
          <cell r="HD848">
            <v>77</v>
          </cell>
          <cell r="HE848">
            <v>80.75</v>
          </cell>
          <cell r="HF848">
            <v>83</v>
          </cell>
          <cell r="HH848">
            <v>0</v>
          </cell>
          <cell r="HM848" t="str">
            <v/>
          </cell>
          <cell r="HN848" t="str">
            <v/>
          </cell>
          <cell r="HS848">
            <v>0</v>
          </cell>
          <cell r="HT848" t="str">
            <v>PKN</v>
          </cell>
          <cell r="HU848">
            <v>0</v>
          </cell>
          <cell r="HV848" t="str">
            <v>IND</v>
          </cell>
          <cell r="HW848">
            <v>0</v>
          </cell>
          <cell r="HX848" t="str">
            <v>MAT-W</v>
          </cell>
          <cell r="HY848">
            <v>0</v>
          </cell>
          <cell r="HZ848" t="str">
            <v>SEJ-W</v>
          </cell>
          <cell r="IA848">
            <v>0</v>
          </cell>
          <cell r="IB848" t="str">
            <v>IGR-W</v>
          </cell>
          <cell r="IC848">
            <v>0</v>
          </cell>
          <cell r="ID848" t="str">
            <v>SBO</v>
          </cell>
          <cell r="IE848">
            <v>0</v>
          </cell>
          <cell r="IF848" t="str">
            <v>PJO</v>
          </cell>
          <cell r="IG848">
            <v>0</v>
          </cell>
          <cell r="IH848" t="str">
            <v>PRA</v>
          </cell>
          <cell r="II848">
            <v>0</v>
          </cell>
          <cell r="IJ848" t="str">
            <v>JAW</v>
          </cell>
          <cell r="IK848">
            <v>0</v>
          </cell>
          <cell r="IL848" t="str">
            <v>ARB</v>
          </cell>
          <cell r="IM848">
            <v>0</v>
          </cell>
          <cell r="IN848" t="str">
            <v>PKM</v>
          </cell>
          <cell r="IO848">
            <v>0</v>
          </cell>
          <cell r="IP848" t="str">
            <v>MAT-P</v>
          </cell>
          <cell r="IQ848">
            <v>0</v>
          </cell>
          <cell r="IR848" t="str">
            <v>BIO-P</v>
          </cell>
          <cell r="IS848">
            <v>0</v>
          </cell>
          <cell r="IT848" t="str">
            <v>FIS-P</v>
          </cell>
          <cell r="IU848">
            <v>0</v>
          </cell>
          <cell r="IV848" t="str">
            <v>KIM-P</v>
          </cell>
          <cell r="IW848">
            <v>0</v>
          </cell>
          <cell r="IX848" t="str">
            <v>GEO-L</v>
          </cell>
          <cell r="IY848">
            <v>0</v>
          </cell>
          <cell r="JA848">
            <v>0</v>
          </cell>
        </row>
        <row r="849">
          <cell r="Q849" t="str">
            <v/>
          </cell>
          <cell r="AB849" t="str">
            <v/>
          </cell>
          <cell r="AC849">
            <v>22</v>
          </cell>
          <cell r="AI849" t="str">
            <v/>
          </cell>
          <cell r="AJ849">
            <v>0</v>
          </cell>
          <cell r="AK849">
            <v>84.75</v>
          </cell>
          <cell r="AL849">
            <v>84.25</v>
          </cell>
          <cell r="AM849">
            <v>80.25</v>
          </cell>
          <cell r="AN849">
            <v>79</v>
          </cell>
          <cell r="AO849" t="str">
            <v/>
          </cell>
          <cell r="AP849">
            <v>0</v>
          </cell>
          <cell r="AQ849">
            <v>88.33</v>
          </cell>
          <cell r="AR849">
            <v>88.75</v>
          </cell>
          <cell r="AS849">
            <v>82.5</v>
          </cell>
          <cell r="AT849">
            <v>81</v>
          </cell>
          <cell r="AU849" t="str">
            <v/>
          </cell>
          <cell r="AV849">
            <v>0</v>
          </cell>
          <cell r="AW849">
            <v>83.33</v>
          </cell>
          <cell r="AX849">
            <v>84.25</v>
          </cell>
          <cell r="AY849">
            <v>79</v>
          </cell>
          <cell r="AZ849">
            <v>83</v>
          </cell>
          <cell r="BA849" t="str">
            <v/>
          </cell>
          <cell r="BB849">
            <v>0</v>
          </cell>
          <cell r="BC849">
            <v>83.75</v>
          </cell>
          <cell r="BD849">
            <v>86.25</v>
          </cell>
          <cell r="BE849">
            <v>80</v>
          </cell>
          <cell r="BF849">
            <v>81</v>
          </cell>
          <cell r="BG849" t="str">
            <v>SEJ</v>
          </cell>
          <cell r="BH849">
            <v>0</v>
          </cell>
          <cell r="BI849">
            <v>93</v>
          </cell>
          <cell r="BJ849">
            <v>86</v>
          </cell>
          <cell r="BK849">
            <v>78.75</v>
          </cell>
          <cell r="BL849">
            <v>81</v>
          </cell>
          <cell r="BM849" t="str">
            <v/>
          </cell>
          <cell r="BN849">
            <v>0</v>
          </cell>
          <cell r="BO849">
            <v>81.5</v>
          </cell>
          <cell r="BP849">
            <v>77.25</v>
          </cell>
          <cell r="BQ849">
            <v>90.25</v>
          </cell>
          <cell r="BR849">
            <v>86</v>
          </cell>
          <cell r="BS849" t="str">
            <v/>
          </cell>
          <cell r="BT849">
            <v>0</v>
          </cell>
          <cell r="BU849">
            <v>85</v>
          </cell>
          <cell r="BV849">
            <v>93.75</v>
          </cell>
          <cell r="BW849">
            <v>95</v>
          </cell>
          <cell r="BX849">
            <v>92</v>
          </cell>
          <cell r="BY849" t="str">
            <v/>
          </cell>
          <cell r="BZ849">
            <v>0</v>
          </cell>
          <cell r="CA849">
            <v>80.17</v>
          </cell>
          <cell r="CB849">
            <v>74.75</v>
          </cell>
          <cell r="CC849">
            <v>77</v>
          </cell>
          <cell r="CD849">
            <v>83</v>
          </cell>
          <cell r="CE849" t="str">
            <v/>
          </cell>
          <cell r="CF849">
            <v>0</v>
          </cell>
          <cell r="CG849">
            <v>85.25</v>
          </cell>
          <cell r="CH849">
            <v>77</v>
          </cell>
          <cell r="CI849">
            <v>82.5</v>
          </cell>
          <cell r="CJ849">
            <v>84</v>
          </cell>
          <cell r="CK849" t="str">
            <v/>
          </cell>
          <cell r="CL849">
            <v>0</v>
          </cell>
          <cell r="CM849">
            <v>77</v>
          </cell>
          <cell r="CN849">
            <v>89</v>
          </cell>
          <cell r="CO849">
            <v>89.25</v>
          </cell>
          <cell r="CP849">
            <v>86</v>
          </cell>
          <cell r="CQ849" t="str">
            <v/>
          </cell>
          <cell r="CR849">
            <v>0</v>
          </cell>
          <cell r="CS849">
            <v>85</v>
          </cell>
          <cell r="CT849">
            <v>90</v>
          </cell>
          <cell r="CU849">
            <v>89.75</v>
          </cell>
          <cell r="CV849">
            <v>88</v>
          </cell>
          <cell r="CW849" t="str">
            <v/>
          </cell>
          <cell r="CX849">
            <v>0</v>
          </cell>
          <cell r="CY849">
            <v>80.89</v>
          </cell>
          <cell r="CZ849">
            <v>78</v>
          </cell>
          <cell r="DA849">
            <v>67.25</v>
          </cell>
          <cell r="DB849">
            <v>86</v>
          </cell>
          <cell r="DC849" t="str">
            <v/>
          </cell>
          <cell r="DD849">
            <v>0</v>
          </cell>
          <cell r="DE849">
            <v>89.75</v>
          </cell>
          <cell r="DF849">
            <v>89.75</v>
          </cell>
          <cell r="DG849">
            <v>85.25</v>
          </cell>
          <cell r="DH849">
            <v>96</v>
          </cell>
          <cell r="DI849" t="str">
            <v/>
          </cell>
          <cell r="DJ849">
            <v>0</v>
          </cell>
          <cell r="DK849">
            <v>0</v>
          </cell>
          <cell r="DL849">
            <v>0</v>
          </cell>
          <cell r="DM849">
            <v>0</v>
          </cell>
          <cell r="DN849">
            <v>82</v>
          </cell>
          <cell r="DO849" t="str">
            <v/>
          </cell>
          <cell r="DP849">
            <v>0</v>
          </cell>
          <cell r="DQ849">
            <v>82.75</v>
          </cell>
          <cell r="DR849">
            <v>81</v>
          </cell>
          <cell r="DS849">
            <v>75.5</v>
          </cell>
          <cell r="DT849">
            <v>81</v>
          </cell>
          <cell r="DU849" t="str">
            <v/>
          </cell>
          <cell r="DV849">
            <v>0</v>
          </cell>
          <cell r="DW849">
            <v>94</v>
          </cell>
          <cell r="DX849">
            <v>91.25</v>
          </cell>
          <cell r="DY849">
            <v>82.25</v>
          </cell>
          <cell r="DZ849">
            <v>84</v>
          </cell>
          <cell r="EA849" t="str">
            <v/>
          </cell>
          <cell r="EB849">
            <v>0</v>
          </cell>
          <cell r="EC849">
            <v>80.42</v>
          </cell>
          <cell r="ED849">
            <v>75</v>
          </cell>
          <cell r="EE849">
            <v>78.25</v>
          </cell>
          <cell r="EF849">
            <v>77</v>
          </cell>
          <cell r="EG849" t="str">
            <v/>
          </cell>
          <cell r="EH849">
            <v>0</v>
          </cell>
          <cell r="EI849">
            <v>76.67</v>
          </cell>
          <cell r="EJ849">
            <v>80</v>
          </cell>
          <cell r="EK849">
            <v>75</v>
          </cell>
          <cell r="EL849">
            <v>82</v>
          </cell>
          <cell r="EM849" t="str">
            <v/>
          </cell>
          <cell r="EN849">
            <v>0</v>
          </cell>
          <cell r="EO849">
            <v>76.67</v>
          </cell>
          <cell r="EP849">
            <v>80</v>
          </cell>
          <cell r="EQ849">
            <v>75</v>
          </cell>
          <cell r="ER849">
            <v>82</v>
          </cell>
          <cell r="ES849" t="str">
            <v/>
          </cell>
          <cell r="ET849">
            <v>0</v>
          </cell>
          <cell r="EU849">
            <v>76.67</v>
          </cell>
          <cell r="EV849">
            <v>80</v>
          </cell>
          <cell r="EW849">
            <v>75</v>
          </cell>
          <cell r="EX849">
            <v>82</v>
          </cell>
          <cell r="EY849" t="str">
            <v/>
          </cell>
          <cell r="EZ849">
            <v>0</v>
          </cell>
          <cell r="FA849">
            <v>79.33</v>
          </cell>
          <cell r="FB849">
            <v>74.5</v>
          </cell>
          <cell r="FC849">
            <v>76</v>
          </cell>
          <cell r="FD849">
            <v>79</v>
          </cell>
          <cell r="FE849" t="str">
            <v/>
          </cell>
          <cell r="FF849">
            <v>0</v>
          </cell>
          <cell r="FG849">
            <v>79.33</v>
          </cell>
          <cell r="FH849">
            <v>74.5</v>
          </cell>
          <cell r="FI849">
            <v>76</v>
          </cell>
          <cell r="FJ849">
            <v>79</v>
          </cell>
          <cell r="FK849" t="str">
            <v/>
          </cell>
          <cell r="FL849">
            <v>0</v>
          </cell>
          <cell r="FM849">
            <v>79.33</v>
          </cell>
          <cell r="FN849">
            <v>74.5</v>
          </cell>
          <cell r="FO849">
            <v>76</v>
          </cell>
          <cell r="FP849">
            <v>79</v>
          </cell>
          <cell r="FQ849" t="str">
            <v/>
          </cell>
          <cell r="FR849">
            <v>0</v>
          </cell>
          <cell r="FS849">
            <v>79.33</v>
          </cell>
          <cell r="FT849">
            <v>74.5</v>
          </cell>
          <cell r="FU849">
            <v>76</v>
          </cell>
          <cell r="FV849">
            <v>79</v>
          </cell>
          <cell r="FW849" t="str">
            <v/>
          </cell>
          <cell r="FX849">
            <v>0</v>
          </cell>
          <cell r="FY849">
            <v>79.33</v>
          </cell>
          <cell r="FZ849">
            <v>74.5</v>
          </cell>
          <cell r="GA849">
            <v>76</v>
          </cell>
          <cell r="GB849">
            <v>79</v>
          </cell>
          <cell r="GC849" t="str">
            <v/>
          </cell>
          <cell r="GD849">
            <v>0</v>
          </cell>
          <cell r="GE849">
            <v>79.33</v>
          </cell>
          <cell r="GF849">
            <v>74.5</v>
          </cell>
          <cell r="GG849">
            <v>76</v>
          </cell>
          <cell r="GH849">
            <v>79</v>
          </cell>
          <cell r="GI849" t="str">
            <v/>
          </cell>
          <cell r="GJ849">
            <v>0</v>
          </cell>
          <cell r="GK849">
            <v>79.33</v>
          </cell>
          <cell r="GL849">
            <v>74.5</v>
          </cell>
          <cell r="GM849">
            <v>76</v>
          </cell>
          <cell r="GN849">
            <v>79</v>
          </cell>
          <cell r="GO849" t="str">
            <v/>
          </cell>
          <cell r="GP849">
            <v>0</v>
          </cell>
          <cell r="GQ849">
            <v>79.33</v>
          </cell>
          <cell r="GR849">
            <v>74.5</v>
          </cell>
          <cell r="GS849">
            <v>76</v>
          </cell>
          <cell r="GT849">
            <v>79</v>
          </cell>
          <cell r="GU849" t="str">
            <v/>
          </cell>
          <cell r="GV849">
            <v>0</v>
          </cell>
          <cell r="GW849">
            <v>88.92</v>
          </cell>
          <cell r="GX849">
            <v>70</v>
          </cell>
          <cell r="GY849">
            <v>82</v>
          </cell>
          <cell r="GZ849">
            <v>77</v>
          </cell>
          <cell r="HA849" t="str">
            <v>GEO-L</v>
          </cell>
          <cell r="HB849">
            <v>0</v>
          </cell>
          <cell r="HC849">
            <v>82.13</v>
          </cell>
          <cell r="HD849">
            <v>85</v>
          </cell>
          <cell r="HE849">
            <v>87.25</v>
          </cell>
          <cell r="HF849">
            <v>89</v>
          </cell>
          <cell r="HH849">
            <v>0</v>
          </cell>
          <cell r="HM849" t="str">
            <v/>
          </cell>
          <cell r="HN849" t="str">
            <v/>
          </cell>
          <cell r="HS849">
            <v>0</v>
          </cell>
          <cell r="HT849" t="str">
            <v>PKN</v>
          </cell>
          <cell r="HU849">
            <v>0</v>
          </cell>
          <cell r="HV849" t="str">
            <v>IND</v>
          </cell>
          <cell r="HW849">
            <v>0</v>
          </cell>
          <cell r="HX849" t="str">
            <v>MAT-W</v>
          </cell>
          <cell r="HY849">
            <v>0</v>
          </cell>
          <cell r="HZ849" t="str">
            <v>SEJ-W</v>
          </cell>
          <cell r="IA849">
            <v>0</v>
          </cell>
          <cell r="IB849" t="str">
            <v>IGR-W</v>
          </cell>
          <cell r="IC849">
            <v>0</v>
          </cell>
          <cell r="ID849" t="str">
            <v>SBO</v>
          </cell>
          <cell r="IE849">
            <v>0</v>
          </cell>
          <cell r="IF849" t="str">
            <v>PJO</v>
          </cell>
          <cell r="IG849">
            <v>0</v>
          </cell>
          <cell r="IH849" t="str">
            <v>PRA</v>
          </cell>
          <cell r="II849">
            <v>0</v>
          </cell>
          <cell r="IJ849" t="str">
            <v>JAW</v>
          </cell>
          <cell r="IK849">
            <v>0</v>
          </cell>
          <cell r="IL849" t="str">
            <v>ARB</v>
          </cell>
          <cell r="IM849">
            <v>0</v>
          </cell>
          <cell r="IN849" t="str">
            <v>PKM</v>
          </cell>
          <cell r="IO849">
            <v>0</v>
          </cell>
          <cell r="IP849" t="str">
            <v>MAT-P</v>
          </cell>
          <cell r="IQ849">
            <v>0</v>
          </cell>
          <cell r="IR849" t="str">
            <v>BIO-P</v>
          </cell>
          <cell r="IS849">
            <v>0</v>
          </cell>
          <cell r="IT849" t="str">
            <v>FIS-P</v>
          </cell>
          <cell r="IU849">
            <v>0</v>
          </cell>
          <cell r="IV849" t="str">
            <v>KIM-P</v>
          </cell>
          <cell r="IW849">
            <v>0</v>
          </cell>
          <cell r="IX849" t="str">
            <v>GEO-L</v>
          </cell>
          <cell r="IY849">
            <v>0</v>
          </cell>
          <cell r="JA849">
            <v>0</v>
          </cell>
        </row>
        <row r="850">
          <cell r="Q850" t="str">
            <v/>
          </cell>
          <cell r="AB850" t="str">
            <v/>
          </cell>
          <cell r="AC850">
            <v>23</v>
          </cell>
          <cell r="AI850" t="str">
            <v/>
          </cell>
          <cell r="AJ850">
            <v>0</v>
          </cell>
          <cell r="AK850">
            <v>83.75</v>
          </cell>
          <cell r="AL850">
            <v>81.5</v>
          </cell>
          <cell r="AM850">
            <v>81.75</v>
          </cell>
          <cell r="AN850">
            <v>79</v>
          </cell>
          <cell r="AO850" t="str">
            <v/>
          </cell>
          <cell r="AP850">
            <v>0</v>
          </cell>
          <cell r="AQ850">
            <v>81.67</v>
          </cell>
          <cell r="AR850">
            <v>84.25</v>
          </cell>
          <cell r="AS850">
            <v>78.5</v>
          </cell>
          <cell r="AT850">
            <v>79</v>
          </cell>
          <cell r="AU850" t="str">
            <v/>
          </cell>
          <cell r="AV850">
            <v>0</v>
          </cell>
          <cell r="AW850">
            <v>86.33</v>
          </cell>
          <cell r="AX850">
            <v>81.5</v>
          </cell>
          <cell r="AY850">
            <v>81.75</v>
          </cell>
          <cell r="AZ850">
            <v>80</v>
          </cell>
          <cell r="BA850" t="str">
            <v/>
          </cell>
          <cell r="BB850">
            <v>0</v>
          </cell>
          <cell r="BC850">
            <v>85.75</v>
          </cell>
          <cell r="BD850">
            <v>83</v>
          </cell>
          <cell r="BE850">
            <v>82</v>
          </cell>
          <cell r="BF850">
            <v>83</v>
          </cell>
          <cell r="BG850" t="str">
            <v>SEJ</v>
          </cell>
          <cell r="BH850">
            <v>0</v>
          </cell>
          <cell r="BI850">
            <v>85.67</v>
          </cell>
          <cell r="BJ850">
            <v>81.75</v>
          </cell>
          <cell r="BK850">
            <v>70.25</v>
          </cell>
          <cell r="BL850">
            <v>79</v>
          </cell>
          <cell r="BM850" t="str">
            <v/>
          </cell>
          <cell r="BN850">
            <v>0</v>
          </cell>
          <cell r="BO850">
            <v>82.13</v>
          </cell>
          <cell r="BP850">
            <v>77</v>
          </cell>
          <cell r="BQ850">
            <v>86</v>
          </cell>
          <cell r="BR850">
            <v>83</v>
          </cell>
          <cell r="BS850" t="str">
            <v/>
          </cell>
          <cell r="BT850">
            <v>0</v>
          </cell>
          <cell r="BU850">
            <v>84</v>
          </cell>
          <cell r="BV850">
            <v>90.25</v>
          </cell>
          <cell r="BW850">
            <v>88.5</v>
          </cell>
          <cell r="BX850">
            <v>88</v>
          </cell>
          <cell r="BY850" t="str">
            <v/>
          </cell>
          <cell r="BZ850">
            <v>0</v>
          </cell>
          <cell r="CA850">
            <v>85.08</v>
          </cell>
          <cell r="CB850">
            <v>71</v>
          </cell>
          <cell r="CC850">
            <v>74.25</v>
          </cell>
          <cell r="CD850">
            <v>79</v>
          </cell>
          <cell r="CE850" t="str">
            <v/>
          </cell>
          <cell r="CF850">
            <v>0</v>
          </cell>
          <cell r="CG850">
            <v>85.25</v>
          </cell>
          <cell r="CH850">
            <v>78.75</v>
          </cell>
          <cell r="CI850">
            <v>80.25</v>
          </cell>
          <cell r="CJ850">
            <v>84</v>
          </cell>
          <cell r="CK850" t="str">
            <v/>
          </cell>
          <cell r="CL850">
            <v>0</v>
          </cell>
          <cell r="CM850">
            <v>79.75</v>
          </cell>
          <cell r="CN850">
            <v>90</v>
          </cell>
          <cell r="CO850">
            <v>90</v>
          </cell>
          <cell r="CP850">
            <v>86</v>
          </cell>
          <cell r="CQ850" t="str">
            <v/>
          </cell>
          <cell r="CR850">
            <v>0</v>
          </cell>
          <cell r="CS850">
            <v>83.83</v>
          </cell>
          <cell r="CT850">
            <v>91.5</v>
          </cell>
          <cell r="CU850">
            <v>87.5</v>
          </cell>
          <cell r="CV850">
            <v>81</v>
          </cell>
          <cell r="CW850" t="str">
            <v/>
          </cell>
          <cell r="CX850">
            <v>0</v>
          </cell>
          <cell r="CY850">
            <v>81.56</v>
          </cell>
          <cell r="CZ850">
            <v>78.5</v>
          </cell>
          <cell r="DA850">
            <v>71</v>
          </cell>
          <cell r="DB850">
            <v>86</v>
          </cell>
          <cell r="DC850" t="str">
            <v/>
          </cell>
          <cell r="DD850">
            <v>0</v>
          </cell>
          <cell r="DE850">
            <v>91.75</v>
          </cell>
          <cell r="DF850">
            <v>85</v>
          </cell>
          <cell r="DG850">
            <v>86</v>
          </cell>
          <cell r="DH850">
            <v>90</v>
          </cell>
          <cell r="DI850" t="str">
            <v/>
          </cell>
          <cell r="DJ850">
            <v>0</v>
          </cell>
          <cell r="DK850">
            <v>0</v>
          </cell>
          <cell r="DL850">
            <v>0</v>
          </cell>
          <cell r="DM850">
            <v>0</v>
          </cell>
          <cell r="DN850">
            <v>78</v>
          </cell>
          <cell r="DO850" t="str">
            <v/>
          </cell>
          <cell r="DP850">
            <v>0</v>
          </cell>
          <cell r="DQ850">
            <v>91</v>
          </cell>
          <cell r="DR850">
            <v>84.75</v>
          </cell>
          <cell r="DS850">
            <v>74.75</v>
          </cell>
          <cell r="DT850">
            <v>86</v>
          </cell>
          <cell r="DU850" t="str">
            <v/>
          </cell>
          <cell r="DV850">
            <v>0</v>
          </cell>
          <cell r="DW850">
            <v>85</v>
          </cell>
          <cell r="DX850">
            <v>84.75</v>
          </cell>
          <cell r="DY850">
            <v>76.25</v>
          </cell>
          <cell r="DZ850">
            <v>86</v>
          </cell>
          <cell r="EA850" t="str">
            <v/>
          </cell>
          <cell r="EB850">
            <v>0</v>
          </cell>
          <cell r="EC850">
            <v>80.5</v>
          </cell>
          <cell r="ED850">
            <v>74.5</v>
          </cell>
          <cell r="EE850">
            <v>76.25</v>
          </cell>
          <cell r="EF850">
            <v>71</v>
          </cell>
          <cell r="EG850" t="str">
            <v/>
          </cell>
          <cell r="EH850">
            <v>0</v>
          </cell>
          <cell r="EI850">
            <v>76.5</v>
          </cell>
          <cell r="EJ850">
            <v>72</v>
          </cell>
          <cell r="EK850">
            <v>70.75</v>
          </cell>
          <cell r="EL850">
            <v>79</v>
          </cell>
          <cell r="EM850" t="str">
            <v/>
          </cell>
          <cell r="EN850">
            <v>0</v>
          </cell>
          <cell r="EO850">
            <v>76.5</v>
          </cell>
          <cell r="EP850">
            <v>72</v>
          </cell>
          <cell r="EQ850">
            <v>70.75</v>
          </cell>
          <cell r="ER850">
            <v>79</v>
          </cell>
          <cell r="ES850" t="str">
            <v/>
          </cell>
          <cell r="ET850">
            <v>0</v>
          </cell>
          <cell r="EU850">
            <v>76.5</v>
          </cell>
          <cell r="EV850">
            <v>72</v>
          </cell>
          <cell r="EW850">
            <v>70.75</v>
          </cell>
          <cell r="EX850">
            <v>79</v>
          </cell>
          <cell r="EY850" t="str">
            <v/>
          </cell>
          <cell r="EZ850">
            <v>0</v>
          </cell>
          <cell r="FA850">
            <v>79.67</v>
          </cell>
          <cell r="FB850">
            <v>69</v>
          </cell>
          <cell r="FC850">
            <v>76</v>
          </cell>
          <cell r="FD850">
            <v>75</v>
          </cell>
          <cell r="FE850" t="str">
            <v/>
          </cell>
          <cell r="FF850">
            <v>0</v>
          </cell>
          <cell r="FG850">
            <v>79.67</v>
          </cell>
          <cell r="FH850">
            <v>69</v>
          </cell>
          <cell r="FI850">
            <v>76</v>
          </cell>
          <cell r="FJ850">
            <v>75</v>
          </cell>
          <cell r="FK850" t="str">
            <v/>
          </cell>
          <cell r="FL850">
            <v>0</v>
          </cell>
          <cell r="FM850">
            <v>79.67</v>
          </cell>
          <cell r="FN850">
            <v>69</v>
          </cell>
          <cell r="FO850">
            <v>76</v>
          </cell>
          <cell r="FP850">
            <v>75</v>
          </cell>
          <cell r="FQ850" t="str">
            <v/>
          </cell>
          <cell r="FR850">
            <v>0</v>
          </cell>
          <cell r="FS850">
            <v>79.67</v>
          </cell>
          <cell r="FT850">
            <v>69</v>
          </cell>
          <cell r="FU850">
            <v>76</v>
          </cell>
          <cell r="FV850">
            <v>75</v>
          </cell>
          <cell r="FW850" t="str">
            <v/>
          </cell>
          <cell r="FX850">
            <v>0</v>
          </cell>
          <cell r="FY850">
            <v>79.67</v>
          </cell>
          <cell r="FZ850">
            <v>69</v>
          </cell>
          <cell r="GA850">
            <v>76</v>
          </cell>
          <cell r="GB850">
            <v>75</v>
          </cell>
          <cell r="GC850" t="str">
            <v/>
          </cell>
          <cell r="GD850">
            <v>0</v>
          </cell>
          <cell r="GE850">
            <v>79.67</v>
          </cell>
          <cell r="GF850">
            <v>69</v>
          </cell>
          <cell r="GG850">
            <v>76</v>
          </cell>
          <cell r="GH850">
            <v>75</v>
          </cell>
          <cell r="GI850" t="str">
            <v/>
          </cell>
          <cell r="GJ850">
            <v>0</v>
          </cell>
          <cell r="GK850">
            <v>79.67</v>
          </cell>
          <cell r="GL850">
            <v>69</v>
          </cell>
          <cell r="GM850">
            <v>76</v>
          </cell>
          <cell r="GN850">
            <v>75</v>
          </cell>
          <cell r="GO850" t="str">
            <v/>
          </cell>
          <cell r="GP850">
            <v>0</v>
          </cell>
          <cell r="GQ850">
            <v>79.67</v>
          </cell>
          <cell r="GR850">
            <v>69</v>
          </cell>
          <cell r="GS850">
            <v>76</v>
          </cell>
          <cell r="GT850">
            <v>75</v>
          </cell>
          <cell r="GU850" t="str">
            <v/>
          </cell>
          <cell r="GV850">
            <v>0</v>
          </cell>
          <cell r="GW850">
            <v>83.33</v>
          </cell>
          <cell r="GX850">
            <v>70</v>
          </cell>
          <cell r="GY850">
            <v>85.25</v>
          </cell>
          <cell r="GZ850">
            <v>77</v>
          </cell>
          <cell r="HA850" t="str">
            <v>GEO-L</v>
          </cell>
          <cell r="HB850">
            <v>0</v>
          </cell>
          <cell r="HC850">
            <v>85.88</v>
          </cell>
          <cell r="HD850">
            <v>77.75</v>
          </cell>
          <cell r="HE850">
            <v>80.5</v>
          </cell>
          <cell r="HF850">
            <v>85</v>
          </cell>
          <cell r="HH850">
            <v>0</v>
          </cell>
          <cell r="HM850" t="str">
            <v/>
          </cell>
          <cell r="HN850" t="str">
            <v/>
          </cell>
          <cell r="HS850">
            <v>0</v>
          </cell>
          <cell r="HT850" t="str">
            <v>PKN</v>
          </cell>
          <cell r="HU850">
            <v>0</v>
          </cell>
          <cell r="HV850" t="str">
            <v>IND</v>
          </cell>
          <cell r="HW850">
            <v>0</v>
          </cell>
          <cell r="HX850" t="str">
            <v>MAT-W</v>
          </cell>
          <cell r="HY850">
            <v>0</v>
          </cell>
          <cell r="HZ850" t="str">
            <v>SEJ-W</v>
          </cell>
          <cell r="IA850">
            <v>0</v>
          </cell>
          <cell r="IB850" t="str">
            <v>IGR-W</v>
          </cell>
          <cell r="IC850">
            <v>0</v>
          </cell>
          <cell r="ID850" t="str">
            <v>SBO</v>
          </cell>
          <cell r="IE850">
            <v>0</v>
          </cell>
          <cell r="IF850" t="str">
            <v>PJO</v>
          </cell>
          <cell r="IG850">
            <v>0</v>
          </cell>
          <cell r="IH850" t="str">
            <v>PRA</v>
          </cell>
          <cell r="II850">
            <v>0</v>
          </cell>
          <cell r="IJ850" t="str">
            <v>JAW</v>
          </cell>
          <cell r="IK850">
            <v>0</v>
          </cell>
          <cell r="IL850" t="str">
            <v>ARB</v>
          </cell>
          <cell r="IM850">
            <v>0</v>
          </cell>
          <cell r="IN850" t="str">
            <v>PKM</v>
          </cell>
          <cell r="IO850">
            <v>0</v>
          </cell>
          <cell r="IP850" t="str">
            <v>MAT-P</v>
          </cell>
          <cell r="IQ850">
            <v>0</v>
          </cell>
          <cell r="IR850" t="str">
            <v>BIO-P</v>
          </cell>
          <cell r="IS850">
            <v>0</v>
          </cell>
          <cell r="IT850" t="str">
            <v>FIS-P</v>
          </cell>
          <cell r="IU850">
            <v>0</v>
          </cell>
          <cell r="IV850" t="str">
            <v>KIM-P</v>
          </cell>
          <cell r="IW850">
            <v>0</v>
          </cell>
          <cell r="IX850" t="str">
            <v>GEO-L</v>
          </cell>
          <cell r="IY850">
            <v>0</v>
          </cell>
          <cell r="JA850">
            <v>0</v>
          </cell>
        </row>
        <row r="851">
          <cell r="Q851" t="str">
            <v/>
          </cell>
          <cell r="AB851" t="str">
            <v/>
          </cell>
          <cell r="AC851">
            <v>24</v>
          </cell>
          <cell r="AI851" t="str">
            <v/>
          </cell>
          <cell r="AJ851">
            <v>0</v>
          </cell>
          <cell r="AK851">
            <v>79.5</v>
          </cell>
          <cell r="AL851">
            <v>80.5</v>
          </cell>
          <cell r="AM851">
            <v>77.25</v>
          </cell>
          <cell r="AN851">
            <v>78</v>
          </cell>
          <cell r="AO851" t="str">
            <v/>
          </cell>
          <cell r="AP851">
            <v>0</v>
          </cell>
          <cell r="AQ851">
            <v>77.33</v>
          </cell>
          <cell r="AR851">
            <v>79.75</v>
          </cell>
          <cell r="AS851">
            <v>70.5</v>
          </cell>
          <cell r="AT851">
            <v>79</v>
          </cell>
          <cell r="AU851" t="str">
            <v/>
          </cell>
          <cell r="AV851">
            <v>0</v>
          </cell>
          <cell r="AW851">
            <v>79.17</v>
          </cell>
          <cell r="AX851">
            <v>80.5</v>
          </cell>
          <cell r="AY851">
            <v>76.25</v>
          </cell>
          <cell r="AZ851">
            <v>77</v>
          </cell>
          <cell r="BA851" t="str">
            <v/>
          </cell>
          <cell r="BB851">
            <v>0</v>
          </cell>
          <cell r="BC851">
            <v>79.5</v>
          </cell>
          <cell r="BD851">
            <v>80.5</v>
          </cell>
          <cell r="BE851">
            <v>76.5</v>
          </cell>
          <cell r="BF851">
            <v>79</v>
          </cell>
          <cell r="BG851" t="str">
            <v>SEJ</v>
          </cell>
          <cell r="BH851">
            <v>0</v>
          </cell>
          <cell r="BI851">
            <v>81.67</v>
          </cell>
          <cell r="BJ851">
            <v>78.75</v>
          </cell>
          <cell r="BK851">
            <v>73.25</v>
          </cell>
          <cell r="BL851">
            <v>78</v>
          </cell>
          <cell r="BM851" t="str">
            <v/>
          </cell>
          <cell r="BN851">
            <v>0</v>
          </cell>
          <cell r="BO851">
            <v>80.75</v>
          </cell>
          <cell r="BP851">
            <v>73</v>
          </cell>
          <cell r="BQ851">
            <v>77</v>
          </cell>
          <cell r="BR851">
            <v>78</v>
          </cell>
          <cell r="BS851" t="str">
            <v/>
          </cell>
          <cell r="BT851">
            <v>0</v>
          </cell>
          <cell r="BU851">
            <v>82.5</v>
          </cell>
          <cell r="BV851">
            <v>82.25</v>
          </cell>
          <cell r="BW851">
            <v>77.75</v>
          </cell>
          <cell r="BX851">
            <v>80</v>
          </cell>
          <cell r="BY851" t="str">
            <v/>
          </cell>
          <cell r="BZ851">
            <v>0</v>
          </cell>
          <cell r="CA851">
            <v>77.67</v>
          </cell>
          <cell r="CB851">
            <v>67.75</v>
          </cell>
          <cell r="CC851">
            <v>67.25</v>
          </cell>
          <cell r="CD851">
            <v>73</v>
          </cell>
          <cell r="CE851" t="str">
            <v/>
          </cell>
          <cell r="CF851">
            <v>0</v>
          </cell>
          <cell r="CG851">
            <v>84.25</v>
          </cell>
          <cell r="CH851">
            <v>77</v>
          </cell>
          <cell r="CI851">
            <v>79.75</v>
          </cell>
          <cell r="CJ851">
            <v>80</v>
          </cell>
          <cell r="CK851" t="str">
            <v/>
          </cell>
          <cell r="CL851">
            <v>0</v>
          </cell>
          <cell r="CM851">
            <v>75.33</v>
          </cell>
          <cell r="CN851">
            <v>74.75</v>
          </cell>
          <cell r="CO851">
            <v>69.75</v>
          </cell>
          <cell r="CP851">
            <v>75</v>
          </cell>
          <cell r="CQ851" t="str">
            <v/>
          </cell>
          <cell r="CR851">
            <v>0</v>
          </cell>
          <cell r="CS851">
            <v>83.67</v>
          </cell>
          <cell r="CT851">
            <v>72.75</v>
          </cell>
          <cell r="CU851">
            <v>72.25</v>
          </cell>
          <cell r="CV851">
            <v>74</v>
          </cell>
          <cell r="CW851" t="str">
            <v/>
          </cell>
          <cell r="CX851">
            <v>0</v>
          </cell>
          <cell r="CY851">
            <v>75.44</v>
          </cell>
          <cell r="CZ851">
            <v>76</v>
          </cell>
          <cell r="DA851">
            <v>67.75</v>
          </cell>
          <cell r="DB851">
            <v>81</v>
          </cell>
          <cell r="DC851" t="str">
            <v/>
          </cell>
          <cell r="DD851">
            <v>0</v>
          </cell>
          <cell r="DE851">
            <v>77.5</v>
          </cell>
          <cell r="DF851">
            <v>74.25</v>
          </cell>
          <cell r="DG851">
            <v>75.5</v>
          </cell>
          <cell r="DH851">
            <v>87</v>
          </cell>
          <cell r="DI851" t="str">
            <v/>
          </cell>
          <cell r="DJ851">
            <v>0</v>
          </cell>
          <cell r="DK851">
            <v>0</v>
          </cell>
          <cell r="DL851">
            <v>0</v>
          </cell>
          <cell r="DM851">
            <v>0</v>
          </cell>
          <cell r="DN851">
            <v>70</v>
          </cell>
          <cell r="DO851" t="str">
            <v/>
          </cell>
          <cell r="DP851">
            <v>0</v>
          </cell>
          <cell r="DQ851">
            <v>81</v>
          </cell>
          <cell r="DR851">
            <v>71</v>
          </cell>
          <cell r="DS851">
            <v>69.75</v>
          </cell>
          <cell r="DT851">
            <v>81</v>
          </cell>
          <cell r="DU851" t="str">
            <v/>
          </cell>
          <cell r="DV851">
            <v>0</v>
          </cell>
          <cell r="DW851">
            <v>83.75</v>
          </cell>
          <cell r="DX851">
            <v>78</v>
          </cell>
          <cell r="DY851">
            <v>70.5</v>
          </cell>
          <cell r="DZ851">
            <v>74</v>
          </cell>
          <cell r="EA851" t="str">
            <v/>
          </cell>
          <cell r="EB851">
            <v>0</v>
          </cell>
          <cell r="EC851">
            <v>78.58</v>
          </cell>
          <cell r="ED851">
            <v>69</v>
          </cell>
          <cell r="EE851">
            <v>69</v>
          </cell>
          <cell r="EF851">
            <v>72</v>
          </cell>
          <cell r="EG851" t="str">
            <v/>
          </cell>
          <cell r="EH851">
            <v>0</v>
          </cell>
          <cell r="EI851">
            <v>78.17</v>
          </cell>
          <cell r="EJ851">
            <v>69.75</v>
          </cell>
          <cell r="EK851">
            <v>67.75</v>
          </cell>
          <cell r="EL851">
            <v>76</v>
          </cell>
          <cell r="EM851" t="str">
            <v/>
          </cell>
          <cell r="EN851">
            <v>0</v>
          </cell>
          <cell r="EO851">
            <v>78.17</v>
          </cell>
          <cell r="EP851">
            <v>69.75</v>
          </cell>
          <cell r="EQ851">
            <v>67.75</v>
          </cell>
          <cell r="ER851">
            <v>76</v>
          </cell>
          <cell r="ES851" t="str">
            <v/>
          </cell>
          <cell r="ET851">
            <v>0</v>
          </cell>
          <cell r="EU851">
            <v>78.17</v>
          </cell>
          <cell r="EV851">
            <v>69.75</v>
          </cell>
          <cell r="EW851">
            <v>67.75</v>
          </cell>
          <cell r="EX851">
            <v>76</v>
          </cell>
          <cell r="EY851" t="str">
            <v/>
          </cell>
          <cell r="EZ851">
            <v>0</v>
          </cell>
          <cell r="FA851">
            <v>77</v>
          </cell>
          <cell r="FB851">
            <v>68.5</v>
          </cell>
          <cell r="FC851">
            <v>67</v>
          </cell>
          <cell r="FD851">
            <v>72</v>
          </cell>
          <cell r="FE851" t="str">
            <v/>
          </cell>
          <cell r="FF851">
            <v>0</v>
          </cell>
          <cell r="FG851">
            <v>77</v>
          </cell>
          <cell r="FH851">
            <v>68.5</v>
          </cell>
          <cell r="FI851">
            <v>67</v>
          </cell>
          <cell r="FJ851">
            <v>72</v>
          </cell>
          <cell r="FK851" t="str">
            <v/>
          </cell>
          <cell r="FL851">
            <v>0</v>
          </cell>
          <cell r="FM851">
            <v>77</v>
          </cell>
          <cell r="FN851">
            <v>68.5</v>
          </cell>
          <cell r="FO851">
            <v>67</v>
          </cell>
          <cell r="FP851">
            <v>72</v>
          </cell>
          <cell r="FQ851" t="str">
            <v/>
          </cell>
          <cell r="FR851">
            <v>0</v>
          </cell>
          <cell r="FS851">
            <v>77</v>
          </cell>
          <cell r="FT851">
            <v>68.5</v>
          </cell>
          <cell r="FU851">
            <v>67</v>
          </cell>
          <cell r="FV851">
            <v>72</v>
          </cell>
          <cell r="FW851" t="str">
            <v/>
          </cell>
          <cell r="FX851">
            <v>0</v>
          </cell>
          <cell r="FY851">
            <v>77</v>
          </cell>
          <cell r="FZ851">
            <v>68.5</v>
          </cell>
          <cell r="GA851">
            <v>67</v>
          </cell>
          <cell r="GB851">
            <v>72</v>
          </cell>
          <cell r="GC851" t="str">
            <v/>
          </cell>
          <cell r="GD851">
            <v>0</v>
          </cell>
          <cell r="GE851">
            <v>77</v>
          </cell>
          <cell r="GF851">
            <v>68.5</v>
          </cell>
          <cell r="GG851">
            <v>67</v>
          </cell>
          <cell r="GH851">
            <v>72</v>
          </cell>
          <cell r="GI851" t="str">
            <v/>
          </cell>
          <cell r="GJ851">
            <v>0</v>
          </cell>
          <cell r="GK851">
            <v>77</v>
          </cell>
          <cell r="GL851">
            <v>68.5</v>
          </cell>
          <cell r="GM851">
            <v>67</v>
          </cell>
          <cell r="GN851">
            <v>72</v>
          </cell>
          <cell r="GO851" t="str">
            <v/>
          </cell>
          <cell r="GP851">
            <v>0</v>
          </cell>
          <cell r="GQ851">
            <v>77</v>
          </cell>
          <cell r="GR851">
            <v>68.5</v>
          </cell>
          <cell r="GS851">
            <v>67</v>
          </cell>
          <cell r="GT851">
            <v>72</v>
          </cell>
          <cell r="GU851" t="str">
            <v/>
          </cell>
          <cell r="GV851">
            <v>0</v>
          </cell>
          <cell r="GW851">
            <v>80.17</v>
          </cell>
          <cell r="GX851">
            <v>67</v>
          </cell>
          <cell r="GY851">
            <v>84</v>
          </cell>
          <cell r="GZ851">
            <v>75</v>
          </cell>
          <cell r="HA851" t="str">
            <v>GEO-L</v>
          </cell>
          <cell r="HB851">
            <v>0</v>
          </cell>
          <cell r="HC851">
            <v>79.25</v>
          </cell>
          <cell r="HD851">
            <v>71.75</v>
          </cell>
          <cell r="HE851">
            <v>71.75</v>
          </cell>
          <cell r="HF851">
            <v>78</v>
          </cell>
          <cell r="HH851">
            <v>0</v>
          </cell>
          <cell r="HM851" t="str">
            <v/>
          </cell>
          <cell r="HN851" t="str">
            <v/>
          </cell>
          <cell r="HS851">
            <v>0</v>
          </cell>
          <cell r="HT851" t="str">
            <v>PKN</v>
          </cell>
          <cell r="HU851">
            <v>0</v>
          </cell>
          <cell r="HV851" t="str">
            <v>IND</v>
          </cell>
          <cell r="HW851">
            <v>0</v>
          </cell>
          <cell r="HX851" t="str">
            <v>MAT-W</v>
          </cell>
          <cell r="HY851">
            <v>0</v>
          </cell>
          <cell r="HZ851" t="str">
            <v>SEJ-W</v>
          </cell>
          <cell r="IA851">
            <v>0</v>
          </cell>
          <cell r="IB851" t="str">
            <v>IGR-W</v>
          </cell>
          <cell r="IC851">
            <v>0</v>
          </cell>
          <cell r="ID851" t="str">
            <v>SBO</v>
          </cell>
          <cell r="IE851">
            <v>0</v>
          </cell>
          <cell r="IF851" t="str">
            <v>PJO</v>
          </cell>
          <cell r="IG851">
            <v>0</v>
          </cell>
          <cell r="IH851" t="str">
            <v>PRA</v>
          </cell>
          <cell r="II851">
            <v>0</v>
          </cell>
          <cell r="IJ851" t="str">
            <v>JAW</v>
          </cell>
          <cell r="IK851">
            <v>0</v>
          </cell>
          <cell r="IL851" t="str">
            <v>ARB</v>
          </cell>
          <cell r="IM851">
            <v>0</v>
          </cell>
          <cell r="IN851" t="str">
            <v>PKM</v>
          </cell>
          <cell r="IO851">
            <v>0</v>
          </cell>
          <cell r="IP851" t="str">
            <v>MAT-P</v>
          </cell>
          <cell r="IQ851">
            <v>0</v>
          </cell>
          <cell r="IR851" t="str">
            <v>BIO-P</v>
          </cell>
          <cell r="IS851">
            <v>0</v>
          </cell>
          <cell r="IT851" t="str">
            <v>FIS-P</v>
          </cell>
          <cell r="IU851">
            <v>0</v>
          </cell>
          <cell r="IV851" t="str">
            <v>KIM-P</v>
          </cell>
          <cell r="IW851">
            <v>0</v>
          </cell>
          <cell r="IX851" t="str">
            <v>GEO-L</v>
          </cell>
          <cell r="IY851">
            <v>0</v>
          </cell>
          <cell r="JA851">
            <v>0</v>
          </cell>
        </row>
        <row r="852">
          <cell r="Q852" t="str">
            <v/>
          </cell>
          <cell r="AB852" t="str">
            <v/>
          </cell>
          <cell r="AC852">
            <v>25</v>
          </cell>
          <cell r="AI852" t="str">
            <v/>
          </cell>
          <cell r="AJ852">
            <v>0</v>
          </cell>
          <cell r="AK852">
            <v>82.25</v>
          </cell>
          <cell r="AL852">
            <v>79</v>
          </cell>
          <cell r="AM852">
            <v>77.25</v>
          </cell>
          <cell r="AN852">
            <v>78</v>
          </cell>
          <cell r="AO852" t="str">
            <v/>
          </cell>
          <cell r="AP852">
            <v>0</v>
          </cell>
          <cell r="AQ852">
            <v>81.33</v>
          </cell>
          <cell r="AR852">
            <v>89.5</v>
          </cell>
          <cell r="AS852">
            <v>76.75</v>
          </cell>
          <cell r="AT852">
            <v>79</v>
          </cell>
          <cell r="AU852" t="str">
            <v/>
          </cell>
          <cell r="AV852">
            <v>0</v>
          </cell>
          <cell r="AW852">
            <v>82.75</v>
          </cell>
          <cell r="AX852">
            <v>79</v>
          </cell>
          <cell r="AY852">
            <v>75.75</v>
          </cell>
          <cell r="AZ852">
            <v>78</v>
          </cell>
          <cell r="BA852" t="str">
            <v/>
          </cell>
          <cell r="BB852">
            <v>0</v>
          </cell>
          <cell r="BC852">
            <v>83.75</v>
          </cell>
          <cell r="BD852">
            <v>77</v>
          </cell>
          <cell r="BE852">
            <v>77.25</v>
          </cell>
          <cell r="BF852">
            <v>76</v>
          </cell>
          <cell r="BG852" t="str">
            <v>SEJ</v>
          </cell>
          <cell r="BH852">
            <v>0</v>
          </cell>
          <cell r="BI852">
            <v>79.67</v>
          </cell>
          <cell r="BJ852">
            <v>79.25</v>
          </cell>
          <cell r="BK852">
            <v>73.25</v>
          </cell>
          <cell r="BL852">
            <v>77</v>
          </cell>
          <cell r="BM852" t="str">
            <v/>
          </cell>
          <cell r="BN852">
            <v>0</v>
          </cell>
          <cell r="BO852">
            <v>82.88</v>
          </cell>
          <cell r="BP852">
            <v>72.25</v>
          </cell>
          <cell r="BQ852">
            <v>75.5</v>
          </cell>
          <cell r="BR852">
            <v>81</v>
          </cell>
          <cell r="BS852" t="str">
            <v/>
          </cell>
          <cell r="BT852">
            <v>0</v>
          </cell>
          <cell r="BU852">
            <v>85.25</v>
          </cell>
          <cell r="BV852">
            <v>87.75</v>
          </cell>
          <cell r="BW852">
            <v>87.75</v>
          </cell>
          <cell r="BX852">
            <v>87</v>
          </cell>
          <cell r="BY852" t="str">
            <v/>
          </cell>
          <cell r="BZ852">
            <v>0</v>
          </cell>
          <cell r="CA852">
            <v>81.83</v>
          </cell>
          <cell r="CB852">
            <v>73.5</v>
          </cell>
          <cell r="CC852">
            <v>76</v>
          </cell>
          <cell r="CD852">
            <v>78</v>
          </cell>
          <cell r="CE852" t="str">
            <v/>
          </cell>
          <cell r="CF852">
            <v>0</v>
          </cell>
          <cell r="CG852">
            <v>83.5</v>
          </cell>
          <cell r="CH852">
            <v>79</v>
          </cell>
          <cell r="CI852">
            <v>81.25</v>
          </cell>
          <cell r="CJ852">
            <v>81</v>
          </cell>
          <cell r="CK852" t="str">
            <v/>
          </cell>
          <cell r="CL852">
            <v>0</v>
          </cell>
          <cell r="CM852">
            <v>76</v>
          </cell>
          <cell r="CN852">
            <v>78.25</v>
          </cell>
          <cell r="CO852">
            <v>75.5</v>
          </cell>
          <cell r="CP852">
            <v>82</v>
          </cell>
          <cell r="CQ852" t="str">
            <v/>
          </cell>
          <cell r="CR852">
            <v>0</v>
          </cell>
          <cell r="CS852">
            <v>81.92</v>
          </cell>
          <cell r="CT852">
            <v>79.5</v>
          </cell>
          <cell r="CU852">
            <v>76.75</v>
          </cell>
          <cell r="CV852">
            <v>85</v>
          </cell>
          <cell r="CW852" t="str">
            <v/>
          </cell>
          <cell r="CX852">
            <v>0</v>
          </cell>
          <cell r="CY852">
            <v>83.33</v>
          </cell>
          <cell r="CZ852">
            <v>74.75</v>
          </cell>
          <cell r="DA852">
            <v>68.75</v>
          </cell>
          <cell r="DB852">
            <v>87</v>
          </cell>
          <cell r="DC852" t="str">
            <v/>
          </cell>
          <cell r="DD852">
            <v>0</v>
          </cell>
          <cell r="DE852">
            <v>87.75</v>
          </cell>
          <cell r="DF852">
            <v>85.5</v>
          </cell>
          <cell r="DG852">
            <v>84.75</v>
          </cell>
          <cell r="DH852">
            <v>86</v>
          </cell>
          <cell r="DI852" t="str">
            <v/>
          </cell>
          <cell r="DJ852">
            <v>0</v>
          </cell>
          <cell r="DK852">
            <v>0</v>
          </cell>
          <cell r="DL852">
            <v>0</v>
          </cell>
          <cell r="DM852">
            <v>0</v>
          </cell>
          <cell r="DN852">
            <v>80</v>
          </cell>
          <cell r="DO852" t="str">
            <v/>
          </cell>
          <cell r="DP852">
            <v>0</v>
          </cell>
          <cell r="DQ852">
            <v>80.5</v>
          </cell>
          <cell r="DR852">
            <v>75.25</v>
          </cell>
          <cell r="DS852">
            <v>71.25</v>
          </cell>
          <cell r="DT852">
            <v>79</v>
          </cell>
          <cell r="DU852" t="str">
            <v/>
          </cell>
          <cell r="DV852">
            <v>0</v>
          </cell>
          <cell r="DW852">
            <v>86.5</v>
          </cell>
          <cell r="DX852">
            <v>79.75</v>
          </cell>
          <cell r="DY852">
            <v>75.5</v>
          </cell>
          <cell r="DZ852">
            <v>79</v>
          </cell>
          <cell r="EA852" t="str">
            <v/>
          </cell>
          <cell r="EB852">
            <v>0</v>
          </cell>
          <cell r="EC852">
            <v>83.58</v>
          </cell>
          <cell r="ED852">
            <v>72.5</v>
          </cell>
          <cell r="EE852">
            <v>74.75</v>
          </cell>
          <cell r="EF852">
            <v>74</v>
          </cell>
          <cell r="EG852" t="str">
            <v/>
          </cell>
          <cell r="EH852">
            <v>0</v>
          </cell>
          <cell r="EI852">
            <v>79.5</v>
          </cell>
          <cell r="EJ852">
            <v>74</v>
          </cell>
          <cell r="EK852">
            <v>72.25</v>
          </cell>
          <cell r="EL852">
            <v>77</v>
          </cell>
          <cell r="EM852" t="str">
            <v/>
          </cell>
          <cell r="EN852">
            <v>0</v>
          </cell>
          <cell r="EO852">
            <v>79.5</v>
          </cell>
          <cell r="EP852">
            <v>74</v>
          </cell>
          <cell r="EQ852">
            <v>72.25</v>
          </cell>
          <cell r="ER852">
            <v>77</v>
          </cell>
          <cell r="ES852" t="str">
            <v/>
          </cell>
          <cell r="ET852">
            <v>0</v>
          </cell>
          <cell r="EU852">
            <v>79.5</v>
          </cell>
          <cell r="EV852">
            <v>74</v>
          </cell>
          <cell r="EW852">
            <v>72.25</v>
          </cell>
          <cell r="EX852">
            <v>77</v>
          </cell>
          <cell r="EY852" t="str">
            <v/>
          </cell>
          <cell r="EZ852">
            <v>0</v>
          </cell>
          <cell r="FA852">
            <v>78.92</v>
          </cell>
          <cell r="FB852">
            <v>72</v>
          </cell>
          <cell r="FC852">
            <v>73</v>
          </cell>
          <cell r="FD852">
            <v>74</v>
          </cell>
          <cell r="FE852" t="str">
            <v/>
          </cell>
          <cell r="FF852">
            <v>0</v>
          </cell>
          <cell r="FG852">
            <v>78.92</v>
          </cell>
          <cell r="FH852">
            <v>72</v>
          </cell>
          <cell r="FI852">
            <v>73</v>
          </cell>
          <cell r="FJ852">
            <v>74</v>
          </cell>
          <cell r="FK852" t="str">
            <v/>
          </cell>
          <cell r="FL852">
            <v>0</v>
          </cell>
          <cell r="FM852">
            <v>78.92</v>
          </cell>
          <cell r="FN852">
            <v>72</v>
          </cell>
          <cell r="FO852">
            <v>73</v>
          </cell>
          <cell r="FP852">
            <v>74</v>
          </cell>
          <cell r="FQ852" t="str">
            <v/>
          </cell>
          <cell r="FR852">
            <v>0</v>
          </cell>
          <cell r="FS852">
            <v>78.92</v>
          </cell>
          <cell r="FT852">
            <v>72</v>
          </cell>
          <cell r="FU852">
            <v>73</v>
          </cell>
          <cell r="FV852">
            <v>74</v>
          </cell>
          <cell r="FW852" t="str">
            <v/>
          </cell>
          <cell r="FX852">
            <v>0</v>
          </cell>
          <cell r="FY852">
            <v>78.92</v>
          </cell>
          <cell r="FZ852">
            <v>72</v>
          </cell>
          <cell r="GA852">
            <v>73</v>
          </cell>
          <cell r="GB852">
            <v>74</v>
          </cell>
          <cell r="GC852" t="str">
            <v/>
          </cell>
          <cell r="GD852">
            <v>0</v>
          </cell>
          <cell r="GE852">
            <v>78.92</v>
          </cell>
          <cell r="GF852">
            <v>72</v>
          </cell>
          <cell r="GG852">
            <v>73</v>
          </cell>
          <cell r="GH852">
            <v>74</v>
          </cell>
          <cell r="GI852" t="str">
            <v/>
          </cell>
          <cell r="GJ852">
            <v>0</v>
          </cell>
          <cell r="GK852">
            <v>78.92</v>
          </cell>
          <cell r="GL852">
            <v>72</v>
          </cell>
          <cell r="GM852">
            <v>73</v>
          </cell>
          <cell r="GN852">
            <v>74</v>
          </cell>
          <cell r="GO852" t="str">
            <v/>
          </cell>
          <cell r="GP852">
            <v>0</v>
          </cell>
          <cell r="GQ852">
            <v>78.92</v>
          </cell>
          <cell r="GR852">
            <v>72</v>
          </cell>
          <cell r="GS852">
            <v>73</v>
          </cell>
          <cell r="GT852">
            <v>74</v>
          </cell>
          <cell r="GU852" t="str">
            <v/>
          </cell>
          <cell r="GV852">
            <v>0</v>
          </cell>
          <cell r="GW852">
            <v>82.75</v>
          </cell>
          <cell r="GX852">
            <v>69</v>
          </cell>
          <cell r="GY852">
            <v>74.5</v>
          </cell>
          <cell r="GZ852">
            <v>75</v>
          </cell>
          <cell r="HA852" t="str">
            <v>GEO-L</v>
          </cell>
          <cell r="HB852">
            <v>0</v>
          </cell>
          <cell r="HC852">
            <v>81.5</v>
          </cell>
          <cell r="HD852">
            <v>76.75</v>
          </cell>
          <cell r="HE852">
            <v>81.75</v>
          </cell>
          <cell r="HF852">
            <v>84</v>
          </cell>
          <cell r="HH852">
            <v>0</v>
          </cell>
          <cell r="HM852" t="str">
            <v/>
          </cell>
          <cell r="HN852" t="str">
            <v/>
          </cell>
          <cell r="HS852">
            <v>0</v>
          </cell>
          <cell r="HT852" t="str">
            <v>PKN</v>
          </cell>
          <cell r="HU852">
            <v>0</v>
          </cell>
          <cell r="HV852" t="str">
            <v>IND</v>
          </cell>
          <cell r="HW852">
            <v>0</v>
          </cell>
          <cell r="HX852" t="str">
            <v>MAT-W</v>
          </cell>
          <cell r="HY852">
            <v>0</v>
          </cell>
          <cell r="HZ852" t="str">
            <v>SEJ-W</v>
          </cell>
          <cell r="IA852">
            <v>0</v>
          </cell>
          <cell r="IB852" t="str">
            <v>IGR-W</v>
          </cell>
          <cell r="IC852">
            <v>0</v>
          </cell>
          <cell r="ID852" t="str">
            <v>SBO</v>
          </cell>
          <cell r="IE852">
            <v>0</v>
          </cell>
          <cell r="IF852" t="str">
            <v>PJO</v>
          </cell>
          <cell r="IG852">
            <v>0</v>
          </cell>
          <cell r="IH852" t="str">
            <v>PRA</v>
          </cell>
          <cell r="II852">
            <v>0</v>
          </cell>
          <cell r="IJ852" t="str">
            <v>JAW</v>
          </cell>
          <cell r="IK852">
            <v>0</v>
          </cell>
          <cell r="IL852" t="str">
            <v>ARB</v>
          </cell>
          <cell r="IM852">
            <v>0</v>
          </cell>
          <cell r="IN852" t="str">
            <v>PKM</v>
          </cell>
          <cell r="IO852">
            <v>0</v>
          </cell>
          <cell r="IP852" t="str">
            <v>MAT-P</v>
          </cell>
          <cell r="IQ852">
            <v>0</v>
          </cell>
          <cell r="IR852" t="str">
            <v>BIO-P</v>
          </cell>
          <cell r="IS852">
            <v>0</v>
          </cell>
          <cell r="IT852" t="str">
            <v>FIS-P</v>
          </cell>
          <cell r="IU852">
            <v>0</v>
          </cell>
          <cell r="IV852" t="str">
            <v>KIM-P</v>
          </cell>
          <cell r="IW852">
            <v>0</v>
          </cell>
          <cell r="IX852" t="str">
            <v>GEO-L</v>
          </cell>
          <cell r="IY852">
            <v>0</v>
          </cell>
          <cell r="JA852">
            <v>0</v>
          </cell>
        </row>
        <row r="853">
          <cell r="Q853" t="str">
            <v/>
          </cell>
          <cell r="AB853" t="str">
            <v/>
          </cell>
          <cell r="AC853">
            <v>26</v>
          </cell>
          <cell r="AI853" t="str">
            <v/>
          </cell>
          <cell r="AJ853">
            <v>0</v>
          </cell>
          <cell r="AK853">
            <v>83.75</v>
          </cell>
          <cell r="AL853">
            <v>75.5</v>
          </cell>
          <cell r="AM853">
            <v>80.75</v>
          </cell>
          <cell r="AN853">
            <v>78</v>
          </cell>
          <cell r="AO853" t="str">
            <v/>
          </cell>
          <cell r="AP853">
            <v>0</v>
          </cell>
          <cell r="AQ853">
            <v>82.33</v>
          </cell>
          <cell r="AR853">
            <v>84.25</v>
          </cell>
          <cell r="AS853">
            <v>74</v>
          </cell>
          <cell r="AT853">
            <v>79</v>
          </cell>
          <cell r="AU853" t="str">
            <v/>
          </cell>
          <cell r="AV853">
            <v>0</v>
          </cell>
          <cell r="AW853">
            <v>77</v>
          </cell>
          <cell r="AX853">
            <v>75.5</v>
          </cell>
          <cell r="AY853">
            <v>81.25</v>
          </cell>
          <cell r="AZ853">
            <v>77</v>
          </cell>
          <cell r="BA853" t="str">
            <v/>
          </cell>
          <cell r="BB853">
            <v>0</v>
          </cell>
          <cell r="BC853">
            <v>83.75</v>
          </cell>
          <cell r="BD853">
            <v>74.75</v>
          </cell>
          <cell r="BE853">
            <v>81.25</v>
          </cell>
          <cell r="BF853">
            <v>77</v>
          </cell>
          <cell r="BG853" t="str">
            <v>SEJ</v>
          </cell>
          <cell r="BH853">
            <v>0</v>
          </cell>
          <cell r="BI853">
            <v>81.33</v>
          </cell>
          <cell r="BJ853">
            <v>82</v>
          </cell>
          <cell r="BK853">
            <v>81</v>
          </cell>
          <cell r="BL853">
            <v>77</v>
          </cell>
          <cell r="BM853" t="str">
            <v/>
          </cell>
          <cell r="BN853">
            <v>0</v>
          </cell>
          <cell r="BO853">
            <v>81</v>
          </cell>
          <cell r="BP853">
            <v>71.25</v>
          </cell>
          <cell r="BQ853">
            <v>80.25</v>
          </cell>
          <cell r="BR853">
            <v>80</v>
          </cell>
          <cell r="BS853" t="str">
            <v/>
          </cell>
          <cell r="BT853">
            <v>0</v>
          </cell>
          <cell r="BU853">
            <v>87.75</v>
          </cell>
          <cell r="BV853">
            <v>89.75</v>
          </cell>
          <cell r="BW853">
            <v>88.25</v>
          </cell>
          <cell r="BX853">
            <v>87</v>
          </cell>
          <cell r="BY853" t="str">
            <v/>
          </cell>
          <cell r="BZ853">
            <v>0</v>
          </cell>
          <cell r="CA853">
            <v>85.42</v>
          </cell>
          <cell r="CB853">
            <v>74.25</v>
          </cell>
          <cell r="CC853">
            <v>76</v>
          </cell>
          <cell r="CD853">
            <v>78</v>
          </cell>
          <cell r="CE853" t="str">
            <v/>
          </cell>
          <cell r="CF853">
            <v>0</v>
          </cell>
          <cell r="CG853">
            <v>82.25</v>
          </cell>
          <cell r="CH853">
            <v>81</v>
          </cell>
          <cell r="CI853">
            <v>81</v>
          </cell>
          <cell r="CJ853">
            <v>80</v>
          </cell>
          <cell r="CK853" t="str">
            <v/>
          </cell>
          <cell r="CL853">
            <v>0</v>
          </cell>
          <cell r="CM853">
            <v>77.17</v>
          </cell>
          <cell r="CN853">
            <v>75</v>
          </cell>
          <cell r="CO853">
            <v>75.25</v>
          </cell>
          <cell r="CP853">
            <v>80</v>
          </cell>
          <cell r="CQ853" t="str">
            <v/>
          </cell>
          <cell r="CR853">
            <v>0</v>
          </cell>
          <cell r="CS853">
            <v>82.17</v>
          </cell>
          <cell r="CT853">
            <v>80.25</v>
          </cell>
          <cell r="CU853">
            <v>86.5</v>
          </cell>
          <cell r="CV853">
            <v>84</v>
          </cell>
          <cell r="CW853" t="str">
            <v/>
          </cell>
          <cell r="CX853">
            <v>0</v>
          </cell>
          <cell r="CY853">
            <v>81.33</v>
          </cell>
          <cell r="CZ853">
            <v>77.75</v>
          </cell>
          <cell r="DA853">
            <v>76</v>
          </cell>
          <cell r="DB853">
            <v>87</v>
          </cell>
          <cell r="DC853" t="str">
            <v/>
          </cell>
          <cell r="DD853">
            <v>0</v>
          </cell>
          <cell r="DE853">
            <v>86.75</v>
          </cell>
          <cell r="DF853">
            <v>79.5</v>
          </cell>
          <cell r="DG853">
            <v>80</v>
          </cell>
          <cell r="DH853">
            <v>86</v>
          </cell>
          <cell r="DI853" t="str">
            <v/>
          </cell>
          <cell r="DJ853">
            <v>0</v>
          </cell>
          <cell r="DK853">
            <v>0</v>
          </cell>
          <cell r="DL853">
            <v>0</v>
          </cell>
          <cell r="DM853">
            <v>0</v>
          </cell>
          <cell r="DN853">
            <v>79</v>
          </cell>
          <cell r="DO853" t="str">
            <v/>
          </cell>
          <cell r="DP853">
            <v>0</v>
          </cell>
          <cell r="DQ853">
            <v>82.5</v>
          </cell>
          <cell r="DR853">
            <v>74</v>
          </cell>
          <cell r="DS853">
            <v>70</v>
          </cell>
          <cell r="DT853">
            <v>76</v>
          </cell>
          <cell r="DU853" t="str">
            <v/>
          </cell>
          <cell r="DV853">
            <v>0</v>
          </cell>
          <cell r="DW853">
            <v>84.25</v>
          </cell>
          <cell r="DX853">
            <v>81</v>
          </cell>
          <cell r="DY853">
            <v>76.5</v>
          </cell>
          <cell r="DZ853">
            <v>77</v>
          </cell>
          <cell r="EA853" t="str">
            <v/>
          </cell>
          <cell r="EB853">
            <v>0</v>
          </cell>
          <cell r="EC853">
            <v>82.83</v>
          </cell>
          <cell r="ED853">
            <v>70.75</v>
          </cell>
          <cell r="EE853">
            <v>75.25</v>
          </cell>
          <cell r="EF853">
            <v>75</v>
          </cell>
          <cell r="EG853" t="str">
            <v/>
          </cell>
          <cell r="EH853">
            <v>0</v>
          </cell>
          <cell r="EI853">
            <v>77.33</v>
          </cell>
          <cell r="EJ853">
            <v>72.75</v>
          </cell>
          <cell r="EK853">
            <v>71.5</v>
          </cell>
          <cell r="EL853">
            <v>79</v>
          </cell>
          <cell r="EM853" t="str">
            <v/>
          </cell>
          <cell r="EN853">
            <v>0</v>
          </cell>
          <cell r="EO853">
            <v>77.33</v>
          </cell>
          <cell r="EP853">
            <v>72.75</v>
          </cell>
          <cell r="EQ853">
            <v>71.5</v>
          </cell>
          <cell r="ER853">
            <v>79</v>
          </cell>
          <cell r="ES853" t="str">
            <v/>
          </cell>
          <cell r="ET853">
            <v>0</v>
          </cell>
          <cell r="EU853">
            <v>77.33</v>
          </cell>
          <cell r="EV853">
            <v>72.75</v>
          </cell>
          <cell r="EW853">
            <v>71.5</v>
          </cell>
          <cell r="EX853">
            <v>79</v>
          </cell>
          <cell r="EY853" t="str">
            <v/>
          </cell>
          <cell r="EZ853">
            <v>0</v>
          </cell>
          <cell r="FA853">
            <v>80.5</v>
          </cell>
          <cell r="FB853">
            <v>71.25</v>
          </cell>
          <cell r="FC853">
            <v>70</v>
          </cell>
          <cell r="FD853">
            <v>73</v>
          </cell>
          <cell r="FE853" t="str">
            <v/>
          </cell>
          <cell r="FF853">
            <v>0</v>
          </cell>
          <cell r="FG853">
            <v>80.5</v>
          </cell>
          <cell r="FH853">
            <v>71.25</v>
          </cell>
          <cell r="FI853">
            <v>70</v>
          </cell>
          <cell r="FJ853">
            <v>73</v>
          </cell>
          <cell r="FK853" t="str">
            <v/>
          </cell>
          <cell r="FL853">
            <v>0</v>
          </cell>
          <cell r="FM853">
            <v>80.5</v>
          </cell>
          <cell r="FN853">
            <v>71.25</v>
          </cell>
          <cell r="FO853">
            <v>70</v>
          </cell>
          <cell r="FP853">
            <v>73</v>
          </cell>
          <cell r="FQ853" t="str">
            <v/>
          </cell>
          <cell r="FR853">
            <v>0</v>
          </cell>
          <cell r="FS853">
            <v>80.5</v>
          </cell>
          <cell r="FT853">
            <v>71.25</v>
          </cell>
          <cell r="FU853">
            <v>70</v>
          </cell>
          <cell r="FV853">
            <v>73</v>
          </cell>
          <cell r="FW853" t="str">
            <v/>
          </cell>
          <cell r="FX853">
            <v>0</v>
          </cell>
          <cell r="FY853">
            <v>80.5</v>
          </cell>
          <cell r="FZ853">
            <v>71.25</v>
          </cell>
          <cell r="GA853">
            <v>70</v>
          </cell>
          <cell r="GB853">
            <v>73</v>
          </cell>
          <cell r="GC853" t="str">
            <v/>
          </cell>
          <cell r="GD853">
            <v>0</v>
          </cell>
          <cell r="GE853">
            <v>80.5</v>
          </cell>
          <cell r="GF853">
            <v>71.25</v>
          </cell>
          <cell r="GG853">
            <v>70</v>
          </cell>
          <cell r="GH853">
            <v>73</v>
          </cell>
          <cell r="GI853" t="str">
            <v/>
          </cell>
          <cell r="GJ853">
            <v>0</v>
          </cell>
          <cell r="GK853">
            <v>80.5</v>
          </cell>
          <cell r="GL853">
            <v>71.25</v>
          </cell>
          <cell r="GM853">
            <v>70</v>
          </cell>
          <cell r="GN853">
            <v>73</v>
          </cell>
          <cell r="GO853" t="str">
            <v/>
          </cell>
          <cell r="GP853">
            <v>0</v>
          </cell>
          <cell r="GQ853">
            <v>80.5</v>
          </cell>
          <cell r="GR853">
            <v>71.25</v>
          </cell>
          <cell r="GS853">
            <v>70</v>
          </cell>
          <cell r="GT853">
            <v>73</v>
          </cell>
          <cell r="GU853" t="str">
            <v/>
          </cell>
          <cell r="GV853">
            <v>0</v>
          </cell>
          <cell r="GW853">
            <v>82.33</v>
          </cell>
          <cell r="GX853">
            <v>68</v>
          </cell>
          <cell r="GY853">
            <v>80</v>
          </cell>
          <cell r="GZ853">
            <v>75</v>
          </cell>
          <cell r="HA853" t="str">
            <v>GEO-L</v>
          </cell>
          <cell r="HB853">
            <v>0</v>
          </cell>
          <cell r="HC853">
            <v>80.38</v>
          </cell>
          <cell r="HD853">
            <v>72.25</v>
          </cell>
          <cell r="HE853">
            <v>75</v>
          </cell>
          <cell r="HF853">
            <v>81</v>
          </cell>
          <cell r="HH853">
            <v>0</v>
          </cell>
          <cell r="HM853" t="str">
            <v/>
          </cell>
          <cell r="HN853" t="str">
            <v/>
          </cell>
          <cell r="HS853">
            <v>0</v>
          </cell>
          <cell r="HT853" t="str">
            <v>PKN</v>
          </cell>
          <cell r="HU853">
            <v>0</v>
          </cell>
          <cell r="HV853" t="str">
            <v>IND</v>
          </cell>
          <cell r="HW853">
            <v>0</v>
          </cell>
          <cell r="HX853" t="str">
            <v>MAT-W</v>
          </cell>
          <cell r="HY853">
            <v>0</v>
          </cell>
          <cell r="HZ853" t="str">
            <v>SEJ-W</v>
          </cell>
          <cell r="IA853">
            <v>0</v>
          </cell>
          <cell r="IB853" t="str">
            <v>IGR-W</v>
          </cell>
          <cell r="IC853">
            <v>0</v>
          </cell>
          <cell r="ID853" t="str">
            <v>SBO</v>
          </cell>
          <cell r="IE853">
            <v>0</v>
          </cell>
          <cell r="IF853" t="str">
            <v>PJO</v>
          </cell>
          <cell r="IG853">
            <v>0</v>
          </cell>
          <cell r="IH853" t="str">
            <v>PRA</v>
          </cell>
          <cell r="II853">
            <v>0</v>
          </cell>
          <cell r="IJ853" t="str">
            <v>JAW</v>
          </cell>
          <cell r="IK853">
            <v>0</v>
          </cell>
          <cell r="IL853" t="str">
            <v>ARB</v>
          </cell>
          <cell r="IM853">
            <v>0</v>
          </cell>
          <cell r="IN853" t="str">
            <v>PKM</v>
          </cell>
          <cell r="IO853">
            <v>0</v>
          </cell>
          <cell r="IP853" t="str">
            <v>MAT-P</v>
          </cell>
          <cell r="IQ853">
            <v>0</v>
          </cell>
          <cell r="IR853" t="str">
            <v>BIO-P</v>
          </cell>
          <cell r="IS853">
            <v>0</v>
          </cell>
          <cell r="IT853" t="str">
            <v>FIS-P</v>
          </cell>
          <cell r="IU853">
            <v>0</v>
          </cell>
          <cell r="IV853" t="str">
            <v>KIM-P</v>
          </cell>
          <cell r="IW853">
            <v>0</v>
          </cell>
          <cell r="IX853" t="str">
            <v>GEO-L</v>
          </cell>
          <cell r="IY853">
            <v>0</v>
          </cell>
          <cell r="JA853">
            <v>0</v>
          </cell>
        </row>
        <row r="854">
          <cell r="Q854" t="str">
            <v/>
          </cell>
          <cell r="AB854" t="str">
            <v/>
          </cell>
          <cell r="AC854">
            <v>27</v>
          </cell>
          <cell r="AI854" t="str">
            <v/>
          </cell>
          <cell r="AJ854">
            <v>0</v>
          </cell>
          <cell r="AK854">
            <v>81.75</v>
          </cell>
          <cell r="AL854">
            <v>77.75</v>
          </cell>
          <cell r="AM854">
            <v>79</v>
          </cell>
          <cell r="AN854">
            <v>80</v>
          </cell>
          <cell r="AO854" t="str">
            <v/>
          </cell>
          <cell r="AP854">
            <v>0</v>
          </cell>
          <cell r="AQ854">
            <v>77.67</v>
          </cell>
          <cell r="AR854">
            <v>81.5</v>
          </cell>
          <cell r="AS854">
            <v>77.5</v>
          </cell>
          <cell r="AT854">
            <v>80</v>
          </cell>
          <cell r="AU854" t="str">
            <v/>
          </cell>
          <cell r="AV854">
            <v>0</v>
          </cell>
          <cell r="AW854">
            <v>81.17</v>
          </cell>
          <cell r="AX854">
            <v>77.75</v>
          </cell>
          <cell r="AY854">
            <v>77</v>
          </cell>
          <cell r="AZ854">
            <v>81</v>
          </cell>
          <cell r="BA854" t="str">
            <v/>
          </cell>
          <cell r="BB854">
            <v>0</v>
          </cell>
          <cell r="BC854">
            <v>80</v>
          </cell>
          <cell r="BD854">
            <v>78.5</v>
          </cell>
          <cell r="BE854">
            <v>79</v>
          </cell>
          <cell r="BF854">
            <v>80</v>
          </cell>
          <cell r="BG854" t="str">
            <v>SEJ</v>
          </cell>
          <cell r="BH854">
            <v>0</v>
          </cell>
          <cell r="BI854">
            <v>79.67</v>
          </cell>
          <cell r="BJ854">
            <v>80.75</v>
          </cell>
          <cell r="BK854">
            <v>82.25</v>
          </cell>
          <cell r="BL854">
            <v>77</v>
          </cell>
          <cell r="BM854" t="str">
            <v/>
          </cell>
          <cell r="BN854">
            <v>0</v>
          </cell>
          <cell r="BO854">
            <v>81.25</v>
          </cell>
          <cell r="BP854">
            <v>79.5</v>
          </cell>
          <cell r="BQ854">
            <v>81.75</v>
          </cell>
          <cell r="BR854">
            <v>80</v>
          </cell>
          <cell r="BS854" t="str">
            <v/>
          </cell>
          <cell r="BT854">
            <v>0</v>
          </cell>
          <cell r="BU854">
            <v>85.75</v>
          </cell>
          <cell r="BV854">
            <v>88.75</v>
          </cell>
          <cell r="BW854">
            <v>85.75</v>
          </cell>
          <cell r="BX854">
            <v>85</v>
          </cell>
          <cell r="BY854" t="str">
            <v/>
          </cell>
          <cell r="BZ854">
            <v>0</v>
          </cell>
          <cell r="CA854">
            <v>83.92</v>
          </cell>
          <cell r="CB854">
            <v>73.75</v>
          </cell>
          <cell r="CC854">
            <v>72.5</v>
          </cell>
          <cell r="CD854">
            <v>77</v>
          </cell>
          <cell r="CE854" t="str">
            <v/>
          </cell>
          <cell r="CF854">
            <v>0</v>
          </cell>
          <cell r="CG854">
            <v>82.25</v>
          </cell>
          <cell r="CH854">
            <v>81.5</v>
          </cell>
          <cell r="CI854">
            <v>80.25</v>
          </cell>
          <cell r="CJ854">
            <v>80</v>
          </cell>
          <cell r="CK854" t="str">
            <v/>
          </cell>
          <cell r="CL854">
            <v>0</v>
          </cell>
          <cell r="CM854">
            <v>78.33</v>
          </cell>
          <cell r="CN854">
            <v>84.5</v>
          </cell>
          <cell r="CO854">
            <v>85</v>
          </cell>
          <cell r="CP854">
            <v>82</v>
          </cell>
          <cell r="CQ854" t="str">
            <v/>
          </cell>
          <cell r="CR854">
            <v>0</v>
          </cell>
          <cell r="CS854">
            <v>82</v>
          </cell>
          <cell r="CT854">
            <v>81.75</v>
          </cell>
          <cell r="CU854">
            <v>76.25</v>
          </cell>
          <cell r="CV854">
            <v>82</v>
          </cell>
          <cell r="CW854" t="str">
            <v/>
          </cell>
          <cell r="CX854">
            <v>0</v>
          </cell>
          <cell r="CY854">
            <v>80.89</v>
          </cell>
          <cell r="CZ854">
            <v>75</v>
          </cell>
          <cell r="DA854">
            <v>67.75</v>
          </cell>
          <cell r="DB854">
            <v>87</v>
          </cell>
          <cell r="DC854" t="str">
            <v/>
          </cell>
          <cell r="DD854">
            <v>0</v>
          </cell>
          <cell r="DE854">
            <v>82.25</v>
          </cell>
          <cell r="DF854">
            <v>79.5</v>
          </cell>
          <cell r="DG854">
            <v>81.5</v>
          </cell>
          <cell r="DH854">
            <v>91</v>
          </cell>
          <cell r="DI854" t="str">
            <v/>
          </cell>
          <cell r="DJ854">
            <v>0</v>
          </cell>
          <cell r="DK854">
            <v>0</v>
          </cell>
          <cell r="DL854">
            <v>0</v>
          </cell>
          <cell r="DM854">
            <v>0</v>
          </cell>
          <cell r="DN854">
            <v>72</v>
          </cell>
          <cell r="DO854" t="str">
            <v/>
          </cell>
          <cell r="DP854">
            <v>0</v>
          </cell>
          <cell r="DQ854">
            <v>80.75</v>
          </cell>
          <cell r="DR854">
            <v>68.25</v>
          </cell>
          <cell r="DS854">
            <v>68.5</v>
          </cell>
          <cell r="DT854">
            <v>76</v>
          </cell>
          <cell r="DU854" t="str">
            <v/>
          </cell>
          <cell r="DV854">
            <v>0</v>
          </cell>
          <cell r="DW854">
            <v>78.75</v>
          </cell>
          <cell r="DX854">
            <v>80</v>
          </cell>
          <cell r="DY854">
            <v>76.5</v>
          </cell>
          <cell r="DZ854">
            <v>78</v>
          </cell>
          <cell r="EA854" t="str">
            <v/>
          </cell>
          <cell r="EB854">
            <v>0</v>
          </cell>
          <cell r="EC854">
            <v>84.58</v>
          </cell>
          <cell r="ED854">
            <v>70.25</v>
          </cell>
          <cell r="EE854">
            <v>70.5</v>
          </cell>
          <cell r="EF854">
            <v>72</v>
          </cell>
          <cell r="EG854" t="str">
            <v/>
          </cell>
          <cell r="EH854">
            <v>0</v>
          </cell>
          <cell r="EI854">
            <v>78</v>
          </cell>
          <cell r="EJ854">
            <v>72.5</v>
          </cell>
          <cell r="EK854">
            <v>72.25</v>
          </cell>
          <cell r="EL854">
            <v>80</v>
          </cell>
          <cell r="EM854" t="str">
            <v/>
          </cell>
          <cell r="EN854">
            <v>0</v>
          </cell>
          <cell r="EO854">
            <v>78</v>
          </cell>
          <cell r="EP854">
            <v>72.5</v>
          </cell>
          <cell r="EQ854">
            <v>72.25</v>
          </cell>
          <cell r="ER854">
            <v>80</v>
          </cell>
          <cell r="ES854" t="str">
            <v/>
          </cell>
          <cell r="ET854">
            <v>0</v>
          </cell>
          <cell r="EU854">
            <v>78</v>
          </cell>
          <cell r="EV854">
            <v>72.5</v>
          </cell>
          <cell r="EW854">
            <v>72.25</v>
          </cell>
          <cell r="EX854">
            <v>80</v>
          </cell>
          <cell r="EY854" t="str">
            <v/>
          </cell>
          <cell r="EZ854">
            <v>0</v>
          </cell>
          <cell r="FA854">
            <v>81.42</v>
          </cell>
          <cell r="FB854">
            <v>71.75</v>
          </cell>
          <cell r="FC854">
            <v>70</v>
          </cell>
          <cell r="FD854">
            <v>72</v>
          </cell>
          <cell r="FE854" t="str">
            <v/>
          </cell>
          <cell r="FF854">
            <v>0</v>
          </cell>
          <cell r="FG854">
            <v>81.42</v>
          </cell>
          <cell r="FH854">
            <v>71.75</v>
          </cell>
          <cell r="FI854">
            <v>70</v>
          </cell>
          <cell r="FJ854">
            <v>72</v>
          </cell>
          <cell r="FK854" t="str">
            <v/>
          </cell>
          <cell r="FL854">
            <v>0</v>
          </cell>
          <cell r="FM854">
            <v>81.42</v>
          </cell>
          <cell r="FN854">
            <v>71.75</v>
          </cell>
          <cell r="FO854">
            <v>70</v>
          </cell>
          <cell r="FP854">
            <v>72</v>
          </cell>
          <cell r="FQ854" t="str">
            <v/>
          </cell>
          <cell r="FR854">
            <v>0</v>
          </cell>
          <cell r="FS854">
            <v>81.42</v>
          </cell>
          <cell r="FT854">
            <v>71.75</v>
          </cell>
          <cell r="FU854">
            <v>70</v>
          </cell>
          <cell r="FV854">
            <v>72</v>
          </cell>
          <cell r="FW854" t="str">
            <v/>
          </cell>
          <cell r="FX854">
            <v>0</v>
          </cell>
          <cell r="FY854">
            <v>81.42</v>
          </cell>
          <cell r="FZ854">
            <v>71.75</v>
          </cell>
          <cell r="GA854">
            <v>70</v>
          </cell>
          <cell r="GB854">
            <v>72</v>
          </cell>
          <cell r="GC854" t="str">
            <v/>
          </cell>
          <cell r="GD854">
            <v>0</v>
          </cell>
          <cell r="GE854">
            <v>81.42</v>
          </cell>
          <cell r="GF854">
            <v>71.75</v>
          </cell>
          <cell r="GG854">
            <v>70</v>
          </cell>
          <cell r="GH854">
            <v>72</v>
          </cell>
          <cell r="GI854" t="str">
            <v/>
          </cell>
          <cell r="GJ854">
            <v>0</v>
          </cell>
          <cell r="GK854">
            <v>81.42</v>
          </cell>
          <cell r="GL854">
            <v>71.75</v>
          </cell>
          <cell r="GM854">
            <v>70</v>
          </cell>
          <cell r="GN854">
            <v>72</v>
          </cell>
          <cell r="GO854" t="str">
            <v/>
          </cell>
          <cell r="GP854">
            <v>0</v>
          </cell>
          <cell r="GQ854">
            <v>81.42</v>
          </cell>
          <cell r="GR854">
            <v>71.75</v>
          </cell>
          <cell r="GS854">
            <v>70</v>
          </cell>
          <cell r="GT854">
            <v>72</v>
          </cell>
          <cell r="GU854" t="str">
            <v/>
          </cell>
          <cell r="GV854">
            <v>0</v>
          </cell>
          <cell r="GW854">
            <v>80.33</v>
          </cell>
          <cell r="GX854">
            <v>67</v>
          </cell>
          <cell r="GY854">
            <v>70.5</v>
          </cell>
          <cell r="GZ854">
            <v>76</v>
          </cell>
          <cell r="HA854" t="str">
            <v>GEO-L</v>
          </cell>
          <cell r="HB854">
            <v>0</v>
          </cell>
          <cell r="HC854">
            <v>80.5</v>
          </cell>
          <cell r="HD854">
            <v>74.75</v>
          </cell>
          <cell r="HE854">
            <v>75.5</v>
          </cell>
          <cell r="HF854">
            <v>82</v>
          </cell>
          <cell r="HH854">
            <v>0</v>
          </cell>
          <cell r="HM854" t="str">
            <v/>
          </cell>
          <cell r="HN854" t="str">
            <v/>
          </cell>
          <cell r="HS854">
            <v>0</v>
          </cell>
          <cell r="HT854" t="str">
            <v>PKN</v>
          </cell>
          <cell r="HU854">
            <v>0</v>
          </cell>
          <cell r="HV854" t="str">
            <v>IND</v>
          </cell>
          <cell r="HW854">
            <v>0</v>
          </cell>
          <cell r="HX854" t="str">
            <v>MAT-W</v>
          </cell>
          <cell r="HY854">
            <v>0</v>
          </cell>
          <cell r="HZ854" t="str">
            <v>SEJ-W</v>
          </cell>
          <cell r="IA854">
            <v>0</v>
          </cell>
          <cell r="IB854" t="str">
            <v>IGR-W</v>
          </cell>
          <cell r="IC854">
            <v>0</v>
          </cell>
          <cell r="ID854" t="str">
            <v>SBO</v>
          </cell>
          <cell r="IE854">
            <v>0</v>
          </cell>
          <cell r="IF854" t="str">
            <v>PJO</v>
          </cell>
          <cell r="IG854">
            <v>0</v>
          </cell>
          <cell r="IH854" t="str">
            <v>PRA</v>
          </cell>
          <cell r="II854">
            <v>0</v>
          </cell>
          <cell r="IJ854" t="str">
            <v>JAW</v>
          </cell>
          <cell r="IK854">
            <v>0</v>
          </cell>
          <cell r="IL854" t="str">
            <v>ARB</v>
          </cell>
          <cell r="IM854">
            <v>0</v>
          </cell>
          <cell r="IN854" t="str">
            <v>PKM</v>
          </cell>
          <cell r="IO854">
            <v>0</v>
          </cell>
          <cell r="IP854" t="str">
            <v>MAT-P</v>
          </cell>
          <cell r="IQ854">
            <v>0</v>
          </cell>
          <cell r="IR854" t="str">
            <v>BIO-P</v>
          </cell>
          <cell r="IS854">
            <v>0</v>
          </cell>
          <cell r="IT854" t="str">
            <v>FIS-P</v>
          </cell>
          <cell r="IU854">
            <v>0</v>
          </cell>
          <cell r="IV854" t="str">
            <v>KIM-P</v>
          </cell>
          <cell r="IW854">
            <v>0</v>
          </cell>
          <cell r="IX854" t="str">
            <v>GEO-L</v>
          </cell>
          <cell r="IY854">
            <v>0</v>
          </cell>
          <cell r="JA854">
            <v>0</v>
          </cell>
        </row>
        <row r="855">
          <cell r="Q855" t="str">
            <v/>
          </cell>
          <cell r="AB855" t="str">
            <v/>
          </cell>
          <cell r="AC855">
            <v>28</v>
          </cell>
          <cell r="AI855" t="str">
            <v/>
          </cell>
          <cell r="AJ855">
            <v>0</v>
          </cell>
          <cell r="AK855">
            <v>84.75</v>
          </cell>
          <cell r="AL855">
            <v>78</v>
          </cell>
          <cell r="AM855">
            <v>75</v>
          </cell>
          <cell r="AN855">
            <v>76</v>
          </cell>
          <cell r="AO855" t="str">
            <v/>
          </cell>
          <cell r="AP855">
            <v>0</v>
          </cell>
          <cell r="AQ855">
            <v>78.67</v>
          </cell>
          <cell r="AR855">
            <v>80.5</v>
          </cell>
          <cell r="AS855">
            <v>84.5</v>
          </cell>
          <cell r="AT855">
            <v>78</v>
          </cell>
          <cell r="AU855" t="str">
            <v/>
          </cell>
          <cell r="AV855">
            <v>0</v>
          </cell>
          <cell r="AW855">
            <v>79.25</v>
          </cell>
          <cell r="AX855">
            <v>78.25</v>
          </cell>
          <cell r="AY855">
            <v>75</v>
          </cell>
          <cell r="AZ855">
            <v>75</v>
          </cell>
          <cell r="BA855" t="str">
            <v/>
          </cell>
          <cell r="BB855">
            <v>0</v>
          </cell>
          <cell r="BC855">
            <v>81.5</v>
          </cell>
          <cell r="BD855">
            <v>79</v>
          </cell>
          <cell r="BE855">
            <v>76.25</v>
          </cell>
          <cell r="BF855">
            <v>77</v>
          </cell>
          <cell r="BG855" t="str">
            <v>SEJ</v>
          </cell>
          <cell r="BH855">
            <v>0</v>
          </cell>
          <cell r="BI855">
            <v>78.67</v>
          </cell>
          <cell r="BJ855">
            <v>79</v>
          </cell>
          <cell r="BK855">
            <v>76</v>
          </cell>
          <cell r="BL855">
            <v>77</v>
          </cell>
          <cell r="BM855" t="str">
            <v/>
          </cell>
          <cell r="BN855">
            <v>0</v>
          </cell>
          <cell r="BO855">
            <v>85.88</v>
          </cell>
          <cell r="BP855">
            <v>76.25</v>
          </cell>
          <cell r="BQ855">
            <v>74.5</v>
          </cell>
          <cell r="BR855">
            <v>84</v>
          </cell>
          <cell r="BS855" t="str">
            <v/>
          </cell>
          <cell r="BT855">
            <v>0</v>
          </cell>
          <cell r="BU855">
            <v>89.25</v>
          </cell>
          <cell r="BV855">
            <v>88.5</v>
          </cell>
          <cell r="BW855">
            <v>88.75</v>
          </cell>
          <cell r="BX855">
            <v>88</v>
          </cell>
          <cell r="BY855" t="str">
            <v/>
          </cell>
          <cell r="BZ855">
            <v>0</v>
          </cell>
          <cell r="CA855">
            <v>82.67</v>
          </cell>
          <cell r="CB855">
            <v>79</v>
          </cell>
          <cell r="CC855">
            <v>78.75</v>
          </cell>
          <cell r="CD855">
            <v>85</v>
          </cell>
          <cell r="CE855" t="str">
            <v/>
          </cell>
          <cell r="CF855">
            <v>0</v>
          </cell>
          <cell r="CG855">
            <v>84</v>
          </cell>
          <cell r="CH855">
            <v>77.5</v>
          </cell>
          <cell r="CI855">
            <v>83</v>
          </cell>
          <cell r="CJ855">
            <v>80</v>
          </cell>
          <cell r="CK855" t="str">
            <v/>
          </cell>
          <cell r="CL855">
            <v>0</v>
          </cell>
          <cell r="CM855">
            <v>75.25</v>
          </cell>
          <cell r="CN855">
            <v>77.75</v>
          </cell>
          <cell r="CO855">
            <v>77.75</v>
          </cell>
          <cell r="CP855">
            <v>80</v>
          </cell>
          <cell r="CQ855" t="str">
            <v/>
          </cell>
          <cell r="CR855">
            <v>0</v>
          </cell>
          <cell r="CS855">
            <v>85.42</v>
          </cell>
          <cell r="CT855">
            <v>88</v>
          </cell>
          <cell r="CU855">
            <v>82.5</v>
          </cell>
          <cell r="CV855">
            <v>85</v>
          </cell>
          <cell r="CW855" t="str">
            <v/>
          </cell>
          <cell r="CX855">
            <v>0</v>
          </cell>
          <cell r="CY855">
            <v>80</v>
          </cell>
          <cell r="CZ855">
            <v>74.75</v>
          </cell>
          <cell r="DA855">
            <v>74</v>
          </cell>
          <cell r="DB855">
            <v>89</v>
          </cell>
          <cell r="DC855" t="str">
            <v/>
          </cell>
          <cell r="DD855">
            <v>0</v>
          </cell>
          <cell r="DE855">
            <v>87.75</v>
          </cell>
          <cell r="DF855">
            <v>80.25</v>
          </cell>
          <cell r="DG855">
            <v>84</v>
          </cell>
          <cell r="DH855">
            <v>87</v>
          </cell>
          <cell r="DI855" t="str">
            <v/>
          </cell>
          <cell r="DJ855">
            <v>0</v>
          </cell>
          <cell r="DK855">
            <v>0</v>
          </cell>
          <cell r="DL855">
            <v>0</v>
          </cell>
          <cell r="DM855">
            <v>0</v>
          </cell>
          <cell r="DN855">
            <v>79</v>
          </cell>
          <cell r="DO855" t="str">
            <v/>
          </cell>
          <cell r="DP855">
            <v>0</v>
          </cell>
          <cell r="DQ855">
            <v>83</v>
          </cell>
          <cell r="DR855">
            <v>68.75</v>
          </cell>
          <cell r="DS855">
            <v>74</v>
          </cell>
          <cell r="DT855">
            <v>79</v>
          </cell>
          <cell r="DU855" t="str">
            <v/>
          </cell>
          <cell r="DV855">
            <v>0</v>
          </cell>
          <cell r="DW855">
            <v>81.75</v>
          </cell>
          <cell r="DX855">
            <v>83.25</v>
          </cell>
          <cell r="DY855">
            <v>74</v>
          </cell>
          <cell r="DZ855">
            <v>77</v>
          </cell>
          <cell r="EA855" t="str">
            <v/>
          </cell>
          <cell r="EB855">
            <v>0</v>
          </cell>
          <cell r="EC855">
            <v>82.17</v>
          </cell>
          <cell r="ED855">
            <v>71.5</v>
          </cell>
          <cell r="EE855">
            <v>73</v>
          </cell>
          <cell r="EF855">
            <v>82</v>
          </cell>
          <cell r="EG855" t="str">
            <v/>
          </cell>
          <cell r="EH855">
            <v>0</v>
          </cell>
          <cell r="EI855">
            <v>78.17</v>
          </cell>
          <cell r="EJ855">
            <v>78</v>
          </cell>
          <cell r="EK855">
            <v>71.75</v>
          </cell>
          <cell r="EL855">
            <v>79</v>
          </cell>
          <cell r="EM855" t="str">
            <v/>
          </cell>
          <cell r="EN855">
            <v>0</v>
          </cell>
          <cell r="EO855">
            <v>78.17</v>
          </cell>
          <cell r="EP855">
            <v>78</v>
          </cell>
          <cell r="EQ855">
            <v>71.75</v>
          </cell>
          <cell r="ER855">
            <v>79</v>
          </cell>
          <cell r="ES855" t="str">
            <v/>
          </cell>
          <cell r="ET855">
            <v>0</v>
          </cell>
          <cell r="EU855">
            <v>78.17</v>
          </cell>
          <cell r="EV855">
            <v>78</v>
          </cell>
          <cell r="EW855">
            <v>71.75</v>
          </cell>
          <cell r="EX855">
            <v>79</v>
          </cell>
          <cell r="EY855" t="str">
            <v/>
          </cell>
          <cell r="EZ855">
            <v>0</v>
          </cell>
          <cell r="FA855">
            <v>82</v>
          </cell>
          <cell r="FB855">
            <v>71.5</v>
          </cell>
          <cell r="FC855">
            <v>77</v>
          </cell>
          <cell r="FD855">
            <v>74</v>
          </cell>
          <cell r="FE855" t="str">
            <v/>
          </cell>
          <cell r="FF855">
            <v>0</v>
          </cell>
          <cell r="FG855">
            <v>82</v>
          </cell>
          <cell r="FH855">
            <v>71.5</v>
          </cell>
          <cell r="FI855">
            <v>77</v>
          </cell>
          <cell r="FJ855">
            <v>74</v>
          </cell>
          <cell r="FK855" t="str">
            <v/>
          </cell>
          <cell r="FL855">
            <v>0</v>
          </cell>
          <cell r="FM855">
            <v>82</v>
          </cell>
          <cell r="FN855">
            <v>71.5</v>
          </cell>
          <cell r="FO855">
            <v>77</v>
          </cell>
          <cell r="FP855">
            <v>74</v>
          </cell>
          <cell r="FQ855" t="str">
            <v/>
          </cell>
          <cell r="FR855">
            <v>0</v>
          </cell>
          <cell r="FS855">
            <v>82</v>
          </cell>
          <cell r="FT855">
            <v>71.5</v>
          </cell>
          <cell r="FU855">
            <v>77</v>
          </cell>
          <cell r="FV855">
            <v>74</v>
          </cell>
          <cell r="FW855" t="str">
            <v/>
          </cell>
          <cell r="FX855">
            <v>0</v>
          </cell>
          <cell r="FY855">
            <v>82</v>
          </cell>
          <cell r="FZ855">
            <v>71.5</v>
          </cell>
          <cell r="GA855">
            <v>77</v>
          </cell>
          <cell r="GB855">
            <v>74</v>
          </cell>
          <cell r="GC855" t="str">
            <v/>
          </cell>
          <cell r="GD855">
            <v>0</v>
          </cell>
          <cell r="GE855">
            <v>82</v>
          </cell>
          <cell r="GF855">
            <v>71.5</v>
          </cell>
          <cell r="GG855">
            <v>77</v>
          </cell>
          <cell r="GH855">
            <v>74</v>
          </cell>
          <cell r="GI855" t="str">
            <v/>
          </cell>
          <cell r="GJ855">
            <v>0</v>
          </cell>
          <cell r="GK855">
            <v>82</v>
          </cell>
          <cell r="GL855">
            <v>71.5</v>
          </cell>
          <cell r="GM855">
            <v>77</v>
          </cell>
          <cell r="GN855">
            <v>74</v>
          </cell>
          <cell r="GO855" t="str">
            <v/>
          </cell>
          <cell r="GP855">
            <v>0</v>
          </cell>
          <cell r="GQ855">
            <v>82</v>
          </cell>
          <cell r="GR855">
            <v>71.5</v>
          </cell>
          <cell r="GS855">
            <v>77</v>
          </cell>
          <cell r="GT855">
            <v>74</v>
          </cell>
          <cell r="GU855" t="str">
            <v/>
          </cell>
          <cell r="GV855">
            <v>0</v>
          </cell>
          <cell r="GW855">
            <v>83.67</v>
          </cell>
          <cell r="GX855">
            <v>67</v>
          </cell>
          <cell r="GY855">
            <v>72.25</v>
          </cell>
          <cell r="GZ855">
            <v>75</v>
          </cell>
          <cell r="HA855" t="str">
            <v>GEO-L</v>
          </cell>
          <cell r="HB855">
            <v>0</v>
          </cell>
          <cell r="HC855">
            <v>80.63</v>
          </cell>
          <cell r="HD855">
            <v>78.25</v>
          </cell>
          <cell r="HE855">
            <v>80.75</v>
          </cell>
          <cell r="HF855">
            <v>84</v>
          </cell>
          <cell r="HH855">
            <v>0</v>
          </cell>
          <cell r="HM855" t="str">
            <v/>
          </cell>
          <cell r="HN855" t="str">
            <v/>
          </cell>
          <cell r="HS855">
            <v>0</v>
          </cell>
          <cell r="HT855" t="str">
            <v>PKN</v>
          </cell>
          <cell r="HU855">
            <v>0</v>
          </cell>
          <cell r="HV855" t="str">
            <v>IND</v>
          </cell>
          <cell r="HW855">
            <v>0</v>
          </cell>
          <cell r="HX855" t="str">
            <v>MAT-W</v>
          </cell>
          <cell r="HY855">
            <v>0</v>
          </cell>
          <cell r="HZ855" t="str">
            <v>SEJ-W</v>
          </cell>
          <cell r="IA855">
            <v>0</v>
          </cell>
          <cell r="IB855" t="str">
            <v>IGR-W</v>
          </cell>
          <cell r="IC855">
            <v>0</v>
          </cell>
          <cell r="ID855" t="str">
            <v>SBO</v>
          </cell>
          <cell r="IE855">
            <v>0</v>
          </cell>
          <cell r="IF855" t="str">
            <v>PJO</v>
          </cell>
          <cell r="IG855">
            <v>0</v>
          </cell>
          <cell r="IH855" t="str">
            <v>PRA</v>
          </cell>
          <cell r="II855">
            <v>0</v>
          </cell>
          <cell r="IJ855" t="str">
            <v>JAW</v>
          </cell>
          <cell r="IK855">
            <v>0</v>
          </cell>
          <cell r="IL855" t="str">
            <v>ARB</v>
          </cell>
          <cell r="IM855">
            <v>0</v>
          </cell>
          <cell r="IN855" t="str">
            <v>PKM</v>
          </cell>
          <cell r="IO855">
            <v>0</v>
          </cell>
          <cell r="IP855" t="str">
            <v>MAT-P</v>
          </cell>
          <cell r="IQ855">
            <v>0</v>
          </cell>
          <cell r="IR855" t="str">
            <v>BIO-P</v>
          </cell>
          <cell r="IS855">
            <v>0</v>
          </cell>
          <cell r="IT855" t="str">
            <v>FIS-P</v>
          </cell>
          <cell r="IU855">
            <v>0</v>
          </cell>
          <cell r="IV855" t="str">
            <v>KIM-P</v>
          </cell>
          <cell r="IW855">
            <v>0</v>
          </cell>
          <cell r="IX855" t="str">
            <v>GEO-L</v>
          </cell>
          <cell r="IY855">
            <v>0</v>
          </cell>
          <cell r="JA855">
            <v>0</v>
          </cell>
        </row>
        <row r="856">
          <cell r="Q856" t="str">
            <v/>
          </cell>
          <cell r="AB856" t="str">
            <v/>
          </cell>
          <cell r="AC856">
            <v>29</v>
          </cell>
          <cell r="AI856" t="str">
            <v/>
          </cell>
          <cell r="AJ856">
            <v>0</v>
          </cell>
          <cell r="AK856">
            <v>81.75</v>
          </cell>
          <cell r="AL856">
            <v>79.25</v>
          </cell>
          <cell r="AM856">
            <v>78</v>
          </cell>
          <cell r="AN856">
            <v>78</v>
          </cell>
          <cell r="AO856" t="str">
            <v/>
          </cell>
          <cell r="AP856">
            <v>0</v>
          </cell>
          <cell r="AQ856">
            <v>76</v>
          </cell>
          <cell r="AR856">
            <v>77.5</v>
          </cell>
          <cell r="AS856">
            <v>79</v>
          </cell>
          <cell r="AT856">
            <v>79</v>
          </cell>
          <cell r="AU856" t="str">
            <v/>
          </cell>
          <cell r="AV856">
            <v>0</v>
          </cell>
          <cell r="AW856">
            <v>78.67</v>
          </cell>
          <cell r="AX856">
            <v>79.25</v>
          </cell>
          <cell r="AY856">
            <v>77.75</v>
          </cell>
          <cell r="AZ856">
            <v>78</v>
          </cell>
          <cell r="BA856" t="str">
            <v/>
          </cell>
          <cell r="BB856">
            <v>0</v>
          </cell>
          <cell r="BC856">
            <v>86.25</v>
          </cell>
          <cell r="BD856">
            <v>76.75</v>
          </cell>
          <cell r="BE856">
            <v>79</v>
          </cell>
          <cell r="BF856">
            <v>76</v>
          </cell>
          <cell r="BG856" t="str">
            <v>SEJ</v>
          </cell>
          <cell r="BH856">
            <v>0</v>
          </cell>
          <cell r="BI856">
            <v>76</v>
          </cell>
          <cell r="BJ856">
            <v>77.75</v>
          </cell>
          <cell r="BK856">
            <v>80.5</v>
          </cell>
          <cell r="BL856">
            <v>77</v>
          </cell>
          <cell r="BM856" t="str">
            <v/>
          </cell>
          <cell r="BN856">
            <v>0</v>
          </cell>
          <cell r="BO856">
            <v>81.63</v>
          </cell>
          <cell r="BP856">
            <v>71.75</v>
          </cell>
          <cell r="BQ856">
            <v>79.5</v>
          </cell>
          <cell r="BR856">
            <v>86</v>
          </cell>
          <cell r="BS856" t="str">
            <v/>
          </cell>
          <cell r="BT856">
            <v>0</v>
          </cell>
          <cell r="BU856">
            <v>85.5</v>
          </cell>
          <cell r="BV856">
            <v>84</v>
          </cell>
          <cell r="BW856">
            <v>84.5</v>
          </cell>
          <cell r="BX856">
            <v>86</v>
          </cell>
          <cell r="BY856" t="str">
            <v/>
          </cell>
          <cell r="BZ856">
            <v>0</v>
          </cell>
          <cell r="CA856">
            <v>80.67</v>
          </cell>
          <cell r="CB856">
            <v>79.25</v>
          </cell>
          <cell r="CC856">
            <v>86.75</v>
          </cell>
          <cell r="CD856">
            <v>87</v>
          </cell>
          <cell r="CE856" t="str">
            <v/>
          </cell>
          <cell r="CF856">
            <v>0</v>
          </cell>
          <cell r="CG856">
            <v>85</v>
          </cell>
          <cell r="CH856">
            <v>78</v>
          </cell>
          <cell r="CI856">
            <v>83</v>
          </cell>
          <cell r="CJ856">
            <v>82</v>
          </cell>
          <cell r="CK856" t="str">
            <v/>
          </cell>
          <cell r="CL856">
            <v>0</v>
          </cell>
          <cell r="CM856">
            <v>75</v>
          </cell>
          <cell r="CN856">
            <v>73.75</v>
          </cell>
          <cell r="CO856">
            <v>73.75</v>
          </cell>
          <cell r="CP856">
            <v>78</v>
          </cell>
          <cell r="CQ856" t="str">
            <v/>
          </cell>
          <cell r="CR856">
            <v>0</v>
          </cell>
          <cell r="CS856">
            <v>80.17</v>
          </cell>
          <cell r="CT856">
            <v>80.5</v>
          </cell>
          <cell r="CU856">
            <v>76.75</v>
          </cell>
          <cell r="CV856">
            <v>84</v>
          </cell>
          <cell r="CW856" t="str">
            <v/>
          </cell>
          <cell r="CX856">
            <v>0</v>
          </cell>
          <cell r="CY856">
            <v>80.89</v>
          </cell>
          <cell r="CZ856">
            <v>75.5</v>
          </cell>
          <cell r="DA856">
            <v>69.5</v>
          </cell>
          <cell r="DB856">
            <v>86</v>
          </cell>
          <cell r="DC856" t="str">
            <v/>
          </cell>
          <cell r="DD856">
            <v>0</v>
          </cell>
          <cell r="DE856">
            <v>85.75</v>
          </cell>
          <cell r="DF856">
            <v>78.5</v>
          </cell>
          <cell r="DG856">
            <v>91</v>
          </cell>
          <cell r="DH856">
            <v>88</v>
          </cell>
          <cell r="DI856" t="str">
            <v/>
          </cell>
          <cell r="DJ856">
            <v>0</v>
          </cell>
          <cell r="DK856">
            <v>0</v>
          </cell>
          <cell r="DL856">
            <v>0</v>
          </cell>
          <cell r="DM856">
            <v>0</v>
          </cell>
          <cell r="DN856">
            <v>78</v>
          </cell>
          <cell r="DO856" t="str">
            <v/>
          </cell>
          <cell r="DP856">
            <v>0</v>
          </cell>
          <cell r="DQ856">
            <v>79.75</v>
          </cell>
          <cell r="DR856">
            <v>69.75</v>
          </cell>
          <cell r="DS856">
            <v>71.75</v>
          </cell>
          <cell r="DT856">
            <v>79</v>
          </cell>
          <cell r="DU856" t="str">
            <v/>
          </cell>
          <cell r="DV856">
            <v>0</v>
          </cell>
          <cell r="DW856">
            <v>82.5</v>
          </cell>
          <cell r="DX856">
            <v>77.25</v>
          </cell>
          <cell r="DY856">
            <v>78.25</v>
          </cell>
          <cell r="DZ856">
            <v>78</v>
          </cell>
          <cell r="EA856" t="str">
            <v/>
          </cell>
          <cell r="EB856">
            <v>0</v>
          </cell>
          <cell r="EC856">
            <v>80.5</v>
          </cell>
          <cell r="ED856">
            <v>73.75</v>
          </cell>
          <cell r="EE856">
            <v>83.75</v>
          </cell>
          <cell r="EF856">
            <v>80</v>
          </cell>
          <cell r="EG856" t="str">
            <v/>
          </cell>
          <cell r="EH856">
            <v>0</v>
          </cell>
          <cell r="EI856">
            <v>77.5</v>
          </cell>
          <cell r="EJ856">
            <v>71.5</v>
          </cell>
          <cell r="EK856">
            <v>73.25</v>
          </cell>
          <cell r="EL856">
            <v>82</v>
          </cell>
          <cell r="EM856" t="str">
            <v/>
          </cell>
          <cell r="EN856">
            <v>0</v>
          </cell>
          <cell r="EO856">
            <v>77.5</v>
          </cell>
          <cell r="EP856">
            <v>71.5</v>
          </cell>
          <cell r="EQ856">
            <v>73.25</v>
          </cell>
          <cell r="ER856">
            <v>82</v>
          </cell>
          <cell r="ES856" t="str">
            <v/>
          </cell>
          <cell r="ET856">
            <v>0</v>
          </cell>
          <cell r="EU856">
            <v>77.5</v>
          </cell>
          <cell r="EV856">
            <v>71.5</v>
          </cell>
          <cell r="EW856">
            <v>73.25</v>
          </cell>
          <cell r="EX856">
            <v>82</v>
          </cell>
          <cell r="EY856" t="str">
            <v/>
          </cell>
          <cell r="EZ856">
            <v>0</v>
          </cell>
          <cell r="FA856">
            <v>79.83</v>
          </cell>
          <cell r="FB856">
            <v>73</v>
          </cell>
          <cell r="FC856">
            <v>73</v>
          </cell>
          <cell r="FD856">
            <v>79</v>
          </cell>
          <cell r="FE856" t="str">
            <v/>
          </cell>
          <cell r="FF856">
            <v>0</v>
          </cell>
          <cell r="FG856">
            <v>79.83</v>
          </cell>
          <cell r="FH856">
            <v>73</v>
          </cell>
          <cell r="FI856">
            <v>73</v>
          </cell>
          <cell r="FJ856">
            <v>79</v>
          </cell>
          <cell r="FK856" t="str">
            <v/>
          </cell>
          <cell r="FL856">
            <v>0</v>
          </cell>
          <cell r="FM856">
            <v>79.83</v>
          </cell>
          <cell r="FN856">
            <v>73</v>
          </cell>
          <cell r="FO856">
            <v>73</v>
          </cell>
          <cell r="FP856">
            <v>79</v>
          </cell>
          <cell r="FQ856" t="str">
            <v/>
          </cell>
          <cell r="FR856">
            <v>0</v>
          </cell>
          <cell r="FS856">
            <v>79.83</v>
          </cell>
          <cell r="FT856">
            <v>73</v>
          </cell>
          <cell r="FU856">
            <v>73</v>
          </cell>
          <cell r="FV856">
            <v>79</v>
          </cell>
          <cell r="FW856" t="str">
            <v/>
          </cell>
          <cell r="FX856">
            <v>0</v>
          </cell>
          <cell r="FY856">
            <v>79.83</v>
          </cell>
          <cell r="FZ856">
            <v>73</v>
          </cell>
          <cell r="GA856">
            <v>73</v>
          </cell>
          <cell r="GB856">
            <v>79</v>
          </cell>
          <cell r="GC856" t="str">
            <v/>
          </cell>
          <cell r="GD856">
            <v>0</v>
          </cell>
          <cell r="GE856">
            <v>79.83</v>
          </cell>
          <cell r="GF856">
            <v>73</v>
          </cell>
          <cell r="GG856">
            <v>73</v>
          </cell>
          <cell r="GH856">
            <v>79</v>
          </cell>
          <cell r="GI856" t="str">
            <v/>
          </cell>
          <cell r="GJ856">
            <v>0</v>
          </cell>
          <cell r="GK856">
            <v>79.83</v>
          </cell>
          <cell r="GL856">
            <v>73</v>
          </cell>
          <cell r="GM856">
            <v>73</v>
          </cell>
          <cell r="GN856">
            <v>79</v>
          </cell>
          <cell r="GO856" t="str">
            <v/>
          </cell>
          <cell r="GP856">
            <v>0</v>
          </cell>
          <cell r="GQ856">
            <v>79.83</v>
          </cell>
          <cell r="GR856">
            <v>73</v>
          </cell>
          <cell r="GS856">
            <v>73</v>
          </cell>
          <cell r="GT856">
            <v>79</v>
          </cell>
          <cell r="GU856" t="str">
            <v/>
          </cell>
          <cell r="GV856">
            <v>0</v>
          </cell>
          <cell r="GW856">
            <v>83.58</v>
          </cell>
          <cell r="GX856">
            <v>67</v>
          </cell>
          <cell r="GY856">
            <v>77.75</v>
          </cell>
          <cell r="GZ856">
            <v>76</v>
          </cell>
          <cell r="HA856" t="str">
            <v>GEO-L</v>
          </cell>
          <cell r="HB856">
            <v>0</v>
          </cell>
          <cell r="HC856">
            <v>80.25</v>
          </cell>
          <cell r="HD856">
            <v>76.5</v>
          </cell>
          <cell r="HE856">
            <v>77.75</v>
          </cell>
          <cell r="HF856">
            <v>83</v>
          </cell>
          <cell r="HH856">
            <v>0</v>
          </cell>
          <cell r="HM856" t="str">
            <v/>
          </cell>
          <cell r="HN856" t="str">
            <v/>
          </cell>
          <cell r="HS856">
            <v>0</v>
          </cell>
          <cell r="HT856" t="str">
            <v>PKN</v>
          </cell>
          <cell r="HU856">
            <v>0</v>
          </cell>
          <cell r="HV856" t="str">
            <v>IND</v>
          </cell>
          <cell r="HW856">
            <v>0</v>
          </cell>
          <cell r="HX856" t="str">
            <v>MAT-W</v>
          </cell>
          <cell r="HY856">
            <v>0</v>
          </cell>
          <cell r="HZ856" t="str">
            <v>SEJ-W</v>
          </cell>
          <cell r="IA856">
            <v>0</v>
          </cell>
          <cell r="IB856" t="str">
            <v>IGR-W</v>
          </cell>
          <cell r="IC856">
            <v>0</v>
          </cell>
          <cell r="ID856" t="str">
            <v>SBO</v>
          </cell>
          <cell r="IE856">
            <v>0</v>
          </cell>
          <cell r="IF856" t="str">
            <v>PJO</v>
          </cell>
          <cell r="IG856">
            <v>0</v>
          </cell>
          <cell r="IH856" t="str">
            <v>PRA</v>
          </cell>
          <cell r="II856">
            <v>0</v>
          </cell>
          <cell r="IJ856" t="str">
            <v>JAW</v>
          </cell>
          <cell r="IK856">
            <v>0</v>
          </cell>
          <cell r="IL856" t="str">
            <v>ARB</v>
          </cell>
          <cell r="IM856">
            <v>0</v>
          </cell>
          <cell r="IN856" t="str">
            <v>PKM</v>
          </cell>
          <cell r="IO856">
            <v>0</v>
          </cell>
          <cell r="IP856" t="str">
            <v>MAT-P</v>
          </cell>
          <cell r="IQ856">
            <v>0</v>
          </cell>
          <cell r="IR856" t="str">
            <v>BIO-P</v>
          </cell>
          <cell r="IS856">
            <v>0</v>
          </cell>
          <cell r="IT856" t="str">
            <v>FIS-P</v>
          </cell>
          <cell r="IU856">
            <v>0</v>
          </cell>
          <cell r="IV856" t="str">
            <v>KIM-P</v>
          </cell>
          <cell r="IW856">
            <v>0</v>
          </cell>
          <cell r="IX856" t="str">
            <v>GEO-L</v>
          </cell>
          <cell r="IY856">
            <v>0</v>
          </cell>
          <cell r="JA856">
            <v>0</v>
          </cell>
        </row>
        <row r="857">
          <cell r="Q857" t="str">
            <v/>
          </cell>
          <cell r="AB857" t="str">
            <v/>
          </cell>
          <cell r="AC857">
            <v>30</v>
          </cell>
          <cell r="AI857" t="str">
            <v/>
          </cell>
          <cell r="AJ857">
            <v>0</v>
          </cell>
          <cell r="AK857">
            <v>79.5</v>
          </cell>
          <cell r="AL857">
            <v>76.25</v>
          </cell>
          <cell r="AM857">
            <v>75</v>
          </cell>
          <cell r="AN857">
            <v>76</v>
          </cell>
          <cell r="AO857" t="str">
            <v/>
          </cell>
          <cell r="AP857">
            <v>0</v>
          </cell>
          <cell r="AQ857">
            <v>78.33</v>
          </cell>
          <cell r="AR857">
            <v>77.25</v>
          </cell>
          <cell r="AS857">
            <v>70.25</v>
          </cell>
          <cell r="AT857">
            <v>76</v>
          </cell>
          <cell r="AU857" t="str">
            <v/>
          </cell>
          <cell r="AV857">
            <v>0</v>
          </cell>
          <cell r="AW857">
            <v>78.67</v>
          </cell>
          <cell r="AX857">
            <v>76.25</v>
          </cell>
          <cell r="AY857">
            <v>74</v>
          </cell>
          <cell r="AZ857">
            <v>77</v>
          </cell>
          <cell r="BA857" t="str">
            <v/>
          </cell>
          <cell r="BB857">
            <v>0</v>
          </cell>
          <cell r="BC857">
            <v>79</v>
          </cell>
          <cell r="BD857">
            <v>77</v>
          </cell>
          <cell r="BE857">
            <v>74.5</v>
          </cell>
          <cell r="BF857">
            <v>76</v>
          </cell>
          <cell r="BG857" t="str">
            <v>SEJ</v>
          </cell>
          <cell r="BH857">
            <v>0</v>
          </cell>
          <cell r="BI857">
            <v>76</v>
          </cell>
          <cell r="BJ857">
            <v>80.5</v>
          </cell>
          <cell r="BK857">
            <v>71</v>
          </cell>
          <cell r="BL857">
            <v>75</v>
          </cell>
          <cell r="BM857" t="str">
            <v/>
          </cell>
          <cell r="BN857">
            <v>0</v>
          </cell>
          <cell r="BO857">
            <v>83.75</v>
          </cell>
          <cell r="BP857">
            <v>72</v>
          </cell>
          <cell r="BQ857">
            <v>72.25</v>
          </cell>
          <cell r="BR857">
            <v>80</v>
          </cell>
          <cell r="BS857" t="str">
            <v/>
          </cell>
          <cell r="BT857">
            <v>0</v>
          </cell>
          <cell r="BU857">
            <v>81</v>
          </cell>
          <cell r="BV857">
            <v>83</v>
          </cell>
          <cell r="BW857">
            <v>80.5</v>
          </cell>
          <cell r="BX857">
            <v>80</v>
          </cell>
          <cell r="BY857" t="str">
            <v/>
          </cell>
          <cell r="BZ857">
            <v>0</v>
          </cell>
          <cell r="CA857">
            <v>79</v>
          </cell>
          <cell r="CB857">
            <v>69.5</v>
          </cell>
          <cell r="CC857">
            <v>69.5</v>
          </cell>
          <cell r="CD857">
            <v>72</v>
          </cell>
          <cell r="CE857" t="str">
            <v/>
          </cell>
          <cell r="CF857">
            <v>0</v>
          </cell>
          <cell r="CG857">
            <v>81.75</v>
          </cell>
          <cell r="CH857">
            <v>79.25</v>
          </cell>
          <cell r="CI857">
            <v>79</v>
          </cell>
          <cell r="CJ857">
            <v>80</v>
          </cell>
          <cell r="CK857" t="str">
            <v/>
          </cell>
          <cell r="CL857">
            <v>0</v>
          </cell>
          <cell r="CM857">
            <v>75.17</v>
          </cell>
          <cell r="CN857">
            <v>70.25</v>
          </cell>
          <cell r="CO857">
            <v>67.25</v>
          </cell>
          <cell r="CP857">
            <v>75</v>
          </cell>
          <cell r="CQ857" t="str">
            <v/>
          </cell>
          <cell r="CR857">
            <v>0</v>
          </cell>
          <cell r="CS857">
            <v>81.92</v>
          </cell>
          <cell r="CT857">
            <v>86</v>
          </cell>
          <cell r="CU857">
            <v>70.25</v>
          </cell>
          <cell r="CV857">
            <v>77</v>
          </cell>
          <cell r="CW857" t="str">
            <v/>
          </cell>
          <cell r="CX857">
            <v>0</v>
          </cell>
          <cell r="CY857">
            <v>86.56</v>
          </cell>
          <cell r="CZ857">
            <v>82.75</v>
          </cell>
          <cell r="DA857">
            <v>77.75</v>
          </cell>
          <cell r="DB857">
            <v>87</v>
          </cell>
          <cell r="DC857" t="str">
            <v/>
          </cell>
          <cell r="DD857">
            <v>0</v>
          </cell>
          <cell r="DE857">
            <v>81.25</v>
          </cell>
          <cell r="DF857">
            <v>78.5</v>
          </cell>
          <cell r="DG857">
            <v>81</v>
          </cell>
          <cell r="DH857">
            <v>85</v>
          </cell>
          <cell r="DI857" t="str">
            <v/>
          </cell>
          <cell r="DJ857">
            <v>0</v>
          </cell>
          <cell r="DK857">
            <v>0</v>
          </cell>
          <cell r="DL857">
            <v>0</v>
          </cell>
          <cell r="DM857">
            <v>0</v>
          </cell>
          <cell r="DN857">
            <v>70</v>
          </cell>
          <cell r="DO857" t="str">
            <v/>
          </cell>
          <cell r="DP857">
            <v>0</v>
          </cell>
          <cell r="DQ857">
            <v>82</v>
          </cell>
          <cell r="DR857">
            <v>72.25</v>
          </cell>
          <cell r="DS857">
            <v>68</v>
          </cell>
          <cell r="DT857">
            <v>78</v>
          </cell>
          <cell r="DU857" t="str">
            <v/>
          </cell>
          <cell r="DV857">
            <v>0</v>
          </cell>
          <cell r="DW857">
            <v>76.75</v>
          </cell>
          <cell r="DX857">
            <v>76.75</v>
          </cell>
          <cell r="DY857">
            <v>72</v>
          </cell>
          <cell r="DZ857">
            <v>74</v>
          </cell>
          <cell r="EA857" t="str">
            <v/>
          </cell>
          <cell r="EB857">
            <v>0</v>
          </cell>
          <cell r="EC857">
            <v>78.92</v>
          </cell>
          <cell r="ED857">
            <v>68</v>
          </cell>
          <cell r="EE857">
            <v>69.5</v>
          </cell>
          <cell r="EF857">
            <v>76</v>
          </cell>
          <cell r="EG857" t="str">
            <v/>
          </cell>
          <cell r="EH857">
            <v>0</v>
          </cell>
          <cell r="EI857">
            <v>77.83</v>
          </cell>
          <cell r="EJ857">
            <v>72.25</v>
          </cell>
          <cell r="EK857">
            <v>70.75</v>
          </cell>
          <cell r="EL857">
            <v>76</v>
          </cell>
          <cell r="EM857" t="str">
            <v/>
          </cell>
          <cell r="EN857">
            <v>0</v>
          </cell>
          <cell r="EO857">
            <v>77.83</v>
          </cell>
          <cell r="EP857">
            <v>72.25</v>
          </cell>
          <cell r="EQ857">
            <v>70.75</v>
          </cell>
          <cell r="ER857">
            <v>76</v>
          </cell>
          <cell r="ES857" t="str">
            <v/>
          </cell>
          <cell r="ET857">
            <v>0</v>
          </cell>
          <cell r="EU857">
            <v>77.83</v>
          </cell>
          <cell r="EV857">
            <v>72.25</v>
          </cell>
          <cell r="EW857">
            <v>70.75</v>
          </cell>
          <cell r="EX857">
            <v>76</v>
          </cell>
          <cell r="EY857" t="str">
            <v/>
          </cell>
          <cell r="EZ857">
            <v>0</v>
          </cell>
          <cell r="FA857">
            <v>76.33</v>
          </cell>
          <cell r="FB857">
            <v>70.75</v>
          </cell>
          <cell r="FC857">
            <v>67</v>
          </cell>
          <cell r="FD857">
            <v>72</v>
          </cell>
          <cell r="FE857" t="str">
            <v/>
          </cell>
          <cell r="FF857">
            <v>0</v>
          </cell>
          <cell r="FG857">
            <v>76.33</v>
          </cell>
          <cell r="FH857">
            <v>70.75</v>
          </cell>
          <cell r="FI857">
            <v>67</v>
          </cell>
          <cell r="FJ857">
            <v>72</v>
          </cell>
          <cell r="FK857" t="str">
            <v/>
          </cell>
          <cell r="FL857">
            <v>0</v>
          </cell>
          <cell r="FM857">
            <v>76.33</v>
          </cell>
          <cell r="FN857">
            <v>70.75</v>
          </cell>
          <cell r="FO857">
            <v>67</v>
          </cell>
          <cell r="FP857">
            <v>72</v>
          </cell>
          <cell r="FQ857" t="str">
            <v/>
          </cell>
          <cell r="FR857">
            <v>0</v>
          </cell>
          <cell r="FS857">
            <v>76.33</v>
          </cell>
          <cell r="FT857">
            <v>70.75</v>
          </cell>
          <cell r="FU857">
            <v>67</v>
          </cell>
          <cell r="FV857">
            <v>72</v>
          </cell>
          <cell r="FW857" t="str">
            <v/>
          </cell>
          <cell r="FX857">
            <v>0</v>
          </cell>
          <cell r="FY857">
            <v>76.33</v>
          </cell>
          <cell r="FZ857">
            <v>70.75</v>
          </cell>
          <cell r="GA857">
            <v>67</v>
          </cell>
          <cell r="GB857">
            <v>72</v>
          </cell>
          <cell r="GC857" t="str">
            <v/>
          </cell>
          <cell r="GD857">
            <v>0</v>
          </cell>
          <cell r="GE857">
            <v>76.33</v>
          </cell>
          <cell r="GF857">
            <v>70.75</v>
          </cell>
          <cell r="GG857">
            <v>67</v>
          </cell>
          <cell r="GH857">
            <v>72</v>
          </cell>
          <cell r="GI857" t="str">
            <v/>
          </cell>
          <cell r="GJ857">
            <v>0</v>
          </cell>
          <cell r="GK857">
            <v>76.33</v>
          </cell>
          <cell r="GL857">
            <v>70.75</v>
          </cell>
          <cell r="GM857">
            <v>67</v>
          </cell>
          <cell r="GN857">
            <v>72</v>
          </cell>
          <cell r="GO857" t="str">
            <v/>
          </cell>
          <cell r="GP857">
            <v>0</v>
          </cell>
          <cell r="GQ857">
            <v>76.33</v>
          </cell>
          <cell r="GR857">
            <v>70.75</v>
          </cell>
          <cell r="GS857">
            <v>67</v>
          </cell>
          <cell r="GT857">
            <v>72</v>
          </cell>
          <cell r="GU857" t="str">
            <v/>
          </cell>
          <cell r="GV857">
            <v>0</v>
          </cell>
          <cell r="GW857">
            <v>82.25</v>
          </cell>
          <cell r="GX857">
            <v>0</v>
          </cell>
          <cell r="GY857">
            <v>73.25</v>
          </cell>
          <cell r="GZ857">
            <v>67</v>
          </cell>
          <cell r="HA857" t="str">
            <v>GEO-L</v>
          </cell>
          <cell r="HB857">
            <v>0</v>
          </cell>
          <cell r="HC857">
            <v>80</v>
          </cell>
          <cell r="HD857">
            <v>71.5</v>
          </cell>
          <cell r="HE857">
            <v>73</v>
          </cell>
          <cell r="HF857">
            <v>77</v>
          </cell>
          <cell r="HH857">
            <v>0</v>
          </cell>
          <cell r="HM857" t="str">
            <v/>
          </cell>
          <cell r="HN857" t="str">
            <v/>
          </cell>
          <cell r="HS857">
            <v>0</v>
          </cell>
          <cell r="HT857" t="str">
            <v>PKN</v>
          </cell>
          <cell r="HU857">
            <v>0</v>
          </cell>
          <cell r="HV857" t="str">
            <v>IND</v>
          </cell>
          <cell r="HW857">
            <v>0</v>
          </cell>
          <cell r="HX857" t="str">
            <v>MAT-W</v>
          </cell>
          <cell r="HY857">
            <v>0</v>
          </cell>
          <cell r="HZ857" t="str">
            <v>SEJ-W</v>
          </cell>
          <cell r="IA857">
            <v>0</v>
          </cell>
          <cell r="IB857" t="str">
            <v>IGR-W</v>
          </cell>
          <cell r="IC857">
            <v>0</v>
          </cell>
          <cell r="ID857" t="str">
            <v>SBO</v>
          </cell>
          <cell r="IE857">
            <v>0</v>
          </cell>
          <cell r="IF857" t="str">
            <v>PJO</v>
          </cell>
          <cell r="IG857">
            <v>0</v>
          </cell>
          <cell r="IH857" t="str">
            <v>PRA</v>
          </cell>
          <cell r="II857">
            <v>0</v>
          </cell>
          <cell r="IJ857" t="str">
            <v>JAW</v>
          </cell>
          <cell r="IK857">
            <v>0</v>
          </cell>
          <cell r="IL857" t="str">
            <v>ARB</v>
          </cell>
          <cell r="IM857">
            <v>0</v>
          </cell>
          <cell r="IN857" t="str">
            <v>PKM</v>
          </cell>
          <cell r="IO857">
            <v>0</v>
          </cell>
          <cell r="IP857" t="str">
            <v>MAT-P</v>
          </cell>
          <cell r="IQ857">
            <v>0</v>
          </cell>
          <cell r="IR857" t="str">
            <v>BIO-P</v>
          </cell>
          <cell r="IS857">
            <v>0</v>
          </cell>
          <cell r="IT857" t="str">
            <v>FIS-P</v>
          </cell>
          <cell r="IU857">
            <v>0</v>
          </cell>
          <cell r="IV857" t="str">
            <v>KIM-P</v>
          </cell>
          <cell r="IW857">
            <v>0</v>
          </cell>
          <cell r="IX857" t="str">
            <v>GEO-L</v>
          </cell>
          <cell r="IY857">
            <v>0</v>
          </cell>
          <cell r="JA857">
            <v>0</v>
          </cell>
        </row>
        <row r="858">
          <cell r="Q858" t="str">
            <v/>
          </cell>
          <cell r="AB858" t="str">
            <v/>
          </cell>
          <cell r="AC858">
            <v>31</v>
          </cell>
          <cell r="AI858" t="str">
            <v/>
          </cell>
          <cell r="AJ858">
            <v>0</v>
          </cell>
          <cell r="AK858">
            <v>79.5</v>
          </cell>
          <cell r="AL858">
            <v>78.75</v>
          </cell>
          <cell r="AM858">
            <v>75.25</v>
          </cell>
          <cell r="AN858">
            <v>76</v>
          </cell>
          <cell r="AO858" t="str">
            <v/>
          </cell>
          <cell r="AP858">
            <v>0</v>
          </cell>
          <cell r="AQ858">
            <v>84.33</v>
          </cell>
          <cell r="AR858">
            <v>81.5</v>
          </cell>
          <cell r="AS858">
            <v>75.25</v>
          </cell>
          <cell r="AT858">
            <v>77</v>
          </cell>
          <cell r="AU858" t="str">
            <v/>
          </cell>
          <cell r="AV858">
            <v>0</v>
          </cell>
          <cell r="AW858">
            <v>82.33</v>
          </cell>
          <cell r="AX858">
            <v>78.75</v>
          </cell>
          <cell r="AY858">
            <v>74.75</v>
          </cell>
          <cell r="AZ858">
            <v>76</v>
          </cell>
          <cell r="BA858" t="str">
            <v/>
          </cell>
          <cell r="BB858">
            <v>0</v>
          </cell>
          <cell r="BC858">
            <v>82.25</v>
          </cell>
          <cell r="BD858">
            <v>76.75</v>
          </cell>
          <cell r="BE858">
            <v>76</v>
          </cell>
          <cell r="BF858">
            <v>78</v>
          </cell>
          <cell r="BG858" t="str">
            <v>SEJ</v>
          </cell>
          <cell r="BH858">
            <v>0</v>
          </cell>
          <cell r="BI858">
            <v>79</v>
          </cell>
          <cell r="BJ858">
            <v>84.5</v>
          </cell>
          <cell r="BK858">
            <v>74</v>
          </cell>
          <cell r="BL858">
            <v>76</v>
          </cell>
          <cell r="BM858" t="str">
            <v/>
          </cell>
          <cell r="BN858">
            <v>0</v>
          </cell>
          <cell r="BO858">
            <v>81</v>
          </cell>
          <cell r="BP858">
            <v>72.25</v>
          </cell>
          <cell r="BQ858">
            <v>80.25</v>
          </cell>
          <cell r="BR858">
            <v>78</v>
          </cell>
          <cell r="BS858" t="str">
            <v/>
          </cell>
          <cell r="BT858">
            <v>0</v>
          </cell>
          <cell r="BU858">
            <v>84.5</v>
          </cell>
          <cell r="BV858">
            <v>86.75</v>
          </cell>
          <cell r="BW858">
            <v>80</v>
          </cell>
          <cell r="BX858">
            <v>84</v>
          </cell>
          <cell r="BY858" t="str">
            <v/>
          </cell>
          <cell r="BZ858">
            <v>0</v>
          </cell>
          <cell r="CA858">
            <v>81.25</v>
          </cell>
          <cell r="CB858">
            <v>72</v>
          </cell>
          <cell r="CC858">
            <v>72</v>
          </cell>
          <cell r="CD858">
            <v>78</v>
          </cell>
          <cell r="CE858" t="str">
            <v/>
          </cell>
          <cell r="CF858">
            <v>0</v>
          </cell>
          <cell r="CG858">
            <v>82</v>
          </cell>
          <cell r="CH858">
            <v>79.25</v>
          </cell>
          <cell r="CI858">
            <v>81.5</v>
          </cell>
          <cell r="CJ858">
            <v>80</v>
          </cell>
          <cell r="CK858" t="str">
            <v/>
          </cell>
          <cell r="CL858">
            <v>0</v>
          </cell>
          <cell r="CM858">
            <v>75.83</v>
          </cell>
          <cell r="CN858">
            <v>77.75</v>
          </cell>
          <cell r="CO858">
            <v>75.75</v>
          </cell>
          <cell r="CP858">
            <v>80</v>
          </cell>
          <cell r="CQ858" t="str">
            <v/>
          </cell>
          <cell r="CR858">
            <v>0</v>
          </cell>
          <cell r="CS858">
            <v>80.33</v>
          </cell>
          <cell r="CT858">
            <v>91.25</v>
          </cell>
          <cell r="CU858">
            <v>77.5</v>
          </cell>
          <cell r="CV858">
            <v>84</v>
          </cell>
          <cell r="CW858" t="str">
            <v/>
          </cell>
          <cell r="CX858">
            <v>0</v>
          </cell>
          <cell r="CY858">
            <v>82</v>
          </cell>
          <cell r="CZ858">
            <v>75.5</v>
          </cell>
          <cell r="DA858">
            <v>67.75</v>
          </cell>
          <cell r="DB858">
            <v>82</v>
          </cell>
          <cell r="DC858" t="str">
            <v/>
          </cell>
          <cell r="DD858">
            <v>0</v>
          </cell>
          <cell r="DE858">
            <v>81.5</v>
          </cell>
          <cell r="DF858">
            <v>82.75</v>
          </cell>
          <cell r="DG858">
            <v>80.5</v>
          </cell>
          <cell r="DH858">
            <v>88</v>
          </cell>
          <cell r="DI858" t="str">
            <v/>
          </cell>
          <cell r="DJ858">
            <v>0</v>
          </cell>
          <cell r="DK858">
            <v>0</v>
          </cell>
          <cell r="DL858">
            <v>0</v>
          </cell>
          <cell r="DM858">
            <v>0</v>
          </cell>
          <cell r="DN858">
            <v>80</v>
          </cell>
          <cell r="DO858" t="str">
            <v/>
          </cell>
          <cell r="DP858">
            <v>0</v>
          </cell>
          <cell r="DQ858">
            <v>81.75</v>
          </cell>
          <cell r="DR858">
            <v>75.25</v>
          </cell>
          <cell r="DS858">
            <v>71</v>
          </cell>
          <cell r="DT858">
            <v>81</v>
          </cell>
          <cell r="DU858" t="str">
            <v/>
          </cell>
          <cell r="DV858">
            <v>0</v>
          </cell>
          <cell r="DW858">
            <v>84</v>
          </cell>
          <cell r="DX858">
            <v>86</v>
          </cell>
          <cell r="DY858">
            <v>75</v>
          </cell>
          <cell r="DZ858">
            <v>75</v>
          </cell>
          <cell r="EA858" t="str">
            <v/>
          </cell>
          <cell r="EB858">
            <v>0</v>
          </cell>
          <cell r="EC858">
            <v>81.92</v>
          </cell>
          <cell r="ED858">
            <v>70.5</v>
          </cell>
          <cell r="EE858">
            <v>71.5</v>
          </cell>
          <cell r="EF858">
            <v>76</v>
          </cell>
          <cell r="EG858" t="str">
            <v/>
          </cell>
          <cell r="EH858">
            <v>0</v>
          </cell>
          <cell r="EI858">
            <v>77.58</v>
          </cell>
          <cell r="EJ858">
            <v>71.5</v>
          </cell>
          <cell r="EK858">
            <v>71</v>
          </cell>
          <cell r="EL858">
            <v>76</v>
          </cell>
          <cell r="EM858" t="str">
            <v/>
          </cell>
          <cell r="EN858">
            <v>0</v>
          </cell>
          <cell r="EO858">
            <v>77.58</v>
          </cell>
          <cell r="EP858">
            <v>71.5</v>
          </cell>
          <cell r="EQ858">
            <v>71</v>
          </cell>
          <cell r="ER858">
            <v>76</v>
          </cell>
          <cell r="ES858" t="str">
            <v/>
          </cell>
          <cell r="ET858">
            <v>0</v>
          </cell>
          <cell r="EU858">
            <v>77.58</v>
          </cell>
          <cell r="EV858">
            <v>71.5</v>
          </cell>
          <cell r="EW858">
            <v>71</v>
          </cell>
          <cell r="EX858">
            <v>76</v>
          </cell>
          <cell r="EY858" t="str">
            <v/>
          </cell>
          <cell r="EZ858">
            <v>0</v>
          </cell>
          <cell r="FA858">
            <v>80.25</v>
          </cell>
          <cell r="FB858">
            <v>71</v>
          </cell>
          <cell r="FC858">
            <v>70</v>
          </cell>
          <cell r="FD858">
            <v>72</v>
          </cell>
          <cell r="FE858" t="str">
            <v/>
          </cell>
          <cell r="FF858">
            <v>0</v>
          </cell>
          <cell r="FG858">
            <v>80.25</v>
          </cell>
          <cell r="FH858">
            <v>71</v>
          </cell>
          <cell r="FI858">
            <v>70</v>
          </cell>
          <cell r="FJ858">
            <v>72</v>
          </cell>
          <cell r="FK858" t="str">
            <v/>
          </cell>
          <cell r="FL858">
            <v>0</v>
          </cell>
          <cell r="FM858">
            <v>80.25</v>
          </cell>
          <cell r="FN858">
            <v>71</v>
          </cell>
          <cell r="FO858">
            <v>70</v>
          </cell>
          <cell r="FP858">
            <v>72</v>
          </cell>
          <cell r="FQ858" t="str">
            <v/>
          </cell>
          <cell r="FR858">
            <v>0</v>
          </cell>
          <cell r="FS858">
            <v>80.25</v>
          </cell>
          <cell r="FT858">
            <v>71</v>
          </cell>
          <cell r="FU858">
            <v>70</v>
          </cell>
          <cell r="FV858">
            <v>72</v>
          </cell>
          <cell r="FW858" t="str">
            <v/>
          </cell>
          <cell r="FX858">
            <v>0</v>
          </cell>
          <cell r="FY858">
            <v>80.25</v>
          </cell>
          <cell r="FZ858">
            <v>71</v>
          </cell>
          <cell r="GA858">
            <v>70</v>
          </cell>
          <cell r="GB858">
            <v>72</v>
          </cell>
          <cell r="GC858" t="str">
            <v/>
          </cell>
          <cell r="GD858">
            <v>0</v>
          </cell>
          <cell r="GE858">
            <v>80.25</v>
          </cell>
          <cell r="GF858">
            <v>71</v>
          </cell>
          <cell r="GG858">
            <v>70</v>
          </cell>
          <cell r="GH858">
            <v>72</v>
          </cell>
          <cell r="GI858" t="str">
            <v/>
          </cell>
          <cell r="GJ858">
            <v>0</v>
          </cell>
          <cell r="GK858">
            <v>80.25</v>
          </cell>
          <cell r="GL858">
            <v>71</v>
          </cell>
          <cell r="GM858">
            <v>70</v>
          </cell>
          <cell r="GN858">
            <v>72</v>
          </cell>
          <cell r="GO858" t="str">
            <v/>
          </cell>
          <cell r="GP858">
            <v>0</v>
          </cell>
          <cell r="GQ858">
            <v>80.25</v>
          </cell>
          <cell r="GR858">
            <v>71</v>
          </cell>
          <cell r="GS858">
            <v>70</v>
          </cell>
          <cell r="GT858">
            <v>72</v>
          </cell>
          <cell r="GU858" t="str">
            <v/>
          </cell>
          <cell r="GV858">
            <v>0</v>
          </cell>
          <cell r="GW858">
            <v>82.58</v>
          </cell>
          <cell r="GX858">
            <v>67</v>
          </cell>
          <cell r="GY858">
            <v>79.25</v>
          </cell>
          <cell r="GZ858">
            <v>74</v>
          </cell>
          <cell r="HA858" t="str">
            <v>GEO-L</v>
          </cell>
          <cell r="HB858">
            <v>0</v>
          </cell>
          <cell r="HC858">
            <v>80.13</v>
          </cell>
          <cell r="HD858">
            <v>74.5</v>
          </cell>
          <cell r="HE858">
            <v>75</v>
          </cell>
          <cell r="HF858">
            <v>81</v>
          </cell>
          <cell r="HH858">
            <v>0</v>
          </cell>
          <cell r="HM858" t="str">
            <v/>
          </cell>
          <cell r="HN858" t="str">
            <v/>
          </cell>
          <cell r="HS858">
            <v>0</v>
          </cell>
          <cell r="HT858" t="str">
            <v>PKN</v>
          </cell>
          <cell r="HU858">
            <v>0</v>
          </cell>
          <cell r="HV858" t="str">
            <v>IND</v>
          </cell>
          <cell r="HW858">
            <v>0</v>
          </cell>
          <cell r="HX858" t="str">
            <v>MAT-W</v>
          </cell>
          <cell r="HY858">
            <v>0</v>
          </cell>
          <cell r="HZ858" t="str">
            <v>SEJ-W</v>
          </cell>
          <cell r="IA858">
            <v>0</v>
          </cell>
          <cell r="IB858" t="str">
            <v>IGR-W</v>
          </cell>
          <cell r="IC858">
            <v>0</v>
          </cell>
          <cell r="ID858" t="str">
            <v>SBO</v>
          </cell>
          <cell r="IE858">
            <v>0</v>
          </cell>
          <cell r="IF858" t="str">
            <v>PJO</v>
          </cell>
          <cell r="IG858">
            <v>0</v>
          </cell>
          <cell r="IH858" t="str">
            <v>PRA</v>
          </cell>
          <cell r="II858">
            <v>0</v>
          </cell>
          <cell r="IJ858" t="str">
            <v>JAW</v>
          </cell>
          <cell r="IK858">
            <v>0</v>
          </cell>
          <cell r="IL858" t="str">
            <v>ARB</v>
          </cell>
          <cell r="IM858">
            <v>0</v>
          </cell>
          <cell r="IN858" t="str">
            <v>PKM</v>
          </cell>
          <cell r="IO858">
            <v>0</v>
          </cell>
          <cell r="IP858" t="str">
            <v>MAT-P</v>
          </cell>
          <cell r="IQ858">
            <v>0</v>
          </cell>
          <cell r="IR858" t="str">
            <v>BIO-P</v>
          </cell>
          <cell r="IS858">
            <v>0</v>
          </cell>
          <cell r="IT858" t="str">
            <v>FIS-P</v>
          </cell>
          <cell r="IU858">
            <v>0</v>
          </cell>
          <cell r="IV858" t="str">
            <v>KIM-P</v>
          </cell>
          <cell r="IW858">
            <v>0</v>
          </cell>
          <cell r="IX858" t="str">
            <v>GEO-L</v>
          </cell>
          <cell r="IY858">
            <v>0</v>
          </cell>
          <cell r="JA858">
            <v>0</v>
          </cell>
        </row>
        <row r="859">
          <cell r="Q859" t="str">
            <v/>
          </cell>
          <cell r="AB859" t="str">
            <v/>
          </cell>
          <cell r="AC859">
            <v>32</v>
          </cell>
          <cell r="AI859" t="str">
            <v/>
          </cell>
          <cell r="AJ859">
            <v>0</v>
          </cell>
          <cell r="AK859">
            <v>79.5</v>
          </cell>
          <cell r="AL859">
            <v>76.75</v>
          </cell>
          <cell r="AM859">
            <v>73</v>
          </cell>
          <cell r="AN859">
            <v>78</v>
          </cell>
          <cell r="AO859" t="str">
            <v/>
          </cell>
          <cell r="AP859">
            <v>0</v>
          </cell>
          <cell r="AQ859">
            <v>76.67</v>
          </cell>
          <cell r="AR859">
            <v>78</v>
          </cell>
          <cell r="AS859">
            <v>70.5</v>
          </cell>
          <cell r="AT859">
            <v>77</v>
          </cell>
          <cell r="AU859" t="str">
            <v/>
          </cell>
          <cell r="AV859">
            <v>0</v>
          </cell>
          <cell r="AW859">
            <v>77.5</v>
          </cell>
          <cell r="AX859">
            <v>77.25</v>
          </cell>
          <cell r="AY859">
            <v>74</v>
          </cell>
          <cell r="AZ859">
            <v>76</v>
          </cell>
          <cell r="BA859" t="str">
            <v/>
          </cell>
          <cell r="BB859">
            <v>0</v>
          </cell>
          <cell r="BC859">
            <v>77.5</v>
          </cell>
          <cell r="BD859">
            <v>76.25</v>
          </cell>
          <cell r="BE859">
            <v>75.25</v>
          </cell>
          <cell r="BF859">
            <v>76</v>
          </cell>
          <cell r="BG859" t="str">
            <v>SEJ</v>
          </cell>
          <cell r="BH859">
            <v>0</v>
          </cell>
          <cell r="BI859">
            <v>74</v>
          </cell>
          <cell r="BJ859">
            <v>79.5</v>
          </cell>
          <cell r="BK859">
            <v>72.25</v>
          </cell>
          <cell r="BL859">
            <v>75</v>
          </cell>
          <cell r="BM859" t="str">
            <v/>
          </cell>
          <cell r="BN859">
            <v>0</v>
          </cell>
          <cell r="BO859">
            <v>83.75</v>
          </cell>
          <cell r="BP859">
            <v>71.25</v>
          </cell>
          <cell r="BQ859">
            <v>72.25</v>
          </cell>
          <cell r="BR859">
            <v>80</v>
          </cell>
          <cell r="BS859" t="str">
            <v/>
          </cell>
          <cell r="BT859">
            <v>0</v>
          </cell>
          <cell r="BU859">
            <v>80.75</v>
          </cell>
          <cell r="BV859">
            <v>81.75</v>
          </cell>
          <cell r="BW859">
            <v>79.25</v>
          </cell>
          <cell r="BX859">
            <v>80</v>
          </cell>
          <cell r="BY859" t="str">
            <v/>
          </cell>
          <cell r="BZ859">
            <v>0</v>
          </cell>
          <cell r="CA859">
            <v>81.58</v>
          </cell>
          <cell r="CB859">
            <v>71</v>
          </cell>
          <cell r="CC859">
            <v>70</v>
          </cell>
          <cell r="CD859">
            <v>74</v>
          </cell>
          <cell r="CE859" t="str">
            <v/>
          </cell>
          <cell r="CF859">
            <v>0</v>
          </cell>
          <cell r="CG859">
            <v>84.75</v>
          </cell>
          <cell r="CH859">
            <v>77.75</v>
          </cell>
          <cell r="CI859">
            <v>79</v>
          </cell>
          <cell r="CJ859">
            <v>80</v>
          </cell>
          <cell r="CK859" t="str">
            <v/>
          </cell>
          <cell r="CL859">
            <v>0</v>
          </cell>
          <cell r="CM859">
            <v>75</v>
          </cell>
          <cell r="CN859">
            <v>71</v>
          </cell>
          <cell r="CO859">
            <v>71.5</v>
          </cell>
          <cell r="CP859">
            <v>75</v>
          </cell>
          <cell r="CQ859" t="str">
            <v/>
          </cell>
          <cell r="CR859">
            <v>0</v>
          </cell>
          <cell r="CS859">
            <v>85.92</v>
          </cell>
          <cell r="CT859">
            <v>80.75</v>
          </cell>
          <cell r="CU859">
            <v>68.5</v>
          </cell>
          <cell r="CV859">
            <v>78</v>
          </cell>
          <cell r="CW859" t="str">
            <v/>
          </cell>
          <cell r="CX859">
            <v>0</v>
          </cell>
          <cell r="CY859">
            <v>81.11</v>
          </cell>
          <cell r="CZ859">
            <v>74.75</v>
          </cell>
          <cell r="DA859">
            <v>72.25</v>
          </cell>
          <cell r="DB859">
            <v>81</v>
          </cell>
          <cell r="DC859" t="str">
            <v/>
          </cell>
          <cell r="DD859">
            <v>0</v>
          </cell>
          <cell r="DE859">
            <v>85.25</v>
          </cell>
          <cell r="DF859">
            <v>75.5</v>
          </cell>
          <cell r="DG859">
            <v>77.5</v>
          </cell>
          <cell r="DH859">
            <v>86</v>
          </cell>
          <cell r="DI859" t="str">
            <v/>
          </cell>
          <cell r="DJ859">
            <v>0</v>
          </cell>
          <cell r="DK859">
            <v>0</v>
          </cell>
          <cell r="DL859">
            <v>0</v>
          </cell>
          <cell r="DM859">
            <v>0</v>
          </cell>
          <cell r="DN859">
            <v>70</v>
          </cell>
          <cell r="DO859" t="str">
            <v/>
          </cell>
          <cell r="DP859">
            <v>0</v>
          </cell>
          <cell r="DQ859">
            <v>78</v>
          </cell>
          <cell r="DR859">
            <v>69.25</v>
          </cell>
          <cell r="DS859">
            <v>68.25</v>
          </cell>
          <cell r="DT859">
            <v>77</v>
          </cell>
          <cell r="DU859" t="str">
            <v/>
          </cell>
          <cell r="DV859">
            <v>0</v>
          </cell>
          <cell r="DW859">
            <v>76.5</v>
          </cell>
          <cell r="DX859">
            <v>80.75</v>
          </cell>
          <cell r="DY859">
            <v>70.25</v>
          </cell>
          <cell r="DZ859">
            <v>74</v>
          </cell>
          <cell r="EA859" t="str">
            <v/>
          </cell>
          <cell r="EB859">
            <v>0</v>
          </cell>
          <cell r="EC859">
            <v>80.83</v>
          </cell>
          <cell r="ED859">
            <v>69.25</v>
          </cell>
          <cell r="EE859">
            <v>69.25</v>
          </cell>
          <cell r="EF859">
            <v>76</v>
          </cell>
          <cell r="EG859" t="str">
            <v/>
          </cell>
          <cell r="EH859">
            <v>0</v>
          </cell>
          <cell r="EI859">
            <v>77.33</v>
          </cell>
          <cell r="EJ859">
            <v>0</v>
          </cell>
          <cell r="EK859">
            <v>70.5</v>
          </cell>
          <cell r="EL859">
            <v>74</v>
          </cell>
          <cell r="EM859" t="str">
            <v/>
          </cell>
          <cell r="EN859">
            <v>0</v>
          </cell>
          <cell r="EO859">
            <v>77.33</v>
          </cell>
          <cell r="EP859">
            <v>0</v>
          </cell>
          <cell r="EQ859">
            <v>70.5</v>
          </cell>
          <cell r="ER859">
            <v>74</v>
          </cell>
          <cell r="ES859" t="str">
            <v/>
          </cell>
          <cell r="ET859">
            <v>0</v>
          </cell>
          <cell r="EU859">
            <v>77.33</v>
          </cell>
          <cell r="EV859">
            <v>0</v>
          </cell>
          <cell r="EW859">
            <v>70.5</v>
          </cell>
          <cell r="EX859">
            <v>74</v>
          </cell>
          <cell r="EY859" t="str">
            <v/>
          </cell>
          <cell r="EZ859">
            <v>0</v>
          </cell>
          <cell r="FA859">
            <v>81.67</v>
          </cell>
          <cell r="FB859">
            <v>70.5</v>
          </cell>
          <cell r="FC859">
            <v>68</v>
          </cell>
          <cell r="FD859">
            <v>72</v>
          </cell>
          <cell r="FE859" t="str">
            <v/>
          </cell>
          <cell r="FF859">
            <v>0</v>
          </cell>
          <cell r="FG859">
            <v>81.67</v>
          </cell>
          <cell r="FH859">
            <v>70.5</v>
          </cell>
          <cell r="FI859">
            <v>68</v>
          </cell>
          <cell r="FJ859">
            <v>72</v>
          </cell>
          <cell r="FK859" t="str">
            <v/>
          </cell>
          <cell r="FL859">
            <v>0</v>
          </cell>
          <cell r="FM859">
            <v>81.67</v>
          </cell>
          <cell r="FN859">
            <v>70.5</v>
          </cell>
          <cell r="FO859">
            <v>68</v>
          </cell>
          <cell r="FP859">
            <v>72</v>
          </cell>
          <cell r="FQ859" t="str">
            <v/>
          </cell>
          <cell r="FR859">
            <v>0</v>
          </cell>
          <cell r="FS859">
            <v>81.67</v>
          </cell>
          <cell r="FT859">
            <v>70.5</v>
          </cell>
          <cell r="FU859">
            <v>68</v>
          </cell>
          <cell r="FV859">
            <v>72</v>
          </cell>
          <cell r="FW859" t="str">
            <v/>
          </cell>
          <cell r="FX859">
            <v>0</v>
          </cell>
          <cell r="FY859">
            <v>81.67</v>
          </cell>
          <cell r="FZ859">
            <v>70.5</v>
          </cell>
          <cell r="GA859">
            <v>68</v>
          </cell>
          <cell r="GB859">
            <v>72</v>
          </cell>
          <cell r="GC859" t="str">
            <v/>
          </cell>
          <cell r="GD859">
            <v>0</v>
          </cell>
          <cell r="GE859">
            <v>81.67</v>
          </cell>
          <cell r="GF859">
            <v>70.5</v>
          </cell>
          <cell r="GG859">
            <v>68</v>
          </cell>
          <cell r="GH859">
            <v>72</v>
          </cell>
          <cell r="GI859" t="str">
            <v/>
          </cell>
          <cell r="GJ859">
            <v>0</v>
          </cell>
          <cell r="GK859">
            <v>81.67</v>
          </cell>
          <cell r="GL859">
            <v>70.5</v>
          </cell>
          <cell r="GM859">
            <v>68</v>
          </cell>
          <cell r="GN859">
            <v>72</v>
          </cell>
          <cell r="GO859" t="str">
            <v/>
          </cell>
          <cell r="GP859">
            <v>0</v>
          </cell>
          <cell r="GQ859">
            <v>81.67</v>
          </cell>
          <cell r="GR859">
            <v>70.5</v>
          </cell>
          <cell r="GS859">
            <v>68</v>
          </cell>
          <cell r="GT859">
            <v>72</v>
          </cell>
          <cell r="GU859" t="str">
            <v/>
          </cell>
          <cell r="GV859">
            <v>0</v>
          </cell>
          <cell r="GW859">
            <v>80.58</v>
          </cell>
          <cell r="GX859">
            <v>67</v>
          </cell>
          <cell r="GY859">
            <v>75.25</v>
          </cell>
          <cell r="GZ859">
            <v>72</v>
          </cell>
          <cell r="HA859" t="str">
            <v>GEO-L</v>
          </cell>
          <cell r="HB859">
            <v>0</v>
          </cell>
          <cell r="HC859">
            <v>80.13</v>
          </cell>
          <cell r="HD859">
            <v>71.25</v>
          </cell>
          <cell r="HE859">
            <v>72.5</v>
          </cell>
          <cell r="HF859">
            <v>80</v>
          </cell>
          <cell r="HH859">
            <v>0</v>
          </cell>
          <cell r="HM859" t="str">
            <v/>
          </cell>
          <cell r="HN859" t="str">
            <v/>
          </cell>
          <cell r="HS859">
            <v>0</v>
          </cell>
          <cell r="HT859" t="str">
            <v>PKN</v>
          </cell>
          <cell r="HU859">
            <v>0</v>
          </cell>
          <cell r="HV859" t="str">
            <v>IND</v>
          </cell>
          <cell r="HW859">
            <v>0</v>
          </cell>
          <cell r="HX859" t="str">
            <v>MAT-W</v>
          </cell>
          <cell r="HY859">
            <v>0</v>
          </cell>
          <cell r="HZ859" t="str">
            <v>SEJ-W</v>
          </cell>
          <cell r="IA859">
            <v>0</v>
          </cell>
          <cell r="IB859" t="str">
            <v>IGR-W</v>
          </cell>
          <cell r="IC859">
            <v>0</v>
          </cell>
          <cell r="ID859" t="str">
            <v>SBO</v>
          </cell>
          <cell r="IE859">
            <v>0</v>
          </cell>
          <cell r="IF859" t="str">
            <v>PJO</v>
          </cell>
          <cell r="IG859">
            <v>0</v>
          </cell>
          <cell r="IH859" t="str">
            <v>PRA</v>
          </cell>
          <cell r="II859">
            <v>0</v>
          </cell>
          <cell r="IJ859" t="str">
            <v>JAW</v>
          </cell>
          <cell r="IK859">
            <v>0</v>
          </cell>
          <cell r="IL859" t="str">
            <v>ARB</v>
          </cell>
          <cell r="IM859">
            <v>0</v>
          </cell>
          <cell r="IN859" t="str">
            <v>PKM</v>
          </cell>
          <cell r="IO859">
            <v>0</v>
          </cell>
          <cell r="IP859" t="str">
            <v>MAT-P</v>
          </cell>
          <cell r="IQ859">
            <v>0</v>
          </cell>
          <cell r="IR859" t="str">
            <v>BIO-P</v>
          </cell>
          <cell r="IS859">
            <v>0</v>
          </cell>
          <cell r="IT859" t="str">
            <v>FIS-P</v>
          </cell>
          <cell r="IU859">
            <v>0</v>
          </cell>
          <cell r="IV859" t="str">
            <v>KIM-P</v>
          </cell>
          <cell r="IW859">
            <v>0</v>
          </cell>
          <cell r="IX859" t="str">
            <v>GEO-L</v>
          </cell>
          <cell r="IY859">
            <v>0</v>
          </cell>
          <cell r="JA859">
            <v>0</v>
          </cell>
        </row>
        <row r="860">
          <cell r="Q860" t="str">
            <v/>
          </cell>
          <cell r="AB860" t="str">
            <v/>
          </cell>
          <cell r="AC860">
            <v>1</v>
          </cell>
          <cell r="AI860" t="str">
            <v/>
          </cell>
          <cell r="AJ860">
            <v>0</v>
          </cell>
          <cell r="AK860">
            <v>79.5</v>
          </cell>
          <cell r="AL860">
            <v>79.75</v>
          </cell>
          <cell r="AM860">
            <v>79.25</v>
          </cell>
          <cell r="AN860">
            <v>79</v>
          </cell>
          <cell r="AO860" t="str">
            <v/>
          </cell>
          <cell r="AP860">
            <v>0</v>
          </cell>
          <cell r="AQ860">
            <v>78</v>
          </cell>
          <cell r="AR860">
            <v>80</v>
          </cell>
          <cell r="AS860">
            <v>75.75</v>
          </cell>
          <cell r="AT860">
            <v>79</v>
          </cell>
          <cell r="AU860" t="str">
            <v/>
          </cell>
          <cell r="AV860">
            <v>0</v>
          </cell>
          <cell r="AW860">
            <v>77.5</v>
          </cell>
          <cell r="AX860">
            <v>79.75</v>
          </cell>
          <cell r="AY860">
            <v>79.25</v>
          </cell>
          <cell r="AZ860">
            <v>77</v>
          </cell>
          <cell r="BA860" t="str">
            <v/>
          </cell>
          <cell r="BB860">
            <v>0</v>
          </cell>
          <cell r="BC860">
            <v>79.5</v>
          </cell>
          <cell r="BD860">
            <v>75.75</v>
          </cell>
          <cell r="BE860">
            <v>80.25</v>
          </cell>
          <cell r="BF860">
            <v>78</v>
          </cell>
          <cell r="BG860" t="str">
            <v>SEJ</v>
          </cell>
          <cell r="BH860">
            <v>0</v>
          </cell>
          <cell r="BI860">
            <v>78.33</v>
          </cell>
          <cell r="BJ860">
            <v>80.75</v>
          </cell>
          <cell r="BK860">
            <v>74.5</v>
          </cell>
          <cell r="BL860">
            <v>78</v>
          </cell>
          <cell r="BM860" t="str">
            <v/>
          </cell>
          <cell r="BN860">
            <v>0</v>
          </cell>
          <cell r="BO860">
            <v>81.63</v>
          </cell>
          <cell r="BP860">
            <v>72.25</v>
          </cell>
          <cell r="BQ860">
            <v>88.5</v>
          </cell>
          <cell r="BR860">
            <v>81</v>
          </cell>
          <cell r="BS860" t="str">
            <v/>
          </cell>
          <cell r="BT860">
            <v>0</v>
          </cell>
          <cell r="BU860">
            <v>83.75</v>
          </cell>
          <cell r="BV860">
            <v>78.75</v>
          </cell>
          <cell r="BW860">
            <v>80.75</v>
          </cell>
          <cell r="BX860">
            <v>85</v>
          </cell>
          <cell r="BY860" t="str">
            <v/>
          </cell>
          <cell r="BZ860">
            <v>0</v>
          </cell>
          <cell r="CA860">
            <v>82.83</v>
          </cell>
          <cell r="CB860">
            <v>71.25</v>
          </cell>
          <cell r="CC860">
            <v>73.25</v>
          </cell>
          <cell r="CD860">
            <v>74</v>
          </cell>
          <cell r="CE860" t="str">
            <v/>
          </cell>
          <cell r="CF860">
            <v>0</v>
          </cell>
          <cell r="CG860">
            <v>84.25</v>
          </cell>
          <cell r="CH860">
            <v>79</v>
          </cell>
          <cell r="CI860">
            <v>77.25</v>
          </cell>
          <cell r="CJ860">
            <v>80</v>
          </cell>
          <cell r="CK860" t="str">
            <v/>
          </cell>
          <cell r="CL860">
            <v>0</v>
          </cell>
          <cell r="CM860">
            <v>75.17</v>
          </cell>
          <cell r="CN860">
            <v>80</v>
          </cell>
          <cell r="CO860">
            <v>80</v>
          </cell>
          <cell r="CP860">
            <v>75</v>
          </cell>
          <cell r="CQ860" t="str">
            <v/>
          </cell>
          <cell r="CR860">
            <v>0</v>
          </cell>
          <cell r="CS860">
            <v>83.92</v>
          </cell>
          <cell r="CT860">
            <v>79.5</v>
          </cell>
          <cell r="CU860">
            <v>69</v>
          </cell>
          <cell r="CV860">
            <v>82</v>
          </cell>
          <cell r="CW860" t="str">
            <v/>
          </cell>
          <cell r="CX860">
            <v>0</v>
          </cell>
          <cell r="CY860">
            <v>82.89</v>
          </cell>
          <cell r="CZ860">
            <v>76.5</v>
          </cell>
          <cell r="DA860">
            <v>77.75</v>
          </cell>
          <cell r="DB860">
            <v>84</v>
          </cell>
          <cell r="DC860" t="str">
            <v/>
          </cell>
          <cell r="DD860">
            <v>0</v>
          </cell>
          <cell r="DE860">
            <v>78.75</v>
          </cell>
          <cell r="DF860">
            <v>78</v>
          </cell>
          <cell r="DG860">
            <v>81.75</v>
          </cell>
          <cell r="DH860">
            <v>86</v>
          </cell>
          <cell r="DI860" t="str">
            <v/>
          </cell>
          <cell r="DJ860">
            <v>0</v>
          </cell>
          <cell r="DK860">
            <v>0</v>
          </cell>
          <cell r="DL860">
            <v>0</v>
          </cell>
          <cell r="DM860">
            <v>0</v>
          </cell>
          <cell r="DN860">
            <v>75</v>
          </cell>
          <cell r="DO860" t="str">
            <v/>
          </cell>
          <cell r="DP860">
            <v>0</v>
          </cell>
          <cell r="DQ860">
            <v>86.5</v>
          </cell>
          <cell r="DR860">
            <v>74.25</v>
          </cell>
          <cell r="DS860">
            <v>72.5</v>
          </cell>
          <cell r="DT860">
            <v>81</v>
          </cell>
          <cell r="DU860" t="str">
            <v/>
          </cell>
          <cell r="DV860">
            <v>0</v>
          </cell>
          <cell r="DW860">
            <v>77</v>
          </cell>
          <cell r="DX860">
            <v>82.75</v>
          </cell>
          <cell r="DY860">
            <v>78.5</v>
          </cell>
          <cell r="DZ860">
            <v>74</v>
          </cell>
          <cell r="EA860" t="str">
            <v/>
          </cell>
          <cell r="EB860">
            <v>0</v>
          </cell>
          <cell r="EC860">
            <v>83.83</v>
          </cell>
          <cell r="ED860">
            <v>70</v>
          </cell>
          <cell r="EE860">
            <v>73.5</v>
          </cell>
          <cell r="EF860">
            <v>77</v>
          </cell>
          <cell r="EG860" t="str">
            <v/>
          </cell>
          <cell r="EH860">
            <v>0</v>
          </cell>
          <cell r="EI860">
            <v>78.33</v>
          </cell>
          <cell r="EJ860">
            <v>73</v>
          </cell>
          <cell r="EK860">
            <v>70.5</v>
          </cell>
          <cell r="EL860">
            <v>77</v>
          </cell>
          <cell r="EM860" t="str">
            <v/>
          </cell>
          <cell r="EN860">
            <v>0</v>
          </cell>
          <cell r="EO860">
            <v>78.33</v>
          </cell>
          <cell r="EP860">
            <v>73</v>
          </cell>
          <cell r="EQ860">
            <v>70.5</v>
          </cell>
          <cell r="ER860">
            <v>77</v>
          </cell>
          <cell r="ES860" t="str">
            <v/>
          </cell>
          <cell r="ET860">
            <v>0</v>
          </cell>
          <cell r="EU860">
            <v>78.33</v>
          </cell>
          <cell r="EV860">
            <v>73</v>
          </cell>
          <cell r="EW860">
            <v>70.5</v>
          </cell>
          <cell r="EX860">
            <v>77</v>
          </cell>
          <cell r="EY860" t="str">
            <v/>
          </cell>
          <cell r="EZ860">
            <v>0</v>
          </cell>
          <cell r="FA860">
            <v>79.83</v>
          </cell>
          <cell r="FB860">
            <v>70.5</v>
          </cell>
          <cell r="FC860">
            <v>70</v>
          </cell>
          <cell r="FD860">
            <v>60</v>
          </cell>
          <cell r="FE860" t="str">
            <v/>
          </cell>
          <cell r="FF860">
            <v>0</v>
          </cell>
          <cell r="FG860">
            <v>79.83</v>
          </cell>
          <cell r="FH860">
            <v>70.5</v>
          </cell>
          <cell r="FI860">
            <v>70</v>
          </cell>
          <cell r="FJ860">
            <v>60</v>
          </cell>
          <cell r="FK860" t="str">
            <v/>
          </cell>
          <cell r="FL860">
            <v>0</v>
          </cell>
          <cell r="FM860">
            <v>79.83</v>
          </cell>
          <cell r="FN860">
            <v>70.5</v>
          </cell>
          <cell r="FO860">
            <v>70</v>
          </cell>
          <cell r="FP860">
            <v>60</v>
          </cell>
          <cell r="FQ860" t="str">
            <v/>
          </cell>
          <cell r="FR860">
            <v>0</v>
          </cell>
          <cell r="FS860">
            <v>79.83</v>
          </cell>
          <cell r="FT860">
            <v>70.5</v>
          </cell>
          <cell r="FU860">
            <v>70</v>
          </cell>
          <cell r="FV860">
            <v>60</v>
          </cell>
          <cell r="FW860" t="str">
            <v/>
          </cell>
          <cell r="FX860">
            <v>0</v>
          </cell>
          <cell r="FY860">
            <v>79.83</v>
          </cell>
          <cell r="FZ860">
            <v>70.5</v>
          </cell>
          <cell r="GA860">
            <v>70</v>
          </cell>
          <cell r="GB860">
            <v>60</v>
          </cell>
          <cell r="GC860" t="str">
            <v/>
          </cell>
          <cell r="GD860">
            <v>0</v>
          </cell>
          <cell r="GE860">
            <v>79.83</v>
          </cell>
          <cell r="GF860">
            <v>70.5</v>
          </cell>
          <cell r="GG860">
            <v>70</v>
          </cell>
          <cell r="GH860">
            <v>60</v>
          </cell>
          <cell r="GI860" t="str">
            <v/>
          </cell>
          <cell r="GJ860">
            <v>0</v>
          </cell>
          <cell r="GK860">
            <v>79.83</v>
          </cell>
          <cell r="GL860">
            <v>70.5</v>
          </cell>
          <cell r="GM860">
            <v>70</v>
          </cell>
          <cell r="GN860">
            <v>60</v>
          </cell>
          <cell r="GO860" t="str">
            <v/>
          </cell>
          <cell r="GP860">
            <v>0</v>
          </cell>
          <cell r="GQ860">
            <v>79.83</v>
          </cell>
          <cell r="GR860">
            <v>70.5</v>
          </cell>
          <cell r="GS860">
            <v>70</v>
          </cell>
          <cell r="GT860">
            <v>60</v>
          </cell>
          <cell r="GU860" t="str">
            <v/>
          </cell>
          <cell r="GV860">
            <v>0</v>
          </cell>
          <cell r="GW860">
            <v>81.25</v>
          </cell>
          <cell r="GX860">
            <v>0</v>
          </cell>
          <cell r="GY860">
            <v>73.5</v>
          </cell>
          <cell r="GZ860">
            <v>72</v>
          </cell>
          <cell r="HA860" t="str">
            <v>GEO-L</v>
          </cell>
          <cell r="HB860">
            <v>0</v>
          </cell>
          <cell r="HC860">
            <v>80.13</v>
          </cell>
          <cell r="HD860">
            <v>73.75</v>
          </cell>
          <cell r="HE860">
            <v>75</v>
          </cell>
          <cell r="HF860">
            <v>83</v>
          </cell>
          <cell r="HH860">
            <v>0</v>
          </cell>
          <cell r="HM860" t="str">
            <v/>
          </cell>
          <cell r="HN860" t="str">
            <v/>
          </cell>
          <cell r="HS860">
            <v>0</v>
          </cell>
          <cell r="HT860" t="str">
            <v>PKN</v>
          </cell>
          <cell r="HU860">
            <v>0</v>
          </cell>
          <cell r="HV860" t="str">
            <v>IND</v>
          </cell>
          <cell r="HW860">
            <v>0</v>
          </cell>
          <cell r="HX860" t="str">
            <v>MAT-W</v>
          </cell>
          <cell r="HY860">
            <v>0</v>
          </cell>
          <cell r="HZ860" t="str">
            <v>SEJ-W</v>
          </cell>
          <cell r="IA860">
            <v>0</v>
          </cell>
          <cell r="IB860" t="str">
            <v>IGR-W</v>
          </cell>
          <cell r="IC860">
            <v>0</v>
          </cell>
          <cell r="ID860" t="str">
            <v>SBO</v>
          </cell>
          <cell r="IE860">
            <v>0</v>
          </cell>
          <cell r="IF860" t="str">
            <v>PJO</v>
          </cell>
          <cell r="IG860">
            <v>0</v>
          </cell>
          <cell r="IH860" t="str">
            <v>PRA</v>
          </cell>
          <cell r="II860">
            <v>0</v>
          </cell>
          <cell r="IJ860" t="str">
            <v>JAW</v>
          </cell>
          <cell r="IK860">
            <v>0</v>
          </cell>
          <cell r="IL860" t="str">
            <v>ARB</v>
          </cell>
          <cell r="IM860">
            <v>0</v>
          </cell>
          <cell r="IN860" t="str">
            <v>PKM</v>
          </cell>
          <cell r="IO860">
            <v>0</v>
          </cell>
          <cell r="IP860" t="str">
            <v>MAT-P</v>
          </cell>
          <cell r="IQ860">
            <v>0</v>
          </cell>
          <cell r="IR860" t="str">
            <v>BIO-P</v>
          </cell>
          <cell r="IS860">
            <v>0</v>
          </cell>
          <cell r="IT860" t="str">
            <v>FIS-P</v>
          </cell>
          <cell r="IU860">
            <v>0</v>
          </cell>
          <cell r="IV860" t="str">
            <v>KIM-P</v>
          </cell>
          <cell r="IW860">
            <v>0</v>
          </cell>
          <cell r="IX860" t="str">
            <v>GEO-L</v>
          </cell>
          <cell r="IY860">
            <v>0</v>
          </cell>
          <cell r="JA860">
            <v>0</v>
          </cell>
        </row>
        <row r="861">
          <cell r="Q861" t="str">
            <v/>
          </cell>
          <cell r="AB861" t="str">
            <v/>
          </cell>
          <cell r="AC861">
            <v>2</v>
          </cell>
          <cell r="AI861" t="str">
            <v/>
          </cell>
          <cell r="AJ861">
            <v>0</v>
          </cell>
          <cell r="AK861">
            <v>81.75</v>
          </cell>
          <cell r="AL861">
            <v>83.75</v>
          </cell>
          <cell r="AM861">
            <v>80</v>
          </cell>
          <cell r="AN861">
            <v>79</v>
          </cell>
          <cell r="AO861" t="str">
            <v/>
          </cell>
          <cell r="AP861">
            <v>0</v>
          </cell>
          <cell r="AQ861">
            <v>81.67</v>
          </cell>
          <cell r="AR861">
            <v>80.5</v>
          </cell>
          <cell r="AS861">
            <v>81.25</v>
          </cell>
          <cell r="AT861">
            <v>81</v>
          </cell>
          <cell r="AU861" t="str">
            <v/>
          </cell>
          <cell r="AV861">
            <v>0</v>
          </cell>
          <cell r="AW861">
            <v>87.67</v>
          </cell>
          <cell r="AX861">
            <v>83.75</v>
          </cell>
          <cell r="AY861">
            <v>78.25</v>
          </cell>
          <cell r="AZ861">
            <v>79</v>
          </cell>
          <cell r="BA861" t="str">
            <v/>
          </cell>
          <cell r="BB861">
            <v>0</v>
          </cell>
          <cell r="BC861">
            <v>84.25</v>
          </cell>
          <cell r="BD861">
            <v>83.5</v>
          </cell>
          <cell r="BE861">
            <v>80</v>
          </cell>
          <cell r="BF861">
            <v>78</v>
          </cell>
          <cell r="BG861" t="str">
            <v>SEJ</v>
          </cell>
          <cell r="BH861">
            <v>0</v>
          </cell>
          <cell r="BI861">
            <v>84</v>
          </cell>
          <cell r="BJ861">
            <v>85.5</v>
          </cell>
          <cell r="BK861">
            <v>81</v>
          </cell>
          <cell r="BL861">
            <v>78</v>
          </cell>
          <cell r="BM861" t="str">
            <v/>
          </cell>
          <cell r="BN861">
            <v>0</v>
          </cell>
          <cell r="BO861">
            <v>83.75</v>
          </cell>
          <cell r="BP861">
            <v>75</v>
          </cell>
          <cell r="BQ861">
            <v>86.5</v>
          </cell>
          <cell r="BR861">
            <v>82</v>
          </cell>
          <cell r="BS861" t="str">
            <v/>
          </cell>
          <cell r="BT861">
            <v>0</v>
          </cell>
          <cell r="BU861">
            <v>86</v>
          </cell>
          <cell r="BV861">
            <v>90.75</v>
          </cell>
          <cell r="BW861">
            <v>87.5</v>
          </cell>
          <cell r="BX861">
            <v>88</v>
          </cell>
          <cell r="BY861" t="str">
            <v/>
          </cell>
          <cell r="BZ861">
            <v>0</v>
          </cell>
          <cell r="CA861">
            <v>81.58</v>
          </cell>
          <cell r="CB861">
            <v>72</v>
          </cell>
          <cell r="CC861">
            <v>75.75</v>
          </cell>
          <cell r="CD861">
            <v>76</v>
          </cell>
          <cell r="CE861" t="str">
            <v/>
          </cell>
          <cell r="CF861">
            <v>0</v>
          </cell>
          <cell r="CG861">
            <v>82.5</v>
          </cell>
          <cell r="CH861">
            <v>78</v>
          </cell>
          <cell r="CI861">
            <v>75.75</v>
          </cell>
          <cell r="CJ861">
            <v>82</v>
          </cell>
          <cell r="CK861" t="str">
            <v/>
          </cell>
          <cell r="CL861">
            <v>0</v>
          </cell>
          <cell r="CM861">
            <v>78.25</v>
          </cell>
          <cell r="CN861">
            <v>79</v>
          </cell>
          <cell r="CO861">
            <v>79</v>
          </cell>
          <cell r="CP861">
            <v>82</v>
          </cell>
          <cell r="CQ861" t="str">
            <v/>
          </cell>
          <cell r="CR861">
            <v>0</v>
          </cell>
          <cell r="CS861">
            <v>80.33</v>
          </cell>
          <cell r="CT861">
            <v>80.25</v>
          </cell>
          <cell r="CU861">
            <v>86</v>
          </cell>
          <cell r="CV861">
            <v>84</v>
          </cell>
          <cell r="CW861" t="str">
            <v/>
          </cell>
          <cell r="CX861">
            <v>0</v>
          </cell>
          <cell r="CY861">
            <v>86.33</v>
          </cell>
          <cell r="CZ861">
            <v>86</v>
          </cell>
          <cell r="DA861">
            <v>73.5</v>
          </cell>
          <cell r="DB861">
            <v>88</v>
          </cell>
          <cell r="DC861" t="str">
            <v/>
          </cell>
          <cell r="DD861">
            <v>0</v>
          </cell>
          <cell r="DE861">
            <v>84</v>
          </cell>
          <cell r="DF861">
            <v>82</v>
          </cell>
          <cell r="DG861">
            <v>84</v>
          </cell>
          <cell r="DH861">
            <v>88</v>
          </cell>
          <cell r="DI861" t="str">
            <v/>
          </cell>
          <cell r="DJ861">
            <v>0</v>
          </cell>
          <cell r="DK861">
            <v>0</v>
          </cell>
          <cell r="DL861">
            <v>0</v>
          </cell>
          <cell r="DM861">
            <v>0</v>
          </cell>
          <cell r="DN861">
            <v>76</v>
          </cell>
          <cell r="DO861" t="str">
            <v/>
          </cell>
          <cell r="DP861">
            <v>0</v>
          </cell>
          <cell r="DQ861">
            <v>83.25</v>
          </cell>
          <cell r="DR861">
            <v>76.75</v>
          </cell>
          <cell r="DS861">
            <v>72.5</v>
          </cell>
          <cell r="DT861">
            <v>80</v>
          </cell>
          <cell r="DU861" t="str">
            <v/>
          </cell>
          <cell r="DV861">
            <v>0</v>
          </cell>
          <cell r="DW861">
            <v>76.25</v>
          </cell>
          <cell r="DX861">
            <v>79.75</v>
          </cell>
          <cell r="DY861">
            <v>83.25</v>
          </cell>
          <cell r="DZ861">
            <v>76</v>
          </cell>
          <cell r="EA861" t="str">
            <v/>
          </cell>
          <cell r="EB861">
            <v>0</v>
          </cell>
          <cell r="EC861">
            <v>81.42</v>
          </cell>
          <cell r="ED861">
            <v>70.5</v>
          </cell>
          <cell r="EE861">
            <v>73</v>
          </cell>
          <cell r="EF861">
            <v>73</v>
          </cell>
          <cell r="EG861" t="str">
            <v/>
          </cell>
          <cell r="EH861">
            <v>0</v>
          </cell>
          <cell r="EI861">
            <v>77.5</v>
          </cell>
          <cell r="EJ861">
            <v>75.5</v>
          </cell>
          <cell r="EK861">
            <v>72.25</v>
          </cell>
          <cell r="EL861">
            <v>77</v>
          </cell>
          <cell r="EM861" t="str">
            <v/>
          </cell>
          <cell r="EN861">
            <v>0</v>
          </cell>
          <cell r="EO861">
            <v>77.5</v>
          </cell>
          <cell r="EP861">
            <v>75.5</v>
          </cell>
          <cell r="EQ861">
            <v>72.25</v>
          </cell>
          <cell r="ER861">
            <v>77</v>
          </cell>
          <cell r="ES861" t="str">
            <v/>
          </cell>
          <cell r="ET861">
            <v>0</v>
          </cell>
          <cell r="EU861">
            <v>77.5</v>
          </cell>
          <cell r="EV861">
            <v>75.5</v>
          </cell>
          <cell r="EW861">
            <v>72.25</v>
          </cell>
          <cell r="EX861">
            <v>77</v>
          </cell>
          <cell r="EY861" t="str">
            <v/>
          </cell>
          <cell r="EZ861">
            <v>0</v>
          </cell>
          <cell r="FA861">
            <v>78.08</v>
          </cell>
          <cell r="FB861">
            <v>72.25</v>
          </cell>
          <cell r="FC861">
            <v>77</v>
          </cell>
          <cell r="FD861">
            <v>74</v>
          </cell>
          <cell r="FE861" t="str">
            <v/>
          </cell>
          <cell r="FF861">
            <v>0</v>
          </cell>
          <cell r="FG861">
            <v>78.08</v>
          </cell>
          <cell r="FH861">
            <v>72.25</v>
          </cell>
          <cell r="FI861">
            <v>77</v>
          </cell>
          <cell r="FJ861">
            <v>74</v>
          </cell>
          <cell r="FK861" t="str">
            <v/>
          </cell>
          <cell r="FL861">
            <v>0</v>
          </cell>
          <cell r="FM861">
            <v>78.08</v>
          </cell>
          <cell r="FN861">
            <v>72.25</v>
          </cell>
          <cell r="FO861">
            <v>77</v>
          </cell>
          <cell r="FP861">
            <v>74</v>
          </cell>
          <cell r="FQ861" t="str">
            <v/>
          </cell>
          <cell r="FR861">
            <v>0</v>
          </cell>
          <cell r="FS861">
            <v>78.08</v>
          </cell>
          <cell r="FT861">
            <v>72.25</v>
          </cell>
          <cell r="FU861">
            <v>77</v>
          </cell>
          <cell r="FV861">
            <v>74</v>
          </cell>
          <cell r="FW861" t="str">
            <v/>
          </cell>
          <cell r="FX861">
            <v>0</v>
          </cell>
          <cell r="FY861">
            <v>78.08</v>
          </cell>
          <cell r="FZ861">
            <v>72.25</v>
          </cell>
          <cell r="GA861">
            <v>77</v>
          </cell>
          <cell r="GB861">
            <v>74</v>
          </cell>
          <cell r="GC861" t="str">
            <v/>
          </cell>
          <cell r="GD861">
            <v>0</v>
          </cell>
          <cell r="GE861">
            <v>78.08</v>
          </cell>
          <cell r="GF861">
            <v>72.25</v>
          </cell>
          <cell r="GG861">
            <v>77</v>
          </cell>
          <cell r="GH861">
            <v>74</v>
          </cell>
          <cell r="GI861" t="str">
            <v/>
          </cell>
          <cell r="GJ861">
            <v>0</v>
          </cell>
          <cell r="GK861">
            <v>78.08</v>
          </cell>
          <cell r="GL861">
            <v>72.25</v>
          </cell>
          <cell r="GM861">
            <v>77</v>
          </cell>
          <cell r="GN861">
            <v>74</v>
          </cell>
          <cell r="GO861" t="str">
            <v/>
          </cell>
          <cell r="GP861">
            <v>0</v>
          </cell>
          <cell r="GQ861">
            <v>78.08</v>
          </cell>
          <cell r="GR861">
            <v>72.25</v>
          </cell>
          <cell r="GS861">
            <v>77</v>
          </cell>
          <cell r="GT861">
            <v>74</v>
          </cell>
          <cell r="GU861" t="str">
            <v/>
          </cell>
          <cell r="GV861">
            <v>0</v>
          </cell>
          <cell r="GW861">
            <v>82.25</v>
          </cell>
          <cell r="GX861">
            <v>67</v>
          </cell>
          <cell r="GY861">
            <v>74.5</v>
          </cell>
          <cell r="GZ861">
            <v>77</v>
          </cell>
          <cell r="HA861" t="str">
            <v>GEO-L</v>
          </cell>
          <cell r="HB861">
            <v>0</v>
          </cell>
          <cell r="HC861">
            <v>82.75</v>
          </cell>
          <cell r="HD861">
            <v>84</v>
          </cell>
          <cell r="HE861">
            <v>84</v>
          </cell>
          <cell r="HF861">
            <v>85</v>
          </cell>
          <cell r="HH861">
            <v>0</v>
          </cell>
          <cell r="HM861" t="str">
            <v/>
          </cell>
          <cell r="HN861" t="str">
            <v/>
          </cell>
          <cell r="HS861">
            <v>0</v>
          </cell>
          <cell r="HT861" t="str">
            <v>PKN</v>
          </cell>
          <cell r="HU861">
            <v>0</v>
          </cell>
          <cell r="HV861" t="str">
            <v>IND</v>
          </cell>
          <cell r="HW861">
            <v>0</v>
          </cell>
          <cell r="HX861" t="str">
            <v>MAT-W</v>
          </cell>
          <cell r="HY861">
            <v>0</v>
          </cell>
          <cell r="HZ861" t="str">
            <v>SEJ-W</v>
          </cell>
          <cell r="IA861">
            <v>0</v>
          </cell>
          <cell r="IB861" t="str">
            <v>IGR-W</v>
          </cell>
          <cell r="IC861">
            <v>0</v>
          </cell>
          <cell r="ID861" t="str">
            <v>SBO</v>
          </cell>
          <cell r="IE861">
            <v>0</v>
          </cell>
          <cell r="IF861" t="str">
            <v>PJO</v>
          </cell>
          <cell r="IG861">
            <v>0</v>
          </cell>
          <cell r="IH861" t="str">
            <v>PRA</v>
          </cell>
          <cell r="II861">
            <v>0</v>
          </cell>
          <cell r="IJ861" t="str">
            <v>JAW</v>
          </cell>
          <cell r="IK861">
            <v>0</v>
          </cell>
          <cell r="IL861" t="str">
            <v>ARB</v>
          </cell>
          <cell r="IM861">
            <v>0</v>
          </cell>
          <cell r="IN861" t="str">
            <v>PKM</v>
          </cell>
          <cell r="IO861">
            <v>0</v>
          </cell>
          <cell r="IP861" t="str">
            <v>MAT-P</v>
          </cell>
          <cell r="IQ861">
            <v>0</v>
          </cell>
          <cell r="IR861" t="str">
            <v>BIO-P</v>
          </cell>
          <cell r="IS861">
            <v>0</v>
          </cell>
          <cell r="IT861" t="str">
            <v>FIS-P</v>
          </cell>
          <cell r="IU861">
            <v>0</v>
          </cell>
          <cell r="IV861" t="str">
            <v>KIM-P</v>
          </cell>
          <cell r="IW861">
            <v>0</v>
          </cell>
          <cell r="IX861" t="str">
            <v>GEO-L</v>
          </cell>
          <cell r="IY861">
            <v>0</v>
          </cell>
          <cell r="JA861">
            <v>0</v>
          </cell>
        </row>
        <row r="862">
          <cell r="Q862" t="str">
            <v/>
          </cell>
          <cell r="AB862" t="str">
            <v/>
          </cell>
          <cell r="AC862">
            <v>3</v>
          </cell>
          <cell r="AI862" t="str">
            <v/>
          </cell>
          <cell r="AJ862">
            <v>0</v>
          </cell>
          <cell r="AK862">
            <v>82.25</v>
          </cell>
          <cell r="AL862">
            <v>80</v>
          </cell>
          <cell r="AM862">
            <v>76.75</v>
          </cell>
          <cell r="AN862">
            <v>76</v>
          </cell>
          <cell r="AO862" t="str">
            <v/>
          </cell>
          <cell r="AP862">
            <v>0</v>
          </cell>
          <cell r="AQ862">
            <v>77.67</v>
          </cell>
          <cell r="AR862">
            <v>82.25</v>
          </cell>
          <cell r="AS862">
            <v>78.75</v>
          </cell>
          <cell r="AT862">
            <v>81</v>
          </cell>
          <cell r="AU862" t="str">
            <v/>
          </cell>
          <cell r="AV862">
            <v>0</v>
          </cell>
          <cell r="AW862">
            <v>84.08</v>
          </cell>
          <cell r="AX862">
            <v>80</v>
          </cell>
          <cell r="AY862">
            <v>74.75</v>
          </cell>
          <cell r="AZ862">
            <v>80</v>
          </cell>
          <cell r="BA862" t="str">
            <v/>
          </cell>
          <cell r="BB862">
            <v>0</v>
          </cell>
          <cell r="BC862">
            <v>83</v>
          </cell>
          <cell r="BD862">
            <v>78.75</v>
          </cell>
          <cell r="BE862">
            <v>77.5</v>
          </cell>
          <cell r="BF862">
            <v>78</v>
          </cell>
          <cell r="BG862" t="str">
            <v>SEJ</v>
          </cell>
          <cell r="BH862">
            <v>0</v>
          </cell>
          <cell r="BI862">
            <v>78.67</v>
          </cell>
          <cell r="BJ862">
            <v>87.5</v>
          </cell>
          <cell r="BK862">
            <v>74</v>
          </cell>
          <cell r="BL862">
            <v>77</v>
          </cell>
          <cell r="BM862" t="str">
            <v/>
          </cell>
          <cell r="BN862">
            <v>0</v>
          </cell>
          <cell r="BO862">
            <v>86.75</v>
          </cell>
          <cell r="BP862">
            <v>72.25</v>
          </cell>
          <cell r="BQ862">
            <v>86.5</v>
          </cell>
          <cell r="BR862">
            <v>84</v>
          </cell>
          <cell r="BS862" t="str">
            <v/>
          </cell>
          <cell r="BT862">
            <v>0</v>
          </cell>
          <cell r="BU862">
            <v>82.25</v>
          </cell>
          <cell r="BV862">
            <v>85.5</v>
          </cell>
          <cell r="BW862">
            <v>82.5</v>
          </cell>
          <cell r="BX862">
            <v>83</v>
          </cell>
          <cell r="BY862" t="str">
            <v/>
          </cell>
          <cell r="BZ862">
            <v>0</v>
          </cell>
          <cell r="CA862">
            <v>82.33</v>
          </cell>
          <cell r="CB862">
            <v>73.75</v>
          </cell>
          <cell r="CC862">
            <v>77.75</v>
          </cell>
          <cell r="CD862">
            <v>75</v>
          </cell>
          <cell r="CE862" t="str">
            <v/>
          </cell>
          <cell r="CF862">
            <v>0</v>
          </cell>
          <cell r="CG862">
            <v>82.75</v>
          </cell>
          <cell r="CH862">
            <v>81</v>
          </cell>
          <cell r="CI862">
            <v>79.5</v>
          </cell>
          <cell r="CJ862">
            <v>82</v>
          </cell>
          <cell r="CK862" t="str">
            <v/>
          </cell>
          <cell r="CL862">
            <v>0</v>
          </cell>
          <cell r="CM862">
            <v>75</v>
          </cell>
          <cell r="CN862">
            <v>76.5</v>
          </cell>
          <cell r="CO862">
            <v>76.75</v>
          </cell>
          <cell r="CP862">
            <v>80</v>
          </cell>
          <cell r="CQ862" t="str">
            <v/>
          </cell>
          <cell r="CR862">
            <v>0</v>
          </cell>
          <cell r="CS862">
            <v>83.08</v>
          </cell>
          <cell r="CT862">
            <v>80.75</v>
          </cell>
          <cell r="CU862">
            <v>79</v>
          </cell>
          <cell r="CV862">
            <v>85</v>
          </cell>
          <cell r="CW862" t="str">
            <v/>
          </cell>
          <cell r="CX862">
            <v>0</v>
          </cell>
          <cell r="CY862">
            <v>87.44</v>
          </cell>
          <cell r="CZ862">
            <v>83.5</v>
          </cell>
          <cell r="DA862">
            <v>78</v>
          </cell>
          <cell r="DB862">
            <v>87</v>
          </cell>
          <cell r="DC862" t="str">
            <v/>
          </cell>
          <cell r="DD862">
            <v>0</v>
          </cell>
          <cell r="DE862">
            <v>90.25</v>
          </cell>
          <cell r="DF862">
            <v>85.75</v>
          </cell>
          <cell r="DG862">
            <v>80.25</v>
          </cell>
          <cell r="DH862">
            <v>90</v>
          </cell>
          <cell r="DI862" t="str">
            <v/>
          </cell>
          <cell r="DJ862">
            <v>0</v>
          </cell>
          <cell r="DK862">
            <v>0</v>
          </cell>
          <cell r="DL862">
            <v>0</v>
          </cell>
          <cell r="DM862">
            <v>0</v>
          </cell>
          <cell r="DN862">
            <v>81</v>
          </cell>
          <cell r="DO862" t="str">
            <v/>
          </cell>
          <cell r="DP862">
            <v>0</v>
          </cell>
          <cell r="DQ862">
            <v>82</v>
          </cell>
          <cell r="DR862">
            <v>70.5</v>
          </cell>
          <cell r="DS862">
            <v>70.75</v>
          </cell>
          <cell r="DT862">
            <v>79</v>
          </cell>
          <cell r="DU862" t="str">
            <v/>
          </cell>
          <cell r="DV862">
            <v>0</v>
          </cell>
          <cell r="DW862">
            <v>76.5</v>
          </cell>
          <cell r="DX862">
            <v>87.75</v>
          </cell>
          <cell r="DY862">
            <v>71.25</v>
          </cell>
          <cell r="DZ862">
            <v>76</v>
          </cell>
          <cell r="EA862" t="str">
            <v/>
          </cell>
          <cell r="EB862">
            <v>0</v>
          </cell>
          <cell r="EC862">
            <v>83.25</v>
          </cell>
          <cell r="ED862">
            <v>73.75</v>
          </cell>
          <cell r="EE862">
            <v>75.25</v>
          </cell>
          <cell r="EF862">
            <v>76</v>
          </cell>
          <cell r="EG862" t="str">
            <v/>
          </cell>
          <cell r="EH862">
            <v>0</v>
          </cell>
          <cell r="EI862">
            <v>77.5</v>
          </cell>
          <cell r="EJ862">
            <v>72.75</v>
          </cell>
          <cell r="EK862">
            <v>72.25</v>
          </cell>
          <cell r="EL862">
            <v>77</v>
          </cell>
          <cell r="EM862" t="str">
            <v/>
          </cell>
          <cell r="EN862">
            <v>0</v>
          </cell>
          <cell r="EO862">
            <v>77.5</v>
          </cell>
          <cell r="EP862">
            <v>72.75</v>
          </cell>
          <cell r="EQ862">
            <v>72.25</v>
          </cell>
          <cell r="ER862">
            <v>77</v>
          </cell>
          <cell r="ES862" t="str">
            <v/>
          </cell>
          <cell r="ET862">
            <v>0</v>
          </cell>
          <cell r="EU862">
            <v>77.5</v>
          </cell>
          <cell r="EV862">
            <v>72.75</v>
          </cell>
          <cell r="EW862">
            <v>72.25</v>
          </cell>
          <cell r="EX862">
            <v>77</v>
          </cell>
          <cell r="EY862" t="str">
            <v/>
          </cell>
          <cell r="EZ862">
            <v>0</v>
          </cell>
          <cell r="FA862">
            <v>80.17</v>
          </cell>
          <cell r="FB862">
            <v>72.25</v>
          </cell>
          <cell r="FC862">
            <v>75</v>
          </cell>
          <cell r="FD862">
            <v>72</v>
          </cell>
          <cell r="FE862" t="str">
            <v/>
          </cell>
          <cell r="FF862">
            <v>0</v>
          </cell>
          <cell r="FG862">
            <v>80.17</v>
          </cell>
          <cell r="FH862">
            <v>72.25</v>
          </cell>
          <cell r="FI862">
            <v>75</v>
          </cell>
          <cell r="FJ862">
            <v>72</v>
          </cell>
          <cell r="FK862" t="str">
            <v/>
          </cell>
          <cell r="FL862">
            <v>0</v>
          </cell>
          <cell r="FM862">
            <v>80.17</v>
          </cell>
          <cell r="FN862">
            <v>72.25</v>
          </cell>
          <cell r="FO862">
            <v>75</v>
          </cell>
          <cell r="FP862">
            <v>72</v>
          </cell>
          <cell r="FQ862" t="str">
            <v/>
          </cell>
          <cell r="FR862">
            <v>0</v>
          </cell>
          <cell r="FS862">
            <v>80.17</v>
          </cell>
          <cell r="FT862">
            <v>72.25</v>
          </cell>
          <cell r="FU862">
            <v>75</v>
          </cell>
          <cell r="FV862">
            <v>72</v>
          </cell>
          <cell r="FW862" t="str">
            <v/>
          </cell>
          <cell r="FX862">
            <v>0</v>
          </cell>
          <cell r="FY862">
            <v>80.17</v>
          </cell>
          <cell r="FZ862">
            <v>72.25</v>
          </cell>
          <cell r="GA862">
            <v>75</v>
          </cell>
          <cell r="GB862">
            <v>72</v>
          </cell>
          <cell r="GC862" t="str">
            <v/>
          </cell>
          <cell r="GD862">
            <v>0</v>
          </cell>
          <cell r="GE862">
            <v>80.17</v>
          </cell>
          <cell r="GF862">
            <v>72.25</v>
          </cell>
          <cell r="GG862">
            <v>75</v>
          </cell>
          <cell r="GH862">
            <v>72</v>
          </cell>
          <cell r="GI862" t="str">
            <v/>
          </cell>
          <cell r="GJ862">
            <v>0</v>
          </cell>
          <cell r="GK862">
            <v>80.17</v>
          </cell>
          <cell r="GL862">
            <v>72.25</v>
          </cell>
          <cell r="GM862">
            <v>75</v>
          </cell>
          <cell r="GN862">
            <v>72</v>
          </cell>
          <cell r="GO862" t="str">
            <v/>
          </cell>
          <cell r="GP862">
            <v>0</v>
          </cell>
          <cell r="GQ862">
            <v>80.17</v>
          </cell>
          <cell r="GR862">
            <v>72.25</v>
          </cell>
          <cell r="GS862">
            <v>75</v>
          </cell>
          <cell r="GT862">
            <v>72</v>
          </cell>
          <cell r="GU862" t="str">
            <v/>
          </cell>
          <cell r="GV862">
            <v>0</v>
          </cell>
          <cell r="GW862">
            <v>85</v>
          </cell>
          <cell r="GX862">
            <v>67</v>
          </cell>
          <cell r="GY862">
            <v>74.75</v>
          </cell>
          <cell r="GZ862">
            <v>72</v>
          </cell>
          <cell r="HA862" t="str">
            <v>GEO-L</v>
          </cell>
          <cell r="HB862">
            <v>0</v>
          </cell>
          <cell r="HC862">
            <v>80.63</v>
          </cell>
          <cell r="HD862">
            <v>77.5</v>
          </cell>
          <cell r="HE862">
            <v>77.75</v>
          </cell>
          <cell r="HF862">
            <v>82</v>
          </cell>
          <cell r="HH862">
            <v>0</v>
          </cell>
          <cell r="HM862" t="str">
            <v/>
          </cell>
          <cell r="HN862" t="str">
            <v/>
          </cell>
          <cell r="HS862">
            <v>0</v>
          </cell>
          <cell r="HT862" t="str">
            <v>PKN</v>
          </cell>
          <cell r="HU862">
            <v>0</v>
          </cell>
          <cell r="HV862" t="str">
            <v>IND</v>
          </cell>
          <cell r="HW862">
            <v>0</v>
          </cell>
          <cell r="HX862" t="str">
            <v>MAT-W</v>
          </cell>
          <cell r="HY862">
            <v>0</v>
          </cell>
          <cell r="HZ862" t="str">
            <v>SEJ-W</v>
          </cell>
          <cell r="IA862">
            <v>0</v>
          </cell>
          <cell r="IB862" t="str">
            <v>IGR-W</v>
          </cell>
          <cell r="IC862">
            <v>0</v>
          </cell>
          <cell r="ID862" t="str">
            <v>SBO</v>
          </cell>
          <cell r="IE862">
            <v>0</v>
          </cell>
          <cell r="IF862" t="str">
            <v>PJO</v>
          </cell>
          <cell r="IG862">
            <v>0</v>
          </cell>
          <cell r="IH862" t="str">
            <v>PRA</v>
          </cell>
          <cell r="II862">
            <v>0</v>
          </cell>
          <cell r="IJ862" t="str">
            <v>JAW</v>
          </cell>
          <cell r="IK862">
            <v>0</v>
          </cell>
          <cell r="IL862" t="str">
            <v>ARB</v>
          </cell>
          <cell r="IM862">
            <v>0</v>
          </cell>
          <cell r="IN862" t="str">
            <v>PKM</v>
          </cell>
          <cell r="IO862">
            <v>0</v>
          </cell>
          <cell r="IP862" t="str">
            <v>MAT-P</v>
          </cell>
          <cell r="IQ862">
            <v>0</v>
          </cell>
          <cell r="IR862" t="str">
            <v>BIO-P</v>
          </cell>
          <cell r="IS862">
            <v>0</v>
          </cell>
          <cell r="IT862" t="str">
            <v>FIS-P</v>
          </cell>
          <cell r="IU862">
            <v>0</v>
          </cell>
          <cell r="IV862" t="str">
            <v>KIM-P</v>
          </cell>
          <cell r="IW862">
            <v>0</v>
          </cell>
          <cell r="IX862" t="str">
            <v>GEO-L</v>
          </cell>
          <cell r="IY862">
            <v>0</v>
          </cell>
          <cell r="JA862">
            <v>0</v>
          </cell>
        </row>
        <row r="863">
          <cell r="Q863" t="str">
            <v/>
          </cell>
          <cell r="AB863" t="str">
            <v/>
          </cell>
          <cell r="AC863">
            <v>4</v>
          </cell>
          <cell r="AI863" t="str">
            <v/>
          </cell>
          <cell r="AJ863">
            <v>0</v>
          </cell>
          <cell r="AK863">
            <v>79.5</v>
          </cell>
          <cell r="AL863">
            <v>81.25</v>
          </cell>
          <cell r="AM863">
            <v>76.75</v>
          </cell>
          <cell r="AN863">
            <v>77</v>
          </cell>
          <cell r="AO863" t="str">
            <v/>
          </cell>
          <cell r="AP863">
            <v>0</v>
          </cell>
          <cell r="AQ863">
            <v>82.67</v>
          </cell>
          <cell r="AR863">
            <v>80.25</v>
          </cell>
          <cell r="AS863">
            <v>77.75</v>
          </cell>
          <cell r="AT863">
            <v>80</v>
          </cell>
          <cell r="AU863" t="str">
            <v/>
          </cell>
          <cell r="AV863">
            <v>0</v>
          </cell>
          <cell r="AW863">
            <v>75</v>
          </cell>
          <cell r="AX863">
            <v>80.75</v>
          </cell>
          <cell r="AY863">
            <v>76</v>
          </cell>
          <cell r="AZ863">
            <v>81</v>
          </cell>
          <cell r="BA863" t="str">
            <v/>
          </cell>
          <cell r="BB863">
            <v>0</v>
          </cell>
          <cell r="BC863">
            <v>80</v>
          </cell>
          <cell r="BD863">
            <v>78.75</v>
          </cell>
          <cell r="BE863">
            <v>77.75</v>
          </cell>
          <cell r="BF863">
            <v>81</v>
          </cell>
          <cell r="BG863" t="str">
            <v>SEJ</v>
          </cell>
          <cell r="BH863">
            <v>0</v>
          </cell>
          <cell r="BI863">
            <v>80</v>
          </cell>
          <cell r="BJ863">
            <v>83.5</v>
          </cell>
          <cell r="BK863">
            <v>74</v>
          </cell>
          <cell r="BL863">
            <v>80</v>
          </cell>
          <cell r="BM863" t="str">
            <v/>
          </cell>
          <cell r="BN863">
            <v>0</v>
          </cell>
          <cell r="BO863">
            <v>81.25</v>
          </cell>
          <cell r="BP863">
            <v>72.75</v>
          </cell>
          <cell r="BQ863">
            <v>74</v>
          </cell>
          <cell r="BR863">
            <v>76</v>
          </cell>
          <cell r="BS863" t="str">
            <v/>
          </cell>
          <cell r="BT863">
            <v>0</v>
          </cell>
          <cell r="BU863">
            <v>84</v>
          </cell>
          <cell r="BV863">
            <v>86</v>
          </cell>
          <cell r="BW863">
            <v>78</v>
          </cell>
          <cell r="BX863">
            <v>80</v>
          </cell>
          <cell r="BY863" t="str">
            <v/>
          </cell>
          <cell r="BZ863">
            <v>0</v>
          </cell>
          <cell r="CA863">
            <v>79.42</v>
          </cell>
          <cell r="CB863">
            <v>71.75</v>
          </cell>
          <cell r="CC863">
            <v>68.75</v>
          </cell>
          <cell r="CD863">
            <v>76</v>
          </cell>
          <cell r="CE863" t="str">
            <v/>
          </cell>
          <cell r="CF863">
            <v>0</v>
          </cell>
          <cell r="CG863">
            <v>83.5</v>
          </cell>
          <cell r="CH863">
            <v>75.5</v>
          </cell>
          <cell r="CI863">
            <v>73</v>
          </cell>
          <cell r="CJ863">
            <v>75</v>
          </cell>
          <cell r="CK863" t="str">
            <v/>
          </cell>
          <cell r="CL863">
            <v>0</v>
          </cell>
          <cell r="CM863">
            <v>75.08</v>
          </cell>
          <cell r="CN863">
            <v>86.75</v>
          </cell>
          <cell r="CO863">
            <v>87</v>
          </cell>
          <cell r="CP863">
            <v>84</v>
          </cell>
          <cell r="CQ863" t="str">
            <v/>
          </cell>
          <cell r="CR863">
            <v>0</v>
          </cell>
          <cell r="CS863">
            <v>84</v>
          </cell>
          <cell r="CT863">
            <v>80.25</v>
          </cell>
          <cell r="CU863">
            <v>72.5</v>
          </cell>
          <cell r="CV863">
            <v>88</v>
          </cell>
          <cell r="CW863" t="str">
            <v/>
          </cell>
          <cell r="CX863">
            <v>0</v>
          </cell>
          <cell r="CY863">
            <v>76</v>
          </cell>
          <cell r="CZ863">
            <v>81.25</v>
          </cell>
          <cell r="DA863">
            <v>68.5</v>
          </cell>
          <cell r="DB863">
            <v>80</v>
          </cell>
          <cell r="DC863" t="str">
            <v/>
          </cell>
          <cell r="DD863">
            <v>0</v>
          </cell>
          <cell r="DE863">
            <v>83</v>
          </cell>
          <cell r="DF863">
            <v>78.75</v>
          </cell>
          <cell r="DG863">
            <v>83.75</v>
          </cell>
          <cell r="DH863">
            <v>84</v>
          </cell>
          <cell r="DI863" t="str">
            <v/>
          </cell>
          <cell r="DJ863">
            <v>0</v>
          </cell>
          <cell r="DK863">
            <v>0</v>
          </cell>
          <cell r="DL863">
            <v>0</v>
          </cell>
          <cell r="DM863">
            <v>0</v>
          </cell>
          <cell r="DN863">
            <v>73</v>
          </cell>
          <cell r="DO863" t="str">
            <v/>
          </cell>
          <cell r="DP863">
            <v>0</v>
          </cell>
          <cell r="DQ863">
            <v>77.75</v>
          </cell>
          <cell r="DR863">
            <v>82</v>
          </cell>
          <cell r="DS863">
            <v>68.25</v>
          </cell>
          <cell r="DT863">
            <v>77</v>
          </cell>
          <cell r="DU863" t="str">
            <v/>
          </cell>
          <cell r="DV863">
            <v>0</v>
          </cell>
          <cell r="DW863">
            <v>75.5</v>
          </cell>
          <cell r="DX863">
            <v>84.75</v>
          </cell>
          <cell r="DY863">
            <v>72</v>
          </cell>
          <cell r="DZ863">
            <v>75</v>
          </cell>
          <cell r="EA863" t="str">
            <v/>
          </cell>
          <cell r="EB863">
            <v>0</v>
          </cell>
          <cell r="EC863">
            <v>80</v>
          </cell>
          <cell r="ED863">
            <v>69.25</v>
          </cell>
          <cell r="EE863">
            <v>69</v>
          </cell>
          <cell r="EF863">
            <v>57</v>
          </cell>
          <cell r="EG863" t="str">
            <v/>
          </cell>
          <cell r="EH863">
            <v>0</v>
          </cell>
          <cell r="EI863">
            <v>76.5</v>
          </cell>
          <cell r="EJ863">
            <v>0</v>
          </cell>
          <cell r="EK863">
            <v>70.5</v>
          </cell>
          <cell r="EL863">
            <v>74</v>
          </cell>
          <cell r="EM863" t="str">
            <v/>
          </cell>
          <cell r="EN863">
            <v>0</v>
          </cell>
          <cell r="EO863">
            <v>76.5</v>
          </cell>
          <cell r="EP863">
            <v>0</v>
          </cell>
          <cell r="EQ863">
            <v>70.5</v>
          </cell>
          <cell r="ER863">
            <v>74</v>
          </cell>
          <cell r="ES863" t="str">
            <v/>
          </cell>
          <cell r="ET863">
            <v>0</v>
          </cell>
          <cell r="EU863">
            <v>76.5</v>
          </cell>
          <cell r="EV863">
            <v>0</v>
          </cell>
          <cell r="EW863">
            <v>70.5</v>
          </cell>
          <cell r="EX863">
            <v>74</v>
          </cell>
          <cell r="EY863" t="str">
            <v/>
          </cell>
          <cell r="EZ863">
            <v>0</v>
          </cell>
          <cell r="FA863">
            <v>75.67</v>
          </cell>
          <cell r="FB863">
            <v>70.5</v>
          </cell>
          <cell r="FC863">
            <v>50</v>
          </cell>
          <cell r="FD863">
            <v>72</v>
          </cell>
          <cell r="FE863" t="str">
            <v/>
          </cell>
          <cell r="FF863">
            <v>0</v>
          </cell>
          <cell r="FG863">
            <v>75.67</v>
          </cell>
          <cell r="FH863">
            <v>70.5</v>
          </cell>
          <cell r="FI863">
            <v>50</v>
          </cell>
          <cell r="FJ863">
            <v>72</v>
          </cell>
          <cell r="FK863" t="str">
            <v/>
          </cell>
          <cell r="FL863">
            <v>0</v>
          </cell>
          <cell r="FM863">
            <v>75.67</v>
          </cell>
          <cell r="FN863">
            <v>70.5</v>
          </cell>
          <cell r="FO863">
            <v>50</v>
          </cell>
          <cell r="FP863">
            <v>72</v>
          </cell>
          <cell r="FQ863" t="str">
            <v/>
          </cell>
          <cell r="FR863">
            <v>0</v>
          </cell>
          <cell r="FS863">
            <v>75.67</v>
          </cell>
          <cell r="FT863">
            <v>70.5</v>
          </cell>
          <cell r="FU863">
            <v>50</v>
          </cell>
          <cell r="FV863">
            <v>72</v>
          </cell>
          <cell r="FW863" t="str">
            <v/>
          </cell>
          <cell r="FX863">
            <v>0</v>
          </cell>
          <cell r="FY863">
            <v>75.67</v>
          </cell>
          <cell r="FZ863">
            <v>70.5</v>
          </cell>
          <cell r="GA863">
            <v>50</v>
          </cell>
          <cell r="GB863">
            <v>72</v>
          </cell>
          <cell r="GC863" t="str">
            <v/>
          </cell>
          <cell r="GD863">
            <v>0</v>
          </cell>
          <cell r="GE863">
            <v>75.67</v>
          </cell>
          <cell r="GF863">
            <v>70.5</v>
          </cell>
          <cell r="GG863">
            <v>50</v>
          </cell>
          <cell r="GH863">
            <v>72</v>
          </cell>
          <cell r="GI863" t="str">
            <v/>
          </cell>
          <cell r="GJ863">
            <v>0</v>
          </cell>
          <cell r="GK863">
            <v>75.67</v>
          </cell>
          <cell r="GL863">
            <v>70.5</v>
          </cell>
          <cell r="GM863">
            <v>50</v>
          </cell>
          <cell r="GN863">
            <v>72</v>
          </cell>
          <cell r="GO863" t="str">
            <v/>
          </cell>
          <cell r="GP863">
            <v>0</v>
          </cell>
          <cell r="GQ863">
            <v>75.67</v>
          </cell>
          <cell r="GR863">
            <v>70.5</v>
          </cell>
          <cell r="GS863">
            <v>50</v>
          </cell>
          <cell r="GT863">
            <v>72</v>
          </cell>
          <cell r="GU863" t="str">
            <v/>
          </cell>
          <cell r="GV863">
            <v>0</v>
          </cell>
          <cell r="GW863">
            <v>83.25</v>
          </cell>
          <cell r="GX863">
            <v>67</v>
          </cell>
          <cell r="GY863">
            <v>69.25</v>
          </cell>
          <cell r="GZ863">
            <v>73</v>
          </cell>
          <cell r="HA863" t="str">
            <v>GEO-L</v>
          </cell>
          <cell r="HB863">
            <v>0</v>
          </cell>
          <cell r="HC863">
            <v>82.75</v>
          </cell>
          <cell r="HD863">
            <v>77.25</v>
          </cell>
          <cell r="HE863">
            <v>73</v>
          </cell>
          <cell r="HF863">
            <v>79</v>
          </cell>
          <cell r="HH863">
            <v>0</v>
          </cell>
          <cell r="HM863" t="str">
            <v/>
          </cell>
          <cell r="HN863" t="str">
            <v/>
          </cell>
          <cell r="HS863">
            <v>0</v>
          </cell>
          <cell r="HT863" t="str">
            <v>PKN</v>
          </cell>
          <cell r="HU863">
            <v>0</v>
          </cell>
          <cell r="HV863" t="str">
            <v>IND</v>
          </cell>
          <cell r="HW863">
            <v>0</v>
          </cell>
          <cell r="HX863" t="str">
            <v>MAT-W</v>
          </cell>
          <cell r="HY863">
            <v>0</v>
          </cell>
          <cell r="HZ863" t="str">
            <v>SEJ-W</v>
          </cell>
          <cell r="IA863">
            <v>0</v>
          </cell>
          <cell r="IB863" t="str">
            <v>IGR-W</v>
          </cell>
          <cell r="IC863">
            <v>0</v>
          </cell>
          <cell r="ID863" t="str">
            <v>SBO</v>
          </cell>
          <cell r="IE863">
            <v>0</v>
          </cell>
          <cell r="IF863" t="str">
            <v>PJO</v>
          </cell>
          <cell r="IG863">
            <v>0</v>
          </cell>
          <cell r="IH863" t="str">
            <v>PRA</v>
          </cell>
          <cell r="II863">
            <v>0</v>
          </cell>
          <cell r="IJ863" t="str">
            <v>JAW</v>
          </cell>
          <cell r="IK863">
            <v>0</v>
          </cell>
          <cell r="IL863" t="str">
            <v>ARB</v>
          </cell>
          <cell r="IM863">
            <v>0</v>
          </cell>
          <cell r="IN863" t="str">
            <v>PKM</v>
          </cell>
          <cell r="IO863">
            <v>0</v>
          </cell>
          <cell r="IP863" t="str">
            <v>MAT-P</v>
          </cell>
          <cell r="IQ863">
            <v>0</v>
          </cell>
          <cell r="IR863" t="str">
            <v>BIO-P</v>
          </cell>
          <cell r="IS863">
            <v>0</v>
          </cell>
          <cell r="IT863" t="str">
            <v>FIS-P</v>
          </cell>
          <cell r="IU863">
            <v>0</v>
          </cell>
          <cell r="IV863" t="str">
            <v>KIM-P</v>
          </cell>
          <cell r="IW863">
            <v>0</v>
          </cell>
          <cell r="IX863" t="str">
            <v>GEO-L</v>
          </cell>
          <cell r="IY863">
            <v>0</v>
          </cell>
          <cell r="JA863">
            <v>0</v>
          </cell>
        </row>
        <row r="864">
          <cell r="Q864" t="str">
            <v/>
          </cell>
          <cell r="AB864" t="str">
            <v/>
          </cell>
          <cell r="AC864">
            <v>5</v>
          </cell>
          <cell r="AI864" t="str">
            <v/>
          </cell>
          <cell r="AJ864">
            <v>0</v>
          </cell>
          <cell r="AK864">
            <v>83</v>
          </cell>
          <cell r="AL864">
            <v>82</v>
          </cell>
          <cell r="AM864">
            <v>78.75</v>
          </cell>
          <cell r="AN864">
            <v>79</v>
          </cell>
          <cell r="AO864" t="str">
            <v/>
          </cell>
          <cell r="AP864">
            <v>0</v>
          </cell>
          <cell r="AQ864">
            <v>78</v>
          </cell>
          <cell r="AR864">
            <v>86</v>
          </cell>
          <cell r="AS864">
            <v>76.5</v>
          </cell>
          <cell r="AT864">
            <v>81</v>
          </cell>
          <cell r="AU864" t="str">
            <v/>
          </cell>
          <cell r="AV864">
            <v>0</v>
          </cell>
          <cell r="AW864">
            <v>78.58</v>
          </cell>
          <cell r="AX864">
            <v>82.25</v>
          </cell>
          <cell r="AY864">
            <v>78.75</v>
          </cell>
          <cell r="AZ864">
            <v>78</v>
          </cell>
          <cell r="BA864" t="str">
            <v/>
          </cell>
          <cell r="BB864">
            <v>0</v>
          </cell>
          <cell r="BC864">
            <v>83.75</v>
          </cell>
          <cell r="BD864">
            <v>78</v>
          </cell>
          <cell r="BE864">
            <v>80</v>
          </cell>
          <cell r="BF864">
            <v>80</v>
          </cell>
          <cell r="BG864" t="str">
            <v>SEJ</v>
          </cell>
          <cell r="BH864">
            <v>0</v>
          </cell>
          <cell r="BI864">
            <v>78</v>
          </cell>
          <cell r="BJ864">
            <v>84.75</v>
          </cell>
          <cell r="BK864">
            <v>74.75</v>
          </cell>
          <cell r="BL864">
            <v>78</v>
          </cell>
          <cell r="BM864" t="str">
            <v/>
          </cell>
          <cell r="BN864">
            <v>0</v>
          </cell>
          <cell r="BO864">
            <v>81.5</v>
          </cell>
          <cell r="BP864">
            <v>79.5</v>
          </cell>
          <cell r="BQ864">
            <v>82.75</v>
          </cell>
          <cell r="BR864">
            <v>79</v>
          </cell>
          <cell r="BS864" t="str">
            <v/>
          </cell>
          <cell r="BT864">
            <v>0</v>
          </cell>
          <cell r="BU864">
            <v>82.5</v>
          </cell>
          <cell r="BV864">
            <v>87.5</v>
          </cell>
          <cell r="BW864">
            <v>88</v>
          </cell>
          <cell r="BX864">
            <v>87</v>
          </cell>
          <cell r="BY864" t="str">
            <v/>
          </cell>
          <cell r="BZ864">
            <v>0</v>
          </cell>
          <cell r="CA864">
            <v>82.33</v>
          </cell>
          <cell r="CB864">
            <v>72.75</v>
          </cell>
          <cell r="CC864">
            <v>77</v>
          </cell>
          <cell r="CD864">
            <v>77</v>
          </cell>
          <cell r="CE864" t="str">
            <v/>
          </cell>
          <cell r="CF864">
            <v>0</v>
          </cell>
          <cell r="CG864">
            <v>83.75</v>
          </cell>
          <cell r="CH864">
            <v>75.75</v>
          </cell>
          <cell r="CI864">
            <v>76.5</v>
          </cell>
          <cell r="CJ864">
            <v>82</v>
          </cell>
          <cell r="CK864" t="str">
            <v/>
          </cell>
          <cell r="CL864">
            <v>0</v>
          </cell>
          <cell r="CM864">
            <v>77.25</v>
          </cell>
          <cell r="CN864">
            <v>86.5</v>
          </cell>
          <cell r="CO864">
            <v>84.5</v>
          </cell>
          <cell r="CP864">
            <v>84</v>
          </cell>
          <cell r="CQ864" t="str">
            <v/>
          </cell>
          <cell r="CR864">
            <v>0</v>
          </cell>
          <cell r="CS864">
            <v>83.75</v>
          </cell>
          <cell r="CT864">
            <v>80.75</v>
          </cell>
          <cell r="CU864">
            <v>76.5</v>
          </cell>
          <cell r="CV864">
            <v>82</v>
          </cell>
          <cell r="CW864" t="str">
            <v/>
          </cell>
          <cell r="CX864">
            <v>0</v>
          </cell>
          <cell r="CY864">
            <v>81.56</v>
          </cell>
          <cell r="CZ864">
            <v>74.75</v>
          </cell>
          <cell r="DA864">
            <v>73.25</v>
          </cell>
          <cell r="DB864">
            <v>83</v>
          </cell>
          <cell r="DC864" t="str">
            <v/>
          </cell>
          <cell r="DD864">
            <v>0</v>
          </cell>
          <cell r="DE864">
            <v>85.25</v>
          </cell>
          <cell r="DF864">
            <v>87.5</v>
          </cell>
          <cell r="DG864">
            <v>84.25</v>
          </cell>
          <cell r="DH864">
            <v>87</v>
          </cell>
          <cell r="DI864" t="str">
            <v/>
          </cell>
          <cell r="DJ864">
            <v>0</v>
          </cell>
          <cell r="DK864">
            <v>0</v>
          </cell>
          <cell r="DL864">
            <v>0</v>
          </cell>
          <cell r="DM864">
            <v>0</v>
          </cell>
          <cell r="DN864">
            <v>76</v>
          </cell>
          <cell r="DO864" t="str">
            <v/>
          </cell>
          <cell r="DP864">
            <v>0</v>
          </cell>
          <cell r="DQ864">
            <v>81.25</v>
          </cell>
          <cell r="DR864">
            <v>67.25</v>
          </cell>
          <cell r="DS864">
            <v>70.5</v>
          </cell>
          <cell r="DT864">
            <v>79</v>
          </cell>
          <cell r="DU864" t="str">
            <v/>
          </cell>
          <cell r="DV864">
            <v>0</v>
          </cell>
          <cell r="DW864">
            <v>83.5</v>
          </cell>
          <cell r="DX864">
            <v>80</v>
          </cell>
          <cell r="DY864">
            <v>77.75</v>
          </cell>
          <cell r="DZ864">
            <v>73</v>
          </cell>
          <cell r="EA864" t="str">
            <v/>
          </cell>
          <cell r="EB864">
            <v>0</v>
          </cell>
          <cell r="EC864">
            <v>82</v>
          </cell>
          <cell r="ED864">
            <v>71</v>
          </cell>
          <cell r="EE864">
            <v>73.25</v>
          </cell>
          <cell r="EF864">
            <v>80</v>
          </cell>
          <cell r="EG864" t="str">
            <v/>
          </cell>
          <cell r="EH864">
            <v>0</v>
          </cell>
          <cell r="EI864">
            <v>78.17</v>
          </cell>
          <cell r="EJ864">
            <v>76</v>
          </cell>
          <cell r="EK864">
            <v>71</v>
          </cell>
          <cell r="EL864">
            <v>76</v>
          </cell>
          <cell r="EM864" t="str">
            <v/>
          </cell>
          <cell r="EN864">
            <v>0</v>
          </cell>
          <cell r="EO864">
            <v>78.17</v>
          </cell>
          <cell r="EP864">
            <v>76</v>
          </cell>
          <cell r="EQ864">
            <v>71</v>
          </cell>
          <cell r="ER864">
            <v>76</v>
          </cell>
          <cell r="ES864" t="str">
            <v/>
          </cell>
          <cell r="ET864">
            <v>0</v>
          </cell>
          <cell r="EU864">
            <v>78.17</v>
          </cell>
          <cell r="EV864">
            <v>76</v>
          </cell>
          <cell r="EW864">
            <v>71</v>
          </cell>
          <cell r="EX864">
            <v>76</v>
          </cell>
          <cell r="EY864" t="str">
            <v/>
          </cell>
          <cell r="EZ864">
            <v>0</v>
          </cell>
          <cell r="FA864">
            <v>76.75</v>
          </cell>
          <cell r="FB864">
            <v>70.75</v>
          </cell>
          <cell r="FC864">
            <v>71</v>
          </cell>
          <cell r="FD864">
            <v>72</v>
          </cell>
          <cell r="FE864" t="str">
            <v/>
          </cell>
          <cell r="FF864">
            <v>0</v>
          </cell>
          <cell r="FG864">
            <v>76.75</v>
          </cell>
          <cell r="FH864">
            <v>70.75</v>
          </cell>
          <cell r="FI864">
            <v>71</v>
          </cell>
          <cell r="FJ864">
            <v>72</v>
          </cell>
          <cell r="FK864" t="str">
            <v/>
          </cell>
          <cell r="FL864">
            <v>0</v>
          </cell>
          <cell r="FM864">
            <v>76.75</v>
          </cell>
          <cell r="FN864">
            <v>70.75</v>
          </cell>
          <cell r="FO864">
            <v>71</v>
          </cell>
          <cell r="FP864">
            <v>72</v>
          </cell>
          <cell r="FQ864" t="str">
            <v/>
          </cell>
          <cell r="FR864">
            <v>0</v>
          </cell>
          <cell r="FS864">
            <v>76.75</v>
          </cell>
          <cell r="FT864">
            <v>70.75</v>
          </cell>
          <cell r="FU864">
            <v>71</v>
          </cell>
          <cell r="FV864">
            <v>72</v>
          </cell>
          <cell r="FW864" t="str">
            <v/>
          </cell>
          <cell r="FX864">
            <v>0</v>
          </cell>
          <cell r="FY864">
            <v>76.75</v>
          </cell>
          <cell r="FZ864">
            <v>70.75</v>
          </cell>
          <cell r="GA864">
            <v>71</v>
          </cell>
          <cell r="GB864">
            <v>72</v>
          </cell>
          <cell r="GC864" t="str">
            <v/>
          </cell>
          <cell r="GD864">
            <v>0</v>
          </cell>
          <cell r="GE864">
            <v>76.75</v>
          </cell>
          <cell r="GF864">
            <v>70.75</v>
          </cell>
          <cell r="GG864">
            <v>71</v>
          </cell>
          <cell r="GH864">
            <v>72</v>
          </cell>
          <cell r="GI864" t="str">
            <v/>
          </cell>
          <cell r="GJ864">
            <v>0</v>
          </cell>
          <cell r="GK864">
            <v>76.75</v>
          </cell>
          <cell r="GL864">
            <v>70.75</v>
          </cell>
          <cell r="GM864">
            <v>71</v>
          </cell>
          <cell r="GN864">
            <v>72</v>
          </cell>
          <cell r="GO864" t="str">
            <v/>
          </cell>
          <cell r="GP864">
            <v>0</v>
          </cell>
          <cell r="GQ864">
            <v>76.75</v>
          </cell>
          <cell r="GR864">
            <v>70.75</v>
          </cell>
          <cell r="GS864">
            <v>71</v>
          </cell>
          <cell r="GT864">
            <v>72</v>
          </cell>
          <cell r="GU864" t="str">
            <v/>
          </cell>
          <cell r="GV864">
            <v>0</v>
          </cell>
          <cell r="GW864">
            <v>86.5</v>
          </cell>
          <cell r="GX864">
            <v>67</v>
          </cell>
          <cell r="GY864">
            <v>79.25</v>
          </cell>
          <cell r="GZ864">
            <v>77</v>
          </cell>
          <cell r="HA864" t="str">
            <v>GEO-L</v>
          </cell>
          <cell r="HB864">
            <v>0</v>
          </cell>
          <cell r="HC864">
            <v>80.75</v>
          </cell>
          <cell r="HD864">
            <v>76.5</v>
          </cell>
          <cell r="HE864">
            <v>77.75</v>
          </cell>
          <cell r="HF864">
            <v>83</v>
          </cell>
          <cell r="HH864">
            <v>0</v>
          </cell>
          <cell r="HM864" t="str">
            <v/>
          </cell>
          <cell r="HN864" t="str">
            <v/>
          </cell>
          <cell r="HS864">
            <v>0</v>
          </cell>
          <cell r="HT864" t="str">
            <v>PKN</v>
          </cell>
          <cell r="HU864">
            <v>0</v>
          </cell>
          <cell r="HV864" t="str">
            <v>IND</v>
          </cell>
          <cell r="HW864">
            <v>0</v>
          </cell>
          <cell r="HX864" t="str">
            <v>MAT-W</v>
          </cell>
          <cell r="HY864">
            <v>0</v>
          </cell>
          <cell r="HZ864" t="str">
            <v>SEJ-W</v>
          </cell>
          <cell r="IA864">
            <v>0</v>
          </cell>
          <cell r="IB864" t="str">
            <v>IGR-W</v>
          </cell>
          <cell r="IC864">
            <v>0</v>
          </cell>
          <cell r="ID864" t="str">
            <v>SBO</v>
          </cell>
          <cell r="IE864">
            <v>0</v>
          </cell>
          <cell r="IF864" t="str">
            <v>PJO</v>
          </cell>
          <cell r="IG864">
            <v>0</v>
          </cell>
          <cell r="IH864" t="str">
            <v>PRA</v>
          </cell>
          <cell r="II864">
            <v>0</v>
          </cell>
          <cell r="IJ864" t="str">
            <v>JAW</v>
          </cell>
          <cell r="IK864">
            <v>0</v>
          </cell>
          <cell r="IL864" t="str">
            <v>ARB</v>
          </cell>
          <cell r="IM864">
            <v>0</v>
          </cell>
          <cell r="IN864" t="str">
            <v>PKM</v>
          </cell>
          <cell r="IO864">
            <v>0</v>
          </cell>
          <cell r="IP864" t="str">
            <v>MAT-P</v>
          </cell>
          <cell r="IQ864">
            <v>0</v>
          </cell>
          <cell r="IR864" t="str">
            <v>BIO-P</v>
          </cell>
          <cell r="IS864">
            <v>0</v>
          </cell>
          <cell r="IT864" t="str">
            <v>FIS-P</v>
          </cell>
          <cell r="IU864">
            <v>0</v>
          </cell>
          <cell r="IV864" t="str">
            <v>KIM-P</v>
          </cell>
          <cell r="IW864">
            <v>0</v>
          </cell>
          <cell r="IX864" t="str">
            <v>GEO-L</v>
          </cell>
          <cell r="IY864">
            <v>0</v>
          </cell>
          <cell r="JA864">
            <v>0</v>
          </cell>
        </row>
        <row r="865">
          <cell r="Q865" t="str">
            <v/>
          </cell>
          <cell r="AB865" t="str">
            <v/>
          </cell>
          <cell r="AC865">
            <v>6</v>
          </cell>
          <cell r="AI865" t="str">
            <v/>
          </cell>
          <cell r="AJ865">
            <v>0</v>
          </cell>
          <cell r="AK865">
            <v>83.25</v>
          </cell>
          <cell r="AL865">
            <v>81</v>
          </cell>
          <cell r="AM865">
            <v>84.75</v>
          </cell>
          <cell r="AN865">
            <v>81</v>
          </cell>
          <cell r="AO865" t="str">
            <v/>
          </cell>
          <cell r="AP865">
            <v>0</v>
          </cell>
          <cell r="AQ865">
            <v>88.33</v>
          </cell>
          <cell r="AR865">
            <v>90</v>
          </cell>
          <cell r="AS865">
            <v>85.75</v>
          </cell>
          <cell r="AT865">
            <v>80</v>
          </cell>
          <cell r="AU865" t="str">
            <v/>
          </cell>
          <cell r="AV865">
            <v>0</v>
          </cell>
          <cell r="AW865">
            <v>92</v>
          </cell>
          <cell r="AX865">
            <v>81</v>
          </cell>
          <cell r="AY865">
            <v>84.75</v>
          </cell>
          <cell r="AZ865">
            <v>83</v>
          </cell>
          <cell r="BA865" t="str">
            <v/>
          </cell>
          <cell r="BB865">
            <v>0</v>
          </cell>
          <cell r="BC865">
            <v>90</v>
          </cell>
          <cell r="BD865">
            <v>81.75</v>
          </cell>
          <cell r="BE865">
            <v>84.75</v>
          </cell>
          <cell r="BF865">
            <v>80</v>
          </cell>
          <cell r="BG865" t="str">
            <v>SEJ</v>
          </cell>
          <cell r="BH865">
            <v>0</v>
          </cell>
          <cell r="BI865">
            <v>88</v>
          </cell>
          <cell r="BJ865">
            <v>84.75</v>
          </cell>
          <cell r="BK865">
            <v>80.75</v>
          </cell>
          <cell r="BL865">
            <v>80</v>
          </cell>
          <cell r="BM865" t="str">
            <v/>
          </cell>
          <cell r="BN865">
            <v>0</v>
          </cell>
          <cell r="BO865">
            <v>80.5</v>
          </cell>
          <cell r="BP865">
            <v>71.25</v>
          </cell>
          <cell r="BQ865">
            <v>89.5</v>
          </cell>
          <cell r="BR865">
            <v>83</v>
          </cell>
          <cell r="BS865" t="str">
            <v/>
          </cell>
          <cell r="BT865">
            <v>0</v>
          </cell>
          <cell r="BU865">
            <v>85.5</v>
          </cell>
          <cell r="BV865">
            <v>84.5</v>
          </cell>
          <cell r="BW865">
            <v>85</v>
          </cell>
          <cell r="BX865">
            <v>87</v>
          </cell>
          <cell r="BY865" t="str">
            <v/>
          </cell>
          <cell r="BZ865">
            <v>0</v>
          </cell>
          <cell r="CA865">
            <v>86.5</v>
          </cell>
          <cell r="CB865">
            <v>77</v>
          </cell>
          <cell r="CC865">
            <v>83</v>
          </cell>
          <cell r="CD865">
            <v>79</v>
          </cell>
          <cell r="CE865" t="str">
            <v/>
          </cell>
          <cell r="CF865">
            <v>0</v>
          </cell>
          <cell r="CG865">
            <v>82.5</v>
          </cell>
          <cell r="CH865">
            <v>81.5</v>
          </cell>
          <cell r="CI865">
            <v>78</v>
          </cell>
          <cell r="CJ865">
            <v>80</v>
          </cell>
          <cell r="CK865" t="str">
            <v/>
          </cell>
          <cell r="CL865">
            <v>0</v>
          </cell>
          <cell r="CM865">
            <v>85.75</v>
          </cell>
          <cell r="CN865">
            <v>84.25</v>
          </cell>
          <cell r="CO865">
            <v>84.75</v>
          </cell>
          <cell r="CP865">
            <v>83</v>
          </cell>
          <cell r="CQ865" t="str">
            <v/>
          </cell>
          <cell r="CR865">
            <v>0</v>
          </cell>
          <cell r="CS865">
            <v>85.25</v>
          </cell>
          <cell r="CT865">
            <v>83</v>
          </cell>
          <cell r="CU865">
            <v>86.5</v>
          </cell>
          <cell r="CV865">
            <v>83</v>
          </cell>
          <cell r="CW865" t="str">
            <v/>
          </cell>
          <cell r="CX865">
            <v>0</v>
          </cell>
          <cell r="CY865">
            <v>76.78</v>
          </cell>
          <cell r="CZ865">
            <v>75.25</v>
          </cell>
          <cell r="DA865">
            <v>73</v>
          </cell>
          <cell r="DB865">
            <v>84</v>
          </cell>
          <cell r="DC865" t="str">
            <v/>
          </cell>
          <cell r="DD865">
            <v>0</v>
          </cell>
          <cell r="DE865">
            <v>89.25</v>
          </cell>
          <cell r="DF865">
            <v>79.25</v>
          </cell>
          <cell r="DG865">
            <v>82.5</v>
          </cell>
          <cell r="DH865">
            <v>80</v>
          </cell>
          <cell r="DI865" t="str">
            <v/>
          </cell>
          <cell r="DJ865">
            <v>0</v>
          </cell>
          <cell r="DK865">
            <v>0</v>
          </cell>
          <cell r="DL865">
            <v>0</v>
          </cell>
          <cell r="DM865">
            <v>0</v>
          </cell>
          <cell r="DN865">
            <v>84</v>
          </cell>
          <cell r="DO865" t="str">
            <v/>
          </cell>
          <cell r="DP865">
            <v>0</v>
          </cell>
          <cell r="DQ865">
            <v>85.75</v>
          </cell>
          <cell r="DR865">
            <v>86.25</v>
          </cell>
          <cell r="DS865">
            <v>93</v>
          </cell>
          <cell r="DT865">
            <v>85</v>
          </cell>
          <cell r="DU865" t="str">
            <v/>
          </cell>
          <cell r="DV865">
            <v>0</v>
          </cell>
          <cell r="DW865">
            <v>83.25</v>
          </cell>
          <cell r="DX865">
            <v>83</v>
          </cell>
          <cell r="DY865">
            <v>78</v>
          </cell>
          <cell r="DZ865">
            <v>77</v>
          </cell>
          <cell r="EA865" t="str">
            <v/>
          </cell>
          <cell r="EB865">
            <v>0</v>
          </cell>
          <cell r="EC865">
            <v>84.5</v>
          </cell>
          <cell r="ED865">
            <v>68.75</v>
          </cell>
          <cell r="EE865">
            <v>84.25</v>
          </cell>
          <cell r="EF865">
            <v>77</v>
          </cell>
          <cell r="EG865" t="str">
            <v/>
          </cell>
          <cell r="EH865">
            <v>0</v>
          </cell>
          <cell r="EI865">
            <v>79.08</v>
          </cell>
          <cell r="EJ865">
            <v>76.5</v>
          </cell>
          <cell r="EK865">
            <v>70.5</v>
          </cell>
          <cell r="EL865">
            <v>78</v>
          </cell>
          <cell r="EM865" t="str">
            <v/>
          </cell>
          <cell r="EN865">
            <v>0</v>
          </cell>
          <cell r="EO865">
            <v>79.08</v>
          </cell>
          <cell r="EP865">
            <v>76.5</v>
          </cell>
          <cell r="EQ865">
            <v>70.5</v>
          </cell>
          <cell r="ER865">
            <v>78</v>
          </cell>
          <cell r="ES865" t="str">
            <v/>
          </cell>
          <cell r="ET865">
            <v>0</v>
          </cell>
          <cell r="EU865">
            <v>79.08</v>
          </cell>
          <cell r="EV865">
            <v>76.5</v>
          </cell>
          <cell r="EW865">
            <v>70.5</v>
          </cell>
          <cell r="EX865">
            <v>78</v>
          </cell>
          <cell r="EY865" t="str">
            <v/>
          </cell>
          <cell r="EZ865">
            <v>0</v>
          </cell>
          <cell r="FA865">
            <v>77.58</v>
          </cell>
          <cell r="FB865">
            <v>72.25</v>
          </cell>
          <cell r="FC865">
            <v>73</v>
          </cell>
          <cell r="FD865">
            <v>65</v>
          </cell>
          <cell r="FE865" t="str">
            <v/>
          </cell>
          <cell r="FF865">
            <v>0</v>
          </cell>
          <cell r="FG865">
            <v>77.58</v>
          </cell>
          <cell r="FH865">
            <v>72.25</v>
          </cell>
          <cell r="FI865">
            <v>73</v>
          </cell>
          <cell r="FJ865">
            <v>65</v>
          </cell>
          <cell r="FK865" t="str">
            <v/>
          </cell>
          <cell r="FL865">
            <v>0</v>
          </cell>
          <cell r="FM865">
            <v>77.58</v>
          </cell>
          <cell r="FN865">
            <v>72.25</v>
          </cell>
          <cell r="FO865">
            <v>73</v>
          </cell>
          <cell r="FP865">
            <v>65</v>
          </cell>
          <cell r="FQ865" t="str">
            <v/>
          </cell>
          <cell r="FR865">
            <v>0</v>
          </cell>
          <cell r="FS865">
            <v>77.58</v>
          </cell>
          <cell r="FT865">
            <v>72.25</v>
          </cell>
          <cell r="FU865">
            <v>73</v>
          </cell>
          <cell r="FV865">
            <v>65</v>
          </cell>
          <cell r="FW865" t="str">
            <v/>
          </cell>
          <cell r="FX865">
            <v>0</v>
          </cell>
          <cell r="FY865">
            <v>77.58</v>
          </cell>
          <cell r="FZ865">
            <v>72.25</v>
          </cell>
          <cell r="GA865">
            <v>73</v>
          </cell>
          <cell r="GB865">
            <v>65</v>
          </cell>
          <cell r="GC865" t="str">
            <v/>
          </cell>
          <cell r="GD865">
            <v>0</v>
          </cell>
          <cell r="GE865">
            <v>77.58</v>
          </cell>
          <cell r="GF865">
            <v>72.25</v>
          </cell>
          <cell r="GG865">
            <v>73</v>
          </cell>
          <cell r="GH865">
            <v>65</v>
          </cell>
          <cell r="GI865" t="str">
            <v/>
          </cell>
          <cell r="GJ865">
            <v>0</v>
          </cell>
          <cell r="GK865">
            <v>77.58</v>
          </cell>
          <cell r="GL865">
            <v>72.25</v>
          </cell>
          <cell r="GM865">
            <v>73</v>
          </cell>
          <cell r="GN865">
            <v>65</v>
          </cell>
          <cell r="GO865" t="str">
            <v/>
          </cell>
          <cell r="GP865">
            <v>0</v>
          </cell>
          <cell r="GQ865">
            <v>77.58</v>
          </cell>
          <cell r="GR865">
            <v>72.25</v>
          </cell>
          <cell r="GS865">
            <v>73</v>
          </cell>
          <cell r="GT865">
            <v>65</v>
          </cell>
          <cell r="GU865" t="str">
            <v/>
          </cell>
          <cell r="GV865">
            <v>0</v>
          </cell>
          <cell r="GW865">
            <v>82.25</v>
          </cell>
          <cell r="GX865">
            <v>67</v>
          </cell>
          <cell r="GY865">
            <v>80</v>
          </cell>
          <cell r="GZ865">
            <v>74</v>
          </cell>
          <cell r="HA865" t="str">
            <v>GEO-L</v>
          </cell>
          <cell r="HB865">
            <v>0</v>
          </cell>
          <cell r="HC865">
            <v>84.38</v>
          </cell>
          <cell r="HD865">
            <v>76.5</v>
          </cell>
          <cell r="HE865">
            <v>77.75</v>
          </cell>
          <cell r="HF865">
            <v>78</v>
          </cell>
          <cell r="HH865">
            <v>0</v>
          </cell>
          <cell r="HM865" t="str">
            <v/>
          </cell>
          <cell r="HN865" t="str">
            <v/>
          </cell>
          <cell r="HS865">
            <v>0</v>
          </cell>
          <cell r="HT865" t="str">
            <v>PKN</v>
          </cell>
          <cell r="HU865">
            <v>0</v>
          </cell>
          <cell r="HV865" t="str">
            <v>IND</v>
          </cell>
          <cell r="HW865">
            <v>0</v>
          </cell>
          <cell r="HX865" t="str">
            <v>MAT-W</v>
          </cell>
          <cell r="HY865">
            <v>0</v>
          </cell>
          <cell r="HZ865" t="str">
            <v>SEJ-W</v>
          </cell>
          <cell r="IA865">
            <v>0</v>
          </cell>
          <cell r="IB865" t="str">
            <v>IGR-W</v>
          </cell>
          <cell r="IC865">
            <v>0</v>
          </cell>
          <cell r="ID865" t="str">
            <v>SBO</v>
          </cell>
          <cell r="IE865">
            <v>0</v>
          </cell>
          <cell r="IF865" t="str">
            <v>PJO</v>
          </cell>
          <cell r="IG865">
            <v>0</v>
          </cell>
          <cell r="IH865" t="str">
            <v>PRA</v>
          </cell>
          <cell r="II865">
            <v>0</v>
          </cell>
          <cell r="IJ865" t="str">
            <v>JAW</v>
          </cell>
          <cell r="IK865">
            <v>0</v>
          </cell>
          <cell r="IL865" t="str">
            <v>ARB</v>
          </cell>
          <cell r="IM865">
            <v>0</v>
          </cell>
          <cell r="IN865" t="str">
            <v>PKM</v>
          </cell>
          <cell r="IO865">
            <v>0</v>
          </cell>
          <cell r="IP865" t="str">
            <v>MAT-P</v>
          </cell>
          <cell r="IQ865">
            <v>0</v>
          </cell>
          <cell r="IR865" t="str">
            <v>BIO-P</v>
          </cell>
          <cell r="IS865">
            <v>0</v>
          </cell>
          <cell r="IT865" t="str">
            <v>FIS-P</v>
          </cell>
          <cell r="IU865">
            <v>0</v>
          </cell>
          <cell r="IV865" t="str">
            <v>KIM-P</v>
          </cell>
          <cell r="IW865">
            <v>0</v>
          </cell>
          <cell r="IX865" t="str">
            <v>GEO-L</v>
          </cell>
          <cell r="IY865">
            <v>0</v>
          </cell>
          <cell r="JA865">
            <v>0</v>
          </cell>
        </row>
        <row r="866">
          <cell r="Q866" t="str">
            <v/>
          </cell>
          <cell r="AB866" t="str">
            <v/>
          </cell>
          <cell r="AC866">
            <v>7</v>
          </cell>
          <cell r="AI866" t="str">
            <v/>
          </cell>
          <cell r="AJ866">
            <v>0</v>
          </cell>
          <cell r="AK866">
            <v>83.75</v>
          </cell>
          <cell r="AL866">
            <v>86</v>
          </cell>
          <cell r="AM866">
            <v>83.75</v>
          </cell>
          <cell r="AN866">
            <v>79</v>
          </cell>
          <cell r="AO866" t="str">
            <v/>
          </cell>
          <cell r="AP866">
            <v>0</v>
          </cell>
          <cell r="AQ866">
            <v>88.33</v>
          </cell>
          <cell r="AR866">
            <v>91.5</v>
          </cell>
          <cell r="AS866">
            <v>85</v>
          </cell>
          <cell r="AT866">
            <v>79</v>
          </cell>
          <cell r="AU866" t="str">
            <v/>
          </cell>
          <cell r="AV866">
            <v>0</v>
          </cell>
          <cell r="AW866">
            <v>86.83</v>
          </cell>
          <cell r="AX866">
            <v>86</v>
          </cell>
          <cell r="AY866">
            <v>83</v>
          </cell>
          <cell r="AZ866">
            <v>82</v>
          </cell>
          <cell r="BA866" t="str">
            <v/>
          </cell>
          <cell r="BB866">
            <v>0</v>
          </cell>
          <cell r="BC866">
            <v>88.25</v>
          </cell>
          <cell r="BD866">
            <v>85.5</v>
          </cell>
          <cell r="BE866">
            <v>84.25</v>
          </cell>
          <cell r="BF866">
            <v>81</v>
          </cell>
          <cell r="BG866" t="str">
            <v>SEJ</v>
          </cell>
          <cell r="BH866">
            <v>0</v>
          </cell>
          <cell r="BI866">
            <v>86</v>
          </cell>
          <cell r="BJ866">
            <v>88.75</v>
          </cell>
          <cell r="BK866">
            <v>81.5</v>
          </cell>
          <cell r="BL866">
            <v>80</v>
          </cell>
          <cell r="BM866" t="str">
            <v/>
          </cell>
          <cell r="BN866">
            <v>0</v>
          </cell>
          <cell r="BO866">
            <v>80.25</v>
          </cell>
          <cell r="BP866">
            <v>78.75</v>
          </cell>
          <cell r="BQ866">
            <v>86.5</v>
          </cell>
          <cell r="BR866">
            <v>84</v>
          </cell>
          <cell r="BS866" t="str">
            <v/>
          </cell>
          <cell r="BT866">
            <v>0</v>
          </cell>
          <cell r="BU866">
            <v>85</v>
          </cell>
          <cell r="BV866">
            <v>92</v>
          </cell>
          <cell r="BW866">
            <v>96.25</v>
          </cell>
          <cell r="BX866">
            <v>93</v>
          </cell>
          <cell r="BY866" t="str">
            <v/>
          </cell>
          <cell r="BZ866">
            <v>0</v>
          </cell>
          <cell r="CA866">
            <v>80.83</v>
          </cell>
          <cell r="CB866">
            <v>75</v>
          </cell>
          <cell r="CC866">
            <v>78.5</v>
          </cell>
          <cell r="CD866">
            <v>82</v>
          </cell>
          <cell r="CE866" t="str">
            <v/>
          </cell>
          <cell r="CF866">
            <v>0</v>
          </cell>
          <cell r="CG866">
            <v>83.25</v>
          </cell>
          <cell r="CH866">
            <v>83</v>
          </cell>
          <cell r="CI866">
            <v>85</v>
          </cell>
          <cell r="CJ866">
            <v>85</v>
          </cell>
          <cell r="CK866" t="str">
            <v/>
          </cell>
          <cell r="CL866">
            <v>0</v>
          </cell>
          <cell r="CM866">
            <v>75.33</v>
          </cell>
          <cell r="CN866">
            <v>84</v>
          </cell>
          <cell r="CO866">
            <v>84</v>
          </cell>
          <cell r="CP866">
            <v>83</v>
          </cell>
          <cell r="CQ866" t="str">
            <v/>
          </cell>
          <cell r="CR866">
            <v>0</v>
          </cell>
          <cell r="CS866">
            <v>83.92</v>
          </cell>
          <cell r="CT866">
            <v>81.25</v>
          </cell>
          <cell r="CU866">
            <v>87.25</v>
          </cell>
          <cell r="CV866">
            <v>88</v>
          </cell>
          <cell r="CW866" t="str">
            <v/>
          </cell>
          <cell r="CX866">
            <v>0</v>
          </cell>
          <cell r="CY866">
            <v>84.56</v>
          </cell>
          <cell r="CZ866">
            <v>81.75</v>
          </cell>
          <cell r="DA866">
            <v>67.25</v>
          </cell>
          <cell r="DB866">
            <v>90</v>
          </cell>
          <cell r="DC866" t="str">
            <v/>
          </cell>
          <cell r="DD866">
            <v>0</v>
          </cell>
          <cell r="DE866">
            <v>90</v>
          </cell>
          <cell r="DF866">
            <v>91.25</v>
          </cell>
          <cell r="DG866">
            <v>89</v>
          </cell>
          <cell r="DH866">
            <v>90</v>
          </cell>
          <cell r="DI866" t="str">
            <v/>
          </cell>
          <cell r="DJ866">
            <v>0</v>
          </cell>
          <cell r="DK866">
            <v>0</v>
          </cell>
          <cell r="DL866">
            <v>0</v>
          </cell>
          <cell r="DM866">
            <v>0</v>
          </cell>
          <cell r="DN866">
            <v>82</v>
          </cell>
          <cell r="DO866" t="str">
            <v/>
          </cell>
          <cell r="DP866">
            <v>0</v>
          </cell>
          <cell r="DQ866">
            <v>88</v>
          </cell>
          <cell r="DR866">
            <v>83.25</v>
          </cell>
          <cell r="DS866">
            <v>85</v>
          </cell>
          <cell r="DT866">
            <v>80</v>
          </cell>
          <cell r="DU866" t="str">
            <v/>
          </cell>
          <cell r="DV866">
            <v>0</v>
          </cell>
          <cell r="DW866">
            <v>85</v>
          </cell>
          <cell r="DX866">
            <v>87.25</v>
          </cell>
          <cell r="DY866">
            <v>83.25</v>
          </cell>
          <cell r="DZ866">
            <v>84</v>
          </cell>
          <cell r="EA866" t="str">
            <v/>
          </cell>
          <cell r="EB866">
            <v>0</v>
          </cell>
          <cell r="EC866">
            <v>81.33</v>
          </cell>
          <cell r="ED866">
            <v>72.25</v>
          </cell>
          <cell r="EE866">
            <v>76.25</v>
          </cell>
          <cell r="EF866">
            <v>80</v>
          </cell>
          <cell r="EG866" t="str">
            <v/>
          </cell>
          <cell r="EH866">
            <v>0</v>
          </cell>
          <cell r="EI866">
            <v>78.33</v>
          </cell>
          <cell r="EJ866">
            <v>78.5</v>
          </cell>
          <cell r="EK866">
            <v>72.25</v>
          </cell>
          <cell r="EL866">
            <v>78</v>
          </cell>
          <cell r="EM866" t="str">
            <v/>
          </cell>
          <cell r="EN866">
            <v>0</v>
          </cell>
          <cell r="EO866">
            <v>78.33</v>
          </cell>
          <cell r="EP866">
            <v>78.5</v>
          </cell>
          <cell r="EQ866">
            <v>72.25</v>
          </cell>
          <cell r="ER866">
            <v>78</v>
          </cell>
          <cell r="ES866" t="str">
            <v/>
          </cell>
          <cell r="ET866">
            <v>0</v>
          </cell>
          <cell r="EU866">
            <v>78.33</v>
          </cell>
          <cell r="EV866">
            <v>78.5</v>
          </cell>
          <cell r="EW866">
            <v>72.25</v>
          </cell>
          <cell r="EX866">
            <v>78</v>
          </cell>
          <cell r="EY866" t="str">
            <v/>
          </cell>
          <cell r="EZ866">
            <v>0</v>
          </cell>
          <cell r="FA866">
            <v>79.42</v>
          </cell>
          <cell r="FB866">
            <v>72</v>
          </cell>
          <cell r="FC866">
            <v>75</v>
          </cell>
          <cell r="FD866">
            <v>78</v>
          </cell>
          <cell r="FE866" t="str">
            <v/>
          </cell>
          <cell r="FF866">
            <v>0</v>
          </cell>
          <cell r="FG866">
            <v>79.42</v>
          </cell>
          <cell r="FH866">
            <v>72</v>
          </cell>
          <cell r="FI866">
            <v>75</v>
          </cell>
          <cell r="FJ866">
            <v>78</v>
          </cell>
          <cell r="FK866" t="str">
            <v/>
          </cell>
          <cell r="FL866">
            <v>0</v>
          </cell>
          <cell r="FM866">
            <v>79.42</v>
          </cell>
          <cell r="FN866">
            <v>72</v>
          </cell>
          <cell r="FO866">
            <v>75</v>
          </cell>
          <cell r="FP866">
            <v>78</v>
          </cell>
          <cell r="FQ866" t="str">
            <v/>
          </cell>
          <cell r="FR866">
            <v>0</v>
          </cell>
          <cell r="FS866">
            <v>79.42</v>
          </cell>
          <cell r="FT866">
            <v>72</v>
          </cell>
          <cell r="FU866">
            <v>75</v>
          </cell>
          <cell r="FV866">
            <v>78</v>
          </cell>
          <cell r="FW866" t="str">
            <v/>
          </cell>
          <cell r="FX866">
            <v>0</v>
          </cell>
          <cell r="FY866">
            <v>79.42</v>
          </cell>
          <cell r="FZ866">
            <v>72</v>
          </cell>
          <cell r="GA866">
            <v>75</v>
          </cell>
          <cell r="GB866">
            <v>78</v>
          </cell>
          <cell r="GC866" t="str">
            <v/>
          </cell>
          <cell r="GD866">
            <v>0</v>
          </cell>
          <cell r="GE866">
            <v>79.42</v>
          </cell>
          <cell r="GF866">
            <v>72</v>
          </cell>
          <cell r="GG866">
            <v>75</v>
          </cell>
          <cell r="GH866">
            <v>78</v>
          </cell>
          <cell r="GI866" t="str">
            <v/>
          </cell>
          <cell r="GJ866">
            <v>0</v>
          </cell>
          <cell r="GK866">
            <v>79.42</v>
          </cell>
          <cell r="GL866">
            <v>72</v>
          </cell>
          <cell r="GM866">
            <v>75</v>
          </cell>
          <cell r="GN866">
            <v>78</v>
          </cell>
          <cell r="GO866" t="str">
            <v/>
          </cell>
          <cell r="GP866">
            <v>0</v>
          </cell>
          <cell r="GQ866">
            <v>79.42</v>
          </cell>
          <cell r="GR866">
            <v>72</v>
          </cell>
          <cell r="GS866">
            <v>75</v>
          </cell>
          <cell r="GT866">
            <v>78</v>
          </cell>
          <cell r="GU866" t="str">
            <v/>
          </cell>
          <cell r="GV866">
            <v>0</v>
          </cell>
          <cell r="GW866">
            <v>85.5</v>
          </cell>
          <cell r="GX866">
            <v>67</v>
          </cell>
          <cell r="GY866">
            <v>82.5</v>
          </cell>
          <cell r="GZ866">
            <v>77</v>
          </cell>
          <cell r="HA866" t="str">
            <v>GEO-L</v>
          </cell>
          <cell r="HB866">
            <v>0</v>
          </cell>
          <cell r="HC866">
            <v>82.88</v>
          </cell>
          <cell r="HD866">
            <v>81</v>
          </cell>
          <cell r="HE866">
            <v>81.75</v>
          </cell>
          <cell r="HF866">
            <v>90</v>
          </cell>
          <cell r="HH866">
            <v>0</v>
          </cell>
          <cell r="HM866" t="str">
            <v/>
          </cell>
          <cell r="HN866" t="str">
            <v/>
          </cell>
          <cell r="HS866">
            <v>0</v>
          </cell>
          <cell r="HT866" t="str">
            <v>PKN</v>
          </cell>
          <cell r="HU866">
            <v>0</v>
          </cell>
          <cell r="HV866" t="str">
            <v>IND</v>
          </cell>
          <cell r="HW866">
            <v>0</v>
          </cell>
          <cell r="HX866" t="str">
            <v>MAT-W</v>
          </cell>
          <cell r="HY866">
            <v>0</v>
          </cell>
          <cell r="HZ866" t="str">
            <v>SEJ-W</v>
          </cell>
          <cell r="IA866">
            <v>0</v>
          </cell>
          <cell r="IB866" t="str">
            <v>IGR-W</v>
          </cell>
          <cell r="IC866">
            <v>0</v>
          </cell>
          <cell r="ID866" t="str">
            <v>SBO</v>
          </cell>
          <cell r="IE866">
            <v>0</v>
          </cell>
          <cell r="IF866" t="str">
            <v>PJO</v>
          </cell>
          <cell r="IG866">
            <v>0</v>
          </cell>
          <cell r="IH866" t="str">
            <v>PRA</v>
          </cell>
          <cell r="II866">
            <v>0</v>
          </cell>
          <cell r="IJ866" t="str">
            <v>JAW</v>
          </cell>
          <cell r="IK866">
            <v>0</v>
          </cell>
          <cell r="IL866" t="str">
            <v>ARB</v>
          </cell>
          <cell r="IM866">
            <v>0</v>
          </cell>
          <cell r="IN866" t="str">
            <v>PKM</v>
          </cell>
          <cell r="IO866">
            <v>0</v>
          </cell>
          <cell r="IP866" t="str">
            <v>MAT-P</v>
          </cell>
          <cell r="IQ866">
            <v>0</v>
          </cell>
          <cell r="IR866" t="str">
            <v>BIO-P</v>
          </cell>
          <cell r="IS866">
            <v>0</v>
          </cell>
          <cell r="IT866" t="str">
            <v>FIS-P</v>
          </cell>
          <cell r="IU866">
            <v>0</v>
          </cell>
          <cell r="IV866" t="str">
            <v>KIM-P</v>
          </cell>
          <cell r="IW866">
            <v>0</v>
          </cell>
          <cell r="IX866" t="str">
            <v>GEO-L</v>
          </cell>
          <cell r="IY866">
            <v>0</v>
          </cell>
          <cell r="JA866">
            <v>0</v>
          </cell>
        </row>
        <row r="867">
          <cell r="Q867" t="str">
            <v/>
          </cell>
          <cell r="AB867" t="str">
            <v/>
          </cell>
          <cell r="AC867">
            <v>8</v>
          </cell>
          <cell r="AI867" t="str">
            <v/>
          </cell>
          <cell r="AJ867">
            <v>0</v>
          </cell>
          <cell r="AK867">
            <v>81.75</v>
          </cell>
          <cell r="AL867">
            <v>86</v>
          </cell>
          <cell r="AM867">
            <v>83.25</v>
          </cell>
          <cell r="AN867">
            <v>79</v>
          </cell>
          <cell r="AO867" t="str">
            <v/>
          </cell>
          <cell r="AP867">
            <v>0</v>
          </cell>
          <cell r="AQ867">
            <v>84.67</v>
          </cell>
          <cell r="AR867">
            <v>83.25</v>
          </cell>
          <cell r="AS867">
            <v>86.75</v>
          </cell>
          <cell r="AT867">
            <v>79</v>
          </cell>
          <cell r="AU867" t="str">
            <v/>
          </cell>
          <cell r="AV867">
            <v>0</v>
          </cell>
          <cell r="AW867">
            <v>83.33</v>
          </cell>
          <cell r="AX867">
            <v>86</v>
          </cell>
          <cell r="AY867">
            <v>82</v>
          </cell>
          <cell r="AZ867">
            <v>81</v>
          </cell>
          <cell r="BA867" t="str">
            <v/>
          </cell>
          <cell r="BB867">
            <v>0</v>
          </cell>
          <cell r="BC867">
            <v>85.75</v>
          </cell>
          <cell r="BD867">
            <v>88</v>
          </cell>
          <cell r="BE867">
            <v>83.25</v>
          </cell>
          <cell r="BF867">
            <v>79</v>
          </cell>
          <cell r="BG867" t="str">
            <v>SEJ</v>
          </cell>
          <cell r="BH867">
            <v>0</v>
          </cell>
          <cell r="BI867">
            <v>84.33</v>
          </cell>
          <cell r="BJ867">
            <v>86.25</v>
          </cell>
          <cell r="BK867">
            <v>78.5</v>
          </cell>
          <cell r="BL867">
            <v>77</v>
          </cell>
          <cell r="BM867" t="str">
            <v/>
          </cell>
          <cell r="BN867">
            <v>0</v>
          </cell>
          <cell r="BO867">
            <v>81.25</v>
          </cell>
          <cell r="BP867">
            <v>73</v>
          </cell>
          <cell r="BQ867">
            <v>75.5</v>
          </cell>
          <cell r="BR867">
            <v>82</v>
          </cell>
          <cell r="BS867" t="str">
            <v/>
          </cell>
          <cell r="BT867">
            <v>0</v>
          </cell>
          <cell r="BU867">
            <v>83.5</v>
          </cell>
          <cell r="BV867">
            <v>90.5</v>
          </cell>
          <cell r="BW867">
            <v>91.75</v>
          </cell>
          <cell r="BX867">
            <v>90</v>
          </cell>
          <cell r="BY867" t="str">
            <v/>
          </cell>
          <cell r="BZ867">
            <v>0</v>
          </cell>
          <cell r="CA867">
            <v>83.58</v>
          </cell>
          <cell r="CB867">
            <v>73.75</v>
          </cell>
          <cell r="CC867">
            <v>75.75</v>
          </cell>
          <cell r="CD867">
            <v>81</v>
          </cell>
          <cell r="CE867" t="str">
            <v/>
          </cell>
          <cell r="CF867">
            <v>0</v>
          </cell>
          <cell r="CG867">
            <v>83</v>
          </cell>
          <cell r="CH867">
            <v>79.75</v>
          </cell>
          <cell r="CI867">
            <v>77.75</v>
          </cell>
          <cell r="CJ867">
            <v>82</v>
          </cell>
          <cell r="CK867" t="str">
            <v/>
          </cell>
          <cell r="CL867">
            <v>0</v>
          </cell>
          <cell r="CM867">
            <v>75.5</v>
          </cell>
          <cell r="CN867">
            <v>78</v>
          </cell>
          <cell r="CO867">
            <v>78</v>
          </cell>
          <cell r="CP867">
            <v>81</v>
          </cell>
          <cell r="CQ867" t="str">
            <v/>
          </cell>
          <cell r="CR867">
            <v>0</v>
          </cell>
          <cell r="CS867">
            <v>82.25</v>
          </cell>
          <cell r="CT867">
            <v>80.75</v>
          </cell>
          <cell r="CU867">
            <v>86.75</v>
          </cell>
          <cell r="CV867">
            <v>87</v>
          </cell>
          <cell r="CW867" t="str">
            <v/>
          </cell>
          <cell r="CX867">
            <v>0</v>
          </cell>
          <cell r="CY867">
            <v>81.11</v>
          </cell>
          <cell r="CZ867">
            <v>78.25</v>
          </cell>
          <cell r="DA867">
            <v>77.5</v>
          </cell>
          <cell r="DB867">
            <v>85</v>
          </cell>
          <cell r="DC867" t="str">
            <v/>
          </cell>
          <cell r="DD867">
            <v>0</v>
          </cell>
          <cell r="DE867">
            <v>86.5</v>
          </cell>
          <cell r="DF867">
            <v>89.75</v>
          </cell>
          <cell r="DG867">
            <v>90.5</v>
          </cell>
          <cell r="DH867">
            <v>89</v>
          </cell>
          <cell r="DI867" t="str">
            <v/>
          </cell>
          <cell r="DJ867">
            <v>0</v>
          </cell>
          <cell r="DK867">
            <v>0</v>
          </cell>
          <cell r="DL867">
            <v>0</v>
          </cell>
          <cell r="DM867">
            <v>0</v>
          </cell>
          <cell r="DN867">
            <v>76</v>
          </cell>
          <cell r="DO867" t="str">
            <v/>
          </cell>
          <cell r="DP867">
            <v>0</v>
          </cell>
          <cell r="DQ867">
            <v>81.5</v>
          </cell>
          <cell r="DR867">
            <v>70.5</v>
          </cell>
          <cell r="DS867">
            <v>78.75</v>
          </cell>
          <cell r="DT867">
            <v>81</v>
          </cell>
          <cell r="DU867" t="str">
            <v/>
          </cell>
          <cell r="DV867">
            <v>0</v>
          </cell>
          <cell r="DW867">
            <v>79</v>
          </cell>
          <cell r="DX867">
            <v>82.25</v>
          </cell>
          <cell r="DY867">
            <v>85</v>
          </cell>
          <cell r="DZ867">
            <v>78</v>
          </cell>
          <cell r="EA867" t="str">
            <v/>
          </cell>
          <cell r="EB867">
            <v>0</v>
          </cell>
          <cell r="EC867">
            <v>83.25</v>
          </cell>
          <cell r="ED867">
            <v>70.25</v>
          </cell>
          <cell r="EE867">
            <v>74.5</v>
          </cell>
          <cell r="EF867">
            <v>74</v>
          </cell>
          <cell r="EG867" t="str">
            <v/>
          </cell>
          <cell r="EH867">
            <v>0</v>
          </cell>
          <cell r="EI867">
            <v>77.83</v>
          </cell>
          <cell r="EJ867">
            <v>73.75</v>
          </cell>
          <cell r="EK867">
            <v>72.25</v>
          </cell>
          <cell r="EL867">
            <v>78</v>
          </cell>
          <cell r="EM867" t="str">
            <v/>
          </cell>
          <cell r="EN867">
            <v>0</v>
          </cell>
          <cell r="EO867">
            <v>77.83</v>
          </cell>
          <cell r="EP867">
            <v>73.75</v>
          </cell>
          <cell r="EQ867">
            <v>72.25</v>
          </cell>
          <cell r="ER867">
            <v>78</v>
          </cell>
          <cell r="ES867" t="str">
            <v/>
          </cell>
          <cell r="ET867">
            <v>0</v>
          </cell>
          <cell r="EU867">
            <v>77.83</v>
          </cell>
          <cell r="EV867">
            <v>73.75</v>
          </cell>
          <cell r="EW867">
            <v>72.25</v>
          </cell>
          <cell r="EX867">
            <v>78</v>
          </cell>
          <cell r="EY867" t="str">
            <v/>
          </cell>
          <cell r="EZ867">
            <v>0</v>
          </cell>
          <cell r="FA867">
            <v>78.92</v>
          </cell>
          <cell r="FB867">
            <v>70.25</v>
          </cell>
          <cell r="FC867">
            <v>81</v>
          </cell>
          <cell r="FD867">
            <v>80</v>
          </cell>
          <cell r="FE867" t="str">
            <v/>
          </cell>
          <cell r="FF867">
            <v>0</v>
          </cell>
          <cell r="FG867">
            <v>78.92</v>
          </cell>
          <cell r="FH867">
            <v>70.25</v>
          </cell>
          <cell r="FI867">
            <v>81</v>
          </cell>
          <cell r="FJ867">
            <v>80</v>
          </cell>
          <cell r="FK867" t="str">
            <v/>
          </cell>
          <cell r="FL867">
            <v>0</v>
          </cell>
          <cell r="FM867">
            <v>78.92</v>
          </cell>
          <cell r="FN867">
            <v>70.25</v>
          </cell>
          <cell r="FO867">
            <v>81</v>
          </cell>
          <cell r="FP867">
            <v>80</v>
          </cell>
          <cell r="FQ867" t="str">
            <v/>
          </cell>
          <cell r="FR867">
            <v>0</v>
          </cell>
          <cell r="FS867">
            <v>78.92</v>
          </cell>
          <cell r="FT867">
            <v>70.25</v>
          </cell>
          <cell r="FU867">
            <v>81</v>
          </cell>
          <cell r="FV867">
            <v>80</v>
          </cell>
          <cell r="FW867" t="str">
            <v/>
          </cell>
          <cell r="FX867">
            <v>0</v>
          </cell>
          <cell r="FY867">
            <v>78.92</v>
          </cell>
          <cell r="FZ867">
            <v>70.25</v>
          </cell>
          <cell r="GA867">
            <v>81</v>
          </cell>
          <cell r="GB867">
            <v>80</v>
          </cell>
          <cell r="GC867" t="str">
            <v/>
          </cell>
          <cell r="GD867">
            <v>0</v>
          </cell>
          <cell r="GE867">
            <v>78.92</v>
          </cell>
          <cell r="GF867">
            <v>70.25</v>
          </cell>
          <cell r="GG867">
            <v>81</v>
          </cell>
          <cell r="GH867">
            <v>80</v>
          </cell>
          <cell r="GI867" t="str">
            <v/>
          </cell>
          <cell r="GJ867">
            <v>0</v>
          </cell>
          <cell r="GK867">
            <v>78.92</v>
          </cell>
          <cell r="GL867">
            <v>70.25</v>
          </cell>
          <cell r="GM867">
            <v>81</v>
          </cell>
          <cell r="GN867">
            <v>80</v>
          </cell>
          <cell r="GO867" t="str">
            <v/>
          </cell>
          <cell r="GP867">
            <v>0</v>
          </cell>
          <cell r="GQ867">
            <v>78.92</v>
          </cell>
          <cell r="GR867">
            <v>70.25</v>
          </cell>
          <cell r="GS867">
            <v>81</v>
          </cell>
          <cell r="GT867">
            <v>80</v>
          </cell>
          <cell r="GU867" t="str">
            <v/>
          </cell>
          <cell r="GV867">
            <v>0</v>
          </cell>
          <cell r="GW867">
            <v>83.42</v>
          </cell>
          <cell r="GX867">
            <v>72</v>
          </cell>
          <cell r="GY867">
            <v>74.75</v>
          </cell>
          <cell r="GZ867">
            <v>75</v>
          </cell>
          <cell r="HA867" t="str">
            <v>GEO-L</v>
          </cell>
          <cell r="HB867">
            <v>0</v>
          </cell>
          <cell r="HC867">
            <v>80.63</v>
          </cell>
          <cell r="HD867">
            <v>75</v>
          </cell>
          <cell r="HE867">
            <v>77.75</v>
          </cell>
          <cell r="HF867">
            <v>83</v>
          </cell>
          <cell r="HH867">
            <v>0</v>
          </cell>
          <cell r="HM867" t="str">
            <v/>
          </cell>
          <cell r="HN867" t="str">
            <v/>
          </cell>
          <cell r="HS867">
            <v>0</v>
          </cell>
          <cell r="HT867" t="str">
            <v>PKN</v>
          </cell>
          <cell r="HU867">
            <v>0</v>
          </cell>
          <cell r="HV867" t="str">
            <v>IND</v>
          </cell>
          <cell r="HW867">
            <v>0</v>
          </cell>
          <cell r="HX867" t="str">
            <v>MAT-W</v>
          </cell>
          <cell r="HY867">
            <v>0</v>
          </cell>
          <cell r="HZ867" t="str">
            <v>SEJ-W</v>
          </cell>
          <cell r="IA867">
            <v>0</v>
          </cell>
          <cell r="IB867" t="str">
            <v>IGR-W</v>
          </cell>
          <cell r="IC867">
            <v>0</v>
          </cell>
          <cell r="ID867" t="str">
            <v>SBO</v>
          </cell>
          <cell r="IE867">
            <v>0</v>
          </cell>
          <cell r="IF867" t="str">
            <v>PJO</v>
          </cell>
          <cell r="IG867">
            <v>0</v>
          </cell>
          <cell r="IH867" t="str">
            <v>PRA</v>
          </cell>
          <cell r="II867">
            <v>0</v>
          </cell>
          <cell r="IJ867" t="str">
            <v>JAW</v>
          </cell>
          <cell r="IK867">
            <v>0</v>
          </cell>
          <cell r="IL867" t="str">
            <v>ARB</v>
          </cell>
          <cell r="IM867">
            <v>0</v>
          </cell>
          <cell r="IN867" t="str">
            <v>PKM</v>
          </cell>
          <cell r="IO867">
            <v>0</v>
          </cell>
          <cell r="IP867" t="str">
            <v>MAT-P</v>
          </cell>
          <cell r="IQ867">
            <v>0</v>
          </cell>
          <cell r="IR867" t="str">
            <v>BIO-P</v>
          </cell>
          <cell r="IS867">
            <v>0</v>
          </cell>
          <cell r="IT867" t="str">
            <v>FIS-P</v>
          </cell>
          <cell r="IU867">
            <v>0</v>
          </cell>
          <cell r="IV867" t="str">
            <v>KIM-P</v>
          </cell>
          <cell r="IW867">
            <v>0</v>
          </cell>
          <cell r="IX867" t="str">
            <v>GEO-L</v>
          </cell>
          <cell r="IY867">
            <v>0</v>
          </cell>
          <cell r="JA867">
            <v>0</v>
          </cell>
        </row>
        <row r="868">
          <cell r="Q868" t="str">
            <v/>
          </cell>
          <cell r="AB868" t="str">
            <v/>
          </cell>
          <cell r="AC868">
            <v>9</v>
          </cell>
          <cell r="AI868" t="str">
            <v/>
          </cell>
          <cell r="AJ868">
            <v>0</v>
          </cell>
          <cell r="AK868">
            <v>80.75</v>
          </cell>
          <cell r="AL868">
            <v>83.25</v>
          </cell>
          <cell r="AM868">
            <v>77.5</v>
          </cell>
          <cell r="AN868">
            <v>78</v>
          </cell>
          <cell r="AO868" t="str">
            <v/>
          </cell>
          <cell r="AP868">
            <v>0</v>
          </cell>
          <cell r="AQ868">
            <v>79</v>
          </cell>
          <cell r="AR868">
            <v>80.25</v>
          </cell>
          <cell r="AS868">
            <v>79.25</v>
          </cell>
          <cell r="AT868">
            <v>79</v>
          </cell>
          <cell r="AU868" t="str">
            <v/>
          </cell>
          <cell r="AV868">
            <v>0</v>
          </cell>
          <cell r="AW868">
            <v>81.17</v>
          </cell>
          <cell r="AX868">
            <v>83.25</v>
          </cell>
          <cell r="AY868">
            <v>75.75</v>
          </cell>
          <cell r="AZ868">
            <v>79</v>
          </cell>
          <cell r="BA868" t="str">
            <v/>
          </cell>
          <cell r="BB868">
            <v>0</v>
          </cell>
          <cell r="BC868">
            <v>84.75</v>
          </cell>
          <cell r="BD868">
            <v>83.25</v>
          </cell>
          <cell r="BE868">
            <v>78</v>
          </cell>
          <cell r="BF868">
            <v>77</v>
          </cell>
          <cell r="BG868" t="str">
            <v>SEJ</v>
          </cell>
          <cell r="BH868">
            <v>0</v>
          </cell>
          <cell r="BI868">
            <v>79.33</v>
          </cell>
          <cell r="BJ868">
            <v>84.5</v>
          </cell>
          <cell r="BK868">
            <v>74.25</v>
          </cell>
          <cell r="BL868">
            <v>79</v>
          </cell>
          <cell r="BM868" t="str">
            <v/>
          </cell>
          <cell r="BN868">
            <v>0</v>
          </cell>
          <cell r="BO868">
            <v>83.13</v>
          </cell>
          <cell r="BP868">
            <v>75</v>
          </cell>
          <cell r="BQ868">
            <v>75.5</v>
          </cell>
          <cell r="BR868">
            <v>83</v>
          </cell>
          <cell r="BS868" t="str">
            <v/>
          </cell>
          <cell r="BT868">
            <v>0</v>
          </cell>
          <cell r="BU868">
            <v>81.5</v>
          </cell>
          <cell r="BV868">
            <v>85.25</v>
          </cell>
          <cell r="BW868">
            <v>85.5</v>
          </cell>
          <cell r="BX868">
            <v>85</v>
          </cell>
          <cell r="BY868" t="str">
            <v/>
          </cell>
          <cell r="BZ868">
            <v>0</v>
          </cell>
          <cell r="CA868">
            <v>83.67</v>
          </cell>
          <cell r="CB868">
            <v>70.75</v>
          </cell>
          <cell r="CC868">
            <v>76.25</v>
          </cell>
          <cell r="CD868">
            <v>76</v>
          </cell>
          <cell r="CE868" t="str">
            <v/>
          </cell>
          <cell r="CF868">
            <v>0</v>
          </cell>
          <cell r="CG868">
            <v>83.5</v>
          </cell>
          <cell r="CH868">
            <v>79.25</v>
          </cell>
          <cell r="CI868">
            <v>78.75</v>
          </cell>
          <cell r="CJ868">
            <v>80</v>
          </cell>
          <cell r="CK868" t="str">
            <v/>
          </cell>
          <cell r="CL868">
            <v>0</v>
          </cell>
          <cell r="CM868">
            <v>75.17</v>
          </cell>
          <cell r="CN868">
            <v>74</v>
          </cell>
          <cell r="CO868">
            <v>74.25</v>
          </cell>
          <cell r="CP868">
            <v>82</v>
          </cell>
          <cell r="CQ868" t="str">
            <v/>
          </cell>
          <cell r="CR868">
            <v>0</v>
          </cell>
          <cell r="CS868">
            <v>92.17</v>
          </cell>
          <cell r="CT868">
            <v>81.75</v>
          </cell>
          <cell r="CU868">
            <v>88.5</v>
          </cell>
          <cell r="CV868">
            <v>86</v>
          </cell>
          <cell r="CW868" t="str">
            <v/>
          </cell>
          <cell r="CX868">
            <v>0</v>
          </cell>
          <cell r="CY868">
            <v>85.22</v>
          </cell>
          <cell r="CZ868">
            <v>80.5</v>
          </cell>
          <cell r="DA868">
            <v>68.5</v>
          </cell>
          <cell r="DB868">
            <v>91</v>
          </cell>
          <cell r="DC868" t="str">
            <v/>
          </cell>
          <cell r="DD868">
            <v>0</v>
          </cell>
          <cell r="DE868">
            <v>80.25</v>
          </cell>
          <cell r="DF868">
            <v>84.5</v>
          </cell>
          <cell r="DG868">
            <v>81.5</v>
          </cell>
          <cell r="DH868">
            <v>86</v>
          </cell>
          <cell r="DI868" t="str">
            <v/>
          </cell>
          <cell r="DJ868">
            <v>0</v>
          </cell>
          <cell r="DK868">
            <v>0</v>
          </cell>
          <cell r="DL868">
            <v>0</v>
          </cell>
          <cell r="DM868">
            <v>0</v>
          </cell>
          <cell r="DN868">
            <v>75</v>
          </cell>
          <cell r="DO868" t="str">
            <v/>
          </cell>
          <cell r="DP868">
            <v>0</v>
          </cell>
          <cell r="DQ868">
            <v>82.5</v>
          </cell>
          <cell r="DR868">
            <v>69.5</v>
          </cell>
          <cell r="DS868">
            <v>73</v>
          </cell>
          <cell r="DT868">
            <v>79</v>
          </cell>
          <cell r="DU868" t="str">
            <v/>
          </cell>
          <cell r="DV868">
            <v>0</v>
          </cell>
          <cell r="DW868">
            <v>83</v>
          </cell>
          <cell r="DX868">
            <v>83.5</v>
          </cell>
          <cell r="DY868">
            <v>74</v>
          </cell>
          <cell r="DZ868">
            <v>77</v>
          </cell>
          <cell r="EA868" t="str">
            <v/>
          </cell>
          <cell r="EB868">
            <v>0</v>
          </cell>
          <cell r="EC868">
            <v>83.92</v>
          </cell>
          <cell r="ED868">
            <v>69.5</v>
          </cell>
          <cell r="EE868">
            <v>74.25</v>
          </cell>
          <cell r="EF868">
            <v>75</v>
          </cell>
          <cell r="EG868" t="str">
            <v/>
          </cell>
          <cell r="EH868">
            <v>0</v>
          </cell>
          <cell r="EI868">
            <v>78.17</v>
          </cell>
          <cell r="EJ868">
            <v>78.75</v>
          </cell>
          <cell r="EK868">
            <v>70.75</v>
          </cell>
          <cell r="EL868">
            <v>79</v>
          </cell>
          <cell r="EM868" t="str">
            <v/>
          </cell>
          <cell r="EN868">
            <v>0</v>
          </cell>
          <cell r="EO868">
            <v>78.17</v>
          </cell>
          <cell r="EP868">
            <v>78.75</v>
          </cell>
          <cell r="EQ868">
            <v>70.75</v>
          </cell>
          <cell r="ER868">
            <v>79</v>
          </cell>
          <cell r="ES868" t="str">
            <v/>
          </cell>
          <cell r="ET868">
            <v>0</v>
          </cell>
          <cell r="EU868">
            <v>78.17</v>
          </cell>
          <cell r="EV868">
            <v>78.75</v>
          </cell>
          <cell r="EW868">
            <v>70.75</v>
          </cell>
          <cell r="EX868">
            <v>79</v>
          </cell>
          <cell r="EY868" t="str">
            <v/>
          </cell>
          <cell r="EZ868">
            <v>0</v>
          </cell>
          <cell r="FA868">
            <v>79.5</v>
          </cell>
          <cell r="FB868">
            <v>70.75</v>
          </cell>
          <cell r="FC868">
            <v>70</v>
          </cell>
          <cell r="FD868">
            <v>74</v>
          </cell>
          <cell r="FE868" t="str">
            <v/>
          </cell>
          <cell r="FF868">
            <v>0</v>
          </cell>
          <cell r="FG868">
            <v>79.5</v>
          </cell>
          <cell r="FH868">
            <v>70.75</v>
          </cell>
          <cell r="FI868">
            <v>70</v>
          </cell>
          <cell r="FJ868">
            <v>74</v>
          </cell>
          <cell r="FK868" t="str">
            <v/>
          </cell>
          <cell r="FL868">
            <v>0</v>
          </cell>
          <cell r="FM868">
            <v>79.5</v>
          </cell>
          <cell r="FN868">
            <v>70.75</v>
          </cell>
          <cell r="FO868">
            <v>70</v>
          </cell>
          <cell r="FP868">
            <v>74</v>
          </cell>
          <cell r="FQ868" t="str">
            <v/>
          </cell>
          <cell r="FR868">
            <v>0</v>
          </cell>
          <cell r="FS868">
            <v>79.5</v>
          </cell>
          <cell r="FT868">
            <v>70.75</v>
          </cell>
          <cell r="FU868">
            <v>70</v>
          </cell>
          <cell r="FV868">
            <v>74</v>
          </cell>
          <cell r="FW868" t="str">
            <v/>
          </cell>
          <cell r="FX868">
            <v>0</v>
          </cell>
          <cell r="FY868">
            <v>79.5</v>
          </cell>
          <cell r="FZ868">
            <v>70.75</v>
          </cell>
          <cell r="GA868">
            <v>70</v>
          </cell>
          <cell r="GB868">
            <v>74</v>
          </cell>
          <cell r="GC868" t="str">
            <v/>
          </cell>
          <cell r="GD868">
            <v>0</v>
          </cell>
          <cell r="GE868">
            <v>79.5</v>
          </cell>
          <cell r="GF868">
            <v>70.75</v>
          </cell>
          <cell r="GG868">
            <v>70</v>
          </cell>
          <cell r="GH868">
            <v>74</v>
          </cell>
          <cell r="GI868" t="str">
            <v/>
          </cell>
          <cell r="GJ868">
            <v>0</v>
          </cell>
          <cell r="GK868">
            <v>79.5</v>
          </cell>
          <cell r="GL868">
            <v>70.75</v>
          </cell>
          <cell r="GM868">
            <v>70</v>
          </cell>
          <cell r="GN868">
            <v>74</v>
          </cell>
          <cell r="GO868" t="str">
            <v/>
          </cell>
          <cell r="GP868">
            <v>0</v>
          </cell>
          <cell r="GQ868">
            <v>79.5</v>
          </cell>
          <cell r="GR868">
            <v>70.75</v>
          </cell>
          <cell r="GS868">
            <v>70</v>
          </cell>
          <cell r="GT868">
            <v>74</v>
          </cell>
          <cell r="GU868" t="str">
            <v/>
          </cell>
          <cell r="GV868">
            <v>0</v>
          </cell>
          <cell r="GW868">
            <v>84.67</v>
          </cell>
          <cell r="GX868">
            <v>67</v>
          </cell>
          <cell r="GY868">
            <v>77.75</v>
          </cell>
          <cell r="GZ868">
            <v>76</v>
          </cell>
          <cell r="HA868" t="str">
            <v>GEO-L</v>
          </cell>
          <cell r="HB868">
            <v>0</v>
          </cell>
          <cell r="HC868">
            <v>81.63</v>
          </cell>
          <cell r="HD868">
            <v>72.75</v>
          </cell>
          <cell r="HE868">
            <v>76.75</v>
          </cell>
          <cell r="HF868">
            <v>82</v>
          </cell>
          <cell r="HH868">
            <v>0</v>
          </cell>
          <cell r="HM868" t="str">
            <v/>
          </cell>
          <cell r="HN868" t="str">
            <v/>
          </cell>
          <cell r="HS868">
            <v>0</v>
          </cell>
          <cell r="HT868" t="str">
            <v>PKN</v>
          </cell>
          <cell r="HU868">
            <v>0</v>
          </cell>
          <cell r="HV868" t="str">
            <v>IND</v>
          </cell>
          <cell r="HW868">
            <v>0</v>
          </cell>
          <cell r="HX868" t="str">
            <v>MAT-W</v>
          </cell>
          <cell r="HY868">
            <v>0</v>
          </cell>
          <cell r="HZ868" t="str">
            <v>SEJ-W</v>
          </cell>
          <cell r="IA868">
            <v>0</v>
          </cell>
          <cell r="IB868" t="str">
            <v>IGR-W</v>
          </cell>
          <cell r="IC868">
            <v>0</v>
          </cell>
          <cell r="ID868" t="str">
            <v>SBO</v>
          </cell>
          <cell r="IE868">
            <v>0</v>
          </cell>
          <cell r="IF868" t="str">
            <v>PJO</v>
          </cell>
          <cell r="IG868">
            <v>0</v>
          </cell>
          <cell r="IH868" t="str">
            <v>PRA</v>
          </cell>
          <cell r="II868">
            <v>0</v>
          </cell>
          <cell r="IJ868" t="str">
            <v>JAW</v>
          </cell>
          <cell r="IK868">
            <v>0</v>
          </cell>
          <cell r="IL868" t="str">
            <v>ARB</v>
          </cell>
          <cell r="IM868">
            <v>0</v>
          </cell>
          <cell r="IN868" t="str">
            <v>PKM</v>
          </cell>
          <cell r="IO868">
            <v>0</v>
          </cell>
          <cell r="IP868" t="str">
            <v>MAT-P</v>
          </cell>
          <cell r="IQ868">
            <v>0</v>
          </cell>
          <cell r="IR868" t="str">
            <v>BIO-P</v>
          </cell>
          <cell r="IS868">
            <v>0</v>
          </cell>
          <cell r="IT868" t="str">
            <v>FIS-P</v>
          </cell>
          <cell r="IU868">
            <v>0</v>
          </cell>
          <cell r="IV868" t="str">
            <v>KIM-P</v>
          </cell>
          <cell r="IW868">
            <v>0</v>
          </cell>
          <cell r="IX868" t="str">
            <v>GEO-L</v>
          </cell>
          <cell r="IY868">
            <v>0</v>
          </cell>
          <cell r="JA868">
            <v>0</v>
          </cell>
        </row>
        <row r="869">
          <cell r="Q869" t="str">
            <v/>
          </cell>
          <cell r="AB869" t="str">
            <v/>
          </cell>
          <cell r="AC869">
            <v>10</v>
          </cell>
          <cell r="AI869" t="str">
            <v/>
          </cell>
          <cell r="AJ869">
            <v>0</v>
          </cell>
          <cell r="AK869">
            <v>80</v>
          </cell>
          <cell r="AL869">
            <v>78.75</v>
          </cell>
          <cell r="AM869">
            <v>75.75</v>
          </cell>
          <cell r="AN869">
            <v>78</v>
          </cell>
          <cell r="AO869" t="str">
            <v/>
          </cell>
          <cell r="AP869">
            <v>0</v>
          </cell>
          <cell r="AQ869">
            <v>85.33</v>
          </cell>
          <cell r="AR869">
            <v>80</v>
          </cell>
          <cell r="AS869">
            <v>78.5</v>
          </cell>
          <cell r="AT869">
            <v>79</v>
          </cell>
          <cell r="AU869" t="str">
            <v/>
          </cell>
          <cell r="AV869">
            <v>0</v>
          </cell>
          <cell r="AW869">
            <v>82.92</v>
          </cell>
          <cell r="AX869">
            <v>79</v>
          </cell>
          <cell r="AY869">
            <v>75.75</v>
          </cell>
          <cell r="AZ869">
            <v>78</v>
          </cell>
          <cell r="BA869" t="str">
            <v/>
          </cell>
          <cell r="BB869">
            <v>0</v>
          </cell>
          <cell r="BC869">
            <v>82.5</v>
          </cell>
          <cell r="BD869">
            <v>76.5</v>
          </cell>
          <cell r="BE869">
            <v>76.25</v>
          </cell>
          <cell r="BF869">
            <v>80</v>
          </cell>
          <cell r="BG869" t="str">
            <v>SEJ</v>
          </cell>
          <cell r="BH869">
            <v>0</v>
          </cell>
          <cell r="BI869">
            <v>86.67</v>
          </cell>
          <cell r="BJ869">
            <v>86.25</v>
          </cell>
          <cell r="BK869">
            <v>73.5</v>
          </cell>
          <cell r="BL869">
            <v>77</v>
          </cell>
          <cell r="BM869" t="str">
            <v/>
          </cell>
          <cell r="BN869">
            <v>0</v>
          </cell>
          <cell r="BO869">
            <v>81.25</v>
          </cell>
          <cell r="BP869">
            <v>73</v>
          </cell>
          <cell r="BQ869">
            <v>79.5</v>
          </cell>
          <cell r="BR869">
            <v>80</v>
          </cell>
          <cell r="BS869" t="str">
            <v/>
          </cell>
          <cell r="BT869">
            <v>0</v>
          </cell>
          <cell r="BU869">
            <v>85</v>
          </cell>
          <cell r="BV869">
            <v>83.5</v>
          </cell>
          <cell r="BW869">
            <v>83.75</v>
          </cell>
          <cell r="BX869">
            <v>83</v>
          </cell>
          <cell r="BY869" t="str">
            <v/>
          </cell>
          <cell r="BZ869">
            <v>0</v>
          </cell>
          <cell r="CA869">
            <v>79.5</v>
          </cell>
          <cell r="CB869">
            <v>71</v>
          </cell>
          <cell r="CC869">
            <v>70.75</v>
          </cell>
          <cell r="CD869">
            <v>76</v>
          </cell>
          <cell r="CE869" t="str">
            <v/>
          </cell>
          <cell r="CF869">
            <v>0</v>
          </cell>
          <cell r="CG869">
            <v>84</v>
          </cell>
          <cell r="CH869">
            <v>79</v>
          </cell>
          <cell r="CI869">
            <v>78</v>
          </cell>
          <cell r="CJ869">
            <v>80</v>
          </cell>
          <cell r="CK869" t="str">
            <v/>
          </cell>
          <cell r="CL869">
            <v>0</v>
          </cell>
          <cell r="CM869">
            <v>75</v>
          </cell>
          <cell r="CN869">
            <v>76.5</v>
          </cell>
          <cell r="CO869">
            <v>75.25</v>
          </cell>
          <cell r="CP869">
            <v>80</v>
          </cell>
          <cell r="CQ869" t="str">
            <v/>
          </cell>
          <cell r="CR869">
            <v>0</v>
          </cell>
          <cell r="CS869">
            <v>82.75</v>
          </cell>
          <cell r="CT869">
            <v>83.25</v>
          </cell>
          <cell r="CU869">
            <v>76.5</v>
          </cell>
          <cell r="CV869">
            <v>84</v>
          </cell>
          <cell r="CW869" t="str">
            <v/>
          </cell>
          <cell r="CX869">
            <v>0</v>
          </cell>
          <cell r="CY869">
            <v>82.22</v>
          </cell>
          <cell r="CZ869">
            <v>78.75</v>
          </cell>
          <cell r="DA869">
            <v>71</v>
          </cell>
          <cell r="DB869">
            <v>83</v>
          </cell>
          <cell r="DC869" t="str">
            <v/>
          </cell>
          <cell r="DD869">
            <v>0</v>
          </cell>
          <cell r="DE869">
            <v>86.5</v>
          </cell>
          <cell r="DF869">
            <v>89</v>
          </cell>
          <cell r="DG869">
            <v>83.25</v>
          </cell>
          <cell r="DH869">
            <v>86</v>
          </cell>
          <cell r="DI869" t="str">
            <v/>
          </cell>
          <cell r="DJ869">
            <v>0</v>
          </cell>
          <cell r="DK869">
            <v>0</v>
          </cell>
          <cell r="DL869">
            <v>0</v>
          </cell>
          <cell r="DM869">
            <v>0</v>
          </cell>
          <cell r="DN869">
            <v>71</v>
          </cell>
          <cell r="DO869" t="str">
            <v/>
          </cell>
          <cell r="DP869">
            <v>0</v>
          </cell>
          <cell r="DQ869">
            <v>84.25</v>
          </cell>
          <cell r="DR869">
            <v>67</v>
          </cell>
          <cell r="DS869">
            <v>70</v>
          </cell>
          <cell r="DT869">
            <v>79</v>
          </cell>
          <cell r="DU869" t="str">
            <v/>
          </cell>
          <cell r="DV869">
            <v>0</v>
          </cell>
          <cell r="DW869">
            <v>82.75</v>
          </cell>
          <cell r="DX869">
            <v>81</v>
          </cell>
          <cell r="DY869">
            <v>75.25</v>
          </cell>
          <cell r="DZ869">
            <v>80</v>
          </cell>
          <cell r="EA869" t="str">
            <v/>
          </cell>
          <cell r="EB869">
            <v>0</v>
          </cell>
          <cell r="EC869">
            <v>79.33</v>
          </cell>
          <cell r="ED869">
            <v>68.5</v>
          </cell>
          <cell r="EE869">
            <v>72.5</v>
          </cell>
          <cell r="EF869">
            <v>78</v>
          </cell>
          <cell r="EG869" t="str">
            <v/>
          </cell>
          <cell r="EH869">
            <v>0</v>
          </cell>
          <cell r="EI869">
            <v>78.25</v>
          </cell>
          <cell r="EJ869">
            <v>76</v>
          </cell>
          <cell r="EK869">
            <v>70.25</v>
          </cell>
          <cell r="EL869">
            <v>77</v>
          </cell>
          <cell r="EM869" t="str">
            <v/>
          </cell>
          <cell r="EN869">
            <v>0</v>
          </cell>
          <cell r="EO869">
            <v>78.25</v>
          </cell>
          <cell r="EP869">
            <v>76</v>
          </cell>
          <cell r="EQ869">
            <v>70.25</v>
          </cell>
          <cell r="ER869">
            <v>77</v>
          </cell>
          <cell r="ES869" t="str">
            <v/>
          </cell>
          <cell r="ET869">
            <v>0</v>
          </cell>
          <cell r="EU869">
            <v>78.25</v>
          </cell>
          <cell r="EV869">
            <v>76</v>
          </cell>
          <cell r="EW869">
            <v>70.25</v>
          </cell>
          <cell r="EX869">
            <v>77</v>
          </cell>
          <cell r="EY869" t="str">
            <v/>
          </cell>
          <cell r="EZ869">
            <v>0</v>
          </cell>
          <cell r="FA869">
            <v>76.25</v>
          </cell>
          <cell r="FB869">
            <v>70.25</v>
          </cell>
          <cell r="FC869">
            <v>70</v>
          </cell>
          <cell r="FD869">
            <v>72</v>
          </cell>
          <cell r="FE869" t="str">
            <v/>
          </cell>
          <cell r="FF869">
            <v>0</v>
          </cell>
          <cell r="FG869">
            <v>76.25</v>
          </cell>
          <cell r="FH869">
            <v>70.25</v>
          </cell>
          <cell r="FI869">
            <v>70</v>
          </cell>
          <cell r="FJ869">
            <v>72</v>
          </cell>
          <cell r="FK869" t="str">
            <v/>
          </cell>
          <cell r="FL869">
            <v>0</v>
          </cell>
          <cell r="FM869">
            <v>76.25</v>
          </cell>
          <cell r="FN869">
            <v>70.25</v>
          </cell>
          <cell r="FO869">
            <v>70</v>
          </cell>
          <cell r="FP869">
            <v>72</v>
          </cell>
          <cell r="FQ869" t="str">
            <v/>
          </cell>
          <cell r="FR869">
            <v>0</v>
          </cell>
          <cell r="FS869">
            <v>76.25</v>
          </cell>
          <cell r="FT869">
            <v>70.25</v>
          </cell>
          <cell r="FU869">
            <v>70</v>
          </cell>
          <cell r="FV869">
            <v>72</v>
          </cell>
          <cell r="FW869" t="str">
            <v/>
          </cell>
          <cell r="FX869">
            <v>0</v>
          </cell>
          <cell r="FY869">
            <v>76.25</v>
          </cell>
          <cell r="FZ869">
            <v>70.25</v>
          </cell>
          <cell r="GA869">
            <v>70</v>
          </cell>
          <cell r="GB869">
            <v>72</v>
          </cell>
          <cell r="GC869" t="str">
            <v/>
          </cell>
          <cell r="GD869">
            <v>0</v>
          </cell>
          <cell r="GE869">
            <v>76.25</v>
          </cell>
          <cell r="GF869">
            <v>70.25</v>
          </cell>
          <cell r="GG869">
            <v>70</v>
          </cell>
          <cell r="GH869">
            <v>72</v>
          </cell>
          <cell r="GI869" t="str">
            <v/>
          </cell>
          <cell r="GJ869">
            <v>0</v>
          </cell>
          <cell r="GK869">
            <v>76.25</v>
          </cell>
          <cell r="GL869">
            <v>70.25</v>
          </cell>
          <cell r="GM869">
            <v>70</v>
          </cell>
          <cell r="GN869">
            <v>72</v>
          </cell>
          <cell r="GO869" t="str">
            <v/>
          </cell>
          <cell r="GP869">
            <v>0</v>
          </cell>
          <cell r="GQ869">
            <v>76.25</v>
          </cell>
          <cell r="GR869">
            <v>70.25</v>
          </cell>
          <cell r="GS869">
            <v>70</v>
          </cell>
          <cell r="GT869">
            <v>72</v>
          </cell>
          <cell r="GU869" t="str">
            <v/>
          </cell>
          <cell r="GV869">
            <v>0</v>
          </cell>
          <cell r="GW869">
            <v>81.75</v>
          </cell>
          <cell r="GX869">
            <v>68</v>
          </cell>
          <cell r="GY869">
            <v>80.25</v>
          </cell>
          <cell r="GZ869">
            <v>74</v>
          </cell>
          <cell r="HA869" t="str">
            <v>GEO-L</v>
          </cell>
          <cell r="HB869">
            <v>0</v>
          </cell>
          <cell r="HC869">
            <v>80.38</v>
          </cell>
          <cell r="HD869">
            <v>75.75</v>
          </cell>
          <cell r="HE869">
            <v>76.25</v>
          </cell>
          <cell r="HF869">
            <v>81</v>
          </cell>
          <cell r="HH869">
            <v>0</v>
          </cell>
          <cell r="HM869" t="str">
            <v/>
          </cell>
          <cell r="HN869" t="str">
            <v/>
          </cell>
          <cell r="HS869">
            <v>0</v>
          </cell>
          <cell r="HT869" t="str">
            <v>PKN</v>
          </cell>
          <cell r="HU869">
            <v>0</v>
          </cell>
          <cell r="HV869" t="str">
            <v>IND</v>
          </cell>
          <cell r="HW869">
            <v>0</v>
          </cell>
          <cell r="HX869" t="str">
            <v>MAT-W</v>
          </cell>
          <cell r="HY869">
            <v>0</v>
          </cell>
          <cell r="HZ869" t="str">
            <v>SEJ-W</v>
          </cell>
          <cell r="IA869">
            <v>0</v>
          </cell>
          <cell r="IB869" t="str">
            <v>IGR-W</v>
          </cell>
          <cell r="IC869">
            <v>0</v>
          </cell>
          <cell r="ID869" t="str">
            <v>SBO</v>
          </cell>
          <cell r="IE869">
            <v>0</v>
          </cell>
          <cell r="IF869" t="str">
            <v>PJO</v>
          </cell>
          <cell r="IG869">
            <v>0</v>
          </cell>
          <cell r="IH869" t="str">
            <v>PRA</v>
          </cell>
          <cell r="II869">
            <v>0</v>
          </cell>
          <cell r="IJ869" t="str">
            <v>JAW</v>
          </cell>
          <cell r="IK869">
            <v>0</v>
          </cell>
          <cell r="IL869" t="str">
            <v>ARB</v>
          </cell>
          <cell r="IM869">
            <v>0</v>
          </cell>
          <cell r="IN869" t="str">
            <v>PKM</v>
          </cell>
          <cell r="IO869">
            <v>0</v>
          </cell>
          <cell r="IP869" t="str">
            <v>MAT-P</v>
          </cell>
          <cell r="IQ869">
            <v>0</v>
          </cell>
          <cell r="IR869" t="str">
            <v>BIO-P</v>
          </cell>
          <cell r="IS869">
            <v>0</v>
          </cell>
          <cell r="IT869" t="str">
            <v>FIS-P</v>
          </cell>
          <cell r="IU869">
            <v>0</v>
          </cell>
          <cell r="IV869" t="str">
            <v>KIM-P</v>
          </cell>
          <cell r="IW869">
            <v>0</v>
          </cell>
          <cell r="IX869" t="str">
            <v>GEO-L</v>
          </cell>
          <cell r="IY869">
            <v>0</v>
          </cell>
          <cell r="JA869">
            <v>0</v>
          </cell>
        </row>
        <row r="870">
          <cell r="Q870" t="str">
            <v/>
          </cell>
          <cell r="AB870" t="str">
            <v/>
          </cell>
          <cell r="AC870">
            <v>11</v>
          </cell>
          <cell r="AI870" t="str">
            <v/>
          </cell>
          <cell r="AJ870">
            <v>0</v>
          </cell>
          <cell r="AK870">
            <v>81.75</v>
          </cell>
          <cell r="AL870">
            <v>79.25</v>
          </cell>
          <cell r="AM870">
            <v>81.25</v>
          </cell>
          <cell r="AN870">
            <v>77</v>
          </cell>
          <cell r="AO870" t="str">
            <v/>
          </cell>
          <cell r="AP870">
            <v>0</v>
          </cell>
          <cell r="AQ870">
            <v>84</v>
          </cell>
          <cell r="AR870">
            <v>81.25</v>
          </cell>
          <cell r="AS870">
            <v>85.25</v>
          </cell>
          <cell r="AT870">
            <v>79</v>
          </cell>
          <cell r="AU870" t="str">
            <v/>
          </cell>
          <cell r="AV870">
            <v>0</v>
          </cell>
          <cell r="AW870">
            <v>82.17</v>
          </cell>
          <cell r="AX870">
            <v>79.25</v>
          </cell>
          <cell r="AY870">
            <v>80</v>
          </cell>
          <cell r="AZ870">
            <v>79</v>
          </cell>
          <cell r="BA870" t="str">
            <v/>
          </cell>
          <cell r="BB870">
            <v>0</v>
          </cell>
          <cell r="BC870">
            <v>85.75</v>
          </cell>
          <cell r="BD870">
            <v>79.75</v>
          </cell>
          <cell r="BE870">
            <v>81.25</v>
          </cell>
          <cell r="BF870">
            <v>80</v>
          </cell>
          <cell r="BG870" t="str">
            <v>SEJ</v>
          </cell>
          <cell r="BH870">
            <v>0</v>
          </cell>
          <cell r="BI870">
            <v>79.67</v>
          </cell>
          <cell r="BJ870">
            <v>91.5</v>
          </cell>
          <cell r="BK870">
            <v>74</v>
          </cell>
          <cell r="BL870">
            <v>78</v>
          </cell>
          <cell r="BM870" t="str">
            <v/>
          </cell>
          <cell r="BN870">
            <v>0</v>
          </cell>
          <cell r="BO870">
            <v>84.13</v>
          </cell>
          <cell r="BP870">
            <v>79.25</v>
          </cell>
          <cell r="BQ870">
            <v>86.5</v>
          </cell>
          <cell r="BR870">
            <v>85</v>
          </cell>
          <cell r="BS870" t="str">
            <v/>
          </cell>
          <cell r="BT870">
            <v>0</v>
          </cell>
          <cell r="BU870">
            <v>81.75</v>
          </cell>
          <cell r="BV870">
            <v>87.75</v>
          </cell>
          <cell r="BW870">
            <v>88</v>
          </cell>
          <cell r="BX870">
            <v>88</v>
          </cell>
          <cell r="BY870" t="str">
            <v/>
          </cell>
          <cell r="BZ870">
            <v>0</v>
          </cell>
          <cell r="CA870">
            <v>84.5</v>
          </cell>
          <cell r="CB870">
            <v>70.75</v>
          </cell>
          <cell r="CC870">
            <v>77</v>
          </cell>
          <cell r="CD870">
            <v>78</v>
          </cell>
          <cell r="CE870" t="str">
            <v/>
          </cell>
          <cell r="CF870">
            <v>0</v>
          </cell>
          <cell r="CG870">
            <v>84.75</v>
          </cell>
          <cell r="CH870">
            <v>79.25</v>
          </cell>
          <cell r="CI870">
            <v>80.25</v>
          </cell>
          <cell r="CJ870">
            <v>80</v>
          </cell>
          <cell r="CK870" t="str">
            <v/>
          </cell>
          <cell r="CL870">
            <v>0</v>
          </cell>
          <cell r="CM870">
            <v>79.25</v>
          </cell>
          <cell r="CN870">
            <v>81.25</v>
          </cell>
          <cell r="CO870">
            <v>81.75</v>
          </cell>
          <cell r="CP870">
            <v>86</v>
          </cell>
          <cell r="CQ870" t="str">
            <v/>
          </cell>
          <cell r="CR870">
            <v>0</v>
          </cell>
          <cell r="CS870">
            <v>83.42</v>
          </cell>
          <cell r="CT870">
            <v>74.25</v>
          </cell>
          <cell r="CU870">
            <v>77.5</v>
          </cell>
          <cell r="CV870">
            <v>88</v>
          </cell>
          <cell r="CW870" t="str">
            <v/>
          </cell>
          <cell r="CX870">
            <v>0</v>
          </cell>
          <cell r="CY870">
            <v>83.11</v>
          </cell>
          <cell r="CZ870">
            <v>85.5</v>
          </cell>
          <cell r="DA870">
            <v>76</v>
          </cell>
          <cell r="DB870">
            <v>89</v>
          </cell>
          <cell r="DC870" t="str">
            <v/>
          </cell>
          <cell r="DD870">
            <v>0</v>
          </cell>
          <cell r="DE870">
            <v>95</v>
          </cell>
          <cell r="DF870">
            <v>84</v>
          </cell>
          <cell r="DG870">
            <v>90.25</v>
          </cell>
          <cell r="DH870">
            <v>87</v>
          </cell>
          <cell r="DI870" t="str">
            <v/>
          </cell>
          <cell r="DJ870">
            <v>0</v>
          </cell>
          <cell r="DK870">
            <v>0</v>
          </cell>
          <cell r="DL870">
            <v>0</v>
          </cell>
          <cell r="DM870">
            <v>0</v>
          </cell>
          <cell r="DN870">
            <v>80</v>
          </cell>
          <cell r="DO870" t="str">
            <v/>
          </cell>
          <cell r="DP870">
            <v>0</v>
          </cell>
          <cell r="DQ870">
            <v>89</v>
          </cell>
          <cell r="DR870">
            <v>69.5</v>
          </cell>
          <cell r="DS870">
            <v>72.5</v>
          </cell>
          <cell r="DT870">
            <v>80</v>
          </cell>
          <cell r="DU870" t="str">
            <v/>
          </cell>
          <cell r="DV870">
            <v>0</v>
          </cell>
          <cell r="DW870">
            <v>83</v>
          </cell>
          <cell r="DX870">
            <v>90.25</v>
          </cell>
          <cell r="DY870">
            <v>77.25</v>
          </cell>
          <cell r="DZ870">
            <v>80</v>
          </cell>
          <cell r="EA870" t="str">
            <v/>
          </cell>
          <cell r="EB870">
            <v>0</v>
          </cell>
          <cell r="EC870">
            <v>86.58</v>
          </cell>
          <cell r="ED870">
            <v>68.25</v>
          </cell>
          <cell r="EE870">
            <v>74.5</v>
          </cell>
          <cell r="EF870">
            <v>77</v>
          </cell>
          <cell r="EG870" t="str">
            <v/>
          </cell>
          <cell r="EH870">
            <v>0</v>
          </cell>
          <cell r="EI870">
            <v>78.25</v>
          </cell>
          <cell r="EJ870">
            <v>0</v>
          </cell>
          <cell r="EK870">
            <v>71</v>
          </cell>
          <cell r="EL870">
            <v>77</v>
          </cell>
          <cell r="EM870" t="str">
            <v/>
          </cell>
          <cell r="EN870">
            <v>0</v>
          </cell>
          <cell r="EO870">
            <v>78.25</v>
          </cell>
          <cell r="EP870">
            <v>0</v>
          </cell>
          <cell r="EQ870">
            <v>71</v>
          </cell>
          <cell r="ER870">
            <v>77</v>
          </cell>
          <cell r="ES870" t="str">
            <v/>
          </cell>
          <cell r="ET870">
            <v>0</v>
          </cell>
          <cell r="EU870">
            <v>78.25</v>
          </cell>
          <cell r="EV870">
            <v>0</v>
          </cell>
          <cell r="EW870">
            <v>71</v>
          </cell>
          <cell r="EX870">
            <v>77</v>
          </cell>
          <cell r="EY870" t="str">
            <v/>
          </cell>
          <cell r="EZ870">
            <v>0</v>
          </cell>
          <cell r="FA870">
            <v>77.5</v>
          </cell>
          <cell r="FB870">
            <v>71</v>
          </cell>
          <cell r="FC870">
            <v>71</v>
          </cell>
          <cell r="FD870">
            <v>72</v>
          </cell>
          <cell r="FE870" t="str">
            <v/>
          </cell>
          <cell r="FF870">
            <v>0</v>
          </cell>
          <cell r="FG870">
            <v>77.5</v>
          </cell>
          <cell r="FH870">
            <v>71</v>
          </cell>
          <cell r="FI870">
            <v>71</v>
          </cell>
          <cell r="FJ870">
            <v>72</v>
          </cell>
          <cell r="FK870" t="str">
            <v/>
          </cell>
          <cell r="FL870">
            <v>0</v>
          </cell>
          <cell r="FM870">
            <v>77.5</v>
          </cell>
          <cell r="FN870">
            <v>71</v>
          </cell>
          <cell r="FO870">
            <v>71</v>
          </cell>
          <cell r="FP870">
            <v>72</v>
          </cell>
          <cell r="FQ870" t="str">
            <v/>
          </cell>
          <cell r="FR870">
            <v>0</v>
          </cell>
          <cell r="FS870">
            <v>77.5</v>
          </cell>
          <cell r="FT870">
            <v>71</v>
          </cell>
          <cell r="FU870">
            <v>71</v>
          </cell>
          <cell r="FV870">
            <v>72</v>
          </cell>
          <cell r="FW870" t="str">
            <v/>
          </cell>
          <cell r="FX870">
            <v>0</v>
          </cell>
          <cell r="FY870">
            <v>77.5</v>
          </cell>
          <cell r="FZ870">
            <v>71</v>
          </cell>
          <cell r="GA870">
            <v>71</v>
          </cell>
          <cell r="GB870">
            <v>72</v>
          </cell>
          <cell r="GC870" t="str">
            <v/>
          </cell>
          <cell r="GD870">
            <v>0</v>
          </cell>
          <cell r="GE870">
            <v>77.5</v>
          </cell>
          <cell r="GF870">
            <v>71</v>
          </cell>
          <cell r="GG870">
            <v>71</v>
          </cell>
          <cell r="GH870">
            <v>72</v>
          </cell>
          <cell r="GI870" t="str">
            <v/>
          </cell>
          <cell r="GJ870">
            <v>0</v>
          </cell>
          <cell r="GK870">
            <v>77.5</v>
          </cell>
          <cell r="GL870">
            <v>71</v>
          </cell>
          <cell r="GM870">
            <v>71</v>
          </cell>
          <cell r="GN870">
            <v>72</v>
          </cell>
          <cell r="GO870" t="str">
            <v/>
          </cell>
          <cell r="GP870">
            <v>0</v>
          </cell>
          <cell r="GQ870">
            <v>77.5</v>
          </cell>
          <cell r="GR870">
            <v>71</v>
          </cell>
          <cell r="GS870">
            <v>71</v>
          </cell>
          <cell r="GT870">
            <v>72</v>
          </cell>
          <cell r="GU870" t="str">
            <v/>
          </cell>
          <cell r="GV870">
            <v>0</v>
          </cell>
          <cell r="GW870">
            <v>84.5</v>
          </cell>
          <cell r="GX870">
            <v>67</v>
          </cell>
          <cell r="GY870">
            <v>83.25</v>
          </cell>
          <cell r="GZ870">
            <v>75</v>
          </cell>
          <cell r="HA870" t="str">
            <v>GEO-L</v>
          </cell>
          <cell r="HB870">
            <v>0</v>
          </cell>
          <cell r="HC870">
            <v>83.13</v>
          </cell>
          <cell r="HD870">
            <v>81.75</v>
          </cell>
          <cell r="HE870">
            <v>79</v>
          </cell>
          <cell r="HF870">
            <v>80</v>
          </cell>
          <cell r="HH870">
            <v>0</v>
          </cell>
          <cell r="HM870" t="str">
            <v/>
          </cell>
          <cell r="HN870" t="str">
            <v/>
          </cell>
          <cell r="HS870">
            <v>0</v>
          </cell>
          <cell r="HT870" t="str">
            <v>PKN</v>
          </cell>
          <cell r="HU870">
            <v>0</v>
          </cell>
          <cell r="HV870" t="str">
            <v>IND</v>
          </cell>
          <cell r="HW870">
            <v>0</v>
          </cell>
          <cell r="HX870" t="str">
            <v>MAT-W</v>
          </cell>
          <cell r="HY870">
            <v>0</v>
          </cell>
          <cell r="HZ870" t="str">
            <v>SEJ-W</v>
          </cell>
          <cell r="IA870">
            <v>0</v>
          </cell>
          <cell r="IB870" t="str">
            <v>IGR-W</v>
          </cell>
          <cell r="IC870">
            <v>0</v>
          </cell>
          <cell r="ID870" t="str">
            <v>SBO</v>
          </cell>
          <cell r="IE870">
            <v>0</v>
          </cell>
          <cell r="IF870" t="str">
            <v>PJO</v>
          </cell>
          <cell r="IG870">
            <v>0</v>
          </cell>
          <cell r="IH870" t="str">
            <v>PRA</v>
          </cell>
          <cell r="II870">
            <v>0</v>
          </cell>
          <cell r="IJ870" t="str">
            <v>JAW</v>
          </cell>
          <cell r="IK870">
            <v>0</v>
          </cell>
          <cell r="IL870" t="str">
            <v>ARB</v>
          </cell>
          <cell r="IM870">
            <v>0</v>
          </cell>
          <cell r="IN870" t="str">
            <v>PKM</v>
          </cell>
          <cell r="IO870">
            <v>0</v>
          </cell>
          <cell r="IP870" t="str">
            <v>MAT-P</v>
          </cell>
          <cell r="IQ870">
            <v>0</v>
          </cell>
          <cell r="IR870" t="str">
            <v>BIO-P</v>
          </cell>
          <cell r="IS870">
            <v>0</v>
          </cell>
          <cell r="IT870" t="str">
            <v>FIS-P</v>
          </cell>
          <cell r="IU870">
            <v>0</v>
          </cell>
          <cell r="IV870" t="str">
            <v>KIM-P</v>
          </cell>
          <cell r="IW870">
            <v>0</v>
          </cell>
          <cell r="IX870" t="str">
            <v>GEO-L</v>
          </cell>
          <cell r="IY870">
            <v>0</v>
          </cell>
          <cell r="JA870">
            <v>0</v>
          </cell>
        </row>
        <row r="871">
          <cell r="Q871" t="str">
            <v/>
          </cell>
          <cell r="AB871" t="str">
            <v/>
          </cell>
          <cell r="AC871">
            <v>12</v>
          </cell>
          <cell r="AI871" t="str">
            <v/>
          </cell>
          <cell r="AJ871">
            <v>0</v>
          </cell>
          <cell r="AK871">
            <v>83</v>
          </cell>
          <cell r="AL871">
            <v>86</v>
          </cell>
          <cell r="AM871">
            <v>82</v>
          </cell>
          <cell r="AN871">
            <v>78</v>
          </cell>
          <cell r="AO871" t="str">
            <v/>
          </cell>
          <cell r="AP871">
            <v>0</v>
          </cell>
          <cell r="AQ871">
            <v>86.67</v>
          </cell>
          <cell r="AR871">
            <v>82.75</v>
          </cell>
          <cell r="AS871">
            <v>75</v>
          </cell>
          <cell r="AT871">
            <v>80</v>
          </cell>
          <cell r="AU871" t="str">
            <v/>
          </cell>
          <cell r="AV871">
            <v>0</v>
          </cell>
          <cell r="AW871">
            <v>88.58</v>
          </cell>
          <cell r="AX871">
            <v>86</v>
          </cell>
          <cell r="AY871">
            <v>80.5</v>
          </cell>
          <cell r="AZ871">
            <v>77</v>
          </cell>
          <cell r="BA871" t="str">
            <v/>
          </cell>
          <cell r="BB871">
            <v>0</v>
          </cell>
          <cell r="BC871">
            <v>83.75</v>
          </cell>
          <cell r="BD871">
            <v>84</v>
          </cell>
          <cell r="BE871">
            <v>81.25</v>
          </cell>
          <cell r="BF871">
            <v>76</v>
          </cell>
          <cell r="BG871" t="str">
            <v>SEJ</v>
          </cell>
          <cell r="BH871">
            <v>0</v>
          </cell>
          <cell r="BI871">
            <v>90</v>
          </cell>
          <cell r="BJ871">
            <v>84.25</v>
          </cell>
          <cell r="BK871">
            <v>72.25</v>
          </cell>
          <cell r="BL871">
            <v>79</v>
          </cell>
          <cell r="BM871" t="str">
            <v/>
          </cell>
          <cell r="BN871">
            <v>0</v>
          </cell>
          <cell r="BO871">
            <v>80</v>
          </cell>
          <cell r="BP871">
            <v>77</v>
          </cell>
          <cell r="BQ871">
            <v>72.75</v>
          </cell>
          <cell r="BR871">
            <v>78</v>
          </cell>
          <cell r="BS871" t="str">
            <v/>
          </cell>
          <cell r="BT871">
            <v>0</v>
          </cell>
          <cell r="BU871">
            <v>80.25</v>
          </cell>
          <cell r="BV871">
            <v>87</v>
          </cell>
          <cell r="BW871">
            <v>82</v>
          </cell>
          <cell r="BX871">
            <v>83</v>
          </cell>
          <cell r="BY871" t="str">
            <v/>
          </cell>
          <cell r="BZ871">
            <v>0</v>
          </cell>
          <cell r="CA871">
            <v>82</v>
          </cell>
          <cell r="CB871">
            <v>69.75</v>
          </cell>
          <cell r="CC871">
            <v>71.5</v>
          </cell>
          <cell r="CD871">
            <v>76</v>
          </cell>
          <cell r="CE871" t="str">
            <v/>
          </cell>
          <cell r="CF871">
            <v>0</v>
          </cell>
          <cell r="CG871">
            <v>82.25</v>
          </cell>
          <cell r="CH871">
            <v>80</v>
          </cell>
          <cell r="CI871">
            <v>78.5</v>
          </cell>
          <cell r="CJ871">
            <v>77</v>
          </cell>
          <cell r="CK871" t="str">
            <v/>
          </cell>
          <cell r="CL871">
            <v>0</v>
          </cell>
          <cell r="CM871">
            <v>75.17</v>
          </cell>
          <cell r="CN871">
            <v>79</v>
          </cell>
          <cell r="CO871">
            <v>75</v>
          </cell>
          <cell r="CP871">
            <v>79</v>
          </cell>
          <cell r="CQ871" t="str">
            <v/>
          </cell>
          <cell r="CR871">
            <v>0</v>
          </cell>
          <cell r="CS871">
            <v>82.5</v>
          </cell>
          <cell r="CT871">
            <v>72.25</v>
          </cell>
          <cell r="CU871">
            <v>72.5</v>
          </cell>
          <cell r="CV871">
            <v>80</v>
          </cell>
          <cell r="CW871" t="str">
            <v/>
          </cell>
          <cell r="CX871">
            <v>0</v>
          </cell>
          <cell r="CY871">
            <v>80</v>
          </cell>
          <cell r="CZ871">
            <v>74.5</v>
          </cell>
          <cell r="DA871">
            <v>71.75</v>
          </cell>
          <cell r="DB871">
            <v>87</v>
          </cell>
          <cell r="DC871" t="str">
            <v/>
          </cell>
          <cell r="DD871">
            <v>0</v>
          </cell>
          <cell r="DE871">
            <v>77</v>
          </cell>
          <cell r="DF871">
            <v>77.25</v>
          </cell>
          <cell r="DG871">
            <v>87.25</v>
          </cell>
          <cell r="DH871">
            <v>86</v>
          </cell>
          <cell r="DI871" t="str">
            <v/>
          </cell>
          <cell r="DJ871">
            <v>0</v>
          </cell>
          <cell r="DK871">
            <v>0</v>
          </cell>
          <cell r="DL871">
            <v>0</v>
          </cell>
          <cell r="DM871">
            <v>0</v>
          </cell>
          <cell r="DN871">
            <v>70</v>
          </cell>
          <cell r="DO871" t="str">
            <v/>
          </cell>
          <cell r="DP871">
            <v>0</v>
          </cell>
          <cell r="DQ871">
            <v>90.25</v>
          </cell>
          <cell r="DR871">
            <v>83.5</v>
          </cell>
          <cell r="DS871">
            <v>79.25</v>
          </cell>
          <cell r="DT871">
            <v>82</v>
          </cell>
          <cell r="DU871" t="str">
            <v/>
          </cell>
          <cell r="DV871">
            <v>0</v>
          </cell>
          <cell r="DW871">
            <v>82</v>
          </cell>
          <cell r="DX871">
            <v>81.5</v>
          </cell>
          <cell r="DY871">
            <v>73.75</v>
          </cell>
          <cell r="DZ871">
            <v>74</v>
          </cell>
          <cell r="EA871" t="str">
            <v/>
          </cell>
          <cell r="EB871">
            <v>0</v>
          </cell>
          <cell r="EC871">
            <v>80.33</v>
          </cell>
          <cell r="ED871">
            <v>68.75</v>
          </cell>
          <cell r="EE871">
            <v>74.75</v>
          </cell>
          <cell r="EF871">
            <v>72</v>
          </cell>
          <cell r="EG871" t="str">
            <v/>
          </cell>
          <cell r="EH871">
            <v>0</v>
          </cell>
          <cell r="EI871">
            <v>76.33</v>
          </cell>
          <cell r="EJ871">
            <v>71.25</v>
          </cell>
          <cell r="EK871">
            <v>70.25</v>
          </cell>
          <cell r="EL871">
            <v>77</v>
          </cell>
          <cell r="EM871" t="str">
            <v/>
          </cell>
          <cell r="EN871">
            <v>0</v>
          </cell>
          <cell r="EO871">
            <v>76.33</v>
          </cell>
          <cell r="EP871">
            <v>71.25</v>
          </cell>
          <cell r="EQ871">
            <v>70.25</v>
          </cell>
          <cell r="ER871">
            <v>77</v>
          </cell>
          <cell r="ES871" t="str">
            <v/>
          </cell>
          <cell r="ET871">
            <v>0</v>
          </cell>
          <cell r="EU871">
            <v>76.33</v>
          </cell>
          <cell r="EV871">
            <v>71.25</v>
          </cell>
          <cell r="EW871">
            <v>70.25</v>
          </cell>
          <cell r="EX871">
            <v>77</v>
          </cell>
          <cell r="EY871" t="str">
            <v/>
          </cell>
          <cell r="EZ871">
            <v>0</v>
          </cell>
          <cell r="FA871">
            <v>77.25</v>
          </cell>
          <cell r="FB871">
            <v>70.25</v>
          </cell>
          <cell r="FC871">
            <v>69</v>
          </cell>
          <cell r="FD871">
            <v>72</v>
          </cell>
          <cell r="FE871" t="str">
            <v/>
          </cell>
          <cell r="FF871">
            <v>0</v>
          </cell>
          <cell r="FG871">
            <v>77.25</v>
          </cell>
          <cell r="FH871">
            <v>70.25</v>
          </cell>
          <cell r="FI871">
            <v>69</v>
          </cell>
          <cell r="FJ871">
            <v>72</v>
          </cell>
          <cell r="FK871" t="str">
            <v/>
          </cell>
          <cell r="FL871">
            <v>0</v>
          </cell>
          <cell r="FM871">
            <v>77.25</v>
          </cell>
          <cell r="FN871">
            <v>70.25</v>
          </cell>
          <cell r="FO871">
            <v>69</v>
          </cell>
          <cell r="FP871">
            <v>72</v>
          </cell>
          <cell r="FQ871" t="str">
            <v/>
          </cell>
          <cell r="FR871">
            <v>0</v>
          </cell>
          <cell r="FS871">
            <v>77.25</v>
          </cell>
          <cell r="FT871">
            <v>70.25</v>
          </cell>
          <cell r="FU871">
            <v>69</v>
          </cell>
          <cell r="FV871">
            <v>72</v>
          </cell>
          <cell r="FW871" t="str">
            <v/>
          </cell>
          <cell r="FX871">
            <v>0</v>
          </cell>
          <cell r="FY871">
            <v>77.25</v>
          </cell>
          <cell r="FZ871">
            <v>70.25</v>
          </cell>
          <cell r="GA871">
            <v>69</v>
          </cell>
          <cell r="GB871">
            <v>72</v>
          </cell>
          <cell r="GC871" t="str">
            <v/>
          </cell>
          <cell r="GD871">
            <v>0</v>
          </cell>
          <cell r="GE871">
            <v>77.25</v>
          </cell>
          <cell r="GF871">
            <v>70.25</v>
          </cell>
          <cell r="GG871">
            <v>69</v>
          </cell>
          <cell r="GH871">
            <v>72</v>
          </cell>
          <cell r="GI871" t="str">
            <v/>
          </cell>
          <cell r="GJ871">
            <v>0</v>
          </cell>
          <cell r="GK871">
            <v>77.25</v>
          </cell>
          <cell r="GL871">
            <v>70.25</v>
          </cell>
          <cell r="GM871">
            <v>69</v>
          </cell>
          <cell r="GN871">
            <v>72</v>
          </cell>
          <cell r="GO871" t="str">
            <v/>
          </cell>
          <cell r="GP871">
            <v>0</v>
          </cell>
          <cell r="GQ871">
            <v>77.25</v>
          </cell>
          <cell r="GR871">
            <v>70.25</v>
          </cell>
          <cell r="GS871">
            <v>69</v>
          </cell>
          <cell r="GT871">
            <v>72</v>
          </cell>
          <cell r="GU871" t="str">
            <v/>
          </cell>
          <cell r="GV871">
            <v>0</v>
          </cell>
          <cell r="GW871">
            <v>82.33</v>
          </cell>
          <cell r="GX871">
            <v>0</v>
          </cell>
          <cell r="GY871">
            <v>72.5</v>
          </cell>
          <cell r="GZ871">
            <v>73</v>
          </cell>
          <cell r="HA871" t="str">
            <v>GEO-L</v>
          </cell>
          <cell r="HB871">
            <v>0</v>
          </cell>
          <cell r="HC871">
            <v>78.75</v>
          </cell>
          <cell r="HD871">
            <v>74.75</v>
          </cell>
          <cell r="HE871">
            <v>75</v>
          </cell>
          <cell r="HF871">
            <v>79</v>
          </cell>
          <cell r="HH871">
            <v>0</v>
          </cell>
          <cell r="HM871" t="str">
            <v/>
          </cell>
          <cell r="HN871" t="str">
            <v/>
          </cell>
          <cell r="HS871">
            <v>0</v>
          </cell>
          <cell r="HT871" t="str">
            <v>PKN</v>
          </cell>
          <cell r="HU871">
            <v>0</v>
          </cell>
          <cell r="HV871" t="str">
            <v>IND</v>
          </cell>
          <cell r="HW871">
            <v>0</v>
          </cell>
          <cell r="HX871" t="str">
            <v>MAT-W</v>
          </cell>
          <cell r="HY871">
            <v>0</v>
          </cell>
          <cell r="HZ871" t="str">
            <v>SEJ-W</v>
          </cell>
          <cell r="IA871">
            <v>0</v>
          </cell>
          <cell r="IB871" t="str">
            <v>IGR-W</v>
          </cell>
          <cell r="IC871">
            <v>0</v>
          </cell>
          <cell r="ID871" t="str">
            <v>SBO</v>
          </cell>
          <cell r="IE871">
            <v>0</v>
          </cell>
          <cell r="IF871" t="str">
            <v>PJO</v>
          </cell>
          <cell r="IG871">
            <v>0</v>
          </cell>
          <cell r="IH871" t="str">
            <v>PRA</v>
          </cell>
          <cell r="II871">
            <v>0</v>
          </cell>
          <cell r="IJ871" t="str">
            <v>JAW</v>
          </cell>
          <cell r="IK871">
            <v>0</v>
          </cell>
          <cell r="IL871" t="str">
            <v>ARB</v>
          </cell>
          <cell r="IM871">
            <v>0</v>
          </cell>
          <cell r="IN871" t="str">
            <v>PKM</v>
          </cell>
          <cell r="IO871">
            <v>0</v>
          </cell>
          <cell r="IP871" t="str">
            <v>MAT-P</v>
          </cell>
          <cell r="IQ871">
            <v>0</v>
          </cell>
          <cell r="IR871" t="str">
            <v>BIO-P</v>
          </cell>
          <cell r="IS871">
            <v>0</v>
          </cell>
          <cell r="IT871" t="str">
            <v>FIS-P</v>
          </cell>
          <cell r="IU871">
            <v>0</v>
          </cell>
          <cell r="IV871" t="str">
            <v>KIM-P</v>
          </cell>
          <cell r="IW871">
            <v>0</v>
          </cell>
          <cell r="IX871" t="str">
            <v>GEO-L</v>
          </cell>
          <cell r="IY871">
            <v>0</v>
          </cell>
          <cell r="JA871">
            <v>0</v>
          </cell>
        </row>
        <row r="872">
          <cell r="Q872" t="str">
            <v/>
          </cell>
          <cell r="AB872" t="str">
            <v/>
          </cell>
          <cell r="AC872">
            <v>13</v>
          </cell>
          <cell r="AI872" t="str">
            <v/>
          </cell>
          <cell r="AJ872">
            <v>0</v>
          </cell>
          <cell r="AK872">
            <v>79.5</v>
          </cell>
          <cell r="AL872">
            <v>82.25</v>
          </cell>
          <cell r="AM872">
            <v>77.75</v>
          </cell>
          <cell r="AN872">
            <v>79</v>
          </cell>
          <cell r="AO872" t="str">
            <v/>
          </cell>
          <cell r="AP872">
            <v>0</v>
          </cell>
          <cell r="AQ872">
            <v>81</v>
          </cell>
          <cell r="AR872">
            <v>87</v>
          </cell>
          <cell r="AS872">
            <v>83.5</v>
          </cell>
          <cell r="AT872">
            <v>81</v>
          </cell>
          <cell r="AU872" t="str">
            <v/>
          </cell>
          <cell r="AV872">
            <v>0</v>
          </cell>
          <cell r="AW872">
            <v>80.42</v>
          </cell>
          <cell r="AX872">
            <v>82.5</v>
          </cell>
          <cell r="AY872">
            <v>76.5</v>
          </cell>
          <cell r="AZ872">
            <v>78</v>
          </cell>
          <cell r="BA872" t="str">
            <v/>
          </cell>
          <cell r="BB872">
            <v>0</v>
          </cell>
          <cell r="BC872">
            <v>84.75</v>
          </cell>
          <cell r="BD872">
            <v>81.25</v>
          </cell>
          <cell r="BE872">
            <v>78</v>
          </cell>
          <cell r="BF872">
            <v>78</v>
          </cell>
          <cell r="BG872" t="str">
            <v>SEJ</v>
          </cell>
          <cell r="BH872">
            <v>0</v>
          </cell>
          <cell r="BI872">
            <v>79.67</v>
          </cell>
          <cell r="BJ872">
            <v>85.25</v>
          </cell>
          <cell r="BK872">
            <v>81</v>
          </cell>
          <cell r="BL872">
            <v>81</v>
          </cell>
          <cell r="BM872" t="str">
            <v/>
          </cell>
          <cell r="BN872">
            <v>0</v>
          </cell>
          <cell r="BO872">
            <v>80.13</v>
          </cell>
          <cell r="BP872">
            <v>78.75</v>
          </cell>
          <cell r="BQ872">
            <v>72.75</v>
          </cell>
          <cell r="BR872">
            <v>81</v>
          </cell>
          <cell r="BS872" t="str">
            <v/>
          </cell>
          <cell r="BT872">
            <v>0</v>
          </cell>
          <cell r="BU872">
            <v>80.5</v>
          </cell>
          <cell r="BV872">
            <v>85.25</v>
          </cell>
          <cell r="BW872">
            <v>85.75</v>
          </cell>
          <cell r="BX872">
            <v>85</v>
          </cell>
          <cell r="BY872" t="str">
            <v/>
          </cell>
          <cell r="BZ872">
            <v>0</v>
          </cell>
          <cell r="CA872">
            <v>81.5</v>
          </cell>
          <cell r="CB872">
            <v>75</v>
          </cell>
          <cell r="CC872">
            <v>73.25</v>
          </cell>
          <cell r="CD872">
            <v>75</v>
          </cell>
          <cell r="CE872" t="str">
            <v/>
          </cell>
          <cell r="CF872">
            <v>0</v>
          </cell>
          <cell r="CG872">
            <v>82.25</v>
          </cell>
          <cell r="CH872">
            <v>76.75</v>
          </cell>
          <cell r="CI872">
            <v>81.5</v>
          </cell>
          <cell r="CJ872">
            <v>80</v>
          </cell>
          <cell r="CK872" t="str">
            <v/>
          </cell>
          <cell r="CL872">
            <v>0</v>
          </cell>
          <cell r="CM872">
            <v>76.5</v>
          </cell>
          <cell r="CN872">
            <v>79.25</v>
          </cell>
          <cell r="CO872">
            <v>75</v>
          </cell>
          <cell r="CP872">
            <v>78</v>
          </cell>
          <cell r="CQ872" t="str">
            <v/>
          </cell>
          <cell r="CR872">
            <v>0</v>
          </cell>
          <cell r="CS872">
            <v>86.42</v>
          </cell>
          <cell r="CT872">
            <v>71.25</v>
          </cell>
          <cell r="CU872">
            <v>72.75</v>
          </cell>
          <cell r="CV872">
            <v>84</v>
          </cell>
          <cell r="CW872" t="str">
            <v/>
          </cell>
          <cell r="CX872">
            <v>0</v>
          </cell>
          <cell r="CY872">
            <v>80.67</v>
          </cell>
          <cell r="CZ872">
            <v>77.75</v>
          </cell>
          <cell r="DA872">
            <v>72.5</v>
          </cell>
          <cell r="DB872">
            <v>83</v>
          </cell>
          <cell r="DC872" t="str">
            <v/>
          </cell>
          <cell r="DD872">
            <v>0</v>
          </cell>
          <cell r="DE872">
            <v>82.25</v>
          </cell>
          <cell r="DF872">
            <v>81.75</v>
          </cell>
          <cell r="DG872">
            <v>83</v>
          </cell>
          <cell r="DH872">
            <v>85</v>
          </cell>
          <cell r="DI872" t="str">
            <v/>
          </cell>
          <cell r="DJ872">
            <v>0</v>
          </cell>
          <cell r="DK872">
            <v>0</v>
          </cell>
          <cell r="DL872">
            <v>0</v>
          </cell>
          <cell r="DM872">
            <v>0</v>
          </cell>
          <cell r="DN872">
            <v>71</v>
          </cell>
          <cell r="DO872" t="str">
            <v/>
          </cell>
          <cell r="DP872">
            <v>0</v>
          </cell>
          <cell r="DQ872">
            <v>84.25</v>
          </cell>
          <cell r="DR872">
            <v>80.25</v>
          </cell>
          <cell r="DS872">
            <v>69.25</v>
          </cell>
          <cell r="DT872">
            <v>77</v>
          </cell>
          <cell r="DU872" t="str">
            <v/>
          </cell>
          <cell r="DV872">
            <v>0</v>
          </cell>
          <cell r="DW872">
            <v>88.25</v>
          </cell>
          <cell r="DX872">
            <v>89</v>
          </cell>
          <cell r="DY872">
            <v>78.75</v>
          </cell>
          <cell r="DZ872">
            <v>82</v>
          </cell>
          <cell r="EA872" t="str">
            <v/>
          </cell>
          <cell r="EB872">
            <v>0</v>
          </cell>
          <cell r="EC872">
            <v>82.25</v>
          </cell>
          <cell r="ED872">
            <v>68.75</v>
          </cell>
          <cell r="EE872">
            <v>70.25</v>
          </cell>
          <cell r="EF872">
            <v>68</v>
          </cell>
          <cell r="EG872" t="str">
            <v/>
          </cell>
          <cell r="EH872">
            <v>0</v>
          </cell>
          <cell r="EI872">
            <v>78</v>
          </cell>
          <cell r="EJ872">
            <v>71.5</v>
          </cell>
          <cell r="EK872">
            <v>71</v>
          </cell>
          <cell r="EL872">
            <v>75</v>
          </cell>
          <cell r="EM872" t="str">
            <v/>
          </cell>
          <cell r="EN872">
            <v>0</v>
          </cell>
          <cell r="EO872">
            <v>78</v>
          </cell>
          <cell r="EP872">
            <v>71.5</v>
          </cell>
          <cell r="EQ872">
            <v>71</v>
          </cell>
          <cell r="ER872">
            <v>75</v>
          </cell>
          <cell r="ES872" t="str">
            <v/>
          </cell>
          <cell r="ET872">
            <v>0</v>
          </cell>
          <cell r="EU872">
            <v>78</v>
          </cell>
          <cell r="EV872">
            <v>71.5</v>
          </cell>
          <cell r="EW872">
            <v>71</v>
          </cell>
          <cell r="EX872">
            <v>75</v>
          </cell>
          <cell r="EY872" t="str">
            <v/>
          </cell>
          <cell r="EZ872">
            <v>0</v>
          </cell>
          <cell r="FA872">
            <v>76.75</v>
          </cell>
          <cell r="FB872">
            <v>71</v>
          </cell>
          <cell r="FC872">
            <v>70</v>
          </cell>
          <cell r="FD872">
            <v>72</v>
          </cell>
          <cell r="FE872" t="str">
            <v/>
          </cell>
          <cell r="FF872">
            <v>0</v>
          </cell>
          <cell r="FG872">
            <v>76.75</v>
          </cell>
          <cell r="FH872">
            <v>71</v>
          </cell>
          <cell r="FI872">
            <v>70</v>
          </cell>
          <cell r="FJ872">
            <v>72</v>
          </cell>
          <cell r="FK872" t="str">
            <v/>
          </cell>
          <cell r="FL872">
            <v>0</v>
          </cell>
          <cell r="FM872">
            <v>76.75</v>
          </cell>
          <cell r="FN872">
            <v>71</v>
          </cell>
          <cell r="FO872">
            <v>70</v>
          </cell>
          <cell r="FP872">
            <v>72</v>
          </cell>
          <cell r="FQ872" t="str">
            <v/>
          </cell>
          <cell r="FR872">
            <v>0</v>
          </cell>
          <cell r="FS872">
            <v>76.75</v>
          </cell>
          <cell r="FT872">
            <v>71</v>
          </cell>
          <cell r="FU872">
            <v>70</v>
          </cell>
          <cell r="FV872">
            <v>72</v>
          </cell>
          <cell r="FW872" t="str">
            <v/>
          </cell>
          <cell r="FX872">
            <v>0</v>
          </cell>
          <cell r="FY872">
            <v>76.75</v>
          </cell>
          <cell r="FZ872">
            <v>71</v>
          </cell>
          <cell r="GA872">
            <v>70</v>
          </cell>
          <cell r="GB872">
            <v>72</v>
          </cell>
          <cell r="GC872" t="str">
            <v/>
          </cell>
          <cell r="GD872">
            <v>0</v>
          </cell>
          <cell r="GE872">
            <v>76.75</v>
          </cell>
          <cell r="GF872">
            <v>71</v>
          </cell>
          <cell r="GG872">
            <v>70</v>
          </cell>
          <cell r="GH872">
            <v>72</v>
          </cell>
          <cell r="GI872" t="str">
            <v/>
          </cell>
          <cell r="GJ872">
            <v>0</v>
          </cell>
          <cell r="GK872">
            <v>76.75</v>
          </cell>
          <cell r="GL872">
            <v>71</v>
          </cell>
          <cell r="GM872">
            <v>70</v>
          </cell>
          <cell r="GN872">
            <v>72</v>
          </cell>
          <cell r="GO872" t="str">
            <v/>
          </cell>
          <cell r="GP872">
            <v>0</v>
          </cell>
          <cell r="GQ872">
            <v>76.75</v>
          </cell>
          <cell r="GR872">
            <v>71</v>
          </cell>
          <cell r="GS872">
            <v>70</v>
          </cell>
          <cell r="GT872">
            <v>72</v>
          </cell>
          <cell r="GU872" t="str">
            <v/>
          </cell>
          <cell r="GV872">
            <v>0</v>
          </cell>
          <cell r="GW872">
            <v>81.75</v>
          </cell>
          <cell r="GX872">
            <v>68</v>
          </cell>
          <cell r="GY872">
            <v>70.25</v>
          </cell>
          <cell r="GZ872">
            <v>74</v>
          </cell>
          <cell r="HA872" t="str">
            <v>GEO-L</v>
          </cell>
          <cell r="HB872">
            <v>0</v>
          </cell>
          <cell r="HC872">
            <v>80.75</v>
          </cell>
          <cell r="HD872">
            <v>78.75</v>
          </cell>
          <cell r="HE872">
            <v>78.75</v>
          </cell>
          <cell r="HF872">
            <v>78</v>
          </cell>
          <cell r="HH872">
            <v>0</v>
          </cell>
          <cell r="HM872" t="str">
            <v/>
          </cell>
          <cell r="HN872" t="str">
            <v/>
          </cell>
          <cell r="HS872">
            <v>0</v>
          </cell>
          <cell r="HT872" t="str">
            <v>PKN</v>
          </cell>
          <cell r="HU872">
            <v>0</v>
          </cell>
          <cell r="HV872" t="str">
            <v>IND</v>
          </cell>
          <cell r="HW872">
            <v>0</v>
          </cell>
          <cell r="HX872" t="str">
            <v>MAT-W</v>
          </cell>
          <cell r="HY872">
            <v>0</v>
          </cell>
          <cell r="HZ872" t="str">
            <v>SEJ-W</v>
          </cell>
          <cell r="IA872">
            <v>0</v>
          </cell>
          <cell r="IB872" t="str">
            <v>IGR-W</v>
          </cell>
          <cell r="IC872">
            <v>0</v>
          </cell>
          <cell r="ID872" t="str">
            <v>SBO</v>
          </cell>
          <cell r="IE872">
            <v>0</v>
          </cell>
          <cell r="IF872" t="str">
            <v>PJO</v>
          </cell>
          <cell r="IG872">
            <v>0</v>
          </cell>
          <cell r="IH872" t="str">
            <v>PRA</v>
          </cell>
          <cell r="II872">
            <v>0</v>
          </cell>
          <cell r="IJ872" t="str">
            <v>JAW</v>
          </cell>
          <cell r="IK872">
            <v>0</v>
          </cell>
          <cell r="IL872" t="str">
            <v>ARB</v>
          </cell>
          <cell r="IM872">
            <v>0</v>
          </cell>
          <cell r="IN872" t="str">
            <v>PKM</v>
          </cell>
          <cell r="IO872">
            <v>0</v>
          </cell>
          <cell r="IP872" t="str">
            <v>MAT-P</v>
          </cell>
          <cell r="IQ872">
            <v>0</v>
          </cell>
          <cell r="IR872" t="str">
            <v>BIO-P</v>
          </cell>
          <cell r="IS872">
            <v>0</v>
          </cell>
          <cell r="IT872" t="str">
            <v>FIS-P</v>
          </cell>
          <cell r="IU872">
            <v>0</v>
          </cell>
          <cell r="IV872" t="str">
            <v>KIM-P</v>
          </cell>
          <cell r="IW872">
            <v>0</v>
          </cell>
          <cell r="IX872" t="str">
            <v>GEO-L</v>
          </cell>
          <cell r="IY872">
            <v>0</v>
          </cell>
          <cell r="JA872">
            <v>0</v>
          </cell>
        </row>
        <row r="873">
          <cell r="Q873" t="str">
            <v/>
          </cell>
          <cell r="AB873" t="str">
            <v/>
          </cell>
          <cell r="AC873">
            <v>14</v>
          </cell>
          <cell r="AI873" t="str">
            <v/>
          </cell>
          <cell r="AJ873">
            <v>0</v>
          </cell>
          <cell r="AK873">
            <v>81.75</v>
          </cell>
          <cell r="AL873">
            <v>83.25</v>
          </cell>
          <cell r="AM873">
            <v>76.25</v>
          </cell>
          <cell r="AN873">
            <v>76</v>
          </cell>
          <cell r="AO873" t="str">
            <v/>
          </cell>
          <cell r="AP873">
            <v>0</v>
          </cell>
          <cell r="AQ873">
            <v>79</v>
          </cell>
          <cell r="AR873">
            <v>82.25</v>
          </cell>
          <cell r="AS873">
            <v>78.75</v>
          </cell>
          <cell r="AT873">
            <v>79</v>
          </cell>
          <cell r="AU873" t="str">
            <v/>
          </cell>
          <cell r="AV873">
            <v>0</v>
          </cell>
          <cell r="AW873">
            <v>82.33</v>
          </cell>
          <cell r="AX873">
            <v>83.25</v>
          </cell>
          <cell r="AY873">
            <v>75.75</v>
          </cell>
          <cell r="AZ873">
            <v>79</v>
          </cell>
          <cell r="BA873" t="str">
            <v/>
          </cell>
          <cell r="BB873">
            <v>0</v>
          </cell>
          <cell r="BC873">
            <v>83.75</v>
          </cell>
          <cell r="BD873">
            <v>82.75</v>
          </cell>
          <cell r="BE873">
            <v>77.25</v>
          </cell>
          <cell r="BF873">
            <v>77</v>
          </cell>
          <cell r="BG873" t="str">
            <v>SEJ</v>
          </cell>
          <cell r="BH873">
            <v>0</v>
          </cell>
          <cell r="BI873">
            <v>81</v>
          </cell>
          <cell r="BJ873">
            <v>87.25</v>
          </cell>
          <cell r="BK873">
            <v>78.5</v>
          </cell>
          <cell r="BL873">
            <v>77</v>
          </cell>
          <cell r="BM873" t="str">
            <v/>
          </cell>
          <cell r="BN873">
            <v>0</v>
          </cell>
          <cell r="BO873">
            <v>81.63</v>
          </cell>
          <cell r="BP873">
            <v>79.25</v>
          </cell>
          <cell r="BQ873">
            <v>73</v>
          </cell>
          <cell r="BR873">
            <v>83</v>
          </cell>
          <cell r="BS873" t="str">
            <v/>
          </cell>
          <cell r="BT873">
            <v>0</v>
          </cell>
          <cell r="BU873">
            <v>82</v>
          </cell>
          <cell r="BV873">
            <v>89.5</v>
          </cell>
          <cell r="BW873">
            <v>89.5</v>
          </cell>
          <cell r="BX873">
            <v>88</v>
          </cell>
          <cell r="BY873" t="str">
            <v/>
          </cell>
          <cell r="BZ873">
            <v>0</v>
          </cell>
          <cell r="CA873">
            <v>83.67</v>
          </cell>
          <cell r="CB873">
            <v>78.75</v>
          </cell>
          <cell r="CC873">
            <v>85.75</v>
          </cell>
          <cell r="CD873">
            <v>86</v>
          </cell>
          <cell r="CE873" t="str">
            <v/>
          </cell>
          <cell r="CF873">
            <v>0</v>
          </cell>
          <cell r="CG873">
            <v>83.25</v>
          </cell>
          <cell r="CH873">
            <v>77.5</v>
          </cell>
          <cell r="CI873">
            <v>80.25</v>
          </cell>
          <cell r="CJ873">
            <v>81</v>
          </cell>
          <cell r="CK873" t="str">
            <v/>
          </cell>
          <cell r="CL873">
            <v>0</v>
          </cell>
          <cell r="CM873">
            <v>75.42</v>
          </cell>
          <cell r="CN873">
            <v>79</v>
          </cell>
          <cell r="CO873">
            <v>79.5</v>
          </cell>
          <cell r="CP873">
            <v>79</v>
          </cell>
          <cell r="CQ873" t="str">
            <v/>
          </cell>
          <cell r="CR873">
            <v>0</v>
          </cell>
          <cell r="CS873">
            <v>83.17</v>
          </cell>
          <cell r="CT873">
            <v>83.25</v>
          </cell>
          <cell r="CU873">
            <v>85</v>
          </cell>
          <cell r="CV873">
            <v>85</v>
          </cell>
          <cell r="CW873" t="str">
            <v/>
          </cell>
          <cell r="CX873">
            <v>0</v>
          </cell>
          <cell r="CY873">
            <v>88.11</v>
          </cell>
          <cell r="CZ873">
            <v>81.25</v>
          </cell>
          <cell r="DA873">
            <v>76.25</v>
          </cell>
          <cell r="DB873">
            <v>86</v>
          </cell>
          <cell r="DC873" t="str">
            <v/>
          </cell>
          <cell r="DD873">
            <v>0</v>
          </cell>
          <cell r="DE873">
            <v>80.5</v>
          </cell>
          <cell r="DF873">
            <v>91.75</v>
          </cell>
          <cell r="DG873">
            <v>83.25</v>
          </cell>
          <cell r="DH873">
            <v>87</v>
          </cell>
          <cell r="DI873" t="str">
            <v/>
          </cell>
          <cell r="DJ873">
            <v>0</v>
          </cell>
          <cell r="DK873">
            <v>0</v>
          </cell>
          <cell r="DL873">
            <v>0</v>
          </cell>
          <cell r="DM873">
            <v>0</v>
          </cell>
          <cell r="DN873">
            <v>79</v>
          </cell>
          <cell r="DO873" t="str">
            <v/>
          </cell>
          <cell r="DP873">
            <v>0</v>
          </cell>
          <cell r="DQ873">
            <v>85.5</v>
          </cell>
          <cell r="DR873">
            <v>78</v>
          </cell>
          <cell r="DS873">
            <v>78</v>
          </cell>
          <cell r="DT873">
            <v>79</v>
          </cell>
          <cell r="DU873" t="str">
            <v/>
          </cell>
          <cell r="DV873">
            <v>0</v>
          </cell>
          <cell r="DW873">
            <v>84.75</v>
          </cell>
          <cell r="DX873">
            <v>91.5</v>
          </cell>
          <cell r="DY873">
            <v>79</v>
          </cell>
          <cell r="DZ873">
            <v>83</v>
          </cell>
          <cell r="EA873" t="str">
            <v/>
          </cell>
          <cell r="EB873">
            <v>0</v>
          </cell>
          <cell r="EC873">
            <v>84.42</v>
          </cell>
          <cell r="ED873">
            <v>75.5</v>
          </cell>
          <cell r="EE873">
            <v>80.5</v>
          </cell>
          <cell r="EF873">
            <v>76</v>
          </cell>
          <cell r="EG873" t="str">
            <v/>
          </cell>
          <cell r="EH873">
            <v>0</v>
          </cell>
          <cell r="EI873">
            <v>77.83</v>
          </cell>
          <cell r="EJ873">
            <v>76</v>
          </cell>
          <cell r="EK873">
            <v>76</v>
          </cell>
          <cell r="EL873">
            <v>78</v>
          </cell>
          <cell r="EM873" t="str">
            <v/>
          </cell>
          <cell r="EN873">
            <v>0</v>
          </cell>
          <cell r="EO873">
            <v>77.83</v>
          </cell>
          <cell r="EP873">
            <v>76</v>
          </cell>
          <cell r="EQ873">
            <v>76</v>
          </cell>
          <cell r="ER873">
            <v>78</v>
          </cell>
          <cell r="ES873" t="str">
            <v/>
          </cell>
          <cell r="ET873">
            <v>0</v>
          </cell>
          <cell r="EU873">
            <v>77.83</v>
          </cell>
          <cell r="EV873">
            <v>76</v>
          </cell>
          <cell r="EW873">
            <v>76</v>
          </cell>
          <cell r="EX873">
            <v>78</v>
          </cell>
          <cell r="EY873" t="str">
            <v/>
          </cell>
          <cell r="EZ873">
            <v>0</v>
          </cell>
          <cell r="FA873">
            <v>78.5</v>
          </cell>
          <cell r="FB873">
            <v>76</v>
          </cell>
          <cell r="FC873">
            <v>75</v>
          </cell>
          <cell r="FD873">
            <v>77</v>
          </cell>
          <cell r="FE873" t="str">
            <v/>
          </cell>
          <cell r="FF873">
            <v>0</v>
          </cell>
          <cell r="FG873">
            <v>78.5</v>
          </cell>
          <cell r="FH873">
            <v>76</v>
          </cell>
          <cell r="FI873">
            <v>75</v>
          </cell>
          <cell r="FJ873">
            <v>77</v>
          </cell>
          <cell r="FK873" t="str">
            <v/>
          </cell>
          <cell r="FL873">
            <v>0</v>
          </cell>
          <cell r="FM873">
            <v>78.5</v>
          </cell>
          <cell r="FN873">
            <v>76</v>
          </cell>
          <cell r="FO873">
            <v>75</v>
          </cell>
          <cell r="FP873">
            <v>77</v>
          </cell>
          <cell r="FQ873" t="str">
            <v/>
          </cell>
          <cell r="FR873">
            <v>0</v>
          </cell>
          <cell r="FS873">
            <v>78.5</v>
          </cell>
          <cell r="FT873">
            <v>76</v>
          </cell>
          <cell r="FU873">
            <v>75</v>
          </cell>
          <cell r="FV873">
            <v>77</v>
          </cell>
          <cell r="FW873" t="str">
            <v/>
          </cell>
          <cell r="FX873">
            <v>0</v>
          </cell>
          <cell r="FY873">
            <v>78.5</v>
          </cell>
          <cell r="FZ873">
            <v>76</v>
          </cell>
          <cell r="GA873">
            <v>75</v>
          </cell>
          <cell r="GB873">
            <v>77</v>
          </cell>
          <cell r="GC873" t="str">
            <v/>
          </cell>
          <cell r="GD873">
            <v>0</v>
          </cell>
          <cell r="GE873">
            <v>78.5</v>
          </cell>
          <cell r="GF873">
            <v>76</v>
          </cell>
          <cell r="GG873">
            <v>75</v>
          </cell>
          <cell r="GH873">
            <v>77</v>
          </cell>
          <cell r="GI873" t="str">
            <v/>
          </cell>
          <cell r="GJ873">
            <v>0</v>
          </cell>
          <cell r="GK873">
            <v>78.5</v>
          </cell>
          <cell r="GL873">
            <v>76</v>
          </cell>
          <cell r="GM873">
            <v>75</v>
          </cell>
          <cell r="GN873">
            <v>77</v>
          </cell>
          <cell r="GO873" t="str">
            <v/>
          </cell>
          <cell r="GP873">
            <v>0</v>
          </cell>
          <cell r="GQ873">
            <v>78.5</v>
          </cell>
          <cell r="GR873">
            <v>76</v>
          </cell>
          <cell r="GS873">
            <v>75</v>
          </cell>
          <cell r="GT873">
            <v>77</v>
          </cell>
          <cell r="GU873" t="str">
            <v/>
          </cell>
          <cell r="GV873">
            <v>0</v>
          </cell>
          <cell r="GW873">
            <v>80.75</v>
          </cell>
          <cell r="GX873">
            <v>69</v>
          </cell>
          <cell r="GY873">
            <v>75.25</v>
          </cell>
          <cell r="GZ873">
            <v>76</v>
          </cell>
          <cell r="HA873" t="str">
            <v>GEO-L</v>
          </cell>
          <cell r="HB873">
            <v>0</v>
          </cell>
          <cell r="HC873">
            <v>80.38</v>
          </cell>
          <cell r="HD873">
            <v>77</v>
          </cell>
          <cell r="HE873">
            <v>79</v>
          </cell>
          <cell r="HF873">
            <v>86</v>
          </cell>
          <cell r="HH873">
            <v>0</v>
          </cell>
          <cell r="HM873" t="str">
            <v/>
          </cell>
          <cell r="HN873" t="str">
            <v/>
          </cell>
          <cell r="HS873">
            <v>0</v>
          </cell>
          <cell r="HT873" t="str">
            <v>PKN</v>
          </cell>
          <cell r="HU873">
            <v>0</v>
          </cell>
          <cell r="HV873" t="str">
            <v>IND</v>
          </cell>
          <cell r="HW873">
            <v>0</v>
          </cell>
          <cell r="HX873" t="str">
            <v>MAT-W</v>
          </cell>
          <cell r="HY873">
            <v>0</v>
          </cell>
          <cell r="HZ873" t="str">
            <v>SEJ-W</v>
          </cell>
          <cell r="IA873">
            <v>0</v>
          </cell>
          <cell r="IB873" t="str">
            <v>IGR-W</v>
          </cell>
          <cell r="IC873">
            <v>0</v>
          </cell>
          <cell r="ID873" t="str">
            <v>SBO</v>
          </cell>
          <cell r="IE873">
            <v>0</v>
          </cell>
          <cell r="IF873" t="str">
            <v>PJO</v>
          </cell>
          <cell r="IG873">
            <v>0</v>
          </cell>
          <cell r="IH873" t="str">
            <v>PRA</v>
          </cell>
          <cell r="II873">
            <v>0</v>
          </cell>
          <cell r="IJ873" t="str">
            <v>JAW</v>
          </cell>
          <cell r="IK873">
            <v>0</v>
          </cell>
          <cell r="IL873" t="str">
            <v>ARB</v>
          </cell>
          <cell r="IM873">
            <v>0</v>
          </cell>
          <cell r="IN873" t="str">
            <v>PKM</v>
          </cell>
          <cell r="IO873">
            <v>0</v>
          </cell>
          <cell r="IP873" t="str">
            <v>MAT-P</v>
          </cell>
          <cell r="IQ873">
            <v>0</v>
          </cell>
          <cell r="IR873" t="str">
            <v>BIO-P</v>
          </cell>
          <cell r="IS873">
            <v>0</v>
          </cell>
          <cell r="IT873" t="str">
            <v>FIS-P</v>
          </cell>
          <cell r="IU873">
            <v>0</v>
          </cell>
          <cell r="IV873" t="str">
            <v>KIM-P</v>
          </cell>
          <cell r="IW873">
            <v>0</v>
          </cell>
          <cell r="IX873" t="str">
            <v>GEO-L</v>
          </cell>
          <cell r="IY873">
            <v>0</v>
          </cell>
          <cell r="JA873">
            <v>0</v>
          </cell>
        </row>
        <row r="874">
          <cell r="Q874" t="str">
            <v/>
          </cell>
          <cell r="AB874" t="str">
            <v/>
          </cell>
          <cell r="AC874">
            <v>15</v>
          </cell>
          <cell r="AI874" t="str">
            <v/>
          </cell>
          <cell r="AJ874">
            <v>0</v>
          </cell>
          <cell r="AK874">
            <v>81.75</v>
          </cell>
          <cell r="AL874">
            <v>80.75</v>
          </cell>
          <cell r="AM874">
            <v>80.25</v>
          </cell>
          <cell r="AN874">
            <v>77</v>
          </cell>
          <cell r="AO874" t="str">
            <v/>
          </cell>
          <cell r="AP874">
            <v>0</v>
          </cell>
          <cell r="AQ874">
            <v>86.67</v>
          </cell>
          <cell r="AR874">
            <v>87</v>
          </cell>
          <cell r="AS874">
            <v>79.5</v>
          </cell>
          <cell r="AT874">
            <v>80</v>
          </cell>
          <cell r="AU874" t="str">
            <v/>
          </cell>
          <cell r="AV874">
            <v>0</v>
          </cell>
          <cell r="AW874">
            <v>81.42</v>
          </cell>
          <cell r="AX874">
            <v>80.75</v>
          </cell>
          <cell r="AY874">
            <v>79.25</v>
          </cell>
          <cell r="AZ874">
            <v>78</v>
          </cell>
          <cell r="BA874" t="str">
            <v/>
          </cell>
          <cell r="BB874">
            <v>0</v>
          </cell>
          <cell r="BC874">
            <v>83.75</v>
          </cell>
          <cell r="BD874">
            <v>80.75</v>
          </cell>
          <cell r="BE874">
            <v>80.5</v>
          </cell>
          <cell r="BF874">
            <v>76</v>
          </cell>
          <cell r="BG874" t="str">
            <v>SEJ</v>
          </cell>
          <cell r="BH874">
            <v>0</v>
          </cell>
          <cell r="BI874">
            <v>92.33</v>
          </cell>
          <cell r="BJ874">
            <v>80</v>
          </cell>
          <cell r="BK874">
            <v>71.5</v>
          </cell>
          <cell r="BL874">
            <v>78</v>
          </cell>
          <cell r="BM874" t="str">
            <v/>
          </cell>
          <cell r="BN874">
            <v>0</v>
          </cell>
          <cell r="BO874">
            <v>86.13</v>
          </cell>
          <cell r="BP874">
            <v>77.25</v>
          </cell>
          <cell r="BQ874">
            <v>85</v>
          </cell>
          <cell r="BR874">
            <v>86</v>
          </cell>
          <cell r="BS874" t="str">
            <v/>
          </cell>
          <cell r="BT874">
            <v>0</v>
          </cell>
          <cell r="BU874">
            <v>86.5</v>
          </cell>
          <cell r="BV874">
            <v>87.5</v>
          </cell>
          <cell r="BW874">
            <v>88.75</v>
          </cell>
          <cell r="BX874">
            <v>88</v>
          </cell>
          <cell r="BY874" t="str">
            <v/>
          </cell>
          <cell r="BZ874">
            <v>0</v>
          </cell>
          <cell r="CA874">
            <v>82.17</v>
          </cell>
          <cell r="CB874">
            <v>72.25</v>
          </cell>
          <cell r="CC874">
            <v>77.25</v>
          </cell>
          <cell r="CD874">
            <v>76</v>
          </cell>
          <cell r="CE874" t="str">
            <v/>
          </cell>
          <cell r="CF874">
            <v>0</v>
          </cell>
          <cell r="CG874">
            <v>83.5</v>
          </cell>
          <cell r="CH874">
            <v>78.75</v>
          </cell>
          <cell r="CI874">
            <v>82.25</v>
          </cell>
          <cell r="CJ874">
            <v>85</v>
          </cell>
          <cell r="CK874" t="str">
            <v/>
          </cell>
          <cell r="CL874">
            <v>0</v>
          </cell>
          <cell r="CM874">
            <v>75.83</v>
          </cell>
          <cell r="CN874">
            <v>75.5</v>
          </cell>
          <cell r="CO874">
            <v>75.5</v>
          </cell>
          <cell r="CP874">
            <v>79</v>
          </cell>
          <cell r="CQ874" t="str">
            <v/>
          </cell>
          <cell r="CR874">
            <v>0</v>
          </cell>
          <cell r="CS874">
            <v>83.33</v>
          </cell>
          <cell r="CT874">
            <v>81</v>
          </cell>
          <cell r="CU874">
            <v>86.25</v>
          </cell>
          <cell r="CV874">
            <v>84</v>
          </cell>
          <cell r="CW874" t="str">
            <v/>
          </cell>
          <cell r="CX874">
            <v>0</v>
          </cell>
          <cell r="CY874">
            <v>80</v>
          </cell>
          <cell r="CZ874">
            <v>78.5</v>
          </cell>
          <cell r="DA874">
            <v>75.25</v>
          </cell>
          <cell r="DB874">
            <v>87</v>
          </cell>
          <cell r="DC874" t="str">
            <v/>
          </cell>
          <cell r="DD874">
            <v>0</v>
          </cell>
          <cell r="DE874">
            <v>85.5</v>
          </cell>
          <cell r="DF874">
            <v>86.75</v>
          </cell>
          <cell r="DG874">
            <v>87.25</v>
          </cell>
          <cell r="DH874">
            <v>90</v>
          </cell>
          <cell r="DI874" t="str">
            <v/>
          </cell>
          <cell r="DJ874">
            <v>0</v>
          </cell>
          <cell r="DK874">
            <v>0</v>
          </cell>
          <cell r="DL874">
            <v>0</v>
          </cell>
          <cell r="DM874">
            <v>0</v>
          </cell>
          <cell r="DN874">
            <v>88</v>
          </cell>
          <cell r="DO874" t="str">
            <v/>
          </cell>
          <cell r="DP874">
            <v>0</v>
          </cell>
          <cell r="DQ874">
            <v>86</v>
          </cell>
          <cell r="DR874">
            <v>69.5</v>
          </cell>
          <cell r="DS874">
            <v>72.25</v>
          </cell>
          <cell r="DT874">
            <v>79</v>
          </cell>
          <cell r="DU874" t="str">
            <v/>
          </cell>
          <cell r="DV874">
            <v>0</v>
          </cell>
          <cell r="DW874">
            <v>76</v>
          </cell>
          <cell r="DX874">
            <v>83</v>
          </cell>
          <cell r="DY874">
            <v>76</v>
          </cell>
          <cell r="DZ874">
            <v>77</v>
          </cell>
          <cell r="EA874" t="str">
            <v/>
          </cell>
          <cell r="EB874">
            <v>0</v>
          </cell>
          <cell r="EC874">
            <v>83.42</v>
          </cell>
          <cell r="ED874">
            <v>71</v>
          </cell>
          <cell r="EE874">
            <v>75.25</v>
          </cell>
          <cell r="EF874">
            <v>72</v>
          </cell>
          <cell r="EG874" t="str">
            <v/>
          </cell>
          <cell r="EH874">
            <v>0</v>
          </cell>
          <cell r="EI874">
            <v>78.08</v>
          </cell>
          <cell r="EJ874">
            <v>74.25</v>
          </cell>
          <cell r="EK874">
            <v>73.5</v>
          </cell>
          <cell r="EL874">
            <v>76</v>
          </cell>
          <cell r="EM874" t="str">
            <v/>
          </cell>
          <cell r="EN874">
            <v>0</v>
          </cell>
          <cell r="EO874">
            <v>78.08</v>
          </cell>
          <cell r="EP874">
            <v>74.25</v>
          </cell>
          <cell r="EQ874">
            <v>73.5</v>
          </cell>
          <cell r="ER874">
            <v>76</v>
          </cell>
          <cell r="ES874" t="str">
            <v/>
          </cell>
          <cell r="ET874">
            <v>0</v>
          </cell>
          <cell r="EU874">
            <v>78.08</v>
          </cell>
          <cell r="EV874">
            <v>74.25</v>
          </cell>
          <cell r="EW874">
            <v>73.5</v>
          </cell>
          <cell r="EX874">
            <v>76</v>
          </cell>
          <cell r="EY874" t="str">
            <v/>
          </cell>
          <cell r="EZ874">
            <v>0</v>
          </cell>
          <cell r="FA874">
            <v>79.92</v>
          </cell>
          <cell r="FB874">
            <v>73.25</v>
          </cell>
          <cell r="FC874">
            <v>70</v>
          </cell>
          <cell r="FD874">
            <v>73</v>
          </cell>
          <cell r="FE874" t="str">
            <v/>
          </cell>
          <cell r="FF874">
            <v>0</v>
          </cell>
          <cell r="FG874">
            <v>79.92</v>
          </cell>
          <cell r="FH874">
            <v>73.25</v>
          </cell>
          <cell r="FI874">
            <v>70</v>
          </cell>
          <cell r="FJ874">
            <v>73</v>
          </cell>
          <cell r="FK874" t="str">
            <v/>
          </cell>
          <cell r="FL874">
            <v>0</v>
          </cell>
          <cell r="FM874">
            <v>79.92</v>
          </cell>
          <cell r="FN874">
            <v>73.25</v>
          </cell>
          <cell r="FO874">
            <v>70</v>
          </cell>
          <cell r="FP874">
            <v>73</v>
          </cell>
          <cell r="FQ874" t="str">
            <v/>
          </cell>
          <cell r="FR874">
            <v>0</v>
          </cell>
          <cell r="FS874">
            <v>79.92</v>
          </cell>
          <cell r="FT874">
            <v>73.25</v>
          </cell>
          <cell r="FU874">
            <v>70</v>
          </cell>
          <cell r="FV874">
            <v>73</v>
          </cell>
          <cell r="FW874" t="str">
            <v/>
          </cell>
          <cell r="FX874">
            <v>0</v>
          </cell>
          <cell r="FY874">
            <v>79.92</v>
          </cell>
          <cell r="FZ874">
            <v>73.25</v>
          </cell>
          <cell r="GA874">
            <v>70</v>
          </cell>
          <cell r="GB874">
            <v>73</v>
          </cell>
          <cell r="GC874" t="str">
            <v/>
          </cell>
          <cell r="GD874">
            <v>0</v>
          </cell>
          <cell r="GE874">
            <v>79.92</v>
          </cell>
          <cell r="GF874">
            <v>73.25</v>
          </cell>
          <cell r="GG874">
            <v>70</v>
          </cell>
          <cell r="GH874">
            <v>73</v>
          </cell>
          <cell r="GI874" t="str">
            <v/>
          </cell>
          <cell r="GJ874">
            <v>0</v>
          </cell>
          <cell r="GK874">
            <v>79.92</v>
          </cell>
          <cell r="GL874">
            <v>73.25</v>
          </cell>
          <cell r="GM874">
            <v>70</v>
          </cell>
          <cell r="GN874">
            <v>73</v>
          </cell>
          <cell r="GO874" t="str">
            <v/>
          </cell>
          <cell r="GP874">
            <v>0</v>
          </cell>
          <cell r="GQ874">
            <v>79.92</v>
          </cell>
          <cell r="GR874">
            <v>73.25</v>
          </cell>
          <cell r="GS874">
            <v>70</v>
          </cell>
          <cell r="GT874">
            <v>73</v>
          </cell>
          <cell r="GU874" t="str">
            <v/>
          </cell>
          <cell r="GV874">
            <v>0</v>
          </cell>
          <cell r="GW874">
            <v>86.25</v>
          </cell>
          <cell r="GX874">
            <v>67</v>
          </cell>
          <cell r="GY874">
            <v>74</v>
          </cell>
          <cell r="GZ874">
            <v>76</v>
          </cell>
          <cell r="HA874" t="str">
            <v>GEO-L</v>
          </cell>
          <cell r="HB874">
            <v>0</v>
          </cell>
          <cell r="HC874">
            <v>80</v>
          </cell>
          <cell r="HD874">
            <v>80.25</v>
          </cell>
          <cell r="HE874">
            <v>83</v>
          </cell>
          <cell r="HF874">
            <v>84</v>
          </cell>
          <cell r="HH874">
            <v>0</v>
          </cell>
          <cell r="HM874" t="str">
            <v/>
          </cell>
          <cell r="HN874" t="str">
            <v/>
          </cell>
          <cell r="HS874">
            <v>0</v>
          </cell>
          <cell r="HT874" t="str">
            <v>PKN</v>
          </cell>
          <cell r="HU874">
            <v>0</v>
          </cell>
          <cell r="HV874" t="str">
            <v>IND</v>
          </cell>
          <cell r="HW874">
            <v>0</v>
          </cell>
          <cell r="HX874" t="str">
            <v>MAT-W</v>
          </cell>
          <cell r="HY874">
            <v>0</v>
          </cell>
          <cell r="HZ874" t="str">
            <v>SEJ-W</v>
          </cell>
          <cell r="IA874">
            <v>0</v>
          </cell>
          <cell r="IB874" t="str">
            <v>IGR-W</v>
          </cell>
          <cell r="IC874">
            <v>0</v>
          </cell>
          <cell r="ID874" t="str">
            <v>SBO</v>
          </cell>
          <cell r="IE874">
            <v>0</v>
          </cell>
          <cell r="IF874" t="str">
            <v>PJO</v>
          </cell>
          <cell r="IG874">
            <v>0</v>
          </cell>
          <cell r="IH874" t="str">
            <v>PRA</v>
          </cell>
          <cell r="II874">
            <v>0</v>
          </cell>
          <cell r="IJ874" t="str">
            <v>JAW</v>
          </cell>
          <cell r="IK874">
            <v>0</v>
          </cell>
          <cell r="IL874" t="str">
            <v>ARB</v>
          </cell>
          <cell r="IM874">
            <v>0</v>
          </cell>
          <cell r="IN874" t="str">
            <v>PKM</v>
          </cell>
          <cell r="IO874">
            <v>0</v>
          </cell>
          <cell r="IP874" t="str">
            <v>MAT-P</v>
          </cell>
          <cell r="IQ874">
            <v>0</v>
          </cell>
          <cell r="IR874" t="str">
            <v>BIO-P</v>
          </cell>
          <cell r="IS874">
            <v>0</v>
          </cell>
          <cell r="IT874" t="str">
            <v>FIS-P</v>
          </cell>
          <cell r="IU874">
            <v>0</v>
          </cell>
          <cell r="IV874" t="str">
            <v>KIM-P</v>
          </cell>
          <cell r="IW874">
            <v>0</v>
          </cell>
          <cell r="IX874" t="str">
            <v>GEO-L</v>
          </cell>
          <cell r="IY874">
            <v>0</v>
          </cell>
          <cell r="JA874">
            <v>0</v>
          </cell>
        </row>
        <row r="875">
          <cell r="Q875" t="str">
            <v/>
          </cell>
          <cell r="AB875" t="str">
            <v/>
          </cell>
          <cell r="AC875">
            <v>16</v>
          </cell>
          <cell r="AI875" t="str">
            <v/>
          </cell>
          <cell r="AJ875">
            <v>0</v>
          </cell>
          <cell r="AK875">
            <v>79.5</v>
          </cell>
          <cell r="AL875">
            <v>81.25</v>
          </cell>
          <cell r="AM875">
            <v>81.25</v>
          </cell>
          <cell r="AN875">
            <v>80</v>
          </cell>
          <cell r="AO875" t="str">
            <v/>
          </cell>
          <cell r="AP875">
            <v>0</v>
          </cell>
          <cell r="AQ875">
            <v>87.33</v>
          </cell>
          <cell r="AR875">
            <v>90.25</v>
          </cell>
          <cell r="AS875">
            <v>84.5</v>
          </cell>
          <cell r="AT875">
            <v>80</v>
          </cell>
          <cell r="AU875" t="str">
            <v/>
          </cell>
          <cell r="AV875">
            <v>0</v>
          </cell>
          <cell r="AW875">
            <v>82.92</v>
          </cell>
          <cell r="AX875">
            <v>81.25</v>
          </cell>
          <cell r="AY875">
            <v>80.5</v>
          </cell>
          <cell r="AZ875">
            <v>81</v>
          </cell>
          <cell r="BA875" t="str">
            <v/>
          </cell>
          <cell r="BB875">
            <v>0</v>
          </cell>
          <cell r="BC875">
            <v>84</v>
          </cell>
          <cell r="BD875">
            <v>82</v>
          </cell>
          <cell r="BE875">
            <v>81.75</v>
          </cell>
          <cell r="BF875">
            <v>80</v>
          </cell>
          <cell r="BG875" t="str">
            <v>SEJ</v>
          </cell>
          <cell r="BH875">
            <v>0</v>
          </cell>
          <cell r="BI875">
            <v>92.33</v>
          </cell>
          <cell r="BJ875">
            <v>87</v>
          </cell>
          <cell r="BK875">
            <v>82.75</v>
          </cell>
          <cell r="BL875">
            <v>76</v>
          </cell>
          <cell r="BM875" t="str">
            <v/>
          </cell>
          <cell r="BN875">
            <v>0</v>
          </cell>
          <cell r="BO875">
            <v>86.13</v>
          </cell>
          <cell r="BP875">
            <v>76</v>
          </cell>
          <cell r="BQ875">
            <v>78.25</v>
          </cell>
          <cell r="BR875">
            <v>87</v>
          </cell>
          <cell r="BS875" t="str">
            <v/>
          </cell>
          <cell r="BT875">
            <v>0</v>
          </cell>
          <cell r="BU875">
            <v>85.5</v>
          </cell>
          <cell r="BV875">
            <v>88.5</v>
          </cell>
          <cell r="BW875">
            <v>88.5</v>
          </cell>
          <cell r="BX875">
            <v>88</v>
          </cell>
          <cell r="BY875" t="str">
            <v/>
          </cell>
          <cell r="BZ875">
            <v>0</v>
          </cell>
          <cell r="CA875">
            <v>86.83</v>
          </cell>
          <cell r="CB875">
            <v>75.75</v>
          </cell>
          <cell r="CC875">
            <v>79.25</v>
          </cell>
          <cell r="CD875">
            <v>86</v>
          </cell>
          <cell r="CE875" t="str">
            <v/>
          </cell>
          <cell r="CF875">
            <v>0</v>
          </cell>
          <cell r="CG875">
            <v>83.75</v>
          </cell>
          <cell r="CH875">
            <v>81</v>
          </cell>
          <cell r="CI875">
            <v>81.75</v>
          </cell>
          <cell r="CJ875">
            <v>81</v>
          </cell>
          <cell r="CK875" t="str">
            <v/>
          </cell>
          <cell r="CL875">
            <v>0</v>
          </cell>
          <cell r="CM875">
            <v>75.08</v>
          </cell>
          <cell r="CN875">
            <v>74.5</v>
          </cell>
          <cell r="CO875">
            <v>74.5</v>
          </cell>
          <cell r="CP875">
            <v>80</v>
          </cell>
          <cell r="CQ875" t="str">
            <v/>
          </cell>
          <cell r="CR875">
            <v>0</v>
          </cell>
          <cell r="CS875">
            <v>89.67</v>
          </cell>
          <cell r="CT875">
            <v>82.25</v>
          </cell>
          <cell r="CU875">
            <v>86</v>
          </cell>
          <cell r="CV875">
            <v>86</v>
          </cell>
          <cell r="CW875" t="str">
            <v/>
          </cell>
          <cell r="CX875">
            <v>0</v>
          </cell>
          <cell r="CY875">
            <v>83.67</v>
          </cell>
          <cell r="CZ875">
            <v>82</v>
          </cell>
          <cell r="DA875">
            <v>70.5</v>
          </cell>
          <cell r="DB875">
            <v>86</v>
          </cell>
          <cell r="DC875" t="str">
            <v/>
          </cell>
          <cell r="DD875">
            <v>0</v>
          </cell>
          <cell r="DE875">
            <v>86.25</v>
          </cell>
          <cell r="DF875">
            <v>84.75</v>
          </cell>
          <cell r="DG875">
            <v>85.5</v>
          </cell>
          <cell r="DH875">
            <v>88</v>
          </cell>
          <cell r="DI875" t="str">
            <v/>
          </cell>
          <cell r="DJ875">
            <v>0</v>
          </cell>
          <cell r="DK875">
            <v>0</v>
          </cell>
          <cell r="DL875">
            <v>0</v>
          </cell>
          <cell r="DM875">
            <v>0</v>
          </cell>
          <cell r="DN875">
            <v>83</v>
          </cell>
          <cell r="DO875" t="str">
            <v/>
          </cell>
          <cell r="DP875">
            <v>0</v>
          </cell>
          <cell r="DQ875">
            <v>77.75</v>
          </cell>
          <cell r="DR875">
            <v>73.75</v>
          </cell>
          <cell r="DS875">
            <v>76.75</v>
          </cell>
          <cell r="DT875">
            <v>77</v>
          </cell>
          <cell r="DU875" t="str">
            <v/>
          </cell>
          <cell r="DV875">
            <v>0</v>
          </cell>
          <cell r="DW875">
            <v>75.75</v>
          </cell>
          <cell r="DX875">
            <v>90.25</v>
          </cell>
          <cell r="DY875">
            <v>85</v>
          </cell>
          <cell r="DZ875">
            <v>85</v>
          </cell>
          <cell r="EA875" t="str">
            <v/>
          </cell>
          <cell r="EB875">
            <v>0</v>
          </cell>
          <cell r="EC875">
            <v>85.67</v>
          </cell>
          <cell r="ED875">
            <v>72.5</v>
          </cell>
          <cell r="EE875">
            <v>78.5</v>
          </cell>
          <cell r="EF875">
            <v>82</v>
          </cell>
          <cell r="EG875" t="str">
            <v/>
          </cell>
          <cell r="EH875">
            <v>0</v>
          </cell>
          <cell r="EI875">
            <v>79.42</v>
          </cell>
          <cell r="EJ875">
            <v>77.75</v>
          </cell>
          <cell r="EK875">
            <v>73.75</v>
          </cell>
          <cell r="EL875">
            <v>86</v>
          </cell>
          <cell r="EM875" t="str">
            <v/>
          </cell>
          <cell r="EN875">
            <v>0</v>
          </cell>
          <cell r="EO875">
            <v>79.42</v>
          </cell>
          <cell r="EP875">
            <v>77.75</v>
          </cell>
          <cell r="EQ875">
            <v>73.75</v>
          </cell>
          <cell r="ER875">
            <v>86</v>
          </cell>
          <cell r="ES875" t="str">
            <v/>
          </cell>
          <cell r="ET875">
            <v>0</v>
          </cell>
          <cell r="EU875">
            <v>79.42</v>
          </cell>
          <cell r="EV875">
            <v>77.75</v>
          </cell>
          <cell r="EW875">
            <v>73.75</v>
          </cell>
          <cell r="EX875">
            <v>86</v>
          </cell>
          <cell r="EY875" t="str">
            <v/>
          </cell>
          <cell r="EZ875">
            <v>0</v>
          </cell>
          <cell r="FA875">
            <v>81.58</v>
          </cell>
          <cell r="FB875">
            <v>73</v>
          </cell>
          <cell r="FC875">
            <v>82</v>
          </cell>
          <cell r="FD875">
            <v>80</v>
          </cell>
          <cell r="FE875" t="str">
            <v/>
          </cell>
          <cell r="FF875">
            <v>0</v>
          </cell>
          <cell r="FG875">
            <v>81.58</v>
          </cell>
          <cell r="FH875">
            <v>73</v>
          </cell>
          <cell r="FI875">
            <v>82</v>
          </cell>
          <cell r="FJ875">
            <v>80</v>
          </cell>
          <cell r="FK875" t="str">
            <v/>
          </cell>
          <cell r="FL875">
            <v>0</v>
          </cell>
          <cell r="FM875">
            <v>81.58</v>
          </cell>
          <cell r="FN875">
            <v>73</v>
          </cell>
          <cell r="FO875">
            <v>82</v>
          </cell>
          <cell r="FP875">
            <v>80</v>
          </cell>
          <cell r="FQ875" t="str">
            <v/>
          </cell>
          <cell r="FR875">
            <v>0</v>
          </cell>
          <cell r="FS875">
            <v>81.58</v>
          </cell>
          <cell r="FT875">
            <v>73</v>
          </cell>
          <cell r="FU875">
            <v>82</v>
          </cell>
          <cell r="FV875">
            <v>80</v>
          </cell>
          <cell r="FW875" t="str">
            <v/>
          </cell>
          <cell r="FX875">
            <v>0</v>
          </cell>
          <cell r="FY875">
            <v>81.58</v>
          </cell>
          <cell r="FZ875">
            <v>73</v>
          </cell>
          <cell r="GA875">
            <v>82</v>
          </cell>
          <cell r="GB875">
            <v>80</v>
          </cell>
          <cell r="GC875" t="str">
            <v/>
          </cell>
          <cell r="GD875">
            <v>0</v>
          </cell>
          <cell r="GE875">
            <v>81.58</v>
          </cell>
          <cell r="GF875">
            <v>73</v>
          </cell>
          <cell r="GG875">
            <v>82</v>
          </cell>
          <cell r="GH875">
            <v>80</v>
          </cell>
          <cell r="GI875" t="str">
            <v/>
          </cell>
          <cell r="GJ875">
            <v>0</v>
          </cell>
          <cell r="GK875">
            <v>81.58</v>
          </cell>
          <cell r="GL875">
            <v>73</v>
          </cell>
          <cell r="GM875">
            <v>82</v>
          </cell>
          <cell r="GN875">
            <v>80</v>
          </cell>
          <cell r="GO875" t="str">
            <v/>
          </cell>
          <cell r="GP875">
            <v>0</v>
          </cell>
          <cell r="GQ875">
            <v>81.58</v>
          </cell>
          <cell r="GR875">
            <v>73</v>
          </cell>
          <cell r="GS875">
            <v>82</v>
          </cell>
          <cell r="GT875">
            <v>80</v>
          </cell>
          <cell r="GU875" t="str">
            <v/>
          </cell>
          <cell r="GV875">
            <v>0</v>
          </cell>
          <cell r="GW875">
            <v>87.08</v>
          </cell>
          <cell r="GX875">
            <v>67</v>
          </cell>
          <cell r="GY875">
            <v>81.5</v>
          </cell>
          <cell r="GZ875">
            <v>78</v>
          </cell>
          <cell r="HA875" t="str">
            <v>GEO-L</v>
          </cell>
          <cell r="HB875">
            <v>0</v>
          </cell>
          <cell r="HC875">
            <v>86.13</v>
          </cell>
          <cell r="HD875">
            <v>86.5</v>
          </cell>
          <cell r="HE875">
            <v>86.5</v>
          </cell>
          <cell r="HF875">
            <v>86</v>
          </cell>
          <cell r="HH875">
            <v>0</v>
          </cell>
          <cell r="HM875" t="str">
            <v/>
          </cell>
          <cell r="HN875" t="str">
            <v/>
          </cell>
          <cell r="HS875">
            <v>0</v>
          </cell>
          <cell r="HT875" t="str">
            <v>PKN</v>
          </cell>
          <cell r="HU875">
            <v>0</v>
          </cell>
          <cell r="HV875" t="str">
            <v>IND</v>
          </cell>
          <cell r="HW875">
            <v>0</v>
          </cell>
          <cell r="HX875" t="str">
            <v>MAT-W</v>
          </cell>
          <cell r="HY875">
            <v>0</v>
          </cell>
          <cell r="HZ875" t="str">
            <v>SEJ-W</v>
          </cell>
          <cell r="IA875">
            <v>0</v>
          </cell>
          <cell r="IB875" t="str">
            <v>IGR-W</v>
          </cell>
          <cell r="IC875">
            <v>0</v>
          </cell>
          <cell r="ID875" t="str">
            <v>SBO</v>
          </cell>
          <cell r="IE875">
            <v>0</v>
          </cell>
          <cell r="IF875" t="str">
            <v>PJO</v>
          </cell>
          <cell r="IG875">
            <v>0</v>
          </cell>
          <cell r="IH875" t="str">
            <v>PRA</v>
          </cell>
          <cell r="II875">
            <v>0</v>
          </cell>
          <cell r="IJ875" t="str">
            <v>JAW</v>
          </cell>
          <cell r="IK875">
            <v>0</v>
          </cell>
          <cell r="IL875" t="str">
            <v>ARB</v>
          </cell>
          <cell r="IM875">
            <v>0</v>
          </cell>
          <cell r="IN875" t="str">
            <v>PKM</v>
          </cell>
          <cell r="IO875">
            <v>0</v>
          </cell>
          <cell r="IP875" t="str">
            <v>MAT-P</v>
          </cell>
          <cell r="IQ875">
            <v>0</v>
          </cell>
          <cell r="IR875" t="str">
            <v>BIO-P</v>
          </cell>
          <cell r="IS875">
            <v>0</v>
          </cell>
          <cell r="IT875" t="str">
            <v>FIS-P</v>
          </cell>
          <cell r="IU875">
            <v>0</v>
          </cell>
          <cell r="IV875" t="str">
            <v>KIM-P</v>
          </cell>
          <cell r="IW875">
            <v>0</v>
          </cell>
          <cell r="IX875" t="str">
            <v>GEO-L</v>
          </cell>
          <cell r="IY875">
            <v>0</v>
          </cell>
          <cell r="JA875">
            <v>0</v>
          </cell>
        </row>
        <row r="876">
          <cell r="Q876" t="str">
            <v/>
          </cell>
          <cell r="AB876" t="str">
            <v/>
          </cell>
          <cell r="AC876">
            <v>17</v>
          </cell>
          <cell r="AI876" t="str">
            <v/>
          </cell>
          <cell r="AJ876">
            <v>0</v>
          </cell>
          <cell r="AK876">
            <v>90</v>
          </cell>
          <cell r="AL876">
            <v>83.75</v>
          </cell>
          <cell r="AM876">
            <v>82.75</v>
          </cell>
          <cell r="AN876">
            <v>77</v>
          </cell>
          <cell r="AO876" t="str">
            <v/>
          </cell>
          <cell r="AP876">
            <v>0</v>
          </cell>
          <cell r="AQ876">
            <v>82</v>
          </cell>
          <cell r="AR876">
            <v>82.5</v>
          </cell>
          <cell r="AS876">
            <v>81.25</v>
          </cell>
          <cell r="AT876">
            <v>81</v>
          </cell>
          <cell r="AU876" t="str">
            <v/>
          </cell>
          <cell r="AV876">
            <v>0</v>
          </cell>
          <cell r="AW876">
            <v>87.75</v>
          </cell>
          <cell r="AX876">
            <v>83.75</v>
          </cell>
          <cell r="AY876">
            <v>82.75</v>
          </cell>
          <cell r="AZ876">
            <v>79</v>
          </cell>
          <cell r="BA876" t="str">
            <v/>
          </cell>
          <cell r="BB876">
            <v>0</v>
          </cell>
          <cell r="BC876">
            <v>89.25</v>
          </cell>
          <cell r="BD876">
            <v>82.25</v>
          </cell>
          <cell r="BE876">
            <v>83.25</v>
          </cell>
          <cell r="BF876">
            <v>78</v>
          </cell>
          <cell r="BG876" t="str">
            <v>SEJ</v>
          </cell>
          <cell r="BH876">
            <v>0</v>
          </cell>
          <cell r="BI876">
            <v>78.33</v>
          </cell>
          <cell r="BJ876">
            <v>88</v>
          </cell>
          <cell r="BK876">
            <v>77.5</v>
          </cell>
          <cell r="BL876">
            <v>76</v>
          </cell>
          <cell r="BM876" t="str">
            <v/>
          </cell>
          <cell r="BN876">
            <v>0</v>
          </cell>
          <cell r="BO876">
            <v>81</v>
          </cell>
          <cell r="BP876">
            <v>72.25</v>
          </cell>
          <cell r="BQ876">
            <v>76.25</v>
          </cell>
          <cell r="BR876">
            <v>78</v>
          </cell>
          <cell r="BS876" t="str">
            <v/>
          </cell>
          <cell r="BT876">
            <v>0</v>
          </cell>
          <cell r="BU876">
            <v>86.75</v>
          </cell>
          <cell r="BV876">
            <v>87.5</v>
          </cell>
          <cell r="BW876">
            <v>87.5</v>
          </cell>
          <cell r="BX876">
            <v>86</v>
          </cell>
          <cell r="BY876" t="str">
            <v/>
          </cell>
          <cell r="BZ876">
            <v>0</v>
          </cell>
          <cell r="CA876">
            <v>80.17</v>
          </cell>
          <cell r="CB876">
            <v>73</v>
          </cell>
          <cell r="CC876">
            <v>73.25</v>
          </cell>
          <cell r="CD876">
            <v>77</v>
          </cell>
          <cell r="CE876" t="str">
            <v/>
          </cell>
          <cell r="CF876">
            <v>0</v>
          </cell>
          <cell r="CG876">
            <v>81.5</v>
          </cell>
          <cell r="CH876">
            <v>75.75</v>
          </cell>
          <cell r="CI876">
            <v>77.25</v>
          </cell>
          <cell r="CJ876">
            <v>81</v>
          </cell>
          <cell r="CK876" t="str">
            <v/>
          </cell>
          <cell r="CL876">
            <v>0</v>
          </cell>
          <cell r="CM876">
            <v>77.25</v>
          </cell>
          <cell r="CN876">
            <v>83</v>
          </cell>
          <cell r="CO876">
            <v>83</v>
          </cell>
          <cell r="CP876">
            <v>80</v>
          </cell>
          <cell r="CQ876" t="str">
            <v/>
          </cell>
          <cell r="CR876">
            <v>0</v>
          </cell>
          <cell r="CS876">
            <v>84.67</v>
          </cell>
          <cell r="CT876">
            <v>81</v>
          </cell>
          <cell r="CU876">
            <v>87.25</v>
          </cell>
          <cell r="CV876">
            <v>86</v>
          </cell>
          <cell r="CW876" t="str">
            <v/>
          </cell>
          <cell r="CX876">
            <v>0</v>
          </cell>
          <cell r="CY876">
            <v>80.89</v>
          </cell>
          <cell r="CZ876">
            <v>74.5</v>
          </cell>
          <cell r="DA876">
            <v>70</v>
          </cell>
          <cell r="DB876">
            <v>87</v>
          </cell>
          <cell r="DC876" t="str">
            <v/>
          </cell>
          <cell r="DD876">
            <v>0</v>
          </cell>
          <cell r="DE876">
            <v>88.75</v>
          </cell>
          <cell r="DF876">
            <v>86.25</v>
          </cell>
          <cell r="DG876">
            <v>84.5</v>
          </cell>
          <cell r="DH876">
            <v>87</v>
          </cell>
          <cell r="DI876" t="str">
            <v/>
          </cell>
          <cell r="DJ876">
            <v>0</v>
          </cell>
          <cell r="DK876">
            <v>0</v>
          </cell>
          <cell r="DL876">
            <v>0</v>
          </cell>
          <cell r="DM876">
            <v>0</v>
          </cell>
          <cell r="DN876">
            <v>75</v>
          </cell>
          <cell r="DO876" t="str">
            <v/>
          </cell>
          <cell r="DP876">
            <v>0</v>
          </cell>
          <cell r="DQ876">
            <v>91.25</v>
          </cell>
          <cell r="DR876">
            <v>85.25</v>
          </cell>
          <cell r="DS876">
            <v>90.25</v>
          </cell>
          <cell r="DT876">
            <v>82</v>
          </cell>
          <cell r="DU876" t="str">
            <v/>
          </cell>
          <cell r="DV876">
            <v>0</v>
          </cell>
          <cell r="DW876">
            <v>75</v>
          </cell>
          <cell r="DX876">
            <v>80.25</v>
          </cell>
          <cell r="DY876">
            <v>76</v>
          </cell>
          <cell r="DZ876">
            <v>83</v>
          </cell>
          <cell r="EA876" t="str">
            <v/>
          </cell>
          <cell r="EB876">
            <v>0</v>
          </cell>
          <cell r="EC876">
            <v>80.25</v>
          </cell>
          <cell r="ED876">
            <v>70.25</v>
          </cell>
          <cell r="EE876">
            <v>70.75</v>
          </cell>
          <cell r="EF876">
            <v>72</v>
          </cell>
          <cell r="EG876" t="str">
            <v/>
          </cell>
          <cell r="EH876">
            <v>0</v>
          </cell>
          <cell r="EI876">
            <v>77.17</v>
          </cell>
          <cell r="EJ876">
            <v>81</v>
          </cell>
          <cell r="EK876">
            <v>70.75</v>
          </cell>
          <cell r="EL876">
            <v>76</v>
          </cell>
          <cell r="EM876" t="str">
            <v/>
          </cell>
          <cell r="EN876">
            <v>0</v>
          </cell>
          <cell r="EO876">
            <v>77.17</v>
          </cell>
          <cell r="EP876">
            <v>81</v>
          </cell>
          <cell r="EQ876">
            <v>70.75</v>
          </cell>
          <cell r="ER876">
            <v>76</v>
          </cell>
          <cell r="ES876" t="str">
            <v/>
          </cell>
          <cell r="ET876">
            <v>0</v>
          </cell>
          <cell r="EU876">
            <v>77.17</v>
          </cell>
          <cell r="EV876">
            <v>81</v>
          </cell>
          <cell r="EW876">
            <v>70.75</v>
          </cell>
          <cell r="EX876">
            <v>76</v>
          </cell>
          <cell r="EY876" t="str">
            <v/>
          </cell>
          <cell r="EZ876">
            <v>0</v>
          </cell>
          <cell r="FA876">
            <v>81.5</v>
          </cell>
          <cell r="FB876">
            <v>70.5</v>
          </cell>
          <cell r="FC876">
            <v>70</v>
          </cell>
          <cell r="FD876">
            <v>73</v>
          </cell>
          <cell r="FE876" t="str">
            <v/>
          </cell>
          <cell r="FF876">
            <v>0</v>
          </cell>
          <cell r="FG876">
            <v>81.5</v>
          </cell>
          <cell r="FH876">
            <v>70.5</v>
          </cell>
          <cell r="FI876">
            <v>70</v>
          </cell>
          <cell r="FJ876">
            <v>73</v>
          </cell>
          <cell r="FK876" t="str">
            <v/>
          </cell>
          <cell r="FL876">
            <v>0</v>
          </cell>
          <cell r="FM876">
            <v>81.5</v>
          </cell>
          <cell r="FN876">
            <v>70.5</v>
          </cell>
          <cell r="FO876">
            <v>70</v>
          </cell>
          <cell r="FP876">
            <v>73</v>
          </cell>
          <cell r="FQ876" t="str">
            <v/>
          </cell>
          <cell r="FR876">
            <v>0</v>
          </cell>
          <cell r="FS876">
            <v>81.5</v>
          </cell>
          <cell r="FT876">
            <v>70.5</v>
          </cell>
          <cell r="FU876">
            <v>70</v>
          </cell>
          <cell r="FV876">
            <v>73</v>
          </cell>
          <cell r="FW876" t="str">
            <v/>
          </cell>
          <cell r="FX876">
            <v>0</v>
          </cell>
          <cell r="FY876">
            <v>81.5</v>
          </cell>
          <cell r="FZ876">
            <v>70.5</v>
          </cell>
          <cell r="GA876">
            <v>70</v>
          </cell>
          <cell r="GB876">
            <v>73</v>
          </cell>
          <cell r="GC876" t="str">
            <v/>
          </cell>
          <cell r="GD876">
            <v>0</v>
          </cell>
          <cell r="GE876">
            <v>81.5</v>
          </cell>
          <cell r="GF876">
            <v>70.5</v>
          </cell>
          <cell r="GG876">
            <v>70</v>
          </cell>
          <cell r="GH876">
            <v>73</v>
          </cell>
          <cell r="GI876" t="str">
            <v/>
          </cell>
          <cell r="GJ876">
            <v>0</v>
          </cell>
          <cell r="GK876">
            <v>81.5</v>
          </cell>
          <cell r="GL876">
            <v>70.5</v>
          </cell>
          <cell r="GM876">
            <v>70</v>
          </cell>
          <cell r="GN876">
            <v>73</v>
          </cell>
          <cell r="GO876" t="str">
            <v/>
          </cell>
          <cell r="GP876">
            <v>0</v>
          </cell>
          <cell r="GQ876">
            <v>81.5</v>
          </cell>
          <cell r="GR876">
            <v>70.5</v>
          </cell>
          <cell r="GS876">
            <v>70</v>
          </cell>
          <cell r="GT876">
            <v>73</v>
          </cell>
          <cell r="GU876" t="str">
            <v/>
          </cell>
          <cell r="GV876">
            <v>0</v>
          </cell>
          <cell r="GW876">
            <v>85.75</v>
          </cell>
          <cell r="GX876">
            <v>68</v>
          </cell>
          <cell r="GY876">
            <v>67.75</v>
          </cell>
          <cell r="GZ876">
            <v>75</v>
          </cell>
          <cell r="HA876" t="str">
            <v>GEO-L</v>
          </cell>
          <cell r="HB876">
            <v>0</v>
          </cell>
          <cell r="HC876">
            <v>81</v>
          </cell>
          <cell r="HD876">
            <v>74.75</v>
          </cell>
          <cell r="HE876">
            <v>78.5</v>
          </cell>
          <cell r="HF876">
            <v>81</v>
          </cell>
          <cell r="HH876">
            <v>0</v>
          </cell>
          <cell r="HM876" t="str">
            <v/>
          </cell>
          <cell r="HN876" t="str">
            <v/>
          </cell>
          <cell r="HS876">
            <v>0</v>
          </cell>
          <cell r="HT876" t="str">
            <v>PKN</v>
          </cell>
          <cell r="HU876">
            <v>0</v>
          </cell>
          <cell r="HV876" t="str">
            <v>IND</v>
          </cell>
          <cell r="HW876">
            <v>0</v>
          </cell>
          <cell r="HX876" t="str">
            <v>MAT-W</v>
          </cell>
          <cell r="HY876">
            <v>0</v>
          </cell>
          <cell r="HZ876" t="str">
            <v>SEJ-W</v>
          </cell>
          <cell r="IA876">
            <v>0</v>
          </cell>
          <cell r="IB876" t="str">
            <v>IGR-W</v>
          </cell>
          <cell r="IC876">
            <v>0</v>
          </cell>
          <cell r="ID876" t="str">
            <v>SBO</v>
          </cell>
          <cell r="IE876">
            <v>0</v>
          </cell>
          <cell r="IF876" t="str">
            <v>PJO</v>
          </cell>
          <cell r="IG876">
            <v>0</v>
          </cell>
          <cell r="IH876" t="str">
            <v>PRA</v>
          </cell>
          <cell r="II876">
            <v>0</v>
          </cell>
          <cell r="IJ876" t="str">
            <v>JAW</v>
          </cell>
          <cell r="IK876">
            <v>0</v>
          </cell>
          <cell r="IL876" t="str">
            <v>ARB</v>
          </cell>
          <cell r="IM876">
            <v>0</v>
          </cell>
          <cell r="IN876" t="str">
            <v>PKM</v>
          </cell>
          <cell r="IO876">
            <v>0</v>
          </cell>
          <cell r="IP876" t="str">
            <v>MAT-P</v>
          </cell>
          <cell r="IQ876">
            <v>0</v>
          </cell>
          <cell r="IR876" t="str">
            <v>BIO-P</v>
          </cell>
          <cell r="IS876">
            <v>0</v>
          </cell>
          <cell r="IT876" t="str">
            <v>FIS-P</v>
          </cell>
          <cell r="IU876">
            <v>0</v>
          </cell>
          <cell r="IV876" t="str">
            <v>KIM-P</v>
          </cell>
          <cell r="IW876">
            <v>0</v>
          </cell>
          <cell r="IX876" t="str">
            <v>GEO-L</v>
          </cell>
          <cell r="IY876">
            <v>0</v>
          </cell>
          <cell r="JA876">
            <v>0</v>
          </cell>
        </row>
        <row r="877">
          <cell r="Q877" t="str">
            <v/>
          </cell>
          <cell r="AB877" t="str">
            <v/>
          </cell>
          <cell r="AC877">
            <v>18</v>
          </cell>
          <cell r="AI877" t="str">
            <v/>
          </cell>
          <cell r="AJ877">
            <v>0</v>
          </cell>
          <cell r="AK877">
            <v>79.5</v>
          </cell>
          <cell r="AL877">
            <v>79.5</v>
          </cell>
          <cell r="AM877">
            <v>74.75</v>
          </cell>
          <cell r="AN877">
            <v>77</v>
          </cell>
          <cell r="AO877" t="str">
            <v/>
          </cell>
          <cell r="AP877">
            <v>0</v>
          </cell>
          <cell r="AQ877">
            <v>87.33</v>
          </cell>
          <cell r="AR877">
            <v>85</v>
          </cell>
          <cell r="AS877">
            <v>80.25</v>
          </cell>
          <cell r="AT877">
            <v>80</v>
          </cell>
          <cell r="AU877" t="str">
            <v/>
          </cell>
          <cell r="AV877">
            <v>0</v>
          </cell>
          <cell r="AW877">
            <v>77.5</v>
          </cell>
          <cell r="AX877">
            <v>79.5</v>
          </cell>
          <cell r="AY877">
            <v>75.25</v>
          </cell>
          <cell r="AZ877">
            <v>79</v>
          </cell>
          <cell r="BA877" t="str">
            <v/>
          </cell>
          <cell r="BB877">
            <v>0</v>
          </cell>
          <cell r="BC877">
            <v>79.5</v>
          </cell>
          <cell r="BD877">
            <v>79.5</v>
          </cell>
          <cell r="BE877">
            <v>77</v>
          </cell>
          <cell r="BF877">
            <v>78</v>
          </cell>
          <cell r="BG877" t="str">
            <v>SEJ</v>
          </cell>
          <cell r="BH877">
            <v>0</v>
          </cell>
          <cell r="BI877">
            <v>85.67</v>
          </cell>
          <cell r="BJ877">
            <v>83.5</v>
          </cell>
          <cell r="BK877">
            <v>77.75</v>
          </cell>
          <cell r="BL877">
            <v>80</v>
          </cell>
          <cell r="BM877" t="str">
            <v/>
          </cell>
          <cell r="BN877">
            <v>0</v>
          </cell>
          <cell r="BO877">
            <v>81.63</v>
          </cell>
          <cell r="BP877">
            <v>72.25</v>
          </cell>
          <cell r="BQ877">
            <v>78</v>
          </cell>
          <cell r="BR877">
            <v>81</v>
          </cell>
          <cell r="BS877" t="str">
            <v/>
          </cell>
          <cell r="BT877">
            <v>0</v>
          </cell>
          <cell r="BU877">
            <v>80</v>
          </cell>
          <cell r="BV877">
            <v>84.5</v>
          </cell>
          <cell r="BW877">
            <v>84.5</v>
          </cell>
          <cell r="BX877">
            <v>82</v>
          </cell>
          <cell r="BY877" t="str">
            <v/>
          </cell>
          <cell r="BZ877">
            <v>0</v>
          </cell>
          <cell r="CA877">
            <v>77.5</v>
          </cell>
          <cell r="CB877">
            <v>71.25</v>
          </cell>
          <cell r="CC877">
            <v>74.25</v>
          </cell>
          <cell r="CD877">
            <v>77</v>
          </cell>
          <cell r="CE877" t="str">
            <v/>
          </cell>
          <cell r="CF877">
            <v>0</v>
          </cell>
          <cell r="CG877">
            <v>84.25</v>
          </cell>
          <cell r="CH877">
            <v>80</v>
          </cell>
          <cell r="CI877">
            <v>77.75</v>
          </cell>
          <cell r="CJ877">
            <v>81</v>
          </cell>
          <cell r="CK877" t="str">
            <v/>
          </cell>
          <cell r="CL877">
            <v>0</v>
          </cell>
          <cell r="CM877">
            <v>75</v>
          </cell>
          <cell r="CN877">
            <v>73.25</v>
          </cell>
          <cell r="CO877">
            <v>67.5</v>
          </cell>
          <cell r="CP877">
            <v>80</v>
          </cell>
          <cell r="CQ877" t="str">
            <v/>
          </cell>
          <cell r="CR877">
            <v>0</v>
          </cell>
          <cell r="CS877">
            <v>80.33</v>
          </cell>
          <cell r="CT877">
            <v>75</v>
          </cell>
          <cell r="CU877">
            <v>68</v>
          </cell>
          <cell r="CV877">
            <v>83</v>
          </cell>
          <cell r="CW877" t="str">
            <v/>
          </cell>
          <cell r="CX877">
            <v>0</v>
          </cell>
          <cell r="CY877">
            <v>80.44</v>
          </cell>
          <cell r="CZ877">
            <v>74.75</v>
          </cell>
          <cell r="DA877">
            <v>70.5</v>
          </cell>
          <cell r="DB877">
            <v>88</v>
          </cell>
          <cell r="DC877" t="str">
            <v/>
          </cell>
          <cell r="DD877">
            <v>0</v>
          </cell>
          <cell r="DE877">
            <v>79.5</v>
          </cell>
          <cell r="DF877">
            <v>83</v>
          </cell>
          <cell r="DG877">
            <v>80.5</v>
          </cell>
          <cell r="DH877">
            <v>85</v>
          </cell>
          <cell r="DI877" t="str">
            <v/>
          </cell>
          <cell r="DJ877">
            <v>0</v>
          </cell>
          <cell r="DK877">
            <v>0</v>
          </cell>
          <cell r="DL877">
            <v>0</v>
          </cell>
          <cell r="DM877">
            <v>0</v>
          </cell>
          <cell r="DN877">
            <v>74</v>
          </cell>
          <cell r="DO877" t="str">
            <v/>
          </cell>
          <cell r="DP877">
            <v>0</v>
          </cell>
          <cell r="DQ877">
            <v>75.25</v>
          </cell>
          <cell r="DR877">
            <v>69.25</v>
          </cell>
          <cell r="DS877">
            <v>67.5</v>
          </cell>
          <cell r="DT877">
            <v>76</v>
          </cell>
          <cell r="DU877" t="str">
            <v/>
          </cell>
          <cell r="DV877">
            <v>0</v>
          </cell>
          <cell r="DW877">
            <v>87</v>
          </cell>
          <cell r="DX877">
            <v>80.25</v>
          </cell>
          <cell r="DY877">
            <v>74.5</v>
          </cell>
          <cell r="DZ877">
            <v>85</v>
          </cell>
          <cell r="EA877" t="str">
            <v/>
          </cell>
          <cell r="EB877">
            <v>0</v>
          </cell>
          <cell r="EC877">
            <v>78.75</v>
          </cell>
          <cell r="ED877">
            <v>68.5</v>
          </cell>
          <cell r="EE877">
            <v>72.5</v>
          </cell>
          <cell r="EF877">
            <v>74</v>
          </cell>
          <cell r="EG877" t="str">
            <v/>
          </cell>
          <cell r="EH877">
            <v>0</v>
          </cell>
          <cell r="EI877">
            <v>76.5</v>
          </cell>
          <cell r="EJ877">
            <v>74.75</v>
          </cell>
          <cell r="EK877">
            <v>70.25</v>
          </cell>
          <cell r="EL877">
            <v>74</v>
          </cell>
          <cell r="EM877" t="str">
            <v/>
          </cell>
          <cell r="EN877">
            <v>0</v>
          </cell>
          <cell r="EO877">
            <v>76.5</v>
          </cell>
          <cell r="EP877">
            <v>74.75</v>
          </cell>
          <cell r="EQ877">
            <v>70.25</v>
          </cell>
          <cell r="ER877">
            <v>74</v>
          </cell>
          <cell r="ES877" t="str">
            <v/>
          </cell>
          <cell r="ET877">
            <v>0</v>
          </cell>
          <cell r="EU877">
            <v>76.5</v>
          </cell>
          <cell r="EV877">
            <v>74.75</v>
          </cell>
          <cell r="EW877">
            <v>70.25</v>
          </cell>
          <cell r="EX877">
            <v>74</v>
          </cell>
          <cell r="EY877" t="str">
            <v/>
          </cell>
          <cell r="EZ877">
            <v>0</v>
          </cell>
          <cell r="FA877">
            <v>75.83</v>
          </cell>
          <cell r="FB877">
            <v>70.25</v>
          </cell>
          <cell r="FC877">
            <v>67</v>
          </cell>
          <cell r="FD877">
            <v>72</v>
          </cell>
          <cell r="FE877" t="str">
            <v/>
          </cell>
          <cell r="FF877">
            <v>0</v>
          </cell>
          <cell r="FG877">
            <v>75.83</v>
          </cell>
          <cell r="FH877">
            <v>70.25</v>
          </cell>
          <cell r="FI877">
            <v>67</v>
          </cell>
          <cell r="FJ877">
            <v>72</v>
          </cell>
          <cell r="FK877" t="str">
            <v/>
          </cell>
          <cell r="FL877">
            <v>0</v>
          </cell>
          <cell r="FM877">
            <v>75.83</v>
          </cell>
          <cell r="FN877">
            <v>70.25</v>
          </cell>
          <cell r="FO877">
            <v>67</v>
          </cell>
          <cell r="FP877">
            <v>72</v>
          </cell>
          <cell r="FQ877" t="str">
            <v/>
          </cell>
          <cell r="FR877">
            <v>0</v>
          </cell>
          <cell r="FS877">
            <v>75.83</v>
          </cell>
          <cell r="FT877">
            <v>70.25</v>
          </cell>
          <cell r="FU877">
            <v>67</v>
          </cell>
          <cell r="FV877">
            <v>72</v>
          </cell>
          <cell r="FW877" t="str">
            <v/>
          </cell>
          <cell r="FX877">
            <v>0</v>
          </cell>
          <cell r="FY877">
            <v>75.83</v>
          </cell>
          <cell r="FZ877">
            <v>70.25</v>
          </cell>
          <cell r="GA877">
            <v>67</v>
          </cell>
          <cell r="GB877">
            <v>72</v>
          </cell>
          <cell r="GC877" t="str">
            <v/>
          </cell>
          <cell r="GD877">
            <v>0</v>
          </cell>
          <cell r="GE877">
            <v>75.83</v>
          </cell>
          <cell r="GF877">
            <v>70.25</v>
          </cell>
          <cell r="GG877">
            <v>67</v>
          </cell>
          <cell r="GH877">
            <v>72</v>
          </cell>
          <cell r="GI877" t="str">
            <v/>
          </cell>
          <cell r="GJ877">
            <v>0</v>
          </cell>
          <cell r="GK877">
            <v>75.83</v>
          </cell>
          <cell r="GL877">
            <v>70.25</v>
          </cell>
          <cell r="GM877">
            <v>67</v>
          </cell>
          <cell r="GN877">
            <v>72</v>
          </cell>
          <cell r="GO877" t="str">
            <v/>
          </cell>
          <cell r="GP877">
            <v>0</v>
          </cell>
          <cell r="GQ877">
            <v>75.83</v>
          </cell>
          <cell r="GR877">
            <v>70.25</v>
          </cell>
          <cell r="GS877">
            <v>67</v>
          </cell>
          <cell r="GT877">
            <v>72</v>
          </cell>
          <cell r="GU877" t="str">
            <v/>
          </cell>
          <cell r="GV877">
            <v>0</v>
          </cell>
          <cell r="GW877">
            <v>80.67</v>
          </cell>
          <cell r="GX877">
            <v>67</v>
          </cell>
          <cell r="GY877">
            <v>70.5</v>
          </cell>
          <cell r="GZ877">
            <v>74</v>
          </cell>
          <cell r="HA877" t="str">
            <v>GEO-L</v>
          </cell>
          <cell r="HB877">
            <v>0</v>
          </cell>
          <cell r="HC877">
            <v>79</v>
          </cell>
          <cell r="HD877">
            <v>72.5</v>
          </cell>
          <cell r="HE877">
            <v>73.5</v>
          </cell>
          <cell r="HF877">
            <v>78</v>
          </cell>
          <cell r="HH877">
            <v>0</v>
          </cell>
          <cell r="HM877" t="str">
            <v/>
          </cell>
          <cell r="HN877" t="str">
            <v/>
          </cell>
          <cell r="HS877">
            <v>0</v>
          </cell>
          <cell r="HT877" t="str">
            <v>PKN</v>
          </cell>
          <cell r="HU877">
            <v>0</v>
          </cell>
          <cell r="HV877" t="str">
            <v>IND</v>
          </cell>
          <cell r="HW877">
            <v>0</v>
          </cell>
          <cell r="HX877" t="str">
            <v>MAT-W</v>
          </cell>
          <cell r="HY877">
            <v>0</v>
          </cell>
          <cell r="HZ877" t="str">
            <v>SEJ-W</v>
          </cell>
          <cell r="IA877">
            <v>0</v>
          </cell>
          <cell r="IB877" t="str">
            <v>IGR-W</v>
          </cell>
          <cell r="IC877">
            <v>0</v>
          </cell>
          <cell r="ID877" t="str">
            <v>SBO</v>
          </cell>
          <cell r="IE877">
            <v>0</v>
          </cell>
          <cell r="IF877" t="str">
            <v>PJO</v>
          </cell>
          <cell r="IG877">
            <v>0</v>
          </cell>
          <cell r="IH877" t="str">
            <v>PRA</v>
          </cell>
          <cell r="II877">
            <v>0</v>
          </cell>
          <cell r="IJ877" t="str">
            <v>JAW</v>
          </cell>
          <cell r="IK877">
            <v>0</v>
          </cell>
          <cell r="IL877" t="str">
            <v>ARB</v>
          </cell>
          <cell r="IM877">
            <v>0</v>
          </cell>
          <cell r="IN877" t="str">
            <v>PKM</v>
          </cell>
          <cell r="IO877">
            <v>0</v>
          </cell>
          <cell r="IP877" t="str">
            <v>MAT-P</v>
          </cell>
          <cell r="IQ877">
            <v>0</v>
          </cell>
          <cell r="IR877" t="str">
            <v>BIO-P</v>
          </cell>
          <cell r="IS877">
            <v>0</v>
          </cell>
          <cell r="IT877" t="str">
            <v>FIS-P</v>
          </cell>
          <cell r="IU877">
            <v>0</v>
          </cell>
          <cell r="IV877" t="str">
            <v>KIM-P</v>
          </cell>
          <cell r="IW877">
            <v>0</v>
          </cell>
          <cell r="IX877" t="str">
            <v>GEO-L</v>
          </cell>
          <cell r="IY877">
            <v>0</v>
          </cell>
          <cell r="JA877">
            <v>0</v>
          </cell>
        </row>
        <row r="878">
          <cell r="Q878" t="str">
            <v/>
          </cell>
          <cell r="AB878" t="str">
            <v/>
          </cell>
          <cell r="AC878">
            <v>19</v>
          </cell>
          <cell r="AI878" t="str">
            <v/>
          </cell>
          <cell r="AJ878">
            <v>0</v>
          </cell>
          <cell r="AK878">
            <v>79.5</v>
          </cell>
          <cell r="AL878">
            <v>79.25</v>
          </cell>
          <cell r="AM878">
            <v>77.75</v>
          </cell>
          <cell r="AN878">
            <v>79</v>
          </cell>
          <cell r="AO878" t="str">
            <v/>
          </cell>
          <cell r="AP878">
            <v>0</v>
          </cell>
          <cell r="AQ878">
            <v>75.67</v>
          </cell>
          <cell r="AR878">
            <v>79</v>
          </cell>
          <cell r="AS878">
            <v>76.25</v>
          </cell>
          <cell r="AT878">
            <v>78</v>
          </cell>
          <cell r="AU878" t="str">
            <v/>
          </cell>
          <cell r="AV878">
            <v>0</v>
          </cell>
          <cell r="AW878">
            <v>83</v>
          </cell>
          <cell r="AX878">
            <v>79.25</v>
          </cell>
          <cell r="AY878">
            <v>78</v>
          </cell>
          <cell r="AZ878">
            <v>77</v>
          </cell>
          <cell r="BA878" t="str">
            <v/>
          </cell>
          <cell r="BB878">
            <v>0</v>
          </cell>
          <cell r="BC878">
            <v>83.75</v>
          </cell>
          <cell r="BD878">
            <v>77.25</v>
          </cell>
          <cell r="BE878">
            <v>78.5</v>
          </cell>
          <cell r="BF878">
            <v>78</v>
          </cell>
          <cell r="BG878" t="str">
            <v>SEJ</v>
          </cell>
          <cell r="BH878">
            <v>0</v>
          </cell>
          <cell r="BI878">
            <v>73.67</v>
          </cell>
          <cell r="BJ878">
            <v>82.5</v>
          </cell>
          <cell r="BK878">
            <v>80.75</v>
          </cell>
          <cell r="BL878">
            <v>78</v>
          </cell>
          <cell r="BM878" t="str">
            <v/>
          </cell>
          <cell r="BN878">
            <v>0</v>
          </cell>
          <cell r="BO878">
            <v>80</v>
          </cell>
          <cell r="BP878">
            <v>79.5</v>
          </cell>
          <cell r="BQ878">
            <v>79.5</v>
          </cell>
          <cell r="BR878">
            <v>79</v>
          </cell>
          <cell r="BS878" t="str">
            <v/>
          </cell>
          <cell r="BT878">
            <v>0</v>
          </cell>
          <cell r="BU878">
            <v>83.5</v>
          </cell>
          <cell r="BV878">
            <v>84.5</v>
          </cell>
          <cell r="BW878">
            <v>85.75</v>
          </cell>
          <cell r="BX878">
            <v>84</v>
          </cell>
          <cell r="BY878" t="str">
            <v/>
          </cell>
          <cell r="BZ878">
            <v>0</v>
          </cell>
          <cell r="CA878">
            <v>80</v>
          </cell>
          <cell r="CB878">
            <v>76.75</v>
          </cell>
          <cell r="CC878">
            <v>72.25</v>
          </cell>
          <cell r="CD878">
            <v>78</v>
          </cell>
          <cell r="CE878" t="str">
            <v/>
          </cell>
          <cell r="CF878">
            <v>0</v>
          </cell>
          <cell r="CG878">
            <v>83</v>
          </cell>
          <cell r="CH878">
            <v>76.25</v>
          </cell>
          <cell r="CI878">
            <v>82.5</v>
          </cell>
          <cell r="CJ878">
            <v>80</v>
          </cell>
          <cell r="CK878" t="str">
            <v/>
          </cell>
          <cell r="CL878">
            <v>0</v>
          </cell>
          <cell r="CM878">
            <v>75.08</v>
          </cell>
          <cell r="CN878">
            <v>75.75</v>
          </cell>
          <cell r="CO878">
            <v>76</v>
          </cell>
          <cell r="CP878">
            <v>80</v>
          </cell>
          <cell r="CQ878" t="str">
            <v/>
          </cell>
          <cell r="CR878">
            <v>0</v>
          </cell>
          <cell r="CS878">
            <v>80.33</v>
          </cell>
          <cell r="CT878">
            <v>83</v>
          </cell>
          <cell r="CU878">
            <v>83.25</v>
          </cell>
          <cell r="CV878">
            <v>85</v>
          </cell>
          <cell r="CW878" t="str">
            <v/>
          </cell>
          <cell r="CX878">
            <v>0</v>
          </cell>
          <cell r="CY878">
            <v>85.89</v>
          </cell>
          <cell r="CZ878">
            <v>75</v>
          </cell>
          <cell r="DA878">
            <v>76.75</v>
          </cell>
          <cell r="DB878">
            <v>87</v>
          </cell>
          <cell r="DC878" t="str">
            <v/>
          </cell>
          <cell r="DD878">
            <v>0</v>
          </cell>
          <cell r="DE878">
            <v>85.75</v>
          </cell>
          <cell r="DF878">
            <v>88.75</v>
          </cell>
          <cell r="DG878">
            <v>86.75</v>
          </cell>
          <cell r="DH878">
            <v>87</v>
          </cell>
          <cell r="DI878" t="str">
            <v/>
          </cell>
          <cell r="DJ878">
            <v>0</v>
          </cell>
          <cell r="DK878">
            <v>0</v>
          </cell>
          <cell r="DL878">
            <v>0</v>
          </cell>
          <cell r="DM878">
            <v>0</v>
          </cell>
          <cell r="DN878">
            <v>75</v>
          </cell>
          <cell r="DO878" t="str">
            <v/>
          </cell>
          <cell r="DP878">
            <v>0</v>
          </cell>
          <cell r="DQ878">
            <v>80</v>
          </cell>
          <cell r="DR878">
            <v>70.5</v>
          </cell>
          <cell r="DS878">
            <v>68.75</v>
          </cell>
          <cell r="DT878">
            <v>77</v>
          </cell>
          <cell r="DU878" t="str">
            <v/>
          </cell>
          <cell r="DV878">
            <v>0</v>
          </cell>
          <cell r="DW878">
            <v>82.75</v>
          </cell>
          <cell r="DX878">
            <v>77.5</v>
          </cell>
          <cell r="DY878">
            <v>74.25</v>
          </cell>
          <cell r="DZ878">
            <v>81</v>
          </cell>
          <cell r="EA878" t="str">
            <v/>
          </cell>
          <cell r="EB878">
            <v>0</v>
          </cell>
          <cell r="EC878">
            <v>82.67</v>
          </cell>
          <cell r="ED878">
            <v>69.5</v>
          </cell>
          <cell r="EE878">
            <v>69.5</v>
          </cell>
          <cell r="EF878">
            <v>81</v>
          </cell>
          <cell r="EG878" t="str">
            <v/>
          </cell>
          <cell r="EH878">
            <v>0</v>
          </cell>
          <cell r="EI878">
            <v>78.83</v>
          </cell>
          <cell r="EJ878">
            <v>72</v>
          </cell>
          <cell r="EK878">
            <v>71.25</v>
          </cell>
          <cell r="EL878">
            <v>78</v>
          </cell>
          <cell r="EM878" t="str">
            <v/>
          </cell>
          <cell r="EN878">
            <v>0</v>
          </cell>
          <cell r="EO878">
            <v>78.83</v>
          </cell>
          <cell r="EP878">
            <v>72</v>
          </cell>
          <cell r="EQ878">
            <v>71.25</v>
          </cell>
          <cell r="ER878">
            <v>78</v>
          </cell>
          <cell r="ES878" t="str">
            <v/>
          </cell>
          <cell r="ET878">
            <v>0</v>
          </cell>
          <cell r="EU878">
            <v>78.83</v>
          </cell>
          <cell r="EV878">
            <v>72</v>
          </cell>
          <cell r="EW878">
            <v>71.25</v>
          </cell>
          <cell r="EX878">
            <v>78</v>
          </cell>
          <cell r="EY878" t="str">
            <v/>
          </cell>
          <cell r="EZ878">
            <v>0</v>
          </cell>
          <cell r="FA878">
            <v>79.42</v>
          </cell>
          <cell r="FB878">
            <v>71.25</v>
          </cell>
          <cell r="FC878">
            <v>70</v>
          </cell>
          <cell r="FD878">
            <v>73</v>
          </cell>
          <cell r="FE878" t="str">
            <v/>
          </cell>
          <cell r="FF878">
            <v>0</v>
          </cell>
          <cell r="FG878">
            <v>79.42</v>
          </cell>
          <cell r="FH878">
            <v>71.25</v>
          </cell>
          <cell r="FI878">
            <v>70</v>
          </cell>
          <cell r="FJ878">
            <v>73</v>
          </cell>
          <cell r="FK878" t="str">
            <v/>
          </cell>
          <cell r="FL878">
            <v>0</v>
          </cell>
          <cell r="FM878">
            <v>79.42</v>
          </cell>
          <cell r="FN878">
            <v>71.25</v>
          </cell>
          <cell r="FO878">
            <v>70</v>
          </cell>
          <cell r="FP878">
            <v>73</v>
          </cell>
          <cell r="FQ878" t="str">
            <v/>
          </cell>
          <cell r="FR878">
            <v>0</v>
          </cell>
          <cell r="FS878">
            <v>79.42</v>
          </cell>
          <cell r="FT878">
            <v>71.25</v>
          </cell>
          <cell r="FU878">
            <v>70</v>
          </cell>
          <cell r="FV878">
            <v>73</v>
          </cell>
          <cell r="FW878" t="str">
            <v/>
          </cell>
          <cell r="FX878">
            <v>0</v>
          </cell>
          <cell r="FY878">
            <v>79.42</v>
          </cell>
          <cell r="FZ878">
            <v>71.25</v>
          </cell>
          <cell r="GA878">
            <v>70</v>
          </cell>
          <cell r="GB878">
            <v>73</v>
          </cell>
          <cell r="GC878" t="str">
            <v/>
          </cell>
          <cell r="GD878">
            <v>0</v>
          </cell>
          <cell r="GE878">
            <v>79.42</v>
          </cell>
          <cell r="GF878">
            <v>71.25</v>
          </cell>
          <cell r="GG878">
            <v>70</v>
          </cell>
          <cell r="GH878">
            <v>73</v>
          </cell>
          <cell r="GI878" t="str">
            <v/>
          </cell>
          <cell r="GJ878">
            <v>0</v>
          </cell>
          <cell r="GK878">
            <v>79.42</v>
          </cell>
          <cell r="GL878">
            <v>71.25</v>
          </cell>
          <cell r="GM878">
            <v>70</v>
          </cell>
          <cell r="GN878">
            <v>73</v>
          </cell>
          <cell r="GO878" t="str">
            <v/>
          </cell>
          <cell r="GP878">
            <v>0</v>
          </cell>
          <cell r="GQ878">
            <v>79.42</v>
          </cell>
          <cell r="GR878">
            <v>71.25</v>
          </cell>
          <cell r="GS878">
            <v>70</v>
          </cell>
          <cell r="GT878">
            <v>73</v>
          </cell>
          <cell r="GU878" t="str">
            <v/>
          </cell>
          <cell r="GV878">
            <v>0</v>
          </cell>
          <cell r="GW878">
            <v>84.75</v>
          </cell>
          <cell r="GX878">
            <v>67</v>
          </cell>
          <cell r="GY878">
            <v>73.75</v>
          </cell>
          <cell r="GZ878">
            <v>73</v>
          </cell>
          <cell r="HA878" t="str">
            <v>GEO-L</v>
          </cell>
          <cell r="HB878">
            <v>0</v>
          </cell>
          <cell r="HC878">
            <v>80.38</v>
          </cell>
          <cell r="HD878">
            <v>76.5</v>
          </cell>
          <cell r="HE878">
            <v>79</v>
          </cell>
          <cell r="HF878">
            <v>82</v>
          </cell>
          <cell r="HH878">
            <v>0</v>
          </cell>
          <cell r="HM878" t="str">
            <v/>
          </cell>
          <cell r="HN878" t="str">
            <v/>
          </cell>
          <cell r="HS878">
            <v>0</v>
          </cell>
          <cell r="HT878" t="str">
            <v>PKN</v>
          </cell>
          <cell r="HU878">
            <v>0</v>
          </cell>
          <cell r="HV878" t="str">
            <v>IND</v>
          </cell>
          <cell r="HW878">
            <v>0</v>
          </cell>
          <cell r="HX878" t="str">
            <v>MAT-W</v>
          </cell>
          <cell r="HY878">
            <v>0</v>
          </cell>
          <cell r="HZ878" t="str">
            <v>SEJ-W</v>
          </cell>
          <cell r="IA878">
            <v>0</v>
          </cell>
          <cell r="IB878" t="str">
            <v>IGR-W</v>
          </cell>
          <cell r="IC878">
            <v>0</v>
          </cell>
          <cell r="ID878" t="str">
            <v>SBO</v>
          </cell>
          <cell r="IE878">
            <v>0</v>
          </cell>
          <cell r="IF878" t="str">
            <v>PJO</v>
          </cell>
          <cell r="IG878">
            <v>0</v>
          </cell>
          <cell r="IH878" t="str">
            <v>PRA</v>
          </cell>
          <cell r="II878">
            <v>0</v>
          </cell>
          <cell r="IJ878" t="str">
            <v>JAW</v>
          </cell>
          <cell r="IK878">
            <v>0</v>
          </cell>
          <cell r="IL878" t="str">
            <v>ARB</v>
          </cell>
          <cell r="IM878">
            <v>0</v>
          </cell>
          <cell r="IN878" t="str">
            <v>PKM</v>
          </cell>
          <cell r="IO878">
            <v>0</v>
          </cell>
          <cell r="IP878" t="str">
            <v>MAT-P</v>
          </cell>
          <cell r="IQ878">
            <v>0</v>
          </cell>
          <cell r="IR878" t="str">
            <v>BIO-P</v>
          </cell>
          <cell r="IS878">
            <v>0</v>
          </cell>
          <cell r="IT878" t="str">
            <v>FIS-P</v>
          </cell>
          <cell r="IU878">
            <v>0</v>
          </cell>
          <cell r="IV878" t="str">
            <v>KIM-P</v>
          </cell>
          <cell r="IW878">
            <v>0</v>
          </cell>
          <cell r="IX878" t="str">
            <v>GEO-L</v>
          </cell>
          <cell r="IY878">
            <v>0</v>
          </cell>
          <cell r="JA878">
            <v>0</v>
          </cell>
        </row>
        <row r="879">
          <cell r="Q879" t="str">
            <v/>
          </cell>
          <cell r="AB879" t="str">
            <v/>
          </cell>
          <cell r="AC879">
            <v>20</v>
          </cell>
          <cell r="AI879" t="str">
            <v/>
          </cell>
          <cell r="AJ879">
            <v>0</v>
          </cell>
          <cell r="AK879">
            <v>85.75</v>
          </cell>
          <cell r="AL879">
            <v>78.25</v>
          </cell>
          <cell r="AM879">
            <v>75</v>
          </cell>
          <cell r="AN879">
            <v>76</v>
          </cell>
          <cell r="AO879" t="str">
            <v/>
          </cell>
          <cell r="AP879">
            <v>0</v>
          </cell>
          <cell r="AQ879">
            <v>75</v>
          </cell>
          <cell r="AR879">
            <v>73.25</v>
          </cell>
          <cell r="AS879">
            <v>73.5</v>
          </cell>
          <cell r="AT879">
            <v>79</v>
          </cell>
          <cell r="AU879" t="str">
            <v/>
          </cell>
          <cell r="AV879">
            <v>0</v>
          </cell>
          <cell r="AW879">
            <v>80.42</v>
          </cell>
          <cell r="AX879">
            <v>78.5</v>
          </cell>
          <cell r="AY879">
            <v>74.25</v>
          </cell>
          <cell r="AZ879">
            <v>76</v>
          </cell>
          <cell r="BA879" t="str">
            <v/>
          </cell>
          <cell r="BB879">
            <v>0</v>
          </cell>
          <cell r="BC879">
            <v>79.5</v>
          </cell>
          <cell r="BD879">
            <v>79.25</v>
          </cell>
          <cell r="BE879">
            <v>75.75</v>
          </cell>
          <cell r="BF879">
            <v>77</v>
          </cell>
          <cell r="BG879" t="str">
            <v>SEJ</v>
          </cell>
          <cell r="BH879">
            <v>0</v>
          </cell>
          <cell r="BI879">
            <v>74.33</v>
          </cell>
          <cell r="BJ879">
            <v>82.75</v>
          </cell>
          <cell r="BK879">
            <v>72</v>
          </cell>
          <cell r="BL879">
            <v>76</v>
          </cell>
          <cell r="BM879" t="str">
            <v/>
          </cell>
          <cell r="BN879">
            <v>0</v>
          </cell>
          <cell r="BO879">
            <v>80.13</v>
          </cell>
          <cell r="BP879">
            <v>79.25</v>
          </cell>
          <cell r="BQ879">
            <v>79.5</v>
          </cell>
          <cell r="BR879">
            <v>75</v>
          </cell>
          <cell r="BS879" t="str">
            <v/>
          </cell>
          <cell r="BT879">
            <v>0</v>
          </cell>
          <cell r="BU879">
            <v>84.5</v>
          </cell>
          <cell r="BV879">
            <v>85.25</v>
          </cell>
          <cell r="BW879">
            <v>86.25</v>
          </cell>
          <cell r="BX879">
            <v>84</v>
          </cell>
          <cell r="BY879" t="str">
            <v/>
          </cell>
          <cell r="BZ879">
            <v>0</v>
          </cell>
          <cell r="CA879">
            <v>81.83</v>
          </cell>
          <cell r="CB879">
            <v>73</v>
          </cell>
          <cell r="CC879">
            <v>78</v>
          </cell>
          <cell r="CD879">
            <v>80</v>
          </cell>
          <cell r="CE879" t="str">
            <v/>
          </cell>
          <cell r="CF879">
            <v>0</v>
          </cell>
          <cell r="CG879">
            <v>83.5</v>
          </cell>
          <cell r="CH879">
            <v>77.75</v>
          </cell>
          <cell r="CI879">
            <v>83.75</v>
          </cell>
          <cell r="CJ879">
            <v>84</v>
          </cell>
          <cell r="CK879" t="str">
            <v/>
          </cell>
          <cell r="CL879">
            <v>0</v>
          </cell>
          <cell r="CM879">
            <v>75.5</v>
          </cell>
          <cell r="CN879">
            <v>72.5</v>
          </cell>
          <cell r="CO879">
            <v>73</v>
          </cell>
          <cell r="CP879">
            <v>78</v>
          </cell>
          <cell r="CQ879" t="str">
            <v/>
          </cell>
          <cell r="CR879">
            <v>0</v>
          </cell>
          <cell r="CS879">
            <v>82.08</v>
          </cell>
          <cell r="CT879">
            <v>80.75</v>
          </cell>
          <cell r="CU879">
            <v>88.5</v>
          </cell>
          <cell r="CV879">
            <v>87</v>
          </cell>
          <cell r="CW879" t="str">
            <v/>
          </cell>
          <cell r="CX879">
            <v>0</v>
          </cell>
          <cell r="CY879">
            <v>87.22</v>
          </cell>
          <cell r="CZ879">
            <v>74.75</v>
          </cell>
          <cell r="DA879">
            <v>67.75</v>
          </cell>
          <cell r="DB879">
            <v>88</v>
          </cell>
          <cell r="DC879" t="str">
            <v/>
          </cell>
          <cell r="DD879">
            <v>0</v>
          </cell>
          <cell r="DE879">
            <v>84.25</v>
          </cell>
          <cell r="DF879">
            <v>88.5</v>
          </cell>
          <cell r="DG879">
            <v>79.25</v>
          </cell>
          <cell r="DH879">
            <v>87</v>
          </cell>
          <cell r="DI879" t="str">
            <v/>
          </cell>
          <cell r="DJ879">
            <v>0</v>
          </cell>
          <cell r="DK879">
            <v>0</v>
          </cell>
          <cell r="DL879">
            <v>0</v>
          </cell>
          <cell r="DM879">
            <v>0</v>
          </cell>
          <cell r="DN879">
            <v>78</v>
          </cell>
          <cell r="DO879" t="str">
            <v/>
          </cell>
          <cell r="DP879">
            <v>0</v>
          </cell>
          <cell r="DQ879">
            <v>82.75</v>
          </cell>
          <cell r="DR879">
            <v>75.25</v>
          </cell>
          <cell r="DS879">
            <v>68.75</v>
          </cell>
          <cell r="DT879">
            <v>77</v>
          </cell>
          <cell r="DU879" t="str">
            <v/>
          </cell>
          <cell r="DV879">
            <v>0</v>
          </cell>
          <cell r="DW879">
            <v>77</v>
          </cell>
          <cell r="DX879">
            <v>78</v>
          </cell>
          <cell r="DY879">
            <v>74.75</v>
          </cell>
          <cell r="DZ879">
            <v>78</v>
          </cell>
          <cell r="EA879" t="str">
            <v/>
          </cell>
          <cell r="EB879">
            <v>0</v>
          </cell>
          <cell r="EC879">
            <v>83.08</v>
          </cell>
          <cell r="ED879">
            <v>70.25</v>
          </cell>
          <cell r="EE879">
            <v>75.5</v>
          </cell>
          <cell r="EF879">
            <v>72</v>
          </cell>
          <cell r="EG879" t="str">
            <v/>
          </cell>
          <cell r="EH879">
            <v>0</v>
          </cell>
          <cell r="EI879">
            <v>77.83</v>
          </cell>
          <cell r="EJ879">
            <v>75.25</v>
          </cell>
          <cell r="EK879">
            <v>71.25</v>
          </cell>
          <cell r="EL879">
            <v>77</v>
          </cell>
          <cell r="EM879" t="str">
            <v/>
          </cell>
          <cell r="EN879">
            <v>0</v>
          </cell>
          <cell r="EO879">
            <v>77.83</v>
          </cell>
          <cell r="EP879">
            <v>75.25</v>
          </cell>
          <cell r="EQ879">
            <v>71.25</v>
          </cell>
          <cell r="ER879">
            <v>77</v>
          </cell>
          <cell r="ES879" t="str">
            <v/>
          </cell>
          <cell r="ET879">
            <v>0</v>
          </cell>
          <cell r="EU879">
            <v>77.83</v>
          </cell>
          <cell r="EV879">
            <v>75.25</v>
          </cell>
          <cell r="EW879">
            <v>71.25</v>
          </cell>
          <cell r="EX879">
            <v>77</v>
          </cell>
          <cell r="EY879" t="str">
            <v/>
          </cell>
          <cell r="EZ879">
            <v>0</v>
          </cell>
          <cell r="FA879">
            <v>79</v>
          </cell>
          <cell r="FB879">
            <v>71</v>
          </cell>
          <cell r="FC879">
            <v>70</v>
          </cell>
          <cell r="FD879">
            <v>72</v>
          </cell>
          <cell r="FE879" t="str">
            <v/>
          </cell>
          <cell r="FF879">
            <v>0</v>
          </cell>
          <cell r="FG879">
            <v>79</v>
          </cell>
          <cell r="FH879">
            <v>71</v>
          </cell>
          <cell r="FI879">
            <v>70</v>
          </cell>
          <cell r="FJ879">
            <v>72</v>
          </cell>
          <cell r="FK879" t="str">
            <v/>
          </cell>
          <cell r="FL879">
            <v>0</v>
          </cell>
          <cell r="FM879">
            <v>79</v>
          </cell>
          <cell r="FN879">
            <v>71</v>
          </cell>
          <cell r="FO879">
            <v>70</v>
          </cell>
          <cell r="FP879">
            <v>72</v>
          </cell>
          <cell r="FQ879" t="str">
            <v/>
          </cell>
          <cell r="FR879">
            <v>0</v>
          </cell>
          <cell r="FS879">
            <v>79</v>
          </cell>
          <cell r="FT879">
            <v>71</v>
          </cell>
          <cell r="FU879">
            <v>70</v>
          </cell>
          <cell r="FV879">
            <v>72</v>
          </cell>
          <cell r="FW879" t="str">
            <v/>
          </cell>
          <cell r="FX879">
            <v>0</v>
          </cell>
          <cell r="FY879">
            <v>79</v>
          </cell>
          <cell r="FZ879">
            <v>71</v>
          </cell>
          <cell r="GA879">
            <v>70</v>
          </cell>
          <cell r="GB879">
            <v>72</v>
          </cell>
          <cell r="GC879" t="str">
            <v/>
          </cell>
          <cell r="GD879">
            <v>0</v>
          </cell>
          <cell r="GE879">
            <v>79</v>
          </cell>
          <cell r="GF879">
            <v>71</v>
          </cell>
          <cell r="GG879">
            <v>70</v>
          </cell>
          <cell r="GH879">
            <v>72</v>
          </cell>
          <cell r="GI879" t="str">
            <v/>
          </cell>
          <cell r="GJ879">
            <v>0</v>
          </cell>
          <cell r="GK879">
            <v>79</v>
          </cell>
          <cell r="GL879">
            <v>71</v>
          </cell>
          <cell r="GM879">
            <v>70</v>
          </cell>
          <cell r="GN879">
            <v>72</v>
          </cell>
          <cell r="GO879" t="str">
            <v/>
          </cell>
          <cell r="GP879">
            <v>0</v>
          </cell>
          <cell r="GQ879">
            <v>79</v>
          </cell>
          <cell r="GR879">
            <v>71</v>
          </cell>
          <cell r="GS879">
            <v>70</v>
          </cell>
          <cell r="GT879">
            <v>72</v>
          </cell>
          <cell r="GU879" t="str">
            <v/>
          </cell>
          <cell r="GV879">
            <v>0</v>
          </cell>
          <cell r="GW879">
            <v>82.75</v>
          </cell>
          <cell r="GX879">
            <v>67</v>
          </cell>
          <cell r="GY879">
            <v>71.75</v>
          </cell>
          <cell r="GZ879">
            <v>73</v>
          </cell>
          <cell r="HA879" t="str">
            <v>GEO-L</v>
          </cell>
          <cell r="HB879">
            <v>0</v>
          </cell>
          <cell r="HC879">
            <v>80.25</v>
          </cell>
          <cell r="HD879">
            <v>78</v>
          </cell>
          <cell r="HE879">
            <v>79.5</v>
          </cell>
          <cell r="HF879">
            <v>82</v>
          </cell>
          <cell r="HH879">
            <v>0</v>
          </cell>
          <cell r="HM879" t="str">
            <v/>
          </cell>
          <cell r="HN879" t="str">
            <v/>
          </cell>
          <cell r="HS879">
            <v>0</v>
          </cell>
          <cell r="HT879" t="str">
            <v>PKN</v>
          </cell>
          <cell r="HU879">
            <v>0</v>
          </cell>
          <cell r="HV879" t="str">
            <v>IND</v>
          </cell>
          <cell r="HW879">
            <v>0</v>
          </cell>
          <cell r="HX879" t="str">
            <v>MAT-W</v>
          </cell>
          <cell r="HY879">
            <v>0</v>
          </cell>
          <cell r="HZ879" t="str">
            <v>SEJ-W</v>
          </cell>
          <cell r="IA879">
            <v>0</v>
          </cell>
          <cell r="IB879" t="str">
            <v>IGR-W</v>
          </cell>
          <cell r="IC879">
            <v>0</v>
          </cell>
          <cell r="ID879" t="str">
            <v>SBO</v>
          </cell>
          <cell r="IE879">
            <v>0</v>
          </cell>
          <cell r="IF879" t="str">
            <v>PJO</v>
          </cell>
          <cell r="IG879">
            <v>0</v>
          </cell>
          <cell r="IH879" t="str">
            <v>PRA</v>
          </cell>
          <cell r="II879">
            <v>0</v>
          </cell>
          <cell r="IJ879" t="str">
            <v>JAW</v>
          </cell>
          <cell r="IK879">
            <v>0</v>
          </cell>
          <cell r="IL879" t="str">
            <v>ARB</v>
          </cell>
          <cell r="IM879">
            <v>0</v>
          </cell>
          <cell r="IN879" t="str">
            <v>PKM</v>
          </cell>
          <cell r="IO879">
            <v>0</v>
          </cell>
          <cell r="IP879" t="str">
            <v>MAT-P</v>
          </cell>
          <cell r="IQ879">
            <v>0</v>
          </cell>
          <cell r="IR879" t="str">
            <v>BIO-P</v>
          </cell>
          <cell r="IS879">
            <v>0</v>
          </cell>
          <cell r="IT879" t="str">
            <v>FIS-P</v>
          </cell>
          <cell r="IU879">
            <v>0</v>
          </cell>
          <cell r="IV879" t="str">
            <v>KIM-P</v>
          </cell>
          <cell r="IW879">
            <v>0</v>
          </cell>
          <cell r="IX879" t="str">
            <v>GEO-L</v>
          </cell>
          <cell r="IY879">
            <v>0</v>
          </cell>
          <cell r="JA879">
            <v>0</v>
          </cell>
        </row>
        <row r="880">
          <cell r="Q880" t="str">
            <v/>
          </cell>
          <cell r="AB880" t="str">
            <v/>
          </cell>
          <cell r="AC880">
            <v>21</v>
          </cell>
          <cell r="AI880" t="str">
            <v/>
          </cell>
          <cell r="AJ880">
            <v>0</v>
          </cell>
          <cell r="AK880">
            <v>79.5</v>
          </cell>
          <cell r="AL880">
            <v>81</v>
          </cell>
          <cell r="AM880">
            <v>82.25</v>
          </cell>
          <cell r="AN880">
            <v>80</v>
          </cell>
          <cell r="AO880" t="str">
            <v/>
          </cell>
          <cell r="AP880">
            <v>0</v>
          </cell>
          <cell r="AQ880">
            <v>79.33</v>
          </cell>
          <cell r="AR880">
            <v>91.25</v>
          </cell>
          <cell r="AS880">
            <v>85</v>
          </cell>
          <cell r="AT880">
            <v>81</v>
          </cell>
          <cell r="AU880" t="str">
            <v/>
          </cell>
          <cell r="AV880">
            <v>0</v>
          </cell>
          <cell r="AW880">
            <v>84.42</v>
          </cell>
          <cell r="AX880">
            <v>81</v>
          </cell>
          <cell r="AY880">
            <v>81.25</v>
          </cell>
          <cell r="AZ880">
            <v>81</v>
          </cell>
          <cell r="BA880" t="str">
            <v/>
          </cell>
          <cell r="BB880">
            <v>0</v>
          </cell>
          <cell r="BC880">
            <v>85.75</v>
          </cell>
          <cell r="BD880">
            <v>79</v>
          </cell>
          <cell r="BE880">
            <v>82.5</v>
          </cell>
          <cell r="BF880">
            <v>79</v>
          </cell>
          <cell r="BG880" t="str">
            <v>SEJ</v>
          </cell>
          <cell r="BH880">
            <v>0</v>
          </cell>
          <cell r="BI880">
            <v>83.67</v>
          </cell>
          <cell r="BJ880">
            <v>87.25</v>
          </cell>
          <cell r="BK880">
            <v>74.5</v>
          </cell>
          <cell r="BL880">
            <v>78</v>
          </cell>
          <cell r="BM880" t="str">
            <v/>
          </cell>
          <cell r="BN880">
            <v>0</v>
          </cell>
          <cell r="BO880">
            <v>80.75</v>
          </cell>
          <cell r="BP880">
            <v>81</v>
          </cell>
          <cell r="BQ880">
            <v>91.5</v>
          </cell>
          <cell r="BR880">
            <v>85</v>
          </cell>
          <cell r="BS880" t="str">
            <v/>
          </cell>
          <cell r="BT880">
            <v>0</v>
          </cell>
          <cell r="BU880">
            <v>83.25</v>
          </cell>
          <cell r="BV880">
            <v>87.25</v>
          </cell>
          <cell r="BW880">
            <v>89</v>
          </cell>
          <cell r="BX880">
            <v>88</v>
          </cell>
          <cell r="BY880" t="str">
            <v/>
          </cell>
          <cell r="BZ880">
            <v>0</v>
          </cell>
          <cell r="CA880">
            <v>85.5</v>
          </cell>
          <cell r="CB880">
            <v>72.5</v>
          </cell>
          <cell r="CC880">
            <v>81</v>
          </cell>
          <cell r="CD880">
            <v>84</v>
          </cell>
          <cell r="CE880" t="str">
            <v/>
          </cell>
          <cell r="CF880">
            <v>0</v>
          </cell>
          <cell r="CG880">
            <v>83.75</v>
          </cell>
          <cell r="CH880">
            <v>81.75</v>
          </cell>
          <cell r="CI880">
            <v>82.5</v>
          </cell>
          <cell r="CJ880">
            <v>82</v>
          </cell>
          <cell r="CK880" t="str">
            <v/>
          </cell>
          <cell r="CL880">
            <v>0</v>
          </cell>
          <cell r="CM880">
            <v>78.08</v>
          </cell>
          <cell r="CN880">
            <v>85.25</v>
          </cell>
          <cell r="CO880">
            <v>85.5</v>
          </cell>
          <cell r="CP880">
            <v>83</v>
          </cell>
          <cell r="CQ880" t="str">
            <v/>
          </cell>
          <cell r="CR880">
            <v>0</v>
          </cell>
          <cell r="CS880">
            <v>84.5</v>
          </cell>
          <cell r="CT880">
            <v>80.75</v>
          </cell>
          <cell r="CU880">
            <v>82.75</v>
          </cell>
          <cell r="CV880">
            <v>84</v>
          </cell>
          <cell r="CW880" t="str">
            <v/>
          </cell>
          <cell r="CX880">
            <v>0</v>
          </cell>
          <cell r="CY880">
            <v>84.56</v>
          </cell>
          <cell r="CZ880">
            <v>89</v>
          </cell>
          <cell r="DA880">
            <v>77.25</v>
          </cell>
          <cell r="DB880">
            <v>89</v>
          </cell>
          <cell r="DC880" t="str">
            <v/>
          </cell>
          <cell r="DD880">
            <v>0</v>
          </cell>
          <cell r="DE880">
            <v>87.5</v>
          </cell>
          <cell r="DF880">
            <v>86</v>
          </cell>
          <cell r="DG880">
            <v>86.75</v>
          </cell>
          <cell r="DH880">
            <v>86</v>
          </cell>
          <cell r="DI880" t="str">
            <v/>
          </cell>
          <cell r="DJ880">
            <v>0</v>
          </cell>
          <cell r="DK880">
            <v>0</v>
          </cell>
          <cell r="DL880">
            <v>0</v>
          </cell>
          <cell r="DM880">
            <v>0</v>
          </cell>
          <cell r="DN880">
            <v>78</v>
          </cell>
          <cell r="DO880" t="str">
            <v/>
          </cell>
          <cell r="DP880">
            <v>0</v>
          </cell>
          <cell r="DQ880">
            <v>79.75</v>
          </cell>
          <cell r="DR880">
            <v>78</v>
          </cell>
          <cell r="DS880">
            <v>73.75</v>
          </cell>
          <cell r="DT880">
            <v>79</v>
          </cell>
          <cell r="DU880" t="str">
            <v/>
          </cell>
          <cell r="DV880">
            <v>0</v>
          </cell>
          <cell r="DW880">
            <v>80</v>
          </cell>
          <cell r="DX880">
            <v>82.25</v>
          </cell>
          <cell r="DY880">
            <v>80.25</v>
          </cell>
          <cell r="DZ880">
            <v>85</v>
          </cell>
          <cell r="EA880" t="str">
            <v/>
          </cell>
          <cell r="EB880">
            <v>0</v>
          </cell>
          <cell r="EC880">
            <v>85</v>
          </cell>
          <cell r="ED880">
            <v>73</v>
          </cell>
          <cell r="EE880">
            <v>80.5</v>
          </cell>
          <cell r="EF880">
            <v>81</v>
          </cell>
          <cell r="EG880" t="str">
            <v/>
          </cell>
          <cell r="EH880">
            <v>0</v>
          </cell>
          <cell r="EI880">
            <v>79.67</v>
          </cell>
          <cell r="EJ880">
            <v>75.5</v>
          </cell>
          <cell r="EK880">
            <v>71.5</v>
          </cell>
          <cell r="EL880">
            <v>78</v>
          </cell>
          <cell r="EM880" t="str">
            <v/>
          </cell>
          <cell r="EN880">
            <v>0</v>
          </cell>
          <cell r="EO880">
            <v>79.67</v>
          </cell>
          <cell r="EP880">
            <v>75.5</v>
          </cell>
          <cell r="EQ880">
            <v>71.5</v>
          </cell>
          <cell r="ER880">
            <v>78</v>
          </cell>
          <cell r="ES880" t="str">
            <v/>
          </cell>
          <cell r="ET880">
            <v>0</v>
          </cell>
          <cell r="EU880">
            <v>79.67</v>
          </cell>
          <cell r="EV880">
            <v>75.5</v>
          </cell>
          <cell r="EW880">
            <v>71.5</v>
          </cell>
          <cell r="EX880">
            <v>78</v>
          </cell>
          <cell r="EY880" t="str">
            <v/>
          </cell>
          <cell r="EZ880">
            <v>0</v>
          </cell>
          <cell r="FA880">
            <v>79.08</v>
          </cell>
          <cell r="FB880">
            <v>71</v>
          </cell>
          <cell r="FC880">
            <v>75</v>
          </cell>
          <cell r="FD880">
            <v>75</v>
          </cell>
          <cell r="FE880" t="str">
            <v/>
          </cell>
          <cell r="FF880">
            <v>0</v>
          </cell>
          <cell r="FG880">
            <v>79.08</v>
          </cell>
          <cell r="FH880">
            <v>71</v>
          </cell>
          <cell r="FI880">
            <v>75</v>
          </cell>
          <cell r="FJ880">
            <v>75</v>
          </cell>
          <cell r="FK880" t="str">
            <v/>
          </cell>
          <cell r="FL880">
            <v>0</v>
          </cell>
          <cell r="FM880">
            <v>79.08</v>
          </cell>
          <cell r="FN880">
            <v>71</v>
          </cell>
          <cell r="FO880">
            <v>75</v>
          </cell>
          <cell r="FP880">
            <v>75</v>
          </cell>
          <cell r="FQ880" t="str">
            <v/>
          </cell>
          <cell r="FR880">
            <v>0</v>
          </cell>
          <cell r="FS880">
            <v>79.08</v>
          </cell>
          <cell r="FT880">
            <v>71</v>
          </cell>
          <cell r="FU880">
            <v>75</v>
          </cell>
          <cell r="FV880">
            <v>75</v>
          </cell>
          <cell r="FW880" t="str">
            <v/>
          </cell>
          <cell r="FX880">
            <v>0</v>
          </cell>
          <cell r="FY880">
            <v>79.08</v>
          </cell>
          <cell r="FZ880">
            <v>71</v>
          </cell>
          <cell r="GA880">
            <v>75</v>
          </cell>
          <cell r="GB880">
            <v>75</v>
          </cell>
          <cell r="GC880" t="str">
            <v/>
          </cell>
          <cell r="GD880">
            <v>0</v>
          </cell>
          <cell r="GE880">
            <v>79.08</v>
          </cell>
          <cell r="GF880">
            <v>71</v>
          </cell>
          <cell r="GG880">
            <v>75</v>
          </cell>
          <cell r="GH880">
            <v>75</v>
          </cell>
          <cell r="GI880" t="str">
            <v/>
          </cell>
          <cell r="GJ880">
            <v>0</v>
          </cell>
          <cell r="GK880">
            <v>79.08</v>
          </cell>
          <cell r="GL880">
            <v>71</v>
          </cell>
          <cell r="GM880">
            <v>75</v>
          </cell>
          <cell r="GN880">
            <v>75</v>
          </cell>
          <cell r="GO880" t="str">
            <v/>
          </cell>
          <cell r="GP880">
            <v>0</v>
          </cell>
          <cell r="GQ880">
            <v>79.08</v>
          </cell>
          <cell r="GR880">
            <v>71</v>
          </cell>
          <cell r="GS880">
            <v>75</v>
          </cell>
          <cell r="GT880">
            <v>75</v>
          </cell>
          <cell r="GU880" t="str">
            <v/>
          </cell>
          <cell r="GV880">
            <v>0</v>
          </cell>
          <cell r="GW880">
            <v>83.08</v>
          </cell>
          <cell r="GX880">
            <v>69</v>
          </cell>
          <cell r="GY880">
            <v>79</v>
          </cell>
          <cell r="GZ880">
            <v>75</v>
          </cell>
          <cell r="HA880" t="str">
            <v>GEO-L</v>
          </cell>
          <cell r="HB880">
            <v>0</v>
          </cell>
          <cell r="HC880">
            <v>81.13</v>
          </cell>
          <cell r="HD880">
            <v>79</v>
          </cell>
          <cell r="HE880">
            <v>81.5</v>
          </cell>
          <cell r="HF880">
            <v>88</v>
          </cell>
          <cell r="HH880">
            <v>0</v>
          </cell>
          <cell r="HM880" t="str">
            <v/>
          </cell>
          <cell r="HN880" t="str">
            <v/>
          </cell>
          <cell r="HS880">
            <v>0</v>
          </cell>
          <cell r="HT880" t="str">
            <v>PKN</v>
          </cell>
          <cell r="HU880">
            <v>0</v>
          </cell>
          <cell r="HV880" t="str">
            <v>IND</v>
          </cell>
          <cell r="HW880">
            <v>0</v>
          </cell>
          <cell r="HX880" t="str">
            <v>MAT-W</v>
          </cell>
          <cell r="HY880">
            <v>0</v>
          </cell>
          <cell r="HZ880" t="str">
            <v>SEJ-W</v>
          </cell>
          <cell r="IA880">
            <v>0</v>
          </cell>
          <cell r="IB880" t="str">
            <v>IGR-W</v>
          </cell>
          <cell r="IC880">
            <v>0</v>
          </cell>
          <cell r="ID880" t="str">
            <v>SBO</v>
          </cell>
          <cell r="IE880">
            <v>0</v>
          </cell>
          <cell r="IF880" t="str">
            <v>PJO</v>
          </cell>
          <cell r="IG880">
            <v>0</v>
          </cell>
          <cell r="IH880" t="str">
            <v>PRA</v>
          </cell>
          <cell r="II880">
            <v>0</v>
          </cell>
          <cell r="IJ880" t="str">
            <v>JAW</v>
          </cell>
          <cell r="IK880">
            <v>0</v>
          </cell>
          <cell r="IL880" t="str">
            <v>ARB</v>
          </cell>
          <cell r="IM880">
            <v>0</v>
          </cell>
          <cell r="IN880" t="str">
            <v>PKM</v>
          </cell>
          <cell r="IO880">
            <v>0</v>
          </cell>
          <cell r="IP880" t="str">
            <v>MAT-P</v>
          </cell>
          <cell r="IQ880">
            <v>0</v>
          </cell>
          <cell r="IR880" t="str">
            <v>BIO-P</v>
          </cell>
          <cell r="IS880">
            <v>0</v>
          </cell>
          <cell r="IT880" t="str">
            <v>FIS-P</v>
          </cell>
          <cell r="IU880">
            <v>0</v>
          </cell>
          <cell r="IV880" t="str">
            <v>KIM-P</v>
          </cell>
          <cell r="IW880">
            <v>0</v>
          </cell>
          <cell r="IX880" t="str">
            <v>GEO-L</v>
          </cell>
          <cell r="IY880">
            <v>0</v>
          </cell>
          <cell r="JA880">
            <v>0</v>
          </cell>
        </row>
        <row r="881">
          <cell r="Q881" t="str">
            <v/>
          </cell>
          <cell r="AB881" t="str">
            <v/>
          </cell>
          <cell r="AC881">
            <v>22</v>
          </cell>
          <cell r="AI881" t="str">
            <v/>
          </cell>
          <cell r="AJ881">
            <v>0</v>
          </cell>
          <cell r="AK881">
            <v>79.5</v>
          </cell>
          <cell r="AL881">
            <v>80.25</v>
          </cell>
          <cell r="AM881">
            <v>74</v>
          </cell>
          <cell r="AN881">
            <v>79</v>
          </cell>
          <cell r="AO881" t="str">
            <v/>
          </cell>
          <cell r="AP881">
            <v>0</v>
          </cell>
          <cell r="AQ881">
            <v>75</v>
          </cell>
          <cell r="AR881">
            <v>77.5</v>
          </cell>
          <cell r="AS881">
            <v>70.75</v>
          </cell>
          <cell r="AT881">
            <v>79</v>
          </cell>
          <cell r="AU881" t="str">
            <v/>
          </cell>
          <cell r="AV881">
            <v>0</v>
          </cell>
          <cell r="AW881">
            <v>77.5</v>
          </cell>
          <cell r="AX881">
            <v>80.25</v>
          </cell>
          <cell r="AY881">
            <v>74.25</v>
          </cell>
          <cell r="AZ881">
            <v>77</v>
          </cell>
          <cell r="BA881" t="str">
            <v/>
          </cell>
          <cell r="BB881">
            <v>0</v>
          </cell>
          <cell r="BC881">
            <v>79.5</v>
          </cell>
          <cell r="BD881">
            <v>77.5</v>
          </cell>
          <cell r="BE881">
            <v>74.5</v>
          </cell>
          <cell r="BF881">
            <v>80</v>
          </cell>
          <cell r="BG881" t="str">
            <v>SEJ</v>
          </cell>
          <cell r="BH881">
            <v>0</v>
          </cell>
          <cell r="BI881">
            <v>71</v>
          </cell>
          <cell r="BJ881">
            <v>83.25</v>
          </cell>
          <cell r="BK881">
            <v>72.75</v>
          </cell>
          <cell r="BL881">
            <v>78</v>
          </cell>
          <cell r="BM881" t="str">
            <v/>
          </cell>
          <cell r="BN881">
            <v>0</v>
          </cell>
          <cell r="BO881">
            <v>81.38</v>
          </cell>
          <cell r="BP881">
            <v>80</v>
          </cell>
          <cell r="BQ881">
            <v>84</v>
          </cell>
          <cell r="BR881">
            <v>83</v>
          </cell>
          <cell r="BS881" t="str">
            <v/>
          </cell>
          <cell r="BT881">
            <v>0</v>
          </cell>
          <cell r="BU881">
            <v>80.5</v>
          </cell>
          <cell r="BV881">
            <v>85.75</v>
          </cell>
          <cell r="BW881">
            <v>85.75</v>
          </cell>
          <cell r="BX881">
            <v>83</v>
          </cell>
          <cell r="BY881" t="str">
            <v/>
          </cell>
          <cell r="BZ881">
            <v>0</v>
          </cell>
          <cell r="CA881">
            <v>83.08</v>
          </cell>
          <cell r="CB881">
            <v>76.25</v>
          </cell>
          <cell r="CC881">
            <v>76.25</v>
          </cell>
          <cell r="CD881">
            <v>77</v>
          </cell>
          <cell r="CE881" t="str">
            <v/>
          </cell>
          <cell r="CF881">
            <v>0</v>
          </cell>
          <cell r="CG881">
            <v>83</v>
          </cell>
          <cell r="CH881">
            <v>78.25</v>
          </cell>
          <cell r="CI881">
            <v>79.25</v>
          </cell>
          <cell r="CJ881">
            <v>80</v>
          </cell>
          <cell r="CK881" t="str">
            <v/>
          </cell>
          <cell r="CL881">
            <v>0</v>
          </cell>
          <cell r="CM881">
            <v>75.08</v>
          </cell>
          <cell r="CN881">
            <v>78.5</v>
          </cell>
          <cell r="CO881">
            <v>78.5</v>
          </cell>
          <cell r="CP881">
            <v>82</v>
          </cell>
          <cell r="CQ881" t="str">
            <v/>
          </cell>
          <cell r="CR881">
            <v>0</v>
          </cell>
          <cell r="CS881">
            <v>81.25</v>
          </cell>
          <cell r="CT881">
            <v>79.5</v>
          </cell>
          <cell r="CU881">
            <v>87.5</v>
          </cell>
          <cell r="CV881">
            <v>89</v>
          </cell>
          <cell r="CW881" t="str">
            <v/>
          </cell>
          <cell r="CX881">
            <v>0</v>
          </cell>
          <cell r="CY881">
            <v>79.56</v>
          </cell>
          <cell r="CZ881">
            <v>79.75</v>
          </cell>
          <cell r="DA881">
            <v>71.5</v>
          </cell>
          <cell r="DB881">
            <v>86</v>
          </cell>
          <cell r="DC881" t="str">
            <v/>
          </cell>
          <cell r="DD881">
            <v>0</v>
          </cell>
          <cell r="DE881">
            <v>84.75</v>
          </cell>
          <cell r="DF881">
            <v>87.75</v>
          </cell>
          <cell r="DG881">
            <v>82.25</v>
          </cell>
          <cell r="DH881">
            <v>87</v>
          </cell>
          <cell r="DI881" t="str">
            <v/>
          </cell>
          <cell r="DJ881">
            <v>0</v>
          </cell>
          <cell r="DK881">
            <v>0</v>
          </cell>
          <cell r="DL881">
            <v>0</v>
          </cell>
          <cell r="DM881">
            <v>0</v>
          </cell>
          <cell r="DN881">
            <v>74</v>
          </cell>
          <cell r="DO881" t="str">
            <v/>
          </cell>
          <cell r="DP881">
            <v>0</v>
          </cell>
          <cell r="DQ881">
            <v>77.25</v>
          </cell>
          <cell r="DR881">
            <v>75.75</v>
          </cell>
          <cell r="DS881">
            <v>69</v>
          </cell>
          <cell r="DT881">
            <v>77</v>
          </cell>
          <cell r="DU881" t="str">
            <v/>
          </cell>
          <cell r="DV881">
            <v>0</v>
          </cell>
          <cell r="DW881">
            <v>87</v>
          </cell>
          <cell r="DX881">
            <v>83.5</v>
          </cell>
          <cell r="DY881">
            <v>72.75</v>
          </cell>
          <cell r="DZ881">
            <v>82</v>
          </cell>
          <cell r="EA881" t="str">
            <v/>
          </cell>
          <cell r="EB881">
            <v>0</v>
          </cell>
          <cell r="EC881">
            <v>80.75</v>
          </cell>
          <cell r="ED881">
            <v>69</v>
          </cell>
          <cell r="EE881">
            <v>73.75</v>
          </cell>
          <cell r="EF881">
            <v>88</v>
          </cell>
          <cell r="EG881" t="str">
            <v/>
          </cell>
          <cell r="EH881">
            <v>0</v>
          </cell>
          <cell r="EI881">
            <v>78</v>
          </cell>
          <cell r="EJ881">
            <v>70.5</v>
          </cell>
          <cell r="EK881">
            <v>71</v>
          </cell>
          <cell r="EL881">
            <v>77</v>
          </cell>
          <cell r="EM881" t="str">
            <v/>
          </cell>
          <cell r="EN881">
            <v>0</v>
          </cell>
          <cell r="EO881">
            <v>78</v>
          </cell>
          <cell r="EP881">
            <v>70.5</v>
          </cell>
          <cell r="EQ881">
            <v>71</v>
          </cell>
          <cell r="ER881">
            <v>77</v>
          </cell>
          <cell r="ES881" t="str">
            <v/>
          </cell>
          <cell r="ET881">
            <v>0</v>
          </cell>
          <cell r="EU881">
            <v>78</v>
          </cell>
          <cell r="EV881">
            <v>70.5</v>
          </cell>
          <cell r="EW881">
            <v>71</v>
          </cell>
          <cell r="EX881">
            <v>77</v>
          </cell>
          <cell r="EY881" t="str">
            <v/>
          </cell>
          <cell r="EZ881">
            <v>0</v>
          </cell>
          <cell r="FA881">
            <v>78.67</v>
          </cell>
          <cell r="FB881">
            <v>70.75</v>
          </cell>
          <cell r="FC881">
            <v>68</v>
          </cell>
          <cell r="FD881">
            <v>73</v>
          </cell>
          <cell r="FE881" t="str">
            <v/>
          </cell>
          <cell r="FF881">
            <v>0</v>
          </cell>
          <cell r="FG881">
            <v>78.67</v>
          </cell>
          <cell r="FH881">
            <v>70.75</v>
          </cell>
          <cell r="FI881">
            <v>68</v>
          </cell>
          <cell r="FJ881">
            <v>73</v>
          </cell>
          <cell r="FK881" t="str">
            <v/>
          </cell>
          <cell r="FL881">
            <v>0</v>
          </cell>
          <cell r="FM881">
            <v>78.67</v>
          </cell>
          <cell r="FN881">
            <v>70.75</v>
          </cell>
          <cell r="FO881">
            <v>68</v>
          </cell>
          <cell r="FP881">
            <v>73</v>
          </cell>
          <cell r="FQ881" t="str">
            <v/>
          </cell>
          <cell r="FR881">
            <v>0</v>
          </cell>
          <cell r="FS881">
            <v>78.67</v>
          </cell>
          <cell r="FT881">
            <v>70.75</v>
          </cell>
          <cell r="FU881">
            <v>68</v>
          </cell>
          <cell r="FV881">
            <v>73</v>
          </cell>
          <cell r="FW881" t="str">
            <v/>
          </cell>
          <cell r="FX881">
            <v>0</v>
          </cell>
          <cell r="FY881">
            <v>78.67</v>
          </cell>
          <cell r="FZ881">
            <v>70.75</v>
          </cell>
          <cell r="GA881">
            <v>68</v>
          </cell>
          <cell r="GB881">
            <v>73</v>
          </cell>
          <cell r="GC881" t="str">
            <v/>
          </cell>
          <cell r="GD881">
            <v>0</v>
          </cell>
          <cell r="GE881">
            <v>78.67</v>
          </cell>
          <cell r="GF881">
            <v>70.75</v>
          </cell>
          <cell r="GG881">
            <v>68</v>
          </cell>
          <cell r="GH881">
            <v>73</v>
          </cell>
          <cell r="GI881" t="str">
            <v/>
          </cell>
          <cell r="GJ881">
            <v>0</v>
          </cell>
          <cell r="GK881">
            <v>78.67</v>
          </cell>
          <cell r="GL881">
            <v>70.75</v>
          </cell>
          <cell r="GM881">
            <v>68</v>
          </cell>
          <cell r="GN881">
            <v>73</v>
          </cell>
          <cell r="GO881" t="str">
            <v/>
          </cell>
          <cell r="GP881">
            <v>0</v>
          </cell>
          <cell r="GQ881">
            <v>78.67</v>
          </cell>
          <cell r="GR881">
            <v>70.75</v>
          </cell>
          <cell r="GS881">
            <v>68</v>
          </cell>
          <cell r="GT881">
            <v>73</v>
          </cell>
          <cell r="GU881" t="str">
            <v/>
          </cell>
          <cell r="GV881">
            <v>0</v>
          </cell>
          <cell r="GW881">
            <v>84.42</v>
          </cell>
          <cell r="GX881">
            <v>67</v>
          </cell>
          <cell r="GY881">
            <v>72.25</v>
          </cell>
          <cell r="GZ881">
            <v>75</v>
          </cell>
          <cell r="HA881" t="str">
            <v>GEO-L</v>
          </cell>
          <cell r="HB881">
            <v>0</v>
          </cell>
          <cell r="HC881">
            <v>80.38</v>
          </cell>
          <cell r="HD881">
            <v>76.75</v>
          </cell>
          <cell r="HE881">
            <v>76.75</v>
          </cell>
          <cell r="HF881">
            <v>79</v>
          </cell>
          <cell r="HH881">
            <v>0</v>
          </cell>
          <cell r="HM881" t="str">
            <v/>
          </cell>
          <cell r="HN881" t="str">
            <v/>
          </cell>
          <cell r="HS881">
            <v>0</v>
          </cell>
          <cell r="HT881" t="str">
            <v>PKN</v>
          </cell>
          <cell r="HU881">
            <v>0</v>
          </cell>
          <cell r="HV881" t="str">
            <v>IND</v>
          </cell>
          <cell r="HW881">
            <v>0</v>
          </cell>
          <cell r="HX881" t="str">
            <v>MAT-W</v>
          </cell>
          <cell r="HY881">
            <v>0</v>
          </cell>
          <cell r="HZ881" t="str">
            <v>SEJ-W</v>
          </cell>
          <cell r="IA881">
            <v>0</v>
          </cell>
          <cell r="IB881" t="str">
            <v>IGR-W</v>
          </cell>
          <cell r="IC881">
            <v>0</v>
          </cell>
          <cell r="ID881" t="str">
            <v>SBO</v>
          </cell>
          <cell r="IE881">
            <v>0</v>
          </cell>
          <cell r="IF881" t="str">
            <v>PJO</v>
          </cell>
          <cell r="IG881">
            <v>0</v>
          </cell>
          <cell r="IH881" t="str">
            <v>PRA</v>
          </cell>
          <cell r="II881">
            <v>0</v>
          </cell>
          <cell r="IJ881" t="str">
            <v>JAW</v>
          </cell>
          <cell r="IK881">
            <v>0</v>
          </cell>
          <cell r="IL881" t="str">
            <v>ARB</v>
          </cell>
          <cell r="IM881">
            <v>0</v>
          </cell>
          <cell r="IN881" t="str">
            <v>PKM</v>
          </cell>
          <cell r="IO881">
            <v>0</v>
          </cell>
          <cell r="IP881" t="str">
            <v>MAT-P</v>
          </cell>
          <cell r="IQ881">
            <v>0</v>
          </cell>
          <cell r="IR881" t="str">
            <v>BIO-P</v>
          </cell>
          <cell r="IS881">
            <v>0</v>
          </cell>
          <cell r="IT881" t="str">
            <v>FIS-P</v>
          </cell>
          <cell r="IU881">
            <v>0</v>
          </cell>
          <cell r="IV881" t="str">
            <v>KIM-P</v>
          </cell>
          <cell r="IW881">
            <v>0</v>
          </cell>
          <cell r="IX881" t="str">
            <v>GEO-L</v>
          </cell>
          <cell r="IY881">
            <v>0</v>
          </cell>
          <cell r="JA881">
            <v>0</v>
          </cell>
        </row>
        <row r="882">
          <cell r="Q882" t="str">
            <v/>
          </cell>
          <cell r="AB882" t="str">
            <v/>
          </cell>
          <cell r="AC882">
            <v>23</v>
          </cell>
          <cell r="AI882" t="str">
            <v/>
          </cell>
          <cell r="AJ882">
            <v>0</v>
          </cell>
          <cell r="AK882">
            <v>80</v>
          </cell>
          <cell r="AL882">
            <v>82.75</v>
          </cell>
          <cell r="AM882">
            <v>77.5</v>
          </cell>
          <cell r="AN882">
            <v>79</v>
          </cell>
          <cell r="AO882" t="str">
            <v/>
          </cell>
          <cell r="AP882">
            <v>0</v>
          </cell>
          <cell r="AQ882">
            <v>75.67</v>
          </cell>
          <cell r="AR882">
            <v>84.75</v>
          </cell>
          <cell r="AS882">
            <v>84.5</v>
          </cell>
          <cell r="AT882">
            <v>79</v>
          </cell>
          <cell r="AU882" t="str">
            <v/>
          </cell>
          <cell r="AV882">
            <v>0</v>
          </cell>
          <cell r="AW882">
            <v>81.17</v>
          </cell>
          <cell r="AX882">
            <v>82.5</v>
          </cell>
          <cell r="AY882">
            <v>76.75</v>
          </cell>
          <cell r="AZ882">
            <v>79</v>
          </cell>
          <cell r="BA882" t="str">
            <v/>
          </cell>
          <cell r="BB882">
            <v>0</v>
          </cell>
          <cell r="BC882">
            <v>81.75</v>
          </cell>
          <cell r="BD882">
            <v>81</v>
          </cell>
          <cell r="BE882">
            <v>77.5</v>
          </cell>
          <cell r="BF882">
            <v>79</v>
          </cell>
          <cell r="BG882" t="str">
            <v>SEJ</v>
          </cell>
          <cell r="BH882">
            <v>0</v>
          </cell>
          <cell r="BI882">
            <v>74</v>
          </cell>
          <cell r="BJ882">
            <v>87</v>
          </cell>
          <cell r="BK882">
            <v>76.5</v>
          </cell>
          <cell r="BL882">
            <v>81</v>
          </cell>
          <cell r="BM882" t="str">
            <v/>
          </cell>
          <cell r="BN882">
            <v>0</v>
          </cell>
          <cell r="BO882">
            <v>82.25</v>
          </cell>
          <cell r="BP882">
            <v>71.25</v>
          </cell>
          <cell r="BQ882">
            <v>80.25</v>
          </cell>
          <cell r="BR882">
            <v>84</v>
          </cell>
          <cell r="BS882" t="str">
            <v/>
          </cell>
          <cell r="BT882">
            <v>0</v>
          </cell>
          <cell r="BU882">
            <v>87.25</v>
          </cell>
          <cell r="BV882">
            <v>90.75</v>
          </cell>
          <cell r="BW882">
            <v>91.75</v>
          </cell>
          <cell r="BX882">
            <v>88</v>
          </cell>
          <cell r="BY882" t="str">
            <v/>
          </cell>
          <cell r="BZ882">
            <v>0</v>
          </cell>
          <cell r="CA882">
            <v>81.33</v>
          </cell>
          <cell r="CB882">
            <v>73.5</v>
          </cell>
          <cell r="CC882">
            <v>81</v>
          </cell>
          <cell r="CD882">
            <v>85</v>
          </cell>
          <cell r="CE882" t="str">
            <v/>
          </cell>
          <cell r="CF882">
            <v>0</v>
          </cell>
          <cell r="CG882">
            <v>83.25</v>
          </cell>
          <cell r="CH882">
            <v>78</v>
          </cell>
          <cell r="CI882">
            <v>82.25</v>
          </cell>
          <cell r="CJ882">
            <v>80</v>
          </cell>
          <cell r="CK882" t="str">
            <v/>
          </cell>
          <cell r="CL882">
            <v>0</v>
          </cell>
          <cell r="CM882">
            <v>80</v>
          </cell>
          <cell r="CN882">
            <v>79.75</v>
          </cell>
          <cell r="CO882">
            <v>79.75</v>
          </cell>
          <cell r="CP882">
            <v>84</v>
          </cell>
          <cell r="CQ882" t="str">
            <v/>
          </cell>
          <cell r="CR882">
            <v>0</v>
          </cell>
          <cell r="CS882">
            <v>86.83</v>
          </cell>
          <cell r="CT882">
            <v>89.75</v>
          </cell>
          <cell r="CU882">
            <v>87.5</v>
          </cell>
          <cell r="CV882">
            <v>89</v>
          </cell>
          <cell r="CW882" t="str">
            <v/>
          </cell>
          <cell r="CX882">
            <v>0</v>
          </cell>
          <cell r="CY882">
            <v>79.78</v>
          </cell>
          <cell r="CZ882">
            <v>82.25</v>
          </cell>
          <cell r="DA882">
            <v>72.25</v>
          </cell>
          <cell r="DB882">
            <v>91</v>
          </cell>
          <cell r="DC882" t="str">
            <v/>
          </cell>
          <cell r="DD882">
            <v>0</v>
          </cell>
          <cell r="DE882">
            <v>86.75</v>
          </cell>
          <cell r="DF882">
            <v>89</v>
          </cell>
          <cell r="DG882">
            <v>89.25</v>
          </cell>
          <cell r="DH882">
            <v>90</v>
          </cell>
          <cell r="DI882" t="str">
            <v/>
          </cell>
          <cell r="DJ882">
            <v>0</v>
          </cell>
          <cell r="DK882">
            <v>0</v>
          </cell>
          <cell r="DL882">
            <v>0</v>
          </cell>
          <cell r="DM882">
            <v>0</v>
          </cell>
          <cell r="DN882">
            <v>84</v>
          </cell>
          <cell r="DO882" t="str">
            <v/>
          </cell>
          <cell r="DP882">
            <v>0</v>
          </cell>
          <cell r="DQ882">
            <v>84</v>
          </cell>
          <cell r="DR882">
            <v>79.75</v>
          </cell>
          <cell r="DS882">
            <v>79.5</v>
          </cell>
          <cell r="DT882">
            <v>80</v>
          </cell>
          <cell r="DU882" t="str">
            <v/>
          </cell>
          <cell r="DV882">
            <v>0</v>
          </cell>
          <cell r="DW882">
            <v>81.5</v>
          </cell>
          <cell r="DX882">
            <v>82</v>
          </cell>
          <cell r="DY882">
            <v>78</v>
          </cell>
          <cell r="DZ882">
            <v>82</v>
          </cell>
          <cell r="EA882" t="str">
            <v/>
          </cell>
          <cell r="EB882">
            <v>0</v>
          </cell>
          <cell r="EC882">
            <v>81.83</v>
          </cell>
          <cell r="ED882">
            <v>70.75</v>
          </cell>
          <cell r="EE882">
            <v>75.5</v>
          </cell>
          <cell r="EF882">
            <v>86</v>
          </cell>
          <cell r="EG882" t="str">
            <v/>
          </cell>
          <cell r="EH882">
            <v>0</v>
          </cell>
          <cell r="EI882">
            <v>78.17</v>
          </cell>
          <cell r="EJ882">
            <v>75.25</v>
          </cell>
          <cell r="EK882">
            <v>72.25</v>
          </cell>
          <cell r="EL882">
            <v>80</v>
          </cell>
          <cell r="EM882" t="str">
            <v/>
          </cell>
          <cell r="EN882">
            <v>0</v>
          </cell>
          <cell r="EO882">
            <v>78.17</v>
          </cell>
          <cell r="EP882">
            <v>75.25</v>
          </cell>
          <cell r="EQ882">
            <v>72.25</v>
          </cell>
          <cell r="ER882">
            <v>80</v>
          </cell>
          <cell r="ES882" t="str">
            <v/>
          </cell>
          <cell r="ET882">
            <v>0</v>
          </cell>
          <cell r="EU882">
            <v>78.17</v>
          </cell>
          <cell r="EV882">
            <v>75.25</v>
          </cell>
          <cell r="EW882">
            <v>72.25</v>
          </cell>
          <cell r="EX882">
            <v>80</v>
          </cell>
          <cell r="EY882" t="str">
            <v/>
          </cell>
          <cell r="EZ882">
            <v>0</v>
          </cell>
          <cell r="FA882">
            <v>78.75</v>
          </cell>
          <cell r="FB882">
            <v>71.75</v>
          </cell>
          <cell r="FC882">
            <v>70</v>
          </cell>
          <cell r="FD882">
            <v>74</v>
          </cell>
          <cell r="FE882" t="str">
            <v/>
          </cell>
          <cell r="FF882">
            <v>0</v>
          </cell>
          <cell r="FG882">
            <v>78.75</v>
          </cell>
          <cell r="FH882">
            <v>71.75</v>
          </cell>
          <cell r="FI882">
            <v>70</v>
          </cell>
          <cell r="FJ882">
            <v>74</v>
          </cell>
          <cell r="FK882" t="str">
            <v/>
          </cell>
          <cell r="FL882">
            <v>0</v>
          </cell>
          <cell r="FM882">
            <v>78.75</v>
          </cell>
          <cell r="FN882">
            <v>71.75</v>
          </cell>
          <cell r="FO882">
            <v>70</v>
          </cell>
          <cell r="FP882">
            <v>74</v>
          </cell>
          <cell r="FQ882" t="str">
            <v/>
          </cell>
          <cell r="FR882">
            <v>0</v>
          </cell>
          <cell r="FS882">
            <v>78.75</v>
          </cell>
          <cell r="FT882">
            <v>71.75</v>
          </cell>
          <cell r="FU882">
            <v>70</v>
          </cell>
          <cell r="FV882">
            <v>74</v>
          </cell>
          <cell r="FW882" t="str">
            <v/>
          </cell>
          <cell r="FX882">
            <v>0</v>
          </cell>
          <cell r="FY882">
            <v>78.75</v>
          </cell>
          <cell r="FZ882">
            <v>71.75</v>
          </cell>
          <cell r="GA882">
            <v>70</v>
          </cell>
          <cell r="GB882">
            <v>74</v>
          </cell>
          <cell r="GC882" t="str">
            <v/>
          </cell>
          <cell r="GD882">
            <v>0</v>
          </cell>
          <cell r="GE882">
            <v>78.75</v>
          </cell>
          <cell r="GF882">
            <v>71.75</v>
          </cell>
          <cell r="GG882">
            <v>70</v>
          </cell>
          <cell r="GH882">
            <v>74</v>
          </cell>
          <cell r="GI882" t="str">
            <v/>
          </cell>
          <cell r="GJ882">
            <v>0</v>
          </cell>
          <cell r="GK882">
            <v>78.75</v>
          </cell>
          <cell r="GL882">
            <v>71.75</v>
          </cell>
          <cell r="GM882">
            <v>70</v>
          </cell>
          <cell r="GN882">
            <v>74</v>
          </cell>
          <cell r="GO882" t="str">
            <v/>
          </cell>
          <cell r="GP882">
            <v>0</v>
          </cell>
          <cell r="GQ882">
            <v>78.75</v>
          </cell>
          <cell r="GR882">
            <v>71.75</v>
          </cell>
          <cell r="GS882">
            <v>70</v>
          </cell>
          <cell r="GT882">
            <v>74</v>
          </cell>
          <cell r="GU882" t="str">
            <v/>
          </cell>
          <cell r="GV882">
            <v>0</v>
          </cell>
          <cell r="GW882">
            <v>85.5</v>
          </cell>
          <cell r="GX882">
            <v>70</v>
          </cell>
          <cell r="GY882">
            <v>77.75</v>
          </cell>
          <cell r="GZ882">
            <v>75</v>
          </cell>
          <cell r="HA882" t="str">
            <v>GEO-L</v>
          </cell>
          <cell r="HB882">
            <v>0</v>
          </cell>
          <cell r="HC882">
            <v>80.38</v>
          </cell>
          <cell r="HD882">
            <v>79.25</v>
          </cell>
          <cell r="HE882">
            <v>81.5</v>
          </cell>
          <cell r="HF882">
            <v>90</v>
          </cell>
          <cell r="HH882">
            <v>0</v>
          </cell>
          <cell r="HM882" t="str">
            <v/>
          </cell>
          <cell r="HN882" t="str">
            <v/>
          </cell>
          <cell r="HS882">
            <v>0</v>
          </cell>
          <cell r="HT882" t="str">
            <v>PKN</v>
          </cell>
          <cell r="HU882">
            <v>0</v>
          </cell>
          <cell r="HV882" t="str">
            <v>IND</v>
          </cell>
          <cell r="HW882">
            <v>0</v>
          </cell>
          <cell r="HX882" t="str">
            <v>MAT-W</v>
          </cell>
          <cell r="HY882">
            <v>0</v>
          </cell>
          <cell r="HZ882" t="str">
            <v>SEJ-W</v>
          </cell>
          <cell r="IA882">
            <v>0</v>
          </cell>
          <cell r="IB882" t="str">
            <v>IGR-W</v>
          </cell>
          <cell r="IC882">
            <v>0</v>
          </cell>
          <cell r="ID882" t="str">
            <v>SBO</v>
          </cell>
          <cell r="IE882">
            <v>0</v>
          </cell>
          <cell r="IF882" t="str">
            <v>PJO</v>
          </cell>
          <cell r="IG882">
            <v>0</v>
          </cell>
          <cell r="IH882" t="str">
            <v>PRA</v>
          </cell>
          <cell r="II882">
            <v>0</v>
          </cell>
          <cell r="IJ882" t="str">
            <v>JAW</v>
          </cell>
          <cell r="IK882">
            <v>0</v>
          </cell>
          <cell r="IL882" t="str">
            <v>ARB</v>
          </cell>
          <cell r="IM882">
            <v>0</v>
          </cell>
          <cell r="IN882" t="str">
            <v>PKM</v>
          </cell>
          <cell r="IO882">
            <v>0</v>
          </cell>
          <cell r="IP882" t="str">
            <v>MAT-P</v>
          </cell>
          <cell r="IQ882">
            <v>0</v>
          </cell>
          <cell r="IR882" t="str">
            <v>BIO-P</v>
          </cell>
          <cell r="IS882">
            <v>0</v>
          </cell>
          <cell r="IT882" t="str">
            <v>FIS-P</v>
          </cell>
          <cell r="IU882">
            <v>0</v>
          </cell>
          <cell r="IV882" t="str">
            <v>KIM-P</v>
          </cell>
          <cell r="IW882">
            <v>0</v>
          </cell>
          <cell r="IX882" t="str">
            <v>GEO-L</v>
          </cell>
          <cell r="IY882">
            <v>0</v>
          </cell>
          <cell r="JA882">
            <v>0</v>
          </cell>
        </row>
        <row r="883">
          <cell r="Q883" t="str">
            <v/>
          </cell>
          <cell r="AB883" t="str">
            <v/>
          </cell>
          <cell r="AC883">
            <v>24</v>
          </cell>
          <cell r="AI883" t="str">
            <v/>
          </cell>
          <cell r="AJ883">
            <v>0</v>
          </cell>
          <cell r="AK883">
            <v>79.5</v>
          </cell>
          <cell r="AL883">
            <v>82.5</v>
          </cell>
          <cell r="AM883">
            <v>76.5</v>
          </cell>
          <cell r="AN883">
            <v>78</v>
          </cell>
          <cell r="AO883" t="str">
            <v/>
          </cell>
          <cell r="AP883">
            <v>0</v>
          </cell>
          <cell r="AQ883">
            <v>76</v>
          </cell>
          <cell r="AR883">
            <v>81.25</v>
          </cell>
          <cell r="AS883">
            <v>79.5</v>
          </cell>
          <cell r="AT883">
            <v>79</v>
          </cell>
          <cell r="AU883" t="str">
            <v/>
          </cell>
          <cell r="AV883">
            <v>0</v>
          </cell>
          <cell r="AW883">
            <v>82.17</v>
          </cell>
          <cell r="AX883">
            <v>82.5</v>
          </cell>
          <cell r="AY883">
            <v>75.25</v>
          </cell>
          <cell r="AZ883">
            <v>78</v>
          </cell>
          <cell r="BA883" t="str">
            <v/>
          </cell>
          <cell r="BB883">
            <v>0</v>
          </cell>
          <cell r="BC883">
            <v>83.75</v>
          </cell>
          <cell r="BD883">
            <v>82.5</v>
          </cell>
          <cell r="BE883">
            <v>76.75</v>
          </cell>
          <cell r="BF883">
            <v>78</v>
          </cell>
          <cell r="BG883" t="str">
            <v>SEJ</v>
          </cell>
          <cell r="BH883">
            <v>0</v>
          </cell>
          <cell r="BI883">
            <v>72.33</v>
          </cell>
          <cell r="BJ883">
            <v>81</v>
          </cell>
          <cell r="BK883">
            <v>73.5</v>
          </cell>
          <cell r="BL883">
            <v>78</v>
          </cell>
          <cell r="BM883" t="str">
            <v/>
          </cell>
          <cell r="BN883">
            <v>0</v>
          </cell>
          <cell r="BO883">
            <v>81.38</v>
          </cell>
          <cell r="BP883">
            <v>78.75</v>
          </cell>
          <cell r="BQ883">
            <v>84.75</v>
          </cell>
          <cell r="BR883">
            <v>79</v>
          </cell>
          <cell r="BS883" t="str">
            <v/>
          </cell>
          <cell r="BT883">
            <v>0</v>
          </cell>
          <cell r="BU883">
            <v>86.5</v>
          </cell>
          <cell r="BV883">
            <v>86.25</v>
          </cell>
          <cell r="BW883">
            <v>86.75</v>
          </cell>
          <cell r="BX883">
            <v>86</v>
          </cell>
          <cell r="BY883" t="str">
            <v/>
          </cell>
          <cell r="BZ883">
            <v>0</v>
          </cell>
          <cell r="CA883">
            <v>84.92</v>
          </cell>
          <cell r="CB883">
            <v>72.75</v>
          </cell>
          <cell r="CC883">
            <v>74.25</v>
          </cell>
          <cell r="CD883">
            <v>80</v>
          </cell>
          <cell r="CE883" t="str">
            <v/>
          </cell>
          <cell r="CF883">
            <v>0</v>
          </cell>
          <cell r="CG883">
            <v>85.5</v>
          </cell>
          <cell r="CH883">
            <v>74.25</v>
          </cell>
          <cell r="CI883">
            <v>80.75</v>
          </cell>
          <cell r="CJ883">
            <v>82</v>
          </cell>
          <cell r="CK883" t="str">
            <v/>
          </cell>
          <cell r="CL883">
            <v>0</v>
          </cell>
          <cell r="CM883">
            <v>75.33</v>
          </cell>
          <cell r="CN883">
            <v>74.75</v>
          </cell>
          <cell r="CO883">
            <v>74.75</v>
          </cell>
          <cell r="CP883">
            <v>79</v>
          </cell>
          <cell r="CQ883" t="str">
            <v/>
          </cell>
          <cell r="CR883">
            <v>0</v>
          </cell>
          <cell r="CS883">
            <v>92.17</v>
          </cell>
          <cell r="CT883">
            <v>80.5</v>
          </cell>
          <cell r="CU883">
            <v>82.5</v>
          </cell>
          <cell r="CV883">
            <v>89</v>
          </cell>
          <cell r="CW883" t="str">
            <v/>
          </cell>
          <cell r="CX883">
            <v>0</v>
          </cell>
          <cell r="CY883">
            <v>83.11</v>
          </cell>
          <cell r="CZ883">
            <v>81.5</v>
          </cell>
          <cell r="DA883">
            <v>71.75</v>
          </cell>
          <cell r="DB883">
            <v>86</v>
          </cell>
          <cell r="DC883" t="str">
            <v/>
          </cell>
          <cell r="DD883">
            <v>0</v>
          </cell>
          <cell r="DE883">
            <v>88.5</v>
          </cell>
          <cell r="DF883">
            <v>86</v>
          </cell>
          <cell r="DG883">
            <v>87.75</v>
          </cell>
          <cell r="DH883">
            <v>87</v>
          </cell>
          <cell r="DI883" t="str">
            <v/>
          </cell>
          <cell r="DJ883">
            <v>0</v>
          </cell>
          <cell r="DK883">
            <v>0</v>
          </cell>
          <cell r="DL883">
            <v>0</v>
          </cell>
          <cell r="DM883">
            <v>0</v>
          </cell>
          <cell r="DN883">
            <v>78</v>
          </cell>
          <cell r="DO883" t="str">
            <v/>
          </cell>
          <cell r="DP883">
            <v>0</v>
          </cell>
          <cell r="DQ883">
            <v>87.25</v>
          </cell>
          <cell r="DR883">
            <v>76.75</v>
          </cell>
          <cell r="DS883">
            <v>76</v>
          </cell>
          <cell r="DT883">
            <v>79</v>
          </cell>
          <cell r="DU883" t="str">
            <v/>
          </cell>
          <cell r="DV883">
            <v>0</v>
          </cell>
          <cell r="DW883">
            <v>75.75</v>
          </cell>
          <cell r="DX883">
            <v>83.75</v>
          </cell>
          <cell r="DY883">
            <v>75.25</v>
          </cell>
          <cell r="DZ883">
            <v>79</v>
          </cell>
          <cell r="EA883" t="str">
            <v/>
          </cell>
          <cell r="EB883">
            <v>0</v>
          </cell>
          <cell r="EC883">
            <v>83.33</v>
          </cell>
          <cell r="ED883">
            <v>68.75</v>
          </cell>
          <cell r="EE883">
            <v>70.25</v>
          </cell>
          <cell r="EF883">
            <v>79</v>
          </cell>
          <cell r="EG883" t="str">
            <v/>
          </cell>
          <cell r="EH883">
            <v>0</v>
          </cell>
          <cell r="EI883">
            <v>78.17</v>
          </cell>
          <cell r="EJ883">
            <v>71.5</v>
          </cell>
          <cell r="EK883">
            <v>71.5</v>
          </cell>
          <cell r="EL883">
            <v>79</v>
          </cell>
          <cell r="EM883" t="str">
            <v/>
          </cell>
          <cell r="EN883">
            <v>0</v>
          </cell>
          <cell r="EO883">
            <v>78.17</v>
          </cell>
          <cell r="EP883">
            <v>71.5</v>
          </cell>
          <cell r="EQ883">
            <v>71.5</v>
          </cell>
          <cell r="ER883">
            <v>79</v>
          </cell>
          <cell r="ES883" t="str">
            <v/>
          </cell>
          <cell r="ET883">
            <v>0</v>
          </cell>
          <cell r="EU883">
            <v>78.17</v>
          </cell>
          <cell r="EV883">
            <v>71.5</v>
          </cell>
          <cell r="EW883">
            <v>71.5</v>
          </cell>
          <cell r="EX883">
            <v>79</v>
          </cell>
          <cell r="EY883" t="str">
            <v/>
          </cell>
          <cell r="EZ883">
            <v>0</v>
          </cell>
          <cell r="FA883">
            <v>78.25</v>
          </cell>
          <cell r="FB883">
            <v>71.5</v>
          </cell>
          <cell r="FC883">
            <v>68</v>
          </cell>
          <cell r="FD883">
            <v>75</v>
          </cell>
          <cell r="FE883" t="str">
            <v/>
          </cell>
          <cell r="FF883">
            <v>0</v>
          </cell>
          <cell r="FG883">
            <v>78.25</v>
          </cell>
          <cell r="FH883">
            <v>71.5</v>
          </cell>
          <cell r="FI883">
            <v>68</v>
          </cell>
          <cell r="FJ883">
            <v>75</v>
          </cell>
          <cell r="FK883" t="str">
            <v/>
          </cell>
          <cell r="FL883">
            <v>0</v>
          </cell>
          <cell r="FM883">
            <v>78.25</v>
          </cell>
          <cell r="FN883">
            <v>71.5</v>
          </cell>
          <cell r="FO883">
            <v>68</v>
          </cell>
          <cell r="FP883">
            <v>75</v>
          </cell>
          <cell r="FQ883" t="str">
            <v/>
          </cell>
          <cell r="FR883">
            <v>0</v>
          </cell>
          <cell r="FS883">
            <v>78.25</v>
          </cell>
          <cell r="FT883">
            <v>71.5</v>
          </cell>
          <cell r="FU883">
            <v>68</v>
          </cell>
          <cell r="FV883">
            <v>75</v>
          </cell>
          <cell r="FW883" t="str">
            <v/>
          </cell>
          <cell r="FX883">
            <v>0</v>
          </cell>
          <cell r="FY883">
            <v>78.25</v>
          </cell>
          <cell r="FZ883">
            <v>71.5</v>
          </cell>
          <cell r="GA883">
            <v>68</v>
          </cell>
          <cell r="GB883">
            <v>75</v>
          </cell>
          <cell r="GC883" t="str">
            <v/>
          </cell>
          <cell r="GD883">
            <v>0</v>
          </cell>
          <cell r="GE883">
            <v>78.25</v>
          </cell>
          <cell r="GF883">
            <v>71.5</v>
          </cell>
          <cell r="GG883">
            <v>68</v>
          </cell>
          <cell r="GH883">
            <v>75</v>
          </cell>
          <cell r="GI883" t="str">
            <v/>
          </cell>
          <cell r="GJ883">
            <v>0</v>
          </cell>
          <cell r="GK883">
            <v>78.25</v>
          </cell>
          <cell r="GL883">
            <v>71.5</v>
          </cell>
          <cell r="GM883">
            <v>68</v>
          </cell>
          <cell r="GN883">
            <v>75</v>
          </cell>
          <cell r="GO883" t="str">
            <v/>
          </cell>
          <cell r="GP883">
            <v>0</v>
          </cell>
          <cell r="GQ883">
            <v>78.25</v>
          </cell>
          <cell r="GR883">
            <v>71.5</v>
          </cell>
          <cell r="GS883">
            <v>68</v>
          </cell>
          <cell r="GT883">
            <v>75</v>
          </cell>
          <cell r="GU883" t="str">
            <v/>
          </cell>
          <cell r="GV883">
            <v>0</v>
          </cell>
          <cell r="GW883">
            <v>88.17</v>
          </cell>
          <cell r="GX883">
            <v>67</v>
          </cell>
          <cell r="GY883">
            <v>69</v>
          </cell>
          <cell r="GZ883">
            <v>75</v>
          </cell>
          <cell r="HA883" t="str">
            <v>GEO-L</v>
          </cell>
          <cell r="HB883">
            <v>0</v>
          </cell>
          <cell r="HC883">
            <v>80.88</v>
          </cell>
          <cell r="HD883">
            <v>74.25</v>
          </cell>
          <cell r="HE883">
            <v>75.75</v>
          </cell>
          <cell r="HF883">
            <v>84</v>
          </cell>
          <cell r="HH883">
            <v>0</v>
          </cell>
          <cell r="HM883" t="str">
            <v/>
          </cell>
          <cell r="HN883" t="str">
            <v/>
          </cell>
          <cell r="HS883">
            <v>0</v>
          </cell>
          <cell r="HT883" t="str">
            <v>PKN</v>
          </cell>
          <cell r="HU883">
            <v>0</v>
          </cell>
          <cell r="HV883" t="str">
            <v>IND</v>
          </cell>
          <cell r="HW883">
            <v>0</v>
          </cell>
          <cell r="HX883" t="str">
            <v>MAT-W</v>
          </cell>
          <cell r="HY883">
            <v>0</v>
          </cell>
          <cell r="HZ883" t="str">
            <v>SEJ-W</v>
          </cell>
          <cell r="IA883">
            <v>0</v>
          </cell>
          <cell r="IB883" t="str">
            <v>IGR-W</v>
          </cell>
          <cell r="IC883">
            <v>0</v>
          </cell>
          <cell r="ID883" t="str">
            <v>SBO</v>
          </cell>
          <cell r="IE883">
            <v>0</v>
          </cell>
          <cell r="IF883" t="str">
            <v>PJO</v>
          </cell>
          <cell r="IG883">
            <v>0</v>
          </cell>
          <cell r="IH883" t="str">
            <v>PRA</v>
          </cell>
          <cell r="II883">
            <v>0</v>
          </cell>
          <cell r="IJ883" t="str">
            <v>JAW</v>
          </cell>
          <cell r="IK883">
            <v>0</v>
          </cell>
          <cell r="IL883" t="str">
            <v>ARB</v>
          </cell>
          <cell r="IM883">
            <v>0</v>
          </cell>
          <cell r="IN883" t="str">
            <v>PKM</v>
          </cell>
          <cell r="IO883">
            <v>0</v>
          </cell>
          <cell r="IP883" t="str">
            <v>MAT-P</v>
          </cell>
          <cell r="IQ883">
            <v>0</v>
          </cell>
          <cell r="IR883" t="str">
            <v>BIO-P</v>
          </cell>
          <cell r="IS883">
            <v>0</v>
          </cell>
          <cell r="IT883" t="str">
            <v>FIS-P</v>
          </cell>
          <cell r="IU883">
            <v>0</v>
          </cell>
          <cell r="IV883" t="str">
            <v>KIM-P</v>
          </cell>
          <cell r="IW883">
            <v>0</v>
          </cell>
          <cell r="IX883" t="str">
            <v>GEO-L</v>
          </cell>
          <cell r="IY883">
            <v>0</v>
          </cell>
          <cell r="JA883">
            <v>0</v>
          </cell>
        </row>
        <row r="884">
          <cell r="Q884" t="str">
            <v/>
          </cell>
          <cell r="AB884" t="str">
            <v/>
          </cell>
          <cell r="AC884">
            <v>25</v>
          </cell>
          <cell r="AI884" t="str">
            <v/>
          </cell>
          <cell r="AJ884">
            <v>0</v>
          </cell>
          <cell r="AK884">
            <v>79.5</v>
          </cell>
          <cell r="AL884">
            <v>80.25</v>
          </cell>
          <cell r="AM884">
            <v>76.75</v>
          </cell>
          <cell r="AN884">
            <v>77</v>
          </cell>
          <cell r="AO884" t="str">
            <v/>
          </cell>
          <cell r="AP884">
            <v>0</v>
          </cell>
          <cell r="AQ884">
            <v>75.33</v>
          </cell>
          <cell r="AR884">
            <v>90.75</v>
          </cell>
          <cell r="AS884">
            <v>81.5</v>
          </cell>
          <cell r="AT884">
            <v>78</v>
          </cell>
          <cell r="AU884" t="str">
            <v/>
          </cell>
          <cell r="AV884">
            <v>0</v>
          </cell>
          <cell r="AW884">
            <v>81.17</v>
          </cell>
          <cell r="AX884">
            <v>80.25</v>
          </cell>
          <cell r="AY884">
            <v>76.75</v>
          </cell>
          <cell r="AZ884">
            <v>78</v>
          </cell>
          <cell r="BA884" t="str">
            <v/>
          </cell>
          <cell r="BB884">
            <v>0</v>
          </cell>
          <cell r="BC884">
            <v>79.5</v>
          </cell>
          <cell r="BD884">
            <v>79.75</v>
          </cell>
          <cell r="BE884">
            <v>77</v>
          </cell>
          <cell r="BF884">
            <v>78</v>
          </cell>
          <cell r="BG884" t="str">
            <v>SEJ</v>
          </cell>
          <cell r="BH884">
            <v>0</v>
          </cell>
          <cell r="BI884">
            <v>79.33</v>
          </cell>
          <cell r="BJ884">
            <v>84</v>
          </cell>
          <cell r="BK884">
            <v>78</v>
          </cell>
          <cell r="BL884">
            <v>76</v>
          </cell>
          <cell r="BM884" t="str">
            <v/>
          </cell>
          <cell r="BN884">
            <v>0</v>
          </cell>
          <cell r="BO884">
            <v>83.25</v>
          </cell>
          <cell r="BP884">
            <v>76.25</v>
          </cell>
          <cell r="BQ884">
            <v>82.75</v>
          </cell>
          <cell r="BR884">
            <v>81</v>
          </cell>
          <cell r="BS884" t="str">
            <v/>
          </cell>
          <cell r="BT884">
            <v>0</v>
          </cell>
          <cell r="BU884">
            <v>85.75</v>
          </cell>
          <cell r="BV884">
            <v>91.25</v>
          </cell>
          <cell r="BW884">
            <v>91.25</v>
          </cell>
          <cell r="BX884">
            <v>90</v>
          </cell>
          <cell r="BY884" t="str">
            <v/>
          </cell>
          <cell r="BZ884">
            <v>0</v>
          </cell>
          <cell r="CA884">
            <v>82.67</v>
          </cell>
          <cell r="CB884">
            <v>72</v>
          </cell>
          <cell r="CC884">
            <v>75.75</v>
          </cell>
          <cell r="CD884">
            <v>81</v>
          </cell>
          <cell r="CE884" t="str">
            <v/>
          </cell>
          <cell r="CF884">
            <v>0</v>
          </cell>
          <cell r="CG884">
            <v>83.5</v>
          </cell>
          <cell r="CH884">
            <v>75.25</v>
          </cell>
          <cell r="CI884">
            <v>74.75</v>
          </cell>
          <cell r="CJ884">
            <v>80</v>
          </cell>
          <cell r="CK884" t="str">
            <v/>
          </cell>
          <cell r="CL884">
            <v>0</v>
          </cell>
          <cell r="CM884">
            <v>76</v>
          </cell>
          <cell r="CN884">
            <v>79</v>
          </cell>
          <cell r="CO884">
            <v>76</v>
          </cell>
          <cell r="CP884">
            <v>80</v>
          </cell>
          <cell r="CQ884" t="str">
            <v/>
          </cell>
          <cell r="CR884">
            <v>0</v>
          </cell>
          <cell r="CS884">
            <v>80</v>
          </cell>
          <cell r="CT884">
            <v>75.25</v>
          </cell>
          <cell r="CU884">
            <v>74.5</v>
          </cell>
          <cell r="CV884">
            <v>86</v>
          </cell>
          <cell r="CW884" t="str">
            <v/>
          </cell>
          <cell r="CX884">
            <v>0</v>
          </cell>
          <cell r="CY884">
            <v>79.11</v>
          </cell>
          <cell r="CZ884">
            <v>75.75</v>
          </cell>
          <cell r="DA884">
            <v>68.25</v>
          </cell>
          <cell r="DB884">
            <v>84</v>
          </cell>
          <cell r="DC884" t="str">
            <v/>
          </cell>
          <cell r="DD884">
            <v>0</v>
          </cell>
          <cell r="DE884">
            <v>86.25</v>
          </cell>
          <cell r="DF884">
            <v>82.5</v>
          </cell>
          <cell r="DG884">
            <v>86</v>
          </cell>
          <cell r="DH884">
            <v>88</v>
          </cell>
          <cell r="DI884" t="str">
            <v/>
          </cell>
          <cell r="DJ884">
            <v>0</v>
          </cell>
          <cell r="DK884">
            <v>0</v>
          </cell>
          <cell r="DL884">
            <v>0</v>
          </cell>
          <cell r="DM884">
            <v>0</v>
          </cell>
          <cell r="DN884">
            <v>76</v>
          </cell>
          <cell r="DO884" t="str">
            <v/>
          </cell>
          <cell r="DP884">
            <v>0</v>
          </cell>
          <cell r="DQ884">
            <v>82.75</v>
          </cell>
          <cell r="DR884">
            <v>77</v>
          </cell>
          <cell r="DS884">
            <v>75.75</v>
          </cell>
          <cell r="DT884">
            <v>76</v>
          </cell>
          <cell r="DU884" t="str">
            <v/>
          </cell>
          <cell r="DV884">
            <v>0</v>
          </cell>
          <cell r="DW884">
            <v>88.75</v>
          </cell>
          <cell r="DX884">
            <v>82</v>
          </cell>
          <cell r="DY884">
            <v>78.75</v>
          </cell>
          <cell r="DZ884">
            <v>80</v>
          </cell>
          <cell r="EA884" t="str">
            <v/>
          </cell>
          <cell r="EB884">
            <v>0</v>
          </cell>
          <cell r="EC884">
            <v>84.25</v>
          </cell>
          <cell r="ED884">
            <v>69.25</v>
          </cell>
          <cell r="EE884">
            <v>76.5</v>
          </cell>
          <cell r="EF884">
            <v>75</v>
          </cell>
          <cell r="EG884" t="str">
            <v/>
          </cell>
          <cell r="EH884">
            <v>0</v>
          </cell>
          <cell r="EI884">
            <v>78.58</v>
          </cell>
          <cell r="EJ884">
            <v>70.5</v>
          </cell>
          <cell r="EK884">
            <v>72.5</v>
          </cell>
          <cell r="EL884">
            <v>81</v>
          </cell>
          <cell r="EM884" t="str">
            <v/>
          </cell>
          <cell r="EN884">
            <v>0</v>
          </cell>
          <cell r="EO884">
            <v>78.58</v>
          </cell>
          <cell r="EP884">
            <v>70.5</v>
          </cell>
          <cell r="EQ884">
            <v>72.5</v>
          </cell>
          <cell r="ER884">
            <v>81</v>
          </cell>
          <cell r="ES884" t="str">
            <v/>
          </cell>
          <cell r="ET884">
            <v>0</v>
          </cell>
          <cell r="EU884">
            <v>78.58</v>
          </cell>
          <cell r="EV884">
            <v>70.5</v>
          </cell>
          <cell r="EW884">
            <v>72.5</v>
          </cell>
          <cell r="EX884">
            <v>81</v>
          </cell>
          <cell r="EY884" t="str">
            <v/>
          </cell>
          <cell r="EZ884">
            <v>0</v>
          </cell>
          <cell r="FA884">
            <v>80</v>
          </cell>
          <cell r="FB884">
            <v>72.25</v>
          </cell>
          <cell r="FC884">
            <v>75</v>
          </cell>
          <cell r="FD884">
            <v>76</v>
          </cell>
          <cell r="FE884" t="str">
            <v/>
          </cell>
          <cell r="FF884">
            <v>0</v>
          </cell>
          <cell r="FG884">
            <v>80</v>
          </cell>
          <cell r="FH884">
            <v>72.25</v>
          </cell>
          <cell r="FI884">
            <v>75</v>
          </cell>
          <cell r="FJ884">
            <v>76</v>
          </cell>
          <cell r="FK884" t="str">
            <v/>
          </cell>
          <cell r="FL884">
            <v>0</v>
          </cell>
          <cell r="FM884">
            <v>80</v>
          </cell>
          <cell r="FN884">
            <v>72.25</v>
          </cell>
          <cell r="FO884">
            <v>75</v>
          </cell>
          <cell r="FP884">
            <v>76</v>
          </cell>
          <cell r="FQ884" t="str">
            <v/>
          </cell>
          <cell r="FR884">
            <v>0</v>
          </cell>
          <cell r="FS884">
            <v>80</v>
          </cell>
          <cell r="FT884">
            <v>72.25</v>
          </cell>
          <cell r="FU884">
            <v>75</v>
          </cell>
          <cell r="FV884">
            <v>76</v>
          </cell>
          <cell r="FW884" t="str">
            <v/>
          </cell>
          <cell r="FX884">
            <v>0</v>
          </cell>
          <cell r="FY884">
            <v>80</v>
          </cell>
          <cell r="FZ884">
            <v>72.25</v>
          </cell>
          <cell r="GA884">
            <v>75</v>
          </cell>
          <cell r="GB884">
            <v>76</v>
          </cell>
          <cell r="GC884" t="str">
            <v/>
          </cell>
          <cell r="GD884">
            <v>0</v>
          </cell>
          <cell r="GE884">
            <v>80</v>
          </cell>
          <cell r="GF884">
            <v>72.25</v>
          </cell>
          <cell r="GG884">
            <v>75</v>
          </cell>
          <cell r="GH884">
            <v>76</v>
          </cell>
          <cell r="GI884" t="str">
            <v/>
          </cell>
          <cell r="GJ884">
            <v>0</v>
          </cell>
          <cell r="GK884">
            <v>80</v>
          </cell>
          <cell r="GL884">
            <v>72.25</v>
          </cell>
          <cell r="GM884">
            <v>75</v>
          </cell>
          <cell r="GN884">
            <v>76</v>
          </cell>
          <cell r="GO884" t="str">
            <v/>
          </cell>
          <cell r="GP884">
            <v>0</v>
          </cell>
          <cell r="GQ884">
            <v>80</v>
          </cell>
          <cell r="GR884">
            <v>72.25</v>
          </cell>
          <cell r="GS884">
            <v>75</v>
          </cell>
          <cell r="GT884">
            <v>76</v>
          </cell>
          <cell r="GU884" t="str">
            <v/>
          </cell>
          <cell r="GV884">
            <v>0</v>
          </cell>
          <cell r="GW884">
            <v>88</v>
          </cell>
          <cell r="GX884">
            <v>67</v>
          </cell>
          <cell r="GY884">
            <v>72.75</v>
          </cell>
          <cell r="GZ884">
            <v>77</v>
          </cell>
          <cell r="HA884" t="str">
            <v>GEO-L</v>
          </cell>
          <cell r="HB884">
            <v>0</v>
          </cell>
          <cell r="HC884">
            <v>83.25</v>
          </cell>
          <cell r="HD884">
            <v>77.25</v>
          </cell>
          <cell r="HE884">
            <v>78.5</v>
          </cell>
          <cell r="HF884">
            <v>82</v>
          </cell>
          <cell r="HH884">
            <v>0</v>
          </cell>
          <cell r="HM884" t="str">
            <v/>
          </cell>
          <cell r="HN884" t="str">
            <v/>
          </cell>
          <cell r="HS884">
            <v>0</v>
          </cell>
          <cell r="HT884" t="str">
            <v>PKN</v>
          </cell>
          <cell r="HU884">
            <v>0</v>
          </cell>
          <cell r="HV884" t="str">
            <v>IND</v>
          </cell>
          <cell r="HW884">
            <v>0</v>
          </cell>
          <cell r="HX884" t="str">
            <v>MAT-W</v>
          </cell>
          <cell r="HY884">
            <v>0</v>
          </cell>
          <cell r="HZ884" t="str">
            <v>SEJ-W</v>
          </cell>
          <cell r="IA884">
            <v>0</v>
          </cell>
          <cell r="IB884" t="str">
            <v>IGR-W</v>
          </cell>
          <cell r="IC884">
            <v>0</v>
          </cell>
          <cell r="ID884" t="str">
            <v>SBO</v>
          </cell>
          <cell r="IE884">
            <v>0</v>
          </cell>
          <cell r="IF884" t="str">
            <v>PJO</v>
          </cell>
          <cell r="IG884">
            <v>0</v>
          </cell>
          <cell r="IH884" t="str">
            <v>PRA</v>
          </cell>
          <cell r="II884">
            <v>0</v>
          </cell>
          <cell r="IJ884" t="str">
            <v>JAW</v>
          </cell>
          <cell r="IK884">
            <v>0</v>
          </cell>
          <cell r="IL884" t="str">
            <v>ARB</v>
          </cell>
          <cell r="IM884">
            <v>0</v>
          </cell>
          <cell r="IN884" t="str">
            <v>PKM</v>
          </cell>
          <cell r="IO884">
            <v>0</v>
          </cell>
          <cell r="IP884" t="str">
            <v>MAT-P</v>
          </cell>
          <cell r="IQ884">
            <v>0</v>
          </cell>
          <cell r="IR884" t="str">
            <v>BIO-P</v>
          </cell>
          <cell r="IS884">
            <v>0</v>
          </cell>
          <cell r="IT884" t="str">
            <v>FIS-P</v>
          </cell>
          <cell r="IU884">
            <v>0</v>
          </cell>
          <cell r="IV884" t="str">
            <v>KIM-P</v>
          </cell>
          <cell r="IW884">
            <v>0</v>
          </cell>
          <cell r="IX884" t="str">
            <v>GEO-L</v>
          </cell>
          <cell r="IY884">
            <v>0</v>
          </cell>
          <cell r="JA884">
            <v>0</v>
          </cell>
        </row>
        <row r="885">
          <cell r="Q885" t="str">
            <v/>
          </cell>
          <cell r="AB885" t="str">
            <v/>
          </cell>
          <cell r="AC885">
            <v>26</v>
          </cell>
          <cell r="AI885" t="str">
            <v/>
          </cell>
          <cell r="AJ885">
            <v>0</v>
          </cell>
          <cell r="AK885">
            <v>89.25</v>
          </cell>
          <cell r="AL885">
            <v>83.25</v>
          </cell>
          <cell r="AM885">
            <v>82</v>
          </cell>
          <cell r="AN885">
            <v>78</v>
          </cell>
          <cell r="AO885" t="str">
            <v/>
          </cell>
          <cell r="AP885">
            <v>0</v>
          </cell>
          <cell r="AQ885">
            <v>82</v>
          </cell>
          <cell r="AR885">
            <v>94</v>
          </cell>
          <cell r="AS885">
            <v>88.75</v>
          </cell>
          <cell r="AT885">
            <v>81</v>
          </cell>
          <cell r="AU885" t="str">
            <v/>
          </cell>
          <cell r="AV885">
            <v>0</v>
          </cell>
          <cell r="AW885">
            <v>86.08</v>
          </cell>
          <cell r="AX885">
            <v>83.25</v>
          </cell>
          <cell r="AY885">
            <v>82</v>
          </cell>
          <cell r="AZ885">
            <v>83</v>
          </cell>
          <cell r="BA885" t="str">
            <v/>
          </cell>
          <cell r="BB885">
            <v>0</v>
          </cell>
          <cell r="BC885">
            <v>89.25</v>
          </cell>
          <cell r="BD885">
            <v>84</v>
          </cell>
          <cell r="BE885">
            <v>82</v>
          </cell>
          <cell r="BF885">
            <v>80</v>
          </cell>
          <cell r="BG885" t="str">
            <v>SEJ</v>
          </cell>
          <cell r="BH885">
            <v>0</v>
          </cell>
          <cell r="BI885">
            <v>82</v>
          </cell>
          <cell r="BJ885">
            <v>94.25</v>
          </cell>
          <cell r="BK885">
            <v>87.25</v>
          </cell>
          <cell r="BL885">
            <v>80</v>
          </cell>
          <cell r="BM885" t="str">
            <v/>
          </cell>
          <cell r="BN885">
            <v>0</v>
          </cell>
          <cell r="BO885">
            <v>82.38</v>
          </cell>
          <cell r="BP885">
            <v>88.5</v>
          </cell>
          <cell r="BQ885">
            <v>91</v>
          </cell>
          <cell r="BR885">
            <v>84</v>
          </cell>
          <cell r="BS885" t="str">
            <v/>
          </cell>
          <cell r="BT885">
            <v>0</v>
          </cell>
          <cell r="BU885">
            <v>91.25</v>
          </cell>
          <cell r="BV885">
            <v>93</v>
          </cell>
          <cell r="BW885">
            <v>93.75</v>
          </cell>
          <cell r="BX885">
            <v>93</v>
          </cell>
          <cell r="BY885" t="str">
            <v/>
          </cell>
          <cell r="BZ885">
            <v>0</v>
          </cell>
          <cell r="CA885">
            <v>87.92</v>
          </cell>
          <cell r="CB885">
            <v>90.75</v>
          </cell>
          <cell r="CC885">
            <v>91.5</v>
          </cell>
          <cell r="CD885">
            <v>93</v>
          </cell>
          <cell r="CE885" t="str">
            <v/>
          </cell>
          <cell r="CF885">
            <v>0</v>
          </cell>
          <cell r="CG885">
            <v>86.5</v>
          </cell>
          <cell r="CH885">
            <v>81</v>
          </cell>
          <cell r="CI885">
            <v>78.5</v>
          </cell>
          <cell r="CJ885">
            <v>81</v>
          </cell>
          <cell r="CK885" t="str">
            <v/>
          </cell>
          <cell r="CL885">
            <v>0</v>
          </cell>
          <cell r="CM885">
            <v>80.5</v>
          </cell>
          <cell r="CN885">
            <v>88</v>
          </cell>
          <cell r="CO885">
            <v>88.75</v>
          </cell>
          <cell r="CP885">
            <v>87</v>
          </cell>
          <cell r="CQ885" t="str">
            <v/>
          </cell>
          <cell r="CR885">
            <v>0</v>
          </cell>
          <cell r="CS885">
            <v>86.5</v>
          </cell>
          <cell r="CT885">
            <v>97.25</v>
          </cell>
          <cell r="CU885">
            <v>91</v>
          </cell>
          <cell r="CV885">
            <v>90</v>
          </cell>
          <cell r="CW885" t="str">
            <v/>
          </cell>
          <cell r="CX885">
            <v>0</v>
          </cell>
          <cell r="CY885">
            <v>82</v>
          </cell>
          <cell r="CZ885">
            <v>85.5</v>
          </cell>
          <cell r="DA885">
            <v>73.75</v>
          </cell>
          <cell r="DB885">
            <v>91</v>
          </cell>
          <cell r="DC885" t="str">
            <v/>
          </cell>
          <cell r="DD885">
            <v>0</v>
          </cell>
          <cell r="DE885">
            <v>89.25</v>
          </cell>
          <cell r="DF885">
            <v>88.75</v>
          </cell>
          <cell r="DG885">
            <v>83.75</v>
          </cell>
          <cell r="DH885">
            <v>92</v>
          </cell>
          <cell r="DI885" t="str">
            <v/>
          </cell>
          <cell r="DJ885">
            <v>0</v>
          </cell>
          <cell r="DK885">
            <v>0</v>
          </cell>
          <cell r="DL885">
            <v>0</v>
          </cell>
          <cell r="DM885">
            <v>0</v>
          </cell>
          <cell r="DN885">
            <v>78</v>
          </cell>
          <cell r="DO885" t="str">
            <v/>
          </cell>
          <cell r="DP885">
            <v>0</v>
          </cell>
          <cell r="DQ885">
            <v>93.5</v>
          </cell>
          <cell r="DR885">
            <v>88</v>
          </cell>
          <cell r="DS885">
            <v>88.25</v>
          </cell>
          <cell r="DT885">
            <v>81</v>
          </cell>
          <cell r="DU885" t="str">
            <v/>
          </cell>
          <cell r="DV885">
            <v>0</v>
          </cell>
          <cell r="DW885">
            <v>93.25</v>
          </cell>
          <cell r="DX885">
            <v>91.5</v>
          </cell>
          <cell r="DY885">
            <v>84.25</v>
          </cell>
          <cell r="DZ885">
            <v>84</v>
          </cell>
          <cell r="EA885" t="str">
            <v/>
          </cell>
          <cell r="EB885">
            <v>0</v>
          </cell>
          <cell r="EC885">
            <v>86.58</v>
          </cell>
          <cell r="ED885">
            <v>81.75</v>
          </cell>
          <cell r="EE885">
            <v>91.25</v>
          </cell>
          <cell r="EF885">
            <v>87</v>
          </cell>
          <cell r="EG885" t="str">
            <v/>
          </cell>
          <cell r="EH885">
            <v>0</v>
          </cell>
          <cell r="EI885">
            <v>91.5</v>
          </cell>
          <cell r="EJ885">
            <v>82</v>
          </cell>
          <cell r="EK885">
            <v>84.75</v>
          </cell>
          <cell r="EL885">
            <v>87</v>
          </cell>
          <cell r="EM885" t="str">
            <v/>
          </cell>
          <cell r="EN885">
            <v>0</v>
          </cell>
          <cell r="EO885">
            <v>91.5</v>
          </cell>
          <cell r="EP885">
            <v>82</v>
          </cell>
          <cell r="EQ885">
            <v>84.75</v>
          </cell>
          <cell r="ER885">
            <v>87</v>
          </cell>
          <cell r="ES885" t="str">
            <v/>
          </cell>
          <cell r="ET885">
            <v>0</v>
          </cell>
          <cell r="EU885">
            <v>91.5</v>
          </cell>
          <cell r="EV885">
            <v>82</v>
          </cell>
          <cell r="EW885">
            <v>84.75</v>
          </cell>
          <cell r="EX885">
            <v>87</v>
          </cell>
          <cell r="EY885" t="str">
            <v/>
          </cell>
          <cell r="EZ885">
            <v>0</v>
          </cell>
          <cell r="FA885">
            <v>84.25</v>
          </cell>
          <cell r="FB885">
            <v>81</v>
          </cell>
          <cell r="FC885">
            <v>90</v>
          </cell>
          <cell r="FD885">
            <v>85</v>
          </cell>
          <cell r="FE885" t="str">
            <v/>
          </cell>
          <cell r="FF885">
            <v>0</v>
          </cell>
          <cell r="FG885">
            <v>84.25</v>
          </cell>
          <cell r="FH885">
            <v>81</v>
          </cell>
          <cell r="FI885">
            <v>90</v>
          </cell>
          <cell r="FJ885">
            <v>85</v>
          </cell>
          <cell r="FK885" t="str">
            <v/>
          </cell>
          <cell r="FL885">
            <v>0</v>
          </cell>
          <cell r="FM885">
            <v>84.25</v>
          </cell>
          <cell r="FN885">
            <v>81</v>
          </cell>
          <cell r="FO885">
            <v>90</v>
          </cell>
          <cell r="FP885">
            <v>85</v>
          </cell>
          <cell r="FQ885" t="str">
            <v/>
          </cell>
          <cell r="FR885">
            <v>0</v>
          </cell>
          <cell r="FS885">
            <v>84.25</v>
          </cell>
          <cell r="FT885">
            <v>81</v>
          </cell>
          <cell r="FU885">
            <v>90</v>
          </cell>
          <cell r="FV885">
            <v>85</v>
          </cell>
          <cell r="FW885" t="str">
            <v/>
          </cell>
          <cell r="FX885">
            <v>0</v>
          </cell>
          <cell r="FY885">
            <v>84.25</v>
          </cell>
          <cell r="FZ885">
            <v>81</v>
          </cell>
          <cell r="GA885">
            <v>90</v>
          </cell>
          <cell r="GB885">
            <v>85</v>
          </cell>
          <cell r="GC885" t="str">
            <v/>
          </cell>
          <cell r="GD885">
            <v>0</v>
          </cell>
          <cell r="GE885">
            <v>84.25</v>
          </cell>
          <cell r="GF885">
            <v>81</v>
          </cell>
          <cell r="GG885">
            <v>90</v>
          </cell>
          <cell r="GH885">
            <v>85</v>
          </cell>
          <cell r="GI885" t="str">
            <v/>
          </cell>
          <cell r="GJ885">
            <v>0</v>
          </cell>
          <cell r="GK885">
            <v>84.25</v>
          </cell>
          <cell r="GL885">
            <v>81</v>
          </cell>
          <cell r="GM885">
            <v>90</v>
          </cell>
          <cell r="GN885">
            <v>85</v>
          </cell>
          <cell r="GO885" t="str">
            <v/>
          </cell>
          <cell r="GP885">
            <v>0</v>
          </cell>
          <cell r="GQ885">
            <v>84.25</v>
          </cell>
          <cell r="GR885">
            <v>81</v>
          </cell>
          <cell r="GS885">
            <v>90</v>
          </cell>
          <cell r="GT885">
            <v>85</v>
          </cell>
          <cell r="GU885" t="str">
            <v/>
          </cell>
          <cell r="GV885">
            <v>0</v>
          </cell>
          <cell r="GW885">
            <v>94.33</v>
          </cell>
          <cell r="GX885">
            <v>78</v>
          </cell>
          <cell r="GY885">
            <v>87.5</v>
          </cell>
          <cell r="GZ885">
            <v>83</v>
          </cell>
          <cell r="HA885" t="str">
            <v>GEO-L</v>
          </cell>
          <cell r="HB885">
            <v>0</v>
          </cell>
          <cell r="HC885">
            <v>88</v>
          </cell>
          <cell r="HD885">
            <v>88</v>
          </cell>
          <cell r="HE885">
            <v>88</v>
          </cell>
          <cell r="HF885">
            <v>92</v>
          </cell>
          <cell r="HH885">
            <v>0</v>
          </cell>
          <cell r="HM885" t="str">
            <v/>
          </cell>
          <cell r="HN885" t="str">
            <v/>
          </cell>
          <cell r="HS885">
            <v>0</v>
          </cell>
          <cell r="HT885" t="str">
            <v>PKN</v>
          </cell>
          <cell r="HU885">
            <v>0</v>
          </cell>
          <cell r="HV885" t="str">
            <v>IND</v>
          </cell>
          <cell r="HW885">
            <v>0</v>
          </cell>
          <cell r="HX885" t="str">
            <v>MAT-W</v>
          </cell>
          <cell r="HY885">
            <v>0</v>
          </cell>
          <cell r="HZ885" t="str">
            <v>SEJ-W</v>
          </cell>
          <cell r="IA885">
            <v>0</v>
          </cell>
          <cell r="IB885" t="str">
            <v>IGR-W</v>
          </cell>
          <cell r="IC885">
            <v>0</v>
          </cell>
          <cell r="ID885" t="str">
            <v>SBO</v>
          </cell>
          <cell r="IE885">
            <v>0</v>
          </cell>
          <cell r="IF885" t="str">
            <v>PJO</v>
          </cell>
          <cell r="IG885">
            <v>0</v>
          </cell>
          <cell r="IH885" t="str">
            <v>PRA</v>
          </cell>
          <cell r="II885">
            <v>0</v>
          </cell>
          <cell r="IJ885" t="str">
            <v>JAW</v>
          </cell>
          <cell r="IK885">
            <v>0</v>
          </cell>
          <cell r="IL885" t="str">
            <v>ARB</v>
          </cell>
          <cell r="IM885">
            <v>0</v>
          </cell>
          <cell r="IN885" t="str">
            <v>PKM</v>
          </cell>
          <cell r="IO885">
            <v>0</v>
          </cell>
          <cell r="IP885" t="str">
            <v>MAT-P</v>
          </cell>
          <cell r="IQ885">
            <v>0</v>
          </cell>
          <cell r="IR885" t="str">
            <v>BIO-P</v>
          </cell>
          <cell r="IS885">
            <v>0</v>
          </cell>
          <cell r="IT885" t="str">
            <v>FIS-P</v>
          </cell>
          <cell r="IU885">
            <v>0</v>
          </cell>
          <cell r="IV885" t="str">
            <v>KIM-P</v>
          </cell>
          <cell r="IW885">
            <v>0</v>
          </cell>
          <cell r="IX885" t="str">
            <v>GEO-L</v>
          </cell>
          <cell r="IY885">
            <v>0</v>
          </cell>
          <cell r="JA885">
            <v>0</v>
          </cell>
        </row>
        <row r="886">
          <cell r="Q886" t="str">
            <v/>
          </cell>
          <cell r="AB886" t="str">
            <v/>
          </cell>
          <cell r="AC886">
            <v>27</v>
          </cell>
          <cell r="AI886" t="str">
            <v/>
          </cell>
          <cell r="AJ886">
            <v>0</v>
          </cell>
          <cell r="AK886">
            <v>79.25</v>
          </cell>
          <cell r="AL886">
            <v>77.75</v>
          </cell>
          <cell r="AM886">
            <v>74.5</v>
          </cell>
          <cell r="AN886">
            <v>79</v>
          </cell>
          <cell r="AO886" t="str">
            <v/>
          </cell>
          <cell r="AP886">
            <v>0</v>
          </cell>
          <cell r="AQ886">
            <v>76</v>
          </cell>
          <cell r="AR886">
            <v>81.5</v>
          </cell>
          <cell r="AS886">
            <v>69.5</v>
          </cell>
          <cell r="AT886">
            <v>76</v>
          </cell>
          <cell r="AU886" t="str">
            <v/>
          </cell>
          <cell r="AV886">
            <v>0</v>
          </cell>
          <cell r="AW886">
            <v>78</v>
          </cell>
          <cell r="AX886">
            <v>77.75</v>
          </cell>
          <cell r="AY886">
            <v>75</v>
          </cell>
          <cell r="AZ886">
            <v>76</v>
          </cell>
          <cell r="BA886" t="str">
            <v/>
          </cell>
          <cell r="BB886">
            <v>0</v>
          </cell>
          <cell r="BC886">
            <v>79.5</v>
          </cell>
          <cell r="BD886">
            <v>77.75</v>
          </cell>
          <cell r="BE886">
            <v>75.25</v>
          </cell>
          <cell r="BF886">
            <v>76</v>
          </cell>
          <cell r="BG886" t="str">
            <v>SEJ</v>
          </cell>
          <cell r="BH886">
            <v>0</v>
          </cell>
          <cell r="BI886">
            <v>77.67</v>
          </cell>
          <cell r="BJ886">
            <v>84.5</v>
          </cell>
          <cell r="BK886">
            <v>68.5</v>
          </cell>
          <cell r="BL886">
            <v>76</v>
          </cell>
          <cell r="BM886" t="str">
            <v/>
          </cell>
          <cell r="BN886">
            <v>0</v>
          </cell>
          <cell r="BO886">
            <v>80</v>
          </cell>
          <cell r="BP886">
            <v>72</v>
          </cell>
          <cell r="BQ886">
            <v>71.5</v>
          </cell>
          <cell r="BR886">
            <v>81</v>
          </cell>
          <cell r="BS886" t="str">
            <v/>
          </cell>
          <cell r="BT886">
            <v>0</v>
          </cell>
          <cell r="BU886">
            <v>83.25</v>
          </cell>
          <cell r="BV886">
            <v>86.75</v>
          </cell>
          <cell r="BW886">
            <v>78.25</v>
          </cell>
          <cell r="BX886">
            <v>84</v>
          </cell>
          <cell r="BY886" t="str">
            <v/>
          </cell>
          <cell r="BZ886">
            <v>0</v>
          </cell>
          <cell r="CA886">
            <v>75</v>
          </cell>
          <cell r="CB886">
            <v>68.5</v>
          </cell>
          <cell r="CC886">
            <v>67</v>
          </cell>
          <cell r="CD886">
            <v>75</v>
          </cell>
          <cell r="CE886" t="str">
            <v/>
          </cell>
          <cell r="CF886">
            <v>0</v>
          </cell>
          <cell r="CG886">
            <v>85</v>
          </cell>
          <cell r="CH886">
            <v>81</v>
          </cell>
          <cell r="CI886">
            <v>77</v>
          </cell>
          <cell r="CJ886">
            <v>74</v>
          </cell>
          <cell r="CK886" t="str">
            <v/>
          </cell>
          <cell r="CL886">
            <v>0</v>
          </cell>
          <cell r="CM886">
            <v>75.17</v>
          </cell>
          <cell r="CN886">
            <v>71.5</v>
          </cell>
          <cell r="CO886">
            <v>70.5</v>
          </cell>
          <cell r="CP886">
            <v>75</v>
          </cell>
          <cell r="CQ886" t="str">
            <v/>
          </cell>
          <cell r="CR886">
            <v>0</v>
          </cell>
          <cell r="CS886">
            <v>88.92</v>
          </cell>
          <cell r="CT886">
            <v>82.25</v>
          </cell>
          <cell r="CU886">
            <v>73</v>
          </cell>
          <cell r="CV886">
            <v>85</v>
          </cell>
          <cell r="CW886" t="str">
            <v/>
          </cell>
          <cell r="CX886">
            <v>0</v>
          </cell>
          <cell r="CY886">
            <v>87.44</v>
          </cell>
          <cell r="CZ886">
            <v>74</v>
          </cell>
          <cell r="DA886">
            <v>76.5</v>
          </cell>
          <cell r="DB886">
            <v>87</v>
          </cell>
          <cell r="DC886" t="str">
            <v/>
          </cell>
          <cell r="DD886">
            <v>0</v>
          </cell>
          <cell r="DE886">
            <v>89.25</v>
          </cell>
          <cell r="DF886">
            <v>80.75</v>
          </cell>
          <cell r="DG886">
            <v>77</v>
          </cell>
          <cell r="DH886">
            <v>80</v>
          </cell>
          <cell r="DI886" t="str">
            <v/>
          </cell>
          <cell r="DJ886">
            <v>0</v>
          </cell>
          <cell r="DK886">
            <v>0</v>
          </cell>
          <cell r="DL886">
            <v>0</v>
          </cell>
          <cell r="DM886">
            <v>0</v>
          </cell>
          <cell r="DN886">
            <v>82</v>
          </cell>
          <cell r="DO886" t="str">
            <v/>
          </cell>
          <cell r="DP886">
            <v>0</v>
          </cell>
          <cell r="DQ886">
            <v>78.75</v>
          </cell>
          <cell r="DR886">
            <v>71</v>
          </cell>
          <cell r="DS886">
            <v>70.75</v>
          </cell>
          <cell r="DT886">
            <v>78</v>
          </cell>
          <cell r="DU886" t="str">
            <v/>
          </cell>
          <cell r="DV886">
            <v>0</v>
          </cell>
          <cell r="DW886">
            <v>81.75</v>
          </cell>
          <cell r="DX886">
            <v>81</v>
          </cell>
          <cell r="DY886">
            <v>69.5</v>
          </cell>
          <cell r="DZ886">
            <v>79</v>
          </cell>
          <cell r="EA886" t="str">
            <v/>
          </cell>
          <cell r="EB886">
            <v>0</v>
          </cell>
          <cell r="EC886">
            <v>75.22</v>
          </cell>
          <cell r="ED886">
            <v>67.5</v>
          </cell>
          <cell r="EE886">
            <v>66.75</v>
          </cell>
          <cell r="EF886">
            <v>72</v>
          </cell>
          <cell r="EG886" t="str">
            <v/>
          </cell>
          <cell r="EH886">
            <v>0</v>
          </cell>
          <cell r="EI886">
            <v>78.08</v>
          </cell>
          <cell r="EJ886">
            <v>0</v>
          </cell>
          <cell r="EK886">
            <v>68.75</v>
          </cell>
          <cell r="EL886">
            <v>77</v>
          </cell>
          <cell r="EM886" t="str">
            <v/>
          </cell>
          <cell r="EN886">
            <v>0</v>
          </cell>
          <cell r="EO886">
            <v>78.08</v>
          </cell>
          <cell r="EP886">
            <v>0</v>
          </cell>
          <cell r="EQ886">
            <v>68.75</v>
          </cell>
          <cell r="ER886">
            <v>77</v>
          </cell>
          <cell r="ES886" t="str">
            <v/>
          </cell>
          <cell r="ET886">
            <v>0</v>
          </cell>
          <cell r="EU886">
            <v>78.08</v>
          </cell>
          <cell r="EV886">
            <v>0</v>
          </cell>
          <cell r="EW886">
            <v>68.75</v>
          </cell>
          <cell r="EX886">
            <v>77</v>
          </cell>
          <cell r="EY886" t="str">
            <v/>
          </cell>
          <cell r="EZ886">
            <v>0</v>
          </cell>
          <cell r="FA886">
            <v>77.33</v>
          </cell>
          <cell r="FB886">
            <v>70.75</v>
          </cell>
          <cell r="FC886">
            <v>67</v>
          </cell>
          <cell r="FD886">
            <v>63</v>
          </cell>
          <cell r="FE886" t="str">
            <v/>
          </cell>
          <cell r="FF886">
            <v>0</v>
          </cell>
          <cell r="FG886">
            <v>77.33</v>
          </cell>
          <cell r="FH886">
            <v>70.75</v>
          </cell>
          <cell r="FI886">
            <v>67</v>
          </cell>
          <cell r="FJ886">
            <v>63</v>
          </cell>
          <cell r="FK886" t="str">
            <v/>
          </cell>
          <cell r="FL886">
            <v>0</v>
          </cell>
          <cell r="FM886">
            <v>77.33</v>
          </cell>
          <cell r="FN886">
            <v>70.75</v>
          </cell>
          <cell r="FO886">
            <v>67</v>
          </cell>
          <cell r="FP886">
            <v>63</v>
          </cell>
          <cell r="FQ886" t="str">
            <v/>
          </cell>
          <cell r="FR886">
            <v>0</v>
          </cell>
          <cell r="FS886">
            <v>77.33</v>
          </cell>
          <cell r="FT886">
            <v>70.75</v>
          </cell>
          <cell r="FU886">
            <v>67</v>
          </cell>
          <cell r="FV886">
            <v>63</v>
          </cell>
          <cell r="FW886" t="str">
            <v/>
          </cell>
          <cell r="FX886">
            <v>0</v>
          </cell>
          <cell r="FY886">
            <v>77.33</v>
          </cell>
          <cell r="FZ886">
            <v>70.75</v>
          </cell>
          <cell r="GA886">
            <v>67</v>
          </cell>
          <cell r="GB886">
            <v>63</v>
          </cell>
          <cell r="GC886" t="str">
            <v/>
          </cell>
          <cell r="GD886">
            <v>0</v>
          </cell>
          <cell r="GE886">
            <v>77.33</v>
          </cell>
          <cell r="GF886">
            <v>70.75</v>
          </cell>
          <cell r="GG886">
            <v>67</v>
          </cell>
          <cell r="GH886">
            <v>63</v>
          </cell>
          <cell r="GI886" t="str">
            <v/>
          </cell>
          <cell r="GJ886">
            <v>0</v>
          </cell>
          <cell r="GK886">
            <v>77.33</v>
          </cell>
          <cell r="GL886">
            <v>70.75</v>
          </cell>
          <cell r="GM886">
            <v>67</v>
          </cell>
          <cell r="GN886">
            <v>63</v>
          </cell>
          <cell r="GO886" t="str">
            <v/>
          </cell>
          <cell r="GP886">
            <v>0</v>
          </cell>
          <cell r="GQ886">
            <v>77.33</v>
          </cell>
          <cell r="GR886">
            <v>70.75</v>
          </cell>
          <cell r="GS886">
            <v>67</v>
          </cell>
          <cell r="GT886">
            <v>63</v>
          </cell>
          <cell r="GU886" t="str">
            <v/>
          </cell>
          <cell r="GV886">
            <v>0</v>
          </cell>
          <cell r="GW886">
            <v>83.17</v>
          </cell>
          <cell r="GX886">
            <v>67</v>
          </cell>
          <cell r="GY886">
            <v>69.5</v>
          </cell>
          <cell r="GZ886">
            <v>72</v>
          </cell>
          <cell r="HA886" t="str">
            <v>EKO-L</v>
          </cell>
          <cell r="HB886">
            <v>0</v>
          </cell>
          <cell r="HC886">
            <v>73.67</v>
          </cell>
          <cell r="HD886">
            <v>67.75</v>
          </cell>
          <cell r="HE886">
            <v>69.75</v>
          </cell>
          <cell r="HF886">
            <v>74</v>
          </cell>
          <cell r="HH886">
            <v>0</v>
          </cell>
          <cell r="HM886" t="str">
            <v/>
          </cell>
          <cell r="HN886" t="str">
            <v/>
          </cell>
          <cell r="HS886">
            <v>0</v>
          </cell>
          <cell r="HT886" t="str">
            <v>PKN</v>
          </cell>
          <cell r="HU886">
            <v>0</v>
          </cell>
          <cell r="HV886" t="str">
            <v>IND</v>
          </cell>
          <cell r="HW886">
            <v>0</v>
          </cell>
          <cell r="HX886" t="str">
            <v>MAT-W</v>
          </cell>
          <cell r="HY886">
            <v>0</v>
          </cell>
          <cell r="HZ886" t="str">
            <v>SEJ-W</v>
          </cell>
          <cell r="IA886">
            <v>0</v>
          </cell>
          <cell r="IB886" t="str">
            <v>IGR-W</v>
          </cell>
          <cell r="IC886">
            <v>0</v>
          </cell>
          <cell r="ID886" t="str">
            <v>SBO</v>
          </cell>
          <cell r="IE886">
            <v>0</v>
          </cell>
          <cell r="IF886" t="str">
            <v>PJO</v>
          </cell>
          <cell r="IG886">
            <v>0</v>
          </cell>
          <cell r="IH886" t="str">
            <v>PRA</v>
          </cell>
          <cell r="II886">
            <v>0</v>
          </cell>
          <cell r="IJ886" t="str">
            <v>JAW</v>
          </cell>
          <cell r="IK886">
            <v>0</v>
          </cell>
          <cell r="IL886" t="str">
            <v>ARB</v>
          </cell>
          <cell r="IM886">
            <v>0</v>
          </cell>
          <cell r="IN886" t="str">
            <v>PKM</v>
          </cell>
          <cell r="IO886">
            <v>0</v>
          </cell>
          <cell r="IP886" t="str">
            <v>MAT-P</v>
          </cell>
          <cell r="IQ886">
            <v>0</v>
          </cell>
          <cell r="IR886" t="str">
            <v>BIO-P</v>
          </cell>
          <cell r="IS886">
            <v>0</v>
          </cell>
          <cell r="IT886" t="str">
            <v>FIS-P</v>
          </cell>
          <cell r="IU886">
            <v>0</v>
          </cell>
          <cell r="IV886" t="str">
            <v>KIM-P</v>
          </cell>
          <cell r="IW886">
            <v>0</v>
          </cell>
          <cell r="IX886" t="str">
            <v>EKO-L</v>
          </cell>
          <cell r="IY886">
            <v>0</v>
          </cell>
          <cell r="JA886">
            <v>0</v>
          </cell>
        </row>
        <row r="887">
          <cell r="Q887" t="str">
            <v/>
          </cell>
          <cell r="AB887" t="str">
            <v/>
          </cell>
          <cell r="AC887">
            <v>28</v>
          </cell>
          <cell r="AI887" t="str">
            <v/>
          </cell>
          <cell r="AJ887">
            <v>0</v>
          </cell>
          <cell r="AK887">
            <v>85.75</v>
          </cell>
          <cell r="AL887">
            <v>80.75</v>
          </cell>
          <cell r="AM887">
            <v>76.75</v>
          </cell>
          <cell r="AN887">
            <v>77</v>
          </cell>
          <cell r="AO887" t="str">
            <v/>
          </cell>
          <cell r="AP887">
            <v>0</v>
          </cell>
          <cell r="AQ887">
            <v>76.33</v>
          </cell>
          <cell r="AR887">
            <v>82</v>
          </cell>
          <cell r="AS887">
            <v>78.25</v>
          </cell>
          <cell r="AT887">
            <v>79</v>
          </cell>
          <cell r="AU887" t="str">
            <v/>
          </cell>
          <cell r="AV887">
            <v>0</v>
          </cell>
          <cell r="AW887">
            <v>83.17</v>
          </cell>
          <cell r="AX887">
            <v>80.75</v>
          </cell>
          <cell r="AY887">
            <v>76.5</v>
          </cell>
          <cell r="AZ887">
            <v>80</v>
          </cell>
          <cell r="BA887" t="str">
            <v/>
          </cell>
          <cell r="BB887">
            <v>0</v>
          </cell>
          <cell r="BC887">
            <v>86.75</v>
          </cell>
          <cell r="BD887">
            <v>80.75</v>
          </cell>
          <cell r="BE887">
            <v>76.75</v>
          </cell>
          <cell r="BF887">
            <v>78</v>
          </cell>
          <cell r="BG887" t="str">
            <v>SEJ</v>
          </cell>
          <cell r="BH887">
            <v>0</v>
          </cell>
          <cell r="BI887">
            <v>81.67</v>
          </cell>
          <cell r="BJ887">
            <v>86.5</v>
          </cell>
          <cell r="BK887">
            <v>71.25</v>
          </cell>
          <cell r="BL887">
            <v>77</v>
          </cell>
          <cell r="BM887" t="str">
            <v/>
          </cell>
          <cell r="BN887">
            <v>0</v>
          </cell>
          <cell r="BO887">
            <v>82</v>
          </cell>
          <cell r="BP887">
            <v>74.75</v>
          </cell>
          <cell r="BQ887">
            <v>82.25</v>
          </cell>
          <cell r="BR887">
            <v>81</v>
          </cell>
          <cell r="BS887" t="str">
            <v/>
          </cell>
          <cell r="BT887">
            <v>0</v>
          </cell>
          <cell r="BU887">
            <v>86</v>
          </cell>
          <cell r="BV887">
            <v>90.25</v>
          </cell>
          <cell r="BW887">
            <v>90.25</v>
          </cell>
          <cell r="BX887">
            <v>85</v>
          </cell>
          <cell r="BY887" t="str">
            <v/>
          </cell>
          <cell r="BZ887">
            <v>0</v>
          </cell>
          <cell r="CA887">
            <v>80.11</v>
          </cell>
          <cell r="CB887">
            <v>81.25</v>
          </cell>
          <cell r="CC887">
            <v>87</v>
          </cell>
          <cell r="CD887">
            <v>81</v>
          </cell>
          <cell r="CE887" t="str">
            <v/>
          </cell>
          <cell r="CF887">
            <v>0</v>
          </cell>
          <cell r="CG887">
            <v>84.75</v>
          </cell>
          <cell r="CH887">
            <v>80</v>
          </cell>
          <cell r="CI887">
            <v>79.75</v>
          </cell>
          <cell r="CJ887">
            <v>77</v>
          </cell>
          <cell r="CK887" t="str">
            <v/>
          </cell>
          <cell r="CL887">
            <v>0</v>
          </cell>
          <cell r="CM887">
            <v>76.67</v>
          </cell>
          <cell r="CN887">
            <v>80.5</v>
          </cell>
          <cell r="CO887">
            <v>80.75</v>
          </cell>
          <cell r="CP887">
            <v>82</v>
          </cell>
          <cell r="CQ887" t="str">
            <v/>
          </cell>
          <cell r="CR887">
            <v>0</v>
          </cell>
          <cell r="CS887">
            <v>88.92</v>
          </cell>
          <cell r="CT887">
            <v>90.25</v>
          </cell>
          <cell r="CU887">
            <v>81.5</v>
          </cell>
          <cell r="CV887">
            <v>86</v>
          </cell>
          <cell r="CW887" t="str">
            <v/>
          </cell>
          <cell r="CX887">
            <v>0</v>
          </cell>
          <cell r="CY887">
            <v>87.67</v>
          </cell>
          <cell r="CZ887">
            <v>81</v>
          </cell>
          <cell r="DA887">
            <v>73</v>
          </cell>
          <cell r="DB887">
            <v>85</v>
          </cell>
          <cell r="DC887" t="str">
            <v/>
          </cell>
          <cell r="DD887">
            <v>0</v>
          </cell>
          <cell r="DE887">
            <v>92.75</v>
          </cell>
          <cell r="DF887">
            <v>86.5</v>
          </cell>
          <cell r="DG887">
            <v>81</v>
          </cell>
          <cell r="DH887">
            <v>87</v>
          </cell>
          <cell r="DI887" t="str">
            <v/>
          </cell>
          <cell r="DJ887">
            <v>0</v>
          </cell>
          <cell r="DK887">
            <v>0</v>
          </cell>
          <cell r="DL887">
            <v>0</v>
          </cell>
          <cell r="DM887">
            <v>0</v>
          </cell>
          <cell r="DN887">
            <v>73</v>
          </cell>
          <cell r="DO887" t="str">
            <v/>
          </cell>
          <cell r="DP887">
            <v>0</v>
          </cell>
          <cell r="DQ887">
            <v>83</v>
          </cell>
          <cell r="DR887">
            <v>76.25</v>
          </cell>
          <cell r="DS887">
            <v>79.5</v>
          </cell>
          <cell r="DT887">
            <v>78</v>
          </cell>
          <cell r="DU887" t="str">
            <v/>
          </cell>
          <cell r="DV887">
            <v>0</v>
          </cell>
          <cell r="DW887">
            <v>80.75</v>
          </cell>
          <cell r="DX887">
            <v>81.5</v>
          </cell>
          <cell r="DY887">
            <v>72.25</v>
          </cell>
          <cell r="DZ887">
            <v>82</v>
          </cell>
          <cell r="EA887" t="str">
            <v/>
          </cell>
          <cell r="EB887">
            <v>0</v>
          </cell>
          <cell r="EC887">
            <v>80.22</v>
          </cell>
          <cell r="ED887">
            <v>80.25</v>
          </cell>
          <cell r="EE887">
            <v>82.5</v>
          </cell>
          <cell r="EF887">
            <v>75</v>
          </cell>
          <cell r="EG887" t="str">
            <v/>
          </cell>
          <cell r="EH887">
            <v>0</v>
          </cell>
          <cell r="EI887">
            <v>80.67</v>
          </cell>
          <cell r="EJ887">
            <v>77.25</v>
          </cell>
          <cell r="EK887">
            <v>72.75</v>
          </cell>
          <cell r="EL887">
            <v>79</v>
          </cell>
          <cell r="EM887" t="str">
            <v/>
          </cell>
          <cell r="EN887">
            <v>0</v>
          </cell>
          <cell r="EO887">
            <v>80.67</v>
          </cell>
          <cell r="EP887">
            <v>77.25</v>
          </cell>
          <cell r="EQ887">
            <v>72.75</v>
          </cell>
          <cell r="ER887">
            <v>79</v>
          </cell>
          <cell r="ES887" t="str">
            <v/>
          </cell>
          <cell r="ET887">
            <v>0</v>
          </cell>
          <cell r="EU887">
            <v>80.67</v>
          </cell>
          <cell r="EV887">
            <v>77.25</v>
          </cell>
          <cell r="EW887">
            <v>72.75</v>
          </cell>
          <cell r="EX887">
            <v>79</v>
          </cell>
          <cell r="EY887" t="str">
            <v/>
          </cell>
          <cell r="EZ887">
            <v>0</v>
          </cell>
          <cell r="FA887">
            <v>79.42</v>
          </cell>
          <cell r="FB887">
            <v>72.5</v>
          </cell>
          <cell r="FC887">
            <v>67</v>
          </cell>
          <cell r="FD887">
            <v>80</v>
          </cell>
          <cell r="FE887" t="str">
            <v/>
          </cell>
          <cell r="FF887">
            <v>0</v>
          </cell>
          <cell r="FG887">
            <v>79.42</v>
          </cell>
          <cell r="FH887">
            <v>72.5</v>
          </cell>
          <cell r="FI887">
            <v>67</v>
          </cell>
          <cell r="FJ887">
            <v>80</v>
          </cell>
          <cell r="FK887" t="str">
            <v/>
          </cell>
          <cell r="FL887">
            <v>0</v>
          </cell>
          <cell r="FM887">
            <v>79.42</v>
          </cell>
          <cell r="FN887">
            <v>72.5</v>
          </cell>
          <cell r="FO887">
            <v>67</v>
          </cell>
          <cell r="FP887">
            <v>80</v>
          </cell>
          <cell r="FQ887" t="str">
            <v/>
          </cell>
          <cell r="FR887">
            <v>0</v>
          </cell>
          <cell r="FS887">
            <v>79.42</v>
          </cell>
          <cell r="FT887">
            <v>72.5</v>
          </cell>
          <cell r="FU887">
            <v>67</v>
          </cell>
          <cell r="FV887">
            <v>80</v>
          </cell>
          <cell r="FW887" t="str">
            <v/>
          </cell>
          <cell r="FX887">
            <v>0</v>
          </cell>
          <cell r="FY887">
            <v>79.42</v>
          </cell>
          <cell r="FZ887">
            <v>72.5</v>
          </cell>
          <cell r="GA887">
            <v>67</v>
          </cell>
          <cell r="GB887">
            <v>80</v>
          </cell>
          <cell r="GC887" t="str">
            <v/>
          </cell>
          <cell r="GD887">
            <v>0</v>
          </cell>
          <cell r="GE887">
            <v>79.42</v>
          </cell>
          <cell r="GF887">
            <v>72.5</v>
          </cell>
          <cell r="GG887">
            <v>67</v>
          </cell>
          <cell r="GH887">
            <v>80</v>
          </cell>
          <cell r="GI887" t="str">
            <v/>
          </cell>
          <cell r="GJ887">
            <v>0</v>
          </cell>
          <cell r="GK887">
            <v>79.42</v>
          </cell>
          <cell r="GL887">
            <v>72.5</v>
          </cell>
          <cell r="GM887">
            <v>67</v>
          </cell>
          <cell r="GN887">
            <v>80</v>
          </cell>
          <cell r="GO887" t="str">
            <v/>
          </cell>
          <cell r="GP887">
            <v>0</v>
          </cell>
          <cell r="GQ887">
            <v>79.42</v>
          </cell>
          <cell r="GR887">
            <v>72.5</v>
          </cell>
          <cell r="GS887">
            <v>67</v>
          </cell>
          <cell r="GT887">
            <v>80</v>
          </cell>
          <cell r="GU887" t="str">
            <v/>
          </cell>
          <cell r="GV887">
            <v>0</v>
          </cell>
          <cell r="GW887">
            <v>81</v>
          </cell>
          <cell r="GX887">
            <v>72</v>
          </cell>
          <cell r="GY887">
            <v>74.5</v>
          </cell>
          <cell r="GZ887">
            <v>77</v>
          </cell>
          <cell r="HA887" t="str">
            <v>EKO-L</v>
          </cell>
          <cell r="HB887">
            <v>0</v>
          </cell>
          <cell r="HC887">
            <v>75.75</v>
          </cell>
          <cell r="HD887">
            <v>77.75</v>
          </cell>
          <cell r="HE887">
            <v>73.25</v>
          </cell>
          <cell r="HF887">
            <v>76</v>
          </cell>
          <cell r="HH887">
            <v>0</v>
          </cell>
          <cell r="HM887" t="str">
            <v/>
          </cell>
          <cell r="HN887" t="str">
            <v/>
          </cell>
          <cell r="HS887">
            <v>0</v>
          </cell>
          <cell r="HT887" t="str">
            <v>PKN</v>
          </cell>
          <cell r="HU887">
            <v>0</v>
          </cell>
          <cell r="HV887" t="str">
            <v>IND</v>
          </cell>
          <cell r="HW887">
            <v>0</v>
          </cell>
          <cell r="HX887" t="str">
            <v>MAT-W</v>
          </cell>
          <cell r="HY887">
            <v>0</v>
          </cell>
          <cell r="HZ887" t="str">
            <v>SEJ-W</v>
          </cell>
          <cell r="IA887">
            <v>0</v>
          </cell>
          <cell r="IB887" t="str">
            <v>IGR-W</v>
          </cell>
          <cell r="IC887">
            <v>0</v>
          </cell>
          <cell r="ID887" t="str">
            <v>SBO</v>
          </cell>
          <cell r="IE887">
            <v>0</v>
          </cell>
          <cell r="IF887" t="str">
            <v>PJO</v>
          </cell>
          <cell r="IG887">
            <v>0</v>
          </cell>
          <cell r="IH887" t="str">
            <v>PRA</v>
          </cell>
          <cell r="II887">
            <v>0</v>
          </cell>
          <cell r="IJ887" t="str">
            <v>JAW</v>
          </cell>
          <cell r="IK887">
            <v>0</v>
          </cell>
          <cell r="IL887" t="str">
            <v>ARB</v>
          </cell>
          <cell r="IM887">
            <v>0</v>
          </cell>
          <cell r="IN887" t="str">
            <v>PKM</v>
          </cell>
          <cell r="IO887">
            <v>0</v>
          </cell>
          <cell r="IP887" t="str">
            <v>MAT-P</v>
          </cell>
          <cell r="IQ887">
            <v>0</v>
          </cell>
          <cell r="IR887" t="str">
            <v>BIO-P</v>
          </cell>
          <cell r="IS887">
            <v>0</v>
          </cell>
          <cell r="IT887" t="str">
            <v>FIS-P</v>
          </cell>
          <cell r="IU887">
            <v>0</v>
          </cell>
          <cell r="IV887" t="str">
            <v>KIM-P</v>
          </cell>
          <cell r="IW887">
            <v>0</v>
          </cell>
          <cell r="IX887" t="str">
            <v>EKO-L</v>
          </cell>
          <cell r="IY887">
            <v>0</v>
          </cell>
          <cell r="JA887">
            <v>0</v>
          </cell>
        </row>
        <row r="888">
          <cell r="Q888" t="str">
            <v/>
          </cell>
          <cell r="AB888" t="str">
            <v/>
          </cell>
          <cell r="AC888">
            <v>29</v>
          </cell>
          <cell r="AI888" t="str">
            <v/>
          </cell>
          <cell r="AJ888">
            <v>0</v>
          </cell>
          <cell r="AK888">
            <v>81.75</v>
          </cell>
          <cell r="AL888">
            <v>80.75</v>
          </cell>
          <cell r="AM888">
            <v>78</v>
          </cell>
          <cell r="AN888">
            <v>78</v>
          </cell>
          <cell r="AO888" t="str">
            <v/>
          </cell>
          <cell r="AP888">
            <v>0</v>
          </cell>
          <cell r="AQ888">
            <v>80.33</v>
          </cell>
          <cell r="AR888">
            <v>82.5</v>
          </cell>
          <cell r="AS888">
            <v>77.5</v>
          </cell>
          <cell r="AT888">
            <v>82</v>
          </cell>
          <cell r="AU888" t="str">
            <v/>
          </cell>
          <cell r="AV888">
            <v>0</v>
          </cell>
          <cell r="AW888">
            <v>79.08</v>
          </cell>
          <cell r="AX888">
            <v>82.75</v>
          </cell>
          <cell r="AY888">
            <v>78.25</v>
          </cell>
          <cell r="AZ888">
            <v>75</v>
          </cell>
          <cell r="BA888" t="str">
            <v/>
          </cell>
          <cell r="BB888">
            <v>0</v>
          </cell>
          <cell r="BC888">
            <v>83.75</v>
          </cell>
          <cell r="BD888">
            <v>80.75</v>
          </cell>
          <cell r="BE888">
            <v>78.25</v>
          </cell>
          <cell r="BF888">
            <v>79</v>
          </cell>
          <cell r="BG888" t="str">
            <v>SEJ</v>
          </cell>
          <cell r="BH888">
            <v>0</v>
          </cell>
          <cell r="BI888">
            <v>82.33</v>
          </cell>
          <cell r="BJ888">
            <v>78.25</v>
          </cell>
          <cell r="BK888">
            <v>70.25</v>
          </cell>
          <cell r="BL888">
            <v>79</v>
          </cell>
          <cell r="BM888" t="str">
            <v/>
          </cell>
          <cell r="BN888">
            <v>0</v>
          </cell>
          <cell r="BO888">
            <v>86.75</v>
          </cell>
          <cell r="BP888">
            <v>78</v>
          </cell>
          <cell r="BQ888">
            <v>87</v>
          </cell>
          <cell r="BR888">
            <v>83</v>
          </cell>
          <cell r="BS888" t="str">
            <v/>
          </cell>
          <cell r="BT888">
            <v>0</v>
          </cell>
          <cell r="BU888">
            <v>86.25</v>
          </cell>
          <cell r="BV888">
            <v>89.25</v>
          </cell>
          <cell r="BW888">
            <v>89.5</v>
          </cell>
          <cell r="BX888">
            <v>89</v>
          </cell>
          <cell r="BY888" t="str">
            <v/>
          </cell>
          <cell r="BZ888">
            <v>0</v>
          </cell>
          <cell r="CA888">
            <v>79</v>
          </cell>
          <cell r="CB888">
            <v>79.75</v>
          </cell>
          <cell r="CC888">
            <v>83.5</v>
          </cell>
          <cell r="CD888">
            <v>83</v>
          </cell>
          <cell r="CE888" t="str">
            <v/>
          </cell>
          <cell r="CF888">
            <v>0</v>
          </cell>
          <cell r="CG888">
            <v>83.75</v>
          </cell>
          <cell r="CH888">
            <v>77.25</v>
          </cell>
          <cell r="CI888">
            <v>78.75</v>
          </cell>
          <cell r="CJ888">
            <v>81</v>
          </cell>
          <cell r="CK888" t="str">
            <v/>
          </cell>
          <cell r="CL888">
            <v>0</v>
          </cell>
          <cell r="CM888">
            <v>76.58</v>
          </cell>
          <cell r="CN888">
            <v>74.25</v>
          </cell>
          <cell r="CO888">
            <v>74.75</v>
          </cell>
          <cell r="CP888">
            <v>82</v>
          </cell>
          <cell r="CQ888" t="str">
            <v/>
          </cell>
          <cell r="CR888">
            <v>0</v>
          </cell>
          <cell r="CS888">
            <v>86.58</v>
          </cell>
          <cell r="CT888">
            <v>92</v>
          </cell>
          <cell r="CU888">
            <v>87.5</v>
          </cell>
          <cell r="CV888">
            <v>87</v>
          </cell>
          <cell r="CW888" t="str">
            <v/>
          </cell>
          <cell r="CX888">
            <v>0</v>
          </cell>
          <cell r="CY888">
            <v>81.33</v>
          </cell>
          <cell r="CZ888">
            <v>76</v>
          </cell>
          <cell r="DA888">
            <v>74</v>
          </cell>
          <cell r="DB888">
            <v>89</v>
          </cell>
          <cell r="DC888" t="str">
            <v/>
          </cell>
          <cell r="DD888">
            <v>0</v>
          </cell>
          <cell r="DE888">
            <v>85</v>
          </cell>
          <cell r="DF888">
            <v>84</v>
          </cell>
          <cell r="DG888">
            <v>85.5</v>
          </cell>
          <cell r="DH888">
            <v>90</v>
          </cell>
          <cell r="DI888" t="str">
            <v/>
          </cell>
          <cell r="DJ888">
            <v>0</v>
          </cell>
          <cell r="DK888">
            <v>0</v>
          </cell>
          <cell r="DL888">
            <v>0</v>
          </cell>
          <cell r="DM888">
            <v>0</v>
          </cell>
          <cell r="DN888">
            <v>86</v>
          </cell>
          <cell r="DO888" t="str">
            <v/>
          </cell>
          <cell r="DP888">
            <v>0</v>
          </cell>
          <cell r="DQ888">
            <v>80</v>
          </cell>
          <cell r="DR888">
            <v>77.75</v>
          </cell>
          <cell r="DS888">
            <v>77.5</v>
          </cell>
          <cell r="DT888">
            <v>79</v>
          </cell>
          <cell r="DU888" t="str">
            <v/>
          </cell>
          <cell r="DV888">
            <v>0</v>
          </cell>
          <cell r="DW888">
            <v>81.5</v>
          </cell>
          <cell r="DX888">
            <v>78.75</v>
          </cell>
          <cell r="DY888">
            <v>77.25</v>
          </cell>
          <cell r="DZ888">
            <v>80</v>
          </cell>
          <cell r="EA888" t="str">
            <v/>
          </cell>
          <cell r="EB888">
            <v>0</v>
          </cell>
          <cell r="EC888">
            <v>83.33</v>
          </cell>
          <cell r="ED888">
            <v>71.5</v>
          </cell>
          <cell r="EE888">
            <v>78</v>
          </cell>
          <cell r="EF888">
            <v>76</v>
          </cell>
          <cell r="EG888" t="str">
            <v/>
          </cell>
          <cell r="EH888">
            <v>0</v>
          </cell>
          <cell r="EI888">
            <v>79.33</v>
          </cell>
          <cell r="EJ888">
            <v>0</v>
          </cell>
          <cell r="EK888">
            <v>73.25</v>
          </cell>
          <cell r="EL888">
            <v>86</v>
          </cell>
          <cell r="EM888" t="str">
            <v/>
          </cell>
          <cell r="EN888">
            <v>0</v>
          </cell>
          <cell r="EO888">
            <v>79.33</v>
          </cell>
          <cell r="EP888">
            <v>0</v>
          </cell>
          <cell r="EQ888">
            <v>73.25</v>
          </cell>
          <cell r="ER888">
            <v>86</v>
          </cell>
          <cell r="ES888" t="str">
            <v/>
          </cell>
          <cell r="ET888">
            <v>0</v>
          </cell>
          <cell r="EU888">
            <v>79.33</v>
          </cell>
          <cell r="EV888">
            <v>0</v>
          </cell>
          <cell r="EW888">
            <v>73.25</v>
          </cell>
          <cell r="EX888">
            <v>86</v>
          </cell>
          <cell r="EY888" t="str">
            <v/>
          </cell>
          <cell r="EZ888">
            <v>0</v>
          </cell>
          <cell r="FA888">
            <v>78</v>
          </cell>
          <cell r="FB888">
            <v>72.5</v>
          </cell>
          <cell r="FC888">
            <v>76</v>
          </cell>
          <cell r="FD888">
            <v>80</v>
          </cell>
          <cell r="FE888" t="str">
            <v/>
          </cell>
          <cell r="FF888">
            <v>0</v>
          </cell>
          <cell r="FG888">
            <v>78</v>
          </cell>
          <cell r="FH888">
            <v>72.5</v>
          </cell>
          <cell r="FI888">
            <v>76</v>
          </cell>
          <cell r="FJ888">
            <v>80</v>
          </cell>
          <cell r="FK888" t="str">
            <v/>
          </cell>
          <cell r="FL888">
            <v>0</v>
          </cell>
          <cell r="FM888">
            <v>78</v>
          </cell>
          <cell r="FN888">
            <v>72.5</v>
          </cell>
          <cell r="FO888">
            <v>76</v>
          </cell>
          <cell r="FP888">
            <v>80</v>
          </cell>
          <cell r="FQ888" t="str">
            <v/>
          </cell>
          <cell r="FR888">
            <v>0</v>
          </cell>
          <cell r="FS888">
            <v>78</v>
          </cell>
          <cell r="FT888">
            <v>72.5</v>
          </cell>
          <cell r="FU888">
            <v>76</v>
          </cell>
          <cell r="FV888">
            <v>80</v>
          </cell>
          <cell r="FW888" t="str">
            <v/>
          </cell>
          <cell r="FX888">
            <v>0</v>
          </cell>
          <cell r="FY888">
            <v>78</v>
          </cell>
          <cell r="FZ888">
            <v>72.5</v>
          </cell>
          <cell r="GA888">
            <v>76</v>
          </cell>
          <cell r="GB888">
            <v>80</v>
          </cell>
          <cell r="GC888" t="str">
            <v/>
          </cell>
          <cell r="GD888">
            <v>0</v>
          </cell>
          <cell r="GE888">
            <v>78</v>
          </cell>
          <cell r="GF888">
            <v>72.5</v>
          </cell>
          <cell r="GG888">
            <v>76</v>
          </cell>
          <cell r="GH888">
            <v>80</v>
          </cell>
          <cell r="GI888" t="str">
            <v/>
          </cell>
          <cell r="GJ888">
            <v>0</v>
          </cell>
          <cell r="GK888">
            <v>78</v>
          </cell>
          <cell r="GL888">
            <v>72.5</v>
          </cell>
          <cell r="GM888">
            <v>76</v>
          </cell>
          <cell r="GN888">
            <v>80</v>
          </cell>
          <cell r="GO888" t="str">
            <v/>
          </cell>
          <cell r="GP888">
            <v>0</v>
          </cell>
          <cell r="GQ888">
            <v>78</v>
          </cell>
          <cell r="GR888">
            <v>72.5</v>
          </cell>
          <cell r="GS888">
            <v>76</v>
          </cell>
          <cell r="GT888">
            <v>80</v>
          </cell>
          <cell r="GU888" t="str">
            <v/>
          </cell>
          <cell r="GV888">
            <v>0</v>
          </cell>
          <cell r="GW888">
            <v>85.75</v>
          </cell>
          <cell r="GX888">
            <v>72</v>
          </cell>
          <cell r="GY888">
            <v>73.25</v>
          </cell>
          <cell r="GZ888">
            <v>76</v>
          </cell>
          <cell r="HA888" t="str">
            <v>EKO-L</v>
          </cell>
          <cell r="HB888">
            <v>0</v>
          </cell>
          <cell r="HC888">
            <v>76.58</v>
          </cell>
          <cell r="HD888">
            <v>73.5</v>
          </cell>
          <cell r="HE888">
            <v>75.25</v>
          </cell>
          <cell r="HF888">
            <v>85</v>
          </cell>
          <cell r="HH888">
            <v>0</v>
          </cell>
          <cell r="HM888" t="str">
            <v/>
          </cell>
          <cell r="HN888" t="str">
            <v/>
          </cell>
          <cell r="HS888">
            <v>0</v>
          </cell>
          <cell r="HT888" t="str">
            <v>PKN</v>
          </cell>
          <cell r="HU888">
            <v>0</v>
          </cell>
          <cell r="HV888" t="str">
            <v>IND</v>
          </cell>
          <cell r="HW888">
            <v>0</v>
          </cell>
          <cell r="HX888" t="str">
            <v>MAT-W</v>
          </cell>
          <cell r="HY888">
            <v>0</v>
          </cell>
          <cell r="HZ888" t="str">
            <v>SEJ-W</v>
          </cell>
          <cell r="IA888">
            <v>0</v>
          </cell>
          <cell r="IB888" t="str">
            <v>IGR-W</v>
          </cell>
          <cell r="IC888">
            <v>0</v>
          </cell>
          <cell r="ID888" t="str">
            <v>SBO</v>
          </cell>
          <cell r="IE888">
            <v>0</v>
          </cell>
          <cell r="IF888" t="str">
            <v>PJO</v>
          </cell>
          <cell r="IG888">
            <v>0</v>
          </cell>
          <cell r="IH888" t="str">
            <v>PRA</v>
          </cell>
          <cell r="II888">
            <v>0</v>
          </cell>
          <cell r="IJ888" t="str">
            <v>JAW</v>
          </cell>
          <cell r="IK888">
            <v>0</v>
          </cell>
          <cell r="IL888" t="str">
            <v>ARB</v>
          </cell>
          <cell r="IM888">
            <v>0</v>
          </cell>
          <cell r="IN888" t="str">
            <v>PKM</v>
          </cell>
          <cell r="IO888">
            <v>0</v>
          </cell>
          <cell r="IP888" t="str">
            <v>MAT-P</v>
          </cell>
          <cell r="IQ888">
            <v>0</v>
          </cell>
          <cell r="IR888" t="str">
            <v>BIO-P</v>
          </cell>
          <cell r="IS888">
            <v>0</v>
          </cell>
          <cell r="IT888" t="str">
            <v>FIS-P</v>
          </cell>
          <cell r="IU888">
            <v>0</v>
          </cell>
          <cell r="IV888" t="str">
            <v>KIM-P</v>
          </cell>
          <cell r="IW888">
            <v>0</v>
          </cell>
          <cell r="IX888" t="str">
            <v>EKO-L</v>
          </cell>
          <cell r="IY888">
            <v>0</v>
          </cell>
          <cell r="JA888">
            <v>0</v>
          </cell>
        </row>
        <row r="889">
          <cell r="Q889" t="str">
            <v/>
          </cell>
          <cell r="AB889" t="str">
            <v/>
          </cell>
          <cell r="AC889">
            <v>30</v>
          </cell>
          <cell r="AI889" t="str">
            <v/>
          </cell>
          <cell r="AJ889">
            <v>0</v>
          </cell>
          <cell r="AK889">
            <v>85.75</v>
          </cell>
          <cell r="AL889">
            <v>82.75</v>
          </cell>
          <cell r="AM889">
            <v>78</v>
          </cell>
          <cell r="AN889">
            <v>77</v>
          </cell>
          <cell r="AO889" t="str">
            <v/>
          </cell>
          <cell r="AP889">
            <v>0</v>
          </cell>
          <cell r="AQ889">
            <v>83</v>
          </cell>
          <cell r="AR889">
            <v>91</v>
          </cell>
          <cell r="AS889">
            <v>82</v>
          </cell>
          <cell r="AT889">
            <v>79</v>
          </cell>
          <cell r="AU889" t="str">
            <v/>
          </cell>
          <cell r="AV889">
            <v>0</v>
          </cell>
          <cell r="AW889">
            <v>81.67</v>
          </cell>
          <cell r="AX889">
            <v>85.5</v>
          </cell>
          <cell r="AY889">
            <v>78</v>
          </cell>
          <cell r="AZ889">
            <v>80</v>
          </cell>
          <cell r="BA889" t="str">
            <v/>
          </cell>
          <cell r="BB889">
            <v>0</v>
          </cell>
          <cell r="BC889">
            <v>85.75</v>
          </cell>
          <cell r="BD889">
            <v>82.75</v>
          </cell>
          <cell r="BE889">
            <v>78.75</v>
          </cell>
          <cell r="BF889">
            <v>79</v>
          </cell>
          <cell r="BG889" t="str">
            <v>SEJ</v>
          </cell>
          <cell r="BH889">
            <v>0</v>
          </cell>
          <cell r="BI889">
            <v>88.33</v>
          </cell>
          <cell r="BJ889">
            <v>87</v>
          </cell>
          <cell r="BK889">
            <v>75.5</v>
          </cell>
          <cell r="BL889">
            <v>80</v>
          </cell>
          <cell r="BM889" t="str">
            <v/>
          </cell>
          <cell r="BN889">
            <v>0</v>
          </cell>
          <cell r="BO889">
            <v>80.5</v>
          </cell>
          <cell r="BP889">
            <v>78.75</v>
          </cell>
          <cell r="BQ889">
            <v>88.75</v>
          </cell>
          <cell r="BR889">
            <v>85</v>
          </cell>
          <cell r="BS889" t="str">
            <v/>
          </cell>
          <cell r="BT889">
            <v>0</v>
          </cell>
          <cell r="BU889">
            <v>87.25</v>
          </cell>
          <cell r="BV889">
            <v>91.75</v>
          </cell>
          <cell r="BW889">
            <v>92.25</v>
          </cell>
          <cell r="BX889">
            <v>91</v>
          </cell>
          <cell r="BY889" t="str">
            <v/>
          </cell>
          <cell r="BZ889">
            <v>0</v>
          </cell>
          <cell r="CA889">
            <v>83.22</v>
          </cell>
          <cell r="CB889">
            <v>84.25</v>
          </cell>
          <cell r="CC889">
            <v>79.25</v>
          </cell>
          <cell r="CD889">
            <v>80</v>
          </cell>
          <cell r="CE889" t="str">
            <v/>
          </cell>
          <cell r="CF889">
            <v>0</v>
          </cell>
          <cell r="CG889">
            <v>84.5</v>
          </cell>
          <cell r="CH889">
            <v>73.75</v>
          </cell>
          <cell r="CI889">
            <v>78.75</v>
          </cell>
          <cell r="CJ889">
            <v>80</v>
          </cell>
          <cell r="CK889" t="str">
            <v/>
          </cell>
          <cell r="CL889">
            <v>0</v>
          </cell>
          <cell r="CM889">
            <v>75.67</v>
          </cell>
          <cell r="CN889">
            <v>81.75</v>
          </cell>
          <cell r="CO889">
            <v>79.5</v>
          </cell>
          <cell r="CP889">
            <v>83</v>
          </cell>
          <cell r="CQ889" t="str">
            <v/>
          </cell>
          <cell r="CR889">
            <v>0</v>
          </cell>
          <cell r="CS889">
            <v>85.08</v>
          </cell>
          <cell r="CT889">
            <v>97.75</v>
          </cell>
          <cell r="CU889">
            <v>90.5</v>
          </cell>
          <cell r="CV889">
            <v>89</v>
          </cell>
          <cell r="CW889" t="str">
            <v/>
          </cell>
          <cell r="CX889">
            <v>0</v>
          </cell>
          <cell r="CY889">
            <v>86.11</v>
          </cell>
          <cell r="CZ889">
            <v>75.75</v>
          </cell>
          <cell r="DA889">
            <v>70.5</v>
          </cell>
          <cell r="DB889">
            <v>86</v>
          </cell>
          <cell r="DC889" t="str">
            <v/>
          </cell>
          <cell r="DD889">
            <v>0</v>
          </cell>
          <cell r="DE889">
            <v>90.25</v>
          </cell>
          <cell r="DF889">
            <v>87.75</v>
          </cell>
          <cell r="DG889">
            <v>90.25</v>
          </cell>
          <cell r="DH889">
            <v>91</v>
          </cell>
          <cell r="DI889" t="str">
            <v/>
          </cell>
          <cell r="DJ889">
            <v>0</v>
          </cell>
          <cell r="DK889">
            <v>0</v>
          </cell>
          <cell r="DL889">
            <v>0</v>
          </cell>
          <cell r="DM889">
            <v>0</v>
          </cell>
          <cell r="DN889">
            <v>87</v>
          </cell>
          <cell r="DO889" t="str">
            <v/>
          </cell>
          <cell r="DP889">
            <v>0</v>
          </cell>
          <cell r="DQ889">
            <v>88.75</v>
          </cell>
          <cell r="DR889">
            <v>72</v>
          </cell>
          <cell r="DS889">
            <v>89</v>
          </cell>
          <cell r="DT889">
            <v>79</v>
          </cell>
          <cell r="DU889" t="str">
            <v/>
          </cell>
          <cell r="DV889">
            <v>0</v>
          </cell>
          <cell r="DW889">
            <v>88.25</v>
          </cell>
          <cell r="DX889">
            <v>89.75</v>
          </cell>
          <cell r="DY889">
            <v>75.5</v>
          </cell>
          <cell r="DZ889">
            <v>80</v>
          </cell>
          <cell r="EA889" t="str">
            <v/>
          </cell>
          <cell r="EB889">
            <v>0</v>
          </cell>
          <cell r="EC889">
            <v>81.67</v>
          </cell>
          <cell r="ED889">
            <v>71.25</v>
          </cell>
          <cell r="EE889">
            <v>76</v>
          </cell>
          <cell r="EF889">
            <v>74</v>
          </cell>
          <cell r="EG889" t="str">
            <v/>
          </cell>
          <cell r="EH889">
            <v>0</v>
          </cell>
          <cell r="EI889">
            <v>80.33</v>
          </cell>
          <cell r="EJ889">
            <v>78.75</v>
          </cell>
          <cell r="EK889">
            <v>72</v>
          </cell>
          <cell r="EL889">
            <v>84</v>
          </cell>
          <cell r="EM889" t="str">
            <v/>
          </cell>
          <cell r="EN889">
            <v>0</v>
          </cell>
          <cell r="EO889">
            <v>80.33</v>
          </cell>
          <cell r="EP889">
            <v>78.75</v>
          </cell>
          <cell r="EQ889">
            <v>72</v>
          </cell>
          <cell r="ER889">
            <v>84</v>
          </cell>
          <cell r="ES889" t="str">
            <v/>
          </cell>
          <cell r="ET889">
            <v>0</v>
          </cell>
          <cell r="EU889">
            <v>80.33</v>
          </cell>
          <cell r="EV889">
            <v>78.75</v>
          </cell>
          <cell r="EW889">
            <v>72</v>
          </cell>
          <cell r="EX889">
            <v>84</v>
          </cell>
          <cell r="EY889" t="str">
            <v/>
          </cell>
          <cell r="EZ889">
            <v>0</v>
          </cell>
          <cell r="FA889">
            <v>79</v>
          </cell>
          <cell r="FB889">
            <v>71.5</v>
          </cell>
          <cell r="FC889">
            <v>77</v>
          </cell>
          <cell r="FD889">
            <v>80</v>
          </cell>
          <cell r="FE889" t="str">
            <v/>
          </cell>
          <cell r="FF889">
            <v>0</v>
          </cell>
          <cell r="FG889">
            <v>79</v>
          </cell>
          <cell r="FH889">
            <v>71.5</v>
          </cell>
          <cell r="FI889">
            <v>77</v>
          </cell>
          <cell r="FJ889">
            <v>80</v>
          </cell>
          <cell r="FK889" t="str">
            <v/>
          </cell>
          <cell r="FL889">
            <v>0</v>
          </cell>
          <cell r="FM889">
            <v>79</v>
          </cell>
          <cell r="FN889">
            <v>71.5</v>
          </cell>
          <cell r="FO889">
            <v>77</v>
          </cell>
          <cell r="FP889">
            <v>80</v>
          </cell>
          <cell r="FQ889" t="str">
            <v/>
          </cell>
          <cell r="FR889">
            <v>0</v>
          </cell>
          <cell r="FS889">
            <v>79</v>
          </cell>
          <cell r="FT889">
            <v>71.5</v>
          </cell>
          <cell r="FU889">
            <v>77</v>
          </cell>
          <cell r="FV889">
            <v>80</v>
          </cell>
          <cell r="FW889" t="str">
            <v/>
          </cell>
          <cell r="FX889">
            <v>0</v>
          </cell>
          <cell r="FY889">
            <v>79</v>
          </cell>
          <cell r="FZ889">
            <v>71.5</v>
          </cell>
          <cell r="GA889">
            <v>77</v>
          </cell>
          <cell r="GB889">
            <v>80</v>
          </cell>
          <cell r="GC889" t="str">
            <v/>
          </cell>
          <cell r="GD889">
            <v>0</v>
          </cell>
          <cell r="GE889">
            <v>79</v>
          </cell>
          <cell r="GF889">
            <v>71.5</v>
          </cell>
          <cell r="GG889">
            <v>77</v>
          </cell>
          <cell r="GH889">
            <v>80</v>
          </cell>
          <cell r="GI889" t="str">
            <v/>
          </cell>
          <cell r="GJ889">
            <v>0</v>
          </cell>
          <cell r="GK889">
            <v>79</v>
          </cell>
          <cell r="GL889">
            <v>71.5</v>
          </cell>
          <cell r="GM889">
            <v>77</v>
          </cell>
          <cell r="GN889">
            <v>80</v>
          </cell>
          <cell r="GO889" t="str">
            <v/>
          </cell>
          <cell r="GP889">
            <v>0</v>
          </cell>
          <cell r="GQ889">
            <v>79</v>
          </cell>
          <cell r="GR889">
            <v>71.5</v>
          </cell>
          <cell r="GS889">
            <v>77</v>
          </cell>
          <cell r="GT889">
            <v>80</v>
          </cell>
          <cell r="GU889" t="str">
            <v/>
          </cell>
          <cell r="GV889">
            <v>0</v>
          </cell>
          <cell r="GW889">
            <v>90.5</v>
          </cell>
          <cell r="GX889">
            <v>67</v>
          </cell>
          <cell r="GY889">
            <v>71.75</v>
          </cell>
          <cell r="GZ889">
            <v>78</v>
          </cell>
          <cell r="HA889" t="str">
            <v>EKO-L</v>
          </cell>
          <cell r="HB889">
            <v>0</v>
          </cell>
          <cell r="HC889">
            <v>83.83</v>
          </cell>
          <cell r="HD889">
            <v>84.75</v>
          </cell>
          <cell r="HE889">
            <v>77.25</v>
          </cell>
          <cell r="HF889">
            <v>87</v>
          </cell>
          <cell r="HH889">
            <v>0</v>
          </cell>
          <cell r="HM889" t="str">
            <v/>
          </cell>
          <cell r="HN889" t="str">
            <v/>
          </cell>
          <cell r="HS889">
            <v>0</v>
          </cell>
          <cell r="HT889" t="str">
            <v>PKN</v>
          </cell>
          <cell r="HU889">
            <v>0</v>
          </cell>
          <cell r="HV889" t="str">
            <v>IND</v>
          </cell>
          <cell r="HW889">
            <v>0</v>
          </cell>
          <cell r="HX889" t="str">
            <v>MAT-W</v>
          </cell>
          <cell r="HY889">
            <v>0</v>
          </cell>
          <cell r="HZ889" t="str">
            <v>SEJ-W</v>
          </cell>
          <cell r="IA889">
            <v>0</v>
          </cell>
          <cell r="IB889" t="str">
            <v>IGR-W</v>
          </cell>
          <cell r="IC889">
            <v>0</v>
          </cell>
          <cell r="ID889" t="str">
            <v>SBO</v>
          </cell>
          <cell r="IE889">
            <v>0</v>
          </cell>
          <cell r="IF889" t="str">
            <v>PJO</v>
          </cell>
          <cell r="IG889">
            <v>0</v>
          </cell>
          <cell r="IH889" t="str">
            <v>PRA</v>
          </cell>
          <cell r="II889">
            <v>0</v>
          </cell>
          <cell r="IJ889" t="str">
            <v>JAW</v>
          </cell>
          <cell r="IK889">
            <v>0</v>
          </cell>
          <cell r="IL889" t="str">
            <v>ARB</v>
          </cell>
          <cell r="IM889">
            <v>0</v>
          </cell>
          <cell r="IN889" t="str">
            <v>PKM</v>
          </cell>
          <cell r="IO889">
            <v>0</v>
          </cell>
          <cell r="IP889" t="str">
            <v>MAT-P</v>
          </cell>
          <cell r="IQ889">
            <v>0</v>
          </cell>
          <cell r="IR889" t="str">
            <v>BIO-P</v>
          </cell>
          <cell r="IS889">
            <v>0</v>
          </cell>
          <cell r="IT889" t="str">
            <v>FIS-P</v>
          </cell>
          <cell r="IU889">
            <v>0</v>
          </cell>
          <cell r="IV889" t="str">
            <v>KIM-P</v>
          </cell>
          <cell r="IW889">
            <v>0</v>
          </cell>
          <cell r="IX889" t="str">
            <v>EKO-L</v>
          </cell>
          <cell r="IY889">
            <v>0</v>
          </cell>
          <cell r="JA889">
            <v>0</v>
          </cell>
        </row>
        <row r="890">
          <cell r="Q890" t="str">
            <v/>
          </cell>
          <cell r="AB890" t="str">
            <v/>
          </cell>
          <cell r="AC890">
            <v>31</v>
          </cell>
          <cell r="AI890" t="str">
            <v/>
          </cell>
          <cell r="AJ890">
            <v>0</v>
          </cell>
          <cell r="AK890">
            <v>89.5</v>
          </cell>
          <cell r="AL890">
            <v>83.25</v>
          </cell>
          <cell r="AM890">
            <v>82.25</v>
          </cell>
          <cell r="AN890">
            <v>78</v>
          </cell>
          <cell r="AO890" t="str">
            <v/>
          </cell>
          <cell r="AP890">
            <v>0</v>
          </cell>
          <cell r="AQ890">
            <v>79.33</v>
          </cell>
          <cell r="AR890">
            <v>89.25</v>
          </cell>
          <cell r="AS890">
            <v>83</v>
          </cell>
          <cell r="AT890">
            <v>79</v>
          </cell>
          <cell r="AU890" t="str">
            <v/>
          </cell>
          <cell r="AV890">
            <v>0</v>
          </cell>
          <cell r="AW890">
            <v>85.58</v>
          </cell>
          <cell r="AX890">
            <v>83.75</v>
          </cell>
          <cell r="AY890">
            <v>82</v>
          </cell>
          <cell r="AZ890">
            <v>80</v>
          </cell>
          <cell r="BA890" t="str">
            <v/>
          </cell>
          <cell r="BB890">
            <v>0</v>
          </cell>
          <cell r="BC890">
            <v>91.75</v>
          </cell>
          <cell r="BD890">
            <v>83.25</v>
          </cell>
          <cell r="BE890">
            <v>83</v>
          </cell>
          <cell r="BF890">
            <v>79</v>
          </cell>
          <cell r="BG890" t="str">
            <v>SEJ</v>
          </cell>
          <cell r="BH890">
            <v>0</v>
          </cell>
          <cell r="BI890">
            <v>84</v>
          </cell>
          <cell r="BJ890">
            <v>90.25</v>
          </cell>
          <cell r="BK890">
            <v>77</v>
          </cell>
          <cell r="BL890">
            <v>80</v>
          </cell>
          <cell r="BM890" t="str">
            <v/>
          </cell>
          <cell r="BN890">
            <v>0</v>
          </cell>
          <cell r="BO890">
            <v>82.5</v>
          </cell>
          <cell r="BP890">
            <v>79</v>
          </cell>
          <cell r="BQ890">
            <v>73</v>
          </cell>
          <cell r="BR890">
            <v>83</v>
          </cell>
          <cell r="BS890" t="str">
            <v/>
          </cell>
          <cell r="BT890">
            <v>0</v>
          </cell>
          <cell r="BU890">
            <v>88.75</v>
          </cell>
          <cell r="BV890">
            <v>88</v>
          </cell>
          <cell r="BW890">
            <v>88</v>
          </cell>
          <cell r="BX890">
            <v>88</v>
          </cell>
          <cell r="BY890" t="str">
            <v/>
          </cell>
          <cell r="BZ890">
            <v>0</v>
          </cell>
          <cell r="CA890">
            <v>92.44</v>
          </cell>
          <cell r="CB890">
            <v>87.75</v>
          </cell>
          <cell r="CC890">
            <v>88.5</v>
          </cell>
          <cell r="CD890">
            <v>90</v>
          </cell>
          <cell r="CE890" t="str">
            <v/>
          </cell>
          <cell r="CF890">
            <v>0</v>
          </cell>
          <cell r="CG890">
            <v>85</v>
          </cell>
          <cell r="CH890">
            <v>75.5</v>
          </cell>
          <cell r="CI890">
            <v>77.75</v>
          </cell>
          <cell r="CJ890">
            <v>81</v>
          </cell>
          <cell r="CK890" t="str">
            <v/>
          </cell>
          <cell r="CL890">
            <v>0</v>
          </cell>
          <cell r="CM890">
            <v>77.92</v>
          </cell>
          <cell r="CN890">
            <v>85</v>
          </cell>
          <cell r="CO890">
            <v>85</v>
          </cell>
          <cell r="CP890">
            <v>81</v>
          </cell>
          <cell r="CQ890" t="str">
            <v/>
          </cell>
          <cell r="CR890">
            <v>0</v>
          </cell>
          <cell r="CS890">
            <v>85.5</v>
          </cell>
          <cell r="CT890">
            <v>89.75</v>
          </cell>
          <cell r="CU890">
            <v>91</v>
          </cell>
          <cell r="CV890">
            <v>87</v>
          </cell>
          <cell r="CW890" t="str">
            <v/>
          </cell>
          <cell r="CX890">
            <v>0</v>
          </cell>
          <cell r="CY890">
            <v>83.78</v>
          </cell>
          <cell r="CZ890">
            <v>79.75</v>
          </cell>
          <cell r="DA890">
            <v>76</v>
          </cell>
          <cell r="DB890">
            <v>90</v>
          </cell>
          <cell r="DC890" t="str">
            <v/>
          </cell>
          <cell r="DD890">
            <v>0</v>
          </cell>
          <cell r="DE890">
            <v>90.5</v>
          </cell>
          <cell r="DF890">
            <v>88.5</v>
          </cell>
          <cell r="DG890">
            <v>94</v>
          </cell>
          <cell r="DH890">
            <v>93</v>
          </cell>
          <cell r="DI890" t="str">
            <v/>
          </cell>
          <cell r="DJ890">
            <v>0</v>
          </cell>
          <cell r="DK890">
            <v>0</v>
          </cell>
          <cell r="DL890">
            <v>0</v>
          </cell>
          <cell r="DM890">
            <v>0</v>
          </cell>
          <cell r="DN890">
            <v>86</v>
          </cell>
          <cell r="DO890" t="str">
            <v/>
          </cell>
          <cell r="DP890">
            <v>0</v>
          </cell>
          <cell r="DQ890">
            <v>83.75</v>
          </cell>
          <cell r="DR890">
            <v>80.25</v>
          </cell>
          <cell r="DS890">
            <v>79.5</v>
          </cell>
          <cell r="DT890">
            <v>78</v>
          </cell>
          <cell r="DU890" t="str">
            <v/>
          </cell>
          <cell r="DV890">
            <v>0</v>
          </cell>
          <cell r="DW890">
            <v>89</v>
          </cell>
          <cell r="DX890">
            <v>88.25</v>
          </cell>
          <cell r="DY890">
            <v>87.75</v>
          </cell>
          <cell r="DZ890">
            <v>88</v>
          </cell>
          <cell r="EA890" t="str">
            <v/>
          </cell>
          <cell r="EB890">
            <v>0</v>
          </cell>
          <cell r="EC890">
            <v>91.11</v>
          </cell>
          <cell r="ED890">
            <v>83.5</v>
          </cell>
          <cell r="EE890">
            <v>91.25</v>
          </cell>
          <cell r="EF890">
            <v>78</v>
          </cell>
          <cell r="EG890" t="str">
            <v/>
          </cell>
          <cell r="EH890">
            <v>0</v>
          </cell>
          <cell r="EI890">
            <v>79.33</v>
          </cell>
          <cell r="EJ890">
            <v>82.75</v>
          </cell>
          <cell r="EK890">
            <v>72.25</v>
          </cell>
          <cell r="EL890">
            <v>86</v>
          </cell>
          <cell r="EM890" t="str">
            <v/>
          </cell>
          <cell r="EN890">
            <v>0</v>
          </cell>
          <cell r="EO890">
            <v>79.33</v>
          </cell>
          <cell r="EP890">
            <v>82.75</v>
          </cell>
          <cell r="EQ890">
            <v>72.25</v>
          </cell>
          <cell r="ER890">
            <v>86</v>
          </cell>
          <cell r="ES890" t="str">
            <v/>
          </cell>
          <cell r="ET890">
            <v>0</v>
          </cell>
          <cell r="EU890">
            <v>79.33</v>
          </cell>
          <cell r="EV890">
            <v>82.75</v>
          </cell>
          <cell r="EW890">
            <v>72.25</v>
          </cell>
          <cell r="EX890">
            <v>86</v>
          </cell>
          <cell r="EY890" t="str">
            <v/>
          </cell>
          <cell r="EZ890">
            <v>0</v>
          </cell>
          <cell r="FA890">
            <v>85</v>
          </cell>
          <cell r="FB890">
            <v>72</v>
          </cell>
          <cell r="FC890">
            <v>82</v>
          </cell>
          <cell r="FD890">
            <v>82</v>
          </cell>
          <cell r="FE890" t="str">
            <v/>
          </cell>
          <cell r="FF890">
            <v>0</v>
          </cell>
          <cell r="FG890">
            <v>85</v>
          </cell>
          <cell r="FH890">
            <v>72</v>
          </cell>
          <cell r="FI890">
            <v>82</v>
          </cell>
          <cell r="FJ890">
            <v>82</v>
          </cell>
          <cell r="FK890" t="str">
            <v/>
          </cell>
          <cell r="FL890">
            <v>0</v>
          </cell>
          <cell r="FM890">
            <v>85</v>
          </cell>
          <cell r="FN890">
            <v>72</v>
          </cell>
          <cell r="FO890">
            <v>82</v>
          </cell>
          <cell r="FP890">
            <v>82</v>
          </cell>
          <cell r="FQ890" t="str">
            <v/>
          </cell>
          <cell r="FR890">
            <v>0</v>
          </cell>
          <cell r="FS890">
            <v>85</v>
          </cell>
          <cell r="FT890">
            <v>72</v>
          </cell>
          <cell r="FU890">
            <v>82</v>
          </cell>
          <cell r="FV890">
            <v>82</v>
          </cell>
          <cell r="FW890" t="str">
            <v/>
          </cell>
          <cell r="FX890">
            <v>0</v>
          </cell>
          <cell r="FY890">
            <v>85</v>
          </cell>
          <cell r="FZ890">
            <v>72</v>
          </cell>
          <cell r="GA890">
            <v>82</v>
          </cell>
          <cell r="GB890">
            <v>82</v>
          </cell>
          <cell r="GC890" t="str">
            <v/>
          </cell>
          <cell r="GD890">
            <v>0</v>
          </cell>
          <cell r="GE890">
            <v>85</v>
          </cell>
          <cell r="GF890">
            <v>72</v>
          </cell>
          <cell r="GG890">
            <v>82</v>
          </cell>
          <cell r="GH890">
            <v>82</v>
          </cell>
          <cell r="GI890" t="str">
            <v/>
          </cell>
          <cell r="GJ890">
            <v>0</v>
          </cell>
          <cell r="GK890">
            <v>85</v>
          </cell>
          <cell r="GL890">
            <v>72</v>
          </cell>
          <cell r="GM890">
            <v>82</v>
          </cell>
          <cell r="GN890">
            <v>82</v>
          </cell>
          <cell r="GO890" t="str">
            <v/>
          </cell>
          <cell r="GP890">
            <v>0</v>
          </cell>
          <cell r="GQ890">
            <v>85</v>
          </cell>
          <cell r="GR890">
            <v>72</v>
          </cell>
          <cell r="GS890">
            <v>82</v>
          </cell>
          <cell r="GT890">
            <v>82</v>
          </cell>
          <cell r="GU890" t="str">
            <v/>
          </cell>
          <cell r="GV890">
            <v>0</v>
          </cell>
          <cell r="GW890">
            <v>88</v>
          </cell>
          <cell r="GX890">
            <v>77</v>
          </cell>
          <cell r="GY890">
            <v>75</v>
          </cell>
          <cell r="GZ890">
            <v>77</v>
          </cell>
          <cell r="HA890" t="str">
            <v>EKO-L</v>
          </cell>
          <cell r="HB890">
            <v>0</v>
          </cell>
          <cell r="HC890">
            <v>86.33</v>
          </cell>
          <cell r="HD890">
            <v>89</v>
          </cell>
          <cell r="HE890">
            <v>85</v>
          </cell>
          <cell r="HF890">
            <v>91</v>
          </cell>
          <cell r="HH890">
            <v>0</v>
          </cell>
          <cell r="HM890" t="str">
            <v/>
          </cell>
          <cell r="HN890" t="str">
            <v/>
          </cell>
          <cell r="HS890">
            <v>0</v>
          </cell>
          <cell r="HT890" t="str">
            <v>PKN</v>
          </cell>
          <cell r="HU890">
            <v>0</v>
          </cell>
          <cell r="HV890" t="str">
            <v>IND</v>
          </cell>
          <cell r="HW890">
            <v>0</v>
          </cell>
          <cell r="HX890" t="str">
            <v>MAT-W</v>
          </cell>
          <cell r="HY890">
            <v>0</v>
          </cell>
          <cell r="HZ890" t="str">
            <v>SEJ-W</v>
          </cell>
          <cell r="IA890">
            <v>0</v>
          </cell>
          <cell r="IB890" t="str">
            <v>IGR-W</v>
          </cell>
          <cell r="IC890">
            <v>0</v>
          </cell>
          <cell r="ID890" t="str">
            <v>SBO</v>
          </cell>
          <cell r="IE890">
            <v>0</v>
          </cell>
          <cell r="IF890" t="str">
            <v>PJO</v>
          </cell>
          <cell r="IG890">
            <v>0</v>
          </cell>
          <cell r="IH890" t="str">
            <v>PRA</v>
          </cell>
          <cell r="II890">
            <v>0</v>
          </cell>
          <cell r="IJ890" t="str">
            <v>JAW</v>
          </cell>
          <cell r="IK890">
            <v>0</v>
          </cell>
          <cell r="IL890" t="str">
            <v>ARB</v>
          </cell>
          <cell r="IM890">
            <v>0</v>
          </cell>
          <cell r="IN890" t="str">
            <v>PKM</v>
          </cell>
          <cell r="IO890">
            <v>0</v>
          </cell>
          <cell r="IP890" t="str">
            <v>MAT-P</v>
          </cell>
          <cell r="IQ890">
            <v>0</v>
          </cell>
          <cell r="IR890" t="str">
            <v>BIO-P</v>
          </cell>
          <cell r="IS890">
            <v>0</v>
          </cell>
          <cell r="IT890" t="str">
            <v>FIS-P</v>
          </cell>
          <cell r="IU890">
            <v>0</v>
          </cell>
          <cell r="IV890" t="str">
            <v>KIM-P</v>
          </cell>
          <cell r="IW890">
            <v>0</v>
          </cell>
          <cell r="IX890" t="str">
            <v>EKO-L</v>
          </cell>
          <cell r="IY890">
            <v>0</v>
          </cell>
          <cell r="JA890">
            <v>0</v>
          </cell>
        </row>
        <row r="891">
          <cell r="Q891" t="str">
            <v/>
          </cell>
          <cell r="AB891" t="str">
            <v/>
          </cell>
          <cell r="AC891">
            <v>1</v>
          </cell>
          <cell r="AI891" t="str">
            <v/>
          </cell>
          <cell r="AJ891">
            <v>0</v>
          </cell>
          <cell r="AK891">
            <v>79.25</v>
          </cell>
          <cell r="AL891">
            <v>80.25</v>
          </cell>
          <cell r="AM891">
            <v>78.5</v>
          </cell>
          <cell r="AN891">
            <v>79</v>
          </cell>
          <cell r="AO891" t="str">
            <v/>
          </cell>
          <cell r="AP891">
            <v>0</v>
          </cell>
          <cell r="AQ891">
            <v>80.67</v>
          </cell>
          <cell r="AR891">
            <v>79.75</v>
          </cell>
          <cell r="AS891">
            <v>81.5</v>
          </cell>
          <cell r="AT891">
            <v>81</v>
          </cell>
          <cell r="AU891" t="str">
            <v/>
          </cell>
          <cell r="AV891">
            <v>0</v>
          </cell>
          <cell r="AW891">
            <v>80.08</v>
          </cell>
          <cell r="AX891">
            <v>80.25</v>
          </cell>
          <cell r="AY891">
            <v>80.75</v>
          </cell>
          <cell r="AZ891">
            <v>79</v>
          </cell>
          <cell r="BA891" t="str">
            <v/>
          </cell>
          <cell r="BB891">
            <v>0</v>
          </cell>
          <cell r="BC891">
            <v>79.5</v>
          </cell>
          <cell r="BD891">
            <v>80.25</v>
          </cell>
          <cell r="BE891">
            <v>80.75</v>
          </cell>
          <cell r="BF891">
            <v>77</v>
          </cell>
          <cell r="BG891" t="str">
            <v>SEJ</v>
          </cell>
          <cell r="BH891">
            <v>0</v>
          </cell>
          <cell r="BI891">
            <v>78.33</v>
          </cell>
          <cell r="BJ891">
            <v>80.25</v>
          </cell>
          <cell r="BK891">
            <v>70.5</v>
          </cell>
          <cell r="BL891">
            <v>78</v>
          </cell>
          <cell r="BM891" t="str">
            <v/>
          </cell>
          <cell r="BN891">
            <v>0</v>
          </cell>
          <cell r="BO891">
            <v>82.13</v>
          </cell>
          <cell r="BP891">
            <v>71.25</v>
          </cell>
          <cell r="BQ891">
            <v>80.75</v>
          </cell>
          <cell r="BR891">
            <v>82</v>
          </cell>
          <cell r="BS891" t="str">
            <v/>
          </cell>
          <cell r="BT891">
            <v>0</v>
          </cell>
          <cell r="BU891">
            <v>85.5</v>
          </cell>
          <cell r="BV891">
            <v>90.75</v>
          </cell>
          <cell r="BW891">
            <v>90.25</v>
          </cell>
          <cell r="BX891">
            <v>87</v>
          </cell>
          <cell r="BY891" t="str">
            <v/>
          </cell>
          <cell r="BZ891">
            <v>0</v>
          </cell>
          <cell r="CA891">
            <v>75.89</v>
          </cell>
          <cell r="CB891">
            <v>69.5</v>
          </cell>
          <cell r="CC891">
            <v>72</v>
          </cell>
          <cell r="CD891">
            <v>75</v>
          </cell>
          <cell r="CE891" t="str">
            <v/>
          </cell>
          <cell r="CF891">
            <v>0</v>
          </cell>
          <cell r="CG891">
            <v>83</v>
          </cell>
          <cell r="CH891">
            <v>76</v>
          </cell>
          <cell r="CI891">
            <v>81</v>
          </cell>
          <cell r="CJ891">
            <v>81</v>
          </cell>
          <cell r="CK891" t="str">
            <v/>
          </cell>
          <cell r="CL891">
            <v>0</v>
          </cell>
          <cell r="CM891">
            <v>75.17</v>
          </cell>
          <cell r="CN891">
            <v>72.75</v>
          </cell>
          <cell r="CO891">
            <v>73.5</v>
          </cell>
          <cell r="CP891">
            <v>82</v>
          </cell>
          <cell r="CQ891" t="str">
            <v/>
          </cell>
          <cell r="CR891">
            <v>0</v>
          </cell>
          <cell r="CS891">
            <v>80.17</v>
          </cell>
          <cell r="CT891">
            <v>90.5</v>
          </cell>
          <cell r="CU891">
            <v>87.5</v>
          </cell>
          <cell r="CV891">
            <v>86</v>
          </cell>
          <cell r="CW891" t="str">
            <v/>
          </cell>
          <cell r="CX891">
            <v>0</v>
          </cell>
          <cell r="CY891">
            <v>86.11</v>
          </cell>
          <cell r="CZ891">
            <v>81.25</v>
          </cell>
          <cell r="DA891">
            <v>81.5</v>
          </cell>
          <cell r="DB891">
            <v>88</v>
          </cell>
          <cell r="DC891" t="str">
            <v/>
          </cell>
          <cell r="DD891">
            <v>0</v>
          </cell>
          <cell r="DE891">
            <v>93</v>
          </cell>
          <cell r="DF891">
            <v>81</v>
          </cell>
          <cell r="DG891">
            <v>88.5</v>
          </cell>
          <cell r="DH891">
            <v>86</v>
          </cell>
          <cell r="DI891" t="str">
            <v/>
          </cell>
          <cell r="DJ891">
            <v>0</v>
          </cell>
          <cell r="DK891">
            <v>0</v>
          </cell>
          <cell r="DL891">
            <v>0</v>
          </cell>
          <cell r="DM891">
            <v>0</v>
          </cell>
          <cell r="DN891">
            <v>78</v>
          </cell>
          <cell r="DO891" t="str">
            <v/>
          </cell>
          <cell r="DP891">
            <v>0</v>
          </cell>
          <cell r="DQ891">
            <v>77.5</v>
          </cell>
          <cell r="DR891">
            <v>82</v>
          </cell>
          <cell r="DS891">
            <v>88.75</v>
          </cell>
          <cell r="DT891">
            <v>81</v>
          </cell>
          <cell r="DU891" t="str">
            <v/>
          </cell>
          <cell r="DV891">
            <v>0</v>
          </cell>
          <cell r="DW891">
            <v>89.5</v>
          </cell>
          <cell r="DX891">
            <v>80.25</v>
          </cell>
          <cell r="DY891">
            <v>82.5</v>
          </cell>
          <cell r="DZ891">
            <v>83</v>
          </cell>
          <cell r="EA891" t="str">
            <v/>
          </cell>
          <cell r="EB891">
            <v>0</v>
          </cell>
          <cell r="EC891">
            <v>76.33</v>
          </cell>
          <cell r="ED891">
            <v>67</v>
          </cell>
          <cell r="EE891">
            <v>70.25</v>
          </cell>
          <cell r="EF891">
            <v>73</v>
          </cell>
          <cell r="EG891" t="str">
            <v/>
          </cell>
          <cell r="EH891">
            <v>0</v>
          </cell>
          <cell r="EI891">
            <v>77.67</v>
          </cell>
          <cell r="EJ891">
            <v>70.25</v>
          </cell>
          <cell r="EK891">
            <v>71</v>
          </cell>
          <cell r="EL891">
            <v>78</v>
          </cell>
          <cell r="EM891" t="str">
            <v/>
          </cell>
          <cell r="EN891">
            <v>0</v>
          </cell>
          <cell r="EO891">
            <v>77.67</v>
          </cell>
          <cell r="EP891">
            <v>70.25</v>
          </cell>
          <cell r="EQ891">
            <v>71</v>
          </cell>
          <cell r="ER891">
            <v>78</v>
          </cell>
          <cell r="ES891" t="str">
            <v/>
          </cell>
          <cell r="ET891">
            <v>0</v>
          </cell>
          <cell r="EU891">
            <v>77.67</v>
          </cell>
          <cell r="EV891">
            <v>70.25</v>
          </cell>
          <cell r="EW891">
            <v>71</v>
          </cell>
          <cell r="EX891">
            <v>78</v>
          </cell>
          <cell r="EY891" t="str">
            <v/>
          </cell>
          <cell r="EZ891">
            <v>0</v>
          </cell>
          <cell r="FA891">
            <v>78.56</v>
          </cell>
          <cell r="FB891">
            <v>71</v>
          </cell>
          <cell r="FC891">
            <v>68</v>
          </cell>
          <cell r="FD891">
            <v>72</v>
          </cell>
          <cell r="FE891" t="str">
            <v/>
          </cell>
          <cell r="FF891">
            <v>0</v>
          </cell>
          <cell r="FG891">
            <v>78.56</v>
          </cell>
          <cell r="FH891">
            <v>71</v>
          </cell>
          <cell r="FI891">
            <v>68</v>
          </cell>
          <cell r="FJ891">
            <v>72</v>
          </cell>
          <cell r="FK891" t="str">
            <v/>
          </cell>
          <cell r="FL891">
            <v>0</v>
          </cell>
          <cell r="FM891">
            <v>78.56</v>
          </cell>
          <cell r="FN891">
            <v>71</v>
          </cell>
          <cell r="FO891">
            <v>68</v>
          </cell>
          <cell r="FP891">
            <v>72</v>
          </cell>
          <cell r="FQ891" t="str">
            <v/>
          </cell>
          <cell r="FR891">
            <v>0</v>
          </cell>
          <cell r="FS891">
            <v>78.56</v>
          </cell>
          <cell r="FT891">
            <v>71</v>
          </cell>
          <cell r="FU891">
            <v>68</v>
          </cell>
          <cell r="FV891">
            <v>72</v>
          </cell>
          <cell r="FW891" t="str">
            <v/>
          </cell>
          <cell r="FX891">
            <v>0</v>
          </cell>
          <cell r="FY891">
            <v>78.56</v>
          </cell>
          <cell r="FZ891">
            <v>71</v>
          </cell>
          <cell r="GA891">
            <v>68</v>
          </cell>
          <cell r="GB891">
            <v>72</v>
          </cell>
          <cell r="GC891" t="str">
            <v/>
          </cell>
          <cell r="GD891">
            <v>0</v>
          </cell>
          <cell r="GE891">
            <v>78.56</v>
          </cell>
          <cell r="GF891">
            <v>71</v>
          </cell>
          <cell r="GG891">
            <v>68</v>
          </cell>
          <cell r="GH891">
            <v>72</v>
          </cell>
          <cell r="GI891" t="str">
            <v/>
          </cell>
          <cell r="GJ891">
            <v>0</v>
          </cell>
          <cell r="GK891">
            <v>78.56</v>
          </cell>
          <cell r="GL891">
            <v>71</v>
          </cell>
          <cell r="GM891">
            <v>68</v>
          </cell>
          <cell r="GN891">
            <v>72</v>
          </cell>
          <cell r="GO891" t="str">
            <v/>
          </cell>
          <cell r="GP891">
            <v>0</v>
          </cell>
          <cell r="GQ891">
            <v>78.56</v>
          </cell>
          <cell r="GR891">
            <v>71</v>
          </cell>
          <cell r="GS891">
            <v>68</v>
          </cell>
          <cell r="GT891">
            <v>72</v>
          </cell>
          <cell r="GU891" t="str">
            <v/>
          </cell>
          <cell r="GV891">
            <v>0</v>
          </cell>
          <cell r="GW891">
            <v>90.75</v>
          </cell>
          <cell r="GX891">
            <v>67</v>
          </cell>
          <cell r="GY891">
            <v>70</v>
          </cell>
          <cell r="GZ891">
            <v>75</v>
          </cell>
          <cell r="HA891" t="str">
            <v>EKO-L</v>
          </cell>
          <cell r="HB891">
            <v>0</v>
          </cell>
          <cell r="HC891">
            <v>76.33</v>
          </cell>
          <cell r="HD891">
            <v>0</v>
          </cell>
          <cell r="HE891">
            <v>74.25</v>
          </cell>
          <cell r="HF891">
            <v>72</v>
          </cell>
          <cell r="HH891">
            <v>0</v>
          </cell>
          <cell r="HM891" t="str">
            <v/>
          </cell>
          <cell r="HN891" t="str">
            <v/>
          </cell>
          <cell r="HS891">
            <v>0</v>
          </cell>
          <cell r="HT891" t="str">
            <v>PKN</v>
          </cell>
          <cell r="HU891">
            <v>0</v>
          </cell>
          <cell r="HV891" t="str">
            <v>IND</v>
          </cell>
          <cell r="HW891">
            <v>0</v>
          </cell>
          <cell r="HX891" t="str">
            <v>MAT-W</v>
          </cell>
          <cell r="HY891">
            <v>0</v>
          </cell>
          <cell r="HZ891" t="str">
            <v>SEJ-W</v>
          </cell>
          <cell r="IA891">
            <v>0</v>
          </cell>
          <cell r="IB891" t="str">
            <v>IGR-W</v>
          </cell>
          <cell r="IC891">
            <v>0</v>
          </cell>
          <cell r="ID891" t="str">
            <v>SBO</v>
          </cell>
          <cell r="IE891">
            <v>0</v>
          </cell>
          <cell r="IF891" t="str">
            <v>PJO</v>
          </cell>
          <cell r="IG891">
            <v>0</v>
          </cell>
          <cell r="IH891" t="str">
            <v>PRA</v>
          </cell>
          <cell r="II891">
            <v>0</v>
          </cell>
          <cell r="IJ891" t="str">
            <v>JAW</v>
          </cell>
          <cell r="IK891">
            <v>0</v>
          </cell>
          <cell r="IL891" t="str">
            <v>ARB</v>
          </cell>
          <cell r="IM891">
            <v>0</v>
          </cell>
          <cell r="IN891" t="str">
            <v>PKM</v>
          </cell>
          <cell r="IO891">
            <v>0</v>
          </cell>
          <cell r="IP891" t="str">
            <v>MAT-P</v>
          </cell>
          <cell r="IQ891">
            <v>0</v>
          </cell>
          <cell r="IR891" t="str">
            <v>BIO-P</v>
          </cell>
          <cell r="IS891">
            <v>0</v>
          </cell>
          <cell r="IT891" t="str">
            <v>FIS-P</v>
          </cell>
          <cell r="IU891">
            <v>0</v>
          </cell>
          <cell r="IV891" t="str">
            <v>KIM-P</v>
          </cell>
          <cell r="IW891">
            <v>0</v>
          </cell>
          <cell r="IX891" t="str">
            <v>EKO-L</v>
          </cell>
          <cell r="IY891">
            <v>0</v>
          </cell>
          <cell r="JA891">
            <v>0</v>
          </cell>
        </row>
        <row r="892">
          <cell r="Q892" t="str">
            <v/>
          </cell>
          <cell r="AB892" t="str">
            <v/>
          </cell>
          <cell r="AC892">
            <v>2</v>
          </cell>
          <cell r="AI892" t="str">
            <v/>
          </cell>
          <cell r="AJ892">
            <v>0</v>
          </cell>
          <cell r="AK892">
            <v>87</v>
          </cell>
          <cell r="AL892">
            <v>86.5</v>
          </cell>
          <cell r="AM892">
            <v>82.5</v>
          </cell>
          <cell r="AN892">
            <v>79</v>
          </cell>
          <cell r="AO892" t="str">
            <v/>
          </cell>
          <cell r="AP892">
            <v>0</v>
          </cell>
          <cell r="AQ892">
            <v>87.33</v>
          </cell>
          <cell r="AR892">
            <v>84.5</v>
          </cell>
          <cell r="AS892">
            <v>74.5</v>
          </cell>
          <cell r="AT892">
            <v>80</v>
          </cell>
          <cell r="AU892" t="str">
            <v/>
          </cell>
          <cell r="AV892">
            <v>0</v>
          </cell>
          <cell r="AW892">
            <v>84.08</v>
          </cell>
          <cell r="AX892">
            <v>84</v>
          </cell>
          <cell r="AY892">
            <v>82.5</v>
          </cell>
          <cell r="AZ892">
            <v>81</v>
          </cell>
          <cell r="BA892" t="str">
            <v/>
          </cell>
          <cell r="BB892">
            <v>0</v>
          </cell>
          <cell r="BC892">
            <v>87.5</v>
          </cell>
          <cell r="BD892">
            <v>86.5</v>
          </cell>
          <cell r="BE892">
            <v>82.5</v>
          </cell>
          <cell r="BF892">
            <v>80</v>
          </cell>
          <cell r="BG892" t="str">
            <v>SEJ</v>
          </cell>
          <cell r="BH892">
            <v>0</v>
          </cell>
          <cell r="BI892">
            <v>91.33</v>
          </cell>
          <cell r="BJ892">
            <v>87.5</v>
          </cell>
          <cell r="BK892">
            <v>75.75</v>
          </cell>
          <cell r="BL892">
            <v>81</v>
          </cell>
          <cell r="BM892" t="str">
            <v/>
          </cell>
          <cell r="BN892">
            <v>0</v>
          </cell>
          <cell r="BO892">
            <v>80.88</v>
          </cell>
          <cell r="BP892">
            <v>74.25</v>
          </cell>
          <cell r="BQ892">
            <v>80</v>
          </cell>
          <cell r="BR892">
            <v>84</v>
          </cell>
          <cell r="BS892" t="str">
            <v/>
          </cell>
          <cell r="BT892">
            <v>0</v>
          </cell>
          <cell r="BU892">
            <v>85.5</v>
          </cell>
          <cell r="BV892">
            <v>87.75</v>
          </cell>
          <cell r="BW892">
            <v>87.75</v>
          </cell>
          <cell r="BX892">
            <v>88</v>
          </cell>
          <cell r="BY892" t="str">
            <v/>
          </cell>
          <cell r="BZ892">
            <v>0</v>
          </cell>
          <cell r="CA892">
            <v>79.67</v>
          </cell>
          <cell r="CB892">
            <v>71</v>
          </cell>
          <cell r="CC892">
            <v>79.25</v>
          </cell>
          <cell r="CD892">
            <v>80</v>
          </cell>
          <cell r="CE892" t="str">
            <v/>
          </cell>
          <cell r="CF892">
            <v>0</v>
          </cell>
          <cell r="CG892">
            <v>84.5</v>
          </cell>
          <cell r="CH892">
            <v>81</v>
          </cell>
          <cell r="CI892">
            <v>76.75</v>
          </cell>
          <cell r="CJ892">
            <v>80</v>
          </cell>
          <cell r="CK892" t="str">
            <v/>
          </cell>
          <cell r="CL892">
            <v>0</v>
          </cell>
          <cell r="CM892">
            <v>75</v>
          </cell>
          <cell r="CN892">
            <v>82</v>
          </cell>
          <cell r="CO892">
            <v>80.5</v>
          </cell>
          <cell r="CP892">
            <v>85</v>
          </cell>
          <cell r="CQ892" t="str">
            <v/>
          </cell>
          <cell r="CR892">
            <v>0</v>
          </cell>
          <cell r="CS892">
            <v>83.08</v>
          </cell>
          <cell r="CT892">
            <v>89.25</v>
          </cell>
          <cell r="CU892">
            <v>81.5</v>
          </cell>
          <cell r="CV892">
            <v>86</v>
          </cell>
          <cell r="CW892" t="str">
            <v/>
          </cell>
          <cell r="CX892">
            <v>0</v>
          </cell>
          <cell r="CY892">
            <v>80.67</v>
          </cell>
          <cell r="CZ892">
            <v>75.5</v>
          </cell>
          <cell r="DA892">
            <v>68.5</v>
          </cell>
          <cell r="DB892">
            <v>89</v>
          </cell>
          <cell r="DC892" t="str">
            <v/>
          </cell>
          <cell r="DD892">
            <v>0</v>
          </cell>
          <cell r="DE892">
            <v>89.5</v>
          </cell>
          <cell r="DF892">
            <v>83</v>
          </cell>
          <cell r="DG892">
            <v>85.75</v>
          </cell>
          <cell r="DH892">
            <v>88</v>
          </cell>
          <cell r="DI892" t="str">
            <v/>
          </cell>
          <cell r="DJ892">
            <v>0</v>
          </cell>
          <cell r="DK892">
            <v>0</v>
          </cell>
          <cell r="DL892">
            <v>0</v>
          </cell>
          <cell r="DM892">
            <v>0</v>
          </cell>
          <cell r="DN892">
            <v>72</v>
          </cell>
          <cell r="DO892" t="str">
            <v/>
          </cell>
          <cell r="DP892">
            <v>0</v>
          </cell>
          <cell r="DQ892">
            <v>87.75</v>
          </cell>
          <cell r="DR892">
            <v>83.75</v>
          </cell>
          <cell r="DS892">
            <v>96.5</v>
          </cell>
          <cell r="DT892">
            <v>85</v>
          </cell>
          <cell r="DU892" t="str">
            <v/>
          </cell>
          <cell r="DV892">
            <v>0</v>
          </cell>
          <cell r="DW892">
            <v>89.75</v>
          </cell>
          <cell r="DX892">
            <v>86.75</v>
          </cell>
          <cell r="DY892">
            <v>83</v>
          </cell>
          <cell r="DZ892">
            <v>84</v>
          </cell>
          <cell r="EA892" t="str">
            <v/>
          </cell>
          <cell r="EB892">
            <v>0</v>
          </cell>
          <cell r="EC892">
            <v>82.22</v>
          </cell>
          <cell r="ED892">
            <v>68</v>
          </cell>
          <cell r="EE892">
            <v>72.75</v>
          </cell>
          <cell r="EF892">
            <v>72</v>
          </cell>
          <cell r="EG892" t="str">
            <v/>
          </cell>
          <cell r="EH892">
            <v>0</v>
          </cell>
          <cell r="EI892">
            <v>78.92</v>
          </cell>
          <cell r="EJ892">
            <v>71.75</v>
          </cell>
          <cell r="EK892">
            <v>72.25</v>
          </cell>
          <cell r="EL892">
            <v>79</v>
          </cell>
          <cell r="EM892" t="str">
            <v/>
          </cell>
          <cell r="EN892">
            <v>0</v>
          </cell>
          <cell r="EO892">
            <v>78.92</v>
          </cell>
          <cell r="EP892">
            <v>71.75</v>
          </cell>
          <cell r="EQ892">
            <v>72.25</v>
          </cell>
          <cell r="ER892">
            <v>79</v>
          </cell>
          <cell r="ES892" t="str">
            <v/>
          </cell>
          <cell r="ET892">
            <v>0</v>
          </cell>
          <cell r="EU892">
            <v>78.92</v>
          </cell>
          <cell r="EV892">
            <v>71.75</v>
          </cell>
          <cell r="EW892">
            <v>72.25</v>
          </cell>
          <cell r="EX892">
            <v>79</v>
          </cell>
          <cell r="EY892" t="str">
            <v/>
          </cell>
          <cell r="EZ892">
            <v>0</v>
          </cell>
          <cell r="FA892">
            <v>79.92</v>
          </cell>
          <cell r="FB892">
            <v>72</v>
          </cell>
          <cell r="FC892">
            <v>71</v>
          </cell>
          <cell r="FD892">
            <v>74</v>
          </cell>
          <cell r="FE892" t="str">
            <v/>
          </cell>
          <cell r="FF892">
            <v>0</v>
          </cell>
          <cell r="FG892">
            <v>79.92</v>
          </cell>
          <cell r="FH892">
            <v>72</v>
          </cell>
          <cell r="FI892">
            <v>71</v>
          </cell>
          <cell r="FJ892">
            <v>74</v>
          </cell>
          <cell r="FK892" t="str">
            <v/>
          </cell>
          <cell r="FL892">
            <v>0</v>
          </cell>
          <cell r="FM892">
            <v>79.92</v>
          </cell>
          <cell r="FN892">
            <v>72</v>
          </cell>
          <cell r="FO892">
            <v>71</v>
          </cell>
          <cell r="FP892">
            <v>74</v>
          </cell>
          <cell r="FQ892" t="str">
            <v/>
          </cell>
          <cell r="FR892">
            <v>0</v>
          </cell>
          <cell r="FS892">
            <v>79.92</v>
          </cell>
          <cell r="FT892">
            <v>72</v>
          </cell>
          <cell r="FU892">
            <v>71</v>
          </cell>
          <cell r="FV892">
            <v>74</v>
          </cell>
          <cell r="FW892" t="str">
            <v/>
          </cell>
          <cell r="FX892">
            <v>0</v>
          </cell>
          <cell r="FY892">
            <v>79.92</v>
          </cell>
          <cell r="FZ892">
            <v>72</v>
          </cell>
          <cell r="GA892">
            <v>71</v>
          </cell>
          <cell r="GB892">
            <v>74</v>
          </cell>
          <cell r="GC892" t="str">
            <v/>
          </cell>
          <cell r="GD892">
            <v>0</v>
          </cell>
          <cell r="GE892">
            <v>79.92</v>
          </cell>
          <cell r="GF892">
            <v>72</v>
          </cell>
          <cell r="GG892">
            <v>71</v>
          </cell>
          <cell r="GH892">
            <v>74</v>
          </cell>
          <cell r="GI892" t="str">
            <v/>
          </cell>
          <cell r="GJ892">
            <v>0</v>
          </cell>
          <cell r="GK892">
            <v>79.92</v>
          </cell>
          <cell r="GL892">
            <v>72</v>
          </cell>
          <cell r="GM892">
            <v>71</v>
          </cell>
          <cell r="GN892">
            <v>74</v>
          </cell>
          <cell r="GO892" t="str">
            <v/>
          </cell>
          <cell r="GP892">
            <v>0</v>
          </cell>
          <cell r="GQ892">
            <v>79.92</v>
          </cell>
          <cell r="GR892">
            <v>72</v>
          </cell>
          <cell r="GS892">
            <v>71</v>
          </cell>
          <cell r="GT892">
            <v>74</v>
          </cell>
          <cell r="GU892" t="str">
            <v/>
          </cell>
          <cell r="GV892">
            <v>0</v>
          </cell>
          <cell r="GW892">
            <v>83.33</v>
          </cell>
          <cell r="GX892">
            <v>68</v>
          </cell>
          <cell r="GY892">
            <v>71.25</v>
          </cell>
          <cell r="GZ892">
            <v>76</v>
          </cell>
          <cell r="HA892" t="str">
            <v>EKO-L</v>
          </cell>
          <cell r="HB892">
            <v>0</v>
          </cell>
          <cell r="HC892">
            <v>77.83</v>
          </cell>
          <cell r="HD892">
            <v>75.5</v>
          </cell>
          <cell r="HE892">
            <v>79</v>
          </cell>
          <cell r="HF892">
            <v>73</v>
          </cell>
          <cell r="HH892">
            <v>0</v>
          </cell>
          <cell r="HM892" t="str">
            <v/>
          </cell>
          <cell r="HN892" t="str">
            <v/>
          </cell>
          <cell r="HS892">
            <v>0</v>
          </cell>
          <cell r="HT892" t="str">
            <v>PKN</v>
          </cell>
          <cell r="HU892">
            <v>0</v>
          </cell>
          <cell r="HV892" t="str">
            <v>IND</v>
          </cell>
          <cell r="HW892">
            <v>0</v>
          </cell>
          <cell r="HX892" t="str">
            <v>MAT-W</v>
          </cell>
          <cell r="HY892">
            <v>0</v>
          </cell>
          <cell r="HZ892" t="str">
            <v>SEJ-W</v>
          </cell>
          <cell r="IA892">
            <v>0</v>
          </cell>
          <cell r="IB892" t="str">
            <v>IGR-W</v>
          </cell>
          <cell r="IC892">
            <v>0</v>
          </cell>
          <cell r="ID892" t="str">
            <v>SBO</v>
          </cell>
          <cell r="IE892">
            <v>0</v>
          </cell>
          <cell r="IF892" t="str">
            <v>PJO</v>
          </cell>
          <cell r="IG892">
            <v>0</v>
          </cell>
          <cell r="IH892" t="str">
            <v>PRA</v>
          </cell>
          <cell r="II892">
            <v>0</v>
          </cell>
          <cell r="IJ892" t="str">
            <v>JAW</v>
          </cell>
          <cell r="IK892">
            <v>0</v>
          </cell>
          <cell r="IL892" t="str">
            <v>ARB</v>
          </cell>
          <cell r="IM892">
            <v>0</v>
          </cell>
          <cell r="IN892" t="str">
            <v>PKM</v>
          </cell>
          <cell r="IO892">
            <v>0</v>
          </cell>
          <cell r="IP892" t="str">
            <v>MAT-P</v>
          </cell>
          <cell r="IQ892">
            <v>0</v>
          </cell>
          <cell r="IR892" t="str">
            <v>BIO-P</v>
          </cell>
          <cell r="IS892">
            <v>0</v>
          </cell>
          <cell r="IT892" t="str">
            <v>FIS-P</v>
          </cell>
          <cell r="IU892">
            <v>0</v>
          </cell>
          <cell r="IV892" t="str">
            <v>KIM-P</v>
          </cell>
          <cell r="IW892">
            <v>0</v>
          </cell>
          <cell r="IX892" t="str">
            <v>EKO-L</v>
          </cell>
          <cell r="IY892">
            <v>0</v>
          </cell>
          <cell r="JA892">
            <v>0</v>
          </cell>
        </row>
        <row r="893">
          <cell r="Q893" t="str">
            <v/>
          </cell>
          <cell r="AB893" t="str">
            <v/>
          </cell>
          <cell r="AC893">
            <v>3</v>
          </cell>
          <cell r="AI893" t="str">
            <v/>
          </cell>
          <cell r="AJ893">
            <v>0</v>
          </cell>
          <cell r="AK893">
            <v>83.75</v>
          </cell>
          <cell r="AL893">
            <v>76</v>
          </cell>
          <cell r="AM893">
            <v>76.5</v>
          </cell>
          <cell r="AN893">
            <v>79</v>
          </cell>
          <cell r="AO893" t="str">
            <v/>
          </cell>
          <cell r="AP893">
            <v>0</v>
          </cell>
          <cell r="AQ893">
            <v>76.33</v>
          </cell>
          <cell r="AR893">
            <v>82.75</v>
          </cell>
          <cell r="AS893">
            <v>81.25</v>
          </cell>
          <cell r="AT893">
            <v>81</v>
          </cell>
          <cell r="AU893" t="str">
            <v/>
          </cell>
          <cell r="AV893">
            <v>0</v>
          </cell>
          <cell r="AW893">
            <v>77.5</v>
          </cell>
          <cell r="AX893">
            <v>77.25</v>
          </cell>
          <cell r="AY893">
            <v>76.25</v>
          </cell>
          <cell r="AZ893">
            <v>82</v>
          </cell>
          <cell r="BA893" t="str">
            <v/>
          </cell>
          <cell r="BB893">
            <v>0</v>
          </cell>
          <cell r="BC893">
            <v>81.5</v>
          </cell>
          <cell r="BD893">
            <v>76</v>
          </cell>
          <cell r="BE893">
            <v>77</v>
          </cell>
          <cell r="BF893">
            <v>78</v>
          </cell>
          <cell r="BG893" t="str">
            <v>SEJ</v>
          </cell>
          <cell r="BH893">
            <v>0</v>
          </cell>
          <cell r="BI893">
            <v>79</v>
          </cell>
          <cell r="BJ893">
            <v>81.5</v>
          </cell>
          <cell r="BK893">
            <v>80.75</v>
          </cell>
          <cell r="BL893">
            <v>80</v>
          </cell>
          <cell r="BM893" t="str">
            <v/>
          </cell>
          <cell r="BN893">
            <v>0</v>
          </cell>
          <cell r="BO893">
            <v>85</v>
          </cell>
          <cell r="BP893">
            <v>72.25</v>
          </cell>
          <cell r="BQ893">
            <v>83.5</v>
          </cell>
          <cell r="BR893">
            <v>83</v>
          </cell>
          <cell r="BS893" t="str">
            <v/>
          </cell>
          <cell r="BT893">
            <v>0</v>
          </cell>
          <cell r="BU893">
            <v>87</v>
          </cell>
          <cell r="BV893">
            <v>82.5</v>
          </cell>
          <cell r="BW893">
            <v>87.25</v>
          </cell>
          <cell r="BX893">
            <v>89</v>
          </cell>
          <cell r="BY893" t="str">
            <v/>
          </cell>
          <cell r="BZ893">
            <v>0</v>
          </cell>
          <cell r="CA893">
            <v>77.22</v>
          </cell>
          <cell r="CB893">
            <v>76</v>
          </cell>
          <cell r="CC893">
            <v>77.5</v>
          </cell>
          <cell r="CD893">
            <v>78</v>
          </cell>
          <cell r="CE893" t="str">
            <v/>
          </cell>
          <cell r="CF893">
            <v>0</v>
          </cell>
          <cell r="CG893">
            <v>85.75</v>
          </cell>
          <cell r="CH893">
            <v>77.25</v>
          </cell>
          <cell r="CI893">
            <v>77.75</v>
          </cell>
          <cell r="CJ893">
            <v>78</v>
          </cell>
          <cell r="CK893" t="str">
            <v/>
          </cell>
          <cell r="CL893">
            <v>0</v>
          </cell>
          <cell r="CM893">
            <v>75.08</v>
          </cell>
          <cell r="CN893">
            <v>77.5</v>
          </cell>
          <cell r="CO893">
            <v>76.75</v>
          </cell>
          <cell r="CP893">
            <v>78</v>
          </cell>
          <cell r="CQ893" t="str">
            <v/>
          </cell>
          <cell r="CR893">
            <v>0</v>
          </cell>
          <cell r="CS893">
            <v>80.33</v>
          </cell>
          <cell r="CT893">
            <v>80.5</v>
          </cell>
          <cell r="CU893">
            <v>82.5</v>
          </cell>
          <cell r="CV893">
            <v>87</v>
          </cell>
          <cell r="CW893" t="str">
            <v/>
          </cell>
          <cell r="CX893">
            <v>0</v>
          </cell>
          <cell r="CY893">
            <v>89.22</v>
          </cell>
          <cell r="CZ893">
            <v>82</v>
          </cell>
          <cell r="DA893">
            <v>82</v>
          </cell>
          <cell r="DB893">
            <v>89</v>
          </cell>
          <cell r="DC893" t="str">
            <v/>
          </cell>
          <cell r="DD893">
            <v>0</v>
          </cell>
          <cell r="DE893">
            <v>85</v>
          </cell>
          <cell r="DF893">
            <v>84.5</v>
          </cell>
          <cell r="DG893">
            <v>84</v>
          </cell>
          <cell r="DH893">
            <v>87</v>
          </cell>
          <cell r="DI893" t="str">
            <v/>
          </cell>
          <cell r="DJ893">
            <v>0</v>
          </cell>
          <cell r="DK893">
            <v>0</v>
          </cell>
          <cell r="DL893">
            <v>0</v>
          </cell>
          <cell r="DM893">
            <v>0</v>
          </cell>
          <cell r="DN893">
            <v>72</v>
          </cell>
          <cell r="DO893" t="str">
            <v/>
          </cell>
          <cell r="DP893">
            <v>0</v>
          </cell>
          <cell r="DQ893">
            <v>76.25</v>
          </cell>
          <cell r="DR893">
            <v>69.75</v>
          </cell>
          <cell r="DS893">
            <v>71.5</v>
          </cell>
          <cell r="DT893">
            <v>78</v>
          </cell>
          <cell r="DU893" t="str">
            <v/>
          </cell>
          <cell r="DV893">
            <v>0</v>
          </cell>
          <cell r="DW893">
            <v>79.5</v>
          </cell>
          <cell r="DX893">
            <v>78.25</v>
          </cell>
          <cell r="DY893">
            <v>75.75</v>
          </cell>
          <cell r="DZ893">
            <v>84</v>
          </cell>
          <cell r="EA893" t="str">
            <v/>
          </cell>
          <cell r="EB893">
            <v>0</v>
          </cell>
          <cell r="EC893">
            <v>75.33</v>
          </cell>
          <cell r="ED893">
            <v>69.25</v>
          </cell>
          <cell r="EE893">
            <v>74.5</v>
          </cell>
          <cell r="EF893">
            <v>72</v>
          </cell>
          <cell r="EG893" t="str">
            <v/>
          </cell>
          <cell r="EH893">
            <v>0</v>
          </cell>
          <cell r="EI893">
            <v>80.25</v>
          </cell>
          <cell r="EJ893">
            <v>73.25</v>
          </cell>
          <cell r="EK893">
            <v>68.75</v>
          </cell>
          <cell r="EL893">
            <v>79</v>
          </cell>
          <cell r="EM893" t="str">
            <v/>
          </cell>
          <cell r="EN893">
            <v>0</v>
          </cell>
          <cell r="EO893">
            <v>80.25</v>
          </cell>
          <cell r="EP893">
            <v>73.25</v>
          </cell>
          <cell r="EQ893">
            <v>68.75</v>
          </cell>
          <cell r="ER893">
            <v>79</v>
          </cell>
          <cell r="ES893" t="str">
            <v/>
          </cell>
          <cell r="ET893">
            <v>0</v>
          </cell>
          <cell r="EU893">
            <v>80.25</v>
          </cell>
          <cell r="EV893">
            <v>73.25</v>
          </cell>
          <cell r="EW893">
            <v>68.75</v>
          </cell>
          <cell r="EX893">
            <v>79</v>
          </cell>
          <cell r="EY893" t="str">
            <v/>
          </cell>
          <cell r="EZ893">
            <v>0</v>
          </cell>
          <cell r="FA893">
            <v>78.75</v>
          </cell>
          <cell r="FB893">
            <v>71</v>
          </cell>
          <cell r="FC893">
            <v>67</v>
          </cell>
          <cell r="FD893">
            <v>75</v>
          </cell>
          <cell r="FE893" t="str">
            <v/>
          </cell>
          <cell r="FF893">
            <v>0</v>
          </cell>
          <cell r="FG893">
            <v>78.75</v>
          </cell>
          <cell r="FH893">
            <v>71</v>
          </cell>
          <cell r="FI893">
            <v>67</v>
          </cell>
          <cell r="FJ893">
            <v>75</v>
          </cell>
          <cell r="FK893" t="str">
            <v/>
          </cell>
          <cell r="FL893">
            <v>0</v>
          </cell>
          <cell r="FM893">
            <v>78.75</v>
          </cell>
          <cell r="FN893">
            <v>71</v>
          </cell>
          <cell r="FO893">
            <v>67</v>
          </cell>
          <cell r="FP893">
            <v>75</v>
          </cell>
          <cell r="FQ893" t="str">
            <v/>
          </cell>
          <cell r="FR893">
            <v>0</v>
          </cell>
          <cell r="FS893">
            <v>78.75</v>
          </cell>
          <cell r="FT893">
            <v>71</v>
          </cell>
          <cell r="FU893">
            <v>67</v>
          </cell>
          <cell r="FV893">
            <v>75</v>
          </cell>
          <cell r="FW893" t="str">
            <v/>
          </cell>
          <cell r="FX893">
            <v>0</v>
          </cell>
          <cell r="FY893">
            <v>78.75</v>
          </cell>
          <cell r="FZ893">
            <v>71</v>
          </cell>
          <cell r="GA893">
            <v>67</v>
          </cell>
          <cell r="GB893">
            <v>75</v>
          </cell>
          <cell r="GC893" t="str">
            <v/>
          </cell>
          <cell r="GD893">
            <v>0</v>
          </cell>
          <cell r="GE893">
            <v>78.75</v>
          </cell>
          <cell r="GF893">
            <v>71</v>
          </cell>
          <cell r="GG893">
            <v>67</v>
          </cell>
          <cell r="GH893">
            <v>75</v>
          </cell>
          <cell r="GI893" t="str">
            <v/>
          </cell>
          <cell r="GJ893">
            <v>0</v>
          </cell>
          <cell r="GK893">
            <v>78.75</v>
          </cell>
          <cell r="GL893">
            <v>71</v>
          </cell>
          <cell r="GM893">
            <v>67</v>
          </cell>
          <cell r="GN893">
            <v>75</v>
          </cell>
          <cell r="GO893" t="str">
            <v/>
          </cell>
          <cell r="GP893">
            <v>0</v>
          </cell>
          <cell r="GQ893">
            <v>78.75</v>
          </cell>
          <cell r="GR893">
            <v>71</v>
          </cell>
          <cell r="GS893">
            <v>67</v>
          </cell>
          <cell r="GT893">
            <v>75</v>
          </cell>
          <cell r="GU893" t="str">
            <v/>
          </cell>
          <cell r="GV893">
            <v>0</v>
          </cell>
          <cell r="GW893">
            <v>80.25</v>
          </cell>
          <cell r="GX893">
            <v>67</v>
          </cell>
          <cell r="GY893">
            <v>70</v>
          </cell>
          <cell r="GZ893">
            <v>77</v>
          </cell>
          <cell r="HA893" t="str">
            <v>EKO-L</v>
          </cell>
          <cell r="HB893">
            <v>0</v>
          </cell>
          <cell r="HC893">
            <v>74.08</v>
          </cell>
          <cell r="HD893">
            <v>71</v>
          </cell>
          <cell r="HE893">
            <v>74</v>
          </cell>
          <cell r="HF893">
            <v>75</v>
          </cell>
          <cell r="HH893">
            <v>0</v>
          </cell>
          <cell r="HM893" t="str">
            <v/>
          </cell>
          <cell r="HN893" t="str">
            <v/>
          </cell>
          <cell r="HS893">
            <v>0</v>
          </cell>
          <cell r="HT893" t="str">
            <v>PKN</v>
          </cell>
          <cell r="HU893">
            <v>0</v>
          </cell>
          <cell r="HV893" t="str">
            <v>IND</v>
          </cell>
          <cell r="HW893">
            <v>0</v>
          </cell>
          <cell r="HX893" t="str">
            <v>MAT-W</v>
          </cell>
          <cell r="HY893">
            <v>0</v>
          </cell>
          <cell r="HZ893" t="str">
            <v>SEJ-W</v>
          </cell>
          <cell r="IA893">
            <v>0</v>
          </cell>
          <cell r="IB893" t="str">
            <v>IGR-W</v>
          </cell>
          <cell r="IC893">
            <v>0</v>
          </cell>
          <cell r="ID893" t="str">
            <v>SBO</v>
          </cell>
          <cell r="IE893">
            <v>0</v>
          </cell>
          <cell r="IF893" t="str">
            <v>PJO</v>
          </cell>
          <cell r="IG893">
            <v>0</v>
          </cell>
          <cell r="IH893" t="str">
            <v>PRA</v>
          </cell>
          <cell r="II893">
            <v>0</v>
          </cell>
          <cell r="IJ893" t="str">
            <v>JAW</v>
          </cell>
          <cell r="IK893">
            <v>0</v>
          </cell>
          <cell r="IL893" t="str">
            <v>ARB</v>
          </cell>
          <cell r="IM893">
            <v>0</v>
          </cell>
          <cell r="IN893" t="str">
            <v>PKM</v>
          </cell>
          <cell r="IO893">
            <v>0</v>
          </cell>
          <cell r="IP893" t="str">
            <v>MAT-P</v>
          </cell>
          <cell r="IQ893">
            <v>0</v>
          </cell>
          <cell r="IR893" t="str">
            <v>BIO-P</v>
          </cell>
          <cell r="IS893">
            <v>0</v>
          </cell>
          <cell r="IT893" t="str">
            <v>FIS-P</v>
          </cell>
          <cell r="IU893">
            <v>0</v>
          </cell>
          <cell r="IV893" t="str">
            <v>KIM-P</v>
          </cell>
          <cell r="IW893">
            <v>0</v>
          </cell>
          <cell r="IX893" t="str">
            <v>EKO-L</v>
          </cell>
          <cell r="IY893">
            <v>0</v>
          </cell>
          <cell r="JA893">
            <v>0</v>
          </cell>
        </row>
        <row r="894">
          <cell r="Q894" t="str">
            <v/>
          </cell>
          <cell r="AB894" t="str">
            <v/>
          </cell>
          <cell r="AC894">
            <v>4</v>
          </cell>
          <cell r="AI894" t="str">
            <v/>
          </cell>
          <cell r="AJ894">
            <v>0</v>
          </cell>
          <cell r="AK894">
            <v>91.25</v>
          </cell>
          <cell r="AL894">
            <v>84.75</v>
          </cell>
          <cell r="AM894">
            <v>82</v>
          </cell>
          <cell r="AN894">
            <v>79</v>
          </cell>
          <cell r="AO894" t="str">
            <v/>
          </cell>
          <cell r="AP894">
            <v>0</v>
          </cell>
          <cell r="AQ894">
            <v>92.33</v>
          </cell>
          <cell r="AR894">
            <v>90.75</v>
          </cell>
          <cell r="AS894">
            <v>84</v>
          </cell>
          <cell r="AT894">
            <v>80</v>
          </cell>
          <cell r="AU894" t="str">
            <v/>
          </cell>
          <cell r="AV894">
            <v>0</v>
          </cell>
          <cell r="AW894">
            <v>92.92</v>
          </cell>
          <cell r="AX894">
            <v>88.5</v>
          </cell>
          <cell r="AY894">
            <v>82.25</v>
          </cell>
          <cell r="AZ894">
            <v>81</v>
          </cell>
          <cell r="BA894" t="str">
            <v/>
          </cell>
          <cell r="BB894">
            <v>0</v>
          </cell>
          <cell r="BC894">
            <v>93.25</v>
          </cell>
          <cell r="BD894">
            <v>84.75</v>
          </cell>
          <cell r="BE894">
            <v>82.5</v>
          </cell>
          <cell r="BF894">
            <v>81</v>
          </cell>
          <cell r="BG894" t="str">
            <v>SEJ</v>
          </cell>
          <cell r="BH894">
            <v>0</v>
          </cell>
          <cell r="BI894">
            <v>94.67</v>
          </cell>
          <cell r="BJ894">
            <v>91.5</v>
          </cell>
          <cell r="BK894">
            <v>79.5</v>
          </cell>
          <cell r="BL894">
            <v>80</v>
          </cell>
          <cell r="BM894" t="str">
            <v/>
          </cell>
          <cell r="BN894">
            <v>0</v>
          </cell>
          <cell r="BO894">
            <v>84.13</v>
          </cell>
          <cell r="BP894">
            <v>79.25</v>
          </cell>
          <cell r="BQ894">
            <v>86.25</v>
          </cell>
          <cell r="BR894">
            <v>86</v>
          </cell>
          <cell r="BS894" t="str">
            <v/>
          </cell>
          <cell r="BT894">
            <v>0</v>
          </cell>
          <cell r="BU894">
            <v>86.5</v>
          </cell>
          <cell r="BV894">
            <v>92.5</v>
          </cell>
          <cell r="BW894">
            <v>95.75</v>
          </cell>
          <cell r="BX894">
            <v>93</v>
          </cell>
          <cell r="BY894" t="str">
            <v/>
          </cell>
          <cell r="BZ894">
            <v>0</v>
          </cell>
          <cell r="CA894">
            <v>87.78</v>
          </cell>
          <cell r="CB894">
            <v>83.5</v>
          </cell>
          <cell r="CC894">
            <v>84.5</v>
          </cell>
          <cell r="CD894">
            <v>88</v>
          </cell>
          <cell r="CE894" t="str">
            <v/>
          </cell>
          <cell r="CF894">
            <v>0</v>
          </cell>
          <cell r="CG894">
            <v>85.75</v>
          </cell>
          <cell r="CH894">
            <v>82.25</v>
          </cell>
          <cell r="CI894">
            <v>82.75</v>
          </cell>
          <cell r="CJ894">
            <v>80</v>
          </cell>
          <cell r="CK894" t="str">
            <v/>
          </cell>
          <cell r="CL894">
            <v>0</v>
          </cell>
          <cell r="CM894">
            <v>77.92</v>
          </cell>
          <cell r="CN894">
            <v>86.25</v>
          </cell>
          <cell r="CO894">
            <v>87</v>
          </cell>
          <cell r="CP894">
            <v>87</v>
          </cell>
          <cell r="CQ894" t="str">
            <v/>
          </cell>
          <cell r="CR894">
            <v>0</v>
          </cell>
          <cell r="CS894">
            <v>85</v>
          </cell>
          <cell r="CT894">
            <v>98</v>
          </cell>
          <cell r="CU894">
            <v>94.5</v>
          </cell>
          <cell r="CV894">
            <v>92</v>
          </cell>
          <cell r="CW894" t="str">
            <v/>
          </cell>
          <cell r="CX894">
            <v>0</v>
          </cell>
          <cell r="CY894">
            <v>85.22</v>
          </cell>
          <cell r="CZ894">
            <v>83.25</v>
          </cell>
          <cell r="DA894">
            <v>76.5</v>
          </cell>
          <cell r="DB894">
            <v>90</v>
          </cell>
          <cell r="DC894" t="str">
            <v/>
          </cell>
          <cell r="DD894">
            <v>0</v>
          </cell>
          <cell r="DE894">
            <v>93</v>
          </cell>
          <cell r="DF894">
            <v>91.25</v>
          </cell>
          <cell r="DG894">
            <v>92.5</v>
          </cell>
          <cell r="DH894">
            <v>92</v>
          </cell>
          <cell r="DI894" t="str">
            <v/>
          </cell>
          <cell r="DJ894">
            <v>0</v>
          </cell>
          <cell r="DK894">
            <v>0</v>
          </cell>
          <cell r="DL894">
            <v>0</v>
          </cell>
          <cell r="DM894">
            <v>0</v>
          </cell>
          <cell r="DN894">
            <v>90</v>
          </cell>
          <cell r="DO894" t="str">
            <v/>
          </cell>
          <cell r="DP894">
            <v>0</v>
          </cell>
          <cell r="DQ894">
            <v>87.75</v>
          </cell>
          <cell r="DR894">
            <v>81.25</v>
          </cell>
          <cell r="DS894">
            <v>77.75</v>
          </cell>
          <cell r="DT894">
            <v>84</v>
          </cell>
          <cell r="DU894" t="str">
            <v/>
          </cell>
          <cell r="DV894">
            <v>0</v>
          </cell>
          <cell r="DW894">
            <v>93.5</v>
          </cell>
          <cell r="DX894">
            <v>88.5</v>
          </cell>
          <cell r="DY894">
            <v>87.5</v>
          </cell>
          <cell r="DZ894">
            <v>88</v>
          </cell>
          <cell r="EA894" t="str">
            <v/>
          </cell>
          <cell r="EB894">
            <v>0</v>
          </cell>
          <cell r="EC894">
            <v>85.56</v>
          </cell>
          <cell r="ED894">
            <v>73.75</v>
          </cell>
          <cell r="EE894">
            <v>84.25</v>
          </cell>
          <cell r="EF894">
            <v>73</v>
          </cell>
          <cell r="EG894" t="str">
            <v/>
          </cell>
          <cell r="EH894">
            <v>0</v>
          </cell>
          <cell r="EI894">
            <v>80</v>
          </cell>
          <cell r="EJ894">
            <v>83.75</v>
          </cell>
          <cell r="EK894">
            <v>72.5</v>
          </cell>
          <cell r="EL894">
            <v>83</v>
          </cell>
          <cell r="EM894" t="str">
            <v/>
          </cell>
          <cell r="EN894">
            <v>0</v>
          </cell>
          <cell r="EO894">
            <v>80</v>
          </cell>
          <cell r="EP894">
            <v>83.75</v>
          </cell>
          <cell r="EQ894">
            <v>72.5</v>
          </cell>
          <cell r="ER894">
            <v>83</v>
          </cell>
          <cell r="ES894" t="str">
            <v/>
          </cell>
          <cell r="ET894">
            <v>0</v>
          </cell>
          <cell r="EU894">
            <v>80</v>
          </cell>
          <cell r="EV894">
            <v>83.75</v>
          </cell>
          <cell r="EW894">
            <v>72.5</v>
          </cell>
          <cell r="EX894">
            <v>83</v>
          </cell>
          <cell r="EY894" t="str">
            <v/>
          </cell>
          <cell r="EZ894">
            <v>0</v>
          </cell>
          <cell r="FA894">
            <v>80.17</v>
          </cell>
          <cell r="FB894">
            <v>72</v>
          </cell>
          <cell r="FC894">
            <v>80</v>
          </cell>
          <cell r="FD894">
            <v>83</v>
          </cell>
          <cell r="FE894" t="str">
            <v/>
          </cell>
          <cell r="FF894">
            <v>0</v>
          </cell>
          <cell r="FG894">
            <v>80.17</v>
          </cell>
          <cell r="FH894">
            <v>72</v>
          </cell>
          <cell r="FI894">
            <v>80</v>
          </cell>
          <cell r="FJ894">
            <v>83</v>
          </cell>
          <cell r="FK894" t="str">
            <v/>
          </cell>
          <cell r="FL894">
            <v>0</v>
          </cell>
          <cell r="FM894">
            <v>80.17</v>
          </cell>
          <cell r="FN894">
            <v>72</v>
          </cell>
          <cell r="FO894">
            <v>80</v>
          </cell>
          <cell r="FP894">
            <v>83</v>
          </cell>
          <cell r="FQ894" t="str">
            <v/>
          </cell>
          <cell r="FR894">
            <v>0</v>
          </cell>
          <cell r="FS894">
            <v>80.17</v>
          </cell>
          <cell r="FT894">
            <v>72</v>
          </cell>
          <cell r="FU894">
            <v>80</v>
          </cell>
          <cell r="FV894">
            <v>83</v>
          </cell>
          <cell r="FW894" t="str">
            <v/>
          </cell>
          <cell r="FX894">
            <v>0</v>
          </cell>
          <cell r="FY894">
            <v>80.17</v>
          </cell>
          <cell r="FZ894">
            <v>72</v>
          </cell>
          <cell r="GA894">
            <v>80</v>
          </cell>
          <cell r="GB894">
            <v>83</v>
          </cell>
          <cell r="GC894" t="str">
            <v/>
          </cell>
          <cell r="GD894">
            <v>0</v>
          </cell>
          <cell r="GE894">
            <v>80.17</v>
          </cell>
          <cell r="GF894">
            <v>72</v>
          </cell>
          <cell r="GG894">
            <v>80</v>
          </cell>
          <cell r="GH894">
            <v>83</v>
          </cell>
          <cell r="GI894" t="str">
            <v/>
          </cell>
          <cell r="GJ894">
            <v>0</v>
          </cell>
          <cell r="GK894">
            <v>80.17</v>
          </cell>
          <cell r="GL894">
            <v>72</v>
          </cell>
          <cell r="GM894">
            <v>80</v>
          </cell>
          <cell r="GN894">
            <v>83</v>
          </cell>
          <cell r="GO894" t="str">
            <v/>
          </cell>
          <cell r="GP894">
            <v>0</v>
          </cell>
          <cell r="GQ894">
            <v>80.17</v>
          </cell>
          <cell r="GR894">
            <v>72</v>
          </cell>
          <cell r="GS894">
            <v>80</v>
          </cell>
          <cell r="GT894">
            <v>83</v>
          </cell>
          <cell r="GU894" t="str">
            <v/>
          </cell>
          <cell r="GV894">
            <v>0</v>
          </cell>
          <cell r="GW894">
            <v>87.17</v>
          </cell>
          <cell r="GX894">
            <v>71</v>
          </cell>
          <cell r="GY894">
            <v>79.5</v>
          </cell>
          <cell r="GZ894">
            <v>79</v>
          </cell>
          <cell r="HA894" t="str">
            <v>EKO-L</v>
          </cell>
          <cell r="HB894">
            <v>0</v>
          </cell>
          <cell r="HC894">
            <v>85.33</v>
          </cell>
          <cell r="HD894">
            <v>89</v>
          </cell>
          <cell r="HE894">
            <v>79.5</v>
          </cell>
          <cell r="HF894">
            <v>83</v>
          </cell>
          <cell r="HH894">
            <v>0</v>
          </cell>
          <cell r="HM894" t="str">
            <v/>
          </cell>
          <cell r="HN894" t="str">
            <v/>
          </cell>
          <cell r="HS894">
            <v>0</v>
          </cell>
          <cell r="HT894" t="str">
            <v>PKN</v>
          </cell>
          <cell r="HU894">
            <v>0</v>
          </cell>
          <cell r="HV894" t="str">
            <v>IND</v>
          </cell>
          <cell r="HW894">
            <v>0</v>
          </cell>
          <cell r="HX894" t="str">
            <v>MAT-W</v>
          </cell>
          <cell r="HY894">
            <v>0</v>
          </cell>
          <cell r="HZ894" t="str">
            <v>SEJ-W</v>
          </cell>
          <cell r="IA894">
            <v>0</v>
          </cell>
          <cell r="IB894" t="str">
            <v>IGR-W</v>
          </cell>
          <cell r="IC894">
            <v>0</v>
          </cell>
          <cell r="ID894" t="str">
            <v>SBO</v>
          </cell>
          <cell r="IE894">
            <v>0</v>
          </cell>
          <cell r="IF894" t="str">
            <v>PJO</v>
          </cell>
          <cell r="IG894">
            <v>0</v>
          </cell>
          <cell r="IH894" t="str">
            <v>PRA</v>
          </cell>
          <cell r="II894">
            <v>0</v>
          </cell>
          <cell r="IJ894" t="str">
            <v>JAW</v>
          </cell>
          <cell r="IK894">
            <v>0</v>
          </cell>
          <cell r="IL894" t="str">
            <v>ARB</v>
          </cell>
          <cell r="IM894">
            <v>0</v>
          </cell>
          <cell r="IN894" t="str">
            <v>PKM</v>
          </cell>
          <cell r="IO894">
            <v>0</v>
          </cell>
          <cell r="IP894" t="str">
            <v>MAT-P</v>
          </cell>
          <cell r="IQ894">
            <v>0</v>
          </cell>
          <cell r="IR894" t="str">
            <v>BIO-P</v>
          </cell>
          <cell r="IS894">
            <v>0</v>
          </cell>
          <cell r="IT894" t="str">
            <v>FIS-P</v>
          </cell>
          <cell r="IU894">
            <v>0</v>
          </cell>
          <cell r="IV894" t="str">
            <v>KIM-P</v>
          </cell>
          <cell r="IW894">
            <v>0</v>
          </cell>
          <cell r="IX894" t="str">
            <v>EKO-L</v>
          </cell>
          <cell r="IY894">
            <v>0</v>
          </cell>
          <cell r="JA894">
            <v>0</v>
          </cell>
        </row>
        <row r="895">
          <cell r="Q895" t="str">
            <v/>
          </cell>
          <cell r="AB895" t="str">
            <v/>
          </cell>
          <cell r="AC895">
            <v>5</v>
          </cell>
          <cell r="AI895" t="str">
            <v/>
          </cell>
          <cell r="AJ895">
            <v>0</v>
          </cell>
          <cell r="AK895">
            <v>82.25</v>
          </cell>
          <cell r="AL895">
            <v>78.25</v>
          </cell>
          <cell r="AM895">
            <v>75.5</v>
          </cell>
          <cell r="AN895">
            <v>78</v>
          </cell>
          <cell r="AO895" t="str">
            <v/>
          </cell>
          <cell r="AP895">
            <v>0</v>
          </cell>
          <cell r="AQ895">
            <v>82</v>
          </cell>
          <cell r="AR895">
            <v>85.5</v>
          </cell>
          <cell r="AS895">
            <v>79.25</v>
          </cell>
          <cell r="AT895">
            <v>80</v>
          </cell>
          <cell r="AU895" t="str">
            <v/>
          </cell>
          <cell r="AV895">
            <v>0</v>
          </cell>
          <cell r="AW895">
            <v>79.75</v>
          </cell>
          <cell r="AX895">
            <v>75.75</v>
          </cell>
          <cell r="AY895">
            <v>75.5</v>
          </cell>
          <cell r="AZ895">
            <v>79</v>
          </cell>
          <cell r="BA895" t="str">
            <v/>
          </cell>
          <cell r="BB895">
            <v>0</v>
          </cell>
          <cell r="BC895">
            <v>83.75</v>
          </cell>
          <cell r="BD895">
            <v>78.25</v>
          </cell>
          <cell r="BE895">
            <v>75.5</v>
          </cell>
          <cell r="BF895">
            <v>76</v>
          </cell>
          <cell r="BG895" t="str">
            <v>SEJ</v>
          </cell>
          <cell r="BH895">
            <v>0</v>
          </cell>
          <cell r="BI895">
            <v>83.33</v>
          </cell>
          <cell r="BJ895">
            <v>80.25</v>
          </cell>
          <cell r="BK895">
            <v>74.25</v>
          </cell>
          <cell r="BL895">
            <v>78</v>
          </cell>
          <cell r="BM895" t="str">
            <v/>
          </cell>
          <cell r="BN895">
            <v>0</v>
          </cell>
          <cell r="BO895">
            <v>81.5</v>
          </cell>
          <cell r="BP895">
            <v>74.25</v>
          </cell>
          <cell r="BQ895">
            <v>72.5</v>
          </cell>
          <cell r="BR895">
            <v>83</v>
          </cell>
          <cell r="BS895" t="str">
            <v/>
          </cell>
          <cell r="BT895">
            <v>0</v>
          </cell>
          <cell r="BU895">
            <v>88.25</v>
          </cell>
          <cell r="BV895">
            <v>86.75</v>
          </cell>
          <cell r="BW895">
            <v>79.5</v>
          </cell>
          <cell r="BX895">
            <v>83</v>
          </cell>
          <cell r="BY895" t="str">
            <v/>
          </cell>
          <cell r="BZ895">
            <v>0</v>
          </cell>
          <cell r="CA895">
            <v>85</v>
          </cell>
          <cell r="CB895">
            <v>74</v>
          </cell>
          <cell r="CC895">
            <v>68</v>
          </cell>
          <cell r="CD895">
            <v>80</v>
          </cell>
          <cell r="CE895" t="str">
            <v/>
          </cell>
          <cell r="CF895">
            <v>0</v>
          </cell>
          <cell r="CG895">
            <v>84.25</v>
          </cell>
          <cell r="CH895">
            <v>78.5</v>
          </cell>
          <cell r="CI895">
            <v>76</v>
          </cell>
          <cell r="CJ895">
            <v>78</v>
          </cell>
          <cell r="CK895" t="str">
            <v/>
          </cell>
          <cell r="CL895">
            <v>0</v>
          </cell>
          <cell r="CM895">
            <v>78.5</v>
          </cell>
          <cell r="CN895">
            <v>78.25</v>
          </cell>
          <cell r="CO895">
            <v>76</v>
          </cell>
          <cell r="CP895">
            <v>82</v>
          </cell>
          <cell r="CQ895" t="str">
            <v/>
          </cell>
          <cell r="CR895">
            <v>0</v>
          </cell>
          <cell r="CS895">
            <v>84.5</v>
          </cell>
          <cell r="CT895">
            <v>83.5</v>
          </cell>
          <cell r="CU895">
            <v>67.5</v>
          </cell>
          <cell r="CV895">
            <v>89</v>
          </cell>
          <cell r="CW895" t="str">
            <v/>
          </cell>
          <cell r="CX895">
            <v>0</v>
          </cell>
          <cell r="CY895">
            <v>90</v>
          </cell>
          <cell r="CZ895">
            <v>88.25</v>
          </cell>
          <cell r="DA895">
            <v>82.25</v>
          </cell>
          <cell r="DB895">
            <v>89</v>
          </cell>
          <cell r="DC895" t="str">
            <v/>
          </cell>
          <cell r="DD895">
            <v>0</v>
          </cell>
          <cell r="DE895">
            <v>92.5</v>
          </cell>
          <cell r="DF895">
            <v>86.5</v>
          </cell>
          <cell r="DG895">
            <v>82.75</v>
          </cell>
          <cell r="DH895">
            <v>88</v>
          </cell>
          <cell r="DI895" t="str">
            <v/>
          </cell>
          <cell r="DJ895">
            <v>0</v>
          </cell>
          <cell r="DK895">
            <v>0</v>
          </cell>
          <cell r="DL895">
            <v>0</v>
          </cell>
          <cell r="DM895">
            <v>0</v>
          </cell>
          <cell r="DN895">
            <v>76</v>
          </cell>
          <cell r="DO895" t="str">
            <v/>
          </cell>
          <cell r="DP895">
            <v>0</v>
          </cell>
          <cell r="DQ895">
            <v>80.25</v>
          </cell>
          <cell r="DR895">
            <v>75.5</v>
          </cell>
          <cell r="DS895">
            <v>69.5</v>
          </cell>
          <cell r="DT895">
            <v>82</v>
          </cell>
          <cell r="DU895" t="str">
            <v/>
          </cell>
          <cell r="DV895">
            <v>0</v>
          </cell>
          <cell r="DW895">
            <v>89</v>
          </cell>
          <cell r="DX895">
            <v>79</v>
          </cell>
          <cell r="DY895">
            <v>72.75</v>
          </cell>
          <cell r="DZ895">
            <v>82</v>
          </cell>
          <cell r="EA895" t="str">
            <v/>
          </cell>
          <cell r="EB895">
            <v>0</v>
          </cell>
          <cell r="EC895">
            <v>80.22</v>
          </cell>
          <cell r="ED895">
            <v>69.5</v>
          </cell>
          <cell r="EE895">
            <v>70.5</v>
          </cell>
          <cell r="EF895">
            <v>77</v>
          </cell>
          <cell r="EG895" t="str">
            <v/>
          </cell>
          <cell r="EH895">
            <v>0</v>
          </cell>
          <cell r="EI895">
            <v>80.83</v>
          </cell>
          <cell r="EJ895">
            <v>74.75</v>
          </cell>
          <cell r="EK895">
            <v>70.75</v>
          </cell>
          <cell r="EL895">
            <v>78</v>
          </cell>
          <cell r="EM895" t="str">
            <v/>
          </cell>
          <cell r="EN895">
            <v>0</v>
          </cell>
          <cell r="EO895">
            <v>80.83</v>
          </cell>
          <cell r="EP895">
            <v>74.75</v>
          </cell>
          <cell r="EQ895">
            <v>70.75</v>
          </cell>
          <cell r="ER895">
            <v>78</v>
          </cell>
          <cell r="ES895" t="str">
            <v/>
          </cell>
          <cell r="ET895">
            <v>0</v>
          </cell>
          <cell r="EU895">
            <v>80.83</v>
          </cell>
          <cell r="EV895">
            <v>74.75</v>
          </cell>
          <cell r="EW895">
            <v>70.75</v>
          </cell>
          <cell r="EX895">
            <v>78</v>
          </cell>
          <cell r="EY895" t="str">
            <v/>
          </cell>
          <cell r="EZ895">
            <v>0</v>
          </cell>
          <cell r="FA895">
            <v>80.17</v>
          </cell>
          <cell r="FB895">
            <v>71</v>
          </cell>
          <cell r="FC895">
            <v>67</v>
          </cell>
          <cell r="FD895">
            <v>72</v>
          </cell>
          <cell r="FE895" t="str">
            <v/>
          </cell>
          <cell r="FF895">
            <v>0</v>
          </cell>
          <cell r="FG895">
            <v>80.17</v>
          </cell>
          <cell r="FH895">
            <v>71</v>
          </cell>
          <cell r="FI895">
            <v>67</v>
          </cell>
          <cell r="FJ895">
            <v>72</v>
          </cell>
          <cell r="FK895" t="str">
            <v/>
          </cell>
          <cell r="FL895">
            <v>0</v>
          </cell>
          <cell r="FM895">
            <v>80.17</v>
          </cell>
          <cell r="FN895">
            <v>71</v>
          </cell>
          <cell r="FO895">
            <v>67</v>
          </cell>
          <cell r="FP895">
            <v>72</v>
          </cell>
          <cell r="FQ895" t="str">
            <v/>
          </cell>
          <cell r="FR895">
            <v>0</v>
          </cell>
          <cell r="FS895">
            <v>80.17</v>
          </cell>
          <cell r="FT895">
            <v>71</v>
          </cell>
          <cell r="FU895">
            <v>67</v>
          </cell>
          <cell r="FV895">
            <v>72</v>
          </cell>
          <cell r="FW895" t="str">
            <v/>
          </cell>
          <cell r="FX895">
            <v>0</v>
          </cell>
          <cell r="FY895">
            <v>80.17</v>
          </cell>
          <cell r="FZ895">
            <v>71</v>
          </cell>
          <cell r="GA895">
            <v>67</v>
          </cell>
          <cell r="GB895">
            <v>72</v>
          </cell>
          <cell r="GC895" t="str">
            <v/>
          </cell>
          <cell r="GD895">
            <v>0</v>
          </cell>
          <cell r="GE895">
            <v>80.17</v>
          </cell>
          <cell r="GF895">
            <v>71</v>
          </cell>
          <cell r="GG895">
            <v>67</v>
          </cell>
          <cell r="GH895">
            <v>72</v>
          </cell>
          <cell r="GI895" t="str">
            <v/>
          </cell>
          <cell r="GJ895">
            <v>0</v>
          </cell>
          <cell r="GK895">
            <v>80.17</v>
          </cell>
          <cell r="GL895">
            <v>71</v>
          </cell>
          <cell r="GM895">
            <v>67</v>
          </cell>
          <cell r="GN895">
            <v>72</v>
          </cell>
          <cell r="GO895" t="str">
            <v/>
          </cell>
          <cell r="GP895">
            <v>0</v>
          </cell>
          <cell r="GQ895">
            <v>80.17</v>
          </cell>
          <cell r="GR895">
            <v>71</v>
          </cell>
          <cell r="GS895">
            <v>67</v>
          </cell>
          <cell r="GT895">
            <v>72</v>
          </cell>
          <cell r="GU895" t="str">
            <v/>
          </cell>
          <cell r="GV895">
            <v>0</v>
          </cell>
          <cell r="GW895">
            <v>83.17</v>
          </cell>
          <cell r="GX895">
            <v>67</v>
          </cell>
          <cell r="GY895">
            <v>74.5</v>
          </cell>
          <cell r="GZ895">
            <v>80</v>
          </cell>
          <cell r="HA895" t="str">
            <v>EKO-L</v>
          </cell>
          <cell r="HB895">
            <v>0</v>
          </cell>
          <cell r="HC895">
            <v>82.17</v>
          </cell>
          <cell r="HD895">
            <v>79</v>
          </cell>
          <cell r="HE895">
            <v>76</v>
          </cell>
          <cell r="HF895">
            <v>78</v>
          </cell>
          <cell r="HH895">
            <v>0</v>
          </cell>
          <cell r="HM895" t="str">
            <v/>
          </cell>
          <cell r="HN895" t="str">
            <v/>
          </cell>
          <cell r="HS895">
            <v>0</v>
          </cell>
          <cell r="HT895" t="str">
            <v>PKN</v>
          </cell>
          <cell r="HU895">
            <v>0</v>
          </cell>
          <cell r="HV895" t="str">
            <v>IND</v>
          </cell>
          <cell r="HW895">
            <v>0</v>
          </cell>
          <cell r="HX895" t="str">
            <v>MAT-W</v>
          </cell>
          <cell r="HY895">
            <v>0</v>
          </cell>
          <cell r="HZ895" t="str">
            <v>SEJ-W</v>
          </cell>
          <cell r="IA895">
            <v>0</v>
          </cell>
          <cell r="IB895" t="str">
            <v>IGR-W</v>
          </cell>
          <cell r="IC895">
            <v>0</v>
          </cell>
          <cell r="ID895" t="str">
            <v>SBO</v>
          </cell>
          <cell r="IE895">
            <v>0</v>
          </cell>
          <cell r="IF895" t="str">
            <v>PJO</v>
          </cell>
          <cell r="IG895">
            <v>0</v>
          </cell>
          <cell r="IH895" t="str">
            <v>PRA</v>
          </cell>
          <cell r="II895">
            <v>0</v>
          </cell>
          <cell r="IJ895" t="str">
            <v>JAW</v>
          </cell>
          <cell r="IK895">
            <v>0</v>
          </cell>
          <cell r="IL895" t="str">
            <v>ARB</v>
          </cell>
          <cell r="IM895">
            <v>0</v>
          </cell>
          <cell r="IN895" t="str">
            <v>PKM</v>
          </cell>
          <cell r="IO895">
            <v>0</v>
          </cell>
          <cell r="IP895" t="str">
            <v>MAT-P</v>
          </cell>
          <cell r="IQ895">
            <v>0</v>
          </cell>
          <cell r="IR895" t="str">
            <v>BIO-P</v>
          </cell>
          <cell r="IS895">
            <v>0</v>
          </cell>
          <cell r="IT895" t="str">
            <v>FIS-P</v>
          </cell>
          <cell r="IU895">
            <v>0</v>
          </cell>
          <cell r="IV895" t="str">
            <v>KIM-P</v>
          </cell>
          <cell r="IW895">
            <v>0</v>
          </cell>
          <cell r="IX895" t="str">
            <v>EKO-L</v>
          </cell>
          <cell r="IY895">
            <v>0</v>
          </cell>
          <cell r="JA895">
            <v>0</v>
          </cell>
        </row>
        <row r="896">
          <cell r="Q896" t="str">
            <v/>
          </cell>
          <cell r="AB896" t="str">
            <v/>
          </cell>
          <cell r="AC896">
            <v>6</v>
          </cell>
          <cell r="AI896" t="str">
            <v/>
          </cell>
          <cell r="AJ896">
            <v>0</v>
          </cell>
          <cell r="AK896">
            <v>81.75</v>
          </cell>
          <cell r="AL896">
            <v>84.25</v>
          </cell>
          <cell r="AM896">
            <v>79.5</v>
          </cell>
          <cell r="AN896">
            <v>78</v>
          </cell>
          <cell r="AO896" t="str">
            <v/>
          </cell>
          <cell r="AP896">
            <v>0</v>
          </cell>
          <cell r="AQ896">
            <v>82</v>
          </cell>
          <cell r="AR896">
            <v>84.75</v>
          </cell>
          <cell r="AS896">
            <v>70.25</v>
          </cell>
          <cell r="AT896">
            <v>77</v>
          </cell>
          <cell r="AU896" t="str">
            <v/>
          </cell>
          <cell r="AV896">
            <v>0</v>
          </cell>
          <cell r="AW896">
            <v>79.08</v>
          </cell>
          <cell r="AX896">
            <v>82.75</v>
          </cell>
          <cell r="AY896">
            <v>80.75</v>
          </cell>
          <cell r="AZ896">
            <v>78</v>
          </cell>
          <cell r="BA896" t="str">
            <v/>
          </cell>
          <cell r="BB896">
            <v>0</v>
          </cell>
          <cell r="BC896">
            <v>87.5</v>
          </cell>
          <cell r="BD896">
            <v>84.25</v>
          </cell>
          <cell r="BE896">
            <v>81</v>
          </cell>
          <cell r="BF896">
            <v>78</v>
          </cell>
          <cell r="BG896" t="str">
            <v>SEJ</v>
          </cell>
          <cell r="BH896">
            <v>0</v>
          </cell>
          <cell r="BI896">
            <v>82.33</v>
          </cell>
          <cell r="BJ896">
            <v>79.75</v>
          </cell>
          <cell r="BK896">
            <v>72.75</v>
          </cell>
          <cell r="BL896">
            <v>78</v>
          </cell>
          <cell r="BM896" t="str">
            <v/>
          </cell>
          <cell r="BN896">
            <v>0</v>
          </cell>
          <cell r="BO896">
            <v>87.38</v>
          </cell>
          <cell r="BP896">
            <v>74.25</v>
          </cell>
          <cell r="BQ896">
            <v>74.5</v>
          </cell>
          <cell r="BR896">
            <v>83</v>
          </cell>
          <cell r="BS896" t="str">
            <v/>
          </cell>
          <cell r="BT896">
            <v>0</v>
          </cell>
          <cell r="BU896">
            <v>87.25</v>
          </cell>
          <cell r="BV896">
            <v>87.75</v>
          </cell>
          <cell r="BW896">
            <v>87.5</v>
          </cell>
          <cell r="BX896">
            <v>88</v>
          </cell>
          <cell r="BY896" t="str">
            <v/>
          </cell>
          <cell r="BZ896">
            <v>0</v>
          </cell>
          <cell r="CA896">
            <v>85.22</v>
          </cell>
          <cell r="CB896">
            <v>80.75</v>
          </cell>
          <cell r="CC896">
            <v>85.25</v>
          </cell>
          <cell r="CD896">
            <v>89</v>
          </cell>
          <cell r="CE896" t="str">
            <v/>
          </cell>
          <cell r="CF896">
            <v>0</v>
          </cell>
          <cell r="CG896">
            <v>84.75</v>
          </cell>
          <cell r="CH896">
            <v>76.5</v>
          </cell>
          <cell r="CI896">
            <v>76</v>
          </cell>
          <cell r="CJ896">
            <v>80</v>
          </cell>
          <cell r="CK896" t="str">
            <v/>
          </cell>
          <cell r="CL896">
            <v>0</v>
          </cell>
          <cell r="CM896">
            <v>76.17</v>
          </cell>
          <cell r="CN896">
            <v>78.75</v>
          </cell>
          <cell r="CO896">
            <v>79.25</v>
          </cell>
          <cell r="CP896">
            <v>83</v>
          </cell>
          <cell r="CQ896" t="str">
            <v/>
          </cell>
          <cell r="CR896">
            <v>0</v>
          </cell>
          <cell r="CS896">
            <v>88.83</v>
          </cell>
          <cell r="CT896">
            <v>89.75</v>
          </cell>
          <cell r="CU896">
            <v>86.5</v>
          </cell>
          <cell r="CV896">
            <v>83</v>
          </cell>
          <cell r="CW896" t="str">
            <v/>
          </cell>
          <cell r="CX896">
            <v>0</v>
          </cell>
          <cell r="CY896">
            <v>81.56</v>
          </cell>
          <cell r="CZ896">
            <v>76.75</v>
          </cell>
          <cell r="DA896">
            <v>74.5</v>
          </cell>
          <cell r="DB896">
            <v>89</v>
          </cell>
          <cell r="DC896" t="str">
            <v/>
          </cell>
          <cell r="DD896">
            <v>0</v>
          </cell>
          <cell r="DE896">
            <v>90</v>
          </cell>
          <cell r="DF896">
            <v>86.25</v>
          </cell>
          <cell r="DG896">
            <v>88</v>
          </cell>
          <cell r="DH896">
            <v>90</v>
          </cell>
          <cell r="DI896" t="str">
            <v/>
          </cell>
          <cell r="DJ896">
            <v>0</v>
          </cell>
          <cell r="DK896">
            <v>0</v>
          </cell>
          <cell r="DL896">
            <v>0</v>
          </cell>
          <cell r="DM896">
            <v>0</v>
          </cell>
          <cell r="DN896">
            <v>84</v>
          </cell>
          <cell r="DO896" t="str">
            <v/>
          </cell>
          <cell r="DP896">
            <v>0</v>
          </cell>
          <cell r="DQ896">
            <v>78.25</v>
          </cell>
          <cell r="DR896">
            <v>78.5</v>
          </cell>
          <cell r="DS896">
            <v>74.25</v>
          </cell>
          <cell r="DT896">
            <v>78</v>
          </cell>
          <cell r="DU896" t="str">
            <v/>
          </cell>
          <cell r="DV896">
            <v>0</v>
          </cell>
          <cell r="DW896">
            <v>85</v>
          </cell>
          <cell r="DX896">
            <v>81.75</v>
          </cell>
          <cell r="DY896">
            <v>73.75</v>
          </cell>
          <cell r="DZ896">
            <v>81</v>
          </cell>
          <cell r="EA896" t="str">
            <v/>
          </cell>
          <cell r="EB896">
            <v>0</v>
          </cell>
          <cell r="EC896">
            <v>79.56</v>
          </cell>
          <cell r="ED896">
            <v>68.25</v>
          </cell>
          <cell r="EE896">
            <v>79.5</v>
          </cell>
          <cell r="EF896">
            <v>74</v>
          </cell>
          <cell r="EG896" t="str">
            <v/>
          </cell>
          <cell r="EH896">
            <v>0</v>
          </cell>
          <cell r="EI896">
            <v>80</v>
          </cell>
          <cell r="EJ896">
            <v>0</v>
          </cell>
          <cell r="EK896">
            <v>70.25</v>
          </cell>
          <cell r="EL896">
            <v>80</v>
          </cell>
          <cell r="EM896" t="str">
            <v/>
          </cell>
          <cell r="EN896">
            <v>0</v>
          </cell>
          <cell r="EO896">
            <v>80</v>
          </cell>
          <cell r="EP896">
            <v>0</v>
          </cell>
          <cell r="EQ896">
            <v>70.25</v>
          </cell>
          <cell r="ER896">
            <v>80</v>
          </cell>
          <cell r="ES896" t="str">
            <v/>
          </cell>
          <cell r="ET896">
            <v>0</v>
          </cell>
          <cell r="EU896">
            <v>80</v>
          </cell>
          <cell r="EV896">
            <v>0</v>
          </cell>
          <cell r="EW896">
            <v>70.25</v>
          </cell>
          <cell r="EX896">
            <v>80</v>
          </cell>
          <cell r="EY896" t="str">
            <v/>
          </cell>
          <cell r="EZ896">
            <v>0</v>
          </cell>
          <cell r="FA896">
            <v>80.33</v>
          </cell>
          <cell r="FB896">
            <v>70.75</v>
          </cell>
          <cell r="FC896">
            <v>70</v>
          </cell>
          <cell r="FD896">
            <v>72</v>
          </cell>
          <cell r="FE896" t="str">
            <v/>
          </cell>
          <cell r="FF896">
            <v>0</v>
          </cell>
          <cell r="FG896">
            <v>80.33</v>
          </cell>
          <cell r="FH896">
            <v>70.75</v>
          </cell>
          <cell r="FI896">
            <v>70</v>
          </cell>
          <cell r="FJ896">
            <v>72</v>
          </cell>
          <cell r="FK896" t="str">
            <v/>
          </cell>
          <cell r="FL896">
            <v>0</v>
          </cell>
          <cell r="FM896">
            <v>80.33</v>
          </cell>
          <cell r="FN896">
            <v>70.75</v>
          </cell>
          <cell r="FO896">
            <v>70</v>
          </cell>
          <cell r="FP896">
            <v>72</v>
          </cell>
          <cell r="FQ896" t="str">
            <v/>
          </cell>
          <cell r="FR896">
            <v>0</v>
          </cell>
          <cell r="FS896">
            <v>80.33</v>
          </cell>
          <cell r="FT896">
            <v>70.75</v>
          </cell>
          <cell r="FU896">
            <v>70</v>
          </cell>
          <cell r="FV896">
            <v>72</v>
          </cell>
          <cell r="FW896" t="str">
            <v/>
          </cell>
          <cell r="FX896">
            <v>0</v>
          </cell>
          <cell r="FY896">
            <v>80.33</v>
          </cell>
          <cell r="FZ896">
            <v>70.75</v>
          </cell>
          <cell r="GA896">
            <v>70</v>
          </cell>
          <cell r="GB896">
            <v>72</v>
          </cell>
          <cell r="GC896" t="str">
            <v/>
          </cell>
          <cell r="GD896">
            <v>0</v>
          </cell>
          <cell r="GE896">
            <v>80.33</v>
          </cell>
          <cell r="GF896">
            <v>70.75</v>
          </cell>
          <cell r="GG896">
            <v>70</v>
          </cell>
          <cell r="GH896">
            <v>72</v>
          </cell>
          <cell r="GI896" t="str">
            <v/>
          </cell>
          <cell r="GJ896">
            <v>0</v>
          </cell>
          <cell r="GK896">
            <v>80.33</v>
          </cell>
          <cell r="GL896">
            <v>70.75</v>
          </cell>
          <cell r="GM896">
            <v>70</v>
          </cell>
          <cell r="GN896">
            <v>72</v>
          </cell>
          <cell r="GO896" t="str">
            <v/>
          </cell>
          <cell r="GP896">
            <v>0</v>
          </cell>
          <cell r="GQ896">
            <v>80.33</v>
          </cell>
          <cell r="GR896">
            <v>70.75</v>
          </cell>
          <cell r="GS896">
            <v>70</v>
          </cell>
          <cell r="GT896">
            <v>72</v>
          </cell>
          <cell r="GU896" t="str">
            <v/>
          </cell>
          <cell r="GV896">
            <v>0</v>
          </cell>
          <cell r="GW896">
            <v>85.25</v>
          </cell>
          <cell r="GX896">
            <v>67</v>
          </cell>
          <cell r="GY896">
            <v>70.75</v>
          </cell>
          <cell r="GZ896">
            <v>74</v>
          </cell>
          <cell r="HA896" t="str">
            <v>EKO-L</v>
          </cell>
          <cell r="HB896">
            <v>0</v>
          </cell>
          <cell r="HC896">
            <v>80.5</v>
          </cell>
          <cell r="HD896">
            <v>78</v>
          </cell>
          <cell r="HE896">
            <v>77.25</v>
          </cell>
          <cell r="HF896">
            <v>76</v>
          </cell>
          <cell r="HH896">
            <v>0</v>
          </cell>
          <cell r="HM896" t="str">
            <v/>
          </cell>
          <cell r="HN896" t="str">
            <v/>
          </cell>
          <cell r="HS896">
            <v>0</v>
          </cell>
          <cell r="HT896" t="str">
            <v>PKN</v>
          </cell>
          <cell r="HU896">
            <v>0</v>
          </cell>
          <cell r="HV896" t="str">
            <v>IND</v>
          </cell>
          <cell r="HW896">
            <v>0</v>
          </cell>
          <cell r="HX896" t="str">
            <v>MAT-W</v>
          </cell>
          <cell r="HY896">
            <v>0</v>
          </cell>
          <cell r="HZ896" t="str">
            <v>SEJ-W</v>
          </cell>
          <cell r="IA896">
            <v>0</v>
          </cell>
          <cell r="IB896" t="str">
            <v>IGR-W</v>
          </cell>
          <cell r="IC896">
            <v>0</v>
          </cell>
          <cell r="ID896" t="str">
            <v>SBO</v>
          </cell>
          <cell r="IE896">
            <v>0</v>
          </cell>
          <cell r="IF896" t="str">
            <v>PJO</v>
          </cell>
          <cell r="IG896">
            <v>0</v>
          </cell>
          <cell r="IH896" t="str">
            <v>PRA</v>
          </cell>
          <cell r="II896">
            <v>0</v>
          </cell>
          <cell r="IJ896" t="str">
            <v>JAW</v>
          </cell>
          <cell r="IK896">
            <v>0</v>
          </cell>
          <cell r="IL896" t="str">
            <v>ARB</v>
          </cell>
          <cell r="IM896">
            <v>0</v>
          </cell>
          <cell r="IN896" t="str">
            <v>PKM</v>
          </cell>
          <cell r="IO896">
            <v>0</v>
          </cell>
          <cell r="IP896" t="str">
            <v>MAT-P</v>
          </cell>
          <cell r="IQ896">
            <v>0</v>
          </cell>
          <cell r="IR896" t="str">
            <v>BIO-P</v>
          </cell>
          <cell r="IS896">
            <v>0</v>
          </cell>
          <cell r="IT896" t="str">
            <v>FIS-P</v>
          </cell>
          <cell r="IU896">
            <v>0</v>
          </cell>
          <cell r="IV896" t="str">
            <v>KIM-P</v>
          </cell>
          <cell r="IW896">
            <v>0</v>
          </cell>
          <cell r="IX896" t="str">
            <v>EKO-L</v>
          </cell>
          <cell r="IY896">
            <v>0</v>
          </cell>
          <cell r="JA896">
            <v>0</v>
          </cell>
        </row>
        <row r="897">
          <cell r="Q897" t="str">
            <v/>
          </cell>
          <cell r="AB897" t="str">
            <v/>
          </cell>
          <cell r="AC897">
            <v>7</v>
          </cell>
          <cell r="AI897" t="str">
            <v/>
          </cell>
          <cell r="AJ897">
            <v>0</v>
          </cell>
          <cell r="AK897">
            <v>86.25</v>
          </cell>
          <cell r="AL897">
            <v>79</v>
          </cell>
          <cell r="AM897">
            <v>83.25</v>
          </cell>
          <cell r="AN897">
            <v>77</v>
          </cell>
          <cell r="AO897" t="str">
            <v/>
          </cell>
          <cell r="AP897">
            <v>0</v>
          </cell>
          <cell r="AQ897">
            <v>78.67</v>
          </cell>
          <cell r="AR897">
            <v>81.25</v>
          </cell>
          <cell r="AS897">
            <v>82.25</v>
          </cell>
          <cell r="AT897">
            <v>79</v>
          </cell>
          <cell r="AU897" t="str">
            <v/>
          </cell>
          <cell r="AV897">
            <v>0</v>
          </cell>
          <cell r="AW897">
            <v>78</v>
          </cell>
          <cell r="AX897">
            <v>79.5</v>
          </cell>
          <cell r="AY897">
            <v>83.25</v>
          </cell>
          <cell r="AZ897">
            <v>79</v>
          </cell>
          <cell r="BA897" t="str">
            <v/>
          </cell>
          <cell r="BB897">
            <v>0</v>
          </cell>
          <cell r="BC897">
            <v>79.5</v>
          </cell>
          <cell r="BD897">
            <v>79</v>
          </cell>
          <cell r="BE897">
            <v>83.25</v>
          </cell>
          <cell r="BF897">
            <v>78</v>
          </cell>
          <cell r="BG897" t="str">
            <v>SEJ</v>
          </cell>
          <cell r="BH897">
            <v>0</v>
          </cell>
          <cell r="BI897">
            <v>80</v>
          </cell>
          <cell r="BJ897">
            <v>79.5</v>
          </cell>
          <cell r="BK897">
            <v>79.25</v>
          </cell>
          <cell r="BL897">
            <v>77</v>
          </cell>
          <cell r="BM897" t="str">
            <v/>
          </cell>
          <cell r="BN897">
            <v>0</v>
          </cell>
          <cell r="BO897">
            <v>81.13</v>
          </cell>
          <cell r="BP897">
            <v>74.25</v>
          </cell>
          <cell r="BQ897">
            <v>74.5</v>
          </cell>
          <cell r="BR897">
            <v>79</v>
          </cell>
          <cell r="BS897" t="str">
            <v/>
          </cell>
          <cell r="BT897">
            <v>0</v>
          </cell>
          <cell r="BU897">
            <v>85.5</v>
          </cell>
          <cell r="BV897">
            <v>81.25</v>
          </cell>
          <cell r="BW897">
            <v>81.5</v>
          </cell>
          <cell r="BX897">
            <v>82</v>
          </cell>
          <cell r="BY897" t="str">
            <v/>
          </cell>
          <cell r="BZ897">
            <v>0</v>
          </cell>
          <cell r="CA897">
            <v>77</v>
          </cell>
          <cell r="CB897">
            <v>71.75</v>
          </cell>
          <cell r="CC897">
            <v>77.75</v>
          </cell>
          <cell r="CD897">
            <v>77</v>
          </cell>
          <cell r="CE897" t="str">
            <v/>
          </cell>
          <cell r="CF897">
            <v>0</v>
          </cell>
          <cell r="CG897">
            <v>86.75</v>
          </cell>
          <cell r="CH897">
            <v>76.25</v>
          </cell>
          <cell r="CI897">
            <v>77.75</v>
          </cell>
          <cell r="CJ897">
            <v>78</v>
          </cell>
          <cell r="CK897" t="str">
            <v/>
          </cell>
          <cell r="CL897">
            <v>0</v>
          </cell>
          <cell r="CM897">
            <v>75.25</v>
          </cell>
          <cell r="CN897">
            <v>75</v>
          </cell>
          <cell r="CO897">
            <v>75</v>
          </cell>
          <cell r="CP897">
            <v>78</v>
          </cell>
          <cell r="CQ897" t="str">
            <v/>
          </cell>
          <cell r="CR897">
            <v>0</v>
          </cell>
          <cell r="CS897">
            <v>80.17</v>
          </cell>
          <cell r="CT897">
            <v>79.75</v>
          </cell>
          <cell r="CU897">
            <v>72.5</v>
          </cell>
          <cell r="CV897">
            <v>84</v>
          </cell>
          <cell r="CW897" t="str">
            <v/>
          </cell>
          <cell r="CX897">
            <v>0</v>
          </cell>
          <cell r="CY897">
            <v>86.78</v>
          </cell>
          <cell r="CZ897">
            <v>76.5</v>
          </cell>
          <cell r="DA897">
            <v>76</v>
          </cell>
          <cell r="DB897">
            <v>87</v>
          </cell>
          <cell r="DC897" t="str">
            <v/>
          </cell>
          <cell r="DD897">
            <v>0</v>
          </cell>
          <cell r="DE897">
            <v>90</v>
          </cell>
          <cell r="DF897">
            <v>80.75</v>
          </cell>
          <cell r="DG897">
            <v>86.75</v>
          </cell>
          <cell r="DH897">
            <v>87</v>
          </cell>
          <cell r="DI897" t="str">
            <v/>
          </cell>
          <cell r="DJ897">
            <v>0</v>
          </cell>
          <cell r="DK897">
            <v>0</v>
          </cell>
          <cell r="DL897">
            <v>0</v>
          </cell>
          <cell r="DM897">
            <v>0</v>
          </cell>
          <cell r="DN897">
            <v>74</v>
          </cell>
          <cell r="DO897" t="str">
            <v/>
          </cell>
          <cell r="DP897">
            <v>0</v>
          </cell>
          <cell r="DQ897">
            <v>76.5</v>
          </cell>
          <cell r="DR897">
            <v>71.5</v>
          </cell>
          <cell r="DS897">
            <v>76</v>
          </cell>
          <cell r="DT897">
            <v>77</v>
          </cell>
          <cell r="DU897" t="str">
            <v/>
          </cell>
          <cell r="DV897">
            <v>0</v>
          </cell>
          <cell r="DW897">
            <v>80</v>
          </cell>
          <cell r="DX897">
            <v>78</v>
          </cell>
          <cell r="DY897">
            <v>78</v>
          </cell>
          <cell r="DZ897">
            <v>85</v>
          </cell>
          <cell r="EA897" t="str">
            <v/>
          </cell>
          <cell r="EB897">
            <v>0</v>
          </cell>
          <cell r="EC897">
            <v>81.44</v>
          </cell>
          <cell r="ED897">
            <v>68</v>
          </cell>
          <cell r="EE897">
            <v>75.25</v>
          </cell>
          <cell r="EF897">
            <v>76</v>
          </cell>
          <cell r="EG897" t="str">
            <v/>
          </cell>
          <cell r="EH897">
            <v>0</v>
          </cell>
          <cell r="EI897">
            <v>79.42</v>
          </cell>
          <cell r="EJ897">
            <v>72.25</v>
          </cell>
          <cell r="EK897">
            <v>70.5</v>
          </cell>
          <cell r="EL897">
            <v>79</v>
          </cell>
          <cell r="EM897" t="str">
            <v/>
          </cell>
          <cell r="EN897">
            <v>0</v>
          </cell>
          <cell r="EO897">
            <v>79.42</v>
          </cell>
          <cell r="EP897">
            <v>72.25</v>
          </cell>
          <cell r="EQ897">
            <v>70.5</v>
          </cell>
          <cell r="ER897">
            <v>79</v>
          </cell>
          <cell r="ES897" t="str">
            <v/>
          </cell>
          <cell r="ET897">
            <v>0</v>
          </cell>
          <cell r="EU897">
            <v>79.42</v>
          </cell>
          <cell r="EV897">
            <v>72.25</v>
          </cell>
          <cell r="EW897">
            <v>70.5</v>
          </cell>
          <cell r="EX897">
            <v>79</v>
          </cell>
          <cell r="EY897" t="str">
            <v/>
          </cell>
          <cell r="EZ897">
            <v>0</v>
          </cell>
          <cell r="FA897">
            <v>75.17</v>
          </cell>
          <cell r="FB897">
            <v>70.5</v>
          </cell>
          <cell r="FC897">
            <v>69</v>
          </cell>
          <cell r="FD897">
            <v>72</v>
          </cell>
          <cell r="FE897" t="str">
            <v/>
          </cell>
          <cell r="FF897">
            <v>0</v>
          </cell>
          <cell r="FG897">
            <v>75.17</v>
          </cell>
          <cell r="FH897">
            <v>70.5</v>
          </cell>
          <cell r="FI897">
            <v>69</v>
          </cell>
          <cell r="FJ897">
            <v>72</v>
          </cell>
          <cell r="FK897" t="str">
            <v/>
          </cell>
          <cell r="FL897">
            <v>0</v>
          </cell>
          <cell r="FM897">
            <v>75.17</v>
          </cell>
          <cell r="FN897">
            <v>70.5</v>
          </cell>
          <cell r="FO897">
            <v>69</v>
          </cell>
          <cell r="FP897">
            <v>72</v>
          </cell>
          <cell r="FQ897" t="str">
            <v/>
          </cell>
          <cell r="FR897">
            <v>0</v>
          </cell>
          <cell r="FS897">
            <v>75.17</v>
          </cell>
          <cell r="FT897">
            <v>70.5</v>
          </cell>
          <cell r="FU897">
            <v>69</v>
          </cell>
          <cell r="FV897">
            <v>72</v>
          </cell>
          <cell r="FW897" t="str">
            <v/>
          </cell>
          <cell r="FX897">
            <v>0</v>
          </cell>
          <cell r="FY897">
            <v>75.17</v>
          </cell>
          <cell r="FZ897">
            <v>70.5</v>
          </cell>
          <cell r="GA897">
            <v>69</v>
          </cell>
          <cell r="GB897">
            <v>72</v>
          </cell>
          <cell r="GC897" t="str">
            <v/>
          </cell>
          <cell r="GD897">
            <v>0</v>
          </cell>
          <cell r="GE897">
            <v>75.17</v>
          </cell>
          <cell r="GF897">
            <v>70.5</v>
          </cell>
          <cell r="GG897">
            <v>69</v>
          </cell>
          <cell r="GH897">
            <v>72</v>
          </cell>
          <cell r="GI897" t="str">
            <v/>
          </cell>
          <cell r="GJ897">
            <v>0</v>
          </cell>
          <cell r="GK897">
            <v>75.17</v>
          </cell>
          <cell r="GL897">
            <v>70.5</v>
          </cell>
          <cell r="GM897">
            <v>69</v>
          </cell>
          <cell r="GN897">
            <v>72</v>
          </cell>
          <cell r="GO897" t="str">
            <v/>
          </cell>
          <cell r="GP897">
            <v>0</v>
          </cell>
          <cell r="GQ897">
            <v>75.17</v>
          </cell>
          <cell r="GR897">
            <v>70.5</v>
          </cell>
          <cell r="GS897">
            <v>69</v>
          </cell>
          <cell r="GT897">
            <v>72</v>
          </cell>
          <cell r="GU897" t="str">
            <v/>
          </cell>
          <cell r="GV897">
            <v>0</v>
          </cell>
          <cell r="GW897">
            <v>84.58</v>
          </cell>
          <cell r="GX897">
            <v>67</v>
          </cell>
          <cell r="GY897">
            <v>67.5</v>
          </cell>
          <cell r="GZ897">
            <v>75</v>
          </cell>
          <cell r="HA897" t="str">
            <v>EKO-L</v>
          </cell>
          <cell r="HB897">
            <v>0</v>
          </cell>
          <cell r="HC897">
            <v>72.25</v>
          </cell>
          <cell r="HD897">
            <v>83</v>
          </cell>
          <cell r="HE897">
            <v>77.5</v>
          </cell>
          <cell r="HF897">
            <v>75</v>
          </cell>
          <cell r="HH897">
            <v>0</v>
          </cell>
          <cell r="HM897" t="str">
            <v/>
          </cell>
          <cell r="HN897" t="str">
            <v/>
          </cell>
          <cell r="HS897">
            <v>0</v>
          </cell>
          <cell r="HT897" t="str">
            <v>PKN</v>
          </cell>
          <cell r="HU897">
            <v>0</v>
          </cell>
          <cell r="HV897" t="str">
            <v>IND</v>
          </cell>
          <cell r="HW897">
            <v>0</v>
          </cell>
          <cell r="HX897" t="str">
            <v>MAT-W</v>
          </cell>
          <cell r="HY897">
            <v>0</v>
          </cell>
          <cell r="HZ897" t="str">
            <v>SEJ-W</v>
          </cell>
          <cell r="IA897">
            <v>0</v>
          </cell>
          <cell r="IB897" t="str">
            <v>IGR-W</v>
          </cell>
          <cell r="IC897">
            <v>0</v>
          </cell>
          <cell r="ID897" t="str">
            <v>SBO</v>
          </cell>
          <cell r="IE897">
            <v>0</v>
          </cell>
          <cell r="IF897" t="str">
            <v>PJO</v>
          </cell>
          <cell r="IG897">
            <v>0</v>
          </cell>
          <cell r="IH897" t="str">
            <v>PRA</v>
          </cell>
          <cell r="II897">
            <v>0</v>
          </cell>
          <cell r="IJ897" t="str">
            <v>JAW</v>
          </cell>
          <cell r="IK897">
            <v>0</v>
          </cell>
          <cell r="IL897" t="str">
            <v>ARB</v>
          </cell>
          <cell r="IM897">
            <v>0</v>
          </cell>
          <cell r="IN897" t="str">
            <v>PKM</v>
          </cell>
          <cell r="IO897">
            <v>0</v>
          </cell>
          <cell r="IP897" t="str">
            <v>MAT-P</v>
          </cell>
          <cell r="IQ897">
            <v>0</v>
          </cell>
          <cell r="IR897" t="str">
            <v>BIO-P</v>
          </cell>
          <cell r="IS897">
            <v>0</v>
          </cell>
          <cell r="IT897" t="str">
            <v>FIS-P</v>
          </cell>
          <cell r="IU897">
            <v>0</v>
          </cell>
          <cell r="IV897" t="str">
            <v>KIM-P</v>
          </cell>
          <cell r="IW897">
            <v>0</v>
          </cell>
          <cell r="IX897" t="str">
            <v>EKO-L</v>
          </cell>
          <cell r="IY897">
            <v>0</v>
          </cell>
          <cell r="JA897">
            <v>0</v>
          </cell>
        </row>
        <row r="898">
          <cell r="Q898" t="str">
            <v/>
          </cell>
          <cell r="AB898" t="str">
            <v/>
          </cell>
          <cell r="AC898">
            <v>8</v>
          </cell>
          <cell r="AI898" t="str">
            <v/>
          </cell>
          <cell r="AJ898">
            <v>0</v>
          </cell>
          <cell r="AK898">
            <v>90.25</v>
          </cell>
          <cell r="AL898">
            <v>87.5</v>
          </cell>
          <cell r="AM898">
            <v>84.25</v>
          </cell>
          <cell r="AN898">
            <v>81</v>
          </cell>
          <cell r="AO898" t="str">
            <v/>
          </cell>
          <cell r="AP898">
            <v>0</v>
          </cell>
          <cell r="AQ898">
            <v>91</v>
          </cell>
          <cell r="AR898">
            <v>94.5</v>
          </cell>
          <cell r="AS898">
            <v>85.75</v>
          </cell>
          <cell r="AT898">
            <v>81</v>
          </cell>
          <cell r="AU898" t="str">
            <v/>
          </cell>
          <cell r="AV898">
            <v>0</v>
          </cell>
          <cell r="AW898">
            <v>94</v>
          </cell>
          <cell r="AX898">
            <v>87.5</v>
          </cell>
          <cell r="AY898">
            <v>84.5</v>
          </cell>
          <cell r="AZ898">
            <v>83</v>
          </cell>
          <cell r="BA898" t="str">
            <v/>
          </cell>
          <cell r="BB898">
            <v>0</v>
          </cell>
          <cell r="BC898">
            <v>93.25</v>
          </cell>
          <cell r="BD898">
            <v>87.5</v>
          </cell>
          <cell r="BE898">
            <v>84.5</v>
          </cell>
          <cell r="BF898">
            <v>81</v>
          </cell>
          <cell r="BG898" t="str">
            <v>SEJ</v>
          </cell>
          <cell r="BH898">
            <v>0</v>
          </cell>
          <cell r="BI898">
            <v>91</v>
          </cell>
          <cell r="BJ898">
            <v>91.25</v>
          </cell>
          <cell r="BK898">
            <v>87.25</v>
          </cell>
          <cell r="BL898">
            <v>82</v>
          </cell>
          <cell r="BM898" t="str">
            <v/>
          </cell>
          <cell r="BN898">
            <v>0</v>
          </cell>
          <cell r="BO898">
            <v>87</v>
          </cell>
          <cell r="BP898">
            <v>81.25</v>
          </cell>
          <cell r="BQ898">
            <v>86.75</v>
          </cell>
          <cell r="BR898">
            <v>86</v>
          </cell>
          <cell r="BS898" t="str">
            <v/>
          </cell>
          <cell r="BT898">
            <v>0</v>
          </cell>
          <cell r="BU898">
            <v>90.5</v>
          </cell>
          <cell r="BV898">
            <v>95</v>
          </cell>
          <cell r="BW898">
            <v>96.25</v>
          </cell>
          <cell r="BX898">
            <v>92</v>
          </cell>
          <cell r="BY898" t="str">
            <v/>
          </cell>
          <cell r="BZ898">
            <v>0</v>
          </cell>
          <cell r="CA898">
            <v>88.44</v>
          </cell>
          <cell r="CB898">
            <v>84.5</v>
          </cell>
          <cell r="CC898">
            <v>87.5</v>
          </cell>
          <cell r="CD898">
            <v>89</v>
          </cell>
          <cell r="CE898" t="str">
            <v/>
          </cell>
          <cell r="CF898">
            <v>0</v>
          </cell>
          <cell r="CG898">
            <v>85.5</v>
          </cell>
          <cell r="CH898">
            <v>84.25</v>
          </cell>
          <cell r="CI898">
            <v>82.25</v>
          </cell>
          <cell r="CJ898">
            <v>80</v>
          </cell>
          <cell r="CK898" t="str">
            <v/>
          </cell>
          <cell r="CL898">
            <v>0</v>
          </cell>
          <cell r="CM898">
            <v>83.42</v>
          </cell>
          <cell r="CN898">
            <v>88.5</v>
          </cell>
          <cell r="CO898">
            <v>89.25</v>
          </cell>
          <cell r="CP898">
            <v>84</v>
          </cell>
          <cell r="CQ898" t="str">
            <v/>
          </cell>
          <cell r="CR898">
            <v>0</v>
          </cell>
          <cell r="CS898">
            <v>84.33</v>
          </cell>
          <cell r="CT898">
            <v>89.25</v>
          </cell>
          <cell r="CU898">
            <v>87.5</v>
          </cell>
          <cell r="CV898">
            <v>92</v>
          </cell>
          <cell r="CW898" t="str">
            <v/>
          </cell>
          <cell r="CX898">
            <v>0</v>
          </cell>
          <cell r="CY898">
            <v>82.22</v>
          </cell>
          <cell r="CZ898">
            <v>78.25</v>
          </cell>
          <cell r="DA898">
            <v>77.25</v>
          </cell>
          <cell r="DB898">
            <v>90</v>
          </cell>
          <cell r="DC898" t="str">
            <v/>
          </cell>
          <cell r="DD898">
            <v>0</v>
          </cell>
          <cell r="DE898">
            <v>86.25</v>
          </cell>
          <cell r="DF898">
            <v>78.75</v>
          </cell>
          <cell r="DG898">
            <v>88.5</v>
          </cell>
          <cell r="DH898">
            <v>94</v>
          </cell>
          <cell r="DI898" t="str">
            <v/>
          </cell>
          <cell r="DJ898">
            <v>0</v>
          </cell>
          <cell r="DK898">
            <v>0</v>
          </cell>
          <cell r="DL898">
            <v>0</v>
          </cell>
          <cell r="DM898">
            <v>0</v>
          </cell>
          <cell r="DN898">
            <v>85</v>
          </cell>
          <cell r="DO898" t="str">
            <v/>
          </cell>
          <cell r="DP898">
            <v>0</v>
          </cell>
          <cell r="DQ898">
            <v>95.5</v>
          </cell>
          <cell r="DR898">
            <v>84.25</v>
          </cell>
          <cell r="DS898">
            <v>95</v>
          </cell>
          <cell r="DT898">
            <v>85</v>
          </cell>
          <cell r="DU898" t="str">
            <v/>
          </cell>
          <cell r="DV898">
            <v>0</v>
          </cell>
          <cell r="DW898">
            <v>87</v>
          </cell>
          <cell r="DX898">
            <v>87.25</v>
          </cell>
          <cell r="DY898">
            <v>83.25</v>
          </cell>
          <cell r="DZ898">
            <v>90</v>
          </cell>
          <cell r="EA898" t="str">
            <v/>
          </cell>
          <cell r="EB898">
            <v>0</v>
          </cell>
          <cell r="EC898">
            <v>86</v>
          </cell>
          <cell r="ED898">
            <v>80</v>
          </cell>
          <cell r="EE898">
            <v>82</v>
          </cell>
          <cell r="EF898">
            <v>80</v>
          </cell>
          <cell r="EG898" t="str">
            <v/>
          </cell>
          <cell r="EH898">
            <v>0</v>
          </cell>
          <cell r="EI898">
            <v>79.58</v>
          </cell>
          <cell r="EJ898">
            <v>0</v>
          </cell>
          <cell r="EK898">
            <v>72.75</v>
          </cell>
          <cell r="EL898">
            <v>87</v>
          </cell>
          <cell r="EM898" t="str">
            <v/>
          </cell>
          <cell r="EN898">
            <v>0</v>
          </cell>
          <cell r="EO898">
            <v>79.58</v>
          </cell>
          <cell r="EP898">
            <v>0</v>
          </cell>
          <cell r="EQ898">
            <v>72.75</v>
          </cell>
          <cell r="ER898">
            <v>87</v>
          </cell>
          <cell r="ES898" t="str">
            <v/>
          </cell>
          <cell r="ET898">
            <v>0</v>
          </cell>
          <cell r="EU898">
            <v>79.58</v>
          </cell>
          <cell r="EV898">
            <v>0</v>
          </cell>
          <cell r="EW898">
            <v>72.75</v>
          </cell>
          <cell r="EX898">
            <v>87</v>
          </cell>
          <cell r="EY898" t="str">
            <v/>
          </cell>
          <cell r="EZ898">
            <v>0</v>
          </cell>
          <cell r="FA898">
            <v>79.75</v>
          </cell>
          <cell r="FB898">
            <v>71</v>
          </cell>
          <cell r="FC898">
            <v>82</v>
          </cell>
          <cell r="FD898">
            <v>82</v>
          </cell>
          <cell r="FE898" t="str">
            <v/>
          </cell>
          <cell r="FF898">
            <v>0</v>
          </cell>
          <cell r="FG898">
            <v>79.75</v>
          </cell>
          <cell r="FH898">
            <v>71</v>
          </cell>
          <cell r="FI898">
            <v>82</v>
          </cell>
          <cell r="FJ898">
            <v>82</v>
          </cell>
          <cell r="FK898" t="str">
            <v/>
          </cell>
          <cell r="FL898">
            <v>0</v>
          </cell>
          <cell r="FM898">
            <v>79.75</v>
          </cell>
          <cell r="FN898">
            <v>71</v>
          </cell>
          <cell r="FO898">
            <v>82</v>
          </cell>
          <cell r="FP898">
            <v>82</v>
          </cell>
          <cell r="FQ898" t="str">
            <v/>
          </cell>
          <cell r="FR898">
            <v>0</v>
          </cell>
          <cell r="FS898">
            <v>79.75</v>
          </cell>
          <cell r="FT898">
            <v>71</v>
          </cell>
          <cell r="FU898">
            <v>82</v>
          </cell>
          <cell r="FV898">
            <v>82</v>
          </cell>
          <cell r="FW898" t="str">
            <v/>
          </cell>
          <cell r="FX898">
            <v>0</v>
          </cell>
          <cell r="FY898">
            <v>79.75</v>
          </cell>
          <cell r="FZ898">
            <v>71</v>
          </cell>
          <cell r="GA898">
            <v>82</v>
          </cell>
          <cell r="GB898">
            <v>82</v>
          </cell>
          <cell r="GC898" t="str">
            <v/>
          </cell>
          <cell r="GD898">
            <v>0</v>
          </cell>
          <cell r="GE898">
            <v>79.75</v>
          </cell>
          <cell r="GF898">
            <v>71</v>
          </cell>
          <cell r="GG898">
            <v>82</v>
          </cell>
          <cell r="GH898">
            <v>82</v>
          </cell>
          <cell r="GI898" t="str">
            <v/>
          </cell>
          <cell r="GJ898">
            <v>0</v>
          </cell>
          <cell r="GK898">
            <v>79.75</v>
          </cell>
          <cell r="GL898">
            <v>71</v>
          </cell>
          <cell r="GM898">
            <v>82</v>
          </cell>
          <cell r="GN898">
            <v>82</v>
          </cell>
          <cell r="GO898" t="str">
            <v/>
          </cell>
          <cell r="GP898">
            <v>0</v>
          </cell>
          <cell r="GQ898">
            <v>79.75</v>
          </cell>
          <cell r="GR898">
            <v>71</v>
          </cell>
          <cell r="GS898">
            <v>82</v>
          </cell>
          <cell r="GT898">
            <v>82</v>
          </cell>
          <cell r="GU898" t="str">
            <v/>
          </cell>
          <cell r="GV898">
            <v>0</v>
          </cell>
          <cell r="GW898">
            <v>88</v>
          </cell>
          <cell r="GX898">
            <v>76</v>
          </cell>
          <cell r="GY898">
            <v>80.75</v>
          </cell>
          <cell r="GZ898">
            <v>83</v>
          </cell>
          <cell r="HA898" t="str">
            <v>EKO-L</v>
          </cell>
          <cell r="HB898">
            <v>0</v>
          </cell>
          <cell r="HC898">
            <v>83.08</v>
          </cell>
          <cell r="HD898">
            <v>88.75</v>
          </cell>
          <cell r="HE898">
            <v>81</v>
          </cell>
          <cell r="HF898">
            <v>86</v>
          </cell>
          <cell r="HH898">
            <v>0</v>
          </cell>
          <cell r="HM898" t="str">
            <v/>
          </cell>
          <cell r="HN898" t="str">
            <v/>
          </cell>
          <cell r="HS898">
            <v>0</v>
          </cell>
          <cell r="HT898" t="str">
            <v>PKN</v>
          </cell>
          <cell r="HU898">
            <v>0</v>
          </cell>
          <cell r="HV898" t="str">
            <v>IND</v>
          </cell>
          <cell r="HW898">
            <v>0</v>
          </cell>
          <cell r="HX898" t="str">
            <v>MAT-W</v>
          </cell>
          <cell r="HY898">
            <v>0</v>
          </cell>
          <cell r="HZ898" t="str">
            <v>SEJ-W</v>
          </cell>
          <cell r="IA898">
            <v>0</v>
          </cell>
          <cell r="IB898" t="str">
            <v>IGR-W</v>
          </cell>
          <cell r="IC898">
            <v>0</v>
          </cell>
          <cell r="ID898" t="str">
            <v>SBO</v>
          </cell>
          <cell r="IE898">
            <v>0</v>
          </cell>
          <cell r="IF898" t="str">
            <v>PJO</v>
          </cell>
          <cell r="IG898">
            <v>0</v>
          </cell>
          <cell r="IH898" t="str">
            <v>PRA</v>
          </cell>
          <cell r="II898">
            <v>0</v>
          </cell>
          <cell r="IJ898" t="str">
            <v>JAW</v>
          </cell>
          <cell r="IK898">
            <v>0</v>
          </cell>
          <cell r="IL898" t="str">
            <v>ARB</v>
          </cell>
          <cell r="IM898">
            <v>0</v>
          </cell>
          <cell r="IN898" t="str">
            <v>PKM</v>
          </cell>
          <cell r="IO898">
            <v>0</v>
          </cell>
          <cell r="IP898" t="str">
            <v>MAT-P</v>
          </cell>
          <cell r="IQ898">
            <v>0</v>
          </cell>
          <cell r="IR898" t="str">
            <v>BIO-P</v>
          </cell>
          <cell r="IS898">
            <v>0</v>
          </cell>
          <cell r="IT898" t="str">
            <v>FIS-P</v>
          </cell>
          <cell r="IU898">
            <v>0</v>
          </cell>
          <cell r="IV898" t="str">
            <v>KIM-P</v>
          </cell>
          <cell r="IW898">
            <v>0</v>
          </cell>
          <cell r="IX898" t="str">
            <v>EKO-L</v>
          </cell>
          <cell r="IY898">
            <v>0</v>
          </cell>
          <cell r="JA898">
            <v>0</v>
          </cell>
        </row>
        <row r="899">
          <cell r="Q899" t="str">
            <v/>
          </cell>
          <cell r="AB899" t="str">
            <v/>
          </cell>
          <cell r="AC899">
            <v>9</v>
          </cell>
          <cell r="AI899" t="str">
            <v/>
          </cell>
          <cell r="AJ899">
            <v>0</v>
          </cell>
          <cell r="AK899">
            <v>81.75</v>
          </cell>
          <cell r="AL899">
            <v>75</v>
          </cell>
          <cell r="AM899">
            <v>81.5</v>
          </cell>
          <cell r="AN899">
            <v>76</v>
          </cell>
          <cell r="AO899" t="str">
            <v/>
          </cell>
          <cell r="AP899">
            <v>0</v>
          </cell>
          <cell r="AQ899">
            <v>81.33</v>
          </cell>
          <cell r="AR899">
            <v>86.25</v>
          </cell>
          <cell r="AS899">
            <v>79.25</v>
          </cell>
          <cell r="AT899">
            <v>80</v>
          </cell>
          <cell r="AU899" t="str">
            <v/>
          </cell>
          <cell r="AV899">
            <v>0</v>
          </cell>
          <cell r="AW899">
            <v>78</v>
          </cell>
          <cell r="AX899">
            <v>80.25</v>
          </cell>
          <cell r="AY899">
            <v>81.5</v>
          </cell>
          <cell r="AZ899">
            <v>80</v>
          </cell>
          <cell r="BA899" t="str">
            <v/>
          </cell>
          <cell r="BB899">
            <v>0</v>
          </cell>
          <cell r="BC899">
            <v>79</v>
          </cell>
          <cell r="BD899">
            <v>75</v>
          </cell>
          <cell r="BE899">
            <v>82</v>
          </cell>
          <cell r="BF899">
            <v>77</v>
          </cell>
          <cell r="BG899" t="str">
            <v>SEJ</v>
          </cell>
          <cell r="BH899">
            <v>0</v>
          </cell>
          <cell r="BI899">
            <v>80.67</v>
          </cell>
          <cell r="BJ899">
            <v>80.25</v>
          </cell>
          <cell r="BK899">
            <v>73</v>
          </cell>
          <cell r="BL899">
            <v>78</v>
          </cell>
          <cell r="BM899" t="str">
            <v/>
          </cell>
          <cell r="BN899">
            <v>0</v>
          </cell>
          <cell r="BO899">
            <v>81.63</v>
          </cell>
          <cell r="BP899">
            <v>73.75</v>
          </cell>
          <cell r="BQ899">
            <v>81</v>
          </cell>
          <cell r="BR899">
            <v>83</v>
          </cell>
          <cell r="BS899" t="str">
            <v/>
          </cell>
          <cell r="BT899">
            <v>0</v>
          </cell>
          <cell r="BU899">
            <v>86.75</v>
          </cell>
          <cell r="BV899">
            <v>90.5</v>
          </cell>
          <cell r="BW899">
            <v>90.75</v>
          </cell>
          <cell r="BX899">
            <v>91</v>
          </cell>
          <cell r="BY899" t="str">
            <v/>
          </cell>
          <cell r="BZ899">
            <v>0</v>
          </cell>
          <cell r="CA899">
            <v>81.44</v>
          </cell>
          <cell r="CB899">
            <v>72</v>
          </cell>
          <cell r="CC899">
            <v>75.5</v>
          </cell>
          <cell r="CD899">
            <v>79</v>
          </cell>
          <cell r="CE899" t="str">
            <v/>
          </cell>
          <cell r="CF899">
            <v>0</v>
          </cell>
          <cell r="CG899">
            <v>85.25</v>
          </cell>
          <cell r="CH899">
            <v>78.75</v>
          </cell>
          <cell r="CI899">
            <v>77</v>
          </cell>
          <cell r="CJ899">
            <v>81</v>
          </cell>
          <cell r="CK899" t="str">
            <v/>
          </cell>
          <cell r="CL899">
            <v>0</v>
          </cell>
          <cell r="CM899">
            <v>75.67</v>
          </cell>
          <cell r="CN899">
            <v>75.5</v>
          </cell>
          <cell r="CO899">
            <v>75.5</v>
          </cell>
          <cell r="CP899">
            <v>83</v>
          </cell>
          <cell r="CQ899" t="str">
            <v/>
          </cell>
          <cell r="CR899">
            <v>0</v>
          </cell>
          <cell r="CS899">
            <v>81</v>
          </cell>
          <cell r="CT899">
            <v>90.25</v>
          </cell>
          <cell r="CU899">
            <v>81.5</v>
          </cell>
          <cell r="CV899">
            <v>89</v>
          </cell>
          <cell r="CW899" t="str">
            <v/>
          </cell>
          <cell r="CX899">
            <v>0</v>
          </cell>
          <cell r="CY899">
            <v>81.56</v>
          </cell>
          <cell r="CZ899">
            <v>75.5</v>
          </cell>
          <cell r="DA899">
            <v>73.5</v>
          </cell>
          <cell r="DB899">
            <v>84</v>
          </cell>
          <cell r="DC899" t="str">
            <v/>
          </cell>
          <cell r="DD899">
            <v>0</v>
          </cell>
          <cell r="DE899">
            <v>86.25</v>
          </cell>
          <cell r="DF899">
            <v>82</v>
          </cell>
          <cell r="DG899">
            <v>83.5</v>
          </cell>
          <cell r="DH899">
            <v>89</v>
          </cell>
          <cell r="DI899" t="str">
            <v/>
          </cell>
          <cell r="DJ899">
            <v>0</v>
          </cell>
          <cell r="DK899">
            <v>0</v>
          </cell>
          <cell r="DL899">
            <v>0</v>
          </cell>
          <cell r="DM899">
            <v>0</v>
          </cell>
          <cell r="DN899">
            <v>85</v>
          </cell>
          <cell r="DO899" t="str">
            <v/>
          </cell>
          <cell r="DP899">
            <v>0</v>
          </cell>
          <cell r="DQ899">
            <v>83</v>
          </cell>
          <cell r="DR899">
            <v>74.25</v>
          </cell>
          <cell r="DS899">
            <v>74.25</v>
          </cell>
          <cell r="DT899">
            <v>78</v>
          </cell>
          <cell r="DU899" t="str">
            <v/>
          </cell>
          <cell r="DV899">
            <v>0</v>
          </cell>
          <cell r="DW899">
            <v>88.5</v>
          </cell>
          <cell r="DX899">
            <v>79.5</v>
          </cell>
          <cell r="DY899">
            <v>82.75</v>
          </cell>
          <cell r="DZ899">
            <v>86</v>
          </cell>
          <cell r="EA899" t="str">
            <v/>
          </cell>
          <cell r="EB899">
            <v>0</v>
          </cell>
          <cell r="EC899">
            <v>76.44</v>
          </cell>
          <cell r="ED899">
            <v>70.75</v>
          </cell>
          <cell r="EE899">
            <v>75</v>
          </cell>
          <cell r="EF899">
            <v>72</v>
          </cell>
          <cell r="EG899" t="str">
            <v/>
          </cell>
          <cell r="EH899">
            <v>0</v>
          </cell>
          <cell r="EI899">
            <v>80.08</v>
          </cell>
          <cell r="EJ899">
            <v>76</v>
          </cell>
          <cell r="EK899">
            <v>70.25</v>
          </cell>
          <cell r="EL899">
            <v>80</v>
          </cell>
          <cell r="EM899" t="str">
            <v/>
          </cell>
          <cell r="EN899">
            <v>0</v>
          </cell>
          <cell r="EO899">
            <v>80.08</v>
          </cell>
          <cell r="EP899">
            <v>76</v>
          </cell>
          <cell r="EQ899">
            <v>70.25</v>
          </cell>
          <cell r="ER899">
            <v>80</v>
          </cell>
          <cell r="ES899" t="str">
            <v/>
          </cell>
          <cell r="ET899">
            <v>0</v>
          </cell>
          <cell r="EU899">
            <v>80.08</v>
          </cell>
          <cell r="EV899">
            <v>76</v>
          </cell>
          <cell r="EW899">
            <v>70.25</v>
          </cell>
          <cell r="EX899">
            <v>80</v>
          </cell>
          <cell r="EY899" t="str">
            <v/>
          </cell>
          <cell r="EZ899">
            <v>0</v>
          </cell>
          <cell r="FA899">
            <v>79.75</v>
          </cell>
          <cell r="FB899">
            <v>70.5</v>
          </cell>
          <cell r="FC899">
            <v>71</v>
          </cell>
          <cell r="FD899">
            <v>74</v>
          </cell>
          <cell r="FE899" t="str">
            <v/>
          </cell>
          <cell r="FF899">
            <v>0</v>
          </cell>
          <cell r="FG899">
            <v>79.75</v>
          </cell>
          <cell r="FH899">
            <v>70.5</v>
          </cell>
          <cell r="FI899">
            <v>71</v>
          </cell>
          <cell r="FJ899">
            <v>74</v>
          </cell>
          <cell r="FK899" t="str">
            <v/>
          </cell>
          <cell r="FL899">
            <v>0</v>
          </cell>
          <cell r="FM899">
            <v>79.75</v>
          </cell>
          <cell r="FN899">
            <v>70.5</v>
          </cell>
          <cell r="FO899">
            <v>71</v>
          </cell>
          <cell r="FP899">
            <v>74</v>
          </cell>
          <cell r="FQ899" t="str">
            <v/>
          </cell>
          <cell r="FR899">
            <v>0</v>
          </cell>
          <cell r="FS899">
            <v>79.75</v>
          </cell>
          <cell r="FT899">
            <v>70.5</v>
          </cell>
          <cell r="FU899">
            <v>71</v>
          </cell>
          <cell r="FV899">
            <v>74</v>
          </cell>
          <cell r="FW899" t="str">
            <v/>
          </cell>
          <cell r="FX899">
            <v>0</v>
          </cell>
          <cell r="FY899">
            <v>79.75</v>
          </cell>
          <cell r="FZ899">
            <v>70.5</v>
          </cell>
          <cell r="GA899">
            <v>71</v>
          </cell>
          <cell r="GB899">
            <v>74</v>
          </cell>
          <cell r="GC899" t="str">
            <v/>
          </cell>
          <cell r="GD899">
            <v>0</v>
          </cell>
          <cell r="GE899">
            <v>79.75</v>
          </cell>
          <cell r="GF899">
            <v>70.5</v>
          </cell>
          <cell r="GG899">
            <v>71</v>
          </cell>
          <cell r="GH899">
            <v>74</v>
          </cell>
          <cell r="GI899" t="str">
            <v/>
          </cell>
          <cell r="GJ899">
            <v>0</v>
          </cell>
          <cell r="GK899">
            <v>79.75</v>
          </cell>
          <cell r="GL899">
            <v>70.5</v>
          </cell>
          <cell r="GM899">
            <v>71</v>
          </cell>
          <cell r="GN899">
            <v>74</v>
          </cell>
          <cell r="GO899" t="str">
            <v/>
          </cell>
          <cell r="GP899">
            <v>0</v>
          </cell>
          <cell r="GQ899">
            <v>79.75</v>
          </cell>
          <cell r="GR899">
            <v>70.5</v>
          </cell>
          <cell r="GS899">
            <v>71</v>
          </cell>
          <cell r="GT899">
            <v>74</v>
          </cell>
          <cell r="GU899" t="str">
            <v/>
          </cell>
          <cell r="GV899">
            <v>0</v>
          </cell>
          <cell r="GW899">
            <v>84.58</v>
          </cell>
          <cell r="GX899">
            <v>72</v>
          </cell>
          <cell r="GY899">
            <v>72.25</v>
          </cell>
          <cell r="GZ899">
            <v>77</v>
          </cell>
          <cell r="HA899" t="str">
            <v>EKO-L</v>
          </cell>
          <cell r="HB899">
            <v>0</v>
          </cell>
          <cell r="HC899">
            <v>76.83</v>
          </cell>
          <cell r="HD899">
            <v>70.5</v>
          </cell>
          <cell r="HE899">
            <v>74.75</v>
          </cell>
          <cell r="HF899">
            <v>74</v>
          </cell>
          <cell r="HH899">
            <v>0</v>
          </cell>
          <cell r="HM899" t="str">
            <v/>
          </cell>
          <cell r="HN899" t="str">
            <v/>
          </cell>
          <cell r="HS899">
            <v>0</v>
          </cell>
          <cell r="HT899" t="str">
            <v>PKN</v>
          </cell>
          <cell r="HU899">
            <v>0</v>
          </cell>
          <cell r="HV899" t="str">
            <v>IND</v>
          </cell>
          <cell r="HW899">
            <v>0</v>
          </cell>
          <cell r="HX899" t="str">
            <v>MAT-W</v>
          </cell>
          <cell r="HY899">
            <v>0</v>
          </cell>
          <cell r="HZ899" t="str">
            <v>SEJ-W</v>
          </cell>
          <cell r="IA899">
            <v>0</v>
          </cell>
          <cell r="IB899" t="str">
            <v>IGR-W</v>
          </cell>
          <cell r="IC899">
            <v>0</v>
          </cell>
          <cell r="ID899" t="str">
            <v>SBO</v>
          </cell>
          <cell r="IE899">
            <v>0</v>
          </cell>
          <cell r="IF899" t="str">
            <v>PJO</v>
          </cell>
          <cell r="IG899">
            <v>0</v>
          </cell>
          <cell r="IH899" t="str">
            <v>PRA</v>
          </cell>
          <cell r="II899">
            <v>0</v>
          </cell>
          <cell r="IJ899" t="str">
            <v>JAW</v>
          </cell>
          <cell r="IK899">
            <v>0</v>
          </cell>
          <cell r="IL899" t="str">
            <v>ARB</v>
          </cell>
          <cell r="IM899">
            <v>0</v>
          </cell>
          <cell r="IN899" t="str">
            <v>PKM</v>
          </cell>
          <cell r="IO899">
            <v>0</v>
          </cell>
          <cell r="IP899" t="str">
            <v>MAT-P</v>
          </cell>
          <cell r="IQ899">
            <v>0</v>
          </cell>
          <cell r="IR899" t="str">
            <v>BIO-P</v>
          </cell>
          <cell r="IS899">
            <v>0</v>
          </cell>
          <cell r="IT899" t="str">
            <v>FIS-P</v>
          </cell>
          <cell r="IU899">
            <v>0</v>
          </cell>
          <cell r="IV899" t="str">
            <v>KIM-P</v>
          </cell>
          <cell r="IW899">
            <v>0</v>
          </cell>
          <cell r="IX899" t="str">
            <v>EKO-L</v>
          </cell>
          <cell r="IY899">
            <v>0</v>
          </cell>
          <cell r="JA899">
            <v>0</v>
          </cell>
        </row>
        <row r="900">
          <cell r="Q900" t="str">
            <v/>
          </cell>
          <cell r="AB900" t="str">
            <v/>
          </cell>
          <cell r="AC900">
            <v>10</v>
          </cell>
          <cell r="AI900" t="str">
            <v/>
          </cell>
          <cell r="AJ900">
            <v>0</v>
          </cell>
          <cell r="AK900">
            <v>81.75</v>
          </cell>
          <cell r="AL900">
            <v>82.75</v>
          </cell>
          <cell r="AM900">
            <v>76</v>
          </cell>
          <cell r="AN900">
            <v>79</v>
          </cell>
          <cell r="AO900" t="str">
            <v/>
          </cell>
          <cell r="AP900">
            <v>0</v>
          </cell>
          <cell r="AQ900">
            <v>81</v>
          </cell>
          <cell r="AR900">
            <v>84</v>
          </cell>
          <cell r="AS900">
            <v>85.75</v>
          </cell>
          <cell r="AT900">
            <v>80</v>
          </cell>
          <cell r="AU900" t="str">
            <v/>
          </cell>
          <cell r="AV900">
            <v>0</v>
          </cell>
          <cell r="AW900">
            <v>79.08</v>
          </cell>
          <cell r="AX900">
            <v>82.25</v>
          </cell>
          <cell r="AY900">
            <v>75.25</v>
          </cell>
          <cell r="AZ900">
            <v>81</v>
          </cell>
          <cell r="BA900" t="str">
            <v/>
          </cell>
          <cell r="BB900">
            <v>0</v>
          </cell>
          <cell r="BC900">
            <v>81.5</v>
          </cell>
          <cell r="BD900">
            <v>82.75</v>
          </cell>
          <cell r="BE900">
            <v>76.25</v>
          </cell>
          <cell r="BF900">
            <v>78</v>
          </cell>
          <cell r="BG900" t="str">
            <v>SEJ</v>
          </cell>
          <cell r="BH900">
            <v>0</v>
          </cell>
          <cell r="BI900">
            <v>83.33</v>
          </cell>
          <cell r="BJ900">
            <v>81.25</v>
          </cell>
          <cell r="BK900">
            <v>74.5</v>
          </cell>
          <cell r="BL900">
            <v>78</v>
          </cell>
          <cell r="BM900" t="str">
            <v/>
          </cell>
          <cell r="BN900">
            <v>0</v>
          </cell>
          <cell r="BO900">
            <v>81.38</v>
          </cell>
          <cell r="BP900">
            <v>77.5</v>
          </cell>
          <cell r="BQ900">
            <v>88.5</v>
          </cell>
          <cell r="BR900">
            <v>84</v>
          </cell>
          <cell r="BS900" t="str">
            <v/>
          </cell>
          <cell r="BT900">
            <v>0</v>
          </cell>
          <cell r="BU900">
            <v>86</v>
          </cell>
          <cell r="BV900">
            <v>91</v>
          </cell>
          <cell r="BW900">
            <v>91</v>
          </cell>
          <cell r="BX900">
            <v>89</v>
          </cell>
          <cell r="BY900" t="str">
            <v/>
          </cell>
          <cell r="BZ900">
            <v>0</v>
          </cell>
          <cell r="CA900">
            <v>82.22</v>
          </cell>
          <cell r="CB900">
            <v>82.75</v>
          </cell>
          <cell r="CC900">
            <v>89.5</v>
          </cell>
          <cell r="CD900">
            <v>89</v>
          </cell>
          <cell r="CE900" t="str">
            <v/>
          </cell>
          <cell r="CF900">
            <v>0</v>
          </cell>
          <cell r="CG900">
            <v>84.75</v>
          </cell>
          <cell r="CH900">
            <v>77.75</v>
          </cell>
          <cell r="CI900">
            <v>78.5</v>
          </cell>
          <cell r="CJ900">
            <v>81</v>
          </cell>
          <cell r="CK900" t="str">
            <v/>
          </cell>
          <cell r="CL900">
            <v>0</v>
          </cell>
          <cell r="CM900">
            <v>75.33</v>
          </cell>
          <cell r="CN900">
            <v>79.25</v>
          </cell>
          <cell r="CO900">
            <v>79.25</v>
          </cell>
          <cell r="CP900">
            <v>83</v>
          </cell>
          <cell r="CQ900" t="str">
            <v/>
          </cell>
          <cell r="CR900">
            <v>0</v>
          </cell>
          <cell r="CS900">
            <v>80.5</v>
          </cell>
          <cell r="CT900">
            <v>99</v>
          </cell>
          <cell r="CU900">
            <v>88.5</v>
          </cell>
          <cell r="CV900">
            <v>87</v>
          </cell>
          <cell r="CW900" t="str">
            <v/>
          </cell>
          <cell r="CX900">
            <v>0</v>
          </cell>
          <cell r="CY900">
            <v>83.56</v>
          </cell>
          <cell r="CZ900">
            <v>76.75</v>
          </cell>
          <cell r="DA900">
            <v>69.5</v>
          </cell>
          <cell r="DB900">
            <v>88</v>
          </cell>
          <cell r="DC900" t="str">
            <v/>
          </cell>
          <cell r="DD900">
            <v>0</v>
          </cell>
          <cell r="DE900">
            <v>92.75</v>
          </cell>
          <cell r="DF900">
            <v>81.5</v>
          </cell>
          <cell r="DG900">
            <v>88.25</v>
          </cell>
          <cell r="DH900">
            <v>90</v>
          </cell>
          <cell r="DI900" t="str">
            <v/>
          </cell>
          <cell r="DJ900">
            <v>0</v>
          </cell>
          <cell r="DK900">
            <v>0</v>
          </cell>
          <cell r="DL900">
            <v>0</v>
          </cell>
          <cell r="DM900">
            <v>0</v>
          </cell>
          <cell r="DN900">
            <v>92</v>
          </cell>
          <cell r="DO900" t="str">
            <v/>
          </cell>
          <cell r="DP900">
            <v>0</v>
          </cell>
          <cell r="DQ900">
            <v>79.5</v>
          </cell>
          <cell r="DR900">
            <v>72.75</v>
          </cell>
          <cell r="DS900">
            <v>83.25</v>
          </cell>
          <cell r="DT900">
            <v>78</v>
          </cell>
          <cell r="DU900" t="str">
            <v/>
          </cell>
          <cell r="DV900">
            <v>0</v>
          </cell>
          <cell r="DW900">
            <v>90.75</v>
          </cell>
          <cell r="DX900">
            <v>80.25</v>
          </cell>
          <cell r="DY900">
            <v>75.25</v>
          </cell>
          <cell r="DZ900">
            <v>81</v>
          </cell>
          <cell r="EA900" t="str">
            <v/>
          </cell>
          <cell r="EB900">
            <v>0</v>
          </cell>
          <cell r="EC900">
            <v>82.78</v>
          </cell>
          <cell r="ED900">
            <v>76.25</v>
          </cell>
          <cell r="EE900">
            <v>84.75</v>
          </cell>
          <cell r="EF900">
            <v>75</v>
          </cell>
          <cell r="EG900" t="str">
            <v/>
          </cell>
          <cell r="EH900">
            <v>0</v>
          </cell>
          <cell r="EI900">
            <v>80.5</v>
          </cell>
          <cell r="EJ900">
            <v>76</v>
          </cell>
          <cell r="EK900">
            <v>72.75</v>
          </cell>
          <cell r="EL900">
            <v>82</v>
          </cell>
          <cell r="EM900" t="str">
            <v/>
          </cell>
          <cell r="EN900">
            <v>0</v>
          </cell>
          <cell r="EO900">
            <v>80.5</v>
          </cell>
          <cell r="EP900">
            <v>76</v>
          </cell>
          <cell r="EQ900">
            <v>72.75</v>
          </cell>
          <cell r="ER900">
            <v>82</v>
          </cell>
          <cell r="ES900" t="str">
            <v/>
          </cell>
          <cell r="ET900">
            <v>0</v>
          </cell>
          <cell r="EU900">
            <v>80.5</v>
          </cell>
          <cell r="EV900">
            <v>76</v>
          </cell>
          <cell r="EW900">
            <v>72.75</v>
          </cell>
          <cell r="EX900">
            <v>82</v>
          </cell>
          <cell r="EY900" t="str">
            <v/>
          </cell>
          <cell r="EZ900">
            <v>0</v>
          </cell>
          <cell r="FA900">
            <v>80.08</v>
          </cell>
          <cell r="FB900">
            <v>72.75</v>
          </cell>
          <cell r="FC900">
            <v>71</v>
          </cell>
          <cell r="FD900">
            <v>82</v>
          </cell>
          <cell r="FE900" t="str">
            <v/>
          </cell>
          <cell r="FF900">
            <v>0</v>
          </cell>
          <cell r="FG900">
            <v>80.08</v>
          </cell>
          <cell r="FH900">
            <v>72.75</v>
          </cell>
          <cell r="FI900">
            <v>71</v>
          </cell>
          <cell r="FJ900">
            <v>82</v>
          </cell>
          <cell r="FK900" t="str">
            <v/>
          </cell>
          <cell r="FL900">
            <v>0</v>
          </cell>
          <cell r="FM900">
            <v>80.08</v>
          </cell>
          <cell r="FN900">
            <v>72.75</v>
          </cell>
          <cell r="FO900">
            <v>71</v>
          </cell>
          <cell r="FP900">
            <v>82</v>
          </cell>
          <cell r="FQ900" t="str">
            <v/>
          </cell>
          <cell r="FR900">
            <v>0</v>
          </cell>
          <cell r="FS900">
            <v>80.08</v>
          </cell>
          <cell r="FT900">
            <v>72.75</v>
          </cell>
          <cell r="FU900">
            <v>71</v>
          </cell>
          <cell r="FV900">
            <v>82</v>
          </cell>
          <cell r="FW900" t="str">
            <v/>
          </cell>
          <cell r="FX900">
            <v>0</v>
          </cell>
          <cell r="FY900">
            <v>80.08</v>
          </cell>
          <cell r="FZ900">
            <v>72.75</v>
          </cell>
          <cell r="GA900">
            <v>71</v>
          </cell>
          <cell r="GB900">
            <v>82</v>
          </cell>
          <cell r="GC900" t="str">
            <v/>
          </cell>
          <cell r="GD900">
            <v>0</v>
          </cell>
          <cell r="GE900">
            <v>80.08</v>
          </cell>
          <cell r="GF900">
            <v>72.75</v>
          </cell>
          <cell r="GG900">
            <v>71</v>
          </cell>
          <cell r="GH900">
            <v>82</v>
          </cell>
          <cell r="GI900" t="str">
            <v/>
          </cell>
          <cell r="GJ900">
            <v>0</v>
          </cell>
          <cell r="GK900">
            <v>80.08</v>
          </cell>
          <cell r="GL900">
            <v>72.75</v>
          </cell>
          <cell r="GM900">
            <v>71</v>
          </cell>
          <cell r="GN900">
            <v>82</v>
          </cell>
          <cell r="GO900" t="str">
            <v/>
          </cell>
          <cell r="GP900">
            <v>0</v>
          </cell>
          <cell r="GQ900">
            <v>80.08</v>
          </cell>
          <cell r="GR900">
            <v>72.75</v>
          </cell>
          <cell r="GS900">
            <v>71</v>
          </cell>
          <cell r="GT900">
            <v>82</v>
          </cell>
          <cell r="GU900" t="str">
            <v/>
          </cell>
          <cell r="GV900">
            <v>0</v>
          </cell>
          <cell r="GW900">
            <v>87</v>
          </cell>
          <cell r="GX900">
            <v>76</v>
          </cell>
          <cell r="GY900">
            <v>77.25</v>
          </cell>
          <cell r="GZ900">
            <v>79</v>
          </cell>
          <cell r="HA900" t="str">
            <v>EKO-L</v>
          </cell>
          <cell r="HB900">
            <v>0</v>
          </cell>
          <cell r="HC900">
            <v>77.92</v>
          </cell>
          <cell r="HD900">
            <v>70.5</v>
          </cell>
          <cell r="HE900">
            <v>75.5</v>
          </cell>
          <cell r="HF900">
            <v>76</v>
          </cell>
          <cell r="HH900">
            <v>0</v>
          </cell>
          <cell r="HM900" t="str">
            <v/>
          </cell>
          <cell r="HN900" t="str">
            <v/>
          </cell>
          <cell r="HS900">
            <v>0</v>
          </cell>
          <cell r="HT900" t="str">
            <v>PKN</v>
          </cell>
          <cell r="HU900">
            <v>0</v>
          </cell>
          <cell r="HV900" t="str">
            <v>IND</v>
          </cell>
          <cell r="HW900">
            <v>0</v>
          </cell>
          <cell r="HX900" t="str">
            <v>MAT-W</v>
          </cell>
          <cell r="HY900">
            <v>0</v>
          </cell>
          <cell r="HZ900" t="str">
            <v>SEJ-W</v>
          </cell>
          <cell r="IA900">
            <v>0</v>
          </cell>
          <cell r="IB900" t="str">
            <v>IGR-W</v>
          </cell>
          <cell r="IC900">
            <v>0</v>
          </cell>
          <cell r="ID900" t="str">
            <v>SBO</v>
          </cell>
          <cell r="IE900">
            <v>0</v>
          </cell>
          <cell r="IF900" t="str">
            <v>PJO</v>
          </cell>
          <cell r="IG900">
            <v>0</v>
          </cell>
          <cell r="IH900" t="str">
            <v>PRA</v>
          </cell>
          <cell r="II900">
            <v>0</v>
          </cell>
          <cell r="IJ900" t="str">
            <v>JAW</v>
          </cell>
          <cell r="IK900">
            <v>0</v>
          </cell>
          <cell r="IL900" t="str">
            <v>ARB</v>
          </cell>
          <cell r="IM900">
            <v>0</v>
          </cell>
          <cell r="IN900" t="str">
            <v>PKM</v>
          </cell>
          <cell r="IO900">
            <v>0</v>
          </cell>
          <cell r="IP900" t="str">
            <v>MAT-P</v>
          </cell>
          <cell r="IQ900">
            <v>0</v>
          </cell>
          <cell r="IR900" t="str">
            <v>BIO-P</v>
          </cell>
          <cell r="IS900">
            <v>0</v>
          </cell>
          <cell r="IT900" t="str">
            <v>FIS-P</v>
          </cell>
          <cell r="IU900">
            <v>0</v>
          </cell>
          <cell r="IV900" t="str">
            <v>KIM-P</v>
          </cell>
          <cell r="IW900">
            <v>0</v>
          </cell>
          <cell r="IX900" t="str">
            <v>EKO-L</v>
          </cell>
          <cell r="IY900">
            <v>0</v>
          </cell>
          <cell r="JA900">
            <v>0</v>
          </cell>
        </row>
        <row r="901">
          <cell r="Q901" t="str">
            <v/>
          </cell>
          <cell r="AB901" t="str">
            <v/>
          </cell>
          <cell r="AC901">
            <v>11</v>
          </cell>
          <cell r="AI901" t="str">
            <v/>
          </cell>
          <cell r="AJ901">
            <v>0</v>
          </cell>
          <cell r="AK901">
            <v>92</v>
          </cell>
          <cell r="AL901">
            <v>86.5</v>
          </cell>
          <cell r="AM901">
            <v>78.25</v>
          </cell>
          <cell r="AN901">
            <v>81</v>
          </cell>
          <cell r="AO901" t="str">
            <v/>
          </cell>
          <cell r="AP901">
            <v>0</v>
          </cell>
          <cell r="AQ901">
            <v>84</v>
          </cell>
          <cell r="AR901">
            <v>88.75</v>
          </cell>
          <cell r="AS901">
            <v>83.25</v>
          </cell>
          <cell r="AT901">
            <v>82</v>
          </cell>
          <cell r="AU901" t="str">
            <v/>
          </cell>
          <cell r="AV901">
            <v>0</v>
          </cell>
          <cell r="AW901">
            <v>86.25</v>
          </cell>
          <cell r="AX901">
            <v>85.75</v>
          </cell>
          <cell r="AY901">
            <v>78</v>
          </cell>
          <cell r="AZ901">
            <v>83</v>
          </cell>
          <cell r="BA901" t="str">
            <v/>
          </cell>
          <cell r="BB901">
            <v>0</v>
          </cell>
          <cell r="BC901">
            <v>90</v>
          </cell>
          <cell r="BD901">
            <v>86.5</v>
          </cell>
          <cell r="BE901">
            <v>78.5</v>
          </cell>
          <cell r="BF901">
            <v>81</v>
          </cell>
          <cell r="BG901" t="str">
            <v>SEJ</v>
          </cell>
          <cell r="BH901">
            <v>0</v>
          </cell>
          <cell r="BI901">
            <v>85.33</v>
          </cell>
          <cell r="BJ901">
            <v>85.5</v>
          </cell>
          <cell r="BK901">
            <v>75.25</v>
          </cell>
          <cell r="BL901">
            <v>80</v>
          </cell>
          <cell r="BM901" t="str">
            <v/>
          </cell>
          <cell r="BN901">
            <v>0</v>
          </cell>
          <cell r="BO901">
            <v>84.75</v>
          </cell>
          <cell r="BP901">
            <v>78.5</v>
          </cell>
          <cell r="BQ901">
            <v>84.25</v>
          </cell>
          <cell r="BR901">
            <v>85</v>
          </cell>
          <cell r="BS901" t="str">
            <v/>
          </cell>
          <cell r="BT901">
            <v>0</v>
          </cell>
          <cell r="BU901">
            <v>86.25</v>
          </cell>
          <cell r="BV901">
            <v>88.5</v>
          </cell>
          <cell r="BW901">
            <v>89.5</v>
          </cell>
          <cell r="BX901">
            <v>89</v>
          </cell>
          <cell r="BY901" t="str">
            <v/>
          </cell>
          <cell r="BZ901">
            <v>0</v>
          </cell>
          <cell r="CA901">
            <v>91.22</v>
          </cell>
          <cell r="CB901">
            <v>85.5</v>
          </cell>
          <cell r="CC901">
            <v>87.25</v>
          </cell>
          <cell r="CD901">
            <v>88</v>
          </cell>
          <cell r="CE901" t="str">
            <v/>
          </cell>
          <cell r="CF901">
            <v>0</v>
          </cell>
          <cell r="CG901">
            <v>83.5</v>
          </cell>
          <cell r="CH901">
            <v>77.25</v>
          </cell>
          <cell r="CI901">
            <v>79.5</v>
          </cell>
          <cell r="CJ901">
            <v>78</v>
          </cell>
          <cell r="CK901" t="str">
            <v/>
          </cell>
          <cell r="CL901">
            <v>0</v>
          </cell>
          <cell r="CM901">
            <v>81.33</v>
          </cell>
          <cell r="CN901">
            <v>81.5</v>
          </cell>
          <cell r="CO901">
            <v>83</v>
          </cell>
          <cell r="CP901">
            <v>84</v>
          </cell>
          <cell r="CQ901" t="str">
            <v/>
          </cell>
          <cell r="CR901">
            <v>0</v>
          </cell>
          <cell r="CS901">
            <v>88.33</v>
          </cell>
          <cell r="CT901">
            <v>81</v>
          </cell>
          <cell r="CU901">
            <v>86.5</v>
          </cell>
          <cell r="CV901">
            <v>87</v>
          </cell>
          <cell r="CW901" t="str">
            <v/>
          </cell>
          <cell r="CX901">
            <v>0</v>
          </cell>
          <cell r="CY901">
            <v>81.56</v>
          </cell>
          <cell r="CZ901">
            <v>80.5</v>
          </cell>
          <cell r="DA901">
            <v>71.5</v>
          </cell>
          <cell r="DB901">
            <v>85</v>
          </cell>
          <cell r="DC901" t="str">
            <v/>
          </cell>
          <cell r="DD901">
            <v>0</v>
          </cell>
          <cell r="DE901">
            <v>93.5</v>
          </cell>
          <cell r="DF901">
            <v>82.75</v>
          </cell>
          <cell r="DG901">
            <v>83</v>
          </cell>
          <cell r="DH901">
            <v>88</v>
          </cell>
          <cell r="DI901" t="str">
            <v/>
          </cell>
          <cell r="DJ901">
            <v>0</v>
          </cell>
          <cell r="DK901">
            <v>0</v>
          </cell>
          <cell r="DL901">
            <v>0</v>
          </cell>
          <cell r="DM901">
            <v>0</v>
          </cell>
          <cell r="DN901">
            <v>84</v>
          </cell>
          <cell r="DO901" t="str">
            <v/>
          </cell>
          <cell r="DP901">
            <v>0</v>
          </cell>
          <cell r="DQ901">
            <v>86.75</v>
          </cell>
          <cell r="DR901">
            <v>83</v>
          </cell>
          <cell r="DS901">
            <v>88.5</v>
          </cell>
          <cell r="DT901">
            <v>80</v>
          </cell>
          <cell r="DU901" t="str">
            <v/>
          </cell>
          <cell r="DV901">
            <v>0</v>
          </cell>
          <cell r="DW901">
            <v>78.25</v>
          </cell>
          <cell r="DX901">
            <v>82.5</v>
          </cell>
          <cell r="DY901">
            <v>76</v>
          </cell>
          <cell r="DZ901">
            <v>85</v>
          </cell>
          <cell r="EA901" t="str">
            <v/>
          </cell>
          <cell r="EB901">
            <v>0</v>
          </cell>
          <cell r="EC901">
            <v>82.22</v>
          </cell>
          <cell r="ED901">
            <v>80</v>
          </cell>
          <cell r="EE901">
            <v>83.75</v>
          </cell>
          <cell r="EF901">
            <v>80</v>
          </cell>
          <cell r="EG901" t="str">
            <v/>
          </cell>
          <cell r="EH901">
            <v>0</v>
          </cell>
          <cell r="EI901">
            <v>80.83</v>
          </cell>
          <cell r="EJ901">
            <v>86</v>
          </cell>
          <cell r="EK901">
            <v>77</v>
          </cell>
          <cell r="EL901">
            <v>83</v>
          </cell>
          <cell r="EM901" t="str">
            <v/>
          </cell>
          <cell r="EN901">
            <v>0</v>
          </cell>
          <cell r="EO901">
            <v>80.83</v>
          </cell>
          <cell r="EP901">
            <v>86</v>
          </cell>
          <cell r="EQ901">
            <v>77</v>
          </cell>
          <cell r="ER901">
            <v>83</v>
          </cell>
          <cell r="ES901" t="str">
            <v/>
          </cell>
          <cell r="ET901">
            <v>0</v>
          </cell>
          <cell r="EU901">
            <v>80.83</v>
          </cell>
          <cell r="EV901">
            <v>86</v>
          </cell>
          <cell r="EW901">
            <v>77</v>
          </cell>
          <cell r="EX901">
            <v>83</v>
          </cell>
          <cell r="EY901" t="str">
            <v/>
          </cell>
          <cell r="EZ901">
            <v>0</v>
          </cell>
          <cell r="FA901">
            <v>82</v>
          </cell>
          <cell r="FB901">
            <v>77</v>
          </cell>
          <cell r="FC901">
            <v>70</v>
          </cell>
          <cell r="FD901">
            <v>85</v>
          </cell>
          <cell r="FE901" t="str">
            <v/>
          </cell>
          <cell r="FF901">
            <v>0</v>
          </cell>
          <cell r="FG901">
            <v>82</v>
          </cell>
          <cell r="FH901">
            <v>77</v>
          </cell>
          <cell r="FI901">
            <v>70</v>
          </cell>
          <cell r="FJ901">
            <v>85</v>
          </cell>
          <cell r="FK901" t="str">
            <v/>
          </cell>
          <cell r="FL901">
            <v>0</v>
          </cell>
          <cell r="FM901">
            <v>82</v>
          </cell>
          <cell r="FN901">
            <v>77</v>
          </cell>
          <cell r="FO901">
            <v>70</v>
          </cell>
          <cell r="FP901">
            <v>85</v>
          </cell>
          <cell r="FQ901" t="str">
            <v/>
          </cell>
          <cell r="FR901">
            <v>0</v>
          </cell>
          <cell r="FS901">
            <v>82</v>
          </cell>
          <cell r="FT901">
            <v>77</v>
          </cell>
          <cell r="FU901">
            <v>70</v>
          </cell>
          <cell r="FV901">
            <v>85</v>
          </cell>
          <cell r="FW901" t="str">
            <v/>
          </cell>
          <cell r="FX901">
            <v>0</v>
          </cell>
          <cell r="FY901">
            <v>82</v>
          </cell>
          <cell r="FZ901">
            <v>77</v>
          </cell>
          <cell r="GA901">
            <v>70</v>
          </cell>
          <cell r="GB901">
            <v>85</v>
          </cell>
          <cell r="GC901" t="str">
            <v/>
          </cell>
          <cell r="GD901">
            <v>0</v>
          </cell>
          <cell r="GE901">
            <v>82</v>
          </cell>
          <cell r="GF901">
            <v>77</v>
          </cell>
          <cell r="GG901">
            <v>70</v>
          </cell>
          <cell r="GH901">
            <v>85</v>
          </cell>
          <cell r="GI901" t="str">
            <v/>
          </cell>
          <cell r="GJ901">
            <v>0</v>
          </cell>
          <cell r="GK901">
            <v>82</v>
          </cell>
          <cell r="GL901">
            <v>77</v>
          </cell>
          <cell r="GM901">
            <v>70</v>
          </cell>
          <cell r="GN901">
            <v>85</v>
          </cell>
          <cell r="GO901" t="str">
            <v/>
          </cell>
          <cell r="GP901">
            <v>0</v>
          </cell>
          <cell r="GQ901">
            <v>82</v>
          </cell>
          <cell r="GR901">
            <v>77</v>
          </cell>
          <cell r="GS901">
            <v>70</v>
          </cell>
          <cell r="GT901">
            <v>85</v>
          </cell>
          <cell r="GU901" t="str">
            <v/>
          </cell>
          <cell r="GV901">
            <v>0</v>
          </cell>
          <cell r="GW901">
            <v>84.42</v>
          </cell>
          <cell r="GX901">
            <v>80</v>
          </cell>
          <cell r="GY901">
            <v>82</v>
          </cell>
          <cell r="GZ901">
            <v>81</v>
          </cell>
          <cell r="HA901" t="str">
            <v>EKO-L</v>
          </cell>
          <cell r="HB901">
            <v>0</v>
          </cell>
          <cell r="HC901">
            <v>81.83</v>
          </cell>
          <cell r="HD901">
            <v>87</v>
          </cell>
          <cell r="HE901">
            <v>78.75</v>
          </cell>
          <cell r="HF901">
            <v>81</v>
          </cell>
          <cell r="HH901">
            <v>0</v>
          </cell>
          <cell r="HM901" t="str">
            <v/>
          </cell>
          <cell r="HN901" t="str">
            <v/>
          </cell>
          <cell r="HS901">
            <v>0</v>
          </cell>
          <cell r="HT901" t="str">
            <v>PKN</v>
          </cell>
          <cell r="HU901">
            <v>0</v>
          </cell>
          <cell r="HV901" t="str">
            <v>IND</v>
          </cell>
          <cell r="HW901">
            <v>0</v>
          </cell>
          <cell r="HX901" t="str">
            <v>MAT-W</v>
          </cell>
          <cell r="HY901">
            <v>0</v>
          </cell>
          <cell r="HZ901" t="str">
            <v>SEJ-W</v>
          </cell>
          <cell r="IA901">
            <v>0</v>
          </cell>
          <cell r="IB901" t="str">
            <v>IGR-W</v>
          </cell>
          <cell r="IC901">
            <v>0</v>
          </cell>
          <cell r="ID901" t="str">
            <v>SBO</v>
          </cell>
          <cell r="IE901">
            <v>0</v>
          </cell>
          <cell r="IF901" t="str">
            <v>PJO</v>
          </cell>
          <cell r="IG901">
            <v>0</v>
          </cell>
          <cell r="IH901" t="str">
            <v>PRA</v>
          </cell>
          <cell r="II901">
            <v>0</v>
          </cell>
          <cell r="IJ901" t="str">
            <v>JAW</v>
          </cell>
          <cell r="IK901">
            <v>0</v>
          </cell>
          <cell r="IL901" t="str">
            <v>ARB</v>
          </cell>
          <cell r="IM901">
            <v>0</v>
          </cell>
          <cell r="IN901" t="str">
            <v>PKM</v>
          </cell>
          <cell r="IO901">
            <v>0</v>
          </cell>
          <cell r="IP901" t="str">
            <v>MAT-P</v>
          </cell>
          <cell r="IQ901">
            <v>0</v>
          </cell>
          <cell r="IR901" t="str">
            <v>BIO-P</v>
          </cell>
          <cell r="IS901">
            <v>0</v>
          </cell>
          <cell r="IT901" t="str">
            <v>FIS-P</v>
          </cell>
          <cell r="IU901">
            <v>0</v>
          </cell>
          <cell r="IV901" t="str">
            <v>KIM-P</v>
          </cell>
          <cell r="IW901">
            <v>0</v>
          </cell>
          <cell r="IX901" t="str">
            <v>EKO-L</v>
          </cell>
          <cell r="IY901">
            <v>0</v>
          </cell>
          <cell r="JA901">
            <v>0</v>
          </cell>
        </row>
        <row r="902">
          <cell r="Q902" t="str">
            <v/>
          </cell>
          <cell r="AB902" t="str">
            <v/>
          </cell>
          <cell r="AC902">
            <v>12</v>
          </cell>
          <cell r="AI902" t="str">
            <v/>
          </cell>
          <cell r="AJ902">
            <v>0</v>
          </cell>
          <cell r="AK902">
            <v>90</v>
          </cell>
          <cell r="AL902">
            <v>89.5</v>
          </cell>
          <cell r="AM902">
            <v>88.25</v>
          </cell>
          <cell r="AN902">
            <v>79</v>
          </cell>
          <cell r="AO902" t="str">
            <v/>
          </cell>
          <cell r="AP902">
            <v>0</v>
          </cell>
          <cell r="AQ902">
            <v>89.67</v>
          </cell>
          <cell r="AR902">
            <v>93.25</v>
          </cell>
          <cell r="AS902">
            <v>78.25</v>
          </cell>
          <cell r="AT902">
            <v>82</v>
          </cell>
          <cell r="AU902" t="str">
            <v/>
          </cell>
          <cell r="AV902">
            <v>0</v>
          </cell>
          <cell r="AW902">
            <v>92.67</v>
          </cell>
          <cell r="AX902">
            <v>90.25</v>
          </cell>
          <cell r="AY902">
            <v>88.25</v>
          </cell>
          <cell r="AZ902">
            <v>81</v>
          </cell>
          <cell r="BA902" t="str">
            <v/>
          </cell>
          <cell r="BB902">
            <v>0</v>
          </cell>
          <cell r="BC902">
            <v>90</v>
          </cell>
          <cell r="BD902">
            <v>89.5</v>
          </cell>
          <cell r="BE902">
            <v>88.5</v>
          </cell>
          <cell r="BF902">
            <v>82</v>
          </cell>
          <cell r="BG902" t="str">
            <v>SEJ</v>
          </cell>
          <cell r="BH902">
            <v>0</v>
          </cell>
          <cell r="BI902">
            <v>92.67</v>
          </cell>
          <cell r="BJ902">
            <v>88.25</v>
          </cell>
          <cell r="BK902">
            <v>79.25</v>
          </cell>
          <cell r="BL902">
            <v>80</v>
          </cell>
          <cell r="BM902" t="str">
            <v/>
          </cell>
          <cell r="BN902">
            <v>0</v>
          </cell>
          <cell r="BO902">
            <v>82.13</v>
          </cell>
          <cell r="BP902">
            <v>79.5</v>
          </cell>
          <cell r="BQ902">
            <v>92.5</v>
          </cell>
          <cell r="BR902">
            <v>86</v>
          </cell>
          <cell r="BS902" t="str">
            <v/>
          </cell>
          <cell r="BT902">
            <v>0</v>
          </cell>
          <cell r="BU902">
            <v>92.75</v>
          </cell>
          <cell r="BV902">
            <v>92.5</v>
          </cell>
          <cell r="BW902">
            <v>95</v>
          </cell>
          <cell r="BX902">
            <v>95</v>
          </cell>
          <cell r="BY902" t="str">
            <v/>
          </cell>
          <cell r="BZ902">
            <v>0</v>
          </cell>
          <cell r="CA902">
            <v>84.22</v>
          </cell>
          <cell r="CB902">
            <v>77.5</v>
          </cell>
          <cell r="CC902">
            <v>78</v>
          </cell>
          <cell r="CD902">
            <v>83</v>
          </cell>
          <cell r="CE902" t="str">
            <v/>
          </cell>
          <cell r="CF902">
            <v>0</v>
          </cell>
          <cell r="CG902">
            <v>84.5</v>
          </cell>
          <cell r="CH902">
            <v>77.25</v>
          </cell>
          <cell r="CI902">
            <v>81.5</v>
          </cell>
          <cell r="CJ902">
            <v>81</v>
          </cell>
          <cell r="CK902" t="str">
            <v/>
          </cell>
          <cell r="CL902">
            <v>0</v>
          </cell>
          <cell r="CM902">
            <v>77.5</v>
          </cell>
          <cell r="CN902">
            <v>83.75</v>
          </cell>
          <cell r="CO902">
            <v>86.75</v>
          </cell>
          <cell r="CP902">
            <v>85</v>
          </cell>
          <cell r="CQ902" t="str">
            <v/>
          </cell>
          <cell r="CR902">
            <v>0</v>
          </cell>
          <cell r="CS902">
            <v>91.67</v>
          </cell>
          <cell r="CT902">
            <v>92.25</v>
          </cell>
          <cell r="CU902">
            <v>86.5</v>
          </cell>
          <cell r="CV902">
            <v>89</v>
          </cell>
          <cell r="CW902" t="str">
            <v/>
          </cell>
          <cell r="CX902">
            <v>0</v>
          </cell>
          <cell r="CY902">
            <v>90</v>
          </cell>
          <cell r="CZ902">
            <v>83.75</v>
          </cell>
          <cell r="DA902">
            <v>86.25</v>
          </cell>
          <cell r="DB902">
            <v>91</v>
          </cell>
          <cell r="DC902" t="str">
            <v/>
          </cell>
          <cell r="DD902">
            <v>0</v>
          </cell>
          <cell r="DE902">
            <v>95.25</v>
          </cell>
          <cell r="DF902">
            <v>87.25</v>
          </cell>
          <cell r="DG902">
            <v>88.5</v>
          </cell>
          <cell r="DH902">
            <v>90</v>
          </cell>
          <cell r="DI902" t="str">
            <v/>
          </cell>
          <cell r="DJ902">
            <v>0</v>
          </cell>
          <cell r="DK902">
            <v>0</v>
          </cell>
          <cell r="DL902">
            <v>0</v>
          </cell>
          <cell r="DM902">
            <v>0</v>
          </cell>
          <cell r="DN902">
            <v>86</v>
          </cell>
          <cell r="DO902" t="str">
            <v/>
          </cell>
          <cell r="DP902">
            <v>0</v>
          </cell>
          <cell r="DQ902">
            <v>91.25</v>
          </cell>
          <cell r="DR902">
            <v>94.25</v>
          </cell>
          <cell r="DS902">
            <v>93.5</v>
          </cell>
          <cell r="DT902">
            <v>86</v>
          </cell>
          <cell r="DU902" t="str">
            <v/>
          </cell>
          <cell r="DV902">
            <v>0</v>
          </cell>
          <cell r="DW902">
            <v>93</v>
          </cell>
          <cell r="DX902">
            <v>82.75</v>
          </cell>
          <cell r="DY902">
            <v>80.75</v>
          </cell>
          <cell r="DZ902">
            <v>91</v>
          </cell>
          <cell r="EA902" t="str">
            <v/>
          </cell>
          <cell r="EB902">
            <v>0</v>
          </cell>
          <cell r="EC902">
            <v>81.22</v>
          </cell>
          <cell r="ED902">
            <v>73</v>
          </cell>
          <cell r="EE902">
            <v>79.75</v>
          </cell>
          <cell r="EF902">
            <v>73</v>
          </cell>
          <cell r="EG902" t="str">
            <v/>
          </cell>
          <cell r="EH902">
            <v>0</v>
          </cell>
          <cell r="EI902">
            <v>80.25</v>
          </cell>
          <cell r="EJ902">
            <v>85.25</v>
          </cell>
          <cell r="EK902">
            <v>75.25</v>
          </cell>
          <cell r="EL902">
            <v>84</v>
          </cell>
          <cell r="EM902" t="str">
            <v/>
          </cell>
          <cell r="EN902">
            <v>0</v>
          </cell>
          <cell r="EO902">
            <v>80.25</v>
          </cell>
          <cell r="EP902">
            <v>85.25</v>
          </cell>
          <cell r="EQ902">
            <v>75.25</v>
          </cell>
          <cell r="ER902">
            <v>84</v>
          </cell>
          <cell r="ES902" t="str">
            <v/>
          </cell>
          <cell r="ET902">
            <v>0</v>
          </cell>
          <cell r="EU902">
            <v>80.25</v>
          </cell>
          <cell r="EV902">
            <v>85.25</v>
          </cell>
          <cell r="EW902">
            <v>75.25</v>
          </cell>
          <cell r="EX902">
            <v>84</v>
          </cell>
          <cell r="EY902" t="str">
            <v/>
          </cell>
          <cell r="EZ902">
            <v>0</v>
          </cell>
          <cell r="FA902">
            <v>78.5</v>
          </cell>
          <cell r="FB902">
            <v>74.25</v>
          </cell>
          <cell r="FC902">
            <v>81</v>
          </cell>
          <cell r="FD902">
            <v>80</v>
          </cell>
          <cell r="FE902" t="str">
            <v/>
          </cell>
          <cell r="FF902">
            <v>0</v>
          </cell>
          <cell r="FG902">
            <v>78.5</v>
          </cell>
          <cell r="FH902">
            <v>74.25</v>
          </cell>
          <cell r="FI902">
            <v>81</v>
          </cell>
          <cell r="FJ902">
            <v>80</v>
          </cell>
          <cell r="FK902" t="str">
            <v/>
          </cell>
          <cell r="FL902">
            <v>0</v>
          </cell>
          <cell r="FM902">
            <v>78.5</v>
          </cell>
          <cell r="FN902">
            <v>74.25</v>
          </cell>
          <cell r="FO902">
            <v>81</v>
          </cell>
          <cell r="FP902">
            <v>80</v>
          </cell>
          <cell r="FQ902" t="str">
            <v/>
          </cell>
          <cell r="FR902">
            <v>0</v>
          </cell>
          <cell r="FS902">
            <v>78.5</v>
          </cell>
          <cell r="FT902">
            <v>74.25</v>
          </cell>
          <cell r="FU902">
            <v>81</v>
          </cell>
          <cell r="FV902">
            <v>80</v>
          </cell>
          <cell r="FW902" t="str">
            <v/>
          </cell>
          <cell r="FX902">
            <v>0</v>
          </cell>
          <cell r="FY902">
            <v>78.5</v>
          </cell>
          <cell r="FZ902">
            <v>74.25</v>
          </cell>
          <cell r="GA902">
            <v>81</v>
          </cell>
          <cell r="GB902">
            <v>80</v>
          </cell>
          <cell r="GC902" t="str">
            <v/>
          </cell>
          <cell r="GD902">
            <v>0</v>
          </cell>
          <cell r="GE902">
            <v>78.5</v>
          </cell>
          <cell r="GF902">
            <v>74.25</v>
          </cell>
          <cell r="GG902">
            <v>81</v>
          </cell>
          <cell r="GH902">
            <v>80</v>
          </cell>
          <cell r="GI902" t="str">
            <v/>
          </cell>
          <cell r="GJ902">
            <v>0</v>
          </cell>
          <cell r="GK902">
            <v>78.5</v>
          </cell>
          <cell r="GL902">
            <v>74.25</v>
          </cell>
          <cell r="GM902">
            <v>81</v>
          </cell>
          <cell r="GN902">
            <v>80</v>
          </cell>
          <cell r="GO902" t="str">
            <v/>
          </cell>
          <cell r="GP902">
            <v>0</v>
          </cell>
          <cell r="GQ902">
            <v>78.5</v>
          </cell>
          <cell r="GR902">
            <v>74.25</v>
          </cell>
          <cell r="GS902">
            <v>81</v>
          </cell>
          <cell r="GT902">
            <v>80</v>
          </cell>
          <cell r="GU902" t="str">
            <v/>
          </cell>
          <cell r="GV902">
            <v>0</v>
          </cell>
          <cell r="GW902">
            <v>85.83</v>
          </cell>
          <cell r="GX902">
            <v>67</v>
          </cell>
          <cell r="GY902">
            <v>77</v>
          </cell>
          <cell r="GZ902">
            <v>86</v>
          </cell>
          <cell r="HA902" t="str">
            <v>EKO-L</v>
          </cell>
          <cell r="HB902">
            <v>0</v>
          </cell>
          <cell r="HC902">
            <v>85.83</v>
          </cell>
          <cell r="HD902">
            <v>77.25</v>
          </cell>
          <cell r="HE902">
            <v>78.5</v>
          </cell>
          <cell r="HF902">
            <v>84</v>
          </cell>
          <cell r="HH902">
            <v>0</v>
          </cell>
          <cell r="HM902" t="str">
            <v/>
          </cell>
          <cell r="HN902" t="str">
            <v/>
          </cell>
          <cell r="HS902">
            <v>0</v>
          </cell>
          <cell r="HT902" t="str">
            <v>PKN</v>
          </cell>
          <cell r="HU902">
            <v>0</v>
          </cell>
          <cell r="HV902" t="str">
            <v>IND</v>
          </cell>
          <cell r="HW902">
            <v>0</v>
          </cell>
          <cell r="HX902" t="str">
            <v>MAT-W</v>
          </cell>
          <cell r="HY902">
            <v>0</v>
          </cell>
          <cell r="HZ902" t="str">
            <v>SEJ-W</v>
          </cell>
          <cell r="IA902">
            <v>0</v>
          </cell>
          <cell r="IB902" t="str">
            <v>IGR-W</v>
          </cell>
          <cell r="IC902">
            <v>0</v>
          </cell>
          <cell r="ID902" t="str">
            <v>SBO</v>
          </cell>
          <cell r="IE902">
            <v>0</v>
          </cell>
          <cell r="IF902" t="str">
            <v>PJO</v>
          </cell>
          <cell r="IG902">
            <v>0</v>
          </cell>
          <cell r="IH902" t="str">
            <v>PRA</v>
          </cell>
          <cell r="II902">
            <v>0</v>
          </cell>
          <cell r="IJ902" t="str">
            <v>JAW</v>
          </cell>
          <cell r="IK902">
            <v>0</v>
          </cell>
          <cell r="IL902" t="str">
            <v>ARB</v>
          </cell>
          <cell r="IM902">
            <v>0</v>
          </cell>
          <cell r="IN902" t="str">
            <v>PKM</v>
          </cell>
          <cell r="IO902">
            <v>0</v>
          </cell>
          <cell r="IP902" t="str">
            <v>MAT-P</v>
          </cell>
          <cell r="IQ902">
            <v>0</v>
          </cell>
          <cell r="IR902" t="str">
            <v>BIO-P</v>
          </cell>
          <cell r="IS902">
            <v>0</v>
          </cell>
          <cell r="IT902" t="str">
            <v>FIS-P</v>
          </cell>
          <cell r="IU902">
            <v>0</v>
          </cell>
          <cell r="IV902" t="str">
            <v>KIM-P</v>
          </cell>
          <cell r="IW902">
            <v>0</v>
          </cell>
          <cell r="IX902" t="str">
            <v>EKO-L</v>
          </cell>
          <cell r="IY902">
            <v>0</v>
          </cell>
          <cell r="JA902">
            <v>0</v>
          </cell>
        </row>
        <row r="903">
          <cell r="Q903" t="str">
            <v/>
          </cell>
          <cell r="AB903" t="str">
            <v/>
          </cell>
          <cell r="AC903">
            <v>13</v>
          </cell>
          <cell r="AI903" t="str">
            <v/>
          </cell>
          <cell r="AJ903">
            <v>0</v>
          </cell>
          <cell r="AK903">
            <v>81.75</v>
          </cell>
          <cell r="AL903">
            <v>86.5</v>
          </cell>
          <cell r="AM903">
            <v>78.75</v>
          </cell>
          <cell r="AN903">
            <v>78</v>
          </cell>
          <cell r="AO903" t="str">
            <v/>
          </cell>
          <cell r="AP903">
            <v>0</v>
          </cell>
          <cell r="AQ903">
            <v>82.33</v>
          </cell>
          <cell r="AR903">
            <v>80.75</v>
          </cell>
          <cell r="AS903">
            <v>79.5</v>
          </cell>
          <cell r="AT903">
            <v>81</v>
          </cell>
          <cell r="AU903" t="str">
            <v/>
          </cell>
          <cell r="AV903">
            <v>0</v>
          </cell>
          <cell r="AW903">
            <v>78.67</v>
          </cell>
          <cell r="AX903">
            <v>85.25</v>
          </cell>
          <cell r="AY903">
            <v>79</v>
          </cell>
          <cell r="AZ903">
            <v>80</v>
          </cell>
          <cell r="BA903" t="str">
            <v/>
          </cell>
          <cell r="BB903">
            <v>0</v>
          </cell>
          <cell r="BC903">
            <v>86.75</v>
          </cell>
          <cell r="BD903">
            <v>86.5</v>
          </cell>
          <cell r="BE903">
            <v>79</v>
          </cell>
          <cell r="BF903">
            <v>78</v>
          </cell>
          <cell r="BG903" t="str">
            <v>SEJ</v>
          </cell>
          <cell r="BH903">
            <v>0</v>
          </cell>
          <cell r="BI903">
            <v>80</v>
          </cell>
          <cell r="BJ903">
            <v>80.75</v>
          </cell>
          <cell r="BK903">
            <v>70</v>
          </cell>
          <cell r="BL903">
            <v>80</v>
          </cell>
          <cell r="BM903" t="str">
            <v/>
          </cell>
          <cell r="BN903">
            <v>0</v>
          </cell>
          <cell r="BO903">
            <v>85.88</v>
          </cell>
          <cell r="BP903">
            <v>79</v>
          </cell>
          <cell r="BQ903">
            <v>80</v>
          </cell>
          <cell r="BR903">
            <v>82</v>
          </cell>
          <cell r="BS903" t="str">
            <v/>
          </cell>
          <cell r="BT903">
            <v>0</v>
          </cell>
          <cell r="BU903">
            <v>86</v>
          </cell>
          <cell r="BV903">
            <v>89.25</v>
          </cell>
          <cell r="BW903">
            <v>88</v>
          </cell>
          <cell r="BX903">
            <v>88</v>
          </cell>
          <cell r="BY903" t="str">
            <v/>
          </cell>
          <cell r="BZ903">
            <v>0</v>
          </cell>
          <cell r="CA903">
            <v>80</v>
          </cell>
          <cell r="CB903">
            <v>72.5</v>
          </cell>
          <cell r="CC903">
            <v>77</v>
          </cell>
          <cell r="CD903">
            <v>80</v>
          </cell>
          <cell r="CE903" t="str">
            <v/>
          </cell>
          <cell r="CF903">
            <v>0</v>
          </cell>
          <cell r="CG903">
            <v>83.25</v>
          </cell>
          <cell r="CH903">
            <v>75.75</v>
          </cell>
          <cell r="CI903">
            <v>76.75</v>
          </cell>
          <cell r="CJ903">
            <v>81</v>
          </cell>
          <cell r="CK903" t="str">
            <v/>
          </cell>
          <cell r="CL903">
            <v>0</v>
          </cell>
          <cell r="CM903">
            <v>75.83</v>
          </cell>
          <cell r="CN903">
            <v>80</v>
          </cell>
          <cell r="CO903">
            <v>77</v>
          </cell>
          <cell r="CP903">
            <v>81</v>
          </cell>
          <cell r="CQ903" t="str">
            <v/>
          </cell>
          <cell r="CR903">
            <v>0</v>
          </cell>
          <cell r="CS903">
            <v>87.92</v>
          </cell>
          <cell r="CT903">
            <v>80.25</v>
          </cell>
          <cell r="CU903">
            <v>90.5</v>
          </cell>
          <cell r="CV903">
            <v>88</v>
          </cell>
          <cell r="CW903" t="str">
            <v/>
          </cell>
          <cell r="CX903">
            <v>0</v>
          </cell>
          <cell r="CY903">
            <v>82.89</v>
          </cell>
          <cell r="CZ903">
            <v>76.75</v>
          </cell>
          <cell r="DA903">
            <v>78</v>
          </cell>
          <cell r="DB903">
            <v>88</v>
          </cell>
          <cell r="DC903" t="str">
            <v/>
          </cell>
          <cell r="DD903">
            <v>0</v>
          </cell>
          <cell r="DE903">
            <v>87.25</v>
          </cell>
          <cell r="DF903">
            <v>87.25</v>
          </cell>
          <cell r="DG903">
            <v>87.5</v>
          </cell>
          <cell r="DH903">
            <v>90</v>
          </cell>
          <cell r="DI903" t="str">
            <v/>
          </cell>
          <cell r="DJ903">
            <v>0</v>
          </cell>
          <cell r="DK903">
            <v>0</v>
          </cell>
          <cell r="DL903">
            <v>0</v>
          </cell>
          <cell r="DM903">
            <v>0</v>
          </cell>
          <cell r="DN903">
            <v>86</v>
          </cell>
          <cell r="DO903" t="str">
            <v/>
          </cell>
          <cell r="DP903">
            <v>0</v>
          </cell>
          <cell r="DQ903">
            <v>81.75</v>
          </cell>
          <cell r="DR903">
            <v>74.75</v>
          </cell>
          <cell r="DS903">
            <v>78.25</v>
          </cell>
          <cell r="DT903">
            <v>81</v>
          </cell>
          <cell r="DU903" t="str">
            <v/>
          </cell>
          <cell r="DV903">
            <v>0</v>
          </cell>
          <cell r="DW903">
            <v>92.5</v>
          </cell>
          <cell r="DX903">
            <v>77.25</v>
          </cell>
          <cell r="DY903">
            <v>77</v>
          </cell>
          <cell r="DZ903">
            <v>86</v>
          </cell>
          <cell r="EA903" t="str">
            <v/>
          </cell>
          <cell r="EB903">
            <v>0</v>
          </cell>
          <cell r="EC903">
            <v>76.67</v>
          </cell>
          <cell r="ED903">
            <v>70</v>
          </cell>
          <cell r="EE903">
            <v>76.75</v>
          </cell>
          <cell r="EF903">
            <v>72</v>
          </cell>
          <cell r="EG903" t="str">
            <v/>
          </cell>
          <cell r="EH903">
            <v>0</v>
          </cell>
          <cell r="EI903">
            <v>79.17</v>
          </cell>
          <cell r="EJ903">
            <v>0</v>
          </cell>
          <cell r="EK903">
            <v>70.25</v>
          </cell>
          <cell r="EL903">
            <v>79</v>
          </cell>
          <cell r="EM903" t="str">
            <v/>
          </cell>
          <cell r="EN903">
            <v>0</v>
          </cell>
          <cell r="EO903">
            <v>79.17</v>
          </cell>
          <cell r="EP903">
            <v>0</v>
          </cell>
          <cell r="EQ903">
            <v>70.25</v>
          </cell>
          <cell r="ER903">
            <v>79</v>
          </cell>
          <cell r="ES903" t="str">
            <v/>
          </cell>
          <cell r="ET903">
            <v>0</v>
          </cell>
          <cell r="EU903">
            <v>79.17</v>
          </cell>
          <cell r="EV903">
            <v>0</v>
          </cell>
          <cell r="EW903">
            <v>70.25</v>
          </cell>
          <cell r="EX903">
            <v>79</v>
          </cell>
          <cell r="EY903" t="str">
            <v/>
          </cell>
          <cell r="EZ903">
            <v>0</v>
          </cell>
          <cell r="FA903">
            <v>79.42</v>
          </cell>
          <cell r="FB903">
            <v>70.25</v>
          </cell>
          <cell r="FC903">
            <v>75</v>
          </cell>
          <cell r="FD903">
            <v>73</v>
          </cell>
          <cell r="FE903" t="str">
            <v/>
          </cell>
          <cell r="FF903">
            <v>0</v>
          </cell>
          <cell r="FG903">
            <v>79.42</v>
          </cell>
          <cell r="FH903">
            <v>70.25</v>
          </cell>
          <cell r="FI903">
            <v>75</v>
          </cell>
          <cell r="FJ903">
            <v>73</v>
          </cell>
          <cell r="FK903" t="str">
            <v/>
          </cell>
          <cell r="FL903">
            <v>0</v>
          </cell>
          <cell r="FM903">
            <v>79.42</v>
          </cell>
          <cell r="FN903">
            <v>70.25</v>
          </cell>
          <cell r="FO903">
            <v>75</v>
          </cell>
          <cell r="FP903">
            <v>73</v>
          </cell>
          <cell r="FQ903" t="str">
            <v/>
          </cell>
          <cell r="FR903">
            <v>0</v>
          </cell>
          <cell r="FS903">
            <v>79.42</v>
          </cell>
          <cell r="FT903">
            <v>70.25</v>
          </cell>
          <cell r="FU903">
            <v>75</v>
          </cell>
          <cell r="FV903">
            <v>73</v>
          </cell>
          <cell r="FW903" t="str">
            <v/>
          </cell>
          <cell r="FX903">
            <v>0</v>
          </cell>
          <cell r="FY903">
            <v>79.42</v>
          </cell>
          <cell r="FZ903">
            <v>70.25</v>
          </cell>
          <cell r="GA903">
            <v>75</v>
          </cell>
          <cell r="GB903">
            <v>73</v>
          </cell>
          <cell r="GC903" t="str">
            <v/>
          </cell>
          <cell r="GD903">
            <v>0</v>
          </cell>
          <cell r="GE903">
            <v>79.42</v>
          </cell>
          <cell r="GF903">
            <v>70.25</v>
          </cell>
          <cell r="GG903">
            <v>75</v>
          </cell>
          <cell r="GH903">
            <v>73</v>
          </cell>
          <cell r="GI903" t="str">
            <v/>
          </cell>
          <cell r="GJ903">
            <v>0</v>
          </cell>
          <cell r="GK903">
            <v>79.42</v>
          </cell>
          <cell r="GL903">
            <v>70.25</v>
          </cell>
          <cell r="GM903">
            <v>75</v>
          </cell>
          <cell r="GN903">
            <v>73</v>
          </cell>
          <cell r="GO903" t="str">
            <v/>
          </cell>
          <cell r="GP903">
            <v>0</v>
          </cell>
          <cell r="GQ903">
            <v>79.42</v>
          </cell>
          <cell r="GR903">
            <v>70.25</v>
          </cell>
          <cell r="GS903">
            <v>75</v>
          </cell>
          <cell r="GT903">
            <v>73</v>
          </cell>
          <cell r="GU903" t="str">
            <v/>
          </cell>
          <cell r="GV903">
            <v>0</v>
          </cell>
          <cell r="GW903">
            <v>83.42</v>
          </cell>
          <cell r="GX903">
            <v>68</v>
          </cell>
          <cell r="GY903">
            <v>68</v>
          </cell>
          <cell r="GZ903">
            <v>78</v>
          </cell>
          <cell r="HA903" t="str">
            <v>EKO-L</v>
          </cell>
          <cell r="HB903">
            <v>0</v>
          </cell>
          <cell r="HC903">
            <v>77.17</v>
          </cell>
          <cell r="HD903">
            <v>71.25</v>
          </cell>
          <cell r="HE903">
            <v>76</v>
          </cell>
          <cell r="HF903">
            <v>78</v>
          </cell>
          <cell r="HH903">
            <v>0</v>
          </cell>
          <cell r="HM903" t="str">
            <v/>
          </cell>
          <cell r="HN903" t="str">
            <v/>
          </cell>
          <cell r="HS903">
            <v>0</v>
          </cell>
          <cell r="HT903" t="str">
            <v>PKN</v>
          </cell>
          <cell r="HU903">
            <v>0</v>
          </cell>
          <cell r="HV903" t="str">
            <v>IND</v>
          </cell>
          <cell r="HW903">
            <v>0</v>
          </cell>
          <cell r="HX903" t="str">
            <v>MAT-W</v>
          </cell>
          <cell r="HY903">
            <v>0</v>
          </cell>
          <cell r="HZ903" t="str">
            <v>SEJ-W</v>
          </cell>
          <cell r="IA903">
            <v>0</v>
          </cell>
          <cell r="IB903" t="str">
            <v>IGR-W</v>
          </cell>
          <cell r="IC903">
            <v>0</v>
          </cell>
          <cell r="ID903" t="str">
            <v>SBO</v>
          </cell>
          <cell r="IE903">
            <v>0</v>
          </cell>
          <cell r="IF903" t="str">
            <v>PJO</v>
          </cell>
          <cell r="IG903">
            <v>0</v>
          </cell>
          <cell r="IH903" t="str">
            <v>PRA</v>
          </cell>
          <cell r="II903">
            <v>0</v>
          </cell>
          <cell r="IJ903" t="str">
            <v>JAW</v>
          </cell>
          <cell r="IK903">
            <v>0</v>
          </cell>
          <cell r="IL903" t="str">
            <v>ARB</v>
          </cell>
          <cell r="IM903">
            <v>0</v>
          </cell>
          <cell r="IN903" t="str">
            <v>PKM</v>
          </cell>
          <cell r="IO903">
            <v>0</v>
          </cell>
          <cell r="IP903" t="str">
            <v>MAT-P</v>
          </cell>
          <cell r="IQ903">
            <v>0</v>
          </cell>
          <cell r="IR903" t="str">
            <v>BIO-P</v>
          </cell>
          <cell r="IS903">
            <v>0</v>
          </cell>
          <cell r="IT903" t="str">
            <v>FIS-P</v>
          </cell>
          <cell r="IU903">
            <v>0</v>
          </cell>
          <cell r="IV903" t="str">
            <v>KIM-P</v>
          </cell>
          <cell r="IW903">
            <v>0</v>
          </cell>
          <cell r="IX903" t="str">
            <v>EKO-L</v>
          </cell>
          <cell r="IY903">
            <v>0</v>
          </cell>
          <cell r="JA903">
            <v>0</v>
          </cell>
        </row>
        <row r="904">
          <cell r="Q904" t="str">
            <v/>
          </cell>
          <cell r="AB904" t="str">
            <v/>
          </cell>
          <cell r="AC904">
            <v>14</v>
          </cell>
          <cell r="AI904" t="str">
            <v/>
          </cell>
          <cell r="AJ904">
            <v>0</v>
          </cell>
          <cell r="AK904">
            <v>85.75</v>
          </cell>
          <cell r="AL904">
            <v>84.75</v>
          </cell>
          <cell r="AM904">
            <v>81.75</v>
          </cell>
          <cell r="AN904">
            <v>80</v>
          </cell>
          <cell r="AO904" t="str">
            <v/>
          </cell>
          <cell r="AP904">
            <v>0</v>
          </cell>
          <cell r="AQ904">
            <v>84</v>
          </cell>
          <cell r="AR904">
            <v>87.25</v>
          </cell>
          <cell r="AS904">
            <v>81.25</v>
          </cell>
          <cell r="AT904">
            <v>81</v>
          </cell>
          <cell r="AU904" t="str">
            <v/>
          </cell>
          <cell r="AV904">
            <v>0</v>
          </cell>
          <cell r="AW904">
            <v>85.83</v>
          </cell>
          <cell r="AX904">
            <v>88.25</v>
          </cell>
          <cell r="AY904">
            <v>81.75</v>
          </cell>
          <cell r="AZ904">
            <v>80</v>
          </cell>
          <cell r="BA904" t="str">
            <v/>
          </cell>
          <cell r="BB904">
            <v>0</v>
          </cell>
          <cell r="BC904">
            <v>91.75</v>
          </cell>
          <cell r="BD904">
            <v>84.75</v>
          </cell>
          <cell r="BE904">
            <v>81.75</v>
          </cell>
          <cell r="BF904">
            <v>78</v>
          </cell>
          <cell r="BG904" t="str">
            <v>SEJ</v>
          </cell>
          <cell r="BH904">
            <v>0</v>
          </cell>
          <cell r="BI904">
            <v>85.33</v>
          </cell>
          <cell r="BJ904">
            <v>89.25</v>
          </cell>
          <cell r="BK904">
            <v>73.75</v>
          </cell>
          <cell r="BL904">
            <v>80</v>
          </cell>
          <cell r="BM904" t="str">
            <v/>
          </cell>
          <cell r="BN904">
            <v>0</v>
          </cell>
          <cell r="BO904">
            <v>82.5</v>
          </cell>
          <cell r="BP904">
            <v>79</v>
          </cell>
          <cell r="BQ904">
            <v>81</v>
          </cell>
          <cell r="BR904">
            <v>87</v>
          </cell>
          <cell r="BS904" t="str">
            <v/>
          </cell>
          <cell r="BT904">
            <v>0</v>
          </cell>
          <cell r="BU904">
            <v>85.25</v>
          </cell>
          <cell r="BV904">
            <v>89.25</v>
          </cell>
          <cell r="BW904">
            <v>89.5</v>
          </cell>
          <cell r="BX904">
            <v>88</v>
          </cell>
          <cell r="BY904" t="str">
            <v/>
          </cell>
          <cell r="BZ904">
            <v>0</v>
          </cell>
          <cell r="CA904">
            <v>81</v>
          </cell>
          <cell r="CB904">
            <v>82.25</v>
          </cell>
          <cell r="CC904">
            <v>82.25</v>
          </cell>
          <cell r="CD904">
            <v>82</v>
          </cell>
          <cell r="CE904" t="str">
            <v/>
          </cell>
          <cell r="CF904">
            <v>0</v>
          </cell>
          <cell r="CG904">
            <v>84</v>
          </cell>
          <cell r="CH904">
            <v>80.5</v>
          </cell>
          <cell r="CI904">
            <v>76</v>
          </cell>
          <cell r="CJ904">
            <v>82</v>
          </cell>
          <cell r="CK904" t="str">
            <v/>
          </cell>
          <cell r="CL904">
            <v>0</v>
          </cell>
          <cell r="CM904">
            <v>76.33</v>
          </cell>
          <cell r="CN904">
            <v>77.25</v>
          </cell>
          <cell r="CO904">
            <v>77.5</v>
          </cell>
          <cell r="CP904">
            <v>81</v>
          </cell>
          <cell r="CQ904" t="str">
            <v/>
          </cell>
          <cell r="CR904">
            <v>0</v>
          </cell>
          <cell r="CS904">
            <v>84.08</v>
          </cell>
          <cell r="CT904">
            <v>92.5</v>
          </cell>
          <cell r="CU904">
            <v>87.5</v>
          </cell>
          <cell r="CV904">
            <v>86</v>
          </cell>
          <cell r="CW904" t="str">
            <v/>
          </cell>
          <cell r="CX904">
            <v>0</v>
          </cell>
          <cell r="CY904">
            <v>79.11</v>
          </cell>
          <cell r="CZ904">
            <v>77.75</v>
          </cell>
          <cell r="DA904">
            <v>69.5</v>
          </cell>
          <cell r="DB904">
            <v>85</v>
          </cell>
          <cell r="DC904" t="str">
            <v/>
          </cell>
          <cell r="DD904">
            <v>0</v>
          </cell>
          <cell r="DE904">
            <v>91.75</v>
          </cell>
          <cell r="DF904">
            <v>82.25</v>
          </cell>
          <cell r="DG904">
            <v>85.25</v>
          </cell>
          <cell r="DH904">
            <v>90</v>
          </cell>
          <cell r="DI904" t="str">
            <v/>
          </cell>
          <cell r="DJ904">
            <v>0</v>
          </cell>
          <cell r="DK904">
            <v>0</v>
          </cell>
          <cell r="DL904">
            <v>0</v>
          </cell>
          <cell r="DM904">
            <v>0</v>
          </cell>
          <cell r="DN904">
            <v>80</v>
          </cell>
          <cell r="DO904" t="str">
            <v/>
          </cell>
          <cell r="DP904">
            <v>0</v>
          </cell>
          <cell r="DQ904">
            <v>88.25</v>
          </cell>
          <cell r="DR904">
            <v>81.25</v>
          </cell>
          <cell r="DS904">
            <v>73.5</v>
          </cell>
          <cell r="DT904">
            <v>79</v>
          </cell>
          <cell r="DU904" t="str">
            <v/>
          </cell>
          <cell r="DV904">
            <v>0</v>
          </cell>
          <cell r="DW904">
            <v>76.25</v>
          </cell>
          <cell r="DX904">
            <v>79.75</v>
          </cell>
          <cell r="DY904">
            <v>82.75</v>
          </cell>
          <cell r="DZ904">
            <v>81</v>
          </cell>
          <cell r="EA904" t="str">
            <v/>
          </cell>
          <cell r="EB904">
            <v>0</v>
          </cell>
          <cell r="EC904">
            <v>78.22</v>
          </cell>
          <cell r="ED904">
            <v>70</v>
          </cell>
          <cell r="EE904">
            <v>77.5</v>
          </cell>
          <cell r="EF904">
            <v>75</v>
          </cell>
          <cell r="EG904" t="str">
            <v/>
          </cell>
          <cell r="EH904">
            <v>0</v>
          </cell>
          <cell r="EI904">
            <v>79.17</v>
          </cell>
          <cell r="EJ904">
            <v>73.5</v>
          </cell>
          <cell r="EK904">
            <v>70.5</v>
          </cell>
          <cell r="EL904">
            <v>79</v>
          </cell>
          <cell r="EM904" t="str">
            <v/>
          </cell>
          <cell r="EN904">
            <v>0</v>
          </cell>
          <cell r="EO904">
            <v>79.17</v>
          </cell>
          <cell r="EP904">
            <v>73.5</v>
          </cell>
          <cell r="EQ904">
            <v>70.5</v>
          </cell>
          <cell r="ER904">
            <v>79</v>
          </cell>
          <cell r="ES904" t="str">
            <v/>
          </cell>
          <cell r="ET904">
            <v>0</v>
          </cell>
          <cell r="EU904">
            <v>79.17</v>
          </cell>
          <cell r="EV904">
            <v>73.5</v>
          </cell>
          <cell r="EW904">
            <v>70.5</v>
          </cell>
          <cell r="EX904">
            <v>79</v>
          </cell>
          <cell r="EY904" t="str">
            <v/>
          </cell>
          <cell r="EZ904">
            <v>0</v>
          </cell>
          <cell r="FA904">
            <v>78.75</v>
          </cell>
          <cell r="FB904">
            <v>70.5</v>
          </cell>
          <cell r="FC904">
            <v>71</v>
          </cell>
          <cell r="FD904">
            <v>74</v>
          </cell>
          <cell r="FE904" t="str">
            <v/>
          </cell>
          <cell r="FF904">
            <v>0</v>
          </cell>
          <cell r="FG904">
            <v>78.75</v>
          </cell>
          <cell r="FH904">
            <v>70.5</v>
          </cell>
          <cell r="FI904">
            <v>71</v>
          </cell>
          <cell r="FJ904">
            <v>74</v>
          </cell>
          <cell r="FK904" t="str">
            <v/>
          </cell>
          <cell r="FL904">
            <v>0</v>
          </cell>
          <cell r="FM904">
            <v>78.75</v>
          </cell>
          <cell r="FN904">
            <v>70.5</v>
          </cell>
          <cell r="FO904">
            <v>71</v>
          </cell>
          <cell r="FP904">
            <v>74</v>
          </cell>
          <cell r="FQ904" t="str">
            <v/>
          </cell>
          <cell r="FR904">
            <v>0</v>
          </cell>
          <cell r="FS904">
            <v>78.75</v>
          </cell>
          <cell r="FT904">
            <v>70.5</v>
          </cell>
          <cell r="FU904">
            <v>71</v>
          </cell>
          <cell r="FV904">
            <v>74</v>
          </cell>
          <cell r="FW904" t="str">
            <v/>
          </cell>
          <cell r="FX904">
            <v>0</v>
          </cell>
          <cell r="FY904">
            <v>78.75</v>
          </cell>
          <cell r="FZ904">
            <v>70.5</v>
          </cell>
          <cell r="GA904">
            <v>71</v>
          </cell>
          <cell r="GB904">
            <v>74</v>
          </cell>
          <cell r="GC904" t="str">
            <v/>
          </cell>
          <cell r="GD904">
            <v>0</v>
          </cell>
          <cell r="GE904">
            <v>78.75</v>
          </cell>
          <cell r="GF904">
            <v>70.5</v>
          </cell>
          <cell r="GG904">
            <v>71</v>
          </cell>
          <cell r="GH904">
            <v>74</v>
          </cell>
          <cell r="GI904" t="str">
            <v/>
          </cell>
          <cell r="GJ904">
            <v>0</v>
          </cell>
          <cell r="GK904">
            <v>78.75</v>
          </cell>
          <cell r="GL904">
            <v>70.5</v>
          </cell>
          <cell r="GM904">
            <v>71</v>
          </cell>
          <cell r="GN904">
            <v>74</v>
          </cell>
          <cell r="GO904" t="str">
            <v/>
          </cell>
          <cell r="GP904">
            <v>0</v>
          </cell>
          <cell r="GQ904">
            <v>78.75</v>
          </cell>
          <cell r="GR904">
            <v>70.5</v>
          </cell>
          <cell r="GS904">
            <v>71</v>
          </cell>
          <cell r="GT904">
            <v>74</v>
          </cell>
          <cell r="GU904" t="str">
            <v/>
          </cell>
          <cell r="GV904">
            <v>0</v>
          </cell>
          <cell r="GW904">
            <v>82.75</v>
          </cell>
          <cell r="GX904">
            <v>69</v>
          </cell>
          <cell r="GY904">
            <v>67.25</v>
          </cell>
          <cell r="GZ904">
            <v>77</v>
          </cell>
          <cell r="HA904" t="str">
            <v>EKO-L</v>
          </cell>
          <cell r="HB904">
            <v>0</v>
          </cell>
          <cell r="HC904">
            <v>80</v>
          </cell>
          <cell r="HD904">
            <v>84.25</v>
          </cell>
          <cell r="HE904">
            <v>76.25</v>
          </cell>
          <cell r="HF904">
            <v>77</v>
          </cell>
          <cell r="HH904">
            <v>0</v>
          </cell>
          <cell r="HM904" t="str">
            <v/>
          </cell>
          <cell r="HN904" t="str">
            <v/>
          </cell>
          <cell r="HS904">
            <v>0</v>
          </cell>
          <cell r="HT904" t="str">
            <v>PKN</v>
          </cell>
          <cell r="HU904">
            <v>0</v>
          </cell>
          <cell r="HV904" t="str">
            <v>IND</v>
          </cell>
          <cell r="HW904">
            <v>0</v>
          </cell>
          <cell r="HX904" t="str">
            <v>MAT-W</v>
          </cell>
          <cell r="HY904">
            <v>0</v>
          </cell>
          <cell r="HZ904" t="str">
            <v>SEJ-W</v>
          </cell>
          <cell r="IA904">
            <v>0</v>
          </cell>
          <cell r="IB904" t="str">
            <v>IGR-W</v>
          </cell>
          <cell r="IC904">
            <v>0</v>
          </cell>
          <cell r="ID904" t="str">
            <v>SBO</v>
          </cell>
          <cell r="IE904">
            <v>0</v>
          </cell>
          <cell r="IF904" t="str">
            <v>PJO</v>
          </cell>
          <cell r="IG904">
            <v>0</v>
          </cell>
          <cell r="IH904" t="str">
            <v>PRA</v>
          </cell>
          <cell r="II904">
            <v>0</v>
          </cell>
          <cell r="IJ904" t="str">
            <v>JAW</v>
          </cell>
          <cell r="IK904">
            <v>0</v>
          </cell>
          <cell r="IL904" t="str">
            <v>ARB</v>
          </cell>
          <cell r="IM904">
            <v>0</v>
          </cell>
          <cell r="IN904" t="str">
            <v>PKM</v>
          </cell>
          <cell r="IO904">
            <v>0</v>
          </cell>
          <cell r="IP904" t="str">
            <v>MAT-P</v>
          </cell>
          <cell r="IQ904">
            <v>0</v>
          </cell>
          <cell r="IR904" t="str">
            <v>BIO-P</v>
          </cell>
          <cell r="IS904">
            <v>0</v>
          </cell>
          <cell r="IT904" t="str">
            <v>FIS-P</v>
          </cell>
          <cell r="IU904">
            <v>0</v>
          </cell>
          <cell r="IV904" t="str">
            <v>KIM-P</v>
          </cell>
          <cell r="IW904">
            <v>0</v>
          </cell>
          <cell r="IX904" t="str">
            <v>EKO-L</v>
          </cell>
          <cell r="IY904">
            <v>0</v>
          </cell>
          <cell r="JA904">
            <v>0</v>
          </cell>
        </row>
        <row r="905">
          <cell r="Q905" t="str">
            <v/>
          </cell>
          <cell r="AB905" t="str">
            <v/>
          </cell>
          <cell r="AC905">
            <v>15</v>
          </cell>
          <cell r="AI905" t="str">
            <v/>
          </cell>
          <cell r="AJ905">
            <v>0</v>
          </cell>
          <cell r="AK905">
            <v>85.75</v>
          </cell>
          <cell r="AL905">
            <v>77.25</v>
          </cell>
          <cell r="AM905">
            <v>76.75</v>
          </cell>
          <cell r="AN905">
            <v>78</v>
          </cell>
          <cell r="AO905" t="str">
            <v/>
          </cell>
          <cell r="AP905">
            <v>0</v>
          </cell>
          <cell r="AQ905">
            <v>76.67</v>
          </cell>
          <cell r="AR905">
            <v>81</v>
          </cell>
          <cell r="AS905">
            <v>76.5</v>
          </cell>
          <cell r="AT905">
            <v>80</v>
          </cell>
          <cell r="AU905" t="str">
            <v/>
          </cell>
          <cell r="AV905">
            <v>0</v>
          </cell>
          <cell r="AW905">
            <v>79.75</v>
          </cell>
          <cell r="AX905">
            <v>79.25</v>
          </cell>
          <cell r="AY905">
            <v>76.75</v>
          </cell>
          <cell r="AZ905">
            <v>77</v>
          </cell>
          <cell r="BA905" t="str">
            <v/>
          </cell>
          <cell r="BB905">
            <v>0</v>
          </cell>
          <cell r="BC905">
            <v>83.75</v>
          </cell>
          <cell r="BD905">
            <v>77.25</v>
          </cell>
          <cell r="BE905">
            <v>76.75</v>
          </cell>
          <cell r="BF905">
            <v>79</v>
          </cell>
          <cell r="BG905" t="str">
            <v>SEJ</v>
          </cell>
          <cell r="BH905">
            <v>0</v>
          </cell>
          <cell r="BI905">
            <v>77.67</v>
          </cell>
          <cell r="BJ905">
            <v>81</v>
          </cell>
          <cell r="BK905">
            <v>74.5</v>
          </cell>
          <cell r="BL905">
            <v>77</v>
          </cell>
          <cell r="BM905" t="str">
            <v/>
          </cell>
          <cell r="BN905">
            <v>0</v>
          </cell>
          <cell r="BO905">
            <v>81.5</v>
          </cell>
          <cell r="BP905">
            <v>71.5</v>
          </cell>
          <cell r="BQ905">
            <v>73</v>
          </cell>
          <cell r="BR905">
            <v>79</v>
          </cell>
          <cell r="BS905" t="str">
            <v/>
          </cell>
          <cell r="BT905">
            <v>0</v>
          </cell>
          <cell r="BU905">
            <v>86.25</v>
          </cell>
          <cell r="BV905">
            <v>89.25</v>
          </cell>
          <cell r="BW905">
            <v>85.25</v>
          </cell>
          <cell r="BX905">
            <v>83</v>
          </cell>
          <cell r="BY905" t="str">
            <v/>
          </cell>
          <cell r="BZ905">
            <v>0</v>
          </cell>
          <cell r="CA905">
            <v>78.44</v>
          </cell>
          <cell r="CB905">
            <v>76.5</v>
          </cell>
          <cell r="CC905">
            <v>79.5</v>
          </cell>
          <cell r="CD905">
            <v>80</v>
          </cell>
          <cell r="CE905" t="str">
            <v/>
          </cell>
          <cell r="CF905">
            <v>0</v>
          </cell>
          <cell r="CG905">
            <v>83.25</v>
          </cell>
          <cell r="CH905">
            <v>76.75</v>
          </cell>
          <cell r="CI905">
            <v>79.5</v>
          </cell>
          <cell r="CJ905">
            <v>80</v>
          </cell>
          <cell r="CK905" t="str">
            <v/>
          </cell>
          <cell r="CL905">
            <v>0</v>
          </cell>
          <cell r="CM905">
            <v>78.75</v>
          </cell>
          <cell r="CN905">
            <v>84</v>
          </cell>
          <cell r="CO905">
            <v>83</v>
          </cell>
          <cell r="CP905">
            <v>86</v>
          </cell>
          <cell r="CQ905" t="str">
            <v/>
          </cell>
          <cell r="CR905">
            <v>0</v>
          </cell>
          <cell r="CS905">
            <v>82.33</v>
          </cell>
          <cell r="CT905">
            <v>92</v>
          </cell>
          <cell r="CU905">
            <v>81.5</v>
          </cell>
          <cell r="CV905">
            <v>82</v>
          </cell>
          <cell r="CW905" t="str">
            <v/>
          </cell>
          <cell r="CX905">
            <v>0</v>
          </cell>
          <cell r="CY905">
            <v>81.56</v>
          </cell>
          <cell r="CZ905">
            <v>75.5</v>
          </cell>
          <cell r="DA905">
            <v>70</v>
          </cell>
          <cell r="DB905">
            <v>82</v>
          </cell>
          <cell r="DC905" t="str">
            <v/>
          </cell>
          <cell r="DD905">
            <v>0</v>
          </cell>
          <cell r="DE905">
            <v>84</v>
          </cell>
          <cell r="DF905">
            <v>81.25</v>
          </cell>
          <cell r="DG905">
            <v>76.75</v>
          </cell>
          <cell r="DH905">
            <v>83</v>
          </cell>
          <cell r="DI905" t="str">
            <v/>
          </cell>
          <cell r="DJ905">
            <v>0</v>
          </cell>
          <cell r="DK905">
            <v>0</v>
          </cell>
          <cell r="DL905">
            <v>0</v>
          </cell>
          <cell r="DM905">
            <v>0</v>
          </cell>
          <cell r="DN905">
            <v>70</v>
          </cell>
          <cell r="DO905" t="str">
            <v/>
          </cell>
          <cell r="DP905">
            <v>0</v>
          </cell>
          <cell r="DQ905">
            <v>79.75</v>
          </cell>
          <cell r="DR905">
            <v>70.25</v>
          </cell>
          <cell r="DS905">
            <v>70.25</v>
          </cell>
          <cell r="DT905">
            <v>76</v>
          </cell>
          <cell r="DU905" t="str">
            <v/>
          </cell>
          <cell r="DV905">
            <v>0</v>
          </cell>
          <cell r="DW905">
            <v>80.25</v>
          </cell>
          <cell r="DX905">
            <v>77.75</v>
          </cell>
          <cell r="DY905">
            <v>75.75</v>
          </cell>
          <cell r="DZ905">
            <v>85</v>
          </cell>
          <cell r="EA905" t="str">
            <v/>
          </cell>
          <cell r="EB905">
            <v>0</v>
          </cell>
          <cell r="EC905">
            <v>81.78</v>
          </cell>
          <cell r="ED905">
            <v>69.75</v>
          </cell>
          <cell r="EE905">
            <v>77.25</v>
          </cell>
          <cell r="EF905">
            <v>72</v>
          </cell>
          <cell r="EG905" t="str">
            <v/>
          </cell>
          <cell r="EH905">
            <v>0</v>
          </cell>
          <cell r="EI905">
            <v>79</v>
          </cell>
          <cell r="EJ905">
            <v>73.5</v>
          </cell>
          <cell r="EK905">
            <v>71.25</v>
          </cell>
          <cell r="EL905">
            <v>80</v>
          </cell>
          <cell r="EM905" t="str">
            <v/>
          </cell>
          <cell r="EN905">
            <v>0</v>
          </cell>
          <cell r="EO905">
            <v>79</v>
          </cell>
          <cell r="EP905">
            <v>73.5</v>
          </cell>
          <cell r="EQ905">
            <v>71.25</v>
          </cell>
          <cell r="ER905">
            <v>80</v>
          </cell>
          <cell r="ES905" t="str">
            <v/>
          </cell>
          <cell r="ET905">
            <v>0</v>
          </cell>
          <cell r="EU905">
            <v>79</v>
          </cell>
          <cell r="EV905">
            <v>73.5</v>
          </cell>
          <cell r="EW905">
            <v>71.25</v>
          </cell>
          <cell r="EX905">
            <v>80</v>
          </cell>
          <cell r="EY905" t="str">
            <v/>
          </cell>
          <cell r="EZ905">
            <v>0</v>
          </cell>
          <cell r="FA905">
            <v>79.83</v>
          </cell>
          <cell r="FB905">
            <v>71.25</v>
          </cell>
          <cell r="FC905">
            <v>75</v>
          </cell>
          <cell r="FD905">
            <v>80</v>
          </cell>
          <cell r="FE905" t="str">
            <v/>
          </cell>
          <cell r="FF905">
            <v>0</v>
          </cell>
          <cell r="FG905">
            <v>79.83</v>
          </cell>
          <cell r="FH905">
            <v>71.25</v>
          </cell>
          <cell r="FI905">
            <v>75</v>
          </cell>
          <cell r="FJ905">
            <v>80</v>
          </cell>
          <cell r="FK905" t="str">
            <v/>
          </cell>
          <cell r="FL905">
            <v>0</v>
          </cell>
          <cell r="FM905">
            <v>79.83</v>
          </cell>
          <cell r="FN905">
            <v>71.25</v>
          </cell>
          <cell r="FO905">
            <v>75</v>
          </cell>
          <cell r="FP905">
            <v>80</v>
          </cell>
          <cell r="FQ905" t="str">
            <v/>
          </cell>
          <cell r="FR905">
            <v>0</v>
          </cell>
          <cell r="FS905">
            <v>79.83</v>
          </cell>
          <cell r="FT905">
            <v>71.25</v>
          </cell>
          <cell r="FU905">
            <v>75</v>
          </cell>
          <cell r="FV905">
            <v>80</v>
          </cell>
          <cell r="FW905" t="str">
            <v/>
          </cell>
          <cell r="FX905">
            <v>0</v>
          </cell>
          <cell r="FY905">
            <v>79.83</v>
          </cell>
          <cell r="FZ905">
            <v>71.25</v>
          </cell>
          <cell r="GA905">
            <v>75</v>
          </cell>
          <cell r="GB905">
            <v>80</v>
          </cell>
          <cell r="GC905" t="str">
            <v/>
          </cell>
          <cell r="GD905">
            <v>0</v>
          </cell>
          <cell r="GE905">
            <v>79.83</v>
          </cell>
          <cell r="GF905">
            <v>71.25</v>
          </cell>
          <cell r="GG905">
            <v>75</v>
          </cell>
          <cell r="GH905">
            <v>80</v>
          </cell>
          <cell r="GI905" t="str">
            <v/>
          </cell>
          <cell r="GJ905">
            <v>0</v>
          </cell>
          <cell r="GK905">
            <v>79.83</v>
          </cell>
          <cell r="GL905">
            <v>71.25</v>
          </cell>
          <cell r="GM905">
            <v>75</v>
          </cell>
          <cell r="GN905">
            <v>80</v>
          </cell>
          <cell r="GO905" t="str">
            <v/>
          </cell>
          <cell r="GP905">
            <v>0</v>
          </cell>
          <cell r="GQ905">
            <v>79.83</v>
          </cell>
          <cell r="GR905">
            <v>71.25</v>
          </cell>
          <cell r="GS905">
            <v>75</v>
          </cell>
          <cell r="GT905">
            <v>80</v>
          </cell>
          <cell r="GU905" t="str">
            <v/>
          </cell>
          <cell r="GV905">
            <v>0</v>
          </cell>
          <cell r="GW905">
            <v>80.5</v>
          </cell>
          <cell r="GX905">
            <v>72</v>
          </cell>
          <cell r="GY905">
            <v>69.75</v>
          </cell>
          <cell r="GZ905">
            <v>78</v>
          </cell>
          <cell r="HA905" t="str">
            <v>EKO-L</v>
          </cell>
          <cell r="HB905">
            <v>0</v>
          </cell>
          <cell r="HC905">
            <v>77.58</v>
          </cell>
          <cell r="HD905">
            <v>72.25</v>
          </cell>
          <cell r="HE905">
            <v>75</v>
          </cell>
          <cell r="HF905">
            <v>75</v>
          </cell>
          <cell r="HH905">
            <v>0</v>
          </cell>
          <cell r="HM905" t="str">
            <v/>
          </cell>
          <cell r="HN905" t="str">
            <v/>
          </cell>
          <cell r="HS905">
            <v>0</v>
          </cell>
          <cell r="HT905" t="str">
            <v>PKN</v>
          </cell>
          <cell r="HU905">
            <v>0</v>
          </cell>
          <cell r="HV905" t="str">
            <v>IND</v>
          </cell>
          <cell r="HW905">
            <v>0</v>
          </cell>
          <cell r="HX905" t="str">
            <v>MAT-W</v>
          </cell>
          <cell r="HY905">
            <v>0</v>
          </cell>
          <cell r="HZ905" t="str">
            <v>SEJ-W</v>
          </cell>
          <cell r="IA905">
            <v>0</v>
          </cell>
          <cell r="IB905" t="str">
            <v>IGR-W</v>
          </cell>
          <cell r="IC905">
            <v>0</v>
          </cell>
          <cell r="ID905" t="str">
            <v>SBO</v>
          </cell>
          <cell r="IE905">
            <v>0</v>
          </cell>
          <cell r="IF905" t="str">
            <v>PJO</v>
          </cell>
          <cell r="IG905">
            <v>0</v>
          </cell>
          <cell r="IH905" t="str">
            <v>PRA</v>
          </cell>
          <cell r="II905">
            <v>0</v>
          </cell>
          <cell r="IJ905" t="str">
            <v>JAW</v>
          </cell>
          <cell r="IK905">
            <v>0</v>
          </cell>
          <cell r="IL905" t="str">
            <v>ARB</v>
          </cell>
          <cell r="IM905">
            <v>0</v>
          </cell>
          <cell r="IN905" t="str">
            <v>PKM</v>
          </cell>
          <cell r="IO905">
            <v>0</v>
          </cell>
          <cell r="IP905" t="str">
            <v>MAT-P</v>
          </cell>
          <cell r="IQ905">
            <v>0</v>
          </cell>
          <cell r="IR905" t="str">
            <v>BIO-P</v>
          </cell>
          <cell r="IS905">
            <v>0</v>
          </cell>
          <cell r="IT905" t="str">
            <v>FIS-P</v>
          </cell>
          <cell r="IU905">
            <v>0</v>
          </cell>
          <cell r="IV905" t="str">
            <v>KIM-P</v>
          </cell>
          <cell r="IW905">
            <v>0</v>
          </cell>
          <cell r="IX905" t="str">
            <v>EKO-L</v>
          </cell>
          <cell r="IY905">
            <v>0</v>
          </cell>
          <cell r="JA905">
            <v>0</v>
          </cell>
        </row>
        <row r="906">
          <cell r="Q906" t="str">
            <v/>
          </cell>
          <cell r="AB906" t="str">
            <v/>
          </cell>
          <cell r="AC906">
            <v>16</v>
          </cell>
          <cell r="AI906" t="str">
            <v/>
          </cell>
          <cell r="AJ906">
            <v>0</v>
          </cell>
          <cell r="AK906">
            <v>85.75</v>
          </cell>
          <cell r="AL906">
            <v>78</v>
          </cell>
          <cell r="AM906">
            <v>79.25</v>
          </cell>
          <cell r="AN906">
            <v>76</v>
          </cell>
          <cell r="AO906" t="str">
            <v/>
          </cell>
          <cell r="AP906">
            <v>0</v>
          </cell>
          <cell r="AQ906">
            <v>79.33</v>
          </cell>
          <cell r="AR906">
            <v>79.75</v>
          </cell>
          <cell r="AS906">
            <v>82.25</v>
          </cell>
          <cell r="AT906">
            <v>76</v>
          </cell>
          <cell r="AU906" t="str">
            <v/>
          </cell>
          <cell r="AV906">
            <v>0</v>
          </cell>
          <cell r="AW906">
            <v>81.67</v>
          </cell>
          <cell r="AX906">
            <v>80.75</v>
          </cell>
          <cell r="AY906">
            <v>79.5</v>
          </cell>
          <cell r="AZ906">
            <v>76</v>
          </cell>
          <cell r="BA906" t="str">
            <v/>
          </cell>
          <cell r="BB906">
            <v>0</v>
          </cell>
          <cell r="BC906">
            <v>81.75</v>
          </cell>
          <cell r="BD906">
            <v>78</v>
          </cell>
          <cell r="BE906">
            <v>79.5</v>
          </cell>
          <cell r="BF906">
            <v>78</v>
          </cell>
          <cell r="BG906" t="str">
            <v>SEJ</v>
          </cell>
          <cell r="BH906">
            <v>0</v>
          </cell>
          <cell r="BI906">
            <v>79.67</v>
          </cell>
          <cell r="BJ906">
            <v>78</v>
          </cell>
          <cell r="BK906">
            <v>74</v>
          </cell>
          <cell r="BL906">
            <v>76</v>
          </cell>
          <cell r="BM906" t="str">
            <v/>
          </cell>
          <cell r="BN906">
            <v>0</v>
          </cell>
          <cell r="BO906">
            <v>80.38</v>
          </cell>
          <cell r="BP906">
            <v>71.5</v>
          </cell>
          <cell r="BQ906">
            <v>73.75</v>
          </cell>
          <cell r="BR906">
            <v>81</v>
          </cell>
          <cell r="BS906" t="str">
            <v/>
          </cell>
          <cell r="BT906">
            <v>0</v>
          </cell>
          <cell r="BU906">
            <v>85.5</v>
          </cell>
          <cell r="BV906">
            <v>90.25</v>
          </cell>
          <cell r="BW906">
            <v>88.5</v>
          </cell>
          <cell r="BX906">
            <v>89</v>
          </cell>
          <cell r="BY906" t="str">
            <v/>
          </cell>
          <cell r="BZ906">
            <v>0</v>
          </cell>
          <cell r="CA906">
            <v>81.44</v>
          </cell>
          <cell r="CB906">
            <v>74.25</v>
          </cell>
          <cell r="CC906">
            <v>78.25</v>
          </cell>
          <cell r="CD906">
            <v>80</v>
          </cell>
          <cell r="CE906" t="str">
            <v/>
          </cell>
          <cell r="CF906">
            <v>0</v>
          </cell>
          <cell r="CG906">
            <v>84.5</v>
          </cell>
          <cell r="CH906">
            <v>76.75</v>
          </cell>
          <cell r="CI906">
            <v>76.75</v>
          </cell>
          <cell r="CJ906">
            <v>80</v>
          </cell>
          <cell r="CK906" t="str">
            <v/>
          </cell>
          <cell r="CL906">
            <v>0</v>
          </cell>
          <cell r="CM906">
            <v>76</v>
          </cell>
          <cell r="CN906">
            <v>72</v>
          </cell>
          <cell r="CO906">
            <v>72.25</v>
          </cell>
          <cell r="CP906">
            <v>79</v>
          </cell>
          <cell r="CQ906" t="str">
            <v/>
          </cell>
          <cell r="CR906">
            <v>0</v>
          </cell>
          <cell r="CS906">
            <v>80.83</v>
          </cell>
          <cell r="CT906">
            <v>89.75</v>
          </cell>
          <cell r="CU906">
            <v>86.5</v>
          </cell>
          <cell r="CV906">
            <v>85</v>
          </cell>
          <cell r="CW906" t="str">
            <v/>
          </cell>
          <cell r="CX906">
            <v>0</v>
          </cell>
          <cell r="CY906">
            <v>83.11</v>
          </cell>
          <cell r="CZ906">
            <v>79.75</v>
          </cell>
          <cell r="DA906">
            <v>72.5</v>
          </cell>
          <cell r="DB906">
            <v>82</v>
          </cell>
          <cell r="DC906" t="str">
            <v/>
          </cell>
          <cell r="DD906">
            <v>0</v>
          </cell>
          <cell r="DE906">
            <v>89.25</v>
          </cell>
          <cell r="DF906">
            <v>83</v>
          </cell>
          <cell r="DG906">
            <v>85</v>
          </cell>
          <cell r="DH906">
            <v>90</v>
          </cell>
          <cell r="DI906" t="str">
            <v/>
          </cell>
          <cell r="DJ906">
            <v>0</v>
          </cell>
          <cell r="DK906">
            <v>0</v>
          </cell>
          <cell r="DL906">
            <v>0</v>
          </cell>
          <cell r="DM906">
            <v>0</v>
          </cell>
          <cell r="DN906">
            <v>74</v>
          </cell>
          <cell r="DO906" t="str">
            <v/>
          </cell>
          <cell r="DP906">
            <v>0</v>
          </cell>
          <cell r="DQ906">
            <v>83.25</v>
          </cell>
          <cell r="DR906">
            <v>81</v>
          </cell>
          <cell r="DS906">
            <v>76.25</v>
          </cell>
          <cell r="DT906">
            <v>76</v>
          </cell>
          <cell r="DU906" t="str">
            <v/>
          </cell>
          <cell r="DV906">
            <v>0</v>
          </cell>
          <cell r="DW906">
            <v>86.25</v>
          </cell>
          <cell r="DX906">
            <v>77</v>
          </cell>
          <cell r="DY906">
            <v>71.75</v>
          </cell>
          <cell r="DZ906">
            <v>80</v>
          </cell>
          <cell r="EA906" t="str">
            <v/>
          </cell>
          <cell r="EB906">
            <v>0</v>
          </cell>
          <cell r="EC906">
            <v>76.56</v>
          </cell>
          <cell r="ED906">
            <v>70.5</v>
          </cell>
          <cell r="EE906">
            <v>75.75</v>
          </cell>
          <cell r="EF906">
            <v>79</v>
          </cell>
          <cell r="EG906" t="str">
            <v/>
          </cell>
          <cell r="EH906">
            <v>0</v>
          </cell>
          <cell r="EI906">
            <v>78.83</v>
          </cell>
          <cell r="EJ906">
            <v>71.75</v>
          </cell>
          <cell r="EK906">
            <v>71</v>
          </cell>
          <cell r="EL906">
            <v>80</v>
          </cell>
          <cell r="EM906" t="str">
            <v/>
          </cell>
          <cell r="EN906">
            <v>0</v>
          </cell>
          <cell r="EO906">
            <v>78.83</v>
          </cell>
          <cell r="EP906">
            <v>71.75</v>
          </cell>
          <cell r="EQ906">
            <v>71</v>
          </cell>
          <cell r="ER906">
            <v>80</v>
          </cell>
          <cell r="ES906" t="str">
            <v/>
          </cell>
          <cell r="ET906">
            <v>0</v>
          </cell>
          <cell r="EU906">
            <v>78.83</v>
          </cell>
          <cell r="EV906">
            <v>71.75</v>
          </cell>
          <cell r="EW906">
            <v>71</v>
          </cell>
          <cell r="EX906">
            <v>80</v>
          </cell>
          <cell r="EY906" t="str">
            <v/>
          </cell>
          <cell r="EZ906">
            <v>0</v>
          </cell>
          <cell r="FA906">
            <v>83.33</v>
          </cell>
          <cell r="FB906">
            <v>71</v>
          </cell>
          <cell r="FC906">
            <v>72</v>
          </cell>
          <cell r="FD906">
            <v>76</v>
          </cell>
          <cell r="FE906" t="str">
            <v/>
          </cell>
          <cell r="FF906">
            <v>0</v>
          </cell>
          <cell r="FG906">
            <v>83.33</v>
          </cell>
          <cell r="FH906">
            <v>71</v>
          </cell>
          <cell r="FI906">
            <v>72</v>
          </cell>
          <cell r="FJ906">
            <v>76</v>
          </cell>
          <cell r="FK906" t="str">
            <v/>
          </cell>
          <cell r="FL906">
            <v>0</v>
          </cell>
          <cell r="FM906">
            <v>83.33</v>
          </cell>
          <cell r="FN906">
            <v>71</v>
          </cell>
          <cell r="FO906">
            <v>72</v>
          </cell>
          <cell r="FP906">
            <v>76</v>
          </cell>
          <cell r="FQ906" t="str">
            <v/>
          </cell>
          <cell r="FR906">
            <v>0</v>
          </cell>
          <cell r="FS906">
            <v>83.33</v>
          </cell>
          <cell r="FT906">
            <v>71</v>
          </cell>
          <cell r="FU906">
            <v>72</v>
          </cell>
          <cell r="FV906">
            <v>76</v>
          </cell>
          <cell r="FW906" t="str">
            <v/>
          </cell>
          <cell r="FX906">
            <v>0</v>
          </cell>
          <cell r="FY906">
            <v>83.33</v>
          </cell>
          <cell r="FZ906">
            <v>71</v>
          </cell>
          <cell r="GA906">
            <v>72</v>
          </cell>
          <cell r="GB906">
            <v>76</v>
          </cell>
          <cell r="GC906" t="str">
            <v/>
          </cell>
          <cell r="GD906">
            <v>0</v>
          </cell>
          <cell r="GE906">
            <v>83.33</v>
          </cell>
          <cell r="GF906">
            <v>71</v>
          </cell>
          <cell r="GG906">
            <v>72</v>
          </cell>
          <cell r="GH906">
            <v>76</v>
          </cell>
          <cell r="GI906" t="str">
            <v/>
          </cell>
          <cell r="GJ906">
            <v>0</v>
          </cell>
          <cell r="GK906">
            <v>83.33</v>
          </cell>
          <cell r="GL906">
            <v>71</v>
          </cell>
          <cell r="GM906">
            <v>72</v>
          </cell>
          <cell r="GN906">
            <v>76</v>
          </cell>
          <cell r="GO906" t="str">
            <v/>
          </cell>
          <cell r="GP906">
            <v>0</v>
          </cell>
          <cell r="GQ906">
            <v>83.33</v>
          </cell>
          <cell r="GR906">
            <v>71</v>
          </cell>
          <cell r="GS906">
            <v>72</v>
          </cell>
          <cell r="GT906">
            <v>76</v>
          </cell>
          <cell r="GU906" t="str">
            <v/>
          </cell>
          <cell r="GV906">
            <v>0</v>
          </cell>
          <cell r="GW906">
            <v>85.92</v>
          </cell>
          <cell r="GX906">
            <v>68</v>
          </cell>
          <cell r="GY906">
            <v>67.5</v>
          </cell>
          <cell r="GZ906">
            <v>77</v>
          </cell>
          <cell r="HA906" t="str">
            <v>EKO-L</v>
          </cell>
          <cell r="HB906">
            <v>0</v>
          </cell>
          <cell r="HC906">
            <v>79.08</v>
          </cell>
          <cell r="HD906">
            <v>70.5</v>
          </cell>
          <cell r="HE906">
            <v>76.75</v>
          </cell>
          <cell r="HF906">
            <v>76</v>
          </cell>
          <cell r="HH906">
            <v>0</v>
          </cell>
          <cell r="HM906" t="str">
            <v/>
          </cell>
          <cell r="HN906" t="str">
            <v/>
          </cell>
          <cell r="HS906">
            <v>0</v>
          </cell>
          <cell r="HT906" t="str">
            <v>PKN</v>
          </cell>
          <cell r="HU906">
            <v>0</v>
          </cell>
          <cell r="HV906" t="str">
            <v>IND</v>
          </cell>
          <cell r="HW906">
            <v>0</v>
          </cell>
          <cell r="HX906" t="str">
            <v>MAT-W</v>
          </cell>
          <cell r="HY906">
            <v>0</v>
          </cell>
          <cell r="HZ906" t="str">
            <v>SEJ-W</v>
          </cell>
          <cell r="IA906">
            <v>0</v>
          </cell>
          <cell r="IB906" t="str">
            <v>IGR-W</v>
          </cell>
          <cell r="IC906">
            <v>0</v>
          </cell>
          <cell r="ID906" t="str">
            <v>SBO</v>
          </cell>
          <cell r="IE906">
            <v>0</v>
          </cell>
          <cell r="IF906" t="str">
            <v>PJO</v>
          </cell>
          <cell r="IG906">
            <v>0</v>
          </cell>
          <cell r="IH906" t="str">
            <v>PRA</v>
          </cell>
          <cell r="II906">
            <v>0</v>
          </cell>
          <cell r="IJ906" t="str">
            <v>JAW</v>
          </cell>
          <cell r="IK906">
            <v>0</v>
          </cell>
          <cell r="IL906" t="str">
            <v>ARB</v>
          </cell>
          <cell r="IM906">
            <v>0</v>
          </cell>
          <cell r="IN906" t="str">
            <v>PKM</v>
          </cell>
          <cell r="IO906">
            <v>0</v>
          </cell>
          <cell r="IP906" t="str">
            <v>MAT-P</v>
          </cell>
          <cell r="IQ906">
            <v>0</v>
          </cell>
          <cell r="IR906" t="str">
            <v>BIO-P</v>
          </cell>
          <cell r="IS906">
            <v>0</v>
          </cell>
          <cell r="IT906" t="str">
            <v>FIS-P</v>
          </cell>
          <cell r="IU906">
            <v>0</v>
          </cell>
          <cell r="IV906" t="str">
            <v>KIM-P</v>
          </cell>
          <cell r="IW906">
            <v>0</v>
          </cell>
          <cell r="IX906" t="str">
            <v>EKO-L</v>
          </cell>
          <cell r="IY906">
            <v>0</v>
          </cell>
          <cell r="JA906">
            <v>0</v>
          </cell>
        </row>
        <row r="907">
          <cell r="Q907" t="str">
            <v/>
          </cell>
          <cell r="AB907" t="str">
            <v/>
          </cell>
          <cell r="AC907">
            <v>17</v>
          </cell>
          <cell r="AI907" t="str">
            <v/>
          </cell>
          <cell r="AJ907">
            <v>0</v>
          </cell>
          <cell r="AK907">
            <v>81.75</v>
          </cell>
          <cell r="AL907">
            <v>77.25</v>
          </cell>
          <cell r="AM907">
            <v>81</v>
          </cell>
          <cell r="AN907">
            <v>79</v>
          </cell>
          <cell r="AO907" t="str">
            <v/>
          </cell>
          <cell r="AP907">
            <v>0</v>
          </cell>
          <cell r="AQ907">
            <v>85.67</v>
          </cell>
          <cell r="AR907">
            <v>81.25</v>
          </cell>
          <cell r="AS907">
            <v>71.75</v>
          </cell>
          <cell r="AT907">
            <v>81</v>
          </cell>
          <cell r="AU907" t="str">
            <v/>
          </cell>
          <cell r="AV907">
            <v>0</v>
          </cell>
          <cell r="AW907">
            <v>83.33</v>
          </cell>
          <cell r="AX907">
            <v>80.5</v>
          </cell>
          <cell r="AY907">
            <v>81</v>
          </cell>
          <cell r="AZ907">
            <v>76</v>
          </cell>
          <cell r="BA907" t="str">
            <v/>
          </cell>
          <cell r="BB907">
            <v>0</v>
          </cell>
          <cell r="BC907">
            <v>87.5</v>
          </cell>
          <cell r="BD907">
            <v>77.25</v>
          </cell>
          <cell r="BE907">
            <v>81</v>
          </cell>
          <cell r="BF907">
            <v>77</v>
          </cell>
          <cell r="BG907" t="str">
            <v>SEJ</v>
          </cell>
          <cell r="BH907">
            <v>0</v>
          </cell>
          <cell r="BI907">
            <v>87</v>
          </cell>
          <cell r="BJ907">
            <v>79.25</v>
          </cell>
          <cell r="BK907">
            <v>70.5</v>
          </cell>
          <cell r="BL907">
            <v>77</v>
          </cell>
          <cell r="BM907" t="str">
            <v/>
          </cell>
          <cell r="BN907">
            <v>0</v>
          </cell>
          <cell r="BO907">
            <v>82.25</v>
          </cell>
          <cell r="BP907">
            <v>72</v>
          </cell>
          <cell r="BQ907">
            <v>87</v>
          </cell>
          <cell r="BR907">
            <v>81</v>
          </cell>
          <cell r="BS907" t="str">
            <v/>
          </cell>
          <cell r="BT907">
            <v>0</v>
          </cell>
          <cell r="BU907">
            <v>87</v>
          </cell>
          <cell r="BV907">
            <v>90.25</v>
          </cell>
          <cell r="BW907">
            <v>87.5</v>
          </cell>
          <cell r="BX907">
            <v>87</v>
          </cell>
          <cell r="BY907" t="str">
            <v/>
          </cell>
          <cell r="BZ907">
            <v>0</v>
          </cell>
          <cell r="CA907">
            <v>83</v>
          </cell>
          <cell r="CB907">
            <v>70</v>
          </cell>
          <cell r="CC907">
            <v>74.75</v>
          </cell>
          <cell r="CD907">
            <v>77</v>
          </cell>
          <cell r="CE907" t="str">
            <v/>
          </cell>
          <cell r="CF907">
            <v>0</v>
          </cell>
          <cell r="CG907">
            <v>85.75</v>
          </cell>
          <cell r="CH907">
            <v>78.75</v>
          </cell>
          <cell r="CI907">
            <v>76.25</v>
          </cell>
          <cell r="CJ907">
            <v>81</v>
          </cell>
          <cell r="CK907" t="str">
            <v/>
          </cell>
          <cell r="CL907">
            <v>0</v>
          </cell>
          <cell r="CM907">
            <v>78</v>
          </cell>
          <cell r="CN907">
            <v>73.5</v>
          </cell>
          <cell r="CO907">
            <v>73.25</v>
          </cell>
          <cell r="CP907">
            <v>79</v>
          </cell>
          <cell r="CQ907" t="str">
            <v/>
          </cell>
          <cell r="CR907">
            <v>0</v>
          </cell>
          <cell r="CS907">
            <v>85.67</v>
          </cell>
          <cell r="CT907">
            <v>80.25</v>
          </cell>
          <cell r="CU907">
            <v>72.5</v>
          </cell>
          <cell r="CV907">
            <v>85</v>
          </cell>
          <cell r="CW907" t="str">
            <v/>
          </cell>
          <cell r="CX907">
            <v>0</v>
          </cell>
          <cell r="CY907">
            <v>83.78</v>
          </cell>
          <cell r="CZ907">
            <v>76</v>
          </cell>
          <cell r="DA907">
            <v>73</v>
          </cell>
          <cell r="DB907">
            <v>89</v>
          </cell>
          <cell r="DC907" t="str">
            <v/>
          </cell>
          <cell r="DD907">
            <v>0</v>
          </cell>
          <cell r="DE907">
            <v>84.5</v>
          </cell>
          <cell r="DF907">
            <v>83.75</v>
          </cell>
          <cell r="DG907">
            <v>79.5</v>
          </cell>
          <cell r="DH907">
            <v>86</v>
          </cell>
          <cell r="DI907" t="str">
            <v/>
          </cell>
          <cell r="DJ907">
            <v>0</v>
          </cell>
          <cell r="DK907">
            <v>0</v>
          </cell>
          <cell r="DL907">
            <v>0</v>
          </cell>
          <cell r="DM907">
            <v>0</v>
          </cell>
          <cell r="DN907">
            <v>90</v>
          </cell>
          <cell r="DO907" t="str">
            <v/>
          </cell>
          <cell r="DP907">
            <v>0</v>
          </cell>
          <cell r="DQ907">
            <v>84.5</v>
          </cell>
          <cell r="DR907">
            <v>69.25</v>
          </cell>
          <cell r="DS907">
            <v>79.25</v>
          </cell>
          <cell r="DT907">
            <v>79</v>
          </cell>
          <cell r="DU907" t="str">
            <v/>
          </cell>
          <cell r="DV907">
            <v>0</v>
          </cell>
          <cell r="DW907">
            <v>87.25</v>
          </cell>
          <cell r="DX907">
            <v>82.5</v>
          </cell>
          <cell r="DY907">
            <v>74.5</v>
          </cell>
          <cell r="DZ907">
            <v>79</v>
          </cell>
          <cell r="EA907" t="str">
            <v/>
          </cell>
          <cell r="EB907">
            <v>0</v>
          </cell>
          <cell r="EC907">
            <v>78.33</v>
          </cell>
          <cell r="ED907">
            <v>67</v>
          </cell>
          <cell r="EE907">
            <v>69.75</v>
          </cell>
          <cell r="EF907">
            <v>75</v>
          </cell>
          <cell r="EG907" t="str">
            <v/>
          </cell>
          <cell r="EH907">
            <v>0</v>
          </cell>
          <cell r="EI907">
            <v>79.75</v>
          </cell>
          <cell r="EJ907">
            <v>72.5</v>
          </cell>
          <cell r="EK907">
            <v>71.25</v>
          </cell>
          <cell r="EL907">
            <v>78</v>
          </cell>
          <cell r="EM907" t="str">
            <v/>
          </cell>
          <cell r="EN907">
            <v>0</v>
          </cell>
          <cell r="EO907">
            <v>79.75</v>
          </cell>
          <cell r="EP907">
            <v>72.5</v>
          </cell>
          <cell r="EQ907">
            <v>71.25</v>
          </cell>
          <cell r="ER907">
            <v>78</v>
          </cell>
          <cell r="ES907" t="str">
            <v/>
          </cell>
          <cell r="ET907">
            <v>0</v>
          </cell>
          <cell r="EU907">
            <v>79.75</v>
          </cell>
          <cell r="EV907">
            <v>72.5</v>
          </cell>
          <cell r="EW907">
            <v>71.25</v>
          </cell>
          <cell r="EX907">
            <v>78</v>
          </cell>
          <cell r="EY907" t="str">
            <v/>
          </cell>
          <cell r="EZ907">
            <v>0</v>
          </cell>
          <cell r="FA907">
            <v>75</v>
          </cell>
          <cell r="FB907">
            <v>71.25</v>
          </cell>
          <cell r="FC907">
            <v>68</v>
          </cell>
          <cell r="FD907">
            <v>72</v>
          </cell>
          <cell r="FE907" t="str">
            <v/>
          </cell>
          <cell r="FF907">
            <v>0</v>
          </cell>
          <cell r="FG907">
            <v>75</v>
          </cell>
          <cell r="FH907">
            <v>71.25</v>
          </cell>
          <cell r="FI907">
            <v>68</v>
          </cell>
          <cell r="FJ907">
            <v>72</v>
          </cell>
          <cell r="FK907" t="str">
            <v/>
          </cell>
          <cell r="FL907">
            <v>0</v>
          </cell>
          <cell r="FM907">
            <v>75</v>
          </cell>
          <cell r="FN907">
            <v>71.25</v>
          </cell>
          <cell r="FO907">
            <v>68</v>
          </cell>
          <cell r="FP907">
            <v>72</v>
          </cell>
          <cell r="FQ907" t="str">
            <v/>
          </cell>
          <cell r="FR907">
            <v>0</v>
          </cell>
          <cell r="FS907">
            <v>75</v>
          </cell>
          <cell r="FT907">
            <v>71.25</v>
          </cell>
          <cell r="FU907">
            <v>68</v>
          </cell>
          <cell r="FV907">
            <v>72</v>
          </cell>
          <cell r="FW907" t="str">
            <v/>
          </cell>
          <cell r="FX907">
            <v>0</v>
          </cell>
          <cell r="FY907">
            <v>75</v>
          </cell>
          <cell r="FZ907">
            <v>71.25</v>
          </cell>
          <cell r="GA907">
            <v>68</v>
          </cell>
          <cell r="GB907">
            <v>72</v>
          </cell>
          <cell r="GC907" t="str">
            <v/>
          </cell>
          <cell r="GD907">
            <v>0</v>
          </cell>
          <cell r="GE907">
            <v>75</v>
          </cell>
          <cell r="GF907">
            <v>71.25</v>
          </cell>
          <cell r="GG907">
            <v>68</v>
          </cell>
          <cell r="GH907">
            <v>72</v>
          </cell>
          <cell r="GI907" t="str">
            <v/>
          </cell>
          <cell r="GJ907">
            <v>0</v>
          </cell>
          <cell r="GK907">
            <v>75</v>
          </cell>
          <cell r="GL907">
            <v>71.25</v>
          </cell>
          <cell r="GM907">
            <v>68</v>
          </cell>
          <cell r="GN907">
            <v>72</v>
          </cell>
          <cell r="GO907" t="str">
            <v/>
          </cell>
          <cell r="GP907">
            <v>0</v>
          </cell>
          <cell r="GQ907">
            <v>75</v>
          </cell>
          <cell r="GR907">
            <v>71.25</v>
          </cell>
          <cell r="GS907">
            <v>68</v>
          </cell>
          <cell r="GT907">
            <v>72</v>
          </cell>
          <cell r="GU907" t="str">
            <v/>
          </cell>
          <cell r="GV907">
            <v>0</v>
          </cell>
          <cell r="GW907">
            <v>87.58</v>
          </cell>
          <cell r="GX907">
            <v>66</v>
          </cell>
          <cell r="GY907">
            <v>70.75</v>
          </cell>
          <cell r="GZ907">
            <v>74</v>
          </cell>
          <cell r="HA907" t="str">
            <v>EKO-L</v>
          </cell>
          <cell r="HB907">
            <v>0</v>
          </cell>
          <cell r="HC907">
            <v>70.5</v>
          </cell>
          <cell r="HD907">
            <v>68.75</v>
          </cell>
          <cell r="HE907">
            <v>71.75</v>
          </cell>
          <cell r="HF907">
            <v>75</v>
          </cell>
          <cell r="HH907">
            <v>0</v>
          </cell>
          <cell r="HM907" t="str">
            <v/>
          </cell>
          <cell r="HN907" t="str">
            <v/>
          </cell>
          <cell r="HS907">
            <v>0</v>
          </cell>
          <cell r="HT907" t="str">
            <v>PKN</v>
          </cell>
          <cell r="HU907">
            <v>0</v>
          </cell>
          <cell r="HV907" t="str">
            <v>IND</v>
          </cell>
          <cell r="HW907">
            <v>0</v>
          </cell>
          <cell r="HX907" t="str">
            <v>MAT-W</v>
          </cell>
          <cell r="HY907">
            <v>0</v>
          </cell>
          <cell r="HZ907" t="str">
            <v>SEJ-W</v>
          </cell>
          <cell r="IA907">
            <v>0</v>
          </cell>
          <cell r="IB907" t="str">
            <v>IGR-W</v>
          </cell>
          <cell r="IC907">
            <v>0</v>
          </cell>
          <cell r="ID907" t="str">
            <v>SBO</v>
          </cell>
          <cell r="IE907">
            <v>0</v>
          </cell>
          <cell r="IF907" t="str">
            <v>PJO</v>
          </cell>
          <cell r="IG907">
            <v>0</v>
          </cell>
          <cell r="IH907" t="str">
            <v>PRA</v>
          </cell>
          <cell r="II907">
            <v>0</v>
          </cell>
          <cell r="IJ907" t="str">
            <v>JAW</v>
          </cell>
          <cell r="IK907">
            <v>0</v>
          </cell>
          <cell r="IL907" t="str">
            <v>ARB</v>
          </cell>
          <cell r="IM907">
            <v>0</v>
          </cell>
          <cell r="IN907" t="str">
            <v>PKM</v>
          </cell>
          <cell r="IO907">
            <v>0</v>
          </cell>
          <cell r="IP907" t="str">
            <v>MAT-P</v>
          </cell>
          <cell r="IQ907">
            <v>0</v>
          </cell>
          <cell r="IR907" t="str">
            <v>BIO-P</v>
          </cell>
          <cell r="IS907">
            <v>0</v>
          </cell>
          <cell r="IT907" t="str">
            <v>FIS-P</v>
          </cell>
          <cell r="IU907">
            <v>0</v>
          </cell>
          <cell r="IV907" t="str">
            <v>KIM-P</v>
          </cell>
          <cell r="IW907">
            <v>0</v>
          </cell>
          <cell r="IX907" t="str">
            <v>EKO-L</v>
          </cell>
          <cell r="IY907">
            <v>0</v>
          </cell>
          <cell r="JA907">
            <v>0</v>
          </cell>
        </row>
        <row r="908">
          <cell r="Q908" t="str">
            <v/>
          </cell>
          <cell r="AB908" t="str">
            <v/>
          </cell>
          <cell r="AC908">
            <v>18</v>
          </cell>
          <cell r="AI908" t="str">
            <v/>
          </cell>
          <cell r="AJ908">
            <v>0</v>
          </cell>
          <cell r="AK908">
            <v>81.75</v>
          </cell>
          <cell r="AL908">
            <v>73.75</v>
          </cell>
          <cell r="AM908">
            <v>82.5</v>
          </cell>
          <cell r="AN908">
            <v>77</v>
          </cell>
          <cell r="AO908" t="str">
            <v/>
          </cell>
          <cell r="AP908">
            <v>0</v>
          </cell>
          <cell r="AQ908">
            <v>80</v>
          </cell>
          <cell r="AR908">
            <v>80.25</v>
          </cell>
          <cell r="AS908">
            <v>78.25</v>
          </cell>
          <cell r="AT908">
            <v>77</v>
          </cell>
          <cell r="AU908" t="str">
            <v/>
          </cell>
          <cell r="AV908">
            <v>0</v>
          </cell>
          <cell r="AW908">
            <v>78.67</v>
          </cell>
          <cell r="AX908">
            <v>77.25</v>
          </cell>
          <cell r="AY908">
            <v>82.75</v>
          </cell>
          <cell r="AZ908">
            <v>77</v>
          </cell>
          <cell r="BA908" t="str">
            <v/>
          </cell>
          <cell r="BB908">
            <v>0</v>
          </cell>
          <cell r="BC908">
            <v>81.5</v>
          </cell>
          <cell r="BD908">
            <v>73.75</v>
          </cell>
          <cell r="BE908">
            <v>82.75</v>
          </cell>
          <cell r="BF908">
            <v>78</v>
          </cell>
          <cell r="BG908" t="str">
            <v>SEJ</v>
          </cell>
          <cell r="BH908">
            <v>0</v>
          </cell>
          <cell r="BI908">
            <v>82</v>
          </cell>
          <cell r="BJ908">
            <v>82.5</v>
          </cell>
          <cell r="BK908">
            <v>70</v>
          </cell>
          <cell r="BL908">
            <v>78</v>
          </cell>
          <cell r="BM908" t="str">
            <v/>
          </cell>
          <cell r="BN908">
            <v>0</v>
          </cell>
          <cell r="BO908">
            <v>83.88</v>
          </cell>
          <cell r="BP908">
            <v>72.5</v>
          </cell>
          <cell r="BQ908">
            <v>89.75</v>
          </cell>
          <cell r="BR908">
            <v>83</v>
          </cell>
          <cell r="BS908" t="str">
            <v/>
          </cell>
          <cell r="BT908">
            <v>0</v>
          </cell>
          <cell r="BU908">
            <v>82</v>
          </cell>
          <cell r="BV908">
            <v>86.75</v>
          </cell>
          <cell r="BW908">
            <v>86.75</v>
          </cell>
          <cell r="BX908">
            <v>86</v>
          </cell>
          <cell r="BY908" t="str">
            <v/>
          </cell>
          <cell r="BZ908">
            <v>0</v>
          </cell>
          <cell r="CA908">
            <v>78.89</v>
          </cell>
          <cell r="CB908">
            <v>69.75</v>
          </cell>
          <cell r="CC908">
            <v>78</v>
          </cell>
          <cell r="CD908">
            <v>79</v>
          </cell>
          <cell r="CE908" t="str">
            <v/>
          </cell>
          <cell r="CF908">
            <v>0</v>
          </cell>
          <cell r="CG908">
            <v>84.5</v>
          </cell>
          <cell r="CH908">
            <v>77.25</v>
          </cell>
          <cell r="CI908">
            <v>79.25</v>
          </cell>
          <cell r="CJ908">
            <v>81</v>
          </cell>
          <cell r="CK908" t="str">
            <v/>
          </cell>
          <cell r="CL908">
            <v>0</v>
          </cell>
          <cell r="CM908">
            <v>78.5</v>
          </cell>
          <cell r="CN908">
            <v>88.5</v>
          </cell>
          <cell r="CO908">
            <v>80</v>
          </cell>
          <cell r="CP908">
            <v>85</v>
          </cell>
          <cell r="CQ908" t="str">
            <v/>
          </cell>
          <cell r="CR908">
            <v>0</v>
          </cell>
          <cell r="CS908">
            <v>80.67</v>
          </cell>
          <cell r="CT908">
            <v>71.25</v>
          </cell>
          <cell r="CU908">
            <v>88.5</v>
          </cell>
          <cell r="CV908">
            <v>87</v>
          </cell>
          <cell r="CW908" t="str">
            <v/>
          </cell>
          <cell r="CX908">
            <v>0</v>
          </cell>
          <cell r="CY908">
            <v>80</v>
          </cell>
          <cell r="CZ908">
            <v>81.5</v>
          </cell>
          <cell r="DA908">
            <v>76.25</v>
          </cell>
          <cell r="DB908">
            <v>90</v>
          </cell>
          <cell r="DC908" t="str">
            <v/>
          </cell>
          <cell r="DD908">
            <v>0</v>
          </cell>
          <cell r="DE908">
            <v>87.75</v>
          </cell>
          <cell r="DF908">
            <v>77.5</v>
          </cell>
          <cell r="DG908">
            <v>84.75</v>
          </cell>
          <cell r="DH908">
            <v>88</v>
          </cell>
          <cell r="DI908" t="str">
            <v/>
          </cell>
          <cell r="DJ908">
            <v>0</v>
          </cell>
          <cell r="DK908">
            <v>0</v>
          </cell>
          <cell r="DL908">
            <v>0</v>
          </cell>
          <cell r="DM908">
            <v>0</v>
          </cell>
          <cell r="DN908">
            <v>73</v>
          </cell>
          <cell r="DO908" t="str">
            <v/>
          </cell>
          <cell r="DP908">
            <v>0</v>
          </cell>
          <cell r="DQ908">
            <v>80.25</v>
          </cell>
          <cell r="DR908">
            <v>70.5</v>
          </cell>
          <cell r="DS908">
            <v>87.25</v>
          </cell>
          <cell r="DT908">
            <v>78</v>
          </cell>
          <cell r="DU908" t="str">
            <v/>
          </cell>
          <cell r="DV908">
            <v>0</v>
          </cell>
          <cell r="DW908">
            <v>88.5</v>
          </cell>
          <cell r="DX908">
            <v>81.5</v>
          </cell>
          <cell r="DY908">
            <v>74</v>
          </cell>
          <cell r="DZ908">
            <v>83</v>
          </cell>
          <cell r="EA908" t="str">
            <v/>
          </cell>
          <cell r="EB908">
            <v>0</v>
          </cell>
          <cell r="EC908">
            <v>77.44</v>
          </cell>
          <cell r="ED908">
            <v>68</v>
          </cell>
          <cell r="EE908">
            <v>72.5</v>
          </cell>
          <cell r="EF908">
            <v>79</v>
          </cell>
          <cell r="EG908" t="str">
            <v/>
          </cell>
          <cell r="EH908">
            <v>0</v>
          </cell>
          <cell r="EI908">
            <v>79</v>
          </cell>
          <cell r="EJ908">
            <v>79.5</v>
          </cell>
          <cell r="EK908">
            <v>70.5</v>
          </cell>
          <cell r="EL908">
            <v>77</v>
          </cell>
          <cell r="EM908" t="str">
            <v/>
          </cell>
          <cell r="EN908">
            <v>0</v>
          </cell>
          <cell r="EO908">
            <v>79</v>
          </cell>
          <cell r="EP908">
            <v>79.5</v>
          </cell>
          <cell r="EQ908">
            <v>70.5</v>
          </cell>
          <cell r="ER908">
            <v>77</v>
          </cell>
          <cell r="ES908" t="str">
            <v/>
          </cell>
          <cell r="ET908">
            <v>0</v>
          </cell>
          <cell r="EU908">
            <v>79</v>
          </cell>
          <cell r="EV908">
            <v>79.5</v>
          </cell>
          <cell r="EW908">
            <v>70.5</v>
          </cell>
          <cell r="EX908">
            <v>77</v>
          </cell>
          <cell r="EY908" t="str">
            <v/>
          </cell>
          <cell r="EZ908">
            <v>0</v>
          </cell>
          <cell r="FA908">
            <v>75.75</v>
          </cell>
          <cell r="FB908">
            <v>70.75</v>
          </cell>
          <cell r="FC908">
            <v>71</v>
          </cell>
          <cell r="FD908">
            <v>73</v>
          </cell>
          <cell r="FE908" t="str">
            <v/>
          </cell>
          <cell r="FF908">
            <v>0</v>
          </cell>
          <cell r="FG908">
            <v>75.75</v>
          </cell>
          <cell r="FH908">
            <v>70.75</v>
          </cell>
          <cell r="FI908">
            <v>71</v>
          </cell>
          <cell r="FJ908">
            <v>73</v>
          </cell>
          <cell r="FK908" t="str">
            <v/>
          </cell>
          <cell r="FL908">
            <v>0</v>
          </cell>
          <cell r="FM908">
            <v>75.75</v>
          </cell>
          <cell r="FN908">
            <v>70.75</v>
          </cell>
          <cell r="FO908">
            <v>71</v>
          </cell>
          <cell r="FP908">
            <v>73</v>
          </cell>
          <cell r="FQ908" t="str">
            <v/>
          </cell>
          <cell r="FR908">
            <v>0</v>
          </cell>
          <cell r="FS908">
            <v>75.75</v>
          </cell>
          <cell r="FT908">
            <v>70.75</v>
          </cell>
          <cell r="FU908">
            <v>71</v>
          </cell>
          <cell r="FV908">
            <v>73</v>
          </cell>
          <cell r="FW908" t="str">
            <v/>
          </cell>
          <cell r="FX908">
            <v>0</v>
          </cell>
          <cell r="FY908">
            <v>75.75</v>
          </cell>
          <cell r="FZ908">
            <v>70.75</v>
          </cell>
          <cell r="GA908">
            <v>71</v>
          </cell>
          <cell r="GB908">
            <v>73</v>
          </cell>
          <cell r="GC908" t="str">
            <v/>
          </cell>
          <cell r="GD908">
            <v>0</v>
          </cell>
          <cell r="GE908">
            <v>75.75</v>
          </cell>
          <cell r="GF908">
            <v>70.75</v>
          </cell>
          <cell r="GG908">
            <v>71</v>
          </cell>
          <cell r="GH908">
            <v>73</v>
          </cell>
          <cell r="GI908" t="str">
            <v/>
          </cell>
          <cell r="GJ908">
            <v>0</v>
          </cell>
          <cell r="GK908">
            <v>75.75</v>
          </cell>
          <cell r="GL908">
            <v>70.75</v>
          </cell>
          <cell r="GM908">
            <v>71</v>
          </cell>
          <cell r="GN908">
            <v>73</v>
          </cell>
          <cell r="GO908" t="str">
            <v/>
          </cell>
          <cell r="GP908">
            <v>0</v>
          </cell>
          <cell r="GQ908">
            <v>75.75</v>
          </cell>
          <cell r="GR908">
            <v>70.75</v>
          </cell>
          <cell r="GS908">
            <v>71</v>
          </cell>
          <cell r="GT908">
            <v>73</v>
          </cell>
          <cell r="GU908" t="str">
            <v/>
          </cell>
          <cell r="GV908">
            <v>0</v>
          </cell>
          <cell r="GW908">
            <v>87.25</v>
          </cell>
          <cell r="GX908">
            <v>69</v>
          </cell>
          <cell r="GY908">
            <v>77.75</v>
          </cell>
          <cell r="GZ908">
            <v>78</v>
          </cell>
          <cell r="HA908" t="str">
            <v>EKO-L</v>
          </cell>
          <cell r="HB908">
            <v>0</v>
          </cell>
          <cell r="HC908">
            <v>72.67</v>
          </cell>
          <cell r="HD908">
            <v>76.25</v>
          </cell>
          <cell r="HE908">
            <v>74.5</v>
          </cell>
          <cell r="HF908">
            <v>75</v>
          </cell>
          <cell r="HH908">
            <v>0</v>
          </cell>
          <cell r="HM908" t="str">
            <v/>
          </cell>
          <cell r="HN908" t="str">
            <v/>
          </cell>
          <cell r="HS908">
            <v>0</v>
          </cell>
          <cell r="HT908" t="str">
            <v>PKN</v>
          </cell>
          <cell r="HU908">
            <v>0</v>
          </cell>
          <cell r="HV908" t="str">
            <v>IND</v>
          </cell>
          <cell r="HW908">
            <v>0</v>
          </cell>
          <cell r="HX908" t="str">
            <v>MAT-W</v>
          </cell>
          <cell r="HY908">
            <v>0</v>
          </cell>
          <cell r="HZ908" t="str">
            <v>SEJ-W</v>
          </cell>
          <cell r="IA908">
            <v>0</v>
          </cell>
          <cell r="IB908" t="str">
            <v>IGR-W</v>
          </cell>
          <cell r="IC908">
            <v>0</v>
          </cell>
          <cell r="ID908" t="str">
            <v>SBO</v>
          </cell>
          <cell r="IE908">
            <v>0</v>
          </cell>
          <cell r="IF908" t="str">
            <v>PJO</v>
          </cell>
          <cell r="IG908">
            <v>0</v>
          </cell>
          <cell r="IH908" t="str">
            <v>PRA</v>
          </cell>
          <cell r="II908">
            <v>0</v>
          </cell>
          <cell r="IJ908" t="str">
            <v>JAW</v>
          </cell>
          <cell r="IK908">
            <v>0</v>
          </cell>
          <cell r="IL908" t="str">
            <v>ARB</v>
          </cell>
          <cell r="IM908">
            <v>0</v>
          </cell>
          <cell r="IN908" t="str">
            <v>PKM</v>
          </cell>
          <cell r="IO908">
            <v>0</v>
          </cell>
          <cell r="IP908" t="str">
            <v>MAT-P</v>
          </cell>
          <cell r="IQ908">
            <v>0</v>
          </cell>
          <cell r="IR908" t="str">
            <v>BIO-P</v>
          </cell>
          <cell r="IS908">
            <v>0</v>
          </cell>
          <cell r="IT908" t="str">
            <v>FIS-P</v>
          </cell>
          <cell r="IU908">
            <v>0</v>
          </cell>
          <cell r="IV908" t="str">
            <v>KIM-P</v>
          </cell>
          <cell r="IW908">
            <v>0</v>
          </cell>
          <cell r="IX908" t="str">
            <v>EKO-L</v>
          </cell>
          <cell r="IY908">
            <v>0</v>
          </cell>
          <cell r="JA908">
            <v>0</v>
          </cell>
        </row>
        <row r="909">
          <cell r="Q909" t="str">
            <v/>
          </cell>
          <cell r="AB909" t="str">
            <v/>
          </cell>
          <cell r="AC909">
            <v>19</v>
          </cell>
          <cell r="AI909" t="str">
            <v/>
          </cell>
          <cell r="AJ909">
            <v>0</v>
          </cell>
          <cell r="AK909">
            <v>89.25</v>
          </cell>
          <cell r="AL909">
            <v>89.25</v>
          </cell>
          <cell r="AM909">
            <v>85</v>
          </cell>
          <cell r="AN909">
            <v>83</v>
          </cell>
          <cell r="AO909" t="str">
            <v/>
          </cell>
          <cell r="AP909">
            <v>0</v>
          </cell>
          <cell r="AQ909">
            <v>83</v>
          </cell>
          <cell r="AR909">
            <v>88.5</v>
          </cell>
          <cell r="AS909">
            <v>81.5</v>
          </cell>
          <cell r="AT909">
            <v>81</v>
          </cell>
          <cell r="AU909" t="str">
            <v/>
          </cell>
          <cell r="AV909">
            <v>0</v>
          </cell>
          <cell r="AW909">
            <v>91.67</v>
          </cell>
          <cell r="AX909">
            <v>94</v>
          </cell>
          <cell r="AY909">
            <v>85</v>
          </cell>
          <cell r="AZ909">
            <v>81</v>
          </cell>
          <cell r="BA909" t="str">
            <v/>
          </cell>
          <cell r="BB909">
            <v>0</v>
          </cell>
          <cell r="BC909">
            <v>93.25</v>
          </cell>
          <cell r="BD909">
            <v>89.25</v>
          </cell>
          <cell r="BE909">
            <v>85.25</v>
          </cell>
          <cell r="BF909">
            <v>83</v>
          </cell>
          <cell r="BG909" t="str">
            <v>SEJ</v>
          </cell>
          <cell r="BH909">
            <v>0</v>
          </cell>
          <cell r="BI909">
            <v>90.33</v>
          </cell>
          <cell r="BJ909">
            <v>84.5</v>
          </cell>
          <cell r="BK909">
            <v>74.5</v>
          </cell>
          <cell r="BL909">
            <v>80</v>
          </cell>
          <cell r="BM909" t="str">
            <v/>
          </cell>
          <cell r="BN909">
            <v>0</v>
          </cell>
          <cell r="BO909">
            <v>84.13</v>
          </cell>
          <cell r="BP909">
            <v>77.5</v>
          </cell>
          <cell r="BQ909">
            <v>88.25</v>
          </cell>
          <cell r="BR909">
            <v>85</v>
          </cell>
          <cell r="BS909" t="str">
            <v/>
          </cell>
          <cell r="BT909">
            <v>0</v>
          </cell>
          <cell r="BU909">
            <v>88.5</v>
          </cell>
          <cell r="BV909">
            <v>89.75</v>
          </cell>
          <cell r="BW909">
            <v>91.5</v>
          </cell>
          <cell r="BX909">
            <v>86</v>
          </cell>
          <cell r="BY909" t="str">
            <v/>
          </cell>
          <cell r="BZ909">
            <v>0</v>
          </cell>
          <cell r="CA909">
            <v>81.44</v>
          </cell>
          <cell r="CB909">
            <v>72.25</v>
          </cell>
          <cell r="CC909">
            <v>77.25</v>
          </cell>
          <cell r="CD909">
            <v>81</v>
          </cell>
          <cell r="CE909" t="str">
            <v/>
          </cell>
          <cell r="CF909">
            <v>0</v>
          </cell>
          <cell r="CG909">
            <v>85.5</v>
          </cell>
          <cell r="CH909">
            <v>82.75</v>
          </cell>
          <cell r="CI909">
            <v>80.25</v>
          </cell>
          <cell r="CJ909">
            <v>80</v>
          </cell>
          <cell r="CK909" t="str">
            <v/>
          </cell>
          <cell r="CL909">
            <v>0</v>
          </cell>
          <cell r="CM909">
            <v>77.17</v>
          </cell>
          <cell r="CN909">
            <v>79.25</v>
          </cell>
          <cell r="CO909">
            <v>79.25</v>
          </cell>
          <cell r="CP909">
            <v>83</v>
          </cell>
          <cell r="CQ909" t="str">
            <v/>
          </cell>
          <cell r="CR909">
            <v>0</v>
          </cell>
          <cell r="CS909">
            <v>88.17</v>
          </cell>
          <cell r="CT909">
            <v>89.75</v>
          </cell>
          <cell r="CU909">
            <v>86.5</v>
          </cell>
          <cell r="CV909">
            <v>86</v>
          </cell>
          <cell r="CW909" t="str">
            <v/>
          </cell>
          <cell r="CX909">
            <v>0</v>
          </cell>
          <cell r="CY909">
            <v>82.89</v>
          </cell>
          <cell r="CZ909">
            <v>82.25</v>
          </cell>
          <cell r="DA909">
            <v>80.5</v>
          </cell>
          <cell r="DB909">
            <v>85</v>
          </cell>
          <cell r="DC909" t="str">
            <v/>
          </cell>
          <cell r="DD909">
            <v>0</v>
          </cell>
          <cell r="DE909">
            <v>93.75</v>
          </cell>
          <cell r="DF909">
            <v>86</v>
          </cell>
          <cell r="DG909">
            <v>89.25</v>
          </cell>
          <cell r="DH909">
            <v>88</v>
          </cell>
          <cell r="DI909" t="str">
            <v/>
          </cell>
          <cell r="DJ909">
            <v>0</v>
          </cell>
          <cell r="DK909">
            <v>0</v>
          </cell>
          <cell r="DL909">
            <v>0</v>
          </cell>
          <cell r="DM909">
            <v>0</v>
          </cell>
          <cell r="DN909">
            <v>80</v>
          </cell>
          <cell r="DO909" t="str">
            <v/>
          </cell>
          <cell r="DP909">
            <v>0</v>
          </cell>
          <cell r="DQ909">
            <v>91.25</v>
          </cell>
          <cell r="DR909">
            <v>79.5</v>
          </cell>
          <cell r="DS909">
            <v>93.75</v>
          </cell>
          <cell r="DT909">
            <v>84</v>
          </cell>
          <cell r="DU909" t="str">
            <v/>
          </cell>
          <cell r="DV909">
            <v>0</v>
          </cell>
          <cell r="DW909">
            <v>87</v>
          </cell>
          <cell r="DX909">
            <v>83.5</v>
          </cell>
          <cell r="DY909">
            <v>72</v>
          </cell>
          <cell r="DZ909">
            <v>83</v>
          </cell>
          <cell r="EA909" t="str">
            <v/>
          </cell>
          <cell r="EB909">
            <v>0</v>
          </cell>
          <cell r="EC909">
            <v>82.22</v>
          </cell>
          <cell r="ED909">
            <v>69.5</v>
          </cell>
          <cell r="EE909">
            <v>70.25</v>
          </cell>
          <cell r="EF909">
            <v>78</v>
          </cell>
          <cell r="EG909" t="str">
            <v/>
          </cell>
          <cell r="EH909">
            <v>0</v>
          </cell>
          <cell r="EI909">
            <v>78.5</v>
          </cell>
          <cell r="EJ909">
            <v>87</v>
          </cell>
          <cell r="EK909">
            <v>71.5</v>
          </cell>
          <cell r="EL909">
            <v>79</v>
          </cell>
          <cell r="EM909" t="str">
            <v/>
          </cell>
          <cell r="EN909">
            <v>0</v>
          </cell>
          <cell r="EO909">
            <v>78.5</v>
          </cell>
          <cell r="EP909">
            <v>87</v>
          </cell>
          <cell r="EQ909">
            <v>71.5</v>
          </cell>
          <cell r="ER909">
            <v>79</v>
          </cell>
          <cell r="ES909" t="str">
            <v/>
          </cell>
          <cell r="ET909">
            <v>0</v>
          </cell>
          <cell r="EU909">
            <v>78.5</v>
          </cell>
          <cell r="EV909">
            <v>87</v>
          </cell>
          <cell r="EW909">
            <v>71.5</v>
          </cell>
          <cell r="EX909">
            <v>79</v>
          </cell>
          <cell r="EY909" t="str">
            <v/>
          </cell>
          <cell r="EZ909">
            <v>0</v>
          </cell>
          <cell r="FA909">
            <v>80.17</v>
          </cell>
          <cell r="FB909">
            <v>71.25</v>
          </cell>
          <cell r="FC909">
            <v>77</v>
          </cell>
          <cell r="FD909">
            <v>74</v>
          </cell>
          <cell r="FE909" t="str">
            <v/>
          </cell>
          <cell r="FF909">
            <v>0</v>
          </cell>
          <cell r="FG909">
            <v>80.17</v>
          </cell>
          <cell r="FH909">
            <v>71.25</v>
          </cell>
          <cell r="FI909">
            <v>77</v>
          </cell>
          <cell r="FJ909">
            <v>74</v>
          </cell>
          <cell r="FK909" t="str">
            <v/>
          </cell>
          <cell r="FL909">
            <v>0</v>
          </cell>
          <cell r="FM909">
            <v>80.17</v>
          </cell>
          <cell r="FN909">
            <v>71.25</v>
          </cell>
          <cell r="FO909">
            <v>77</v>
          </cell>
          <cell r="FP909">
            <v>74</v>
          </cell>
          <cell r="FQ909" t="str">
            <v/>
          </cell>
          <cell r="FR909">
            <v>0</v>
          </cell>
          <cell r="FS909">
            <v>80.17</v>
          </cell>
          <cell r="FT909">
            <v>71.25</v>
          </cell>
          <cell r="FU909">
            <v>77</v>
          </cell>
          <cell r="FV909">
            <v>74</v>
          </cell>
          <cell r="FW909" t="str">
            <v/>
          </cell>
          <cell r="FX909">
            <v>0</v>
          </cell>
          <cell r="FY909">
            <v>80.17</v>
          </cell>
          <cell r="FZ909">
            <v>71.25</v>
          </cell>
          <cell r="GA909">
            <v>77</v>
          </cell>
          <cell r="GB909">
            <v>74</v>
          </cell>
          <cell r="GC909" t="str">
            <v/>
          </cell>
          <cell r="GD909">
            <v>0</v>
          </cell>
          <cell r="GE909">
            <v>80.17</v>
          </cell>
          <cell r="GF909">
            <v>71.25</v>
          </cell>
          <cell r="GG909">
            <v>77</v>
          </cell>
          <cell r="GH909">
            <v>74</v>
          </cell>
          <cell r="GI909" t="str">
            <v/>
          </cell>
          <cell r="GJ909">
            <v>0</v>
          </cell>
          <cell r="GK909">
            <v>80.17</v>
          </cell>
          <cell r="GL909">
            <v>71.25</v>
          </cell>
          <cell r="GM909">
            <v>77</v>
          </cell>
          <cell r="GN909">
            <v>74</v>
          </cell>
          <cell r="GO909" t="str">
            <v/>
          </cell>
          <cell r="GP909">
            <v>0</v>
          </cell>
          <cell r="GQ909">
            <v>80.17</v>
          </cell>
          <cell r="GR909">
            <v>71.25</v>
          </cell>
          <cell r="GS909">
            <v>77</v>
          </cell>
          <cell r="GT909">
            <v>74</v>
          </cell>
          <cell r="GU909" t="str">
            <v/>
          </cell>
          <cell r="GV909">
            <v>0</v>
          </cell>
          <cell r="GW909">
            <v>90.08</v>
          </cell>
          <cell r="GX909">
            <v>75</v>
          </cell>
          <cell r="GY909">
            <v>87.5</v>
          </cell>
          <cell r="GZ909">
            <v>81</v>
          </cell>
          <cell r="HA909" t="str">
            <v>EKO-L</v>
          </cell>
          <cell r="HB909">
            <v>0</v>
          </cell>
          <cell r="HC909">
            <v>83.67</v>
          </cell>
          <cell r="HD909">
            <v>83</v>
          </cell>
          <cell r="HE909">
            <v>77.5</v>
          </cell>
          <cell r="HF909">
            <v>77</v>
          </cell>
          <cell r="HH909">
            <v>0</v>
          </cell>
          <cell r="HM909" t="str">
            <v/>
          </cell>
          <cell r="HN909" t="str">
            <v/>
          </cell>
          <cell r="HS909">
            <v>0</v>
          </cell>
          <cell r="HT909" t="str">
            <v>PKN</v>
          </cell>
          <cell r="HU909">
            <v>0</v>
          </cell>
          <cell r="HV909" t="str">
            <v>IND</v>
          </cell>
          <cell r="HW909">
            <v>0</v>
          </cell>
          <cell r="HX909" t="str">
            <v>MAT-W</v>
          </cell>
          <cell r="HY909">
            <v>0</v>
          </cell>
          <cell r="HZ909" t="str">
            <v>SEJ-W</v>
          </cell>
          <cell r="IA909">
            <v>0</v>
          </cell>
          <cell r="IB909" t="str">
            <v>IGR-W</v>
          </cell>
          <cell r="IC909">
            <v>0</v>
          </cell>
          <cell r="ID909" t="str">
            <v>SBO</v>
          </cell>
          <cell r="IE909">
            <v>0</v>
          </cell>
          <cell r="IF909" t="str">
            <v>PJO</v>
          </cell>
          <cell r="IG909">
            <v>0</v>
          </cell>
          <cell r="IH909" t="str">
            <v>PRA</v>
          </cell>
          <cell r="II909">
            <v>0</v>
          </cell>
          <cell r="IJ909" t="str">
            <v>JAW</v>
          </cell>
          <cell r="IK909">
            <v>0</v>
          </cell>
          <cell r="IL909" t="str">
            <v>ARB</v>
          </cell>
          <cell r="IM909">
            <v>0</v>
          </cell>
          <cell r="IN909" t="str">
            <v>PKM</v>
          </cell>
          <cell r="IO909">
            <v>0</v>
          </cell>
          <cell r="IP909" t="str">
            <v>MAT-P</v>
          </cell>
          <cell r="IQ909">
            <v>0</v>
          </cell>
          <cell r="IR909" t="str">
            <v>BIO-P</v>
          </cell>
          <cell r="IS909">
            <v>0</v>
          </cell>
          <cell r="IT909" t="str">
            <v>FIS-P</v>
          </cell>
          <cell r="IU909">
            <v>0</v>
          </cell>
          <cell r="IV909" t="str">
            <v>KIM-P</v>
          </cell>
          <cell r="IW909">
            <v>0</v>
          </cell>
          <cell r="IX909" t="str">
            <v>EKO-L</v>
          </cell>
          <cell r="IY909">
            <v>0</v>
          </cell>
          <cell r="JA909">
            <v>0</v>
          </cell>
        </row>
        <row r="910">
          <cell r="Q910" t="str">
            <v/>
          </cell>
          <cell r="AB910" t="str">
            <v/>
          </cell>
          <cell r="AC910">
            <v>20</v>
          </cell>
          <cell r="AI910" t="str">
            <v/>
          </cell>
          <cell r="AJ910">
            <v>0</v>
          </cell>
          <cell r="AK910">
            <v>83.75</v>
          </cell>
          <cell r="AL910">
            <v>76.25</v>
          </cell>
          <cell r="AM910">
            <v>85.25</v>
          </cell>
          <cell r="AN910">
            <v>78</v>
          </cell>
          <cell r="AO910" t="str">
            <v/>
          </cell>
          <cell r="AP910">
            <v>0</v>
          </cell>
          <cell r="AQ910">
            <v>86.33</v>
          </cell>
          <cell r="AR910">
            <v>81.5</v>
          </cell>
          <cell r="AS910">
            <v>77.25</v>
          </cell>
          <cell r="AT910">
            <v>79</v>
          </cell>
          <cell r="AU910" t="str">
            <v/>
          </cell>
          <cell r="AV910">
            <v>0</v>
          </cell>
          <cell r="AW910">
            <v>83.33</v>
          </cell>
          <cell r="AX910">
            <v>77</v>
          </cell>
          <cell r="AY910">
            <v>85.25</v>
          </cell>
          <cell r="AZ910">
            <v>79</v>
          </cell>
          <cell r="BA910" t="str">
            <v/>
          </cell>
          <cell r="BB910">
            <v>0</v>
          </cell>
          <cell r="BC910">
            <v>83.75</v>
          </cell>
          <cell r="BD910">
            <v>76.25</v>
          </cell>
          <cell r="BE910">
            <v>85.25</v>
          </cell>
          <cell r="BF910">
            <v>78</v>
          </cell>
          <cell r="BG910" t="str">
            <v>SEJ</v>
          </cell>
          <cell r="BH910">
            <v>0</v>
          </cell>
          <cell r="BI910">
            <v>90</v>
          </cell>
          <cell r="BJ910">
            <v>80.5</v>
          </cell>
          <cell r="BK910">
            <v>68.75</v>
          </cell>
          <cell r="BL910">
            <v>78</v>
          </cell>
          <cell r="BM910" t="str">
            <v/>
          </cell>
          <cell r="BN910">
            <v>0</v>
          </cell>
          <cell r="BO910">
            <v>82.13</v>
          </cell>
          <cell r="BP910">
            <v>71.5</v>
          </cell>
          <cell r="BQ910">
            <v>74.5</v>
          </cell>
          <cell r="BR910">
            <v>82</v>
          </cell>
          <cell r="BS910" t="str">
            <v/>
          </cell>
          <cell r="BT910">
            <v>0</v>
          </cell>
          <cell r="BU910">
            <v>87.5</v>
          </cell>
          <cell r="BV910">
            <v>86.25</v>
          </cell>
          <cell r="BW910">
            <v>89.75</v>
          </cell>
          <cell r="BX910">
            <v>86</v>
          </cell>
          <cell r="BY910" t="str">
            <v/>
          </cell>
          <cell r="BZ910">
            <v>0</v>
          </cell>
          <cell r="CA910">
            <v>75.22</v>
          </cell>
          <cell r="CB910">
            <v>71</v>
          </cell>
          <cell r="CC910">
            <v>80</v>
          </cell>
          <cell r="CD910">
            <v>81</v>
          </cell>
          <cell r="CE910" t="str">
            <v/>
          </cell>
          <cell r="CF910">
            <v>0</v>
          </cell>
          <cell r="CG910">
            <v>83.75</v>
          </cell>
          <cell r="CH910">
            <v>80.25</v>
          </cell>
          <cell r="CI910">
            <v>78.5</v>
          </cell>
          <cell r="CJ910">
            <v>80</v>
          </cell>
          <cell r="CK910" t="str">
            <v/>
          </cell>
          <cell r="CL910">
            <v>0</v>
          </cell>
          <cell r="CM910">
            <v>75.33</v>
          </cell>
          <cell r="CN910">
            <v>78.75</v>
          </cell>
          <cell r="CO910">
            <v>79</v>
          </cell>
          <cell r="CP910">
            <v>82</v>
          </cell>
          <cell r="CQ910" t="str">
            <v/>
          </cell>
          <cell r="CR910">
            <v>0</v>
          </cell>
          <cell r="CS910">
            <v>80.17</v>
          </cell>
          <cell r="CT910">
            <v>71.5</v>
          </cell>
          <cell r="CU910">
            <v>68.5</v>
          </cell>
          <cell r="CV910">
            <v>88</v>
          </cell>
          <cell r="CW910" t="str">
            <v/>
          </cell>
          <cell r="CX910">
            <v>0</v>
          </cell>
          <cell r="CY910">
            <v>81.56</v>
          </cell>
          <cell r="CZ910">
            <v>75.75</v>
          </cell>
          <cell r="DA910">
            <v>74.25</v>
          </cell>
          <cell r="DB910">
            <v>86</v>
          </cell>
          <cell r="DC910" t="str">
            <v/>
          </cell>
          <cell r="DD910">
            <v>0</v>
          </cell>
          <cell r="DE910">
            <v>82</v>
          </cell>
          <cell r="DF910">
            <v>77</v>
          </cell>
          <cell r="DG910">
            <v>80.5</v>
          </cell>
          <cell r="DH910">
            <v>88</v>
          </cell>
          <cell r="DI910" t="str">
            <v/>
          </cell>
          <cell r="DJ910">
            <v>0</v>
          </cell>
          <cell r="DK910">
            <v>0</v>
          </cell>
          <cell r="DL910">
            <v>0</v>
          </cell>
          <cell r="DM910">
            <v>0</v>
          </cell>
          <cell r="DN910">
            <v>79</v>
          </cell>
          <cell r="DO910" t="str">
            <v/>
          </cell>
          <cell r="DP910">
            <v>0</v>
          </cell>
          <cell r="DQ910">
            <v>91.75</v>
          </cell>
          <cell r="DR910">
            <v>84.75</v>
          </cell>
          <cell r="DS910">
            <v>94.75</v>
          </cell>
          <cell r="DT910">
            <v>89</v>
          </cell>
          <cell r="DU910" t="str">
            <v/>
          </cell>
          <cell r="DV910">
            <v>0</v>
          </cell>
          <cell r="DW910">
            <v>93.5</v>
          </cell>
          <cell r="DX910">
            <v>79.75</v>
          </cell>
          <cell r="DY910">
            <v>78.5</v>
          </cell>
          <cell r="DZ910">
            <v>80</v>
          </cell>
          <cell r="EA910" t="str">
            <v/>
          </cell>
          <cell r="EB910">
            <v>0</v>
          </cell>
          <cell r="EC910">
            <v>78</v>
          </cell>
          <cell r="ED910">
            <v>68.5</v>
          </cell>
          <cell r="EE910">
            <v>75.75</v>
          </cell>
          <cell r="EF910">
            <v>79</v>
          </cell>
          <cell r="EG910" t="str">
            <v/>
          </cell>
          <cell r="EH910">
            <v>0</v>
          </cell>
          <cell r="EI910">
            <v>79.83</v>
          </cell>
          <cell r="EJ910">
            <v>70.25</v>
          </cell>
          <cell r="EK910">
            <v>71.25</v>
          </cell>
          <cell r="EL910">
            <v>77</v>
          </cell>
          <cell r="EM910" t="str">
            <v/>
          </cell>
          <cell r="EN910">
            <v>0</v>
          </cell>
          <cell r="EO910">
            <v>79.83</v>
          </cell>
          <cell r="EP910">
            <v>70.25</v>
          </cell>
          <cell r="EQ910">
            <v>71.25</v>
          </cell>
          <cell r="ER910">
            <v>77</v>
          </cell>
          <cell r="ES910" t="str">
            <v/>
          </cell>
          <cell r="ET910">
            <v>0</v>
          </cell>
          <cell r="EU910">
            <v>79.83</v>
          </cell>
          <cell r="EV910">
            <v>70.25</v>
          </cell>
          <cell r="EW910">
            <v>71.25</v>
          </cell>
          <cell r="EX910">
            <v>77</v>
          </cell>
          <cell r="EY910" t="str">
            <v/>
          </cell>
          <cell r="EZ910">
            <v>0</v>
          </cell>
          <cell r="FA910">
            <v>79</v>
          </cell>
          <cell r="FB910">
            <v>71.5</v>
          </cell>
          <cell r="FC910">
            <v>70</v>
          </cell>
          <cell r="FD910">
            <v>77</v>
          </cell>
          <cell r="FE910" t="str">
            <v/>
          </cell>
          <cell r="FF910">
            <v>0</v>
          </cell>
          <cell r="FG910">
            <v>79</v>
          </cell>
          <cell r="FH910">
            <v>71.5</v>
          </cell>
          <cell r="FI910">
            <v>70</v>
          </cell>
          <cell r="FJ910">
            <v>77</v>
          </cell>
          <cell r="FK910" t="str">
            <v/>
          </cell>
          <cell r="FL910">
            <v>0</v>
          </cell>
          <cell r="FM910">
            <v>79</v>
          </cell>
          <cell r="FN910">
            <v>71.5</v>
          </cell>
          <cell r="FO910">
            <v>70</v>
          </cell>
          <cell r="FP910">
            <v>77</v>
          </cell>
          <cell r="FQ910" t="str">
            <v/>
          </cell>
          <cell r="FR910">
            <v>0</v>
          </cell>
          <cell r="FS910">
            <v>79</v>
          </cell>
          <cell r="FT910">
            <v>71.5</v>
          </cell>
          <cell r="FU910">
            <v>70</v>
          </cell>
          <cell r="FV910">
            <v>77</v>
          </cell>
          <cell r="FW910" t="str">
            <v/>
          </cell>
          <cell r="FX910">
            <v>0</v>
          </cell>
          <cell r="FY910">
            <v>79</v>
          </cell>
          <cell r="FZ910">
            <v>71.5</v>
          </cell>
          <cell r="GA910">
            <v>70</v>
          </cell>
          <cell r="GB910">
            <v>77</v>
          </cell>
          <cell r="GC910" t="str">
            <v/>
          </cell>
          <cell r="GD910">
            <v>0</v>
          </cell>
          <cell r="GE910">
            <v>79</v>
          </cell>
          <cell r="GF910">
            <v>71.5</v>
          </cell>
          <cell r="GG910">
            <v>70</v>
          </cell>
          <cell r="GH910">
            <v>77</v>
          </cell>
          <cell r="GI910" t="str">
            <v/>
          </cell>
          <cell r="GJ910">
            <v>0</v>
          </cell>
          <cell r="GK910">
            <v>79</v>
          </cell>
          <cell r="GL910">
            <v>71.5</v>
          </cell>
          <cell r="GM910">
            <v>70</v>
          </cell>
          <cell r="GN910">
            <v>77</v>
          </cell>
          <cell r="GO910" t="str">
            <v/>
          </cell>
          <cell r="GP910">
            <v>0</v>
          </cell>
          <cell r="GQ910">
            <v>79</v>
          </cell>
          <cell r="GR910">
            <v>71.5</v>
          </cell>
          <cell r="GS910">
            <v>70</v>
          </cell>
          <cell r="GT910">
            <v>77</v>
          </cell>
          <cell r="GU910" t="str">
            <v/>
          </cell>
          <cell r="GV910">
            <v>0</v>
          </cell>
          <cell r="GW910">
            <v>87.5</v>
          </cell>
          <cell r="GX910">
            <v>67</v>
          </cell>
          <cell r="GY910">
            <v>67.75</v>
          </cell>
          <cell r="GZ910">
            <v>76</v>
          </cell>
          <cell r="HA910" t="str">
            <v>EKO-L</v>
          </cell>
          <cell r="HB910">
            <v>0</v>
          </cell>
          <cell r="HC910">
            <v>72.33</v>
          </cell>
          <cell r="HD910">
            <v>68.75</v>
          </cell>
          <cell r="HE910">
            <v>73</v>
          </cell>
          <cell r="HF910">
            <v>83</v>
          </cell>
          <cell r="HH910">
            <v>0</v>
          </cell>
          <cell r="HM910" t="str">
            <v/>
          </cell>
          <cell r="HN910" t="str">
            <v/>
          </cell>
          <cell r="HS910">
            <v>0</v>
          </cell>
          <cell r="HT910" t="str">
            <v>PKN</v>
          </cell>
          <cell r="HU910">
            <v>0</v>
          </cell>
          <cell r="HV910" t="str">
            <v>IND</v>
          </cell>
          <cell r="HW910">
            <v>0</v>
          </cell>
          <cell r="HX910" t="str">
            <v>MAT-W</v>
          </cell>
          <cell r="HY910">
            <v>0</v>
          </cell>
          <cell r="HZ910" t="str">
            <v>SEJ-W</v>
          </cell>
          <cell r="IA910">
            <v>0</v>
          </cell>
          <cell r="IB910" t="str">
            <v>IGR-W</v>
          </cell>
          <cell r="IC910">
            <v>0</v>
          </cell>
          <cell r="ID910" t="str">
            <v>SBO</v>
          </cell>
          <cell r="IE910">
            <v>0</v>
          </cell>
          <cell r="IF910" t="str">
            <v>PJO</v>
          </cell>
          <cell r="IG910">
            <v>0</v>
          </cell>
          <cell r="IH910" t="str">
            <v>PRA</v>
          </cell>
          <cell r="II910">
            <v>0</v>
          </cell>
          <cell r="IJ910" t="str">
            <v>JAW</v>
          </cell>
          <cell r="IK910">
            <v>0</v>
          </cell>
          <cell r="IL910" t="str">
            <v>ARB</v>
          </cell>
          <cell r="IM910">
            <v>0</v>
          </cell>
          <cell r="IN910" t="str">
            <v>PKM</v>
          </cell>
          <cell r="IO910">
            <v>0</v>
          </cell>
          <cell r="IP910" t="str">
            <v>MAT-P</v>
          </cell>
          <cell r="IQ910">
            <v>0</v>
          </cell>
          <cell r="IR910" t="str">
            <v>BIO-P</v>
          </cell>
          <cell r="IS910">
            <v>0</v>
          </cell>
          <cell r="IT910" t="str">
            <v>FIS-P</v>
          </cell>
          <cell r="IU910">
            <v>0</v>
          </cell>
          <cell r="IV910" t="str">
            <v>KIM-P</v>
          </cell>
          <cell r="IW910">
            <v>0</v>
          </cell>
          <cell r="IX910" t="str">
            <v>EKO-L</v>
          </cell>
          <cell r="IY910">
            <v>0</v>
          </cell>
          <cell r="JA910">
            <v>0</v>
          </cell>
        </row>
        <row r="911">
          <cell r="Q911" t="str">
            <v/>
          </cell>
          <cell r="AB911" t="str">
            <v/>
          </cell>
          <cell r="AC911">
            <v>21</v>
          </cell>
          <cell r="AI911" t="str">
            <v/>
          </cell>
          <cell r="AJ911">
            <v>0</v>
          </cell>
          <cell r="AK911">
            <v>87.75</v>
          </cell>
          <cell r="AL911">
            <v>87.25</v>
          </cell>
          <cell r="AM911">
            <v>88</v>
          </cell>
          <cell r="AN911">
            <v>79</v>
          </cell>
          <cell r="AO911" t="str">
            <v/>
          </cell>
          <cell r="AP911">
            <v>0</v>
          </cell>
          <cell r="AQ911">
            <v>84.33</v>
          </cell>
          <cell r="AR911">
            <v>96.75</v>
          </cell>
          <cell r="AS911">
            <v>83.5</v>
          </cell>
          <cell r="AT911">
            <v>82</v>
          </cell>
          <cell r="AU911" t="str">
            <v/>
          </cell>
          <cell r="AV911">
            <v>0</v>
          </cell>
          <cell r="AW911">
            <v>87.33</v>
          </cell>
          <cell r="AX911">
            <v>89.25</v>
          </cell>
          <cell r="AY911">
            <v>88</v>
          </cell>
          <cell r="AZ911">
            <v>83</v>
          </cell>
          <cell r="BA911" t="str">
            <v/>
          </cell>
          <cell r="BB911">
            <v>0</v>
          </cell>
          <cell r="BC911">
            <v>91.25</v>
          </cell>
          <cell r="BD911">
            <v>87.25</v>
          </cell>
          <cell r="BE911">
            <v>88</v>
          </cell>
          <cell r="BF911">
            <v>80</v>
          </cell>
          <cell r="BG911" t="str">
            <v>SEJ</v>
          </cell>
          <cell r="BH911">
            <v>0</v>
          </cell>
          <cell r="BI911">
            <v>89</v>
          </cell>
          <cell r="BJ911">
            <v>93</v>
          </cell>
          <cell r="BK911">
            <v>87.75</v>
          </cell>
          <cell r="BL911">
            <v>81</v>
          </cell>
          <cell r="BM911" t="str">
            <v/>
          </cell>
          <cell r="BN911">
            <v>0</v>
          </cell>
          <cell r="BO911">
            <v>84.75</v>
          </cell>
          <cell r="BP911">
            <v>77.5</v>
          </cell>
          <cell r="BQ911">
            <v>95</v>
          </cell>
          <cell r="BR911">
            <v>84</v>
          </cell>
          <cell r="BS911" t="str">
            <v/>
          </cell>
          <cell r="BT911">
            <v>0</v>
          </cell>
          <cell r="BU911">
            <v>90.5</v>
          </cell>
          <cell r="BV911">
            <v>94.75</v>
          </cell>
          <cell r="BW911">
            <v>97.5</v>
          </cell>
          <cell r="BX911">
            <v>92</v>
          </cell>
          <cell r="BY911" t="str">
            <v/>
          </cell>
          <cell r="BZ911">
            <v>0</v>
          </cell>
          <cell r="CA911">
            <v>92.44</v>
          </cell>
          <cell r="CB911">
            <v>94.75</v>
          </cell>
          <cell r="CC911">
            <v>96</v>
          </cell>
          <cell r="CD911">
            <v>97</v>
          </cell>
          <cell r="CE911" t="str">
            <v/>
          </cell>
          <cell r="CF911">
            <v>0</v>
          </cell>
          <cell r="CG911">
            <v>84</v>
          </cell>
          <cell r="CH911">
            <v>78.75</v>
          </cell>
          <cell r="CI911">
            <v>81.75</v>
          </cell>
          <cell r="CJ911">
            <v>84</v>
          </cell>
          <cell r="CK911" t="str">
            <v/>
          </cell>
          <cell r="CL911">
            <v>0</v>
          </cell>
          <cell r="CM911">
            <v>84.83</v>
          </cell>
          <cell r="CN911">
            <v>89.75</v>
          </cell>
          <cell r="CO911">
            <v>89.75</v>
          </cell>
          <cell r="CP911">
            <v>89</v>
          </cell>
          <cell r="CQ911" t="str">
            <v/>
          </cell>
          <cell r="CR911">
            <v>0</v>
          </cell>
          <cell r="CS911">
            <v>90.75</v>
          </cell>
          <cell r="CT911">
            <v>98.25</v>
          </cell>
          <cell r="CU911">
            <v>89</v>
          </cell>
          <cell r="CV911">
            <v>93</v>
          </cell>
          <cell r="CW911" t="str">
            <v/>
          </cell>
          <cell r="CX911">
            <v>0</v>
          </cell>
          <cell r="CY911">
            <v>83.56</v>
          </cell>
          <cell r="CZ911">
            <v>77.75</v>
          </cell>
          <cell r="DA911">
            <v>76.25</v>
          </cell>
          <cell r="DB911">
            <v>89</v>
          </cell>
          <cell r="DC911" t="str">
            <v/>
          </cell>
          <cell r="DD911">
            <v>0</v>
          </cell>
          <cell r="DE911">
            <v>91.75</v>
          </cell>
          <cell r="DF911">
            <v>88.5</v>
          </cell>
          <cell r="DG911">
            <v>91.25</v>
          </cell>
          <cell r="DH911">
            <v>94</v>
          </cell>
          <cell r="DI911" t="str">
            <v/>
          </cell>
          <cell r="DJ911">
            <v>0</v>
          </cell>
          <cell r="DK911">
            <v>0</v>
          </cell>
          <cell r="DL911">
            <v>0</v>
          </cell>
          <cell r="DM911">
            <v>0</v>
          </cell>
          <cell r="DN911">
            <v>87</v>
          </cell>
          <cell r="DO911" t="str">
            <v/>
          </cell>
          <cell r="DP911">
            <v>0</v>
          </cell>
          <cell r="DQ911">
            <v>92</v>
          </cell>
          <cell r="DR911">
            <v>88.5</v>
          </cell>
          <cell r="DS911">
            <v>93.25</v>
          </cell>
          <cell r="DT911">
            <v>87</v>
          </cell>
          <cell r="DU911" t="str">
            <v/>
          </cell>
          <cell r="DV911">
            <v>0</v>
          </cell>
          <cell r="DW911">
            <v>88.5</v>
          </cell>
          <cell r="DX911">
            <v>94.25</v>
          </cell>
          <cell r="DY911">
            <v>83.25</v>
          </cell>
          <cell r="DZ911">
            <v>93</v>
          </cell>
          <cell r="EA911" t="str">
            <v/>
          </cell>
          <cell r="EB911">
            <v>0</v>
          </cell>
          <cell r="EC911">
            <v>93.44</v>
          </cell>
          <cell r="ED911">
            <v>88.5</v>
          </cell>
          <cell r="EE911">
            <v>96.25</v>
          </cell>
          <cell r="EF911">
            <v>89</v>
          </cell>
          <cell r="EG911" t="str">
            <v/>
          </cell>
          <cell r="EH911">
            <v>0</v>
          </cell>
          <cell r="EI911">
            <v>82.83</v>
          </cell>
          <cell r="EJ911">
            <v>86.75</v>
          </cell>
          <cell r="EK911">
            <v>87.75</v>
          </cell>
          <cell r="EL911">
            <v>88</v>
          </cell>
          <cell r="EM911" t="str">
            <v/>
          </cell>
          <cell r="EN911">
            <v>0</v>
          </cell>
          <cell r="EO911">
            <v>82.83</v>
          </cell>
          <cell r="EP911">
            <v>86.75</v>
          </cell>
          <cell r="EQ911">
            <v>87.75</v>
          </cell>
          <cell r="ER911">
            <v>88</v>
          </cell>
          <cell r="ES911" t="str">
            <v/>
          </cell>
          <cell r="ET911">
            <v>0</v>
          </cell>
          <cell r="EU911">
            <v>82.83</v>
          </cell>
          <cell r="EV911">
            <v>86.75</v>
          </cell>
          <cell r="EW911">
            <v>87.75</v>
          </cell>
          <cell r="EX911">
            <v>88</v>
          </cell>
          <cell r="EY911" t="str">
            <v/>
          </cell>
          <cell r="EZ911">
            <v>0</v>
          </cell>
          <cell r="FA911">
            <v>86</v>
          </cell>
          <cell r="FB911">
            <v>84</v>
          </cell>
          <cell r="FC911">
            <v>98</v>
          </cell>
          <cell r="FD911">
            <v>95</v>
          </cell>
          <cell r="FE911" t="str">
            <v/>
          </cell>
          <cell r="FF911">
            <v>0</v>
          </cell>
          <cell r="FG911">
            <v>86</v>
          </cell>
          <cell r="FH911">
            <v>84</v>
          </cell>
          <cell r="FI911">
            <v>98</v>
          </cell>
          <cell r="FJ911">
            <v>95</v>
          </cell>
          <cell r="FK911" t="str">
            <v/>
          </cell>
          <cell r="FL911">
            <v>0</v>
          </cell>
          <cell r="FM911">
            <v>86</v>
          </cell>
          <cell r="FN911">
            <v>84</v>
          </cell>
          <cell r="FO911">
            <v>98</v>
          </cell>
          <cell r="FP911">
            <v>95</v>
          </cell>
          <cell r="FQ911" t="str">
            <v/>
          </cell>
          <cell r="FR911">
            <v>0</v>
          </cell>
          <cell r="FS911">
            <v>86</v>
          </cell>
          <cell r="FT911">
            <v>84</v>
          </cell>
          <cell r="FU911">
            <v>98</v>
          </cell>
          <cell r="FV911">
            <v>95</v>
          </cell>
          <cell r="FW911" t="str">
            <v/>
          </cell>
          <cell r="FX911">
            <v>0</v>
          </cell>
          <cell r="FY911">
            <v>86</v>
          </cell>
          <cell r="FZ911">
            <v>84</v>
          </cell>
          <cell r="GA911">
            <v>98</v>
          </cell>
          <cell r="GB911">
            <v>95</v>
          </cell>
          <cell r="GC911" t="str">
            <v/>
          </cell>
          <cell r="GD911">
            <v>0</v>
          </cell>
          <cell r="GE911">
            <v>86</v>
          </cell>
          <cell r="GF911">
            <v>84</v>
          </cell>
          <cell r="GG911">
            <v>98</v>
          </cell>
          <cell r="GH911">
            <v>95</v>
          </cell>
          <cell r="GI911" t="str">
            <v/>
          </cell>
          <cell r="GJ911">
            <v>0</v>
          </cell>
          <cell r="GK911">
            <v>86</v>
          </cell>
          <cell r="GL911">
            <v>84</v>
          </cell>
          <cell r="GM911">
            <v>98</v>
          </cell>
          <cell r="GN911">
            <v>95</v>
          </cell>
          <cell r="GO911" t="str">
            <v/>
          </cell>
          <cell r="GP911">
            <v>0</v>
          </cell>
          <cell r="GQ911">
            <v>86</v>
          </cell>
          <cell r="GR911">
            <v>84</v>
          </cell>
          <cell r="GS911">
            <v>98</v>
          </cell>
          <cell r="GT911">
            <v>95</v>
          </cell>
          <cell r="GU911" t="str">
            <v/>
          </cell>
          <cell r="GV911">
            <v>0</v>
          </cell>
          <cell r="GW911">
            <v>94.33</v>
          </cell>
          <cell r="GX911">
            <v>90</v>
          </cell>
          <cell r="GY911">
            <v>82.75</v>
          </cell>
          <cell r="GZ911">
            <v>85</v>
          </cell>
          <cell r="HA911" t="str">
            <v>EKO-L</v>
          </cell>
          <cell r="HB911">
            <v>0</v>
          </cell>
          <cell r="HC911">
            <v>90.17</v>
          </cell>
          <cell r="HD911">
            <v>87.25</v>
          </cell>
          <cell r="HE911">
            <v>84.5</v>
          </cell>
          <cell r="HF911">
            <v>94</v>
          </cell>
          <cell r="HH911">
            <v>0</v>
          </cell>
          <cell r="HM911" t="str">
            <v/>
          </cell>
          <cell r="HN911" t="str">
            <v/>
          </cell>
          <cell r="HS911">
            <v>0</v>
          </cell>
          <cell r="HT911" t="str">
            <v>PKN</v>
          </cell>
          <cell r="HU911">
            <v>0</v>
          </cell>
          <cell r="HV911" t="str">
            <v>IND</v>
          </cell>
          <cell r="HW911">
            <v>0</v>
          </cell>
          <cell r="HX911" t="str">
            <v>MAT-W</v>
          </cell>
          <cell r="HY911">
            <v>0</v>
          </cell>
          <cell r="HZ911" t="str">
            <v>SEJ-W</v>
          </cell>
          <cell r="IA911">
            <v>0</v>
          </cell>
          <cell r="IB911" t="str">
            <v>IGR-W</v>
          </cell>
          <cell r="IC911">
            <v>0</v>
          </cell>
          <cell r="ID911" t="str">
            <v>SBO</v>
          </cell>
          <cell r="IE911">
            <v>0</v>
          </cell>
          <cell r="IF911" t="str">
            <v>PJO</v>
          </cell>
          <cell r="IG911">
            <v>0</v>
          </cell>
          <cell r="IH911" t="str">
            <v>PRA</v>
          </cell>
          <cell r="II911">
            <v>0</v>
          </cell>
          <cell r="IJ911" t="str">
            <v>JAW</v>
          </cell>
          <cell r="IK911">
            <v>0</v>
          </cell>
          <cell r="IL911" t="str">
            <v>ARB</v>
          </cell>
          <cell r="IM911">
            <v>0</v>
          </cell>
          <cell r="IN911" t="str">
            <v>PKM</v>
          </cell>
          <cell r="IO911">
            <v>0</v>
          </cell>
          <cell r="IP911" t="str">
            <v>MAT-P</v>
          </cell>
          <cell r="IQ911">
            <v>0</v>
          </cell>
          <cell r="IR911" t="str">
            <v>BIO-P</v>
          </cell>
          <cell r="IS911">
            <v>0</v>
          </cell>
          <cell r="IT911" t="str">
            <v>FIS-P</v>
          </cell>
          <cell r="IU911">
            <v>0</v>
          </cell>
          <cell r="IV911" t="str">
            <v>KIM-P</v>
          </cell>
          <cell r="IW911">
            <v>0</v>
          </cell>
          <cell r="IX911" t="str">
            <v>EKO-L</v>
          </cell>
          <cell r="IY911">
            <v>0</v>
          </cell>
          <cell r="JA911">
            <v>0</v>
          </cell>
        </row>
        <row r="912">
          <cell r="Q912" t="str">
            <v/>
          </cell>
          <cell r="AB912" t="str">
            <v/>
          </cell>
          <cell r="AC912">
            <v>22</v>
          </cell>
          <cell r="AI912" t="str">
            <v/>
          </cell>
          <cell r="AJ912">
            <v>0</v>
          </cell>
          <cell r="AK912">
            <v>81.75</v>
          </cell>
          <cell r="AL912">
            <v>78</v>
          </cell>
          <cell r="AM912">
            <v>76.25</v>
          </cell>
          <cell r="AN912">
            <v>77</v>
          </cell>
          <cell r="AO912" t="str">
            <v/>
          </cell>
          <cell r="AP912">
            <v>0</v>
          </cell>
          <cell r="AQ912">
            <v>78.33</v>
          </cell>
          <cell r="AR912">
            <v>82</v>
          </cell>
          <cell r="AS912">
            <v>85.25</v>
          </cell>
          <cell r="AT912">
            <v>79</v>
          </cell>
          <cell r="AU912" t="str">
            <v/>
          </cell>
          <cell r="AV912">
            <v>0</v>
          </cell>
          <cell r="AW912">
            <v>78</v>
          </cell>
          <cell r="AX912">
            <v>72</v>
          </cell>
          <cell r="AY912">
            <v>76</v>
          </cell>
          <cell r="AZ912">
            <v>78</v>
          </cell>
          <cell r="BA912" t="str">
            <v/>
          </cell>
          <cell r="BB912">
            <v>0</v>
          </cell>
          <cell r="BC912">
            <v>81.5</v>
          </cell>
          <cell r="BD912">
            <v>78</v>
          </cell>
          <cell r="BE912">
            <v>76.5</v>
          </cell>
          <cell r="BF912">
            <v>77</v>
          </cell>
          <cell r="BG912" t="str">
            <v>SEJ</v>
          </cell>
          <cell r="BH912">
            <v>0</v>
          </cell>
          <cell r="BI912">
            <v>81.33</v>
          </cell>
          <cell r="BJ912">
            <v>81.25</v>
          </cell>
          <cell r="BK912">
            <v>73.75</v>
          </cell>
          <cell r="BL912">
            <v>77</v>
          </cell>
          <cell r="BM912" t="str">
            <v/>
          </cell>
          <cell r="BN912">
            <v>0</v>
          </cell>
          <cell r="BO912">
            <v>82.88</v>
          </cell>
          <cell r="BP912">
            <v>71.25</v>
          </cell>
          <cell r="BQ912">
            <v>91</v>
          </cell>
          <cell r="BR912">
            <v>80</v>
          </cell>
          <cell r="BS912" t="str">
            <v/>
          </cell>
          <cell r="BT912">
            <v>0</v>
          </cell>
          <cell r="BU912">
            <v>85.75</v>
          </cell>
          <cell r="BV912">
            <v>86.75</v>
          </cell>
          <cell r="BW912">
            <v>87</v>
          </cell>
          <cell r="BX912">
            <v>85</v>
          </cell>
          <cell r="BY912" t="str">
            <v/>
          </cell>
          <cell r="BZ912">
            <v>0</v>
          </cell>
          <cell r="CA912">
            <v>80</v>
          </cell>
          <cell r="CB912">
            <v>71.25</v>
          </cell>
          <cell r="CC912">
            <v>75.25</v>
          </cell>
          <cell r="CD912">
            <v>78</v>
          </cell>
          <cell r="CE912" t="str">
            <v/>
          </cell>
          <cell r="CF912">
            <v>0</v>
          </cell>
          <cell r="CG912">
            <v>85.75</v>
          </cell>
          <cell r="CH912">
            <v>77.25</v>
          </cell>
          <cell r="CI912">
            <v>79.75</v>
          </cell>
          <cell r="CJ912">
            <v>80</v>
          </cell>
          <cell r="CK912" t="str">
            <v/>
          </cell>
          <cell r="CL912">
            <v>0</v>
          </cell>
          <cell r="CM912">
            <v>75.08</v>
          </cell>
          <cell r="CN912">
            <v>79</v>
          </cell>
          <cell r="CO912">
            <v>77</v>
          </cell>
          <cell r="CP912">
            <v>80</v>
          </cell>
          <cell r="CQ912" t="str">
            <v/>
          </cell>
          <cell r="CR912">
            <v>0</v>
          </cell>
          <cell r="CS912">
            <v>84.33</v>
          </cell>
          <cell r="CT912">
            <v>79.5</v>
          </cell>
          <cell r="CU912">
            <v>81</v>
          </cell>
          <cell r="CV912">
            <v>89</v>
          </cell>
          <cell r="CW912" t="str">
            <v/>
          </cell>
          <cell r="CX912">
            <v>0</v>
          </cell>
          <cell r="CY912">
            <v>90.67</v>
          </cell>
          <cell r="CZ912">
            <v>81.75</v>
          </cell>
          <cell r="DA912">
            <v>81.5</v>
          </cell>
          <cell r="DB912">
            <v>83</v>
          </cell>
          <cell r="DC912" t="str">
            <v/>
          </cell>
          <cell r="DD912">
            <v>0</v>
          </cell>
          <cell r="DE912">
            <v>80.75</v>
          </cell>
          <cell r="DF912">
            <v>76</v>
          </cell>
          <cell r="DG912">
            <v>79.5</v>
          </cell>
          <cell r="DH912">
            <v>88</v>
          </cell>
          <cell r="DI912" t="str">
            <v/>
          </cell>
          <cell r="DJ912">
            <v>0</v>
          </cell>
          <cell r="DK912">
            <v>0</v>
          </cell>
          <cell r="DL912">
            <v>0</v>
          </cell>
          <cell r="DM912">
            <v>0</v>
          </cell>
          <cell r="DN912">
            <v>72</v>
          </cell>
          <cell r="DO912" t="str">
            <v/>
          </cell>
          <cell r="DP912">
            <v>0</v>
          </cell>
          <cell r="DQ912">
            <v>83.5</v>
          </cell>
          <cell r="DR912">
            <v>70</v>
          </cell>
          <cell r="DS912">
            <v>74.75</v>
          </cell>
          <cell r="DT912">
            <v>76</v>
          </cell>
          <cell r="DU912" t="str">
            <v/>
          </cell>
          <cell r="DV912">
            <v>0</v>
          </cell>
          <cell r="DW912">
            <v>80</v>
          </cell>
          <cell r="DX912">
            <v>82.5</v>
          </cell>
          <cell r="DY912">
            <v>71.5</v>
          </cell>
          <cell r="DZ912">
            <v>81</v>
          </cell>
          <cell r="EA912" t="str">
            <v/>
          </cell>
          <cell r="EB912">
            <v>0</v>
          </cell>
          <cell r="EC912">
            <v>77.44</v>
          </cell>
          <cell r="ED912">
            <v>67.25</v>
          </cell>
          <cell r="EE912">
            <v>69</v>
          </cell>
          <cell r="EF912">
            <v>75</v>
          </cell>
          <cell r="EG912" t="str">
            <v/>
          </cell>
          <cell r="EH912">
            <v>0</v>
          </cell>
          <cell r="EI912">
            <v>77.83</v>
          </cell>
          <cell r="EJ912">
            <v>75.25</v>
          </cell>
          <cell r="EK912">
            <v>70.25</v>
          </cell>
          <cell r="EL912">
            <v>77</v>
          </cell>
          <cell r="EM912" t="str">
            <v/>
          </cell>
          <cell r="EN912">
            <v>0</v>
          </cell>
          <cell r="EO912">
            <v>77.83</v>
          </cell>
          <cell r="EP912">
            <v>75.25</v>
          </cell>
          <cell r="EQ912">
            <v>70.25</v>
          </cell>
          <cell r="ER912">
            <v>77</v>
          </cell>
          <cell r="ES912" t="str">
            <v/>
          </cell>
          <cell r="ET912">
            <v>0</v>
          </cell>
          <cell r="EU912">
            <v>77.83</v>
          </cell>
          <cell r="EV912">
            <v>75.25</v>
          </cell>
          <cell r="EW912">
            <v>70.25</v>
          </cell>
          <cell r="EX912">
            <v>77</v>
          </cell>
          <cell r="EY912" t="str">
            <v/>
          </cell>
          <cell r="EZ912">
            <v>0</v>
          </cell>
          <cell r="FA912">
            <v>75</v>
          </cell>
          <cell r="FB912">
            <v>70.5</v>
          </cell>
          <cell r="FC912">
            <v>72</v>
          </cell>
          <cell r="FD912">
            <v>72</v>
          </cell>
          <cell r="FE912" t="str">
            <v/>
          </cell>
          <cell r="FF912">
            <v>0</v>
          </cell>
          <cell r="FG912">
            <v>75</v>
          </cell>
          <cell r="FH912">
            <v>70.5</v>
          </cell>
          <cell r="FI912">
            <v>72</v>
          </cell>
          <cell r="FJ912">
            <v>72</v>
          </cell>
          <cell r="FK912" t="str">
            <v/>
          </cell>
          <cell r="FL912">
            <v>0</v>
          </cell>
          <cell r="FM912">
            <v>75</v>
          </cell>
          <cell r="FN912">
            <v>70.5</v>
          </cell>
          <cell r="FO912">
            <v>72</v>
          </cell>
          <cell r="FP912">
            <v>72</v>
          </cell>
          <cell r="FQ912" t="str">
            <v/>
          </cell>
          <cell r="FR912">
            <v>0</v>
          </cell>
          <cell r="FS912">
            <v>75</v>
          </cell>
          <cell r="FT912">
            <v>70.5</v>
          </cell>
          <cell r="FU912">
            <v>72</v>
          </cell>
          <cell r="FV912">
            <v>72</v>
          </cell>
          <cell r="FW912" t="str">
            <v/>
          </cell>
          <cell r="FX912">
            <v>0</v>
          </cell>
          <cell r="FY912">
            <v>75</v>
          </cell>
          <cell r="FZ912">
            <v>70.5</v>
          </cell>
          <cell r="GA912">
            <v>72</v>
          </cell>
          <cell r="GB912">
            <v>72</v>
          </cell>
          <cell r="GC912" t="str">
            <v/>
          </cell>
          <cell r="GD912">
            <v>0</v>
          </cell>
          <cell r="GE912">
            <v>75</v>
          </cell>
          <cell r="GF912">
            <v>70.5</v>
          </cell>
          <cell r="GG912">
            <v>72</v>
          </cell>
          <cell r="GH912">
            <v>72</v>
          </cell>
          <cell r="GI912" t="str">
            <v/>
          </cell>
          <cell r="GJ912">
            <v>0</v>
          </cell>
          <cell r="GK912">
            <v>75</v>
          </cell>
          <cell r="GL912">
            <v>70.5</v>
          </cell>
          <cell r="GM912">
            <v>72</v>
          </cell>
          <cell r="GN912">
            <v>72</v>
          </cell>
          <cell r="GO912" t="str">
            <v/>
          </cell>
          <cell r="GP912">
            <v>0</v>
          </cell>
          <cell r="GQ912">
            <v>75</v>
          </cell>
          <cell r="GR912">
            <v>70.5</v>
          </cell>
          <cell r="GS912">
            <v>72</v>
          </cell>
          <cell r="GT912">
            <v>72</v>
          </cell>
          <cell r="GU912" t="str">
            <v/>
          </cell>
          <cell r="GV912">
            <v>0</v>
          </cell>
          <cell r="GW912">
            <v>84.25</v>
          </cell>
          <cell r="GX912">
            <v>67</v>
          </cell>
          <cell r="GY912">
            <v>72</v>
          </cell>
          <cell r="GZ912">
            <v>77</v>
          </cell>
          <cell r="HA912" t="str">
            <v>EKO-L</v>
          </cell>
          <cell r="HB912">
            <v>0</v>
          </cell>
          <cell r="HC912">
            <v>74.83</v>
          </cell>
          <cell r="HD912">
            <v>67.75</v>
          </cell>
          <cell r="HE912">
            <v>72.5</v>
          </cell>
          <cell r="HF912">
            <v>77</v>
          </cell>
          <cell r="HH912">
            <v>0</v>
          </cell>
          <cell r="HM912" t="str">
            <v/>
          </cell>
          <cell r="HN912" t="str">
            <v/>
          </cell>
          <cell r="HS912">
            <v>0</v>
          </cell>
          <cell r="HT912" t="str">
            <v>PKN</v>
          </cell>
          <cell r="HU912">
            <v>0</v>
          </cell>
          <cell r="HV912" t="str">
            <v>IND</v>
          </cell>
          <cell r="HW912">
            <v>0</v>
          </cell>
          <cell r="HX912" t="str">
            <v>MAT-W</v>
          </cell>
          <cell r="HY912">
            <v>0</v>
          </cell>
          <cell r="HZ912" t="str">
            <v>SEJ-W</v>
          </cell>
          <cell r="IA912">
            <v>0</v>
          </cell>
          <cell r="IB912" t="str">
            <v>IGR-W</v>
          </cell>
          <cell r="IC912">
            <v>0</v>
          </cell>
          <cell r="ID912" t="str">
            <v>SBO</v>
          </cell>
          <cell r="IE912">
            <v>0</v>
          </cell>
          <cell r="IF912" t="str">
            <v>PJO</v>
          </cell>
          <cell r="IG912">
            <v>0</v>
          </cell>
          <cell r="IH912" t="str">
            <v>PRA</v>
          </cell>
          <cell r="II912">
            <v>0</v>
          </cell>
          <cell r="IJ912" t="str">
            <v>JAW</v>
          </cell>
          <cell r="IK912">
            <v>0</v>
          </cell>
          <cell r="IL912" t="str">
            <v>ARB</v>
          </cell>
          <cell r="IM912">
            <v>0</v>
          </cell>
          <cell r="IN912" t="str">
            <v>PKM</v>
          </cell>
          <cell r="IO912">
            <v>0</v>
          </cell>
          <cell r="IP912" t="str">
            <v>MAT-P</v>
          </cell>
          <cell r="IQ912">
            <v>0</v>
          </cell>
          <cell r="IR912" t="str">
            <v>BIO-P</v>
          </cell>
          <cell r="IS912">
            <v>0</v>
          </cell>
          <cell r="IT912" t="str">
            <v>FIS-P</v>
          </cell>
          <cell r="IU912">
            <v>0</v>
          </cell>
          <cell r="IV912" t="str">
            <v>KIM-P</v>
          </cell>
          <cell r="IW912">
            <v>0</v>
          </cell>
          <cell r="IX912" t="str">
            <v>EKO-L</v>
          </cell>
          <cell r="IY912">
            <v>0</v>
          </cell>
          <cell r="JA912">
            <v>0</v>
          </cell>
        </row>
        <row r="913">
          <cell r="Q913" t="str">
            <v/>
          </cell>
          <cell r="AB913" t="str">
            <v/>
          </cell>
          <cell r="AC913">
            <v>23</v>
          </cell>
          <cell r="AI913" t="str">
            <v/>
          </cell>
          <cell r="AJ913">
            <v>0</v>
          </cell>
          <cell r="AK913">
            <v>86.25</v>
          </cell>
          <cell r="AL913">
            <v>83.5</v>
          </cell>
          <cell r="AM913">
            <v>80</v>
          </cell>
          <cell r="AN913">
            <v>77</v>
          </cell>
          <cell r="AO913" t="str">
            <v/>
          </cell>
          <cell r="AP913">
            <v>0</v>
          </cell>
          <cell r="AQ913">
            <v>75</v>
          </cell>
          <cell r="AR913">
            <v>78.25</v>
          </cell>
          <cell r="AS913">
            <v>84.5</v>
          </cell>
          <cell r="AT913">
            <v>80</v>
          </cell>
          <cell r="AU913" t="str">
            <v/>
          </cell>
          <cell r="AV913">
            <v>0</v>
          </cell>
          <cell r="AW913">
            <v>80.42</v>
          </cell>
          <cell r="AX913">
            <v>83.5</v>
          </cell>
          <cell r="AY913">
            <v>80</v>
          </cell>
          <cell r="AZ913">
            <v>77</v>
          </cell>
          <cell r="BA913" t="str">
            <v/>
          </cell>
          <cell r="BB913">
            <v>0</v>
          </cell>
          <cell r="BC913">
            <v>85.75</v>
          </cell>
          <cell r="BD913">
            <v>83.5</v>
          </cell>
          <cell r="BE913">
            <v>80</v>
          </cell>
          <cell r="BF913">
            <v>78</v>
          </cell>
          <cell r="BG913" t="str">
            <v>SEJ</v>
          </cell>
          <cell r="BH913">
            <v>0</v>
          </cell>
          <cell r="BI913">
            <v>77</v>
          </cell>
          <cell r="BJ913">
            <v>80.75</v>
          </cell>
          <cell r="BK913">
            <v>74.5</v>
          </cell>
          <cell r="BL913">
            <v>76</v>
          </cell>
          <cell r="BM913" t="str">
            <v/>
          </cell>
          <cell r="BN913">
            <v>0</v>
          </cell>
          <cell r="BO913">
            <v>84</v>
          </cell>
          <cell r="BP913">
            <v>73.25</v>
          </cell>
          <cell r="BQ913">
            <v>81</v>
          </cell>
          <cell r="BR913">
            <v>81</v>
          </cell>
          <cell r="BS913" t="str">
            <v/>
          </cell>
          <cell r="BT913">
            <v>0</v>
          </cell>
          <cell r="BU913">
            <v>84.75</v>
          </cell>
          <cell r="BV913">
            <v>88</v>
          </cell>
          <cell r="BW913">
            <v>85.25</v>
          </cell>
          <cell r="BX913">
            <v>88</v>
          </cell>
          <cell r="BY913" t="str">
            <v/>
          </cell>
          <cell r="BZ913">
            <v>0</v>
          </cell>
          <cell r="CA913">
            <v>81.11</v>
          </cell>
          <cell r="CB913">
            <v>76.5</v>
          </cell>
          <cell r="CC913">
            <v>81.75</v>
          </cell>
          <cell r="CD913">
            <v>82</v>
          </cell>
          <cell r="CE913" t="str">
            <v/>
          </cell>
          <cell r="CF913">
            <v>0</v>
          </cell>
          <cell r="CG913">
            <v>83.75</v>
          </cell>
          <cell r="CH913">
            <v>75.5</v>
          </cell>
          <cell r="CI913">
            <v>79</v>
          </cell>
          <cell r="CJ913">
            <v>78</v>
          </cell>
          <cell r="CK913" t="str">
            <v/>
          </cell>
          <cell r="CL913">
            <v>0</v>
          </cell>
          <cell r="CM913">
            <v>75.25</v>
          </cell>
          <cell r="CN913">
            <v>73.25</v>
          </cell>
          <cell r="CO913">
            <v>74.75</v>
          </cell>
          <cell r="CP913">
            <v>81</v>
          </cell>
          <cell r="CQ913" t="str">
            <v/>
          </cell>
          <cell r="CR913">
            <v>0</v>
          </cell>
          <cell r="CS913">
            <v>80.67</v>
          </cell>
          <cell r="CT913">
            <v>80</v>
          </cell>
          <cell r="CU913">
            <v>86.5</v>
          </cell>
          <cell r="CV913">
            <v>91</v>
          </cell>
          <cell r="CW913" t="str">
            <v/>
          </cell>
          <cell r="CX913">
            <v>0</v>
          </cell>
          <cell r="CY913">
            <v>87.67</v>
          </cell>
          <cell r="CZ913">
            <v>83.5</v>
          </cell>
          <cell r="DA913">
            <v>72</v>
          </cell>
          <cell r="DB913">
            <v>88</v>
          </cell>
          <cell r="DC913" t="str">
            <v/>
          </cell>
          <cell r="DD913">
            <v>0</v>
          </cell>
          <cell r="DE913">
            <v>88</v>
          </cell>
          <cell r="DF913">
            <v>79.25</v>
          </cell>
          <cell r="DG913">
            <v>84.25</v>
          </cell>
          <cell r="DH913">
            <v>89</v>
          </cell>
          <cell r="DI913" t="str">
            <v/>
          </cell>
          <cell r="DJ913">
            <v>0</v>
          </cell>
          <cell r="DK913">
            <v>0</v>
          </cell>
          <cell r="DL913">
            <v>0</v>
          </cell>
          <cell r="DM913">
            <v>0</v>
          </cell>
          <cell r="DN913">
            <v>73</v>
          </cell>
          <cell r="DO913" t="str">
            <v/>
          </cell>
          <cell r="DP913">
            <v>0</v>
          </cell>
          <cell r="DQ913">
            <v>85.5</v>
          </cell>
          <cell r="DR913">
            <v>71.75</v>
          </cell>
          <cell r="DS913">
            <v>78.5</v>
          </cell>
          <cell r="DT913">
            <v>77</v>
          </cell>
          <cell r="DU913" t="str">
            <v/>
          </cell>
          <cell r="DV913">
            <v>0</v>
          </cell>
          <cell r="DW913">
            <v>80.75</v>
          </cell>
          <cell r="DX913">
            <v>81.75</v>
          </cell>
          <cell r="DY913">
            <v>71</v>
          </cell>
          <cell r="DZ913">
            <v>83</v>
          </cell>
          <cell r="EA913" t="str">
            <v/>
          </cell>
          <cell r="EB913">
            <v>0</v>
          </cell>
          <cell r="EC913">
            <v>81.22</v>
          </cell>
          <cell r="ED913">
            <v>72</v>
          </cell>
          <cell r="EE913">
            <v>77.5</v>
          </cell>
          <cell r="EF913">
            <v>76</v>
          </cell>
          <cell r="EG913" t="str">
            <v/>
          </cell>
          <cell r="EH913">
            <v>0</v>
          </cell>
          <cell r="EI913">
            <v>79.33</v>
          </cell>
          <cell r="EJ913">
            <v>75.25</v>
          </cell>
          <cell r="EK913">
            <v>70.75</v>
          </cell>
          <cell r="EL913">
            <v>79</v>
          </cell>
          <cell r="EM913" t="str">
            <v/>
          </cell>
          <cell r="EN913">
            <v>0</v>
          </cell>
          <cell r="EO913">
            <v>79.33</v>
          </cell>
          <cell r="EP913">
            <v>75.25</v>
          </cell>
          <cell r="EQ913">
            <v>70.75</v>
          </cell>
          <cell r="ER913">
            <v>79</v>
          </cell>
          <cell r="ES913" t="str">
            <v/>
          </cell>
          <cell r="ET913">
            <v>0</v>
          </cell>
          <cell r="EU913">
            <v>79.33</v>
          </cell>
          <cell r="EV913">
            <v>75.25</v>
          </cell>
          <cell r="EW913">
            <v>70.75</v>
          </cell>
          <cell r="EX913">
            <v>79</v>
          </cell>
          <cell r="EY913" t="str">
            <v/>
          </cell>
          <cell r="EZ913">
            <v>0</v>
          </cell>
          <cell r="FA913">
            <v>78</v>
          </cell>
          <cell r="FB913">
            <v>71.5</v>
          </cell>
          <cell r="FC913">
            <v>73</v>
          </cell>
          <cell r="FD913">
            <v>74</v>
          </cell>
          <cell r="FE913" t="str">
            <v/>
          </cell>
          <cell r="FF913">
            <v>0</v>
          </cell>
          <cell r="FG913">
            <v>78</v>
          </cell>
          <cell r="FH913">
            <v>71.5</v>
          </cell>
          <cell r="FI913">
            <v>73</v>
          </cell>
          <cell r="FJ913">
            <v>74</v>
          </cell>
          <cell r="FK913" t="str">
            <v/>
          </cell>
          <cell r="FL913">
            <v>0</v>
          </cell>
          <cell r="FM913">
            <v>78</v>
          </cell>
          <cell r="FN913">
            <v>71.5</v>
          </cell>
          <cell r="FO913">
            <v>73</v>
          </cell>
          <cell r="FP913">
            <v>74</v>
          </cell>
          <cell r="FQ913" t="str">
            <v/>
          </cell>
          <cell r="FR913">
            <v>0</v>
          </cell>
          <cell r="FS913">
            <v>78</v>
          </cell>
          <cell r="FT913">
            <v>71.5</v>
          </cell>
          <cell r="FU913">
            <v>73</v>
          </cell>
          <cell r="FV913">
            <v>74</v>
          </cell>
          <cell r="FW913" t="str">
            <v/>
          </cell>
          <cell r="FX913">
            <v>0</v>
          </cell>
          <cell r="FY913">
            <v>78</v>
          </cell>
          <cell r="FZ913">
            <v>71.5</v>
          </cell>
          <cell r="GA913">
            <v>73</v>
          </cell>
          <cell r="GB913">
            <v>74</v>
          </cell>
          <cell r="GC913" t="str">
            <v/>
          </cell>
          <cell r="GD913">
            <v>0</v>
          </cell>
          <cell r="GE913">
            <v>78</v>
          </cell>
          <cell r="GF913">
            <v>71.5</v>
          </cell>
          <cell r="GG913">
            <v>73</v>
          </cell>
          <cell r="GH913">
            <v>74</v>
          </cell>
          <cell r="GI913" t="str">
            <v/>
          </cell>
          <cell r="GJ913">
            <v>0</v>
          </cell>
          <cell r="GK913">
            <v>78</v>
          </cell>
          <cell r="GL913">
            <v>71.5</v>
          </cell>
          <cell r="GM913">
            <v>73</v>
          </cell>
          <cell r="GN913">
            <v>74</v>
          </cell>
          <cell r="GO913" t="str">
            <v/>
          </cell>
          <cell r="GP913">
            <v>0</v>
          </cell>
          <cell r="GQ913">
            <v>78</v>
          </cell>
          <cell r="GR913">
            <v>71.5</v>
          </cell>
          <cell r="GS913">
            <v>73</v>
          </cell>
          <cell r="GT913">
            <v>74</v>
          </cell>
          <cell r="GU913" t="str">
            <v/>
          </cell>
          <cell r="GV913">
            <v>0</v>
          </cell>
          <cell r="GW913">
            <v>81.67</v>
          </cell>
          <cell r="GX913">
            <v>67</v>
          </cell>
          <cell r="GY913">
            <v>71.25</v>
          </cell>
          <cell r="GZ913">
            <v>78</v>
          </cell>
          <cell r="HA913" t="str">
            <v>EKO-L</v>
          </cell>
          <cell r="HB913">
            <v>0</v>
          </cell>
          <cell r="HC913">
            <v>77</v>
          </cell>
          <cell r="HD913">
            <v>69</v>
          </cell>
          <cell r="HE913">
            <v>73.5</v>
          </cell>
          <cell r="HF913">
            <v>75</v>
          </cell>
          <cell r="HH913">
            <v>0</v>
          </cell>
          <cell r="HM913" t="str">
            <v/>
          </cell>
          <cell r="HN913" t="str">
            <v/>
          </cell>
          <cell r="HS913">
            <v>0</v>
          </cell>
          <cell r="HT913" t="str">
            <v>PKN</v>
          </cell>
          <cell r="HU913">
            <v>0</v>
          </cell>
          <cell r="HV913" t="str">
            <v>IND</v>
          </cell>
          <cell r="HW913">
            <v>0</v>
          </cell>
          <cell r="HX913" t="str">
            <v>MAT-W</v>
          </cell>
          <cell r="HY913">
            <v>0</v>
          </cell>
          <cell r="HZ913" t="str">
            <v>SEJ-W</v>
          </cell>
          <cell r="IA913">
            <v>0</v>
          </cell>
          <cell r="IB913" t="str">
            <v>IGR-W</v>
          </cell>
          <cell r="IC913">
            <v>0</v>
          </cell>
          <cell r="ID913" t="str">
            <v>SBO</v>
          </cell>
          <cell r="IE913">
            <v>0</v>
          </cell>
          <cell r="IF913" t="str">
            <v>PJO</v>
          </cell>
          <cell r="IG913">
            <v>0</v>
          </cell>
          <cell r="IH913" t="str">
            <v>PRA</v>
          </cell>
          <cell r="II913">
            <v>0</v>
          </cell>
          <cell r="IJ913" t="str">
            <v>JAW</v>
          </cell>
          <cell r="IK913">
            <v>0</v>
          </cell>
          <cell r="IL913" t="str">
            <v>ARB</v>
          </cell>
          <cell r="IM913">
            <v>0</v>
          </cell>
          <cell r="IN913" t="str">
            <v>PKM</v>
          </cell>
          <cell r="IO913">
            <v>0</v>
          </cell>
          <cell r="IP913" t="str">
            <v>MAT-P</v>
          </cell>
          <cell r="IQ913">
            <v>0</v>
          </cell>
          <cell r="IR913" t="str">
            <v>BIO-P</v>
          </cell>
          <cell r="IS913">
            <v>0</v>
          </cell>
          <cell r="IT913" t="str">
            <v>FIS-P</v>
          </cell>
          <cell r="IU913">
            <v>0</v>
          </cell>
          <cell r="IV913" t="str">
            <v>KIM-P</v>
          </cell>
          <cell r="IW913">
            <v>0</v>
          </cell>
          <cell r="IX913" t="str">
            <v>EKO-L</v>
          </cell>
          <cell r="IY913">
            <v>0</v>
          </cell>
          <cell r="JA913">
            <v>0</v>
          </cell>
        </row>
        <row r="914">
          <cell r="Q914" t="str">
            <v/>
          </cell>
          <cell r="AB914" t="str">
            <v/>
          </cell>
          <cell r="AC914">
            <v>24</v>
          </cell>
          <cell r="AI914" t="str">
            <v/>
          </cell>
          <cell r="AJ914">
            <v>0</v>
          </cell>
          <cell r="AK914">
            <v>85.75</v>
          </cell>
          <cell r="AL914">
            <v>83.75</v>
          </cell>
          <cell r="AM914">
            <v>82.25</v>
          </cell>
          <cell r="AN914">
            <v>80</v>
          </cell>
          <cell r="AO914" t="str">
            <v/>
          </cell>
          <cell r="AP914">
            <v>0</v>
          </cell>
          <cell r="AQ914">
            <v>85.67</v>
          </cell>
          <cell r="AR914">
            <v>90.25</v>
          </cell>
          <cell r="AS914">
            <v>79.25</v>
          </cell>
          <cell r="AT914">
            <v>80</v>
          </cell>
          <cell r="AU914" t="str">
            <v/>
          </cell>
          <cell r="AV914">
            <v>0</v>
          </cell>
          <cell r="AW914">
            <v>89.5</v>
          </cell>
          <cell r="AX914">
            <v>84.25</v>
          </cell>
          <cell r="AY914">
            <v>82.25</v>
          </cell>
          <cell r="AZ914">
            <v>83</v>
          </cell>
          <cell r="BA914" t="str">
            <v/>
          </cell>
          <cell r="BB914">
            <v>0</v>
          </cell>
          <cell r="BC914">
            <v>91.25</v>
          </cell>
          <cell r="BD914">
            <v>83.75</v>
          </cell>
          <cell r="BE914">
            <v>82.25</v>
          </cell>
          <cell r="BF914">
            <v>81</v>
          </cell>
          <cell r="BG914" t="str">
            <v>SEJ</v>
          </cell>
          <cell r="BH914">
            <v>0</v>
          </cell>
          <cell r="BI914">
            <v>93.33</v>
          </cell>
          <cell r="BJ914">
            <v>85.5</v>
          </cell>
          <cell r="BK914">
            <v>77</v>
          </cell>
          <cell r="BL914">
            <v>80</v>
          </cell>
          <cell r="BM914" t="str">
            <v/>
          </cell>
          <cell r="BN914">
            <v>0</v>
          </cell>
          <cell r="BO914">
            <v>83.63</v>
          </cell>
          <cell r="BP914">
            <v>73.75</v>
          </cell>
          <cell r="BQ914">
            <v>83.25</v>
          </cell>
          <cell r="BR914">
            <v>83</v>
          </cell>
          <cell r="BS914" t="str">
            <v/>
          </cell>
          <cell r="BT914">
            <v>0</v>
          </cell>
          <cell r="BU914">
            <v>88.25</v>
          </cell>
          <cell r="BV914">
            <v>89.5</v>
          </cell>
          <cell r="BW914">
            <v>93</v>
          </cell>
          <cell r="BX914">
            <v>90</v>
          </cell>
          <cell r="BY914" t="str">
            <v/>
          </cell>
          <cell r="BZ914">
            <v>0</v>
          </cell>
          <cell r="CA914">
            <v>93.22</v>
          </cell>
          <cell r="CB914">
            <v>88</v>
          </cell>
          <cell r="CC914">
            <v>89.25</v>
          </cell>
          <cell r="CD914">
            <v>93</v>
          </cell>
          <cell r="CE914" t="str">
            <v/>
          </cell>
          <cell r="CF914">
            <v>0</v>
          </cell>
          <cell r="CG914">
            <v>85.25</v>
          </cell>
          <cell r="CH914">
            <v>77.5</v>
          </cell>
          <cell r="CI914">
            <v>80.5</v>
          </cell>
          <cell r="CJ914">
            <v>77</v>
          </cell>
          <cell r="CK914" t="str">
            <v/>
          </cell>
          <cell r="CL914">
            <v>0</v>
          </cell>
          <cell r="CM914">
            <v>79.42</v>
          </cell>
          <cell r="CN914">
            <v>85.25</v>
          </cell>
          <cell r="CO914">
            <v>81.75</v>
          </cell>
          <cell r="CP914">
            <v>87</v>
          </cell>
          <cell r="CQ914" t="str">
            <v/>
          </cell>
          <cell r="CR914">
            <v>0</v>
          </cell>
          <cell r="CS914">
            <v>88</v>
          </cell>
          <cell r="CT914">
            <v>88.75</v>
          </cell>
          <cell r="CU914">
            <v>82.5</v>
          </cell>
          <cell r="CV914">
            <v>92</v>
          </cell>
          <cell r="CW914" t="str">
            <v/>
          </cell>
          <cell r="CX914">
            <v>0</v>
          </cell>
          <cell r="CY914">
            <v>87</v>
          </cell>
          <cell r="CZ914">
            <v>88.25</v>
          </cell>
          <cell r="DA914">
            <v>72.5</v>
          </cell>
          <cell r="DB914">
            <v>91</v>
          </cell>
          <cell r="DC914" t="str">
            <v/>
          </cell>
          <cell r="DD914">
            <v>0</v>
          </cell>
          <cell r="DE914">
            <v>91.75</v>
          </cell>
          <cell r="DF914">
            <v>82.25</v>
          </cell>
          <cell r="DG914">
            <v>87.5</v>
          </cell>
          <cell r="DH914">
            <v>84</v>
          </cell>
          <cell r="DI914" t="str">
            <v/>
          </cell>
          <cell r="DJ914">
            <v>0</v>
          </cell>
          <cell r="DK914">
            <v>0</v>
          </cell>
          <cell r="DL914">
            <v>0</v>
          </cell>
          <cell r="DM914">
            <v>0</v>
          </cell>
          <cell r="DN914">
            <v>84</v>
          </cell>
          <cell r="DO914" t="str">
            <v/>
          </cell>
          <cell r="DP914">
            <v>0</v>
          </cell>
          <cell r="DQ914">
            <v>91.75</v>
          </cell>
          <cell r="DR914">
            <v>81.75</v>
          </cell>
          <cell r="DS914">
            <v>92.5</v>
          </cell>
          <cell r="DT914">
            <v>85</v>
          </cell>
          <cell r="DU914" t="str">
            <v/>
          </cell>
          <cell r="DV914">
            <v>0</v>
          </cell>
          <cell r="DW914">
            <v>88.5</v>
          </cell>
          <cell r="DX914">
            <v>85.75</v>
          </cell>
          <cell r="DY914">
            <v>74</v>
          </cell>
          <cell r="DZ914">
            <v>90</v>
          </cell>
          <cell r="EA914" t="str">
            <v/>
          </cell>
          <cell r="EB914">
            <v>0</v>
          </cell>
          <cell r="EC914">
            <v>92.67</v>
          </cell>
          <cell r="ED914">
            <v>80.5</v>
          </cell>
          <cell r="EE914">
            <v>85.25</v>
          </cell>
          <cell r="EF914">
            <v>84</v>
          </cell>
          <cell r="EG914" t="str">
            <v/>
          </cell>
          <cell r="EH914">
            <v>0</v>
          </cell>
          <cell r="EI914">
            <v>82.17</v>
          </cell>
          <cell r="EJ914">
            <v>80.75</v>
          </cell>
          <cell r="EK914">
            <v>75</v>
          </cell>
          <cell r="EL914">
            <v>84</v>
          </cell>
          <cell r="EM914" t="str">
            <v/>
          </cell>
          <cell r="EN914">
            <v>0</v>
          </cell>
          <cell r="EO914">
            <v>82.17</v>
          </cell>
          <cell r="EP914">
            <v>80.75</v>
          </cell>
          <cell r="EQ914">
            <v>75</v>
          </cell>
          <cell r="ER914">
            <v>84</v>
          </cell>
          <cell r="ES914" t="str">
            <v/>
          </cell>
          <cell r="ET914">
            <v>0</v>
          </cell>
          <cell r="EU914">
            <v>82.17</v>
          </cell>
          <cell r="EV914">
            <v>80.75</v>
          </cell>
          <cell r="EW914">
            <v>75</v>
          </cell>
          <cell r="EX914">
            <v>84</v>
          </cell>
          <cell r="EY914" t="str">
            <v/>
          </cell>
          <cell r="EZ914">
            <v>0</v>
          </cell>
          <cell r="FA914">
            <v>84.25</v>
          </cell>
          <cell r="FB914">
            <v>75.25</v>
          </cell>
          <cell r="FC914">
            <v>70.75</v>
          </cell>
          <cell r="FD914">
            <v>82</v>
          </cell>
          <cell r="FE914" t="str">
            <v/>
          </cell>
          <cell r="FF914">
            <v>0</v>
          </cell>
          <cell r="FG914">
            <v>84.25</v>
          </cell>
          <cell r="FH914">
            <v>75.25</v>
          </cell>
          <cell r="FI914">
            <v>70.75</v>
          </cell>
          <cell r="FJ914">
            <v>82</v>
          </cell>
          <cell r="FK914" t="str">
            <v/>
          </cell>
          <cell r="FL914">
            <v>0</v>
          </cell>
          <cell r="FM914">
            <v>84.25</v>
          </cell>
          <cell r="FN914">
            <v>75.25</v>
          </cell>
          <cell r="FO914">
            <v>70.75</v>
          </cell>
          <cell r="FP914">
            <v>82</v>
          </cell>
          <cell r="FQ914" t="str">
            <v/>
          </cell>
          <cell r="FR914">
            <v>0</v>
          </cell>
          <cell r="FS914">
            <v>84.25</v>
          </cell>
          <cell r="FT914">
            <v>75.25</v>
          </cell>
          <cell r="FU914">
            <v>70.75</v>
          </cell>
          <cell r="FV914">
            <v>82</v>
          </cell>
          <cell r="FW914" t="str">
            <v/>
          </cell>
          <cell r="FX914">
            <v>0</v>
          </cell>
          <cell r="FY914">
            <v>84.25</v>
          </cell>
          <cell r="FZ914">
            <v>75.25</v>
          </cell>
          <cell r="GA914">
            <v>70.75</v>
          </cell>
          <cell r="GB914">
            <v>82</v>
          </cell>
          <cell r="GC914" t="str">
            <v/>
          </cell>
          <cell r="GD914">
            <v>0</v>
          </cell>
          <cell r="GE914">
            <v>84.25</v>
          </cell>
          <cell r="GF914">
            <v>75.25</v>
          </cell>
          <cell r="GG914">
            <v>70.75</v>
          </cell>
          <cell r="GH914">
            <v>82</v>
          </cell>
          <cell r="GI914" t="str">
            <v/>
          </cell>
          <cell r="GJ914">
            <v>0</v>
          </cell>
          <cell r="GK914">
            <v>84.25</v>
          </cell>
          <cell r="GL914">
            <v>75.25</v>
          </cell>
          <cell r="GM914">
            <v>70.75</v>
          </cell>
          <cell r="GN914">
            <v>82</v>
          </cell>
          <cell r="GO914" t="str">
            <v/>
          </cell>
          <cell r="GP914">
            <v>0</v>
          </cell>
          <cell r="GQ914">
            <v>84.25</v>
          </cell>
          <cell r="GR914">
            <v>75.25</v>
          </cell>
          <cell r="GS914">
            <v>70.75</v>
          </cell>
          <cell r="GT914">
            <v>82</v>
          </cell>
          <cell r="GU914" t="str">
            <v/>
          </cell>
          <cell r="GV914">
            <v>0</v>
          </cell>
          <cell r="GW914">
            <v>82.08</v>
          </cell>
          <cell r="GX914">
            <v>68</v>
          </cell>
          <cell r="GY914">
            <v>79.75</v>
          </cell>
          <cell r="GZ914">
            <v>80</v>
          </cell>
          <cell r="HA914" t="str">
            <v>EKO-L</v>
          </cell>
          <cell r="HB914">
            <v>0</v>
          </cell>
          <cell r="HC914">
            <v>81</v>
          </cell>
          <cell r="HD914">
            <v>86</v>
          </cell>
          <cell r="HE914">
            <v>78.5</v>
          </cell>
          <cell r="HF914">
            <v>81</v>
          </cell>
          <cell r="HH914">
            <v>0</v>
          </cell>
          <cell r="HM914" t="str">
            <v/>
          </cell>
          <cell r="HN914" t="str">
            <v/>
          </cell>
          <cell r="HS914">
            <v>0</v>
          </cell>
          <cell r="HT914" t="str">
            <v>PKN</v>
          </cell>
          <cell r="HU914">
            <v>0</v>
          </cell>
          <cell r="HV914" t="str">
            <v>IND</v>
          </cell>
          <cell r="HW914">
            <v>0</v>
          </cell>
          <cell r="HX914" t="str">
            <v>MAT-W</v>
          </cell>
          <cell r="HY914">
            <v>0</v>
          </cell>
          <cell r="HZ914" t="str">
            <v>SEJ-W</v>
          </cell>
          <cell r="IA914">
            <v>0</v>
          </cell>
          <cell r="IB914" t="str">
            <v>IGR-W</v>
          </cell>
          <cell r="IC914">
            <v>0</v>
          </cell>
          <cell r="ID914" t="str">
            <v>SBO</v>
          </cell>
          <cell r="IE914">
            <v>0</v>
          </cell>
          <cell r="IF914" t="str">
            <v>PJO</v>
          </cell>
          <cell r="IG914">
            <v>0</v>
          </cell>
          <cell r="IH914" t="str">
            <v>PRA</v>
          </cell>
          <cell r="II914">
            <v>0</v>
          </cell>
          <cell r="IJ914" t="str">
            <v>JAW</v>
          </cell>
          <cell r="IK914">
            <v>0</v>
          </cell>
          <cell r="IL914" t="str">
            <v>ARB</v>
          </cell>
          <cell r="IM914">
            <v>0</v>
          </cell>
          <cell r="IN914" t="str">
            <v>PKM</v>
          </cell>
          <cell r="IO914">
            <v>0</v>
          </cell>
          <cell r="IP914" t="str">
            <v>MAT-P</v>
          </cell>
          <cell r="IQ914">
            <v>0</v>
          </cell>
          <cell r="IR914" t="str">
            <v>BIO-P</v>
          </cell>
          <cell r="IS914">
            <v>0</v>
          </cell>
          <cell r="IT914" t="str">
            <v>FIS-P</v>
          </cell>
          <cell r="IU914">
            <v>0</v>
          </cell>
          <cell r="IV914" t="str">
            <v>KIM-P</v>
          </cell>
          <cell r="IW914">
            <v>0</v>
          </cell>
          <cell r="IX914" t="str">
            <v>EKO-L</v>
          </cell>
          <cell r="IY914">
            <v>0</v>
          </cell>
          <cell r="JA914">
            <v>0</v>
          </cell>
        </row>
        <row r="915">
          <cell r="Q915" t="str">
            <v/>
          </cell>
          <cell r="AB915" t="str">
            <v/>
          </cell>
          <cell r="AC915">
            <v>25</v>
          </cell>
          <cell r="AI915" t="str">
            <v/>
          </cell>
          <cell r="AJ915">
            <v>0</v>
          </cell>
          <cell r="AK915">
            <v>81.75</v>
          </cell>
          <cell r="AL915">
            <v>77.5</v>
          </cell>
          <cell r="AM915">
            <v>74.25</v>
          </cell>
          <cell r="AN915">
            <v>79</v>
          </cell>
          <cell r="AO915" t="str">
            <v/>
          </cell>
          <cell r="AP915">
            <v>0</v>
          </cell>
          <cell r="AQ915">
            <v>75.33</v>
          </cell>
          <cell r="AR915">
            <v>86.5</v>
          </cell>
          <cell r="AS915">
            <v>83.5</v>
          </cell>
          <cell r="AT915">
            <v>80</v>
          </cell>
          <cell r="AU915" t="str">
            <v/>
          </cell>
          <cell r="AV915">
            <v>0</v>
          </cell>
          <cell r="AW915">
            <v>79.75</v>
          </cell>
          <cell r="AX915">
            <v>78.25</v>
          </cell>
          <cell r="AY915">
            <v>75.25</v>
          </cell>
          <cell r="AZ915">
            <v>80</v>
          </cell>
          <cell r="BA915" t="str">
            <v/>
          </cell>
          <cell r="BB915">
            <v>0</v>
          </cell>
          <cell r="BC915">
            <v>82.5</v>
          </cell>
          <cell r="BD915">
            <v>77.5</v>
          </cell>
          <cell r="BE915">
            <v>75.25</v>
          </cell>
          <cell r="BF915">
            <v>79</v>
          </cell>
          <cell r="BG915" t="str">
            <v>SEJ</v>
          </cell>
          <cell r="BH915">
            <v>0</v>
          </cell>
          <cell r="BI915">
            <v>81.67</v>
          </cell>
          <cell r="BJ915">
            <v>83.75</v>
          </cell>
          <cell r="BK915">
            <v>70.5</v>
          </cell>
          <cell r="BL915">
            <v>80</v>
          </cell>
          <cell r="BM915" t="str">
            <v/>
          </cell>
          <cell r="BN915">
            <v>0</v>
          </cell>
          <cell r="BO915">
            <v>82.63</v>
          </cell>
          <cell r="BP915">
            <v>76</v>
          </cell>
          <cell r="BQ915">
            <v>82.5</v>
          </cell>
          <cell r="BR915">
            <v>83</v>
          </cell>
          <cell r="BS915" t="str">
            <v/>
          </cell>
          <cell r="BT915">
            <v>0</v>
          </cell>
          <cell r="BU915">
            <v>85.75</v>
          </cell>
          <cell r="BV915">
            <v>85</v>
          </cell>
          <cell r="BW915">
            <v>83.75</v>
          </cell>
          <cell r="BX915">
            <v>82</v>
          </cell>
          <cell r="BY915" t="str">
            <v/>
          </cell>
          <cell r="BZ915">
            <v>0</v>
          </cell>
          <cell r="CA915">
            <v>74.78</v>
          </cell>
          <cell r="CB915">
            <v>72.75</v>
          </cell>
          <cell r="CC915">
            <v>73.5</v>
          </cell>
          <cell r="CD915">
            <v>77</v>
          </cell>
          <cell r="CE915" t="str">
            <v/>
          </cell>
          <cell r="CF915">
            <v>0</v>
          </cell>
          <cell r="CG915">
            <v>85</v>
          </cell>
          <cell r="CH915">
            <v>74</v>
          </cell>
          <cell r="CI915">
            <v>79.5</v>
          </cell>
          <cell r="CJ915">
            <v>77</v>
          </cell>
          <cell r="CK915" t="str">
            <v/>
          </cell>
          <cell r="CL915">
            <v>0</v>
          </cell>
          <cell r="CM915">
            <v>77.83</v>
          </cell>
          <cell r="CN915">
            <v>79.5</v>
          </cell>
          <cell r="CO915">
            <v>76.25</v>
          </cell>
          <cell r="CP915">
            <v>82</v>
          </cell>
          <cell r="CQ915" t="str">
            <v/>
          </cell>
          <cell r="CR915">
            <v>0</v>
          </cell>
          <cell r="CS915">
            <v>82.67</v>
          </cell>
          <cell r="CT915">
            <v>71.5</v>
          </cell>
          <cell r="CU915">
            <v>77.5</v>
          </cell>
          <cell r="CV915">
            <v>86</v>
          </cell>
          <cell r="CW915" t="str">
            <v/>
          </cell>
          <cell r="CX915">
            <v>0</v>
          </cell>
          <cell r="CY915">
            <v>90</v>
          </cell>
          <cell r="CZ915">
            <v>89.25</v>
          </cell>
          <cell r="DA915">
            <v>81</v>
          </cell>
          <cell r="DB915">
            <v>88</v>
          </cell>
          <cell r="DC915" t="str">
            <v/>
          </cell>
          <cell r="DD915">
            <v>0</v>
          </cell>
          <cell r="DE915">
            <v>87.25</v>
          </cell>
          <cell r="DF915">
            <v>83.5</v>
          </cell>
          <cell r="DG915">
            <v>82.75</v>
          </cell>
          <cell r="DH915">
            <v>87</v>
          </cell>
          <cell r="DI915" t="str">
            <v/>
          </cell>
          <cell r="DJ915">
            <v>0</v>
          </cell>
          <cell r="DK915">
            <v>0</v>
          </cell>
          <cell r="DL915">
            <v>0</v>
          </cell>
          <cell r="DM915">
            <v>0</v>
          </cell>
          <cell r="DN915">
            <v>73</v>
          </cell>
          <cell r="DO915" t="str">
            <v/>
          </cell>
          <cell r="DP915">
            <v>0</v>
          </cell>
          <cell r="DQ915">
            <v>86</v>
          </cell>
          <cell r="DR915">
            <v>65.25</v>
          </cell>
          <cell r="DS915">
            <v>70.75</v>
          </cell>
          <cell r="DT915">
            <v>80</v>
          </cell>
          <cell r="DU915" t="str">
            <v/>
          </cell>
          <cell r="DV915">
            <v>0</v>
          </cell>
          <cell r="DW915">
            <v>78</v>
          </cell>
          <cell r="DX915">
            <v>82.25</v>
          </cell>
          <cell r="DY915">
            <v>69.5</v>
          </cell>
          <cell r="DZ915">
            <v>82</v>
          </cell>
          <cell r="EA915" t="str">
            <v/>
          </cell>
          <cell r="EB915">
            <v>0</v>
          </cell>
          <cell r="EC915">
            <v>76.78</v>
          </cell>
          <cell r="ED915">
            <v>68.5</v>
          </cell>
          <cell r="EE915">
            <v>70.5</v>
          </cell>
          <cell r="EF915">
            <v>74</v>
          </cell>
          <cell r="EG915" t="str">
            <v/>
          </cell>
          <cell r="EH915">
            <v>0</v>
          </cell>
          <cell r="EI915">
            <v>80.25</v>
          </cell>
          <cell r="EJ915">
            <v>77</v>
          </cell>
          <cell r="EK915">
            <v>71.25</v>
          </cell>
          <cell r="EL915">
            <v>78</v>
          </cell>
          <cell r="EM915" t="str">
            <v/>
          </cell>
          <cell r="EN915">
            <v>0</v>
          </cell>
          <cell r="EO915">
            <v>80.25</v>
          </cell>
          <cell r="EP915">
            <v>77</v>
          </cell>
          <cell r="EQ915">
            <v>71.25</v>
          </cell>
          <cell r="ER915">
            <v>78</v>
          </cell>
          <cell r="ES915" t="str">
            <v/>
          </cell>
          <cell r="ET915">
            <v>0</v>
          </cell>
          <cell r="EU915">
            <v>80.25</v>
          </cell>
          <cell r="EV915">
            <v>77</v>
          </cell>
          <cell r="EW915">
            <v>71.25</v>
          </cell>
          <cell r="EX915">
            <v>78</v>
          </cell>
          <cell r="EY915" t="str">
            <v/>
          </cell>
          <cell r="EZ915">
            <v>0</v>
          </cell>
          <cell r="FA915">
            <v>80.58</v>
          </cell>
          <cell r="FB915">
            <v>71.5</v>
          </cell>
          <cell r="FC915">
            <v>69</v>
          </cell>
          <cell r="FD915">
            <v>72</v>
          </cell>
          <cell r="FE915" t="str">
            <v/>
          </cell>
          <cell r="FF915">
            <v>0</v>
          </cell>
          <cell r="FG915">
            <v>80.58</v>
          </cell>
          <cell r="FH915">
            <v>71.5</v>
          </cell>
          <cell r="FI915">
            <v>69</v>
          </cell>
          <cell r="FJ915">
            <v>72</v>
          </cell>
          <cell r="FK915" t="str">
            <v/>
          </cell>
          <cell r="FL915">
            <v>0</v>
          </cell>
          <cell r="FM915">
            <v>80.58</v>
          </cell>
          <cell r="FN915">
            <v>71.5</v>
          </cell>
          <cell r="FO915">
            <v>69</v>
          </cell>
          <cell r="FP915">
            <v>72</v>
          </cell>
          <cell r="FQ915" t="str">
            <v/>
          </cell>
          <cell r="FR915">
            <v>0</v>
          </cell>
          <cell r="FS915">
            <v>80.58</v>
          </cell>
          <cell r="FT915">
            <v>71.5</v>
          </cell>
          <cell r="FU915">
            <v>69</v>
          </cell>
          <cell r="FV915">
            <v>72</v>
          </cell>
          <cell r="FW915" t="str">
            <v/>
          </cell>
          <cell r="FX915">
            <v>0</v>
          </cell>
          <cell r="FY915">
            <v>80.58</v>
          </cell>
          <cell r="FZ915">
            <v>71.5</v>
          </cell>
          <cell r="GA915">
            <v>69</v>
          </cell>
          <cell r="GB915">
            <v>72</v>
          </cell>
          <cell r="GC915" t="str">
            <v/>
          </cell>
          <cell r="GD915">
            <v>0</v>
          </cell>
          <cell r="GE915">
            <v>80.58</v>
          </cell>
          <cell r="GF915">
            <v>71.5</v>
          </cell>
          <cell r="GG915">
            <v>69</v>
          </cell>
          <cell r="GH915">
            <v>72</v>
          </cell>
          <cell r="GI915" t="str">
            <v/>
          </cell>
          <cell r="GJ915">
            <v>0</v>
          </cell>
          <cell r="GK915">
            <v>80.58</v>
          </cell>
          <cell r="GL915">
            <v>71.5</v>
          </cell>
          <cell r="GM915">
            <v>69</v>
          </cell>
          <cell r="GN915">
            <v>72</v>
          </cell>
          <cell r="GO915" t="str">
            <v/>
          </cell>
          <cell r="GP915">
            <v>0</v>
          </cell>
          <cell r="GQ915">
            <v>80.58</v>
          </cell>
          <cell r="GR915">
            <v>71.5</v>
          </cell>
          <cell r="GS915">
            <v>69</v>
          </cell>
          <cell r="GT915">
            <v>72</v>
          </cell>
          <cell r="GU915" t="str">
            <v/>
          </cell>
          <cell r="GV915">
            <v>0</v>
          </cell>
          <cell r="GW915">
            <v>84.83</v>
          </cell>
          <cell r="GX915">
            <v>67</v>
          </cell>
          <cell r="GY915">
            <v>69.25</v>
          </cell>
          <cell r="GZ915">
            <v>77</v>
          </cell>
          <cell r="HA915" t="str">
            <v>EKO-L</v>
          </cell>
          <cell r="HB915">
            <v>0</v>
          </cell>
          <cell r="HC915">
            <v>76.17</v>
          </cell>
          <cell r="HD915">
            <v>79</v>
          </cell>
          <cell r="HE915">
            <v>73.75</v>
          </cell>
          <cell r="HF915">
            <v>75</v>
          </cell>
          <cell r="HH915">
            <v>0</v>
          </cell>
          <cell r="HM915" t="str">
            <v/>
          </cell>
          <cell r="HN915" t="str">
            <v/>
          </cell>
          <cell r="HS915">
            <v>0</v>
          </cell>
          <cell r="HT915" t="str">
            <v>PKN</v>
          </cell>
          <cell r="HU915">
            <v>0</v>
          </cell>
          <cell r="HV915" t="str">
            <v>IND</v>
          </cell>
          <cell r="HW915">
            <v>0</v>
          </cell>
          <cell r="HX915" t="str">
            <v>MAT-W</v>
          </cell>
          <cell r="HY915">
            <v>0</v>
          </cell>
          <cell r="HZ915" t="str">
            <v>SEJ-W</v>
          </cell>
          <cell r="IA915">
            <v>0</v>
          </cell>
          <cell r="IB915" t="str">
            <v>IGR-W</v>
          </cell>
          <cell r="IC915">
            <v>0</v>
          </cell>
          <cell r="ID915" t="str">
            <v>SBO</v>
          </cell>
          <cell r="IE915">
            <v>0</v>
          </cell>
          <cell r="IF915" t="str">
            <v>PJO</v>
          </cell>
          <cell r="IG915">
            <v>0</v>
          </cell>
          <cell r="IH915" t="str">
            <v>PRA</v>
          </cell>
          <cell r="II915">
            <v>0</v>
          </cell>
          <cell r="IJ915" t="str">
            <v>JAW</v>
          </cell>
          <cell r="IK915">
            <v>0</v>
          </cell>
          <cell r="IL915" t="str">
            <v>ARB</v>
          </cell>
          <cell r="IM915">
            <v>0</v>
          </cell>
          <cell r="IN915" t="str">
            <v>PKM</v>
          </cell>
          <cell r="IO915">
            <v>0</v>
          </cell>
          <cell r="IP915" t="str">
            <v>MAT-P</v>
          </cell>
          <cell r="IQ915">
            <v>0</v>
          </cell>
          <cell r="IR915" t="str">
            <v>BIO-P</v>
          </cell>
          <cell r="IS915">
            <v>0</v>
          </cell>
          <cell r="IT915" t="str">
            <v>FIS-P</v>
          </cell>
          <cell r="IU915">
            <v>0</v>
          </cell>
          <cell r="IV915" t="str">
            <v>KIM-P</v>
          </cell>
          <cell r="IW915">
            <v>0</v>
          </cell>
          <cell r="IX915" t="str">
            <v>EKO-L</v>
          </cell>
          <cell r="IY915">
            <v>0</v>
          </cell>
          <cell r="JA915">
            <v>0</v>
          </cell>
        </row>
        <row r="916">
          <cell r="Q916" t="str">
            <v/>
          </cell>
          <cell r="AB916" t="str">
            <v/>
          </cell>
          <cell r="AC916">
            <v>26</v>
          </cell>
          <cell r="AI916" t="str">
            <v/>
          </cell>
          <cell r="AJ916">
            <v>0</v>
          </cell>
          <cell r="AK916">
            <v>79.25</v>
          </cell>
          <cell r="AL916">
            <v>79</v>
          </cell>
          <cell r="AM916">
            <v>76.5</v>
          </cell>
          <cell r="AN916">
            <v>78</v>
          </cell>
          <cell r="AO916" t="str">
            <v/>
          </cell>
          <cell r="AP916">
            <v>0</v>
          </cell>
          <cell r="AQ916">
            <v>77.33</v>
          </cell>
          <cell r="AR916">
            <v>80.5</v>
          </cell>
          <cell r="AS916">
            <v>78.25</v>
          </cell>
          <cell r="AT916">
            <v>79</v>
          </cell>
          <cell r="AU916" t="str">
            <v/>
          </cell>
          <cell r="AV916">
            <v>0</v>
          </cell>
          <cell r="AW916">
            <v>79</v>
          </cell>
          <cell r="AX916">
            <v>78</v>
          </cell>
          <cell r="AY916">
            <v>76.25</v>
          </cell>
          <cell r="AZ916">
            <v>79</v>
          </cell>
          <cell r="BA916" t="str">
            <v/>
          </cell>
          <cell r="BB916">
            <v>0</v>
          </cell>
          <cell r="BC916">
            <v>83.75</v>
          </cell>
          <cell r="BD916">
            <v>79</v>
          </cell>
          <cell r="BE916">
            <v>76.5</v>
          </cell>
          <cell r="BF916">
            <v>77</v>
          </cell>
          <cell r="BG916" t="str">
            <v>SEJ</v>
          </cell>
          <cell r="BH916">
            <v>0</v>
          </cell>
          <cell r="BI916">
            <v>77.33</v>
          </cell>
          <cell r="BJ916">
            <v>81.25</v>
          </cell>
          <cell r="BK916">
            <v>70</v>
          </cell>
          <cell r="BL916">
            <v>79</v>
          </cell>
          <cell r="BM916" t="str">
            <v/>
          </cell>
          <cell r="BN916">
            <v>0</v>
          </cell>
          <cell r="BO916">
            <v>80</v>
          </cell>
          <cell r="BP916">
            <v>72</v>
          </cell>
          <cell r="BQ916">
            <v>80.75</v>
          </cell>
          <cell r="BR916">
            <v>83</v>
          </cell>
          <cell r="BS916" t="str">
            <v/>
          </cell>
          <cell r="BT916">
            <v>0</v>
          </cell>
          <cell r="BU916">
            <v>82.75</v>
          </cell>
          <cell r="BV916">
            <v>81.75</v>
          </cell>
          <cell r="BW916">
            <v>80.5</v>
          </cell>
          <cell r="BX916">
            <v>84</v>
          </cell>
          <cell r="BY916" t="str">
            <v/>
          </cell>
          <cell r="BZ916">
            <v>0</v>
          </cell>
          <cell r="CA916">
            <v>78.22</v>
          </cell>
          <cell r="CB916">
            <v>67.75</v>
          </cell>
          <cell r="CC916">
            <v>69.25</v>
          </cell>
          <cell r="CD916">
            <v>77</v>
          </cell>
          <cell r="CE916" t="str">
            <v/>
          </cell>
          <cell r="CF916">
            <v>0</v>
          </cell>
          <cell r="CG916">
            <v>85.25</v>
          </cell>
          <cell r="CH916">
            <v>0</v>
          </cell>
          <cell r="CI916">
            <v>78.75</v>
          </cell>
          <cell r="CJ916">
            <v>80</v>
          </cell>
          <cell r="CK916" t="str">
            <v/>
          </cell>
          <cell r="CL916">
            <v>0</v>
          </cell>
          <cell r="CM916">
            <v>75.08</v>
          </cell>
          <cell r="CN916">
            <v>75.75</v>
          </cell>
          <cell r="CO916">
            <v>72.75</v>
          </cell>
          <cell r="CP916">
            <v>80</v>
          </cell>
          <cell r="CQ916" t="str">
            <v/>
          </cell>
          <cell r="CR916">
            <v>0</v>
          </cell>
          <cell r="CS916">
            <v>80.67</v>
          </cell>
          <cell r="CT916">
            <v>82.25</v>
          </cell>
          <cell r="CU916">
            <v>67.5</v>
          </cell>
          <cell r="CV916">
            <v>88</v>
          </cell>
          <cell r="CW916" t="str">
            <v/>
          </cell>
          <cell r="CX916">
            <v>0</v>
          </cell>
          <cell r="CY916">
            <v>80.67</v>
          </cell>
          <cell r="CZ916">
            <v>75</v>
          </cell>
          <cell r="DA916">
            <v>75.25</v>
          </cell>
          <cell r="DB916">
            <v>82</v>
          </cell>
          <cell r="DC916" t="str">
            <v/>
          </cell>
          <cell r="DD916">
            <v>0</v>
          </cell>
          <cell r="DE916">
            <v>79.5</v>
          </cell>
          <cell r="DF916">
            <v>75.5</v>
          </cell>
          <cell r="DG916">
            <v>75.25</v>
          </cell>
          <cell r="DH916">
            <v>80</v>
          </cell>
          <cell r="DI916" t="str">
            <v/>
          </cell>
          <cell r="DJ916">
            <v>0</v>
          </cell>
          <cell r="DK916">
            <v>0</v>
          </cell>
          <cell r="DL916">
            <v>0</v>
          </cell>
          <cell r="DM916">
            <v>0</v>
          </cell>
          <cell r="DN916">
            <v>75</v>
          </cell>
          <cell r="DO916" t="str">
            <v/>
          </cell>
          <cell r="DP916">
            <v>0</v>
          </cell>
          <cell r="DQ916">
            <v>78.75</v>
          </cell>
          <cell r="DR916">
            <v>68.25</v>
          </cell>
          <cell r="DS916">
            <v>70</v>
          </cell>
          <cell r="DT916">
            <v>77</v>
          </cell>
          <cell r="DU916" t="str">
            <v/>
          </cell>
          <cell r="DV916">
            <v>0</v>
          </cell>
          <cell r="DW916">
            <v>81.75</v>
          </cell>
          <cell r="DX916">
            <v>79.25</v>
          </cell>
          <cell r="DY916">
            <v>71.75</v>
          </cell>
          <cell r="DZ916">
            <v>75</v>
          </cell>
          <cell r="EA916" t="str">
            <v/>
          </cell>
          <cell r="EB916">
            <v>0</v>
          </cell>
          <cell r="EC916">
            <v>76.22</v>
          </cell>
          <cell r="ED916">
            <v>67</v>
          </cell>
          <cell r="EE916">
            <v>68.25</v>
          </cell>
          <cell r="EF916">
            <v>74</v>
          </cell>
          <cell r="EG916" t="str">
            <v/>
          </cell>
          <cell r="EH916">
            <v>0</v>
          </cell>
          <cell r="EI916">
            <v>78.58</v>
          </cell>
          <cell r="EJ916">
            <v>0</v>
          </cell>
          <cell r="EK916">
            <v>67</v>
          </cell>
          <cell r="EL916">
            <v>77</v>
          </cell>
          <cell r="EM916" t="str">
            <v/>
          </cell>
          <cell r="EN916">
            <v>0</v>
          </cell>
          <cell r="EO916">
            <v>78.58</v>
          </cell>
          <cell r="EP916">
            <v>0</v>
          </cell>
          <cell r="EQ916">
            <v>67</v>
          </cell>
          <cell r="ER916">
            <v>77</v>
          </cell>
          <cell r="ES916" t="str">
            <v/>
          </cell>
          <cell r="ET916">
            <v>0</v>
          </cell>
          <cell r="EU916">
            <v>78.58</v>
          </cell>
          <cell r="EV916">
            <v>0</v>
          </cell>
          <cell r="EW916">
            <v>67</v>
          </cell>
          <cell r="EX916">
            <v>77</v>
          </cell>
          <cell r="EY916" t="str">
            <v/>
          </cell>
          <cell r="EZ916">
            <v>0</v>
          </cell>
          <cell r="FA916">
            <v>77.25</v>
          </cell>
          <cell r="FB916">
            <v>0</v>
          </cell>
          <cell r="FC916">
            <v>67</v>
          </cell>
          <cell r="FD916">
            <v>72</v>
          </cell>
          <cell r="FE916" t="str">
            <v/>
          </cell>
          <cell r="FF916">
            <v>0</v>
          </cell>
          <cell r="FG916">
            <v>77.25</v>
          </cell>
          <cell r="FH916">
            <v>0</v>
          </cell>
          <cell r="FI916">
            <v>67</v>
          </cell>
          <cell r="FJ916">
            <v>72</v>
          </cell>
          <cell r="FK916" t="str">
            <v/>
          </cell>
          <cell r="FL916">
            <v>0</v>
          </cell>
          <cell r="FM916">
            <v>77.25</v>
          </cell>
          <cell r="FN916">
            <v>0</v>
          </cell>
          <cell r="FO916">
            <v>67</v>
          </cell>
          <cell r="FP916">
            <v>72</v>
          </cell>
          <cell r="FQ916" t="str">
            <v/>
          </cell>
          <cell r="FR916">
            <v>0</v>
          </cell>
          <cell r="FS916">
            <v>77.25</v>
          </cell>
          <cell r="FT916">
            <v>0</v>
          </cell>
          <cell r="FU916">
            <v>67</v>
          </cell>
          <cell r="FV916">
            <v>72</v>
          </cell>
          <cell r="FW916" t="str">
            <v/>
          </cell>
          <cell r="FX916">
            <v>0</v>
          </cell>
          <cell r="FY916">
            <v>77.25</v>
          </cell>
          <cell r="FZ916">
            <v>0</v>
          </cell>
          <cell r="GA916">
            <v>67</v>
          </cell>
          <cell r="GB916">
            <v>72</v>
          </cell>
          <cell r="GC916" t="str">
            <v/>
          </cell>
          <cell r="GD916">
            <v>0</v>
          </cell>
          <cell r="GE916">
            <v>77.25</v>
          </cell>
          <cell r="GF916">
            <v>0</v>
          </cell>
          <cell r="GG916">
            <v>67</v>
          </cell>
          <cell r="GH916">
            <v>72</v>
          </cell>
          <cell r="GI916" t="str">
            <v/>
          </cell>
          <cell r="GJ916">
            <v>0</v>
          </cell>
          <cell r="GK916">
            <v>77.25</v>
          </cell>
          <cell r="GL916">
            <v>0</v>
          </cell>
          <cell r="GM916">
            <v>67</v>
          </cell>
          <cell r="GN916">
            <v>72</v>
          </cell>
          <cell r="GO916" t="str">
            <v/>
          </cell>
          <cell r="GP916">
            <v>0</v>
          </cell>
          <cell r="GQ916">
            <v>77.25</v>
          </cell>
          <cell r="GR916">
            <v>0</v>
          </cell>
          <cell r="GS916">
            <v>67</v>
          </cell>
          <cell r="GT916">
            <v>72</v>
          </cell>
          <cell r="GU916" t="str">
            <v/>
          </cell>
          <cell r="GV916">
            <v>0</v>
          </cell>
          <cell r="GW916">
            <v>83.58</v>
          </cell>
          <cell r="GX916">
            <v>0</v>
          </cell>
          <cell r="GY916">
            <v>67.5</v>
          </cell>
          <cell r="GZ916">
            <v>72</v>
          </cell>
          <cell r="HA916" t="str">
            <v>EKO-L</v>
          </cell>
          <cell r="HB916">
            <v>0</v>
          </cell>
          <cell r="HC916">
            <v>71.33</v>
          </cell>
          <cell r="HD916">
            <v>69.5</v>
          </cell>
          <cell r="HE916">
            <v>0</v>
          </cell>
          <cell r="HF916">
            <v>75</v>
          </cell>
          <cell r="HH916">
            <v>0</v>
          </cell>
          <cell r="HM916" t="str">
            <v/>
          </cell>
          <cell r="HN916" t="str">
            <v/>
          </cell>
          <cell r="HS916">
            <v>0</v>
          </cell>
          <cell r="HT916" t="str">
            <v>PKN</v>
          </cell>
          <cell r="HU916">
            <v>0</v>
          </cell>
          <cell r="HV916" t="str">
            <v>IND</v>
          </cell>
          <cell r="HW916">
            <v>0</v>
          </cell>
          <cell r="HX916" t="str">
            <v>MAT-W</v>
          </cell>
          <cell r="HY916">
            <v>0</v>
          </cell>
          <cell r="HZ916" t="str">
            <v>SEJ-W</v>
          </cell>
          <cell r="IA916">
            <v>0</v>
          </cell>
          <cell r="IB916" t="str">
            <v>IGR-W</v>
          </cell>
          <cell r="IC916">
            <v>0</v>
          </cell>
          <cell r="ID916" t="str">
            <v>SBO</v>
          </cell>
          <cell r="IE916">
            <v>0</v>
          </cell>
          <cell r="IF916" t="str">
            <v>PJO</v>
          </cell>
          <cell r="IG916">
            <v>0</v>
          </cell>
          <cell r="IH916" t="str">
            <v>PRA</v>
          </cell>
          <cell r="II916">
            <v>0</v>
          </cell>
          <cell r="IJ916" t="str">
            <v>JAW</v>
          </cell>
          <cell r="IK916">
            <v>0</v>
          </cell>
          <cell r="IL916" t="str">
            <v>ARB</v>
          </cell>
          <cell r="IM916">
            <v>0</v>
          </cell>
          <cell r="IN916" t="str">
            <v>PKM</v>
          </cell>
          <cell r="IO916">
            <v>0</v>
          </cell>
          <cell r="IP916" t="str">
            <v>MAT-P</v>
          </cell>
          <cell r="IQ916">
            <v>0</v>
          </cell>
          <cell r="IR916" t="str">
            <v>BIO-P</v>
          </cell>
          <cell r="IS916">
            <v>0</v>
          </cell>
          <cell r="IT916" t="str">
            <v>FIS-P</v>
          </cell>
          <cell r="IU916">
            <v>0</v>
          </cell>
          <cell r="IV916" t="str">
            <v>KIM-P</v>
          </cell>
          <cell r="IW916">
            <v>0</v>
          </cell>
          <cell r="IX916" t="str">
            <v>EKO-L</v>
          </cell>
          <cell r="IY916">
            <v>0</v>
          </cell>
          <cell r="JA916">
            <v>0</v>
          </cell>
        </row>
        <row r="917">
          <cell r="Q917" t="str">
            <v/>
          </cell>
          <cell r="AB917" t="str">
            <v/>
          </cell>
          <cell r="AC917">
            <v>27</v>
          </cell>
          <cell r="AI917" t="str">
            <v/>
          </cell>
          <cell r="AJ917">
            <v>0</v>
          </cell>
          <cell r="AK917">
            <v>85.75</v>
          </cell>
          <cell r="AL917">
            <v>81.5</v>
          </cell>
          <cell r="AM917">
            <v>74.25</v>
          </cell>
          <cell r="AN917">
            <v>77</v>
          </cell>
          <cell r="AO917" t="str">
            <v/>
          </cell>
          <cell r="AP917">
            <v>0</v>
          </cell>
          <cell r="AQ917">
            <v>76</v>
          </cell>
          <cell r="AR917">
            <v>80.75</v>
          </cell>
          <cell r="AS917">
            <v>69.75</v>
          </cell>
          <cell r="AT917">
            <v>80</v>
          </cell>
          <cell r="AU917" t="str">
            <v/>
          </cell>
          <cell r="AV917">
            <v>0</v>
          </cell>
          <cell r="AW917">
            <v>78.67</v>
          </cell>
          <cell r="AX917">
            <v>80.25</v>
          </cell>
          <cell r="AY917">
            <v>74.5</v>
          </cell>
          <cell r="AZ917">
            <v>79</v>
          </cell>
          <cell r="BA917" t="str">
            <v/>
          </cell>
          <cell r="BB917">
            <v>0</v>
          </cell>
          <cell r="BC917">
            <v>85.75</v>
          </cell>
          <cell r="BD917">
            <v>81.5</v>
          </cell>
          <cell r="BE917">
            <v>74.75</v>
          </cell>
          <cell r="BF917">
            <v>78</v>
          </cell>
          <cell r="BG917" t="str">
            <v>SEJ</v>
          </cell>
          <cell r="BH917">
            <v>0</v>
          </cell>
          <cell r="BI917">
            <v>77.33</v>
          </cell>
          <cell r="BJ917">
            <v>84.75</v>
          </cell>
          <cell r="BK917">
            <v>69.25</v>
          </cell>
          <cell r="BL917">
            <v>80</v>
          </cell>
          <cell r="BM917" t="str">
            <v/>
          </cell>
          <cell r="BN917">
            <v>0</v>
          </cell>
          <cell r="BO917">
            <v>80.25</v>
          </cell>
          <cell r="BP917">
            <v>77</v>
          </cell>
          <cell r="BQ917">
            <v>78.5</v>
          </cell>
          <cell r="BR917">
            <v>83</v>
          </cell>
          <cell r="BS917" t="str">
            <v/>
          </cell>
          <cell r="BT917">
            <v>0</v>
          </cell>
          <cell r="BU917">
            <v>84</v>
          </cell>
          <cell r="BV917">
            <v>88</v>
          </cell>
          <cell r="BW917">
            <v>85.25</v>
          </cell>
          <cell r="BX917">
            <v>88</v>
          </cell>
          <cell r="BY917" t="str">
            <v/>
          </cell>
          <cell r="BZ917">
            <v>0</v>
          </cell>
          <cell r="CA917">
            <v>78.44</v>
          </cell>
          <cell r="CB917">
            <v>70</v>
          </cell>
          <cell r="CC917">
            <v>70.75</v>
          </cell>
          <cell r="CD917">
            <v>77</v>
          </cell>
          <cell r="CE917" t="str">
            <v/>
          </cell>
          <cell r="CF917">
            <v>0</v>
          </cell>
          <cell r="CG917">
            <v>83</v>
          </cell>
          <cell r="CH917">
            <v>73.25</v>
          </cell>
          <cell r="CI917">
            <v>80.5</v>
          </cell>
          <cell r="CJ917">
            <v>80</v>
          </cell>
          <cell r="CK917" t="str">
            <v/>
          </cell>
          <cell r="CL917">
            <v>0</v>
          </cell>
          <cell r="CM917">
            <v>78.42</v>
          </cell>
          <cell r="CN917">
            <v>86.25</v>
          </cell>
          <cell r="CO917">
            <v>86.5</v>
          </cell>
          <cell r="CP917">
            <v>82</v>
          </cell>
          <cell r="CQ917" t="str">
            <v/>
          </cell>
          <cell r="CR917">
            <v>0</v>
          </cell>
          <cell r="CS917">
            <v>82.42</v>
          </cell>
          <cell r="CT917">
            <v>75.5</v>
          </cell>
          <cell r="CU917">
            <v>72.5</v>
          </cell>
          <cell r="CV917">
            <v>92</v>
          </cell>
          <cell r="CW917" t="str">
            <v/>
          </cell>
          <cell r="CX917">
            <v>0</v>
          </cell>
          <cell r="CY917">
            <v>77.44</v>
          </cell>
          <cell r="CZ917">
            <v>79</v>
          </cell>
          <cell r="DA917">
            <v>68</v>
          </cell>
          <cell r="DB917">
            <v>86</v>
          </cell>
          <cell r="DC917" t="str">
            <v/>
          </cell>
          <cell r="DD917">
            <v>0</v>
          </cell>
          <cell r="DE917">
            <v>90.25</v>
          </cell>
          <cell r="DF917">
            <v>74.75</v>
          </cell>
          <cell r="DG917">
            <v>78.5</v>
          </cell>
          <cell r="DH917">
            <v>88</v>
          </cell>
          <cell r="DI917" t="str">
            <v/>
          </cell>
          <cell r="DJ917">
            <v>0</v>
          </cell>
          <cell r="DK917">
            <v>0</v>
          </cell>
          <cell r="DL917">
            <v>0</v>
          </cell>
          <cell r="DM917">
            <v>0</v>
          </cell>
          <cell r="DN917">
            <v>72</v>
          </cell>
          <cell r="DO917" t="str">
            <v/>
          </cell>
          <cell r="DP917">
            <v>0</v>
          </cell>
          <cell r="DQ917">
            <v>81.25</v>
          </cell>
          <cell r="DR917">
            <v>69</v>
          </cell>
          <cell r="DS917">
            <v>71.75</v>
          </cell>
          <cell r="DT917">
            <v>77</v>
          </cell>
          <cell r="DU917" t="str">
            <v/>
          </cell>
          <cell r="DV917">
            <v>0</v>
          </cell>
          <cell r="DW917">
            <v>80.25</v>
          </cell>
          <cell r="DX917">
            <v>80.25</v>
          </cell>
          <cell r="DY917">
            <v>72.75</v>
          </cell>
          <cell r="DZ917">
            <v>83</v>
          </cell>
          <cell r="EA917" t="str">
            <v/>
          </cell>
          <cell r="EB917">
            <v>0</v>
          </cell>
          <cell r="EC917">
            <v>77.11</v>
          </cell>
          <cell r="ED917">
            <v>68</v>
          </cell>
          <cell r="EE917">
            <v>69.25</v>
          </cell>
          <cell r="EF917">
            <v>75</v>
          </cell>
          <cell r="EG917" t="str">
            <v/>
          </cell>
          <cell r="EH917">
            <v>0</v>
          </cell>
          <cell r="EI917">
            <v>77.33</v>
          </cell>
          <cell r="EJ917">
            <v>73</v>
          </cell>
          <cell r="EK917">
            <v>70.75</v>
          </cell>
          <cell r="EL917">
            <v>79</v>
          </cell>
          <cell r="EM917" t="str">
            <v/>
          </cell>
          <cell r="EN917">
            <v>0</v>
          </cell>
          <cell r="EO917">
            <v>77.33</v>
          </cell>
          <cell r="EP917">
            <v>73</v>
          </cell>
          <cell r="EQ917">
            <v>70.75</v>
          </cell>
          <cell r="ER917">
            <v>79</v>
          </cell>
          <cell r="ES917" t="str">
            <v/>
          </cell>
          <cell r="ET917">
            <v>0</v>
          </cell>
          <cell r="EU917">
            <v>77.33</v>
          </cell>
          <cell r="EV917">
            <v>73</v>
          </cell>
          <cell r="EW917">
            <v>70.75</v>
          </cell>
          <cell r="EX917">
            <v>79</v>
          </cell>
          <cell r="EY917" t="str">
            <v/>
          </cell>
          <cell r="EZ917">
            <v>0</v>
          </cell>
          <cell r="FA917">
            <v>78.42</v>
          </cell>
          <cell r="FB917">
            <v>70.75</v>
          </cell>
          <cell r="FC917">
            <v>68</v>
          </cell>
          <cell r="FD917">
            <v>73</v>
          </cell>
          <cell r="FE917" t="str">
            <v/>
          </cell>
          <cell r="FF917">
            <v>0</v>
          </cell>
          <cell r="FG917">
            <v>78.42</v>
          </cell>
          <cell r="FH917">
            <v>70.75</v>
          </cell>
          <cell r="FI917">
            <v>68</v>
          </cell>
          <cell r="FJ917">
            <v>73</v>
          </cell>
          <cell r="FK917" t="str">
            <v/>
          </cell>
          <cell r="FL917">
            <v>0</v>
          </cell>
          <cell r="FM917">
            <v>78.42</v>
          </cell>
          <cell r="FN917">
            <v>70.75</v>
          </cell>
          <cell r="FO917">
            <v>68</v>
          </cell>
          <cell r="FP917">
            <v>73</v>
          </cell>
          <cell r="FQ917" t="str">
            <v/>
          </cell>
          <cell r="FR917">
            <v>0</v>
          </cell>
          <cell r="FS917">
            <v>78.42</v>
          </cell>
          <cell r="FT917">
            <v>70.75</v>
          </cell>
          <cell r="FU917">
            <v>68</v>
          </cell>
          <cell r="FV917">
            <v>73</v>
          </cell>
          <cell r="FW917" t="str">
            <v/>
          </cell>
          <cell r="FX917">
            <v>0</v>
          </cell>
          <cell r="FY917">
            <v>78.42</v>
          </cell>
          <cell r="FZ917">
            <v>70.75</v>
          </cell>
          <cell r="GA917">
            <v>68</v>
          </cell>
          <cell r="GB917">
            <v>73</v>
          </cell>
          <cell r="GC917" t="str">
            <v/>
          </cell>
          <cell r="GD917">
            <v>0</v>
          </cell>
          <cell r="GE917">
            <v>78.42</v>
          </cell>
          <cell r="GF917">
            <v>70.75</v>
          </cell>
          <cell r="GG917">
            <v>68</v>
          </cell>
          <cell r="GH917">
            <v>73</v>
          </cell>
          <cell r="GI917" t="str">
            <v/>
          </cell>
          <cell r="GJ917">
            <v>0</v>
          </cell>
          <cell r="GK917">
            <v>78.42</v>
          </cell>
          <cell r="GL917">
            <v>70.75</v>
          </cell>
          <cell r="GM917">
            <v>68</v>
          </cell>
          <cell r="GN917">
            <v>73</v>
          </cell>
          <cell r="GO917" t="str">
            <v/>
          </cell>
          <cell r="GP917">
            <v>0</v>
          </cell>
          <cell r="GQ917">
            <v>78.42</v>
          </cell>
          <cell r="GR917">
            <v>70.75</v>
          </cell>
          <cell r="GS917">
            <v>68</v>
          </cell>
          <cell r="GT917">
            <v>73</v>
          </cell>
          <cell r="GU917" t="str">
            <v/>
          </cell>
          <cell r="GV917">
            <v>0</v>
          </cell>
          <cell r="GW917">
            <v>80.83</v>
          </cell>
          <cell r="GX917">
            <v>67</v>
          </cell>
          <cell r="GY917">
            <v>66.75</v>
          </cell>
          <cell r="GZ917">
            <v>76</v>
          </cell>
          <cell r="HA917" t="str">
            <v>EKO-L</v>
          </cell>
          <cell r="HB917">
            <v>0</v>
          </cell>
          <cell r="HC917">
            <v>81.17</v>
          </cell>
          <cell r="HD917">
            <v>78</v>
          </cell>
          <cell r="HE917">
            <v>72.75</v>
          </cell>
          <cell r="HF917">
            <v>75</v>
          </cell>
          <cell r="HH917">
            <v>0</v>
          </cell>
          <cell r="HM917" t="str">
            <v/>
          </cell>
          <cell r="HN917" t="str">
            <v/>
          </cell>
          <cell r="HS917">
            <v>0</v>
          </cell>
          <cell r="HT917" t="str">
            <v>PKN</v>
          </cell>
          <cell r="HU917">
            <v>0</v>
          </cell>
          <cell r="HV917" t="str">
            <v>IND</v>
          </cell>
          <cell r="HW917">
            <v>0</v>
          </cell>
          <cell r="HX917" t="str">
            <v>MAT-W</v>
          </cell>
          <cell r="HY917">
            <v>0</v>
          </cell>
          <cell r="HZ917" t="str">
            <v>SEJ-W</v>
          </cell>
          <cell r="IA917">
            <v>0</v>
          </cell>
          <cell r="IB917" t="str">
            <v>IGR-W</v>
          </cell>
          <cell r="IC917">
            <v>0</v>
          </cell>
          <cell r="ID917" t="str">
            <v>SBO</v>
          </cell>
          <cell r="IE917">
            <v>0</v>
          </cell>
          <cell r="IF917" t="str">
            <v>PJO</v>
          </cell>
          <cell r="IG917">
            <v>0</v>
          </cell>
          <cell r="IH917" t="str">
            <v>PRA</v>
          </cell>
          <cell r="II917">
            <v>0</v>
          </cell>
          <cell r="IJ917" t="str">
            <v>JAW</v>
          </cell>
          <cell r="IK917">
            <v>0</v>
          </cell>
          <cell r="IL917" t="str">
            <v>ARB</v>
          </cell>
          <cell r="IM917">
            <v>0</v>
          </cell>
          <cell r="IN917" t="str">
            <v>PKM</v>
          </cell>
          <cell r="IO917">
            <v>0</v>
          </cell>
          <cell r="IP917" t="str">
            <v>MAT-P</v>
          </cell>
          <cell r="IQ917">
            <v>0</v>
          </cell>
          <cell r="IR917" t="str">
            <v>BIO-P</v>
          </cell>
          <cell r="IS917">
            <v>0</v>
          </cell>
          <cell r="IT917" t="str">
            <v>FIS-P</v>
          </cell>
          <cell r="IU917">
            <v>0</v>
          </cell>
          <cell r="IV917" t="str">
            <v>KIM-P</v>
          </cell>
          <cell r="IW917">
            <v>0</v>
          </cell>
          <cell r="IX917" t="str">
            <v>EKO-L</v>
          </cell>
          <cell r="IY917">
            <v>0</v>
          </cell>
          <cell r="JA917">
            <v>0</v>
          </cell>
        </row>
        <row r="918">
          <cell r="Q918" t="str">
            <v/>
          </cell>
          <cell r="AB918" t="str">
            <v/>
          </cell>
          <cell r="AC918">
            <v>28</v>
          </cell>
          <cell r="AI918" t="str">
            <v/>
          </cell>
          <cell r="AJ918">
            <v>0</v>
          </cell>
          <cell r="AK918">
            <v>86.25</v>
          </cell>
          <cell r="AL918">
            <v>85.25</v>
          </cell>
          <cell r="AM918">
            <v>80.5</v>
          </cell>
          <cell r="AN918">
            <v>79</v>
          </cell>
          <cell r="AO918" t="str">
            <v/>
          </cell>
          <cell r="AP918">
            <v>0</v>
          </cell>
          <cell r="AQ918">
            <v>75.33</v>
          </cell>
          <cell r="AR918">
            <v>83</v>
          </cell>
          <cell r="AS918">
            <v>77</v>
          </cell>
          <cell r="AT918">
            <v>82</v>
          </cell>
          <cell r="AU918" t="str">
            <v/>
          </cell>
          <cell r="AV918">
            <v>0</v>
          </cell>
          <cell r="AW918">
            <v>81</v>
          </cell>
          <cell r="AX918">
            <v>85.25</v>
          </cell>
          <cell r="AY918">
            <v>80.25</v>
          </cell>
          <cell r="AZ918">
            <v>77</v>
          </cell>
          <cell r="BA918" t="str">
            <v/>
          </cell>
          <cell r="BB918">
            <v>0</v>
          </cell>
          <cell r="BC918">
            <v>85.75</v>
          </cell>
          <cell r="BD918">
            <v>85.25</v>
          </cell>
          <cell r="BE918">
            <v>81</v>
          </cell>
          <cell r="BF918">
            <v>80</v>
          </cell>
          <cell r="BG918" t="str">
            <v>SEJ</v>
          </cell>
          <cell r="BH918">
            <v>0</v>
          </cell>
          <cell r="BI918">
            <v>75.67</v>
          </cell>
          <cell r="BJ918">
            <v>78</v>
          </cell>
          <cell r="BK918">
            <v>71.25</v>
          </cell>
          <cell r="BL918">
            <v>78</v>
          </cell>
          <cell r="BM918" t="str">
            <v/>
          </cell>
          <cell r="BN918">
            <v>0</v>
          </cell>
          <cell r="BO918">
            <v>81.88</v>
          </cell>
          <cell r="BP918">
            <v>71.25</v>
          </cell>
          <cell r="BQ918">
            <v>84.25</v>
          </cell>
          <cell r="BR918">
            <v>81</v>
          </cell>
          <cell r="BS918" t="str">
            <v/>
          </cell>
          <cell r="BT918">
            <v>0</v>
          </cell>
          <cell r="BU918">
            <v>82.25</v>
          </cell>
          <cell r="BV918">
            <v>83.75</v>
          </cell>
          <cell r="BW918">
            <v>84.25</v>
          </cell>
          <cell r="BX918">
            <v>84</v>
          </cell>
          <cell r="BY918" t="str">
            <v/>
          </cell>
          <cell r="BZ918">
            <v>0</v>
          </cell>
          <cell r="CA918">
            <v>76.22</v>
          </cell>
          <cell r="CB918">
            <v>69.25</v>
          </cell>
          <cell r="CC918">
            <v>70.5</v>
          </cell>
          <cell r="CD918">
            <v>78</v>
          </cell>
          <cell r="CE918" t="str">
            <v/>
          </cell>
          <cell r="CF918">
            <v>0</v>
          </cell>
          <cell r="CG918">
            <v>84.25</v>
          </cell>
          <cell r="CH918">
            <v>74.75</v>
          </cell>
          <cell r="CI918">
            <v>76</v>
          </cell>
          <cell r="CJ918">
            <v>79</v>
          </cell>
          <cell r="CK918" t="str">
            <v/>
          </cell>
          <cell r="CL918">
            <v>0</v>
          </cell>
          <cell r="CM918">
            <v>76.17</v>
          </cell>
          <cell r="CN918">
            <v>79</v>
          </cell>
          <cell r="CO918">
            <v>78</v>
          </cell>
          <cell r="CP918">
            <v>80</v>
          </cell>
          <cell r="CQ918" t="str">
            <v/>
          </cell>
          <cell r="CR918">
            <v>0</v>
          </cell>
          <cell r="CS918">
            <v>83.58</v>
          </cell>
          <cell r="CT918">
            <v>89.25</v>
          </cell>
          <cell r="CU918">
            <v>77.5</v>
          </cell>
          <cell r="CV918">
            <v>84</v>
          </cell>
          <cell r="CW918" t="str">
            <v/>
          </cell>
          <cell r="CX918">
            <v>0</v>
          </cell>
          <cell r="CY918">
            <v>76.78</v>
          </cell>
          <cell r="CZ918">
            <v>77.25</v>
          </cell>
          <cell r="DA918">
            <v>71.75</v>
          </cell>
          <cell r="DB918">
            <v>83</v>
          </cell>
          <cell r="DC918" t="str">
            <v/>
          </cell>
          <cell r="DD918">
            <v>0</v>
          </cell>
          <cell r="DE918">
            <v>85.75</v>
          </cell>
          <cell r="DF918">
            <v>78.75</v>
          </cell>
          <cell r="DG918">
            <v>78.75</v>
          </cell>
          <cell r="DH918">
            <v>87</v>
          </cell>
          <cell r="DI918" t="str">
            <v/>
          </cell>
          <cell r="DJ918">
            <v>0</v>
          </cell>
          <cell r="DK918">
            <v>0</v>
          </cell>
          <cell r="DL918">
            <v>0</v>
          </cell>
          <cell r="DM918">
            <v>0</v>
          </cell>
          <cell r="DN918">
            <v>71</v>
          </cell>
          <cell r="DO918" t="str">
            <v/>
          </cell>
          <cell r="DP918">
            <v>0</v>
          </cell>
          <cell r="DQ918">
            <v>78.75</v>
          </cell>
          <cell r="DR918">
            <v>73.5</v>
          </cell>
          <cell r="DS918">
            <v>78.25</v>
          </cell>
          <cell r="DT918">
            <v>77</v>
          </cell>
          <cell r="DU918" t="str">
            <v/>
          </cell>
          <cell r="DV918">
            <v>0</v>
          </cell>
          <cell r="DW918">
            <v>78.25</v>
          </cell>
          <cell r="DX918">
            <v>77</v>
          </cell>
          <cell r="DY918">
            <v>76.5</v>
          </cell>
          <cell r="DZ918">
            <v>79</v>
          </cell>
          <cell r="EA918" t="str">
            <v/>
          </cell>
          <cell r="EB918">
            <v>0</v>
          </cell>
          <cell r="EC918">
            <v>78.89</v>
          </cell>
          <cell r="ED918">
            <v>67.75</v>
          </cell>
          <cell r="EE918">
            <v>71.75</v>
          </cell>
          <cell r="EF918">
            <v>72</v>
          </cell>
          <cell r="EG918" t="str">
            <v/>
          </cell>
          <cell r="EH918">
            <v>0</v>
          </cell>
          <cell r="EI918">
            <v>78.5</v>
          </cell>
          <cell r="EJ918">
            <v>73.5</v>
          </cell>
          <cell r="EK918">
            <v>70.5</v>
          </cell>
          <cell r="EL918">
            <v>78</v>
          </cell>
          <cell r="EM918" t="str">
            <v/>
          </cell>
          <cell r="EN918">
            <v>0</v>
          </cell>
          <cell r="EO918">
            <v>78.5</v>
          </cell>
          <cell r="EP918">
            <v>73.5</v>
          </cell>
          <cell r="EQ918">
            <v>70.5</v>
          </cell>
          <cell r="ER918">
            <v>78</v>
          </cell>
          <cell r="ES918" t="str">
            <v/>
          </cell>
          <cell r="ET918">
            <v>0</v>
          </cell>
          <cell r="EU918">
            <v>78.5</v>
          </cell>
          <cell r="EV918">
            <v>73.5</v>
          </cell>
          <cell r="EW918">
            <v>70.5</v>
          </cell>
          <cell r="EX918">
            <v>78</v>
          </cell>
          <cell r="EY918" t="str">
            <v/>
          </cell>
          <cell r="EZ918">
            <v>0</v>
          </cell>
          <cell r="FA918">
            <v>81.17</v>
          </cell>
          <cell r="FB918">
            <v>70.5</v>
          </cell>
          <cell r="FC918">
            <v>68</v>
          </cell>
          <cell r="FD918">
            <v>73</v>
          </cell>
          <cell r="FE918" t="str">
            <v/>
          </cell>
          <cell r="FF918">
            <v>0</v>
          </cell>
          <cell r="FG918">
            <v>81.17</v>
          </cell>
          <cell r="FH918">
            <v>70.5</v>
          </cell>
          <cell r="FI918">
            <v>68</v>
          </cell>
          <cell r="FJ918">
            <v>73</v>
          </cell>
          <cell r="FK918" t="str">
            <v/>
          </cell>
          <cell r="FL918">
            <v>0</v>
          </cell>
          <cell r="FM918">
            <v>81.17</v>
          </cell>
          <cell r="FN918">
            <v>70.5</v>
          </cell>
          <cell r="FO918">
            <v>68</v>
          </cell>
          <cell r="FP918">
            <v>73</v>
          </cell>
          <cell r="FQ918" t="str">
            <v/>
          </cell>
          <cell r="FR918">
            <v>0</v>
          </cell>
          <cell r="FS918">
            <v>81.17</v>
          </cell>
          <cell r="FT918">
            <v>70.5</v>
          </cell>
          <cell r="FU918">
            <v>68</v>
          </cell>
          <cell r="FV918">
            <v>73</v>
          </cell>
          <cell r="FW918" t="str">
            <v/>
          </cell>
          <cell r="FX918">
            <v>0</v>
          </cell>
          <cell r="FY918">
            <v>81.17</v>
          </cell>
          <cell r="FZ918">
            <v>70.5</v>
          </cell>
          <cell r="GA918">
            <v>68</v>
          </cell>
          <cell r="GB918">
            <v>73</v>
          </cell>
          <cell r="GC918" t="str">
            <v/>
          </cell>
          <cell r="GD918">
            <v>0</v>
          </cell>
          <cell r="GE918">
            <v>81.17</v>
          </cell>
          <cell r="GF918">
            <v>70.5</v>
          </cell>
          <cell r="GG918">
            <v>68</v>
          </cell>
          <cell r="GH918">
            <v>73</v>
          </cell>
          <cell r="GI918" t="str">
            <v/>
          </cell>
          <cell r="GJ918">
            <v>0</v>
          </cell>
          <cell r="GK918">
            <v>81.17</v>
          </cell>
          <cell r="GL918">
            <v>70.5</v>
          </cell>
          <cell r="GM918">
            <v>68</v>
          </cell>
          <cell r="GN918">
            <v>73</v>
          </cell>
          <cell r="GO918" t="str">
            <v/>
          </cell>
          <cell r="GP918">
            <v>0</v>
          </cell>
          <cell r="GQ918">
            <v>81.17</v>
          </cell>
          <cell r="GR918">
            <v>70.5</v>
          </cell>
          <cell r="GS918">
            <v>68</v>
          </cell>
          <cell r="GT918">
            <v>73</v>
          </cell>
          <cell r="GU918" t="str">
            <v/>
          </cell>
          <cell r="GV918">
            <v>0</v>
          </cell>
          <cell r="GW918">
            <v>83.08</v>
          </cell>
          <cell r="GX918">
            <v>67</v>
          </cell>
          <cell r="GY918">
            <v>68.5</v>
          </cell>
          <cell r="GZ918">
            <v>75</v>
          </cell>
          <cell r="HA918" t="str">
            <v>EKO-L</v>
          </cell>
          <cell r="HB918">
            <v>0</v>
          </cell>
          <cell r="HC918">
            <v>79.67</v>
          </cell>
          <cell r="HD918">
            <v>80.5</v>
          </cell>
          <cell r="HE918">
            <v>76.25</v>
          </cell>
          <cell r="HF918">
            <v>73</v>
          </cell>
          <cell r="HH918">
            <v>0</v>
          </cell>
          <cell r="HM918" t="str">
            <v/>
          </cell>
          <cell r="HN918" t="str">
            <v/>
          </cell>
          <cell r="HS918">
            <v>0</v>
          </cell>
          <cell r="HT918" t="str">
            <v>PKN</v>
          </cell>
          <cell r="HU918">
            <v>0</v>
          </cell>
          <cell r="HV918" t="str">
            <v>IND</v>
          </cell>
          <cell r="HW918">
            <v>0</v>
          </cell>
          <cell r="HX918" t="str">
            <v>MAT-W</v>
          </cell>
          <cell r="HY918">
            <v>0</v>
          </cell>
          <cell r="HZ918" t="str">
            <v>SEJ-W</v>
          </cell>
          <cell r="IA918">
            <v>0</v>
          </cell>
          <cell r="IB918" t="str">
            <v>IGR-W</v>
          </cell>
          <cell r="IC918">
            <v>0</v>
          </cell>
          <cell r="ID918" t="str">
            <v>SBO</v>
          </cell>
          <cell r="IE918">
            <v>0</v>
          </cell>
          <cell r="IF918" t="str">
            <v>PJO</v>
          </cell>
          <cell r="IG918">
            <v>0</v>
          </cell>
          <cell r="IH918" t="str">
            <v>PRA</v>
          </cell>
          <cell r="II918">
            <v>0</v>
          </cell>
          <cell r="IJ918" t="str">
            <v>JAW</v>
          </cell>
          <cell r="IK918">
            <v>0</v>
          </cell>
          <cell r="IL918" t="str">
            <v>ARB</v>
          </cell>
          <cell r="IM918">
            <v>0</v>
          </cell>
          <cell r="IN918" t="str">
            <v>PKM</v>
          </cell>
          <cell r="IO918">
            <v>0</v>
          </cell>
          <cell r="IP918" t="str">
            <v>MAT-P</v>
          </cell>
          <cell r="IQ918">
            <v>0</v>
          </cell>
          <cell r="IR918" t="str">
            <v>BIO-P</v>
          </cell>
          <cell r="IS918">
            <v>0</v>
          </cell>
          <cell r="IT918" t="str">
            <v>FIS-P</v>
          </cell>
          <cell r="IU918">
            <v>0</v>
          </cell>
          <cell r="IV918" t="str">
            <v>KIM-P</v>
          </cell>
          <cell r="IW918">
            <v>0</v>
          </cell>
          <cell r="IX918" t="str">
            <v>EKO-L</v>
          </cell>
          <cell r="IY918">
            <v>0</v>
          </cell>
          <cell r="JA918">
            <v>0</v>
          </cell>
        </row>
        <row r="919">
          <cell r="Q919" t="str">
            <v/>
          </cell>
          <cell r="AB919" t="str">
            <v/>
          </cell>
          <cell r="AC919">
            <v>29</v>
          </cell>
          <cell r="AI919" t="str">
            <v/>
          </cell>
          <cell r="AJ919">
            <v>0</v>
          </cell>
          <cell r="AK919">
            <v>89</v>
          </cell>
          <cell r="AL919">
            <v>89</v>
          </cell>
          <cell r="AM919">
            <v>89</v>
          </cell>
          <cell r="AN919">
            <v>80</v>
          </cell>
          <cell r="AO919" t="str">
            <v/>
          </cell>
          <cell r="AP919">
            <v>0</v>
          </cell>
          <cell r="AQ919">
            <v>92.33</v>
          </cell>
          <cell r="AR919">
            <v>87.5</v>
          </cell>
          <cell r="AS919">
            <v>82.5</v>
          </cell>
          <cell r="AT919">
            <v>82</v>
          </cell>
          <cell r="AU919" t="str">
            <v/>
          </cell>
          <cell r="AV919">
            <v>0</v>
          </cell>
          <cell r="AW919">
            <v>93.33</v>
          </cell>
          <cell r="AX919">
            <v>93</v>
          </cell>
          <cell r="AY919">
            <v>89</v>
          </cell>
          <cell r="AZ919">
            <v>81</v>
          </cell>
          <cell r="BA919" t="str">
            <v/>
          </cell>
          <cell r="BB919">
            <v>0</v>
          </cell>
          <cell r="BC919">
            <v>92.5</v>
          </cell>
          <cell r="BD919">
            <v>89</v>
          </cell>
          <cell r="BE919">
            <v>89</v>
          </cell>
          <cell r="BF919">
            <v>82</v>
          </cell>
          <cell r="BG919" t="str">
            <v>SEJ</v>
          </cell>
          <cell r="BH919">
            <v>0</v>
          </cell>
          <cell r="BI919">
            <v>91.67</v>
          </cell>
          <cell r="BJ919">
            <v>89.75</v>
          </cell>
          <cell r="BK919">
            <v>81.25</v>
          </cell>
          <cell r="BL919">
            <v>79</v>
          </cell>
          <cell r="BM919" t="str">
            <v/>
          </cell>
          <cell r="BN919">
            <v>0</v>
          </cell>
          <cell r="BO919">
            <v>82.13</v>
          </cell>
          <cell r="BP919">
            <v>76</v>
          </cell>
          <cell r="BQ919">
            <v>86.25</v>
          </cell>
          <cell r="BR919">
            <v>84</v>
          </cell>
          <cell r="BS919" t="str">
            <v/>
          </cell>
          <cell r="BT919">
            <v>0</v>
          </cell>
          <cell r="BU919">
            <v>90.5</v>
          </cell>
          <cell r="BV919">
            <v>90.75</v>
          </cell>
          <cell r="BW919">
            <v>91.5</v>
          </cell>
          <cell r="BX919">
            <v>91</v>
          </cell>
          <cell r="BY919" t="str">
            <v/>
          </cell>
          <cell r="BZ919">
            <v>0</v>
          </cell>
          <cell r="CA919">
            <v>91.33</v>
          </cell>
          <cell r="CB919">
            <v>77.25</v>
          </cell>
          <cell r="CC919">
            <v>91.25</v>
          </cell>
          <cell r="CD919">
            <v>92</v>
          </cell>
          <cell r="CE919" t="str">
            <v/>
          </cell>
          <cell r="CF919">
            <v>0</v>
          </cell>
          <cell r="CG919">
            <v>84.75</v>
          </cell>
          <cell r="CH919">
            <v>80.25</v>
          </cell>
          <cell r="CI919">
            <v>80.75</v>
          </cell>
          <cell r="CJ919">
            <v>83</v>
          </cell>
          <cell r="CK919" t="str">
            <v/>
          </cell>
          <cell r="CL919">
            <v>0</v>
          </cell>
          <cell r="CM919">
            <v>78.83</v>
          </cell>
          <cell r="CN919">
            <v>84.75</v>
          </cell>
          <cell r="CO919">
            <v>84.75</v>
          </cell>
          <cell r="CP919">
            <v>81</v>
          </cell>
          <cell r="CQ919" t="str">
            <v/>
          </cell>
          <cell r="CR919">
            <v>0</v>
          </cell>
          <cell r="CS919">
            <v>86.83</v>
          </cell>
          <cell r="CT919">
            <v>89</v>
          </cell>
          <cell r="CU919">
            <v>86.5</v>
          </cell>
          <cell r="CV919">
            <v>86</v>
          </cell>
          <cell r="CW919" t="str">
            <v/>
          </cell>
          <cell r="CX919">
            <v>0</v>
          </cell>
          <cell r="CY919">
            <v>85</v>
          </cell>
          <cell r="CZ919">
            <v>81</v>
          </cell>
          <cell r="DA919">
            <v>81.25</v>
          </cell>
          <cell r="DB919">
            <v>90</v>
          </cell>
          <cell r="DC919" t="str">
            <v/>
          </cell>
          <cell r="DD919">
            <v>0</v>
          </cell>
          <cell r="DE919">
            <v>91</v>
          </cell>
          <cell r="DF919">
            <v>87.75</v>
          </cell>
          <cell r="DG919">
            <v>79.75</v>
          </cell>
          <cell r="DH919">
            <v>90</v>
          </cell>
          <cell r="DI919" t="str">
            <v/>
          </cell>
          <cell r="DJ919">
            <v>0</v>
          </cell>
          <cell r="DK919">
            <v>0</v>
          </cell>
          <cell r="DL919">
            <v>0</v>
          </cell>
          <cell r="DM919">
            <v>0</v>
          </cell>
          <cell r="DN919">
            <v>91</v>
          </cell>
          <cell r="DO919" t="str">
            <v/>
          </cell>
          <cell r="DP919">
            <v>0</v>
          </cell>
          <cell r="DQ919">
            <v>88</v>
          </cell>
          <cell r="DR919">
            <v>88.25</v>
          </cell>
          <cell r="DS919">
            <v>95</v>
          </cell>
          <cell r="DT919">
            <v>83</v>
          </cell>
          <cell r="DU919" t="str">
            <v/>
          </cell>
          <cell r="DV919">
            <v>0</v>
          </cell>
          <cell r="DW919">
            <v>91.75</v>
          </cell>
          <cell r="DX919">
            <v>82.5</v>
          </cell>
          <cell r="DY919">
            <v>88</v>
          </cell>
          <cell r="DZ919">
            <v>89</v>
          </cell>
          <cell r="EA919" t="str">
            <v/>
          </cell>
          <cell r="EB919">
            <v>0</v>
          </cell>
          <cell r="EC919">
            <v>89.56</v>
          </cell>
          <cell r="ED919">
            <v>73</v>
          </cell>
          <cell r="EE919">
            <v>81.25</v>
          </cell>
          <cell r="EF919">
            <v>79</v>
          </cell>
          <cell r="EG919" t="str">
            <v/>
          </cell>
          <cell r="EH919">
            <v>0</v>
          </cell>
          <cell r="EI919">
            <v>80.5</v>
          </cell>
          <cell r="EJ919">
            <v>80</v>
          </cell>
          <cell r="EK919">
            <v>79.75</v>
          </cell>
          <cell r="EL919">
            <v>87</v>
          </cell>
          <cell r="EM919" t="str">
            <v/>
          </cell>
          <cell r="EN919">
            <v>0</v>
          </cell>
          <cell r="EO919">
            <v>80.5</v>
          </cell>
          <cell r="EP919">
            <v>80</v>
          </cell>
          <cell r="EQ919">
            <v>79.75</v>
          </cell>
          <cell r="ER919">
            <v>87</v>
          </cell>
          <cell r="ES919" t="str">
            <v/>
          </cell>
          <cell r="ET919">
            <v>0</v>
          </cell>
          <cell r="EU919">
            <v>80.5</v>
          </cell>
          <cell r="EV919">
            <v>80</v>
          </cell>
          <cell r="EW919">
            <v>79.75</v>
          </cell>
          <cell r="EX919">
            <v>87</v>
          </cell>
          <cell r="EY919" t="str">
            <v/>
          </cell>
          <cell r="EZ919">
            <v>0</v>
          </cell>
          <cell r="FA919">
            <v>82.17</v>
          </cell>
          <cell r="FB919">
            <v>79.75</v>
          </cell>
          <cell r="FC919">
            <v>79.25</v>
          </cell>
          <cell r="FD919">
            <v>83</v>
          </cell>
          <cell r="FE919" t="str">
            <v/>
          </cell>
          <cell r="FF919">
            <v>0</v>
          </cell>
          <cell r="FG919">
            <v>82.17</v>
          </cell>
          <cell r="FH919">
            <v>79.75</v>
          </cell>
          <cell r="FI919">
            <v>79.25</v>
          </cell>
          <cell r="FJ919">
            <v>83</v>
          </cell>
          <cell r="FK919" t="str">
            <v/>
          </cell>
          <cell r="FL919">
            <v>0</v>
          </cell>
          <cell r="FM919">
            <v>82.17</v>
          </cell>
          <cell r="FN919">
            <v>79.75</v>
          </cell>
          <cell r="FO919">
            <v>79.25</v>
          </cell>
          <cell r="FP919">
            <v>83</v>
          </cell>
          <cell r="FQ919" t="str">
            <v/>
          </cell>
          <cell r="FR919">
            <v>0</v>
          </cell>
          <cell r="FS919">
            <v>82.17</v>
          </cell>
          <cell r="FT919">
            <v>79.75</v>
          </cell>
          <cell r="FU919">
            <v>79.25</v>
          </cell>
          <cell r="FV919">
            <v>83</v>
          </cell>
          <cell r="FW919" t="str">
            <v/>
          </cell>
          <cell r="FX919">
            <v>0</v>
          </cell>
          <cell r="FY919">
            <v>82.17</v>
          </cell>
          <cell r="FZ919">
            <v>79.75</v>
          </cell>
          <cell r="GA919">
            <v>79.25</v>
          </cell>
          <cell r="GB919">
            <v>83</v>
          </cell>
          <cell r="GC919" t="str">
            <v/>
          </cell>
          <cell r="GD919">
            <v>0</v>
          </cell>
          <cell r="GE919">
            <v>82.17</v>
          </cell>
          <cell r="GF919">
            <v>79.75</v>
          </cell>
          <cell r="GG919">
            <v>79.25</v>
          </cell>
          <cell r="GH919">
            <v>83</v>
          </cell>
          <cell r="GI919" t="str">
            <v/>
          </cell>
          <cell r="GJ919">
            <v>0</v>
          </cell>
          <cell r="GK919">
            <v>82.17</v>
          </cell>
          <cell r="GL919">
            <v>79.75</v>
          </cell>
          <cell r="GM919">
            <v>79.25</v>
          </cell>
          <cell r="GN919">
            <v>83</v>
          </cell>
          <cell r="GO919" t="str">
            <v/>
          </cell>
          <cell r="GP919">
            <v>0</v>
          </cell>
          <cell r="GQ919">
            <v>82.17</v>
          </cell>
          <cell r="GR919">
            <v>79.75</v>
          </cell>
          <cell r="GS919">
            <v>79.25</v>
          </cell>
          <cell r="GT919">
            <v>83</v>
          </cell>
          <cell r="GU919" t="str">
            <v/>
          </cell>
          <cell r="GV919">
            <v>0</v>
          </cell>
          <cell r="GW919">
            <v>82.58</v>
          </cell>
          <cell r="GX919">
            <v>77.5</v>
          </cell>
          <cell r="GY919">
            <v>77.75</v>
          </cell>
          <cell r="GZ919">
            <v>82</v>
          </cell>
          <cell r="HA919" t="str">
            <v>EKO-L</v>
          </cell>
          <cell r="HB919">
            <v>0</v>
          </cell>
          <cell r="HC919">
            <v>83.5</v>
          </cell>
          <cell r="HD919">
            <v>82.75</v>
          </cell>
          <cell r="HE919">
            <v>79.5</v>
          </cell>
          <cell r="HF919">
            <v>83</v>
          </cell>
          <cell r="HH919">
            <v>0</v>
          </cell>
          <cell r="HM919" t="str">
            <v/>
          </cell>
          <cell r="HN919" t="str">
            <v/>
          </cell>
          <cell r="HS919">
            <v>0</v>
          </cell>
          <cell r="HT919" t="str">
            <v>PKN</v>
          </cell>
          <cell r="HU919">
            <v>0</v>
          </cell>
          <cell r="HV919" t="str">
            <v>IND</v>
          </cell>
          <cell r="HW919">
            <v>0</v>
          </cell>
          <cell r="HX919" t="str">
            <v>MAT-W</v>
          </cell>
          <cell r="HY919">
            <v>0</v>
          </cell>
          <cell r="HZ919" t="str">
            <v>SEJ-W</v>
          </cell>
          <cell r="IA919">
            <v>0</v>
          </cell>
          <cell r="IB919" t="str">
            <v>IGR-W</v>
          </cell>
          <cell r="IC919">
            <v>0</v>
          </cell>
          <cell r="ID919" t="str">
            <v>SBO</v>
          </cell>
          <cell r="IE919">
            <v>0</v>
          </cell>
          <cell r="IF919" t="str">
            <v>PJO</v>
          </cell>
          <cell r="IG919">
            <v>0</v>
          </cell>
          <cell r="IH919" t="str">
            <v>PRA</v>
          </cell>
          <cell r="II919">
            <v>0</v>
          </cell>
          <cell r="IJ919" t="str">
            <v>JAW</v>
          </cell>
          <cell r="IK919">
            <v>0</v>
          </cell>
          <cell r="IL919" t="str">
            <v>ARB</v>
          </cell>
          <cell r="IM919">
            <v>0</v>
          </cell>
          <cell r="IN919" t="str">
            <v>PKM</v>
          </cell>
          <cell r="IO919">
            <v>0</v>
          </cell>
          <cell r="IP919" t="str">
            <v>MAT-P</v>
          </cell>
          <cell r="IQ919">
            <v>0</v>
          </cell>
          <cell r="IR919" t="str">
            <v>BIO-P</v>
          </cell>
          <cell r="IS919">
            <v>0</v>
          </cell>
          <cell r="IT919" t="str">
            <v>FIS-P</v>
          </cell>
          <cell r="IU919">
            <v>0</v>
          </cell>
          <cell r="IV919" t="str">
            <v>KIM-P</v>
          </cell>
          <cell r="IW919">
            <v>0</v>
          </cell>
          <cell r="IX919" t="str">
            <v>EKO-L</v>
          </cell>
          <cell r="IY919">
            <v>0</v>
          </cell>
          <cell r="JA919">
            <v>0</v>
          </cell>
        </row>
        <row r="920">
          <cell r="Q920" t="str">
            <v/>
          </cell>
          <cell r="AB920" t="str">
            <v/>
          </cell>
          <cell r="AC920">
            <v>30</v>
          </cell>
          <cell r="AI920" t="str">
            <v/>
          </cell>
          <cell r="AJ920">
            <v>0</v>
          </cell>
          <cell r="AK920">
            <v>75</v>
          </cell>
          <cell r="AL920">
            <v>78.25</v>
          </cell>
          <cell r="AM920">
            <v>74.5</v>
          </cell>
          <cell r="AN920">
            <v>80</v>
          </cell>
          <cell r="AO920" t="str">
            <v/>
          </cell>
          <cell r="AP920">
            <v>0</v>
          </cell>
          <cell r="AQ920">
            <v>75</v>
          </cell>
          <cell r="AR920">
            <v>78.75</v>
          </cell>
          <cell r="AS920">
            <v>74</v>
          </cell>
          <cell r="AT920">
            <v>79</v>
          </cell>
          <cell r="AU920" t="str">
            <v/>
          </cell>
          <cell r="AV920">
            <v>0</v>
          </cell>
          <cell r="AW920">
            <v>77.25</v>
          </cell>
          <cell r="AX920">
            <v>79.75</v>
          </cell>
          <cell r="AY920">
            <v>74.5</v>
          </cell>
          <cell r="AZ920">
            <v>81</v>
          </cell>
          <cell r="BA920" t="str">
            <v/>
          </cell>
          <cell r="BB920">
            <v>0</v>
          </cell>
          <cell r="BC920">
            <v>79.5</v>
          </cell>
          <cell r="BD920">
            <v>78.25</v>
          </cell>
          <cell r="BE920">
            <v>75.5</v>
          </cell>
          <cell r="BF920">
            <v>81</v>
          </cell>
          <cell r="BG920" t="str">
            <v>SEJ</v>
          </cell>
          <cell r="BH920">
            <v>0</v>
          </cell>
          <cell r="BI920">
            <v>75</v>
          </cell>
          <cell r="BJ920">
            <v>81.25</v>
          </cell>
          <cell r="BK920">
            <v>71.25</v>
          </cell>
          <cell r="BL920">
            <v>78</v>
          </cell>
          <cell r="BM920" t="str">
            <v/>
          </cell>
          <cell r="BN920">
            <v>0</v>
          </cell>
          <cell r="BO920">
            <v>83.63</v>
          </cell>
          <cell r="BP920">
            <v>71.25</v>
          </cell>
          <cell r="BQ920">
            <v>78</v>
          </cell>
          <cell r="BR920">
            <v>79</v>
          </cell>
          <cell r="BS920" t="str">
            <v/>
          </cell>
          <cell r="BT920">
            <v>0</v>
          </cell>
          <cell r="BU920">
            <v>82</v>
          </cell>
          <cell r="BV920">
            <v>77.75</v>
          </cell>
          <cell r="BW920">
            <v>80</v>
          </cell>
          <cell r="BX920">
            <v>85</v>
          </cell>
          <cell r="BY920" t="str">
            <v/>
          </cell>
          <cell r="BZ920">
            <v>0</v>
          </cell>
          <cell r="CA920">
            <v>76</v>
          </cell>
          <cell r="CB920">
            <v>69.5</v>
          </cell>
          <cell r="CC920">
            <v>67.75</v>
          </cell>
          <cell r="CD920">
            <v>76</v>
          </cell>
          <cell r="CE920" t="str">
            <v/>
          </cell>
          <cell r="CF920">
            <v>0</v>
          </cell>
          <cell r="CG920">
            <v>83.5</v>
          </cell>
          <cell r="CH920">
            <v>79.75</v>
          </cell>
          <cell r="CI920">
            <v>79.25</v>
          </cell>
          <cell r="CJ920">
            <v>80</v>
          </cell>
          <cell r="CK920" t="str">
            <v/>
          </cell>
          <cell r="CL920">
            <v>0</v>
          </cell>
          <cell r="CM920">
            <v>75.17</v>
          </cell>
          <cell r="CN920">
            <v>79.25</v>
          </cell>
          <cell r="CO920">
            <v>75.25</v>
          </cell>
          <cell r="CP920">
            <v>78</v>
          </cell>
          <cell r="CQ920" t="str">
            <v/>
          </cell>
          <cell r="CR920">
            <v>0</v>
          </cell>
          <cell r="CS920">
            <v>79.5</v>
          </cell>
          <cell r="CT920">
            <v>71.25</v>
          </cell>
          <cell r="CU920">
            <v>71.75</v>
          </cell>
          <cell r="CV920">
            <v>83</v>
          </cell>
          <cell r="CW920" t="str">
            <v/>
          </cell>
          <cell r="CX920">
            <v>0</v>
          </cell>
          <cell r="CY920">
            <v>80.11</v>
          </cell>
          <cell r="CZ920">
            <v>79.75</v>
          </cell>
          <cell r="DA920">
            <v>78</v>
          </cell>
          <cell r="DB920">
            <v>85</v>
          </cell>
          <cell r="DC920" t="str">
            <v/>
          </cell>
          <cell r="DD920">
            <v>0</v>
          </cell>
          <cell r="DE920">
            <v>85</v>
          </cell>
          <cell r="DF920">
            <v>84.5</v>
          </cell>
          <cell r="DG920">
            <v>76.75</v>
          </cell>
          <cell r="DH920">
            <v>85</v>
          </cell>
          <cell r="DI920" t="str">
            <v/>
          </cell>
          <cell r="DJ920">
            <v>0</v>
          </cell>
          <cell r="DK920">
            <v>0</v>
          </cell>
          <cell r="DL920">
            <v>0</v>
          </cell>
          <cell r="DM920">
            <v>0</v>
          </cell>
          <cell r="DN920">
            <v>70</v>
          </cell>
          <cell r="DO920" t="str">
            <v/>
          </cell>
          <cell r="DP920">
            <v>0</v>
          </cell>
          <cell r="DQ920">
            <v>77.5</v>
          </cell>
          <cell r="DR920">
            <v>68.5</v>
          </cell>
          <cell r="DS920">
            <v>71.5</v>
          </cell>
          <cell r="DT920">
            <v>75</v>
          </cell>
          <cell r="DU920" t="str">
            <v/>
          </cell>
          <cell r="DV920">
            <v>0</v>
          </cell>
          <cell r="DW920">
            <v>80.25</v>
          </cell>
          <cell r="DX920">
            <v>77.75</v>
          </cell>
          <cell r="DY920">
            <v>73</v>
          </cell>
          <cell r="DZ920">
            <v>79</v>
          </cell>
          <cell r="EA920" t="str">
            <v/>
          </cell>
          <cell r="EB920">
            <v>0</v>
          </cell>
          <cell r="EC920">
            <v>75.67</v>
          </cell>
          <cell r="ED920">
            <v>69.25</v>
          </cell>
          <cell r="EE920">
            <v>68.75</v>
          </cell>
          <cell r="EF920">
            <v>73</v>
          </cell>
          <cell r="EG920" t="str">
            <v/>
          </cell>
          <cell r="EH920">
            <v>0</v>
          </cell>
          <cell r="EI920">
            <v>77.58</v>
          </cell>
          <cell r="EJ920">
            <v>0</v>
          </cell>
          <cell r="EK920">
            <v>68</v>
          </cell>
          <cell r="EL920">
            <v>76</v>
          </cell>
          <cell r="EM920" t="str">
            <v/>
          </cell>
          <cell r="EN920">
            <v>0</v>
          </cell>
          <cell r="EO920">
            <v>77.58</v>
          </cell>
          <cell r="EP920">
            <v>0</v>
          </cell>
          <cell r="EQ920">
            <v>68</v>
          </cell>
          <cell r="ER920">
            <v>76</v>
          </cell>
          <cell r="ES920" t="str">
            <v/>
          </cell>
          <cell r="ET920">
            <v>0</v>
          </cell>
          <cell r="EU920">
            <v>77.58</v>
          </cell>
          <cell r="EV920">
            <v>0</v>
          </cell>
          <cell r="EW920">
            <v>68</v>
          </cell>
          <cell r="EX920">
            <v>76</v>
          </cell>
          <cell r="EY920" t="str">
            <v/>
          </cell>
          <cell r="EZ920">
            <v>0</v>
          </cell>
          <cell r="FA920">
            <v>76.58</v>
          </cell>
          <cell r="FB920">
            <v>70</v>
          </cell>
          <cell r="FC920">
            <v>66.75</v>
          </cell>
          <cell r="FD920">
            <v>72</v>
          </cell>
          <cell r="FE920" t="str">
            <v/>
          </cell>
          <cell r="FF920">
            <v>0</v>
          </cell>
          <cell r="FG920">
            <v>76.58</v>
          </cell>
          <cell r="FH920">
            <v>70</v>
          </cell>
          <cell r="FI920">
            <v>66.75</v>
          </cell>
          <cell r="FJ920">
            <v>72</v>
          </cell>
          <cell r="FK920" t="str">
            <v/>
          </cell>
          <cell r="FL920">
            <v>0</v>
          </cell>
          <cell r="FM920">
            <v>76.58</v>
          </cell>
          <cell r="FN920">
            <v>70</v>
          </cell>
          <cell r="FO920">
            <v>66.75</v>
          </cell>
          <cell r="FP920">
            <v>72</v>
          </cell>
          <cell r="FQ920" t="str">
            <v/>
          </cell>
          <cell r="FR920">
            <v>0</v>
          </cell>
          <cell r="FS920">
            <v>76.58</v>
          </cell>
          <cell r="FT920">
            <v>70</v>
          </cell>
          <cell r="FU920">
            <v>66.75</v>
          </cell>
          <cell r="FV920">
            <v>72</v>
          </cell>
          <cell r="FW920" t="str">
            <v/>
          </cell>
          <cell r="FX920">
            <v>0</v>
          </cell>
          <cell r="FY920">
            <v>76.58</v>
          </cell>
          <cell r="FZ920">
            <v>70</v>
          </cell>
          <cell r="GA920">
            <v>66.75</v>
          </cell>
          <cell r="GB920">
            <v>72</v>
          </cell>
          <cell r="GC920" t="str">
            <v/>
          </cell>
          <cell r="GD920">
            <v>0</v>
          </cell>
          <cell r="GE920">
            <v>76.58</v>
          </cell>
          <cell r="GF920">
            <v>70</v>
          </cell>
          <cell r="GG920">
            <v>66.75</v>
          </cell>
          <cell r="GH920">
            <v>72</v>
          </cell>
          <cell r="GI920" t="str">
            <v/>
          </cell>
          <cell r="GJ920">
            <v>0</v>
          </cell>
          <cell r="GK920">
            <v>76.58</v>
          </cell>
          <cell r="GL920">
            <v>70</v>
          </cell>
          <cell r="GM920">
            <v>66.75</v>
          </cell>
          <cell r="GN920">
            <v>72</v>
          </cell>
          <cell r="GO920" t="str">
            <v/>
          </cell>
          <cell r="GP920">
            <v>0</v>
          </cell>
          <cell r="GQ920">
            <v>76.58</v>
          </cell>
          <cell r="GR920">
            <v>70</v>
          </cell>
          <cell r="GS920">
            <v>66.75</v>
          </cell>
          <cell r="GT920">
            <v>72</v>
          </cell>
          <cell r="GU920" t="str">
            <v/>
          </cell>
          <cell r="GV920">
            <v>0</v>
          </cell>
          <cell r="GW920">
            <v>83.42</v>
          </cell>
          <cell r="GX920">
            <v>74.75</v>
          </cell>
          <cell r="GY920">
            <v>68.75</v>
          </cell>
          <cell r="GZ920">
            <v>77</v>
          </cell>
          <cell r="HA920" t="str">
            <v>EKO-L</v>
          </cell>
          <cell r="HB920">
            <v>0</v>
          </cell>
          <cell r="HC920">
            <v>62.25</v>
          </cell>
          <cell r="HD920">
            <v>60</v>
          </cell>
          <cell r="HE920">
            <v>67</v>
          </cell>
          <cell r="HF920">
            <v>73</v>
          </cell>
          <cell r="HH920">
            <v>0</v>
          </cell>
          <cell r="HM920" t="str">
            <v/>
          </cell>
          <cell r="HN920" t="str">
            <v/>
          </cell>
          <cell r="HS920">
            <v>0</v>
          </cell>
          <cell r="HT920" t="str">
            <v>PKN</v>
          </cell>
          <cell r="HU920">
            <v>0</v>
          </cell>
          <cell r="HV920" t="str">
            <v>IND</v>
          </cell>
          <cell r="HW920">
            <v>0</v>
          </cell>
          <cell r="HX920" t="str">
            <v>MAT-W</v>
          </cell>
          <cell r="HY920">
            <v>0</v>
          </cell>
          <cell r="HZ920" t="str">
            <v>SEJ-W</v>
          </cell>
          <cell r="IA920">
            <v>0</v>
          </cell>
          <cell r="IB920" t="str">
            <v>IGR-W</v>
          </cell>
          <cell r="IC920">
            <v>0</v>
          </cell>
          <cell r="ID920" t="str">
            <v>SBO</v>
          </cell>
          <cell r="IE920">
            <v>0</v>
          </cell>
          <cell r="IF920" t="str">
            <v>PJO</v>
          </cell>
          <cell r="IG920">
            <v>0</v>
          </cell>
          <cell r="IH920" t="str">
            <v>PRA</v>
          </cell>
          <cell r="II920">
            <v>0</v>
          </cell>
          <cell r="IJ920" t="str">
            <v>JAW</v>
          </cell>
          <cell r="IK920">
            <v>0</v>
          </cell>
          <cell r="IL920" t="str">
            <v>ARB</v>
          </cell>
          <cell r="IM920">
            <v>0</v>
          </cell>
          <cell r="IN920" t="str">
            <v>PKM</v>
          </cell>
          <cell r="IO920">
            <v>0</v>
          </cell>
          <cell r="IP920" t="str">
            <v>MAT-P</v>
          </cell>
          <cell r="IQ920">
            <v>0</v>
          </cell>
          <cell r="IR920" t="str">
            <v>BIO-P</v>
          </cell>
          <cell r="IS920">
            <v>0</v>
          </cell>
          <cell r="IT920" t="str">
            <v>FIS-P</v>
          </cell>
          <cell r="IU920">
            <v>0</v>
          </cell>
          <cell r="IV920" t="str">
            <v>KIM-P</v>
          </cell>
          <cell r="IW920">
            <v>0</v>
          </cell>
          <cell r="IX920" t="str">
            <v>EKO-L</v>
          </cell>
          <cell r="IY920">
            <v>0</v>
          </cell>
          <cell r="JA920">
            <v>0</v>
          </cell>
        </row>
        <row r="921">
          <cell r="Q921" t="str">
            <v/>
          </cell>
          <cell r="AB921" t="str">
            <v/>
          </cell>
          <cell r="AC921">
            <v>31</v>
          </cell>
          <cell r="AI921" t="str">
            <v/>
          </cell>
          <cell r="AJ921">
            <v>0</v>
          </cell>
          <cell r="AK921">
            <v>76.25</v>
          </cell>
          <cell r="AL921">
            <v>79.5</v>
          </cell>
          <cell r="AM921">
            <v>74</v>
          </cell>
          <cell r="AN921">
            <v>78</v>
          </cell>
          <cell r="AO921" t="str">
            <v/>
          </cell>
          <cell r="AP921">
            <v>0</v>
          </cell>
          <cell r="AQ921">
            <v>76</v>
          </cell>
          <cell r="AR921">
            <v>78.25</v>
          </cell>
          <cell r="AS921">
            <v>76.25</v>
          </cell>
          <cell r="AT921">
            <v>77</v>
          </cell>
          <cell r="AU921" t="str">
            <v/>
          </cell>
          <cell r="AV921">
            <v>0</v>
          </cell>
          <cell r="AW921">
            <v>76.75</v>
          </cell>
          <cell r="AX921">
            <v>80.25</v>
          </cell>
          <cell r="AY921">
            <v>73.75</v>
          </cell>
          <cell r="AZ921">
            <v>76</v>
          </cell>
          <cell r="BA921" t="str">
            <v/>
          </cell>
          <cell r="BB921">
            <v>0</v>
          </cell>
          <cell r="BC921">
            <v>79.5</v>
          </cell>
          <cell r="BD921">
            <v>79.5</v>
          </cell>
          <cell r="BE921">
            <v>73.25</v>
          </cell>
          <cell r="BF921">
            <v>76</v>
          </cell>
          <cell r="BG921" t="str">
            <v>SEJ</v>
          </cell>
          <cell r="BH921">
            <v>0</v>
          </cell>
          <cell r="BI921">
            <v>76</v>
          </cell>
          <cell r="BJ921">
            <v>79.25</v>
          </cell>
          <cell r="BK921">
            <v>71</v>
          </cell>
          <cell r="BL921">
            <v>76</v>
          </cell>
          <cell r="BM921" t="str">
            <v/>
          </cell>
          <cell r="BN921">
            <v>0</v>
          </cell>
          <cell r="BO921">
            <v>81.25</v>
          </cell>
          <cell r="BP921">
            <v>71.75</v>
          </cell>
          <cell r="BQ921">
            <v>79.75</v>
          </cell>
          <cell r="BR921">
            <v>84</v>
          </cell>
          <cell r="BS921" t="str">
            <v/>
          </cell>
          <cell r="BT921">
            <v>0</v>
          </cell>
          <cell r="BU921">
            <v>81.5</v>
          </cell>
          <cell r="BV921">
            <v>78.5</v>
          </cell>
          <cell r="BW921">
            <v>77.75</v>
          </cell>
          <cell r="BX921">
            <v>84</v>
          </cell>
          <cell r="BY921" t="str">
            <v/>
          </cell>
          <cell r="BZ921">
            <v>0</v>
          </cell>
          <cell r="CA921">
            <v>76</v>
          </cell>
          <cell r="CB921">
            <v>67.25</v>
          </cell>
          <cell r="CC921">
            <v>67</v>
          </cell>
          <cell r="CD921">
            <v>73</v>
          </cell>
          <cell r="CE921" t="str">
            <v/>
          </cell>
          <cell r="CF921">
            <v>0</v>
          </cell>
          <cell r="CG921">
            <v>86</v>
          </cell>
          <cell r="CH921">
            <v>78.25</v>
          </cell>
          <cell r="CI921">
            <v>75.75</v>
          </cell>
          <cell r="CJ921">
            <v>77</v>
          </cell>
          <cell r="CK921" t="str">
            <v/>
          </cell>
          <cell r="CL921">
            <v>0</v>
          </cell>
          <cell r="CM921">
            <v>75</v>
          </cell>
          <cell r="CN921">
            <v>67.75</v>
          </cell>
          <cell r="CO921">
            <v>67.5</v>
          </cell>
          <cell r="CP921">
            <v>76</v>
          </cell>
          <cell r="CQ921" t="str">
            <v/>
          </cell>
          <cell r="CR921">
            <v>0</v>
          </cell>
          <cell r="CS921">
            <v>79.33</v>
          </cell>
          <cell r="CT921">
            <v>67</v>
          </cell>
          <cell r="CU921">
            <v>70.75</v>
          </cell>
          <cell r="CV921">
            <v>81</v>
          </cell>
          <cell r="CW921" t="str">
            <v/>
          </cell>
          <cell r="CX921">
            <v>0</v>
          </cell>
          <cell r="CY921">
            <v>80</v>
          </cell>
          <cell r="CZ921">
            <v>80.75</v>
          </cell>
          <cell r="DA921">
            <v>69.25</v>
          </cell>
          <cell r="DB921">
            <v>86</v>
          </cell>
          <cell r="DC921" t="str">
            <v/>
          </cell>
          <cell r="DD921">
            <v>0</v>
          </cell>
          <cell r="DE921">
            <v>81</v>
          </cell>
          <cell r="DF921">
            <v>75.25</v>
          </cell>
          <cell r="DG921">
            <v>78</v>
          </cell>
          <cell r="DH921">
            <v>84</v>
          </cell>
          <cell r="DI921" t="str">
            <v/>
          </cell>
          <cell r="DJ921">
            <v>0</v>
          </cell>
          <cell r="DK921">
            <v>0</v>
          </cell>
          <cell r="DL921">
            <v>0</v>
          </cell>
          <cell r="DM921">
            <v>0</v>
          </cell>
          <cell r="DN921">
            <v>71</v>
          </cell>
          <cell r="DO921" t="str">
            <v/>
          </cell>
          <cell r="DP921">
            <v>0</v>
          </cell>
          <cell r="DQ921">
            <v>78</v>
          </cell>
          <cell r="DR921">
            <v>68.75</v>
          </cell>
          <cell r="DS921">
            <v>68.5</v>
          </cell>
          <cell r="DT921">
            <v>74</v>
          </cell>
          <cell r="DU921" t="str">
            <v/>
          </cell>
          <cell r="DV921">
            <v>0</v>
          </cell>
          <cell r="DW921">
            <v>84.5</v>
          </cell>
          <cell r="DX921">
            <v>76</v>
          </cell>
          <cell r="DY921">
            <v>70.75</v>
          </cell>
          <cell r="DZ921">
            <v>76</v>
          </cell>
          <cell r="EA921" t="str">
            <v/>
          </cell>
          <cell r="EB921">
            <v>0</v>
          </cell>
          <cell r="EC921">
            <v>75.67</v>
          </cell>
          <cell r="ED921">
            <v>67.25</v>
          </cell>
          <cell r="EE921">
            <v>67.75</v>
          </cell>
          <cell r="EF921">
            <v>73</v>
          </cell>
          <cell r="EG921" t="str">
            <v/>
          </cell>
          <cell r="EH921">
            <v>0</v>
          </cell>
          <cell r="EI921">
            <v>77.5</v>
          </cell>
          <cell r="EJ921">
            <v>0</v>
          </cell>
          <cell r="EK921">
            <v>67</v>
          </cell>
          <cell r="EL921">
            <v>78</v>
          </cell>
          <cell r="EM921" t="str">
            <v/>
          </cell>
          <cell r="EN921">
            <v>0</v>
          </cell>
          <cell r="EO921">
            <v>77.5</v>
          </cell>
          <cell r="EP921">
            <v>0</v>
          </cell>
          <cell r="EQ921">
            <v>67</v>
          </cell>
          <cell r="ER921">
            <v>78</v>
          </cell>
          <cell r="ES921" t="str">
            <v/>
          </cell>
          <cell r="ET921">
            <v>0</v>
          </cell>
          <cell r="EU921">
            <v>77.5</v>
          </cell>
          <cell r="EV921">
            <v>0</v>
          </cell>
          <cell r="EW921">
            <v>67</v>
          </cell>
          <cell r="EX921">
            <v>78</v>
          </cell>
          <cell r="EY921" t="str">
            <v/>
          </cell>
          <cell r="EZ921">
            <v>0</v>
          </cell>
          <cell r="FA921">
            <v>75.17</v>
          </cell>
          <cell r="FB921">
            <v>0</v>
          </cell>
          <cell r="FC921">
            <v>70.5</v>
          </cell>
          <cell r="FD921">
            <v>72</v>
          </cell>
          <cell r="FE921" t="str">
            <v/>
          </cell>
          <cell r="FF921">
            <v>0</v>
          </cell>
          <cell r="FG921">
            <v>75.17</v>
          </cell>
          <cell r="FH921">
            <v>0</v>
          </cell>
          <cell r="FI921">
            <v>70.5</v>
          </cell>
          <cell r="FJ921">
            <v>72</v>
          </cell>
          <cell r="FK921" t="str">
            <v/>
          </cell>
          <cell r="FL921">
            <v>0</v>
          </cell>
          <cell r="FM921">
            <v>75.17</v>
          </cell>
          <cell r="FN921">
            <v>0</v>
          </cell>
          <cell r="FO921">
            <v>70.5</v>
          </cell>
          <cell r="FP921">
            <v>72</v>
          </cell>
          <cell r="FQ921" t="str">
            <v/>
          </cell>
          <cell r="FR921">
            <v>0</v>
          </cell>
          <cell r="FS921">
            <v>75.17</v>
          </cell>
          <cell r="FT921">
            <v>0</v>
          </cell>
          <cell r="FU921">
            <v>70.5</v>
          </cell>
          <cell r="FV921">
            <v>72</v>
          </cell>
          <cell r="FW921" t="str">
            <v/>
          </cell>
          <cell r="FX921">
            <v>0</v>
          </cell>
          <cell r="FY921">
            <v>75.17</v>
          </cell>
          <cell r="FZ921">
            <v>0</v>
          </cell>
          <cell r="GA921">
            <v>70.5</v>
          </cell>
          <cell r="GB921">
            <v>72</v>
          </cell>
          <cell r="GC921" t="str">
            <v/>
          </cell>
          <cell r="GD921">
            <v>0</v>
          </cell>
          <cell r="GE921">
            <v>75.17</v>
          </cell>
          <cell r="GF921">
            <v>0</v>
          </cell>
          <cell r="GG921">
            <v>70.5</v>
          </cell>
          <cell r="GH921">
            <v>72</v>
          </cell>
          <cell r="GI921" t="str">
            <v/>
          </cell>
          <cell r="GJ921">
            <v>0</v>
          </cell>
          <cell r="GK921">
            <v>75.17</v>
          </cell>
          <cell r="GL921">
            <v>0</v>
          </cell>
          <cell r="GM921">
            <v>70.5</v>
          </cell>
          <cell r="GN921">
            <v>72</v>
          </cell>
          <cell r="GO921" t="str">
            <v/>
          </cell>
          <cell r="GP921">
            <v>0</v>
          </cell>
          <cell r="GQ921">
            <v>75.17</v>
          </cell>
          <cell r="GR921">
            <v>0</v>
          </cell>
          <cell r="GS921">
            <v>70.5</v>
          </cell>
          <cell r="GT921">
            <v>72</v>
          </cell>
          <cell r="GU921" t="str">
            <v/>
          </cell>
          <cell r="GV921">
            <v>0</v>
          </cell>
          <cell r="GW921">
            <v>81.08</v>
          </cell>
          <cell r="GX921">
            <v>56</v>
          </cell>
          <cell r="GY921">
            <v>67.5</v>
          </cell>
          <cell r="GZ921">
            <v>76</v>
          </cell>
          <cell r="HA921" t="str">
            <v>EKO-L</v>
          </cell>
          <cell r="HB921">
            <v>0</v>
          </cell>
          <cell r="HC921">
            <v>64.17</v>
          </cell>
          <cell r="HD921">
            <v>73.75</v>
          </cell>
          <cell r="HE921">
            <v>66</v>
          </cell>
          <cell r="HF921">
            <v>72</v>
          </cell>
          <cell r="HH921">
            <v>0</v>
          </cell>
          <cell r="HM921" t="str">
            <v/>
          </cell>
          <cell r="HN921" t="str">
            <v/>
          </cell>
          <cell r="HS921">
            <v>0</v>
          </cell>
          <cell r="HT921" t="str">
            <v>PKN</v>
          </cell>
          <cell r="HU921">
            <v>0</v>
          </cell>
          <cell r="HV921" t="str">
            <v>IND</v>
          </cell>
          <cell r="HW921">
            <v>0</v>
          </cell>
          <cell r="HX921" t="str">
            <v>MAT-W</v>
          </cell>
          <cell r="HY921">
            <v>0</v>
          </cell>
          <cell r="HZ921" t="str">
            <v>SEJ-W</v>
          </cell>
          <cell r="IA921">
            <v>0</v>
          </cell>
          <cell r="IB921" t="str">
            <v>IGR-W</v>
          </cell>
          <cell r="IC921">
            <v>0</v>
          </cell>
          <cell r="ID921" t="str">
            <v>SBO</v>
          </cell>
          <cell r="IE921">
            <v>0</v>
          </cell>
          <cell r="IF921" t="str">
            <v>PJO</v>
          </cell>
          <cell r="IG921">
            <v>0</v>
          </cell>
          <cell r="IH921" t="str">
            <v>PRA</v>
          </cell>
          <cell r="II921">
            <v>0</v>
          </cell>
          <cell r="IJ921" t="str">
            <v>JAW</v>
          </cell>
          <cell r="IK921">
            <v>0</v>
          </cell>
          <cell r="IL921" t="str">
            <v>ARB</v>
          </cell>
          <cell r="IM921">
            <v>0</v>
          </cell>
          <cell r="IN921" t="str">
            <v>PKM</v>
          </cell>
          <cell r="IO921">
            <v>0</v>
          </cell>
          <cell r="IP921" t="str">
            <v>MAT-P</v>
          </cell>
          <cell r="IQ921">
            <v>0</v>
          </cell>
          <cell r="IR921" t="str">
            <v>BIO-P</v>
          </cell>
          <cell r="IS921">
            <v>0</v>
          </cell>
          <cell r="IT921" t="str">
            <v>FIS-P</v>
          </cell>
          <cell r="IU921">
            <v>0</v>
          </cell>
          <cell r="IV921" t="str">
            <v>KIM-P</v>
          </cell>
          <cell r="IW921">
            <v>0</v>
          </cell>
          <cell r="IX921" t="str">
            <v>EKO-L</v>
          </cell>
          <cell r="IY921">
            <v>0</v>
          </cell>
          <cell r="JA921">
            <v>0</v>
          </cell>
        </row>
        <row r="922">
          <cell r="Q922" t="str">
            <v/>
          </cell>
          <cell r="AB922" t="str">
            <v/>
          </cell>
          <cell r="AC922">
            <v>1</v>
          </cell>
          <cell r="AI922" t="str">
            <v/>
          </cell>
          <cell r="AJ922">
            <v>0</v>
          </cell>
          <cell r="AK922">
            <v>86.5</v>
          </cell>
          <cell r="AL922">
            <v>85.25</v>
          </cell>
          <cell r="AM922">
            <v>86</v>
          </cell>
          <cell r="AN922">
            <v>81</v>
          </cell>
          <cell r="AO922" t="str">
            <v/>
          </cell>
          <cell r="AP922">
            <v>0</v>
          </cell>
          <cell r="AQ922">
            <v>89</v>
          </cell>
          <cell r="AR922">
            <v>91.25</v>
          </cell>
          <cell r="AS922">
            <v>87</v>
          </cell>
          <cell r="AT922">
            <v>81</v>
          </cell>
          <cell r="AU922" t="str">
            <v/>
          </cell>
          <cell r="AV922">
            <v>0</v>
          </cell>
          <cell r="AW922">
            <v>85.58</v>
          </cell>
          <cell r="AX922">
            <v>90</v>
          </cell>
          <cell r="AY922">
            <v>86</v>
          </cell>
          <cell r="AZ922">
            <v>81</v>
          </cell>
          <cell r="BA922" t="str">
            <v/>
          </cell>
          <cell r="BB922">
            <v>0</v>
          </cell>
          <cell r="BC922">
            <v>89.25</v>
          </cell>
          <cell r="BD922">
            <v>85.25</v>
          </cell>
          <cell r="BE922">
            <v>86</v>
          </cell>
          <cell r="BF922">
            <v>78</v>
          </cell>
          <cell r="BG922" t="str">
            <v>SEJ</v>
          </cell>
          <cell r="BH922">
            <v>0</v>
          </cell>
          <cell r="BI922">
            <v>82</v>
          </cell>
          <cell r="BJ922">
            <v>86.5</v>
          </cell>
          <cell r="BK922">
            <v>82.5</v>
          </cell>
          <cell r="BL922">
            <v>79</v>
          </cell>
          <cell r="BM922" t="str">
            <v/>
          </cell>
          <cell r="BN922">
            <v>0</v>
          </cell>
          <cell r="BO922">
            <v>88.5</v>
          </cell>
          <cell r="BP922">
            <v>77.75</v>
          </cell>
          <cell r="BQ922">
            <v>83.25</v>
          </cell>
          <cell r="BR922">
            <v>87</v>
          </cell>
          <cell r="BS922" t="str">
            <v/>
          </cell>
          <cell r="BT922">
            <v>0</v>
          </cell>
          <cell r="BU922">
            <v>86.75</v>
          </cell>
          <cell r="BV922">
            <v>92.5</v>
          </cell>
          <cell r="BW922">
            <v>92.5</v>
          </cell>
          <cell r="BX922">
            <v>90</v>
          </cell>
          <cell r="BY922" t="str">
            <v/>
          </cell>
          <cell r="BZ922">
            <v>0</v>
          </cell>
          <cell r="CA922">
            <v>89.67</v>
          </cell>
          <cell r="CB922">
            <v>83.5</v>
          </cell>
          <cell r="CC922">
            <v>84.5</v>
          </cell>
          <cell r="CD922">
            <v>85</v>
          </cell>
          <cell r="CE922" t="str">
            <v/>
          </cell>
          <cell r="CF922">
            <v>0</v>
          </cell>
          <cell r="CG922">
            <v>81.25</v>
          </cell>
          <cell r="CH922">
            <v>78.75</v>
          </cell>
          <cell r="CI922">
            <v>81.5</v>
          </cell>
          <cell r="CJ922">
            <v>84</v>
          </cell>
          <cell r="CK922" t="str">
            <v/>
          </cell>
          <cell r="CL922">
            <v>0</v>
          </cell>
          <cell r="CM922">
            <v>76.83</v>
          </cell>
          <cell r="CN922">
            <v>79.75</v>
          </cell>
          <cell r="CO922">
            <v>75.5</v>
          </cell>
          <cell r="CP922">
            <v>82</v>
          </cell>
          <cell r="CQ922" t="str">
            <v/>
          </cell>
          <cell r="CR922">
            <v>0</v>
          </cell>
          <cell r="CS922">
            <v>83.25</v>
          </cell>
          <cell r="CT922">
            <v>91</v>
          </cell>
          <cell r="CU922">
            <v>86.5</v>
          </cell>
          <cell r="CV922">
            <v>90</v>
          </cell>
          <cell r="CW922" t="str">
            <v/>
          </cell>
          <cell r="CX922">
            <v>0</v>
          </cell>
          <cell r="CY922">
            <v>84.22</v>
          </cell>
          <cell r="CZ922">
            <v>82</v>
          </cell>
          <cell r="DA922">
            <v>70.5</v>
          </cell>
          <cell r="DB922">
            <v>87</v>
          </cell>
          <cell r="DC922" t="str">
            <v/>
          </cell>
          <cell r="DD922">
            <v>0</v>
          </cell>
          <cell r="DE922">
            <v>91.75</v>
          </cell>
          <cell r="DF922">
            <v>91.25</v>
          </cell>
          <cell r="DG922">
            <v>85.5</v>
          </cell>
          <cell r="DH922">
            <v>90</v>
          </cell>
          <cell r="DI922" t="str">
            <v/>
          </cell>
          <cell r="DJ922">
            <v>0</v>
          </cell>
          <cell r="DK922">
            <v>0</v>
          </cell>
          <cell r="DL922">
            <v>0</v>
          </cell>
          <cell r="DM922">
            <v>0</v>
          </cell>
          <cell r="DN922">
            <v>83</v>
          </cell>
          <cell r="DO922" t="str">
            <v/>
          </cell>
          <cell r="DP922">
            <v>0</v>
          </cell>
          <cell r="DQ922">
            <v>89.5</v>
          </cell>
          <cell r="DR922">
            <v>89.25</v>
          </cell>
          <cell r="DS922">
            <v>93.25</v>
          </cell>
          <cell r="DT922">
            <v>81</v>
          </cell>
          <cell r="DU922" t="str">
            <v/>
          </cell>
          <cell r="DV922">
            <v>0</v>
          </cell>
          <cell r="DW922">
            <v>92</v>
          </cell>
          <cell r="DX922">
            <v>90.75</v>
          </cell>
          <cell r="DY922">
            <v>80.25</v>
          </cell>
          <cell r="DZ922">
            <v>88</v>
          </cell>
          <cell r="EA922" t="str">
            <v/>
          </cell>
          <cell r="EB922">
            <v>0</v>
          </cell>
          <cell r="EC922">
            <v>83.22</v>
          </cell>
          <cell r="ED922">
            <v>77.5</v>
          </cell>
          <cell r="EE922">
            <v>88</v>
          </cell>
          <cell r="EF922">
            <v>84</v>
          </cell>
          <cell r="EG922" t="str">
            <v/>
          </cell>
          <cell r="EH922">
            <v>0</v>
          </cell>
          <cell r="EI922">
            <v>79.92</v>
          </cell>
          <cell r="EJ922">
            <v>77</v>
          </cell>
          <cell r="EK922">
            <v>79.75</v>
          </cell>
          <cell r="EL922">
            <v>80</v>
          </cell>
          <cell r="EM922" t="str">
            <v/>
          </cell>
          <cell r="EN922">
            <v>0</v>
          </cell>
          <cell r="EO922">
            <v>79.92</v>
          </cell>
          <cell r="EP922">
            <v>77</v>
          </cell>
          <cell r="EQ922">
            <v>79.75</v>
          </cell>
          <cell r="ER922">
            <v>80</v>
          </cell>
          <cell r="ES922" t="str">
            <v/>
          </cell>
          <cell r="ET922">
            <v>0</v>
          </cell>
          <cell r="EU922">
            <v>79.92</v>
          </cell>
          <cell r="EV922">
            <v>77</v>
          </cell>
          <cell r="EW922">
            <v>79.75</v>
          </cell>
          <cell r="EX922">
            <v>80</v>
          </cell>
          <cell r="EY922" t="str">
            <v/>
          </cell>
          <cell r="EZ922">
            <v>0</v>
          </cell>
          <cell r="FA922">
            <v>78.58</v>
          </cell>
          <cell r="FB922">
            <v>79.5</v>
          </cell>
          <cell r="FC922">
            <v>79</v>
          </cell>
          <cell r="FD922">
            <v>81</v>
          </cell>
          <cell r="FE922" t="str">
            <v/>
          </cell>
          <cell r="FF922">
            <v>0</v>
          </cell>
          <cell r="FG922">
            <v>78.58</v>
          </cell>
          <cell r="FH922">
            <v>79.5</v>
          </cell>
          <cell r="FI922">
            <v>79</v>
          </cell>
          <cell r="FJ922">
            <v>81</v>
          </cell>
          <cell r="FK922" t="str">
            <v/>
          </cell>
          <cell r="FL922">
            <v>0</v>
          </cell>
          <cell r="FM922">
            <v>78.58</v>
          </cell>
          <cell r="FN922">
            <v>79.5</v>
          </cell>
          <cell r="FO922">
            <v>79</v>
          </cell>
          <cell r="FP922">
            <v>81</v>
          </cell>
          <cell r="FQ922" t="str">
            <v/>
          </cell>
          <cell r="FR922">
            <v>0</v>
          </cell>
          <cell r="FS922">
            <v>78.58</v>
          </cell>
          <cell r="FT922">
            <v>79.5</v>
          </cell>
          <cell r="FU922">
            <v>79</v>
          </cell>
          <cell r="FV922">
            <v>81</v>
          </cell>
          <cell r="FW922" t="str">
            <v/>
          </cell>
          <cell r="FX922">
            <v>0</v>
          </cell>
          <cell r="FY922">
            <v>78.58</v>
          </cell>
          <cell r="FZ922">
            <v>79.5</v>
          </cell>
          <cell r="GA922">
            <v>79</v>
          </cell>
          <cell r="GB922">
            <v>81</v>
          </cell>
          <cell r="GC922" t="str">
            <v/>
          </cell>
          <cell r="GD922">
            <v>0</v>
          </cell>
          <cell r="GE922">
            <v>78.58</v>
          </cell>
          <cell r="GF922">
            <v>79.5</v>
          </cell>
          <cell r="GG922">
            <v>79</v>
          </cell>
          <cell r="GH922">
            <v>81</v>
          </cell>
          <cell r="GI922" t="str">
            <v/>
          </cell>
          <cell r="GJ922">
            <v>0</v>
          </cell>
          <cell r="GK922">
            <v>78.58</v>
          </cell>
          <cell r="GL922">
            <v>79.5</v>
          </cell>
          <cell r="GM922">
            <v>79</v>
          </cell>
          <cell r="GN922">
            <v>81</v>
          </cell>
          <cell r="GO922" t="str">
            <v/>
          </cell>
          <cell r="GP922">
            <v>0</v>
          </cell>
          <cell r="GQ922">
            <v>78.58</v>
          </cell>
          <cell r="GR922">
            <v>79.5</v>
          </cell>
          <cell r="GS922">
            <v>79</v>
          </cell>
          <cell r="GT922">
            <v>81</v>
          </cell>
          <cell r="GU922" t="str">
            <v/>
          </cell>
          <cell r="GV922">
            <v>0</v>
          </cell>
          <cell r="GW922">
            <v>81.33</v>
          </cell>
          <cell r="GX922">
            <v>77.25</v>
          </cell>
          <cell r="GY922">
            <v>74.25</v>
          </cell>
          <cell r="GZ922">
            <v>83</v>
          </cell>
          <cell r="HA922" t="str">
            <v>EKO-L</v>
          </cell>
          <cell r="HB922">
            <v>0</v>
          </cell>
          <cell r="HC922">
            <v>82.83</v>
          </cell>
          <cell r="HD922">
            <v>67.75</v>
          </cell>
          <cell r="HE922">
            <v>74.5</v>
          </cell>
          <cell r="HF922">
            <v>77</v>
          </cell>
          <cell r="HH922">
            <v>0</v>
          </cell>
          <cell r="HM922" t="str">
            <v/>
          </cell>
          <cell r="HN922" t="str">
            <v/>
          </cell>
          <cell r="HS922">
            <v>0</v>
          </cell>
          <cell r="HT922" t="str">
            <v>PKN</v>
          </cell>
          <cell r="HU922">
            <v>0</v>
          </cell>
          <cell r="HV922" t="str">
            <v>IND</v>
          </cell>
          <cell r="HW922">
            <v>0</v>
          </cell>
          <cell r="HX922" t="str">
            <v>MAT-W</v>
          </cell>
          <cell r="HY922">
            <v>0</v>
          </cell>
          <cell r="HZ922" t="str">
            <v>SEJ-W</v>
          </cell>
          <cell r="IA922">
            <v>0</v>
          </cell>
          <cell r="IB922" t="str">
            <v>IGR-W</v>
          </cell>
          <cell r="IC922">
            <v>0</v>
          </cell>
          <cell r="ID922" t="str">
            <v>SBO</v>
          </cell>
          <cell r="IE922">
            <v>0</v>
          </cell>
          <cell r="IF922" t="str">
            <v>PJO</v>
          </cell>
          <cell r="IG922">
            <v>0</v>
          </cell>
          <cell r="IH922" t="str">
            <v>PRA</v>
          </cell>
          <cell r="II922">
            <v>0</v>
          </cell>
          <cell r="IJ922" t="str">
            <v>JAW</v>
          </cell>
          <cell r="IK922">
            <v>0</v>
          </cell>
          <cell r="IL922" t="str">
            <v>ARB</v>
          </cell>
          <cell r="IM922">
            <v>0</v>
          </cell>
          <cell r="IN922" t="str">
            <v>PKM</v>
          </cell>
          <cell r="IO922">
            <v>0</v>
          </cell>
          <cell r="IP922" t="str">
            <v>MAT-P</v>
          </cell>
          <cell r="IQ922">
            <v>0</v>
          </cell>
          <cell r="IR922" t="str">
            <v>BIO-P</v>
          </cell>
          <cell r="IS922">
            <v>0</v>
          </cell>
          <cell r="IT922" t="str">
            <v>FIS-P</v>
          </cell>
          <cell r="IU922">
            <v>0</v>
          </cell>
          <cell r="IV922" t="str">
            <v>KIM-P</v>
          </cell>
          <cell r="IW922">
            <v>0</v>
          </cell>
          <cell r="IX922" t="str">
            <v>EKO-L</v>
          </cell>
          <cell r="IY922">
            <v>0</v>
          </cell>
          <cell r="JA922">
            <v>0</v>
          </cell>
        </row>
        <row r="923">
          <cell r="Q923" t="str">
            <v/>
          </cell>
          <cell r="AB923" t="str">
            <v/>
          </cell>
          <cell r="AC923">
            <v>2</v>
          </cell>
          <cell r="AI923" t="str">
            <v/>
          </cell>
          <cell r="AJ923">
            <v>0</v>
          </cell>
          <cell r="AK923">
            <v>87.25</v>
          </cell>
          <cell r="AL923">
            <v>85</v>
          </cell>
          <cell r="AM923">
            <v>86.75</v>
          </cell>
          <cell r="AN923">
            <v>76</v>
          </cell>
          <cell r="AO923" t="str">
            <v/>
          </cell>
          <cell r="AP923">
            <v>0</v>
          </cell>
          <cell r="AQ923">
            <v>90.33</v>
          </cell>
          <cell r="AR923">
            <v>86.5</v>
          </cell>
          <cell r="AS923">
            <v>86.75</v>
          </cell>
          <cell r="AT923">
            <v>79</v>
          </cell>
          <cell r="AU923" t="str">
            <v/>
          </cell>
          <cell r="AV923">
            <v>0</v>
          </cell>
          <cell r="AW923">
            <v>87.25</v>
          </cell>
          <cell r="AX923">
            <v>89</v>
          </cell>
          <cell r="AY923">
            <v>86.75</v>
          </cell>
          <cell r="AZ923">
            <v>80</v>
          </cell>
          <cell r="BA923" t="str">
            <v/>
          </cell>
          <cell r="BB923">
            <v>0</v>
          </cell>
          <cell r="BC923">
            <v>93.25</v>
          </cell>
          <cell r="BD923">
            <v>85</v>
          </cell>
          <cell r="BE923">
            <v>86.75</v>
          </cell>
          <cell r="BF923">
            <v>78</v>
          </cell>
          <cell r="BG923" t="str">
            <v>SEJ</v>
          </cell>
          <cell r="BH923">
            <v>0</v>
          </cell>
          <cell r="BI923">
            <v>88</v>
          </cell>
          <cell r="BJ923">
            <v>91</v>
          </cell>
          <cell r="BK923">
            <v>82.5</v>
          </cell>
          <cell r="BL923">
            <v>76</v>
          </cell>
          <cell r="BM923" t="str">
            <v/>
          </cell>
          <cell r="BN923">
            <v>0</v>
          </cell>
          <cell r="BO923">
            <v>91.25</v>
          </cell>
          <cell r="BP923">
            <v>87.75</v>
          </cell>
          <cell r="BQ923">
            <v>92.75</v>
          </cell>
          <cell r="BR923">
            <v>88</v>
          </cell>
          <cell r="BS923" t="str">
            <v/>
          </cell>
          <cell r="BT923">
            <v>0</v>
          </cell>
          <cell r="BU923">
            <v>90.75</v>
          </cell>
          <cell r="BV923">
            <v>91</v>
          </cell>
          <cell r="BW923">
            <v>93.75</v>
          </cell>
          <cell r="BX923">
            <v>95</v>
          </cell>
          <cell r="BY923" t="str">
            <v/>
          </cell>
          <cell r="BZ923">
            <v>0</v>
          </cell>
          <cell r="CA923">
            <v>96.78</v>
          </cell>
          <cell r="CB923">
            <v>98.75</v>
          </cell>
          <cell r="CC923">
            <v>99</v>
          </cell>
          <cell r="CD923">
            <v>99</v>
          </cell>
          <cell r="CE923" t="str">
            <v/>
          </cell>
          <cell r="CF923">
            <v>0</v>
          </cell>
          <cell r="CG923">
            <v>88.25</v>
          </cell>
          <cell r="CH923">
            <v>79</v>
          </cell>
          <cell r="CI923">
            <v>84</v>
          </cell>
          <cell r="CJ923">
            <v>86</v>
          </cell>
          <cell r="CK923" t="str">
            <v/>
          </cell>
          <cell r="CL923">
            <v>0</v>
          </cell>
          <cell r="CM923">
            <v>83.33</v>
          </cell>
          <cell r="CN923">
            <v>93</v>
          </cell>
          <cell r="CO923">
            <v>93.75</v>
          </cell>
          <cell r="CP923">
            <v>88</v>
          </cell>
          <cell r="CQ923" t="str">
            <v/>
          </cell>
          <cell r="CR923">
            <v>0</v>
          </cell>
          <cell r="CS923">
            <v>94</v>
          </cell>
          <cell r="CT923">
            <v>98.5</v>
          </cell>
          <cell r="CU923">
            <v>92.5</v>
          </cell>
          <cell r="CV923">
            <v>88</v>
          </cell>
          <cell r="CW923" t="str">
            <v/>
          </cell>
          <cell r="CX923">
            <v>0</v>
          </cell>
          <cell r="CY923">
            <v>86.44</v>
          </cell>
          <cell r="CZ923">
            <v>84.5</v>
          </cell>
          <cell r="DA923">
            <v>79</v>
          </cell>
          <cell r="DB923">
            <v>91</v>
          </cell>
          <cell r="DC923" t="str">
            <v/>
          </cell>
          <cell r="DD923">
            <v>0</v>
          </cell>
          <cell r="DE923">
            <v>92</v>
          </cell>
          <cell r="DF923">
            <v>89.5</v>
          </cell>
          <cell r="DG923">
            <v>93.25</v>
          </cell>
          <cell r="DH923">
            <v>92</v>
          </cell>
          <cell r="DI923" t="str">
            <v/>
          </cell>
          <cell r="DJ923">
            <v>0</v>
          </cell>
          <cell r="DK923">
            <v>0</v>
          </cell>
          <cell r="DL923">
            <v>0</v>
          </cell>
          <cell r="DM923">
            <v>0</v>
          </cell>
          <cell r="DN923">
            <v>90</v>
          </cell>
          <cell r="DO923" t="str">
            <v/>
          </cell>
          <cell r="DP923">
            <v>0</v>
          </cell>
          <cell r="DQ923">
            <v>90</v>
          </cell>
          <cell r="DR923">
            <v>96.25</v>
          </cell>
          <cell r="DS923">
            <v>98.5</v>
          </cell>
          <cell r="DT923">
            <v>83</v>
          </cell>
          <cell r="DU923" t="str">
            <v/>
          </cell>
          <cell r="DV923">
            <v>0</v>
          </cell>
          <cell r="DW923">
            <v>93</v>
          </cell>
          <cell r="DX923">
            <v>87.25</v>
          </cell>
          <cell r="DY923">
            <v>79</v>
          </cell>
          <cell r="DZ923">
            <v>89</v>
          </cell>
          <cell r="EA923" t="str">
            <v/>
          </cell>
          <cell r="EB923">
            <v>0</v>
          </cell>
          <cell r="EC923">
            <v>93.89</v>
          </cell>
          <cell r="ED923">
            <v>96</v>
          </cell>
          <cell r="EE923">
            <v>98</v>
          </cell>
          <cell r="EF923">
            <v>96</v>
          </cell>
          <cell r="EG923" t="str">
            <v/>
          </cell>
          <cell r="EH923">
            <v>0</v>
          </cell>
          <cell r="EI923">
            <v>92.83</v>
          </cell>
          <cell r="EJ923">
            <v>85.75</v>
          </cell>
          <cell r="EK923">
            <v>91.5</v>
          </cell>
          <cell r="EL923">
            <v>94</v>
          </cell>
          <cell r="EM923" t="str">
            <v/>
          </cell>
          <cell r="EN923">
            <v>0</v>
          </cell>
          <cell r="EO923">
            <v>92.83</v>
          </cell>
          <cell r="EP923">
            <v>85.75</v>
          </cell>
          <cell r="EQ923">
            <v>91.5</v>
          </cell>
          <cell r="ER923">
            <v>94</v>
          </cell>
          <cell r="ES923" t="str">
            <v/>
          </cell>
          <cell r="ET923">
            <v>0</v>
          </cell>
          <cell r="EU923">
            <v>92.83</v>
          </cell>
          <cell r="EV923">
            <v>85.75</v>
          </cell>
          <cell r="EW923">
            <v>91.5</v>
          </cell>
          <cell r="EX923">
            <v>94</v>
          </cell>
          <cell r="EY923" t="str">
            <v/>
          </cell>
          <cell r="EZ923">
            <v>0</v>
          </cell>
          <cell r="FA923">
            <v>88.42</v>
          </cell>
          <cell r="FB923">
            <v>88.75</v>
          </cell>
          <cell r="FC923">
            <v>99</v>
          </cell>
          <cell r="FD923">
            <v>95</v>
          </cell>
          <cell r="FE923" t="str">
            <v/>
          </cell>
          <cell r="FF923">
            <v>0</v>
          </cell>
          <cell r="FG923">
            <v>88.42</v>
          </cell>
          <cell r="FH923">
            <v>88.75</v>
          </cell>
          <cell r="FI923">
            <v>99</v>
          </cell>
          <cell r="FJ923">
            <v>95</v>
          </cell>
          <cell r="FK923" t="str">
            <v/>
          </cell>
          <cell r="FL923">
            <v>0</v>
          </cell>
          <cell r="FM923">
            <v>88.42</v>
          </cell>
          <cell r="FN923">
            <v>88.75</v>
          </cell>
          <cell r="FO923">
            <v>99</v>
          </cell>
          <cell r="FP923">
            <v>95</v>
          </cell>
          <cell r="FQ923" t="str">
            <v/>
          </cell>
          <cell r="FR923">
            <v>0</v>
          </cell>
          <cell r="FS923">
            <v>88.42</v>
          </cell>
          <cell r="FT923">
            <v>88.75</v>
          </cell>
          <cell r="FU923">
            <v>99</v>
          </cell>
          <cell r="FV923">
            <v>95</v>
          </cell>
          <cell r="FW923" t="str">
            <v/>
          </cell>
          <cell r="FX923">
            <v>0</v>
          </cell>
          <cell r="FY923">
            <v>88.42</v>
          </cell>
          <cell r="FZ923">
            <v>88.75</v>
          </cell>
          <cell r="GA923">
            <v>99</v>
          </cell>
          <cell r="GB923">
            <v>95</v>
          </cell>
          <cell r="GC923" t="str">
            <v/>
          </cell>
          <cell r="GD923">
            <v>0</v>
          </cell>
          <cell r="GE923">
            <v>88.42</v>
          </cell>
          <cell r="GF923">
            <v>88.75</v>
          </cell>
          <cell r="GG923">
            <v>99</v>
          </cell>
          <cell r="GH923">
            <v>95</v>
          </cell>
          <cell r="GI923" t="str">
            <v/>
          </cell>
          <cell r="GJ923">
            <v>0</v>
          </cell>
          <cell r="GK923">
            <v>88.42</v>
          </cell>
          <cell r="GL923">
            <v>88.75</v>
          </cell>
          <cell r="GM923">
            <v>99</v>
          </cell>
          <cell r="GN923">
            <v>95</v>
          </cell>
          <cell r="GO923" t="str">
            <v/>
          </cell>
          <cell r="GP923">
            <v>0</v>
          </cell>
          <cell r="GQ923">
            <v>88.42</v>
          </cell>
          <cell r="GR923">
            <v>88.75</v>
          </cell>
          <cell r="GS923">
            <v>99</v>
          </cell>
          <cell r="GT923">
            <v>95</v>
          </cell>
          <cell r="GU923" t="str">
            <v/>
          </cell>
          <cell r="GV923">
            <v>0</v>
          </cell>
          <cell r="GW923">
            <v>95.5</v>
          </cell>
          <cell r="GX923">
            <v>92.25</v>
          </cell>
          <cell r="GY923">
            <v>82.25</v>
          </cell>
          <cell r="GZ923">
            <v>93</v>
          </cell>
          <cell r="HA923" t="str">
            <v>EKO-L</v>
          </cell>
          <cell r="HB923">
            <v>0</v>
          </cell>
          <cell r="HC923">
            <v>89.33</v>
          </cell>
          <cell r="HD923">
            <v>85.5</v>
          </cell>
          <cell r="HE923">
            <v>87.75</v>
          </cell>
          <cell r="HF923">
            <v>96</v>
          </cell>
          <cell r="HH923">
            <v>0</v>
          </cell>
          <cell r="HM923" t="str">
            <v/>
          </cell>
          <cell r="HN923" t="str">
            <v/>
          </cell>
          <cell r="HS923">
            <v>0</v>
          </cell>
          <cell r="HT923" t="str">
            <v>PKN</v>
          </cell>
          <cell r="HU923">
            <v>0</v>
          </cell>
          <cell r="HV923" t="str">
            <v>IND</v>
          </cell>
          <cell r="HW923">
            <v>0</v>
          </cell>
          <cell r="HX923" t="str">
            <v>MAT-W</v>
          </cell>
          <cell r="HY923">
            <v>0</v>
          </cell>
          <cell r="HZ923" t="str">
            <v>SEJ-W</v>
          </cell>
          <cell r="IA923">
            <v>0</v>
          </cell>
          <cell r="IB923" t="str">
            <v>IGR-W</v>
          </cell>
          <cell r="IC923">
            <v>0</v>
          </cell>
          <cell r="ID923" t="str">
            <v>SBO</v>
          </cell>
          <cell r="IE923">
            <v>0</v>
          </cell>
          <cell r="IF923" t="str">
            <v>PJO</v>
          </cell>
          <cell r="IG923">
            <v>0</v>
          </cell>
          <cell r="IH923" t="str">
            <v>PRA</v>
          </cell>
          <cell r="II923">
            <v>0</v>
          </cell>
          <cell r="IJ923" t="str">
            <v>JAW</v>
          </cell>
          <cell r="IK923">
            <v>0</v>
          </cell>
          <cell r="IL923" t="str">
            <v>ARB</v>
          </cell>
          <cell r="IM923">
            <v>0</v>
          </cell>
          <cell r="IN923" t="str">
            <v>PKM</v>
          </cell>
          <cell r="IO923">
            <v>0</v>
          </cell>
          <cell r="IP923" t="str">
            <v>MAT-P</v>
          </cell>
          <cell r="IQ923">
            <v>0</v>
          </cell>
          <cell r="IR923" t="str">
            <v>BIO-P</v>
          </cell>
          <cell r="IS923">
            <v>0</v>
          </cell>
          <cell r="IT923" t="str">
            <v>FIS-P</v>
          </cell>
          <cell r="IU923">
            <v>0</v>
          </cell>
          <cell r="IV923" t="str">
            <v>KIM-P</v>
          </cell>
          <cell r="IW923">
            <v>0</v>
          </cell>
          <cell r="IX923" t="str">
            <v>EKO-L</v>
          </cell>
          <cell r="IY923">
            <v>0</v>
          </cell>
          <cell r="JA923">
            <v>0</v>
          </cell>
        </row>
        <row r="924">
          <cell r="Q924" t="str">
            <v/>
          </cell>
          <cell r="AB924" t="str">
            <v/>
          </cell>
          <cell r="AC924">
            <v>3</v>
          </cell>
          <cell r="AI924" t="str">
            <v/>
          </cell>
          <cell r="AJ924">
            <v>0</v>
          </cell>
          <cell r="AK924">
            <v>81.5</v>
          </cell>
          <cell r="AL924">
            <v>83.25</v>
          </cell>
          <cell r="AM924">
            <v>78.75</v>
          </cell>
          <cell r="AN924">
            <v>79</v>
          </cell>
          <cell r="AO924" t="str">
            <v/>
          </cell>
          <cell r="AP924">
            <v>0</v>
          </cell>
          <cell r="AQ924">
            <v>78.33</v>
          </cell>
          <cell r="AR924">
            <v>81.5</v>
          </cell>
          <cell r="AS924">
            <v>76.25</v>
          </cell>
          <cell r="AT924">
            <v>80</v>
          </cell>
          <cell r="AU924" t="str">
            <v/>
          </cell>
          <cell r="AV924">
            <v>0</v>
          </cell>
          <cell r="AW924">
            <v>85</v>
          </cell>
          <cell r="AX924">
            <v>81.75</v>
          </cell>
          <cell r="AY924">
            <v>78.75</v>
          </cell>
          <cell r="AZ924">
            <v>80</v>
          </cell>
          <cell r="BA924" t="str">
            <v/>
          </cell>
          <cell r="BB924">
            <v>0</v>
          </cell>
          <cell r="BC924">
            <v>85</v>
          </cell>
          <cell r="BD924">
            <v>83.25</v>
          </cell>
          <cell r="BE924">
            <v>78.25</v>
          </cell>
          <cell r="BF924">
            <v>80</v>
          </cell>
          <cell r="BG924" t="str">
            <v>SEJ</v>
          </cell>
          <cell r="BH924">
            <v>0</v>
          </cell>
          <cell r="BI924">
            <v>77.67</v>
          </cell>
          <cell r="BJ924">
            <v>81</v>
          </cell>
          <cell r="BK924">
            <v>68.5</v>
          </cell>
          <cell r="BL924">
            <v>78</v>
          </cell>
          <cell r="BM924" t="str">
            <v/>
          </cell>
          <cell r="BN924">
            <v>0</v>
          </cell>
          <cell r="BO924">
            <v>81</v>
          </cell>
          <cell r="BP924">
            <v>75</v>
          </cell>
          <cell r="BQ924">
            <v>74</v>
          </cell>
          <cell r="BR924">
            <v>85</v>
          </cell>
          <cell r="BS924" t="str">
            <v/>
          </cell>
          <cell r="BT924">
            <v>0</v>
          </cell>
          <cell r="BU924">
            <v>82.5</v>
          </cell>
          <cell r="BV924">
            <v>86.5</v>
          </cell>
          <cell r="BW924">
            <v>86.25</v>
          </cell>
          <cell r="BX924">
            <v>86</v>
          </cell>
          <cell r="BY924" t="str">
            <v/>
          </cell>
          <cell r="BZ924">
            <v>0</v>
          </cell>
          <cell r="CA924">
            <v>78.56</v>
          </cell>
          <cell r="CB924">
            <v>71.5</v>
          </cell>
          <cell r="CC924">
            <v>69.5</v>
          </cell>
          <cell r="CD924">
            <v>78</v>
          </cell>
          <cell r="CE924" t="str">
            <v/>
          </cell>
          <cell r="CF924">
            <v>0</v>
          </cell>
          <cell r="CG924">
            <v>83</v>
          </cell>
          <cell r="CH924">
            <v>78.5</v>
          </cell>
          <cell r="CI924">
            <v>79</v>
          </cell>
          <cell r="CJ924">
            <v>80</v>
          </cell>
          <cell r="CK924" t="str">
            <v/>
          </cell>
          <cell r="CL924">
            <v>0</v>
          </cell>
          <cell r="CM924">
            <v>75.08</v>
          </cell>
          <cell r="CN924">
            <v>73.5</v>
          </cell>
          <cell r="CO924">
            <v>66.75</v>
          </cell>
          <cell r="CP924">
            <v>80</v>
          </cell>
          <cell r="CQ924" t="str">
            <v/>
          </cell>
          <cell r="CR924">
            <v>0</v>
          </cell>
          <cell r="CS924">
            <v>84.08</v>
          </cell>
          <cell r="CT924">
            <v>80</v>
          </cell>
          <cell r="CU924">
            <v>72.5</v>
          </cell>
          <cell r="CV924">
            <v>81</v>
          </cell>
          <cell r="CW924" t="str">
            <v/>
          </cell>
          <cell r="CX924">
            <v>0</v>
          </cell>
          <cell r="CY924">
            <v>83.11</v>
          </cell>
          <cell r="CZ924">
            <v>74.25</v>
          </cell>
          <cell r="DA924">
            <v>71.5</v>
          </cell>
          <cell r="DB924">
            <v>86</v>
          </cell>
          <cell r="DC924" t="str">
            <v/>
          </cell>
          <cell r="DD924">
            <v>0</v>
          </cell>
          <cell r="DE924">
            <v>86.25</v>
          </cell>
          <cell r="DF924">
            <v>79</v>
          </cell>
          <cell r="DG924">
            <v>76.5</v>
          </cell>
          <cell r="DH924">
            <v>86</v>
          </cell>
          <cell r="DI924" t="str">
            <v/>
          </cell>
          <cell r="DJ924">
            <v>0</v>
          </cell>
          <cell r="DK924">
            <v>0</v>
          </cell>
          <cell r="DL924">
            <v>0</v>
          </cell>
          <cell r="DM924">
            <v>0</v>
          </cell>
          <cell r="DN924">
            <v>81</v>
          </cell>
          <cell r="DO924" t="str">
            <v/>
          </cell>
          <cell r="DP924">
            <v>0</v>
          </cell>
          <cell r="DQ924">
            <v>83.75</v>
          </cell>
          <cell r="DR924">
            <v>72.75</v>
          </cell>
          <cell r="DS924">
            <v>70.25</v>
          </cell>
          <cell r="DT924">
            <v>76</v>
          </cell>
          <cell r="DU924" t="str">
            <v/>
          </cell>
          <cell r="DV924">
            <v>0</v>
          </cell>
          <cell r="DW924">
            <v>80.25</v>
          </cell>
          <cell r="DX924">
            <v>82</v>
          </cell>
          <cell r="DY924">
            <v>70</v>
          </cell>
          <cell r="DZ924">
            <v>82</v>
          </cell>
          <cell r="EA924" t="str">
            <v/>
          </cell>
          <cell r="EB924">
            <v>0</v>
          </cell>
          <cell r="EC924">
            <v>78</v>
          </cell>
          <cell r="ED924">
            <v>68.25</v>
          </cell>
          <cell r="EE924">
            <v>70.5</v>
          </cell>
          <cell r="EF924">
            <v>72</v>
          </cell>
          <cell r="EG924" t="str">
            <v/>
          </cell>
          <cell r="EH924">
            <v>0</v>
          </cell>
          <cell r="EI924">
            <v>78.17</v>
          </cell>
          <cell r="EJ924">
            <v>0</v>
          </cell>
          <cell r="EK924">
            <v>69.5</v>
          </cell>
          <cell r="EL924">
            <v>81</v>
          </cell>
          <cell r="EM924" t="str">
            <v/>
          </cell>
          <cell r="EN924">
            <v>0</v>
          </cell>
          <cell r="EO924">
            <v>78.17</v>
          </cell>
          <cell r="EP924">
            <v>0</v>
          </cell>
          <cell r="EQ924">
            <v>69.5</v>
          </cell>
          <cell r="ER924">
            <v>81</v>
          </cell>
          <cell r="ES924" t="str">
            <v/>
          </cell>
          <cell r="ET924">
            <v>0</v>
          </cell>
          <cell r="EU924">
            <v>78.17</v>
          </cell>
          <cell r="EV924">
            <v>0</v>
          </cell>
          <cell r="EW924">
            <v>69.5</v>
          </cell>
          <cell r="EX924">
            <v>81</v>
          </cell>
          <cell r="EY924" t="str">
            <v/>
          </cell>
          <cell r="EZ924">
            <v>0</v>
          </cell>
          <cell r="FA924">
            <v>78.08</v>
          </cell>
          <cell r="FB924">
            <v>69.25</v>
          </cell>
          <cell r="FC924">
            <v>69</v>
          </cell>
          <cell r="FD924">
            <v>72</v>
          </cell>
          <cell r="FE924" t="str">
            <v/>
          </cell>
          <cell r="FF924">
            <v>0</v>
          </cell>
          <cell r="FG924">
            <v>78.08</v>
          </cell>
          <cell r="FH924">
            <v>69.25</v>
          </cell>
          <cell r="FI924">
            <v>69</v>
          </cell>
          <cell r="FJ924">
            <v>72</v>
          </cell>
          <cell r="FK924" t="str">
            <v/>
          </cell>
          <cell r="FL924">
            <v>0</v>
          </cell>
          <cell r="FM924">
            <v>78.08</v>
          </cell>
          <cell r="FN924">
            <v>69.25</v>
          </cell>
          <cell r="FO924">
            <v>69</v>
          </cell>
          <cell r="FP924">
            <v>72</v>
          </cell>
          <cell r="FQ924" t="str">
            <v/>
          </cell>
          <cell r="FR924">
            <v>0</v>
          </cell>
          <cell r="FS924">
            <v>78.08</v>
          </cell>
          <cell r="FT924">
            <v>69.25</v>
          </cell>
          <cell r="FU924">
            <v>69</v>
          </cell>
          <cell r="FV924">
            <v>72</v>
          </cell>
          <cell r="FW924" t="str">
            <v/>
          </cell>
          <cell r="FX924">
            <v>0</v>
          </cell>
          <cell r="FY924">
            <v>78.08</v>
          </cell>
          <cell r="FZ924">
            <v>69.25</v>
          </cell>
          <cell r="GA924">
            <v>69</v>
          </cell>
          <cell r="GB924">
            <v>72</v>
          </cell>
          <cell r="GC924" t="str">
            <v/>
          </cell>
          <cell r="GD924">
            <v>0</v>
          </cell>
          <cell r="GE924">
            <v>78.08</v>
          </cell>
          <cell r="GF924">
            <v>69.25</v>
          </cell>
          <cell r="GG924">
            <v>69</v>
          </cell>
          <cell r="GH924">
            <v>72</v>
          </cell>
          <cell r="GI924" t="str">
            <v/>
          </cell>
          <cell r="GJ924">
            <v>0</v>
          </cell>
          <cell r="GK924">
            <v>78.08</v>
          </cell>
          <cell r="GL924">
            <v>69.25</v>
          </cell>
          <cell r="GM924">
            <v>69</v>
          </cell>
          <cell r="GN924">
            <v>72</v>
          </cell>
          <cell r="GO924" t="str">
            <v/>
          </cell>
          <cell r="GP924">
            <v>0</v>
          </cell>
          <cell r="GQ924">
            <v>78.08</v>
          </cell>
          <cell r="GR924">
            <v>69.25</v>
          </cell>
          <cell r="GS924">
            <v>69</v>
          </cell>
          <cell r="GT924">
            <v>72</v>
          </cell>
          <cell r="GU924" t="str">
            <v/>
          </cell>
          <cell r="GV924">
            <v>0</v>
          </cell>
          <cell r="GW924">
            <v>80.17</v>
          </cell>
          <cell r="GX924">
            <v>72.75</v>
          </cell>
          <cell r="GY924">
            <v>66.75</v>
          </cell>
          <cell r="GZ924">
            <v>75</v>
          </cell>
          <cell r="HA924" t="str">
            <v>EKO-L</v>
          </cell>
          <cell r="HB924">
            <v>0</v>
          </cell>
          <cell r="HC924">
            <v>75.75</v>
          </cell>
          <cell r="HD924">
            <v>69.75</v>
          </cell>
          <cell r="HE924">
            <v>73</v>
          </cell>
          <cell r="HF924">
            <v>73</v>
          </cell>
          <cell r="HH924">
            <v>0</v>
          </cell>
          <cell r="HM924" t="str">
            <v/>
          </cell>
          <cell r="HN924" t="str">
            <v/>
          </cell>
          <cell r="HS924">
            <v>0</v>
          </cell>
          <cell r="HT924" t="str">
            <v>PKN</v>
          </cell>
          <cell r="HU924">
            <v>0</v>
          </cell>
          <cell r="HV924" t="str">
            <v>IND</v>
          </cell>
          <cell r="HW924">
            <v>0</v>
          </cell>
          <cell r="HX924" t="str">
            <v>MAT-W</v>
          </cell>
          <cell r="HY924">
            <v>0</v>
          </cell>
          <cell r="HZ924" t="str">
            <v>SEJ-W</v>
          </cell>
          <cell r="IA924">
            <v>0</v>
          </cell>
          <cell r="IB924" t="str">
            <v>IGR-W</v>
          </cell>
          <cell r="IC924">
            <v>0</v>
          </cell>
          <cell r="ID924" t="str">
            <v>SBO</v>
          </cell>
          <cell r="IE924">
            <v>0</v>
          </cell>
          <cell r="IF924" t="str">
            <v>PJO</v>
          </cell>
          <cell r="IG924">
            <v>0</v>
          </cell>
          <cell r="IH924" t="str">
            <v>PRA</v>
          </cell>
          <cell r="II924">
            <v>0</v>
          </cell>
          <cell r="IJ924" t="str">
            <v>JAW</v>
          </cell>
          <cell r="IK924">
            <v>0</v>
          </cell>
          <cell r="IL924" t="str">
            <v>ARB</v>
          </cell>
          <cell r="IM924">
            <v>0</v>
          </cell>
          <cell r="IN924" t="str">
            <v>PKM</v>
          </cell>
          <cell r="IO924">
            <v>0</v>
          </cell>
          <cell r="IP924" t="str">
            <v>MAT-P</v>
          </cell>
          <cell r="IQ924">
            <v>0</v>
          </cell>
          <cell r="IR924" t="str">
            <v>BIO-P</v>
          </cell>
          <cell r="IS924">
            <v>0</v>
          </cell>
          <cell r="IT924" t="str">
            <v>FIS-P</v>
          </cell>
          <cell r="IU924">
            <v>0</v>
          </cell>
          <cell r="IV924" t="str">
            <v>KIM-P</v>
          </cell>
          <cell r="IW924">
            <v>0</v>
          </cell>
          <cell r="IX924" t="str">
            <v>EKO-L</v>
          </cell>
          <cell r="IY924">
            <v>0</v>
          </cell>
          <cell r="JA924">
            <v>0</v>
          </cell>
        </row>
        <row r="925">
          <cell r="Q925" t="str">
            <v/>
          </cell>
          <cell r="AB925" t="str">
            <v/>
          </cell>
          <cell r="AC925">
            <v>4</v>
          </cell>
          <cell r="AI925" t="str">
            <v/>
          </cell>
          <cell r="AJ925">
            <v>0</v>
          </cell>
          <cell r="AK925">
            <v>78</v>
          </cell>
          <cell r="AL925">
            <v>83.25</v>
          </cell>
          <cell r="AM925">
            <v>81.25</v>
          </cell>
          <cell r="AN925">
            <v>80</v>
          </cell>
          <cell r="AO925" t="str">
            <v/>
          </cell>
          <cell r="AP925">
            <v>0</v>
          </cell>
          <cell r="AQ925">
            <v>78</v>
          </cell>
          <cell r="AR925">
            <v>84.75</v>
          </cell>
          <cell r="AS925">
            <v>81.75</v>
          </cell>
          <cell r="AT925">
            <v>80</v>
          </cell>
          <cell r="AU925" t="str">
            <v/>
          </cell>
          <cell r="AV925">
            <v>0</v>
          </cell>
          <cell r="AW925">
            <v>79</v>
          </cell>
          <cell r="AX925">
            <v>84.75</v>
          </cell>
          <cell r="AY925">
            <v>81.5</v>
          </cell>
          <cell r="AZ925">
            <v>81</v>
          </cell>
          <cell r="BA925" t="str">
            <v/>
          </cell>
          <cell r="BB925">
            <v>0</v>
          </cell>
          <cell r="BC925" t="str">
            <v>PDH</v>
          </cell>
          <cell r="BD925">
            <v>83.25</v>
          </cell>
          <cell r="BE925">
            <v>81.75</v>
          </cell>
          <cell r="BF925">
            <v>81</v>
          </cell>
          <cell r="BG925" t="str">
            <v>SEJ</v>
          </cell>
          <cell r="BH925">
            <v>0</v>
          </cell>
          <cell r="BI925" t="str">
            <v>PDH</v>
          </cell>
          <cell r="BJ925">
            <v>84.25</v>
          </cell>
          <cell r="BK925">
            <v>74.75</v>
          </cell>
          <cell r="BL925">
            <v>81</v>
          </cell>
          <cell r="BM925" t="str">
            <v/>
          </cell>
          <cell r="BN925">
            <v>0</v>
          </cell>
          <cell r="BO925">
            <v>82</v>
          </cell>
          <cell r="BP925">
            <v>74.75</v>
          </cell>
          <cell r="BQ925">
            <v>87</v>
          </cell>
          <cell r="BR925">
            <v>83</v>
          </cell>
          <cell r="BS925" t="str">
            <v/>
          </cell>
          <cell r="BT925">
            <v>0</v>
          </cell>
          <cell r="BU925">
            <v>79</v>
          </cell>
          <cell r="BV925">
            <v>83</v>
          </cell>
          <cell r="BW925">
            <v>83.5</v>
          </cell>
          <cell r="BX925">
            <v>83</v>
          </cell>
          <cell r="BY925" t="str">
            <v/>
          </cell>
          <cell r="BZ925">
            <v>0</v>
          </cell>
          <cell r="CA925">
            <v>79</v>
          </cell>
          <cell r="CB925">
            <v>76.5</v>
          </cell>
          <cell r="CC925">
            <v>77.5</v>
          </cell>
          <cell r="CD925">
            <v>78</v>
          </cell>
          <cell r="CE925" t="str">
            <v/>
          </cell>
          <cell r="CF925">
            <v>0</v>
          </cell>
          <cell r="CG925">
            <v>78</v>
          </cell>
          <cell r="CH925">
            <v>79</v>
          </cell>
          <cell r="CI925">
            <v>79.25</v>
          </cell>
          <cell r="CJ925">
            <v>83</v>
          </cell>
          <cell r="CK925" t="str">
            <v/>
          </cell>
          <cell r="CL925">
            <v>0</v>
          </cell>
          <cell r="CM925">
            <v>80</v>
          </cell>
          <cell r="CN925">
            <v>77.75</v>
          </cell>
          <cell r="CO925">
            <v>75.5</v>
          </cell>
          <cell r="CP925">
            <v>81</v>
          </cell>
          <cell r="CQ925" t="str">
            <v/>
          </cell>
          <cell r="CR925">
            <v>0</v>
          </cell>
          <cell r="CS925">
            <v>78</v>
          </cell>
          <cell r="CT925">
            <v>72.75</v>
          </cell>
          <cell r="CU925">
            <v>78</v>
          </cell>
          <cell r="CV925">
            <v>81</v>
          </cell>
          <cell r="CW925" t="str">
            <v/>
          </cell>
          <cell r="CX925">
            <v>0</v>
          </cell>
          <cell r="CY925">
            <v>78</v>
          </cell>
          <cell r="CZ925">
            <v>75</v>
          </cell>
          <cell r="DA925">
            <v>71.5</v>
          </cell>
          <cell r="DB925">
            <v>90</v>
          </cell>
          <cell r="DC925" t="str">
            <v/>
          </cell>
          <cell r="DD925">
            <v>0</v>
          </cell>
          <cell r="DE925" t="str">
            <v>PDH</v>
          </cell>
          <cell r="DF925">
            <v>80.5</v>
          </cell>
          <cell r="DG925">
            <v>75.25</v>
          </cell>
          <cell r="DH925">
            <v>85</v>
          </cell>
          <cell r="DI925" t="str">
            <v/>
          </cell>
          <cell r="DJ925">
            <v>0</v>
          </cell>
          <cell r="DK925">
            <v>0</v>
          </cell>
          <cell r="DL925">
            <v>0</v>
          </cell>
          <cell r="DM925">
            <v>0</v>
          </cell>
          <cell r="DN925">
            <v>77</v>
          </cell>
          <cell r="DO925" t="str">
            <v/>
          </cell>
          <cell r="DP925">
            <v>0</v>
          </cell>
          <cell r="DQ925">
            <v>76</v>
          </cell>
          <cell r="DR925">
            <v>77.5</v>
          </cell>
          <cell r="DS925">
            <v>81.75</v>
          </cell>
          <cell r="DT925">
            <v>75</v>
          </cell>
          <cell r="DU925" t="str">
            <v/>
          </cell>
          <cell r="DV925">
            <v>0</v>
          </cell>
          <cell r="DW925">
            <v>79</v>
          </cell>
          <cell r="DX925">
            <v>81.5</v>
          </cell>
          <cell r="DY925">
            <v>75</v>
          </cell>
          <cell r="DZ925">
            <v>83</v>
          </cell>
          <cell r="EA925" t="str">
            <v/>
          </cell>
          <cell r="EB925">
            <v>0</v>
          </cell>
          <cell r="EC925" t="str">
            <v>PDH</v>
          </cell>
          <cell r="ED925">
            <v>70</v>
          </cell>
          <cell r="EE925">
            <v>74</v>
          </cell>
          <cell r="EF925">
            <v>74</v>
          </cell>
          <cell r="EG925" t="str">
            <v/>
          </cell>
          <cell r="EH925">
            <v>0</v>
          </cell>
          <cell r="EI925">
            <v>80</v>
          </cell>
          <cell r="EJ925">
            <v>73.25</v>
          </cell>
          <cell r="EK925">
            <v>71</v>
          </cell>
          <cell r="EL925">
            <v>80</v>
          </cell>
          <cell r="EM925" t="str">
            <v/>
          </cell>
          <cell r="EN925">
            <v>0</v>
          </cell>
          <cell r="EO925">
            <v>80</v>
          </cell>
          <cell r="EP925">
            <v>73.25</v>
          </cell>
          <cell r="EQ925">
            <v>71</v>
          </cell>
          <cell r="ER925">
            <v>80</v>
          </cell>
          <cell r="ES925" t="str">
            <v/>
          </cell>
          <cell r="ET925">
            <v>0</v>
          </cell>
          <cell r="EU925">
            <v>80</v>
          </cell>
          <cell r="EV925">
            <v>73.25</v>
          </cell>
          <cell r="EW925">
            <v>71</v>
          </cell>
          <cell r="EX925">
            <v>80</v>
          </cell>
          <cell r="EY925" t="str">
            <v/>
          </cell>
          <cell r="EZ925">
            <v>0</v>
          </cell>
          <cell r="FA925">
            <v>78</v>
          </cell>
          <cell r="FB925">
            <v>69.25</v>
          </cell>
          <cell r="FC925">
            <v>73</v>
          </cell>
          <cell r="FD925">
            <v>72</v>
          </cell>
          <cell r="FE925" t="str">
            <v/>
          </cell>
          <cell r="FF925">
            <v>0</v>
          </cell>
          <cell r="FG925">
            <v>78</v>
          </cell>
          <cell r="FH925">
            <v>69.25</v>
          </cell>
          <cell r="FI925">
            <v>73</v>
          </cell>
          <cell r="FJ925">
            <v>72</v>
          </cell>
          <cell r="FK925" t="str">
            <v/>
          </cell>
          <cell r="FL925">
            <v>0</v>
          </cell>
          <cell r="FM925">
            <v>78</v>
          </cell>
          <cell r="FN925">
            <v>69.25</v>
          </cell>
          <cell r="FO925">
            <v>73</v>
          </cell>
          <cell r="FP925">
            <v>72</v>
          </cell>
          <cell r="FQ925" t="str">
            <v/>
          </cell>
          <cell r="FR925">
            <v>0</v>
          </cell>
          <cell r="FS925">
            <v>78</v>
          </cell>
          <cell r="FT925">
            <v>69.25</v>
          </cell>
          <cell r="FU925">
            <v>73</v>
          </cell>
          <cell r="FV925">
            <v>72</v>
          </cell>
          <cell r="FW925" t="str">
            <v/>
          </cell>
          <cell r="FX925">
            <v>0</v>
          </cell>
          <cell r="FY925">
            <v>78</v>
          </cell>
          <cell r="FZ925">
            <v>69.25</v>
          </cell>
          <cell r="GA925">
            <v>73</v>
          </cell>
          <cell r="GB925">
            <v>72</v>
          </cell>
          <cell r="GC925" t="str">
            <v/>
          </cell>
          <cell r="GD925">
            <v>0</v>
          </cell>
          <cell r="GE925">
            <v>78</v>
          </cell>
          <cell r="GF925">
            <v>69.25</v>
          </cell>
          <cell r="GG925">
            <v>73</v>
          </cell>
          <cell r="GH925">
            <v>72</v>
          </cell>
          <cell r="GI925" t="str">
            <v/>
          </cell>
          <cell r="GJ925">
            <v>0</v>
          </cell>
          <cell r="GK925">
            <v>78</v>
          </cell>
          <cell r="GL925">
            <v>69.25</v>
          </cell>
          <cell r="GM925">
            <v>73</v>
          </cell>
          <cell r="GN925">
            <v>72</v>
          </cell>
          <cell r="GO925" t="str">
            <v/>
          </cell>
          <cell r="GP925">
            <v>0</v>
          </cell>
          <cell r="GQ925">
            <v>78</v>
          </cell>
          <cell r="GR925">
            <v>69.25</v>
          </cell>
          <cell r="GS925">
            <v>73</v>
          </cell>
          <cell r="GT925">
            <v>72</v>
          </cell>
          <cell r="GU925" t="str">
            <v/>
          </cell>
          <cell r="GV925">
            <v>0</v>
          </cell>
          <cell r="GW925">
            <v>78</v>
          </cell>
          <cell r="GX925">
            <v>75</v>
          </cell>
          <cell r="GY925">
            <v>75</v>
          </cell>
          <cell r="GZ925">
            <v>76</v>
          </cell>
          <cell r="HA925" t="str">
            <v>EKO-L</v>
          </cell>
          <cell r="HB925">
            <v>0</v>
          </cell>
          <cell r="HC925" t="str">
            <v>PDH</v>
          </cell>
          <cell r="HD925">
            <v>62.75</v>
          </cell>
          <cell r="HE925">
            <v>77</v>
          </cell>
          <cell r="HF925">
            <v>86</v>
          </cell>
          <cell r="HH925">
            <v>0</v>
          </cell>
          <cell r="HM925" t="str">
            <v/>
          </cell>
          <cell r="HN925" t="str">
            <v/>
          </cell>
          <cell r="HS925">
            <v>0</v>
          </cell>
          <cell r="HT925" t="str">
            <v>PKN</v>
          </cell>
          <cell r="HU925">
            <v>0</v>
          </cell>
          <cell r="HV925" t="str">
            <v>IND</v>
          </cell>
          <cell r="HW925">
            <v>0</v>
          </cell>
          <cell r="HX925" t="str">
            <v>MAT-W</v>
          </cell>
          <cell r="HY925">
            <v>0</v>
          </cell>
          <cell r="HZ925" t="str">
            <v>SEJ-W</v>
          </cell>
          <cell r="IA925">
            <v>0</v>
          </cell>
          <cell r="IB925" t="str">
            <v>IGR-W</v>
          </cell>
          <cell r="IC925">
            <v>0</v>
          </cell>
          <cell r="ID925" t="str">
            <v>SBO</v>
          </cell>
          <cell r="IE925">
            <v>0</v>
          </cell>
          <cell r="IF925" t="str">
            <v>PJO</v>
          </cell>
          <cell r="IG925">
            <v>0</v>
          </cell>
          <cell r="IH925" t="str">
            <v>PRA</v>
          </cell>
          <cell r="II925">
            <v>0</v>
          </cell>
          <cell r="IJ925" t="str">
            <v>JAW</v>
          </cell>
          <cell r="IK925">
            <v>0</v>
          </cell>
          <cell r="IL925" t="str">
            <v>ARB</v>
          </cell>
          <cell r="IM925">
            <v>0</v>
          </cell>
          <cell r="IN925" t="str">
            <v>PKM</v>
          </cell>
          <cell r="IO925">
            <v>0</v>
          </cell>
          <cell r="IP925" t="str">
            <v>MAT-P</v>
          </cell>
          <cell r="IQ925">
            <v>0</v>
          </cell>
          <cell r="IR925" t="str">
            <v>BIO-P</v>
          </cell>
          <cell r="IS925">
            <v>0</v>
          </cell>
          <cell r="IT925" t="str">
            <v>FIS-P</v>
          </cell>
          <cell r="IU925">
            <v>0</v>
          </cell>
          <cell r="IV925" t="str">
            <v>KIM-P</v>
          </cell>
          <cell r="IW925">
            <v>0</v>
          </cell>
          <cell r="IX925" t="str">
            <v>EKO-L</v>
          </cell>
          <cell r="IY925">
            <v>0</v>
          </cell>
          <cell r="JA925">
            <v>0</v>
          </cell>
        </row>
        <row r="926">
          <cell r="Q926" t="str">
            <v/>
          </cell>
          <cell r="AB926" t="str">
            <v/>
          </cell>
          <cell r="AC926">
            <v>5</v>
          </cell>
          <cell r="AI926" t="str">
            <v/>
          </cell>
          <cell r="AJ926">
            <v>0</v>
          </cell>
          <cell r="AK926">
            <v>81.75</v>
          </cell>
          <cell r="AL926">
            <v>82.5</v>
          </cell>
          <cell r="AM926">
            <v>78.25</v>
          </cell>
          <cell r="AN926">
            <v>80</v>
          </cell>
          <cell r="AO926" t="str">
            <v/>
          </cell>
          <cell r="AP926">
            <v>0</v>
          </cell>
          <cell r="AQ926">
            <v>76</v>
          </cell>
          <cell r="AR926">
            <v>81</v>
          </cell>
          <cell r="AS926">
            <v>83.5</v>
          </cell>
          <cell r="AT926">
            <v>80</v>
          </cell>
          <cell r="AU926" t="str">
            <v/>
          </cell>
          <cell r="AV926">
            <v>0</v>
          </cell>
          <cell r="AW926">
            <v>79.08</v>
          </cell>
          <cell r="AX926">
            <v>82.5</v>
          </cell>
          <cell r="AY926">
            <v>78.25</v>
          </cell>
          <cell r="AZ926">
            <v>76</v>
          </cell>
          <cell r="BA926" t="str">
            <v/>
          </cell>
          <cell r="BB926">
            <v>0</v>
          </cell>
          <cell r="BC926">
            <v>87.25</v>
          </cell>
          <cell r="BD926">
            <v>82.5</v>
          </cell>
          <cell r="BE926">
            <v>78.25</v>
          </cell>
          <cell r="BF926">
            <v>77</v>
          </cell>
          <cell r="BG926" t="str">
            <v>SEJ</v>
          </cell>
          <cell r="BH926">
            <v>0</v>
          </cell>
          <cell r="BI926">
            <v>76.33</v>
          </cell>
          <cell r="BJ926">
            <v>78.75</v>
          </cell>
          <cell r="BK926">
            <v>74.75</v>
          </cell>
          <cell r="BL926">
            <v>81</v>
          </cell>
          <cell r="BM926" t="str">
            <v/>
          </cell>
          <cell r="BN926">
            <v>0</v>
          </cell>
          <cell r="BO926">
            <v>85.88</v>
          </cell>
          <cell r="BP926">
            <v>72</v>
          </cell>
          <cell r="BQ926">
            <v>82.75</v>
          </cell>
          <cell r="BR926">
            <v>84</v>
          </cell>
          <cell r="BS926" t="str">
            <v/>
          </cell>
          <cell r="BT926">
            <v>0</v>
          </cell>
          <cell r="BU926">
            <v>85.75</v>
          </cell>
          <cell r="BV926">
            <v>87.5</v>
          </cell>
          <cell r="BW926">
            <v>88</v>
          </cell>
          <cell r="BX926">
            <v>91</v>
          </cell>
          <cell r="BY926" t="str">
            <v/>
          </cell>
          <cell r="BZ926">
            <v>0</v>
          </cell>
          <cell r="CA926">
            <v>81.22</v>
          </cell>
          <cell r="CB926">
            <v>77.25</v>
          </cell>
          <cell r="CC926">
            <v>80.5</v>
          </cell>
          <cell r="CD926">
            <v>79</v>
          </cell>
          <cell r="CE926" t="str">
            <v/>
          </cell>
          <cell r="CF926">
            <v>0</v>
          </cell>
          <cell r="CG926">
            <v>86.25</v>
          </cell>
          <cell r="CH926">
            <v>80.25</v>
          </cell>
          <cell r="CI926">
            <v>82.5</v>
          </cell>
          <cell r="CJ926">
            <v>82</v>
          </cell>
          <cell r="CK926" t="str">
            <v/>
          </cell>
          <cell r="CL926">
            <v>0</v>
          </cell>
          <cell r="CM926">
            <v>75</v>
          </cell>
          <cell r="CN926">
            <v>77.25</v>
          </cell>
          <cell r="CO926">
            <v>75.5</v>
          </cell>
          <cell r="CP926">
            <v>81</v>
          </cell>
          <cell r="CQ926" t="str">
            <v/>
          </cell>
          <cell r="CR926">
            <v>0</v>
          </cell>
          <cell r="CS926">
            <v>85.08</v>
          </cell>
          <cell r="CT926">
            <v>79.5</v>
          </cell>
          <cell r="CU926">
            <v>82.5</v>
          </cell>
          <cell r="CV926">
            <v>85</v>
          </cell>
          <cell r="CW926" t="str">
            <v/>
          </cell>
          <cell r="CX926">
            <v>0</v>
          </cell>
          <cell r="CY926">
            <v>83.33</v>
          </cell>
          <cell r="CZ926">
            <v>76.25</v>
          </cell>
          <cell r="DA926">
            <v>71.25</v>
          </cell>
          <cell r="DB926">
            <v>86</v>
          </cell>
          <cell r="DC926" t="str">
            <v/>
          </cell>
          <cell r="DD926">
            <v>0</v>
          </cell>
          <cell r="DE926">
            <v>85.25</v>
          </cell>
          <cell r="DF926">
            <v>81.5</v>
          </cell>
          <cell r="DG926">
            <v>75.75</v>
          </cell>
          <cell r="DH926">
            <v>88</v>
          </cell>
          <cell r="DI926" t="str">
            <v/>
          </cell>
          <cell r="DJ926">
            <v>0</v>
          </cell>
          <cell r="DK926">
            <v>0</v>
          </cell>
          <cell r="DL926">
            <v>0</v>
          </cell>
          <cell r="DM926">
            <v>0</v>
          </cell>
          <cell r="DN926">
            <v>82</v>
          </cell>
          <cell r="DO926" t="str">
            <v/>
          </cell>
          <cell r="DP926">
            <v>0</v>
          </cell>
          <cell r="DQ926">
            <v>83.5</v>
          </cell>
          <cell r="DR926">
            <v>76.25</v>
          </cell>
          <cell r="DS926">
            <v>81.5</v>
          </cell>
          <cell r="DT926">
            <v>79</v>
          </cell>
          <cell r="DU926" t="str">
            <v/>
          </cell>
          <cell r="DV926">
            <v>0</v>
          </cell>
          <cell r="DW926">
            <v>80.5</v>
          </cell>
          <cell r="DX926">
            <v>78.5</v>
          </cell>
          <cell r="DY926">
            <v>72.75</v>
          </cell>
          <cell r="DZ926">
            <v>87</v>
          </cell>
          <cell r="EA926" t="str">
            <v/>
          </cell>
          <cell r="EB926">
            <v>0</v>
          </cell>
          <cell r="EC926">
            <v>79.22</v>
          </cell>
          <cell r="ED926">
            <v>73.75</v>
          </cell>
          <cell r="EE926">
            <v>78.75</v>
          </cell>
          <cell r="EF926">
            <v>78</v>
          </cell>
          <cell r="EG926" t="str">
            <v/>
          </cell>
          <cell r="EH926">
            <v>0</v>
          </cell>
          <cell r="EI926">
            <v>78.42</v>
          </cell>
          <cell r="EJ926">
            <v>75</v>
          </cell>
          <cell r="EK926">
            <v>72.75</v>
          </cell>
          <cell r="EL926">
            <v>80</v>
          </cell>
          <cell r="EM926" t="str">
            <v/>
          </cell>
          <cell r="EN926">
            <v>0</v>
          </cell>
          <cell r="EO926">
            <v>78.42</v>
          </cell>
          <cell r="EP926">
            <v>75</v>
          </cell>
          <cell r="EQ926">
            <v>72.75</v>
          </cell>
          <cell r="ER926">
            <v>80</v>
          </cell>
          <cell r="ES926" t="str">
            <v/>
          </cell>
          <cell r="ET926">
            <v>0</v>
          </cell>
          <cell r="EU926">
            <v>78.42</v>
          </cell>
          <cell r="EV926">
            <v>75</v>
          </cell>
          <cell r="EW926">
            <v>72.75</v>
          </cell>
          <cell r="EX926">
            <v>80</v>
          </cell>
          <cell r="EY926" t="str">
            <v/>
          </cell>
          <cell r="EZ926">
            <v>0</v>
          </cell>
          <cell r="FA926">
            <v>77.92</v>
          </cell>
          <cell r="FB926">
            <v>70.75</v>
          </cell>
          <cell r="FC926">
            <v>73</v>
          </cell>
          <cell r="FD926">
            <v>74</v>
          </cell>
          <cell r="FE926" t="str">
            <v/>
          </cell>
          <cell r="FF926">
            <v>0</v>
          </cell>
          <cell r="FG926">
            <v>77.92</v>
          </cell>
          <cell r="FH926">
            <v>70.75</v>
          </cell>
          <cell r="FI926">
            <v>73</v>
          </cell>
          <cell r="FJ926">
            <v>74</v>
          </cell>
          <cell r="FK926" t="str">
            <v/>
          </cell>
          <cell r="FL926">
            <v>0</v>
          </cell>
          <cell r="FM926">
            <v>77.92</v>
          </cell>
          <cell r="FN926">
            <v>70.75</v>
          </cell>
          <cell r="FO926">
            <v>73</v>
          </cell>
          <cell r="FP926">
            <v>74</v>
          </cell>
          <cell r="FQ926" t="str">
            <v/>
          </cell>
          <cell r="FR926">
            <v>0</v>
          </cell>
          <cell r="FS926">
            <v>77.92</v>
          </cell>
          <cell r="FT926">
            <v>70.75</v>
          </cell>
          <cell r="FU926">
            <v>73</v>
          </cell>
          <cell r="FV926">
            <v>74</v>
          </cell>
          <cell r="FW926" t="str">
            <v/>
          </cell>
          <cell r="FX926">
            <v>0</v>
          </cell>
          <cell r="FY926">
            <v>77.92</v>
          </cell>
          <cell r="FZ926">
            <v>70.75</v>
          </cell>
          <cell r="GA926">
            <v>73</v>
          </cell>
          <cell r="GB926">
            <v>74</v>
          </cell>
          <cell r="GC926" t="str">
            <v/>
          </cell>
          <cell r="GD926">
            <v>0</v>
          </cell>
          <cell r="GE926">
            <v>77.92</v>
          </cell>
          <cell r="GF926">
            <v>70.75</v>
          </cell>
          <cell r="GG926">
            <v>73</v>
          </cell>
          <cell r="GH926">
            <v>74</v>
          </cell>
          <cell r="GI926" t="str">
            <v/>
          </cell>
          <cell r="GJ926">
            <v>0</v>
          </cell>
          <cell r="GK926">
            <v>77.92</v>
          </cell>
          <cell r="GL926">
            <v>70.75</v>
          </cell>
          <cell r="GM926">
            <v>73</v>
          </cell>
          <cell r="GN926">
            <v>74</v>
          </cell>
          <cell r="GO926" t="str">
            <v/>
          </cell>
          <cell r="GP926">
            <v>0</v>
          </cell>
          <cell r="GQ926">
            <v>77.92</v>
          </cell>
          <cell r="GR926">
            <v>70.75</v>
          </cell>
          <cell r="GS926">
            <v>73</v>
          </cell>
          <cell r="GT926">
            <v>74</v>
          </cell>
          <cell r="GU926" t="str">
            <v/>
          </cell>
          <cell r="GV926">
            <v>0</v>
          </cell>
          <cell r="GW926">
            <v>83.58</v>
          </cell>
          <cell r="GX926">
            <v>75.75</v>
          </cell>
          <cell r="GY926">
            <v>78.25</v>
          </cell>
          <cell r="GZ926">
            <v>81</v>
          </cell>
          <cell r="HA926" t="str">
            <v>EKO-L</v>
          </cell>
          <cell r="HB926">
            <v>0</v>
          </cell>
          <cell r="HC926">
            <v>66.67</v>
          </cell>
          <cell r="HD926">
            <v>82.5</v>
          </cell>
          <cell r="HE926">
            <v>76</v>
          </cell>
          <cell r="HF926">
            <v>78</v>
          </cell>
          <cell r="HH926">
            <v>0</v>
          </cell>
          <cell r="HM926" t="str">
            <v/>
          </cell>
          <cell r="HN926" t="str">
            <v/>
          </cell>
          <cell r="HS926">
            <v>0</v>
          </cell>
          <cell r="HT926" t="str">
            <v>PKN</v>
          </cell>
          <cell r="HU926">
            <v>0</v>
          </cell>
          <cell r="HV926" t="str">
            <v>IND</v>
          </cell>
          <cell r="HW926">
            <v>0</v>
          </cell>
          <cell r="HX926" t="str">
            <v>MAT-W</v>
          </cell>
          <cell r="HY926">
            <v>0</v>
          </cell>
          <cell r="HZ926" t="str">
            <v>SEJ-W</v>
          </cell>
          <cell r="IA926">
            <v>0</v>
          </cell>
          <cell r="IB926" t="str">
            <v>IGR-W</v>
          </cell>
          <cell r="IC926">
            <v>0</v>
          </cell>
          <cell r="ID926" t="str">
            <v>SBO</v>
          </cell>
          <cell r="IE926">
            <v>0</v>
          </cell>
          <cell r="IF926" t="str">
            <v>PJO</v>
          </cell>
          <cell r="IG926">
            <v>0</v>
          </cell>
          <cell r="IH926" t="str">
            <v>PRA</v>
          </cell>
          <cell r="II926">
            <v>0</v>
          </cell>
          <cell r="IJ926" t="str">
            <v>JAW</v>
          </cell>
          <cell r="IK926">
            <v>0</v>
          </cell>
          <cell r="IL926" t="str">
            <v>ARB</v>
          </cell>
          <cell r="IM926">
            <v>0</v>
          </cell>
          <cell r="IN926" t="str">
            <v>PKM</v>
          </cell>
          <cell r="IO926">
            <v>0</v>
          </cell>
          <cell r="IP926" t="str">
            <v>MAT-P</v>
          </cell>
          <cell r="IQ926">
            <v>0</v>
          </cell>
          <cell r="IR926" t="str">
            <v>BIO-P</v>
          </cell>
          <cell r="IS926">
            <v>0</v>
          </cell>
          <cell r="IT926" t="str">
            <v>FIS-P</v>
          </cell>
          <cell r="IU926">
            <v>0</v>
          </cell>
          <cell r="IV926" t="str">
            <v>KIM-P</v>
          </cell>
          <cell r="IW926">
            <v>0</v>
          </cell>
          <cell r="IX926" t="str">
            <v>EKO-L</v>
          </cell>
          <cell r="IY926">
            <v>0</v>
          </cell>
          <cell r="JA926">
            <v>0</v>
          </cell>
        </row>
        <row r="927">
          <cell r="Q927" t="str">
            <v/>
          </cell>
          <cell r="AB927" t="str">
            <v/>
          </cell>
          <cell r="AC927">
            <v>6</v>
          </cell>
          <cell r="AI927" t="str">
            <v/>
          </cell>
          <cell r="AJ927">
            <v>0</v>
          </cell>
          <cell r="AK927">
            <v>81.75</v>
          </cell>
          <cell r="AL927">
            <v>80.25</v>
          </cell>
          <cell r="AM927">
            <v>78.25</v>
          </cell>
          <cell r="AN927">
            <v>82</v>
          </cell>
          <cell r="AO927" t="str">
            <v/>
          </cell>
          <cell r="AP927">
            <v>0</v>
          </cell>
          <cell r="AQ927">
            <v>80</v>
          </cell>
          <cell r="AR927">
            <v>82</v>
          </cell>
          <cell r="AS927">
            <v>86.5</v>
          </cell>
          <cell r="AT927">
            <v>81</v>
          </cell>
          <cell r="AU927" t="str">
            <v/>
          </cell>
          <cell r="AV927">
            <v>0</v>
          </cell>
          <cell r="AW927">
            <v>79.08</v>
          </cell>
          <cell r="AX927">
            <v>82.25</v>
          </cell>
          <cell r="AY927">
            <v>78.25</v>
          </cell>
          <cell r="AZ927">
            <v>77</v>
          </cell>
          <cell r="BA927" t="str">
            <v/>
          </cell>
          <cell r="BB927">
            <v>0</v>
          </cell>
          <cell r="BC927">
            <v>87.25</v>
          </cell>
          <cell r="BD927">
            <v>80.25</v>
          </cell>
          <cell r="BE927">
            <v>78.25</v>
          </cell>
          <cell r="BF927">
            <v>77</v>
          </cell>
          <cell r="BG927" t="str">
            <v>SEJ</v>
          </cell>
          <cell r="BH927">
            <v>0</v>
          </cell>
          <cell r="BI927">
            <v>78.67</v>
          </cell>
          <cell r="BJ927">
            <v>82</v>
          </cell>
          <cell r="BK927">
            <v>73.75</v>
          </cell>
          <cell r="BL927">
            <v>81</v>
          </cell>
          <cell r="BM927" t="str">
            <v/>
          </cell>
          <cell r="BN927">
            <v>0</v>
          </cell>
          <cell r="BO927">
            <v>83.88</v>
          </cell>
          <cell r="BP927">
            <v>78.25</v>
          </cell>
          <cell r="BQ927">
            <v>82.75</v>
          </cell>
          <cell r="BR927">
            <v>86</v>
          </cell>
          <cell r="BS927" t="str">
            <v/>
          </cell>
          <cell r="BT927">
            <v>0</v>
          </cell>
          <cell r="BU927">
            <v>88.25</v>
          </cell>
          <cell r="BV927">
            <v>87.25</v>
          </cell>
          <cell r="BW927">
            <v>88.25</v>
          </cell>
          <cell r="BX927">
            <v>90</v>
          </cell>
          <cell r="BY927" t="str">
            <v/>
          </cell>
          <cell r="BZ927">
            <v>0</v>
          </cell>
          <cell r="CA927">
            <v>81</v>
          </cell>
          <cell r="CB927">
            <v>73</v>
          </cell>
          <cell r="CC927">
            <v>75.5</v>
          </cell>
          <cell r="CD927">
            <v>78</v>
          </cell>
          <cell r="CE927" t="str">
            <v/>
          </cell>
          <cell r="CF927">
            <v>0</v>
          </cell>
          <cell r="CG927">
            <v>86</v>
          </cell>
          <cell r="CH927">
            <v>77.5</v>
          </cell>
          <cell r="CI927">
            <v>84.5</v>
          </cell>
          <cell r="CJ927">
            <v>83</v>
          </cell>
          <cell r="CK927" t="str">
            <v/>
          </cell>
          <cell r="CL927">
            <v>0</v>
          </cell>
          <cell r="CM927">
            <v>75.17</v>
          </cell>
          <cell r="CN927">
            <v>77.25</v>
          </cell>
          <cell r="CO927">
            <v>75.75</v>
          </cell>
          <cell r="CP927">
            <v>85</v>
          </cell>
          <cell r="CQ927" t="str">
            <v/>
          </cell>
          <cell r="CR927">
            <v>0</v>
          </cell>
          <cell r="CS927">
            <v>82.5</v>
          </cell>
          <cell r="CT927">
            <v>91</v>
          </cell>
          <cell r="CU927">
            <v>86.5</v>
          </cell>
          <cell r="CV927">
            <v>87</v>
          </cell>
          <cell r="CW927" t="str">
            <v/>
          </cell>
          <cell r="CX927">
            <v>0</v>
          </cell>
          <cell r="CY927">
            <v>79.11</v>
          </cell>
          <cell r="CZ927">
            <v>78.25</v>
          </cell>
          <cell r="DA927">
            <v>70.75</v>
          </cell>
          <cell r="DB927">
            <v>87</v>
          </cell>
          <cell r="DC927" t="str">
            <v/>
          </cell>
          <cell r="DD927">
            <v>0</v>
          </cell>
          <cell r="DE927">
            <v>82</v>
          </cell>
          <cell r="DF927">
            <v>79.75</v>
          </cell>
          <cell r="DG927">
            <v>80.75</v>
          </cell>
          <cell r="DH927">
            <v>88</v>
          </cell>
          <cell r="DI927" t="str">
            <v/>
          </cell>
          <cell r="DJ927">
            <v>0</v>
          </cell>
          <cell r="DK927">
            <v>0</v>
          </cell>
          <cell r="DL927">
            <v>0</v>
          </cell>
          <cell r="DM927">
            <v>0</v>
          </cell>
          <cell r="DN927">
            <v>86</v>
          </cell>
          <cell r="DO927" t="str">
            <v/>
          </cell>
          <cell r="DP927">
            <v>0</v>
          </cell>
          <cell r="DQ927">
            <v>85.25</v>
          </cell>
          <cell r="DR927">
            <v>69.75</v>
          </cell>
          <cell r="DS927">
            <v>77.75</v>
          </cell>
          <cell r="DT927">
            <v>77</v>
          </cell>
          <cell r="DU927" t="str">
            <v/>
          </cell>
          <cell r="DV927">
            <v>0</v>
          </cell>
          <cell r="DW927">
            <v>88</v>
          </cell>
          <cell r="DX927">
            <v>77</v>
          </cell>
          <cell r="DY927">
            <v>75.5</v>
          </cell>
          <cell r="DZ927">
            <v>85</v>
          </cell>
          <cell r="EA927" t="str">
            <v/>
          </cell>
          <cell r="EB927">
            <v>0</v>
          </cell>
          <cell r="EC927">
            <v>78.44</v>
          </cell>
          <cell r="ED927">
            <v>73.75</v>
          </cell>
          <cell r="EE927">
            <v>71.5</v>
          </cell>
          <cell r="EF927">
            <v>77</v>
          </cell>
          <cell r="EG927" t="str">
            <v/>
          </cell>
          <cell r="EH927">
            <v>0</v>
          </cell>
          <cell r="EI927">
            <v>78.42</v>
          </cell>
          <cell r="EJ927">
            <v>74.25</v>
          </cell>
          <cell r="EK927">
            <v>73</v>
          </cell>
          <cell r="EL927">
            <v>78</v>
          </cell>
          <cell r="EM927" t="str">
            <v/>
          </cell>
          <cell r="EN927">
            <v>0</v>
          </cell>
          <cell r="EO927">
            <v>78.42</v>
          </cell>
          <cell r="EP927">
            <v>74.25</v>
          </cell>
          <cell r="EQ927">
            <v>73</v>
          </cell>
          <cell r="ER927">
            <v>78</v>
          </cell>
          <cell r="ES927" t="str">
            <v/>
          </cell>
          <cell r="ET927">
            <v>0</v>
          </cell>
          <cell r="EU927">
            <v>78.42</v>
          </cell>
          <cell r="EV927">
            <v>74.25</v>
          </cell>
          <cell r="EW927">
            <v>73</v>
          </cell>
          <cell r="EX927">
            <v>78</v>
          </cell>
          <cell r="EY927" t="str">
            <v/>
          </cell>
          <cell r="EZ927">
            <v>0</v>
          </cell>
          <cell r="FA927">
            <v>77.92</v>
          </cell>
          <cell r="FB927">
            <v>71.25</v>
          </cell>
          <cell r="FC927">
            <v>73.75</v>
          </cell>
          <cell r="FD927">
            <v>73</v>
          </cell>
          <cell r="FE927" t="str">
            <v/>
          </cell>
          <cell r="FF927">
            <v>0</v>
          </cell>
          <cell r="FG927">
            <v>77.92</v>
          </cell>
          <cell r="FH927">
            <v>71.25</v>
          </cell>
          <cell r="FI927">
            <v>73.75</v>
          </cell>
          <cell r="FJ927">
            <v>73</v>
          </cell>
          <cell r="FK927" t="str">
            <v/>
          </cell>
          <cell r="FL927">
            <v>0</v>
          </cell>
          <cell r="FM927">
            <v>77.92</v>
          </cell>
          <cell r="FN927">
            <v>71.25</v>
          </cell>
          <cell r="FO927">
            <v>73.75</v>
          </cell>
          <cell r="FP927">
            <v>73</v>
          </cell>
          <cell r="FQ927" t="str">
            <v/>
          </cell>
          <cell r="FR927">
            <v>0</v>
          </cell>
          <cell r="FS927">
            <v>77.92</v>
          </cell>
          <cell r="FT927">
            <v>71.25</v>
          </cell>
          <cell r="FU927">
            <v>73.75</v>
          </cell>
          <cell r="FV927">
            <v>73</v>
          </cell>
          <cell r="FW927" t="str">
            <v/>
          </cell>
          <cell r="FX927">
            <v>0</v>
          </cell>
          <cell r="FY927">
            <v>77.92</v>
          </cell>
          <cell r="FZ927">
            <v>71.25</v>
          </cell>
          <cell r="GA927">
            <v>73.75</v>
          </cell>
          <cell r="GB927">
            <v>73</v>
          </cell>
          <cell r="GC927" t="str">
            <v/>
          </cell>
          <cell r="GD927">
            <v>0</v>
          </cell>
          <cell r="GE927">
            <v>77.92</v>
          </cell>
          <cell r="GF927">
            <v>71.25</v>
          </cell>
          <cell r="GG927">
            <v>73.75</v>
          </cell>
          <cell r="GH927">
            <v>73</v>
          </cell>
          <cell r="GI927" t="str">
            <v/>
          </cell>
          <cell r="GJ927">
            <v>0</v>
          </cell>
          <cell r="GK927">
            <v>77.92</v>
          </cell>
          <cell r="GL927">
            <v>71.25</v>
          </cell>
          <cell r="GM927">
            <v>73.75</v>
          </cell>
          <cell r="GN927">
            <v>73</v>
          </cell>
          <cell r="GO927" t="str">
            <v/>
          </cell>
          <cell r="GP927">
            <v>0</v>
          </cell>
          <cell r="GQ927">
            <v>77.92</v>
          </cell>
          <cell r="GR927">
            <v>71.25</v>
          </cell>
          <cell r="GS927">
            <v>73.75</v>
          </cell>
          <cell r="GT927">
            <v>73</v>
          </cell>
          <cell r="GU927" t="str">
            <v/>
          </cell>
          <cell r="GV927">
            <v>0</v>
          </cell>
          <cell r="GW927">
            <v>81</v>
          </cell>
          <cell r="GX927">
            <v>76.75</v>
          </cell>
          <cell r="GY927">
            <v>75.75</v>
          </cell>
          <cell r="GZ927">
            <v>78</v>
          </cell>
          <cell r="HA927" t="str">
            <v>EKO-L</v>
          </cell>
          <cell r="HB927">
            <v>0</v>
          </cell>
          <cell r="HC927">
            <v>80</v>
          </cell>
          <cell r="HD927">
            <v>75</v>
          </cell>
          <cell r="HE927">
            <v>76</v>
          </cell>
          <cell r="HF927">
            <v>78</v>
          </cell>
          <cell r="HH927">
            <v>0</v>
          </cell>
          <cell r="HM927" t="str">
            <v/>
          </cell>
          <cell r="HN927" t="str">
            <v/>
          </cell>
          <cell r="HS927">
            <v>0</v>
          </cell>
          <cell r="HT927" t="str">
            <v>PKN</v>
          </cell>
          <cell r="HU927">
            <v>0</v>
          </cell>
          <cell r="HV927" t="str">
            <v>IND</v>
          </cell>
          <cell r="HW927">
            <v>0</v>
          </cell>
          <cell r="HX927" t="str">
            <v>MAT-W</v>
          </cell>
          <cell r="HY927">
            <v>0</v>
          </cell>
          <cell r="HZ927" t="str">
            <v>SEJ-W</v>
          </cell>
          <cell r="IA927">
            <v>0</v>
          </cell>
          <cell r="IB927" t="str">
            <v>IGR-W</v>
          </cell>
          <cell r="IC927">
            <v>0</v>
          </cell>
          <cell r="ID927" t="str">
            <v>SBO</v>
          </cell>
          <cell r="IE927">
            <v>0</v>
          </cell>
          <cell r="IF927" t="str">
            <v>PJO</v>
          </cell>
          <cell r="IG927">
            <v>0</v>
          </cell>
          <cell r="IH927" t="str">
            <v>PRA</v>
          </cell>
          <cell r="II927">
            <v>0</v>
          </cell>
          <cell r="IJ927" t="str">
            <v>JAW</v>
          </cell>
          <cell r="IK927">
            <v>0</v>
          </cell>
          <cell r="IL927" t="str">
            <v>ARB</v>
          </cell>
          <cell r="IM927">
            <v>0</v>
          </cell>
          <cell r="IN927" t="str">
            <v>PKM</v>
          </cell>
          <cell r="IO927">
            <v>0</v>
          </cell>
          <cell r="IP927" t="str">
            <v>MAT-P</v>
          </cell>
          <cell r="IQ927">
            <v>0</v>
          </cell>
          <cell r="IR927" t="str">
            <v>BIO-P</v>
          </cell>
          <cell r="IS927">
            <v>0</v>
          </cell>
          <cell r="IT927" t="str">
            <v>FIS-P</v>
          </cell>
          <cell r="IU927">
            <v>0</v>
          </cell>
          <cell r="IV927" t="str">
            <v>KIM-P</v>
          </cell>
          <cell r="IW927">
            <v>0</v>
          </cell>
          <cell r="IX927" t="str">
            <v>EKO-L</v>
          </cell>
          <cell r="IY927">
            <v>0</v>
          </cell>
          <cell r="JA927">
            <v>0</v>
          </cell>
        </row>
        <row r="928">
          <cell r="Q928" t="str">
            <v/>
          </cell>
          <cell r="AB928" t="str">
            <v/>
          </cell>
          <cell r="AC928">
            <v>7</v>
          </cell>
          <cell r="AI928" t="str">
            <v/>
          </cell>
          <cell r="AJ928">
            <v>0</v>
          </cell>
          <cell r="AK928">
            <v>82.25</v>
          </cell>
          <cell r="AL928">
            <v>80</v>
          </cell>
          <cell r="AM928">
            <v>77</v>
          </cell>
          <cell r="AN928">
            <v>79</v>
          </cell>
          <cell r="AO928" t="str">
            <v/>
          </cell>
          <cell r="AP928">
            <v>0</v>
          </cell>
          <cell r="AQ928">
            <v>81</v>
          </cell>
          <cell r="AR928">
            <v>82.5</v>
          </cell>
          <cell r="AS928">
            <v>82</v>
          </cell>
          <cell r="AT928">
            <v>81</v>
          </cell>
          <cell r="AU928" t="str">
            <v/>
          </cell>
          <cell r="AV928">
            <v>0</v>
          </cell>
          <cell r="AW928">
            <v>79.08</v>
          </cell>
          <cell r="AX928">
            <v>82.5</v>
          </cell>
          <cell r="AY928">
            <v>77.5</v>
          </cell>
          <cell r="AZ928">
            <v>79</v>
          </cell>
          <cell r="BA928" t="str">
            <v/>
          </cell>
          <cell r="BB928">
            <v>0</v>
          </cell>
          <cell r="BC928">
            <v>83.75</v>
          </cell>
          <cell r="BD928">
            <v>80</v>
          </cell>
          <cell r="BE928">
            <v>77.5</v>
          </cell>
          <cell r="BF928">
            <v>78</v>
          </cell>
          <cell r="BG928" t="str">
            <v>SEJ</v>
          </cell>
          <cell r="BH928">
            <v>0</v>
          </cell>
          <cell r="BI928">
            <v>84.33</v>
          </cell>
          <cell r="BJ928">
            <v>79.5</v>
          </cell>
          <cell r="BK928">
            <v>73.25</v>
          </cell>
          <cell r="BL928">
            <v>80</v>
          </cell>
          <cell r="BM928" t="str">
            <v/>
          </cell>
          <cell r="BN928">
            <v>0</v>
          </cell>
          <cell r="BO928">
            <v>86.13</v>
          </cell>
          <cell r="BP928">
            <v>79.25</v>
          </cell>
          <cell r="BQ928">
            <v>82.75</v>
          </cell>
          <cell r="BR928">
            <v>85</v>
          </cell>
          <cell r="BS928" t="str">
            <v/>
          </cell>
          <cell r="BT928">
            <v>0</v>
          </cell>
          <cell r="BU928">
            <v>87</v>
          </cell>
          <cell r="BV928">
            <v>89.25</v>
          </cell>
          <cell r="BW928">
            <v>89.25</v>
          </cell>
          <cell r="BX928">
            <v>87</v>
          </cell>
          <cell r="BY928" t="str">
            <v/>
          </cell>
          <cell r="BZ928">
            <v>0</v>
          </cell>
          <cell r="CA928">
            <v>78.44</v>
          </cell>
          <cell r="CB928">
            <v>70.5</v>
          </cell>
          <cell r="CC928">
            <v>79.75</v>
          </cell>
          <cell r="CD928">
            <v>79</v>
          </cell>
          <cell r="CE928" t="str">
            <v/>
          </cell>
          <cell r="CF928">
            <v>0</v>
          </cell>
          <cell r="CG928">
            <v>85</v>
          </cell>
          <cell r="CH928">
            <v>71.75</v>
          </cell>
          <cell r="CI928">
            <v>85.25</v>
          </cell>
          <cell r="CJ928">
            <v>82</v>
          </cell>
          <cell r="CK928" t="str">
            <v/>
          </cell>
          <cell r="CL928">
            <v>0</v>
          </cell>
          <cell r="CM928">
            <v>76.83</v>
          </cell>
          <cell r="CN928">
            <v>84.75</v>
          </cell>
          <cell r="CO928">
            <v>84.75</v>
          </cell>
          <cell r="CP928">
            <v>84</v>
          </cell>
          <cell r="CQ928" t="str">
            <v/>
          </cell>
          <cell r="CR928">
            <v>0</v>
          </cell>
          <cell r="CS928">
            <v>84.5</v>
          </cell>
          <cell r="CT928">
            <v>89</v>
          </cell>
          <cell r="CU928">
            <v>90</v>
          </cell>
          <cell r="CV928">
            <v>86</v>
          </cell>
          <cell r="CW928" t="str">
            <v/>
          </cell>
          <cell r="CX928">
            <v>0</v>
          </cell>
          <cell r="CY928">
            <v>80.44</v>
          </cell>
          <cell r="CZ928">
            <v>78.25</v>
          </cell>
          <cell r="DA928">
            <v>72.75</v>
          </cell>
          <cell r="DB928">
            <v>85</v>
          </cell>
          <cell r="DC928" t="str">
            <v/>
          </cell>
          <cell r="DD928">
            <v>0</v>
          </cell>
          <cell r="DE928">
            <v>91.5</v>
          </cell>
          <cell r="DF928">
            <v>85</v>
          </cell>
          <cell r="DG928">
            <v>81</v>
          </cell>
          <cell r="DH928">
            <v>89</v>
          </cell>
          <cell r="DI928" t="str">
            <v/>
          </cell>
          <cell r="DJ928">
            <v>0</v>
          </cell>
          <cell r="DK928">
            <v>0</v>
          </cell>
          <cell r="DL928">
            <v>0</v>
          </cell>
          <cell r="DM928">
            <v>0</v>
          </cell>
          <cell r="DN928">
            <v>82</v>
          </cell>
          <cell r="DO928" t="str">
            <v/>
          </cell>
          <cell r="DP928">
            <v>0</v>
          </cell>
          <cell r="DQ928">
            <v>77</v>
          </cell>
          <cell r="DR928">
            <v>70</v>
          </cell>
          <cell r="DS928">
            <v>76.75</v>
          </cell>
          <cell r="DT928">
            <v>75</v>
          </cell>
          <cell r="DU928" t="str">
            <v/>
          </cell>
          <cell r="DV928">
            <v>0</v>
          </cell>
          <cell r="DW928">
            <v>85.75</v>
          </cell>
          <cell r="DX928">
            <v>78.25</v>
          </cell>
          <cell r="DY928">
            <v>75.25</v>
          </cell>
          <cell r="DZ928">
            <v>86</v>
          </cell>
          <cell r="EA928" t="str">
            <v/>
          </cell>
          <cell r="EB928">
            <v>0</v>
          </cell>
          <cell r="EC928">
            <v>79.44</v>
          </cell>
          <cell r="ED928">
            <v>70.75</v>
          </cell>
          <cell r="EE928">
            <v>74.75</v>
          </cell>
          <cell r="EF928">
            <v>79</v>
          </cell>
          <cell r="EG928" t="str">
            <v/>
          </cell>
          <cell r="EH928">
            <v>0</v>
          </cell>
          <cell r="EI928">
            <v>78.83</v>
          </cell>
          <cell r="EJ928">
            <v>75</v>
          </cell>
          <cell r="EK928">
            <v>72.5</v>
          </cell>
          <cell r="EL928">
            <v>79</v>
          </cell>
          <cell r="EM928" t="str">
            <v/>
          </cell>
          <cell r="EN928">
            <v>0</v>
          </cell>
          <cell r="EO928">
            <v>78.83</v>
          </cell>
          <cell r="EP928">
            <v>75</v>
          </cell>
          <cell r="EQ928">
            <v>72.5</v>
          </cell>
          <cell r="ER928">
            <v>79</v>
          </cell>
          <cell r="ES928" t="str">
            <v/>
          </cell>
          <cell r="ET928">
            <v>0</v>
          </cell>
          <cell r="EU928">
            <v>78.83</v>
          </cell>
          <cell r="EV928">
            <v>75</v>
          </cell>
          <cell r="EW928">
            <v>72.5</v>
          </cell>
          <cell r="EX928">
            <v>79</v>
          </cell>
          <cell r="EY928" t="str">
            <v/>
          </cell>
          <cell r="EZ928">
            <v>0</v>
          </cell>
          <cell r="FA928">
            <v>78.5</v>
          </cell>
          <cell r="FB928">
            <v>71.5</v>
          </cell>
          <cell r="FC928">
            <v>74</v>
          </cell>
          <cell r="FD928">
            <v>74</v>
          </cell>
          <cell r="FE928" t="str">
            <v/>
          </cell>
          <cell r="FF928">
            <v>0</v>
          </cell>
          <cell r="FG928">
            <v>78.5</v>
          </cell>
          <cell r="FH928">
            <v>71.5</v>
          </cell>
          <cell r="FI928">
            <v>74</v>
          </cell>
          <cell r="FJ928">
            <v>74</v>
          </cell>
          <cell r="FK928" t="str">
            <v/>
          </cell>
          <cell r="FL928">
            <v>0</v>
          </cell>
          <cell r="FM928">
            <v>78.5</v>
          </cell>
          <cell r="FN928">
            <v>71.5</v>
          </cell>
          <cell r="FO928">
            <v>74</v>
          </cell>
          <cell r="FP928">
            <v>74</v>
          </cell>
          <cell r="FQ928" t="str">
            <v/>
          </cell>
          <cell r="FR928">
            <v>0</v>
          </cell>
          <cell r="FS928">
            <v>78.5</v>
          </cell>
          <cell r="FT928">
            <v>71.5</v>
          </cell>
          <cell r="FU928">
            <v>74</v>
          </cell>
          <cell r="FV928">
            <v>74</v>
          </cell>
          <cell r="FW928" t="str">
            <v/>
          </cell>
          <cell r="FX928">
            <v>0</v>
          </cell>
          <cell r="FY928">
            <v>78.5</v>
          </cell>
          <cell r="FZ928">
            <v>71.5</v>
          </cell>
          <cell r="GA928">
            <v>74</v>
          </cell>
          <cell r="GB928">
            <v>74</v>
          </cell>
          <cell r="GC928" t="str">
            <v/>
          </cell>
          <cell r="GD928">
            <v>0</v>
          </cell>
          <cell r="GE928">
            <v>78.5</v>
          </cell>
          <cell r="GF928">
            <v>71.5</v>
          </cell>
          <cell r="GG928">
            <v>74</v>
          </cell>
          <cell r="GH928">
            <v>74</v>
          </cell>
          <cell r="GI928" t="str">
            <v/>
          </cell>
          <cell r="GJ928">
            <v>0</v>
          </cell>
          <cell r="GK928">
            <v>78.5</v>
          </cell>
          <cell r="GL928">
            <v>71.5</v>
          </cell>
          <cell r="GM928">
            <v>74</v>
          </cell>
          <cell r="GN928">
            <v>74</v>
          </cell>
          <cell r="GO928" t="str">
            <v/>
          </cell>
          <cell r="GP928">
            <v>0</v>
          </cell>
          <cell r="GQ928">
            <v>78.5</v>
          </cell>
          <cell r="GR928">
            <v>71.5</v>
          </cell>
          <cell r="GS928">
            <v>74</v>
          </cell>
          <cell r="GT928">
            <v>74</v>
          </cell>
          <cell r="GU928" t="str">
            <v/>
          </cell>
          <cell r="GV928">
            <v>0</v>
          </cell>
          <cell r="GW928">
            <v>81.25</v>
          </cell>
          <cell r="GX928">
            <v>57</v>
          </cell>
          <cell r="GY928">
            <v>76.75</v>
          </cell>
          <cell r="GZ928">
            <v>78</v>
          </cell>
          <cell r="HA928" t="str">
            <v>EKO-L</v>
          </cell>
          <cell r="HB928">
            <v>0</v>
          </cell>
          <cell r="HC928">
            <v>74.42</v>
          </cell>
          <cell r="HD928">
            <v>74.75</v>
          </cell>
          <cell r="HE928">
            <v>76.25</v>
          </cell>
          <cell r="HF928">
            <v>79</v>
          </cell>
          <cell r="HH928">
            <v>0</v>
          </cell>
          <cell r="HM928" t="str">
            <v/>
          </cell>
          <cell r="HN928" t="str">
            <v/>
          </cell>
          <cell r="HS928">
            <v>0</v>
          </cell>
          <cell r="HT928" t="str">
            <v>PKN</v>
          </cell>
          <cell r="HU928">
            <v>0</v>
          </cell>
          <cell r="HV928" t="str">
            <v>IND</v>
          </cell>
          <cell r="HW928">
            <v>0</v>
          </cell>
          <cell r="HX928" t="str">
            <v>MAT-W</v>
          </cell>
          <cell r="HY928">
            <v>0</v>
          </cell>
          <cell r="HZ928" t="str">
            <v>SEJ-W</v>
          </cell>
          <cell r="IA928">
            <v>0</v>
          </cell>
          <cell r="IB928" t="str">
            <v>IGR-W</v>
          </cell>
          <cell r="IC928">
            <v>0</v>
          </cell>
          <cell r="ID928" t="str">
            <v>SBO</v>
          </cell>
          <cell r="IE928">
            <v>0</v>
          </cell>
          <cell r="IF928" t="str">
            <v>PJO</v>
          </cell>
          <cell r="IG928">
            <v>0</v>
          </cell>
          <cell r="IH928" t="str">
            <v>PRA</v>
          </cell>
          <cell r="II928">
            <v>0</v>
          </cell>
          <cell r="IJ928" t="str">
            <v>JAW</v>
          </cell>
          <cell r="IK928">
            <v>0</v>
          </cell>
          <cell r="IL928" t="str">
            <v>ARB</v>
          </cell>
          <cell r="IM928">
            <v>0</v>
          </cell>
          <cell r="IN928" t="str">
            <v>PKM</v>
          </cell>
          <cell r="IO928">
            <v>0</v>
          </cell>
          <cell r="IP928" t="str">
            <v>MAT-P</v>
          </cell>
          <cell r="IQ928">
            <v>0</v>
          </cell>
          <cell r="IR928" t="str">
            <v>BIO-P</v>
          </cell>
          <cell r="IS928">
            <v>0</v>
          </cell>
          <cell r="IT928" t="str">
            <v>FIS-P</v>
          </cell>
          <cell r="IU928">
            <v>0</v>
          </cell>
          <cell r="IV928" t="str">
            <v>KIM-P</v>
          </cell>
          <cell r="IW928">
            <v>0</v>
          </cell>
          <cell r="IX928" t="str">
            <v>EKO-L</v>
          </cell>
          <cell r="IY928">
            <v>0</v>
          </cell>
          <cell r="JA928">
            <v>0</v>
          </cell>
        </row>
        <row r="929">
          <cell r="Q929" t="str">
            <v/>
          </cell>
          <cell r="AB929" t="str">
            <v/>
          </cell>
          <cell r="AC929">
            <v>8</v>
          </cell>
          <cell r="AI929" t="str">
            <v/>
          </cell>
          <cell r="AJ929">
            <v>0</v>
          </cell>
          <cell r="AK929">
            <v>79.5</v>
          </cell>
          <cell r="AL929">
            <v>76</v>
          </cell>
          <cell r="AM929">
            <v>76.5</v>
          </cell>
          <cell r="AN929">
            <v>77</v>
          </cell>
          <cell r="AO929" t="str">
            <v/>
          </cell>
          <cell r="AP929">
            <v>0</v>
          </cell>
          <cell r="AQ929">
            <v>76</v>
          </cell>
          <cell r="AR929">
            <v>78.5</v>
          </cell>
          <cell r="AS929">
            <v>75</v>
          </cell>
          <cell r="AT929">
            <v>80</v>
          </cell>
          <cell r="AU929" t="str">
            <v/>
          </cell>
          <cell r="AV929">
            <v>0</v>
          </cell>
          <cell r="AW929">
            <v>77.25</v>
          </cell>
          <cell r="AX929">
            <v>76.5</v>
          </cell>
          <cell r="AY929">
            <v>76.25</v>
          </cell>
          <cell r="AZ929">
            <v>79</v>
          </cell>
          <cell r="BA929" t="str">
            <v/>
          </cell>
          <cell r="BB929">
            <v>0</v>
          </cell>
          <cell r="BC929">
            <v>79.5</v>
          </cell>
          <cell r="BD929">
            <v>76</v>
          </cell>
          <cell r="BE929">
            <v>74.5</v>
          </cell>
          <cell r="BF929">
            <v>79</v>
          </cell>
          <cell r="BG929" t="str">
            <v>SEJ</v>
          </cell>
          <cell r="BH929">
            <v>0</v>
          </cell>
          <cell r="BI929">
            <v>75.33</v>
          </cell>
          <cell r="BJ929">
            <v>77.75</v>
          </cell>
          <cell r="BK929">
            <v>72.75</v>
          </cell>
          <cell r="BL929">
            <v>78</v>
          </cell>
          <cell r="BM929" t="str">
            <v/>
          </cell>
          <cell r="BN929">
            <v>0</v>
          </cell>
          <cell r="BO929">
            <v>84.5</v>
          </cell>
          <cell r="BP929">
            <v>71.5</v>
          </cell>
          <cell r="BQ929">
            <v>81.5</v>
          </cell>
          <cell r="BR929">
            <v>86</v>
          </cell>
          <cell r="BS929" t="str">
            <v/>
          </cell>
          <cell r="BT929">
            <v>0</v>
          </cell>
          <cell r="BU929">
            <v>80.25</v>
          </cell>
          <cell r="BV929">
            <v>75.5</v>
          </cell>
          <cell r="BW929">
            <v>79.25</v>
          </cell>
          <cell r="BX929">
            <v>86</v>
          </cell>
          <cell r="BY929" t="str">
            <v/>
          </cell>
          <cell r="BZ929">
            <v>0</v>
          </cell>
          <cell r="CA929">
            <v>75</v>
          </cell>
          <cell r="CB929">
            <v>68.75</v>
          </cell>
          <cell r="CC929">
            <v>71.5</v>
          </cell>
          <cell r="CD929">
            <v>77</v>
          </cell>
          <cell r="CE929" t="str">
            <v/>
          </cell>
          <cell r="CF929">
            <v>0</v>
          </cell>
          <cell r="CG929">
            <v>84.5</v>
          </cell>
          <cell r="CH929">
            <v>78.75</v>
          </cell>
          <cell r="CI929">
            <v>82.75</v>
          </cell>
          <cell r="CJ929">
            <v>81</v>
          </cell>
          <cell r="CK929" t="str">
            <v/>
          </cell>
          <cell r="CL929">
            <v>0</v>
          </cell>
          <cell r="CM929">
            <v>75</v>
          </cell>
          <cell r="CN929">
            <v>74.25</v>
          </cell>
          <cell r="CO929">
            <v>69</v>
          </cell>
          <cell r="CP929">
            <v>80</v>
          </cell>
          <cell r="CQ929" t="str">
            <v/>
          </cell>
          <cell r="CR929">
            <v>0</v>
          </cell>
          <cell r="CS929">
            <v>79</v>
          </cell>
          <cell r="CT929">
            <v>72</v>
          </cell>
          <cell r="CU929">
            <v>67.5</v>
          </cell>
          <cell r="CV929">
            <v>82</v>
          </cell>
          <cell r="CW929" t="str">
            <v/>
          </cell>
          <cell r="CX929">
            <v>0</v>
          </cell>
          <cell r="CY929">
            <v>80.22</v>
          </cell>
          <cell r="CZ929">
            <v>75.5</v>
          </cell>
          <cell r="DA929">
            <v>68.25</v>
          </cell>
          <cell r="DB929">
            <v>85</v>
          </cell>
          <cell r="DC929" t="str">
            <v/>
          </cell>
          <cell r="DD929">
            <v>0</v>
          </cell>
          <cell r="DE929">
            <v>79</v>
          </cell>
          <cell r="DF929">
            <v>75.25</v>
          </cell>
          <cell r="DG929">
            <v>75.75</v>
          </cell>
          <cell r="DH929">
            <v>84</v>
          </cell>
          <cell r="DI929" t="str">
            <v/>
          </cell>
          <cell r="DJ929">
            <v>0</v>
          </cell>
          <cell r="DK929">
            <v>0</v>
          </cell>
          <cell r="DL929">
            <v>0</v>
          </cell>
          <cell r="DM929">
            <v>0</v>
          </cell>
          <cell r="DN929">
            <v>83</v>
          </cell>
          <cell r="DO929" t="str">
            <v/>
          </cell>
          <cell r="DP929">
            <v>0</v>
          </cell>
          <cell r="DQ929">
            <v>77.25</v>
          </cell>
          <cell r="DR929">
            <v>70.75</v>
          </cell>
          <cell r="DS929">
            <v>72.75</v>
          </cell>
          <cell r="DT929">
            <v>77</v>
          </cell>
          <cell r="DU929" t="str">
            <v/>
          </cell>
          <cell r="DV929">
            <v>0</v>
          </cell>
          <cell r="DW929">
            <v>78.5</v>
          </cell>
          <cell r="DX929">
            <v>78.25</v>
          </cell>
          <cell r="DY929">
            <v>69.5</v>
          </cell>
          <cell r="DZ929">
            <v>83</v>
          </cell>
          <cell r="EA929" t="str">
            <v/>
          </cell>
          <cell r="EB929">
            <v>0</v>
          </cell>
          <cell r="EC929">
            <v>76.22</v>
          </cell>
          <cell r="ED929">
            <v>69.5</v>
          </cell>
          <cell r="EE929">
            <v>68.25</v>
          </cell>
          <cell r="EF929">
            <v>75</v>
          </cell>
          <cell r="EG929" t="str">
            <v/>
          </cell>
          <cell r="EH929">
            <v>0</v>
          </cell>
          <cell r="EI929">
            <v>78</v>
          </cell>
          <cell r="EJ929">
            <v>0</v>
          </cell>
          <cell r="EK929">
            <v>67.75</v>
          </cell>
          <cell r="EL929">
            <v>76</v>
          </cell>
          <cell r="EM929" t="str">
            <v/>
          </cell>
          <cell r="EN929">
            <v>0</v>
          </cell>
          <cell r="EO929">
            <v>78</v>
          </cell>
          <cell r="EP929">
            <v>0</v>
          </cell>
          <cell r="EQ929">
            <v>67.75</v>
          </cell>
          <cell r="ER929">
            <v>76</v>
          </cell>
          <cell r="ES929" t="str">
            <v/>
          </cell>
          <cell r="ET929">
            <v>0</v>
          </cell>
          <cell r="EU929">
            <v>78</v>
          </cell>
          <cell r="EV929">
            <v>0</v>
          </cell>
          <cell r="EW929">
            <v>67.75</v>
          </cell>
          <cell r="EX929">
            <v>76</v>
          </cell>
          <cell r="EY929" t="str">
            <v/>
          </cell>
          <cell r="EZ929">
            <v>0</v>
          </cell>
          <cell r="FA929">
            <v>75.5</v>
          </cell>
          <cell r="FB929">
            <v>68.75</v>
          </cell>
          <cell r="FC929">
            <v>69.75</v>
          </cell>
          <cell r="FD929">
            <v>50</v>
          </cell>
          <cell r="FE929" t="str">
            <v/>
          </cell>
          <cell r="FF929">
            <v>0</v>
          </cell>
          <cell r="FG929">
            <v>75.5</v>
          </cell>
          <cell r="FH929">
            <v>68.75</v>
          </cell>
          <cell r="FI929">
            <v>69.75</v>
          </cell>
          <cell r="FJ929">
            <v>50</v>
          </cell>
          <cell r="FK929" t="str">
            <v/>
          </cell>
          <cell r="FL929">
            <v>0</v>
          </cell>
          <cell r="FM929">
            <v>75.5</v>
          </cell>
          <cell r="FN929">
            <v>68.75</v>
          </cell>
          <cell r="FO929">
            <v>69.75</v>
          </cell>
          <cell r="FP929">
            <v>50</v>
          </cell>
          <cell r="FQ929" t="str">
            <v/>
          </cell>
          <cell r="FR929">
            <v>0</v>
          </cell>
          <cell r="FS929">
            <v>75.5</v>
          </cell>
          <cell r="FT929">
            <v>68.75</v>
          </cell>
          <cell r="FU929">
            <v>69.75</v>
          </cell>
          <cell r="FV929">
            <v>50</v>
          </cell>
          <cell r="FW929" t="str">
            <v/>
          </cell>
          <cell r="FX929">
            <v>0</v>
          </cell>
          <cell r="FY929">
            <v>75.5</v>
          </cell>
          <cell r="FZ929">
            <v>68.75</v>
          </cell>
          <cell r="GA929">
            <v>69.75</v>
          </cell>
          <cell r="GB929">
            <v>50</v>
          </cell>
          <cell r="GC929" t="str">
            <v/>
          </cell>
          <cell r="GD929">
            <v>0</v>
          </cell>
          <cell r="GE929">
            <v>75.5</v>
          </cell>
          <cell r="GF929">
            <v>68.75</v>
          </cell>
          <cell r="GG929">
            <v>69.75</v>
          </cell>
          <cell r="GH929">
            <v>50</v>
          </cell>
          <cell r="GI929" t="str">
            <v/>
          </cell>
          <cell r="GJ929">
            <v>0</v>
          </cell>
          <cell r="GK929">
            <v>75.5</v>
          </cell>
          <cell r="GL929">
            <v>68.75</v>
          </cell>
          <cell r="GM929">
            <v>69.75</v>
          </cell>
          <cell r="GN929">
            <v>50</v>
          </cell>
          <cell r="GO929" t="str">
            <v/>
          </cell>
          <cell r="GP929">
            <v>0</v>
          </cell>
          <cell r="GQ929">
            <v>75.5</v>
          </cell>
          <cell r="GR929">
            <v>68.75</v>
          </cell>
          <cell r="GS929">
            <v>69.75</v>
          </cell>
          <cell r="GT929">
            <v>50</v>
          </cell>
          <cell r="GU929" t="str">
            <v/>
          </cell>
          <cell r="GV929">
            <v>0</v>
          </cell>
          <cell r="GW929">
            <v>80.42</v>
          </cell>
          <cell r="GX929">
            <v>70.25</v>
          </cell>
          <cell r="GY929">
            <v>74</v>
          </cell>
          <cell r="GZ929">
            <v>73</v>
          </cell>
          <cell r="HA929" t="str">
            <v>EKO-L</v>
          </cell>
          <cell r="HB929">
            <v>0</v>
          </cell>
          <cell r="HC929">
            <v>64.08</v>
          </cell>
          <cell r="HD929">
            <v>58.25</v>
          </cell>
          <cell r="HE929">
            <v>67</v>
          </cell>
          <cell r="HF929">
            <v>76</v>
          </cell>
          <cell r="HH929">
            <v>0</v>
          </cell>
          <cell r="HM929" t="str">
            <v/>
          </cell>
          <cell r="HN929" t="str">
            <v/>
          </cell>
          <cell r="HS929">
            <v>0</v>
          </cell>
          <cell r="HT929" t="str">
            <v>PKN</v>
          </cell>
          <cell r="HU929">
            <v>0</v>
          </cell>
          <cell r="HV929" t="str">
            <v>IND</v>
          </cell>
          <cell r="HW929">
            <v>0</v>
          </cell>
          <cell r="HX929" t="str">
            <v>MAT-W</v>
          </cell>
          <cell r="HY929">
            <v>0</v>
          </cell>
          <cell r="HZ929" t="str">
            <v>SEJ-W</v>
          </cell>
          <cell r="IA929">
            <v>0</v>
          </cell>
          <cell r="IB929" t="str">
            <v>IGR-W</v>
          </cell>
          <cell r="IC929">
            <v>0</v>
          </cell>
          <cell r="ID929" t="str">
            <v>SBO</v>
          </cell>
          <cell r="IE929">
            <v>0</v>
          </cell>
          <cell r="IF929" t="str">
            <v>PJO</v>
          </cell>
          <cell r="IG929">
            <v>0</v>
          </cell>
          <cell r="IH929" t="str">
            <v>PRA</v>
          </cell>
          <cell r="II929">
            <v>0</v>
          </cell>
          <cell r="IJ929" t="str">
            <v>JAW</v>
          </cell>
          <cell r="IK929">
            <v>0</v>
          </cell>
          <cell r="IL929" t="str">
            <v>ARB</v>
          </cell>
          <cell r="IM929">
            <v>0</v>
          </cell>
          <cell r="IN929" t="str">
            <v>PKM</v>
          </cell>
          <cell r="IO929">
            <v>0</v>
          </cell>
          <cell r="IP929" t="str">
            <v>MAT-P</v>
          </cell>
          <cell r="IQ929">
            <v>0</v>
          </cell>
          <cell r="IR929" t="str">
            <v>BIO-P</v>
          </cell>
          <cell r="IS929">
            <v>0</v>
          </cell>
          <cell r="IT929" t="str">
            <v>FIS-P</v>
          </cell>
          <cell r="IU929">
            <v>0</v>
          </cell>
          <cell r="IV929" t="str">
            <v>KIM-P</v>
          </cell>
          <cell r="IW929">
            <v>0</v>
          </cell>
          <cell r="IX929" t="str">
            <v>EKO-L</v>
          </cell>
          <cell r="IY929">
            <v>0</v>
          </cell>
          <cell r="JA929">
            <v>0</v>
          </cell>
        </row>
        <row r="930">
          <cell r="Q930" t="str">
            <v/>
          </cell>
          <cell r="AB930" t="str">
            <v/>
          </cell>
          <cell r="AC930">
            <v>9</v>
          </cell>
          <cell r="AI930" t="str">
            <v/>
          </cell>
          <cell r="AJ930">
            <v>0</v>
          </cell>
          <cell r="AK930">
            <v>79.5</v>
          </cell>
          <cell r="AL930">
            <v>86.25</v>
          </cell>
          <cell r="AM930">
            <v>80</v>
          </cell>
          <cell r="AN930">
            <v>80</v>
          </cell>
          <cell r="AO930" t="str">
            <v/>
          </cell>
          <cell r="AP930">
            <v>0</v>
          </cell>
          <cell r="AQ930">
            <v>76.67</v>
          </cell>
          <cell r="AR930">
            <v>84.75</v>
          </cell>
          <cell r="AS930">
            <v>83</v>
          </cell>
          <cell r="AT930">
            <v>81</v>
          </cell>
          <cell r="AU930" t="str">
            <v/>
          </cell>
          <cell r="AV930">
            <v>0</v>
          </cell>
          <cell r="AW930">
            <v>81.42</v>
          </cell>
          <cell r="AX930">
            <v>87</v>
          </cell>
          <cell r="AY930">
            <v>80</v>
          </cell>
          <cell r="AZ930">
            <v>81</v>
          </cell>
          <cell r="BA930" t="str">
            <v/>
          </cell>
          <cell r="BB930">
            <v>0</v>
          </cell>
          <cell r="BC930">
            <v>83.75</v>
          </cell>
          <cell r="BD930">
            <v>86.25</v>
          </cell>
          <cell r="BE930">
            <v>79.75</v>
          </cell>
          <cell r="BF930">
            <v>80</v>
          </cell>
          <cell r="BG930" t="str">
            <v>SEJ</v>
          </cell>
          <cell r="BH930">
            <v>0</v>
          </cell>
          <cell r="BI930">
            <v>79</v>
          </cell>
          <cell r="BJ930">
            <v>85.25</v>
          </cell>
          <cell r="BK930">
            <v>70</v>
          </cell>
          <cell r="BL930">
            <v>80</v>
          </cell>
          <cell r="BM930" t="str">
            <v/>
          </cell>
          <cell r="BN930">
            <v>0</v>
          </cell>
          <cell r="BO930">
            <v>85.25</v>
          </cell>
          <cell r="BP930">
            <v>79.25</v>
          </cell>
          <cell r="BQ930">
            <v>83.25</v>
          </cell>
          <cell r="BR930">
            <v>85</v>
          </cell>
          <cell r="BS930" t="str">
            <v/>
          </cell>
          <cell r="BT930">
            <v>0</v>
          </cell>
          <cell r="BU930">
            <v>87.75</v>
          </cell>
          <cell r="BV930">
            <v>88</v>
          </cell>
          <cell r="BW930">
            <v>88.5</v>
          </cell>
          <cell r="BX930">
            <v>88</v>
          </cell>
          <cell r="BY930" t="str">
            <v/>
          </cell>
          <cell r="BZ930">
            <v>0</v>
          </cell>
          <cell r="CA930">
            <v>81</v>
          </cell>
          <cell r="CB930">
            <v>70.5</v>
          </cell>
          <cell r="CC930">
            <v>70.5</v>
          </cell>
          <cell r="CD930">
            <v>79</v>
          </cell>
          <cell r="CE930" t="str">
            <v/>
          </cell>
          <cell r="CF930">
            <v>0</v>
          </cell>
          <cell r="CG930">
            <v>82.5</v>
          </cell>
          <cell r="CH930">
            <v>80</v>
          </cell>
          <cell r="CI930">
            <v>83.5</v>
          </cell>
          <cell r="CJ930">
            <v>80</v>
          </cell>
          <cell r="CK930" t="str">
            <v/>
          </cell>
          <cell r="CL930">
            <v>0</v>
          </cell>
          <cell r="CM930">
            <v>76.75</v>
          </cell>
          <cell r="CN930">
            <v>78.5</v>
          </cell>
          <cell r="CO930">
            <v>79.75</v>
          </cell>
          <cell r="CP930">
            <v>82</v>
          </cell>
          <cell r="CQ930" t="str">
            <v/>
          </cell>
          <cell r="CR930">
            <v>0</v>
          </cell>
          <cell r="CS930">
            <v>80.33</v>
          </cell>
          <cell r="CT930">
            <v>80.25</v>
          </cell>
          <cell r="CU930">
            <v>72.5</v>
          </cell>
          <cell r="CV930">
            <v>85</v>
          </cell>
          <cell r="CW930" t="str">
            <v/>
          </cell>
          <cell r="CX930">
            <v>0</v>
          </cell>
          <cell r="CY930">
            <v>87.67</v>
          </cell>
          <cell r="CZ930">
            <v>83</v>
          </cell>
          <cell r="DA930">
            <v>76.5</v>
          </cell>
          <cell r="DB930">
            <v>86</v>
          </cell>
          <cell r="DC930" t="str">
            <v/>
          </cell>
          <cell r="DD930">
            <v>0</v>
          </cell>
          <cell r="DE930">
            <v>85.5</v>
          </cell>
          <cell r="DF930">
            <v>84.25</v>
          </cell>
          <cell r="DG930">
            <v>80.5</v>
          </cell>
          <cell r="DH930">
            <v>84</v>
          </cell>
          <cell r="DI930" t="str">
            <v/>
          </cell>
          <cell r="DJ930">
            <v>0</v>
          </cell>
          <cell r="DK930">
            <v>0</v>
          </cell>
          <cell r="DL930">
            <v>0</v>
          </cell>
          <cell r="DM930">
            <v>0</v>
          </cell>
          <cell r="DN930">
            <v>82</v>
          </cell>
          <cell r="DO930" t="str">
            <v/>
          </cell>
          <cell r="DP930">
            <v>0</v>
          </cell>
          <cell r="DQ930">
            <v>84.5</v>
          </cell>
          <cell r="DR930">
            <v>70.25</v>
          </cell>
          <cell r="DS930">
            <v>77</v>
          </cell>
          <cell r="DT930">
            <v>77</v>
          </cell>
          <cell r="DU930" t="str">
            <v/>
          </cell>
          <cell r="DV930">
            <v>0</v>
          </cell>
          <cell r="DW930">
            <v>81.5</v>
          </cell>
          <cell r="DX930">
            <v>83.25</v>
          </cell>
          <cell r="DY930">
            <v>72</v>
          </cell>
          <cell r="DZ930">
            <v>83</v>
          </cell>
          <cell r="EA930" t="str">
            <v/>
          </cell>
          <cell r="EB930">
            <v>0</v>
          </cell>
          <cell r="EC930">
            <v>79.67</v>
          </cell>
          <cell r="ED930">
            <v>69</v>
          </cell>
          <cell r="EE930">
            <v>67.75</v>
          </cell>
          <cell r="EF930">
            <v>71</v>
          </cell>
          <cell r="EG930" t="str">
            <v/>
          </cell>
          <cell r="EH930">
            <v>0</v>
          </cell>
          <cell r="EI930">
            <v>77.5</v>
          </cell>
          <cell r="EJ930">
            <v>0</v>
          </cell>
          <cell r="EK930">
            <v>67.75</v>
          </cell>
          <cell r="EL930">
            <v>80</v>
          </cell>
          <cell r="EM930" t="str">
            <v/>
          </cell>
          <cell r="EN930">
            <v>0</v>
          </cell>
          <cell r="EO930">
            <v>77.5</v>
          </cell>
          <cell r="EP930">
            <v>0</v>
          </cell>
          <cell r="EQ930">
            <v>67.75</v>
          </cell>
          <cell r="ER930">
            <v>80</v>
          </cell>
          <cell r="ES930" t="str">
            <v/>
          </cell>
          <cell r="ET930">
            <v>0</v>
          </cell>
          <cell r="EU930">
            <v>77.5</v>
          </cell>
          <cell r="EV930">
            <v>0</v>
          </cell>
          <cell r="EW930">
            <v>67.75</v>
          </cell>
          <cell r="EX930">
            <v>80</v>
          </cell>
          <cell r="EY930" t="str">
            <v/>
          </cell>
          <cell r="EZ930">
            <v>0</v>
          </cell>
          <cell r="FA930">
            <v>78.75</v>
          </cell>
          <cell r="FB930">
            <v>69.25</v>
          </cell>
          <cell r="FC930">
            <v>68</v>
          </cell>
          <cell r="FD930">
            <v>60</v>
          </cell>
          <cell r="FE930" t="str">
            <v/>
          </cell>
          <cell r="FF930">
            <v>0</v>
          </cell>
          <cell r="FG930">
            <v>78.75</v>
          </cell>
          <cell r="FH930">
            <v>69.25</v>
          </cell>
          <cell r="FI930">
            <v>68</v>
          </cell>
          <cell r="FJ930">
            <v>60</v>
          </cell>
          <cell r="FK930" t="str">
            <v/>
          </cell>
          <cell r="FL930">
            <v>0</v>
          </cell>
          <cell r="FM930">
            <v>78.75</v>
          </cell>
          <cell r="FN930">
            <v>69.25</v>
          </cell>
          <cell r="FO930">
            <v>68</v>
          </cell>
          <cell r="FP930">
            <v>60</v>
          </cell>
          <cell r="FQ930" t="str">
            <v/>
          </cell>
          <cell r="FR930">
            <v>0</v>
          </cell>
          <cell r="FS930">
            <v>78.75</v>
          </cell>
          <cell r="FT930">
            <v>69.25</v>
          </cell>
          <cell r="FU930">
            <v>68</v>
          </cell>
          <cell r="FV930">
            <v>60</v>
          </cell>
          <cell r="FW930" t="str">
            <v/>
          </cell>
          <cell r="FX930">
            <v>0</v>
          </cell>
          <cell r="FY930">
            <v>78.75</v>
          </cell>
          <cell r="FZ930">
            <v>69.25</v>
          </cell>
          <cell r="GA930">
            <v>68</v>
          </cell>
          <cell r="GB930">
            <v>60</v>
          </cell>
          <cell r="GC930" t="str">
            <v/>
          </cell>
          <cell r="GD930">
            <v>0</v>
          </cell>
          <cell r="GE930">
            <v>78.75</v>
          </cell>
          <cell r="GF930">
            <v>69.25</v>
          </cell>
          <cell r="GG930">
            <v>68</v>
          </cell>
          <cell r="GH930">
            <v>60</v>
          </cell>
          <cell r="GI930" t="str">
            <v/>
          </cell>
          <cell r="GJ930">
            <v>0</v>
          </cell>
          <cell r="GK930">
            <v>78.75</v>
          </cell>
          <cell r="GL930">
            <v>69.25</v>
          </cell>
          <cell r="GM930">
            <v>68</v>
          </cell>
          <cell r="GN930">
            <v>60</v>
          </cell>
          <cell r="GO930" t="str">
            <v/>
          </cell>
          <cell r="GP930">
            <v>0</v>
          </cell>
          <cell r="GQ930">
            <v>78.75</v>
          </cell>
          <cell r="GR930">
            <v>69.25</v>
          </cell>
          <cell r="GS930">
            <v>68</v>
          </cell>
          <cell r="GT930">
            <v>60</v>
          </cell>
          <cell r="GU930" t="str">
            <v/>
          </cell>
          <cell r="GV930">
            <v>0</v>
          </cell>
          <cell r="GW930">
            <v>80</v>
          </cell>
          <cell r="GX930">
            <v>72</v>
          </cell>
          <cell r="GY930">
            <v>76.5</v>
          </cell>
          <cell r="GZ930">
            <v>76</v>
          </cell>
          <cell r="HA930" t="str">
            <v>EKO-L</v>
          </cell>
          <cell r="HB930">
            <v>0</v>
          </cell>
          <cell r="HC930">
            <v>76.92</v>
          </cell>
          <cell r="HD930">
            <v>76</v>
          </cell>
          <cell r="HE930">
            <v>76.75</v>
          </cell>
          <cell r="HF930">
            <v>80</v>
          </cell>
          <cell r="HH930">
            <v>0</v>
          </cell>
          <cell r="HM930" t="str">
            <v/>
          </cell>
          <cell r="HN930" t="str">
            <v/>
          </cell>
          <cell r="HS930">
            <v>0</v>
          </cell>
          <cell r="HT930" t="str">
            <v>PKN</v>
          </cell>
          <cell r="HU930">
            <v>0</v>
          </cell>
          <cell r="HV930" t="str">
            <v>IND</v>
          </cell>
          <cell r="HW930">
            <v>0</v>
          </cell>
          <cell r="HX930" t="str">
            <v>MAT-W</v>
          </cell>
          <cell r="HY930">
            <v>0</v>
          </cell>
          <cell r="HZ930" t="str">
            <v>SEJ-W</v>
          </cell>
          <cell r="IA930">
            <v>0</v>
          </cell>
          <cell r="IB930" t="str">
            <v>IGR-W</v>
          </cell>
          <cell r="IC930">
            <v>0</v>
          </cell>
          <cell r="ID930" t="str">
            <v>SBO</v>
          </cell>
          <cell r="IE930">
            <v>0</v>
          </cell>
          <cell r="IF930" t="str">
            <v>PJO</v>
          </cell>
          <cell r="IG930">
            <v>0</v>
          </cell>
          <cell r="IH930" t="str">
            <v>PRA</v>
          </cell>
          <cell r="II930">
            <v>0</v>
          </cell>
          <cell r="IJ930" t="str">
            <v>JAW</v>
          </cell>
          <cell r="IK930">
            <v>0</v>
          </cell>
          <cell r="IL930" t="str">
            <v>ARB</v>
          </cell>
          <cell r="IM930">
            <v>0</v>
          </cell>
          <cell r="IN930" t="str">
            <v>PKM</v>
          </cell>
          <cell r="IO930">
            <v>0</v>
          </cell>
          <cell r="IP930" t="str">
            <v>MAT-P</v>
          </cell>
          <cell r="IQ930">
            <v>0</v>
          </cell>
          <cell r="IR930" t="str">
            <v>BIO-P</v>
          </cell>
          <cell r="IS930">
            <v>0</v>
          </cell>
          <cell r="IT930" t="str">
            <v>FIS-P</v>
          </cell>
          <cell r="IU930">
            <v>0</v>
          </cell>
          <cell r="IV930" t="str">
            <v>KIM-P</v>
          </cell>
          <cell r="IW930">
            <v>0</v>
          </cell>
          <cell r="IX930" t="str">
            <v>EKO-L</v>
          </cell>
          <cell r="IY930">
            <v>0</v>
          </cell>
          <cell r="JA930">
            <v>0</v>
          </cell>
        </row>
        <row r="931">
          <cell r="Q931" t="str">
            <v/>
          </cell>
          <cell r="AB931" t="str">
            <v/>
          </cell>
          <cell r="AC931">
            <v>10</v>
          </cell>
          <cell r="AI931" t="str">
            <v/>
          </cell>
          <cell r="AJ931">
            <v>0</v>
          </cell>
          <cell r="AK931">
            <v>85.75</v>
          </cell>
          <cell r="AL931">
            <v>79.75</v>
          </cell>
          <cell r="AM931">
            <v>77</v>
          </cell>
          <cell r="AN931">
            <v>79</v>
          </cell>
          <cell r="AO931" t="str">
            <v/>
          </cell>
          <cell r="AP931">
            <v>0</v>
          </cell>
          <cell r="AQ931">
            <v>76.33</v>
          </cell>
          <cell r="AR931">
            <v>81</v>
          </cell>
          <cell r="AS931">
            <v>79</v>
          </cell>
          <cell r="AT931">
            <v>79</v>
          </cell>
          <cell r="AU931" t="str">
            <v/>
          </cell>
          <cell r="AV931">
            <v>0</v>
          </cell>
          <cell r="AW931">
            <v>81.5</v>
          </cell>
          <cell r="AX931">
            <v>80.5</v>
          </cell>
          <cell r="AY931">
            <v>76.75</v>
          </cell>
          <cell r="AZ931">
            <v>78</v>
          </cell>
          <cell r="BA931" t="str">
            <v/>
          </cell>
          <cell r="BB931">
            <v>0</v>
          </cell>
          <cell r="BC931">
            <v>84</v>
          </cell>
          <cell r="BD931">
            <v>79.75</v>
          </cell>
          <cell r="BE931">
            <v>77.25</v>
          </cell>
          <cell r="BF931">
            <v>78</v>
          </cell>
          <cell r="BG931" t="str">
            <v>SEJ</v>
          </cell>
          <cell r="BH931">
            <v>0</v>
          </cell>
          <cell r="BI931">
            <v>81.33</v>
          </cell>
          <cell r="BJ931">
            <v>79.25</v>
          </cell>
          <cell r="BK931">
            <v>75</v>
          </cell>
          <cell r="BL931">
            <v>78</v>
          </cell>
          <cell r="BM931" t="str">
            <v/>
          </cell>
          <cell r="BN931">
            <v>0</v>
          </cell>
          <cell r="BO931">
            <v>85.75</v>
          </cell>
          <cell r="BP931">
            <v>79</v>
          </cell>
          <cell r="BQ931">
            <v>82.5</v>
          </cell>
          <cell r="BR931">
            <v>83</v>
          </cell>
          <cell r="BS931" t="str">
            <v/>
          </cell>
          <cell r="BT931">
            <v>0</v>
          </cell>
          <cell r="BU931">
            <v>88.25</v>
          </cell>
          <cell r="BV931">
            <v>90</v>
          </cell>
          <cell r="BW931">
            <v>90.5</v>
          </cell>
          <cell r="BX931">
            <v>87</v>
          </cell>
          <cell r="BY931" t="str">
            <v/>
          </cell>
          <cell r="BZ931">
            <v>0</v>
          </cell>
          <cell r="CA931">
            <v>79</v>
          </cell>
          <cell r="CB931">
            <v>82.5</v>
          </cell>
          <cell r="CC931">
            <v>81.5</v>
          </cell>
          <cell r="CD931">
            <v>83</v>
          </cell>
          <cell r="CE931" t="str">
            <v/>
          </cell>
          <cell r="CF931">
            <v>0</v>
          </cell>
          <cell r="CG931">
            <v>84.5</v>
          </cell>
          <cell r="CH931">
            <v>79.75</v>
          </cell>
          <cell r="CI931">
            <v>81.75</v>
          </cell>
          <cell r="CJ931">
            <v>82</v>
          </cell>
          <cell r="CK931" t="str">
            <v/>
          </cell>
          <cell r="CL931">
            <v>0</v>
          </cell>
          <cell r="CM931">
            <v>75.67</v>
          </cell>
          <cell r="CN931">
            <v>82.25</v>
          </cell>
          <cell r="CO931">
            <v>83</v>
          </cell>
          <cell r="CP931">
            <v>83</v>
          </cell>
          <cell r="CQ931" t="str">
            <v/>
          </cell>
          <cell r="CR931">
            <v>0</v>
          </cell>
          <cell r="CS931">
            <v>84.17</v>
          </cell>
          <cell r="CT931">
            <v>92</v>
          </cell>
          <cell r="CU931">
            <v>88.75</v>
          </cell>
          <cell r="CV931">
            <v>87</v>
          </cell>
          <cell r="CW931" t="str">
            <v/>
          </cell>
          <cell r="CX931">
            <v>0</v>
          </cell>
          <cell r="CY931">
            <v>85.67</v>
          </cell>
          <cell r="CZ931">
            <v>88.25</v>
          </cell>
          <cell r="DA931">
            <v>76</v>
          </cell>
          <cell r="DB931">
            <v>92</v>
          </cell>
          <cell r="DC931" t="str">
            <v/>
          </cell>
          <cell r="DD931">
            <v>0</v>
          </cell>
          <cell r="DE931">
            <v>93.25</v>
          </cell>
          <cell r="DF931">
            <v>89.75</v>
          </cell>
          <cell r="DG931">
            <v>89.75</v>
          </cell>
          <cell r="DH931">
            <v>89</v>
          </cell>
          <cell r="DI931" t="str">
            <v/>
          </cell>
          <cell r="DJ931">
            <v>0</v>
          </cell>
          <cell r="DK931">
            <v>0</v>
          </cell>
          <cell r="DL931">
            <v>0</v>
          </cell>
          <cell r="DM931">
            <v>0</v>
          </cell>
          <cell r="DN931">
            <v>86</v>
          </cell>
          <cell r="DO931" t="str">
            <v/>
          </cell>
          <cell r="DP931">
            <v>0</v>
          </cell>
          <cell r="DQ931">
            <v>81</v>
          </cell>
          <cell r="DR931">
            <v>73.25</v>
          </cell>
          <cell r="DS931">
            <v>73.75</v>
          </cell>
          <cell r="DT931">
            <v>77</v>
          </cell>
          <cell r="DU931" t="str">
            <v/>
          </cell>
          <cell r="DV931">
            <v>0</v>
          </cell>
          <cell r="DW931">
            <v>77.25</v>
          </cell>
          <cell r="DX931">
            <v>84.75</v>
          </cell>
          <cell r="DY931">
            <v>77.75</v>
          </cell>
          <cell r="DZ931">
            <v>80</v>
          </cell>
          <cell r="EA931" t="str">
            <v/>
          </cell>
          <cell r="EB931">
            <v>0</v>
          </cell>
          <cell r="EC931">
            <v>78.44</v>
          </cell>
          <cell r="ED931">
            <v>71</v>
          </cell>
          <cell r="EE931">
            <v>71.75</v>
          </cell>
          <cell r="EF931">
            <v>78</v>
          </cell>
          <cell r="EG931" t="str">
            <v/>
          </cell>
          <cell r="EH931">
            <v>0</v>
          </cell>
          <cell r="EI931">
            <v>77.75</v>
          </cell>
          <cell r="EJ931">
            <v>74.5</v>
          </cell>
          <cell r="EK931">
            <v>73</v>
          </cell>
          <cell r="EL931">
            <v>79</v>
          </cell>
          <cell r="EM931" t="str">
            <v/>
          </cell>
          <cell r="EN931">
            <v>0</v>
          </cell>
          <cell r="EO931">
            <v>77.75</v>
          </cell>
          <cell r="EP931">
            <v>74.5</v>
          </cell>
          <cell r="EQ931">
            <v>73</v>
          </cell>
          <cell r="ER931">
            <v>79</v>
          </cell>
          <cell r="ES931" t="str">
            <v/>
          </cell>
          <cell r="ET931">
            <v>0</v>
          </cell>
          <cell r="EU931">
            <v>77.75</v>
          </cell>
          <cell r="EV931">
            <v>74.5</v>
          </cell>
          <cell r="EW931">
            <v>73</v>
          </cell>
          <cell r="EX931">
            <v>79</v>
          </cell>
          <cell r="EY931" t="str">
            <v/>
          </cell>
          <cell r="EZ931">
            <v>0</v>
          </cell>
          <cell r="FA931">
            <v>78.58</v>
          </cell>
          <cell r="FB931">
            <v>71.75</v>
          </cell>
          <cell r="FC931">
            <v>71</v>
          </cell>
          <cell r="FD931">
            <v>78</v>
          </cell>
          <cell r="FE931" t="str">
            <v/>
          </cell>
          <cell r="FF931">
            <v>0</v>
          </cell>
          <cell r="FG931">
            <v>78.58</v>
          </cell>
          <cell r="FH931">
            <v>71.75</v>
          </cell>
          <cell r="FI931">
            <v>71</v>
          </cell>
          <cell r="FJ931">
            <v>78</v>
          </cell>
          <cell r="FK931" t="str">
            <v/>
          </cell>
          <cell r="FL931">
            <v>0</v>
          </cell>
          <cell r="FM931">
            <v>78.58</v>
          </cell>
          <cell r="FN931">
            <v>71.75</v>
          </cell>
          <cell r="FO931">
            <v>71</v>
          </cell>
          <cell r="FP931">
            <v>78</v>
          </cell>
          <cell r="FQ931" t="str">
            <v/>
          </cell>
          <cell r="FR931">
            <v>0</v>
          </cell>
          <cell r="FS931">
            <v>78.58</v>
          </cell>
          <cell r="FT931">
            <v>71.75</v>
          </cell>
          <cell r="FU931">
            <v>71</v>
          </cell>
          <cell r="FV931">
            <v>78</v>
          </cell>
          <cell r="FW931" t="str">
            <v/>
          </cell>
          <cell r="FX931">
            <v>0</v>
          </cell>
          <cell r="FY931">
            <v>78.58</v>
          </cell>
          <cell r="FZ931">
            <v>71.75</v>
          </cell>
          <cell r="GA931">
            <v>71</v>
          </cell>
          <cell r="GB931">
            <v>78</v>
          </cell>
          <cell r="GC931" t="str">
            <v/>
          </cell>
          <cell r="GD931">
            <v>0</v>
          </cell>
          <cell r="GE931">
            <v>78.58</v>
          </cell>
          <cell r="GF931">
            <v>71.75</v>
          </cell>
          <cell r="GG931">
            <v>71</v>
          </cell>
          <cell r="GH931">
            <v>78</v>
          </cell>
          <cell r="GI931" t="str">
            <v/>
          </cell>
          <cell r="GJ931">
            <v>0</v>
          </cell>
          <cell r="GK931">
            <v>78.58</v>
          </cell>
          <cell r="GL931">
            <v>71.75</v>
          </cell>
          <cell r="GM931">
            <v>71</v>
          </cell>
          <cell r="GN931">
            <v>78</v>
          </cell>
          <cell r="GO931" t="str">
            <v/>
          </cell>
          <cell r="GP931">
            <v>0</v>
          </cell>
          <cell r="GQ931">
            <v>78.58</v>
          </cell>
          <cell r="GR931">
            <v>71.75</v>
          </cell>
          <cell r="GS931">
            <v>71</v>
          </cell>
          <cell r="GT931">
            <v>78</v>
          </cell>
          <cell r="GU931" t="str">
            <v/>
          </cell>
          <cell r="GV931">
            <v>0</v>
          </cell>
          <cell r="GW931">
            <v>85.83</v>
          </cell>
          <cell r="GX931">
            <v>76.5</v>
          </cell>
          <cell r="GY931">
            <v>76.5</v>
          </cell>
          <cell r="GZ931">
            <v>80</v>
          </cell>
          <cell r="HA931" t="str">
            <v>EKO-L</v>
          </cell>
          <cell r="HB931">
            <v>0</v>
          </cell>
          <cell r="HC931">
            <v>83.17</v>
          </cell>
          <cell r="HD931">
            <v>81.5</v>
          </cell>
          <cell r="HE931">
            <v>75.25</v>
          </cell>
          <cell r="HF931">
            <v>77</v>
          </cell>
          <cell r="HH931">
            <v>0</v>
          </cell>
          <cell r="HM931" t="str">
            <v/>
          </cell>
          <cell r="HN931" t="str">
            <v/>
          </cell>
          <cell r="HS931">
            <v>0</v>
          </cell>
          <cell r="HT931" t="str">
            <v>PKN</v>
          </cell>
          <cell r="HU931">
            <v>0</v>
          </cell>
          <cell r="HV931" t="str">
            <v>IND</v>
          </cell>
          <cell r="HW931">
            <v>0</v>
          </cell>
          <cell r="HX931" t="str">
            <v>MAT-W</v>
          </cell>
          <cell r="HY931">
            <v>0</v>
          </cell>
          <cell r="HZ931" t="str">
            <v>SEJ-W</v>
          </cell>
          <cell r="IA931">
            <v>0</v>
          </cell>
          <cell r="IB931" t="str">
            <v>IGR-W</v>
          </cell>
          <cell r="IC931">
            <v>0</v>
          </cell>
          <cell r="ID931" t="str">
            <v>SBO</v>
          </cell>
          <cell r="IE931">
            <v>0</v>
          </cell>
          <cell r="IF931" t="str">
            <v>PJO</v>
          </cell>
          <cell r="IG931">
            <v>0</v>
          </cell>
          <cell r="IH931" t="str">
            <v>PRA</v>
          </cell>
          <cell r="II931">
            <v>0</v>
          </cell>
          <cell r="IJ931" t="str">
            <v>JAW</v>
          </cell>
          <cell r="IK931">
            <v>0</v>
          </cell>
          <cell r="IL931" t="str">
            <v>ARB</v>
          </cell>
          <cell r="IM931">
            <v>0</v>
          </cell>
          <cell r="IN931" t="str">
            <v>PKM</v>
          </cell>
          <cell r="IO931">
            <v>0</v>
          </cell>
          <cell r="IP931" t="str">
            <v>MAT-P</v>
          </cell>
          <cell r="IQ931">
            <v>0</v>
          </cell>
          <cell r="IR931" t="str">
            <v>BIO-P</v>
          </cell>
          <cell r="IS931">
            <v>0</v>
          </cell>
          <cell r="IT931" t="str">
            <v>FIS-P</v>
          </cell>
          <cell r="IU931">
            <v>0</v>
          </cell>
          <cell r="IV931" t="str">
            <v>KIM-P</v>
          </cell>
          <cell r="IW931">
            <v>0</v>
          </cell>
          <cell r="IX931" t="str">
            <v>EKO-L</v>
          </cell>
          <cell r="IY931">
            <v>0</v>
          </cell>
          <cell r="JA931">
            <v>0</v>
          </cell>
        </row>
        <row r="932">
          <cell r="Q932" t="str">
            <v/>
          </cell>
          <cell r="AB932" t="str">
            <v/>
          </cell>
          <cell r="AC932">
            <v>11</v>
          </cell>
          <cell r="AI932" t="str">
            <v/>
          </cell>
          <cell r="AJ932">
            <v>0</v>
          </cell>
          <cell r="AK932">
            <v>91.25</v>
          </cell>
          <cell r="AL932">
            <v>85.75</v>
          </cell>
          <cell r="AM932">
            <v>84.25</v>
          </cell>
          <cell r="AN932">
            <v>79</v>
          </cell>
          <cell r="AO932" t="str">
            <v/>
          </cell>
          <cell r="AP932">
            <v>0</v>
          </cell>
          <cell r="AQ932">
            <v>86.33</v>
          </cell>
          <cell r="AR932">
            <v>82.5</v>
          </cell>
          <cell r="AS932">
            <v>78.75</v>
          </cell>
          <cell r="AT932">
            <v>80</v>
          </cell>
          <cell r="AU932" t="str">
            <v/>
          </cell>
          <cell r="AV932">
            <v>0</v>
          </cell>
          <cell r="AW932">
            <v>82.33</v>
          </cell>
          <cell r="AX932">
            <v>86.5</v>
          </cell>
          <cell r="AY932">
            <v>84</v>
          </cell>
          <cell r="AZ932">
            <v>80</v>
          </cell>
          <cell r="BA932" t="str">
            <v/>
          </cell>
          <cell r="BB932">
            <v>0</v>
          </cell>
          <cell r="BC932">
            <v>90.75</v>
          </cell>
          <cell r="BD932">
            <v>85.75</v>
          </cell>
          <cell r="BE932">
            <v>84.25</v>
          </cell>
          <cell r="BF932">
            <v>83</v>
          </cell>
          <cell r="BG932" t="str">
            <v>SEJ</v>
          </cell>
          <cell r="BH932">
            <v>0</v>
          </cell>
          <cell r="BI932">
            <v>82.67</v>
          </cell>
          <cell r="BJ932">
            <v>88.75</v>
          </cell>
          <cell r="BK932">
            <v>83.75</v>
          </cell>
          <cell r="BL932">
            <v>81</v>
          </cell>
          <cell r="BM932" t="str">
            <v/>
          </cell>
          <cell r="BN932">
            <v>0</v>
          </cell>
          <cell r="BO932">
            <v>84.38</v>
          </cell>
          <cell r="BP932">
            <v>78.75</v>
          </cell>
          <cell r="BQ932">
            <v>84.75</v>
          </cell>
          <cell r="BR932">
            <v>87</v>
          </cell>
          <cell r="BS932" t="str">
            <v/>
          </cell>
          <cell r="BT932">
            <v>0</v>
          </cell>
          <cell r="BU932">
            <v>89</v>
          </cell>
          <cell r="BV932">
            <v>91.5</v>
          </cell>
          <cell r="BW932">
            <v>92.75</v>
          </cell>
          <cell r="BX932">
            <v>90</v>
          </cell>
          <cell r="BY932" t="str">
            <v/>
          </cell>
          <cell r="BZ932">
            <v>0</v>
          </cell>
          <cell r="CA932">
            <v>92.22</v>
          </cell>
          <cell r="CB932">
            <v>87.5</v>
          </cell>
          <cell r="CC932">
            <v>87.75</v>
          </cell>
          <cell r="CD932">
            <v>91</v>
          </cell>
          <cell r="CE932" t="str">
            <v/>
          </cell>
          <cell r="CF932">
            <v>0</v>
          </cell>
          <cell r="CG932">
            <v>83.5</v>
          </cell>
          <cell r="CH932">
            <v>76.75</v>
          </cell>
          <cell r="CI932">
            <v>80</v>
          </cell>
          <cell r="CJ932">
            <v>81</v>
          </cell>
          <cell r="CK932" t="str">
            <v/>
          </cell>
          <cell r="CL932">
            <v>0</v>
          </cell>
          <cell r="CM932">
            <v>78.58</v>
          </cell>
          <cell r="CN932">
            <v>78</v>
          </cell>
          <cell r="CO932">
            <v>78.25</v>
          </cell>
          <cell r="CP932">
            <v>81</v>
          </cell>
          <cell r="CQ932" t="str">
            <v/>
          </cell>
          <cell r="CR932">
            <v>0</v>
          </cell>
          <cell r="CS932">
            <v>87.08</v>
          </cell>
          <cell r="CT932">
            <v>97.75</v>
          </cell>
          <cell r="CU932">
            <v>94</v>
          </cell>
          <cell r="CV932">
            <v>89</v>
          </cell>
          <cell r="CW932" t="str">
            <v/>
          </cell>
          <cell r="CX932">
            <v>0</v>
          </cell>
          <cell r="CY932">
            <v>78.67</v>
          </cell>
          <cell r="CZ932">
            <v>79.25</v>
          </cell>
          <cell r="DA932">
            <v>71</v>
          </cell>
          <cell r="DB932">
            <v>89</v>
          </cell>
          <cell r="DC932" t="str">
            <v/>
          </cell>
          <cell r="DD932">
            <v>0</v>
          </cell>
          <cell r="DE932">
            <v>94</v>
          </cell>
          <cell r="DF932">
            <v>92.75</v>
          </cell>
          <cell r="DG932">
            <v>92.75</v>
          </cell>
          <cell r="DH932">
            <v>92</v>
          </cell>
          <cell r="DI932" t="str">
            <v/>
          </cell>
          <cell r="DJ932">
            <v>0</v>
          </cell>
          <cell r="DK932">
            <v>0</v>
          </cell>
          <cell r="DL932">
            <v>0</v>
          </cell>
          <cell r="DM932">
            <v>0</v>
          </cell>
          <cell r="DN932">
            <v>88</v>
          </cell>
          <cell r="DO932" t="str">
            <v/>
          </cell>
          <cell r="DP932">
            <v>0</v>
          </cell>
          <cell r="DQ932">
            <v>85.5</v>
          </cell>
          <cell r="DR932">
            <v>76.75</v>
          </cell>
          <cell r="DS932">
            <v>89</v>
          </cell>
          <cell r="DT932">
            <v>79</v>
          </cell>
          <cell r="DU932" t="str">
            <v/>
          </cell>
          <cell r="DV932">
            <v>0</v>
          </cell>
          <cell r="DW932">
            <v>91</v>
          </cell>
          <cell r="DX932">
            <v>85</v>
          </cell>
          <cell r="DY932">
            <v>82.75</v>
          </cell>
          <cell r="DZ932">
            <v>90</v>
          </cell>
          <cell r="EA932" t="str">
            <v/>
          </cell>
          <cell r="EB932">
            <v>0</v>
          </cell>
          <cell r="EC932">
            <v>80.89</v>
          </cell>
          <cell r="ED932">
            <v>80.25</v>
          </cell>
          <cell r="EE932">
            <v>90.5</v>
          </cell>
          <cell r="EF932">
            <v>83</v>
          </cell>
          <cell r="EG932" t="str">
            <v/>
          </cell>
          <cell r="EH932">
            <v>0</v>
          </cell>
          <cell r="EI932">
            <v>80.5</v>
          </cell>
          <cell r="EJ932">
            <v>80.5</v>
          </cell>
          <cell r="EK932">
            <v>78.75</v>
          </cell>
          <cell r="EL932">
            <v>85</v>
          </cell>
          <cell r="EM932" t="str">
            <v/>
          </cell>
          <cell r="EN932">
            <v>0</v>
          </cell>
          <cell r="EO932">
            <v>80.5</v>
          </cell>
          <cell r="EP932">
            <v>80.5</v>
          </cell>
          <cell r="EQ932">
            <v>78.75</v>
          </cell>
          <cell r="ER932">
            <v>85</v>
          </cell>
          <cell r="ES932" t="str">
            <v/>
          </cell>
          <cell r="ET932">
            <v>0</v>
          </cell>
          <cell r="EU932">
            <v>80.5</v>
          </cell>
          <cell r="EV932">
            <v>80.5</v>
          </cell>
          <cell r="EW932">
            <v>78.75</v>
          </cell>
          <cell r="EX932">
            <v>85</v>
          </cell>
          <cell r="EY932" t="str">
            <v/>
          </cell>
          <cell r="EZ932">
            <v>0</v>
          </cell>
          <cell r="FA932">
            <v>80.25</v>
          </cell>
          <cell r="FB932">
            <v>73</v>
          </cell>
          <cell r="FC932">
            <v>85.25</v>
          </cell>
          <cell r="FD932">
            <v>85</v>
          </cell>
          <cell r="FE932" t="str">
            <v/>
          </cell>
          <cell r="FF932">
            <v>0</v>
          </cell>
          <cell r="FG932">
            <v>80.25</v>
          </cell>
          <cell r="FH932">
            <v>73</v>
          </cell>
          <cell r="FI932">
            <v>85.25</v>
          </cell>
          <cell r="FJ932">
            <v>85</v>
          </cell>
          <cell r="FK932" t="str">
            <v/>
          </cell>
          <cell r="FL932">
            <v>0</v>
          </cell>
          <cell r="FM932">
            <v>80.25</v>
          </cell>
          <cell r="FN932">
            <v>73</v>
          </cell>
          <cell r="FO932">
            <v>85.25</v>
          </cell>
          <cell r="FP932">
            <v>85</v>
          </cell>
          <cell r="FQ932" t="str">
            <v/>
          </cell>
          <cell r="FR932">
            <v>0</v>
          </cell>
          <cell r="FS932">
            <v>80.25</v>
          </cell>
          <cell r="FT932">
            <v>73</v>
          </cell>
          <cell r="FU932">
            <v>85.25</v>
          </cell>
          <cell r="FV932">
            <v>85</v>
          </cell>
          <cell r="FW932" t="str">
            <v/>
          </cell>
          <cell r="FX932">
            <v>0</v>
          </cell>
          <cell r="FY932">
            <v>80.25</v>
          </cell>
          <cell r="FZ932">
            <v>73</v>
          </cell>
          <cell r="GA932">
            <v>85.25</v>
          </cell>
          <cell r="GB932">
            <v>85</v>
          </cell>
          <cell r="GC932" t="str">
            <v/>
          </cell>
          <cell r="GD932">
            <v>0</v>
          </cell>
          <cell r="GE932">
            <v>80.25</v>
          </cell>
          <cell r="GF932">
            <v>73</v>
          </cell>
          <cell r="GG932">
            <v>85.25</v>
          </cell>
          <cell r="GH932">
            <v>85</v>
          </cell>
          <cell r="GI932" t="str">
            <v/>
          </cell>
          <cell r="GJ932">
            <v>0</v>
          </cell>
          <cell r="GK932">
            <v>80.25</v>
          </cell>
          <cell r="GL932">
            <v>73</v>
          </cell>
          <cell r="GM932">
            <v>85.25</v>
          </cell>
          <cell r="GN932">
            <v>85</v>
          </cell>
          <cell r="GO932" t="str">
            <v/>
          </cell>
          <cell r="GP932">
            <v>0</v>
          </cell>
          <cell r="GQ932">
            <v>80.25</v>
          </cell>
          <cell r="GR932">
            <v>73</v>
          </cell>
          <cell r="GS932">
            <v>85.25</v>
          </cell>
          <cell r="GT932">
            <v>85</v>
          </cell>
          <cell r="GU932" t="str">
            <v/>
          </cell>
          <cell r="GV932">
            <v>0</v>
          </cell>
          <cell r="GW932">
            <v>81.83</v>
          </cell>
          <cell r="GX932">
            <v>80.25</v>
          </cell>
          <cell r="GY932">
            <v>75</v>
          </cell>
          <cell r="GZ932">
            <v>82</v>
          </cell>
          <cell r="HA932" t="str">
            <v>EKO-L</v>
          </cell>
          <cell r="HB932">
            <v>0</v>
          </cell>
          <cell r="HC932">
            <v>87.33</v>
          </cell>
          <cell r="HD932">
            <v>85</v>
          </cell>
          <cell r="HE932">
            <v>86.75</v>
          </cell>
          <cell r="HF932">
            <v>93</v>
          </cell>
          <cell r="HH932">
            <v>0</v>
          </cell>
          <cell r="HM932" t="str">
            <v/>
          </cell>
          <cell r="HN932" t="str">
            <v/>
          </cell>
          <cell r="HS932">
            <v>0</v>
          </cell>
          <cell r="HT932" t="str">
            <v>PKN</v>
          </cell>
          <cell r="HU932">
            <v>0</v>
          </cell>
          <cell r="HV932" t="str">
            <v>IND</v>
          </cell>
          <cell r="HW932">
            <v>0</v>
          </cell>
          <cell r="HX932" t="str">
            <v>MAT-W</v>
          </cell>
          <cell r="HY932">
            <v>0</v>
          </cell>
          <cell r="HZ932" t="str">
            <v>SEJ-W</v>
          </cell>
          <cell r="IA932">
            <v>0</v>
          </cell>
          <cell r="IB932" t="str">
            <v>IGR-W</v>
          </cell>
          <cell r="IC932">
            <v>0</v>
          </cell>
          <cell r="ID932" t="str">
            <v>SBO</v>
          </cell>
          <cell r="IE932">
            <v>0</v>
          </cell>
          <cell r="IF932" t="str">
            <v>PJO</v>
          </cell>
          <cell r="IG932">
            <v>0</v>
          </cell>
          <cell r="IH932" t="str">
            <v>PRA</v>
          </cell>
          <cell r="II932">
            <v>0</v>
          </cell>
          <cell r="IJ932" t="str">
            <v>JAW</v>
          </cell>
          <cell r="IK932">
            <v>0</v>
          </cell>
          <cell r="IL932" t="str">
            <v>ARB</v>
          </cell>
          <cell r="IM932">
            <v>0</v>
          </cell>
          <cell r="IN932" t="str">
            <v>PKM</v>
          </cell>
          <cell r="IO932">
            <v>0</v>
          </cell>
          <cell r="IP932" t="str">
            <v>MAT-P</v>
          </cell>
          <cell r="IQ932">
            <v>0</v>
          </cell>
          <cell r="IR932" t="str">
            <v>BIO-P</v>
          </cell>
          <cell r="IS932">
            <v>0</v>
          </cell>
          <cell r="IT932" t="str">
            <v>FIS-P</v>
          </cell>
          <cell r="IU932">
            <v>0</v>
          </cell>
          <cell r="IV932" t="str">
            <v>KIM-P</v>
          </cell>
          <cell r="IW932">
            <v>0</v>
          </cell>
          <cell r="IX932" t="str">
            <v>EKO-L</v>
          </cell>
          <cell r="IY932">
            <v>0</v>
          </cell>
          <cell r="JA932">
            <v>0</v>
          </cell>
        </row>
        <row r="933">
          <cell r="Q933" t="str">
            <v/>
          </cell>
          <cell r="AB933" t="str">
            <v/>
          </cell>
          <cell r="AC933">
            <v>12</v>
          </cell>
          <cell r="AI933" t="str">
            <v/>
          </cell>
          <cell r="AJ933">
            <v>0</v>
          </cell>
          <cell r="AK933">
            <v>79.5</v>
          </cell>
          <cell r="AL933">
            <v>81.25</v>
          </cell>
          <cell r="AM933">
            <v>76</v>
          </cell>
          <cell r="AN933">
            <v>76</v>
          </cell>
          <cell r="AO933" t="str">
            <v/>
          </cell>
          <cell r="AP933">
            <v>0</v>
          </cell>
          <cell r="AQ933">
            <v>78.33</v>
          </cell>
          <cell r="AR933">
            <v>81.25</v>
          </cell>
          <cell r="AS933">
            <v>70</v>
          </cell>
          <cell r="AT933">
            <v>78</v>
          </cell>
          <cell r="AU933" t="str">
            <v/>
          </cell>
          <cell r="AV933">
            <v>0</v>
          </cell>
          <cell r="AW933">
            <v>83.17</v>
          </cell>
          <cell r="AX933">
            <v>84</v>
          </cell>
          <cell r="AY933">
            <v>76.75</v>
          </cell>
          <cell r="AZ933">
            <v>80</v>
          </cell>
          <cell r="BA933" t="str">
            <v/>
          </cell>
          <cell r="BB933">
            <v>0</v>
          </cell>
          <cell r="BC933">
            <v>83.75</v>
          </cell>
          <cell r="BD933">
            <v>81.25</v>
          </cell>
          <cell r="BE933">
            <v>77.25</v>
          </cell>
          <cell r="BF933">
            <v>78</v>
          </cell>
          <cell r="BG933" t="str">
            <v>SEJ</v>
          </cell>
          <cell r="BH933">
            <v>0</v>
          </cell>
          <cell r="BI933">
            <v>76.33</v>
          </cell>
          <cell r="BJ933">
            <v>81.25</v>
          </cell>
          <cell r="BK933">
            <v>75.25</v>
          </cell>
          <cell r="BL933">
            <v>79</v>
          </cell>
          <cell r="BM933" t="str">
            <v/>
          </cell>
          <cell r="BN933">
            <v>0</v>
          </cell>
          <cell r="BO933">
            <v>82.13</v>
          </cell>
          <cell r="BP933">
            <v>73.75</v>
          </cell>
          <cell r="BQ933">
            <v>71.5</v>
          </cell>
          <cell r="BR933">
            <v>82</v>
          </cell>
          <cell r="BS933" t="str">
            <v/>
          </cell>
          <cell r="BT933">
            <v>0</v>
          </cell>
          <cell r="BU933">
            <v>84</v>
          </cell>
          <cell r="BV933">
            <v>82.75</v>
          </cell>
          <cell r="BW933">
            <v>83.75</v>
          </cell>
          <cell r="BX933">
            <v>86</v>
          </cell>
          <cell r="BY933" t="str">
            <v/>
          </cell>
          <cell r="BZ933">
            <v>0</v>
          </cell>
          <cell r="CA933">
            <v>79</v>
          </cell>
          <cell r="CB933">
            <v>76</v>
          </cell>
          <cell r="CC933">
            <v>77</v>
          </cell>
          <cell r="CD933">
            <v>78</v>
          </cell>
          <cell r="CE933" t="str">
            <v/>
          </cell>
          <cell r="CF933">
            <v>0</v>
          </cell>
          <cell r="CG933">
            <v>84.25</v>
          </cell>
          <cell r="CH933">
            <v>80</v>
          </cell>
          <cell r="CI933">
            <v>81</v>
          </cell>
          <cell r="CJ933">
            <v>81</v>
          </cell>
          <cell r="CK933" t="str">
            <v/>
          </cell>
          <cell r="CL933">
            <v>0</v>
          </cell>
          <cell r="CM933">
            <v>75.42</v>
          </cell>
          <cell r="CN933">
            <v>75.75</v>
          </cell>
          <cell r="CO933">
            <v>75.75</v>
          </cell>
          <cell r="CP933">
            <v>82</v>
          </cell>
          <cell r="CQ933" t="str">
            <v/>
          </cell>
          <cell r="CR933">
            <v>0</v>
          </cell>
          <cell r="CS933">
            <v>82.58</v>
          </cell>
          <cell r="CT933">
            <v>79.5</v>
          </cell>
          <cell r="CU933">
            <v>79</v>
          </cell>
          <cell r="CV933">
            <v>89</v>
          </cell>
          <cell r="CW933" t="str">
            <v/>
          </cell>
          <cell r="CX933">
            <v>0</v>
          </cell>
          <cell r="CY933">
            <v>81.56</v>
          </cell>
          <cell r="CZ933">
            <v>80</v>
          </cell>
          <cell r="DA933">
            <v>72.75</v>
          </cell>
          <cell r="DB933">
            <v>87</v>
          </cell>
          <cell r="DC933" t="str">
            <v/>
          </cell>
          <cell r="DD933">
            <v>0</v>
          </cell>
          <cell r="DE933">
            <v>82.25</v>
          </cell>
          <cell r="DF933">
            <v>78.75</v>
          </cell>
          <cell r="DG933">
            <v>80</v>
          </cell>
          <cell r="DH933">
            <v>87</v>
          </cell>
          <cell r="DI933" t="str">
            <v/>
          </cell>
          <cell r="DJ933">
            <v>0</v>
          </cell>
          <cell r="DK933">
            <v>0</v>
          </cell>
          <cell r="DL933">
            <v>0</v>
          </cell>
          <cell r="DM933">
            <v>0</v>
          </cell>
          <cell r="DN933">
            <v>79</v>
          </cell>
          <cell r="DO933" t="str">
            <v/>
          </cell>
          <cell r="DP933">
            <v>0</v>
          </cell>
          <cell r="DQ933">
            <v>84</v>
          </cell>
          <cell r="DR933">
            <v>74.75</v>
          </cell>
          <cell r="DS933">
            <v>77</v>
          </cell>
          <cell r="DT933">
            <v>79</v>
          </cell>
          <cell r="DU933" t="str">
            <v/>
          </cell>
          <cell r="DV933">
            <v>0</v>
          </cell>
          <cell r="DW933">
            <v>85.75</v>
          </cell>
          <cell r="DX933">
            <v>80.5</v>
          </cell>
          <cell r="DY933">
            <v>77.5</v>
          </cell>
          <cell r="DZ933">
            <v>80</v>
          </cell>
          <cell r="EA933" t="str">
            <v/>
          </cell>
          <cell r="EB933">
            <v>0</v>
          </cell>
          <cell r="EC933">
            <v>77.44</v>
          </cell>
          <cell r="ED933">
            <v>73.5</v>
          </cell>
          <cell r="EE933">
            <v>75.75</v>
          </cell>
          <cell r="EF933">
            <v>72</v>
          </cell>
          <cell r="EG933" t="str">
            <v/>
          </cell>
          <cell r="EH933">
            <v>0</v>
          </cell>
          <cell r="EI933">
            <v>78.17</v>
          </cell>
          <cell r="EJ933">
            <v>0</v>
          </cell>
          <cell r="EK933">
            <v>68.75</v>
          </cell>
          <cell r="EL933">
            <v>78</v>
          </cell>
          <cell r="EM933" t="str">
            <v/>
          </cell>
          <cell r="EN933">
            <v>0</v>
          </cell>
          <cell r="EO933">
            <v>78.17</v>
          </cell>
          <cell r="EP933">
            <v>0</v>
          </cell>
          <cell r="EQ933">
            <v>68.75</v>
          </cell>
          <cell r="ER933">
            <v>78</v>
          </cell>
          <cell r="ES933" t="str">
            <v/>
          </cell>
          <cell r="ET933">
            <v>0</v>
          </cell>
          <cell r="EU933">
            <v>78.17</v>
          </cell>
          <cell r="EV933">
            <v>0</v>
          </cell>
          <cell r="EW933">
            <v>68.75</v>
          </cell>
          <cell r="EX933">
            <v>78</v>
          </cell>
          <cell r="EY933" t="str">
            <v/>
          </cell>
          <cell r="EZ933">
            <v>0</v>
          </cell>
          <cell r="FA933">
            <v>78.42</v>
          </cell>
          <cell r="FB933">
            <v>70</v>
          </cell>
          <cell r="FC933">
            <v>72.25</v>
          </cell>
          <cell r="FD933">
            <v>72</v>
          </cell>
          <cell r="FE933" t="str">
            <v/>
          </cell>
          <cell r="FF933">
            <v>0</v>
          </cell>
          <cell r="FG933">
            <v>78.42</v>
          </cell>
          <cell r="FH933">
            <v>70</v>
          </cell>
          <cell r="FI933">
            <v>72.25</v>
          </cell>
          <cell r="FJ933">
            <v>72</v>
          </cell>
          <cell r="FK933" t="str">
            <v/>
          </cell>
          <cell r="FL933">
            <v>0</v>
          </cell>
          <cell r="FM933">
            <v>78.42</v>
          </cell>
          <cell r="FN933">
            <v>70</v>
          </cell>
          <cell r="FO933">
            <v>72.25</v>
          </cell>
          <cell r="FP933">
            <v>72</v>
          </cell>
          <cell r="FQ933" t="str">
            <v/>
          </cell>
          <cell r="FR933">
            <v>0</v>
          </cell>
          <cell r="FS933">
            <v>78.42</v>
          </cell>
          <cell r="FT933">
            <v>70</v>
          </cell>
          <cell r="FU933">
            <v>72.25</v>
          </cell>
          <cell r="FV933">
            <v>72</v>
          </cell>
          <cell r="FW933" t="str">
            <v/>
          </cell>
          <cell r="FX933">
            <v>0</v>
          </cell>
          <cell r="FY933">
            <v>78.42</v>
          </cell>
          <cell r="FZ933">
            <v>70</v>
          </cell>
          <cell r="GA933">
            <v>72.25</v>
          </cell>
          <cell r="GB933">
            <v>72</v>
          </cell>
          <cell r="GC933" t="str">
            <v/>
          </cell>
          <cell r="GD933">
            <v>0</v>
          </cell>
          <cell r="GE933">
            <v>78.42</v>
          </cell>
          <cell r="GF933">
            <v>70</v>
          </cell>
          <cell r="GG933">
            <v>72.25</v>
          </cell>
          <cell r="GH933">
            <v>72</v>
          </cell>
          <cell r="GI933" t="str">
            <v/>
          </cell>
          <cell r="GJ933">
            <v>0</v>
          </cell>
          <cell r="GK933">
            <v>78.42</v>
          </cell>
          <cell r="GL933">
            <v>70</v>
          </cell>
          <cell r="GM933">
            <v>72.25</v>
          </cell>
          <cell r="GN933">
            <v>72</v>
          </cell>
          <cell r="GO933" t="str">
            <v/>
          </cell>
          <cell r="GP933">
            <v>0</v>
          </cell>
          <cell r="GQ933">
            <v>78.42</v>
          </cell>
          <cell r="GR933">
            <v>70</v>
          </cell>
          <cell r="GS933">
            <v>72.25</v>
          </cell>
          <cell r="GT933">
            <v>72</v>
          </cell>
          <cell r="GU933" t="str">
            <v/>
          </cell>
          <cell r="GV933">
            <v>0</v>
          </cell>
          <cell r="GW933">
            <v>82.08</v>
          </cell>
          <cell r="GX933">
            <v>57.75</v>
          </cell>
          <cell r="GY933">
            <v>74.75</v>
          </cell>
          <cell r="GZ933">
            <v>79</v>
          </cell>
          <cell r="HA933" t="str">
            <v>EKO-L</v>
          </cell>
          <cell r="HB933">
            <v>0</v>
          </cell>
          <cell r="HC933">
            <v>68.83</v>
          </cell>
          <cell r="HD933">
            <v>77.5</v>
          </cell>
          <cell r="HE933">
            <v>77.5</v>
          </cell>
          <cell r="HF933">
            <v>77</v>
          </cell>
          <cell r="HH933">
            <v>0</v>
          </cell>
          <cell r="HM933" t="str">
            <v/>
          </cell>
          <cell r="HN933" t="str">
            <v/>
          </cell>
          <cell r="HS933">
            <v>0</v>
          </cell>
          <cell r="HT933" t="str">
            <v>PKN</v>
          </cell>
          <cell r="HU933">
            <v>0</v>
          </cell>
          <cell r="HV933" t="str">
            <v>IND</v>
          </cell>
          <cell r="HW933">
            <v>0</v>
          </cell>
          <cell r="HX933" t="str">
            <v>MAT-W</v>
          </cell>
          <cell r="HY933">
            <v>0</v>
          </cell>
          <cell r="HZ933" t="str">
            <v>SEJ-W</v>
          </cell>
          <cell r="IA933">
            <v>0</v>
          </cell>
          <cell r="IB933" t="str">
            <v>IGR-W</v>
          </cell>
          <cell r="IC933">
            <v>0</v>
          </cell>
          <cell r="ID933" t="str">
            <v>SBO</v>
          </cell>
          <cell r="IE933">
            <v>0</v>
          </cell>
          <cell r="IF933" t="str">
            <v>PJO</v>
          </cell>
          <cell r="IG933">
            <v>0</v>
          </cell>
          <cell r="IH933" t="str">
            <v>PRA</v>
          </cell>
          <cell r="II933">
            <v>0</v>
          </cell>
          <cell r="IJ933" t="str">
            <v>JAW</v>
          </cell>
          <cell r="IK933">
            <v>0</v>
          </cell>
          <cell r="IL933" t="str">
            <v>ARB</v>
          </cell>
          <cell r="IM933">
            <v>0</v>
          </cell>
          <cell r="IN933" t="str">
            <v>PKM</v>
          </cell>
          <cell r="IO933">
            <v>0</v>
          </cell>
          <cell r="IP933" t="str">
            <v>MAT-P</v>
          </cell>
          <cell r="IQ933">
            <v>0</v>
          </cell>
          <cell r="IR933" t="str">
            <v>BIO-P</v>
          </cell>
          <cell r="IS933">
            <v>0</v>
          </cell>
          <cell r="IT933" t="str">
            <v>FIS-P</v>
          </cell>
          <cell r="IU933">
            <v>0</v>
          </cell>
          <cell r="IV933" t="str">
            <v>KIM-P</v>
          </cell>
          <cell r="IW933">
            <v>0</v>
          </cell>
          <cell r="IX933" t="str">
            <v>EKO-L</v>
          </cell>
          <cell r="IY933">
            <v>0</v>
          </cell>
          <cell r="JA933">
            <v>0</v>
          </cell>
        </row>
        <row r="934">
          <cell r="Q934" t="str">
            <v/>
          </cell>
          <cell r="AB934" t="str">
            <v/>
          </cell>
          <cell r="AC934">
            <v>13</v>
          </cell>
          <cell r="AI934" t="str">
            <v/>
          </cell>
          <cell r="AJ934">
            <v>0</v>
          </cell>
          <cell r="AK934">
            <v>80</v>
          </cell>
          <cell r="AL934">
            <v>82.5</v>
          </cell>
          <cell r="AM934">
            <v>79.5</v>
          </cell>
          <cell r="AN934">
            <v>79</v>
          </cell>
          <cell r="AO934" t="str">
            <v/>
          </cell>
          <cell r="AP934">
            <v>0</v>
          </cell>
          <cell r="AQ934">
            <v>88.33</v>
          </cell>
          <cell r="AR934">
            <v>89</v>
          </cell>
          <cell r="AS934">
            <v>87.25</v>
          </cell>
          <cell r="AT934">
            <v>80</v>
          </cell>
          <cell r="AU934" t="str">
            <v/>
          </cell>
          <cell r="AV934">
            <v>0</v>
          </cell>
          <cell r="AW934">
            <v>81.67</v>
          </cell>
          <cell r="AX934">
            <v>86.5</v>
          </cell>
          <cell r="AY934">
            <v>79.5</v>
          </cell>
          <cell r="AZ934">
            <v>79</v>
          </cell>
          <cell r="BA934" t="str">
            <v/>
          </cell>
          <cell r="BB934">
            <v>0</v>
          </cell>
          <cell r="BC934">
            <v>88.25</v>
          </cell>
          <cell r="BD934">
            <v>82.5</v>
          </cell>
          <cell r="BE934">
            <v>79.75</v>
          </cell>
          <cell r="BF934">
            <v>79</v>
          </cell>
          <cell r="BG934" t="str">
            <v>SEJ</v>
          </cell>
          <cell r="BH934">
            <v>0</v>
          </cell>
          <cell r="BI934">
            <v>85.67</v>
          </cell>
          <cell r="BJ934">
            <v>85</v>
          </cell>
          <cell r="BK934">
            <v>76.75</v>
          </cell>
          <cell r="BL934">
            <v>79</v>
          </cell>
          <cell r="BM934" t="str">
            <v/>
          </cell>
          <cell r="BN934">
            <v>0</v>
          </cell>
          <cell r="BO934">
            <v>83.13</v>
          </cell>
          <cell r="BP934">
            <v>75</v>
          </cell>
          <cell r="BQ934">
            <v>80.75</v>
          </cell>
          <cell r="BR934">
            <v>89</v>
          </cell>
          <cell r="BS934" t="str">
            <v/>
          </cell>
          <cell r="BT934">
            <v>0</v>
          </cell>
          <cell r="BU934">
            <v>85</v>
          </cell>
          <cell r="BV934">
            <v>87</v>
          </cell>
          <cell r="BW934">
            <v>92.75</v>
          </cell>
          <cell r="BX934">
            <v>95</v>
          </cell>
          <cell r="BY934" t="str">
            <v/>
          </cell>
          <cell r="BZ934">
            <v>0</v>
          </cell>
          <cell r="CA934">
            <v>88</v>
          </cell>
          <cell r="CB934">
            <v>81.5</v>
          </cell>
          <cell r="CC934">
            <v>82</v>
          </cell>
          <cell r="CD934">
            <v>83</v>
          </cell>
          <cell r="CE934" t="str">
            <v/>
          </cell>
          <cell r="CF934">
            <v>0</v>
          </cell>
          <cell r="CG934">
            <v>82.75</v>
          </cell>
          <cell r="CH934">
            <v>76.25</v>
          </cell>
          <cell r="CI934">
            <v>77.75</v>
          </cell>
          <cell r="CJ934">
            <v>82</v>
          </cell>
          <cell r="CK934" t="str">
            <v/>
          </cell>
          <cell r="CL934">
            <v>0</v>
          </cell>
          <cell r="CM934">
            <v>76.75</v>
          </cell>
          <cell r="CN934">
            <v>79</v>
          </cell>
          <cell r="CO934">
            <v>79</v>
          </cell>
          <cell r="CP934">
            <v>80</v>
          </cell>
          <cell r="CQ934" t="str">
            <v/>
          </cell>
          <cell r="CR934">
            <v>0</v>
          </cell>
          <cell r="CS934">
            <v>86.17</v>
          </cell>
          <cell r="CT934">
            <v>93.75</v>
          </cell>
          <cell r="CU934">
            <v>90.5</v>
          </cell>
          <cell r="CV934">
            <v>87</v>
          </cell>
          <cell r="CW934" t="str">
            <v/>
          </cell>
          <cell r="CX934">
            <v>0</v>
          </cell>
          <cell r="CY934">
            <v>80.67</v>
          </cell>
          <cell r="CZ934">
            <v>78.5</v>
          </cell>
          <cell r="DA934">
            <v>75.25</v>
          </cell>
          <cell r="DB934">
            <v>88</v>
          </cell>
          <cell r="DC934" t="str">
            <v/>
          </cell>
          <cell r="DD934">
            <v>0</v>
          </cell>
          <cell r="DE934">
            <v>94.5</v>
          </cell>
          <cell r="DF934">
            <v>92.25</v>
          </cell>
          <cell r="DG934">
            <v>84</v>
          </cell>
          <cell r="DH934">
            <v>89</v>
          </cell>
          <cell r="DI934" t="str">
            <v/>
          </cell>
          <cell r="DJ934">
            <v>0</v>
          </cell>
          <cell r="DK934">
            <v>0</v>
          </cell>
          <cell r="DL934">
            <v>0</v>
          </cell>
          <cell r="DM934">
            <v>0</v>
          </cell>
          <cell r="DN934">
            <v>89</v>
          </cell>
          <cell r="DO934" t="str">
            <v/>
          </cell>
          <cell r="DP934">
            <v>0</v>
          </cell>
          <cell r="DQ934">
            <v>85</v>
          </cell>
          <cell r="DR934">
            <v>75.5</v>
          </cell>
          <cell r="DS934">
            <v>89.25</v>
          </cell>
          <cell r="DT934">
            <v>80</v>
          </cell>
          <cell r="DU934" t="str">
            <v/>
          </cell>
          <cell r="DV934">
            <v>0</v>
          </cell>
          <cell r="DW934">
            <v>90.5</v>
          </cell>
          <cell r="DX934">
            <v>92.25</v>
          </cell>
          <cell r="DY934">
            <v>79.75</v>
          </cell>
          <cell r="DZ934">
            <v>91</v>
          </cell>
          <cell r="EA934" t="str">
            <v/>
          </cell>
          <cell r="EB934">
            <v>0</v>
          </cell>
          <cell r="EC934">
            <v>84.33</v>
          </cell>
          <cell r="ED934">
            <v>75</v>
          </cell>
          <cell r="EE934">
            <v>89.75</v>
          </cell>
          <cell r="EF934">
            <v>73</v>
          </cell>
          <cell r="EG934" t="str">
            <v/>
          </cell>
          <cell r="EH934">
            <v>0</v>
          </cell>
          <cell r="EI934">
            <v>79.67</v>
          </cell>
          <cell r="EJ934">
            <v>80</v>
          </cell>
          <cell r="EK934">
            <v>77.25</v>
          </cell>
          <cell r="EL934">
            <v>81</v>
          </cell>
          <cell r="EM934" t="str">
            <v/>
          </cell>
          <cell r="EN934">
            <v>0</v>
          </cell>
          <cell r="EO934">
            <v>79.67</v>
          </cell>
          <cell r="EP934">
            <v>80</v>
          </cell>
          <cell r="EQ934">
            <v>77.25</v>
          </cell>
          <cell r="ER934">
            <v>81</v>
          </cell>
          <cell r="ES934" t="str">
            <v/>
          </cell>
          <cell r="ET934">
            <v>0</v>
          </cell>
          <cell r="EU934">
            <v>79.67</v>
          </cell>
          <cell r="EV934">
            <v>80</v>
          </cell>
          <cell r="EW934">
            <v>77.25</v>
          </cell>
          <cell r="EX934">
            <v>81</v>
          </cell>
          <cell r="EY934" t="str">
            <v/>
          </cell>
          <cell r="EZ934">
            <v>0</v>
          </cell>
          <cell r="FA934">
            <v>79</v>
          </cell>
          <cell r="FB934">
            <v>79.5</v>
          </cell>
          <cell r="FC934">
            <v>79.25</v>
          </cell>
          <cell r="FD934">
            <v>83</v>
          </cell>
          <cell r="FE934" t="str">
            <v/>
          </cell>
          <cell r="FF934">
            <v>0</v>
          </cell>
          <cell r="FG934">
            <v>79</v>
          </cell>
          <cell r="FH934">
            <v>79.5</v>
          </cell>
          <cell r="FI934">
            <v>79.25</v>
          </cell>
          <cell r="FJ934">
            <v>83</v>
          </cell>
          <cell r="FK934" t="str">
            <v/>
          </cell>
          <cell r="FL934">
            <v>0</v>
          </cell>
          <cell r="FM934">
            <v>79</v>
          </cell>
          <cell r="FN934">
            <v>79.5</v>
          </cell>
          <cell r="FO934">
            <v>79.25</v>
          </cell>
          <cell r="FP934">
            <v>83</v>
          </cell>
          <cell r="FQ934" t="str">
            <v/>
          </cell>
          <cell r="FR934">
            <v>0</v>
          </cell>
          <cell r="FS934">
            <v>79</v>
          </cell>
          <cell r="FT934">
            <v>79.5</v>
          </cell>
          <cell r="FU934">
            <v>79.25</v>
          </cell>
          <cell r="FV934">
            <v>83</v>
          </cell>
          <cell r="FW934" t="str">
            <v/>
          </cell>
          <cell r="FX934">
            <v>0</v>
          </cell>
          <cell r="FY934">
            <v>79</v>
          </cell>
          <cell r="FZ934">
            <v>79.5</v>
          </cell>
          <cell r="GA934">
            <v>79.25</v>
          </cell>
          <cell r="GB934">
            <v>83</v>
          </cell>
          <cell r="GC934" t="str">
            <v/>
          </cell>
          <cell r="GD934">
            <v>0</v>
          </cell>
          <cell r="GE934">
            <v>79</v>
          </cell>
          <cell r="GF934">
            <v>79.5</v>
          </cell>
          <cell r="GG934">
            <v>79.25</v>
          </cell>
          <cell r="GH934">
            <v>83</v>
          </cell>
          <cell r="GI934" t="str">
            <v/>
          </cell>
          <cell r="GJ934">
            <v>0</v>
          </cell>
          <cell r="GK934">
            <v>79</v>
          </cell>
          <cell r="GL934">
            <v>79.5</v>
          </cell>
          <cell r="GM934">
            <v>79.25</v>
          </cell>
          <cell r="GN934">
            <v>83</v>
          </cell>
          <cell r="GO934" t="str">
            <v/>
          </cell>
          <cell r="GP934">
            <v>0</v>
          </cell>
          <cell r="GQ934">
            <v>79</v>
          </cell>
          <cell r="GR934">
            <v>79.5</v>
          </cell>
          <cell r="GS934">
            <v>79.25</v>
          </cell>
          <cell r="GT934">
            <v>83</v>
          </cell>
          <cell r="GU934" t="str">
            <v/>
          </cell>
          <cell r="GV934">
            <v>0</v>
          </cell>
          <cell r="GW934">
            <v>82.92</v>
          </cell>
          <cell r="GX934">
            <v>78.5</v>
          </cell>
          <cell r="GY934">
            <v>74.75</v>
          </cell>
          <cell r="GZ934">
            <v>79</v>
          </cell>
          <cell r="HA934" t="str">
            <v>EKO-L</v>
          </cell>
          <cell r="HB934">
            <v>0</v>
          </cell>
          <cell r="HC934">
            <v>79.83</v>
          </cell>
          <cell r="HD934">
            <v>73.5</v>
          </cell>
          <cell r="HE934">
            <v>79.5</v>
          </cell>
          <cell r="HF934">
            <v>84</v>
          </cell>
          <cell r="HH934">
            <v>0</v>
          </cell>
          <cell r="HM934" t="str">
            <v/>
          </cell>
          <cell r="HN934" t="str">
            <v/>
          </cell>
          <cell r="HS934">
            <v>0</v>
          </cell>
          <cell r="HT934" t="str">
            <v>PKN</v>
          </cell>
          <cell r="HU934">
            <v>0</v>
          </cell>
          <cell r="HV934" t="str">
            <v>IND</v>
          </cell>
          <cell r="HW934">
            <v>0</v>
          </cell>
          <cell r="HX934" t="str">
            <v>MAT-W</v>
          </cell>
          <cell r="HY934">
            <v>0</v>
          </cell>
          <cell r="HZ934" t="str">
            <v>SEJ-W</v>
          </cell>
          <cell r="IA934">
            <v>0</v>
          </cell>
          <cell r="IB934" t="str">
            <v>IGR-W</v>
          </cell>
          <cell r="IC934">
            <v>0</v>
          </cell>
          <cell r="ID934" t="str">
            <v>SBO</v>
          </cell>
          <cell r="IE934">
            <v>0</v>
          </cell>
          <cell r="IF934" t="str">
            <v>PJO</v>
          </cell>
          <cell r="IG934">
            <v>0</v>
          </cell>
          <cell r="IH934" t="str">
            <v>PRA</v>
          </cell>
          <cell r="II934">
            <v>0</v>
          </cell>
          <cell r="IJ934" t="str">
            <v>JAW</v>
          </cell>
          <cell r="IK934">
            <v>0</v>
          </cell>
          <cell r="IL934" t="str">
            <v>ARB</v>
          </cell>
          <cell r="IM934">
            <v>0</v>
          </cell>
          <cell r="IN934" t="str">
            <v>PKM</v>
          </cell>
          <cell r="IO934">
            <v>0</v>
          </cell>
          <cell r="IP934" t="str">
            <v>MAT-P</v>
          </cell>
          <cell r="IQ934">
            <v>0</v>
          </cell>
          <cell r="IR934" t="str">
            <v>BIO-P</v>
          </cell>
          <cell r="IS934">
            <v>0</v>
          </cell>
          <cell r="IT934" t="str">
            <v>FIS-P</v>
          </cell>
          <cell r="IU934">
            <v>0</v>
          </cell>
          <cell r="IV934" t="str">
            <v>KIM-P</v>
          </cell>
          <cell r="IW934">
            <v>0</v>
          </cell>
          <cell r="IX934" t="str">
            <v>EKO-L</v>
          </cell>
          <cell r="IY934">
            <v>0</v>
          </cell>
          <cell r="JA934">
            <v>0</v>
          </cell>
        </row>
        <row r="935">
          <cell r="Q935" t="str">
            <v/>
          </cell>
          <cell r="AB935" t="str">
            <v/>
          </cell>
          <cell r="AC935">
            <v>14</v>
          </cell>
          <cell r="AI935" t="str">
            <v/>
          </cell>
          <cell r="AJ935">
            <v>0</v>
          </cell>
          <cell r="AK935">
            <v>85.5</v>
          </cell>
          <cell r="AL935">
            <v>81.25</v>
          </cell>
          <cell r="AM935">
            <v>78</v>
          </cell>
          <cell r="AN935">
            <v>79</v>
          </cell>
          <cell r="AO935" t="str">
            <v/>
          </cell>
          <cell r="AP935">
            <v>0</v>
          </cell>
          <cell r="AQ935">
            <v>75.67</v>
          </cell>
          <cell r="AR935">
            <v>91.25</v>
          </cell>
          <cell r="AS935">
            <v>82</v>
          </cell>
          <cell r="AT935">
            <v>80</v>
          </cell>
          <cell r="AU935" t="str">
            <v/>
          </cell>
          <cell r="AV935">
            <v>0</v>
          </cell>
          <cell r="AW935">
            <v>83.33</v>
          </cell>
          <cell r="AX935">
            <v>82</v>
          </cell>
          <cell r="AY935">
            <v>78</v>
          </cell>
          <cell r="AZ935">
            <v>80</v>
          </cell>
          <cell r="BA935" t="str">
            <v/>
          </cell>
          <cell r="BB935">
            <v>0</v>
          </cell>
          <cell r="BC935">
            <v>87.5</v>
          </cell>
          <cell r="BD935">
            <v>81.25</v>
          </cell>
          <cell r="BE935">
            <v>78</v>
          </cell>
          <cell r="BF935">
            <v>82</v>
          </cell>
          <cell r="BG935" t="str">
            <v>SEJ</v>
          </cell>
          <cell r="BH935">
            <v>0</v>
          </cell>
          <cell r="BI935">
            <v>76.67</v>
          </cell>
          <cell r="BJ935">
            <v>86.25</v>
          </cell>
          <cell r="BK935">
            <v>77.5</v>
          </cell>
          <cell r="BL935">
            <v>78</v>
          </cell>
          <cell r="BM935" t="str">
            <v/>
          </cell>
          <cell r="BN935">
            <v>0</v>
          </cell>
          <cell r="BO935">
            <v>84.63</v>
          </cell>
          <cell r="BP935">
            <v>80.5</v>
          </cell>
          <cell r="BQ935">
            <v>85.25</v>
          </cell>
          <cell r="BR935">
            <v>88</v>
          </cell>
          <cell r="BS935" t="str">
            <v/>
          </cell>
          <cell r="BT935">
            <v>0</v>
          </cell>
          <cell r="BU935">
            <v>88.75</v>
          </cell>
          <cell r="BV935">
            <v>89.75</v>
          </cell>
          <cell r="BW935">
            <v>89.75</v>
          </cell>
          <cell r="BX935">
            <v>89</v>
          </cell>
          <cell r="BY935" t="str">
            <v/>
          </cell>
          <cell r="BZ935">
            <v>0</v>
          </cell>
          <cell r="CA935">
            <v>79.44</v>
          </cell>
          <cell r="CB935">
            <v>71.25</v>
          </cell>
          <cell r="CC935">
            <v>76.25</v>
          </cell>
          <cell r="CD935">
            <v>78</v>
          </cell>
          <cell r="CE935" t="str">
            <v/>
          </cell>
          <cell r="CF935">
            <v>0</v>
          </cell>
          <cell r="CG935">
            <v>83.75</v>
          </cell>
          <cell r="CH935">
            <v>77.25</v>
          </cell>
          <cell r="CI935">
            <v>81.25</v>
          </cell>
          <cell r="CJ935">
            <v>83</v>
          </cell>
          <cell r="CK935" t="str">
            <v/>
          </cell>
          <cell r="CL935">
            <v>0</v>
          </cell>
          <cell r="CM935">
            <v>81.08</v>
          </cell>
          <cell r="CN935">
            <v>89.25</v>
          </cell>
          <cell r="CO935">
            <v>90</v>
          </cell>
          <cell r="CP935">
            <v>87</v>
          </cell>
          <cell r="CQ935" t="str">
            <v/>
          </cell>
          <cell r="CR935">
            <v>0</v>
          </cell>
          <cell r="CS935">
            <v>87</v>
          </cell>
          <cell r="CT935">
            <v>88.75</v>
          </cell>
          <cell r="CU935">
            <v>86.5</v>
          </cell>
          <cell r="CV935">
            <v>85</v>
          </cell>
          <cell r="CW935" t="str">
            <v/>
          </cell>
          <cell r="CX935">
            <v>0</v>
          </cell>
          <cell r="CY935">
            <v>80.22</v>
          </cell>
          <cell r="CZ935">
            <v>78.5</v>
          </cell>
          <cell r="DA935">
            <v>72</v>
          </cell>
          <cell r="DB935">
            <v>87</v>
          </cell>
          <cell r="DC935" t="str">
            <v/>
          </cell>
          <cell r="DD935">
            <v>0</v>
          </cell>
          <cell r="DE935">
            <v>88.75</v>
          </cell>
          <cell r="DF935">
            <v>84.25</v>
          </cell>
          <cell r="DG935">
            <v>79</v>
          </cell>
          <cell r="DH935">
            <v>92</v>
          </cell>
          <cell r="DI935" t="str">
            <v/>
          </cell>
          <cell r="DJ935">
            <v>0</v>
          </cell>
          <cell r="DK935">
            <v>0</v>
          </cell>
          <cell r="DL935">
            <v>0</v>
          </cell>
          <cell r="DM935">
            <v>0</v>
          </cell>
          <cell r="DN935">
            <v>82</v>
          </cell>
          <cell r="DO935" t="str">
            <v/>
          </cell>
          <cell r="DP935">
            <v>0</v>
          </cell>
          <cell r="DQ935">
            <v>81.25</v>
          </cell>
          <cell r="DR935">
            <v>78.75</v>
          </cell>
          <cell r="DS935">
            <v>92.75</v>
          </cell>
          <cell r="DT935">
            <v>79</v>
          </cell>
          <cell r="DU935" t="str">
            <v/>
          </cell>
          <cell r="DV935">
            <v>0</v>
          </cell>
          <cell r="DW935">
            <v>76.75</v>
          </cell>
          <cell r="DX935">
            <v>77.25</v>
          </cell>
          <cell r="DY935">
            <v>70</v>
          </cell>
          <cell r="DZ935">
            <v>82</v>
          </cell>
          <cell r="EA935" t="str">
            <v/>
          </cell>
          <cell r="EB935">
            <v>0</v>
          </cell>
          <cell r="EC935">
            <v>81.33</v>
          </cell>
          <cell r="ED935">
            <v>69.75</v>
          </cell>
          <cell r="EE935">
            <v>72.75</v>
          </cell>
          <cell r="EF935">
            <v>70</v>
          </cell>
          <cell r="EG935" t="str">
            <v/>
          </cell>
          <cell r="EH935">
            <v>0</v>
          </cell>
          <cell r="EI935">
            <v>78.33</v>
          </cell>
          <cell r="EJ935">
            <v>74.25</v>
          </cell>
          <cell r="EK935">
            <v>73.5</v>
          </cell>
          <cell r="EL935">
            <v>81</v>
          </cell>
          <cell r="EM935" t="str">
            <v/>
          </cell>
          <cell r="EN935">
            <v>0</v>
          </cell>
          <cell r="EO935">
            <v>78.33</v>
          </cell>
          <cell r="EP935">
            <v>74.25</v>
          </cell>
          <cell r="EQ935">
            <v>73.5</v>
          </cell>
          <cell r="ER935">
            <v>81</v>
          </cell>
          <cell r="ES935" t="str">
            <v/>
          </cell>
          <cell r="ET935">
            <v>0</v>
          </cell>
          <cell r="EU935">
            <v>78.33</v>
          </cell>
          <cell r="EV935">
            <v>74.25</v>
          </cell>
          <cell r="EW935">
            <v>73.5</v>
          </cell>
          <cell r="EX935">
            <v>81</v>
          </cell>
          <cell r="EY935" t="str">
            <v/>
          </cell>
          <cell r="EZ935">
            <v>0</v>
          </cell>
          <cell r="FA935">
            <v>78.83</v>
          </cell>
          <cell r="FB935">
            <v>70.5</v>
          </cell>
          <cell r="FC935">
            <v>75.25</v>
          </cell>
          <cell r="FD935">
            <v>78</v>
          </cell>
          <cell r="FE935" t="str">
            <v/>
          </cell>
          <cell r="FF935">
            <v>0</v>
          </cell>
          <cell r="FG935">
            <v>78.83</v>
          </cell>
          <cell r="FH935">
            <v>70.5</v>
          </cell>
          <cell r="FI935">
            <v>75.25</v>
          </cell>
          <cell r="FJ935">
            <v>78</v>
          </cell>
          <cell r="FK935" t="str">
            <v/>
          </cell>
          <cell r="FL935">
            <v>0</v>
          </cell>
          <cell r="FM935">
            <v>78.83</v>
          </cell>
          <cell r="FN935">
            <v>70.5</v>
          </cell>
          <cell r="FO935">
            <v>75.25</v>
          </cell>
          <cell r="FP935">
            <v>78</v>
          </cell>
          <cell r="FQ935" t="str">
            <v/>
          </cell>
          <cell r="FR935">
            <v>0</v>
          </cell>
          <cell r="FS935">
            <v>78.83</v>
          </cell>
          <cell r="FT935">
            <v>70.5</v>
          </cell>
          <cell r="FU935">
            <v>75.25</v>
          </cell>
          <cell r="FV935">
            <v>78</v>
          </cell>
          <cell r="FW935" t="str">
            <v/>
          </cell>
          <cell r="FX935">
            <v>0</v>
          </cell>
          <cell r="FY935">
            <v>78.83</v>
          </cell>
          <cell r="FZ935">
            <v>70.5</v>
          </cell>
          <cell r="GA935">
            <v>75.25</v>
          </cell>
          <cell r="GB935">
            <v>78</v>
          </cell>
          <cell r="GC935" t="str">
            <v/>
          </cell>
          <cell r="GD935">
            <v>0</v>
          </cell>
          <cell r="GE935">
            <v>78.83</v>
          </cell>
          <cell r="GF935">
            <v>70.5</v>
          </cell>
          <cell r="GG935">
            <v>75.25</v>
          </cell>
          <cell r="GH935">
            <v>78</v>
          </cell>
          <cell r="GI935" t="str">
            <v/>
          </cell>
          <cell r="GJ935">
            <v>0</v>
          </cell>
          <cell r="GK935">
            <v>78.83</v>
          </cell>
          <cell r="GL935">
            <v>70.5</v>
          </cell>
          <cell r="GM935">
            <v>75.25</v>
          </cell>
          <cell r="GN935">
            <v>78</v>
          </cell>
          <cell r="GO935" t="str">
            <v/>
          </cell>
          <cell r="GP935">
            <v>0</v>
          </cell>
          <cell r="GQ935">
            <v>78.83</v>
          </cell>
          <cell r="GR935">
            <v>70.5</v>
          </cell>
          <cell r="GS935">
            <v>75.25</v>
          </cell>
          <cell r="GT935">
            <v>78</v>
          </cell>
          <cell r="GU935" t="str">
            <v/>
          </cell>
          <cell r="GV935">
            <v>0</v>
          </cell>
          <cell r="GW935">
            <v>81.92</v>
          </cell>
          <cell r="GX935">
            <v>76.75</v>
          </cell>
          <cell r="GY935">
            <v>81.25</v>
          </cell>
          <cell r="GZ935">
            <v>88</v>
          </cell>
          <cell r="HA935" t="str">
            <v>EKO-L</v>
          </cell>
          <cell r="HB935">
            <v>0</v>
          </cell>
          <cell r="HC935">
            <v>75.17</v>
          </cell>
          <cell r="HD935">
            <v>68.25</v>
          </cell>
          <cell r="HE935">
            <v>76.75</v>
          </cell>
          <cell r="HF935">
            <v>83</v>
          </cell>
          <cell r="HH935">
            <v>0</v>
          </cell>
          <cell r="HM935" t="str">
            <v/>
          </cell>
          <cell r="HN935" t="str">
            <v/>
          </cell>
          <cell r="HS935">
            <v>0</v>
          </cell>
          <cell r="HT935" t="str">
            <v>PKN</v>
          </cell>
          <cell r="HU935">
            <v>0</v>
          </cell>
          <cell r="HV935" t="str">
            <v>IND</v>
          </cell>
          <cell r="HW935">
            <v>0</v>
          </cell>
          <cell r="HX935" t="str">
            <v>MAT-W</v>
          </cell>
          <cell r="HY935">
            <v>0</v>
          </cell>
          <cell r="HZ935" t="str">
            <v>SEJ-W</v>
          </cell>
          <cell r="IA935">
            <v>0</v>
          </cell>
          <cell r="IB935" t="str">
            <v>IGR-W</v>
          </cell>
          <cell r="IC935">
            <v>0</v>
          </cell>
          <cell r="ID935" t="str">
            <v>SBO</v>
          </cell>
          <cell r="IE935">
            <v>0</v>
          </cell>
          <cell r="IF935" t="str">
            <v>PJO</v>
          </cell>
          <cell r="IG935">
            <v>0</v>
          </cell>
          <cell r="IH935" t="str">
            <v>PRA</v>
          </cell>
          <cell r="II935">
            <v>0</v>
          </cell>
          <cell r="IJ935" t="str">
            <v>JAW</v>
          </cell>
          <cell r="IK935">
            <v>0</v>
          </cell>
          <cell r="IL935" t="str">
            <v>ARB</v>
          </cell>
          <cell r="IM935">
            <v>0</v>
          </cell>
          <cell r="IN935" t="str">
            <v>PKM</v>
          </cell>
          <cell r="IO935">
            <v>0</v>
          </cell>
          <cell r="IP935" t="str">
            <v>MAT-P</v>
          </cell>
          <cell r="IQ935">
            <v>0</v>
          </cell>
          <cell r="IR935" t="str">
            <v>BIO-P</v>
          </cell>
          <cell r="IS935">
            <v>0</v>
          </cell>
          <cell r="IT935" t="str">
            <v>FIS-P</v>
          </cell>
          <cell r="IU935">
            <v>0</v>
          </cell>
          <cell r="IV935" t="str">
            <v>KIM-P</v>
          </cell>
          <cell r="IW935">
            <v>0</v>
          </cell>
          <cell r="IX935" t="str">
            <v>EKO-L</v>
          </cell>
          <cell r="IY935">
            <v>0</v>
          </cell>
          <cell r="JA935">
            <v>0</v>
          </cell>
        </row>
        <row r="936">
          <cell r="Q936" t="str">
            <v/>
          </cell>
          <cell r="AB936" t="str">
            <v/>
          </cell>
          <cell r="AC936">
            <v>15</v>
          </cell>
          <cell r="AI936" t="str">
            <v/>
          </cell>
          <cell r="AJ936">
            <v>0</v>
          </cell>
          <cell r="AK936">
            <v>81.75</v>
          </cell>
          <cell r="AL936">
            <v>79.25</v>
          </cell>
          <cell r="AM936">
            <v>79.5</v>
          </cell>
          <cell r="AN936">
            <v>77</v>
          </cell>
          <cell r="AO936" t="str">
            <v/>
          </cell>
          <cell r="AP936">
            <v>0</v>
          </cell>
          <cell r="AQ936">
            <v>78.67</v>
          </cell>
          <cell r="AR936">
            <v>85</v>
          </cell>
          <cell r="AS936">
            <v>76.75</v>
          </cell>
          <cell r="AT936">
            <v>80</v>
          </cell>
          <cell r="AU936" t="str">
            <v/>
          </cell>
          <cell r="AV936">
            <v>0</v>
          </cell>
          <cell r="AW936">
            <v>79.75</v>
          </cell>
          <cell r="AX936">
            <v>80</v>
          </cell>
          <cell r="AY936">
            <v>79.75</v>
          </cell>
          <cell r="AZ936">
            <v>76</v>
          </cell>
          <cell r="BA936" t="str">
            <v/>
          </cell>
          <cell r="BB936">
            <v>0</v>
          </cell>
          <cell r="BC936">
            <v>85.75</v>
          </cell>
          <cell r="BD936">
            <v>79.25</v>
          </cell>
          <cell r="BE936">
            <v>79.75</v>
          </cell>
          <cell r="BF936">
            <v>80</v>
          </cell>
          <cell r="BG936" t="str">
            <v>SEJ</v>
          </cell>
          <cell r="BH936">
            <v>0</v>
          </cell>
          <cell r="BI936">
            <v>79.33</v>
          </cell>
          <cell r="BJ936">
            <v>80.75</v>
          </cell>
          <cell r="BK936">
            <v>72.75</v>
          </cell>
          <cell r="BL936">
            <v>81</v>
          </cell>
          <cell r="BM936" t="str">
            <v/>
          </cell>
          <cell r="BN936">
            <v>0</v>
          </cell>
          <cell r="BO936">
            <v>82.13</v>
          </cell>
          <cell r="BP936">
            <v>79</v>
          </cell>
          <cell r="BQ936">
            <v>82.75</v>
          </cell>
          <cell r="BR936">
            <v>81</v>
          </cell>
          <cell r="BS936" t="str">
            <v/>
          </cell>
          <cell r="BT936">
            <v>0</v>
          </cell>
          <cell r="BU936">
            <v>87.25</v>
          </cell>
          <cell r="BV936">
            <v>89</v>
          </cell>
          <cell r="BW936">
            <v>89.25</v>
          </cell>
          <cell r="BX936">
            <v>88</v>
          </cell>
          <cell r="BY936" t="str">
            <v/>
          </cell>
          <cell r="BZ936">
            <v>0</v>
          </cell>
          <cell r="CA936">
            <v>79.67</v>
          </cell>
          <cell r="CB936">
            <v>79.25</v>
          </cell>
          <cell r="CC936">
            <v>79.75</v>
          </cell>
          <cell r="CD936">
            <v>81</v>
          </cell>
          <cell r="CE936" t="str">
            <v/>
          </cell>
          <cell r="CF936">
            <v>0</v>
          </cell>
          <cell r="CG936">
            <v>82.25</v>
          </cell>
          <cell r="CH936">
            <v>79.75</v>
          </cell>
          <cell r="CI936">
            <v>82.25</v>
          </cell>
          <cell r="CJ936">
            <v>82</v>
          </cell>
          <cell r="CK936" t="str">
            <v/>
          </cell>
          <cell r="CL936">
            <v>0</v>
          </cell>
          <cell r="CM936">
            <v>76</v>
          </cell>
          <cell r="CN936">
            <v>83.5</v>
          </cell>
          <cell r="CO936">
            <v>83.5</v>
          </cell>
          <cell r="CP936">
            <v>82</v>
          </cell>
          <cell r="CQ936" t="str">
            <v/>
          </cell>
          <cell r="CR936">
            <v>0</v>
          </cell>
          <cell r="CS936">
            <v>84.67</v>
          </cell>
          <cell r="CT936">
            <v>91.75</v>
          </cell>
          <cell r="CU936">
            <v>87.5</v>
          </cell>
          <cell r="CV936">
            <v>88</v>
          </cell>
          <cell r="CW936" t="str">
            <v/>
          </cell>
          <cell r="CX936">
            <v>0</v>
          </cell>
          <cell r="CY936">
            <v>83.33</v>
          </cell>
          <cell r="CZ936">
            <v>79.5</v>
          </cell>
          <cell r="DA936">
            <v>72</v>
          </cell>
          <cell r="DB936">
            <v>88</v>
          </cell>
          <cell r="DC936" t="str">
            <v/>
          </cell>
          <cell r="DD936">
            <v>0</v>
          </cell>
          <cell r="DE936">
            <v>83.5</v>
          </cell>
          <cell r="DF936">
            <v>90.75</v>
          </cell>
          <cell r="DG936">
            <v>83</v>
          </cell>
          <cell r="DH936">
            <v>89</v>
          </cell>
          <cell r="DI936" t="str">
            <v/>
          </cell>
          <cell r="DJ936">
            <v>0</v>
          </cell>
          <cell r="DK936">
            <v>0</v>
          </cell>
          <cell r="DL936">
            <v>0</v>
          </cell>
          <cell r="DM936">
            <v>0</v>
          </cell>
          <cell r="DN936">
            <v>88</v>
          </cell>
          <cell r="DO936" t="str">
            <v/>
          </cell>
          <cell r="DP936">
            <v>0</v>
          </cell>
          <cell r="DQ936">
            <v>85.5</v>
          </cell>
          <cell r="DR936">
            <v>81.75</v>
          </cell>
          <cell r="DS936">
            <v>85</v>
          </cell>
          <cell r="DT936">
            <v>79</v>
          </cell>
          <cell r="DU936" t="str">
            <v/>
          </cell>
          <cell r="DV936">
            <v>0</v>
          </cell>
          <cell r="DW936">
            <v>81.75</v>
          </cell>
          <cell r="DX936">
            <v>83</v>
          </cell>
          <cell r="DY936">
            <v>73.25</v>
          </cell>
          <cell r="DZ936">
            <v>85</v>
          </cell>
          <cell r="EA936" t="str">
            <v/>
          </cell>
          <cell r="EB936">
            <v>0</v>
          </cell>
          <cell r="EC936">
            <v>79.33</v>
          </cell>
          <cell r="ED936">
            <v>70.5</v>
          </cell>
          <cell r="EE936">
            <v>72.75</v>
          </cell>
          <cell r="EF936">
            <v>75</v>
          </cell>
          <cell r="EG936" t="str">
            <v/>
          </cell>
          <cell r="EH936">
            <v>0</v>
          </cell>
          <cell r="EI936">
            <v>79.75</v>
          </cell>
          <cell r="EJ936">
            <v>75.75</v>
          </cell>
          <cell r="EK936">
            <v>72.75</v>
          </cell>
          <cell r="EL936">
            <v>80</v>
          </cell>
          <cell r="EM936" t="str">
            <v/>
          </cell>
          <cell r="EN936">
            <v>0</v>
          </cell>
          <cell r="EO936">
            <v>79.75</v>
          </cell>
          <cell r="EP936">
            <v>75.75</v>
          </cell>
          <cell r="EQ936">
            <v>72.75</v>
          </cell>
          <cell r="ER936">
            <v>80</v>
          </cell>
          <cell r="ES936" t="str">
            <v/>
          </cell>
          <cell r="ET936">
            <v>0</v>
          </cell>
          <cell r="EU936">
            <v>79.75</v>
          </cell>
          <cell r="EV936">
            <v>75.75</v>
          </cell>
          <cell r="EW936">
            <v>72.75</v>
          </cell>
          <cell r="EX936">
            <v>80</v>
          </cell>
          <cell r="EY936" t="str">
            <v/>
          </cell>
          <cell r="EZ936">
            <v>0</v>
          </cell>
          <cell r="FA936">
            <v>76.08</v>
          </cell>
          <cell r="FB936">
            <v>71.25</v>
          </cell>
          <cell r="FC936">
            <v>72.25</v>
          </cell>
          <cell r="FD936">
            <v>77</v>
          </cell>
          <cell r="FE936" t="str">
            <v/>
          </cell>
          <cell r="FF936">
            <v>0</v>
          </cell>
          <cell r="FG936">
            <v>76.08</v>
          </cell>
          <cell r="FH936">
            <v>71.25</v>
          </cell>
          <cell r="FI936">
            <v>72.25</v>
          </cell>
          <cell r="FJ936">
            <v>77</v>
          </cell>
          <cell r="FK936" t="str">
            <v/>
          </cell>
          <cell r="FL936">
            <v>0</v>
          </cell>
          <cell r="FM936">
            <v>76.08</v>
          </cell>
          <cell r="FN936">
            <v>71.25</v>
          </cell>
          <cell r="FO936">
            <v>72.25</v>
          </cell>
          <cell r="FP936">
            <v>77</v>
          </cell>
          <cell r="FQ936" t="str">
            <v/>
          </cell>
          <cell r="FR936">
            <v>0</v>
          </cell>
          <cell r="FS936">
            <v>76.08</v>
          </cell>
          <cell r="FT936">
            <v>71.25</v>
          </cell>
          <cell r="FU936">
            <v>72.25</v>
          </cell>
          <cell r="FV936">
            <v>77</v>
          </cell>
          <cell r="FW936" t="str">
            <v/>
          </cell>
          <cell r="FX936">
            <v>0</v>
          </cell>
          <cell r="FY936">
            <v>76.08</v>
          </cell>
          <cell r="FZ936">
            <v>71.25</v>
          </cell>
          <cell r="GA936">
            <v>72.25</v>
          </cell>
          <cell r="GB936">
            <v>77</v>
          </cell>
          <cell r="GC936" t="str">
            <v/>
          </cell>
          <cell r="GD936">
            <v>0</v>
          </cell>
          <cell r="GE936">
            <v>76.08</v>
          </cell>
          <cell r="GF936">
            <v>71.25</v>
          </cell>
          <cell r="GG936">
            <v>72.25</v>
          </cell>
          <cell r="GH936">
            <v>77</v>
          </cell>
          <cell r="GI936" t="str">
            <v/>
          </cell>
          <cell r="GJ936">
            <v>0</v>
          </cell>
          <cell r="GK936">
            <v>76.08</v>
          </cell>
          <cell r="GL936">
            <v>71.25</v>
          </cell>
          <cell r="GM936">
            <v>72.25</v>
          </cell>
          <cell r="GN936">
            <v>77</v>
          </cell>
          <cell r="GO936" t="str">
            <v/>
          </cell>
          <cell r="GP936">
            <v>0</v>
          </cell>
          <cell r="GQ936">
            <v>76.08</v>
          </cell>
          <cell r="GR936">
            <v>71.25</v>
          </cell>
          <cell r="GS936">
            <v>72.25</v>
          </cell>
          <cell r="GT936">
            <v>77</v>
          </cell>
          <cell r="GU936" t="str">
            <v/>
          </cell>
          <cell r="GV936">
            <v>0</v>
          </cell>
          <cell r="GW936">
            <v>85.17</v>
          </cell>
          <cell r="GX936">
            <v>78</v>
          </cell>
          <cell r="GY936">
            <v>80.25</v>
          </cell>
          <cell r="GZ936">
            <v>79</v>
          </cell>
          <cell r="HA936" t="str">
            <v>EKO-L</v>
          </cell>
          <cell r="HB936">
            <v>0</v>
          </cell>
          <cell r="HC936">
            <v>79.08</v>
          </cell>
          <cell r="HD936">
            <v>80.25</v>
          </cell>
          <cell r="HE936">
            <v>78.75</v>
          </cell>
          <cell r="HF936">
            <v>78</v>
          </cell>
          <cell r="HH936">
            <v>0</v>
          </cell>
          <cell r="HM936" t="str">
            <v/>
          </cell>
          <cell r="HN936" t="str">
            <v/>
          </cell>
          <cell r="HS936">
            <v>0</v>
          </cell>
          <cell r="HT936" t="str">
            <v>PKN</v>
          </cell>
          <cell r="HU936">
            <v>0</v>
          </cell>
          <cell r="HV936" t="str">
            <v>IND</v>
          </cell>
          <cell r="HW936">
            <v>0</v>
          </cell>
          <cell r="HX936" t="str">
            <v>MAT-W</v>
          </cell>
          <cell r="HY936">
            <v>0</v>
          </cell>
          <cell r="HZ936" t="str">
            <v>SEJ-W</v>
          </cell>
          <cell r="IA936">
            <v>0</v>
          </cell>
          <cell r="IB936" t="str">
            <v>IGR-W</v>
          </cell>
          <cell r="IC936">
            <v>0</v>
          </cell>
          <cell r="ID936" t="str">
            <v>SBO</v>
          </cell>
          <cell r="IE936">
            <v>0</v>
          </cell>
          <cell r="IF936" t="str">
            <v>PJO</v>
          </cell>
          <cell r="IG936">
            <v>0</v>
          </cell>
          <cell r="IH936" t="str">
            <v>PRA</v>
          </cell>
          <cell r="II936">
            <v>0</v>
          </cell>
          <cell r="IJ936" t="str">
            <v>JAW</v>
          </cell>
          <cell r="IK936">
            <v>0</v>
          </cell>
          <cell r="IL936" t="str">
            <v>ARB</v>
          </cell>
          <cell r="IM936">
            <v>0</v>
          </cell>
          <cell r="IN936" t="str">
            <v>PKM</v>
          </cell>
          <cell r="IO936">
            <v>0</v>
          </cell>
          <cell r="IP936" t="str">
            <v>MAT-P</v>
          </cell>
          <cell r="IQ936">
            <v>0</v>
          </cell>
          <cell r="IR936" t="str">
            <v>BIO-P</v>
          </cell>
          <cell r="IS936">
            <v>0</v>
          </cell>
          <cell r="IT936" t="str">
            <v>FIS-P</v>
          </cell>
          <cell r="IU936">
            <v>0</v>
          </cell>
          <cell r="IV936" t="str">
            <v>KIM-P</v>
          </cell>
          <cell r="IW936">
            <v>0</v>
          </cell>
          <cell r="IX936" t="str">
            <v>EKO-L</v>
          </cell>
          <cell r="IY936">
            <v>0</v>
          </cell>
          <cell r="JA936">
            <v>0</v>
          </cell>
        </row>
        <row r="937">
          <cell r="Q937" t="str">
            <v/>
          </cell>
          <cell r="AB937" t="str">
            <v/>
          </cell>
          <cell r="AC937">
            <v>16</v>
          </cell>
          <cell r="AI937" t="str">
            <v/>
          </cell>
          <cell r="AJ937">
            <v>0</v>
          </cell>
          <cell r="AK937">
            <v>79.5</v>
          </cell>
          <cell r="AL937">
            <v>79.75</v>
          </cell>
          <cell r="AM937">
            <v>77</v>
          </cell>
          <cell r="AN937">
            <v>76</v>
          </cell>
          <cell r="AO937" t="str">
            <v/>
          </cell>
          <cell r="AP937">
            <v>0</v>
          </cell>
          <cell r="AQ937">
            <v>76.33</v>
          </cell>
          <cell r="AR937">
            <v>79.75</v>
          </cell>
          <cell r="AS937">
            <v>78.5</v>
          </cell>
          <cell r="AT937">
            <v>79</v>
          </cell>
          <cell r="AU937" t="str">
            <v/>
          </cell>
          <cell r="AV937">
            <v>0</v>
          </cell>
          <cell r="AW937">
            <v>83</v>
          </cell>
          <cell r="AX937">
            <v>82.5</v>
          </cell>
          <cell r="AY937">
            <v>77</v>
          </cell>
          <cell r="AZ937">
            <v>76</v>
          </cell>
          <cell r="BA937" t="str">
            <v/>
          </cell>
          <cell r="BB937">
            <v>0</v>
          </cell>
          <cell r="BC937">
            <v>84</v>
          </cell>
          <cell r="BD937">
            <v>79.75</v>
          </cell>
          <cell r="BE937">
            <v>77</v>
          </cell>
          <cell r="BF937">
            <v>77</v>
          </cell>
          <cell r="BG937" t="str">
            <v>SEJ</v>
          </cell>
          <cell r="BH937">
            <v>0</v>
          </cell>
          <cell r="BI937">
            <v>76.33</v>
          </cell>
          <cell r="BJ937">
            <v>80.75</v>
          </cell>
          <cell r="BK937">
            <v>73.75</v>
          </cell>
          <cell r="BL937">
            <v>81</v>
          </cell>
          <cell r="BM937" t="str">
            <v/>
          </cell>
          <cell r="BN937">
            <v>0</v>
          </cell>
          <cell r="BO937">
            <v>84.13</v>
          </cell>
          <cell r="BP937">
            <v>77</v>
          </cell>
          <cell r="BQ937">
            <v>80.5</v>
          </cell>
          <cell r="BR937">
            <v>84</v>
          </cell>
          <cell r="BS937" t="str">
            <v/>
          </cell>
          <cell r="BT937">
            <v>0</v>
          </cell>
          <cell r="BU937">
            <v>88.75</v>
          </cell>
          <cell r="BV937">
            <v>91</v>
          </cell>
          <cell r="BW937">
            <v>91.5</v>
          </cell>
          <cell r="BX937">
            <v>87</v>
          </cell>
          <cell r="BY937" t="str">
            <v/>
          </cell>
          <cell r="BZ937">
            <v>0</v>
          </cell>
          <cell r="CA937">
            <v>77.44</v>
          </cell>
          <cell r="CB937">
            <v>73</v>
          </cell>
          <cell r="CC937">
            <v>74.25</v>
          </cell>
          <cell r="CD937">
            <v>78</v>
          </cell>
          <cell r="CE937" t="str">
            <v/>
          </cell>
          <cell r="CF937">
            <v>0</v>
          </cell>
          <cell r="CG937">
            <v>84</v>
          </cell>
          <cell r="CH937">
            <v>78.75</v>
          </cell>
          <cell r="CI937">
            <v>80.75</v>
          </cell>
          <cell r="CJ937">
            <v>83</v>
          </cell>
          <cell r="CK937" t="str">
            <v/>
          </cell>
          <cell r="CL937">
            <v>0</v>
          </cell>
          <cell r="CM937">
            <v>78.58</v>
          </cell>
          <cell r="CN937">
            <v>78.25</v>
          </cell>
          <cell r="CO937">
            <v>78.75</v>
          </cell>
          <cell r="CP937">
            <v>80</v>
          </cell>
          <cell r="CQ937" t="str">
            <v/>
          </cell>
          <cell r="CR937">
            <v>0</v>
          </cell>
          <cell r="CS937">
            <v>81</v>
          </cell>
          <cell r="CT937">
            <v>81.25</v>
          </cell>
          <cell r="CU937">
            <v>87.5</v>
          </cell>
          <cell r="CV937">
            <v>84</v>
          </cell>
          <cell r="CW937" t="str">
            <v/>
          </cell>
          <cell r="CX937">
            <v>0</v>
          </cell>
          <cell r="CY937">
            <v>81.11</v>
          </cell>
          <cell r="CZ937">
            <v>78.5</v>
          </cell>
          <cell r="DA937">
            <v>72</v>
          </cell>
          <cell r="DB937">
            <v>87</v>
          </cell>
          <cell r="DC937" t="str">
            <v/>
          </cell>
          <cell r="DD937">
            <v>0</v>
          </cell>
          <cell r="DE937">
            <v>81.5</v>
          </cell>
          <cell r="DF937">
            <v>82.75</v>
          </cell>
          <cell r="DG937">
            <v>77.75</v>
          </cell>
          <cell r="DH937">
            <v>89</v>
          </cell>
          <cell r="DI937" t="str">
            <v/>
          </cell>
          <cell r="DJ937">
            <v>0</v>
          </cell>
          <cell r="DK937">
            <v>0</v>
          </cell>
          <cell r="DL937">
            <v>0</v>
          </cell>
          <cell r="DM937">
            <v>0</v>
          </cell>
          <cell r="DN937">
            <v>84</v>
          </cell>
          <cell r="DO937" t="str">
            <v/>
          </cell>
          <cell r="DP937">
            <v>0</v>
          </cell>
          <cell r="DQ937">
            <v>85.5</v>
          </cell>
          <cell r="DR937">
            <v>72.25</v>
          </cell>
          <cell r="DS937">
            <v>82.25</v>
          </cell>
          <cell r="DT937">
            <v>77</v>
          </cell>
          <cell r="DU937" t="str">
            <v/>
          </cell>
          <cell r="DV937">
            <v>0</v>
          </cell>
          <cell r="DW937">
            <v>84.25</v>
          </cell>
          <cell r="DX937">
            <v>79.75</v>
          </cell>
          <cell r="DY937">
            <v>70.75</v>
          </cell>
          <cell r="DZ937">
            <v>80</v>
          </cell>
          <cell r="EA937" t="str">
            <v/>
          </cell>
          <cell r="EB937">
            <v>0</v>
          </cell>
          <cell r="EC937">
            <v>76.44</v>
          </cell>
          <cell r="ED937">
            <v>69.5</v>
          </cell>
          <cell r="EE937">
            <v>71.75</v>
          </cell>
          <cell r="EF937">
            <v>73</v>
          </cell>
          <cell r="EG937" t="str">
            <v/>
          </cell>
          <cell r="EH937">
            <v>0</v>
          </cell>
          <cell r="EI937">
            <v>78.92</v>
          </cell>
          <cell r="EJ937">
            <v>75.25</v>
          </cell>
          <cell r="EK937">
            <v>74.25</v>
          </cell>
          <cell r="EL937">
            <v>78</v>
          </cell>
          <cell r="EM937" t="str">
            <v/>
          </cell>
          <cell r="EN937">
            <v>0</v>
          </cell>
          <cell r="EO937">
            <v>78.92</v>
          </cell>
          <cell r="EP937">
            <v>75.25</v>
          </cell>
          <cell r="EQ937">
            <v>74.25</v>
          </cell>
          <cell r="ER937">
            <v>78</v>
          </cell>
          <cell r="ES937" t="str">
            <v/>
          </cell>
          <cell r="ET937">
            <v>0</v>
          </cell>
          <cell r="EU937">
            <v>78.92</v>
          </cell>
          <cell r="EV937">
            <v>75.25</v>
          </cell>
          <cell r="EW937">
            <v>74.25</v>
          </cell>
          <cell r="EX937">
            <v>78</v>
          </cell>
          <cell r="EY937" t="str">
            <v/>
          </cell>
          <cell r="EZ937">
            <v>0</v>
          </cell>
          <cell r="FA937">
            <v>75</v>
          </cell>
          <cell r="FB937">
            <v>70.5</v>
          </cell>
          <cell r="FC937">
            <v>71.25</v>
          </cell>
          <cell r="FD937">
            <v>72</v>
          </cell>
          <cell r="FE937" t="str">
            <v/>
          </cell>
          <cell r="FF937">
            <v>0</v>
          </cell>
          <cell r="FG937">
            <v>75</v>
          </cell>
          <cell r="FH937">
            <v>70.5</v>
          </cell>
          <cell r="FI937">
            <v>71.25</v>
          </cell>
          <cell r="FJ937">
            <v>72</v>
          </cell>
          <cell r="FK937" t="str">
            <v/>
          </cell>
          <cell r="FL937">
            <v>0</v>
          </cell>
          <cell r="FM937">
            <v>75</v>
          </cell>
          <cell r="FN937">
            <v>70.5</v>
          </cell>
          <cell r="FO937">
            <v>71.25</v>
          </cell>
          <cell r="FP937">
            <v>72</v>
          </cell>
          <cell r="FQ937" t="str">
            <v/>
          </cell>
          <cell r="FR937">
            <v>0</v>
          </cell>
          <cell r="FS937">
            <v>75</v>
          </cell>
          <cell r="FT937">
            <v>70.5</v>
          </cell>
          <cell r="FU937">
            <v>71.25</v>
          </cell>
          <cell r="FV937">
            <v>72</v>
          </cell>
          <cell r="FW937" t="str">
            <v/>
          </cell>
          <cell r="FX937">
            <v>0</v>
          </cell>
          <cell r="FY937">
            <v>75</v>
          </cell>
          <cell r="FZ937">
            <v>70.5</v>
          </cell>
          <cell r="GA937">
            <v>71.25</v>
          </cell>
          <cell r="GB937">
            <v>72</v>
          </cell>
          <cell r="GC937" t="str">
            <v/>
          </cell>
          <cell r="GD937">
            <v>0</v>
          </cell>
          <cell r="GE937">
            <v>75</v>
          </cell>
          <cell r="GF937">
            <v>70.5</v>
          </cell>
          <cell r="GG937">
            <v>71.25</v>
          </cell>
          <cell r="GH937">
            <v>72</v>
          </cell>
          <cell r="GI937" t="str">
            <v/>
          </cell>
          <cell r="GJ937">
            <v>0</v>
          </cell>
          <cell r="GK937">
            <v>75</v>
          </cell>
          <cell r="GL937">
            <v>70.5</v>
          </cell>
          <cell r="GM937">
            <v>71.25</v>
          </cell>
          <cell r="GN937">
            <v>72</v>
          </cell>
          <cell r="GO937" t="str">
            <v/>
          </cell>
          <cell r="GP937">
            <v>0</v>
          </cell>
          <cell r="GQ937">
            <v>75</v>
          </cell>
          <cell r="GR937">
            <v>70.5</v>
          </cell>
          <cell r="GS937">
            <v>71.25</v>
          </cell>
          <cell r="GT937">
            <v>72</v>
          </cell>
          <cell r="GU937" t="str">
            <v/>
          </cell>
          <cell r="GV937">
            <v>0</v>
          </cell>
          <cell r="GW937">
            <v>82.92</v>
          </cell>
          <cell r="GX937">
            <v>77.5</v>
          </cell>
          <cell r="GY937">
            <v>76.75</v>
          </cell>
          <cell r="GZ937">
            <v>78</v>
          </cell>
          <cell r="HA937" t="str">
            <v>EKO-L</v>
          </cell>
          <cell r="HB937">
            <v>0</v>
          </cell>
          <cell r="HC937">
            <v>78.5</v>
          </cell>
          <cell r="HD937">
            <v>75</v>
          </cell>
          <cell r="HE937">
            <v>77.5</v>
          </cell>
          <cell r="HF937">
            <v>82</v>
          </cell>
          <cell r="HH937">
            <v>0</v>
          </cell>
          <cell r="HM937" t="str">
            <v/>
          </cell>
          <cell r="HN937" t="str">
            <v/>
          </cell>
          <cell r="HS937">
            <v>0</v>
          </cell>
          <cell r="HT937" t="str">
            <v>PKN</v>
          </cell>
          <cell r="HU937">
            <v>0</v>
          </cell>
          <cell r="HV937" t="str">
            <v>IND</v>
          </cell>
          <cell r="HW937">
            <v>0</v>
          </cell>
          <cell r="HX937" t="str">
            <v>MAT-W</v>
          </cell>
          <cell r="HY937">
            <v>0</v>
          </cell>
          <cell r="HZ937" t="str">
            <v>SEJ-W</v>
          </cell>
          <cell r="IA937">
            <v>0</v>
          </cell>
          <cell r="IB937" t="str">
            <v>IGR-W</v>
          </cell>
          <cell r="IC937">
            <v>0</v>
          </cell>
          <cell r="ID937" t="str">
            <v>SBO</v>
          </cell>
          <cell r="IE937">
            <v>0</v>
          </cell>
          <cell r="IF937" t="str">
            <v>PJO</v>
          </cell>
          <cell r="IG937">
            <v>0</v>
          </cell>
          <cell r="IH937" t="str">
            <v>PRA</v>
          </cell>
          <cell r="II937">
            <v>0</v>
          </cell>
          <cell r="IJ937" t="str">
            <v>JAW</v>
          </cell>
          <cell r="IK937">
            <v>0</v>
          </cell>
          <cell r="IL937" t="str">
            <v>ARB</v>
          </cell>
          <cell r="IM937">
            <v>0</v>
          </cell>
          <cell r="IN937" t="str">
            <v>PKM</v>
          </cell>
          <cell r="IO937">
            <v>0</v>
          </cell>
          <cell r="IP937" t="str">
            <v>MAT-P</v>
          </cell>
          <cell r="IQ937">
            <v>0</v>
          </cell>
          <cell r="IR937" t="str">
            <v>BIO-P</v>
          </cell>
          <cell r="IS937">
            <v>0</v>
          </cell>
          <cell r="IT937" t="str">
            <v>FIS-P</v>
          </cell>
          <cell r="IU937">
            <v>0</v>
          </cell>
          <cell r="IV937" t="str">
            <v>KIM-P</v>
          </cell>
          <cell r="IW937">
            <v>0</v>
          </cell>
          <cell r="IX937" t="str">
            <v>EKO-L</v>
          </cell>
          <cell r="IY937">
            <v>0</v>
          </cell>
          <cell r="JA937">
            <v>0</v>
          </cell>
        </row>
        <row r="938">
          <cell r="Q938" t="str">
            <v/>
          </cell>
          <cell r="AB938" t="str">
            <v/>
          </cell>
          <cell r="AC938">
            <v>17</v>
          </cell>
          <cell r="AI938" t="str">
            <v/>
          </cell>
          <cell r="AJ938">
            <v>0</v>
          </cell>
          <cell r="AK938">
            <v>87.5</v>
          </cell>
          <cell r="AL938">
            <v>78.5</v>
          </cell>
          <cell r="AM938">
            <v>74.5</v>
          </cell>
          <cell r="AN938">
            <v>78</v>
          </cell>
          <cell r="AO938" t="str">
            <v/>
          </cell>
          <cell r="AP938">
            <v>0</v>
          </cell>
          <cell r="AQ938">
            <v>91.67</v>
          </cell>
          <cell r="AR938">
            <v>86.75</v>
          </cell>
          <cell r="AS938">
            <v>86.25</v>
          </cell>
          <cell r="AT938">
            <v>78</v>
          </cell>
          <cell r="AU938" t="str">
            <v/>
          </cell>
          <cell r="AV938">
            <v>0</v>
          </cell>
          <cell r="AW938">
            <v>79.08</v>
          </cell>
          <cell r="AX938">
            <v>80.5</v>
          </cell>
          <cell r="AY938">
            <v>75</v>
          </cell>
          <cell r="AZ938">
            <v>81</v>
          </cell>
          <cell r="BA938" t="str">
            <v/>
          </cell>
          <cell r="BB938">
            <v>0</v>
          </cell>
          <cell r="BC938">
            <v>89.25</v>
          </cell>
          <cell r="BD938">
            <v>78.5</v>
          </cell>
          <cell r="BE938">
            <v>75.75</v>
          </cell>
          <cell r="BF938">
            <v>79</v>
          </cell>
          <cell r="BG938" t="str">
            <v>SEJ</v>
          </cell>
          <cell r="BH938">
            <v>0</v>
          </cell>
          <cell r="BI938">
            <v>87</v>
          </cell>
          <cell r="BJ938">
            <v>83.5</v>
          </cell>
          <cell r="BK938">
            <v>75.5</v>
          </cell>
          <cell r="BL938">
            <v>83</v>
          </cell>
          <cell r="BM938" t="str">
            <v/>
          </cell>
          <cell r="BN938">
            <v>0</v>
          </cell>
          <cell r="BO938">
            <v>81.5</v>
          </cell>
          <cell r="BP938">
            <v>80</v>
          </cell>
          <cell r="BQ938">
            <v>80.5</v>
          </cell>
          <cell r="BR938">
            <v>86</v>
          </cell>
          <cell r="BS938" t="str">
            <v/>
          </cell>
          <cell r="BT938">
            <v>0</v>
          </cell>
          <cell r="BU938">
            <v>89.75</v>
          </cell>
          <cell r="BV938">
            <v>91.75</v>
          </cell>
          <cell r="BW938">
            <v>92.5</v>
          </cell>
          <cell r="BX938">
            <v>87</v>
          </cell>
          <cell r="BY938" t="str">
            <v/>
          </cell>
          <cell r="BZ938">
            <v>0</v>
          </cell>
          <cell r="CA938">
            <v>76.22</v>
          </cell>
          <cell r="CB938">
            <v>77</v>
          </cell>
          <cell r="CC938">
            <v>76.75</v>
          </cell>
          <cell r="CD938">
            <v>78</v>
          </cell>
          <cell r="CE938" t="str">
            <v/>
          </cell>
          <cell r="CF938">
            <v>0</v>
          </cell>
          <cell r="CG938">
            <v>82.5</v>
          </cell>
          <cell r="CH938">
            <v>79.25</v>
          </cell>
          <cell r="CI938">
            <v>84.25</v>
          </cell>
          <cell r="CJ938">
            <v>82</v>
          </cell>
          <cell r="CK938" t="str">
            <v/>
          </cell>
          <cell r="CL938">
            <v>0</v>
          </cell>
          <cell r="CM938">
            <v>75.33</v>
          </cell>
          <cell r="CN938">
            <v>78.5</v>
          </cell>
          <cell r="CO938">
            <v>79</v>
          </cell>
          <cell r="CP938">
            <v>82</v>
          </cell>
          <cell r="CQ938" t="str">
            <v/>
          </cell>
          <cell r="CR938">
            <v>0</v>
          </cell>
          <cell r="CS938">
            <v>87.08</v>
          </cell>
          <cell r="CT938">
            <v>93.25</v>
          </cell>
          <cell r="CU938">
            <v>88.5</v>
          </cell>
          <cell r="CV938">
            <v>84</v>
          </cell>
          <cell r="CW938" t="str">
            <v/>
          </cell>
          <cell r="CX938">
            <v>0</v>
          </cell>
          <cell r="CY938">
            <v>85.67</v>
          </cell>
          <cell r="CZ938">
            <v>88.5</v>
          </cell>
          <cell r="DA938">
            <v>71.5</v>
          </cell>
          <cell r="DB938">
            <v>89</v>
          </cell>
          <cell r="DC938" t="str">
            <v/>
          </cell>
          <cell r="DD938">
            <v>0</v>
          </cell>
          <cell r="DE938">
            <v>94</v>
          </cell>
          <cell r="DF938">
            <v>85</v>
          </cell>
          <cell r="DG938">
            <v>84.25</v>
          </cell>
          <cell r="DH938">
            <v>89</v>
          </cell>
          <cell r="DI938" t="str">
            <v/>
          </cell>
          <cell r="DJ938">
            <v>0</v>
          </cell>
          <cell r="DK938">
            <v>0</v>
          </cell>
          <cell r="DL938">
            <v>0</v>
          </cell>
          <cell r="DM938">
            <v>0</v>
          </cell>
          <cell r="DN938">
            <v>82</v>
          </cell>
          <cell r="DO938" t="str">
            <v/>
          </cell>
          <cell r="DP938">
            <v>0</v>
          </cell>
          <cell r="DQ938">
            <v>83.5</v>
          </cell>
          <cell r="DR938">
            <v>85</v>
          </cell>
          <cell r="DS938">
            <v>76.5</v>
          </cell>
          <cell r="DT938">
            <v>76</v>
          </cell>
          <cell r="DU938" t="str">
            <v/>
          </cell>
          <cell r="DV938">
            <v>0</v>
          </cell>
          <cell r="DW938">
            <v>91.75</v>
          </cell>
          <cell r="DX938">
            <v>88.75</v>
          </cell>
          <cell r="DY938">
            <v>67.75</v>
          </cell>
          <cell r="DZ938">
            <v>86</v>
          </cell>
          <cell r="EA938" t="str">
            <v/>
          </cell>
          <cell r="EB938">
            <v>0</v>
          </cell>
          <cell r="EC938">
            <v>78.33</v>
          </cell>
          <cell r="ED938">
            <v>69.75</v>
          </cell>
          <cell r="EE938">
            <v>70.75</v>
          </cell>
          <cell r="EF938">
            <v>80</v>
          </cell>
          <cell r="EG938" t="str">
            <v/>
          </cell>
          <cell r="EH938">
            <v>0</v>
          </cell>
          <cell r="EI938">
            <v>78.75</v>
          </cell>
          <cell r="EJ938">
            <v>80.5</v>
          </cell>
          <cell r="EK938">
            <v>74.25</v>
          </cell>
          <cell r="EL938">
            <v>81</v>
          </cell>
          <cell r="EM938" t="str">
            <v/>
          </cell>
          <cell r="EN938">
            <v>0</v>
          </cell>
          <cell r="EO938">
            <v>78.75</v>
          </cell>
          <cell r="EP938">
            <v>80.5</v>
          </cell>
          <cell r="EQ938">
            <v>74.25</v>
          </cell>
          <cell r="ER938">
            <v>81</v>
          </cell>
          <cell r="ES938" t="str">
            <v/>
          </cell>
          <cell r="ET938">
            <v>0</v>
          </cell>
          <cell r="EU938">
            <v>78.75</v>
          </cell>
          <cell r="EV938">
            <v>80.5</v>
          </cell>
          <cell r="EW938">
            <v>74.25</v>
          </cell>
          <cell r="EX938">
            <v>81</v>
          </cell>
          <cell r="EY938" t="str">
            <v/>
          </cell>
          <cell r="EZ938">
            <v>0</v>
          </cell>
          <cell r="FA938">
            <v>77.33</v>
          </cell>
          <cell r="FB938">
            <v>73.25</v>
          </cell>
          <cell r="FC938">
            <v>71.5</v>
          </cell>
          <cell r="FD938">
            <v>79</v>
          </cell>
          <cell r="FE938" t="str">
            <v/>
          </cell>
          <cell r="FF938">
            <v>0</v>
          </cell>
          <cell r="FG938">
            <v>77.33</v>
          </cell>
          <cell r="FH938">
            <v>73.25</v>
          </cell>
          <cell r="FI938">
            <v>71.5</v>
          </cell>
          <cell r="FJ938">
            <v>79</v>
          </cell>
          <cell r="FK938" t="str">
            <v/>
          </cell>
          <cell r="FL938">
            <v>0</v>
          </cell>
          <cell r="FM938">
            <v>77.33</v>
          </cell>
          <cell r="FN938">
            <v>73.25</v>
          </cell>
          <cell r="FO938">
            <v>71.5</v>
          </cell>
          <cell r="FP938">
            <v>79</v>
          </cell>
          <cell r="FQ938" t="str">
            <v/>
          </cell>
          <cell r="FR938">
            <v>0</v>
          </cell>
          <cell r="FS938">
            <v>77.33</v>
          </cell>
          <cell r="FT938">
            <v>73.25</v>
          </cell>
          <cell r="FU938">
            <v>71.5</v>
          </cell>
          <cell r="FV938">
            <v>79</v>
          </cell>
          <cell r="FW938" t="str">
            <v/>
          </cell>
          <cell r="FX938">
            <v>0</v>
          </cell>
          <cell r="FY938">
            <v>77.33</v>
          </cell>
          <cell r="FZ938">
            <v>73.25</v>
          </cell>
          <cell r="GA938">
            <v>71.5</v>
          </cell>
          <cell r="GB938">
            <v>79</v>
          </cell>
          <cell r="GC938" t="str">
            <v/>
          </cell>
          <cell r="GD938">
            <v>0</v>
          </cell>
          <cell r="GE938">
            <v>77.33</v>
          </cell>
          <cell r="GF938">
            <v>73.25</v>
          </cell>
          <cell r="GG938">
            <v>71.5</v>
          </cell>
          <cell r="GH938">
            <v>79</v>
          </cell>
          <cell r="GI938" t="str">
            <v/>
          </cell>
          <cell r="GJ938">
            <v>0</v>
          </cell>
          <cell r="GK938">
            <v>77.33</v>
          </cell>
          <cell r="GL938">
            <v>73.25</v>
          </cell>
          <cell r="GM938">
            <v>71.5</v>
          </cell>
          <cell r="GN938">
            <v>79</v>
          </cell>
          <cell r="GO938" t="str">
            <v/>
          </cell>
          <cell r="GP938">
            <v>0</v>
          </cell>
          <cell r="GQ938">
            <v>77.33</v>
          </cell>
          <cell r="GR938">
            <v>73.25</v>
          </cell>
          <cell r="GS938">
            <v>71.5</v>
          </cell>
          <cell r="GT938">
            <v>79</v>
          </cell>
          <cell r="GU938" t="str">
            <v/>
          </cell>
          <cell r="GV938">
            <v>0</v>
          </cell>
          <cell r="GW938">
            <v>84.75</v>
          </cell>
          <cell r="GX938">
            <v>78</v>
          </cell>
          <cell r="GY938">
            <v>77</v>
          </cell>
          <cell r="GZ938">
            <v>76</v>
          </cell>
          <cell r="HA938" t="str">
            <v>EKO-L</v>
          </cell>
          <cell r="HB938">
            <v>0</v>
          </cell>
          <cell r="HC938">
            <v>82.17</v>
          </cell>
          <cell r="HD938">
            <v>78.5</v>
          </cell>
          <cell r="HE938">
            <v>79.75</v>
          </cell>
          <cell r="HF938">
            <v>86</v>
          </cell>
          <cell r="HH938">
            <v>0</v>
          </cell>
          <cell r="HM938" t="str">
            <v/>
          </cell>
          <cell r="HN938" t="str">
            <v/>
          </cell>
          <cell r="HS938">
            <v>0</v>
          </cell>
          <cell r="HT938" t="str">
            <v>PKN</v>
          </cell>
          <cell r="HU938">
            <v>0</v>
          </cell>
          <cell r="HV938" t="str">
            <v>IND</v>
          </cell>
          <cell r="HW938">
            <v>0</v>
          </cell>
          <cell r="HX938" t="str">
            <v>MAT-W</v>
          </cell>
          <cell r="HY938">
            <v>0</v>
          </cell>
          <cell r="HZ938" t="str">
            <v>SEJ-W</v>
          </cell>
          <cell r="IA938">
            <v>0</v>
          </cell>
          <cell r="IB938" t="str">
            <v>IGR-W</v>
          </cell>
          <cell r="IC938">
            <v>0</v>
          </cell>
          <cell r="ID938" t="str">
            <v>SBO</v>
          </cell>
          <cell r="IE938">
            <v>0</v>
          </cell>
          <cell r="IF938" t="str">
            <v>PJO</v>
          </cell>
          <cell r="IG938">
            <v>0</v>
          </cell>
          <cell r="IH938" t="str">
            <v>PRA</v>
          </cell>
          <cell r="II938">
            <v>0</v>
          </cell>
          <cell r="IJ938" t="str">
            <v>JAW</v>
          </cell>
          <cell r="IK938">
            <v>0</v>
          </cell>
          <cell r="IL938" t="str">
            <v>ARB</v>
          </cell>
          <cell r="IM938">
            <v>0</v>
          </cell>
          <cell r="IN938" t="str">
            <v>PKM</v>
          </cell>
          <cell r="IO938">
            <v>0</v>
          </cell>
          <cell r="IP938" t="str">
            <v>MAT-P</v>
          </cell>
          <cell r="IQ938">
            <v>0</v>
          </cell>
          <cell r="IR938" t="str">
            <v>BIO-P</v>
          </cell>
          <cell r="IS938">
            <v>0</v>
          </cell>
          <cell r="IT938" t="str">
            <v>FIS-P</v>
          </cell>
          <cell r="IU938">
            <v>0</v>
          </cell>
          <cell r="IV938" t="str">
            <v>KIM-P</v>
          </cell>
          <cell r="IW938">
            <v>0</v>
          </cell>
          <cell r="IX938" t="str">
            <v>EKO-L</v>
          </cell>
          <cell r="IY938">
            <v>0</v>
          </cell>
          <cell r="JA938">
            <v>0</v>
          </cell>
        </row>
        <row r="939">
          <cell r="Q939" t="str">
            <v/>
          </cell>
          <cell r="AB939" t="str">
            <v/>
          </cell>
          <cell r="AC939">
            <v>18</v>
          </cell>
          <cell r="AI939" t="str">
            <v/>
          </cell>
          <cell r="AJ939">
            <v>0</v>
          </cell>
          <cell r="AK939">
            <v>86.75</v>
          </cell>
          <cell r="AL939">
            <v>79.25</v>
          </cell>
          <cell r="AM939">
            <v>79</v>
          </cell>
          <cell r="AN939">
            <v>80</v>
          </cell>
          <cell r="AO939" t="str">
            <v/>
          </cell>
          <cell r="AP939">
            <v>0</v>
          </cell>
          <cell r="AQ939">
            <v>76</v>
          </cell>
          <cell r="AR939">
            <v>83</v>
          </cell>
          <cell r="AS939">
            <v>81.5</v>
          </cell>
          <cell r="AT939">
            <v>79</v>
          </cell>
          <cell r="AU939" t="str">
            <v/>
          </cell>
          <cell r="AV939">
            <v>0</v>
          </cell>
          <cell r="AW939">
            <v>79.08</v>
          </cell>
          <cell r="AX939">
            <v>79.25</v>
          </cell>
          <cell r="AY939">
            <v>79.5</v>
          </cell>
          <cell r="AZ939">
            <v>78</v>
          </cell>
          <cell r="BA939" t="str">
            <v/>
          </cell>
          <cell r="BB939">
            <v>0</v>
          </cell>
          <cell r="BC939">
            <v>85</v>
          </cell>
          <cell r="BD939">
            <v>79.25</v>
          </cell>
          <cell r="BE939">
            <v>80.5</v>
          </cell>
          <cell r="BF939">
            <v>79</v>
          </cell>
          <cell r="BG939" t="str">
            <v>SEJ</v>
          </cell>
          <cell r="BH939">
            <v>0</v>
          </cell>
          <cell r="BI939">
            <v>75</v>
          </cell>
          <cell r="BJ939">
            <v>80.25</v>
          </cell>
          <cell r="BK939">
            <v>73.25</v>
          </cell>
          <cell r="BL939">
            <v>78</v>
          </cell>
          <cell r="BM939" t="str">
            <v/>
          </cell>
          <cell r="BN939">
            <v>0</v>
          </cell>
          <cell r="BO939">
            <v>84.25</v>
          </cell>
          <cell r="BP939">
            <v>78</v>
          </cell>
          <cell r="BQ939">
            <v>77.5</v>
          </cell>
          <cell r="BR939">
            <v>82</v>
          </cell>
          <cell r="BS939" t="str">
            <v/>
          </cell>
          <cell r="BT939">
            <v>0</v>
          </cell>
          <cell r="BU939">
            <v>86.25</v>
          </cell>
          <cell r="BV939">
            <v>85.25</v>
          </cell>
          <cell r="BW939">
            <v>86</v>
          </cell>
          <cell r="BX939">
            <v>89</v>
          </cell>
          <cell r="BY939" t="str">
            <v/>
          </cell>
          <cell r="BZ939">
            <v>0</v>
          </cell>
          <cell r="CA939">
            <v>79.22</v>
          </cell>
          <cell r="CB939">
            <v>72</v>
          </cell>
          <cell r="CC939">
            <v>72.25</v>
          </cell>
          <cell r="CD939">
            <v>78</v>
          </cell>
          <cell r="CE939" t="str">
            <v/>
          </cell>
          <cell r="CF939">
            <v>0</v>
          </cell>
          <cell r="CG939">
            <v>85.25</v>
          </cell>
          <cell r="CH939">
            <v>80.75</v>
          </cell>
          <cell r="CI939">
            <v>83.75</v>
          </cell>
          <cell r="CJ939">
            <v>81</v>
          </cell>
          <cell r="CK939" t="str">
            <v/>
          </cell>
          <cell r="CL939">
            <v>0</v>
          </cell>
          <cell r="CM939">
            <v>75.67</v>
          </cell>
          <cell r="CN939">
            <v>81.5</v>
          </cell>
          <cell r="CO939">
            <v>81.5</v>
          </cell>
          <cell r="CP939">
            <v>81</v>
          </cell>
          <cell r="CQ939" t="str">
            <v/>
          </cell>
          <cell r="CR939">
            <v>0</v>
          </cell>
          <cell r="CS939">
            <v>84.5</v>
          </cell>
          <cell r="CT939">
            <v>71.75</v>
          </cell>
          <cell r="CU939">
            <v>86.5</v>
          </cell>
          <cell r="CV939">
            <v>87</v>
          </cell>
          <cell r="CW939" t="str">
            <v/>
          </cell>
          <cell r="CX939">
            <v>0</v>
          </cell>
          <cell r="CY939">
            <v>76.78</v>
          </cell>
          <cell r="CZ939">
            <v>75.25</v>
          </cell>
          <cell r="DA939">
            <v>72.75</v>
          </cell>
          <cell r="DB939">
            <v>83</v>
          </cell>
          <cell r="DC939" t="str">
            <v/>
          </cell>
          <cell r="DD939">
            <v>0</v>
          </cell>
          <cell r="DE939">
            <v>89.25</v>
          </cell>
          <cell r="DF939">
            <v>86.5</v>
          </cell>
          <cell r="DG939">
            <v>84.5</v>
          </cell>
          <cell r="DH939">
            <v>87</v>
          </cell>
          <cell r="DI939" t="str">
            <v/>
          </cell>
          <cell r="DJ939">
            <v>0</v>
          </cell>
          <cell r="DK939">
            <v>0</v>
          </cell>
          <cell r="DL939">
            <v>0</v>
          </cell>
          <cell r="DM939">
            <v>0</v>
          </cell>
          <cell r="DN939">
            <v>82</v>
          </cell>
          <cell r="DO939" t="str">
            <v/>
          </cell>
          <cell r="DP939">
            <v>0</v>
          </cell>
          <cell r="DQ939">
            <v>80.25</v>
          </cell>
          <cell r="DR939">
            <v>71</v>
          </cell>
          <cell r="DS939">
            <v>71</v>
          </cell>
          <cell r="DT939">
            <v>76</v>
          </cell>
          <cell r="DU939" t="str">
            <v/>
          </cell>
          <cell r="DV939">
            <v>0</v>
          </cell>
          <cell r="DW939">
            <v>80.25</v>
          </cell>
          <cell r="DX939">
            <v>81.5</v>
          </cell>
          <cell r="DY939">
            <v>70.75</v>
          </cell>
          <cell r="DZ939">
            <v>82</v>
          </cell>
          <cell r="EA939" t="str">
            <v/>
          </cell>
          <cell r="EB939">
            <v>0</v>
          </cell>
          <cell r="EC939">
            <v>77</v>
          </cell>
          <cell r="ED939">
            <v>69</v>
          </cell>
          <cell r="EE939">
            <v>70.5</v>
          </cell>
          <cell r="EF939">
            <v>70</v>
          </cell>
          <cell r="EG939" t="str">
            <v/>
          </cell>
          <cell r="EH939">
            <v>0</v>
          </cell>
          <cell r="EI939">
            <v>79</v>
          </cell>
          <cell r="EJ939">
            <v>71</v>
          </cell>
          <cell r="EK939">
            <v>74</v>
          </cell>
          <cell r="EL939">
            <v>79</v>
          </cell>
          <cell r="EM939" t="str">
            <v/>
          </cell>
          <cell r="EN939">
            <v>0</v>
          </cell>
          <cell r="EO939">
            <v>79</v>
          </cell>
          <cell r="EP939">
            <v>71</v>
          </cell>
          <cell r="EQ939">
            <v>74</v>
          </cell>
          <cell r="ER939">
            <v>79</v>
          </cell>
          <cell r="ES939" t="str">
            <v/>
          </cell>
          <cell r="ET939">
            <v>0</v>
          </cell>
          <cell r="EU939">
            <v>79</v>
          </cell>
          <cell r="EV939">
            <v>71</v>
          </cell>
          <cell r="EW939">
            <v>74</v>
          </cell>
          <cell r="EX939">
            <v>79</v>
          </cell>
          <cell r="EY939" t="str">
            <v/>
          </cell>
          <cell r="EZ939">
            <v>0</v>
          </cell>
          <cell r="FA939">
            <v>77.67</v>
          </cell>
          <cell r="FB939">
            <v>74</v>
          </cell>
          <cell r="FC939">
            <v>69.25</v>
          </cell>
          <cell r="FD939">
            <v>72</v>
          </cell>
          <cell r="FE939" t="str">
            <v/>
          </cell>
          <cell r="FF939">
            <v>0</v>
          </cell>
          <cell r="FG939">
            <v>77.67</v>
          </cell>
          <cell r="FH939">
            <v>74</v>
          </cell>
          <cell r="FI939">
            <v>69.25</v>
          </cell>
          <cell r="FJ939">
            <v>72</v>
          </cell>
          <cell r="FK939" t="str">
            <v/>
          </cell>
          <cell r="FL939">
            <v>0</v>
          </cell>
          <cell r="FM939">
            <v>77.67</v>
          </cell>
          <cell r="FN939">
            <v>74</v>
          </cell>
          <cell r="FO939">
            <v>69.25</v>
          </cell>
          <cell r="FP939">
            <v>72</v>
          </cell>
          <cell r="FQ939" t="str">
            <v/>
          </cell>
          <cell r="FR939">
            <v>0</v>
          </cell>
          <cell r="FS939">
            <v>77.67</v>
          </cell>
          <cell r="FT939">
            <v>74</v>
          </cell>
          <cell r="FU939">
            <v>69.25</v>
          </cell>
          <cell r="FV939">
            <v>72</v>
          </cell>
          <cell r="FW939" t="str">
            <v/>
          </cell>
          <cell r="FX939">
            <v>0</v>
          </cell>
          <cell r="FY939">
            <v>77.67</v>
          </cell>
          <cell r="FZ939">
            <v>74</v>
          </cell>
          <cell r="GA939">
            <v>69.25</v>
          </cell>
          <cell r="GB939">
            <v>72</v>
          </cell>
          <cell r="GC939" t="str">
            <v/>
          </cell>
          <cell r="GD939">
            <v>0</v>
          </cell>
          <cell r="GE939">
            <v>77.67</v>
          </cell>
          <cell r="GF939">
            <v>74</v>
          </cell>
          <cell r="GG939">
            <v>69.25</v>
          </cell>
          <cell r="GH939">
            <v>72</v>
          </cell>
          <cell r="GI939" t="str">
            <v/>
          </cell>
          <cell r="GJ939">
            <v>0</v>
          </cell>
          <cell r="GK939">
            <v>77.67</v>
          </cell>
          <cell r="GL939">
            <v>74</v>
          </cell>
          <cell r="GM939">
            <v>69.25</v>
          </cell>
          <cell r="GN939">
            <v>72</v>
          </cell>
          <cell r="GO939" t="str">
            <v/>
          </cell>
          <cell r="GP939">
            <v>0</v>
          </cell>
          <cell r="GQ939">
            <v>77.67</v>
          </cell>
          <cell r="GR939">
            <v>74</v>
          </cell>
          <cell r="GS939">
            <v>69.25</v>
          </cell>
          <cell r="GT939">
            <v>72</v>
          </cell>
          <cell r="GU939" t="str">
            <v/>
          </cell>
          <cell r="GV939">
            <v>0</v>
          </cell>
          <cell r="GW939">
            <v>82.5</v>
          </cell>
          <cell r="GX939">
            <v>76.5</v>
          </cell>
          <cell r="GY939">
            <v>72.25</v>
          </cell>
          <cell r="GZ939">
            <v>78</v>
          </cell>
          <cell r="HA939" t="str">
            <v>EKO-L</v>
          </cell>
          <cell r="HB939">
            <v>0</v>
          </cell>
          <cell r="HC939">
            <v>80.17</v>
          </cell>
          <cell r="HD939">
            <v>76.75</v>
          </cell>
          <cell r="HE939">
            <v>76</v>
          </cell>
          <cell r="HF939">
            <v>75</v>
          </cell>
          <cell r="HH939">
            <v>0</v>
          </cell>
          <cell r="HM939" t="str">
            <v/>
          </cell>
          <cell r="HN939" t="str">
            <v/>
          </cell>
          <cell r="HS939">
            <v>0</v>
          </cell>
          <cell r="HT939" t="str">
            <v>PKN</v>
          </cell>
          <cell r="HU939">
            <v>0</v>
          </cell>
          <cell r="HV939" t="str">
            <v>IND</v>
          </cell>
          <cell r="HW939">
            <v>0</v>
          </cell>
          <cell r="HX939" t="str">
            <v>MAT-W</v>
          </cell>
          <cell r="HY939">
            <v>0</v>
          </cell>
          <cell r="HZ939" t="str">
            <v>SEJ-W</v>
          </cell>
          <cell r="IA939">
            <v>0</v>
          </cell>
          <cell r="IB939" t="str">
            <v>IGR-W</v>
          </cell>
          <cell r="IC939">
            <v>0</v>
          </cell>
          <cell r="ID939" t="str">
            <v>SBO</v>
          </cell>
          <cell r="IE939">
            <v>0</v>
          </cell>
          <cell r="IF939" t="str">
            <v>PJO</v>
          </cell>
          <cell r="IG939">
            <v>0</v>
          </cell>
          <cell r="IH939" t="str">
            <v>PRA</v>
          </cell>
          <cell r="II939">
            <v>0</v>
          </cell>
          <cell r="IJ939" t="str">
            <v>JAW</v>
          </cell>
          <cell r="IK939">
            <v>0</v>
          </cell>
          <cell r="IL939" t="str">
            <v>ARB</v>
          </cell>
          <cell r="IM939">
            <v>0</v>
          </cell>
          <cell r="IN939" t="str">
            <v>PKM</v>
          </cell>
          <cell r="IO939">
            <v>0</v>
          </cell>
          <cell r="IP939" t="str">
            <v>MAT-P</v>
          </cell>
          <cell r="IQ939">
            <v>0</v>
          </cell>
          <cell r="IR939" t="str">
            <v>BIO-P</v>
          </cell>
          <cell r="IS939">
            <v>0</v>
          </cell>
          <cell r="IT939" t="str">
            <v>FIS-P</v>
          </cell>
          <cell r="IU939">
            <v>0</v>
          </cell>
          <cell r="IV939" t="str">
            <v>KIM-P</v>
          </cell>
          <cell r="IW939">
            <v>0</v>
          </cell>
          <cell r="IX939" t="str">
            <v>EKO-L</v>
          </cell>
          <cell r="IY939">
            <v>0</v>
          </cell>
          <cell r="JA939">
            <v>0</v>
          </cell>
        </row>
        <row r="940">
          <cell r="Q940" t="str">
            <v/>
          </cell>
          <cell r="AB940" t="str">
            <v/>
          </cell>
          <cell r="AC940">
            <v>19</v>
          </cell>
          <cell r="AI940" t="str">
            <v/>
          </cell>
          <cell r="AJ940">
            <v>0</v>
          </cell>
          <cell r="AK940">
            <v>81.75</v>
          </cell>
          <cell r="AL940">
            <v>77.5</v>
          </cell>
          <cell r="AM940">
            <v>73.25</v>
          </cell>
          <cell r="AN940">
            <v>77</v>
          </cell>
          <cell r="AO940" t="str">
            <v/>
          </cell>
          <cell r="AP940">
            <v>0</v>
          </cell>
          <cell r="AQ940">
            <v>76</v>
          </cell>
          <cell r="AR940">
            <v>80</v>
          </cell>
          <cell r="AS940">
            <v>82.5</v>
          </cell>
          <cell r="AT940">
            <v>79</v>
          </cell>
          <cell r="AU940" t="str">
            <v/>
          </cell>
          <cell r="AV940">
            <v>0</v>
          </cell>
          <cell r="AW940">
            <v>78.58</v>
          </cell>
          <cell r="AX940">
            <v>77</v>
          </cell>
          <cell r="AY940">
            <v>73.25</v>
          </cell>
          <cell r="AZ940">
            <v>76</v>
          </cell>
          <cell r="BA940" t="str">
            <v/>
          </cell>
          <cell r="BB940">
            <v>0</v>
          </cell>
          <cell r="BC940">
            <v>79.5</v>
          </cell>
          <cell r="BD940">
            <v>77.5</v>
          </cell>
          <cell r="BE940">
            <v>75.5</v>
          </cell>
          <cell r="BF940">
            <v>76</v>
          </cell>
          <cell r="BG940" t="str">
            <v>SEJ</v>
          </cell>
          <cell r="BH940">
            <v>0</v>
          </cell>
          <cell r="BI940">
            <v>75</v>
          </cell>
          <cell r="BJ940">
            <v>84</v>
          </cell>
          <cell r="BK940">
            <v>72.75</v>
          </cell>
          <cell r="BL940">
            <v>78</v>
          </cell>
          <cell r="BM940" t="str">
            <v/>
          </cell>
          <cell r="BN940">
            <v>0</v>
          </cell>
          <cell r="BO940">
            <v>81.75</v>
          </cell>
          <cell r="BP940">
            <v>78.25</v>
          </cell>
          <cell r="BQ940">
            <v>76.5</v>
          </cell>
          <cell r="BR940">
            <v>80</v>
          </cell>
          <cell r="BS940" t="str">
            <v/>
          </cell>
          <cell r="BT940">
            <v>0</v>
          </cell>
          <cell r="BU940">
            <v>87.25</v>
          </cell>
          <cell r="BV940">
            <v>80</v>
          </cell>
          <cell r="BW940">
            <v>81</v>
          </cell>
          <cell r="BX940">
            <v>90</v>
          </cell>
          <cell r="BY940" t="str">
            <v/>
          </cell>
          <cell r="BZ940">
            <v>0</v>
          </cell>
          <cell r="CA940">
            <v>78.22</v>
          </cell>
          <cell r="CB940">
            <v>77</v>
          </cell>
          <cell r="CC940">
            <v>70.75</v>
          </cell>
          <cell r="CD940">
            <v>77</v>
          </cell>
          <cell r="CE940" t="str">
            <v/>
          </cell>
          <cell r="CF940">
            <v>0</v>
          </cell>
          <cell r="CG940">
            <v>83</v>
          </cell>
          <cell r="CH940">
            <v>78.75</v>
          </cell>
          <cell r="CI940">
            <v>80</v>
          </cell>
          <cell r="CJ940">
            <v>81</v>
          </cell>
          <cell r="CK940" t="str">
            <v/>
          </cell>
          <cell r="CL940">
            <v>0</v>
          </cell>
          <cell r="CM940">
            <v>75.33</v>
          </cell>
          <cell r="CN940">
            <v>81</v>
          </cell>
          <cell r="CO940">
            <v>78.25</v>
          </cell>
          <cell r="CP940">
            <v>80</v>
          </cell>
          <cell r="CQ940" t="str">
            <v/>
          </cell>
          <cell r="CR940">
            <v>0</v>
          </cell>
          <cell r="CS940">
            <v>80</v>
          </cell>
          <cell r="CT940">
            <v>91</v>
          </cell>
          <cell r="CU940">
            <v>79.75</v>
          </cell>
          <cell r="CV940">
            <v>80</v>
          </cell>
          <cell r="CW940" t="str">
            <v/>
          </cell>
          <cell r="CX940">
            <v>0</v>
          </cell>
          <cell r="CY940">
            <v>82.67</v>
          </cell>
          <cell r="CZ940">
            <v>81</v>
          </cell>
          <cell r="DA940">
            <v>73</v>
          </cell>
          <cell r="DB940">
            <v>86</v>
          </cell>
          <cell r="DC940" t="str">
            <v/>
          </cell>
          <cell r="DD940">
            <v>0</v>
          </cell>
          <cell r="DE940">
            <v>88.25</v>
          </cell>
          <cell r="DF940">
            <v>80.5</v>
          </cell>
          <cell r="DG940">
            <v>75</v>
          </cell>
          <cell r="DH940">
            <v>87</v>
          </cell>
          <cell r="DI940" t="str">
            <v/>
          </cell>
          <cell r="DJ940">
            <v>0</v>
          </cell>
          <cell r="DK940">
            <v>0</v>
          </cell>
          <cell r="DL940">
            <v>0</v>
          </cell>
          <cell r="DM940">
            <v>0</v>
          </cell>
          <cell r="DN940">
            <v>75</v>
          </cell>
          <cell r="DO940" t="str">
            <v/>
          </cell>
          <cell r="DP940">
            <v>0</v>
          </cell>
          <cell r="DQ940">
            <v>77</v>
          </cell>
          <cell r="DR940">
            <v>69.5</v>
          </cell>
          <cell r="DS940">
            <v>73.25</v>
          </cell>
          <cell r="DT940">
            <v>77</v>
          </cell>
          <cell r="DU940" t="str">
            <v/>
          </cell>
          <cell r="DV940">
            <v>0</v>
          </cell>
          <cell r="DW940">
            <v>82</v>
          </cell>
          <cell r="DX940">
            <v>81.25</v>
          </cell>
          <cell r="DY940">
            <v>75</v>
          </cell>
          <cell r="DZ940">
            <v>79</v>
          </cell>
          <cell r="EA940" t="str">
            <v/>
          </cell>
          <cell r="EB940">
            <v>0</v>
          </cell>
          <cell r="EC940">
            <v>76.11</v>
          </cell>
          <cell r="ED940">
            <v>70.25</v>
          </cell>
          <cell r="EE940">
            <v>67.5</v>
          </cell>
          <cell r="EF940">
            <v>84</v>
          </cell>
          <cell r="EG940" t="str">
            <v/>
          </cell>
          <cell r="EH940">
            <v>0</v>
          </cell>
          <cell r="EI940">
            <v>78</v>
          </cell>
          <cell r="EJ940">
            <v>73.75</v>
          </cell>
          <cell r="EK940">
            <v>70</v>
          </cell>
          <cell r="EL940">
            <v>76</v>
          </cell>
          <cell r="EM940" t="str">
            <v/>
          </cell>
          <cell r="EN940">
            <v>0</v>
          </cell>
          <cell r="EO940">
            <v>78</v>
          </cell>
          <cell r="EP940">
            <v>73.75</v>
          </cell>
          <cell r="EQ940">
            <v>70</v>
          </cell>
          <cell r="ER940">
            <v>76</v>
          </cell>
          <cell r="ES940" t="str">
            <v/>
          </cell>
          <cell r="ET940">
            <v>0</v>
          </cell>
          <cell r="EU940">
            <v>78</v>
          </cell>
          <cell r="EV940">
            <v>73.75</v>
          </cell>
          <cell r="EW940">
            <v>70</v>
          </cell>
          <cell r="EX940">
            <v>76</v>
          </cell>
          <cell r="EY940" t="str">
            <v/>
          </cell>
          <cell r="EZ940">
            <v>0</v>
          </cell>
          <cell r="FA940">
            <v>79.25</v>
          </cell>
          <cell r="FB940">
            <v>70</v>
          </cell>
          <cell r="FC940">
            <v>70</v>
          </cell>
          <cell r="FD940">
            <v>72</v>
          </cell>
          <cell r="FE940" t="str">
            <v/>
          </cell>
          <cell r="FF940">
            <v>0</v>
          </cell>
          <cell r="FG940">
            <v>79.25</v>
          </cell>
          <cell r="FH940">
            <v>70</v>
          </cell>
          <cell r="FI940">
            <v>70</v>
          </cell>
          <cell r="FJ940">
            <v>72</v>
          </cell>
          <cell r="FK940" t="str">
            <v/>
          </cell>
          <cell r="FL940">
            <v>0</v>
          </cell>
          <cell r="FM940">
            <v>79.25</v>
          </cell>
          <cell r="FN940">
            <v>70</v>
          </cell>
          <cell r="FO940">
            <v>70</v>
          </cell>
          <cell r="FP940">
            <v>72</v>
          </cell>
          <cell r="FQ940" t="str">
            <v/>
          </cell>
          <cell r="FR940">
            <v>0</v>
          </cell>
          <cell r="FS940">
            <v>79.25</v>
          </cell>
          <cell r="FT940">
            <v>70</v>
          </cell>
          <cell r="FU940">
            <v>70</v>
          </cell>
          <cell r="FV940">
            <v>72</v>
          </cell>
          <cell r="FW940" t="str">
            <v/>
          </cell>
          <cell r="FX940">
            <v>0</v>
          </cell>
          <cell r="FY940">
            <v>79.25</v>
          </cell>
          <cell r="FZ940">
            <v>70</v>
          </cell>
          <cell r="GA940">
            <v>70</v>
          </cell>
          <cell r="GB940">
            <v>72</v>
          </cell>
          <cell r="GC940" t="str">
            <v/>
          </cell>
          <cell r="GD940">
            <v>0</v>
          </cell>
          <cell r="GE940">
            <v>79.25</v>
          </cell>
          <cell r="GF940">
            <v>70</v>
          </cell>
          <cell r="GG940">
            <v>70</v>
          </cell>
          <cell r="GH940">
            <v>72</v>
          </cell>
          <cell r="GI940" t="str">
            <v/>
          </cell>
          <cell r="GJ940">
            <v>0</v>
          </cell>
          <cell r="GK940">
            <v>79.25</v>
          </cell>
          <cell r="GL940">
            <v>70</v>
          </cell>
          <cell r="GM940">
            <v>70</v>
          </cell>
          <cell r="GN940">
            <v>72</v>
          </cell>
          <cell r="GO940" t="str">
            <v/>
          </cell>
          <cell r="GP940">
            <v>0</v>
          </cell>
          <cell r="GQ940">
            <v>79.25</v>
          </cell>
          <cell r="GR940">
            <v>70</v>
          </cell>
          <cell r="GS940">
            <v>70</v>
          </cell>
          <cell r="GT940">
            <v>72</v>
          </cell>
          <cell r="GU940" t="str">
            <v/>
          </cell>
          <cell r="GV940">
            <v>0</v>
          </cell>
          <cell r="GW940">
            <v>82.08</v>
          </cell>
          <cell r="GX940">
            <v>72</v>
          </cell>
          <cell r="GY940">
            <v>74.25</v>
          </cell>
          <cell r="GZ940">
            <v>76</v>
          </cell>
          <cell r="HA940" t="str">
            <v>EKO-L</v>
          </cell>
          <cell r="HB940">
            <v>0</v>
          </cell>
          <cell r="HC940">
            <v>79.17</v>
          </cell>
          <cell r="HD940">
            <v>75.75</v>
          </cell>
          <cell r="HE940">
            <v>76.25</v>
          </cell>
          <cell r="HF940">
            <v>81</v>
          </cell>
          <cell r="HH940">
            <v>0</v>
          </cell>
          <cell r="HM940" t="str">
            <v/>
          </cell>
          <cell r="HN940" t="str">
            <v/>
          </cell>
          <cell r="HS940">
            <v>0</v>
          </cell>
          <cell r="HT940" t="str">
            <v>PKN</v>
          </cell>
          <cell r="HU940">
            <v>0</v>
          </cell>
          <cell r="HV940" t="str">
            <v>IND</v>
          </cell>
          <cell r="HW940">
            <v>0</v>
          </cell>
          <cell r="HX940" t="str">
            <v>MAT-W</v>
          </cell>
          <cell r="HY940">
            <v>0</v>
          </cell>
          <cell r="HZ940" t="str">
            <v>SEJ-W</v>
          </cell>
          <cell r="IA940">
            <v>0</v>
          </cell>
          <cell r="IB940" t="str">
            <v>IGR-W</v>
          </cell>
          <cell r="IC940">
            <v>0</v>
          </cell>
          <cell r="ID940" t="str">
            <v>SBO</v>
          </cell>
          <cell r="IE940">
            <v>0</v>
          </cell>
          <cell r="IF940" t="str">
            <v>PJO</v>
          </cell>
          <cell r="IG940">
            <v>0</v>
          </cell>
          <cell r="IH940" t="str">
            <v>PRA</v>
          </cell>
          <cell r="II940">
            <v>0</v>
          </cell>
          <cell r="IJ940" t="str">
            <v>JAW</v>
          </cell>
          <cell r="IK940">
            <v>0</v>
          </cell>
          <cell r="IL940" t="str">
            <v>ARB</v>
          </cell>
          <cell r="IM940">
            <v>0</v>
          </cell>
          <cell r="IN940" t="str">
            <v>PKM</v>
          </cell>
          <cell r="IO940">
            <v>0</v>
          </cell>
          <cell r="IP940" t="str">
            <v>MAT-P</v>
          </cell>
          <cell r="IQ940">
            <v>0</v>
          </cell>
          <cell r="IR940" t="str">
            <v>BIO-P</v>
          </cell>
          <cell r="IS940">
            <v>0</v>
          </cell>
          <cell r="IT940" t="str">
            <v>FIS-P</v>
          </cell>
          <cell r="IU940">
            <v>0</v>
          </cell>
          <cell r="IV940" t="str">
            <v>KIM-P</v>
          </cell>
          <cell r="IW940">
            <v>0</v>
          </cell>
          <cell r="IX940" t="str">
            <v>EKO-L</v>
          </cell>
          <cell r="IY940">
            <v>0</v>
          </cell>
          <cell r="JA940">
            <v>0</v>
          </cell>
        </row>
        <row r="941">
          <cell r="Q941" t="str">
            <v/>
          </cell>
          <cell r="AB941" t="str">
            <v/>
          </cell>
          <cell r="AC941">
            <v>20</v>
          </cell>
          <cell r="AI941" t="str">
            <v/>
          </cell>
          <cell r="AJ941">
            <v>0</v>
          </cell>
          <cell r="AK941">
            <v>83.25</v>
          </cell>
          <cell r="AL941">
            <v>80</v>
          </cell>
          <cell r="AM941">
            <v>80</v>
          </cell>
          <cell r="AN941">
            <v>80</v>
          </cell>
          <cell r="AO941" t="str">
            <v/>
          </cell>
          <cell r="AP941">
            <v>0</v>
          </cell>
          <cell r="AQ941">
            <v>75.67</v>
          </cell>
          <cell r="AR941">
            <v>79.5</v>
          </cell>
          <cell r="AS941">
            <v>78</v>
          </cell>
          <cell r="AT941">
            <v>77</v>
          </cell>
          <cell r="AU941" t="str">
            <v/>
          </cell>
          <cell r="AV941">
            <v>0</v>
          </cell>
          <cell r="AW941">
            <v>79.75</v>
          </cell>
          <cell r="AX941">
            <v>80.75</v>
          </cell>
          <cell r="AY941">
            <v>80.25</v>
          </cell>
          <cell r="AZ941">
            <v>80</v>
          </cell>
          <cell r="BA941" t="str">
            <v/>
          </cell>
          <cell r="BB941">
            <v>0</v>
          </cell>
          <cell r="BC941">
            <v>83.75</v>
          </cell>
          <cell r="BD941">
            <v>80</v>
          </cell>
          <cell r="BE941">
            <v>80.25</v>
          </cell>
          <cell r="BF941">
            <v>78</v>
          </cell>
          <cell r="BG941" t="str">
            <v>SEJ</v>
          </cell>
          <cell r="BH941">
            <v>0</v>
          </cell>
          <cell r="BI941">
            <v>75.33</v>
          </cell>
          <cell r="BJ941">
            <v>82.5</v>
          </cell>
          <cell r="BK941">
            <v>76.5</v>
          </cell>
          <cell r="BL941">
            <v>79</v>
          </cell>
          <cell r="BM941" t="str">
            <v/>
          </cell>
          <cell r="BN941">
            <v>0</v>
          </cell>
          <cell r="BO941">
            <v>83.38</v>
          </cell>
          <cell r="BP941">
            <v>78.25</v>
          </cell>
          <cell r="BQ941">
            <v>83.25</v>
          </cell>
          <cell r="BR941">
            <v>84</v>
          </cell>
          <cell r="BS941" t="str">
            <v/>
          </cell>
          <cell r="BT941">
            <v>0</v>
          </cell>
          <cell r="BU941">
            <v>83.25</v>
          </cell>
          <cell r="BV941">
            <v>84</v>
          </cell>
          <cell r="BW941">
            <v>84.75</v>
          </cell>
          <cell r="BX941">
            <v>87</v>
          </cell>
          <cell r="BY941" t="str">
            <v/>
          </cell>
          <cell r="BZ941">
            <v>0</v>
          </cell>
          <cell r="CA941">
            <v>86.78</v>
          </cell>
          <cell r="CB941">
            <v>79.75</v>
          </cell>
          <cell r="CC941">
            <v>80.75</v>
          </cell>
          <cell r="CD941">
            <v>81</v>
          </cell>
          <cell r="CE941" t="str">
            <v/>
          </cell>
          <cell r="CF941">
            <v>0</v>
          </cell>
          <cell r="CG941">
            <v>84.75</v>
          </cell>
          <cell r="CH941">
            <v>80</v>
          </cell>
          <cell r="CI941">
            <v>81.75</v>
          </cell>
          <cell r="CJ941">
            <v>83</v>
          </cell>
          <cell r="CK941" t="str">
            <v/>
          </cell>
          <cell r="CL941">
            <v>0</v>
          </cell>
          <cell r="CM941">
            <v>79.67</v>
          </cell>
          <cell r="CN941">
            <v>85.75</v>
          </cell>
          <cell r="CO941">
            <v>86.25</v>
          </cell>
          <cell r="CP941">
            <v>83</v>
          </cell>
          <cell r="CQ941" t="str">
            <v/>
          </cell>
          <cell r="CR941">
            <v>0</v>
          </cell>
          <cell r="CS941">
            <v>81.17</v>
          </cell>
          <cell r="CT941">
            <v>71.25</v>
          </cell>
          <cell r="CU941">
            <v>80</v>
          </cell>
          <cell r="CV941">
            <v>83</v>
          </cell>
          <cell r="CW941" t="str">
            <v/>
          </cell>
          <cell r="CX941">
            <v>0</v>
          </cell>
          <cell r="CY941">
            <v>87.67</v>
          </cell>
          <cell r="CZ941">
            <v>81</v>
          </cell>
          <cell r="DA941">
            <v>81.75</v>
          </cell>
          <cell r="DB941">
            <v>91</v>
          </cell>
          <cell r="DC941" t="str">
            <v/>
          </cell>
          <cell r="DD941">
            <v>0</v>
          </cell>
          <cell r="DE941">
            <v>87.5</v>
          </cell>
          <cell r="DF941">
            <v>82.25</v>
          </cell>
          <cell r="DG941">
            <v>79.75</v>
          </cell>
          <cell r="DH941">
            <v>85</v>
          </cell>
          <cell r="DI941" t="str">
            <v/>
          </cell>
          <cell r="DJ941">
            <v>0</v>
          </cell>
          <cell r="DK941">
            <v>0</v>
          </cell>
          <cell r="DL941">
            <v>0</v>
          </cell>
          <cell r="DM941">
            <v>0</v>
          </cell>
          <cell r="DN941">
            <v>86</v>
          </cell>
          <cell r="DO941" t="str">
            <v/>
          </cell>
          <cell r="DP941">
            <v>0</v>
          </cell>
          <cell r="DQ941">
            <v>77</v>
          </cell>
          <cell r="DR941">
            <v>69.75</v>
          </cell>
          <cell r="DS941">
            <v>81</v>
          </cell>
          <cell r="DT941">
            <v>79</v>
          </cell>
          <cell r="DU941" t="str">
            <v/>
          </cell>
          <cell r="DV941">
            <v>0</v>
          </cell>
          <cell r="DW941">
            <v>80.5</v>
          </cell>
          <cell r="DX941">
            <v>81</v>
          </cell>
          <cell r="DY941">
            <v>84.25</v>
          </cell>
          <cell r="DZ941">
            <v>79</v>
          </cell>
          <cell r="EA941" t="str">
            <v/>
          </cell>
          <cell r="EB941">
            <v>0</v>
          </cell>
          <cell r="EC941">
            <v>79.44</v>
          </cell>
          <cell r="ED941">
            <v>73.75</v>
          </cell>
          <cell r="EE941">
            <v>75.75</v>
          </cell>
          <cell r="EF941">
            <v>85</v>
          </cell>
          <cell r="EG941" t="str">
            <v/>
          </cell>
          <cell r="EH941">
            <v>0</v>
          </cell>
          <cell r="EI941">
            <v>79.58</v>
          </cell>
          <cell r="EJ941">
            <v>0</v>
          </cell>
          <cell r="EK941">
            <v>71.75</v>
          </cell>
          <cell r="EL941">
            <v>78</v>
          </cell>
          <cell r="EM941" t="str">
            <v/>
          </cell>
          <cell r="EN941">
            <v>0</v>
          </cell>
          <cell r="EO941">
            <v>79.58</v>
          </cell>
          <cell r="EP941">
            <v>0</v>
          </cell>
          <cell r="EQ941">
            <v>71.75</v>
          </cell>
          <cell r="ER941">
            <v>78</v>
          </cell>
          <cell r="ES941" t="str">
            <v/>
          </cell>
          <cell r="ET941">
            <v>0</v>
          </cell>
          <cell r="EU941">
            <v>79.58</v>
          </cell>
          <cell r="EV941">
            <v>0</v>
          </cell>
          <cell r="EW941">
            <v>71.75</v>
          </cell>
          <cell r="EX941">
            <v>78</v>
          </cell>
          <cell r="EY941" t="str">
            <v/>
          </cell>
          <cell r="EZ941">
            <v>0</v>
          </cell>
          <cell r="FA941">
            <v>76.58</v>
          </cell>
          <cell r="FB941">
            <v>70.25</v>
          </cell>
          <cell r="FC941">
            <v>69.25</v>
          </cell>
          <cell r="FD941">
            <v>72</v>
          </cell>
          <cell r="FE941" t="str">
            <v/>
          </cell>
          <cell r="FF941">
            <v>0</v>
          </cell>
          <cell r="FG941">
            <v>76.58</v>
          </cell>
          <cell r="FH941">
            <v>70.25</v>
          </cell>
          <cell r="FI941">
            <v>69.25</v>
          </cell>
          <cell r="FJ941">
            <v>72</v>
          </cell>
          <cell r="FK941" t="str">
            <v/>
          </cell>
          <cell r="FL941">
            <v>0</v>
          </cell>
          <cell r="FM941">
            <v>76.58</v>
          </cell>
          <cell r="FN941">
            <v>70.25</v>
          </cell>
          <cell r="FO941">
            <v>69.25</v>
          </cell>
          <cell r="FP941">
            <v>72</v>
          </cell>
          <cell r="FQ941" t="str">
            <v/>
          </cell>
          <cell r="FR941">
            <v>0</v>
          </cell>
          <cell r="FS941">
            <v>76.58</v>
          </cell>
          <cell r="FT941">
            <v>70.25</v>
          </cell>
          <cell r="FU941">
            <v>69.25</v>
          </cell>
          <cell r="FV941">
            <v>72</v>
          </cell>
          <cell r="FW941" t="str">
            <v/>
          </cell>
          <cell r="FX941">
            <v>0</v>
          </cell>
          <cell r="FY941">
            <v>76.58</v>
          </cell>
          <cell r="FZ941">
            <v>70.25</v>
          </cell>
          <cell r="GA941">
            <v>69.25</v>
          </cell>
          <cell r="GB941">
            <v>72</v>
          </cell>
          <cell r="GC941" t="str">
            <v/>
          </cell>
          <cell r="GD941">
            <v>0</v>
          </cell>
          <cell r="GE941">
            <v>76.58</v>
          </cell>
          <cell r="GF941">
            <v>70.25</v>
          </cell>
          <cell r="GG941">
            <v>69.25</v>
          </cell>
          <cell r="GH941">
            <v>72</v>
          </cell>
          <cell r="GI941" t="str">
            <v/>
          </cell>
          <cell r="GJ941">
            <v>0</v>
          </cell>
          <cell r="GK941">
            <v>76.58</v>
          </cell>
          <cell r="GL941">
            <v>70.25</v>
          </cell>
          <cell r="GM941">
            <v>69.25</v>
          </cell>
          <cell r="GN941">
            <v>72</v>
          </cell>
          <cell r="GO941" t="str">
            <v/>
          </cell>
          <cell r="GP941">
            <v>0</v>
          </cell>
          <cell r="GQ941">
            <v>76.58</v>
          </cell>
          <cell r="GR941">
            <v>70.25</v>
          </cell>
          <cell r="GS941">
            <v>69.25</v>
          </cell>
          <cell r="GT941">
            <v>72</v>
          </cell>
          <cell r="GU941" t="str">
            <v/>
          </cell>
          <cell r="GV941">
            <v>0</v>
          </cell>
          <cell r="GW941">
            <v>84.67</v>
          </cell>
          <cell r="GX941">
            <v>76.25</v>
          </cell>
          <cell r="GY941">
            <v>77.75</v>
          </cell>
          <cell r="GZ941">
            <v>78</v>
          </cell>
          <cell r="HA941" t="str">
            <v>EKO-L</v>
          </cell>
          <cell r="HB941">
            <v>0</v>
          </cell>
          <cell r="HC941">
            <v>71.92</v>
          </cell>
          <cell r="HD941">
            <v>81.5</v>
          </cell>
          <cell r="HE941">
            <v>80</v>
          </cell>
          <cell r="HF941">
            <v>78</v>
          </cell>
          <cell r="HH941">
            <v>0</v>
          </cell>
          <cell r="HM941" t="str">
            <v/>
          </cell>
          <cell r="HN941" t="str">
            <v/>
          </cell>
          <cell r="HS941">
            <v>0</v>
          </cell>
          <cell r="HT941" t="str">
            <v>PKN</v>
          </cell>
          <cell r="HU941">
            <v>0</v>
          </cell>
          <cell r="HV941" t="str">
            <v>IND</v>
          </cell>
          <cell r="HW941">
            <v>0</v>
          </cell>
          <cell r="HX941" t="str">
            <v>MAT-W</v>
          </cell>
          <cell r="HY941">
            <v>0</v>
          </cell>
          <cell r="HZ941" t="str">
            <v>SEJ-W</v>
          </cell>
          <cell r="IA941">
            <v>0</v>
          </cell>
          <cell r="IB941" t="str">
            <v>IGR-W</v>
          </cell>
          <cell r="IC941">
            <v>0</v>
          </cell>
          <cell r="ID941" t="str">
            <v>SBO</v>
          </cell>
          <cell r="IE941">
            <v>0</v>
          </cell>
          <cell r="IF941" t="str">
            <v>PJO</v>
          </cell>
          <cell r="IG941">
            <v>0</v>
          </cell>
          <cell r="IH941" t="str">
            <v>PRA</v>
          </cell>
          <cell r="II941">
            <v>0</v>
          </cell>
          <cell r="IJ941" t="str">
            <v>JAW</v>
          </cell>
          <cell r="IK941">
            <v>0</v>
          </cell>
          <cell r="IL941" t="str">
            <v>ARB</v>
          </cell>
          <cell r="IM941">
            <v>0</v>
          </cell>
          <cell r="IN941" t="str">
            <v>PKM</v>
          </cell>
          <cell r="IO941">
            <v>0</v>
          </cell>
          <cell r="IP941" t="str">
            <v>MAT-P</v>
          </cell>
          <cell r="IQ941">
            <v>0</v>
          </cell>
          <cell r="IR941" t="str">
            <v>BIO-P</v>
          </cell>
          <cell r="IS941">
            <v>0</v>
          </cell>
          <cell r="IT941" t="str">
            <v>FIS-P</v>
          </cell>
          <cell r="IU941">
            <v>0</v>
          </cell>
          <cell r="IV941" t="str">
            <v>KIM-P</v>
          </cell>
          <cell r="IW941">
            <v>0</v>
          </cell>
          <cell r="IX941" t="str">
            <v>EKO-L</v>
          </cell>
          <cell r="IY941">
            <v>0</v>
          </cell>
          <cell r="JA941">
            <v>0</v>
          </cell>
        </row>
        <row r="942">
          <cell r="Q942" t="str">
            <v/>
          </cell>
          <cell r="AB942" t="str">
            <v/>
          </cell>
          <cell r="AC942">
            <v>21</v>
          </cell>
          <cell r="AI942" t="str">
            <v/>
          </cell>
          <cell r="AJ942">
            <v>0</v>
          </cell>
          <cell r="AK942">
            <v>88.25</v>
          </cell>
          <cell r="AL942">
            <v>85.25</v>
          </cell>
          <cell r="AM942">
            <v>88.5</v>
          </cell>
          <cell r="AN942">
            <v>79</v>
          </cell>
          <cell r="AO942" t="str">
            <v/>
          </cell>
          <cell r="AP942">
            <v>0</v>
          </cell>
          <cell r="AQ942">
            <v>94.33</v>
          </cell>
          <cell r="AR942">
            <v>92.25</v>
          </cell>
          <cell r="AS942">
            <v>83</v>
          </cell>
          <cell r="AT942">
            <v>82</v>
          </cell>
          <cell r="AU942" t="str">
            <v/>
          </cell>
          <cell r="AV942">
            <v>0</v>
          </cell>
          <cell r="AW942">
            <v>91.5</v>
          </cell>
          <cell r="AX942">
            <v>86</v>
          </cell>
          <cell r="AY942">
            <v>88.5</v>
          </cell>
          <cell r="AZ942">
            <v>82</v>
          </cell>
          <cell r="BA942" t="str">
            <v/>
          </cell>
          <cell r="BB942">
            <v>0</v>
          </cell>
          <cell r="BC942">
            <v>88.25</v>
          </cell>
          <cell r="BD942">
            <v>85.25</v>
          </cell>
          <cell r="BE942">
            <v>88.5</v>
          </cell>
          <cell r="BF942">
            <v>81</v>
          </cell>
          <cell r="BG942" t="str">
            <v>SEJ</v>
          </cell>
          <cell r="BH942">
            <v>0</v>
          </cell>
          <cell r="BI942">
            <v>91</v>
          </cell>
          <cell r="BJ942">
            <v>91.75</v>
          </cell>
          <cell r="BK942">
            <v>81.5</v>
          </cell>
          <cell r="BL942">
            <v>83</v>
          </cell>
          <cell r="BM942" t="str">
            <v/>
          </cell>
          <cell r="BN942">
            <v>0</v>
          </cell>
          <cell r="BO942">
            <v>86.5</v>
          </cell>
          <cell r="BP942">
            <v>79</v>
          </cell>
          <cell r="BQ942">
            <v>84</v>
          </cell>
          <cell r="BR942">
            <v>87</v>
          </cell>
          <cell r="BS942" t="str">
            <v/>
          </cell>
          <cell r="BT942">
            <v>0</v>
          </cell>
          <cell r="BU942">
            <v>89.75</v>
          </cell>
          <cell r="BV942">
            <v>90.5</v>
          </cell>
          <cell r="BW942">
            <v>91.75</v>
          </cell>
          <cell r="BX942">
            <v>93</v>
          </cell>
          <cell r="BY942" t="str">
            <v/>
          </cell>
          <cell r="BZ942">
            <v>0</v>
          </cell>
          <cell r="CA942">
            <v>90</v>
          </cell>
          <cell r="CB942">
            <v>83.75</v>
          </cell>
          <cell r="CC942">
            <v>79.5</v>
          </cell>
          <cell r="CD942">
            <v>80</v>
          </cell>
          <cell r="CE942" t="str">
            <v/>
          </cell>
          <cell r="CF942">
            <v>0</v>
          </cell>
          <cell r="CG942">
            <v>83.25</v>
          </cell>
          <cell r="CH942">
            <v>80.25</v>
          </cell>
          <cell r="CI942">
            <v>82.25</v>
          </cell>
          <cell r="CJ942">
            <v>80</v>
          </cell>
          <cell r="CK942" t="str">
            <v/>
          </cell>
          <cell r="CL942">
            <v>0</v>
          </cell>
          <cell r="CM942">
            <v>82.33</v>
          </cell>
          <cell r="CN942">
            <v>88.25</v>
          </cell>
          <cell r="CO942">
            <v>88.25</v>
          </cell>
          <cell r="CP942">
            <v>83</v>
          </cell>
          <cell r="CQ942" t="str">
            <v/>
          </cell>
          <cell r="CR942">
            <v>0</v>
          </cell>
          <cell r="CS942">
            <v>80.83</v>
          </cell>
          <cell r="CT942">
            <v>92.75</v>
          </cell>
          <cell r="CU942">
            <v>86.5</v>
          </cell>
          <cell r="CV942">
            <v>90</v>
          </cell>
          <cell r="CW942" t="str">
            <v/>
          </cell>
          <cell r="CX942">
            <v>0</v>
          </cell>
          <cell r="CY942">
            <v>79.11</v>
          </cell>
          <cell r="CZ942">
            <v>79.5</v>
          </cell>
          <cell r="DA942">
            <v>72.75</v>
          </cell>
          <cell r="DB942">
            <v>87</v>
          </cell>
          <cell r="DC942" t="str">
            <v/>
          </cell>
          <cell r="DD942">
            <v>0</v>
          </cell>
          <cell r="DE942">
            <v>84.25</v>
          </cell>
          <cell r="DF942">
            <v>91.5</v>
          </cell>
          <cell r="DG942">
            <v>90</v>
          </cell>
          <cell r="DH942">
            <v>91</v>
          </cell>
          <cell r="DI942" t="str">
            <v/>
          </cell>
          <cell r="DJ942">
            <v>0</v>
          </cell>
          <cell r="DK942">
            <v>0</v>
          </cell>
          <cell r="DL942">
            <v>0</v>
          </cell>
          <cell r="DM942">
            <v>0</v>
          </cell>
          <cell r="DN942">
            <v>83</v>
          </cell>
          <cell r="DO942" t="str">
            <v/>
          </cell>
          <cell r="DP942">
            <v>0</v>
          </cell>
          <cell r="DQ942">
            <v>91.25</v>
          </cell>
          <cell r="DR942">
            <v>85.5</v>
          </cell>
          <cell r="DS942">
            <v>88.25</v>
          </cell>
          <cell r="DT942">
            <v>84</v>
          </cell>
          <cell r="DU942" t="str">
            <v/>
          </cell>
          <cell r="DV942">
            <v>0</v>
          </cell>
          <cell r="DW942">
            <v>93.25</v>
          </cell>
          <cell r="DX942">
            <v>90.25</v>
          </cell>
          <cell r="DY942">
            <v>81.5</v>
          </cell>
          <cell r="DZ942">
            <v>90</v>
          </cell>
          <cell r="EA942" t="str">
            <v/>
          </cell>
          <cell r="EB942">
            <v>0</v>
          </cell>
          <cell r="EC942">
            <v>83.33</v>
          </cell>
          <cell r="ED942">
            <v>74.5</v>
          </cell>
          <cell r="EE942">
            <v>76.5</v>
          </cell>
          <cell r="EF942">
            <v>84</v>
          </cell>
          <cell r="EG942" t="str">
            <v/>
          </cell>
          <cell r="EH942">
            <v>0</v>
          </cell>
          <cell r="EI942">
            <v>80.92</v>
          </cell>
          <cell r="EJ942">
            <v>80.5</v>
          </cell>
          <cell r="EK942">
            <v>74.25</v>
          </cell>
          <cell r="EL942">
            <v>80</v>
          </cell>
          <cell r="EM942" t="str">
            <v/>
          </cell>
          <cell r="EN942">
            <v>0</v>
          </cell>
          <cell r="EO942">
            <v>80.92</v>
          </cell>
          <cell r="EP942">
            <v>80.5</v>
          </cell>
          <cell r="EQ942">
            <v>74.25</v>
          </cell>
          <cell r="ER942">
            <v>80</v>
          </cell>
          <cell r="ES942" t="str">
            <v/>
          </cell>
          <cell r="ET942">
            <v>0</v>
          </cell>
          <cell r="EU942">
            <v>80.92</v>
          </cell>
          <cell r="EV942">
            <v>80.5</v>
          </cell>
          <cell r="EW942">
            <v>74.25</v>
          </cell>
          <cell r="EX942">
            <v>80</v>
          </cell>
          <cell r="EY942" t="str">
            <v/>
          </cell>
          <cell r="EZ942">
            <v>0</v>
          </cell>
          <cell r="FA942">
            <v>77</v>
          </cell>
          <cell r="FB942">
            <v>72.25</v>
          </cell>
          <cell r="FC942">
            <v>73.5</v>
          </cell>
          <cell r="FD942">
            <v>80</v>
          </cell>
          <cell r="FE942" t="str">
            <v/>
          </cell>
          <cell r="FF942">
            <v>0</v>
          </cell>
          <cell r="FG942">
            <v>77</v>
          </cell>
          <cell r="FH942">
            <v>72.25</v>
          </cell>
          <cell r="FI942">
            <v>73.5</v>
          </cell>
          <cell r="FJ942">
            <v>80</v>
          </cell>
          <cell r="FK942" t="str">
            <v/>
          </cell>
          <cell r="FL942">
            <v>0</v>
          </cell>
          <cell r="FM942">
            <v>77</v>
          </cell>
          <cell r="FN942">
            <v>72.25</v>
          </cell>
          <cell r="FO942">
            <v>73.5</v>
          </cell>
          <cell r="FP942">
            <v>80</v>
          </cell>
          <cell r="FQ942" t="str">
            <v/>
          </cell>
          <cell r="FR942">
            <v>0</v>
          </cell>
          <cell r="FS942">
            <v>77</v>
          </cell>
          <cell r="FT942">
            <v>72.25</v>
          </cell>
          <cell r="FU942">
            <v>73.5</v>
          </cell>
          <cell r="FV942">
            <v>80</v>
          </cell>
          <cell r="FW942" t="str">
            <v/>
          </cell>
          <cell r="FX942">
            <v>0</v>
          </cell>
          <cell r="FY942">
            <v>77</v>
          </cell>
          <cell r="FZ942">
            <v>72.25</v>
          </cell>
          <cell r="GA942">
            <v>73.5</v>
          </cell>
          <cell r="GB942">
            <v>80</v>
          </cell>
          <cell r="GC942" t="str">
            <v/>
          </cell>
          <cell r="GD942">
            <v>0</v>
          </cell>
          <cell r="GE942">
            <v>77</v>
          </cell>
          <cell r="GF942">
            <v>72.25</v>
          </cell>
          <cell r="GG942">
            <v>73.5</v>
          </cell>
          <cell r="GH942">
            <v>80</v>
          </cell>
          <cell r="GI942" t="str">
            <v/>
          </cell>
          <cell r="GJ942">
            <v>0</v>
          </cell>
          <cell r="GK942">
            <v>77</v>
          </cell>
          <cell r="GL942">
            <v>72.25</v>
          </cell>
          <cell r="GM942">
            <v>73.5</v>
          </cell>
          <cell r="GN942">
            <v>80</v>
          </cell>
          <cell r="GO942" t="str">
            <v/>
          </cell>
          <cell r="GP942">
            <v>0</v>
          </cell>
          <cell r="GQ942">
            <v>77</v>
          </cell>
          <cell r="GR942">
            <v>72.25</v>
          </cell>
          <cell r="GS942">
            <v>73.5</v>
          </cell>
          <cell r="GT942">
            <v>80</v>
          </cell>
          <cell r="GU942" t="str">
            <v/>
          </cell>
          <cell r="GV942">
            <v>0</v>
          </cell>
          <cell r="GW942">
            <v>84.92</v>
          </cell>
          <cell r="GX942">
            <v>80.25</v>
          </cell>
          <cell r="GY942">
            <v>80.5</v>
          </cell>
          <cell r="GZ942">
            <v>79</v>
          </cell>
          <cell r="HA942" t="str">
            <v>EKO-L</v>
          </cell>
          <cell r="HB942">
            <v>0</v>
          </cell>
          <cell r="HC942">
            <v>83.58</v>
          </cell>
          <cell r="HD942">
            <v>82</v>
          </cell>
          <cell r="HE942">
            <v>82</v>
          </cell>
          <cell r="HF942">
            <v>87</v>
          </cell>
          <cell r="HH942">
            <v>0</v>
          </cell>
          <cell r="HM942" t="str">
            <v/>
          </cell>
          <cell r="HN942" t="str">
            <v/>
          </cell>
          <cell r="HS942">
            <v>0</v>
          </cell>
          <cell r="HT942" t="str">
            <v>PKN</v>
          </cell>
          <cell r="HU942">
            <v>0</v>
          </cell>
          <cell r="HV942" t="str">
            <v>IND</v>
          </cell>
          <cell r="HW942">
            <v>0</v>
          </cell>
          <cell r="HX942" t="str">
            <v>MAT-W</v>
          </cell>
          <cell r="HY942">
            <v>0</v>
          </cell>
          <cell r="HZ942" t="str">
            <v>SEJ-W</v>
          </cell>
          <cell r="IA942">
            <v>0</v>
          </cell>
          <cell r="IB942" t="str">
            <v>IGR-W</v>
          </cell>
          <cell r="IC942">
            <v>0</v>
          </cell>
          <cell r="ID942" t="str">
            <v>SBO</v>
          </cell>
          <cell r="IE942">
            <v>0</v>
          </cell>
          <cell r="IF942" t="str">
            <v>PJO</v>
          </cell>
          <cell r="IG942">
            <v>0</v>
          </cell>
          <cell r="IH942" t="str">
            <v>PRA</v>
          </cell>
          <cell r="II942">
            <v>0</v>
          </cell>
          <cell r="IJ942" t="str">
            <v>JAW</v>
          </cell>
          <cell r="IK942">
            <v>0</v>
          </cell>
          <cell r="IL942" t="str">
            <v>ARB</v>
          </cell>
          <cell r="IM942">
            <v>0</v>
          </cell>
          <cell r="IN942" t="str">
            <v>PKM</v>
          </cell>
          <cell r="IO942">
            <v>0</v>
          </cell>
          <cell r="IP942" t="str">
            <v>MAT-P</v>
          </cell>
          <cell r="IQ942">
            <v>0</v>
          </cell>
          <cell r="IR942" t="str">
            <v>BIO-P</v>
          </cell>
          <cell r="IS942">
            <v>0</v>
          </cell>
          <cell r="IT942" t="str">
            <v>FIS-P</v>
          </cell>
          <cell r="IU942">
            <v>0</v>
          </cell>
          <cell r="IV942" t="str">
            <v>KIM-P</v>
          </cell>
          <cell r="IW942">
            <v>0</v>
          </cell>
          <cell r="IX942" t="str">
            <v>EKO-L</v>
          </cell>
          <cell r="IY942">
            <v>0</v>
          </cell>
          <cell r="JA942">
            <v>0</v>
          </cell>
        </row>
        <row r="943">
          <cell r="Q943" t="str">
            <v/>
          </cell>
          <cell r="AB943" t="str">
            <v/>
          </cell>
          <cell r="AC943">
            <v>22</v>
          </cell>
          <cell r="AI943" t="str">
            <v/>
          </cell>
          <cell r="AJ943">
            <v>0</v>
          </cell>
          <cell r="AK943">
            <v>79.5</v>
          </cell>
          <cell r="AL943">
            <v>83.25</v>
          </cell>
          <cell r="AM943">
            <v>79</v>
          </cell>
          <cell r="AN943">
            <v>79</v>
          </cell>
          <cell r="AO943" t="str">
            <v/>
          </cell>
          <cell r="AP943">
            <v>0</v>
          </cell>
          <cell r="AQ943">
            <v>79</v>
          </cell>
          <cell r="AR943">
            <v>81</v>
          </cell>
          <cell r="AS943">
            <v>80.5</v>
          </cell>
          <cell r="AT943">
            <v>81</v>
          </cell>
          <cell r="AU943" t="str">
            <v/>
          </cell>
          <cell r="AV943">
            <v>0</v>
          </cell>
          <cell r="AW943">
            <v>83.17</v>
          </cell>
          <cell r="AX943">
            <v>83.75</v>
          </cell>
          <cell r="AY943">
            <v>79</v>
          </cell>
          <cell r="AZ943">
            <v>81</v>
          </cell>
          <cell r="BA943" t="str">
            <v/>
          </cell>
          <cell r="BB943">
            <v>0</v>
          </cell>
          <cell r="BC943">
            <v>86.75</v>
          </cell>
          <cell r="BD943">
            <v>83.25</v>
          </cell>
          <cell r="BE943">
            <v>76.5</v>
          </cell>
          <cell r="BF943">
            <v>78</v>
          </cell>
          <cell r="BG943" t="str">
            <v>SEJ</v>
          </cell>
          <cell r="BH943">
            <v>0</v>
          </cell>
          <cell r="BI943">
            <v>75</v>
          </cell>
          <cell r="BJ943">
            <v>79.5</v>
          </cell>
          <cell r="BK943">
            <v>69.25</v>
          </cell>
          <cell r="BL943">
            <v>79</v>
          </cell>
          <cell r="BM943" t="str">
            <v/>
          </cell>
          <cell r="BN943">
            <v>0</v>
          </cell>
          <cell r="BO943">
            <v>84.38</v>
          </cell>
          <cell r="BP943">
            <v>72</v>
          </cell>
          <cell r="BQ943">
            <v>80.75</v>
          </cell>
          <cell r="BR943">
            <v>84</v>
          </cell>
          <cell r="BS943" t="str">
            <v/>
          </cell>
          <cell r="BT943">
            <v>0</v>
          </cell>
          <cell r="BU943">
            <v>85.5</v>
          </cell>
          <cell r="BV943">
            <v>86.75</v>
          </cell>
          <cell r="BW943">
            <v>84.5</v>
          </cell>
          <cell r="BX943">
            <v>85</v>
          </cell>
          <cell r="BY943" t="str">
            <v/>
          </cell>
          <cell r="BZ943">
            <v>0</v>
          </cell>
          <cell r="CA943">
            <v>79</v>
          </cell>
          <cell r="CB943">
            <v>73</v>
          </cell>
          <cell r="CC943">
            <v>72.25</v>
          </cell>
          <cell r="CD943">
            <v>79</v>
          </cell>
          <cell r="CE943" t="str">
            <v/>
          </cell>
          <cell r="CF943">
            <v>0</v>
          </cell>
          <cell r="CG943">
            <v>84.75</v>
          </cell>
          <cell r="CH943">
            <v>79.25</v>
          </cell>
          <cell r="CI943">
            <v>76.25</v>
          </cell>
          <cell r="CJ943">
            <v>79</v>
          </cell>
          <cell r="CK943" t="str">
            <v/>
          </cell>
          <cell r="CL943">
            <v>0</v>
          </cell>
          <cell r="CM943">
            <v>75.17</v>
          </cell>
          <cell r="CN943">
            <v>77.25</v>
          </cell>
          <cell r="CO943">
            <v>75.25</v>
          </cell>
          <cell r="CP943">
            <v>80</v>
          </cell>
          <cell r="CQ943" t="str">
            <v/>
          </cell>
          <cell r="CR943">
            <v>0</v>
          </cell>
          <cell r="CS943">
            <v>81.17</v>
          </cell>
          <cell r="CT943">
            <v>71.5</v>
          </cell>
          <cell r="CU943">
            <v>72</v>
          </cell>
          <cell r="CV943">
            <v>82</v>
          </cell>
          <cell r="CW943" t="str">
            <v/>
          </cell>
          <cell r="CX943">
            <v>0</v>
          </cell>
          <cell r="CY943">
            <v>80.56</v>
          </cell>
          <cell r="CZ943">
            <v>76</v>
          </cell>
          <cell r="DA943">
            <v>76.25</v>
          </cell>
          <cell r="DB943">
            <v>87</v>
          </cell>
          <cell r="DC943" t="str">
            <v/>
          </cell>
          <cell r="DD943">
            <v>0</v>
          </cell>
          <cell r="DE943">
            <v>90.5</v>
          </cell>
          <cell r="DF943">
            <v>83.75</v>
          </cell>
          <cell r="DG943">
            <v>75.25</v>
          </cell>
          <cell r="DH943">
            <v>84</v>
          </cell>
          <cell r="DI943" t="str">
            <v/>
          </cell>
          <cell r="DJ943">
            <v>0</v>
          </cell>
          <cell r="DK943">
            <v>0</v>
          </cell>
          <cell r="DL943">
            <v>0</v>
          </cell>
          <cell r="DM943">
            <v>0</v>
          </cell>
          <cell r="DN943">
            <v>82</v>
          </cell>
          <cell r="DO943" t="str">
            <v/>
          </cell>
          <cell r="DP943">
            <v>0</v>
          </cell>
          <cell r="DQ943">
            <v>86</v>
          </cell>
          <cell r="DR943">
            <v>73.75</v>
          </cell>
          <cell r="DS943">
            <v>75.25</v>
          </cell>
          <cell r="DT943">
            <v>78</v>
          </cell>
          <cell r="DU943" t="str">
            <v/>
          </cell>
          <cell r="DV943">
            <v>0</v>
          </cell>
          <cell r="DW943">
            <v>77.25</v>
          </cell>
          <cell r="DX943">
            <v>81.5</v>
          </cell>
          <cell r="DY943">
            <v>69.75</v>
          </cell>
          <cell r="DZ943">
            <v>80</v>
          </cell>
          <cell r="EA943" t="str">
            <v/>
          </cell>
          <cell r="EB943">
            <v>0</v>
          </cell>
          <cell r="EC943">
            <v>78.11</v>
          </cell>
          <cell r="ED943">
            <v>68.5</v>
          </cell>
          <cell r="EE943">
            <v>70.25</v>
          </cell>
          <cell r="EF943">
            <v>81</v>
          </cell>
          <cell r="EG943" t="str">
            <v/>
          </cell>
          <cell r="EH943">
            <v>0</v>
          </cell>
          <cell r="EI943">
            <v>78.33</v>
          </cell>
          <cell r="EJ943">
            <v>0</v>
          </cell>
          <cell r="EK943">
            <v>67.5</v>
          </cell>
          <cell r="EL943">
            <v>76</v>
          </cell>
          <cell r="EM943" t="str">
            <v/>
          </cell>
          <cell r="EN943">
            <v>0</v>
          </cell>
          <cell r="EO943">
            <v>78.33</v>
          </cell>
          <cell r="EP943">
            <v>0</v>
          </cell>
          <cell r="EQ943">
            <v>67.5</v>
          </cell>
          <cell r="ER943">
            <v>76</v>
          </cell>
          <cell r="ES943" t="str">
            <v/>
          </cell>
          <cell r="ET943">
            <v>0</v>
          </cell>
          <cell r="EU943">
            <v>78.33</v>
          </cell>
          <cell r="EV943">
            <v>0</v>
          </cell>
          <cell r="EW943">
            <v>67.5</v>
          </cell>
          <cell r="EX943">
            <v>76</v>
          </cell>
          <cell r="EY943" t="str">
            <v/>
          </cell>
          <cell r="EZ943">
            <v>0</v>
          </cell>
          <cell r="FA943">
            <v>77.17</v>
          </cell>
          <cell r="FB943">
            <v>69.25</v>
          </cell>
          <cell r="FC943">
            <v>68.5</v>
          </cell>
          <cell r="FD943">
            <v>65</v>
          </cell>
          <cell r="FE943" t="str">
            <v/>
          </cell>
          <cell r="FF943">
            <v>0</v>
          </cell>
          <cell r="FG943">
            <v>77.17</v>
          </cell>
          <cell r="FH943">
            <v>69.25</v>
          </cell>
          <cell r="FI943">
            <v>68.5</v>
          </cell>
          <cell r="FJ943">
            <v>65</v>
          </cell>
          <cell r="FK943" t="str">
            <v/>
          </cell>
          <cell r="FL943">
            <v>0</v>
          </cell>
          <cell r="FM943">
            <v>77.17</v>
          </cell>
          <cell r="FN943">
            <v>69.25</v>
          </cell>
          <cell r="FO943">
            <v>68.5</v>
          </cell>
          <cell r="FP943">
            <v>65</v>
          </cell>
          <cell r="FQ943" t="str">
            <v/>
          </cell>
          <cell r="FR943">
            <v>0</v>
          </cell>
          <cell r="FS943">
            <v>77.17</v>
          </cell>
          <cell r="FT943">
            <v>69.25</v>
          </cell>
          <cell r="FU943">
            <v>68.5</v>
          </cell>
          <cell r="FV943">
            <v>65</v>
          </cell>
          <cell r="FW943" t="str">
            <v/>
          </cell>
          <cell r="FX943">
            <v>0</v>
          </cell>
          <cell r="FY943">
            <v>77.17</v>
          </cell>
          <cell r="FZ943">
            <v>69.25</v>
          </cell>
          <cell r="GA943">
            <v>68.5</v>
          </cell>
          <cell r="GB943">
            <v>65</v>
          </cell>
          <cell r="GC943" t="str">
            <v/>
          </cell>
          <cell r="GD943">
            <v>0</v>
          </cell>
          <cell r="GE943">
            <v>77.17</v>
          </cell>
          <cell r="GF943">
            <v>69.25</v>
          </cell>
          <cell r="GG943">
            <v>68.5</v>
          </cell>
          <cell r="GH943">
            <v>65</v>
          </cell>
          <cell r="GI943" t="str">
            <v/>
          </cell>
          <cell r="GJ943">
            <v>0</v>
          </cell>
          <cell r="GK943">
            <v>77.17</v>
          </cell>
          <cell r="GL943">
            <v>69.25</v>
          </cell>
          <cell r="GM943">
            <v>68.5</v>
          </cell>
          <cell r="GN943">
            <v>65</v>
          </cell>
          <cell r="GO943" t="str">
            <v/>
          </cell>
          <cell r="GP943">
            <v>0</v>
          </cell>
          <cell r="GQ943">
            <v>77.17</v>
          </cell>
          <cell r="GR943">
            <v>69.25</v>
          </cell>
          <cell r="GS943">
            <v>68.5</v>
          </cell>
          <cell r="GT943">
            <v>65</v>
          </cell>
          <cell r="GU943" t="str">
            <v/>
          </cell>
          <cell r="GV943">
            <v>0</v>
          </cell>
          <cell r="GW943">
            <v>80.17</v>
          </cell>
          <cell r="GX943">
            <v>71.25</v>
          </cell>
          <cell r="GY943">
            <v>69.75</v>
          </cell>
          <cell r="GZ943">
            <v>77</v>
          </cell>
          <cell r="HA943" t="str">
            <v>EKO-L</v>
          </cell>
          <cell r="HB943">
            <v>0</v>
          </cell>
          <cell r="HC943">
            <v>76.83</v>
          </cell>
          <cell r="HD943">
            <v>74</v>
          </cell>
          <cell r="HE943">
            <v>75.75</v>
          </cell>
          <cell r="HF943">
            <v>75</v>
          </cell>
          <cell r="HH943">
            <v>0</v>
          </cell>
          <cell r="HM943" t="str">
            <v/>
          </cell>
          <cell r="HN943" t="str">
            <v/>
          </cell>
          <cell r="HS943">
            <v>0</v>
          </cell>
          <cell r="HT943" t="str">
            <v>PKN</v>
          </cell>
          <cell r="HU943">
            <v>0</v>
          </cell>
          <cell r="HV943" t="str">
            <v>IND</v>
          </cell>
          <cell r="HW943">
            <v>0</v>
          </cell>
          <cell r="HX943" t="str">
            <v>MAT-W</v>
          </cell>
          <cell r="HY943">
            <v>0</v>
          </cell>
          <cell r="HZ943" t="str">
            <v>SEJ-W</v>
          </cell>
          <cell r="IA943">
            <v>0</v>
          </cell>
          <cell r="IB943" t="str">
            <v>IGR-W</v>
          </cell>
          <cell r="IC943">
            <v>0</v>
          </cell>
          <cell r="ID943" t="str">
            <v>SBO</v>
          </cell>
          <cell r="IE943">
            <v>0</v>
          </cell>
          <cell r="IF943" t="str">
            <v>PJO</v>
          </cell>
          <cell r="IG943">
            <v>0</v>
          </cell>
          <cell r="IH943" t="str">
            <v>PRA</v>
          </cell>
          <cell r="II943">
            <v>0</v>
          </cell>
          <cell r="IJ943" t="str">
            <v>JAW</v>
          </cell>
          <cell r="IK943">
            <v>0</v>
          </cell>
          <cell r="IL943" t="str">
            <v>ARB</v>
          </cell>
          <cell r="IM943">
            <v>0</v>
          </cell>
          <cell r="IN943" t="str">
            <v>PKM</v>
          </cell>
          <cell r="IO943">
            <v>0</v>
          </cell>
          <cell r="IP943" t="str">
            <v>MAT-P</v>
          </cell>
          <cell r="IQ943">
            <v>0</v>
          </cell>
          <cell r="IR943" t="str">
            <v>BIO-P</v>
          </cell>
          <cell r="IS943">
            <v>0</v>
          </cell>
          <cell r="IT943" t="str">
            <v>FIS-P</v>
          </cell>
          <cell r="IU943">
            <v>0</v>
          </cell>
          <cell r="IV943" t="str">
            <v>KIM-P</v>
          </cell>
          <cell r="IW943">
            <v>0</v>
          </cell>
          <cell r="IX943" t="str">
            <v>EKO-L</v>
          </cell>
          <cell r="IY943">
            <v>0</v>
          </cell>
          <cell r="JA943">
            <v>0</v>
          </cell>
        </row>
        <row r="944">
          <cell r="Q944" t="str">
            <v/>
          </cell>
          <cell r="AB944" t="str">
            <v/>
          </cell>
          <cell r="AC944">
            <v>23</v>
          </cell>
          <cell r="AI944" t="str">
            <v/>
          </cell>
          <cell r="AJ944">
            <v>0</v>
          </cell>
          <cell r="AK944">
            <v>86.5</v>
          </cell>
          <cell r="AL944">
            <v>81.25</v>
          </cell>
          <cell r="AM944">
            <v>77.25</v>
          </cell>
          <cell r="AN944">
            <v>78</v>
          </cell>
          <cell r="AO944" t="str">
            <v/>
          </cell>
          <cell r="AP944">
            <v>0</v>
          </cell>
          <cell r="AQ944">
            <v>78.67</v>
          </cell>
          <cell r="AR944">
            <v>80</v>
          </cell>
          <cell r="AS944">
            <v>81.75</v>
          </cell>
          <cell r="AT944">
            <v>80</v>
          </cell>
          <cell r="AU944" t="str">
            <v/>
          </cell>
          <cell r="AV944">
            <v>0</v>
          </cell>
          <cell r="AW944">
            <v>82.17</v>
          </cell>
          <cell r="AX944">
            <v>80.5</v>
          </cell>
          <cell r="AY944">
            <v>78</v>
          </cell>
          <cell r="AZ944">
            <v>77</v>
          </cell>
          <cell r="BA944" t="str">
            <v/>
          </cell>
          <cell r="BB944">
            <v>0</v>
          </cell>
          <cell r="BC944">
            <v>84</v>
          </cell>
          <cell r="BD944">
            <v>81.25</v>
          </cell>
          <cell r="BE944">
            <v>78.25</v>
          </cell>
          <cell r="BF944">
            <v>79</v>
          </cell>
          <cell r="BG944" t="str">
            <v>SEJ</v>
          </cell>
          <cell r="BH944">
            <v>0</v>
          </cell>
          <cell r="BI944">
            <v>82</v>
          </cell>
          <cell r="BJ944">
            <v>82.75</v>
          </cell>
          <cell r="BK944">
            <v>72.75</v>
          </cell>
          <cell r="BL944">
            <v>78</v>
          </cell>
          <cell r="BM944" t="str">
            <v/>
          </cell>
          <cell r="BN944">
            <v>0</v>
          </cell>
          <cell r="BO944">
            <v>82.5</v>
          </cell>
          <cell r="BP944">
            <v>77.25</v>
          </cell>
          <cell r="BQ944">
            <v>79.25</v>
          </cell>
          <cell r="BR944">
            <v>86</v>
          </cell>
          <cell r="BS944" t="str">
            <v/>
          </cell>
          <cell r="BT944">
            <v>0</v>
          </cell>
          <cell r="BU944">
            <v>88</v>
          </cell>
          <cell r="BV944">
            <v>89.75</v>
          </cell>
          <cell r="BW944">
            <v>91</v>
          </cell>
          <cell r="BX944">
            <v>87</v>
          </cell>
          <cell r="BY944" t="str">
            <v/>
          </cell>
          <cell r="BZ944">
            <v>0</v>
          </cell>
          <cell r="CA944">
            <v>88.44</v>
          </cell>
          <cell r="CB944">
            <v>84</v>
          </cell>
          <cell r="CC944">
            <v>86.5</v>
          </cell>
          <cell r="CD944">
            <v>87</v>
          </cell>
          <cell r="CE944" t="str">
            <v/>
          </cell>
          <cell r="CF944">
            <v>0</v>
          </cell>
          <cell r="CG944">
            <v>83.25</v>
          </cell>
          <cell r="CH944">
            <v>78.5</v>
          </cell>
          <cell r="CI944">
            <v>76.25</v>
          </cell>
          <cell r="CJ944">
            <v>81</v>
          </cell>
          <cell r="CK944" t="str">
            <v/>
          </cell>
          <cell r="CL944">
            <v>0</v>
          </cell>
          <cell r="CM944">
            <v>75.67</v>
          </cell>
          <cell r="CN944">
            <v>81.5</v>
          </cell>
          <cell r="CO944">
            <v>78.5</v>
          </cell>
          <cell r="CP944">
            <v>83</v>
          </cell>
          <cell r="CQ944" t="str">
            <v/>
          </cell>
          <cell r="CR944">
            <v>0</v>
          </cell>
          <cell r="CS944">
            <v>82.25</v>
          </cell>
          <cell r="CT944">
            <v>92.25</v>
          </cell>
          <cell r="CU944">
            <v>82.5</v>
          </cell>
          <cell r="CV944">
            <v>86</v>
          </cell>
          <cell r="CW944" t="str">
            <v/>
          </cell>
          <cell r="CX944">
            <v>0</v>
          </cell>
          <cell r="CY944">
            <v>80.44</v>
          </cell>
          <cell r="CZ944">
            <v>76</v>
          </cell>
          <cell r="DA944">
            <v>72.75</v>
          </cell>
          <cell r="DB944">
            <v>84</v>
          </cell>
          <cell r="DC944" t="str">
            <v/>
          </cell>
          <cell r="DD944">
            <v>0</v>
          </cell>
          <cell r="DE944">
            <v>92</v>
          </cell>
          <cell r="DF944">
            <v>90.25</v>
          </cell>
          <cell r="DG944">
            <v>84.25</v>
          </cell>
          <cell r="DH944">
            <v>90</v>
          </cell>
          <cell r="DI944" t="str">
            <v/>
          </cell>
          <cell r="DJ944">
            <v>0</v>
          </cell>
          <cell r="DK944">
            <v>0</v>
          </cell>
          <cell r="DL944">
            <v>0</v>
          </cell>
          <cell r="DM944">
            <v>0</v>
          </cell>
          <cell r="DN944">
            <v>80</v>
          </cell>
          <cell r="DO944" t="str">
            <v/>
          </cell>
          <cell r="DP944">
            <v>0</v>
          </cell>
          <cell r="DQ944">
            <v>86.25</v>
          </cell>
          <cell r="DR944">
            <v>88.75</v>
          </cell>
          <cell r="DS944">
            <v>81.75</v>
          </cell>
          <cell r="DT944">
            <v>83</v>
          </cell>
          <cell r="DU944" t="str">
            <v/>
          </cell>
          <cell r="DV944">
            <v>0</v>
          </cell>
          <cell r="DW944">
            <v>77.5</v>
          </cell>
          <cell r="DX944">
            <v>86.5</v>
          </cell>
          <cell r="DY944">
            <v>81.75</v>
          </cell>
          <cell r="DZ944">
            <v>85</v>
          </cell>
          <cell r="EA944" t="str">
            <v/>
          </cell>
          <cell r="EB944">
            <v>0</v>
          </cell>
          <cell r="EC944">
            <v>80.44</v>
          </cell>
          <cell r="ED944">
            <v>81.75</v>
          </cell>
          <cell r="EE944">
            <v>82.5</v>
          </cell>
          <cell r="EF944">
            <v>76</v>
          </cell>
          <cell r="EG944" t="str">
            <v/>
          </cell>
          <cell r="EH944">
            <v>0</v>
          </cell>
          <cell r="EI944">
            <v>79.58</v>
          </cell>
          <cell r="EJ944">
            <v>75</v>
          </cell>
          <cell r="EK944">
            <v>75</v>
          </cell>
          <cell r="EL944">
            <v>82</v>
          </cell>
          <cell r="EM944" t="str">
            <v/>
          </cell>
          <cell r="EN944">
            <v>0</v>
          </cell>
          <cell r="EO944">
            <v>79.58</v>
          </cell>
          <cell r="EP944">
            <v>75</v>
          </cell>
          <cell r="EQ944">
            <v>75</v>
          </cell>
          <cell r="ER944">
            <v>82</v>
          </cell>
          <cell r="ES944" t="str">
            <v/>
          </cell>
          <cell r="ET944">
            <v>0</v>
          </cell>
          <cell r="EU944">
            <v>79.58</v>
          </cell>
          <cell r="EV944">
            <v>75</v>
          </cell>
          <cell r="EW944">
            <v>75</v>
          </cell>
          <cell r="EX944">
            <v>82</v>
          </cell>
          <cell r="EY944" t="str">
            <v/>
          </cell>
          <cell r="EZ944">
            <v>0</v>
          </cell>
          <cell r="FA944">
            <v>78.33</v>
          </cell>
          <cell r="FB944">
            <v>71.25</v>
          </cell>
          <cell r="FC944">
            <v>81.5</v>
          </cell>
          <cell r="FD944">
            <v>82</v>
          </cell>
          <cell r="FE944" t="str">
            <v/>
          </cell>
          <cell r="FF944">
            <v>0</v>
          </cell>
          <cell r="FG944">
            <v>78.33</v>
          </cell>
          <cell r="FH944">
            <v>71.25</v>
          </cell>
          <cell r="FI944">
            <v>81.5</v>
          </cell>
          <cell r="FJ944">
            <v>82</v>
          </cell>
          <cell r="FK944" t="str">
            <v/>
          </cell>
          <cell r="FL944">
            <v>0</v>
          </cell>
          <cell r="FM944">
            <v>78.33</v>
          </cell>
          <cell r="FN944">
            <v>71.25</v>
          </cell>
          <cell r="FO944">
            <v>81.5</v>
          </cell>
          <cell r="FP944">
            <v>82</v>
          </cell>
          <cell r="FQ944" t="str">
            <v/>
          </cell>
          <cell r="FR944">
            <v>0</v>
          </cell>
          <cell r="FS944">
            <v>78.33</v>
          </cell>
          <cell r="FT944">
            <v>71.25</v>
          </cell>
          <cell r="FU944">
            <v>81.5</v>
          </cell>
          <cell r="FV944">
            <v>82</v>
          </cell>
          <cell r="FW944" t="str">
            <v/>
          </cell>
          <cell r="FX944">
            <v>0</v>
          </cell>
          <cell r="FY944">
            <v>78.33</v>
          </cell>
          <cell r="FZ944">
            <v>71.25</v>
          </cell>
          <cell r="GA944">
            <v>81.5</v>
          </cell>
          <cell r="GB944">
            <v>82</v>
          </cell>
          <cell r="GC944" t="str">
            <v/>
          </cell>
          <cell r="GD944">
            <v>0</v>
          </cell>
          <cell r="GE944">
            <v>78.33</v>
          </cell>
          <cell r="GF944">
            <v>71.25</v>
          </cell>
          <cell r="GG944">
            <v>81.5</v>
          </cell>
          <cell r="GH944">
            <v>82</v>
          </cell>
          <cell r="GI944" t="str">
            <v/>
          </cell>
          <cell r="GJ944">
            <v>0</v>
          </cell>
          <cell r="GK944">
            <v>78.33</v>
          </cell>
          <cell r="GL944">
            <v>71.25</v>
          </cell>
          <cell r="GM944">
            <v>81.5</v>
          </cell>
          <cell r="GN944">
            <v>82</v>
          </cell>
          <cell r="GO944" t="str">
            <v/>
          </cell>
          <cell r="GP944">
            <v>0</v>
          </cell>
          <cell r="GQ944">
            <v>78.33</v>
          </cell>
          <cell r="GR944">
            <v>71.25</v>
          </cell>
          <cell r="GS944">
            <v>81.5</v>
          </cell>
          <cell r="GT944">
            <v>82</v>
          </cell>
          <cell r="GU944" t="str">
            <v/>
          </cell>
          <cell r="GV944">
            <v>0</v>
          </cell>
          <cell r="GW944">
            <v>80.5</v>
          </cell>
          <cell r="GX944">
            <v>82.75</v>
          </cell>
          <cell r="GY944">
            <v>70.25</v>
          </cell>
          <cell r="GZ944">
            <v>79</v>
          </cell>
          <cell r="HA944" t="str">
            <v>EKO-L</v>
          </cell>
          <cell r="HB944">
            <v>0</v>
          </cell>
          <cell r="HC944">
            <v>83.17</v>
          </cell>
          <cell r="HD944">
            <v>78.75</v>
          </cell>
          <cell r="HE944">
            <v>80</v>
          </cell>
          <cell r="HF944">
            <v>78</v>
          </cell>
          <cell r="HH944">
            <v>0</v>
          </cell>
          <cell r="HM944" t="str">
            <v/>
          </cell>
          <cell r="HN944" t="str">
            <v/>
          </cell>
          <cell r="HS944">
            <v>0</v>
          </cell>
          <cell r="HT944" t="str">
            <v>PKN</v>
          </cell>
          <cell r="HU944">
            <v>0</v>
          </cell>
          <cell r="HV944" t="str">
            <v>IND</v>
          </cell>
          <cell r="HW944">
            <v>0</v>
          </cell>
          <cell r="HX944" t="str">
            <v>MAT-W</v>
          </cell>
          <cell r="HY944">
            <v>0</v>
          </cell>
          <cell r="HZ944" t="str">
            <v>SEJ-W</v>
          </cell>
          <cell r="IA944">
            <v>0</v>
          </cell>
          <cell r="IB944" t="str">
            <v>IGR-W</v>
          </cell>
          <cell r="IC944">
            <v>0</v>
          </cell>
          <cell r="ID944" t="str">
            <v>SBO</v>
          </cell>
          <cell r="IE944">
            <v>0</v>
          </cell>
          <cell r="IF944" t="str">
            <v>PJO</v>
          </cell>
          <cell r="IG944">
            <v>0</v>
          </cell>
          <cell r="IH944" t="str">
            <v>PRA</v>
          </cell>
          <cell r="II944">
            <v>0</v>
          </cell>
          <cell r="IJ944" t="str">
            <v>JAW</v>
          </cell>
          <cell r="IK944">
            <v>0</v>
          </cell>
          <cell r="IL944" t="str">
            <v>ARB</v>
          </cell>
          <cell r="IM944">
            <v>0</v>
          </cell>
          <cell r="IN944" t="str">
            <v>PKM</v>
          </cell>
          <cell r="IO944">
            <v>0</v>
          </cell>
          <cell r="IP944" t="str">
            <v>MAT-P</v>
          </cell>
          <cell r="IQ944">
            <v>0</v>
          </cell>
          <cell r="IR944" t="str">
            <v>BIO-P</v>
          </cell>
          <cell r="IS944">
            <v>0</v>
          </cell>
          <cell r="IT944" t="str">
            <v>FIS-P</v>
          </cell>
          <cell r="IU944">
            <v>0</v>
          </cell>
          <cell r="IV944" t="str">
            <v>KIM-P</v>
          </cell>
          <cell r="IW944">
            <v>0</v>
          </cell>
          <cell r="IX944" t="str">
            <v>EKO-L</v>
          </cell>
          <cell r="IY944">
            <v>0</v>
          </cell>
          <cell r="JA944">
            <v>0</v>
          </cell>
        </row>
        <row r="945">
          <cell r="Q945" t="str">
            <v/>
          </cell>
          <cell r="AB945" t="str">
            <v/>
          </cell>
          <cell r="AC945">
            <v>24</v>
          </cell>
          <cell r="AI945" t="str">
            <v/>
          </cell>
          <cell r="AJ945">
            <v>0</v>
          </cell>
          <cell r="AK945">
            <v>88.25</v>
          </cell>
          <cell r="AL945">
            <v>86</v>
          </cell>
          <cell r="AM945">
            <v>84.25</v>
          </cell>
          <cell r="AN945">
            <v>79</v>
          </cell>
          <cell r="AO945" t="str">
            <v/>
          </cell>
          <cell r="AP945">
            <v>0</v>
          </cell>
          <cell r="AQ945">
            <v>82.67</v>
          </cell>
          <cell r="AR945">
            <v>85.5</v>
          </cell>
          <cell r="AS945">
            <v>79.5</v>
          </cell>
          <cell r="AT945">
            <v>82</v>
          </cell>
          <cell r="AU945" t="str">
            <v/>
          </cell>
          <cell r="AV945">
            <v>0</v>
          </cell>
          <cell r="AW945">
            <v>88.75</v>
          </cell>
          <cell r="AX945">
            <v>89.25</v>
          </cell>
          <cell r="AY945">
            <v>84</v>
          </cell>
          <cell r="AZ945">
            <v>83</v>
          </cell>
          <cell r="BA945" t="str">
            <v/>
          </cell>
          <cell r="BB945">
            <v>0</v>
          </cell>
          <cell r="BC945">
            <v>88.25</v>
          </cell>
          <cell r="BD945">
            <v>86</v>
          </cell>
          <cell r="BE945">
            <v>84.25</v>
          </cell>
          <cell r="BF945">
            <v>80</v>
          </cell>
          <cell r="BG945" t="str">
            <v>SEJ</v>
          </cell>
          <cell r="BH945">
            <v>0</v>
          </cell>
          <cell r="BI945">
            <v>83.67</v>
          </cell>
          <cell r="BJ945">
            <v>85.5</v>
          </cell>
          <cell r="BK945">
            <v>73.25</v>
          </cell>
          <cell r="BL945">
            <v>81</v>
          </cell>
          <cell r="BM945" t="str">
            <v/>
          </cell>
          <cell r="BN945">
            <v>0</v>
          </cell>
          <cell r="BO945">
            <v>84.75</v>
          </cell>
          <cell r="BP945">
            <v>78.25</v>
          </cell>
          <cell r="BQ945">
            <v>88</v>
          </cell>
          <cell r="BR945">
            <v>82</v>
          </cell>
          <cell r="BS945" t="str">
            <v/>
          </cell>
          <cell r="BT945">
            <v>0</v>
          </cell>
          <cell r="BU945">
            <v>87.5</v>
          </cell>
          <cell r="BV945">
            <v>91</v>
          </cell>
          <cell r="BW945">
            <v>91</v>
          </cell>
          <cell r="BX945">
            <v>89</v>
          </cell>
          <cell r="BY945" t="str">
            <v/>
          </cell>
          <cell r="BZ945">
            <v>0</v>
          </cell>
          <cell r="CA945">
            <v>87.22</v>
          </cell>
          <cell r="CB945">
            <v>86.75</v>
          </cell>
          <cell r="CC945">
            <v>83.75</v>
          </cell>
          <cell r="CD945">
            <v>83</v>
          </cell>
          <cell r="CE945" t="str">
            <v/>
          </cell>
          <cell r="CF945">
            <v>0</v>
          </cell>
          <cell r="CG945">
            <v>85.5</v>
          </cell>
          <cell r="CH945">
            <v>77.75</v>
          </cell>
          <cell r="CI945">
            <v>77.75</v>
          </cell>
          <cell r="CJ945">
            <v>83</v>
          </cell>
          <cell r="CK945" t="str">
            <v/>
          </cell>
          <cell r="CL945">
            <v>0</v>
          </cell>
          <cell r="CM945">
            <v>83.83</v>
          </cell>
          <cell r="CN945">
            <v>83.5</v>
          </cell>
          <cell r="CO945">
            <v>83.5</v>
          </cell>
          <cell r="CP945">
            <v>84</v>
          </cell>
          <cell r="CQ945" t="str">
            <v/>
          </cell>
          <cell r="CR945">
            <v>0</v>
          </cell>
          <cell r="CS945">
            <v>87.25</v>
          </cell>
          <cell r="CT945">
            <v>81.25</v>
          </cell>
          <cell r="CU945">
            <v>82.5</v>
          </cell>
          <cell r="CV945">
            <v>83</v>
          </cell>
          <cell r="CW945" t="str">
            <v/>
          </cell>
          <cell r="CX945">
            <v>0</v>
          </cell>
          <cell r="CY945">
            <v>83.33</v>
          </cell>
          <cell r="CZ945">
            <v>81.25</v>
          </cell>
          <cell r="DA945">
            <v>76.25</v>
          </cell>
          <cell r="DB945">
            <v>91</v>
          </cell>
          <cell r="DC945" t="str">
            <v/>
          </cell>
          <cell r="DD945">
            <v>0</v>
          </cell>
          <cell r="DE945">
            <v>87.75</v>
          </cell>
          <cell r="DF945">
            <v>89.25</v>
          </cell>
          <cell r="DG945">
            <v>79.75</v>
          </cell>
          <cell r="DH945">
            <v>85</v>
          </cell>
          <cell r="DI945" t="str">
            <v/>
          </cell>
          <cell r="DJ945">
            <v>0</v>
          </cell>
          <cell r="DK945">
            <v>0</v>
          </cell>
          <cell r="DL945">
            <v>0</v>
          </cell>
          <cell r="DM945">
            <v>0</v>
          </cell>
          <cell r="DN945">
            <v>86</v>
          </cell>
          <cell r="DO945" t="str">
            <v/>
          </cell>
          <cell r="DP945">
            <v>0</v>
          </cell>
          <cell r="DQ945">
            <v>91</v>
          </cell>
          <cell r="DR945">
            <v>86.75</v>
          </cell>
          <cell r="DS945">
            <v>84.75</v>
          </cell>
          <cell r="DT945">
            <v>82</v>
          </cell>
          <cell r="DU945" t="str">
            <v/>
          </cell>
          <cell r="DV945">
            <v>0</v>
          </cell>
          <cell r="DW945">
            <v>83.75</v>
          </cell>
          <cell r="DX945">
            <v>82.75</v>
          </cell>
          <cell r="DY945">
            <v>73</v>
          </cell>
          <cell r="DZ945">
            <v>84</v>
          </cell>
          <cell r="EA945" t="str">
            <v/>
          </cell>
          <cell r="EB945">
            <v>0</v>
          </cell>
          <cell r="EC945">
            <v>78.67</v>
          </cell>
          <cell r="ED945">
            <v>72.5</v>
          </cell>
          <cell r="EE945">
            <v>76.5</v>
          </cell>
          <cell r="EF945">
            <v>76</v>
          </cell>
          <cell r="EG945" t="str">
            <v/>
          </cell>
          <cell r="EH945">
            <v>0</v>
          </cell>
          <cell r="EI945">
            <v>78.58</v>
          </cell>
          <cell r="EJ945">
            <v>0</v>
          </cell>
          <cell r="EK945">
            <v>67</v>
          </cell>
          <cell r="EL945">
            <v>77</v>
          </cell>
          <cell r="EM945" t="str">
            <v/>
          </cell>
          <cell r="EN945">
            <v>0</v>
          </cell>
          <cell r="EO945">
            <v>78.58</v>
          </cell>
          <cell r="EP945">
            <v>0</v>
          </cell>
          <cell r="EQ945">
            <v>67</v>
          </cell>
          <cell r="ER945">
            <v>77</v>
          </cell>
          <cell r="ES945" t="str">
            <v/>
          </cell>
          <cell r="ET945">
            <v>0</v>
          </cell>
          <cell r="EU945">
            <v>78.58</v>
          </cell>
          <cell r="EV945">
            <v>0</v>
          </cell>
          <cell r="EW945">
            <v>67</v>
          </cell>
          <cell r="EX945">
            <v>77</v>
          </cell>
          <cell r="EY945" t="str">
            <v/>
          </cell>
          <cell r="EZ945">
            <v>0</v>
          </cell>
          <cell r="FA945">
            <v>80.67</v>
          </cell>
          <cell r="FB945">
            <v>73.25</v>
          </cell>
          <cell r="FC945">
            <v>72.25</v>
          </cell>
          <cell r="FD945">
            <v>72</v>
          </cell>
          <cell r="FE945" t="str">
            <v/>
          </cell>
          <cell r="FF945">
            <v>0</v>
          </cell>
          <cell r="FG945">
            <v>80.67</v>
          </cell>
          <cell r="FH945">
            <v>73.25</v>
          </cell>
          <cell r="FI945">
            <v>72.25</v>
          </cell>
          <cell r="FJ945">
            <v>72</v>
          </cell>
          <cell r="FK945" t="str">
            <v/>
          </cell>
          <cell r="FL945">
            <v>0</v>
          </cell>
          <cell r="FM945">
            <v>80.67</v>
          </cell>
          <cell r="FN945">
            <v>73.25</v>
          </cell>
          <cell r="FO945">
            <v>72.25</v>
          </cell>
          <cell r="FP945">
            <v>72</v>
          </cell>
          <cell r="FQ945" t="str">
            <v/>
          </cell>
          <cell r="FR945">
            <v>0</v>
          </cell>
          <cell r="FS945">
            <v>80.67</v>
          </cell>
          <cell r="FT945">
            <v>73.25</v>
          </cell>
          <cell r="FU945">
            <v>72.25</v>
          </cell>
          <cell r="FV945">
            <v>72</v>
          </cell>
          <cell r="FW945" t="str">
            <v/>
          </cell>
          <cell r="FX945">
            <v>0</v>
          </cell>
          <cell r="FY945">
            <v>80.67</v>
          </cell>
          <cell r="FZ945">
            <v>73.25</v>
          </cell>
          <cell r="GA945">
            <v>72.25</v>
          </cell>
          <cell r="GB945">
            <v>72</v>
          </cell>
          <cell r="GC945" t="str">
            <v/>
          </cell>
          <cell r="GD945">
            <v>0</v>
          </cell>
          <cell r="GE945">
            <v>80.67</v>
          </cell>
          <cell r="GF945">
            <v>73.25</v>
          </cell>
          <cell r="GG945">
            <v>72.25</v>
          </cell>
          <cell r="GH945">
            <v>72</v>
          </cell>
          <cell r="GI945" t="str">
            <v/>
          </cell>
          <cell r="GJ945">
            <v>0</v>
          </cell>
          <cell r="GK945">
            <v>80.67</v>
          </cell>
          <cell r="GL945">
            <v>73.25</v>
          </cell>
          <cell r="GM945">
            <v>72.25</v>
          </cell>
          <cell r="GN945">
            <v>72</v>
          </cell>
          <cell r="GO945" t="str">
            <v/>
          </cell>
          <cell r="GP945">
            <v>0</v>
          </cell>
          <cell r="GQ945">
            <v>80.67</v>
          </cell>
          <cell r="GR945">
            <v>73.25</v>
          </cell>
          <cell r="GS945">
            <v>72.25</v>
          </cell>
          <cell r="GT945">
            <v>72</v>
          </cell>
          <cell r="GU945" t="str">
            <v/>
          </cell>
          <cell r="GV945">
            <v>0</v>
          </cell>
          <cell r="GW945">
            <v>82.17</v>
          </cell>
          <cell r="GX945">
            <v>73</v>
          </cell>
          <cell r="GY945">
            <v>72.5</v>
          </cell>
          <cell r="GZ945">
            <v>76</v>
          </cell>
          <cell r="HA945" t="str">
            <v>EKO-L</v>
          </cell>
          <cell r="HB945">
            <v>0</v>
          </cell>
          <cell r="HC945">
            <v>79.83</v>
          </cell>
          <cell r="HD945">
            <v>84.25</v>
          </cell>
          <cell r="HE945">
            <v>82.75</v>
          </cell>
          <cell r="HF945">
            <v>79</v>
          </cell>
          <cell r="HH945">
            <v>0</v>
          </cell>
          <cell r="HM945" t="str">
            <v/>
          </cell>
          <cell r="HN945" t="str">
            <v/>
          </cell>
          <cell r="HS945">
            <v>0</v>
          </cell>
          <cell r="HT945" t="str">
            <v>PKN</v>
          </cell>
          <cell r="HU945">
            <v>0</v>
          </cell>
          <cell r="HV945" t="str">
            <v>IND</v>
          </cell>
          <cell r="HW945">
            <v>0</v>
          </cell>
          <cell r="HX945" t="str">
            <v>MAT-W</v>
          </cell>
          <cell r="HY945">
            <v>0</v>
          </cell>
          <cell r="HZ945" t="str">
            <v>SEJ-W</v>
          </cell>
          <cell r="IA945">
            <v>0</v>
          </cell>
          <cell r="IB945" t="str">
            <v>IGR-W</v>
          </cell>
          <cell r="IC945">
            <v>0</v>
          </cell>
          <cell r="ID945" t="str">
            <v>SBO</v>
          </cell>
          <cell r="IE945">
            <v>0</v>
          </cell>
          <cell r="IF945" t="str">
            <v>PJO</v>
          </cell>
          <cell r="IG945">
            <v>0</v>
          </cell>
          <cell r="IH945" t="str">
            <v>PRA</v>
          </cell>
          <cell r="II945">
            <v>0</v>
          </cell>
          <cell r="IJ945" t="str">
            <v>JAW</v>
          </cell>
          <cell r="IK945">
            <v>0</v>
          </cell>
          <cell r="IL945" t="str">
            <v>ARB</v>
          </cell>
          <cell r="IM945">
            <v>0</v>
          </cell>
          <cell r="IN945" t="str">
            <v>PKM</v>
          </cell>
          <cell r="IO945">
            <v>0</v>
          </cell>
          <cell r="IP945" t="str">
            <v>MAT-P</v>
          </cell>
          <cell r="IQ945">
            <v>0</v>
          </cell>
          <cell r="IR945" t="str">
            <v>BIO-P</v>
          </cell>
          <cell r="IS945">
            <v>0</v>
          </cell>
          <cell r="IT945" t="str">
            <v>FIS-P</v>
          </cell>
          <cell r="IU945">
            <v>0</v>
          </cell>
          <cell r="IV945" t="str">
            <v>KIM-P</v>
          </cell>
          <cell r="IW945">
            <v>0</v>
          </cell>
          <cell r="IX945" t="str">
            <v>EKO-L</v>
          </cell>
          <cell r="IY945">
            <v>0</v>
          </cell>
          <cell r="JA945">
            <v>0</v>
          </cell>
        </row>
        <row r="946">
          <cell r="Q946" t="str">
            <v/>
          </cell>
          <cell r="AB946" t="str">
            <v/>
          </cell>
          <cell r="AC946">
            <v>25</v>
          </cell>
          <cell r="AI946" t="str">
            <v/>
          </cell>
          <cell r="AJ946">
            <v>0</v>
          </cell>
          <cell r="AK946">
            <v>85.75</v>
          </cell>
          <cell r="AL946">
            <v>86.25</v>
          </cell>
          <cell r="AM946">
            <v>82</v>
          </cell>
          <cell r="AN946">
            <v>79</v>
          </cell>
          <cell r="AO946" t="str">
            <v/>
          </cell>
          <cell r="AP946">
            <v>0</v>
          </cell>
          <cell r="AQ946">
            <v>77.67</v>
          </cell>
          <cell r="AR946">
            <v>87</v>
          </cell>
          <cell r="AS946">
            <v>81</v>
          </cell>
          <cell r="AT946">
            <v>81</v>
          </cell>
          <cell r="AU946" t="str">
            <v/>
          </cell>
          <cell r="AV946">
            <v>0</v>
          </cell>
          <cell r="AW946">
            <v>79.08</v>
          </cell>
          <cell r="AX946">
            <v>87</v>
          </cell>
          <cell r="AY946">
            <v>82.75</v>
          </cell>
          <cell r="AZ946">
            <v>81</v>
          </cell>
          <cell r="BA946" t="str">
            <v/>
          </cell>
          <cell r="BB946">
            <v>0</v>
          </cell>
          <cell r="BC946">
            <v>81.5</v>
          </cell>
          <cell r="BD946">
            <v>86.25</v>
          </cell>
          <cell r="BE946">
            <v>83.5</v>
          </cell>
          <cell r="BF946">
            <v>80</v>
          </cell>
          <cell r="BG946" t="str">
            <v>SEJ</v>
          </cell>
          <cell r="BH946">
            <v>0</v>
          </cell>
          <cell r="BI946">
            <v>78.33</v>
          </cell>
          <cell r="BJ946">
            <v>87.5</v>
          </cell>
          <cell r="BK946">
            <v>74.5</v>
          </cell>
          <cell r="BL946">
            <v>80</v>
          </cell>
          <cell r="BM946" t="str">
            <v/>
          </cell>
          <cell r="BN946">
            <v>0</v>
          </cell>
          <cell r="BO946">
            <v>83.63</v>
          </cell>
          <cell r="BP946">
            <v>79</v>
          </cell>
          <cell r="BQ946">
            <v>82.75</v>
          </cell>
          <cell r="BR946">
            <v>83</v>
          </cell>
          <cell r="BS946" t="str">
            <v/>
          </cell>
          <cell r="BT946">
            <v>0</v>
          </cell>
          <cell r="BU946">
            <v>90.5</v>
          </cell>
          <cell r="BV946">
            <v>88.75</v>
          </cell>
          <cell r="BW946">
            <v>89.5</v>
          </cell>
          <cell r="BX946">
            <v>90</v>
          </cell>
          <cell r="BY946" t="str">
            <v/>
          </cell>
          <cell r="BZ946">
            <v>0</v>
          </cell>
          <cell r="CA946">
            <v>88.44</v>
          </cell>
          <cell r="CB946">
            <v>85.75</v>
          </cell>
          <cell r="CC946">
            <v>86</v>
          </cell>
          <cell r="CD946">
            <v>86</v>
          </cell>
          <cell r="CE946" t="str">
            <v/>
          </cell>
          <cell r="CF946">
            <v>0</v>
          </cell>
          <cell r="CG946">
            <v>84</v>
          </cell>
          <cell r="CH946">
            <v>79.25</v>
          </cell>
          <cell r="CI946">
            <v>86.25</v>
          </cell>
          <cell r="CJ946">
            <v>83</v>
          </cell>
          <cell r="CK946" t="str">
            <v/>
          </cell>
          <cell r="CL946">
            <v>0</v>
          </cell>
          <cell r="CM946">
            <v>75</v>
          </cell>
          <cell r="CN946">
            <v>78</v>
          </cell>
          <cell r="CO946">
            <v>76.75</v>
          </cell>
          <cell r="CP946">
            <v>78</v>
          </cell>
          <cell r="CQ946" t="str">
            <v/>
          </cell>
          <cell r="CR946">
            <v>0</v>
          </cell>
          <cell r="CS946">
            <v>82.17</v>
          </cell>
          <cell r="CT946">
            <v>93.25</v>
          </cell>
          <cell r="CU946">
            <v>88.75</v>
          </cell>
          <cell r="CV946">
            <v>89</v>
          </cell>
          <cell r="CW946" t="str">
            <v/>
          </cell>
          <cell r="CX946">
            <v>0</v>
          </cell>
          <cell r="CY946">
            <v>87.22</v>
          </cell>
          <cell r="CZ946">
            <v>88.25</v>
          </cell>
          <cell r="DA946">
            <v>76.25</v>
          </cell>
          <cell r="DB946">
            <v>91</v>
          </cell>
          <cell r="DC946" t="str">
            <v/>
          </cell>
          <cell r="DD946">
            <v>0</v>
          </cell>
          <cell r="DE946">
            <v>94</v>
          </cell>
          <cell r="DF946">
            <v>88.75</v>
          </cell>
          <cell r="DG946">
            <v>88</v>
          </cell>
          <cell r="DH946">
            <v>88</v>
          </cell>
          <cell r="DI946" t="str">
            <v/>
          </cell>
          <cell r="DJ946">
            <v>0</v>
          </cell>
          <cell r="DK946">
            <v>0</v>
          </cell>
          <cell r="DL946">
            <v>0</v>
          </cell>
          <cell r="DM946">
            <v>0</v>
          </cell>
          <cell r="DN946">
            <v>89</v>
          </cell>
          <cell r="DO946" t="str">
            <v/>
          </cell>
          <cell r="DP946">
            <v>0</v>
          </cell>
          <cell r="DQ946">
            <v>80.5</v>
          </cell>
          <cell r="DR946">
            <v>75.25</v>
          </cell>
          <cell r="DS946">
            <v>76.75</v>
          </cell>
          <cell r="DT946">
            <v>79</v>
          </cell>
          <cell r="DU946" t="str">
            <v/>
          </cell>
          <cell r="DV946">
            <v>0</v>
          </cell>
          <cell r="DW946">
            <v>80.75</v>
          </cell>
          <cell r="DX946">
            <v>85.25</v>
          </cell>
          <cell r="DY946">
            <v>79.5</v>
          </cell>
          <cell r="DZ946">
            <v>82</v>
          </cell>
          <cell r="EA946" t="str">
            <v/>
          </cell>
          <cell r="EB946">
            <v>0</v>
          </cell>
          <cell r="EC946">
            <v>86</v>
          </cell>
          <cell r="ED946">
            <v>80.75</v>
          </cell>
          <cell r="EE946">
            <v>82.5</v>
          </cell>
          <cell r="EF946">
            <v>85</v>
          </cell>
          <cell r="EG946" t="str">
            <v/>
          </cell>
          <cell r="EH946">
            <v>0</v>
          </cell>
          <cell r="EI946">
            <v>78.33</v>
          </cell>
          <cell r="EJ946">
            <v>79</v>
          </cell>
          <cell r="EK946">
            <v>79.75</v>
          </cell>
          <cell r="EL946">
            <v>83</v>
          </cell>
          <cell r="EM946" t="str">
            <v/>
          </cell>
          <cell r="EN946">
            <v>0</v>
          </cell>
          <cell r="EO946">
            <v>78.33</v>
          </cell>
          <cell r="EP946">
            <v>79</v>
          </cell>
          <cell r="EQ946">
            <v>79.75</v>
          </cell>
          <cell r="ER946">
            <v>83</v>
          </cell>
          <cell r="ES946" t="str">
            <v/>
          </cell>
          <cell r="ET946">
            <v>0</v>
          </cell>
          <cell r="EU946">
            <v>78.33</v>
          </cell>
          <cell r="EV946">
            <v>79</v>
          </cell>
          <cell r="EW946">
            <v>79.75</v>
          </cell>
          <cell r="EX946">
            <v>83</v>
          </cell>
          <cell r="EY946" t="str">
            <v/>
          </cell>
          <cell r="EZ946">
            <v>0</v>
          </cell>
          <cell r="FA946">
            <v>79.17</v>
          </cell>
          <cell r="FB946">
            <v>79.75</v>
          </cell>
          <cell r="FC946">
            <v>75.75</v>
          </cell>
          <cell r="FD946">
            <v>77</v>
          </cell>
          <cell r="FE946" t="str">
            <v/>
          </cell>
          <cell r="FF946">
            <v>0</v>
          </cell>
          <cell r="FG946">
            <v>79.17</v>
          </cell>
          <cell r="FH946">
            <v>79.75</v>
          </cell>
          <cell r="FI946">
            <v>75.75</v>
          </cell>
          <cell r="FJ946">
            <v>77</v>
          </cell>
          <cell r="FK946" t="str">
            <v/>
          </cell>
          <cell r="FL946">
            <v>0</v>
          </cell>
          <cell r="FM946">
            <v>79.17</v>
          </cell>
          <cell r="FN946">
            <v>79.75</v>
          </cell>
          <cell r="FO946">
            <v>75.75</v>
          </cell>
          <cell r="FP946">
            <v>77</v>
          </cell>
          <cell r="FQ946" t="str">
            <v/>
          </cell>
          <cell r="FR946">
            <v>0</v>
          </cell>
          <cell r="FS946">
            <v>79.17</v>
          </cell>
          <cell r="FT946">
            <v>79.75</v>
          </cell>
          <cell r="FU946">
            <v>75.75</v>
          </cell>
          <cell r="FV946">
            <v>77</v>
          </cell>
          <cell r="FW946" t="str">
            <v/>
          </cell>
          <cell r="FX946">
            <v>0</v>
          </cell>
          <cell r="FY946">
            <v>79.17</v>
          </cell>
          <cell r="FZ946">
            <v>79.75</v>
          </cell>
          <cell r="GA946">
            <v>75.75</v>
          </cell>
          <cell r="GB946">
            <v>77</v>
          </cell>
          <cell r="GC946" t="str">
            <v/>
          </cell>
          <cell r="GD946">
            <v>0</v>
          </cell>
          <cell r="GE946">
            <v>79.17</v>
          </cell>
          <cell r="GF946">
            <v>79.75</v>
          </cell>
          <cell r="GG946">
            <v>75.75</v>
          </cell>
          <cell r="GH946">
            <v>77</v>
          </cell>
          <cell r="GI946" t="str">
            <v/>
          </cell>
          <cell r="GJ946">
            <v>0</v>
          </cell>
          <cell r="GK946">
            <v>79.17</v>
          </cell>
          <cell r="GL946">
            <v>79.75</v>
          </cell>
          <cell r="GM946">
            <v>75.75</v>
          </cell>
          <cell r="GN946">
            <v>77</v>
          </cell>
          <cell r="GO946" t="str">
            <v/>
          </cell>
          <cell r="GP946">
            <v>0</v>
          </cell>
          <cell r="GQ946">
            <v>79.17</v>
          </cell>
          <cell r="GR946">
            <v>79.75</v>
          </cell>
          <cell r="GS946">
            <v>75.75</v>
          </cell>
          <cell r="GT946">
            <v>77</v>
          </cell>
          <cell r="GU946" t="str">
            <v/>
          </cell>
          <cell r="GV946">
            <v>0</v>
          </cell>
          <cell r="GW946">
            <v>82.33</v>
          </cell>
          <cell r="GX946">
            <v>82.25</v>
          </cell>
          <cell r="GY946">
            <v>72.5</v>
          </cell>
          <cell r="GZ946">
            <v>79</v>
          </cell>
          <cell r="HA946" t="str">
            <v>EKO-L</v>
          </cell>
          <cell r="HB946">
            <v>0</v>
          </cell>
          <cell r="HC946">
            <v>85.5</v>
          </cell>
          <cell r="HD946">
            <v>78.5</v>
          </cell>
          <cell r="HE946">
            <v>80.5</v>
          </cell>
          <cell r="HF946">
            <v>91</v>
          </cell>
          <cell r="HH946">
            <v>0</v>
          </cell>
          <cell r="HM946" t="str">
            <v/>
          </cell>
          <cell r="HN946" t="str">
            <v/>
          </cell>
          <cell r="HS946">
            <v>0</v>
          </cell>
          <cell r="HT946" t="str">
            <v>PKN</v>
          </cell>
          <cell r="HU946">
            <v>0</v>
          </cell>
          <cell r="HV946" t="str">
            <v>IND</v>
          </cell>
          <cell r="HW946">
            <v>0</v>
          </cell>
          <cell r="HX946" t="str">
            <v>MAT-W</v>
          </cell>
          <cell r="HY946">
            <v>0</v>
          </cell>
          <cell r="HZ946" t="str">
            <v>SEJ-W</v>
          </cell>
          <cell r="IA946">
            <v>0</v>
          </cell>
          <cell r="IB946" t="str">
            <v>IGR-W</v>
          </cell>
          <cell r="IC946">
            <v>0</v>
          </cell>
          <cell r="ID946" t="str">
            <v>SBO</v>
          </cell>
          <cell r="IE946">
            <v>0</v>
          </cell>
          <cell r="IF946" t="str">
            <v>PJO</v>
          </cell>
          <cell r="IG946">
            <v>0</v>
          </cell>
          <cell r="IH946" t="str">
            <v>PRA</v>
          </cell>
          <cell r="II946">
            <v>0</v>
          </cell>
          <cell r="IJ946" t="str">
            <v>JAW</v>
          </cell>
          <cell r="IK946">
            <v>0</v>
          </cell>
          <cell r="IL946" t="str">
            <v>ARB</v>
          </cell>
          <cell r="IM946">
            <v>0</v>
          </cell>
          <cell r="IN946" t="str">
            <v>PKM</v>
          </cell>
          <cell r="IO946">
            <v>0</v>
          </cell>
          <cell r="IP946" t="str">
            <v>MAT-P</v>
          </cell>
          <cell r="IQ946">
            <v>0</v>
          </cell>
          <cell r="IR946" t="str">
            <v>BIO-P</v>
          </cell>
          <cell r="IS946">
            <v>0</v>
          </cell>
          <cell r="IT946" t="str">
            <v>FIS-P</v>
          </cell>
          <cell r="IU946">
            <v>0</v>
          </cell>
          <cell r="IV946" t="str">
            <v>KIM-P</v>
          </cell>
          <cell r="IW946">
            <v>0</v>
          </cell>
          <cell r="IX946" t="str">
            <v>EKO-L</v>
          </cell>
          <cell r="IY946">
            <v>0</v>
          </cell>
          <cell r="JA946">
            <v>0</v>
          </cell>
        </row>
        <row r="947">
          <cell r="Q947" t="str">
            <v/>
          </cell>
          <cell r="AB947" t="str">
            <v/>
          </cell>
          <cell r="AC947">
            <v>26</v>
          </cell>
          <cell r="AI947" t="str">
            <v/>
          </cell>
          <cell r="AJ947">
            <v>0</v>
          </cell>
          <cell r="AK947">
            <v>83.75</v>
          </cell>
          <cell r="AL947">
            <v>82.5</v>
          </cell>
          <cell r="AM947">
            <v>82.75</v>
          </cell>
          <cell r="AN947">
            <v>81</v>
          </cell>
          <cell r="AO947" t="str">
            <v/>
          </cell>
          <cell r="AP947">
            <v>0</v>
          </cell>
          <cell r="AQ947">
            <v>76</v>
          </cell>
          <cell r="AR947">
            <v>86.25</v>
          </cell>
          <cell r="AS947">
            <v>86.5</v>
          </cell>
          <cell r="AT947">
            <v>81</v>
          </cell>
          <cell r="AU947" t="str">
            <v/>
          </cell>
          <cell r="AV947">
            <v>0</v>
          </cell>
          <cell r="AW947">
            <v>84.08</v>
          </cell>
          <cell r="AX947">
            <v>83.25</v>
          </cell>
          <cell r="AY947">
            <v>83</v>
          </cell>
          <cell r="AZ947">
            <v>81</v>
          </cell>
          <cell r="BA947" t="str">
            <v/>
          </cell>
          <cell r="BB947">
            <v>0</v>
          </cell>
          <cell r="BC947">
            <v>85.75</v>
          </cell>
          <cell r="BD947">
            <v>82.5</v>
          </cell>
          <cell r="BE947">
            <v>83.25</v>
          </cell>
          <cell r="BF947">
            <v>81</v>
          </cell>
          <cell r="BG947" t="str">
            <v>SEJ</v>
          </cell>
          <cell r="BH947">
            <v>0</v>
          </cell>
          <cell r="BI947">
            <v>83.33</v>
          </cell>
          <cell r="BJ947">
            <v>85.75</v>
          </cell>
          <cell r="BK947">
            <v>80.25</v>
          </cell>
          <cell r="BL947">
            <v>81</v>
          </cell>
          <cell r="BM947" t="str">
            <v/>
          </cell>
          <cell r="BN947">
            <v>0</v>
          </cell>
          <cell r="BO947">
            <v>81.38</v>
          </cell>
          <cell r="BP947">
            <v>79.25</v>
          </cell>
          <cell r="BQ947">
            <v>80</v>
          </cell>
          <cell r="BR947">
            <v>85</v>
          </cell>
          <cell r="BS947" t="str">
            <v/>
          </cell>
          <cell r="BT947">
            <v>0</v>
          </cell>
          <cell r="BU947">
            <v>87.25</v>
          </cell>
          <cell r="BV947">
            <v>89.25</v>
          </cell>
          <cell r="BW947">
            <v>93.75</v>
          </cell>
          <cell r="BX947">
            <v>91</v>
          </cell>
          <cell r="BY947" t="str">
            <v/>
          </cell>
          <cell r="BZ947">
            <v>0</v>
          </cell>
          <cell r="CA947">
            <v>84</v>
          </cell>
          <cell r="CB947">
            <v>84.75</v>
          </cell>
          <cell r="CC947">
            <v>87.5</v>
          </cell>
          <cell r="CD947">
            <v>88</v>
          </cell>
          <cell r="CE947" t="str">
            <v/>
          </cell>
          <cell r="CF947">
            <v>0</v>
          </cell>
          <cell r="CG947">
            <v>85.75</v>
          </cell>
          <cell r="CH947">
            <v>79.25</v>
          </cell>
          <cell r="CI947">
            <v>82.5</v>
          </cell>
          <cell r="CJ947">
            <v>80</v>
          </cell>
          <cell r="CK947" t="str">
            <v/>
          </cell>
          <cell r="CL947">
            <v>0</v>
          </cell>
          <cell r="CM947">
            <v>75.17</v>
          </cell>
          <cell r="CN947">
            <v>82.75</v>
          </cell>
          <cell r="CO947">
            <v>79</v>
          </cell>
          <cell r="CP947">
            <v>84</v>
          </cell>
          <cell r="CQ947" t="str">
            <v/>
          </cell>
          <cell r="CR947">
            <v>0</v>
          </cell>
          <cell r="CS947">
            <v>86.83</v>
          </cell>
          <cell r="CT947">
            <v>88</v>
          </cell>
          <cell r="CU947">
            <v>88.75</v>
          </cell>
          <cell r="CV947">
            <v>86</v>
          </cell>
          <cell r="CW947" t="str">
            <v/>
          </cell>
          <cell r="CX947">
            <v>0</v>
          </cell>
          <cell r="CY947">
            <v>80.22</v>
          </cell>
          <cell r="CZ947">
            <v>81.5</v>
          </cell>
          <cell r="DA947">
            <v>71.25</v>
          </cell>
          <cell r="DB947">
            <v>85</v>
          </cell>
          <cell r="DC947" t="str">
            <v/>
          </cell>
          <cell r="DD947">
            <v>0</v>
          </cell>
          <cell r="DE947">
            <v>94.5</v>
          </cell>
          <cell r="DF947">
            <v>88.75</v>
          </cell>
          <cell r="DG947">
            <v>89.25</v>
          </cell>
          <cell r="DH947">
            <v>89</v>
          </cell>
          <cell r="DI947" t="str">
            <v/>
          </cell>
          <cell r="DJ947">
            <v>0</v>
          </cell>
          <cell r="DK947">
            <v>0</v>
          </cell>
          <cell r="DL947">
            <v>0</v>
          </cell>
          <cell r="DM947">
            <v>0</v>
          </cell>
          <cell r="DN947">
            <v>89</v>
          </cell>
          <cell r="DO947" t="str">
            <v/>
          </cell>
          <cell r="DP947">
            <v>0</v>
          </cell>
          <cell r="DQ947">
            <v>87.25</v>
          </cell>
          <cell r="DR947">
            <v>82.75</v>
          </cell>
          <cell r="DS947">
            <v>73.75</v>
          </cell>
          <cell r="DT947">
            <v>80</v>
          </cell>
          <cell r="DU947" t="str">
            <v/>
          </cell>
          <cell r="DV947">
            <v>0</v>
          </cell>
          <cell r="DW947">
            <v>78</v>
          </cell>
          <cell r="DX947">
            <v>91.75</v>
          </cell>
          <cell r="DY947">
            <v>81</v>
          </cell>
          <cell r="DZ947">
            <v>84</v>
          </cell>
          <cell r="EA947" t="str">
            <v/>
          </cell>
          <cell r="EB947">
            <v>0</v>
          </cell>
          <cell r="EC947">
            <v>80.33</v>
          </cell>
          <cell r="ED947">
            <v>78</v>
          </cell>
          <cell r="EE947">
            <v>85.25</v>
          </cell>
          <cell r="EF947">
            <v>86</v>
          </cell>
          <cell r="EG947" t="str">
            <v/>
          </cell>
          <cell r="EH947">
            <v>0</v>
          </cell>
          <cell r="EI947">
            <v>78.5</v>
          </cell>
          <cell r="EJ947">
            <v>77.75</v>
          </cell>
          <cell r="EK947">
            <v>79.5</v>
          </cell>
          <cell r="EL947">
            <v>80</v>
          </cell>
          <cell r="EM947" t="str">
            <v/>
          </cell>
          <cell r="EN947">
            <v>0</v>
          </cell>
          <cell r="EO947">
            <v>78.5</v>
          </cell>
          <cell r="EP947">
            <v>77.75</v>
          </cell>
          <cell r="EQ947">
            <v>79.5</v>
          </cell>
          <cell r="ER947">
            <v>80</v>
          </cell>
          <cell r="ES947" t="str">
            <v/>
          </cell>
          <cell r="ET947">
            <v>0</v>
          </cell>
          <cell r="EU947">
            <v>78.5</v>
          </cell>
          <cell r="EV947">
            <v>77.75</v>
          </cell>
          <cell r="EW947">
            <v>79.5</v>
          </cell>
          <cell r="EX947">
            <v>80</v>
          </cell>
          <cell r="EY947" t="str">
            <v/>
          </cell>
          <cell r="EZ947">
            <v>0</v>
          </cell>
          <cell r="FA947">
            <v>78</v>
          </cell>
          <cell r="FB947">
            <v>79.5</v>
          </cell>
          <cell r="FC947">
            <v>76.75</v>
          </cell>
          <cell r="FD947">
            <v>78</v>
          </cell>
          <cell r="FE947" t="str">
            <v/>
          </cell>
          <cell r="FF947">
            <v>0</v>
          </cell>
          <cell r="FG947">
            <v>78</v>
          </cell>
          <cell r="FH947">
            <v>79.5</v>
          </cell>
          <cell r="FI947">
            <v>76.75</v>
          </cell>
          <cell r="FJ947">
            <v>78</v>
          </cell>
          <cell r="FK947" t="str">
            <v/>
          </cell>
          <cell r="FL947">
            <v>0</v>
          </cell>
          <cell r="FM947">
            <v>78</v>
          </cell>
          <cell r="FN947">
            <v>79.5</v>
          </cell>
          <cell r="FO947">
            <v>76.75</v>
          </cell>
          <cell r="FP947">
            <v>78</v>
          </cell>
          <cell r="FQ947" t="str">
            <v/>
          </cell>
          <cell r="FR947">
            <v>0</v>
          </cell>
          <cell r="FS947">
            <v>78</v>
          </cell>
          <cell r="FT947">
            <v>79.5</v>
          </cell>
          <cell r="FU947">
            <v>76.75</v>
          </cell>
          <cell r="FV947">
            <v>78</v>
          </cell>
          <cell r="FW947" t="str">
            <v/>
          </cell>
          <cell r="FX947">
            <v>0</v>
          </cell>
          <cell r="FY947">
            <v>78</v>
          </cell>
          <cell r="FZ947">
            <v>79.5</v>
          </cell>
          <cell r="GA947">
            <v>76.75</v>
          </cell>
          <cell r="GB947">
            <v>78</v>
          </cell>
          <cell r="GC947" t="str">
            <v/>
          </cell>
          <cell r="GD947">
            <v>0</v>
          </cell>
          <cell r="GE947">
            <v>78</v>
          </cell>
          <cell r="GF947">
            <v>79.5</v>
          </cell>
          <cell r="GG947">
            <v>76.75</v>
          </cell>
          <cell r="GH947">
            <v>78</v>
          </cell>
          <cell r="GI947" t="str">
            <v/>
          </cell>
          <cell r="GJ947">
            <v>0</v>
          </cell>
          <cell r="GK947">
            <v>78</v>
          </cell>
          <cell r="GL947">
            <v>79.5</v>
          </cell>
          <cell r="GM947">
            <v>76.75</v>
          </cell>
          <cell r="GN947">
            <v>78</v>
          </cell>
          <cell r="GO947" t="str">
            <v/>
          </cell>
          <cell r="GP947">
            <v>0</v>
          </cell>
          <cell r="GQ947">
            <v>78</v>
          </cell>
          <cell r="GR947">
            <v>79.5</v>
          </cell>
          <cell r="GS947">
            <v>76.75</v>
          </cell>
          <cell r="GT947">
            <v>78</v>
          </cell>
          <cell r="GU947" t="str">
            <v/>
          </cell>
          <cell r="GV947">
            <v>0</v>
          </cell>
          <cell r="GW947">
            <v>86</v>
          </cell>
          <cell r="GX947">
            <v>80.75</v>
          </cell>
          <cell r="GY947">
            <v>76.75</v>
          </cell>
          <cell r="GZ947">
            <v>79</v>
          </cell>
          <cell r="HA947" t="str">
            <v>EKO-L</v>
          </cell>
          <cell r="HB947">
            <v>0</v>
          </cell>
          <cell r="HC947">
            <v>84.33</v>
          </cell>
          <cell r="HD947">
            <v>84</v>
          </cell>
          <cell r="HE947">
            <v>82.5</v>
          </cell>
          <cell r="HF947">
            <v>78</v>
          </cell>
          <cell r="HH947">
            <v>0</v>
          </cell>
          <cell r="HM947" t="str">
            <v/>
          </cell>
          <cell r="HN947" t="str">
            <v/>
          </cell>
          <cell r="HS947">
            <v>0</v>
          </cell>
          <cell r="HT947" t="str">
            <v>PKN</v>
          </cell>
          <cell r="HU947">
            <v>0</v>
          </cell>
          <cell r="HV947" t="str">
            <v>IND</v>
          </cell>
          <cell r="HW947">
            <v>0</v>
          </cell>
          <cell r="HX947" t="str">
            <v>MAT-W</v>
          </cell>
          <cell r="HY947">
            <v>0</v>
          </cell>
          <cell r="HZ947" t="str">
            <v>SEJ-W</v>
          </cell>
          <cell r="IA947">
            <v>0</v>
          </cell>
          <cell r="IB947" t="str">
            <v>IGR-W</v>
          </cell>
          <cell r="IC947">
            <v>0</v>
          </cell>
          <cell r="ID947" t="str">
            <v>SBO</v>
          </cell>
          <cell r="IE947">
            <v>0</v>
          </cell>
          <cell r="IF947" t="str">
            <v>PJO</v>
          </cell>
          <cell r="IG947">
            <v>0</v>
          </cell>
          <cell r="IH947" t="str">
            <v>PRA</v>
          </cell>
          <cell r="II947">
            <v>0</v>
          </cell>
          <cell r="IJ947" t="str">
            <v>JAW</v>
          </cell>
          <cell r="IK947">
            <v>0</v>
          </cell>
          <cell r="IL947" t="str">
            <v>ARB</v>
          </cell>
          <cell r="IM947">
            <v>0</v>
          </cell>
          <cell r="IN947" t="str">
            <v>PKM</v>
          </cell>
          <cell r="IO947">
            <v>0</v>
          </cell>
          <cell r="IP947" t="str">
            <v>MAT-P</v>
          </cell>
          <cell r="IQ947">
            <v>0</v>
          </cell>
          <cell r="IR947" t="str">
            <v>BIO-P</v>
          </cell>
          <cell r="IS947">
            <v>0</v>
          </cell>
          <cell r="IT947" t="str">
            <v>FIS-P</v>
          </cell>
          <cell r="IU947">
            <v>0</v>
          </cell>
          <cell r="IV947" t="str">
            <v>KIM-P</v>
          </cell>
          <cell r="IW947">
            <v>0</v>
          </cell>
          <cell r="IX947" t="str">
            <v>EKO-L</v>
          </cell>
          <cell r="IY947">
            <v>0</v>
          </cell>
          <cell r="JA947">
            <v>0</v>
          </cell>
        </row>
        <row r="948">
          <cell r="Q948" t="str">
            <v/>
          </cell>
          <cell r="AB948" t="str">
            <v/>
          </cell>
          <cell r="AC948">
            <v>27</v>
          </cell>
          <cell r="AI948" t="str">
            <v/>
          </cell>
          <cell r="AJ948">
            <v>0</v>
          </cell>
          <cell r="AK948">
            <v>81.5</v>
          </cell>
          <cell r="AL948">
            <v>85</v>
          </cell>
          <cell r="AM948">
            <v>88</v>
          </cell>
          <cell r="AN948">
            <v>80</v>
          </cell>
          <cell r="AO948" t="str">
            <v/>
          </cell>
          <cell r="AP948">
            <v>0</v>
          </cell>
          <cell r="AQ948">
            <v>78.67</v>
          </cell>
          <cell r="AR948">
            <v>85.25</v>
          </cell>
          <cell r="AS948">
            <v>83</v>
          </cell>
          <cell r="AT948">
            <v>79</v>
          </cell>
          <cell r="AU948" t="str">
            <v/>
          </cell>
          <cell r="AV948">
            <v>0</v>
          </cell>
          <cell r="AW948">
            <v>85.08</v>
          </cell>
          <cell r="AX948">
            <v>83.5</v>
          </cell>
          <cell r="AY948">
            <v>88</v>
          </cell>
          <cell r="AZ948">
            <v>79</v>
          </cell>
          <cell r="BA948" t="str">
            <v/>
          </cell>
          <cell r="BB948">
            <v>0</v>
          </cell>
          <cell r="BC948">
            <v>86.75</v>
          </cell>
          <cell r="BD948">
            <v>85</v>
          </cell>
          <cell r="BE948">
            <v>88</v>
          </cell>
          <cell r="BF948">
            <v>80</v>
          </cell>
          <cell r="BG948" t="str">
            <v>SEJ</v>
          </cell>
          <cell r="BH948">
            <v>0</v>
          </cell>
          <cell r="BI948">
            <v>87</v>
          </cell>
          <cell r="BJ948">
            <v>89.75</v>
          </cell>
          <cell r="BK948">
            <v>85.5</v>
          </cell>
          <cell r="BL948">
            <v>78</v>
          </cell>
          <cell r="BM948" t="str">
            <v/>
          </cell>
          <cell r="BN948">
            <v>0</v>
          </cell>
          <cell r="BO948">
            <v>87.5</v>
          </cell>
          <cell r="BP948">
            <v>80.25</v>
          </cell>
          <cell r="BQ948">
            <v>89.75</v>
          </cell>
          <cell r="BR948">
            <v>88</v>
          </cell>
          <cell r="BS948" t="str">
            <v/>
          </cell>
          <cell r="BT948">
            <v>0</v>
          </cell>
          <cell r="BU948">
            <v>91.5</v>
          </cell>
          <cell r="BV948">
            <v>88.75</v>
          </cell>
          <cell r="BW948">
            <v>91</v>
          </cell>
          <cell r="BX948">
            <v>91</v>
          </cell>
          <cell r="BY948" t="str">
            <v/>
          </cell>
          <cell r="BZ948">
            <v>0</v>
          </cell>
          <cell r="CA948">
            <v>90.44</v>
          </cell>
          <cell r="CB948">
            <v>91.5</v>
          </cell>
          <cell r="CC948">
            <v>92</v>
          </cell>
          <cell r="CD948">
            <v>92</v>
          </cell>
          <cell r="CE948" t="str">
            <v/>
          </cell>
          <cell r="CF948">
            <v>0</v>
          </cell>
          <cell r="CG948">
            <v>84</v>
          </cell>
          <cell r="CH948">
            <v>78</v>
          </cell>
          <cell r="CI948">
            <v>83.75</v>
          </cell>
          <cell r="CJ948">
            <v>82</v>
          </cell>
          <cell r="CK948" t="str">
            <v/>
          </cell>
          <cell r="CL948">
            <v>0</v>
          </cell>
          <cell r="CM948">
            <v>79.08</v>
          </cell>
          <cell r="CN948">
            <v>81.75</v>
          </cell>
          <cell r="CO948">
            <v>81.75</v>
          </cell>
          <cell r="CP948">
            <v>84</v>
          </cell>
          <cell r="CQ948" t="str">
            <v/>
          </cell>
          <cell r="CR948">
            <v>0</v>
          </cell>
          <cell r="CS948">
            <v>86</v>
          </cell>
          <cell r="CT948">
            <v>96.5</v>
          </cell>
          <cell r="CU948">
            <v>86.75</v>
          </cell>
          <cell r="CV948">
            <v>87</v>
          </cell>
          <cell r="CW948" t="str">
            <v/>
          </cell>
          <cell r="CX948">
            <v>0</v>
          </cell>
          <cell r="CY948">
            <v>84</v>
          </cell>
          <cell r="CZ948">
            <v>85.75</v>
          </cell>
          <cell r="DA948">
            <v>77.5</v>
          </cell>
          <cell r="DB948">
            <v>90</v>
          </cell>
          <cell r="DC948" t="str">
            <v/>
          </cell>
          <cell r="DD948">
            <v>0</v>
          </cell>
          <cell r="DE948">
            <v>91.25</v>
          </cell>
          <cell r="DF948">
            <v>87.25</v>
          </cell>
          <cell r="DG948">
            <v>86</v>
          </cell>
          <cell r="DH948">
            <v>91</v>
          </cell>
          <cell r="DI948" t="str">
            <v/>
          </cell>
          <cell r="DJ948">
            <v>0</v>
          </cell>
          <cell r="DK948">
            <v>0</v>
          </cell>
          <cell r="DL948">
            <v>0</v>
          </cell>
          <cell r="DM948">
            <v>0</v>
          </cell>
          <cell r="DN948">
            <v>89</v>
          </cell>
          <cell r="DO948" t="str">
            <v/>
          </cell>
          <cell r="DP948">
            <v>0</v>
          </cell>
          <cell r="DQ948">
            <v>87</v>
          </cell>
          <cell r="DR948">
            <v>86</v>
          </cell>
          <cell r="DS948">
            <v>89</v>
          </cell>
          <cell r="DT948">
            <v>78</v>
          </cell>
          <cell r="DU948" t="str">
            <v/>
          </cell>
          <cell r="DV948">
            <v>0</v>
          </cell>
          <cell r="DW948">
            <v>79.75</v>
          </cell>
          <cell r="DX948">
            <v>89.75</v>
          </cell>
          <cell r="DY948">
            <v>86.25</v>
          </cell>
          <cell r="DZ948">
            <v>86</v>
          </cell>
          <cell r="EA948" t="str">
            <v/>
          </cell>
          <cell r="EB948">
            <v>0</v>
          </cell>
          <cell r="EC948">
            <v>83</v>
          </cell>
          <cell r="ED948">
            <v>85.5</v>
          </cell>
          <cell r="EE948">
            <v>94.25</v>
          </cell>
          <cell r="EF948">
            <v>88</v>
          </cell>
          <cell r="EG948" t="str">
            <v/>
          </cell>
          <cell r="EH948">
            <v>0</v>
          </cell>
          <cell r="EI948">
            <v>80.42</v>
          </cell>
          <cell r="EJ948">
            <v>79.5</v>
          </cell>
          <cell r="EK948">
            <v>81</v>
          </cell>
          <cell r="EL948">
            <v>87</v>
          </cell>
          <cell r="EM948" t="str">
            <v/>
          </cell>
          <cell r="EN948">
            <v>0</v>
          </cell>
          <cell r="EO948">
            <v>80.42</v>
          </cell>
          <cell r="EP948">
            <v>79.5</v>
          </cell>
          <cell r="EQ948">
            <v>81</v>
          </cell>
          <cell r="ER948">
            <v>87</v>
          </cell>
          <cell r="ES948" t="str">
            <v/>
          </cell>
          <cell r="ET948">
            <v>0</v>
          </cell>
          <cell r="EU948">
            <v>80.42</v>
          </cell>
          <cell r="EV948">
            <v>79.5</v>
          </cell>
          <cell r="EW948">
            <v>81</v>
          </cell>
          <cell r="EX948">
            <v>87</v>
          </cell>
          <cell r="EY948" t="str">
            <v/>
          </cell>
          <cell r="EZ948">
            <v>0</v>
          </cell>
          <cell r="FA948">
            <v>81.42</v>
          </cell>
          <cell r="FB948">
            <v>80.5</v>
          </cell>
          <cell r="FC948">
            <v>89.25</v>
          </cell>
          <cell r="FD948">
            <v>93</v>
          </cell>
          <cell r="FE948" t="str">
            <v/>
          </cell>
          <cell r="FF948">
            <v>0</v>
          </cell>
          <cell r="FG948">
            <v>81.42</v>
          </cell>
          <cell r="FH948">
            <v>80.5</v>
          </cell>
          <cell r="FI948">
            <v>89.25</v>
          </cell>
          <cell r="FJ948">
            <v>93</v>
          </cell>
          <cell r="FK948" t="str">
            <v/>
          </cell>
          <cell r="FL948">
            <v>0</v>
          </cell>
          <cell r="FM948">
            <v>81.42</v>
          </cell>
          <cell r="FN948">
            <v>80.5</v>
          </cell>
          <cell r="FO948">
            <v>89.25</v>
          </cell>
          <cell r="FP948">
            <v>93</v>
          </cell>
          <cell r="FQ948" t="str">
            <v/>
          </cell>
          <cell r="FR948">
            <v>0</v>
          </cell>
          <cell r="FS948">
            <v>81.42</v>
          </cell>
          <cell r="FT948">
            <v>80.5</v>
          </cell>
          <cell r="FU948">
            <v>89.25</v>
          </cell>
          <cell r="FV948">
            <v>93</v>
          </cell>
          <cell r="FW948" t="str">
            <v/>
          </cell>
          <cell r="FX948">
            <v>0</v>
          </cell>
          <cell r="FY948">
            <v>81.42</v>
          </cell>
          <cell r="FZ948">
            <v>80.5</v>
          </cell>
          <cell r="GA948">
            <v>89.25</v>
          </cell>
          <cell r="GB948">
            <v>93</v>
          </cell>
          <cell r="GC948" t="str">
            <v/>
          </cell>
          <cell r="GD948">
            <v>0</v>
          </cell>
          <cell r="GE948">
            <v>81.42</v>
          </cell>
          <cell r="GF948">
            <v>80.5</v>
          </cell>
          <cell r="GG948">
            <v>89.25</v>
          </cell>
          <cell r="GH948">
            <v>93</v>
          </cell>
          <cell r="GI948" t="str">
            <v/>
          </cell>
          <cell r="GJ948">
            <v>0</v>
          </cell>
          <cell r="GK948">
            <v>81.42</v>
          </cell>
          <cell r="GL948">
            <v>80.5</v>
          </cell>
          <cell r="GM948">
            <v>89.25</v>
          </cell>
          <cell r="GN948">
            <v>93</v>
          </cell>
          <cell r="GO948" t="str">
            <v/>
          </cell>
          <cell r="GP948">
            <v>0</v>
          </cell>
          <cell r="GQ948">
            <v>81.42</v>
          </cell>
          <cell r="GR948">
            <v>80.5</v>
          </cell>
          <cell r="GS948">
            <v>89.25</v>
          </cell>
          <cell r="GT948">
            <v>93</v>
          </cell>
          <cell r="GU948" t="str">
            <v/>
          </cell>
          <cell r="GV948">
            <v>0</v>
          </cell>
          <cell r="GW948">
            <v>82.25</v>
          </cell>
          <cell r="GX948">
            <v>83.25</v>
          </cell>
          <cell r="GY948">
            <v>76.5</v>
          </cell>
          <cell r="GZ948">
            <v>81</v>
          </cell>
          <cell r="HA948" t="str">
            <v>EKO-L</v>
          </cell>
          <cell r="HB948">
            <v>0</v>
          </cell>
          <cell r="HC948">
            <v>84.67</v>
          </cell>
          <cell r="HD948">
            <v>78.25</v>
          </cell>
          <cell r="HE948">
            <v>83.5</v>
          </cell>
          <cell r="HF948">
            <v>89</v>
          </cell>
          <cell r="HH948">
            <v>0</v>
          </cell>
          <cell r="HM948" t="str">
            <v/>
          </cell>
          <cell r="HN948" t="str">
            <v/>
          </cell>
          <cell r="HS948">
            <v>0</v>
          </cell>
          <cell r="HT948" t="str">
            <v>PKN</v>
          </cell>
          <cell r="HU948">
            <v>0</v>
          </cell>
          <cell r="HV948" t="str">
            <v>IND</v>
          </cell>
          <cell r="HW948">
            <v>0</v>
          </cell>
          <cell r="HX948" t="str">
            <v>MAT-W</v>
          </cell>
          <cell r="HY948">
            <v>0</v>
          </cell>
          <cell r="HZ948" t="str">
            <v>SEJ-W</v>
          </cell>
          <cell r="IA948">
            <v>0</v>
          </cell>
          <cell r="IB948" t="str">
            <v>IGR-W</v>
          </cell>
          <cell r="IC948">
            <v>0</v>
          </cell>
          <cell r="ID948" t="str">
            <v>SBO</v>
          </cell>
          <cell r="IE948">
            <v>0</v>
          </cell>
          <cell r="IF948" t="str">
            <v>PJO</v>
          </cell>
          <cell r="IG948">
            <v>0</v>
          </cell>
          <cell r="IH948" t="str">
            <v>PRA</v>
          </cell>
          <cell r="II948">
            <v>0</v>
          </cell>
          <cell r="IJ948" t="str">
            <v>JAW</v>
          </cell>
          <cell r="IK948">
            <v>0</v>
          </cell>
          <cell r="IL948" t="str">
            <v>ARB</v>
          </cell>
          <cell r="IM948">
            <v>0</v>
          </cell>
          <cell r="IN948" t="str">
            <v>PKM</v>
          </cell>
          <cell r="IO948">
            <v>0</v>
          </cell>
          <cell r="IP948" t="str">
            <v>MAT-P</v>
          </cell>
          <cell r="IQ948">
            <v>0</v>
          </cell>
          <cell r="IR948" t="str">
            <v>BIO-P</v>
          </cell>
          <cell r="IS948">
            <v>0</v>
          </cell>
          <cell r="IT948" t="str">
            <v>FIS-P</v>
          </cell>
          <cell r="IU948">
            <v>0</v>
          </cell>
          <cell r="IV948" t="str">
            <v>KIM-P</v>
          </cell>
          <cell r="IW948">
            <v>0</v>
          </cell>
          <cell r="IX948" t="str">
            <v>EKO-L</v>
          </cell>
          <cell r="IY948">
            <v>0</v>
          </cell>
          <cell r="JA948">
            <v>0</v>
          </cell>
        </row>
        <row r="949">
          <cell r="Q949" t="str">
            <v/>
          </cell>
          <cell r="AB949" t="str">
            <v/>
          </cell>
          <cell r="AC949">
            <v>28</v>
          </cell>
          <cell r="AI949" t="str">
            <v/>
          </cell>
          <cell r="AJ949">
            <v>0</v>
          </cell>
          <cell r="AK949">
            <v>82.5</v>
          </cell>
          <cell r="AL949">
            <v>82.75</v>
          </cell>
          <cell r="AM949">
            <v>82</v>
          </cell>
          <cell r="AN949">
            <v>78</v>
          </cell>
          <cell r="AO949" t="str">
            <v/>
          </cell>
          <cell r="AP949">
            <v>0</v>
          </cell>
          <cell r="AQ949">
            <v>76</v>
          </cell>
          <cell r="AR949">
            <v>86.5</v>
          </cell>
          <cell r="AS949">
            <v>77.5</v>
          </cell>
          <cell r="AT949">
            <v>79</v>
          </cell>
          <cell r="AU949" t="str">
            <v/>
          </cell>
          <cell r="AV949">
            <v>0</v>
          </cell>
          <cell r="AW949">
            <v>79.75</v>
          </cell>
          <cell r="AX949">
            <v>83.25</v>
          </cell>
          <cell r="AY949">
            <v>82.25</v>
          </cell>
          <cell r="AZ949">
            <v>80</v>
          </cell>
          <cell r="BA949" t="str">
            <v/>
          </cell>
          <cell r="BB949">
            <v>0</v>
          </cell>
          <cell r="BC949">
            <v>83.75</v>
          </cell>
          <cell r="BD949">
            <v>82.75</v>
          </cell>
          <cell r="BE949">
            <v>82.25</v>
          </cell>
          <cell r="BF949">
            <v>78</v>
          </cell>
          <cell r="BG949" t="str">
            <v>SEJ</v>
          </cell>
          <cell r="BH949">
            <v>0</v>
          </cell>
          <cell r="BI949">
            <v>77.67</v>
          </cell>
          <cell r="BJ949">
            <v>81.75</v>
          </cell>
          <cell r="BK949">
            <v>73.75</v>
          </cell>
          <cell r="BL949">
            <v>78</v>
          </cell>
          <cell r="BM949" t="str">
            <v/>
          </cell>
          <cell r="BN949">
            <v>0</v>
          </cell>
          <cell r="BO949">
            <v>83.88</v>
          </cell>
          <cell r="BP949">
            <v>74</v>
          </cell>
          <cell r="BQ949">
            <v>76</v>
          </cell>
          <cell r="BR949">
            <v>84</v>
          </cell>
          <cell r="BS949" t="str">
            <v/>
          </cell>
          <cell r="BT949">
            <v>0</v>
          </cell>
          <cell r="BU949">
            <v>82</v>
          </cell>
          <cell r="BV949">
            <v>83.5</v>
          </cell>
          <cell r="BW949">
            <v>83.75</v>
          </cell>
          <cell r="BX949">
            <v>87</v>
          </cell>
          <cell r="BY949" t="str">
            <v/>
          </cell>
          <cell r="BZ949">
            <v>0</v>
          </cell>
          <cell r="CA949">
            <v>79.67</v>
          </cell>
          <cell r="CB949">
            <v>74.75</v>
          </cell>
          <cell r="CC949">
            <v>74.75</v>
          </cell>
          <cell r="CD949">
            <v>78</v>
          </cell>
          <cell r="CE949" t="str">
            <v/>
          </cell>
          <cell r="CF949">
            <v>0</v>
          </cell>
          <cell r="CG949">
            <v>84.25</v>
          </cell>
          <cell r="CH949">
            <v>78.25</v>
          </cell>
          <cell r="CI949">
            <v>81.25</v>
          </cell>
          <cell r="CJ949">
            <v>80</v>
          </cell>
          <cell r="CK949" t="str">
            <v/>
          </cell>
          <cell r="CL949">
            <v>0</v>
          </cell>
          <cell r="CM949">
            <v>75</v>
          </cell>
          <cell r="CN949">
            <v>76.5</v>
          </cell>
          <cell r="CO949">
            <v>75.5</v>
          </cell>
          <cell r="CP949">
            <v>84</v>
          </cell>
          <cell r="CQ949" t="str">
            <v/>
          </cell>
          <cell r="CR949">
            <v>0</v>
          </cell>
          <cell r="CS949">
            <v>83.67</v>
          </cell>
          <cell r="CT949">
            <v>79.5</v>
          </cell>
          <cell r="CU949">
            <v>77.5</v>
          </cell>
          <cell r="CV949">
            <v>83</v>
          </cell>
          <cell r="CW949" t="str">
            <v/>
          </cell>
          <cell r="CX949">
            <v>0</v>
          </cell>
          <cell r="CY949">
            <v>89.78</v>
          </cell>
          <cell r="CZ949">
            <v>88.75</v>
          </cell>
          <cell r="DA949">
            <v>81.25</v>
          </cell>
          <cell r="DB949">
            <v>88</v>
          </cell>
          <cell r="DC949" t="str">
            <v/>
          </cell>
          <cell r="DD949">
            <v>0</v>
          </cell>
          <cell r="DE949">
            <v>86.75</v>
          </cell>
          <cell r="DF949">
            <v>79.75</v>
          </cell>
          <cell r="DG949">
            <v>78.25</v>
          </cell>
          <cell r="DH949">
            <v>87</v>
          </cell>
          <cell r="DI949" t="str">
            <v/>
          </cell>
          <cell r="DJ949">
            <v>0</v>
          </cell>
          <cell r="DK949">
            <v>0</v>
          </cell>
          <cell r="DL949">
            <v>0</v>
          </cell>
          <cell r="DM949">
            <v>0</v>
          </cell>
          <cell r="DN949">
            <v>80</v>
          </cell>
          <cell r="DO949" t="str">
            <v/>
          </cell>
          <cell r="DP949">
            <v>0</v>
          </cell>
          <cell r="DQ949">
            <v>82</v>
          </cell>
          <cell r="DR949">
            <v>77.25</v>
          </cell>
          <cell r="DS949">
            <v>72</v>
          </cell>
          <cell r="DT949">
            <v>78</v>
          </cell>
          <cell r="DU949" t="str">
            <v/>
          </cell>
          <cell r="DV949">
            <v>0</v>
          </cell>
          <cell r="DW949">
            <v>80</v>
          </cell>
          <cell r="DX949">
            <v>83.75</v>
          </cell>
          <cell r="DY949">
            <v>78</v>
          </cell>
          <cell r="DZ949">
            <v>79</v>
          </cell>
          <cell r="EA949" t="str">
            <v/>
          </cell>
          <cell r="EB949">
            <v>0</v>
          </cell>
          <cell r="EC949">
            <v>75.33</v>
          </cell>
          <cell r="ED949">
            <v>70</v>
          </cell>
          <cell r="EE949">
            <v>69</v>
          </cell>
          <cell r="EF949">
            <v>83</v>
          </cell>
          <cell r="EG949" t="str">
            <v/>
          </cell>
          <cell r="EH949">
            <v>0</v>
          </cell>
          <cell r="EI949">
            <v>78.58</v>
          </cell>
          <cell r="EJ949">
            <v>75.25</v>
          </cell>
          <cell r="EK949">
            <v>69</v>
          </cell>
          <cell r="EL949">
            <v>79</v>
          </cell>
          <cell r="EM949" t="str">
            <v/>
          </cell>
          <cell r="EN949">
            <v>0</v>
          </cell>
          <cell r="EO949">
            <v>78.58</v>
          </cell>
          <cell r="EP949">
            <v>75.25</v>
          </cell>
          <cell r="EQ949">
            <v>69</v>
          </cell>
          <cell r="ER949">
            <v>79</v>
          </cell>
          <cell r="ES949" t="str">
            <v/>
          </cell>
          <cell r="ET949">
            <v>0</v>
          </cell>
          <cell r="EU949">
            <v>78.58</v>
          </cell>
          <cell r="EV949">
            <v>75.25</v>
          </cell>
          <cell r="EW949">
            <v>69</v>
          </cell>
          <cell r="EX949">
            <v>79</v>
          </cell>
          <cell r="EY949" t="str">
            <v/>
          </cell>
          <cell r="EZ949">
            <v>0</v>
          </cell>
          <cell r="FA949">
            <v>78</v>
          </cell>
          <cell r="FB949">
            <v>70</v>
          </cell>
          <cell r="FC949">
            <v>75</v>
          </cell>
          <cell r="FD949">
            <v>72</v>
          </cell>
          <cell r="FE949" t="str">
            <v/>
          </cell>
          <cell r="FF949">
            <v>0</v>
          </cell>
          <cell r="FG949">
            <v>78</v>
          </cell>
          <cell r="FH949">
            <v>70</v>
          </cell>
          <cell r="FI949">
            <v>75</v>
          </cell>
          <cell r="FJ949">
            <v>72</v>
          </cell>
          <cell r="FK949" t="str">
            <v/>
          </cell>
          <cell r="FL949">
            <v>0</v>
          </cell>
          <cell r="FM949">
            <v>78</v>
          </cell>
          <cell r="FN949">
            <v>70</v>
          </cell>
          <cell r="FO949">
            <v>75</v>
          </cell>
          <cell r="FP949">
            <v>72</v>
          </cell>
          <cell r="FQ949" t="str">
            <v/>
          </cell>
          <cell r="FR949">
            <v>0</v>
          </cell>
          <cell r="FS949">
            <v>78</v>
          </cell>
          <cell r="FT949">
            <v>70</v>
          </cell>
          <cell r="FU949">
            <v>75</v>
          </cell>
          <cell r="FV949">
            <v>72</v>
          </cell>
          <cell r="FW949" t="str">
            <v/>
          </cell>
          <cell r="FX949">
            <v>0</v>
          </cell>
          <cell r="FY949">
            <v>78</v>
          </cell>
          <cell r="FZ949">
            <v>70</v>
          </cell>
          <cell r="GA949">
            <v>75</v>
          </cell>
          <cell r="GB949">
            <v>72</v>
          </cell>
          <cell r="GC949" t="str">
            <v/>
          </cell>
          <cell r="GD949">
            <v>0</v>
          </cell>
          <cell r="GE949">
            <v>78</v>
          </cell>
          <cell r="GF949">
            <v>70</v>
          </cell>
          <cell r="GG949">
            <v>75</v>
          </cell>
          <cell r="GH949">
            <v>72</v>
          </cell>
          <cell r="GI949" t="str">
            <v/>
          </cell>
          <cell r="GJ949">
            <v>0</v>
          </cell>
          <cell r="GK949">
            <v>78</v>
          </cell>
          <cell r="GL949">
            <v>70</v>
          </cell>
          <cell r="GM949">
            <v>75</v>
          </cell>
          <cell r="GN949">
            <v>72</v>
          </cell>
          <cell r="GO949" t="str">
            <v/>
          </cell>
          <cell r="GP949">
            <v>0</v>
          </cell>
          <cell r="GQ949">
            <v>78</v>
          </cell>
          <cell r="GR949">
            <v>70</v>
          </cell>
          <cell r="GS949">
            <v>75</v>
          </cell>
          <cell r="GT949">
            <v>72</v>
          </cell>
          <cell r="GU949" t="str">
            <v/>
          </cell>
          <cell r="GV949">
            <v>0</v>
          </cell>
          <cell r="GW949">
            <v>81.33</v>
          </cell>
          <cell r="GX949">
            <v>78.5</v>
          </cell>
          <cell r="GY949">
            <v>77.75</v>
          </cell>
          <cell r="GZ949">
            <v>76</v>
          </cell>
          <cell r="HA949" t="str">
            <v>EKO-L</v>
          </cell>
          <cell r="HB949">
            <v>0</v>
          </cell>
          <cell r="HC949">
            <v>61.83</v>
          </cell>
          <cell r="HD949">
            <v>86.75</v>
          </cell>
          <cell r="HE949">
            <v>82</v>
          </cell>
          <cell r="HF949">
            <v>76</v>
          </cell>
          <cell r="HH949">
            <v>0</v>
          </cell>
          <cell r="HM949" t="str">
            <v/>
          </cell>
          <cell r="HN949" t="str">
            <v/>
          </cell>
          <cell r="HS949">
            <v>0</v>
          </cell>
          <cell r="HT949" t="str">
            <v>PKN</v>
          </cell>
          <cell r="HU949">
            <v>0</v>
          </cell>
          <cell r="HV949" t="str">
            <v>IND</v>
          </cell>
          <cell r="HW949">
            <v>0</v>
          </cell>
          <cell r="HX949" t="str">
            <v>MAT-W</v>
          </cell>
          <cell r="HY949">
            <v>0</v>
          </cell>
          <cell r="HZ949" t="str">
            <v>SEJ-W</v>
          </cell>
          <cell r="IA949">
            <v>0</v>
          </cell>
          <cell r="IB949" t="str">
            <v>IGR-W</v>
          </cell>
          <cell r="IC949">
            <v>0</v>
          </cell>
          <cell r="ID949" t="str">
            <v>SBO</v>
          </cell>
          <cell r="IE949">
            <v>0</v>
          </cell>
          <cell r="IF949" t="str">
            <v>PJO</v>
          </cell>
          <cell r="IG949">
            <v>0</v>
          </cell>
          <cell r="IH949" t="str">
            <v>PRA</v>
          </cell>
          <cell r="II949">
            <v>0</v>
          </cell>
          <cell r="IJ949" t="str">
            <v>JAW</v>
          </cell>
          <cell r="IK949">
            <v>0</v>
          </cell>
          <cell r="IL949" t="str">
            <v>ARB</v>
          </cell>
          <cell r="IM949">
            <v>0</v>
          </cell>
          <cell r="IN949" t="str">
            <v>PKM</v>
          </cell>
          <cell r="IO949">
            <v>0</v>
          </cell>
          <cell r="IP949" t="str">
            <v>MAT-P</v>
          </cell>
          <cell r="IQ949">
            <v>0</v>
          </cell>
          <cell r="IR949" t="str">
            <v>BIO-P</v>
          </cell>
          <cell r="IS949">
            <v>0</v>
          </cell>
          <cell r="IT949" t="str">
            <v>FIS-P</v>
          </cell>
          <cell r="IU949">
            <v>0</v>
          </cell>
          <cell r="IV949" t="str">
            <v>KIM-P</v>
          </cell>
          <cell r="IW949">
            <v>0</v>
          </cell>
          <cell r="IX949" t="str">
            <v>EKO-L</v>
          </cell>
          <cell r="IY949">
            <v>0</v>
          </cell>
          <cell r="JA949">
            <v>0</v>
          </cell>
        </row>
        <row r="950">
          <cell r="Q950" t="str">
            <v/>
          </cell>
          <cell r="AB950" t="str">
            <v/>
          </cell>
          <cell r="AC950">
            <v>29</v>
          </cell>
          <cell r="AI950" t="str">
            <v/>
          </cell>
          <cell r="AJ950">
            <v>0</v>
          </cell>
          <cell r="AK950">
            <v>81.25</v>
          </cell>
          <cell r="AL950">
            <v>86.25</v>
          </cell>
          <cell r="AM950">
            <v>86</v>
          </cell>
          <cell r="AN950">
            <v>79</v>
          </cell>
          <cell r="AO950" t="str">
            <v/>
          </cell>
          <cell r="AP950">
            <v>0</v>
          </cell>
          <cell r="AQ950">
            <v>89.67</v>
          </cell>
          <cell r="AR950">
            <v>90</v>
          </cell>
          <cell r="AS950">
            <v>87.25</v>
          </cell>
          <cell r="AT950">
            <v>79</v>
          </cell>
          <cell r="AU950" t="str">
            <v/>
          </cell>
          <cell r="AV950">
            <v>0</v>
          </cell>
          <cell r="AW950">
            <v>87.08</v>
          </cell>
          <cell r="AX950">
            <v>87</v>
          </cell>
          <cell r="AY950">
            <v>86.75</v>
          </cell>
          <cell r="AZ950">
            <v>79</v>
          </cell>
          <cell r="BA950" t="str">
            <v/>
          </cell>
          <cell r="BB950">
            <v>0</v>
          </cell>
          <cell r="BC950">
            <v>87.5</v>
          </cell>
          <cell r="BD950">
            <v>86.25</v>
          </cell>
          <cell r="BE950">
            <v>87.25</v>
          </cell>
          <cell r="BF950">
            <v>80</v>
          </cell>
          <cell r="BG950" t="str">
            <v>SEJ</v>
          </cell>
          <cell r="BH950">
            <v>0</v>
          </cell>
          <cell r="BI950">
            <v>91</v>
          </cell>
          <cell r="BJ950">
            <v>86.75</v>
          </cell>
          <cell r="BK950">
            <v>86.5</v>
          </cell>
          <cell r="BL950">
            <v>79</v>
          </cell>
          <cell r="BM950" t="str">
            <v/>
          </cell>
          <cell r="BN950">
            <v>0</v>
          </cell>
          <cell r="BO950">
            <v>84.88</v>
          </cell>
          <cell r="BP950">
            <v>79</v>
          </cell>
          <cell r="BQ950">
            <v>86</v>
          </cell>
          <cell r="BR950">
            <v>85</v>
          </cell>
          <cell r="BS950" t="str">
            <v/>
          </cell>
          <cell r="BT950">
            <v>0</v>
          </cell>
          <cell r="BU950">
            <v>89.75</v>
          </cell>
          <cell r="BV950">
            <v>90.25</v>
          </cell>
          <cell r="BW950">
            <v>94</v>
          </cell>
          <cell r="BX950">
            <v>90</v>
          </cell>
          <cell r="BY950" t="str">
            <v/>
          </cell>
          <cell r="BZ950">
            <v>0</v>
          </cell>
          <cell r="CA950">
            <v>94.44</v>
          </cell>
          <cell r="CB950">
            <v>90</v>
          </cell>
          <cell r="CC950">
            <v>89.5</v>
          </cell>
          <cell r="CD950">
            <v>90</v>
          </cell>
          <cell r="CE950" t="str">
            <v/>
          </cell>
          <cell r="CF950">
            <v>0</v>
          </cell>
          <cell r="CG950">
            <v>87</v>
          </cell>
          <cell r="CH950">
            <v>80</v>
          </cell>
          <cell r="CI950">
            <v>83</v>
          </cell>
          <cell r="CJ950">
            <v>81</v>
          </cell>
          <cell r="CK950" t="str">
            <v/>
          </cell>
          <cell r="CL950">
            <v>0</v>
          </cell>
          <cell r="CM950">
            <v>77.5</v>
          </cell>
          <cell r="CN950">
            <v>84.25</v>
          </cell>
          <cell r="CO950">
            <v>84.75</v>
          </cell>
          <cell r="CP950">
            <v>81</v>
          </cell>
          <cell r="CQ950" t="str">
            <v/>
          </cell>
          <cell r="CR950">
            <v>0</v>
          </cell>
          <cell r="CS950">
            <v>85.42</v>
          </cell>
          <cell r="CT950">
            <v>94.25</v>
          </cell>
          <cell r="CU950">
            <v>90</v>
          </cell>
          <cell r="CV950">
            <v>87</v>
          </cell>
          <cell r="CW950" t="str">
            <v/>
          </cell>
          <cell r="CX950">
            <v>0</v>
          </cell>
          <cell r="CY950">
            <v>80.44</v>
          </cell>
          <cell r="CZ950">
            <v>85.25</v>
          </cell>
          <cell r="DA950">
            <v>78.25</v>
          </cell>
          <cell r="DB950">
            <v>88</v>
          </cell>
          <cell r="DC950" t="str">
            <v/>
          </cell>
          <cell r="DD950">
            <v>0</v>
          </cell>
          <cell r="DE950">
            <v>94.75</v>
          </cell>
          <cell r="DF950">
            <v>93.25</v>
          </cell>
          <cell r="DG950">
            <v>90.25</v>
          </cell>
          <cell r="DH950">
            <v>91</v>
          </cell>
          <cell r="DI950" t="str">
            <v/>
          </cell>
          <cell r="DJ950">
            <v>0</v>
          </cell>
          <cell r="DK950">
            <v>0</v>
          </cell>
          <cell r="DL950">
            <v>0</v>
          </cell>
          <cell r="DM950">
            <v>0</v>
          </cell>
          <cell r="DN950">
            <v>88</v>
          </cell>
          <cell r="DO950" t="str">
            <v/>
          </cell>
          <cell r="DP950">
            <v>0</v>
          </cell>
          <cell r="DQ950">
            <v>88.75</v>
          </cell>
          <cell r="DR950">
            <v>86</v>
          </cell>
          <cell r="DS950">
            <v>88.25</v>
          </cell>
          <cell r="DT950">
            <v>86</v>
          </cell>
          <cell r="DU950" t="str">
            <v/>
          </cell>
          <cell r="DV950">
            <v>0</v>
          </cell>
          <cell r="DW950">
            <v>89.25</v>
          </cell>
          <cell r="DX950">
            <v>85.75</v>
          </cell>
          <cell r="DY950">
            <v>87.25</v>
          </cell>
          <cell r="DZ950">
            <v>88</v>
          </cell>
          <cell r="EA950" t="str">
            <v/>
          </cell>
          <cell r="EB950">
            <v>0</v>
          </cell>
          <cell r="EC950">
            <v>89.33</v>
          </cell>
          <cell r="ED950">
            <v>78</v>
          </cell>
          <cell r="EE950">
            <v>83.75</v>
          </cell>
          <cell r="EF950">
            <v>89</v>
          </cell>
          <cell r="EG950" t="str">
            <v/>
          </cell>
          <cell r="EH950">
            <v>0</v>
          </cell>
          <cell r="EI950">
            <v>80.08</v>
          </cell>
          <cell r="EJ950">
            <v>81.75</v>
          </cell>
          <cell r="EK950">
            <v>80.75</v>
          </cell>
          <cell r="EL950">
            <v>84</v>
          </cell>
          <cell r="EM950" t="str">
            <v/>
          </cell>
          <cell r="EN950">
            <v>0</v>
          </cell>
          <cell r="EO950">
            <v>80.08</v>
          </cell>
          <cell r="EP950">
            <v>81.75</v>
          </cell>
          <cell r="EQ950">
            <v>80.75</v>
          </cell>
          <cell r="ER950">
            <v>84</v>
          </cell>
          <cell r="ES950" t="str">
            <v/>
          </cell>
          <cell r="ET950">
            <v>0</v>
          </cell>
          <cell r="EU950">
            <v>80.08</v>
          </cell>
          <cell r="EV950">
            <v>81.75</v>
          </cell>
          <cell r="EW950">
            <v>80.75</v>
          </cell>
          <cell r="EX950">
            <v>84</v>
          </cell>
          <cell r="EY950" t="str">
            <v/>
          </cell>
          <cell r="EZ950">
            <v>0</v>
          </cell>
          <cell r="FA950">
            <v>80.17</v>
          </cell>
          <cell r="FB950">
            <v>79.5</v>
          </cell>
          <cell r="FC950">
            <v>84.25</v>
          </cell>
          <cell r="FD950">
            <v>85</v>
          </cell>
          <cell r="FE950" t="str">
            <v/>
          </cell>
          <cell r="FF950">
            <v>0</v>
          </cell>
          <cell r="FG950">
            <v>80.17</v>
          </cell>
          <cell r="FH950">
            <v>79.5</v>
          </cell>
          <cell r="FI950">
            <v>84.25</v>
          </cell>
          <cell r="FJ950">
            <v>85</v>
          </cell>
          <cell r="FK950" t="str">
            <v/>
          </cell>
          <cell r="FL950">
            <v>0</v>
          </cell>
          <cell r="FM950">
            <v>80.17</v>
          </cell>
          <cell r="FN950">
            <v>79.5</v>
          </cell>
          <cell r="FO950">
            <v>84.25</v>
          </cell>
          <cell r="FP950">
            <v>85</v>
          </cell>
          <cell r="FQ950" t="str">
            <v/>
          </cell>
          <cell r="FR950">
            <v>0</v>
          </cell>
          <cell r="FS950">
            <v>80.17</v>
          </cell>
          <cell r="FT950">
            <v>79.5</v>
          </cell>
          <cell r="FU950">
            <v>84.25</v>
          </cell>
          <cell r="FV950">
            <v>85</v>
          </cell>
          <cell r="FW950" t="str">
            <v/>
          </cell>
          <cell r="FX950">
            <v>0</v>
          </cell>
          <cell r="FY950">
            <v>80.17</v>
          </cell>
          <cell r="FZ950">
            <v>79.5</v>
          </cell>
          <cell r="GA950">
            <v>84.25</v>
          </cell>
          <cell r="GB950">
            <v>85</v>
          </cell>
          <cell r="GC950" t="str">
            <v/>
          </cell>
          <cell r="GD950">
            <v>0</v>
          </cell>
          <cell r="GE950">
            <v>80.17</v>
          </cell>
          <cell r="GF950">
            <v>79.5</v>
          </cell>
          <cell r="GG950">
            <v>84.25</v>
          </cell>
          <cell r="GH950">
            <v>85</v>
          </cell>
          <cell r="GI950" t="str">
            <v/>
          </cell>
          <cell r="GJ950">
            <v>0</v>
          </cell>
          <cell r="GK950">
            <v>80.17</v>
          </cell>
          <cell r="GL950">
            <v>79.5</v>
          </cell>
          <cell r="GM950">
            <v>84.25</v>
          </cell>
          <cell r="GN950">
            <v>85</v>
          </cell>
          <cell r="GO950" t="str">
            <v/>
          </cell>
          <cell r="GP950">
            <v>0</v>
          </cell>
          <cell r="GQ950">
            <v>80.17</v>
          </cell>
          <cell r="GR950">
            <v>79.5</v>
          </cell>
          <cell r="GS950">
            <v>84.25</v>
          </cell>
          <cell r="GT950">
            <v>85</v>
          </cell>
          <cell r="GU950" t="str">
            <v/>
          </cell>
          <cell r="GV950">
            <v>0</v>
          </cell>
          <cell r="GW950">
            <v>84.25</v>
          </cell>
          <cell r="GX950">
            <v>84.5</v>
          </cell>
          <cell r="GY950">
            <v>78.5</v>
          </cell>
          <cell r="GZ950">
            <v>83</v>
          </cell>
          <cell r="HA950" t="str">
            <v>EKO-L</v>
          </cell>
          <cell r="HB950">
            <v>0</v>
          </cell>
          <cell r="HC950">
            <v>85</v>
          </cell>
          <cell r="HD950">
            <v>81.5</v>
          </cell>
          <cell r="HE950">
            <v>82</v>
          </cell>
          <cell r="HF950">
            <v>88</v>
          </cell>
          <cell r="HH950">
            <v>0</v>
          </cell>
          <cell r="HM950" t="str">
            <v/>
          </cell>
          <cell r="HN950" t="str">
            <v/>
          </cell>
          <cell r="HS950">
            <v>0</v>
          </cell>
          <cell r="HT950" t="str">
            <v>PKN</v>
          </cell>
          <cell r="HU950">
            <v>0</v>
          </cell>
          <cell r="HV950" t="str">
            <v>IND</v>
          </cell>
          <cell r="HW950">
            <v>0</v>
          </cell>
          <cell r="HX950" t="str">
            <v>MAT-W</v>
          </cell>
          <cell r="HY950">
            <v>0</v>
          </cell>
          <cell r="HZ950" t="str">
            <v>SEJ-W</v>
          </cell>
          <cell r="IA950">
            <v>0</v>
          </cell>
          <cell r="IB950" t="str">
            <v>IGR-W</v>
          </cell>
          <cell r="IC950">
            <v>0</v>
          </cell>
          <cell r="ID950" t="str">
            <v>SBO</v>
          </cell>
          <cell r="IE950">
            <v>0</v>
          </cell>
          <cell r="IF950" t="str">
            <v>PJO</v>
          </cell>
          <cell r="IG950">
            <v>0</v>
          </cell>
          <cell r="IH950" t="str">
            <v>PRA</v>
          </cell>
          <cell r="II950">
            <v>0</v>
          </cell>
          <cell r="IJ950" t="str">
            <v>JAW</v>
          </cell>
          <cell r="IK950">
            <v>0</v>
          </cell>
          <cell r="IL950" t="str">
            <v>ARB</v>
          </cell>
          <cell r="IM950">
            <v>0</v>
          </cell>
          <cell r="IN950" t="str">
            <v>PKM</v>
          </cell>
          <cell r="IO950">
            <v>0</v>
          </cell>
          <cell r="IP950" t="str">
            <v>MAT-P</v>
          </cell>
          <cell r="IQ950">
            <v>0</v>
          </cell>
          <cell r="IR950" t="str">
            <v>BIO-P</v>
          </cell>
          <cell r="IS950">
            <v>0</v>
          </cell>
          <cell r="IT950" t="str">
            <v>FIS-P</v>
          </cell>
          <cell r="IU950">
            <v>0</v>
          </cell>
          <cell r="IV950" t="str">
            <v>KIM-P</v>
          </cell>
          <cell r="IW950">
            <v>0</v>
          </cell>
          <cell r="IX950" t="str">
            <v>EKO-L</v>
          </cell>
          <cell r="IY950">
            <v>0</v>
          </cell>
          <cell r="JA950">
            <v>0</v>
          </cell>
        </row>
        <row r="951">
          <cell r="Q951" t="str">
            <v/>
          </cell>
          <cell r="AB951" t="str">
            <v/>
          </cell>
          <cell r="AC951">
            <v>30</v>
          </cell>
          <cell r="AI951" t="str">
            <v/>
          </cell>
          <cell r="AJ951">
            <v>0</v>
          </cell>
          <cell r="AK951">
            <v>87.5</v>
          </cell>
          <cell r="AL951">
            <v>89</v>
          </cell>
          <cell r="AM951">
            <v>88.75</v>
          </cell>
          <cell r="AN951">
            <v>79</v>
          </cell>
          <cell r="AO951" t="str">
            <v/>
          </cell>
          <cell r="AP951">
            <v>0</v>
          </cell>
          <cell r="AQ951">
            <v>92.67</v>
          </cell>
          <cell r="AR951">
            <v>91.25</v>
          </cell>
          <cell r="AS951">
            <v>87.5</v>
          </cell>
          <cell r="AT951">
            <v>81</v>
          </cell>
          <cell r="AU951" t="str">
            <v/>
          </cell>
          <cell r="AV951">
            <v>0</v>
          </cell>
          <cell r="AW951">
            <v>89.83</v>
          </cell>
          <cell r="AX951">
            <v>87.75</v>
          </cell>
          <cell r="AY951">
            <v>89</v>
          </cell>
          <cell r="AZ951">
            <v>81</v>
          </cell>
          <cell r="BA951" t="str">
            <v/>
          </cell>
          <cell r="BB951">
            <v>0</v>
          </cell>
          <cell r="BC951">
            <v>88.25</v>
          </cell>
          <cell r="BD951">
            <v>89</v>
          </cell>
          <cell r="BE951">
            <v>89</v>
          </cell>
          <cell r="BF951">
            <v>81</v>
          </cell>
          <cell r="BG951" t="str">
            <v>SEJ</v>
          </cell>
          <cell r="BH951">
            <v>0</v>
          </cell>
          <cell r="BI951">
            <v>91</v>
          </cell>
          <cell r="BJ951">
            <v>91.75</v>
          </cell>
          <cell r="BK951">
            <v>87.25</v>
          </cell>
          <cell r="BL951">
            <v>80</v>
          </cell>
          <cell r="BM951" t="str">
            <v/>
          </cell>
          <cell r="BN951">
            <v>0</v>
          </cell>
          <cell r="BO951">
            <v>82.75</v>
          </cell>
          <cell r="BP951">
            <v>87.75</v>
          </cell>
          <cell r="BQ951">
            <v>89.25</v>
          </cell>
          <cell r="BR951">
            <v>85</v>
          </cell>
          <cell r="BS951" t="str">
            <v/>
          </cell>
          <cell r="BT951">
            <v>0</v>
          </cell>
          <cell r="BU951">
            <v>89</v>
          </cell>
          <cell r="BV951">
            <v>90.25</v>
          </cell>
          <cell r="BW951">
            <v>93</v>
          </cell>
          <cell r="BX951">
            <v>94</v>
          </cell>
          <cell r="BY951" t="str">
            <v/>
          </cell>
          <cell r="BZ951">
            <v>0</v>
          </cell>
          <cell r="CA951">
            <v>90.33</v>
          </cell>
          <cell r="CB951">
            <v>88.5</v>
          </cell>
          <cell r="CC951">
            <v>91</v>
          </cell>
          <cell r="CD951">
            <v>91</v>
          </cell>
          <cell r="CE951" t="str">
            <v/>
          </cell>
          <cell r="CF951">
            <v>0</v>
          </cell>
          <cell r="CG951">
            <v>85.5</v>
          </cell>
          <cell r="CH951">
            <v>79.5</v>
          </cell>
          <cell r="CI951">
            <v>79.25</v>
          </cell>
          <cell r="CJ951">
            <v>82</v>
          </cell>
          <cell r="CK951" t="str">
            <v/>
          </cell>
          <cell r="CL951">
            <v>0</v>
          </cell>
          <cell r="CM951">
            <v>79.58</v>
          </cell>
          <cell r="CN951">
            <v>89.25</v>
          </cell>
          <cell r="CO951">
            <v>89.25</v>
          </cell>
          <cell r="CP951">
            <v>85</v>
          </cell>
          <cell r="CQ951" t="str">
            <v/>
          </cell>
          <cell r="CR951">
            <v>0</v>
          </cell>
          <cell r="CS951">
            <v>85.5</v>
          </cell>
          <cell r="CT951">
            <v>92.25</v>
          </cell>
          <cell r="CU951">
            <v>88.75</v>
          </cell>
          <cell r="CV951">
            <v>88</v>
          </cell>
          <cell r="CW951" t="str">
            <v/>
          </cell>
          <cell r="CX951">
            <v>0</v>
          </cell>
          <cell r="CY951">
            <v>85.44</v>
          </cell>
          <cell r="CZ951">
            <v>80.5</v>
          </cell>
          <cell r="DA951">
            <v>74</v>
          </cell>
          <cell r="DB951">
            <v>88</v>
          </cell>
          <cell r="DC951" t="str">
            <v/>
          </cell>
          <cell r="DD951">
            <v>0</v>
          </cell>
          <cell r="DE951">
            <v>92.25</v>
          </cell>
          <cell r="DF951">
            <v>90</v>
          </cell>
          <cell r="DG951">
            <v>90.75</v>
          </cell>
          <cell r="DH951">
            <v>90</v>
          </cell>
          <cell r="DI951" t="str">
            <v/>
          </cell>
          <cell r="DJ951">
            <v>0</v>
          </cell>
          <cell r="DK951">
            <v>0</v>
          </cell>
          <cell r="DL951">
            <v>0</v>
          </cell>
          <cell r="DM951">
            <v>0</v>
          </cell>
          <cell r="DN951">
            <v>86</v>
          </cell>
          <cell r="DO951" t="str">
            <v/>
          </cell>
          <cell r="DP951">
            <v>0</v>
          </cell>
          <cell r="DQ951">
            <v>93</v>
          </cell>
          <cell r="DR951">
            <v>96.5</v>
          </cell>
          <cell r="DS951">
            <v>98</v>
          </cell>
          <cell r="DT951">
            <v>85</v>
          </cell>
          <cell r="DU951" t="str">
            <v/>
          </cell>
          <cell r="DV951">
            <v>0</v>
          </cell>
          <cell r="DW951">
            <v>93.75</v>
          </cell>
          <cell r="DX951">
            <v>92.5</v>
          </cell>
          <cell r="DY951">
            <v>86.5</v>
          </cell>
          <cell r="DZ951">
            <v>87</v>
          </cell>
          <cell r="EA951" t="str">
            <v/>
          </cell>
          <cell r="EB951">
            <v>0</v>
          </cell>
          <cell r="EC951">
            <v>81.44</v>
          </cell>
          <cell r="ED951">
            <v>79.75</v>
          </cell>
          <cell r="EE951">
            <v>87</v>
          </cell>
          <cell r="EF951">
            <v>86</v>
          </cell>
          <cell r="EG951" t="str">
            <v/>
          </cell>
          <cell r="EH951">
            <v>0</v>
          </cell>
          <cell r="EI951">
            <v>80.08</v>
          </cell>
          <cell r="EJ951">
            <v>83.5</v>
          </cell>
          <cell r="EK951">
            <v>80.75</v>
          </cell>
          <cell r="EL951">
            <v>87</v>
          </cell>
          <cell r="EM951" t="str">
            <v/>
          </cell>
          <cell r="EN951">
            <v>0</v>
          </cell>
          <cell r="EO951">
            <v>80.08</v>
          </cell>
          <cell r="EP951">
            <v>83.5</v>
          </cell>
          <cell r="EQ951">
            <v>80.75</v>
          </cell>
          <cell r="ER951">
            <v>87</v>
          </cell>
          <cell r="ES951" t="str">
            <v/>
          </cell>
          <cell r="ET951">
            <v>0</v>
          </cell>
          <cell r="EU951">
            <v>80.08</v>
          </cell>
          <cell r="EV951">
            <v>83.5</v>
          </cell>
          <cell r="EW951">
            <v>80.75</v>
          </cell>
          <cell r="EX951">
            <v>87</v>
          </cell>
          <cell r="EY951" t="str">
            <v/>
          </cell>
          <cell r="EZ951">
            <v>0</v>
          </cell>
          <cell r="FA951">
            <v>79.25</v>
          </cell>
          <cell r="FB951">
            <v>79.5</v>
          </cell>
          <cell r="FC951">
            <v>84.5</v>
          </cell>
          <cell r="FD951">
            <v>88</v>
          </cell>
          <cell r="FE951" t="str">
            <v/>
          </cell>
          <cell r="FF951">
            <v>0</v>
          </cell>
          <cell r="FG951">
            <v>79.25</v>
          </cell>
          <cell r="FH951">
            <v>79.5</v>
          </cell>
          <cell r="FI951">
            <v>84.5</v>
          </cell>
          <cell r="FJ951">
            <v>88</v>
          </cell>
          <cell r="FK951" t="str">
            <v/>
          </cell>
          <cell r="FL951">
            <v>0</v>
          </cell>
          <cell r="FM951">
            <v>79.25</v>
          </cell>
          <cell r="FN951">
            <v>79.5</v>
          </cell>
          <cell r="FO951">
            <v>84.5</v>
          </cell>
          <cell r="FP951">
            <v>88</v>
          </cell>
          <cell r="FQ951" t="str">
            <v/>
          </cell>
          <cell r="FR951">
            <v>0</v>
          </cell>
          <cell r="FS951">
            <v>79.25</v>
          </cell>
          <cell r="FT951">
            <v>79.5</v>
          </cell>
          <cell r="FU951">
            <v>84.5</v>
          </cell>
          <cell r="FV951">
            <v>88</v>
          </cell>
          <cell r="FW951" t="str">
            <v/>
          </cell>
          <cell r="FX951">
            <v>0</v>
          </cell>
          <cell r="FY951">
            <v>79.25</v>
          </cell>
          <cell r="FZ951">
            <v>79.5</v>
          </cell>
          <cell r="GA951">
            <v>84.5</v>
          </cell>
          <cell r="GB951">
            <v>88</v>
          </cell>
          <cell r="GC951" t="str">
            <v/>
          </cell>
          <cell r="GD951">
            <v>0</v>
          </cell>
          <cell r="GE951">
            <v>79.25</v>
          </cell>
          <cell r="GF951">
            <v>79.5</v>
          </cell>
          <cell r="GG951">
            <v>84.5</v>
          </cell>
          <cell r="GH951">
            <v>88</v>
          </cell>
          <cell r="GI951" t="str">
            <v/>
          </cell>
          <cell r="GJ951">
            <v>0</v>
          </cell>
          <cell r="GK951">
            <v>79.25</v>
          </cell>
          <cell r="GL951">
            <v>79.5</v>
          </cell>
          <cell r="GM951">
            <v>84.5</v>
          </cell>
          <cell r="GN951">
            <v>88</v>
          </cell>
          <cell r="GO951" t="str">
            <v/>
          </cell>
          <cell r="GP951">
            <v>0</v>
          </cell>
          <cell r="GQ951">
            <v>79.25</v>
          </cell>
          <cell r="GR951">
            <v>79.5</v>
          </cell>
          <cell r="GS951">
            <v>84.5</v>
          </cell>
          <cell r="GT951">
            <v>88</v>
          </cell>
          <cell r="GU951" t="str">
            <v/>
          </cell>
          <cell r="GV951">
            <v>0</v>
          </cell>
          <cell r="GW951">
            <v>83.58</v>
          </cell>
          <cell r="GX951">
            <v>83.25</v>
          </cell>
          <cell r="GY951">
            <v>79.5</v>
          </cell>
          <cell r="GZ951">
            <v>80</v>
          </cell>
          <cell r="HA951" t="str">
            <v>EKO-L</v>
          </cell>
          <cell r="HB951">
            <v>0</v>
          </cell>
          <cell r="HC951">
            <v>86.33</v>
          </cell>
          <cell r="HD951">
            <v>85</v>
          </cell>
          <cell r="HE951">
            <v>82.25</v>
          </cell>
          <cell r="HF951">
            <v>95</v>
          </cell>
          <cell r="HH951">
            <v>0</v>
          </cell>
          <cell r="HM951" t="str">
            <v/>
          </cell>
          <cell r="HN951" t="str">
            <v/>
          </cell>
          <cell r="HS951">
            <v>0</v>
          </cell>
          <cell r="HT951" t="str">
            <v>PKN</v>
          </cell>
          <cell r="HU951">
            <v>0</v>
          </cell>
          <cell r="HV951" t="str">
            <v>IND</v>
          </cell>
          <cell r="HW951">
            <v>0</v>
          </cell>
          <cell r="HX951" t="str">
            <v>MAT-W</v>
          </cell>
          <cell r="HY951">
            <v>0</v>
          </cell>
          <cell r="HZ951" t="str">
            <v>SEJ-W</v>
          </cell>
          <cell r="IA951">
            <v>0</v>
          </cell>
          <cell r="IB951" t="str">
            <v>IGR-W</v>
          </cell>
          <cell r="IC951">
            <v>0</v>
          </cell>
          <cell r="ID951" t="str">
            <v>SBO</v>
          </cell>
          <cell r="IE951">
            <v>0</v>
          </cell>
          <cell r="IF951" t="str">
            <v>PJO</v>
          </cell>
          <cell r="IG951">
            <v>0</v>
          </cell>
          <cell r="IH951" t="str">
            <v>PRA</v>
          </cell>
          <cell r="II951">
            <v>0</v>
          </cell>
          <cell r="IJ951" t="str">
            <v>JAW</v>
          </cell>
          <cell r="IK951">
            <v>0</v>
          </cell>
          <cell r="IL951" t="str">
            <v>ARB</v>
          </cell>
          <cell r="IM951">
            <v>0</v>
          </cell>
          <cell r="IN951" t="str">
            <v>PKM</v>
          </cell>
          <cell r="IO951">
            <v>0</v>
          </cell>
          <cell r="IP951" t="str">
            <v>MAT-P</v>
          </cell>
          <cell r="IQ951">
            <v>0</v>
          </cell>
          <cell r="IR951" t="str">
            <v>BIO-P</v>
          </cell>
          <cell r="IS951">
            <v>0</v>
          </cell>
          <cell r="IT951" t="str">
            <v>FIS-P</v>
          </cell>
          <cell r="IU951">
            <v>0</v>
          </cell>
          <cell r="IV951" t="str">
            <v>KIM-P</v>
          </cell>
          <cell r="IW951">
            <v>0</v>
          </cell>
          <cell r="IX951" t="str">
            <v>EKO-L</v>
          </cell>
          <cell r="IY951">
            <v>0</v>
          </cell>
          <cell r="JA951">
            <v>0</v>
          </cell>
        </row>
        <row r="952">
          <cell r="Q952" t="str">
            <v/>
          </cell>
          <cell r="AB952" t="str">
            <v/>
          </cell>
          <cell r="AC952">
            <v>31</v>
          </cell>
          <cell r="AI952" t="str">
            <v/>
          </cell>
          <cell r="AJ952">
            <v>0</v>
          </cell>
          <cell r="AK952">
            <v>79.5</v>
          </cell>
          <cell r="AL952">
            <v>76.75</v>
          </cell>
          <cell r="AM952">
            <v>77.5</v>
          </cell>
          <cell r="AN952">
            <v>78</v>
          </cell>
          <cell r="AO952" t="str">
            <v/>
          </cell>
          <cell r="AP952">
            <v>0</v>
          </cell>
          <cell r="AQ952">
            <v>79</v>
          </cell>
          <cell r="AR952">
            <v>81</v>
          </cell>
          <cell r="AS952">
            <v>73.25</v>
          </cell>
          <cell r="AT952">
            <v>79</v>
          </cell>
          <cell r="AU952" t="str">
            <v/>
          </cell>
          <cell r="AV952">
            <v>0</v>
          </cell>
          <cell r="AW952">
            <v>79.75</v>
          </cell>
          <cell r="AX952">
            <v>76.75</v>
          </cell>
          <cell r="AY952">
            <v>77.5</v>
          </cell>
          <cell r="AZ952">
            <v>79</v>
          </cell>
          <cell r="BA952" t="str">
            <v/>
          </cell>
          <cell r="BB952">
            <v>0</v>
          </cell>
          <cell r="BC952">
            <v>79.5</v>
          </cell>
          <cell r="BD952">
            <v>76.75</v>
          </cell>
          <cell r="BE952">
            <v>78.5</v>
          </cell>
          <cell r="BF952">
            <v>77</v>
          </cell>
          <cell r="BG952" t="str">
            <v>SEJ</v>
          </cell>
          <cell r="BH952">
            <v>0</v>
          </cell>
          <cell r="BI952">
            <v>76</v>
          </cell>
          <cell r="BJ952">
            <v>82</v>
          </cell>
          <cell r="BK952">
            <v>72</v>
          </cell>
          <cell r="BL952">
            <v>78</v>
          </cell>
          <cell r="BM952" t="str">
            <v/>
          </cell>
          <cell r="BN952">
            <v>0</v>
          </cell>
          <cell r="BO952">
            <v>82.25</v>
          </cell>
          <cell r="BP952">
            <v>79</v>
          </cell>
          <cell r="BQ952">
            <v>79.25</v>
          </cell>
          <cell r="BR952">
            <v>81</v>
          </cell>
          <cell r="BS952" t="str">
            <v/>
          </cell>
          <cell r="BT952">
            <v>0</v>
          </cell>
          <cell r="BU952">
            <v>88.75</v>
          </cell>
          <cell r="BV952">
            <v>80.5</v>
          </cell>
          <cell r="BW952">
            <v>84</v>
          </cell>
          <cell r="BX952">
            <v>87</v>
          </cell>
          <cell r="BY952" t="str">
            <v/>
          </cell>
          <cell r="BZ952">
            <v>0</v>
          </cell>
          <cell r="CA952">
            <v>79.67</v>
          </cell>
          <cell r="CB952">
            <v>79.5</v>
          </cell>
          <cell r="CC952">
            <v>78</v>
          </cell>
          <cell r="CD952">
            <v>79</v>
          </cell>
          <cell r="CE952" t="str">
            <v/>
          </cell>
          <cell r="CF952">
            <v>0</v>
          </cell>
          <cell r="CG952">
            <v>83.75</v>
          </cell>
          <cell r="CH952">
            <v>79.75</v>
          </cell>
          <cell r="CI952">
            <v>77.75</v>
          </cell>
          <cell r="CJ952">
            <v>81</v>
          </cell>
          <cell r="CK952" t="str">
            <v/>
          </cell>
          <cell r="CL952">
            <v>0</v>
          </cell>
          <cell r="CM952">
            <v>75.33</v>
          </cell>
          <cell r="CN952">
            <v>79</v>
          </cell>
          <cell r="CO952">
            <v>79.25</v>
          </cell>
          <cell r="CP952">
            <v>80</v>
          </cell>
          <cell r="CQ952" t="str">
            <v/>
          </cell>
          <cell r="CR952">
            <v>0</v>
          </cell>
          <cell r="CS952">
            <v>85.5</v>
          </cell>
          <cell r="CT952">
            <v>89</v>
          </cell>
          <cell r="CU952">
            <v>85.5</v>
          </cell>
          <cell r="CV952">
            <v>82</v>
          </cell>
          <cell r="CW952" t="str">
            <v/>
          </cell>
          <cell r="CX952">
            <v>0</v>
          </cell>
          <cell r="CY952">
            <v>90.89</v>
          </cell>
          <cell r="CZ952">
            <v>88.5</v>
          </cell>
          <cell r="DA952">
            <v>82</v>
          </cell>
          <cell r="DB952">
            <v>89</v>
          </cell>
          <cell r="DC952" t="str">
            <v/>
          </cell>
          <cell r="DD952">
            <v>0</v>
          </cell>
          <cell r="DE952">
            <v>84</v>
          </cell>
          <cell r="DF952">
            <v>76.5</v>
          </cell>
          <cell r="DG952">
            <v>75.25</v>
          </cell>
          <cell r="DH952">
            <v>87</v>
          </cell>
          <cell r="DI952" t="str">
            <v/>
          </cell>
          <cell r="DJ952">
            <v>0</v>
          </cell>
          <cell r="DK952">
            <v>0</v>
          </cell>
          <cell r="DL952">
            <v>0</v>
          </cell>
          <cell r="DM952">
            <v>0</v>
          </cell>
          <cell r="DN952">
            <v>79</v>
          </cell>
          <cell r="DO952" t="str">
            <v/>
          </cell>
          <cell r="DP952">
            <v>0</v>
          </cell>
          <cell r="DQ952">
            <v>81</v>
          </cell>
          <cell r="DR952">
            <v>68.5</v>
          </cell>
          <cell r="DS952">
            <v>70.25</v>
          </cell>
          <cell r="DT952">
            <v>75</v>
          </cell>
          <cell r="DU952" t="str">
            <v/>
          </cell>
          <cell r="DV952">
            <v>0</v>
          </cell>
          <cell r="DW952">
            <v>85.75</v>
          </cell>
          <cell r="DX952">
            <v>80</v>
          </cell>
          <cell r="DY952">
            <v>70.25</v>
          </cell>
          <cell r="DZ952">
            <v>77</v>
          </cell>
          <cell r="EA952" t="str">
            <v/>
          </cell>
          <cell r="EB952">
            <v>0</v>
          </cell>
          <cell r="EC952">
            <v>76.44</v>
          </cell>
          <cell r="ED952">
            <v>74.75</v>
          </cell>
          <cell r="EE952">
            <v>75.5</v>
          </cell>
          <cell r="EF952">
            <v>79</v>
          </cell>
          <cell r="EG952" t="str">
            <v/>
          </cell>
          <cell r="EH952">
            <v>0</v>
          </cell>
          <cell r="EI952">
            <v>78.33</v>
          </cell>
          <cell r="EJ952">
            <v>72.75</v>
          </cell>
          <cell r="EK952">
            <v>75.25</v>
          </cell>
          <cell r="EL952">
            <v>80</v>
          </cell>
          <cell r="EM952" t="str">
            <v/>
          </cell>
          <cell r="EN952">
            <v>0</v>
          </cell>
          <cell r="EO952">
            <v>78.33</v>
          </cell>
          <cell r="EP952">
            <v>72.75</v>
          </cell>
          <cell r="EQ952">
            <v>75.25</v>
          </cell>
          <cell r="ER952">
            <v>80</v>
          </cell>
          <cell r="ES952" t="str">
            <v/>
          </cell>
          <cell r="ET952">
            <v>0</v>
          </cell>
          <cell r="EU952">
            <v>78.33</v>
          </cell>
          <cell r="EV952">
            <v>72.75</v>
          </cell>
          <cell r="EW952">
            <v>75.25</v>
          </cell>
          <cell r="EX952">
            <v>80</v>
          </cell>
          <cell r="EY952" t="str">
            <v/>
          </cell>
          <cell r="EZ952">
            <v>0</v>
          </cell>
          <cell r="FA952">
            <v>78.83</v>
          </cell>
          <cell r="FB952">
            <v>72.75</v>
          </cell>
          <cell r="FC952">
            <v>72.25</v>
          </cell>
          <cell r="FD952">
            <v>72</v>
          </cell>
          <cell r="FE952" t="str">
            <v/>
          </cell>
          <cell r="FF952">
            <v>0</v>
          </cell>
          <cell r="FG952">
            <v>78.83</v>
          </cell>
          <cell r="FH952">
            <v>72.75</v>
          </cell>
          <cell r="FI952">
            <v>72.25</v>
          </cell>
          <cell r="FJ952">
            <v>72</v>
          </cell>
          <cell r="FK952" t="str">
            <v/>
          </cell>
          <cell r="FL952">
            <v>0</v>
          </cell>
          <cell r="FM952">
            <v>78.83</v>
          </cell>
          <cell r="FN952">
            <v>72.75</v>
          </cell>
          <cell r="FO952">
            <v>72.25</v>
          </cell>
          <cell r="FP952">
            <v>72</v>
          </cell>
          <cell r="FQ952" t="str">
            <v/>
          </cell>
          <cell r="FR952">
            <v>0</v>
          </cell>
          <cell r="FS952">
            <v>78.83</v>
          </cell>
          <cell r="FT952">
            <v>72.75</v>
          </cell>
          <cell r="FU952">
            <v>72.25</v>
          </cell>
          <cell r="FV952">
            <v>72</v>
          </cell>
          <cell r="FW952" t="str">
            <v/>
          </cell>
          <cell r="FX952">
            <v>0</v>
          </cell>
          <cell r="FY952">
            <v>78.83</v>
          </cell>
          <cell r="FZ952">
            <v>72.75</v>
          </cell>
          <cell r="GA952">
            <v>72.25</v>
          </cell>
          <cell r="GB952">
            <v>72</v>
          </cell>
          <cell r="GC952" t="str">
            <v/>
          </cell>
          <cell r="GD952">
            <v>0</v>
          </cell>
          <cell r="GE952">
            <v>78.83</v>
          </cell>
          <cell r="GF952">
            <v>72.75</v>
          </cell>
          <cell r="GG952">
            <v>72.25</v>
          </cell>
          <cell r="GH952">
            <v>72</v>
          </cell>
          <cell r="GI952" t="str">
            <v/>
          </cell>
          <cell r="GJ952">
            <v>0</v>
          </cell>
          <cell r="GK952">
            <v>78.83</v>
          </cell>
          <cell r="GL952">
            <v>72.75</v>
          </cell>
          <cell r="GM952">
            <v>72.25</v>
          </cell>
          <cell r="GN952">
            <v>72</v>
          </cell>
          <cell r="GO952" t="str">
            <v/>
          </cell>
          <cell r="GP952">
            <v>0</v>
          </cell>
          <cell r="GQ952">
            <v>78.83</v>
          </cell>
          <cell r="GR952">
            <v>72.75</v>
          </cell>
          <cell r="GS952">
            <v>72.25</v>
          </cell>
          <cell r="GT952">
            <v>72</v>
          </cell>
          <cell r="GU952" t="str">
            <v/>
          </cell>
          <cell r="GV952">
            <v>0</v>
          </cell>
          <cell r="GW952">
            <v>80.42</v>
          </cell>
          <cell r="GX952">
            <v>76.5</v>
          </cell>
          <cell r="GY952">
            <v>72.5</v>
          </cell>
          <cell r="GZ952">
            <v>78</v>
          </cell>
          <cell r="HA952" t="str">
            <v>EKO-L</v>
          </cell>
          <cell r="HB952">
            <v>0</v>
          </cell>
          <cell r="HC952">
            <v>83.08</v>
          </cell>
          <cell r="HD952">
            <v>77</v>
          </cell>
          <cell r="HE952">
            <v>77</v>
          </cell>
          <cell r="HF952">
            <v>77</v>
          </cell>
          <cell r="HH952">
            <v>0</v>
          </cell>
          <cell r="HM952" t="str">
            <v/>
          </cell>
          <cell r="HN952" t="str">
            <v/>
          </cell>
          <cell r="HS952">
            <v>0</v>
          </cell>
          <cell r="HT952" t="str">
            <v>PKN</v>
          </cell>
          <cell r="HU952">
            <v>0</v>
          </cell>
          <cell r="HV952" t="str">
            <v>IND</v>
          </cell>
          <cell r="HW952">
            <v>0</v>
          </cell>
          <cell r="HX952" t="str">
            <v>MAT-W</v>
          </cell>
          <cell r="HY952">
            <v>0</v>
          </cell>
          <cell r="HZ952" t="str">
            <v>SEJ-W</v>
          </cell>
          <cell r="IA952">
            <v>0</v>
          </cell>
          <cell r="IB952" t="str">
            <v>IGR-W</v>
          </cell>
          <cell r="IC952">
            <v>0</v>
          </cell>
          <cell r="ID952" t="str">
            <v>SBO</v>
          </cell>
          <cell r="IE952">
            <v>0</v>
          </cell>
          <cell r="IF952" t="str">
            <v>PJO</v>
          </cell>
          <cell r="IG952">
            <v>0</v>
          </cell>
          <cell r="IH952" t="str">
            <v>PRA</v>
          </cell>
          <cell r="II952">
            <v>0</v>
          </cell>
          <cell r="IJ952" t="str">
            <v>JAW</v>
          </cell>
          <cell r="IK952">
            <v>0</v>
          </cell>
          <cell r="IL952" t="str">
            <v>ARB</v>
          </cell>
          <cell r="IM952">
            <v>0</v>
          </cell>
          <cell r="IN952" t="str">
            <v>PKM</v>
          </cell>
          <cell r="IO952">
            <v>0</v>
          </cell>
          <cell r="IP952" t="str">
            <v>MAT-P</v>
          </cell>
          <cell r="IQ952">
            <v>0</v>
          </cell>
          <cell r="IR952" t="str">
            <v>BIO-P</v>
          </cell>
          <cell r="IS952">
            <v>0</v>
          </cell>
          <cell r="IT952" t="str">
            <v>FIS-P</v>
          </cell>
          <cell r="IU952">
            <v>0</v>
          </cell>
          <cell r="IV952" t="str">
            <v>KIM-P</v>
          </cell>
          <cell r="IW952">
            <v>0</v>
          </cell>
          <cell r="IX952" t="str">
            <v>EKO-L</v>
          </cell>
          <cell r="IY952">
            <v>0</v>
          </cell>
          <cell r="JA952">
            <v>0</v>
          </cell>
        </row>
        <row r="953">
          <cell r="Q953" t="str">
            <v/>
          </cell>
          <cell r="AB953" t="str">
            <v/>
          </cell>
          <cell r="AC953">
            <v>1</v>
          </cell>
          <cell r="AI953" t="str">
            <v/>
          </cell>
          <cell r="AJ953">
            <v>0</v>
          </cell>
          <cell r="AK953">
            <v>83.25</v>
          </cell>
          <cell r="AL953">
            <v>84.5</v>
          </cell>
          <cell r="AM953">
            <v>88</v>
          </cell>
          <cell r="AN953">
            <v>80</v>
          </cell>
          <cell r="AO953" t="str">
            <v/>
          </cell>
          <cell r="AP953">
            <v>0</v>
          </cell>
          <cell r="AQ953">
            <v>85</v>
          </cell>
          <cell r="AR953">
            <v>0</v>
          </cell>
          <cell r="AS953">
            <v>78.5</v>
          </cell>
          <cell r="AT953">
            <v>81</v>
          </cell>
          <cell r="AU953" t="str">
            <v/>
          </cell>
          <cell r="AV953">
            <v>0</v>
          </cell>
          <cell r="AW953">
            <v>81.83</v>
          </cell>
          <cell r="AX953">
            <v>84</v>
          </cell>
          <cell r="AY953">
            <v>88</v>
          </cell>
          <cell r="AZ953">
            <v>80</v>
          </cell>
          <cell r="BA953" t="str">
            <v/>
          </cell>
          <cell r="BB953">
            <v>0</v>
          </cell>
          <cell r="BC953">
            <v>86.75</v>
          </cell>
          <cell r="BD953">
            <v>84.5</v>
          </cell>
          <cell r="BE953">
            <v>88</v>
          </cell>
          <cell r="BF953">
            <v>82</v>
          </cell>
          <cell r="BG953" t="str">
            <v/>
          </cell>
          <cell r="BH953">
            <v>0</v>
          </cell>
          <cell r="BI953">
            <v>84.33</v>
          </cell>
          <cell r="BJ953">
            <v>80</v>
          </cell>
          <cell r="BK953">
            <v>77.75</v>
          </cell>
          <cell r="BL953">
            <v>78</v>
          </cell>
          <cell r="BM953" t="str">
            <v/>
          </cell>
          <cell r="BN953">
            <v>0</v>
          </cell>
          <cell r="BO953">
            <v>81.13</v>
          </cell>
          <cell r="BP953">
            <v>78.25</v>
          </cell>
          <cell r="BQ953">
            <v>77.75</v>
          </cell>
          <cell r="BR953">
            <v>85</v>
          </cell>
          <cell r="BS953" t="str">
            <v/>
          </cell>
          <cell r="BT953">
            <v>0</v>
          </cell>
          <cell r="BU953">
            <v>86.5</v>
          </cell>
          <cell r="BV953">
            <v>84.25</v>
          </cell>
          <cell r="BW953">
            <v>88.5</v>
          </cell>
          <cell r="BX953">
            <v>88</v>
          </cell>
          <cell r="BY953" t="str">
            <v/>
          </cell>
          <cell r="BZ953">
            <v>0</v>
          </cell>
          <cell r="CA953">
            <v>86.78</v>
          </cell>
          <cell r="CB953">
            <v>81.75</v>
          </cell>
          <cell r="CC953">
            <v>81</v>
          </cell>
          <cell r="CD953">
            <v>82</v>
          </cell>
          <cell r="CE953" t="str">
            <v/>
          </cell>
          <cell r="CF953">
            <v>0</v>
          </cell>
          <cell r="CG953">
            <v>86.25</v>
          </cell>
          <cell r="CH953">
            <v>76.25</v>
          </cell>
          <cell r="CI953">
            <v>78</v>
          </cell>
          <cell r="CJ953">
            <v>82</v>
          </cell>
          <cell r="CK953" t="str">
            <v/>
          </cell>
          <cell r="CL953">
            <v>0</v>
          </cell>
          <cell r="CM953">
            <v>76.17</v>
          </cell>
          <cell r="CN953">
            <v>83.5</v>
          </cell>
          <cell r="CO953">
            <v>80</v>
          </cell>
          <cell r="CP953">
            <v>78</v>
          </cell>
          <cell r="CQ953" t="str">
            <v/>
          </cell>
          <cell r="CR953">
            <v>0</v>
          </cell>
          <cell r="CS953">
            <v>82.08</v>
          </cell>
          <cell r="CT953">
            <v>89.75</v>
          </cell>
          <cell r="CU953">
            <v>86.5</v>
          </cell>
          <cell r="CV953">
            <v>83</v>
          </cell>
          <cell r="CW953" t="str">
            <v/>
          </cell>
          <cell r="CX953">
            <v>0</v>
          </cell>
          <cell r="CY953">
            <v>82.44</v>
          </cell>
          <cell r="CZ953">
            <v>83.75</v>
          </cell>
          <cell r="DA953">
            <v>76.75</v>
          </cell>
          <cell r="DB953">
            <v>83</v>
          </cell>
          <cell r="DC953" t="str">
            <v/>
          </cell>
          <cell r="DD953">
            <v>0</v>
          </cell>
          <cell r="DE953">
            <v>91</v>
          </cell>
          <cell r="DF953">
            <v>81</v>
          </cell>
          <cell r="DG953">
            <v>81.75</v>
          </cell>
          <cell r="DH953">
            <v>88</v>
          </cell>
          <cell r="DI953" t="str">
            <v/>
          </cell>
          <cell r="DJ953">
            <v>0</v>
          </cell>
          <cell r="DK953">
            <v>0</v>
          </cell>
          <cell r="DL953">
            <v>0</v>
          </cell>
          <cell r="DM953">
            <v>0</v>
          </cell>
          <cell r="DN953">
            <v>85</v>
          </cell>
          <cell r="DO953" t="str">
            <v/>
          </cell>
          <cell r="DP953">
            <v>0</v>
          </cell>
          <cell r="DQ953">
            <v>89</v>
          </cell>
          <cell r="DR953">
            <v>85.5</v>
          </cell>
          <cell r="DS953">
            <v>91.5</v>
          </cell>
          <cell r="DT953">
            <v>82</v>
          </cell>
          <cell r="DU953" t="str">
            <v/>
          </cell>
          <cell r="DV953">
            <v>0</v>
          </cell>
          <cell r="DW953">
            <v>91</v>
          </cell>
          <cell r="DX953">
            <v>86.75</v>
          </cell>
          <cell r="DY953">
            <v>79.75</v>
          </cell>
          <cell r="DZ953">
            <v>85</v>
          </cell>
          <cell r="EA953" t="str">
            <v/>
          </cell>
          <cell r="EB953">
            <v>0</v>
          </cell>
          <cell r="EC953">
            <v>79.78</v>
          </cell>
          <cell r="ED953">
            <v>78.25</v>
          </cell>
          <cell r="EE953">
            <v>84.25</v>
          </cell>
          <cell r="EF953">
            <v>77</v>
          </cell>
          <cell r="EG953" t="str">
            <v/>
          </cell>
          <cell r="EH953">
            <v>0</v>
          </cell>
          <cell r="EI953">
            <v>78.5</v>
          </cell>
          <cell r="EJ953">
            <v>74.75</v>
          </cell>
          <cell r="EK953">
            <v>74.5</v>
          </cell>
          <cell r="EL953">
            <v>76</v>
          </cell>
          <cell r="EM953" t="str">
            <v/>
          </cell>
          <cell r="EN953">
            <v>0</v>
          </cell>
          <cell r="EO953">
            <v>78.5</v>
          </cell>
          <cell r="EP953">
            <v>74.75</v>
          </cell>
          <cell r="EQ953">
            <v>74.5</v>
          </cell>
          <cell r="ER953">
            <v>76</v>
          </cell>
          <cell r="ES953" t="str">
            <v/>
          </cell>
          <cell r="ET953">
            <v>0</v>
          </cell>
          <cell r="EU953">
            <v>78.5</v>
          </cell>
          <cell r="EV953">
            <v>74.75</v>
          </cell>
          <cell r="EW953">
            <v>74.5</v>
          </cell>
          <cell r="EX953">
            <v>76</v>
          </cell>
          <cell r="EY953" t="str">
            <v/>
          </cell>
          <cell r="EZ953">
            <v>0</v>
          </cell>
          <cell r="FA953">
            <v>79.33</v>
          </cell>
          <cell r="FB953">
            <v>71.25</v>
          </cell>
          <cell r="FC953">
            <v>79</v>
          </cell>
          <cell r="FD953">
            <v>72</v>
          </cell>
          <cell r="FE953" t="str">
            <v/>
          </cell>
          <cell r="FF953">
            <v>0</v>
          </cell>
          <cell r="FG953">
            <v>79.33</v>
          </cell>
          <cell r="FH953">
            <v>71.25</v>
          </cell>
          <cell r="FI953">
            <v>79</v>
          </cell>
          <cell r="FJ953">
            <v>72</v>
          </cell>
          <cell r="FK953" t="str">
            <v/>
          </cell>
          <cell r="FL953">
            <v>0</v>
          </cell>
          <cell r="FM953">
            <v>79.33</v>
          </cell>
          <cell r="FN953">
            <v>71.25</v>
          </cell>
          <cell r="FO953">
            <v>79</v>
          </cell>
          <cell r="FP953">
            <v>72</v>
          </cell>
          <cell r="FQ953" t="str">
            <v/>
          </cell>
          <cell r="FR953">
            <v>0</v>
          </cell>
          <cell r="FS953">
            <v>79.33</v>
          </cell>
          <cell r="FT953">
            <v>71.25</v>
          </cell>
          <cell r="FU953">
            <v>79</v>
          </cell>
          <cell r="FV953">
            <v>72</v>
          </cell>
          <cell r="FW953" t="str">
            <v/>
          </cell>
          <cell r="FX953">
            <v>0</v>
          </cell>
          <cell r="FY953">
            <v>79.33</v>
          </cell>
          <cell r="FZ953">
            <v>71.25</v>
          </cell>
          <cell r="GA953">
            <v>79</v>
          </cell>
          <cell r="GB953">
            <v>72</v>
          </cell>
          <cell r="GC953" t="str">
            <v/>
          </cell>
          <cell r="GD953">
            <v>0</v>
          </cell>
          <cell r="GE953">
            <v>79.33</v>
          </cell>
          <cell r="GF953">
            <v>71.25</v>
          </cell>
          <cell r="GG953">
            <v>79</v>
          </cell>
          <cell r="GH953">
            <v>72</v>
          </cell>
          <cell r="GI953" t="str">
            <v/>
          </cell>
          <cell r="GJ953">
            <v>0</v>
          </cell>
          <cell r="GK953">
            <v>79.33</v>
          </cell>
          <cell r="GL953">
            <v>71.25</v>
          </cell>
          <cell r="GM953">
            <v>79</v>
          </cell>
          <cell r="GN953">
            <v>72</v>
          </cell>
          <cell r="GO953" t="str">
            <v/>
          </cell>
          <cell r="GP953">
            <v>0</v>
          </cell>
          <cell r="GQ953">
            <v>79.33</v>
          </cell>
          <cell r="GR953">
            <v>71.25</v>
          </cell>
          <cell r="GS953">
            <v>79</v>
          </cell>
          <cell r="GT953">
            <v>72</v>
          </cell>
          <cell r="GU953" t="str">
            <v/>
          </cell>
          <cell r="GV953">
            <v>0</v>
          </cell>
          <cell r="GW953">
            <v>81.92</v>
          </cell>
          <cell r="GX953">
            <v>78.75</v>
          </cell>
          <cell r="GY953">
            <v>70</v>
          </cell>
          <cell r="GZ953">
            <v>78</v>
          </cell>
          <cell r="HA953" t="str">
            <v>EKO-L</v>
          </cell>
          <cell r="HB953">
            <v>0</v>
          </cell>
          <cell r="HC953">
            <v>83.83</v>
          </cell>
          <cell r="HD953">
            <v>75.75</v>
          </cell>
          <cell r="HE953">
            <v>77.5</v>
          </cell>
          <cell r="HF953">
            <v>79</v>
          </cell>
          <cell r="HH953">
            <v>0</v>
          </cell>
          <cell r="HM953" t="str">
            <v/>
          </cell>
          <cell r="HN953" t="str">
            <v/>
          </cell>
          <cell r="HS953">
            <v>0</v>
          </cell>
          <cell r="HT953" t="str">
            <v>PKN</v>
          </cell>
          <cell r="HU953">
            <v>0</v>
          </cell>
          <cell r="HV953" t="str">
            <v>IND</v>
          </cell>
          <cell r="HW953">
            <v>0</v>
          </cell>
          <cell r="HX953" t="str">
            <v>MAT-W</v>
          </cell>
          <cell r="HY953">
            <v>0</v>
          </cell>
          <cell r="HZ953" t="str">
            <v>SEJ-W</v>
          </cell>
          <cell r="IA953">
            <v>0</v>
          </cell>
          <cell r="IB953" t="str">
            <v>IGR-W</v>
          </cell>
          <cell r="IC953">
            <v>0</v>
          </cell>
          <cell r="ID953" t="str">
            <v>SBO</v>
          </cell>
          <cell r="IE953">
            <v>0</v>
          </cell>
          <cell r="IF953" t="str">
            <v>PJO</v>
          </cell>
          <cell r="IG953">
            <v>0</v>
          </cell>
          <cell r="IH953" t="str">
            <v>PRA</v>
          </cell>
          <cell r="II953">
            <v>0</v>
          </cell>
          <cell r="IJ953" t="str">
            <v>JAW</v>
          </cell>
          <cell r="IK953">
            <v>0</v>
          </cell>
          <cell r="IL953" t="str">
            <v>ARB</v>
          </cell>
          <cell r="IM953">
            <v>0</v>
          </cell>
          <cell r="IN953" t="str">
            <v>PKM</v>
          </cell>
          <cell r="IO953">
            <v>0</v>
          </cell>
          <cell r="IP953" t="str">
            <v>MAT-P</v>
          </cell>
          <cell r="IQ953">
            <v>0</v>
          </cell>
          <cell r="IR953" t="str">
            <v>BIO-P</v>
          </cell>
          <cell r="IS953">
            <v>0</v>
          </cell>
          <cell r="IT953" t="str">
            <v>FIS-P</v>
          </cell>
          <cell r="IU953">
            <v>0</v>
          </cell>
          <cell r="IV953" t="str">
            <v>KIM-P</v>
          </cell>
          <cell r="IW953">
            <v>0</v>
          </cell>
          <cell r="IX953" t="str">
            <v>EKO-L</v>
          </cell>
          <cell r="IY953">
            <v>0</v>
          </cell>
          <cell r="JA953">
            <v>0</v>
          </cell>
        </row>
        <row r="954">
          <cell r="Q954" t="str">
            <v/>
          </cell>
          <cell r="AB954" t="str">
            <v/>
          </cell>
          <cell r="AC954">
            <v>2</v>
          </cell>
          <cell r="AI954" t="str">
            <v/>
          </cell>
          <cell r="AJ954">
            <v>0</v>
          </cell>
          <cell r="AK954">
            <v>83.25</v>
          </cell>
          <cell r="AL954">
            <v>84.5</v>
          </cell>
          <cell r="AM954">
            <v>88</v>
          </cell>
          <cell r="AN954">
            <v>80</v>
          </cell>
          <cell r="AO954" t="str">
            <v/>
          </cell>
          <cell r="AP954">
            <v>0</v>
          </cell>
          <cell r="AQ954">
            <v>85</v>
          </cell>
          <cell r="AR954">
            <v>0</v>
          </cell>
          <cell r="AS954">
            <v>78.5</v>
          </cell>
          <cell r="AT954">
            <v>81</v>
          </cell>
          <cell r="AU954" t="str">
            <v/>
          </cell>
          <cell r="AV954">
            <v>0</v>
          </cell>
          <cell r="AW954">
            <v>81.83</v>
          </cell>
          <cell r="AX954">
            <v>84</v>
          </cell>
          <cell r="AY954">
            <v>88</v>
          </cell>
          <cell r="AZ954">
            <v>80</v>
          </cell>
          <cell r="BA954" t="str">
            <v/>
          </cell>
          <cell r="BB954">
            <v>0</v>
          </cell>
          <cell r="BC954">
            <v>86.75</v>
          </cell>
          <cell r="BD954">
            <v>84.5</v>
          </cell>
          <cell r="BE954">
            <v>88</v>
          </cell>
          <cell r="BF954">
            <v>82</v>
          </cell>
          <cell r="BG954" t="str">
            <v/>
          </cell>
          <cell r="BH954">
            <v>0</v>
          </cell>
          <cell r="BI954">
            <v>84.33</v>
          </cell>
          <cell r="BJ954">
            <v>80</v>
          </cell>
          <cell r="BK954">
            <v>77.75</v>
          </cell>
          <cell r="BL954">
            <v>78</v>
          </cell>
          <cell r="BM954" t="str">
            <v/>
          </cell>
          <cell r="BN954">
            <v>0</v>
          </cell>
          <cell r="BO954">
            <v>81.13</v>
          </cell>
          <cell r="BP954">
            <v>78.25</v>
          </cell>
          <cell r="BQ954">
            <v>77.75</v>
          </cell>
          <cell r="BR954">
            <v>85</v>
          </cell>
          <cell r="BS954" t="str">
            <v/>
          </cell>
          <cell r="BT954">
            <v>0</v>
          </cell>
          <cell r="BU954">
            <v>86.5</v>
          </cell>
          <cell r="BV954">
            <v>84.25</v>
          </cell>
          <cell r="BW954">
            <v>88.5</v>
          </cell>
          <cell r="BX954">
            <v>88</v>
          </cell>
          <cell r="BY954" t="str">
            <v/>
          </cell>
          <cell r="BZ954">
            <v>0</v>
          </cell>
          <cell r="CA954">
            <v>86.78</v>
          </cell>
          <cell r="CB954">
            <v>81.75</v>
          </cell>
          <cell r="CC954">
            <v>81</v>
          </cell>
          <cell r="CD954">
            <v>82</v>
          </cell>
          <cell r="CE954" t="str">
            <v/>
          </cell>
          <cell r="CF954">
            <v>0</v>
          </cell>
          <cell r="CG954">
            <v>86.25</v>
          </cell>
          <cell r="CH954">
            <v>76.25</v>
          </cell>
          <cell r="CI954">
            <v>78</v>
          </cell>
          <cell r="CJ954">
            <v>82</v>
          </cell>
          <cell r="CK954" t="str">
            <v/>
          </cell>
          <cell r="CL954">
            <v>0</v>
          </cell>
          <cell r="CM954">
            <v>76.17</v>
          </cell>
          <cell r="CN954">
            <v>83.5</v>
          </cell>
          <cell r="CO954">
            <v>80</v>
          </cell>
          <cell r="CP954">
            <v>78</v>
          </cell>
          <cell r="CQ954" t="str">
            <v/>
          </cell>
          <cell r="CR954">
            <v>0</v>
          </cell>
          <cell r="CS954">
            <v>82.08</v>
          </cell>
          <cell r="CT954">
            <v>89.75</v>
          </cell>
          <cell r="CU954">
            <v>86.5</v>
          </cell>
          <cell r="CV954">
            <v>83</v>
          </cell>
          <cell r="CW954" t="str">
            <v/>
          </cell>
          <cell r="CX954">
            <v>0</v>
          </cell>
          <cell r="CY954">
            <v>82.44</v>
          </cell>
          <cell r="CZ954">
            <v>83.75</v>
          </cell>
          <cell r="DA954">
            <v>76.75</v>
          </cell>
          <cell r="DB954">
            <v>83</v>
          </cell>
          <cell r="DC954" t="str">
            <v/>
          </cell>
          <cell r="DD954">
            <v>0</v>
          </cell>
          <cell r="DE954">
            <v>91</v>
          </cell>
          <cell r="DF954">
            <v>81</v>
          </cell>
          <cell r="DG954">
            <v>81.75</v>
          </cell>
          <cell r="DH954">
            <v>88</v>
          </cell>
          <cell r="DI954" t="str">
            <v/>
          </cell>
          <cell r="DJ954">
            <v>0</v>
          </cell>
          <cell r="DK954">
            <v>0</v>
          </cell>
          <cell r="DL954">
            <v>0</v>
          </cell>
          <cell r="DM954">
            <v>0</v>
          </cell>
          <cell r="DN954">
            <v>85</v>
          </cell>
          <cell r="DO954" t="str">
            <v/>
          </cell>
          <cell r="DP954">
            <v>0</v>
          </cell>
          <cell r="DQ954">
            <v>89</v>
          </cell>
          <cell r="DR954">
            <v>85.5</v>
          </cell>
          <cell r="DS954">
            <v>91.5</v>
          </cell>
          <cell r="DT954">
            <v>82</v>
          </cell>
          <cell r="DU954" t="str">
            <v/>
          </cell>
          <cell r="DV954">
            <v>0</v>
          </cell>
          <cell r="DW954">
            <v>91</v>
          </cell>
          <cell r="DX954">
            <v>86.75</v>
          </cell>
          <cell r="DY954">
            <v>79.75</v>
          </cell>
          <cell r="DZ954">
            <v>85</v>
          </cell>
          <cell r="EA954" t="str">
            <v/>
          </cell>
          <cell r="EB954">
            <v>0</v>
          </cell>
          <cell r="EC954">
            <v>79.78</v>
          </cell>
          <cell r="ED954">
            <v>78.25</v>
          </cell>
          <cell r="EE954">
            <v>84.25</v>
          </cell>
          <cell r="EF954">
            <v>77</v>
          </cell>
          <cell r="EG954" t="str">
            <v/>
          </cell>
          <cell r="EH954">
            <v>0</v>
          </cell>
          <cell r="EI954">
            <v>78.5</v>
          </cell>
          <cell r="EJ954">
            <v>74.75</v>
          </cell>
          <cell r="EK954">
            <v>74.5</v>
          </cell>
          <cell r="EL954">
            <v>76</v>
          </cell>
          <cell r="EM954" t="str">
            <v/>
          </cell>
          <cell r="EN954">
            <v>0</v>
          </cell>
          <cell r="EO954">
            <v>78.5</v>
          </cell>
          <cell r="EP954">
            <v>74.75</v>
          </cell>
          <cell r="EQ954">
            <v>74.5</v>
          </cell>
          <cell r="ER954">
            <v>76</v>
          </cell>
          <cell r="ES954" t="str">
            <v/>
          </cell>
          <cell r="ET954">
            <v>0</v>
          </cell>
          <cell r="EU954">
            <v>78.5</v>
          </cell>
          <cell r="EV954">
            <v>74.75</v>
          </cell>
          <cell r="EW954">
            <v>74.5</v>
          </cell>
          <cell r="EX954">
            <v>76</v>
          </cell>
          <cell r="EY954" t="str">
            <v/>
          </cell>
          <cell r="EZ954">
            <v>0</v>
          </cell>
          <cell r="FA954">
            <v>79.33</v>
          </cell>
          <cell r="FB954">
            <v>71.25</v>
          </cell>
          <cell r="FC954">
            <v>79</v>
          </cell>
          <cell r="FD954">
            <v>72</v>
          </cell>
          <cell r="FE954" t="str">
            <v/>
          </cell>
          <cell r="FF954">
            <v>0</v>
          </cell>
          <cell r="FG954">
            <v>79.33</v>
          </cell>
          <cell r="FH954">
            <v>71.25</v>
          </cell>
          <cell r="FI954">
            <v>79</v>
          </cell>
          <cell r="FJ954">
            <v>72</v>
          </cell>
          <cell r="FK954" t="str">
            <v/>
          </cell>
          <cell r="FL954">
            <v>0</v>
          </cell>
          <cell r="FM954">
            <v>79.33</v>
          </cell>
          <cell r="FN954">
            <v>71.25</v>
          </cell>
          <cell r="FO954">
            <v>79</v>
          </cell>
          <cell r="FP954">
            <v>72</v>
          </cell>
          <cell r="FQ954" t="str">
            <v/>
          </cell>
          <cell r="FR954">
            <v>0</v>
          </cell>
          <cell r="FS954">
            <v>79.33</v>
          </cell>
          <cell r="FT954">
            <v>71.25</v>
          </cell>
          <cell r="FU954">
            <v>79</v>
          </cell>
          <cell r="FV954">
            <v>72</v>
          </cell>
          <cell r="FW954" t="str">
            <v/>
          </cell>
          <cell r="FX954">
            <v>0</v>
          </cell>
          <cell r="FY954">
            <v>79.33</v>
          </cell>
          <cell r="FZ954">
            <v>71.25</v>
          </cell>
          <cell r="GA954">
            <v>79</v>
          </cell>
          <cell r="GB954">
            <v>72</v>
          </cell>
          <cell r="GC954" t="str">
            <v/>
          </cell>
          <cell r="GD954">
            <v>0</v>
          </cell>
          <cell r="GE954">
            <v>79.33</v>
          </cell>
          <cell r="GF954">
            <v>71.25</v>
          </cell>
          <cell r="GG954">
            <v>79</v>
          </cell>
          <cell r="GH954">
            <v>72</v>
          </cell>
          <cell r="GI954" t="str">
            <v/>
          </cell>
          <cell r="GJ954">
            <v>0</v>
          </cell>
          <cell r="GK954">
            <v>79.33</v>
          </cell>
          <cell r="GL954">
            <v>71.25</v>
          </cell>
          <cell r="GM954">
            <v>79</v>
          </cell>
          <cell r="GN954">
            <v>72</v>
          </cell>
          <cell r="GO954" t="str">
            <v/>
          </cell>
          <cell r="GP954">
            <v>0</v>
          </cell>
          <cell r="GQ954">
            <v>79.33</v>
          </cell>
          <cell r="GR954">
            <v>71.25</v>
          </cell>
          <cell r="GS954">
            <v>79</v>
          </cell>
          <cell r="GT954">
            <v>72</v>
          </cell>
          <cell r="GU954" t="str">
            <v/>
          </cell>
          <cell r="GV954">
            <v>0</v>
          </cell>
          <cell r="GW954">
            <v>81.92</v>
          </cell>
          <cell r="GX954">
            <v>78.75</v>
          </cell>
          <cell r="GY954">
            <v>70</v>
          </cell>
          <cell r="GZ954">
            <v>78</v>
          </cell>
          <cell r="HA954" t="str">
            <v>EKO-L</v>
          </cell>
          <cell r="HB954">
            <v>0</v>
          </cell>
          <cell r="HC954">
            <v>83.83</v>
          </cell>
          <cell r="HD954">
            <v>75.75</v>
          </cell>
          <cell r="HE954">
            <v>77.5</v>
          </cell>
          <cell r="HF954">
            <v>79</v>
          </cell>
          <cell r="HH954">
            <v>0</v>
          </cell>
          <cell r="HM954" t="str">
            <v/>
          </cell>
          <cell r="HN954" t="str">
            <v/>
          </cell>
          <cell r="HS954">
            <v>0</v>
          </cell>
          <cell r="HT954" t="str">
            <v>PKN</v>
          </cell>
          <cell r="HU954">
            <v>0</v>
          </cell>
          <cell r="HV954" t="str">
            <v>IND</v>
          </cell>
          <cell r="HW954">
            <v>0</v>
          </cell>
          <cell r="HX954" t="str">
            <v>MAT-W</v>
          </cell>
          <cell r="HY954">
            <v>0</v>
          </cell>
          <cell r="HZ954" t="str">
            <v>SEJ-W</v>
          </cell>
          <cell r="IA954">
            <v>0</v>
          </cell>
          <cell r="IB954" t="str">
            <v>IGR-W</v>
          </cell>
          <cell r="IC954">
            <v>0</v>
          </cell>
          <cell r="ID954" t="str">
            <v>SBO</v>
          </cell>
          <cell r="IE954">
            <v>0</v>
          </cell>
          <cell r="IF954" t="str">
            <v>PJO</v>
          </cell>
          <cell r="IG954">
            <v>0</v>
          </cell>
          <cell r="IH954" t="str">
            <v>PRA</v>
          </cell>
          <cell r="II954">
            <v>0</v>
          </cell>
          <cell r="IJ954" t="str">
            <v>JAW</v>
          </cell>
          <cell r="IK954">
            <v>0</v>
          </cell>
          <cell r="IL954" t="str">
            <v>ARB</v>
          </cell>
          <cell r="IM954">
            <v>0</v>
          </cell>
          <cell r="IN954" t="str">
            <v>PKM</v>
          </cell>
          <cell r="IO954">
            <v>0</v>
          </cell>
          <cell r="IP954" t="str">
            <v>MAT-P</v>
          </cell>
          <cell r="IQ954">
            <v>0</v>
          </cell>
          <cell r="IR954" t="str">
            <v>BIO-P</v>
          </cell>
          <cell r="IS954">
            <v>0</v>
          </cell>
          <cell r="IT954" t="str">
            <v>FIS-P</v>
          </cell>
          <cell r="IU954">
            <v>0</v>
          </cell>
          <cell r="IV954" t="str">
            <v>KIM-P</v>
          </cell>
          <cell r="IW954">
            <v>0</v>
          </cell>
          <cell r="IX954" t="str">
            <v>EKO-L</v>
          </cell>
          <cell r="IY954">
            <v>0</v>
          </cell>
          <cell r="JA954">
            <v>0</v>
          </cell>
        </row>
        <row r="955">
          <cell r="Q955" t="str">
            <v/>
          </cell>
          <cell r="AB955" t="str">
            <v/>
          </cell>
          <cell r="AC955">
            <v>3</v>
          </cell>
          <cell r="AI955" t="str">
            <v/>
          </cell>
          <cell r="AJ955">
            <v>0</v>
          </cell>
          <cell r="AK955">
            <v>83.25</v>
          </cell>
          <cell r="AL955">
            <v>84.5</v>
          </cell>
          <cell r="AM955">
            <v>88</v>
          </cell>
          <cell r="AN955">
            <v>80</v>
          </cell>
          <cell r="AO955" t="str">
            <v/>
          </cell>
          <cell r="AP955">
            <v>0</v>
          </cell>
          <cell r="AQ955">
            <v>85</v>
          </cell>
          <cell r="AR955">
            <v>0</v>
          </cell>
          <cell r="AS955">
            <v>78.5</v>
          </cell>
          <cell r="AT955">
            <v>81</v>
          </cell>
          <cell r="AU955" t="str">
            <v/>
          </cell>
          <cell r="AV955">
            <v>0</v>
          </cell>
          <cell r="AW955">
            <v>81.83</v>
          </cell>
          <cell r="AX955">
            <v>84</v>
          </cell>
          <cell r="AY955">
            <v>88</v>
          </cell>
          <cell r="AZ955">
            <v>80</v>
          </cell>
          <cell r="BA955" t="str">
            <v/>
          </cell>
          <cell r="BB955">
            <v>0</v>
          </cell>
          <cell r="BC955">
            <v>86.75</v>
          </cell>
          <cell r="BD955">
            <v>84.5</v>
          </cell>
          <cell r="BE955">
            <v>88</v>
          </cell>
          <cell r="BF955">
            <v>82</v>
          </cell>
          <cell r="BG955" t="str">
            <v/>
          </cell>
          <cell r="BH955">
            <v>0</v>
          </cell>
          <cell r="BI955">
            <v>84.33</v>
          </cell>
          <cell r="BJ955">
            <v>80</v>
          </cell>
          <cell r="BK955">
            <v>77.75</v>
          </cell>
          <cell r="BL955">
            <v>78</v>
          </cell>
          <cell r="BM955" t="str">
            <v/>
          </cell>
          <cell r="BN955">
            <v>0</v>
          </cell>
          <cell r="BO955">
            <v>81.13</v>
          </cell>
          <cell r="BP955">
            <v>78.25</v>
          </cell>
          <cell r="BQ955">
            <v>77.75</v>
          </cell>
          <cell r="BR955">
            <v>85</v>
          </cell>
          <cell r="BS955" t="str">
            <v/>
          </cell>
          <cell r="BT955">
            <v>0</v>
          </cell>
          <cell r="BU955">
            <v>86.5</v>
          </cell>
          <cell r="BV955">
            <v>84.25</v>
          </cell>
          <cell r="BW955">
            <v>88.5</v>
          </cell>
          <cell r="BX955">
            <v>88</v>
          </cell>
          <cell r="BY955" t="str">
            <v/>
          </cell>
          <cell r="BZ955">
            <v>0</v>
          </cell>
          <cell r="CA955">
            <v>86.78</v>
          </cell>
          <cell r="CB955">
            <v>81.75</v>
          </cell>
          <cell r="CC955">
            <v>81</v>
          </cell>
          <cell r="CD955">
            <v>82</v>
          </cell>
          <cell r="CE955" t="str">
            <v/>
          </cell>
          <cell r="CF955">
            <v>0</v>
          </cell>
          <cell r="CG955">
            <v>86.25</v>
          </cell>
          <cell r="CH955">
            <v>76.25</v>
          </cell>
          <cell r="CI955">
            <v>78</v>
          </cell>
          <cell r="CJ955">
            <v>82</v>
          </cell>
          <cell r="CK955" t="str">
            <v/>
          </cell>
          <cell r="CL955">
            <v>0</v>
          </cell>
          <cell r="CM955">
            <v>76.17</v>
          </cell>
          <cell r="CN955">
            <v>83.5</v>
          </cell>
          <cell r="CO955">
            <v>80</v>
          </cell>
          <cell r="CP955">
            <v>78</v>
          </cell>
          <cell r="CQ955" t="str">
            <v/>
          </cell>
          <cell r="CR955">
            <v>0</v>
          </cell>
          <cell r="CS955">
            <v>82.08</v>
          </cell>
          <cell r="CT955">
            <v>89.75</v>
          </cell>
          <cell r="CU955">
            <v>86.5</v>
          </cell>
          <cell r="CV955">
            <v>83</v>
          </cell>
          <cell r="CW955" t="str">
            <v/>
          </cell>
          <cell r="CX955">
            <v>0</v>
          </cell>
          <cell r="CY955">
            <v>82.44</v>
          </cell>
          <cell r="CZ955">
            <v>83.75</v>
          </cell>
          <cell r="DA955">
            <v>76.75</v>
          </cell>
          <cell r="DB955">
            <v>83</v>
          </cell>
          <cell r="DC955" t="str">
            <v/>
          </cell>
          <cell r="DD955">
            <v>0</v>
          </cell>
          <cell r="DE955">
            <v>91</v>
          </cell>
          <cell r="DF955">
            <v>81</v>
          </cell>
          <cell r="DG955">
            <v>81.75</v>
          </cell>
          <cell r="DH955">
            <v>88</v>
          </cell>
          <cell r="DI955" t="str">
            <v/>
          </cell>
          <cell r="DJ955">
            <v>0</v>
          </cell>
          <cell r="DK955">
            <v>0</v>
          </cell>
          <cell r="DL955">
            <v>0</v>
          </cell>
          <cell r="DM955">
            <v>0</v>
          </cell>
          <cell r="DN955">
            <v>85</v>
          </cell>
          <cell r="DO955" t="str">
            <v/>
          </cell>
          <cell r="DP955">
            <v>0</v>
          </cell>
          <cell r="DQ955">
            <v>89</v>
          </cell>
          <cell r="DR955">
            <v>85.5</v>
          </cell>
          <cell r="DS955">
            <v>91.5</v>
          </cell>
          <cell r="DT955">
            <v>82</v>
          </cell>
          <cell r="DU955" t="str">
            <v/>
          </cell>
          <cell r="DV955">
            <v>0</v>
          </cell>
          <cell r="DW955">
            <v>91</v>
          </cell>
          <cell r="DX955">
            <v>86.75</v>
          </cell>
          <cell r="DY955">
            <v>79.75</v>
          </cell>
          <cell r="DZ955">
            <v>85</v>
          </cell>
          <cell r="EA955" t="str">
            <v/>
          </cell>
          <cell r="EB955">
            <v>0</v>
          </cell>
          <cell r="EC955">
            <v>79.78</v>
          </cell>
          <cell r="ED955">
            <v>78.25</v>
          </cell>
          <cell r="EE955">
            <v>84.25</v>
          </cell>
          <cell r="EF955">
            <v>77</v>
          </cell>
          <cell r="EG955" t="str">
            <v/>
          </cell>
          <cell r="EH955">
            <v>0</v>
          </cell>
          <cell r="EI955">
            <v>78.5</v>
          </cell>
          <cell r="EJ955">
            <v>74.75</v>
          </cell>
          <cell r="EK955">
            <v>74.5</v>
          </cell>
          <cell r="EL955">
            <v>76</v>
          </cell>
          <cell r="EM955" t="str">
            <v/>
          </cell>
          <cell r="EN955">
            <v>0</v>
          </cell>
          <cell r="EO955">
            <v>78.5</v>
          </cell>
          <cell r="EP955">
            <v>74.75</v>
          </cell>
          <cell r="EQ955">
            <v>74.5</v>
          </cell>
          <cell r="ER955">
            <v>76</v>
          </cell>
          <cell r="ES955" t="str">
            <v/>
          </cell>
          <cell r="ET955">
            <v>0</v>
          </cell>
          <cell r="EU955">
            <v>78.5</v>
          </cell>
          <cell r="EV955">
            <v>74.75</v>
          </cell>
          <cell r="EW955">
            <v>74.5</v>
          </cell>
          <cell r="EX955">
            <v>76</v>
          </cell>
          <cell r="EY955" t="str">
            <v/>
          </cell>
          <cell r="EZ955">
            <v>0</v>
          </cell>
          <cell r="FA955">
            <v>79.33</v>
          </cell>
          <cell r="FB955">
            <v>71.25</v>
          </cell>
          <cell r="FC955">
            <v>79</v>
          </cell>
          <cell r="FD955">
            <v>72</v>
          </cell>
          <cell r="FE955" t="str">
            <v/>
          </cell>
          <cell r="FF955">
            <v>0</v>
          </cell>
          <cell r="FG955">
            <v>79.33</v>
          </cell>
          <cell r="FH955">
            <v>71.25</v>
          </cell>
          <cell r="FI955">
            <v>79</v>
          </cell>
          <cell r="FJ955">
            <v>72</v>
          </cell>
          <cell r="FK955" t="str">
            <v/>
          </cell>
          <cell r="FL955">
            <v>0</v>
          </cell>
          <cell r="FM955">
            <v>79.33</v>
          </cell>
          <cell r="FN955">
            <v>71.25</v>
          </cell>
          <cell r="FO955">
            <v>79</v>
          </cell>
          <cell r="FP955">
            <v>72</v>
          </cell>
          <cell r="FQ955" t="str">
            <v/>
          </cell>
          <cell r="FR955">
            <v>0</v>
          </cell>
          <cell r="FS955">
            <v>79.33</v>
          </cell>
          <cell r="FT955">
            <v>71.25</v>
          </cell>
          <cell r="FU955">
            <v>79</v>
          </cell>
          <cell r="FV955">
            <v>72</v>
          </cell>
          <cell r="FW955" t="str">
            <v/>
          </cell>
          <cell r="FX955">
            <v>0</v>
          </cell>
          <cell r="FY955">
            <v>79.33</v>
          </cell>
          <cell r="FZ955">
            <v>71.25</v>
          </cell>
          <cell r="GA955">
            <v>79</v>
          </cell>
          <cell r="GB955">
            <v>72</v>
          </cell>
          <cell r="GC955" t="str">
            <v/>
          </cell>
          <cell r="GD955">
            <v>0</v>
          </cell>
          <cell r="GE955">
            <v>79.33</v>
          </cell>
          <cell r="GF955">
            <v>71.25</v>
          </cell>
          <cell r="GG955">
            <v>79</v>
          </cell>
          <cell r="GH955">
            <v>72</v>
          </cell>
          <cell r="GI955" t="str">
            <v/>
          </cell>
          <cell r="GJ955">
            <v>0</v>
          </cell>
          <cell r="GK955">
            <v>79.33</v>
          </cell>
          <cell r="GL955">
            <v>71.25</v>
          </cell>
          <cell r="GM955">
            <v>79</v>
          </cell>
          <cell r="GN955">
            <v>72</v>
          </cell>
          <cell r="GO955" t="str">
            <v/>
          </cell>
          <cell r="GP955">
            <v>0</v>
          </cell>
          <cell r="GQ955">
            <v>79.33</v>
          </cell>
          <cell r="GR955">
            <v>71.25</v>
          </cell>
          <cell r="GS955">
            <v>79</v>
          </cell>
          <cell r="GT955">
            <v>72</v>
          </cell>
          <cell r="GU955" t="str">
            <v/>
          </cell>
          <cell r="GV955">
            <v>0</v>
          </cell>
          <cell r="GW955">
            <v>81.92</v>
          </cell>
          <cell r="GX955">
            <v>78.75</v>
          </cell>
          <cell r="GY955">
            <v>70</v>
          </cell>
          <cell r="GZ955">
            <v>78</v>
          </cell>
          <cell r="HA955" t="str">
            <v>EKO-L</v>
          </cell>
          <cell r="HB955">
            <v>0</v>
          </cell>
          <cell r="HC955">
            <v>83.83</v>
          </cell>
          <cell r="HD955">
            <v>75.75</v>
          </cell>
          <cell r="HE955">
            <v>77.5</v>
          </cell>
          <cell r="HF955">
            <v>79</v>
          </cell>
          <cell r="HH955">
            <v>0</v>
          </cell>
          <cell r="HM955" t="str">
            <v/>
          </cell>
          <cell r="HN955" t="str">
            <v/>
          </cell>
          <cell r="HS955">
            <v>0</v>
          </cell>
          <cell r="HT955" t="str">
            <v>PKN</v>
          </cell>
          <cell r="HU955">
            <v>0</v>
          </cell>
          <cell r="HV955" t="str">
            <v>IND</v>
          </cell>
          <cell r="HW955">
            <v>0</v>
          </cell>
          <cell r="HX955" t="str">
            <v>MAT-W</v>
          </cell>
          <cell r="HY955">
            <v>0</v>
          </cell>
          <cell r="HZ955" t="str">
            <v>SEJ-W</v>
          </cell>
          <cell r="IA955">
            <v>0</v>
          </cell>
          <cell r="IB955" t="str">
            <v>IGR-W</v>
          </cell>
          <cell r="IC955">
            <v>0</v>
          </cell>
          <cell r="ID955" t="str">
            <v>SBO</v>
          </cell>
          <cell r="IE955">
            <v>0</v>
          </cell>
          <cell r="IF955" t="str">
            <v>PJO</v>
          </cell>
          <cell r="IG955">
            <v>0</v>
          </cell>
          <cell r="IH955" t="str">
            <v>PRA</v>
          </cell>
          <cell r="II955">
            <v>0</v>
          </cell>
          <cell r="IJ955" t="str">
            <v>JAW</v>
          </cell>
          <cell r="IK955">
            <v>0</v>
          </cell>
          <cell r="IL955" t="str">
            <v>ARB</v>
          </cell>
          <cell r="IM955">
            <v>0</v>
          </cell>
          <cell r="IN955" t="str">
            <v>PKM</v>
          </cell>
          <cell r="IO955">
            <v>0</v>
          </cell>
          <cell r="IP955" t="str">
            <v>MAT-P</v>
          </cell>
          <cell r="IQ955">
            <v>0</v>
          </cell>
          <cell r="IR955" t="str">
            <v>BIO-P</v>
          </cell>
          <cell r="IS955">
            <v>0</v>
          </cell>
          <cell r="IT955" t="str">
            <v>FIS-P</v>
          </cell>
          <cell r="IU955">
            <v>0</v>
          </cell>
          <cell r="IV955" t="str">
            <v>KIM-P</v>
          </cell>
          <cell r="IW955">
            <v>0</v>
          </cell>
          <cell r="IX955" t="str">
            <v>EKO-L</v>
          </cell>
          <cell r="IY955">
            <v>0</v>
          </cell>
          <cell r="JA955">
            <v>0</v>
          </cell>
        </row>
        <row r="956">
          <cell r="Q956" t="str">
            <v/>
          </cell>
          <cell r="AB956" t="str">
            <v/>
          </cell>
          <cell r="AC956">
            <v>4</v>
          </cell>
          <cell r="AI956" t="str">
            <v/>
          </cell>
          <cell r="AJ956">
            <v>0</v>
          </cell>
          <cell r="AK956">
            <v>83.25</v>
          </cell>
          <cell r="AL956">
            <v>84.5</v>
          </cell>
          <cell r="AM956">
            <v>88</v>
          </cell>
          <cell r="AN956">
            <v>80</v>
          </cell>
          <cell r="AO956" t="str">
            <v/>
          </cell>
          <cell r="AP956">
            <v>0</v>
          </cell>
          <cell r="AQ956">
            <v>85</v>
          </cell>
          <cell r="AR956">
            <v>0</v>
          </cell>
          <cell r="AS956">
            <v>78.5</v>
          </cell>
          <cell r="AT956">
            <v>81</v>
          </cell>
          <cell r="AU956" t="str">
            <v/>
          </cell>
          <cell r="AV956">
            <v>0</v>
          </cell>
          <cell r="AW956">
            <v>81.83</v>
          </cell>
          <cell r="AX956">
            <v>84</v>
          </cell>
          <cell r="AY956">
            <v>88</v>
          </cell>
          <cell r="AZ956">
            <v>80</v>
          </cell>
          <cell r="BA956" t="str">
            <v/>
          </cell>
          <cell r="BB956">
            <v>0</v>
          </cell>
          <cell r="BC956">
            <v>86.75</v>
          </cell>
          <cell r="BD956">
            <v>84.5</v>
          </cell>
          <cell r="BE956">
            <v>88</v>
          </cell>
          <cell r="BF956">
            <v>82</v>
          </cell>
          <cell r="BG956" t="str">
            <v/>
          </cell>
          <cell r="BH956">
            <v>0</v>
          </cell>
          <cell r="BI956">
            <v>84.33</v>
          </cell>
          <cell r="BJ956">
            <v>80</v>
          </cell>
          <cell r="BK956">
            <v>77.75</v>
          </cell>
          <cell r="BL956">
            <v>78</v>
          </cell>
          <cell r="BM956" t="str">
            <v/>
          </cell>
          <cell r="BN956">
            <v>0</v>
          </cell>
          <cell r="BO956">
            <v>81.13</v>
          </cell>
          <cell r="BP956">
            <v>78.25</v>
          </cell>
          <cell r="BQ956">
            <v>77.75</v>
          </cell>
          <cell r="BR956">
            <v>85</v>
          </cell>
          <cell r="BS956" t="str">
            <v/>
          </cell>
          <cell r="BT956">
            <v>0</v>
          </cell>
          <cell r="BU956">
            <v>86.5</v>
          </cell>
          <cell r="BV956">
            <v>84.25</v>
          </cell>
          <cell r="BW956">
            <v>88.5</v>
          </cell>
          <cell r="BX956">
            <v>88</v>
          </cell>
          <cell r="BY956" t="str">
            <v/>
          </cell>
          <cell r="BZ956">
            <v>0</v>
          </cell>
          <cell r="CA956">
            <v>86.78</v>
          </cell>
          <cell r="CB956">
            <v>81.75</v>
          </cell>
          <cell r="CC956">
            <v>81</v>
          </cell>
          <cell r="CD956">
            <v>82</v>
          </cell>
          <cell r="CE956" t="str">
            <v/>
          </cell>
          <cell r="CF956">
            <v>0</v>
          </cell>
          <cell r="CG956">
            <v>86.25</v>
          </cell>
          <cell r="CH956">
            <v>76.25</v>
          </cell>
          <cell r="CI956">
            <v>78</v>
          </cell>
          <cell r="CJ956">
            <v>82</v>
          </cell>
          <cell r="CK956" t="str">
            <v/>
          </cell>
          <cell r="CL956">
            <v>0</v>
          </cell>
          <cell r="CM956">
            <v>76.17</v>
          </cell>
          <cell r="CN956">
            <v>83.5</v>
          </cell>
          <cell r="CO956">
            <v>80</v>
          </cell>
          <cell r="CP956">
            <v>78</v>
          </cell>
          <cell r="CQ956" t="str">
            <v/>
          </cell>
          <cell r="CR956">
            <v>0</v>
          </cell>
          <cell r="CS956">
            <v>82.08</v>
          </cell>
          <cell r="CT956">
            <v>89.75</v>
          </cell>
          <cell r="CU956">
            <v>86.5</v>
          </cell>
          <cell r="CV956">
            <v>83</v>
          </cell>
          <cell r="CW956" t="str">
            <v/>
          </cell>
          <cell r="CX956">
            <v>0</v>
          </cell>
          <cell r="CY956">
            <v>82.44</v>
          </cell>
          <cell r="CZ956">
            <v>83.75</v>
          </cell>
          <cell r="DA956">
            <v>76.75</v>
          </cell>
          <cell r="DB956">
            <v>83</v>
          </cell>
          <cell r="DC956" t="str">
            <v/>
          </cell>
          <cell r="DD956">
            <v>0</v>
          </cell>
          <cell r="DE956">
            <v>91</v>
          </cell>
          <cell r="DF956">
            <v>81</v>
          </cell>
          <cell r="DG956">
            <v>81.75</v>
          </cell>
          <cell r="DH956">
            <v>88</v>
          </cell>
          <cell r="DI956" t="str">
            <v/>
          </cell>
          <cell r="DJ956">
            <v>0</v>
          </cell>
          <cell r="DK956">
            <v>0</v>
          </cell>
          <cell r="DL956">
            <v>0</v>
          </cell>
          <cell r="DM956">
            <v>0</v>
          </cell>
          <cell r="DN956">
            <v>85</v>
          </cell>
          <cell r="DO956" t="str">
            <v/>
          </cell>
          <cell r="DP956">
            <v>0</v>
          </cell>
          <cell r="DQ956">
            <v>89</v>
          </cell>
          <cell r="DR956">
            <v>85.5</v>
          </cell>
          <cell r="DS956">
            <v>91.5</v>
          </cell>
          <cell r="DT956">
            <v>82</v>
          </cell>
          <cell r="DU956" t="str">
            <v/>
          </cell>
          <cell r="DV956">
            <v>0</v>
          </cell>
          <cell r="DW956">
            <v>91</v>
          </cell>
          <cell r="DX956">
            <v>86.75</v>
          </cell>
          <cell r="DY956">
            <v>79.75</v>
          </cell>
          <cell r="DZ956">
            <v>85</v>
          </cell>
          <cell r="EA956" t="str">
            <v/>
          </cell>
          <cell r="EB956">
            <v>0</v>
          </cell>
          <cell r="EC956">
            <v>79.78</v>
          </cell>
          <cell r="ED956">
            <v>78.25</v>
          </cell>
          <cell r="EE956">
            <v>84.25</v>
          </cell>
          <cell r="EF956">
            <v>77</v>
          </cell>
          <cell r="EG956" t="str">
            <v/>
          </cell>
          <cell r="EH956">
            <v>0</v>
          </cell>
          <cell r="EI956">
            <v>78.5</v>
          </cell>
          <cell r="EJ956">
            <v>74.75</v>
          </cell>
          <cell r="EK956">
            <v>74.5</v>
          </cell>
          <cell r="EL956">
            <v>76</v>
          </cell>
          <cell r="EM956" t="str">
            <v/>
          </cell>
          <cell r="EN956">
            <v>0</v>
          </cell>
          <cell r="EO956">
            <v>78.5</v>
          </cell>
          <cell r="EP956">
            <v>74.75</v>
          </cell>
          <cell r="EQ956">
            <v>74.5</v>
          </cell>
          <cell r="ER956">
            <v>76</v>
          </cell>
          <cell r="ES956" t="str">
            <v/>
          </cell>
          <cell r="ET956">
            <v>0</v>
          </cell>
          <cell r="EU956">
            <v>78.5</v>
          </cell>
          <cell r="EV956">
            <v>74.75</v>
          </cell>
          <cell r="EW956">
            <v>74.5</v>
          </cell>
          <cell r="EX956">
            <v>76</v>
          </cell>
          <cell r="EY956" t="str">
            <v/>
          </cell>
          <cell r="EZ956">
            <v>0</v>
          </cell>
          <cell r="FA956">
            <v>79.33</v>
          </cell>
          <cell r="FB956">
            <v>71.25</v>
          </cell>
          <cell r="FC956">
            <v>79</v>
          </cell>
          <cell r="FD956">
            <v>72</v>
          </cell>
          <cell r="FE956" t="str">
            <v/>
          </cell>
          <cell r="FF956">
            <v>0</v>
          </cell>
          <cell r="FG956">
            <v>79.33</v>
          </cell>
          <cell r="FH956">
            <v>71.25</v>
          </cell>
          <cell r="FI956">
            <v>79</v>
          </cell>
          <cell r="FJ956">
            <v>72</v>
          </cell>
          <cell r="FK956" t="str">
            <v/>
          </cell>
          <cell r="FL956">
            <v>0</v>
          </cell>
          <cell r="FM956">
            <v>79.33</v>
          </cell>
          <cell r="FN956">
            <v>71.25</v>
          </cell>
          <cell r="FO956">
            <v>79</v>
          </cell>
          <cell r="FP956">
            <v>72</v>
          </cell>
          <cell r="FQ956" t="str">
            <v/>
          </cell>
          <cell r="FR956">
            <v>0</v>
          </cell>
          <cell r="FS956">
            <v>79.33</v>
          </cell>
          <cell r="FT956">
            <v>71.25</v>
          </cell>
          <cell r="FU956">
            <v>79</v>
          </cell>
          <cell r="FV956">
            <v>72</v>
          </cell>
          <cell r="FW956" t="str">
            <v/>
          </cell>
          <cell r="FX956">
            <v>0</v>
          </cell>
          <cell r="FY956">
            <v>79.33</v>
          </cell>
          <cell r="FZ956">
            <v>71.25</v>
          </cell>
          <cell r="GA956">
            <v>79</v>
          </cell>
          <cell r="GB956">
            <v>72</v>
          </cell>
          <cell r="GC956" t="str">
            <v/>
          </cell>
          <cell r="GD956">
            <v>0</v>
          </cell>
          <cell r="GE956">
            <v>79.33</v>
          </cell>
          <cell r="GF956">
            <v>71.25</v>
          </cell>
          <cell r="GG956">
            <v>79</v>
          </cell>
          <cell r="GH956">
            <v>72</v>
          </cell>
          <cell r="GI956" t="str">
            <v/>
          </cell>
          <cell r="GJ956">
            <v>0</v>
          </cell>
          <cell r="GK956">
            <v>79.33</v>
          </cell>
          <cell r="GL956">
            <v>71.25</v>
          </cell>
          <cell r="GM956">
            <v>79</v>
          </cell>
          <cell r="GN956">
            <v>72</v>
          </cell>
          <cell r="GO956" t="str">
            <v/>
          </cell>
          <cell r="GP956">
            <v>0</v>
          </cell>
          <cell r="GQ956">
            <v>79.33</v>
          </cell>
          <cell r="GR956">
            <v>71.25</v>
          </cell>
          <cell r="GS956">
            <v>79</v>
          </cell>
          <cell r="GT956">
            <v>72</v>
          </cell>
          <cell r="GU956" t="str">
            <v/>
          </cell>
          <cell r="GV956">
            <v>0</v>
          </cell>
          <cell r="GW956">
            <v>81.92</v>
          </cell>
          <cell r="GX956">
            <v>78.75</v>
          </cell>
          <cell r="GY956">
            <v>70</v>
          </cell>
          <cell r="GZ956">
            <v>78</v>
          </cell>
          <cell r="HA956" t="str">
            <v>EKO-L</v>
          </cell>
          <cell r="HB956">
            <v>0</v>
          </cell>
          <cell r="HC956">
            <v>83.83</v>
          </cell>
          <cell r="HD956">
            <v>75.75</v>
          </cell>
          <cell r="HE956">
            <v>77.5</v>
          </cell>
          <cell r="HF956">
            <v>79</v>
          </cell>
          <cell r="HH956">
            <v>0</v>
          </cell>
          <cell r="HM956" t="str">
            <v/>
          </cell>
          <cell r="HN956" t="str">
            <v/>
          </cell>
          <cell r="HS956">
            <v>0</v>
          </cell>
          <cell r="HT956" t="str">
            <v>PKN</v>
          </cell>
          <cell r="HU956">
            <v>0</v>
          </cell>
          <cell r="HV956" t="str">
            <v>IND</v>
          </cell>
          <cell r="HW956">
            <v>0</v>
          </cell>
          <cell r="HX956" t="str">
            <v>MAT-W</v>
          </cell>
          <cell r="HY956">
            <v>0</v>
          </cell>
          <cell r="HZ956" t="str">
            <v>SEJ-W</v>
          </cell>
          <cell r="IA956">
            <v>0</v>
          </cell>
          <cell r="IB956" t="str">
            <v>IGR-W</v>
          </cell>
          <cell r="IC956">
            <v>0</v>
          </cell>
          <cell r="ID956" t="str">
            <v>SBO</v>
          </cell>
          <cell r="IE956">
            <v>0</v>
          </cell>
          <cell r="IF956" t="str">
            <v>PJO</v>
          </cell>
          <cell r="IG956">
            <v>0</v>
          </cell>
          <cell r="IH956" t="str">
            <v>PRA</v>
          </cell>
          <cell r="II956">
            <v>0</v>
          </cell>
          <cell r="IJ956" t="str">
            <v>JAW</v>
          </cell>
          <cell r="IK956">
            <v>0</v>
          </cell>
          <cell r="IL956" t="str">
            <v>ARB</v>
          </cell>
          <cell r="IM956">
            <v>0</v>
          </cell>
          <cell r="IN956" t="str">
            <v>PKM</v>
          </cell>
          <cell r="IO956">
            <v>0</v>
          </cell>
          <cell r="IP956" t="str">
            <v>MAT-P</v>
          </cell>
          <cell r="IQ956">
            <v>0</v>
          </cell>
          <cell r="IR956" t="str">
            <v>BIO-P</v>
          </cell>
          <cell r="IS956">
            <v>0</v>
          </cell>
          <cell r="IT956" t="str">
            <v>FIS-P</v>
          </cell>
          <cell r="IU956">
            <v>0</v>
          </cell>
          <cell r="IV956" t="str">
            <v>KIM-P</v>
          </cell>
          <cell r="IW956">
            <v>0</v>
          </cell>
          <cell r="IX956" t="str">
            <v>EKO-L</v>
          </cell>
          <cell r="IY956">
            <v>0</v>
          </cell>
          <cell r="JA956">
            <v>0</v>
          </cell>
        </row>
        <row r="957">
          <cell r="Q957" t="str">
            <v/>
          </cell>
          <cell r="AB957" t="str">
            <v/>
          </cell>
          <cell r="AC957">
            <v>5</v>
          </cell>
          <cell r="AI957" t="str">
            <v/>
          </cell>
          <cell r="AJ957">
            <v>0</v>
          </cell>
          <cell r="AK957">
            <v>83.25</v>
          </cell>
          <cell r="AL957">
            <v>84.5</v>
          </cell>
          <cell r="AM957">
            <v>88</v>
          </cell>
          <cell r="AN957">
            <v>80</v>
          </cell>
          <cell r="AO957" t="str">
            <v/>
          </cell>
          <cell r="AP957">
            <v>0</v>
          </cell>
          <cell r="AQ957">
            <v>85</v>
          </cell>
          <cell r="AR957">
            <v>0</v>
          </cell>
          <cell r="AS957">
            <v>78.5</v>
          </cell>
          <cell r="AT957">
            <v>81</v>
          </cell>
          <cell r="AU957" t="str">
            <v/>
          </cell>
          <cell r="AV957">
            <v>0</v>
          </cell>
          <cell r="AW957">
            <v>81.83</v>
          </cell>
          <cell r="AX957">
            <v>84</v>
          </cell>
          <cell r="AY957">
            <v>88</v>
          </cell>
          <cell r="AZ957">
            <v>80</v>
          </cell>
          <cell r="BA957" t="str">
            <v/>
          </cell>
          <cell r="BB957">
            <v>0</v>
          </cell>
          <cell r="BC957">
            <v>86.75</v>
          </cell>
          <cell r="BD957">
            <v>84.5</v>
          </cell>
          <cell r="BE957">
            <v>88</v>
          </cell>
          <cell r="BF957">
            <v>82</v>
          </cell>
          <cell r="BG957" t="str">
            <v/>
          </cell>
          <cell r="BH957">
            <v>0</v>
          </cell>
          <cell r="BI957">
            <v>84.33</v>
          </cell>
          <cell r="BJ957">
            <v>80</v>
          </cell>
          <cell r="BK957">
            <v>77.75</v>
          </cell>
          <cell r="BL957">
            <v>78</v>
          </cell>
          <cell r="BM957" t="str">
            <v/>
          </cell>
          <cell r="BN957">
            <v>0</v>
          </cell>
          <cell r="BO957">
            <v>81.13</v>
          </cell>
          <cell r="BP957">
            <v>78.25</v>
          </cell>
          <cell r="BQ957">
            <v>77.75</v>
          </cell>
          <cell r="BR957">
            <v>85</v>
          </cell>
          <cell r="BS957" t="str">
            <v/>
          </cell>
          <cell r="BT957">
            <v>0</v>
          </cell>
          <cell r="BU957">
            <v>86.5</v>
          </cell>
          <cell r="BV957">
            <v>84.25</v>
          </cell>
          <cell r="BW957">
            <v>88.5</v>
          </cell>
          <cell r="BX957">
            <v>88</v>
          </cell>
          <cell r="BY957" t="str">
            <v/>
          </cell>
          <cell r="BZ957">
            <v>0</v>
          </cell>
          <cell r="CA957">
            <v>86.78</v>
          </cell>
          <cell r="CB957">
            <v>81.75</v>
          </cell>
          <cell r="CC957">
            <v>81</v>
          </cell>
          <cell r="CD957">
            <v>82</v>
          </cell>
          <cell r="CE957" t="str">
            <v/>
          </cell>
          <cell r="CF957">
            <v>0</v>
          </cell>
          <cell r="CG957">
            <v>86.25</v>
          </cell>
          <cell r="CH957">
            <v>76.25</v>
          </cell>
          <cell r="CI957">
            <v>78</v>
          </cell>
          <cell r="CJ957">
            <v>82</v>
          </cell>
          <cell r="CK957" t="str">
            <v/>
          </cell>
          <cell r="CL957">
            <v>0</v>
          </cell>
          <cell r="CM957">
            <v>76.17</v>
          </cell>
          <cell r="CN957">
            <v>83.5</v>
          </cell>
          <cell r="CO957">
            <v>80</v>
          </cell>
          <cell r="CP957">
            <v>78</v>
          </cell>
          <cell r="CQ957" t="str">
            <v/>
          </cell>
          <cell r="CR957">
            <v>0</v>
          </cell>
          <cell r="CS957">
            <v>82.08</v>
          </cell>
          <cell r="CT957">
            <v>89.75</v>
          </cell>
          <cell r="CU957">
            <v>86.5</v>
          </cell>
          <cell r="CV957">
            <v>83</v>
          </cell>
          <cell r="CW957" t="str">
            <v/>
          </cell>
          <cell r="CX957">
            <v>0</v>
          </cell>
          <cell r="CY957">
            <v>82.44</v>
          </cell>
          <cell r="CZ957">
            <v>83.75</v>
          </cell>
          <cell r="DA957">
            <v>76.75</v>
          </cell>
          <cell r="DB957">
            <v>83</v>
          </cell>
          <cell r="DC957" t="str">
            <v/>
          </cell>
          <cell r="DD957">
            <v>0</v>
          </cell>
          <cell r="DE957">
            <v>91</v>
          </cell>
          <cell r="DF957">
            <v>81</v>
          </cell>
          <cell r="DG957">
            <v>81.75</v>
          </cell>
          <cell r="DH957">
            <v>88</v>
          </cell>
          <cell r="DI957" t="str">
            <v/>
          </cell>
          <cell r="DJ957">
            <v>0</v>
          </cell>
          <cell r="DK957">
            <v>0</v>
          </cell>
          <cell r="DL957">
            <v>0</v>
          </cell>
          <cell r="DM957">
            <v>0</v>
          </cell>
          <cell r="DN957">
            <v>85</v>
          </cell>
          <cell r="DO957" t="str">
            <v/>
          </cell>
          <cell r="DP957">
            <v>0</v>
          </cell>
          <cell r="DQ957">
            <v>89</v>
          </cell>
          <cell r="DR957">
            <v>85.5</v>
          </cell>
          <cell r="DS957">
            <v>91.5</v>
          </cell>
          <cell r="DT957">
            <v>82</v>
          </cell>
          <cell r="DU957" t="str">
            <v/>
          </cell>
          <cell r="DV957">
            <v>0</v>
          </cell>
          <cell r="DW957">
            <v>91</v>
          </cell>
          <cell r="DX957">
            <v>86.75</v>
          </cell>
          <cell r="DY957">
            <v>79.75</v>
          </cell>
          <cell r="DZ957">
            <v>85</v>
          </cell>
          <cell r="EA957" t="str">
            <v/>
          </cell>
          <cell r="EB957">
            <v>0</v>
          </cell>
          <cell r="EC957">
            <v>79.78</v>
          </cell>
          <cell r="ED957">
            <v>78.25</v>
          </cell>
          <cell r="EE957">
            <v>84.25</v>
          </cell>
          <cell r="EF957">
            <v>77</v>
          </cell>
          <cell r="EG957" t="str">
            <v/>
          </cell>
          <cell r="EH957">
            <v>0</v>
          </cell>
          <cell r="EI957">
            <v>78.5</v>
          </cell>
          <cell r="EJ957">
            <v>74.75</v>
          </cell>
          <cell r="EK957">
            <v>74.5</v>
          </cell>
          <cell r="EL957">
            <v>76</v>
          </cell>
          <cell r="EM957" t="str">
            <v/>
          </cell>
          <cell r="EN957">
            <v>0</v>
          </cell>
          <cell r="EO957">
            <v>78.5</v>
          </cell>
          <cell r="EP957">
            <v>74.75</v>
          </cell>
          <cell r="EQ957">
            <v>74.5</v>
          </cell>
          <cell r="ER957">
            <v>76</v>
          </cell>
          <cell r="ES957" t="str">
            <v/>
          </cell>
          <cell r="ET957">
            <v>0</v>
          </cell>
          <cell r="EU957">
            <v>78.5</v>
          </cell>
          <cell r="EV957">
            <v>74.75</v>
          </cell>
          <cell r="EW957">
            <v>74.5</v>
          </cell>
          <cell r="EX957">
            <v>76</v>
          </cell>
          <cell r="EY957" t="str">
            <v/>
          </cell>
          <cell r="EZ957">
            <v>0</v>
          </cell>
          <cell r="FA957">
            <v>79.33</v>
          </cell>
          <cell r="FB957">
            <v>71.25</v>
          </cell>
          <cell r="FC957">
            <v>79</v>
          </cell>
          <cell r="FD957">
            <v>72</v>
          </cell>
          <cell r="FE957" t="str">
            <v/>
          </cell>
          <cell r="FF957">
            <v>0</v>
          </cell>
          <cell r="FG957">
            <v>79.33</v>
          </cell>
          <cell r="FH957">
            <v>71.25</v>
          </cell>
          <cell r="FI957">
            <v>79</v>
          </cell>
          <cell r="FJ957">
            <v>72</v>
          </cell>
          <cell r="FK957" t="str">
            <v/>
          </cell>
          <cell r="FL957">
            <v>0</v>
          </cell>
          <cell r="FM957">
            <v>79.33</v>
          </cell>
          <cell r="FN957">
            <v>71.25</v>
          </cell>
          <cell r="FO957">
            <v>79</v>
          </cell>
          <cell r="FP957">
            <v>72</v>
          </cell>
          <cell r="FQ957" t="str">
            <v/>
          </cell>
          <cell r="FR957">
            <v>0</v>
          </cell>
          <cell r="FS957">
            <v>79.33</v>
          </cell>
          <cell r="FT957">
            <v>71.25</v>
          </cell>
          <cell r="FU957">
            <v>79</v>
          </cell>
          <cell r="FV957">
            <v>72</v>
          </cell>
          <cell r="FW957" t="str">
            <v/>
          </cell>
          <cell r="FX957">
            <v>0</v>
          </cell>
          <cell r="FY957">
            <v>79.33</v>
          </cell>
          <cell r="FZ957">
            <v>71.25</v>
          </cell>
          <cell r="GA957">
            <v>79</v>
          </cell>
          <cell r="GB957">
            <v>72</v>
          </cell>
          <cell r="GC957" t="str">
            <v/>
          </cell>
          <cell r="GD957">
            <v>0</v>
          </cell>
          <cell r="GE957">
            <v>79.33</v>
          </cell>
          <cell r="GF957">
            <v>71.25</v>
          </cell>
          <cell r="GG957">
            <v>79</v>
          </cell>
          <cell r="GH957">
            <v>72</v>
          </cell>
          <cell r="GI957" t="str">
            <v/>
          </cell>
          <cell r="GJ957">
            <v>0</v>
          </cell>
          <cell r="GK957">
            <v>79.33</v>
          </cell>
          <cell r="GL957">
            <v>71.25</v>
          </cell>
          <cell r="GM957">
            <v>79</v>
          </cell>
          <cell r="GN957">
            <v>72</v>
          </cell>
          <cell r="GO957" t="str">
            <v/>
          </cell>
          <cell r="GP957">
            <v>0</v>
          </cell>
          <cell r="GQ957">
            <v>79.33</v>
          </cell>
          <cell r="GR957">
            <v>71.25</v>
          </cell>
          <cell r="GS957">
            <v>79</v>
          </cell>
          <cell r="GT957">
            <v>72</v>
          </cell>
          <cell r="GU957" t="str">
            <v/>
          </cell>
          <cell r="GV957">
            <v>0</v>
          </cell>
          <cell r="GW957">
            <v>81.92</v>
          </cell>
          <cell r="GX957">
            <v>78.75</v>
          </cell>
          <cell r="GY957">
            <v>70</v>
          </cell>
          <cell r="GZ957">
            <v>78</v>
          </cell>
          <cell r="HA957" t="str">
            <v>EKO-L</v>
          </cell>
          <cell r="HB957">
            <v>0</v>
          </cell>
          <cell r="HC957">
            <v>83.83</v>
          </cell>
          <cell r="HD957">
            <v>75.75</v>
          </cell>
          <cell r="HE957">
            <v>77.5</v>
          </cell>
          <cell r="HF957">
            <v>79</v>
          </cell>
          <cell r="HH957">
            <v>0</v>
          </cell>
          <cell r="HM957" t="str">
            <v/>
          </cell>
          <cell r="HN957" t="str">
            <v/>
          </cell>
          <cell r="HS957">
            <v>0</v>
          </cell>
          <cell r="HT957" t="str">
            <v>PKN</v>
          </cell>
          <cell r="HU957">
            <v>0</v>
          </cell>
          <cell r="HV957" t="str">
            <v>IND</v>
          </cell>
          <cell r="HW957">
            <v>0</v>
          </cell>
          <cell r="HX957" t="str">
            <v>MAT-W</v>
          </cell>
          <cell r="HY957">
            <v>0</v>
          </cell>
          <cell r="HZ957" t="str">
            <v>SEJ-W</v>
          </cell>
          <cell r="IA957">
            <v>0</v>
          </cell>
          <cell r="IB957" t="str">
            <v>IGR-W</v>
          </cell>
          <cell r="IC957">
            <v>0</v>
          </cell>
          <cell r="ID957" t="str">
            <v>SBO</v>
          </cell>
          <cell r="IE957">
            <v>0</v>
          </cell>
          <cell r="IF957" t="str">
            <v>PJO</v>
          </cell>
          <cell r="IG957">
            <v>0</v>
          </cell>
          <cell r="IH957" t="str">
            <v>PRA</v>
          </cell>
          <cell r="II957">
            <v>0</v>
          </cell>
          <cell r="IJ957" t="str">
            <v>JAW</v>
          </cell>
          <cell r="IK957">
            <v>0</v>
          </cell>
          <cell r="IL957" t="str">
            <v>ARB</v>
          </cell>
          <cell r="IM957">
            <v>0</v>
          </cell>
          <cell r="IN957" t="str">
            <v>PKM</v>
          </cell>
          <cell r="IO957">
            <v>0</v>
          </cell>
          <cell r="IP957" t="str">
            <v>MAT-P</v>
          </cell>
          <cell r="IQ957">
            <v>0</v>
          </cell>
          <cell r="IR957" t="str">
            <v>BIO-P</v>
          </cell>
          <cell r="IS957">
            <v>0</v>
          </cell>
          <cell r="IT957" t="str">
            <v>FIS-P</v>
          </cell>
          <cell r="IU957">
            <v>0</v>
          </cell>
          <cell r="IV957" t="str">
            <v>KIM-P</v>
          </cell>
          <cell r="IW957">
            <v>0</v>
          </cell>
          <cell r="IX957" t="str">
            <v>EKO-L</v>
          </cell>
          <cell r="IY957">
            <v>0</v>
          </cell>
          <cell r="JA957">
            <v>0</v>
          </cell>
        </row>
        <row r="958">
          <cell r="Q958" t="str">
            <v/>
          </cell>
          <cell r="AB958" t="str">
            <v/>
          </cell>
          <cell r="AC958">
            <v>6</v>
          </cell>
          <cell r="AI958" t="str">
            <v/>
          </cell>
          <cell r="AJ958">
            <v>0</v>
          </cell>
          <cell r="AK958">
            <v>83.25</v>
          </cell>
          <cell r="AL958">
            <v>84.5</v>
          </cell>
          <cell r="AM958">
            <v>88</v>
          </cell>
          <cell r="AN958">
            <v>80</v>
          </cell>
          <cell r="AO958" t="str">
            <v/>
          </cell>
          <cell r="AP958">
            <v>0</v>
          </cell>
          <cell r="AQ958">
            <v>85</v>
          </cell>
          <cell r="AR958">
            <v>0</v>
          </cell>
          <cell r="AS958">
            <v>78.5</v>
          </cell>
          <cell r="AT958">
            <v>81</v>
          </cell>
          <cell r="AU958" t="str">
            <v/>
          </cell>
          <cell r="AV958">
            <v>0</v>
          </cell>
          <cell r="AW958">
            <v>81.83</v>
          </cell>
          <cell r="AX958">
            <v>84</v>
          </cell>
          <cell r="AY958">
            <v>88</v>
          </cell>
          <cell r="AZ958">
            <v>80</v>
          </cell>
          <cell r="BA958" t="str">
            <v/>
          </cell>
          <cell r="BB958">
            <v>0</v>
          </cell>
          <cell r="BC958">
            <v>86.75</v>
          </cell>
          <cell r="BD958">
            <v>84.5</v>
          </cell>
          <cell r="BE958">
            <v>88</v>
          </cell>
          <cell r="BF958">
            <v>82</v>
          </cell>
          <cell r="BG958" t="str">
            <v/>
          </cell>
          <cell r="BH958">
            <v>0</v>
          </cell>
          <cell r="BI958">
            <v>84.33</v>
          </cell>
          <cell r="BJ958">
            <v>80</v>
          </cell>
          <cell r="BK958">
            <v>77.75</v>
          </cell>
          <cell r="BL958">
            <v>78</v>
          </cell>
          <cell r="BM958" t="str">
            <v/>
          </cell>
          <cell r="BN958">
            <v>0</v>
          </cell>
          <cell r="BO958">
            <v>81.13</v>
          </cell>
          <cell r="BP958">
            <v>78.25</v>
          </cell>
          <cell r="BQ958">
            <v>77.75</v>
          </cell>
          <cell r="BR958">
            <v>85</v>
          </cell>
          <cell r="BS958" t="str">
            <v/>
          </cell>
          <cell r="BT958">
            <v>0</v>
          </cell>
          <cell r="BU958">
            <v>86.5</v>
          </cell>
          <cell r="BV958">
            <v>84.25</v>
          </cell>
          <cell r="BW958">
            <v>88.5</v>
          </cell>
          <cell r="BX958">
            <v>88</v>
          </cell>
          <cell r="BY958" t="str">
            <v/>
          </cell>
          <cell r="BZ958">
            <v>0</v>
          </cell>
          <cell r="CA958">
            <v>86.78</v>
          </cell>
          <cell r="CB958">
            <v>81.75</v>
          </cell>
          <cell r="CC958">
            <v>81</v>
          </cell>
          <cell r="CD958">
            <v>82</v>
          </cell>
          <cell r="CE958" t="str">
            <v/>
          </cell>
          <cell r="CF958">
            <v>0</v>
          </cell>
          <cell r="CG958">
            <v>86.25</v>
          </cell>
          <cell r="CH958">
            <v>76.25</v>
          </cell>
          <cell r="CI958">
            <v>78</v>
          </cell>
          <cell r="CJ958">
            <v>82</v>
          </cell>
          <cell r="CK958" t="str">
            <v/>
          </cell>
          <cell r="CL958">
            <v>0</v>
          </cell>
          <cell r="CM958">
            <v>76.17</v>
          </cell>
          <cell r="CN958">
            <v>83.5</v>
          </cell>
          <cell r="CO958">
            <v>80</v>
          </cell>
          <cell r="CP958">
            <v>78</v>
          </cell>
          <cell r="CQ958" t="str">
            <v/>
          </cell>
          <cell r="CR958">
            <v>0</v>
          </cell>
          <cell r="CS958">
            <v>82.08</v>
          </cell>
          <cell r="CT958">
            <v>89.75</v>
          </cell>
          <cell r="CU958">
            <v>86.5</v>
          </cell>
          <cell r="CV958">
            <v>83</v>
          </cell>
          <cell r="CW958" t="str">
            <v/>
          </cell>
          <cell r="CX958">
            <v>0</v>
          </cell>
          <cell r="CY958">
            <v>82.44</v>
          </cell>
          <cell r="CZ958">
            <v>83.75</v>
          </cell>
          <cell r="DA958">
            <v>76.75</v>
          </cell>
          <cell r="DB958">
            <v>83</v>
          </cell>
          <cell r="DC958" t="str">
            <v/>
          </cell>
          <cell r="DD958">
            <v>0</v>
          </cell>
          <cell r="DE958">
            <v>91</v>
          </cell>
          <cell r="DF958">
            <v>81</v>
          </cell>
          <cell r="DG958">
            <v>81.75</v>
          </cell>
          <cell r="DH958">
            <v>88</v>
          </cell>
          <cell r="DI958" t="str">
            <v/>
          </cell>
          <cell r="DJ958">
            <v>0</v>
          </cell>
          <cell r="DK958">
            <v>0</v>
          </cell>
          <cell r="DL958">
            <v>0</v>
          </cell>
          <cell r="DM958">
            <v>0</v>
          </cell>
          <cell r="DN958">
            <v>85</v>
          </cell>
          <cell r="DO958" t="str">
            <v/>
          </cell>
          <cell r="DP958">
            <v>0</v>
          </cell>
          <cell r="DQ958">
            <v>89</v>
          </cell>
          <cell r="DR958">
            <v>85.5</v>
          </cell>
          <cell r="DS958">
            <v>91.5</v>
          </cell>
          <cell r="DT958">
            <v>82</v>
          </cell>
          <cell r="DU958" t="str">
            <v/>
          </cell>
          <cell r="DV958">
            <v>0</v>
          </cell>
          <cell r="DW958">
            <v>91</v>
          </cell>
          <cell r="DX958">
            <v>86.75</v>
          </cell>
          <cell r="DY958">
            <v>79.75</v>
          </cell>
          <cell r="DZ958">
            <v>85</v>
          </cell>
          <cell r="EA958" t="str">
            <v/>
          </cell>
          <cell r="EB958">
            <v>0</v>
          </cell>
          <cell r="EC958">
            <v>79.78</v>
          </cell>
          <cell r="ED958">
            <v>78.25</v>
          </cell>
          <cell r="EE958">
            <v>84.25</v>
          </cell>
          <cell r="EF958">
            <v>77</v>
          </cell>
          <cell r="EG958" t="str">
            <v/>
          </cell>
          <cell r="EH958">
            <v>0</v>
          </cell>
          <cell r="EI958">
            <v>78.5</v>
          </cell>
          <cell r="EJ958">
            <v>74.75</v>
          </cell>
          <cell r="EK958">
            <v>74.5</v>
          </cell>
          <cell r="EL958">
            <v>76</v>
          </cell>
          <cell r="EM958" t="str">
            <v/>
          </cell>
          <cell r="EN958">
            <v>0</v>
          </cell>
          <cell r="EO958">
            <v>78.5</v>
          </cell>
          <cell r="EP958">
            <v>74.75</v>
          </cell>
          <cell r="EQ958">
            <v>74.5</v>
          </cell>
          <cell r="ER958">
            <v>76</v>
          </cell>
          <cell r="ES958" t="str">
            <v/>
          </cell>
          <cell r="ET958">
            <v>0</v>
          </cell>
          <cell r="EU958">
            <v>78.5</v>
          </cell>
          <cell r="EV958">
            <v>74.75</v>
          </cell>
          <cell r="EW958">
            <v>74.5</v>
          </cell>
          <cell r="EX958">
            <v>76</v>
          </cell>
          <cell r="EY958" t="str">
            <v/>
          </cell>
          <cell r="EZ958">
            <v>0</v>
          </cell>
          <cell r="FA958">
            <v>79.33</v>
          </cell>
          <cell r="FB958">
            <v>71.25</v>
          </cell>
          <cell r="FC958">
            <v>79</v>
          </cell>
          <cell r="FD958">
            <v>72</v>
          </cell>
          <cell r="FE958" t="str">
            <v/>
          </cell>
          <cell r="FF958">
            <v>0</v>
          </cell>
          <cell r="FG958">
            <v>79.33</v>
          </cell>
          <cell r="FH958">
            <v>71.25</v>
          </cell>
          <cell r="FI958">
            <v>79</v>
          </cell>
          <cell r="FJ958">
            <v>72</v>
          </cell>
          <cell r="FK958" t="str">
            <v/>
          </cell>
          <cell r="FL958">
            <v>0</v>
          </cell>
          <cell r="FM958">
            <v>79.33</v>
          </cell>
          <cell r="FN958">
            <v>71.25</v>
          </cell>
          <cell r="FO958">
            <v>79</v>
          </cell>
          <cell r="FP958">
            <v>72</v>
          </cell>
          <cell r="FQ958" t="str">
            <v/>
          </cell>
          <cell r="FR958">
            <v>0</v>
          </cell>
          <cell r="FS958">
            <v>79.33</v>
          </cell>
          <cell r="FT958">
            <v>71.25</v>
          </cell>
          <cell r="FU958">
            <v>79</v>
          </cell>
          <cell r="FV958">
            <v>72</v>
          </cell>
          <cell r="FW958" t="str">
            <v/>
          </cell>
          <cell r="FX958">
            <v>0</v>
          </cell>
          <cell r="FY958">
            <v>79.33</v>
          </cell>
          <cell r="FZ958">
            <v>71.25</v>
          </cell>
          <cell r="GA958">
            <v>79</v>
          </cell>
          <cell r="GB958">
            <v>72</v>
          </cell>
          <cell r="GC958" t="str">
            <v/>
          </cell>
          <cell r="GD958">
            <v>0</v>
          </cell>
          <cell r="GE958">
            <v>79.33</v>
          </cell>
          <cell r="GF958">
            <v>71.25</v>
          </cell>
          <cell r="GG958">
            <v>79</v>
          </cell>
          <cell r="GH958">
            <v>72</v>
          </cell>
          <cell r="GI958" t="str">
            <v/>
          </cell>
          <cell r="GJ958">
            <v>0</v>
          </cell>
          <cell r="GK958">
            <v>79.33</v>
          </cell>
          <cell r="GL958">
            <v>71.25</v>
          </cell>
          <cell r="GM958">
            <v>79</v>
          </cell>
          <cell r="GN958">
            <v>72</v>
          </cell>
          <cell r="GO958" t="str">
            <v/>
          </cell>
          <cell r="GP958">
            <v>0</v>
          </cell>
          <cell r="GQ958">
            <v>79.33</v>
          </cell>
          <cell r="GR958">
            <v>71.25</v>
          </cell>
          <cell r="GS958">
            <v>79</v>
          </cell>
          <cell r="GT958">
            <v>72</v>
          </cell>
          <cell r="GU958" t="str">
            <v/>
          </cell>
          <cell r="GV958">
            <v>0</v>
          </cell>
          <cell r="GW958">
            <v>81.92</v>
          </cell>
          <cell r="GX958">
            <v>78.75</v>
          </cell>
          <cell r="GY958">
            <v>70</v>
          </cell>
          <cell r="GZ958">
            <v>78</v>
          </cell>
          <cell r="HA958" t="str">
            <v>EKO-L</v>
          </cell>
          <cell r="HB958">
            <v>0</v>
          </cell>
          <cell r="HC958">
            <v>83.83</v>
          </cell>
          <cell r="HD958">
            <v>75.75</v>
          </cell>
          <cell r="HE958">
            <v>77.5</v>
          </cell>
          <cell r="HF958">
            <v>79</v>
          </cell>
          <cell r="HH958">
            <v>0</v>
          </cell>
          <cell r="HM958" t="str">
            <v/>
          </cell>
          <cell r="HN958" t="str">
            <v/>
          </cell>
          <cell r="HS958">
            <v>0</v>
          </cell>
          <cell r="HT958" t="str">
            <v>PKN</v>
          </cell>
          <cell r="HU958">
            <v>0</v>
          </cell>
          <cell r="HV958" t="str">
            <v>IND</v>
          </cell>
          <cell r="HW958">
            <v>0</v>
          </cell>
          <cell r="HX958" t="str">
            <v>MAT-W</v>
          </cell>
          <cell r="HY958">
            <v>0</v>
          </cell>
          <cell r="HZ958" t="str">
            <v>SEJ-W</v>
          </cell>
          <cell r="IA958">
            <v>0</v>
          </cell>
          <cell r="IB958" t="str">
            <v>IGR-W</v>
          </cell>
          <cell r="IC958">
            <v>0</v>
          </cell>
          <cell r="ID958" t="str">
            <v>SBO</v>
          </cell>
          <cell r="IE958">
            <v>0</v>
          </cell>
          <cell r="IF958" t="str">
            <v>PJO</v>
          </cell>
          <cell r="IG958">
            <v>0</v>
          </cell>
          <cell r="IH958" t="str">
            <v>PRA</v>
          </cell>
          <cell r="II958">
            <v>0</v>
          </cell>
          <cell r="IJ958" t="str">
            <v>JAW</v>
          </cell>
          <cell r="IK958">
            <v>0</v>
          </cell>
          <cell r="IL958" t="str">
            <v>ARB</v>
          </cell>
          <cell r="IM958">
            <v>0</v>
          </cell>
          <cell r="IN958" t="str">
            <v>PKM</v>
          </cell>
          <cell r="IO958">
            <v>0</v>
          </cell>
          <cell r="IP958" t="str">
            <v>MAT-P</v>
          </cell>
          <cell r="IQ958">
            <v>0</v>
          </cell>
          <cell r="IR958" t="str">
            <v>BIO-P</v>
          </cell>
          <cell r="IS958">
            <v>0</v>
          </cell>
          <cell r="IT958" t="str">
            <v>FIS-P</v>
          </cell>
          <cell r="IU958">
            <v>0</v>
          </cell>
          <cell r="IV958" t="str">
            <v>KIM-P</v>
          </cell>
          <cell r="IW958">
            <v>0</v>
          </cell>
          <cell r="IX958" t="str">
            <v>EKO-L</v>
          </cell>
          <cell r="IY958">
            <v>0</v>
          </cell>
          <cell r="JA958">
            <v>0</v>
          </cell>
        </row>
        <row r="959">
          <cell r="Q959" t="str">
            <v/>
          </cell>
          <cell r="AB959" t="str">
            <v/>
          </cell>
          <cell r="AC959">
            <v>7</v>
          </cell>
          <cell r="AI959" t="str">
            <v/>
          </cell>
          <cell r="AJ959">
            <v>0</v>
          </cell>
          <cell r="AK959">
            <v>83.25</v>
          </cell>
          <cell r="AL959">
            <v>84.5</v>
          </cell>
          <cell r="AM959">
            <v>88</v>
          </cell>
          <cell r="AN959">
            <v>80</v>
          </cell>
          <cell r="AO959" t="str">
            <v/>
          </cell>
          <cell r="AP959">
            <v>0</v>
          </cell>
          <cell r="AQ959">
            <v>85</v>
          </cell>
          <cell r="AR959">
            <v>0</v>
          </cell>
          <cell r="AS959">
            <v>78.5</v>
          </cell>
          <cell r="AT959">
            <v>81</v>
          </cell>
          <cell r="AU959" t="str">
            <v/>
          </cell>
          <cell r="AV959">
            <v>0</v>
          </cell>
          <cell r="AW959">
            <v>81.83</v>
          </cell>
          <cell r="AX959">
            <v>84</v>
          </cell>
          <cell r="AY959">
            <v>88</v>
          </cell>
          <cell r="AZ959">
            <v>80</v>
          </cell>
          <cell r="BA959" t="str">
            <v/>
          </cell>
          <cell r="BB959">
            <v>0</v>
          </cell>
          <cell r="BC959">
            <v>86.75</v>
          </cell>
          <cell r="BD959">
            <v>84.5</v>
          </cell>
          <cell r="BE959">
            <v>88</v>
          </cell>
          <cell r="BF959">
            <v>82</v>
          </cell>
          <cell r="BG959" t="str">
            <v/>
          </cell>
          <cell r="BH959">
            <v>0</v>
          </cell>
          <cell r="BI959">
            <v>84.33</v>
          </cell>
          <cell r="BJ959">
            <v>80</v>
          </cell>
          <cell r="BK959">
            <v>77.75</v>
          </cell>
          <cell r="BL959">
            <v>78</v>
          </cell>
          <cell r="BM959" t="str">
            <v/>
          </cell>
          <cell r="BN959">
            <v>0</v>
          </cell>
          <cell r="BO959">
            <v>81.13</v>
          </cell>
          <cell r="BP959">
            <v>78.25</v>
          </cell>
          <cell r="BQ959">
            <v>77.75</v>
          </cell>
          <cell r="BR959">
            <v>85</v>
          </cell>
          <cell r="BS959" t="str">
            <v/>
          </cell>
          <cell r="BT959">
            <v>0</v>
          </cell>
          <cell r="BU959">
            <v>86.5</v>
          </cell>
          <cell r="BV959">
            <v>84.25</v>
          </cell>
          <cell r="BW959">
            <v>88.5</v>
          </cell>
          <cell r="BX959">
            <v>88</v>
          </cell>
          <cell r="BY959" t="str">
            <v/>
          </cell>
          <cell r="BZ959">
            <v>0</v>
          </cell>
          <cell r="CA959">
            <v>86.78</v>
          </cell>
          <cell r="CB959">
            <v>81.75</v>
          </cell>
          <cell r="CC959">
            <v>81</v>
          </cell>
          <cell r="CD959">
            <v>82</v>
          </cell>
          <cell r="CE959" t="str">
            <v/>
          </cell>
          <cell r="CF959">
            <v>0</v>
          </cell>
          <cell r="CG959">
            <v>86.25</v>
          </cell>
          <cell r="CH959">
            <v>76.25</v>
          </cell>
          <cell r="CI959">
            <v>78</v>
          </cell>
          <cell r="CJ959">
            <v>82</v>
          </cell>
          <cell r="CK959" t="str">
            <v/>
          </cell>
          <cell r="CL959">
            <v>0</v>
          </cell>
          <cell r="CM959">
            <v>76.17</v>
          </cell>
          <cell r="CN959">
            <v>83.5</v>
          </cell>
          <cell r="CO959">
            <v>80</v>
          </cell>
          <cell r="CP959">
            <v>78</v>
          </cell>
          <cell r="CQ959" t="str">
            <v/>
          </cell>
          <cell r="CR959">
            <v>0</v>
          </cell>
          <cell r="CS959">
            <v>82.08</v>
          </cell>
          <cell r="CT959">
            <v>89.75</v>
          </cell>
          <cell r="CU959">
            <v>86.5</v>
          </cell>
          <cell r="CV959">
            <v>83</v>
          </cell>
          <cell r="CW959" t="str">
            <v/>
          </cell>
          <cell r="CX959">
            <v>0</v>
          </cell>
          <cell r="CY959">
            <v>82.44</v>
          </cell>
          <cell r="CZ959">
            <v>83.75</v>
          </cell>
          <cell r="DA959">
            <v>76.75</v>
          </cell>
          <cell r="DB959">
            <v>83</v>
          </cell>
          <cell r="DC959" t="str">
            <v/>
          </cell>
          <cell r="DD959">
            <v>0</v>
          </cell>
          <cell r="DE959">
            <v>91</v>
          </cell>
          <cell r="DF959">
            <v>81</v>
          </cell>
          <cell r="DG959">
            <v>81.75</v>
          </cell>
          <cell r="DH959">
            <v>88</v>
          </cell>
          <cell r="DI959" t="str">
            <v/>
          </cell>
          <cell r="DJ959">
            <v>0</v>
          </cell>
          <cell r="DK959">
            <v>0</v>
          </cell>
          <cell r="DL959">
            <v>0</v>
          </cell>
          <cell r="DM959">
            <v>0</v>
          </cell>
          <cell r="DN959">
            <v>85</v>
          </cell>
          <cell r="DO959" t="str">
            <v/>
          </cell>
          <cell r="DP959">
            <v>0</v>
          </cell>
          <cell r="DQ959">
            <v>89</v>
          </cell>
          <cell r="DR959">
            <v>85.5</v>
          </cell>
          <cell r="DS959">
            <v>91.5</v>
          </cell>
          <cell r="DT959">
            <v>82</v>
          </cell>
          <cell r="DU959" t="str">
            <v/>
          </cell>
          <cell r="DV959">
            <v>0</v>
          </cell>
          <cell r="DW959">
            <v>91</v>
          </cell>
          <cell r="DX959">
            <v>86.75</v>
          </cell>
          <cell r="DY959">
            <v>79.75</v>
          </cell>
          <cell r="DZ959">
            <v>85</v>
          </cell>
          <cell r="EA959" t="str">
            <v/>
          </cell>
          <cell r="EB959">
            <v>0</v>
          </cell>
          <cell r="EC959">
            <v>79.78</v>
          </cell>
          <cell r="ED959">
            <v>78.25</v>
          </cell>
          <cell r="EE959">
            <v>84.25</v>
          </cell>
          <cell r="EF959">
            <v>77</v>
          </cell>
          <cell r="EG959" t="str">
            <v/>
          </cell>
          <cell r="EH959">
            <v>0</v>
          </cell>
          <cell r="EI959">
            <v>78.5</v>
          </cell>
          <cell r="EJ959">
            <v>74.75</v>
          </cell>
          <cell r="EK959">
            <v>74.5</v>
          </cell>
          <cell r="EL959">
            <v>76</v>
          </cell>
          <cell r="EM959" t="str">
            <v/>
          </cell>
          <cell r="EN959">
            <v>0</v>
          </cell>
          <cell r="EO959">
            <v>78.5</v>
          </cell>
          <cell r="EP959">
            <v>74.75</v>
          </cell>
          <cell r="EQ959">
            <v>74.5</v>
          </cell>
          <cell r="ER959">
            <v>76</v>
          </cell>
          <cell r="ES959" t="str">
            <v/>
          </cell>
          <cell r="ET959">
            <v>0</v>
          </cell>
          <cell r="EU959">
            <v>78.5</v>
          </cell>
          <cell r="EV959">
            <v>74.75</v>
          </cell>
          <cell r="EW959">
            <v>74.5</v>
          </cell>
          <cell r="EX959">
            <v>76</v>
          </cell>
          <cell r="EY959" t="str">
            <v/>
          </cell>
          <cell r="EZ959">
            <v>0</v>
          </cell>
          <cell r="FA959">
            <v>79.33</v>
          </cell>
          <cell r="FB959">
            <v>71.25</v>
          </cell>
          <cell r="FC959">
            <v>79</v>
          </cell>
          <cell r="FD959">
            <v>72</v>
          </cell>
          <cell r="FE959" t="str">
            <v/>
          </cell>
          <cell r="FF959">
            <v>0</v>
          </cell>
          <cell r="FG959">
            <v>79.33</v>
          </cell>
          <cell r="FH959">
            <v>71.25</v>
          </cell>
          <cell r="FI959">
            <v>79</v>
          </cell>
          <cell r="FJ959">
            <v>72</v>
          </cell>
          <cell r="FK959" t="str">
            <v/>
          </cell>
          <cell r="FL959">
            <v>0</v>
          </cell>
          <cell r="FM959">
            <v>79.33</v>
          </cell>
          <cell r="FN959">
            <v>71.25</v>
          </cell>
          <cell r="FO959">
            <v>79</v>
          </cell>
          <cell r="FP959">
            <v>72</v>
          </cell>
          <cell r="FQ959" t="str">
            <v/>
          </cell>
          <cell r="FR959">
            <v>0</v>
          </cell>
          <cell r="FS959">
            <v>79.33</v>
          </cell>
          <cell r="FT959">
            <v>71.25</v>
          </cell>
          <cell r="FU959">
            <v>79</v>
          </cell>
          <cell r="FV959">
            <v>72</v>
          </cell>
          <cell r="FW959" t="str">
            <v/>
          </cell>
          <cell r="FX959">
            <v>0</v>
          </cell>
          <cell r="FY959">
            <v>79.33</v>
          </cell>
          <cell r="FZ959">
            <v>71.25</v>
          </cell>
          <cell r="GA959">
            <v>79</v>
          </cell>
          <cell r="GB959">
            <v>72</v>
          </cell>
          <cell r="GC959" t="str">
            <v/>
          </cell>
          <cell r="GD959">
            <v>0</v>
          </cell>
          <cell r="GE959">
            <v>79.33</v>
          </cell>
          <cell r="GF959">
            <v>71.25</v>
          </cell>
          <cell r="GG959">
            <v>79</v>
          </cell>
          <cell r="GH959">
            <v>72</v>
          </cell>
          <cell r="GI959" t="str">
            <v/>
          </cell>
          <cell r="GJ959">
            <v>0</v>
          </cell>
          <cell r="GK959">
            <v>79.33</v>
          </cell>
          <cell r="GL959">
            <v>71.25</v>
          </cell>
          <cell r="GM959">
            <v>79</v>
          </cell>
          <cell r="GN959">
            <v>72</v>
          </cell>
          <cell r="GO959" t="str">
            <v/>
          </cell>
          <cell r="GP959">
            <v>0</v>
          </cell>
          <cell r="GQ959">
            <v>79.33</v>
          </cell>
          <cell r="GR959">
            <v>71.25</v>
          </cell>
          <cell r="GS959">
            <v>79</v>
          </cell>
          <cell r="GT959">
            <v>72</v>
          </cell>
          <cell r="GU959" t="str">
            <v/>
          </cell>
          <cell r="GV959">
            <v>0</v>
          </cell>
          <cell r="GW959">
            <v>81.92</v>
          </cell>
          <cell r="GX959">
            <v>78.75</v>
          </cell>
          <cell r="GY959">
            <v>70</v>
          </cell>
          <cell r="GZ959">
            <v>78</v>
          </cell>
          <cell r="HA959" t="str">
            <v>EKO-L</v>
          </cell>
          <cell r="HB959">
            <v>0</v>
          </cell>
          <cell r="HC959">
            <v>83.83</v>
          </cell>
          <cell r="HD959">
            <v>75.75</v>
          </cell>
          <cell r="HE959">
            <v>77.5</v>
          </cell>
          <cell r="HF959">
            <v>79</v>
          </cell>
          <cell r="HH959">
            <v>0</v>
          </cell>
          <cell r="HM959" t="str">
            <v/>
          </cell>
          <cell r="HN959" t="str">
            <v/>
          </cell>
          <cell r="HS959">
            <v>0</v>
          </cell>
          <cell r="HT959" t="str">
            <v>PKN</v>
          </cell>
          <cell r="HU959">
            <v>0</v>
          </cell>
          <cell r="HV959" t="str">
            <v>IND</v>
          </cell>
          <cell r="HW959">
            <v>0</v>
          </cell>
          <cell r="HX959" t="str">
            <v>MAT-W</v>
          </cell>
          <cell r="HY959">
            <v>0</v>
          </cell>
          <cell r="HZ959" t="str">
            <v>SEJ-W</v>
          </cell>
          <cell r="IA959">
            <v>0</v>
          </cell>
          <cell r="IB959" t="str">
            <v>IGR-W</v>
          </cell>
          <cell r="IC959">
            <v>0</v>
          </cell>
          <cell r="ID959" t="str">
            <v>SBO</v>
          </cell>
          <cell r="IE959">
            <v>0</v>
          </cell>
          <cell r="IF959" t="str">
            <v>PJO</v>
          </cell>
          <cell r="IG959">
            <v>0</v>
          </cell>
          <cell r="IH959" t="str">
            <v>PRA</v>
          </cell>
          <cell r="II959">
            <v>0</v>
          </cell>
          <cell r="IJ959" t="str">
            <v>JAW</v>
          </cell>
          <cell r="IK959">
            <v>0</v>
          </cell>
          <cell r="IL959" t="str">
            <v>ARB</v>
          </cell>
          <cell r="IM959">
            <v>0</v>
          </cell>
          <cell r="IN959" t="str">
            <v>PKM</v>
          </cell>
          <cell r="IO959">
            <v>0</v>
          </cell>
          <cell r="IP959" t="str">
            <v>MAT-P</v>
          </cell>
          <cell r="IQ959">
            <v>0</v>
          </cell>
          <cell r="IR959" t="str">
            <v>BIO-P</v>
          </cell>
          <cell r="IS959">
            <v>0</v>
          </cell>
          <cell r="IT959" t="str">
            <v>FIS-P</v>
          </cell>
          <cell r="IU959">
            <v>0</v>
          </cell>
          <cell r="IV959" t="str">
            <v>KIM-P</v>
          </cell>
          <cell r="IW959">
            <v>0</v>
          </cell>
          <cell r="IX959" t="str">
            <v>EKO-L</v>
          </cell>
          <cell r="IY959">
            <v>0</v>
          </cell>
          <cell r="JA959">
            <v>0</v>
          </cell>
        </row>
        <row r="960">
          <cell r="Q960" t="str">
            <v/>
          </cell>
          <cell r="AB960" t="str">
            <v/>
          </cell>
          <cell r="AC960">
            <v>8</v>
          </cell>
          <cell r="AI960" t="str">
            <v/>
          </cell>
          <cell r="AJ960">
            <v>0</v>
          </cell>
          <cell r="AK960">
            <v>83.25</v>
          </cell>
          <cell r="AL960">
            <v>84.5</v>
          </cell>
          <cell r="AM960">
            <v>88</v>
          </cell>
          <cell r="AN960">
            <v>80</v>
          </cell>
          <cell r="AO960" t="str">
            <v/>
          </cell>
          <cell r="AP960">
            <v>0</v>
          </cell>
          <cell r="AQ960">
            <v>85</v>
          </cell>
          <cell r="AR960">
            <v>0</v>
          </cell>
          <cell r="AS960">
            <v>78.5</v>
          </cell>
          <cell r="AT960">
            <v>81</v>
          </cell>
          <cell r="AU960" t="str">
            <v/>
          </cell>
          <cell r="AV960">
            <v>0</v>
          </cell>
          <cell r="AW960">
            <v>81.83</v>
          </cell>
          <cell r="AX960">
            <v>84</v>
          </cell>
          <cell r="AY960">
            <v>88</v>
          </cell>
          <cell r="AZ960">
            <v>80</v>
          </cell>
          <cell r="BA960" t="str">
            <v/>
          </cell>
          <cell r="BB960">
            <v>0</v>
          </cell>
          <cell r="BC960">
            <v>86.75</v>
          </cell>
          <cell r="BD960">
            <v>84.5</v>
          </cell>
          <cell r="BE960">
            <v>88</v>
          </cell>
          <cell r="BF960">
            <v>82</v>
          </cell>
          <cell r="BG960" t="str">
            <v/>
          </cell>
          <cell r="BH960">
            <v>0</v>
          </cell>
          <cell r="BI960">
            <v>84.33</v>
          </cell>
          <cell r="BJ960">
            <v>80</v>
          </cell>
          <cell r="BK960">
            <v>77.75</v>
          </cell>
          <cell r="BL960">
            <v>78</v>
          </cell>
          <cell r="BM960" t="str">
            <v/>
          </cell>
          <cell r="BN960">
            <v>0</v>
          </cell>
          <cell r="BO960">
            <v>81.13</v>
          </cell>
          <cell r="BP960">
            <v>78.25</v>
          </cell>
          <cell r="BQ960">
            <v>77.75</v>
          </cell>
          <cell r="BR960">
            <v>85</v>
          </cell>
          <cell r="BS960" t="str">
            <v/>
          </cell>
          <cell r="BT960">
            <v>0</v>
          </cell>
          <cell r="BU960">
            <v>86.5</v>
          </cell>
          <cell r="BV960">
            <v>84.25</v>
          </cell>
          <cell r="BW960">
            <v>88.5</v>
          </cell>
          <cell r="BX960">
            <v>88</v>
          </cell>
          <cell r="BY960" t="str">
            <v/>
          </cell>
          <cell r="BZ960">
            <v>0</v>
          </cell>
          <cell r="CA960">
            <v>86.78</v>
          </cell>
          <cell r="CB960">
            <v>81.75</v>
          </cell>
          <cell r="CC960">
            <v>81</v>
          </cell>
          <cell r="CD960">
            <v>82</v>
          </cell>
          <cell r="CE960" t="str">
            <v/>
          </cell>
          <cell r="CF960">
            <v>0</v>
          </cell>
          <cell r="CG960">
            <v>86.25</v>
          </cell>
          <cell r="CH960">
            <v>76.25</v>
          </cell>
          <cell r="CI960">
            <v>78</v>
          </cell>
          <cell r="CJ960">
            <v>82</v>
          </cell>
          <cell r="CK960" t="str">
            <v/>
          </cell>
          <cell r="CL960">
            <v>0</v>
          </cell>
          <cell r="CM960">
            <v>76.17</v>
          </cell>
          <cell r="CN960">
            <v>83.5</v>
          </cell>
          <cell r="CO960">
            <v>80</v>
          </cell>
          <cell r="CP960">
            <v>78</v>
          </cell>
          <cell r="CQ960" t="str">
            <v/>
          </cell>
          <cell r="CR960">
            <v>0</v>
          </cell>
          <cell r="CS960">
            <v>82.08</v>
          </cell>
          <cell r="CT960">
            <v>89.75</v>
          </cell>
          <cell r="CU960">
            <v>86.5</v>
          </cell>
          <cell r="CV960">
            <v>83</v>
          </cell>
          <cell r="CW960" t="str">
            <v/>
          </cell>
          <cell r="CX960">
            <v>0</v>
          </cell>
          <cell r="CY960">
            <v>82.44</v>
          </cell>
          <cell r="CZ960">
            <v>83.75</v>
          </cell>
          <cell r="DA960">
            <v>76.75</v>
          </cell>
          <cell r="DB960">
            <v>83</v>
          </cell>
          <cell r="DC960" t="str">
            <v/>
          </cell>
          <cell r="DD960">
            <v>0</v>
          </cell>
          <cell r="DE960">
            <v>91</v>
          </cell>
          <cell r="DF960">
            <v>81</v>
          </cell>
          <cell r="DG960">
            <v>81.75</v>
          </cell>
          <cell r="DH960">
            <v>88</v>
          </cell>
          <cell r="DI960" t="str">
            <v/>
          </cell>
          <cell r="DJ960">
            <v>0</v>
          </cell>
          <cell r="DK960">
            <v>0</v>
          </cell>
          <cell r="DL960">
            <v>0</v>
          </cell>
          <cell r="DM960">
            <v>0</v>
          </cell>
          <cell r="DN960">
            <v>85</v>
          </cell>
          <cell r="DO960" t="str">
            <v/>
          </cell>
          <cell r="DP960">
            <v>0</v>
          </cell>
          <cell r="DQ960">
            <v>89</v>
          </cell>
          <cell r="DR960">
            <v>85.5</v>
          </cell>
          <cell r="DS960">
            <v>91.5</v>
          </cell>
          <cell r="DT960">
            <v>82</v>
          </cell>
          <cell r="DU960" t="str">
            <v/>
          </cell>
          <cell r="DV960">
            <v>0</v>
          </cell>
          <cell r="DW960">
            <v>91</v>
          </cell>
          <cell r="DX960">
            <v>86.75</v>
          </cell>
          <cell r="DY960">
            <v>79.75</v>
          </cell>
          <cell r="DZ960">
            <v>85</v>
          </cell>
          <cell r="EA960" t="str">
            <v/>
          </cell>
          <cell r="EB960">
            <v>0</v>
          </cell>
          <cell r="EC960">
            <v>79.78</v>
          </cell>
          <cell r="ED960">
            <v>78.25</v>
          </cell>
          <cell r="EE960">
            <v>84.25</v>
          </cell>
          <cell r="EF960">
            <v>77</v>
          </cell>
          <cell r="EG960" t="str">
            <v/>
          </cell>
          <cell r="EH960">
            <v>0</v>
          </cell>
          <cell r="EI960">
            <v>78.5</v>
          </cell>
          <cell r="EJ960">
            <v>74.75</v>
          </cell>
          <cell r="EK960">
            <v>74.5</v>
          </cell>
          <cell r="EL960">
            <v>76</v>
          </cell>
          <cell r="EM960" t="str">
            <v/>
          </cell>
          <cell r="EN960">
            <v>0</v>
          </cell>
          <cell r="EO960">
            <v>78.5</v>
          </cell>
          <cell r="EP960">
            <v>74.75</v>
          </cell>
          <cell r="EQ960">
            <v>74.5</v>
          </cell>
          <cell r="ER960">
            <v>76</v>
          </cell>
          <cell r="ES960" t="str">
            <v/>
          </cell>
          <cell r="ET960">
            <v>0</v>
          </cell>
          <cell r="EU960">
            <v>78.5</v>
          </cell>
          <cell r="EV960">
            <v>74.75</v>
          </cell>
          <cell r="EW960">
            <v>74.5</v>
          </cell>
          <cell r="EX960">
            <v>76</v>
          </cell>
          <cell r="EY960" t="str">
            <v/>
          </cell>
          <cell r="EZ960">
            <v>0</v>
          </cell>
          <cell r="FA960">
            <v>79.33</v>
          </cell>
          <cell r="FB960">
            <v>71.25</v>
          </cell>
          <cell r="FC960">
            <v>79</v>
          </cell>
          <cell r="FD960">
            <v>72</v>
          </cell>
          <cell r="FE960" t="str">
            <v/>
          </cell>
          <cell r="FF960">
            <v>0</v>
          </cell>
          <cell r="FG960">
            <v>79.33</v>
          </cell>
          <cell r="FH960">
            <v>71.25</v>
          </cell>
          <cell r="FI960">
            <v>79</v>
          </cell>
          <cell r="FJ960">
            <v>72</v>
          </cell>
          <cell r="FK960" t="str">
            <v/>
          </cell>
          <cell r="FL960">
            <v>0</v>
          </cell>
          <cell r="FM960">
            <v>79.33</v>
          </cell>
          <cell r="FN960">
            <v>71.25</v>
          </cell>
          <cell r="FO960">
            <v>79</v>
          </cell>
          <cell r="FP960">
            <v>72</v>
          </cell>
          <cell r="FQ960" t="str">
            <v/>
          </cell>
          <cell r="FR960">
            <v>0</v>
          </cell>
          <cell r="FS960">
            <v>79.33</v>
          </cell>
          <cell r="FT960">
            <v>71.25</v>
          </cell>
          <cell r="FU960">
            <v>79</v>
          </cell>
          <cell r="FV960">
            <v>72</v>
          </cell>
          <cell r="FW960" t="str">
            <v/>
          </cell>
          <cell r="FX960">
            <v>0</v>
          </cell>
          <cell r="FY960">
            <v>79.33</v>
          </cell>
          <cell r="FZ960">
            <v>71.25</v>
          </cell>
          <cell r="GA960">
            <v>79</v>
          </cell>
          <cell r="GB960">
            <v>72</v>
          </cell>
          <cell r="GC960" t="str">
            <v/>
          </cell>
          <cell r="GD960">
            <v>0</v>
          </cell>
          <cell r="GE960">
            <v>79.33</v>
          </cell>
          <cell r="GF960">
            <v>71.25</v>
          </cell>
          <cell r="GG960">
            <v>79</v>
          </cell>
          <cell r="GH960">
            <v>72</v>
          </cell>
          <cell r="GI960" t="str">
            <v/>
          </cell>
          <cell r="GJ960">
            <v>0</v>
          </cell>
          <cell r="GK960">
            <v>79.33</v>
          </cell>
          <cell r="GL960">
            <v>71.25</v>
          </cell>
          <cell r="GM960">
            <v>79</v>
          </cell>
          <cell r="GN960">
            <v>72</v>
          </cell>
          <cell r="GO960" t="str">
            <v/>
          </cell>
          <cell r="GP960">
            <v>0</v>
          </cell>
          <cell r="GQ960">
            <v>79.33</v>
          </cell>
          <cell r="GR960">
            <v>71.25</v>
          </cell>
          <cell r="GS960">
            <v>79</v>
          </cell>
          <cell r="GT960">
            <v>72</v>
          </cell>
          <cell r="GU960" t="str">
            <v/>
          </cell>
          <cell r="GV960">
            <v>0</v>
          </cell>
          <cell r="GW960">
            <v>81.92</v>
          </cell>
          <cell r="GX960">
            <v>78.75</v>
          </cell>
          <cell r="GY960">
            <v>70</v>
          </cell>
          <cell r="GZ960">
            <v>78</v>
          </cell>
          <cell r="HA960" t="str">
            <v>EKO-L</v>
          </cell>
          <cell r="HB960">
            <v>0</v>
          </cell>
          <cell r="HC960">
            <v>83.83</v>
          </cell>
          <cell r="HD960">
            <v>75.75</v>
          </cell>
          <cell r="HE960">
            <v>77.5</v>
          </cell>
          <cell r="HF960">
            <v>79</v>
          </cell>
          <cell r="HH960">
            <v>0</v>
          </cell>
          <cell r="HM960" t="str">
            <v/>
          </cell>
          <cell r="HN960" t="str">
            <v/>
          </cell>
          <cell r="HS960">
            <v>0</v>
          </cell>
          <cell r="HT960" t="str">
            <v>PKN</v>
          </cell>
          <cell r="HU960">
            <v>0</v>
          </cell>
          <cell r="HV960" t="str">
            <v>IND</v>
          </cell>
          <cell r="HW960">
            <v>0</v>
          </cell>
          <cell r="HX960" t="str">
            <v>MAT-W</v>
          </cell>
          <cell r="HY960">
            <v>0</v>
          </cell>
          <cell r="HZ960" t="str">
            <v>SEJ-W</v>
          </cell>
          <cell r="IA960">
            <v>0</v>
          </cell>
          <cell r="IB960" t="str">
            <v>IGR-W</v>
          </cell>
          <cell r="IC960">
            <v>0</v>
          </cell>
          <cell r="ID960" t="str">
            <v>SBO</v>
          </cell>
          <cell r="IE960">
            <v>0</v>
          </cell>
          <cell r="IF960" t="str">
            <v>PJO</v>
          </cell>
          <cell r="IG960">
            <v>0</v>
          </cell>
          <cell r="IH960" t="str">
            <v>PRA</v>
          </cell>
          <cell r="II960">
            <v>0</v>
          </cell>
          <cell r="IJ960" t="str">
            <v>JAW</v>
          </cell>
          <cell r="IK960">
            <v>0</v>
          </cell>
          <cell r="IL960" t="str">
            <v>ARB</v>
          </cell>
          <cell r="IM960">
            <v>0</v>
          </cell>
          <cell r="IN960" t="str">
            <v>PKM</v>
          </cell>
          <cell r="IO960">
            <v>0</v>
          </cell>
          <cell r="IP960" t="str">
            <v>MAT-P</v>
          </cell>
          <cell r="IQ960">
            <v>0</v>
          </cell>
          <cell r="IR960" t="str">
            <v>BIO-P</v>
          </cell>
          <cell r="IS960">
            <v>0</v>
          </cell>
          <cell r="IT960" t="str">
            <v>FIS-P</v>
          </cell>
          <cell r="IU960">
            <v>0</v>
          </cell>
          <cell r="IV960" t="str">
            <v>KIM-P</v>
          </cell>
          <cell r="IW960">
            <v>0</v>
          </cell>
          <cell r="IX960" t="str">
            <v>EKO-L</v>
          </cell>
          <cell r="IY960">
            <v>0</v>
          </cell>
          <cell r="JA960">
            <v>0</v>
          </cell>
        </row>
        <row r="961">
          <cell r="Q961" t="str">
            <v/>
          </cell>
          <cell r="AB961" t="str">
            <v/>
          </cell>
          <cell r="AC961">
            <v>9</v>
          </cell>
          <cell r="AI961" t="str">
            <v/>
          </cell>
          <cell r="AJ961">
            <v>0</v>
          </cell>
          <cell r="AK961">
            <v>83.25</v>
          </cell>
          <cell r="AL961">
            <v>84.5</v>
          </cell>
          <cell r="AM961">
            <v>88</v>
          </cell>
          <cell r="AN961">
            <v>80</v>
          </cell>
          <cell r="AO961" t="str">
            <v/>
          </cell>
          <cell r="AP961">
            <v>0</v>
          </cell>
          <cell r="AQ961">
            <v>85</v>
          </cell>
          <cell r="AR961">
            <v>0</v>
          </cell>
          <cell r="AS961">
            <v>78.5</v>
          </cell>
          <cell r="AT961">
            <v>81</v>
          </cell>
          <cell r="AU961" t="str">
            <v/>
          </cell>
          <cell r="AV961">
            <v>0</v>
          </cell>
          <cell r="AW961">
            <v>81.83</v>
          </cell>
          <cell r="AX961">
            <v>84</v>
          </cell>
          <cell r="AY961">
            <v>88</v>
          </cell>
          <cell r="AZ961">
            <v>80</v>
          </cell>
          <cell r="BA961" t="str">
            <v/>
          </cell>
          <cell r="BB961">
            <v>0</v>
          </cell>
          <cell r="BC961">
            <v>86.75</v>
          </cell>
          <cell r="BD961">
            <v>84.5</v>
          </cell>
          <cell r="BE961">
            <v>88</v>
          </cell>
          <cell r="BF961">
            <v>82</v>
          </cell>
          <cell r="BG961" t="str">
            <v/>
          </cell>
          <cell r="BH961">
            <v>0</v>
          </cell>
          <cell r="BI961">
            <v>84.33</v>
          </cell>
          <cell r="BJ961">
            <v>80</v>
          </cell>
          <cell r="BK961">
            <v>77.75</v>
          </cell>
          <cell r="BL961">
            <v>78</v>
          </cell>
          <cell r="BM961" t="str">
            <v/>
          </cell>
          <cell r="BN961">
            <v>0</v>
          </cell>
          <cell r="BO961">
            <v>81.13</v>
          </cell>
          <cell r="BP961">
            <v>78.25</v>
          </cell>
          <cell r="BQ961">
            <v>77.75</v>
          </cell>
          <cell r="BR961">
            <v>85</v>
          </cell>
          <cell r="BS961" t="str">
            <v/>
          </cell>
          <cell r="BT961">
            <v>0</v>
          </cell>
          <cell r="BU961">
            <v>86.5</v>
          </cell>
          <cell r="BV961">
            <v>84.25</v>
          </cell>
          <cell r="BW961">
            <v>88.5</v>
          </cell>
          <cell r="BX961">
            <v>88</v>
          </cell>
          <cell r="BY961" t="str">
            <v/>
          </cell>
          <cell r="BZ961">
            <v>0</v>
          </cell>
          <cell r="CA961">
            <v>86.78</v>
          </cell>
          <cell r="CB961">
            <v>81.75</v>
          </cell>
          <cell r="CC961">
            <v>81</v>
          </cell>
          <cell r="CD961">
            <v>82</v>
          </cell>
          <cell r="CE961" t="str">
            <v/>
          </cell>
          <cell r="CF961">
            <v>0</v>
          </cell>
          <cell r="CG961">
            <v>86.25</v>
          </cell>
          <cell r="CH961">
            <v>76.25</v>
          </cell>
          <cell r="CI961">
            <v>78</v>
          </cell>
          <cell r="CJ961">
            <v>82</v>
          </cell>
          <cell r="CK961" t="str">
            <v/>
          </cell>
          <cell r="CL961">
            <v>0</v>
          </cell>
          <cell r="CM961">
            <v>76.17</v>
          </cell>
          <cell r="CN961">
            <v>83.5</v>
          </cell>
          <cell r="CO961">
            <v>80</v>
          </cell>
          <cell r="CP961">
            <v>78</v>
          </cell>
          <cell r="CQ961" t="str">
            <v/>
          </cell>
          <cell r="CR961">
            <v>0</v>
          </cell>
          <cell r="CS961">
            <v>82.08</v>
          </cell>
          <cell r="CT961">
            <v>89.75</v>
          </cell>
          <cell r="CU961">
            <v>86.5</v>
          </cell>
          <cell r="CV961">
            <v>83</v>
          </cell>
          <cell r="CW961" t="str">
            <v/>
          </cell>
          <cell r="CX961">
            <v>0</v>
          </cell>
          <cell r="CY961">
            <v>82.44</v>
          </cell>
          <cell r="CZ961">
            <v>83.75</v>
          </cell>
          <cell r="DA961">
            <v>76.75</v>
          </cell>
          <cell r="DB961">
            <v>83</v>
          </cell>
          <cell r="DC961" t="str">
            <v/>
          </cell>
          <cell r="DD961">
            <v>0</v>
          </cell>
          <cell r="DE961">
            <v>91</v>
          </cell>
          <cell r="DF961">
            <v>81</v>
          </cell>
          <cell r="DG961">
            <v>81.75</v>
          </cell>
          <cell r="DH961">
            <v>88</v>
          </cell>
          <cell r="DI961" t="str">
            <v/>
          </cell>
          <cell r="DJ961">
            <v>0</v>
          </cell>
          <cell r="DK961">
            <v>0</v>
          </cell>
          <cell r="DL961">
            <v>0</v>
          </cell>
          <cell r="DM961">
            <v>0</v>
          </cell>
          <cell r="DN961">
            <v>85</v>
          </cell>
          <cell r="DO961" t="str">
            <v/>
          </cell>
          <cell r="DP961">
            <v>0</v>
          </cell>
          <cell r="DQ961">
            <v>89</v>
          </cell>
          <cell r="DR961">
            <v>85.5</v>
          </cell>
          <cell r="DS961">
            <v>91.5</v>
          </cell>
          <cell r="DT961">
            <v>82</v>
          </cell>
          <cell r="DU961" t="str">
            <v/>
          </cell>
          <cell r="DV961">
            <v>0</v>
          </cell>
          <cell r="DW961">
            <v>91</v>
          </cell>
          <cell r="DX961">
            <v>86.75</v>
          </cell>
          <cell r="DY961">
            <v>79.75</v>
          </cell>
          <cell r="DZ961">
            <v>85</v>
          </cell>
          <cell r="EA961" t="str">
            <v/>
          </cell>
          <cell r="EB961">
            <v>0</v>
          </cell>
          <cell r="EC961">
            <v>79.78</v>
          </cell>
          <cell r="ED961">
            <v>78.25</v>
          </cell>
          <cell r="EE961">
            <v>84.25</v>
          </cell>
          <cell r="EF961">
            <v>77</v>
          </cell>
          <cell r="EG961" t="str">
            <v/>
          </cell>
          <cell r="EH961">
            <v>0</v>
          </cell>
          <cell r="EI961">
            <v>78.5</v>
          </cell>
          <cell r="EJ961">
            <v>74.75</v>
          </cell>
          <cell r="EK961">
            <v>74.5</v>
          </cell>
          <cell r="EL961">
            <v>76</v>
          </cell>
          <cell r="EM961" t="str">
            <v/>
          </cell>
          <cell r="EN961">
            <v>0</v>
          </cell>
          <cell r="EO961">
            <v>78.5</v>
          </cell>
          <cell r="EP961">
            <v>74.75</v>
          </cell>
          <cell r="EQ961">
            <v>74.5</v>
          </cell>
          <cell r="ER961">
            <v>76</v>
          </cell>
          <cell r="ES961" t="str">
            <v/>
          </cell>
          <cell r="ET961">
            <v>0</v>
          </cell>
          <cell r="EU961">
            <v>78.5</v>
          </cell>
          <cell r="EV961">
            <v>74.75</v>
          </cell>
          <cell r="EW961">
            <v>74.5</v>
          </cell>
          <cell r="EX961">
            <v>76</v>
          </cell>
          <cell r="EY961" t="str">
            <v/>
          </cell>
          <cell r="EZ961">
            <v>0</v>
          </cell>
          <cell r="FA961">
            <v>79.33</v>
          </cell>
          <cell r="FB961">
            <v>71.25</v>
          </cell>
          <cell r="FC961">
            <v>79</v>
          </cell>
          <cell r="FD961">
            <v>72</v>
          </cell>
          <cell r="FE961" t="str">
            <v/>
          </cell>
          <cell r="FF961">
            <v>0</v>
          </cell>
          <cell r="FG961">
            <v>79.33</v>
          </cell>
          <cell r="FH961">
            <v>71.25</v>
          </cell>
          <cell r="FI961">
            <v>79</v>
          </cell>
          <cell r="FJ961">
            <v>72</v>
          </cell>
          <cell r="FK961" t="str">
            <v/>
          </cell>
          <cell r="FL961">
            <v>0</v>
          </cell>
          <cell r="FM961">
            <v>79.33</v>
          </cell>
          <cell r="FN961">
            <v>71.25</v>
          </cell>
          <cell r="FO961">
            <v>79</v>
          </cell>
          <cell r="FP961">
            <v>72</v>
          </cell>
          <cell r="FQ961" t="str">
            <v/>
          </cell>
          <cell r="FR961">
            <v>0</v>
          </cell>
          <cell r="FS961">
            <v>79.33</v>
          </cell>
          <cell r="FT961">
            <v>71.25</v>
          </cell>
          <cell r="FU961">
            <v>79</v>
          </cell>
          <cell r="FV961">
            <v>72</v>
          </cell>
          <cell r="FW961" t="str">
            <v/>
          </cell>
          <cell r="FX961">
            <v>0</v>
          </cell>
          <cell r="FY961">
            <v>79.33</v>
          </cell>
          <cell r="FZ961">
            <v>71.25</v>
          </cell>
          <cell r="GA961">
            <v>79</v>
          </cell>
          <cell r="GB961">
            <v>72</v>
          </cell>
          <cell r="GC961" t="str">
            <v/>
          </cell>
          <cell r="GD961">
            <v>0</v>
          </cell>
          <cell r="GE961">
            <v>79.33</v>
          </cell>
          <cell r="GF961">
            <v>71.25</v>
          </cell>
          <cell r="GG961">
            <v>79</v>
          </cell>
          <cell r="GH961">
            <v>72</v>
          </cell>
          <cell r="GI961" t="str">
            <v/>
          </cell>
          <cell r="GJ961">
            <v>0</v>
          </cell>
          <cell r="GK961">
            <v>79.33</v>
          </cell>
          <cell r="GL961">
            <v>71.25</v>
          </cell>
          <cell r="GM961">
            <v>79</v>
          </cell>
          <cell r="GN961">
            <v>72</v>
          </cell>
          <cell r="GO961" t="str">
            <v/>
          </cell>
          <cell r="GP961">
            <v>0</v>
          </cell>
          <cell r="GQ961">
            <v>79.33</v>
          </cell>
          <cell r="GR961">
            <v>71.25</v>
          </cell>
          <cell r="GS961">
            <v>79</v>
          </cell>
          <cell r="GT961">
            <v>72</v>
          </cell>
          <cell r="GU961" t="str">
            <v/>
          </cell>
          <cell r="GV961">
            <v>0</v>
          </cell>
          <cell r="GW961">
            <v>81.92</v>
          </cell>
          <cell r="GX961">
            <v>78.75</v>
          </cell>
          <cell r="GY961">
            <v>70</v>
          </cell>
          <cell r="GZ961">
            <v>78</v>
          </cell>
          <cell r="HA961" t="str">
            <v>EKO-L</v>
          </cell>
          <cell r="HB961">
            <v>0</v>
          </cell>
          <cell r="HC961">
            <v>83.83</v>
          </cell>
          <cell r="HD961">
            <v>75.75</v>
          </cell>
          <cell r="HE961">
            <v>77.5</v>
          </cell>
          <cell r="HF961">
            <v>79</v>
          </cell>
          <cell r="HH961">
            <v>0</v>
          </cell>
          <cell r="HM961" t="str">
            <v/>
          </cell>
          <cell r="HN961" t="str">
            <v/>
          </cell>
          <cell r="HS961">
            <v>0</v>
          </cell>
          <cell r="HT961" t="str">
            <v>PKN</v>
          </cell>
          <cell r="HU961">
            <v>0</v>
          </cell>
          <cell r="HV961" t="str">
            <v>IND</v>
          </cell>
          <cell r="HW961">
            <v>0</v>
          </cell>
          <cell r="HX961" t="str">
            <v>MAT-W</v>
          </cell>
          <cell r="HY961">
            <v>0</v>
          </cell>
          <cell r="HZ961" t="str">
            <v>SEJ-W</v>
          </cell>
          <cell r="IA961">
            <v>0</v>
          </cell>
          <cell r="IB961" t="str">
            <v>IGR-W</v>
          </cell>
          <cell r="IC961">
            <v>0</v>
          </cell>
          <cell r="ID961" t="str">
            <v>SBO</v>
          </cell>
          <cell r="IE961">
            <v>0</v>
          </cell>
          <cell r="IF961" t="str">
            <v>PJO</v>
          </cell>
          <cell r="IG961">
            <v>0</v>
          </cell>
          <cell r="IH961" t="str">
            <v>PRA</v>
          </cell>
          <cell r="II961">
            <v>0</v>
          </cell>
          <cell r="IJ961" t="str">
            <v>JAW</v>
          </cell>
          <cell r="IK961">
            <v>0</v>
          </cell>
          <cell r="IL961" t="str">
            <v>ARB</v>
          </cell>
          <cell r="IM961">
            <v>0</v>
          </cell>
          <cell r="IN961" t="str">
            <v>PKM</v>
          </cell>
          <cell r="IO961">
            <v>0</v>
          </cell>
          <cell r="IP961" t="str">
            <v>MAT-P</v>
          </cell>
          <cell r="IQ961">
            <v>0</v>
          </cell>
          <cell r="IR961" t="str">
            <v>BIO-P</v>
          </cell>
          <cell r="IS961">
            <v>0</v>
          </cell>
          <cell r="IT961" t="str">
            <v>FIS-P</v>
          </cell>
          <cell r="IU961">
            <v>0</v>
          </cell>
          <cell r="IV961" t="str">
            <v>KIM-P</v>
          </cell>
          <cell r="IW961">
            <v>0</v>
          </cell>
          <cell r="IX961" t="str">
            <v>EKO-L</v>
          </cell>
          <cell r="IY961">
            <v>0</v>
          </cell>
          <cell r="JA961">
            <v>0</v>
          </cell>
        </row>
        <row r="962">
          <cell r="Q962" t="str">
            <v/>
          </cell>
          <cell r="AB962" t="str">
            <v/>
          </cell>
          <cell r="AC962">
            <v>10</v>
          </cell>
          <cell r="AI962" t="str">
            <v/>
          </cell>
          <cell r="AJ962">
            <v>0</v>
          </cell>
          <cell r="AK962">
            <v>83.25</v>
          </cell>
          <cell r="AL962">
            <v>84.5</v>
          </cell>
          <cell r="AM962">
            <v>88</v>
          </cell>
          <cell r="AN962">
            <v>80</v>
          </cell>
          <cell r="AO962" t="str">
            <v/>
          </cell>
          <cell r="AP962">
            <v>0</v>
          </cell>
          <cell r="AQ962">
            <v>85</v>
          </cell>
          <cell r="AR962">
            <v>0</v>
          </cell>
          <cell r="AS962">
            <v>78.5</v>
          </cell>
          <cell r="AT962">
            <v>81</v>
          </cell>
          <cell r="AU962" t="str">
            <v/>
          </cell>
          <cell r="AV962">
            <v>0</v>
          </cell>
          <cell r="AW962">
            <v>81.83</v>
          </cell>
          <cell r="AX962">
            <v>84</v>
          </cell>
          <cell r="AY962">
            <v>88</v>
          </cell>
          <cell r="AZ962">
            <v>80</v>
          </cell>
          <cell r="BA962" t="str">
            <v/>
          </cell>
          <cell r="BB962">
            <v>0</v>
          </cell>
          <cell r="BC962">
            <v>86.75</v>
          </cell>
          <cell r="BD962">
            <v>84.5</v>
          </cell>
          <cell r="BE962">
            <v>88</v>
          </cell>
          <cell r="BF962">
            <v>82</v>
          </cell>
          <cell r="BG962" t="str">
            <v/>
          </cell>
          <cell r="BH962">
            <v>0</v>
          </cell>
          <cell r="BI962">
            <v>84.33</v>
          </cell>
          <cell r="BJ962">
            <v>80</v>
          </cell>
          <cell r="BK962">
            <v>77.75</v>
          </cell>
          <cell r="BL962">
            <v>78</v>
          </cell>
          <cell r="BM962" t="str">
            <v/>
          </cell>
          <cell r="BN962">
            <v>0</v>
          </cell>
          <cell r="BO962">
            <v>81.13</v>
          </cell>
          <cell r="BP962">
            <v>78.25</v>
          </cell>
          <cell r="BQ962">
            <v>77.75</v>
          </cell>
          <cell r="BR962">
            <v>85</v>
          </cell>
          <cell r="BS962" t="str">
            <v/>
          </cell>
          <cell r="BT962">
            <v>0</v>
          </cell>
          <cell r="BU962">
            <v>86.5</v>
          </cell>
          <cell r="BV962">
            <v>84.25</v>
          </cell>
          <cell r="BW962">
            <v>88.5</v>
          </cell>
          <cell r="BX962">
            <v>88</v>
          </cell>
          <cell r="BY962" t="str">
            <v/>
          </cell>
          <cell r="BZ962">
            <v>0</v>
          </cell>
          <cell r="CA962">
            <v>86.78</v>
          </cell>
          <cell r="CB962">
            <v>81.75</v>
          </cell>
          <cell r="CC962">
            <v>81</v>
          </cell>
          <cell r="CD962">
            <v>82</v>
          </cell>
          <cell r="CE962" t="str">
            <v/>
          </cell>
          <cell r="CF962">
            <v>0</v>
          </cell>
          <cell r="CG962">
            <v>86.25</v>
          </cell>
          <cell r="CH962">
            <v>76.25</v>
          </cell>
          <cell r="CI962">
            <v>78</v>
          </cell>
          <cell r="CJ962">
            <v>82</v>
          </cell>
          <cell r="CK962" t="str">
            <v/>
          </cell>
          <cell r="CL962">
            <v>0</v>
          </cell>
          <cell r="CM962">
            <v>76.17</v>
          </cell>
          <cell r="CN962">
            <v>83.5</v>
          </cell>
          <cell r="CO962">
            <v>80</v>
          </cell>
          <cell r="CP962">
            <v>78</v>
          </cell>
          <cell r="CQ962" t="str">
            <v/>
          </cell>
          <cell r="CR962">
            <v>0</v>
          </cell>
          <cell r="CS962">
            <v>82.08</v>
          </cell>
          <cell r="CT962">
            <v>89.75</v>
          </cell>
          <cell r="CU962">
            <v>86.5</v>
          </cell>
          <cell r="CV962">
            <v>83</v>
          </cell>
          <cell r="CW962" t="str">
            <v/>
          </cell>
          <cell r="CX962">
            <v>0</v>
          </cell>
          <cell r="CY962">
            <v>82.44</v>
          </cell>
          <cell r="CZ962">
            <v>83.75</v>
          </cell>
          <cell r="DA962">
            <v>76.75</v>
          </cell>
          <cell r="DB962">
            <v>83</v>
          </cell>
          <cell r="DC962" t="str">
            <v/>
          </cell>
          <cell r="DD962">
            <v>0</v>
          </cell>
          <cell r="DE962">
            <v>91</v>
          </cell>
          <cell r="DF962">
            <v>81</v>
          </cell>
          <cell r="DG962">
            <v>81.75</v>
          </cell>
          <cell r="DH962">
            <v>88</v>
          </cell>
          <cell r="DI962" t="str">
            <v/>
          </cell>
          <cell r="DJ962">
            <v>0</v>
          </cell>
          <cell r="DK962">
            <v>0</v>
          </cell>
          <cell r="DL962">
            <v>0</v>
          </cell>
          <cell r="DM962">
            <v>0</v>
          </cell>
          <cell r="DN962">
            <v>85</v>
          </cell>
          <cell r="DO962" t="str">
            <v/>
          </cell>
          <cell r="DP962">
            <v>0</v>
          </cell>
          <cell r="DQ962">
            <v>89</v>
          </cell>
          <cell r="DR962">
            <v>85.5</v>
          </cell>
          <cell r="DS962">
            <v>91.5</v>
          </cell>
          <cell r="DT962">
            <v>82</v>
          </cell>
          <cell r="DU962" t="str">
            <v/>
          </cell>
          <cell r="DV962">
            <v>0</v>
          </cell>
          <cell r="DW962">
            <v>91</v>
          </cell>
          <cell r="DX962">
            <v>86.75</v>
          </cell>
          <cell r="DY962">
            <v>79.75</v>
          </cell>
          <cell r="DZ962">
            <v>85</v>
          </cell>
          <cell r="EA962" t="str">
            <v/>
          </cell>
          <cell r="EB962">
            <v>0</v>
          </cell>
          <cell r="EC962">
            <v>79.78</v>
          </cell>
          <cell r="ED962">
            <v>78.25</v>
          </cell>
          <cell r="EE962">
            <v>84.25</v>
          </cell>
          <cell r="EF962">
            <v>77</v>
          </cell>
          <cell r="EG962" t="str">
            <v/>
          </cell>
          <cell r="EH962">
            <v>0</v>
          </cell>
          <cell r="EI962">
            <v>78.5</v>
          </cell>
          <cell r="EJ962">
            <v>74.75</v>
          </cell>
          <cell r="EK962">
            <v>74.5</v>
          </cell>
          <cell r="EL962">
            <v>76</v>
          </cell>
          <cell r="EM962" t="str">
            <v/>
          </cell>
          <cell r="EN962">
            <v>0</v>
          </cell>
          <cell r="EO962">
            <v>78.5</v>
          </cell>
          <cell r="EP962">
            <v>74.75</v>
          </cell>
          <cell r="EQ962">
            <v>74.5</v>
          </cell>
          <cell r="ER962">
            <v>76</v>
          </cell>
          <cell r="ES962" t="str">
            <v/>
          </cell>
          <cell r="ET962">
            <v>0</v>
          </cell>
          <cell r="EU962">
            <v>78.5</v>
          </cell>
          <cell r="EV962">
            <v>74.75</v>
          </cell>
          <cell r="EW962">
            <v>74.5</v>
          </cell>
          <cell r="EX962">
            <v>76</v>
          </cell>
          <cell r="EY962" t="str">
            <v/>
          </cell>
          <cell r="EZ962">
            <v>0</v>
          </cell>
          <cell r="FA962">
            <v>79.33</v>
          </cell>
          <cell r="FB962">
            <v>71.25</v>
          </cell>
          <cell r="FC962">
            <v>79</v>
          </cell>
          <cell r="FD962">
            <v>72</v>
          </cell>
          <cell r="FE962" t="str">
            <v/>
          </cell>
          <cell r="FF962">
            <v>0</v>
          </cell>
          <cell r="FG962">
            <v>79.33</v>
          </cell>
          <cell r="FH962">
            <v>71.25</v>
          </cell>
          <cell r="FI962">
            <v>79</v>
          </cell>
          <cell r="FJ962">
            <v>72</v>
          </cell>
          <cell r="FK962" t="str">
            <v/>
          </cell>
          <cell r="FL962">
            <v>0</v>
          </cell>
          <cell r="FM962">
            <v>79.33</v>
          </cell>
          <cell r="FN962">
            <v>71.25</v>
          </cell>
          <cell r="FO962">
            <v>79</v>
          </cell>
          <cell r="FP962">
            <v>72</v>
          </cell>
          <cell r="FQ962" t="str">
            <v/>
          </cell>
          <cell r="FR962">
            <v>0</v>
          </cell>
          <cell r="FS962">
            <v>79.33</v>
          </cell>
          <cell r="FT962">
            <v>71.25</v>
          </cell>
          <cell r="FU962">
            <v>79</v>
          </cell>
          <cell r="FV962">
            <v>72</v>
          </cell>
          <cell r="FW962" t="str">
            <v/>
          </cell>
          <cell r="FX962">
            <v>0</v>
          </cell>
          <cell r="FY962">
            <v>79.33</v>
          </cell>
          <cell r="FZ962">
            <v>71.25</v>
          </cell>
          <cell r="GA962">
            <v>79</v>
          </cell>
          <cell r="GB962">
            <v>72</v>
          </cell>
          <cell r="GC962" t="str">
            <v/>
          </cell>
          <cell r="GD962">
            <v>0</v>
          </cell>
          <cell r="GE962">
            <v>79.33</v>
          </cell>
          <cell r="GF962">
            <v>71.25</v>
          </cell>
          <cell r="GG962">
            <v>79</v>
          </cell>
          <cell r="GH962">
            <v>72</v>
          </cell>
          <cell r="GI962" t="str">
            <v/>
          </cell>
          <cell r="GJ962">
            <v>0</v>
          </cell>
          <cell r="GK962">
            <v>79.33</v>
          </cell>
          <cell r="GL962">
            <v>71.25</v>
          </cell>
          <cell r="GM962">
            <v>79</v>
          </cell>
          <cell r="GN962">
            <v>72</v>
          </cell>
          <cell r="GO962" t="str">
            <v/>
          </cell>
          <cell r="GP962">
            <v>0</v>
          </cell>
          <cell r="GQ962">
            <v>79.33</v>
          </cell>
          <cell r="GR962">
            <v>71.25</v>
          </cell>
          <cell r="GS962">
            <v>79</v>
          </cell>
          <cell r="GT962">
            <v>72</v>
          </cell>
          <cell r="GU962" t="str">
            <v/>
          </cell>
          <cell r="GV962">
            <v>0</v>
          </cell>
          <cell r="GW962">
            <v>81.92</v>
          </cell>
          <cell r="GX962">
            <v>78.75</v>
          </cell>
          <cell r="GY962">
            <v>70</v>
          </cell>
          <cell r="GZ962">
            <v>78</v>
          </cell>
          <cell r="HA962" t="str">
            <v>EKO-L</v>
          </cell>
          <cell r="HB962">
            <v>0</v>
          </cell>
          <cell r="HC962">
            <v>83.83</v>
          </cell>
          <cell r="HD962">
            <v>75.75</v>
          </cell>
          <cell r="HE962">
            <v>77.5</v>
          </cell>
          <cell r="HF962">
            <v>79</v>
          </cell>
          <cell r="HH962">
            <v>0</v>
          </cell>
          <cell r="HM962" t="str">
            <v/>
          </cell>
          <cell r="HN962" t="str">
            <v/>
          </cell>
          <cell r="HS962">
            <v>0</v>
          </cell>
          <cell r="HT962" t="str">
            <v>PKN</v>
          </cell>
          <cell r="HU962">
            <v>0</v>
          </cell>
          <cell r="HV962" t="str">
            <v>IND</v>
          </cell>
          <cell r="HW962">
            <v>0</v>
          </cell>
          <cell r="HX962" t="str">
            <v>MAT-W</v>
          </cell>
          <cell r="HY962">
            <v>0</v>
          </cell>
          <cell r="HZ962" t="str">
            <v>SEJ-W</v>
          </cell>
          <cell r="IA962">
            <v>0</v>
          </cell>
          <cell r="IB962" t="str">
            <v>IGR-W</v>
          </cell>
          <cell r="IC962">
            <v>0</v>
          </cell>
          <cell r="ID962" t="str">
            <v>SBO</v>
          </cell>
          <cell r="IE962">
            <v>0</v>
          </cell>
          <cell r="IF962" t="str">
            <v>PJO</v>
          </cell>
          <cell r="IG962">
            <v>0</v>
          </cell>
          <cell r="IH962" t="str">
            <v>PRA</v>
          </cell>
          <cell r="II962">
            <v>0</v>
          </cell>
          <cell r="IJ962" t="str">
            <v>JAW</v>
          </cell>
          <cell r="IK962">
            <v>0</v>
          </cell>
          <cell r="IL962" t="str">
            <v>ARB</v>
          </cell>
          <cell r="IM962">
            <v>0</v>
          </cell>
          <cell r="IN962" t="str">
            <v>PKM</v>
          </cell>
          <cell r="IO962">
            <v>0</v>
          </cell>
          <cell r="IP962" t="str">
            <v>MAT-P</v>
          </cell>
          <cell r="IQ962">
            <v>0</v>
          </cell>
          <cell r="IR962" t="str">
            <v>BIO-P</v>
          </cell>
          <cell r="IS962">
            <v>0</v>
          </cell>
          <cell r="IT962" t="str">
            <v>FIS-P</v>
          </cell>
          <cell r="IU962">
            <v>0</v>
          </cell>
          <cell r="IV962" t="str">
            <v>KIM-P</v>
          </cell>
          <cell r="IW962">
            <v>0</v>
          </cell>
          <cell r="IX962" t="str">
            <v>EKO-L</v>
          </cell>
          <cell r="IY962">
            <v>0</v>
          </cell>
          <cell r="JA962">
            <v>0</v>
          </cell>
        </row>
        <row r="963">
          <cell r="Q963" t="str">
            <v/>
          </cell>
          <cell r="AB963" t="str">
            <v/>
          </cell>
          <cell r="AC963">
            <v>11</v>
          </cell>
          <cell r="AI963" t="str">
            <v/>
          </cell>
          <cell r="AJ963">
            <v>0</v>
          </cell>
          <cell r="AK963">
            <v>83.25</v>
          </cell>
          <cell r="AL963">
            <v>84.5</v>
          </cell>
          <cell r="AM963">
            <v>88</v>
          </cell>
          <cell r="AN963">
            <v>80</v>
          </cell>
          <cell r="AO963" t="str">
            <v/>
          </cell>
          <cell r="AP963">
            <v>0</v>
          </cell>
          <cell r="AQ963">
            <v>85</v>
          </cell>
          <cell r="AR963">
            <v>0</v>
          </cell>
          <cell r="AS963">
            <v>78.5</v>
          </cell>
          <cell r="AT963">
            <v>81</v>
          </cell>
          <cell r="AU963" t="str">
            <v/>
          </cell>
          <cell r="AV963">
            <v>0</v>
          </cell>
          <cell r="AW963">
            <v>81.83</v>
          </cell>
          <cell r="AX963">
            <v>84</v>
          </cell>
          <cell r="AY963">
            <v>88</v>
          </cell>
          <cell r="AZ963">
            <v>80</v>
          </cell>
          <cell r="BA963" t="str">
            <v/>
          </cell>
          <cell r="BB963">
            <v>0</v>
          </cell>
          <cell r="BC963">
            <v>86.75</v>
          </cell>
          <cell r="BD963">
            <v>84.5</v>
          </cell>
          <cell r="BE963">
            <v>88</v>
          </cell>
          <cell r="BF963">
            <v>82</v>
          </cell>
          <cell r="BG963" t="str">
            <v/>
          </cell>
          <cell r="BH963">
            <v>0</v>
          </cell>
          <cell r="BI963">
            <v>84.33</v>
          </cell>
          <cell r="BJ963">
            <v>80</v>
          </cell>
          <cell r="BK963">
            <v>77.75</v>
          </cell>
          <cell r="BL963">
            <v>78</v>
          </cell>
          <cell r="BM963" t="str">
            <v/>
          </cell>
          <cell r="BN963">
            <v>0</v>
          </cell>
          <cell r="BO963">
            <v>81.13</v>
          </cell>
          <cell r="BP963">
            <v>78.25</v>
          </cell>
          <cell r="BQ963">
            <v>77.75</v>
          </cell>
          <cell r="BR963">
            <v>85</v>
          </cell>
          <cell r="BS963" t="str">
            <v/>
          </cell>
          <cell r="BT963">
            <v>0</v>
          </cell>
          <cell r="BU963">
            <v>86.5</v>
          </cell>
          <cell r="BV963">
            <v>84.25</v>
          </cell>
          <cell r="BW963">
            <v>88.5</v>
          </cell>
          <cell r="BX963">
            <v>88</v>
          </cell>
          <cell r="BY963" t="str">
            <v/>
          </cell>
          <cell r="BZ963">
            <v>0</v>
          </cell>
          <cell r="CA963">
            <v>86.78</v>
          </cell>
          <cell r="CB963">
            <v>81.75</v>
          </cell>
          <cell r="CC963">
            <v>81</v>
          </cell>
          <cell r="CD963">
            <v>82</v>
          </cell>
          <cell r="CE963" t="str">
            <v/>
          </cell>
          <cell r="CF963">
            <v>0</v>
          </cell>
          <cell r="CG963">
            <v>86.25</v>
          </cell>
          <cell r="CH963">
            <v>76.25</v>
          </cell>
          <cell r="CI963">
            <v>78</v>
          </cell>
          <cell r="CJ963">
            <v>82</v>
          </cell>
          <cell r="CK963" t="str">
            <v/>
          </cell>
          <cell r="CL963">
            <v>0</v>
          </cell>
          <cell r="CM963">
            <v>76.17</v>
          </cell>
          <cell r="CN963">
            <v>83.5</v>
          </cell>
          <cell r="CO963">
            <v>80</v>
          </cell>
          <cell r="CP963">
            <v>78</v>
          </cell>
          <cell r="CQ963" t="str">
            <v/>
          </cell>
          <cell r="CR963">
            <v>0</v>
          </cell>
          <cell r="CS963">
            <v>82.08</v>
          </cell>
          <cell r="CT963">
            <v>89.75</v>
          </cell>
          <cell r="CU963">
            <v>86.5</v>
          </cell>
          <cell r="CV963">
            <v>83</v>
          </cell>
          <cell r="CW963" t="str">
            <v/>
          </cell>
          <cell r="CX963">
            <v>0</v>
          </cell>
          <cell r="CY963">
            <v>82.44</v>
          </cell>
          <cell r="CZ963">
            <v>83.75</v>
          </cell>
          <cell r="DA963">
            <v>76.75</v>
          </cell>
          <cell r="DB963">
            <v>83</v>
          </cell>
          <cell r="DC963" t="str">
            <v/>
          </cell>
          <cell r="DD963">
            <v>0</v>
          </cell>
          <cell r="DE963">
            <v>91</v>
          </cell>
          <cell r="DF963">
            <v>81</v>
          </cell>
          <cell r="DG963">
            <v>81.75</v>
          </cell>
          <cell r="DH963">
            <v>88</v>
          </cell>
          <cell r="DI963" t="str">
            <v/>
          </cell>
          <cell r="DJ963">
            <v>0</v>
          </cell>
          <cell r="DK963">
            <v>0</v>
          </cell>
          <cell r="DL963">
            <v>0</v>
          </cell>
          <cell r="DM963">
            <v>0</v>
          </cell>
          <cell r="DN963">
            <v>85</v>
          </cell>
          <cell r="DO963" t="str">
            <v/>
          </cell>
          <cell r="DP963">
            <v>0</v>
          </cell>
          <cell r="DQ963">
            <v>89</v>
          </cell>
          <cell r="DR963">
            <v>85.5</v>
          </cell>
          <cell r="DS963">
            <v>91.5</v>
          </cell>
          <cell r="DT963">
            <v>82</v>
          </cell>
          <cell r="DU963" t="str">
            <v/>
          </cell>
          <cell r="DV963">
            <v>0</v>
          </cell>
          <cell r="DW963">
            <v>91</v>
          </cell>
          <cell r="DX963">
            <v>86.75</v>
          </cell>
          <cell r="DY963">
            <v>79.75</v>
          </cell>
          <cell r="DZ963">
            <v>85</v>
          </cell>
          <cell r="EA963" t="str">
            <v/>
          </cell>
          <cell r="EB963">
            <v>0</v>
          </cell>
          <cell r="EC963">
            <v>79.78</v>
          </cell>
          <cell r="ED963">
            <v>78.25</v>
          </cell>
          <cell r="EE963">
            <v>84.25</v>
          </cell>
          <cell r="EF963">
            <v>77</v>
          </cell>
          <cell r="EG963" t="str">
            <v/>
          </cell>
          <cell r="EH963">
            <v>0</v>
          </cell>
          <cell r="EI963">
            <v>78.5</v>
          </cell>
          <cell r="EJ963">
            <v>74.75</v>
          </cell>
          <cell r="EK963">
            <v>74.5</v>
          </cell>
          <cell r="EL963">
            <v>76</v>
          </cell>
          <cell r="EM963" t="str">
            <v/>
          </cell>
          <cell r="EN963">
            <v>0</v>
          </cell>
          <cell r="EO963">
            <v>78.5</v>
          </cell>
          <cell r="EP963">
            <v>74.75</v>
          </cell>
          <cell r="EQ963">
            <v>74.5</v>
          </cell>
          <cell r="ER963">
            <v>76</v>
          </cell>
          <cell r="ES963" t="str">
            <v/>
          </cell>
          <cell r="ET963">
            <v>0</v>
          </cell>
          <cell r="EU963">
            <v>78.5</v>
          </cell>
          <cell r="EV963">
            <v>74.75</v>
          </cell>
          <cell r="EW963">
            <v>74.5</v>
          </cell>
          <cell r="EX963">
            <v>76</v>
          </cell>
          <cell r="EY963" t="str">
            <v/>
          </cell>
          <cell r="EZ963">
            <v>0</v>
          </cell>
          <cell r="FA963">
            <v>79.33</v>
          </cell>
          <cell r="FB963">
            <v>71.25</v>
          </cell>
          <cell r="FC963">
            <v>79</v>
          </cell>
          <cell r="FD963">
            <v>72</v>
          </cell>
          <cell r="FE963" t="str">
            <v/>
          </cell>
          <cell r="FF963">
            <v>0</v>
          </cell>
          <cell r="FG963">
            <v>79.33</v>
          </cell>
          <cell r="FH963">
            <v>71.25</v>
          </cell>
          <cell r="FI963">
            <v>79</v>
          </cell>
          <cell r="FJ963">
            <v>72</v>
          </cell>
          <cell r="FK963" t="str">
            <v/>
          </cell>
          <cell r="FL963">
            <v>0</v>
          </cell>
          <cell r="FM963">
            <v>79.33</v>
          </cell>
          <cell r="FN963">
            <v>71.25</v>
          </cell>
          <cell r="FO963">
            <v>79</v>
          </cell>
          <cell r="FP963">
            <v>72</v>
          </cell>
          <cell r="FQ963" t="str">
            <v/>
          </cell>
          <cell r="FR963">
            <v>0</v>
          </cell>
          <cell r="FS963">
            <v>79.33</v>
          </cell>
          <cell r="FT963">
            <v>71.25</v>
          </cell>
          <cell r="FU963">
            <v>79</v>
          </cell>
          <cell r="FV963">
            <v>72</v>
          </cell>
          <cell r="FW963" t="str">
            <v/>
          </cell>
          <cell r="FX963">
            <v>0</v>
          </cell>
          <cell r="FY963">
            <v>79.33</v>
          </cell>
          <cell r="FZ963">
            <v>71.25</v>
          </cell>
          <cell r="GA963">
            <v>79</v>
          </cell>
          <cell r="GB963">
            <v>72</v>
          </cell>
          <cell r="GC963" t="str">
            <v/>
          </cell>
          <cell r="GD963">
            <v>0</v>
          </cell>
          <cell r="GE963">
            <v>79.33</v>
          </cell>
          <cell r="GF963">
            <v>71.25</v>
          </cell>
          <cell r="GG963">
            <v>79</v>
          </cell>
          <cell r="GH963">
            <v>72</v>
          </cell>
          <cell r="GI963" t="str">
            <v/>
          </cell>
          <cell r="GJ963">
            <v>0</v>
          </cell>
          <cell r="GK963">
            <v>79.33</v>
          </cell>
          <cell r="GL963">
            <v>71.25</v>
          </cell>
          <cell r="GM963">
            <v>79</v>
          </cell>
          <cell r="GN963">
            <v>72</v>
          </cell>
          <cell r="GO963" t="str">
            <v/>
          </cell>
          <cell r="GP963">
            <v>0</v>
          </cell>
          <cell r="GQ963">
            <v>79.33</v>
          </cell>
          <cell r="GR963">
            <v>71.25</v>
          </cell>
          <cell r="GS963">
            <v>79</v>
          </cell>
          <cell r="GT963">
            <v>72</v>
          </cell>
          <cell r="GU963" t="str">
            <v/>
          </cell>
          <cell r="GV963">
            <v>0</v>
          </cell>
          <cell r="GW963">
            <v>81.92</v>
          </cell>
          <cell r="GX963">
            <v>78.75</v>
          </cell>
          <cell r="GY963">
            <v>70</v>
          </cell>
          <cell r="GZ963">
            <v>78</v>
          </cell>
          <cell r="HA963" t="str">
            <v>EKO-L</v>
          </cell>
          <cell r="HB963">
            <v>0</v>
          </cell>
          <cell r="HC963">
            <v>83.83</v>
          </cell>
          <cell r="HD963">
            <v>75.75</v>
          </cell>
          <cell r="HE963">
            <v>77.5</v>
          </cell>
          <cell r="HF963">
            <v>79</v>
          </cell>
          <cell r="HH963">
            <v>0</v>
          </cell>
          <cell r="HM963" t="str">
            <v/>
          </cell>
          <cell r="HN963" t="str">
            <v/>
          </cell>
          <cell r="HS963">
            <v>0</v>
          </cell>
          <cell r="HT963" t="str">
            <v>PKN</v>
          </cell>
          <cell r="HU963">
            <v>0</v>
          </cell>
          <cell r="HV963" t="str">
            <v>IND</v>
          </cell>
          <cell r="HW963">
            <v>0</v>
          </cell>
          <cell r="HX963" t="str">
            <v>MAT-W</v>
          </cell>
          <cell r="HY963">
            <v>0</v>
          </cell>
          <cell r="HZ963" t="str">
            <v>SEJ-W</v>
          </cell>
          <cell r="IA963">
            <v>0</v>
          </cell>
          <cell r="IB963" t="str">
            <v>IGR-W</v>
          </cell>
          <cell r="IC963">
            <v>0</v>
          </cell>
          <cell r="ID963" t="str">
            <v>SBO</v>
          </cell>
          <cell r="IE963">
            <v>0</v>
          </cell>
          <cell r="IF963" t="str">
            <v>PJO</v>
          </cell>
          <cell r="IG963">
            <v>0</v>
          </cell>
          <cell r="IH963" t="str">
            <v>PRA</v>
          </cell>
          <cell r="II963">
            <v>0</v>
          </cell>
          <cell r="IJ963" t="str">
            <v>JAW</v>
          </cell>
          <cell r="IK963">
            <v>0</v>
          </cell>
          <cell r="IL963" t="str">
            <v>ARB</v>
          </cell>
          <cell r="IM963">
            <v>0</v>
          </cell>
          <cell r="IN963" t="str">
            <v>PKM</v>
          </cell>
          <cell r="IO963">
            <v>0</v>
          </cell>
          <cell r="IP963" t="str">
            <v>MAT-P</v>
          </cell>
          <cell r="IQ963">
            <v>0</v>
          </cell>
          <cell r="IR963" t="str">
            <v>BIO-P</v>
          </cell>
          <cell r="IS963">
            <v>0</v>
          </cell>
          <cell r="IT963" t="str">
            <v>FIS-P</v>
          </cell>
          <cell r="IU963">
            <v>0</v>
          </cell>
          <cell r="IV963" t="str">
            <v>KIM-P</v>
          </cell>
          <cell r="IW963">
            <v>0</v>
          </cell>
          <cell r="IX963" t="str">
            <v>EKO-L</v>
          </cell>
          <cell r="IY963">
            <v>0</v>
          </cell>
          <cell r="JA963">
            <v>0</v>
          </cell>
        </row>
        <row r="964">
          <cell r="Q964" t="str">
            <v/>
          </cell>
          <cell r="AB964" t="str">
            <v/>
          </cell>
          <cell r="AC964">
            <v>12</v>
          </cell>
          <cell r="AI964" t="str">
            <v/>
          </cell>
          <cell r="AJ964">
            <v>0</v>
          </cell>
          <cell r="AK964">
            <v>83.25</v>
          </cell>
          <cell r="AL964">
            <v>84.5</v>
          </cell>
          <cell r="AM964">
            <v>88</v>
          </cell>
          <cell r="AN964">
            <v>80</v>
          </cell>
          <cell r="AO964" t="str">
            <v/>
          </cell>
          <cell r="AP964">
            <v>0</v>
          </cell>
          <cell r="AQ964">
            <v>85</v>
          </cell>
          <cell r="AR964">
            <v>0</v>
          </cell>
          <cell r="AS964">
            <v>78.5</v>
          </cell>
          <cell r="AT964">
            <v>81</v>
          </cell>
          <cell r="AU964" t="str">
            <v/>
          </cell>
          <cell r="AV964">
            <v>0</v>
          </cell>
          <cell r="AW964">
            <v>81.83</v>
          </cell>
          <cell r="AX964">
            <v>84</v>
          </cell>
          <cell r="AY964">
            <v>88</v>
          </cell>
          <cell r="AZ964">
            <v>80</v>
          </cell>
          <cell r="BA964" t="str">
            <v/>
          </cell>
          <cell r="BB964">
            <v>0</v>
          </cell>
          <cell r="BC964">
            <v>86.75</v>
          </cell>
          <cell r="BD964">
            <v>84.5</v>
          </cell>
          <cell r="BE964">
            <v>88</v>
          </cell>
          <cell r="BF964">
            <v>82</v>
          </cell>
          <cell r="BG964" t="str">
            <v/>
          </cell>
          <cell r="BH964">
            <v>0</v>
          </cell>
          <cell r="BI964">
            <v>84.33</v>
          </cell>
          <cell r="BJ964">
            <v>80</v>
          </cell>
          <cell r="BK964">
            <v>77.75</v>
          </cell>
          <cell r="BL964">
            <v>78</v>
          </cell>
          <cell r="BM964" t="str">
            <v/>
          </cell>
          <cell r="BN964">
            <v>0</v>
          </cell>
          <cell r="BO964">
            <v>81.13</v>
          </cell>
          <cell r="BP964">
            <v>78.25</v>
          </cell>
          <cell r="BQ964">
            <v>77.75</v>
          </cell>
          <cell r="BR964">
            <v>85</v>
          </cell>
          <cell r="BS964" t="str">
            <v/>
          </cell>
          <cell r="BT964">
            <v>0</v>
          </cell>
          <cell r="BU964">
            <v>86.5</v>
          </cell>
          <cell r="BV964">
            <v>84.25</v>
          </cell>
          <cell r="BW964">
            <v>88.5</v>
          </cell>
          <cell r="BX964">
            <v>88</v>
          </cell>
          <cell r="BY964" t="str">
            <v/>
          </cell>
          <cell r="BZ964">
            <v>0</v>
          </cell>
          <cell r="CA964">
            <v>86.78</v>
          </cell>
          <cell r="CB964">
            <v>81.75</v>
          </cell>
          <cell r="CC964">
            <v>81</v>
          </cell>
          <cell r="CD964">
            <v>82</v>
          </cell>
          <cell r="CE964" t="str">
            <v/>
          </cell>
          <cell r="CF964">
            <v>0</v>
          </cell>
          <cell r="CG964">
            <v>86.25</v>
          </cell>
          <cell r="CH964">
            <v>76.25</v>
          </cell>
          <cell r="CI964">
            <v>78</v>
          </cell>
          <cell r="CJ964">
            <v>82</v>
          </cell>
          <cell r="CK964" t="str">
            <v/>
          </cell>
          <cell r="CL964">
            <v>0</v>
          </cell>
          <cell r="CM964">
            <v>76.17</v>
          </cell>
          <cell r="CN964">
            <v>83.5</v>
          </cell>
          <cell r="CO964">
            <v>80</v>
          </cell>
          <cell r="CP964">
            <v>78</v>
          </cell>
          <cell r="CQ964" t="str">
            <v/>
          </cell>
          <cell r="CR964">
            <v>0</v>
          </cell>
          <cell r="CS964">
            <v>82.08</v>
          </cell>
          <cell r="CT964">
            <v>89.75</v>
          </cell>
          <cell r="CU964">
            <v>86.5</v>
          </cell>
          <cell r="CV964">
            <v>83</v>
          </cell>
          <cell r="CW964" t="str">
            <v/>
          </cell>
          <cell r="CX964">
            <v>0</v>
          </cell>
          <cell r="CY964">
            <v>82.44</v>
          </cell>
          <cell r="CZ964">
            <v>83.75</v>
          </cell>
          <cell r="DA964">
            <v>76.75</v>
          </cell>
          <cell r="DB964">
            <v>83</v>
          </cell>
          <cell r="DC964" t="str">
            <v/>
          </cell>
          <cell r="DD964">
            <v>0</v>
          </cell>
          <cell r="DE964">
            <v>91</v>
          </cell>
          <cell r="DF964">
            <v>81</v>
          </cell>
          <cell r="DG964">
            <v>81.75</v>
          </cell>
          <cell r="DH964">
            <v>88</v>
          </cell>
          <cell r="DI964" t="str">
            <v/>
          </cell>
          <cell r="DJ964">
            <v>0</v>
          </cell>
          <cell r="DK964">
            <v>0</v>
          </cell>
          <cell r="DL964">
            <v>0</v>
          </cell>
          <cell r="DM964">
            <v>0</v>
          </cell>
          <cell r="DN964">
            <v>85</v>
          </cell>
          <cell r="DO964" t="str">
            <v/>
          </cell>
          <cell r="DP964">
            <v>0</v>
          </cell>
          <cell r="DQ964">
            <v>89</v>
          </cell>
          <cell r="DR964">
            <v>85.5</v>
          </cell>
          <cell r="DS964">
            <v>91.5</v>
          </cell>
          <cell r="DT964">
            <v>82</v>
          </cell>
          <cell r="DU964" t="str">
            <v/>
          </cell>
          <cell r="DV964">
            <v>0</v>
          </cell>
          <cell r="DW964">
            <v>91</v>
          </cell>
          <cell r="DX964">
            <v>86.75</v>
          </cell>
          <cell r="DY964">
            <v>79.75</v>
          </cell>
          <cell r="DZ964">
            <v>85</v>
          </cell>
          <cell r="EA964" t="str">
            <v/>
          </cell>
          <cell r="EB964">
            <v>0</v>
          </cell>
          <cell r="EC964">
            <v>79.78</v>
          </cell>
          <cell r="ED964">
            <v>78.25</v>
          </cell>
          <cell r="EE964">
            <v>84.25</v>
          </cell>
          <cell r="EF964">
            <v>77</v>
          </cell>
          <cell r="EG964" t="str">
            <v/>
          </cell>
          <cell r="EH964">
            <v>0</v>
          </cell>
          <cell r="EI964">
            <v>78.5</v>
          </cell>
          <cell r="EJ964">
            <v>74.75</v>
          </cell>
          <cell r="EK964">
            <v>74.5</v>
          </cell>
          <cell r="EL964">
            <v>76</v>
          </cell>
          <cell r="EM964" t="str">
            <v/>
          </cell>
          <cell r="EN964">
            <v>0</v>
          </cell>
          <cell r="EO964">
            <v>78.5</v>
          </cell>
          <cell r="EP964">
            <v>74.75</v>
          </cell>
          <cell r="EQ964">
            <v>74.5</v>
          </cell>
          <cell r="ER964">
            <v>76</v>
          </cell>
          <cell r="ES964" t="str">
            <v/>
          </cell>
          <cell r="ET964">
            <v>0</v>
          </cell>
          <cell r="EU964">
            <v>78.5</v>
          </cell>
          <cell r="EV964">
            <v>74.75</v>
          </cell>
          <cell r="EW964">
            <v>74.5</v>
          </cell>
          <cell r="EX964">
            <v>76</v>
          </cell>
          <cell r="EY964" t="str">
            <v/>
          </cell>
          <cell r="EZ964">
            <v>0</v>
          </cell>
          <cell r="FA964">
            <v>79.33</v>
          </cell>
          <cell r="FB964">
            <v>71.25</v>
          </cell>
          <cell r="FC964">
            <v>79</v>
          </cell>
          <cell r="FD964">
            <v>72</v>
          </cell>
          <cell r="FE964" t="str">
            <v/>
          </cell>
          <cell r="FF964">
            <v>0</v>
          </cell>
          <cell r="FG964">
            <v>79.33</v>
          </cell>
          <cell r="FH964">
            <v>71.25</v>
          </cell>
          <cell r="FI964">
            <v>79</v>
          </cell>
          <cell r="FJ964">
            <v>72</v>
          </cell>
          <cell r="FK964" t="str">
            <v/>
          </cell>
          <cell r="FL964">
            <v>0</v>
          </cell>
          <cell r="FM964">
            <v>79.33</v>
          </cell>
          <cell r="FN964">
            <v>71.25</v>
          </cell>
          <cell r="FO964">
            <v>79</v>
          </cell>
          <cell r="FP964">
            <v>72</v>
          </cell>
          <cell r="FQ964" t="str">
            <v/>
          </cell>
          <cell r="FR964">
            <v>0</v>
          </cell>
          <cell r="FS964">
            <v>79.33</v>
          </cell>
          <cell r="FT964">
            <v>71.25</v>
          </cell>
          <cell r="FU964">
            <v>79</v>
          </cell>
          <cell r="FV964">
            <v>72</v>
          </cell>
          <cell r="FW964" t="str">
            <v/>
          </cell>
          <cell r="FX964">
            <v>0</v>
          </cell>
          <cell r="FY964">
            <v>79.33</v>
          </cell>
          <cell r="FZ964">
            <v>71.25</v>
          </cell>
          <cell r="GA964">
            <v>79</v>
          </cell>
          <cell r="GB964">
            <v>72</v>
          </cell>
          <cell r="GC964" t="str">
            <v/>
          </cell>
          <cell r="GD964">
            <v>0</v>
          </cell>
          <cell r="GE964">
            <v>79.33</v>
          </cell>
          <cell r="GF964">
            <v>71.25</v>
          </cell>
          <cell r="GG964">
            <v>79</v>
          </cell>
          <cell r="GH964">
            <v>72</v>
          </cell>
          <cell r="GI964" t="str">
            <v/>
          </cell>
          <cell r="GJ964">
            <v>0</v>
          </cell>
          <cell r="GK964">
            <v>79.33</v>
          </cell>
          <cell r="GL964">
            <v>71.25</v>
          </cell>
          <cell r="GM964">
            <v>79</v>
          </cell>
          <cell r="GN964">
            <v>72</v>
          </cell>
          <cell r="GO964" t="str">
            <v/>
          </cell>
          <cell r="GP964">
            <v>0</v>
          </cell>
          <cell r="GQ964">
            <v>79.33</v>
          </cell>
          <cell r="GR964">
            <v>71.25</v>
          </cell>
          <cell r="GS964">
            <v>79</v>
          </cell>
          <cell r="GT964">
            <v>72</v>
          </cell>
          <cell r="GU964" t="str">
            <v/>
          </cell>
          <cell r="GV964">
            <v>0</v>
          </cell>
          <cell r="GW964">
            <v>81.92</v>
          </cell>
          <cell r="GX964">
            <v>78.75</v>
          </cell>
          <cell r="GY964">
            <v>70</v>
          </cell>
          <cell r="GZ964">
            <v>78</v>
          </cell>
          <cell r="HA964" t="str">
            <v>EKO-L</v>
          </cell>
          <cell r="HB964">
            <v>0</v>
          </cell>
          <cell r="HC964">
            <v>83.83</v>
          </cell>
          <cell r="HD964">
            <v>75.75</v>
          </cell>
          <cell r="HE964">
            <v>77.5</v>
          </cell>
          <cell r="HF964">
            <v>79</v>
          </cell>
          <cell r="HH964">
            <v>0</v>
          </cell>
          <cell r="HM964" t="str">
            <v/>
          </cell>
          <cell r="HN964" t="str">
            <v/>
          </cell>
          <cell r="HS964">
            <v>0</v>
          </cell>
          <cell r="HT964" t="str">
            <v>PKN</v>
          </cell>
          <cell r="HU964">
            <v>0</v>
          </cell>
          <cell r="HV964" t="str">
            <v>IND</v>
          </cell>
          <cell r="HW964">
            <v>0</v>
          </cell>
          <cell r="HX964" t="str">
            <v>MAT-W</v>
          </cell>
          <cell r="HY964">
            <v>0</v>
          </cell>
          <cell r="HZ964" t="str">
            <v>SEJ-W</v>
          </cell>
          <cell r="IA964">
            <v>0</v>
          </cell>
          <cell r="IB964" t="str">
            <v>IGR-W</v>
          </cell>
          <cell r="IC964">
            <v>0</v>
          </cell>
          <cell r="ID964" t="str">
            <v>SBO</v>
          </cell>
          <cell r="IE964">
            <v>0</v>
          </cell>
          <cell r="IF964" t="str">
            <v>PJO</v>
          </cell>
          <cell r="IG964">
            <v>0</v>
          </cell>
          <cell r="IH964" t="str">
            <v>PRA</v>
          </cell>
          <cell r="II964">
            <v>0</v>
          </cell>
          <cell r="IJ964" t="str">
            <v>JAW</v>
          </cell>
          <cell r="IK964">
            <v>0</v>
          </cell>
          <cell r="IL964" t="str">
            <v>ARB</v>
          </cell>
          <cell r="IM964">
            <v>0</v>
          </cell>
          <cell r="IN964" t="str">
            <v>PKM</v>
          </cell>
          <cell r="IO964">
            <v>0</v>
          </cell>
          <cell r="IP964" t="str">
            <v>MAT-P</v>
          </cell>
          <cell r="IQ964">
            <v>0</v>
          </cell>
          <cell r="IR964" t="str">
            <v>BIO-P</v>
          </cell>
          <cell r="IS964">
            <v>0</v>
          </cell>
          <cell r="IT964" t="str">
            <v>FIS-P</v>
          </cell>
          <cell r="IU964">
            <v>0</v>
          </cell>
          <cell r="IV964" t="str">
            <v>KIM-P</v>
          </cell>
          <cell r="IW964">
            <v>0</v>
          </cell>
          <cell r="IX964" t="str">
            <v>EKO-L</v>
          </cell>
          <cell r="IY964">
            <v>0</v>
          </cell>
          <cell r="JA964">
            <v>0</v>
          </cell>
        </row>
        <row r="965">
          <cell r="Q965" t="str">
            <v/>
          </cell>
          <cell r="AB965" t="str">
            <v/>
          </cell>
          <cell r="AC965">
            <v>13</v>
          </cell>
          <cell r="AI965" t="str">
            <v/>
          </cell>
          <cell r="AJ965">
            <v>0</v>
          </cell>
          <cell r="AK965">
            <v>83.25</v>
          </cell>
          <cell r="AL965">
            <v>84.5</v>
          </cell>
          <cell r="AM965">
            <v>88</v>
          </cell>
          <cell r="AN965">
            <v>80</v>
          </cell>
          <cell r="AO965" t="str">
            <v/>
          </cell>
          <cell r="AP965">
            <v>0</v>
          </cell>
          <cell r="AQ965">
            <v>85</v>
          </cell>
          <cell r="AR965">
            <v>0</v>
          </cell>
          <cell r="AS965">
            <v>78.5</v>
          </cell>
          <cell r="AT965">
            <v>81</v>
          </cell>
          <cell r="AU965" t="str">
            <v/>
          </cell>
          <cell r="AV965">
            <v>0</v>
          </cell>
          <cell r="AW965">
            <v>81.83</v>
          </cell>
          <cell r="AX965">
            <v>84</v>
          </cell>
          <cell r="AY965">
            <v>88</v>
          </cell>
          <cell r="AZ965">
            <v>80</v>
          </cell>
          <cell r="BA965" t="str">
            <v/>
          </cell>
          <cell r="BB965">
            <v>0</v>
          </cell>
          <cell r="BC965">
            <v>86.75</v>
          </cell>
          <cell r="BD965">
            <v>84.5</v>
          </cell>
          <cell r="BE965">
            <v>88</v>
          </cell>
          <cell r="BF965">
            <v>82</v>
          </cell>
          <cell r="BG965" t="str">
            <v/>
          </cell>
          <cell r="BH965">
            <v>0</v>
          </cell>
          <cell r="BI965">
            <v>84.33</v>
          </cell>
          <cell r="BJ965">
            <v>80</v>
          </cell>
          <cell r="BK965">
            <v>77.75</v>
          </cell>
          <cell r="BL965">
            <v>78</v>
          </cell>
          <cell r="BM965" t="str">
            <v/>
          </cell>
          <cell r="BN965">
            <v>0</v>
          </cell>
          <cell r="BO965">
            <v>81.13</v>
          </cell>
          <cell r="BP965">
            <v>78.25</v>
          </cell>
          <cell r="BQ965">
            <v>77.75</v>
          </cell>
          <cell r="BR965">
            <v>85</v>
          </cell>
          <cell r="BS965" t="str">
            <v/>
          </cell>
          <cell r="BT965">
            <v>0</v>
          </cell>
          <cell r="BU965">
            <v>86.5</v>
          </cell>
          <cell r="BV965">
            <v>84.25</v>
          </cell>
          <cell r="BW965">
            <v>88.5</v>
          </cell>
          <cell r="BX965">
            <v>88</v>
          </cell>
          <cell r="BY965" t="str">
            <v/>
          </cell>
          <cell r="BZ965">
            <v>0</v>
          </cell>
          <cell r="CA965">
            <v>86.78</v>
          </cell>
          <cell r="CB965">
            <v>81.75</v>
          </cell>
          <cell r="CC965">
            <v>81</v>
          </cell>
          <cell r="CD965">
            <v>82</v>
          </cell>
          <cell r="CE965" t="str">
            <v/>
          </cell>
          <cell r="CF965">
            <v>0</v>
          </cell>
          <cell r="CG965">
            <v>86.25</v>
          </cell>
          <cell r="CH965">
            <v>76.25</v>
          </cell>
          <cell r="CI965">
            <v>78</v>
          </cell>
          <cell r="CJ965">
            <v>82</v>
          </cell>
          <cell r="CK965" t="str">
            <v/>
          </cell>
          <cell r="CL965">
            <v>0</v>
          </cell>
          <cell r="CM965">
            <v>76.17</v>
          </cell>
          <cell r="CN965">
            <v>83.5</v>
          </cell>
          <cell r="CO965">
            <v>80</v>
          </cell>
          <cell r="CP965">
            <v>78</v>
          </cell>
          <cell r="CQ965" t="str">
            <v/>
          </cell>
          <cell r="CR965">
            <v>0</v>
          </cell>
          <cell r="CS965">
            <v>82.08</v>
          </cell>
          <cell r="CT965">
            <v>89.75</v>
          </cell>
          <cell r="CU965">
            <v>86.5</v>
          </cell>
          <cell r="CV965">
            <v>83</v>
          </cell>
          <cell r="CW965" t="str">
            <v/>
          </cell>
          <cell r="CX965">
            <v>0</v>
          </cell>
          <cell r="CY965">
            <v>82.44</v>
          </cell>
          <cell r="CZ965">
            <v>83.75</v>
          </cell>
          <cell r="DA965">
            <v>76.75</v>
          </cell>
          <cell r="DB965">
            <v>83</v>
          </cell>
          <cell r="DC965" t="str">
            <v/>
          </cell>
          <cell r="DD965">
            <v>0</v>
          </cell>
          <cell r="DE965">
            <v>91</v>
          </cell>
          <cell r="DF965">
            <v>81</v>
          </cell>
          <cell r="DG965">
            <v>81.75</v>
          </cell>
          <cell r="DH965">
            <v>88</v>
          </cell>
          <cell r="DI965" t="str">
            <v/>
          </cell>
          <cell r="DJ965">
            <v>0</v>
          </cell>
          <cell r="DK965">
            <v>0</v>
          </cell>
          <cell r="DL965">
            <v>0</v>
          </cell>
          <cell r="DM965">
            <v>0</v>
          </cell>
          <cell r="DN965">
            <v>85</v>
          </cell>
          <cell r="DO965" t="str">
            <v/>
          </cell>
          <cell r="DP965">
            <v>0</v>
          </cell>
          <cell r="DQ965">
            <v>89</v>
          </cell>
          <cell r="DR965">
            <v>85.5</v>
          </cell>
          <cell r="DS965">
            <v>91.5</v>
          </cell>
          <cell r="DT965">
            <v>82</v>
          </cell>
          <cell r="DU965" t="str">
            <v/>
          </cell>
          <cell r="DV965">
            <v>0</v>
          </cell>
          <cell r="DW965">
            <v>91</v>
          </cell>
          <cell r="DX965">
            <v>86.75</v>
          </cell>
          <cell r="DY965">
            <v>79.75</v>
          </cell>
          <cell r="DZ965">
            <v>85</v>
          </cell>
          <cell r="EA965" t="str">
            <v/>
          </cell>
          <cell r="EB965">
            <v>0</v>
          </cell>
          <cell r="EC965">
            <v>79.78</v>
          </cell>
          <cell r="ED965">
            <v>78.25</v>
          </cell>
          <cell r="EE965">
            <v>84.25</v>
          </cell>
          <cell r="EF965">
            <v>77</v>
          </cell>
          <cell r="EG965" t="str">
            <v/>
          </cell>
          <cell r="EH965">
            <v>0</v>
          </cell>
          <cell r="EI965">
            <v>78.5</v>
          </cell>
          <cell r="EJ965">
            <v>74.75</v>
          </cell>
          <cell r="EK965">
            <v>74.5</v>
          </cell>
          <cell r="EL965">
            <v>76</v>
          </cell>
          <cell r="EM965" t="str">
            <v/>
          </cell>
          <cell r="EN965">
            <v>0</v>
          </cell>
          <cell r="EO965">
            <v>78.5</v>
          </cell>
          <cell r="EP965">
            <v>74.75</v>
          </cell>
          <cell r="EQ965">
            <v>74.5</v>
          </cell>
          <cell r="ER965">
            <v>76</v>
          </cell>
          <cell r="ES965" t="str">
            <v/>
          </cell>
          <cell r="ET965">
            <v>0</v>
          </cell>
          <cell r="EU965">
            <v>78.5</v>
          </cell>
          <cell r="EV965">
            <v>74.75</v>
          </cell>
          <cell r="EW965">
            <v>74.5</v>
          </cell>
          <cell r="EX965">
            <v>76</v>
          </cell>
          <cell r="EY965" t="str">
            <v/>
          </cell>
          <cell r="EZ965">
            <v>0</v>
          </cell>
          <cell r="FA965">
            <v>79.33</v>
          </cell>
          <cell r="FB965">
            <v>71.25</v>
          </cell>
          <cell r="FC965">
            <v>79</v>
          </cell>
          <cell r="FD965">
            <v>72</v>
          </cell>
          <cell r="FE965" t="str">
            <v/>
          </cell>
          <cell r="FF965">
            <v>0</v>
          </cell>
          <cell r="FG965">
            <v>79.33</v>
          </cell>
          <cell r="FH965">
            <v>71.25</v>
          </cell>
          <cell r="FI965">
            <v>79</v>
          </cell>
          <cell r="FJ965">
            <v>72</v>
          </cell>
          <cell r="FK965" t="str">
            <v/>
          </cell>
          <cell r="FL965">
            <v>0</v>
          </cell>
          <cell r="FM965">
            <v>79.33</v>
          </cell>
          <cell r="FN965">
            <v>71.25</v>
          </cell>
          <cell r="FO965">
            <v>79</v>
          </cell>
          <cell r="FP965">
            <v>72</v>
          </cell>
          <cell r="FQ965" t="str">
            <v/>
          </cell>
          <cell r="FR965">
            <v>0</v>
          </cell>
          <cell r="FS965">
            <v>79.33</v>
          </cell>
          <cell r="FT965">
            <v>71.25</v>
          </cell>
          <cell r="FU965">
            <v>79</v>
          </cell>
          <cell r="FV965">
            <v>72</v>
          </cell>
          <cell r="FW965" t="str">
            <v/>
          </cell>
          <cell r="FX965">
            <v>0</v>
          </cell>
          <cell r="FY965">
            <v>79.33</v>
          </cell>
          <cell r="FZ965">
            <v>71.25</v>
          </cell>
          <cell r="GA965">
            <v>79</v>
          </cell>
          <cell r="GB965">
            <v>72</v>
          </cell>
          <cell r="GC965" t="str">
            <v/>
          </cell>
          <cell r="GD965">
            <v>0</v>
          </cell>
          <cell r="GE965">
            <v>79.33</v>
          </cell>
          <cell r="GF965">
            <v>71.25</v>
          </cell>
          <cell r="GG965">
            <v>79</v>
          </cell>
          <cell r="GH965">
            <v>72</v>
          </cell>
          <cell r="GI965" t="str">
            <v/>
          </cell>
          <cell r="GJ965">
            <v>0</v>
          </cell>
          <cell r="GK965">
            <v>79.33</v>
          </cell>
          <cell r="GL965">
            <v>71.25</v>
          </cell>
          <cell r="GM965">
            <v>79</v>
          </cell>
          <cell r="GN965">
            <v>72</v>
          </cell>
          <cell r="GO965" t="str">
            <v/>
          </cell>
          <cell r="GP965">
            <v>0</v>
          </cell>
          <cell r="GQ965">
            <v>79.33</v>
          </cell>
          <cell r="GR965">
            <v>71.25</v>
          </cell>
          <cell r="GS965">
            <v>79</v>
          </cell>
          <cell r="GT965">
            <v>72</v>
          </cell>
          <cell r="GU965" t="str">
            <v/>
          </cell>
          <cell r="GV965">
            <v>0</v>
          </cell>
          <cell r="GW965">
            <v>81.92</v>
          </cell>
          <cell r="GX965">
            <v>78.75</v>
          </cell>
          <cell r="GY965">
            <v>70</v>
          </cell>
          <cell r="GZ965">
            <v>78</v>
          </cell>
          <cell r="HA965" t="str">
            <v>EKO-L</v>
          </cell>
          <cell r="HB965">
            <v>0</v>
          </cell>
          <cell r="HC965">
            <v>83.83</v>
          </cell>
          <cell r="HD965">
            <v>75.75</v>
          </cell>
          <cell r="HE965">
            <v>77.5</v>
          </cell>
          <cell r="HF965">
            <v>79</v>
          </cell>
          <cell r="HH965">
            <v>0</v>
          </cell>
          <cell r="HM965" t="str">
            <v/>
          </cell>
          <cell r="HN965" t="str">
            <v/>
          </cell>
          <cell r="HS965">
            <v>0</v>
          </cell>
          <cell r="HT965" t="str">
            <v>PKN</v>
          </cell>
          <cell r="HU965">
            <v>0</v>
          </cell>
          <cell r="HV965" t="str">
            <v>IND</v>
          </cell>
          <cell r="HW965">
            <v>0</v>
          </cell>
          <cell r="HX965" t="str">
            <v>MAT-W</v>
          </cell>
          <cell r="HY965">
            <v>0</v>
          </cell>
          <cell r="HZ965" t="str">
            <v>SEJ-W</v>
          </cell>
          <cell r="IA965">
            <v>0</v>
          </cell>
          <cell r="IB965" t="str">
            <v>IGR-W</v>
          </cell>
          <cell r="IC965">
            <v>0</v>
          </cell>
          <cell r="ID965" t="str">
            <v>SBO</v>
          </cell>
          <cell r="IE965">
            <v>0</v>
          </cell>
          <cell r="IF965" t="str">
            <v>PJO</v>
          </cell>
          <cell r="IG965">
            <v>0</v>
          </cell>
          <cell r="IH965" t="str">
            <v>PRA</v>
          </cell>
          <cell r="II965">
            <v>0</v>
          </cell>
          <cell r="IJ965" t="str">
            <v>JAW</v>
          </cell>
          <cell r="IK965">
            <v>0</v>
          </cell>
          <cell r="IL965" t="str">
            <v>ARB</v>
          </cell>
          <cell r="IM965">
            <v>0</v>
          </cell>
          <cell r="IN965" t="str">
            <v>PKM</v>
          </cell>
          <cell r="IO965">
            <v>0</v>
          </cell>
          <cell r="IP965" t="str">
            <v>MAT-P</v>
          </cell>
          <cell r="IQ965">
            <v>0</v>
          </cell>
          <cell r="IR965" t="str">
            <v>BIO-P</v>
          </cell>
          <cell r="IS965">
            <v>0</v>
          </cell>
          <cell r="IT965" t="str">
            <v>FIS-P</v>
          </cell>
          <cell r="IU965">
            <v>0</v>
          </cell>
          <cell r="IV965" t="str">
            <v>KIM-P</v>
          </cell>
          <cell r="IW965">
            <v>0</v>
          </cell>
          <cell r="IX965" t="str">
            <v>EKO-L</v>
          </cell>
          <cell r="IY965">
            <v>0</v>
          </cell>
          <cell r="JA965">
            <v>0</v>
          </cell>
        </row>
        <row r="966">
          <cell r="Q966" t="str">
            <v/>
          </cell>
          <cell r="AB966" t="str">
            <v/>
          </cell>
          <cell r="AC966">
            <v>14</v>
          </cell>
          <cell r="AI966" t="str">
            <v/>
          </cell>
          <cell r="AJ966">
            <v>0</v>
          </cell>
          <cell r="AK966">
            <v>83.25</v>
          </cell>
          <cell r="AL966">
            <v>84.5</v>
          </cell>
          <cell r="AM966">
            <v>88</v>
          </cell>
          <cell r="AN966">
            <v>80</v>
          </cell>
          <cell r="AO966" t="str">
            <v/>
          </cell>
          <cell r="AP966">
            <v>0</v>
          </cell>
          <cell r="AQ966">
            <v>85</v>
          </cell>
          <cell r="AR966">
            <v>0</v>
          </cell>
          <cell r="AS966">
            <v>78.5</v>
          </cell>
          <cell r="AT966">
            <v>81</v>
          </cell>
          <cell r="AU966" t="str">
            <v/>
          </cell>
          <cell r="AV966">
            <v>0</v>
          </cell>
          <cell r="AW966">
            <v>81.83</v>
          </cell>
          <cell r="AX966">
            <v>84</v>
          </cell>
          <cell r="AY966">
            <v>88</v>
          </cell>
          <cell r="AZ966">
            <v>80</v>
          </cell>
          <cell r="BA966" t="str">
            <v/>
          </cell>
          <cell r="BB966">
            <v>0</v>
          </cell>
          <cell r="BC966">
            <v>86.75</v>
          </cell>
          <cell r="BD966">
            <v>84.5</v>
          </cell>
          <cell r="BE966">
            <v>88</v>
          </cell>
          <cell r="BF966">
            <v>82</v>
          </cell>
          <cell r="BG966" t="str">
            <v/>
          </cell>
          <cell r="BH966">
            <v>0</v>
          </cell>
          <cell r="BI966">
            <v>84.33</v>
          </cell>
          <cell r="BJ966">
            <v>80</v>
          </cell>
          <cell r="BK966">
            <v>77.75</v>
          </cell>
          <cell r="BL966">
            <v>78</v>
          </cell>
          <cell r="BM966" t="str">
            <v/>
          </cell>
          <cell r="BN966">
            <v>0</v>
          </cell>
          <cell r="BO966">
            <v>81.13</v>
          </cell>
          <cell r="BP966">
            <v>78.25</v>
          </cell>
          <cell r="BQ966">
            <v>77.75</v>
          </cell>
          <cell r="BR966">
            <v>85</v>
          </cell>
          <cell r="BS966" t="str">
            <v/>
          </cell>
          <cell r="BT966">
            <v>0</v>
          </cell>
          <cell r="BU966">
            <v>86.5</v>
          </cell>
          <cell r="BV966">
            <v>84.25</v>
          </cell>
          <cell r="BW966">
            <v>88.5</v>
          </cell>
          <cell r="BX966">
            <v>88</v>
          </cell>
          <cell r="BY966" t="str">
            <v/>
          </cell>
          <cell r="BZ966">
            <v>0</v>
          </cell>
          <cell r="CA966">
            <v>86.78</v>
          </cell>
          <cell r="CB966">
            <v>81.75</v>
          </cell>
          <cell r="CC966">
            <v>81</v>
          </cell>
          <cell r="CD966">
            <v>82</v>
          </cell>
          <cell r="CE966" t="str">
            <v/>
          </cell>
          <cell r="CF966">
            <v>0</v>
          </cell>
          <cell r="CG966">
            <v>86.25</v>
          </cell>
          <cell r="CH966">
            <v>76.25</v>
          </cell>
          <cell r="CI966">
            <v>78</v>
          </cell>
          <cell r="CJ966">
            <v>82</v>
          </cell>
          <cell r="CK966" t="str">
            <v/>
          </cell>
          <cell r="CL966">
            <v>0</v>
          </cell>
          <cell r="CM966">
            <v>76.17</v>
          </cell>
          <cell r="CN966">
            <v>83.5</v>
          </cell>
          <cell r="CO966">
            <v>80</v>
          </cell>
          <cell r="CP966">
            <v>78</v>
          </cell>
          <cell r="CQ966" t="str">
            <v/>
          </cell>
          <cell r="CR966">
            <v>0</v>
          </cell>
          <cell r="CS966">
            <v>82.08</v>
          </cell>
          <cell r="CT966">
            <v>89.75</v>
          </cell>
          <cell r="CU966">
            <v>86.5</v>
          </cell>
          <cell r="CV966">
            <v>83</v>
          </cell>
          <cell r="CW966" t="str">
            <v/>
          </cell>
          <cell r="CX966">
            <v>0</v>
          </cell>
          <cell r="CY966">
            <v>82.44</v>
          </cell>
          <cell r="CZ966">
            <v>83.75</v>
          </cell>
          <cell r="DA966">
            <v>76.75</v>
          </cell>
          <cell r="DB966">
            <v>83</v>
          </cell>
          <cell r="DC966" t="str">
            <v/>
          </cell>
          <cell r="DD966">
            <v>0</v>
          </cell>
          <cell r="DE966">
            <v>91</v>
          </cell>
          <cell r="DF966">
            <v>81</v>
          </cell>
          <cell r="DG966">
            <v>81.75</v>
          </cell>
          <cell r="DH966">
            <v>88</v>
          </cell>
          <cell r="DI966" t="str">
            <v/>
          </cell>
          <cell r="DJ966">
            <v>0</v>
          </cell>
          <cell r="DK966">
            <v>0</v>
          </cell>
          <cell r="DL966">
            <v>0</v>
          </cell>
          <cell r="DM966">
            <v>0</v>
          </cell>
          <cell r="DN966">
            <v>85</v>
          </cell>
          <cell r="DO966" t="str">
            <v/>
          </cell>
          <cell r="DP966">
            <v>0</v>
          </cell>
          <cell r="DQ966">
            <v>89</v>
          </cell>
          <cell r="DR966">
            <v>85.5</v>
          </cell>
          <cell r="DS966">
            <v>91.5</v>
          </cell>
          <cell r="DT966">
            <v>82</v>
          </cell>
          <cell r="DU966" t="str">
            <v/>
          </cell>
          <cell r="DV966">
            <v>0</v>
          </cell>
          <cell r="DW966">
            <v>91</v>
          </cell>
          <cell r="DX966">
            <v>86.75</v>
          </cell>
          <cell r="DY966">
            <v>79.75</v>
          </cell>
          <cell r="DZ966">
            <v>85</v>
          </cell>
          <cell r="EA966" t="str">
            <v/>
          </cell>
          <cell r="EB966">
            <v>0</v>
          </cell>
          <cell r="EC966">
            <v>79.78</v>
          </cell>
          <cell r="ED966">
            <v>78.25</v>
          </cell>
          <cell r="EE966">
            <v>84.25</v>
          </cell>
          <cell r="EF966">
            <v>77</v>
          </cell>
          <cell r="EG966" t="str">
            <v/>
          </cell>
          <cell r="EH966">
            <v>0</v>
          </cell>
          <cell r="EI966">
            <v>78.5</v>
          </cell>
          <cell r="EJ966">
            <v>74.75</v>
          </cell>
          <cell r="EK966">
            <v>74.5</v>
          </cell>
          <cell r="EL966">
            <v>76</v>
          </cell>
          <cell r="EM966" t="str">
            <v/>
          </cell>
          <cell r="EN966">
            <v>0</v>
          </cell>
          <cell r="EO966">
            <v>78.5</v>
          </cell>
          <cell r="EP966">
            <v>74.75</v>
          </cell>
          <cell r="EQ966">
            <v>74.5</v>
          </cell>
          <cell r="ER966">
            <v>76</v>
          </cell>
          <cell r="ES966" t="str">
            <v/>
          </cell>
          <cell r="ET966">
            <v>0</v>
          </cell>
          <cell r="EU966">
            <v>78.5</v>
          </cell>
          <cell r="EV966">
            <v>74.75</v>
          </cell>
          <cell r="EW966">
            <v>74.5</v>
          </cell>
          <cell r="EX966">
            <v>76</v>
          </cell>
          <cell r="EY966" t="str">
            <v/>
          </cell>
          <cell r="EZ966">
            <v>0</v>
          </cell>
          <cell r="FA966">
            <v>79.33</v>
          </cell>
          <cell r="FB966">
            <v>71.25</v>
          </cell>
          <cell r="FC966">
            <v>79</v>
          </cell>
          <cell r="FD966">
            <v>72</v>
          </cell>
          <cell r="FE966" t="str">
            <v/>
          </cell>
          <cell r="FF966">
            <v>0</v>
          </cell>
          <cell r="FG966">
            <v>79.33</v>
          </cell>
          <cell r="FH966">
            <v>71.25</v>
          </cell>
          <cell r="FI966">
            <v>79</v>
          </cell>
          <cell r="FJ966">
            <v>72</v>
          </cell>
          <cell r="FK966" t="str">
            <v/>
          </cell>
          <cell r="FL966">
            <v>0</v>
          </cell>
          <cell r="FM966">
            <v>79.33</v>
          </cell>
          <cell r="FN966">
            <v>71.25</v>
          </cell>
          <cell r="FO966">
            <v>79</v>
          </cell>
          <cell r="FP966">
            <v>72</v>
          </cell>
          <cell r="FQ966" t="str">
            <v/>
          </cell>
          <cell r="FR966">
            <v>0</v>
          </cell>
          <cell r="FS966">
            <v>79.33</v>
          </cell>
          <cell r="FT966">
            <v>71.25</v>
          </cell>
          <cell r="FU966">
            <v>79</v>
          </cell>
          <cell r="FV966">
            <v>72</v>
          </cell>
          <cell r="FW966" t="str">
            <v/>
          </cell>
          <cell r="FX966">
            <v>0</v>
          </cell>
          <cell r="FY966">
            <v>79.33</v>
          </cell>
          <cell r="FZ966">
            <v>71.25</v>
          </cell>
          <cell r="GA966">
            <v>79</v>
          </cell>
          <cell r="GB966">
            <v>72</v>
          </cell>
          <cell r="GC966" t="str">
            <v/>
          </cell>
          <cell r="GD966">
            <v>0</v>
          </cell>
          <cell r="GE966">
            <v>79.33</v>
          </cell>
          <cell r="GF966">
            <v>71.25</v>
          </cell>
          <cell r="GG966">
            <v>79</v>
          </cell>
          <cell r="GH966">
            <v>72</v>
          </cell>
          <cell r="GI966" t="str">
            <v/>
          </cell>
          <cell r="GJ966">
            <v>0</v>
          </cell>
          <cell r="GK966">
            <v>79.33</v>
          </cell>
          <cell r="GL966">
            <v>71.25</v>
          </cell>
          <cell r="GM966">
            <v>79</v>
          </cell>
          <cell r="GN966">
            <v>72</v>
          </cell>
          <cell r="GO966" t="str">
            <v/>
          </cell>
          <cell r="GP966">
            <v>0</v>
          </cell>
          <cell r="GQ966">
            <v>79.33</v>
          </cell>
          <cell r="GR966">
            <v>71.25</v>
          </cell>
          <cell r="GS966">
            <v>79</v>
          </cell>
          <cell r="GT966">
            <v>72</v>
          </cell>
          <cell r="GU966" t="str">
            <v/>
          </cell>
          <cell r="GV966">
            <v>0</v>
          </cell>
          <cell r="GW966">
            <v>81.92</v>
          </cell>
          <cell r="GX966">
            <v>78.75</v>
          </cell>
          <cell r="GY966">
            <v>70</v>
          </cell>
          <cell r="GZ966">
            <v>78</v>
          </cell>
          <cell r="HA966" t="str">
            <v>EKO-L</v>
          </cell>
          <cell r="HB966">
            <v>0</v>
          </cell>
          <cell r="HC966">
            <v>83.83</v>
          </cell>
          <cell r="HD966">
            <v>75.75</v>
          </cell>
          <cell r="HE966">
            <v>77.5</v>
          </cell>
          <cell r="HF966">
            <v>79</v>
          </cell>
          <cell r="HH966">
            <v>0</v>
          </cell>
          <cell r="HM966" t="str">
            <v/>
          </cell>
          <cell r="HN966" t="str">
            <v/>
          </cell>
          <cell r="HS966">
            <v>0</v>
          </cell>
          <cell r="HT966" t="str">
            <v>PKN</v>
          </cell>
          <cell r="HU966">
            <v>0</v>
          </cell>
          <cell r="HV966" t="str">
            <v>IND</v>
          </cell>
          <cell r="HW966">
            <v>0</v>
          </cell>
          <cell r="HX966" t="str">
            <v>MAT-W</v>
          </cell>
          <cell r="HY966">
            <v>0</v>
          </cell>
          <cell r="HZ966" t="str">
            <v>SEJ-W</v>
          </cell>
          <cell r="IA966">
            <v>0</v>
          </cell>
          <cell r="IB966" t="str">
            <v>IGR-W</v>
          </cell>
          <cell r="IC966">
            <v>0</v>
          </cell>
          <cell r="ID966" t="str">
            <v>SBO</v>
          </cell>
          <cell r="IE966">
            <v>0</v>
          </cell>
          <cell r="IF966" t="str">
            <v>PJO</v>
          </cell>
          <cell r="IG966">
            <v>0</v>
          </cell>
          <cell r="IH966" t="str">
            <v>PRA</v>
          </cell>
          <cell r="II966">
            <v>0</v>
          </cell>
          <cell r="IJ966" t="str">
            <v>JAW</v>
          </cell>
          <cell r="IK966">
            <v>0</v>
          </cell>
          <cell r="IL966" t="str">
            <v>ARB</v>
          </cell>
          <cell r="IM966">
            <v>0</v>
          </cell>
          <cell r="IN966" t="str">
            <v>PKM</v>
          </cell>
          <cell r="IO966">
            <v>0</v>
          </cell>
          <cell r="IP966" t="str">
            <v>MAT-P</v>
          </cell>
          <cell r="IQ966">
            <v>0</v>
          </cell>
          <cell r="IR966" t="str">
            <v>BIO-P</v>
          </cell>
          <cell r="IS966">
            <v>0</v>
          </cell>
          <cell r="IT966" t="str">
            <v>FIS-P</v>
          </cell>
          <cell r="IU966">
            <v>0</v>
          </cell>
          <cell r="IV966" t="str">
            <v>KIM-P</v>
          </cell>
          <cell r="IW966">
            <v>0</v>
          </cell>
          <cell r="IX966" t="str">
            <v>EKO-L</v>
          </cell>
          <cell r="IY966">
            <v>0</v>
          </cell>
          <cell r="JA966">
            <v>0</v>
          </cell>
        </row>
        <row r="967">
          <cell r="Q967" t="str">
            <v/>
          </cell>
          <cell r="AB967" t="str">
            <v/>
          </cell>
          <cell r="AC967">
            <v>15</v>
          </cell>
          <cell r="AI967" t="str">
            <v/>
          </cell>
          <cell r="AJ967">
            <v>0</v>
          </cell>
          <cell r="AK967">
            <v>83.25</v>
          </cell>
          <cell r="AL967">
            <v>84.5</v>
          </cell>
          <cell r="AM967">
            <v>88</v>
          </cell>
          <cell r="AN967">
            <v>80</v>
          </cell>
          <cell r="AO967" t="str">
            <v/>
          </cell>
          <cell r="AP967">
            <v>0</v>
          </cell>
          <cell r="AQ967">
            <v>85</v>
          </cell>
          <cell r="AR967">
            <v>0</v>
          </cell>
          <cell r="AS967">
            <v>78.5</v>
          </cell>
          <cell r="AT967">
            <v>81</v>
          </cell>
          <cell r="AU967" t="str">
            <v/>
          </cell>
          <cell r="AV967">
            <v>0</v>
          </cell>
          <cell r="AW967">
            <v>81.83</v>
          </cell>
          <cell r="AX967">
            <v>84</v>
          </cell>
          <cell r="AY967">
            <v>88</v>
          </cell>
          <cell r="AZ967">
            <v>80</v>
          </cell>
          <cell r="BA967" t="str">
            <v/>
          </cell>
          <cell r="BB967">
            <v>0</v>
          </cell>
          <cell r="BC967">
            <v>86.75</v>
          </cell>
          <cell r="BD967">
            <v>84.5</v>
          </cell>
          <cell r="BE967">
            <v>88</v>
          </cell>
          <cell r="BF967">
            <v>82</v>
          </cell>
          <cell r="BG967" t="str">
            <v/>
          </cell>
          <cell r="BH967">
            <v>0</v>
          </cell>
          <cell r="BI967">
            <v>84.33</v>
          </cell>
          <cell r="BJ967">
            <v>80</v>
          </cell>
          <cell r="BK967">
            <v>77.75</v>
          </cell>
          <cell r="BL967">
            <v>78</v>
          </cell>
          <cell r="BM967" t="str">
            <v/>
          </cell>
          <cell r="BN967">
            <v>0</v>
          </cell>
          <cell r="BO967">
            <v>81.13</v>
          </cell>
          <cell r="BP967">
            <v>78.25</v>
          </cell>
          <cell r="BQ967">
            <v>77.75</v>
          </cell>
          <cell r="BR967">
            <v>85</v>
          </cell>
          <cell r="BS967" t="str">
            <v/>
          </cell>
          <cell r="BT967">
            <v>0</v>
          </cell>
          <cell r="BU967">
            <v>86.5</v>
          </cell>
          <cell r="BV967">
            <v>84.25</v>
          </cell>
          <cell r="BW967">
            <v>88.5</v>
          </cell>
          <cell r="BX967">
            <v>88</v>
          </cell>
          <cell r="BY967" t="str">
            <v/>
          </cell>
          <cell r="BZ967">
            <v>0</v>
          </cell>
          <cell r="CA967">
            <v>86.78</v>
          </cell>
          <cell r="CB967">
            <v>81.75</v>
          </cell>
          <cell r="CC967">
            <v>81</v>
          </cell>
          <cell r="CD967">
            <v>82</v>
          </cell>
          <cell r="CE967" t="str">
            <v/>
          </cell>
          <cell r="CF967">
            <v>0</v>
          </cell>
          <cell r="CG967">
            <v>86.25</v>
          </cell>
          <cell r="CH967">
            <v>76.25</v>
          </cell>
          <cell r="CI967">
            <v>78</v>
          </cell>
          <cell r="CJ967">
            <v>82</v>
          </cell>
          <cell r="CK967" t="str">
            <v/>
          </cell>
          <cell r="CL967">
            <v>0</v>
          </cell>
          <cell r="CM967">
            <v>76.17</v>
          </cell>
          <cell r="CN967">
            <v>83.5</v>
          </cell>
          <cell r="CO967">
            <v>80</v>
          </cell>
          <cell r="CP967">
            <v>78</v>
          </cell>
          <cell r="CQ967" t="str">
            <v/>
          </cell>
          <cell r="CR967">
            <v>0</v>
          </cell>
          <cell r="CS967">
            <v>82.08</v>
          </cell>
          <cell r="CT967">
            <v>89.75</v>
          </cell>
          <cell r="CU967">
            <v>86.5</v>
          </cell>
          <cell r="CV967">
            <v>83</v>
          </cell>
          <cell r="CW967" t="str">
            <v/>
          </cell>
          <cell r="CX967">
            <v>0</v>
          </cell>
          <cell r="CY967">
            <v>82.44</v>
          </cell>
          <cell r="CZ967">
            <v>83.75</v>
          </cell>
          <cell r="DA967">
            <v>76.75</v>
          </cell>
          <cell r="DB967">
            <v>83</v>
          </cell>
          <cell r="DC967" t="str">
            <v/>
          </cell>
          <cell r="DD967">
            <v>0</v>
          </cell>
          <cell r="DE967">
            <v>91</v>
          </cell>
          <cell r="DF967">
            <v>81</v>
          </cell>
          <cell r="DG967">
            <v>81.75</v>
          </cell>
          <cell r="DH967">
            <v>88</v>
          </cell>
          <cell r="DI967" t="str">
            <v/>
          </cell>
          <cell r="DJ967">
            <v>0</v>
          </cell>
          <cell r="DK967">
            <v>0</v>
          </cell>
          <cell r="DL967">
            <v>0</v>
          </cell>
          <cell r="DM967">
            <v>0</v>
          </cell>
          <cell r="DN967">
            <v>85</v>
          </cell>
          <cell r="DO967" t="str">
            <v/>
          </cell>
          <cell r="DP967">
            <v>0</v>
          </cell>
          <cell r="DQ967">
            <v>89</v>
          </cell>
          <cell r="DR967">
            <v>85.5</v>
          </cell>
          <cell r="DS967">
            <v>91.5</v>
          </cell>
          <cell r="DT967">
            <v>82</v>
          </cell>
          <cell r="DU967" t="str">
            <v/>
          </cell>
          <cell r="DV967">
            <v>0</v>
          </cell>
          <cell r="DW967">
            <v>91</v>
          </cell>
          <cell r="DX967">
            <v>86.75</v>
          </cell>
          <cell r="DY967">
            <v>79.75</v>
          </cell>
          <cell r="DZ967">
            <v>85</v>
          </cell>
          <cell r="EA967" t="str">
            <v/>
          </cell>
          <cell r="EB967">
            <v>0</v>
          </cell>
          <cell r="EC967">
            <v>79.78</v>
          </cell>
          <cell r="ED967">
            <v>78.25</v>
          </cell>
          <cell r="EE967">
            <v>84.25</v>
          </cell>
          <cell r="EF967">
            <v>77</v>
          </cell>
          <cell r="EG967" t="str">
            <v/>
          </cell>
          <cell r="EH967">
            <v>0</v>
          </cell>
          <cell r="EI967">
            <v>78.5</v>
          </cell>
          <cell r="EJ967">
            <v>74.75</v>
          </cell>
          <cell r="EK967">
            <v>74.5</v>
          </cell>
          <cell r="EL967">
            <v>76</v>
          </cell>
          <cell r="EM967" t="str">
            <v/>
          </cell>
          <cell r="EN967">
            <v>0</v>
          </cell>
          <cell r="EO967">
            <v>78.5</v>
          </cell>
          <cell r="EP967">
            <v>74.75</v>
          </cell>
          <cell r="EQ967">
            <v>74.5</v>
          </cell>
          <cell r="ER967">
            <v>76</v>
          </cell>
          <cell r="ES967" t="str">
            <v/>
          </cell>
          <cell r="ET967">
            <v>0</v>
          </cell>
          <cell r="EU967">
            <v>78.5</v>
          </cell>
          <cell r="EV967">
            <v>74.75</v>
          </cell>
          <cell r="EW967">
            <v>74.5</v>
          </cell>
          <cell r="EX967">
            <v>76</v>
          </cell>
          <cell r="EY967" t="str">
            <v/>
          </cell>
          <cell r="EZ967">
            <v>0</v>
          </cell>
          <cell r="FA967">
            <v>79.33</v>
          </cell>
          <cell r="FB967">
            <v>71.25</v>
          </cell>
          <cell r="FC967">
            <v>79</v>
          </cell>
          <cell r="FD967">
            <v>72</v>
          </cell>
          <cell r="FE967" t="str">
            <v/>
          </cell>
          <cell r="FF967">
            <v>0</v>
          </cell>
          <cell r="FG967">
            <v>79.33</v>
          </cell>
          <cell r="FH967">
            <v>71.25</v>
          </cell>
          <cell r="FI967">
            <v>79</v>
          </cell>
          <cell r="FJ967">
            <v>72</v>
          </cell>
          <cell r="FK967" t="str">
            <v/>
          </cell>
          <cell r="FL967">
            <v>0</v>
          </cell>
          <cell r="FM967">
            <v>79.33</v>
          </cell>
          <cell r="FN967">
            <v>71.25</v>
          </cell>
          <cell r="FO967">
            <v>79</v>
          </cell>
          <cell r="FP967">
            <v>72</v>
          </cell>
          <cell r="FQ967" t="str">
            <v/>
          </cell>
          <cell r="FR967">
            <v>0</v>
          </cell>
          <cell r="FS967">
            <v>79.33</v>
          </cell>
          <cell r="FT967">
            <v>71.25</v>
          </cell>
          <cell r="FU967">
            <v>79</v>
          </cell>
          <cell r="FV967">
            <v>72</v>
          </cell>
          <cell r="FW967" t="str">
            <v/>
          </cell>
          <cell r="FX967">
            <v>0</v>
          </cell>
          <cell r="FY967">
            <v>79.33</v>
          </cell>
          <cell r="FZ967">
            <v>71.25</v>
          </cell>
          <cell r="GA967">
            <v>79</v>
          </cell>
          <cell r="GB967">
            <v>72</v>
          </cell>
          <cell r="GC967" t="str">
            <v/>
          </cell>
          <cell r="GD967">
            <v>0</v>
          </cell>
          <cell r="GE967">
            <v>79.33</v>
          </cell>
          <cell r="GF967">
            <v>71.25</v>
          </cell>
          <cell r="GG967">
            <v>79</v>
          </cell>
          <cell r="GH967">
            <v>72</v>
          </cell>
          <cell r="GI967" t="str">
            <v/>
          </cell>
          <cell r="GJ967">
            <v>0</v>
          </cell>
          <cell r="GK967">
            <v>79.33</v>
          </cell>
          <cell r="GL967">
            <v>71.25</v>
          </cell>
          <cell r="GM967">
            <v>79</v>
          </cell>
          <cell r="GN967">
            <v>72</v>
          </cell>
          <cell r="GO967" t="str">
            <v/>
          </cell>
          <cell r="GP967">
            <v>0</v>
          </cell>
          <cell r="GQ967">
            <v>79.33</v>
          </cell>
          <cell r="GR967">
            <v>71.25</v>
          </cell>
          <cell r="GS967">
            <v>79</v>
          </cell>
          <cell r="GT967">
            <v>72</v>
          </cell>
          <cell r="GU967" t="str">
            <v/>
          </cell>
          <cell r="GV967">
            <v>0</v>
          </cell>
          <cell r="GW967">
            <v>81.92</v>
          </cell>
          <cell r="GX967">
            <v>78.75</v>
          </cell>
          <cell r="GY967">
            <v>70</v>
          </cell>
          <cell r="GZ967">
            <v>78</v>
          </cell>
          <cell r="HA967" t="str">
            <v>EKO-L</v>
          </cell>
          <cell r="HB967">
            <v>0</v>
          </cell>
          <cell r="HC967">
            <v>83.83</v>
          </cell>
          <cell r="HD967">
            <v>75.75</v>
          </cell>
          <cell r="HE967">
            <v>77.5</v>
          </cell>
          <cell r="HF967">
            <v>79</v>
          </cell>
          <cell r="HH967">
            <v>0</v>
          </cell>
          <cell r="HM967" t="str">
            <v/>
          </cell>
          <cell r="HN967" t="str">
            <v/>
          </cell>
          <cell r="HS967">
            <v>0</v>
          </cell>
          <cell r="HT967" t="str">
            <v>PKN</v>
          </cell>
          <cell r="HU967">
            <v>0</v>
          </cell>
          <cell r="HV967" t="str">
            <v>IND</v>
          </cell>
          <cell r="HW967">
            <v>0</v>
          </cell>
          <cell r="HX967" t="str">
            <v>MAT-W</v>
          </cell>
          <cell r="HY967">
            <v>0</v>
          </cell>
          <cell r="HZ967" t="str">
            <v>SEJ-W</v>
          </cell>
          <cell r="IA967">
            <v>0</v>
          </cell>
          <cell r="IB967" t="str">
            <v>IGR-W</v>
          </cell>
          <cell r="IC967">
            <v>0</v>
          </cell>
          <cell r="ID967" t="str">
            <v>SBO</v>
          </cell>
          <cell r="IE967">
            <v>0</v>
          </cell>
          <cell r="IF967" t="str">
            <v>PJO</v>
          </cell>
          <cell r="IG967">
            <v>0</v>
          </cell>
          <cell r="IH967" t="str">
            <v>PRA</v>
          </cell>
          <cell r="II967">
            <v>0</v>
          </cell>
          <cell r="IJ967" t="str">
            <v>JAW</v>
          </cell>
          <cell r="IK967">
            <v>0</v>
          </cell>
          <cell r="IL967" t="str">
            <v>ARB</v>
          </cell>
          <cell r="IM967">
            <v>0</v>
          </cell>
          <cell r="IN967" t="str">
            <v>PKM</v>
          </cell>
          <cell r="IO967">
            <v>0</v>
          </cell>
          <cell r="IP967" t="str">
            <v>MAT-P</v>
          </cell>
          <cell r="IQ967">
            <v>0</v>
          </cell>
          <cell r="IR967" t="str">
            <v>BIO-P</v>
          </cell>
          <cell r="IS967">
            <v>0</v>
          </cell>
          <cell r="IT967" t="str">
            <v>FIS-P</v>
          </cell>
          <cell r="IU967">
            <v>0</v>
          </cell>
          <cell r="IV967" t="str">
            <v>KIM-P</v>
          </cell>
          <cell r="IW967">
            <v>0</v>
          </cell>
          <cell r="IX967" t="str">
            <v>EKO-L</v>
          </cell>
          <cell r="IY967">
            <v>0</v>
          </cell>
          <cell r="JA967">
            <v>0</v>
          </cell>
        </row>
        <row r="968">
          <cell r="Q968" t="str">
            <v/>
          </cell>
          <cell r="AB968" t="str">
            <v/>
          </cell>
          <cell r="AC968">
            <v>16</v>
          </cell>
          <cell r="AI968" t="str">
            <v/>
          </cell>
          <cell r="AJ968">
            <v>0</v>
          </cell>
          <cell r="AK968">
            <v>83.25</v>
          </cell>
          <cell r="AL968">
            <v>84.5</v>
          </cell>
          <cell r="AM968">
            <v>88</v>
          </cell>
          <cell r="AN968">
            <v>80</v>
          </cell>
          <cell r="AO968" t="str">
            <v/>
          </cell>
          <cell r="AP968">
            <v>0</v>
          </cell>
          <cell r="AQ968">
            <v>85</v>
          </cell>
          <cell r="AR968">
            <v>0</v>
          </cell>
          <cell r="AS968">
            <v>78.5</v>
          </cell>
          <cell r="AT968">
            <v>81</v>
          </cell>
          <cell r="AU968" t="str">
            <v/>
          </cell>
          <cell r="AV968">
            <v>0</v>
          </cell>
          <cell r="AW968">
            <v>81.83</v>
          </cell>
          <cell r="AX968">
            <v>84</v>
          </cell>
          <cell r="AY968">
            <v>88</v>
          </cell>
          <cell r="AZ968">
            <v>80</v>
          </cell>
          <cell r="BA968" t="str">
            <v/>
          </cell>
          <cell r="BB968">
            <v>0</v>
          </cell>
          <cell r="BC968">
            <v>86.75</v>
          </cell>
          <cell r="BD968">
            <v>84.5</v>
          </cell>
          <cell r="BE968">
            <v>88</v>
          </cell>
          <cell r="BF968">
            <v>82</v>
          </cell>
          <cell r="BG968" t="str">
            <v/>
          </cell>
          <cell r="BH968">
            <v>0</v>
          </cell>
          <cell r="BI968">
            <v>84.33</v>
          </cell>
          <cell r="BJ968">
            <v>80</v>
          </cell>
          <cell r="BK968">
            <v>77.75</v>
          </cell>
          <cell r="BL968">
            <v>78</v>
          </cell>
          <cell r="BM968" t="str">
            <v/>
          </cell>
          <cell r="BN968">
            <v>0</v>
          </cell>
          <cell r="BO968">
            <v>81.13</v>
          </cell>
          <cell r="BP968">
            <v>78.25</v>
          </cell>
          <cell r="BQ968">
            <v>77.75</v>
          </cell>
          <cell r="BR968">
            <v>85</v>
          </cell>
          <cell r="BS968" t="str">
            <v/>
          </cell>
          <cell r="BT968">
            <v>0</v>
          </cell>
          <cell r="BU968">
            <v>86.5</v>
          </cell>
          <cell r="BV968">
            <v>84.25</v>
          </cell>
          <cell r="BW968">
            <v>88.5</v>
          </cell>
          <cell r="BX968">
            <v>88</v>
          </cell>
          <cell r="BY968" t="str">
            <v/>
          </cell>
          <cell r="BZ968">
            <v>0</v>
          </cell>
          <cell r="CA968">
            <v>86.78</v>
          </cell>
          <cell r="CB968">
            <v>81.75</v>
          </cell>
          <cell r="CC968">
            <v>81</v>
          </cell>
          <cell r="CD968">
            <v>82</v>
          </cell>
          <cell r="CE968" t="str">
            <v/>
          </cell>
          <cell r="CF968">
            <v>0</v>
          </cell>
          <cell r="CG968">
            <v>86.25</v>
          </cell>
          <cell r="CH968">
            <v>76.25</v>
          </cell>
          <cell r="CI968">
            <v>78</v>
          </cell>
          <cell r="CJ968">
            <v>82</v>
          </cell>
          <cell r="CK968" t="str">
            <v/>
          </cell>
          <cell r="CL968">
            <v>0</v>
          </cell>
          <cell r="CM968">
            <v>76.17</v>
          </cell>
          <cell r="CN968">
            <v>83.5</v>
          </cell>
          <cell r="CO968">
            <v>80</v>
          </cell>
          <cell r="CP968">
            <v>78</v>
          </cell>
          <cell r="CQ968" t="str">
            <v/>
          </cell>
          <cell r="CR968">
            <v>0</v>
          </cell>
          <cell r="CS968">
            <v>82.08</v>
          </cell>
          <cell r="CT968">
            <v>89.75</v>
          </cell>
          <cell r="CU968">
            <v>86.5</v>
          </cell>
          <cell r="CV968">
            <v>83</v>
          </cell>
          <cell r="CW968" t="str">
            <v/>
          </cell>
          <cell r="CX968">
            <v>0</v>
          </cell>
          <cell r="CY968">
            <v>82.44</v>
          </cell>
          <cell r="CZ968">
            <v>83.75</v>
          </cell>
          <cell r="DA968">
            <v>76.75</v>
          </cell>
          <cell r="DB968">
            <v>83</v>
          </cell>
          <cell r="DC968" t="str">
            <v/>
          </cell>
          <cell r="DD968">
            <v>0</v>
          </cell>
          <cell r="DE968">
            <v>91</v>
          </cell>
          <cell r="DF968">
            <v>81</v>
          </cell>
          <cell r="DG968">
            <v>81.75</v>
          </cell>
          <cell r="DH968">
            <v>88</v>
          </cell>
          <cell r="DI968" t="str">
            <v/>
          </cell>
          <cell r="DJ968">
            <v>0</v>
          </cell>
          <cell r="DK968">
            <v>0</v>
          </cell>
          <cell r="DL968">
            <v>0</v>
          </cell>
          <cell r="DM968">
            <v>0</v>
          </cell>
          <cell r="DN968">
            <v>85</v>
          </cell>
          <cell r="DO968" t="str">
            <v/>
          </cell>
          <cell r="DP968">
            <v>0</v>
          </cell>
          <cell r="DQ968">
            <v>89</v>
          </cell>
          <cell r="DR968">
            <v>85.5</v>
          </cell>
          <cell r="DS968">
            <v>91.5</v>
          </cell>
          <cell r="DT968">
            <v>82</v>
          </cell>
          <cell r="DU968" t="str">
            <v/>
          </cell>
          <cell r="DV968">
            <v>0</v>
          </cell>
          <cell r="DW968">
            <v>91</v>
          </cell>
          <cell r="DX968">
            <v>86.75</v>
          </cell>
          <cell r="DY968">
            <v>79.75</v>
          </cell>
          <cell r="DZ968">
            <v>85</v>
          </cell>
          <cell r="EA968" t="str">
            <v/>
          </cell>
          <cell r="EB968">
            <v>0</v>
          </cell>
          <cell r="EC968">
            <v>79.78</v>
          </cell>
          <cell r="ED968">
            <v>78.25</v>
          </cell>
          <cell r="EE968">
            <v>84.25</v>
          </cell>
          <cell r="EF968">
            <v>77</v>
          </cell>
          <cell r="EG968" t="str">
            <v/>
          </cell>
          <cell r="EH968">
            <v>0</v>
          </cell>
          <cell r="EI968">
            <v>78.5</v>
          </cell>
          <cell r="EJ968">
            <v>74.75</v>
          </cell>
          <cell r="EK968">
            <v>74.5</v>
          </cell>
          <cell r="EL968">
            <v>76</v>
          </cell>
          <cell r="EM968" t="str">
            <v/>
          </cell>
          <cell r="EN968">
            <v>0</v>
          </cell>
          <cell r="EO968">
            <v>78.5</v>
          </cell>
          <cell r="EP968">
            <v>74.75</v>
          </cell>
          <cell r="EQ968">
            <v>74.5</v>
          </cell>
          <cell r="ER968">
            <v>76</v>
          </cell>
          <cell r="ES968" t="str">
            <v/>
          </cell>
          <cell r="ET968">
            <v>0</v>
          </cell>
          <cell r="EU968">
            <v>78.5</v>
          </cell>
          <cell r="EV968">
            <v>74.75</v>
          </cell>
          <cell r="EW968">
            <v>74.5</v>
          </cell>
          <cell r="EX968">
            <v>76</v>
          </cell>
          <cell r="EY968" t="str">
            <v/>
          </cell>
          <cell r="EZ968">
            <v>0</v>
          </cell>
          <cell r="FA968">
            <v>79.33</v>
          </cell>
          <cell r="FB968">
            <v>71.25</v>
          </cell>
          <cell r="FC968">
            <v>79</v>
          </cell>
          <cell r="FD968">
            <v>72</v>
          </cell>
          <cell r="FE968" t="str">
            <v/>
          </cell>
          <cell r="FF968">
            <v>0</v>
          </cell>
          <cell r="FG968">
            <v>79.33</v>
          </cell>
          <cell r="FH968">
            <v>71.25</v>
          </cell>
          <cell r="FI968">
            <v>79</v>
          </cell>
          <cell r="FJ968">
            <v>72</v>
          </cell>
          <cell r="FK968" t="str">
            <v/>
          </cell>
          <cell r="FL968">
            <v>0</v>
          </cell>
          <cell r="FM968">
            <v>79.33</v>
          </cell>
          <cell r="FN968">
            <v>71.25</v>
          </cell>
          <cell r="FO968">
            <v>79</v>
          </cell>
          <cell r="FP968">
            <v>72</v>
          </cell>
          <cell r="FQ968" t="str">
            <v/>
          </cell>
          <cell r="FR968">
            <v>0</v>
          </cell>
          <cell r="FS968">
            <v>79.33</v>
          </cell>
          <cell r="FT968">
            <v>71.25</v>
          </cell>
          <cell r="FU968">
            <v>79</v>
          </cell>
          <cell r="FV968">
            <v>72</v>
          </cell>
          <cell r="FW968" t="str">
            <v/>
          </cell>
          <cell r="FX968">
            <v>0</v>
          </cell>
          <cell r="FY968">
            <v>79.33</v>
          </cell>
          <cell r="FZ968">
            <v>71.25</v>
          </cell>
          <cell r="GA968">
            <v>79</v>
          </cell>
          <cell r="GB968">
            <v>72</v>
          </cell>
          <cell r="GC968" t="str">
            <v/>
          </cell>
          <cell r="GD968">
            <v>0</v>
          </cell>
          <cell r="GE968">
            <v>79.33</v>
          </cell>
          <cell r="GF968">
            <v>71.25</v>
          </cell>
          <cell r="GG968">
            <v>79</v>
          </cell>
          <cell r="GH968">
            <v>72</v>
          </cell>
          <cell r="GI968" t="str">
            <v/>
          </cell>
          <cell r="GJ968">
            <v>0</v>
          </cell>
          <cell r="GK968">
            <v>79.33</v>
          </cell>
          <cell r="GL968">
            <v>71.25</v>
          </cell>
          <cell r="GM968">
            <v>79</v>
          </cell>
          <cell r="GN968">
            <v>72</v>
          </cell>
          <cell r="GO968" t="str">
            <v/>
          </cell>
          <cell r="GP968">
            <v>0</v>
          </cell>
          <cell r="GQ968">
            <v>79.33</v>
          </cell>
          <cell r="GR968">
            <v>71.25</v>
          </cell>
          <cell r="GS968">
            <v>79</v>
          </cell>
          <cell r="GT968">
            <v>72</v>
          </cell>
          <cell r="GU968" t="str">
            <v/>
          </cell>
          <cell r="GV968">
            <v>0</v>
          </cell>
          <cell r="GW968">
            <v>81.92</v>
          </cell>
          <cell r="GX968">
            <v>78.75</v>
          </cell>
          <cell r="GY968">
            <v>70</v>
          </cell>
          <cell r="GZ968">
            <v>78</v>
          </cell>
          <cell r="HA968" t="str">
            <v>EKO-L</v>
          </cell>
          <cell r="HB968">
            <v>0</v>
          </cell>
          <cell r="HC968">
            <v>83.83</v>
          </cell>
          <cell r="HD968">
            <v>75.75</v>
          </cell>
          <cell r="HE968">
            <v>77.5</v>
          </cell>
          <cell r="HF968">
            <v>79</v>
          </cell>
          <cell r="HH968">
            <v>0</v>
          </cell>
          <cell r="HM968" t="str">
            <v/>
          </cell>
          <cell r="HN968" t="str">
            <v/>
          </cell>
          <cell r="HS968">
            <v>0</v>
          </cell>
          <cell r="HT968" t="str">
            <v>PKN</v>
          </cell>
          <cell r="HU968">
            <v>0</v>
          </cell>
          <cell r="HV968" t="str">
            <v>IND</v>
          </cell>
          <cell r="HW968">
            <v>0</v>
          </cell>
          <cell r="HX968" t="str">
            <v>MAT-W</v>
          </cell>
          <cell r="HY968">
            <v>0</v>
          </cell>
          <cell r="HZ968" t="str">
            <v>SEJ-W</v>
          </cell>
          <cell r="IA968">
            <v>0</v>
          </cell>
          <cell r="IB968" t="str">
            <v>IGR-W</v>
          </cell>
          <cell r="IC968">
            <v>0</v>
          </cell>
          <cell r="ID968" t="str">
            <v>SBO</v>
          </cell>
          <cell r="IE968">
            <v>0</v>
          </cell>
          <cell r="IF968" t="str">
            <v>PJO</v>
          </cell>
          <cell r="IG968">
            <v>0</v>
          </cell>
          <cell r="IH968" t="str">
            <v>PRA</v>
          </cell>
          <cell r="II968">
            <v>0</v>
          </cell>
          <cell r="IJ968" t="str">
            <v>JAW</v>
          </cell>
          <cell r="IK968">
            <v>0</v>
          </cell>
          <cell r="IL968" t="str">
            <v>ARB</v>
          </cell>
          <cell r="IM968">
            <v>0</v>
          </cell>
          <cell r="IN968" t="str">
            <v>PKM</v>
          </cell>
          <cell r="IO968">
            <v>0</v>
          </cell>
          <cell r="IP968" t="str">
            <v>MAT-P</v>
          </cell>
          <cell r="IQ968">
            <v>0</v>
          </cell>
          <cell r="IR968" t="str">
            <v>BIO-P</v>
          </cell>
          <cell r="IS968">
            <v>0</v>
          </cell>
          <cell r="IT968" t="str">
            <v>FIS-P</v>
          </cell>
          <cell r="IU968">
            <v>0</v>
          </cell>
          <cell r="IV968" t="str">
            <v>KIM-P</v>
          </cell>
          <cell r="IW968">
            <v>0</v>
          </cell>
          <cell r="IX968" t="str">
            <v>EKO-L</v>
          </cell>
          <cell r="IY968">
            <v>0</v>
          </cell>
          <cell r="JA968">
            <v>0</v>
          </cell>
        </row>
        <row r="969">
          <cell r="Q969" t="str">
            <v/>
          </cell>
          <cell r="AB969" t="str">
            <v/>
          </cell>
          <cell r="AC969">
            <v>17</v>
          </cell>
          <cell r="AI969" t="str">
            <v/>
          </cell>
          <cell r="AJ969">
            <v>0</v>
          </cell>
          <cell r="AK969">
            <v>83.25</v>
          </cell>
          <cell r="AL969">
            <v>84.5</v>
          </cell>
          <cell r="AM969">
            <v>88</v>
          </cell>
          <cell r="AN969">
            <v>80</v>
          </cell>
          <cell r="AO969" t="str">
            <v/>
          </cell>
          <cell r="AP969">
            <v>0</v>
          </cell>
          <cell r="AQ969">
            <v>85</v>
          </cell>
          <cell r="AR969">
            <v>0</v>
          </cell>
          <cell r="AS969">
            <v>78.5</v>
          </cell>
          <cell r="AT969">
            <v>81</v>
          </cell>
          <cell r="AU969" t="str">
            <v/>
          </cell>
          <cell r="AV969">
            <v>0</v>
          </cell>
          <cell r="AW969">
            <v>81.83</v>
          </cell>
          <cell r="AX969">
            <v>84</v>
          </cell>
          <cell r="AY969">
            <v>88</v>
          </cell>
          <cell r="AZ969">
            <v>80</v>
          </cell>
          <cell r="BA969" t="str">
            <v/>
          </cell>
          <cell r="BB969">
            <v>0</v>
          </cell>
          <cell r="BC969">
            <v>86.75</v>
          </cell>
          <cell r="BD969">
            <v>84.5</v>
          </cell>
          <cell r="BE969">
            <v>88</v>
          </cell>
          <cell r="BF969">
            <v>82</v>
          </cell>
          <cell r="BG969" t="str">
            <v/>
          </cell>
          <cell r="BH969">
            <v>0</v>
          </cell>
          <cell r="BI969">
            <v>84.33</v>
          </cell>
          <cell r="BJ969">
            <v>80</v>
          </cell>
          <cell r="BK969">
            <v>77.75</v>
          </cell>
          <cell r="BL969">
            <v>78</v>
          </cell>
          <cell r="BM969" t="str">
            <v/>
          </cell>
          <cell r="BN969">
            <v>0</v>
          </cell>
          <cell r="BO969">
            <v>81.13</v>
          </cell>
          <cell r="BP969">
            <v>78.25</v>
          </cell>
          <cell r="BQ969">
            <v>77.75</v>
          </cell>
          <cell r="BR969">
            <v>85</v>
          </cell>
          <cell r="BS969" t="str">
            <v/>
          </cell>
          <cell r="BT969">
            <v>0</v>
          </cell>
          <cell r="BU969">
            <v>86.5</v>
          </cell>
          <cell r="BV969">
            <v>84.25</v>
          </cell>
          <cell r="BW969">
            <v>88.5</v>
          </cell>
          <cell r="BX969">
            <v>88</v>
          </cell>
          <cell r="BY969" t="str">
            <v/>
          </cell>
          <cell r="BZ969">
            <v>0</v>
          </cell>
          <cell r="CA969">
            <v>86.78</v>
          </cell>
          <cell r="CB969">
            <v>81.75</v>
          </cell>
          <cell r="CC969">
            <v>81</v>
          </cell>
          <cell r="CD969">
            <v>82</v>
          </cell>
          <cell r="CE969" t="str">
            <v/>
          </cell>
          <cell r="CF969">
            <v>0</v>
          </cell>
          <cell r="CG969">
            <v>86.25</v>
          </cell>
          <cell r="CH969">
            <v>76.25</v>
          </cell>
          <cell r="CI969">
            <v>78</v>
          </cell>
          <cell r="CJ969">
            <v>82</v>
          </cell>
          <cell r="CK969" t="str">
            <v/>
          </cell>
          <cell r="CL969">
            <v>0</v>
          </cell>
          <cell r="CM969">
            <v>76.17</v>
          </cell>
          <cell r="CN969">
            <v>83.5</v>
          </cell>
          <cell r="CO969">
            <v>80</v>
          </cell>
          <cell r="CP969">
            <v>78</v>
          </cell>
          <cell r="CQ969" t="str">
            <v/>
          </cell>
          <cell r="CR969">
            <v>0</v>
          </cell>
          <cell r="CS969">
            <v>82.08</v>
          </cell>
          <cell r="CT969">
            <v>89.75</v>
          </cell>
          <cell r="CU969">
            <v>86.5</v>
          </cell>
          <cell r="CV969">
            <v>83</v>
          </cell>
          <cell r="CW969" t="str">
            <v/>
          </cell>
          <cell r="CX969">
            <v>0</v>
          </cell>
          <cell r="CY969">
            <v>82.44</v>
          </cell>
          <cell r="CZ969">
            <v>83.75</v>
          </cell>
          <cell r="DA969">
            <v>76.75</v>
          </cell>
          <cell r="DB969">
            <v>83</v>
          </cell>
          <cell r="DC969" t="str">
            <v/>
          </cell>
          <cell r="DD969">
            <v>0</v>
          </cell>
          <cell r="DE969">
            <v>91</v>
          </cell>
          <cell r="DF969">
            <v>81</v>
          </cell>
          <cell r="DG969">
            <v>81.75</v>
          </cell>
          <cell r="DH969">
            <v>88</v>
          </cell>
          <cell r="DI969" t="str">
            <v/>
          </cell>
          <cell r="DJ969">
            <v>0</v>
          </cell>
          <cell r="DK969">
            <v>0</v>
          </cell>
          <cell r="DL969">
            <v>0</v>
          </cell>
          <cell r="DM969">
            <v>0</v>
          </cell>
          <cell r="DN969">
            <v>85</v>
          </cell>
          <cell r="DO969" t="str">
            <v/>
          </cell>
          <cell r="DP969">
            <v>0</v>
          </cell>
          <cell r="DQ969">
            <v>89</v>
          </cell>
          <cell r="DR969">
            <v>85.5</v>
          </cell>
          <cell r="DS969">
            <v>91.5</v>
          </cell>
          <cell r="DT969">
            <v>82</v>
          </cell>
          <cell r="DU969" t="str">
            <v/>
          </cell>
          <cell r="DV969">
            <v>0</v>
          </cell>
          <cell r="DW969">
            <v>91</v>
          </cell>
          <cell r="DX969">
            <v>86.75</v>
          </cell>
          <cell r="DY969">
            <v>79.75</v>
          </cell>
          <cell r="DZ969">
            <v>85</v>
          </cell>
          <cell r="EA969" t="str">
            <v/>
          </cell>
          <cell r="EB969">
            <v>0</v>
          </cell>
          <cell r="EC969">
            <v>79.78</v>
          </cell>
          <cell r="ED969">
            <v>78.25</v>
          </cell>
          <cell r="EE969">
            <v>84.25</v>
          </cell>
          <cell r="EF969">
            <v>77</v>
          </cell>
          <cell r="EG969" t="str">
            <v/>
          </cell>
          <cell r="EH969">
            <v>0</v>
          </cell>
          <cell r="EI969">
            <v>78.5</v>
          </cell>
          <cell r="EJ969">
            <v>74.75</v>
          </cell>
          <cell r="EK969">
            <v>74.5</v>
          </cell>
          <cell r="EL969">
            <v>76</v>
          </cell>
          <cell r="EM969" t="str">
            <v/>
          </cell>
          <cell r="EN969">
            <v>0</v>
          </cell>
          <cell r="EO969">
            <v>78.5</v>
          </cell>
          <cell r="EP969">
            <v>74.75</v>
          </cell>
          <cell r="EQ969">
            <v>74.5</v>
          </cell>
          <cell r="ER969">
            <v>76</v>
          </cell>
          <cell r="ES969" t="str">
            <v/>
          </cell>
          <cell r="ET969">
            <v>0</v>
          </cell>
          <cell r="EU969">
            <v>78.5</v>
          </cell>
          <cell r="EV969">
            <v>74.75</v>
          </cell>
          <cell r="EW969">
            <v>74.5</v>
          </cell>
          <cell r="EX969">
            <v>76</v>
          </cell>
          <cell r="EY969" t="str">
            <v/>
          </cell>
          <cell r="EZ969">
            <v>0</v>
          </cell>
          <cell r="FA969">
            <v>79.33</v>
          </cell>
          <cell r="FB969">
            <v>71.25</v>
          </cell>
          <cell r="FC969">
            <v>79</v>
          </cell>
          <cell r="FD969">
            <v>72</v>
          </cell>
          <cell r="FE969" t="str">
            <v/>
          </cell>
          <cell r="FF969">
            <v>0</v>
          </cell>
          <cell r="FG969">
            <v>79.33</v>
          </cell>
          <cell r="FH969">
            <v>71.25</v>
          </cell>
          <cell r="FI969">
            <v>79</v>
          </cell>
          <cell r="FJ969">
            <v>72</v>
          </cell>
          <cell r="FK969" t="str">
            <v/>
          </cell>
          <cell r="FL969">
            <v>0</v>
          </cell>
          <cell r="FM969">
            <v>79.33</v>
          </cell>
          <cell r="FN969">
            <v>71.25</v>
          </cell>
          <cell r="FO969">
            <v>79</v>
          </cell>
          <cell r="FP969">
            <v>72</v>
          </cell>
          <cell r="FQ969" t="str">
            <v/>
          </cell>
          <cell r="FR969">
            <v>0</v>
          </cell>
          <cell r="FS969">
            <v>79.33</v>
          </cell>
          <cell r="FT969">
            <v>71.25</v>
          </cell>
          <cell r="FU969">
            <v>79</v>
          </cell>
          <cell r="FV969">
            <v>72</v>
          </cell>
          <cell r="FW969" t="str">
            <v/>
          </cell>
          <cell r="FX969">
            <v>0</v>
          </cell>
          <cell r="FY969">
            <v>79.33</v>
          </cell>
          <cell r="FZ969">
            <v>71.25</v>
          </cell>
          <cell r="GA969">
            <v>79</v>
          </cell>
          <cell r="GB969">
            <v>72</v>
          </cell>
          <cell r="GC969" t="str">
            <v/>
          </cell>
          <cell r="GD969">
            <v>0</v>
          </cell>
          <cell r="GE969">
            <v>79.33</v>
          </cell>
          <cell r="GF969">
            <v>71.25</v>
          </cell>
          <cell r="GG969">
            <v>79</v>
          </cell>
          <cell r="GH969">
            <v>72</v>
          </cell>
          <cell r="GI969" t="str">
            <v/>
          </cell>
          <cell r="GJ969">
            <v>0</v>
          </cell>
          <cell r="GK969">
            <v>79.33</v>
          </cell>
          <cell r="GL969">
            <v>71.25</v>
          </cell>
          <cell r="GM969">
            <v>79</v>
          </cell>
          <cell r="GN969">
            <v>72</v>
          </cell>
          <cell r="GO969" t="str">
            <v/>
          </cell>
          <cell r="GP969">
            <v>0</v>
          </cell>
          <cell r="GQ969">
            <v>79.33</v>
          </cell>
          <cell r="GR969">
            <v>71.25</v>
          </cell>
          <cell r="GS969">
            <v>79</v>
          </cell>
          <cell r="GT969">
            <v>72</v>
          </cell>
          <cell r="GU969" t="str">
            <v/>
          </cell>
          <cell r="GV969">
            <v>0</v>
          </cell>
          <cell r="GW969">
            <v>81.92</v>
          </cell>
          <cell r="GX969">
            <v>78.75</v>
          </cell>
          <cell r="GY969">
            <v>70</v>
          </cell>
          <cell r="GZ969">
            <v>78</v>
          </cell>
          <cell r="HA969" t="str">
            <v>EKO-L</v>
          </cell>
          <cell r="HB969">
            <v>0</v>
          </cell>
          <cell r="HC969">
            <v>83.83</v>
          </cell>
          <cell r="HD969">
            <v>75.75</v>
          </cell>
          <cell r="HE969">
            <v>77.5</v>
          </cell>
          <cell r="HF969">
            <v>79</v>
          </cell>
          <cell r="HH969">
            <v>0</v>
          </cell>
          <cell r="HM969" t="str">
            <v/>
          </cell>
          <cell r="HN969" t="str">
            <v/>
          </cell>
          <cell r="HS969">
            <v>0</v>
          </cell>
          <cell r="HT969" t="str">
            <v>PKN</v>
          </cell>
          <cell r="HU969">
            <v>0</v>
          </cell>
          <cell r="HV969" t="str">
            <v>IND</v>
          </cell>
          <cell r="HW969">
            <v>0</v>
          </cell>
          <cell r="HX969" t="str">
            <v>MAT-W</v>
          </cell>
          <cell r="HY969">
            <v>0</v>
          </cell>
          <cell r="HZ969" t="str">
            <v>SEJ-W</v>
          </cell>
          <cell r="IA969">
            <v>0</v>
          </cell>
          <cell r="IB969" t="str">
            <v>IGR-W</v>
          </cell>
          <cell r="IC969">
            <v>0</v>
          </cell>
          <cell r="ID969" t="str">
            <v>SBO</v>
          </cell>
          <cell r="IE969">
            <v>0</v>
          </cell>
          <cell r="IF969" t="str">
            <v>PJO</v>
          </cell>
          <cell r="IG969">
            <v>0</v>
          </cell>
          <cell r="IH969" t="str">
            <v>PRA</v>
          </cell>
          <cell r="II969">
            <v>0</v>
          </cell>
          <cell r="IJ969" t="str">
            <v>JAW</v>
          </cell>
          <cell r="IK969">
            <v>0</v>
          </cell>
          <cell r="IL969" t="str">
            <v>ARB</v>
          </cell>
          <cell r="IM969">
            <v>0</v>
          </cell>
          <cell r="IN969" t="str">
            <v>PKM</v>
          </cell>
          <cell r="IO969">
            <v>0</v>
          </cell>
          <cell r="IP969" t="str">
            <v>MAT-P</v>
          </cell>
          <cell r="IQ969">
            <v>0</v>
          </cell>
          <cell r="IR969" t="str">
            <v>BIO-P</v>
          </cell>
          <cell r="IS969">
            <v>0</v>
          </cell>
          <cell r="IT969" t="str">
            <v>FIS-P</v>
          </cell>
          <cell r="IU969">
            <v>0</v>
          </cell>
          <cell r="IV969" t="str">
            <v>KIM-P</v>
          </cell>
          <cell r="IW969">
            <v>0</v>
          </cell>
          <cell r="IX969" t="str">
            <v>EKO-L</v>
          </cell>
          <cell r="IY969">
            <v>0</v>
          </cell>
          <cell r="JA969">
            <v>0</v>
          </cell>
        </row>
        <row r="970">
          <cell r="Q970" t="str">
            <v/>
          </cell>
          <cell r="AB970" t="str">
            <v/>
          </cell>
          <cell r="AC970">
            <v>18</v>
          </cell>
          <cell r="AI970" t="str">
            <v/>
          </cell>
          <cell r="AJ970">
            <v>0</v>
          </cell>
          <cell r="AK970">
            <v>83.25</v>
          </cell>
          <cell r="AL970">
            <v>84.5</v>
          </cell>
          <cell r="AM970">
            <v>88</v>
          </cell>
          <cell r="AN970">
            <v>80</v>
          </cell>
          <cell r="AO970" t="str">
            <v/>
          </cell>
          <cell r="AP970">
            <v>0</v>
          </cell>
          <cell r="AQ970">
            <v>85</v>
          </cell>
          <cell r="AR970">
            <v>0</v>
          </cell>
          <cell r="AS970">
            <v>78.5</v>
          </cell>
          <cell r="AT970">
            <v>81</v>
          </cell>
          <cell r="AU970" t="str">
            <v/>
          </cell>
          <cell r="AV970">
            <v>0</v>
          </cell>
          <cell r="AW970">
            <v>81.83</v>
          </cell>
          <cell r="AX970">
            <v>84</v>
          </cell>
          <cell r="AY970">
            <v>88</v>
          </cell>
          <cell r="AZ970">
            <v>80</v>
          </cell>
          <cell r="BA970" t="str">
            <v/>
          </cell>
          <cell r="BB970">
            <v>0</v>
          </cell>
          <cell r="BC970">
            <v>86.75</v>
          </cell>
          <cell r="BD970">
            <v>84.5</v>
          </cell>
          <cell r="BE970">
            <v>88</v>
          </cell>
          <cell r="BF970">
            <v>82</v>
          </cell>
          <cell r="BG970" t="str">
            <v/>
          </cell>
          <cell r="BH970">
            <v>0</v>
          </cell>
          <cell r="BI970">
            <v>84.33</v>
          </cell>
          <cell r="BJ970">
            <v>80</v>
          </cell>
          <cell r="BK970">
            <v>77.75</v>
          </cell>
          <cell r="BL970">
            <v>78</v>
          </cell>
          <cell r="BM970" t="str">
            <v/>
          </cell>
          <cell r="BN970">
            <v>0</v>
          </cell>
          <cell r="BO970">
            <v>81.13</v>
          </cell>
          <cell r="BP970">
            <v>78.25</v>
          </cell>
          <cell r="BQ970">
            <v>77.75</v>
          </cell>
          <cell r="BR970">
            <v>85</v>
          </cell>
          <cell r="BS970" t="str">
            <v/>
          </cell>
          <cell r="BT970">
            <v>0</v>
          </cell>
          <cell r="BU970">
            <v>86.5</v>
          </cell>
          <cell r="BV970">
            <v>84.25</v>
          </cell>
          <cell r="BW970">
            <v>88.5</v>
          </cell>
          <cell r="BX970">
            <v>88</v>
          </cell>
          <cell r="BY970" t="str">
            <v/>
          </cell>
          <cell r="BZ970">
            <v>0</v>
          </cell>
          <cell r="CA970">
            <v>86.78</v>
          </cell>
          <cell r="CB970">
            <v>81.75</v>
          </cell>
          <cell r="CC970">
            <v>81</v>
          </cell>
          <cell r="CD970">
            <v>82</v>
          </cell>
          <cell r="CE970" t="str">
            <v/>
          </cell>
          <cell r="CF970">
            <v>0</v>
          </cell>
          <cell r="CG970">
            <v>86.25</v>
          </cell>
          <cell r="CH970">
            <v>76.25</v>
          </cell>
          <cell r="CI970">
            <v>78</v>
          </cell>
          <cell r="CJ970">
            <v>82</v>
          </cell>
          <cell r="CK970" t="str">
            <v/>
          </cell>
          <cell r="CL970">
            <v>0</v>
          </cell>
          <cell r="CM970">
            <v>76.17</v>
          </cell>
          <cell r="CN970">
            <v>83.5</v>
          </cell>
          <cell r="CO970">
            <v>80</v>
          </cell>
          <cell r="CP970">
            <v>78</v>
          </cell>
          <cell r="CQ970" t="str">
            <v/>
          </cell>
          <cell r="CR970">
            <v>0</v>
          </cell>
          <cell r="CS970">
            <v>82.08</v>
          </cell>
          <cell r="CT970">
            <v>89.75</v>
          </cell>
          <cell r="CU970">
            <v>86.5</v>
          </cell>
          <cell r="CV970">
            <v>83</v>
          </cell>
          <cell r="CW970" t="str">
            <v/>
          </cell>
          <cell r="CX970">
            <v>0</v>
          </cell>
          <cell r="CY970">
            <v>82.44</v>
          </cell>
          <cell r="CZ970">
            <v>83.75</v>
          </cell>
          <cell r="DA970">
            <v>76.75</v>
          </cell>
          <cell r="DB970">
            <v>83</v>
          </cell>
          <cell r="DC970" t="str">
            <v/>
          </cell>
          <cell r="DD970">
            <v>0</v>
          </cell>
          <cell r="DE970">
            <v>91</v>
          </cell>
          <cell r="DF970">
            <v>81</v>
          </cell>
          <cell r="DG970">
            <v>81.75</v>
          </cell>
          <cell r="DH970">
            <v>88</v>
          </cell>
          <cell r="DI970" t="str">
            <v/>
          </cell>
          <cell r="DJ970">
            <v>0</v>
          </cell>
          <cell r="DK970">
            <v>0</v>
          </cell>
          <cell r="DL970">
            <v>0</v>
          </cell>
          <cell r="DM970">
            <v>0</v>
          </cell>
          <cell r="DN970">
            <v>85</v>
          </cell>
          <cell r="DO970" t="str">
            <v/>
          </cell>
          <cell r="DP970">
            <v>0</v>
          </cell>
          <cell r="DQ970">
            <v>89</v>
          </cell>
          <cell r="DR970">
            <v>85.5</v>
          </cell>
          <cell r="DS970">
            <v>91.5</v>
          </cell>
          <cell r="DT970">
            <v>82</v>
          </cell>
          <cell r="DU970" t="str">
            <v/>
          </cell>
          <cell r="DV970">
            <v>0</v>
          </cell>
          <cell r="DW970">
            <v>91</v>
          </cell>
          <cell r="DX970">
            <v>86.75</v>
          </cell>
          <cell r="DY970">
            <v>79.75</v>
          </cell>
          <cell r="DZ970">
            <v>85</v>
          </cell>
          <cell r="EA970" t="str">
            <v/>
          </cell>
          <cell r="EB970">
            <v>0</v>
          </cell>
          <cell r="EC970">
            <v>79.78</v>
          </cell>
          <cell r="ED970">
            <v>78.25</v>
          </cell>
          <cell r="EE970">
            <v>84.25</v>
          </cell>
          <cell r="EF970">
            <v>77</v>
          </cell>
          <cell r="EG970" t="str">
            <v/>
          </cell>
          <cell r="EH970">
            <v>0</v>
          </cell>
          <cell r="EI970">
            <v>78.5</v>
          </cell>
          <cell r="EJ970">
            <v>74.75</v>
          </cell>
          <cell r="EK970">
            <v>74.5</v>
          </cell>
          <cell r="EL970">
            <v>76</v>
          </cell>
          <cell r="EM970" t="str">
            <v/>
          </cell>
          <cell r="EN970">
            <v>0</v>
          </cell>
          <cell r="EO970">
            <v>78.5</v>
          </cell>
          <cell r="EP970">
            <v>74.75</v>
          </cell>
          <cell r="EQ970">
            <v>74.5</v>
          </cell>
          <cell r="ER970">
            <v>76</v>
          </cell>
          <cell r="ES970" t="str">
            <v/>
          </cell>
          <cell r="ET970">
            <v>0</v>
          </cell>
          <cell r="EU970">
            <v>78.5</v>
          </cell>
          <cell r="EV970">
            <v>74.75</v>
          </cell>
          <cell r="EW970">
            <v>74.5</v>
          </cell>
          <cell r="EX970">
            <v>76</v>
          </cell>
          <cell r="EY970" t="str">
            <v/>
          </cell>
          <cell r="EZ970">
            <v>0</v>
          </cell>
          <cell r="FA970">
            <v>79.33</v>
          </cell>
          <cell r="FB970">
            <v>71.25</v>
          </cell>
          <cell r="FC970">
            <v>79</v>
          </cell>
          <cell r="FD970">
            <v>72</v>
          </cell>
          <cell r="FE970" t="str">
            <v/>
          </cell>
          <cell r="FF970">
            <v>0</v>
          </cell>
          <cell r="FG970">
            <v>79.33</v>
          </cell>
          <cell r="FH970">
            <v>71.25</v>
          </cell>
          <cell r="FI970">
            <v>79</v>
          </cell>
          <cell r="FJ970">
            <v>72</v>
          </cell>
          <cell r="FK970" t="str">
            <v/>
          </cell>
          <cell r="FL970">
            <v>0</v>
          </cell>
          <cell r="FM970">
            <v>79.33</v>
          </cell>
          <cell r="FN970">
            <v>71.25</v>
          </cell>
          <cell r="FO970">
            <v>79</v>
          </cell>
          <cell r="FP970">
            <v>72</v>
          </cell>
          <cell r="FQ970" t="str">
            <v/>
          </cell>
          <cell r="FR970">
            <v>0</v>
          </cell>
          <cell r="FS970">
            <v>79.33</v>
          </cell>
          <cell r="FT970">
            <v>71.25</v>
          </cell>
          <cell r="FU970">
            <v>79</v>
          </cell>
          <cell r="FV970">
            <v>72</v>
          </cell>
          <cell r="FW970" t="str">
            <v/>
          </cell>
          <cell r="FX970">
            <v>0</v>
          </cell>
          <cell r="FY970">
            <v>79.33</v>
          </cell>
          <cell r="FZ970">
            <v>71.25</v>
          </cell>
          <cell r="GA970">
            <v>79</v>
          </cell>
          <cell r="GB970">
            <v>72</v>
          </cell>
          <cell r="GC970" t="str">
            <v/>
          </cell>
          <cell r="GD970">
            <v>0</v>
          </cell>
          <cell r="GE970">
            <v>79.33</v>
          </cell>
          <cell r="GF970">
            <v>71.25</v>
          </cell>
          <cell r="GG970">
            <v>79</v>
          </cell>
          <cell r="GH970">
            <v>72</v>
          </cell>
          <cell r="GI970" t="str">
            <v/>
          </cell>
          <cell r="GJ970">
            <v>0</v>
          </cell>
          <cell r="GK970">
            <v>79.33</v>
          </cell>
          <cell r="GL970">
            <v>71.25</v>
          </cell>
          <cell r="GM970">
            <v>79</v>
          </cell>
          <cell r="GN970">
            <v>72</v>
          </cell>
          <cell r="GO970" t="str">
            <v/>
          </cell>
          <cell r="GP970">
            <v>0</v>
          </cell>
          <cell r="GQ970">
            <v>79.33</v>
          </cell>
          <cell r="GR970">
            <v>71.25</v>
          </cell>
          <cell r="GS970">
            <v>79</v>
          </cell>
          <cell r="GT970">
            <v>72</v>
          </cell>
          <cell r="GU970" t="str">
            <v/>
          </cell>
          <cell r="GV970">
            <v>0</v>
          </cell>
          <cell r="GW970">
            <v>81.92</v>
          </cell>
          <cell r="GX970">
            <v>78.75</v>
          </cell>
          <cell r="GY970">
            <v>70</v>
          </cell>
          <cell r="GZ970">
            <v>78</v>
          </cell>
          <cell r="HA970" t="str">
            <v>EKO-L</v>
          </cell>
          <cell r="HB970">
            <v>0</v>
          </cell>
          <cell r="HC970">
            <v>83.83</v>
          </cell>
          <cell r="HD970">
            <v>75.75</v>
          </cell>
          <cell r="HE970">
            <v>77.5</v>
          </cell>
          <cell r="HF970">
            <v>79</v>
          </cell>
          <cell r="HH970">
            <v>0</v>
          </cell>
          <cell r="HM970" t="str">
            <v/>
          </cell>
          <cell r="HN970" t="str">
            <v/>
          </cell>
          <cell r="HS970">
            <v>0</v>
          </cell>
          <cell r="HT970" t="str">
            <v>PKN</v>
          </cell>
          <cell r="HU970">
            <v>0</v>
          </cell>
          <cell r="HV970" t="str">
            <v>IND</v>
          </cell>
          <cell r="HW970">
            <v>0</v>
          </cell>
          <cell r="HX970" t="str">
            <v>MAT-W</v>
          </cell>
          <cell r="HY970">
            <v>0</v>
          </cell>
          <cell r="HZ970" t="str">
            <v>SEJ-W</v>
          </cell>
          <cell r="IA970">
            <v>0</v>
          </cell>
          <cell r="IB970" t="str">
            <v>IGR-W</v>
          </cell>
          <cell r="IC970">
            <v>0</v>
          </cell>
          <cell r="ID970" t="str">
            <v>SBO</v>
          </cell>
          <cell r="IE970">
            <v>0</v>
          </cell>
          <cell r="IF970" t="str">
            <v>PJO</v>
          </cell>
          <cell r="IG970">
            <v>0</v>
          </cell>
          <cell r="IH970" t="str">
            <v>PRA</v>
          </cell>
          <cell r="II970">
            <v>0</v>
          </cell>
          <cell r="IJ970" t="str">
            <v>JAW</v>
          </cell>
          <cell r="IK970">
            <v>0</v>
          </cell>
          <cell r="IL970" t="str">
            <v>ARB</v>
          </cell>
          <cell r="IM970">
            <v>0</v>
          </cell>
          <cell r="IN970" t="str">
            <v>PKM</v>
          </cell>
          <cell r="IO970">
            <v>0</v>
          </cell>
          <cell r="IP970" t="str">
            <v>MAT-P</v>
          </cell>
          <cell r="IQ970">
            <v>0</v>
          </cell>
          <cell r="IR970" t="str">
            <v>BIO-P</v>
          </cell>
          <cell r="IS970">
            <v>0</v>
          </cell>
          <cell r="IT970" t="str">
            <v>FIS-P</v>
          </cell>
          <cell r="IU970">
            <v>0</v>
          </cell>
          <cell r="IV970" t="str">
            <v>KIM-P</v>
          </cell>
          <cell r="IW970">
            <v>0</v>
          </cell>
          <cell r="IX970" t="str">
            <v>EKO-L</v>
          </cell>
          <cell r="IY970">
            <v>0</v>
          </cell>
          <cell r="JA970">
            <v>0</v>
          </cell>
        </row>
        <row r="971">
          <cell r="Q971" t="str">
            <v/>
          </cell>
          <cell r="AB971" t="str">
            <v/>
          </cell>
          <cell r="AC971">
            <v>19</v>
          </cell>
          <cell r="AI971" t="str">
            <v/>
          </cell>
          <cell r="AJ971">
            <v>0</v>
          </cell>
          <cell r="AK971">
            <v>83.25</v>
          </cell>
          <cell r="AL971">
            <v>84.5</v>
          </cell>
          <cell r="AM971">
            <v>88</v>
          </cell>
          <cell r="AN971">
            <v>80</v>
          </cell>
          <cell r="AO971" t="str">
            <v/>
          </cell>
          <cell r="AP971">
            <v>0</v>
          </cell>
          <cell r="AQ971">
            <v>85</v>
          </cell>
          <cell r="AR971">
            <v>0</v>
          </cell>
          <cell r="AS971">
            <v>78.5</v>
          </cell>
          <cell r="AT971">
            <v>81</v>
          </cell>
          <cell r="AU971" t="str">
            <v/>
          </cell>
          <cell r="AV971">
            <v>0</v>
          </cell>
          <cell r="AW971">
            <v>81.83</v>
          </cell>
          <cell r="AX971">
            <v>84</v>
          </cell>
          <cell r="AY971">
            <v>88</v>
          </cell>
          <cell r="AZ971">
            <v>80</v>
          </cell>
          <cell r="BA971" t="str">
            <v/>
          </cell>
          <cell r="BB971">
            <v>0</v>
          </cell>
          <cell r="BC971">
            <v>86.75</v>
          </cell>
          <cell r="BD971">
            <v>84.5</v>
          </cell>
          <cell r="BE971">
            <v>88</v>
          </cell>
          <cell r="BF971">
            <v>82</v>
          </cell>
          <cell r="BG971" t="str">
            <v/>
          </cell>
          <cell r="BH971">
            <v>0</v>
          </cell>
          <cell r="BI971">
            <v>84.33</v>
          </cell>
          <cell r="BJ971">
            <v>80</v>
          </cell>
          <cell r="BK971">
            <v>77.75</v>
          </cell>
          <cell r="BL971">
            <v>78</v>
          </cell>
          <cell r="BM971" t="str">
            <v/>
          </cell>
          <cell r="BN971">
            <v>0</v>
          </cell>
          <cell r="BO971">
            <v>81.13</v>
          </cell>
          <cell r="BP971">
            <v>78.25</v>
          </cell>
          <cell r="BQ971">
            <v>77.75</v>
          </cell>
          <cell r="BR971">
            <v>85</v>
          </cell>
          <cell r="BS971" t="str">
            <v/>
          </cell>
          <cell r="BT971">
            <v>0</v>
          </cell>
          <cell r="BU971">
            <v>86.5</v>
          </cell>
          <cell r="BV971">
            <v>84.25</v>
          </cell>
          <cell r="BW971">
            <v>88.5</v>
          </cell>
          <cell r="BX971">
            <v>88</v>
          </cell>
          <cell r="BY971" t="str">
            <v/>
          </cell>
          <cell r="BZ971">
            <v>0</v>
          </cell>
          <cell r="CA971">
            <v>86.78</v>
          </cell>
          <cell r="CB971">
            <v>81.75</v>
          </cell>
          <cell r="CC971">
            <v>81</v>
          </cell>
          <cell r="CD971">
            <v>82</v>
          </cell>
          <cell r="CE971" t="str">
            <v/>
          </cell>
          <cell r="CF971">
            <v>0</v>
          </cell>
          <cell r="CG971">
            <v>86.25</v>
          </cell>
          <cell r="CH971">
            <v>76.25</v>
          </cell>
          <cell r="CI971">
            <v>78</v>
          </cell>
          <cell r="CJ971">
            <v>82</v>
          </cell>
          <cell r="CK971" t="str">
            <v/>
          </cell>
          <cell r="CL971">
            <v>0</v>
          </cell>
          <cell r="CM971">
            <v>76.17</v>
          </cell>
          <cell r="CN971">
            <v>83.5</v>
          </cell>
          <cell r="CO971">
            <v>80</v>
          </cell>
          <cell r="CP971">
            <v>78</v>
          </cell>
          <cell r="CQ971" t="str">
            <v/>
          </cell>
          <cell r="CR971">
            <v>0</v>
          </cell>
          <cell r="CS971">
            <v>82.08</v>
          </cell>
          <cell r="CT971">
            <v>89.75</v>
          </cell>
          <cell r="CU971">
            <v>86.5</v>
          </cell>
          <cell r="CV971">
            <v>83</v>
          </cell>
          <cell r="CW971" t="str">
            <v/>
          </cell>
          <cell r="CX971">
            <v>0</v>
          </cell>
          <cell r="CY971">
            <v>82.44</v>
          </cell>
          <cell r="CZ971">
            <v>83.75</v>
          </cell>
          <cell r="DA971">
            <v>76.75</v>
          </cell>
          <cell r="DB971">
            <v>83</v>
          </cell>
          <cell r="DC971" t="str">
            <v/>
          </cell>
          <cell r="DD971">
            <v>0</v>
          </cell>
          <cell r="DE971">
            <v>91</v>
          </cell>
          <cell r="DF971">
            <v>81</v>
          </cell>
          <cell r="DG971">
            <v>81.75</v>
          </cell>
          <cell r="DH971">
            <v>88</v>
          </cell>
          <cell r="DI971" t="str">
            <v/>
          </cell>
          <cell r="DJ971">
            <v>0</v>
          </cell>
          <cell r="DK971">
            <v>0</v>
          </cell>
          <cell r="DL971">
            <v>0</v>
          </cell>
          <cell r="DM971">
            <v>0</v>
          </cell>
          <cell r="DN971">
            <v>85</v>
          </cell>
          <cell r="DO971" t="str">
            <v/>
          </cell>
          <cell r="DP971">
            <v>0</v>
          </cell>
          <cell r="DQ971">
            <v>89</v>
          </cell>
          <cell r="DR971">
            <v>85.5</v>
          </cell>
          <cell r="DS971">
            <v>91.5</v>
          </cell>
          <cell r="DT971">
            <v>82</v>
          </cell>
          <cell r="DU971" t="str">
            <v/>
          </cell>
          <cell r="DV971">
            <v>0</v>
          </cell>
          <cell r="DW971">
            <v>91</v>
          </cell>
          <cell r="DX971">
            <v>86.75</v>
          </cell>
          <cell r="DY971">
            <v>79.75</v>
          </cell>
          <cell r="DZ971">
            <v>85</v>
          </cell>
          <cell r="EA971" t="str">
            <v/>
          </cell>
          <cell r="EB971">
            <v>0</v>
          </cell>
          <cell r="EC971">
            <v>79.78</v>
          </cell>
          <cell r="ED971">
            <v>78.25</v>
          </cell>
          <cell r="EE971">
            <v>84.25</v>
          </cell>
          <cell r="EF971">
            <v>77</v>
          </cell>
          <cell r="EG971" t="str">
            <v/>
          </cell>
          <cell r="EH971">
            <v>0</v>
          </cell>
          <cell r="EI971">
            <v>78.5</v>
          </cell>
          <cell r="EJ971">
            <v>74.75</v>
          </cell>
          <cell r="EK971">
            <v>74.5</v>
          </cell>
          <cell r="EL971">
            <v>76</v>
          </cell>
          <cell r="EM971" t="str">
            <v/>
          </cell>
          <cell r="EN971">
            <v>0</v>
          </cell>
          <cell r="EO971">
            <v>78.5</v>
          </cell>
          <cell r="EP971">
            <v>74.75</v>
          </cell>
          <cell r="EQ971">
            <v>74.5</v>
          </cell>
          <cell r="ER971">
            <v>76</v>
          </cell>
          <cell r="ES971" t="str">
            <v/>
          </cell>
          <cell r="ET971">
            <v>0</v>
          </cell>
          <cell r="EU971">
            <v>78.5</v>
          </cell>
          <cell r="EV971">
            <v>74.75</v>
          </cell>
          <cell r="EW971">
            <v>74.5</v>
          </cell>
          <cell r="EX971">
            <v>76</v>
          </cell>
          <cell r="EY971" t="str">
            <v/>
          </cell>
          <cell r="EZ971">
            <v>0</v>
          </cell>
          <cell r="FA971">
            <v>79.33</v>
          </cell>
          <cell r="FB971">
            <v>71.25</v>
          </cell>
          <cell r="FC971">
            <v>79</v>
          </cell>
          <cell r="FD971">
            <v>72</v>
          </cell>
          <cell r="FE971" t="str">
            <v/>
          </cell>
          <cell r="FF971">
            <v>0</v>
          </cell>
          <cell r="FG971">
            <v>79.33</v>
          </cell>
          <cell r="FH971">
            <v>71.25</v>
          </cell>
          <cell r="FI971">
            <v>79</v>
          </cell>
          <cell r="FJ971">
            <v>72</v>
          </cell>
          <cell r="FK971" t="str">
            <v/>
          </cell>
          <cell r="FL971">
            <v>0</v>
          </cell>
          <cell r="FM971">
            <v>79.33</v>
          </cell>
          <cell r="FN971">
            <v>71.25</v>
          </cell>
          <cell r="FO971">
            <v>79</v>
          </cell>
          <cell r="FP971">
            <v>72</v>
          </cell>
          <cell r="FQ971" t="str">
            <v/>
          </cell>
          <cell r="FR971">
            <v>0</v>
          </cell>
          <cell r="FS971">
            <v>79.33</v>
          </cell>
          <cell r="FT971">
            <v>71.25</v>
          </cell>
          <cell r="FU971">
            <v>79</v>
          </cell>
          <cell r="FV971">
            <v>72</v>
          </cell>
          <cell r="FW971" t="str">
            <v/>
          </cell>
          <cell r="FX971">
            <v>0</v>
          </cell>
          <cell r="FY971">
            <v>79.33</v>
          </cell>
          <cell r="FZ971">
            <v>71.25</v>
          </cell>
          <cell r="GA971">
            <v>79</v>
          </cell>
          <cell r="GB971">
            <v>72</v>
          </cell>
          <cell r="GC971" t="str">
            <v/>
          </cell>
          <cell r="GD971">
            <v>0</v>
          </cell>
          <cell r="GE971">
            <v>79.33</v>
          </cell>
          <cell r="GF971">
            <v>71.25</v>
          </cell>
          <cell r="GG971">
            <v>79</v>
          </cell>
          <cell r="GH971">
            <v>72</v>
          </cell>
          <cell r="GI971" t="str">
            <v/>
          </cell>
          <cell r="GJ971">
            <v>0</v>
          </cell>
          <cell r="GK971">
            <v>79.33</v>
          </cell>
          <cell r="GL971">
            <v>71.25</v>
          </cell>
          <cell r="GM971">
            <v>79</v>
          </cell>
          <cell r="GN971">
            <v>72</v>
          </cell>
          <cell r="GO971" t="str">
            <v/>
          </cell>
          <cell r="GP971">
            <v>0</v>
          </cell>
          <cell r="GQ971">
            <v>79.33</v>
          </cell>
          <cell r="GR971">
            <v>71.25</v>
          </cell>
          <cell r="GS971">
            <v>79</v>
          </cell>
          <cell r="GT971">
            <v>72</v>
          </cell>
          <cell r="GU971" t="str">
            <v/>
          </cell>
          <cell r="GV971">
            <v>0</v>
          </cell>
          <cell r="GW971">
            <v>81.92</v>
          </cell>
          <cell r="GX971">
            <v>78.75</v>
          </cell>
          <cell r="GY971">
            <v>70</v>
          </cell>
          <cell r="GZ971">
            <v>78</v>
          </cell>
          <cell r="HA971" t="str">
            <v>EKO-L</v>
          </cell>
          <cell r="HB971">
            <v>0</v>
          </cell>
          <cell r="HC971">
            <v>83.83</v>
          </cell>
          <cell r="HD971">
            <v>75.75</v>
          </cell>
          <cell r="HE971">
            <v>77.5</v>
          </cell>
          <cell r="HF971">
            <v>79</v>
          </cell>
          <cell r="HH971">
            <v>0</v>
          </cell>
          <cell r="HM971" t="str">
            <v/>
          </cell>
          <cell r="HN971" t="str">
            <v/>
          </cell>
          <cell r="HS971">
            <v>0</v>
          </cell>
          <cell r="HT971" t="str">
            <v>PKN</v>
          </cell>
          <cell r="HU971">
            <v>0</v>
          </cell>
          <cell r="HV971" t="str">
            <v>IND</v>
          </cell>
          <cell r="HW971">
            <v>0</v>
          </cell>
          <cell r="HX971" t="str">
            <v>MAT-W</v>
          </cell>
          <cell r="HY971">
            <v>0</v>
          </cell>
          <cell r="HZ971" t="str">
            <v>SEJ-W</v>
          </cell>
          <cell r="IA971">
            <v>0</v>
          </cell>
          <cell r="IB971" t="str">
            <v>IGR-W</v>
          </cell>
          <cell r="IC971">
            <v>0</v>
          </cell>
          <cell r="ID971" t="str">
            <v>SBO</v>
          </cell>
          <cell r="IE971">
            <v>0</v>
          </cell>
          <cell r="IF971" t="str">
            <v>PJO</v>
          </cell>
          <cell r="IG971">
            <v>0</v>
          </cell>
          <cell r="IH971" t="str">
            <v>PRA</v>
          </cell>
          <cell r="II971">
            <v>0</v>
          </cell>
          <cell r="IJ971" t="str">
            <v>JAW</v>
          </cell>
          <cell r="IK971">
            <v>0</v>
          </cell>
          <cell r="IL971" t="str">
            <v>ARB</v>
          </cell>
          <cell r="IM971">
            <v>0</v>
          </cell>
          <cell r="IN971" t="str">
            <v>PKM</v>
          </cell>
          <cell r="IO971">
            <v>0</v>
          </cell>
          <cell r="IP971" t="str">
            <v>MAT-P</v>
          </cell>
          <cell r="IQ971">
            <v>0</v>
          </cell>
          <cell r="IR971" t="str">
            <v>BIO-P</v>
          </cell>
          <cell r="IS971">
            <v>0</v>
          </cell>
          <cell r="IT971" t="str">
            <v>FIS-P</v>
          </cell>
          <cell r="IU971">
            <v>0</v>
          </cell>
          <cell r="IV971" t="str">
            <v>KIM-P</v>
          </cell>
          <cell r="IW971">
            <v>0</v>
          </cell>
          <cell r="IX971" t="str">
            <v>EKO-L</v>
          </cell>
          <cell r="IY971">
            <v>0</v>
          </cell>
          <cell r="JA971">
            <v>0</v>
          </cell>
        </row>
        <row r="972">
          <cell r="Q972" t="str">
            <v/>
          </cell>
          <cell r="AB972" t="str">
            <v/>
          </cell>
          <cell r="AC972">
            <v>20</v>
          </cell>
          <cell r="AI972" t="str">
            <v/>
          </cell>
          <cell r="AJ972">
            <v>0</v>
          </cell>
          <cell r="AK972">
            <v>83.25</v>
          </cell>
          <cell r="AL972">
            <v>84.5</v>
          </cell>
          <cell r="AM972">
            <v>88</v>
          </cell>
          <cell r="AN972">
            <v>80</v>
          </cell>
          <cell r="AO972" t="str">
            <v/>
          </cell>
          <cell r="AP972">
            <v>0</v>
          </cell>
          <cell r="AQ972">
            <v>85</v>
          </cell>
          <cell r="AR972">
            <v>0</v>
          </cell>
          <cell r="AS972">
            <v>78.5</v>
          </cell>
          <cell r="AT972">
            <v>81</v>
          </cell>
          <cell r="AU972" t="str">
            <v/>
          </cell>
          <cell r="AV972">
            <v>0</v>
          </cell>
          <cell r="AW972">
            <v>81.83</v>
          </cell>
          <cell r="AX972">
            <v>84</v>
          </cell>
          <cell r="AY972">
            <v>88</v>
          </cell>
          <cell r="AZ972">
            <v>80</v>
          </cell>
          <cell r="BA972" t="str">
            <v/>
          </cell>
          <cell r="BB972">
            <v>0</v>
          </cell>
          <cell r="BC972">
            <v>86.75</v>
          </cell>
          <cell r="BD972">
            <v>84.5</v>
          </cell>
          <cell r="BE972">
            <v>88</v>
          </cell>
          <cell r="BF972">
            <v>82</v>
          </cell>
          <cell r="BG972" t="str">
            <v/>
          </cell>
          <cell r="BH972">
            <v>0</v>
          </cell>
          <cell r="BI972">
            <v>84.33</v>
          </cell>
          <cell r="BJ972">
            <v>80</v>
          </cell>
          <cell r="BK972">
            <v>77.75</v>
          </cell>
          <cell r="BL972">
            <v>78</v>
          </cell>
          <cell r="BM972" t="str">
            <v/>
          </cell>
          <cell r="BN972">
            <v>0</v>
          </cell>
          <cell r="BO972">
            <v>81.13</v>
          </cell>
          <cell r="BP972">
            <v>78.25</v>
          </cell>
          <cell r="BQ972">
            <v>77.75</v>
          </cell>
          <cell r="BR972">
            <v>85</v>
          </cell>
          <cell r="BS972" t="str">
            <v/>
          </cell>
          <cell r="BT972">
            <v>0</v>
          </cell>
          <cell r="BU972">
            <v>86.5</v>
          </cell>
          <cell r="BV972">
            <v>84.25</v>
          </cell>
          <cell r="BW972">
            <v>88.5</v>
          </cell>
          <cell r="BX972">
            <v>88</v>
          </cell>
          <cell r="BY972" t="str">
            <v/>
          </cell>
          <cell r="BZ972">
            <v>0</v>
          </cell>
          <cell r="CA972">
            <v>86.78</v>
          </cell>
          <cell r="CB972">
            <v>81.75</v>
          </cell>
          <cell r="CC972">
            <v>81</v>
          </cell>
          <cell r="CD972">
            <v>82</v>
          </cell>
          <cell r="CE972" t="str">
            <v/>
          </cell>
          <cell r="CF972">
            <v>0</v>
          </cell>
          <cell r="CG972">
            <v>86.25</v>
          </cell>
          <cell r="CH972">
            <v>76.25</v>
          </cell>
          <cell r="CI972">
            <v>78</v>
          </cell>
          <cell r="CJ972">
            <v>82</v>
          </cell>
          <cell r="CK972" t="str">
            <v/>
          </cell>
          <cell r="CL972">
            <v>0</v>
          </cell>
          <cell r="CM972">
            <v>76.17</v>
          </cell>
          <cell r="CN972">
            <v>83.5</v>
          </cell>
          <cell r="CO972">
            <v>80</v>
          </cell>
          <cell r="CP972">
            <v>78</v>
          </cell>
          <cell r="CQ972" t="str">
            <v/>
          </cell>
          <cell r="CR972">
            <v>0</v>
          </cell>
          <cell r="CS972">
            <v>82.08</v>
          </cell>
          <cell r="CT972">
            <v>89.75</v>
          </cell>
          <cell r="CU972">
            <v>86.5</v>
          </cell>
          <cell r="CV972">
            <v>83</v>
          </cell>
          <cell r="CW972" t="str">
            <v/>
          </cell>
          <cell r="CX972">
            <v>0</v>
          </cell>
          <cell r="CY972">
            <v>82.44</v>
          </cell>
          <cell r="CZ972">
            <v>83.75</v>
          </cell>
          <cell r="DA972">
            <v>76.75</v>
          </cell>
          <cell r="DB972">
            <v>83</v>
          </cell>
          <cell r="DC972" t="str">
            <v/>
          </cell>
          <cell r="DD972">
            <v>0</v>
          </cell>
          <cell r="DE972">
            <v>91</v>
          </cell>
          <cell r="DF972">
            <v>81</v>
          </cell>
          <cell r="DG972">
            <v>81.75</v>
          </cell>
          <cell r="DH972">
            <v>88</v>
          </cell>
          <cell r="DI972" t="str">
            <v/>
          </cell>
          <cell r="DJ972">
            <v>0</v>
          </cell>
          <cell r="DK972">
            <v>0</v>
          </cell>
          <cell r="DL972">
            <v>0</v>
          </cell>
          <cell r="DM972">
            <v>0</v>
          </cell>
          <cell r="DN972">
            <v>85</v>
          </cell>
          <cell r="DO972" t="str">
            <v/>
          </cell>
          <cell r="DP972">
            <v>0</v>
          </cell>
          <cell r="DQ972">
            <v>89</v>
          </cell>
          <cell r="DR972">
            <v>85.5</v>
          </cell>
          <cell r="DS972">
            <v>91.5</v>
          </cell>
          <cell r="DT972">
            <v>82</v>
          </cell>
          <cell r="DU972" t="str">
            <v/>
          </cell>
          <cell r="DV972">
            <v>0</v>
          </cell>
          <cell r="DW972">
            <v>91</v>
          </cell>
          <cell r="DX972">
            <v>86.75</v>
          </cell>
          <cell r="DY972">
            <v>79.75</v>
          </cell>
          <cell r="DZ972">
            <v>85</v>
          </cell>
          <cell r="EA972" t="str">
            <v/>
          </cell>
          <cell r="EB972">
            <v>0</v>
          </cell>
          <cell r="EC972">
            <v>79.78</v>
          </cell>
          <cell r="ED972">
            <v>78.25</v>
          </cell>
          <cell r="EE972">
            <v>84.25</v>
          </cell>
          <cell r="EF972">
            <v>77</v>
          </cell>
          <cell r="EG972" t="str">
            <v/>
          </cell>
          <cell r="EH972">
            <v>0</v>
          </cell>
          <cell r="EI972">
            <v>78.5</v>
          </cell>
          <cell r="EJ972">
            <v>74.75</v>
          </cell>
          <cell r="EK972">
            <v>74.5</v>
          </cell>
          <cell r="EL972">
            <v>76</v>
          </cell>
          <cell r="EM972" t="str">
            <v/>
          </cell>
          <cell r="EN972">
            <v>0</v>
          </cell>
          <cell r="EO972">
            <v>78.5</v>
          </cell>
          <cell r="EP972">
            <v>74.75</v>
          </cell>
          <cell r="EQ972">
            <v>74.5</v>
          </cell>
          <cell r="ER972">
            <v>76</v>
          </cell>
          <cell r="ES972" t="str">
            <v/>
          </cell>
          <cell r="ET972">
            <v>0</v>
          </cell>
          <cell r="EU972">
            <v>78.5</v>
          </cell>
          <cell r="EV972">
            <v>74.75</v>
          </cell>
          <cell r="EW972">
            <v>74.5</v>
          </cell>
          <cell r="EX972">
            <v>76</v>
          </cell>
          <cell r="EY972" t="str">
            <v/>
          </cell>
          <cell r="EZ972">
            <v>0</v>
          </cell>
          <cell r="FA972">
            <v>79.33</v>
          </cell>
          <cell r="FB972">
            <v>71.25</v>
          </cell>
          <cell r="FC972">
            <v>79</v>
          </cell>
          <cell r="FD972">
            <v>72</v>
          </cell>
          <cell r="FE972" t="str">
            <v/>
          </cell>
          <cell r="FF972">
            <v>0</v>
          </cell>
          <cell r="FG972">
            <v>79.33</v>
          </cell>
          <cell r="FH972">
            <v>71.25</v>
          </cell>
          <cell r="FI972">
            <v>79</v>
          </cell>
          <cell r="FJ972">
            <v>72</v>
          </cell>
          <cell r="FK972" t="str">
            <v/>
          </cell>
          <cell r="FL972">
            <v>0</v>
          </cell>
          <cell r="FM972">
            <v>79.33</v>
          </cell>
          <cell r="FN972">
            <v>71.25</v>
          </cell>
          <cell r="FO972">
            <v>79</v>
          </cell>
          <cell r="FP972">
            <v>72</v>
          </cell>
          <cell r="FQ972" t="str">
            <v/>
          </cell>
          <cell r="FR972">
            <v>0</v>
          </cell>
          <cell r="FS972">
            <v>79.33</v>
          </cell>
          <cell r="FT972">
            <v>71.25</v>
          </cell>
          <cell r="FU972">
            <v>79</v>
          </cell>
          <cell r="FV972">
            <v>72</v>
          </cell>
          <cell r="FW972" t="str">
            <v/>
          </cell>
          <cell r="FX972">
            <v>0</v>
          </cell>
          <cell r="FY972">
            <v>79.33</v>
          </cell>
          <cell r="FZ972">
            <v>71.25</v>
          </cell>
          <cell r="GA972">
            <v>79</v>
          </cell>
          <cell r="GB972">
            <v>72</v>
          </cell>
          <cell r="GC972" t="str">
            <v/>
          </cell>
          <cell r="GD972">
            <v>0</v>
          </cell>
          <cell r="GE972">
            <v>79.33</v>
          </cell>
          <cell r="GF972">
            <v>71.25</v>
          </cell>
          <cell r="GG972">
            <v>79</v>
          </cell>
          <cell r="GH972">
            <v>72</v>
          </cell>
          <cell r="GI972" t="str">
            <v/>
          </cell>
          <cell r="GJ972">
            <v>0</v>
          </cell>
          <cell r="GK972">
            <v>79.33</v>
          </cell>
          <cell r="GL972">
            <v>71.25</v>
          </cell>
          <cell r="GM972">
            <v>79</v>
          </cell>
          <cell r="GN972">
            <v>72</v>
          </cell>
          <cell r="GO972" t="str">
            <v/>
          </cell>
          <cell r="GP972">
            <v>0</v>
          </cell>
          <cell r="GQ972">
            <v>79.33</v>
          </cell>
          <cell r="GR972">
            <v>71.25</v>
          </cell>
          <cell r="GS972">
            <v>79</v>
          </cell>
          <cell r="GT972">
            <v>72</v>
          </cell>
          <cell r="GU972" t="str">
            <v/>
          </cell>
          <cell r="GV972">
            <v>0</v>
          </cell>
          <cell r="GW972">
            <v>81.92</v>
          </cell>
          <cell r="GX972">
            <v>78.75</v>
          </cell>
          <cell r="GY972">
            <v>70</v>
          </cell>
          <cell r="GZ972">
            <v>78</v>
          </cell>
          <cell r="HA972" t="str">
            <v>EKO-L</v>
          </cell>
          <cell r="HB972">
            <v>0</v>
          </cell>
          <cell r="HC972">
            <v>83.83</v>
          </cell>
          <cell r="HD972">
            <v>75.75</v>
          </cell>
          <cell r="HE972">
            <v>77.5</v>
          </cell>
          <cell r="HF972">
            <v>79</v>
          </cell>
          <cell r="HH972">
            <v>0</v>
          </cell>
          <cell r="HM972" t="str">
            <v/>
          </cell>
          <cell r="HN972" t="str">
            <v/>
          </cell>
          <cell r="HS972">
            <v>0</v>
          </cell>
          <cell r="HT972" t="str">
            <v>PKN</v>
          </cell>
          <cell r="HU972">
            <v>0</v>
          </cell>
          <cell r="HV972" t="str">
            <v>IND</v>
          </cell>
          <cell r="HW972">
            <v>0</v>
          </cell>
          <cell r="HX972" t="str">
            <v>MAT-W</v>
          </cell>
          <cell r="HY972">
            <v>0</v>
          </cell>
          <cell r="HZ972" t="str">
            <v>SEJ-W</v>
          </cell>
          <cell r="IA972">
            <v>0</v>
          </cell>
          <cell r="IB972" t="str">
            <v>IGR-W</v>
          </cell>
          <cell r="IC972">
            <v>0</v>
          </cell>
          <cell r="ID972" t="str">
            <v>SBO</v>
          </cell>
          <cell r="IE972">
            <v>0</v>
          </cell>
          <cell r="IF972" t="str">
            <v>PJO</v>
          </cell>
          <cell r="IG972">
            <v>0</v>
          </cell>
          <cell r="IH972" t="str">
            <v>PRA</v>
          </cell>
          <cell r="II972">
            <v>0</v>
          </cell>
          <cell r="IJ972" t="str">
            <v>JAW</v>
          </cell>
          <cell r="IK972">
            <v>0</v>
          </cell>
          <cell r="IL972" t="str">
            <v>ARB</v>
          </cell>
          <cell r="IM972">
            <v>0</v>
          </cell>
          <cell r="IN972" t="str">
            <v>PKM</v>
          </cell>
          <cell r="IO972">
            <v>0</v>
          </cell>
          <cell r="IP972" t="str">
            <v>MAT-P</v>
          </cell>
          <cell r="IQ972">
            <v>0</v>
          </cell>
          <cell r="IR972" t="str">
            <v>BIO-P</v>
          </cell>
          <cell r="IS972">
            <v>0</v>
          </cell>
          <cell r="IT972" t="str">
            <v>FIS-P</v>
          </cell>
          <cell r="IU972">
            <v>0</v>
          </cell>
          <cell r="IV972" t="str">
            <v>KIM-P</v>
          </cell>
          <cell r="IW972">
            <v>0</v>
          </cell>
          <cell r="IX972" t="str">
            <v>EKO-L</v>
          </cell>
          <cell r="IY972">
            <v>0</v>
          </cell>
          <cell r="JA972">
            <v>0</v>
          </cell>
        </row>
        <row r="973">
          <cell r="Q973" t="str">
            <v/>
          </cell>
          <cell r="AB973" t="str">
            <v/>
          </cell>
          <cell r="AC973">
            <v>21</v>
          </cell>
          <cell r="AI973" t="str">
            <v/>
          </cell>
          <cell r="AJ973">
            <v>0</v>
          </cell>
          <cell r="AK973">
            <v>83.25</v>
          </cell>
          <cell r="AL973">
            <v>84.5</v>
          </cell>
          <cell r="AM973">
            <v>88</v>
          </cell>
          <cell r="AN973">
            <v>80</v>
          </cell>
          <cell r="AO973" t="str">
            <v/>
          </cell>
          <cell r="AP973">
            <v>0</v>
          </cell>
          <cell r="AQ973">
            <v>85</v>
          </cell>
          <cell r="AR973">
            <v>0</v>
          </cell>
          <cell r="AS973">
            <v>78.5</v>
          </cell>
          <cell r="AT973">
            <v>81</v>
          </cell>
          <cell r="AU973" t="str">
            <v/>
          </cell>
          <cell r="AV973">
            <v>0</v>
          </cell>
          <cell r="AW973">
            <v>81.83</v>
          </cell>
          <cell r="AX973">
            <v>84</v>
          </cell>
          <cell r="AY973">
            <v>88</v>
          </cell>
          <cell r="AZ973">
            <v>80</v>
          </cell>
          <cell r="BA973" t="str">
            <v/>
          </cell>
          <cell r="BB973">
            <v>0</v>
          </cell>
          <cell r="BC973">
            <v>86.75</v>
          </cell>
          <cell r="BD973">
            <v>84.5</v>
          </cell>
          <cell r="BE973">
            <v>88</v>
          </cell>
          <cell r="BF973">
            <v>82</v>
          </cell>
          <cell r="BG973" t="str">
            <v/>
          </cell>
          <cell r="BH973">
            <v>0</v>
          </cell>
          <cell r="BI973">
            <v>84.33</v>
          </cell>
          <cell r="BJ973">
            <v>80</v>
          </cell>
          <cell r="BK973">
            <v>77.75</v>
          </cell>
          <cell r="BL973">
            <v>78</v>
          </cell>
          <cell r="BM973" t="str">
            <v/>
          </cell>
          <cell r="BN973">
            <v>0</v>
          </cell>
          <cell r="BO973">
            <v>81.13</v>
          </cell>
          <cell r="BP973">
            <v>78.25</v>
          </cell>
          <cell r="BQ973">
            <v>77.75</v>
          </cell>
          <cell r="BR973">
            <v>85</v>
          </cell>
          <cell r="BS973" t="str">
            <v/>
          </cell>
          <cell r="BT973">
            <v>0</v>
          </cell>
          <cell r="BU973">
            <v>86.5</v>
          </cell>
          <cell r="BV973">
            <v>84.25</v>
          </cell>
          <cell r="BW973">
            <v>88.5</v>
          </cell>
          <cell r="BX973">
            <v>88</v>
          </cell>
          <cell r="BY973" t="str">
            <v/>
          </cell>
          <cell r="BZ973">
            <v>0</v>
          </cell>
          <cell r="CA973">
            <v>86.78</v>
          </cell>
          <cell r="CB973">
            <v>81.75</v>
          </cell>
          <cell r="CC973">
            <v>81</v>
          </cell>
          <cell r="CD973">
            <v>82</v>
          </cell>
          <cell r="CE973" t="str">
            <v/>
          </cell>
          <cell r="CF973">
            <v>0</v>
          </cell>
          <cell r="CG973">
            <v>86.25</v>
          </cell>
          <cell r="CH973">
            <v>76.25</v>
          </cell>
          <cell r="CI973">
            <v>78</v>
          </cell>
          <cell r="CJ973">
            <v>82</v>
          </cell>
          <cell r="CK973" t="str">
            <v/>
          </cell>
          <cell r="CL973">
            <v>0</v>
          </cell>
          <cell r="CM973">
            <v>76.17</v>
          </cell>
          <cell r="CN973">
            <v>83.5</v>
          </cell>
          <cell r="CO973">
            <v>80</v>
          </cell>
          <cell r="CP973">
            <v>78</v>
          </cell>
          <cell r="CQ973" t="str">
            <v/>
          </cell>
          <cell r="CR973">
            <v>0</v>
          </cell>
          <cell r="CS973">
            <v>82.08</v>
          </cell>
          <cell r="CT973">
            <v>89.75</v>
          </cell>
          <cell r="CU973">
            <v>86.5</v>
          </cell>
          <cell r="CV973">
            <v>83</v>
          </cell>
          <cell r="CW973" t="str">
            <v/>
          </cell>
          <cell r="CX973">
            <v>0</v>
          </cell>
          <cell r="CY973">
            <v>82.44</v>
          </cell>
          <cell r="CZ973">
            <v>83.75</v>
          </cell>
          <cell r="DA973">
            <v>76.75</v>
          </cell>
          <cell r="DB973">
            <v>83</v>
          </cell>
          <cell r="DC973" t="str">
            <v/>
          </cell>
          <cell r="DD973">
            <v>0</v>
          </cell>
          <cell r="DE973">
            <v>91</v>
          </cell>
          <cell r="DF973">
            <v>81</v>
          </cell>
          <cell r="DG973">
            <v>81.75</v>
          </cell>
          <cell r="DH973">
            <v>88</v>
          </cell>
          <cell r="DI973" t="str">
            <v/>
          </cell>
          <cell r="DJ973">
            <v>0</v>
          </cell>
          <cell r="DK973">
            <v>0</v>
          </cell>
          <cell r="DL973">
            <v>0</v>
          </cell>
          <cell r="DM973">
            <v>0</v>
          </cell>
          <cell r="DN973">
            <v>85</v>
          </cell>
          <cell r="DO973" t="str">
            <v/>
          </cell>
          <cell r="DP973">
            <v>0</v>
          </cell>
          <cell r="DQ973">
            <v>89</v>
          </cell>
          <cell r="DR973">
            <v>85.5</v>
          </cell>
          <cell r="DS973">
            <v>91.5</v>
          </cell>
          <cell r="DT973">
            <v>82</v>
          </cell>
          <cell r="DU973" t="str">
            <v/>
          </cell>
          <cell r="DV973">
            <v>0</v>
          </cell>
          <cell r="DW973">
            <v>91</v>
          </cell>
          <cell r="DX973">
            <v>86.75</v>
          </cell>
          <cell r="DY973">
            <v>79.75</v>
          </cell>
          <cell r="DZ973">
            <v>85</v>
          </cell>
          <cell r="EA973" t="str">
            <v/>
          </cell>
          <cell r="EB973">
            <v>0</v>
          </cell>
          <cell r="EC973">
            <v>79.78</v>
          </cell>
          <cell r="ED973">
            <v>78.25</v>
          </cell>
          <cell r="EE973">
            <v>84.25</v>
          </cell>
          <cell r="EF973">
            <v>77</v>
          </cell>
          <cell r="EG973" t="str">
            <v/>
          </cell>
          <cell r="EH973">
            <v>0</v>
          </cell>
          <cell r="EI973">
            <v>78.5</v>
          </cell>
          <cell r="EJ973">
            <v>74.75</v>
          </cell>
          <cell r="EK973">
            <v>74.5</v>
          </cell>
          <cell r="EL973">
            <v>76</v>
          </cell>
          <cell r="EM973" t="str">
            <v/>
          </cell>
          <cell r="EN973">
            <v>0</v>
          </cell>
          <cell r="EO973">
            <v>78.5</v>
          </cell>
          <cell r="EP973">
            <v>74.75</v>
          </cell>
          <cell r="EQ973">
            <v>74.5</v>
          </cell>
          <cell r="ER973">
            <v>76</v>
          </cell>
          <cell r="ES973" t="str">
            <v/>
          </cell>
          <cell r="ET973">
            <v>0</v>
          </cell>
          <cell r="EU973">
            <v>78.5</v>
          </cell>
          <cell r="EV973">
            <v>74.75</v>
          </cell>
          <cell r="EW973">
            <v>74.5</v>
          </cell>
          <cell r="EX973">
            <v>76</v>
          </cell>
          <cell r="EY973" t="str">
            <v/>
          </cell>
          <cell r="EZ973">
            <v>0</v>
          </cell>
          <cell r="FA973">
            <v>79.33</v>
          </cell>
          <cell r="FB973">
            <v>71.25</v>
          </cell>
          <cell r="FC973">
            <v>79</v>
          </cell>
          <cell r="FD973">
            <v>72</v>
          </cell>
          <cell r="FE973" t="str">
            <v/>
          </cell>
          <cell r="FF973">
            <v>0</v>
          </cell>
          <cell r="FG973">
            <v>79.33</v>
          </cell>
          <cell r="FH973">
            <v>71.25</v>
          </cell>
          <cell r="FI973">
            <v>79</v>
          </cell>
          <cell r="FJ973">
            <v>72</v>
          </cell>
          <cell r="FK973" t="str">
            <v/>
          </cell>
          <cell r="FL973">
            <v>0</v>
          </cell>
          <cell r="FM973">
            <v>79.33</v>
          </cell>
          <cell r="FN973">
            <v>71.25</v>
          </cell>
          <cell r="FO973">
            <v>79</v>
          </cell>
          <cell r="FP973">
            <v>72</v>
          </cell>
          <cell r="FQ973" t="str">
            <v/>
          </cell>
          <cell r="FR973">
            <v>0</v>
          </cell>
          <cell r="FS973">
            <v>79.33</v>
          </cell>
          <cell r="FT973">
            <v>71.25</v>
          </cell>
          <cell r="FU973">
            <v>79</v>
          </cell>
          <cell r="FV973">
            <v>72</v>
          </cell>
          <cell r="FW973" t="str">
            <v/>
          </cell>
          <cell r="FX973">
            <v>0</v>
          </cell>
          <cell r="FY973">
            <v>79.33</v>
          </cell>
          <cell r="FZ973">
            <v>71.25</v>
          </cell>
          <cell r="GA973">
            <v>79</v>
          </cell>
          <cell r="GB973">
            <v>72</v>
          </cell>
          <cell r="GC973" t="str">
            <v/>
          </cell>
          <cell r="GD973">
            <v>0</v>
          </cell>
          <cell r="GE973">
            <v>79.33</v>
          </cell>
          <cell r="GF973">
            <v>71.25</v>
          </cell>
          <cell r="GG973">
            <v>79</v>
          </cell>
          <cell r="GH973">
            <v>72</v>
          </cell>
          <cell r="GI973" t="str">
            <v/>
          </cell>
          <cell r="GJ973">
            <v>0</v>
          </cell>
          <cell r="GK973">
            <v>79.33</v>
          </cell>
          <cell r="GL973">
            <v>71.25</v>
          </cell>
          <cell r="GM973">
            <v>79</v>
          </cell>
          <cell r="GN973">
            <v>72</v>
          </cell>
          <cell r="GO973" t="str">
            <v/>
          </cell>
          <cell r="GP973">
            <v>0</v>
          </cell>
          <cell r="GQ973">
            <v>79.33</v>
          </cell>
          <cell r="GR973">
            <v>71.25</v>
          </cell>
          <cell r="GS973">
            <v>79</v>
          </cell>
          <cell r="GT973">
            <v>72</v>
          </cell>
          <cell r="GU973" t="str">
            <v/>
          </cell>
          <cell r="GV973">
            <v>0</v>
          </cell>
          <cell r="GW973">
            <v>81.92</v>
          </cell>
          <cell r="GX973">
            <v>78.75</v>
          </cell>
          <cell r="GY973">
            <v>70</v>
          </cell>
          <cell r="GZ973">
            <v>78</v>
          </cell>
          <cell r="HA973" t="str">
            <v>EKO-L</v>
          </cell>
          <cell r="HB973">
            <v>0</v>
          </cell>
          <cell r="HC973">
            <v>83.83</v>
          </cell>
          <cell r="HD973">
            <v>75.75</v>
          </cell>
          <cell r="HE973">
            <v>77.5</v>
          </cell>
          <cell r="HF973">
            <v>79</v>
          </cell>
          <cell r="HH973">
            <v>0</v>
          </cell>
          <cell r="HM973" t="str">
            <v/>
          </cell>
          <cell r="HN973" t="str">
            <v/>
          </cell>
          <cell r="HS973">
            <v>0</v>
          </cell>
          <cell r="HT973" t="str">
            <v>PKN</v>
          </cell>
          <cell r="HU973">
            <v>0</v>
          </cell>
          <cell r="HV973" t="str">
            <v>IND</v>
          </cell>
          <cell r="HW973">
            <v>0</v>
          </cell>
          <cell r="HX973" t="str">
            <v>MAT-W</v>
          </cell>
          <cell r="HY973">
            <v>0</v>
          </cell>
          <cell r="HZ973" t="str">
            <v>SEJ-W</v>
          </cell>
          <cell r="IA973">
            <v>0</v>
          </cell>
          <cell r="IB973" t="str">
            <v>IGR-W</v>
          </cell>
          <cell r="IC973">
            <v>0</v>
          </cell>
          <cell r="ID973" t="str">
            <v>SBO</v>
          </cell>
          <cell r="IE973">
            <v>0</v>
          </cell>
          <cell r="IF973" t="str">
            <v>PJO</v>
          </cell>
          <cell r="IG973">
            <v>0</v>
          </cell>
          <cell r="IH973" t="str">
            <v>PRA</v>
          </cell>
          <cell r="II973">
            <v>0</v>
          </cell>
          <cell r="IJ973" t="str">
            <v>JAW</v>
          </cell>
          <cell r="IK973">
            <v>0</v>
          </cell>
          <cell r="IL973" t="str">
            <v>ARB</v>
          </cell>
          <cell r="IM973">
            <v>0</v>
          </cell>
          <cell r="IN973" t="str">
            <v>PKM</v>
          </cell>
          <cell r="IO973">
            <v>0</v>
          </cell>
          <cell r="IP973" t="str">
            <v>MAT-P</v>
          </cell>
          <cell r="IQ973">
            <v>0</v>
          </cell>
          <cell r="IR973" t="str">
            <v>BIO-P</v>
          </cell>
          <cell r="IS973">
            <v>0</v>
          </cell>
          <cell r="IT973" t="str">
            <v>FIS-P</v>
          </cell>
          <cell r="IU973">
            <v>0</v>
          </cell>
          <cell r="IV973" t="str">
            <v>KIM-P</v>
          </cell>
          <cell r="IW973">
            <v>0</v>
          </cell>
          <cell r="IX973" t="str">
            <v>EKO-L</v>
          </cell>
          <cell r="IY973">
            <v>0</v>
          </cell>
          <cell r="JA973">
            <v>0</v>
          </cell>
        </row>
        <row r="974">
          <cell r="Q974" t="str">
            <v/>
          </cell>
          <cell r="AB974" t="str">
            <v/>
          </cell>
          <cell r="AC974">
            <v>22</v>
          </cell>
          <cell r="AI974" t="str">
            <v/>
          </cell>
          <cell r="AJ974">
            <v>0</v>
          </cell>
          <cell r="AK974">
            <v>83.25</v>
          </cell>
          <cell r="AL974">
            <v>84.5</v>
          </cell>
          <cell r="AM974">
            <v>88</v>
          </cell>
          <cell r="AN974">
            <v>80</v>
          </cell>
          <cell r="AO974" t="str">
            <v/>
          </cell>
          <cell r="AP974">
            <v>0</v>
          </cell>
          <cell r="AQ974">
            <v>85</v>
          </cell>
          <cell r="AR974">
            <v>0</v>
          </cell>
          <cell r="AS974">
            <v>78.5</v>
          </cell>
          <cell r="AT974">
            <v>81</v>
          </cell>
          <cell r="AU974" t="str">
            <v/>
          </cell>
          <cell r="AV974">
            <v>0</v>
          </cell>
          <cell r="AW974">
            <v>81.83</v>
          </cell>
          <cell r="AX974">
            <v>84</v>
          </cell>
          <cell r="AY974">
            <v>88</v>
          </cell>
          <cell r="AZ974">
            <v>80</v>
          </cell>
          <cell r="BA974" t="str">
            <v/>
          </cell>
          <cell r="BB974">
            <v>0</v>
          </cell>
          <cell r="BC974">
            <v>86.75</v>
          </cell>
          <cell r="BD974">
            <v>84.5</v>
          </cell>
          <cell r="BE974">
            <v>88</v>
          </cell>
          <cell r="BF974">
            <v>82</v>
          </cell>
          <cell r="BG974" t="str">
            <v/>
          </cell>
          <cell r="BH974">
            <v>0</v>
          </cell>
          <cell r="BI974">
            <v>84.33</v>
          </cell>
          <cell r="BJ974">
            <v>80</v>
          </cell>
          <cell r="BK974">
            <v>77.75</v>
          </cell>
          <cell r="BL974">
            <v>78</v>
          </cell>
          <cell r="BM974" t="str">
            <v/>
          </cell>
          <cell r="BN974">
            <v>0</v>
          </cell>
          <cell r="BO974">
            <v>81.13</v>
          </cell>
          <cell r="BP974">
            <v>78.25</v>
          </cell>
          <cell r="BQ974">
            <v>77.75</v>
          </cell>
          <cell r="BR974">
            <v>85</v>
          </cell>
          <cell r="BS974" t="str">
            <v/>
          </cell>
          <cell r="BT974">
            <v>0</v>
          </cell>
          <cell r="BU974">
            <v>86.5</v>
          </cell>
          <cell r="BV974">
            <v>84.25</v>
          </cell>
          <cell r="BW974">
            <v>88.5</v>
          </cell>
          <cell r="BX974">
            <v>88</v>
          </cell>
          <cell r="BY974" t="str">
            <v/>
          </cell>
          <cell r="BZ974">
            <v>0</v>
          </cell>
          <cell r="CA974">
            <v>86.78</v>
          </cell>
          <cell r="CB974">
            <v>81.75</v>
          </cell>
          <cell r="CC974">
            <v>81</v>
          </cell>
          <cell r="CD974">
            <v>82</v>
          </cell>
          <cell r="CE974" t="str">
            <v/>
          </cell>
          <cell r="CF974">
            <v>0</v>
          </cell>
          <cell r="CG974">
            <v>86.25</v>
          </cell>
          <cell r="CH974">
            <v>76.25</v>
          </cell>
          <cell r="CI974">
            <v>78</v>
          </cell>
          <cell r="CJ974">
            <v>82</v>
          </cell>
          <cell r="CK974" t="str">
            <v/>
          </cell>
          <cell r="CL974">
            <v>0</v>
          </cell>
          <cell r="CM974">
            <v>76.17</v>
          </cell>
          <cell r="CN974">
            <v>83.5</v>
          </cell>
          <cell r="CO974">
            <v>80</v>
          </cell>
          <cell r="CP974">
            <v>78</v>
          </cell>
          <cell r="CQ974" t="str">
            <v/>
          </cell>
          <cell r="CR974">
            <v>0</v>
          </cell>
          <cell r="CS974">
            <v>82.08</v>
          </cell>
          <cell r="CT974">
            <v>89.75</v>
          </cell>
          <cell r="CU974">
            <v>86.5</v>
          </cell>
          <cell r="CV974">
            <v>83</v>
          </cell>
          <cell r="CW974" t="str">
            <v/>
          </cell>
          <cell r="CX974">
            <v>0</v>
          </cell>
          <cell r="CY974">
            <v>82.44</v>
          </cell>
          <cell r="CZ974">
            <v>83.75</v>
          </cell>
          <cell r="DA974">
            <v>76.75</v>
          </cell>
          <cell r="DB974">
            <v>83</v>
          </cell>
          <cell r="DC974" t="str">
            <v/>
          </cell>
          <cell r="DD974">
            <v>0</v>
          </cell>
          <cell r="DE974">
            <v>91</v>
          </cell>
          <cell r="DF974">
            <v>81</v>
          </cell>
          <cell r="DG974">
            <v>81.75</v>
          </cell>
          <cell r="DH974">
            <v>88</v>
          </cell>
          <cell r="DI974" t="str">
            <v/>
          </cell>
          <cell r="DJ974">
            <v>0</v>
          </cell>
          <cell r="DK974">
            <v>0</v>
          </cell>
          <cell r="DL974">
            <v>0</v>
          </cell>
          <cell r="DM974">
            <v>0</v>
          </cell>
          <cell r="DN974">
            <v>85</v>
          </cell>
          <cell r="DO974" t="str">
            <v/>
          </cell>
          <cell r="DP974">
            <v>0</v>
          </cell>
          <cell r="DQ974">
            <v>89</v>
          </cell>
          <cell r="DR974">
            <v>85.5</v>
          </cell>
          <cell r="DS974">
            <v>91.5</v>
          </cell>
          <cell r="DT974">
            <v>82</v>
          </cell>
          <cell r="DU974" t="str">
            <v/>
          </cell>
          <cell r="DV974">
            <v>0</v>
          </cell>
          <cell r="DW974">
            <v>91</v>
          </cell>
          <cell r="DX974">
            <v>86.75</v>
          </cell>
          <cell r="DY974">
            <v>79.75</v>
          </cell>
          <cell r="DZ974">
            <v>85</v>
          </cell>
          <cell r="EA974" t="str">
            <v/>
          </cell>
          <cell r="EB974">
            <v>0</v>
          </cell>
          <cell r="EC974">
            <v>79.78</v>
          </cell>
          <cell r="ED974">
            <v>78.25</v>
          </cell>
          <cell r="EE974">
            <v>84.25</v>
          </cell>
          <cell r="EF974">
            <v>77</v>
          </cell>
          <cell r="EG974" t="str">
            <v/>
          </cell>
          <cell r="EH974">
            <v>0</v>
          </cell>
          <cell r="EI974">
            <v>78.5</v>
          </cell>
          <cell r="EJ974">
            <v>74.75</v>
          </cell>
          <cell r="EK974">
            <v>74.5</v>
          </cell>
          <cell r="EL974">
            <v>76</v>
          </cell>
          <cell r="EM974" t="str">
            <v/>
          </cell>
          <cell r="EN974">
            <v>0</v>
          </cell>
          <cell r="EO974">
            <v>78.5</v>
          </cell>
          <cell r="EP974">
            <v>74.75</v>
          </cell>
          <cell r="EQ974">
            <v>74.5</v>
          </cell>
          <cell r="ER974">
            <v>76</v>
          </cell>
          <cell r="ES974" t="str">
            <v/>
          </cell>
          <cell r="ET974">
            <v>0</v>
          </cell>
          <cell r="EU974">
            <v>78.5</v>
          </cell>
          <cell r="EV974">
            <v>74.75</v>
          </cell>
          <cell r="EW974">
            <v>74.5</v>
          </cell>
          <cell r="EX974">
            <v>76</v>
          </cell>
          <cell r="EY974" t="str">
            <v/>
          </cell>
          <cell r="EZ974">
            <v>0</v>
          </cell>
          <cell r="FA974">
            <v>79.33</v>
          </cell>
          <cell r="FB974">
            <v>71.25</v>
          </cell>
          <cell r="FC974">
            <v>79</v>
          </cell>
          <cell r="FD974">
            <v>72</v>
          </cell>
          <cell r="FE974" t="str">
            <v/>
          </cell>
          <cell r="FF974">
            <v>0</v>
          </cell>
          <cell r="FG974">
            <v>79.33</v>
          </cell>
          <cell r="FH974">
            <v>71.25</v>
          </cell>
          <cell r="FI974">
            <v>79</v>
          </cell>
          <cell r="FJ974">
            <v>72</v>
          </cell>
          <cell r="FK974" t="str">
            <v/>
          </cell>
          <cell r="FL974">
            <v>0</v>
          </cell>
          <cell r="FM974">
            <v>79.33</v>
          </cell>
          <cell r="FN974">
            <v>71.25</v>
          </cell>
          <cell r="FO974">
            <v>79</v>
          </cell>
          <cell r="FP974">
            <v>72</v>
          </cell>
          <cell r="FQ974" t="str">
            <v/>
          </cell>
          <cell r="FR974">
            <v>0</v>
          </cell>
          <cell r="FS974">
            <v>79.33</v>
          </cell>
          <cell r="FT974">
            <v>71.25</v>
          </cell>
          <cell r="FU974">
            <v>79</v>
          </cell>
          <cell r="FV974">
            <v>72</v>
          </cell>
          <cell r="FW974" t="str">
            <v/>
          </cell>
          <cell r="FX974">
            <v>0</v>
          </cell>
          <cell r="FY974">
            <v>79.33</v>
          </cell>
          <cell r="FZ974">
            <v>71.25</v>
          </cell>
          <cell r="GA974">
            <v>79</v>
          </cell>
          <cell r="GB974">
            <v>72</v>
          </cell>
          <cell r="GC974" t="str">
            <v/>
          </cell>
          <cell r="GD974">
            <v>0</v>
          </cell>
          <cell r="GE974">
            <v>79.33</v>
          </cell>
          <cell r="GF974">
            <v>71.25</v>
          </cell>
          <cell r="GG974">
            <v>79</v>
          </cell>
          <cell r="GH974">
            <v>72</v>
          </cell>
          <cell r="GI974" t="str">
            <v/>
          </cell>
          <cell r="GJ974">
            <v>0</v>
          </cell>
          <cell r="GK974">
            <v>79.33</v>
          </cell>
          <cell r="GL974">
            <v>71.25</v>
          </cell>
          <cell r="GM974">
            <v>79</v>
          </cell>
          <cell r="GN974">
            <v>72</v>
          </cell>
          <cell r="GO974" t="str">
            <v/>
          </cell>
          <cell r="GP974">
            <v>0</v>
          </cell>
          <cell r="GQ974">
            <v>79.33</v>
          </cell>
          <cell r="GR974">
            <v>71.25</v>
          </cell>
          <cell r="GS974">
            <v>79</v>
          </cell>
          <cell r="GT974">
            <v>72</v>
          </cell>
          <cell r="GU974" t="str">
            <v/>
          </cell>
          <cell r="GV974">
            <v>0</v>
          </cell>
          <cell r="GW974">
            <v>81.92</v>
          </cell>
          <cell r="GX974">
            <v>78.75</v>
          </cell>
          <cell r="GY974">
            <v>70</v>
          </cell>
          <cell r="GZ974">
            <v>78</v>
          </cell>
          <cell r="HA974" t="str">
            <v>EKO-L</v>
          </cell>
          <cell r="HB974">
            <v>0</v>
          </cell>
          <cell r="HC974">
            <v>83.83</v>
          </cell>
          <cell r="HD974">
            <v>75.75</v>
          </cell>
          <cell r="HE974">
            <v>77.5</v>
          </cell>
          <cell r="HF974">
            <v>79</v>
          </cell>
          <cell r="HH974">
            <v>0</v>
          </cell>
          <cell r="HM974" t="str">
            <v/>
          </cell>
          <cell r="HN974" t="str">
            <v/>
          </cell>
          <cell r="HS974">
            <v>0</v>
          </cell>
          <cell r="HT974" t="str">
            <v>PKN</v>
          </cell>
          <cell r="HU974">
            <v>0</v>
          </cell>
          <cell r="HV974" t="str">
            <v>IND</v>
          </cell>
          <cell r="HW974">
            <v>0</v>
          </cell>
          <cell r="HX974" t="str">
            <v>MAT-W</v>
          </cell>
          <cell r="HY974">
            <v>0</v>
          </cell>
          <cell r="HZ974" t="str">
            <v>SEJ-W</v>
          </cell>
          <cell r="IA974">
            <v>0</v>
          </cell>
          <cell r="IB974" t="str">
            <v>IGR-W</v>
          </cell>
          <cell r="IC974">
            <v>0</v>
          </cell>
          <cell r="ID974" t="str">
            <v>SBO</v>
          </cell>
          <cell r="IE974">
            <v>0</v>
          </cell>
          <cell r="IF974" t="str">
            <v>PJO</v>
          </cell>
          <cell r="IG974">
            <v>0</v>
          </cell>
          <cell r="IH974" t="str">
            <v>PRA</v>
          </cell>
          <cell r="II974">
            <v>0</v>
          </cell>
          <cell r="IJ974" t="str">
            <v>JAW</v>
          </cell>
          <cell r="IK974">
            <v>0</v>
          </cell>
          <cell r="IL974" t="str">
            <v>ARB</v>
          </cell>
          <cell r="IM974">
            <v>0</v>
          </cell>
          <cell r="IN974" t="str">
            <v>PKM</v>
          </cell>
          <cell r="IO974">
            <v>0</v>
          </cell>
          <cell r="IP974" t="str">
            <v>MAT-P</v>
          </cell>
          <cell r="IQ974">
            <v>0</v>
          </cell>
          <cell r="IR974" t="str">
            <v>BIO-P</v>
          </cell>
          <cell r="IS974">
            <v>0</v>
          </cell>
          <cell r="IT974" t="str">
            <v>FIS-P</v>
          </cell>
          <cell r="IU974">
            <v>0</v>
          </cell>
          <cell r="IV974" t="str">
            <v>KIM-P</v>
          </cell>
          <cell r="IW974">
            <v>0</v>
          </cell>
          <cell r="IX974" t="str">
            <v>EKO-L</v>
          </cell>
          <cell r="IY974">
            <v>0</v>
          </cell>
          <cell r="JA974">
            <v>0</v>
          </cell>
        </row>
        <row r="975">
          <cell r="Q975" t="str">
            <v/>
          </cell>
          <cell r="AB975" t="str">
            <v/>
          </cell>
          <cell r="AC975">
            <v>23</v>
          </cell>
          <cell r="AI975" t="str">
            <v/>
          </cell>
          <cell r="AJ975">
            <v>0</v>
          </cell>
          <cell r="AK975">
            <v>83.25</v>
          </cell>
          <cell r="AL975">
            <v>84.5</v>
          </cell>
          <cell r="AM975">
            <v>88</v>
          </cell>
          <cell r="AN975">
            <v>80</v>
          </cell>
          <cell r="AO975" t="str">
            <v/>
          </cell>
          <cell r="AP975">
            <v>0</v>
          </cell>
          <cell r="AQ975">
            <v>85</v>
          </cell>
          <cell r="AR975">
            <v>0</v>
          </cell>
          <cell r="AS975">
            <v>78.5</v>
          </cell>
          <cell r="AT975">
            <v>81</v>
          </cell>
          <cell r="AU975" t="str">
            <v/>
          </cell>
          <cell r="AV975">
            <v>0</v>
          </cell>
          <cell r="AW975">
            <v>81.83</v>
          </cell>
          <cell r="AX975">
            <v>84</v>
          </cell>
          <cell r="AY975">
            <v>88</v>
          </cell>
          <cell r="AZ975">
            <v>80</v>
          </cell>
          <cell r="BA975" t="str">
            <v/>
          </cell>
          <cell r="BB975">
            <v>0</v>
          </cell>
          <cell r="BC975">
            <v>86.75</v>
          </cell>
          <cell r="BD975">
            <v>84.5</v>
          </cell>
          <cell r="BE975">
            <v>88</v>
          </cell>
          <cell r="BF975">
            <v>82</v>
          </cell>
          <cell r="BG975" t="str">
            <v/>
          </cell>
          <cell r="BH975">
            <v>0</v>
          </cell>
          <cell r="BI975">
            <v>84.33</v>
          </cell>
          <cell r="BJ975">
            <v>80</v>
          </cell>
          <cell r="BK975">
            <v>77.75</v>
          </cell>
          <cell r="BL975">
            <v>78</v>
          </cell>
          <cell r="BM975" t="str">
            <v/>
          </cell>
          <cell r="BN975">
            <v>0</v>
          </cell>
          <cell r="BO975">
            <v>81.13</v>
          </cell>
          <cell r="BP975">
            <v>78.25</v>
          </cell>
          <cell r="BQ975">
            <v>77.75</v>
          </cell>
          <cell r="BR975">
            <v>85</v>
          </cell>
          <cell r="BS975" t="str">
            <v/>
          </cell>
          <cell r="BT975">
            <v>0</v>
          </cell>
          <cell r="BU975">
            <v>86.5</v>
          </cell>
          <cell r="BV975">
            <v>84.25</v>
          </cell>
          <cell r="BW975">
            <v>88.5</v>
          </cell>
          <cell r="BX975">
            <v>88</v>
          </cell>
          <cell r="BY975" t="str">
            <v/>
          </cell>
          <cell r="BZ975">
            <v>0</v>
          </cell>
          <cell r="CA975">
            <v>86.78</v>
          </cell>
          <cell r="CB975">
            <v>81.75</v>
          </cell>
          <cell r="CC975">
            <v>81</v>
          </cell>
          <cell r="CD975">
            <v>82</v>
          </cell>
          <cell r="CE975" t="str">
            <v/>
          </cell>
          <cell r="CF975">
            <v>0</v>
          </cell>
          <cell r="CG975">
            <v>86.25</v>
          </cell>
          <cell r="CH975">
            <v>76.25</v>
          </cell>
          <cell r="CI975">
            <v>78</v>
          </cell>
          <cell r="CJ975">
            <v>82</v>
          </cell>
          <cell r="CK975" t="str">
            <v/>
          </cell>
          <cell r="CL975">
            <v>0</v>
          </cell>
          <cell r="CM975">
            <v>76.17</v>
          </cell>
          <cell r="CN975">
            <v>83.5</v>
          </cell>
          <cell r="CO975">
            <v>80</v>
          </cell>
          <cell r="CP975">
            <v>78</v>
          </cell>
          <cell r="CQ975" t="str">
            <v/>
          </cell>
          <cell r="CR975">
            <v>0</v>
          </cell>
          <cell r="CS975">
            <v>82.08</v>
          </cell>
          <cell r="CT975">
            <v>89.75</v>
          </cell>
          <cell r="CU975">
            <v>86.5</v>
          </cell>
          <cell r="CV975">
            <v>83</v>
          </cell>
          <cell r="CW975" t="str">
            <v/>
          </cell>
          <cell r="CX975">
            <v>0</v>
          </cell>
          <cell r="CY975">
            <v>82.44</v>
          </cell>
          <cell r="CZ975">
            <v>83.75</v>
          </cell>
          <cell r="DA975">
            <v>76.75</v>
          </cell>
          <cell r="DB975">
            <v>83</v>
          </cell>
          <cell r="DC975" t="str">
            <v/>
          </cell>
          <cell r="DD975">
            <v>0</v>
          </cell>
          <cell r="DE975">
            <v>91</v>
          </cell>
          <cell r="DF975">
            <v>81</v>
          </cell>
          <cell r="DG975">
            <v>81.75</v>
          </cell>
          <cell r="DH975">
            <v>88</v>
          </cell>
          <cell r="DI975" t="str">
            <v/>
          </cell>
          <cell r="DJ975">
            <v>0</v>
          </cell>
          <cell r="DK975">
            <v>0</v>
          </cell>
          <cell r="DL975">
            <v>0</v>
          </cell>
          <cell r="DM975">
            <v>0</v>
          </cell>
          <cell r="DN975">
            <v>85</v>
          </cell>
          <cell r="DO975" t="str">
            <v/>
          </cell>
          <cell r="DP975">
            <v>0</v>
          </cell>
          <cell r="DQ975">
            <v>89</v>
          </cell>
          <cell r="DR975">
            <v>85.5</v>
          </cell>
          <cell r="DS975">
            <v>91.5</v>
          </cell>
          <cell r="DT975">
            <v>82</v>
          </cell>
          <cell r="DU975" t="str">
            <v/>
          </cell>
          <cell r="DV975">
            <v>0</v>
          </cell>
          <cell r="DW975">
            <v>91</v>
          </cell>
          <cell r="DX975">
            <v>86.75</v>
          </cell>
          <cell r="DY975">
            <v>79.75</v>
          </cell>
          <cell r="DZ975">
            <v>85</v>
          </cell>
          <cell r="EA975" t="str">
            <v/>
          </cell>
          <cell r="EB975">
            <v>0</v>
          </cell>
          <cell r="EC975">
            <v>79.78</v>
          </cell>
          <cell r="ED975">
            <v>78.25</v>
          </cell>
          <cell r="EE975">
            <v>84.25</v>
          </cell>
          <cell r="EF975">
            <v>77</v>
          </cell>
          <cell r="EG975" t="str">
            <v/>
          </cell>
          <cell r="EH975">
            <v>0</v>
          </cell>
          <cell r="EI975">
            <v>78.5</v>
          </cell>
          <cell r="EJ975">
            <v>74.75</v>
          </cell>
          <cell r="EK975">
            <v>74.5</v>
          </cell>
          <cell r="EL975">
            <v>76</v>
          </cell>
          <cell r="EM975" t="str">
            <v/>
          </cell>
          <cell r="EN975">
            <v>0</v>
          </cell>
          <cell r="EO975">
            <v>78.5</v>
          </cell>
          <cell r="EP975">
            <v>74.75</v>
          </cell>
          <cell r="EQ975">
            <v>74.5</v>
          </cell>
          <cell r="ER975">
            <v>76</v>
          </cell>
          <cell r="ES975" t="str">
            <v/>
          </cell>
          <cell r="ET975">
            <v>0</v>
          </cell>
          <cell r="EU975">
            <v>78.5</v>
          </cell>
          <cell r="EV975">
            <v>74.75</v>
          </cell>
          <cell r="EW975">
            <v>74.5</v>
          </cell>
          <cell r="EX975">
            <v>76</v>
          </cell>
          <cell r="EY975" t="str">
            <v/>
          </cell>
          <cell r="EZ975">
            <v>0</v>
          </cell>
          <cell r="FA975">
            <v>79.33</v>
          </cell>
          <cell r="FB975">
            <v>71.25</v>
          </cell>
          <cell r="FC975">
            <v>79</v>
          </cell>
          <cell r="FD975">
            <v>72</v>
          </cell>
          <cell r="FE975" t="str">
            <v/>
          </cell>
          <cell r="FF975">
            <v>0</v>
          </cell>
          <cell r="FG975">
            <v>79.33</v>
          </cell>
          <cell r="FH975">
            <v>71.25</v>
          </cell>
          <cell r="FI975">
            <v>79</v>
          </cell>
          <cell r="FJ975">
            <v>72</v>
          </cell>
          <cell r="FK975" t="str">
            <v/>
          </cell>
          <cell r="FL975">
            <v>0</v>
          </cell>
          <cell r="FM975">
            <v>79.33</v>
          </cell>
          <cell r="FN975">
            <v>71.25</v>
          </cell>
          <cell r="FO975">
            <v>79</v>
          </cell>
          <cell r="FP975">
            <v>72</v>
          </cell>
          <cell r="FQ975" t="str">
            <v/>
          </cell>
          <cell r="FR975">
            <v>0</v>
          </cell>
          <cell r="FS975">
            <v>79.33</v>
          </cell>
          <cell r="FT975">
            <v>71.25</v>
          </cell>
          <cell r="FU975">
            <v>79</v>
          </cell>
          <cell r="FV975">
            <v>72</v>
          </cell>
          <cell r="FW975" t="str">
            <v/>
          </cell>
          <cell r="FX975">
            <v>0</v>
          </cell>
          <cell r="FY975">
            <v>79.33</v>
          </cell>
          <cell r="FZ975">
            <v>71.25</v>
          </cell>
          <cell r="GA975">
            <v>79</v>
          </cell>
          <cell r="GB975">
            <v>72</v>
          </cell>
          <cell r="GC975" t="str">
            <v/>
          </cell>
          <cell r="GD975">
            <v>0</v>
          </cell>
          <cell r="GE975">
            <v>79.33</v>
          </cell>
          <cell r="GF975">
            <v>71.25</v>
          </cell>
          <cell r="GG975">
            <v>79</v>
          </cell>
          <cell r="GH975">
            <v>72</v>
          </cell>
          <cell r="GI975" t="str">
            <v/>
          </cell>
          <cell r="GJ975">
            <v>0</v>
          </cell>
          <cell r="GK975">
            <v>79.33</v>
          </cell>
          <cell r="GL975">
            <v>71.25</v>
          </cell>
          <cell r="GM975">
            <v>79</v>
          </cell>
          <cell r="GN975">
            <v>72</v>
          </cell>
          <cell r="GO975" t="str">
            <v/>
          </cell>
          <cell r="GP975">
            <v>0</v>
          </cell>
          <cell r="GQ975">
            <v>79.33</v>
          </cell>
          <cell r="GR975">
            <v>71.25</v>
          </cell>
          <cell r="GS975">
            <v>79</v>
          </cell>
          <cell r="GT975">
            <v>72</v>
          </cell>
          <cell r="GU975" t="str">
            <v/>
          </cell>
          <cell r="GV975">
            <v>0</v>
          </cell>
          <cell r="GW975">
            <v>81.92</v>
          </cell>
          <cell r="GX975">
            <v>78.75</v>
          </cell>
          <cell r="GY975">
            <v>70</v>
          </cell>
          <cell r="GZ975">
            <v>78</v>
          </cell>
          <cell r="HA975" t="str">
            <v>EKO-L</v>
          </cell>
          <cell r="HB975">
            <v>0</v>
          </cell>
          <cell r="HC975">
            <v>83.83</v>
          </cell>
          <cell r="HD975">
            <v>75.75</v>
          </cell>
          <cell r="HE975">
            <v>77.5</v>
          </cell>
          <cell r="HF975">
            <v>79</v>
          </cell>
          <cell r="HH975">
            <v>0</v>
          </cell>
          <cell r="HM975" t="str">
            <v/>
          </cell>
          <cell r="HN975" t="str">
            <v/>
          </cell>
          <cell r="HS975">
            <v>0</v>
          </cell>
          <cell r="HT975" t="str">
            <v>PKN</v>
          </cell>
          <cell r="HU975">
            <v>0</v>
          </cell>
          <cell r="HV975" t="str">
            <v>IND</v>
          </cell>
          <cell r="HW975">
            <v>0</v>
          </cell>
          <cell r="HX975" t="str">
            <v>MAT-W</v>
          </cell>
          <cell r="HY975">
            <v>0</v>
          </cell>
          <cell r="HZ975" t="str">
            <v>SEJ-W</v>
          </cell>
          <cell r="IA975">
            <v>0</v>
          </cell>
          <cell r="IB975" t="str">
            <v>IGR-W</v>
          </cell>
          <cell r="IC975">
            <v>0</v>
          </cell>
          <cell r="ID975" t="str">
            <v>SBO</v>
          </cell>
          <cell r="IE975">
            <v>0</v>
          </cell>
          <cell r="IF975" t="str">
            <v>PJO</v>
          </cell>
          <cell r="IG975">
            <v>0</v>
          </cell>
          <cell r="IH975" t="str">
            <v>PRA</v>
          </cell>
          <cell r="II975">
            <v>0</v>
          </cell>
          <cell r="IJ975" t="str">
            <v>JAW</v>
          </cell>
          <cell r="IK975">
            <v>0</v>
          </cell>
          <cell r="IL975" t="str">
            <v>ARB</v>
          </cell>
          <cell r="IM975">
            <v>0</v>
          </cell>
          <cell r="IN975" t="str">
            <v>PKM</v>
          </cell>
          <cell r="IO975">
            <v>0</v>
          </cell>
          <cell r="IP975" t="str">
            <v>MAT-P</v>
          </cell>
          <cell r="IQ975">
            <v>0</v>
          </cell>
          <cell r="IR975" t="str">
            <v>BIO-P</v>
          </cell>
          <cell r="IS975">
            <v>0</v>
          </cell>
          <cell r="IT975" t="str">
            <v>FIS-P</v>
          </cell>
          <cell r="IU975">
            <v>0</v>
          </cell>
          <cell r="IV975" t="str">
            <v>KIM-P</v>
          </cell>
          <cell r="IW975">
            <v>0</v>
          </cell>
          <cell r="IX975" t="str">
            <v>EKO-L</v>
          </cell>
          <cell r="IY975">
            <v>0</v>
          </cell>
          <cell r="JA975">
            <v>0</v>
          </cell>
        </row>
        <row r="976">
          <cell r="Q976" t="str">
            <v/>
          </cell>
          <cell r="AB976" t="str">
            <v/>
          </cell>
          <cell r="AC976">
            <v>24</v>
          </cell>
          <cell r="AI976" t="str">
            <v/>
          </cell>
          <cell r="AJ976">
            <v>0</v>
          </cell>
          <cell r="AK976">
            <v>83.25</v>
          </cell>
          <cell r="AL976">
            <v>84.5</v>
          </cell>
          <cell r="AM976">
            <v>88</v>
          </cell>
          <cell r="AN976">
            <v>80</v>
          </cell>
          <cell r="AO976" t="str">
            <v/>
          </cell>
          <cell r="AP976">
            <v>0</v>
          </cell>
          <cell r="AQ976">
            <v>85</v>
          </cell>
          <cell r="AR976">
            <v>0</v>
          </cell>
          <cell r="AS976">
            <v>78.5</v>
          </cell>
          <cell r="AT976">
            <v>81</v>
          </cell>
          <cell r="AU976" t="str">
            <v/>
          </cell>
          <cell r="AV976">
            <v>0</v>
          </cell>
          <cell r="AW976">
            <v>81.83</v>
          </cell>
          <cell r="AX976">
            <v>84</v>
          </cell>
          <cell r="AY976">
            <v>88</v>
          </cell>
          <cell r="AZ976">
            <v>80</v>
          </cell>
          <cell r="BA976" t="str">
            <v/>
          </cell>
          <cell r="BB976">
            <v>0</v>
          </cell>
          <cell r="BC976">
            <v>86.75</v>
          </cell>
          <cell r="BD976">
            <v>84.5</v>
          </cell>
          <cell r="BE976">
            <v>88</v>
          </cell>
          <cell r="BF976">
            <v>82</v>
          </cell>
          <cell r="BG976" t="str">
            <v/>
          </cell>
          <cell r="BH976">
            <v>0</v>
          </cell>
          <cell r="BI976">
            <v>84.33</v>
          </cell>
          <cell r="BJ976">
            <v>80</v>
          </cell>
          <cell r="BK976">
            <v>77.75</v>
          </cell>
          <cell r="BL976">
            <v>78</v>
          </cell>
          <cell r="BM976" t="str">
            <v/>
          </cell>
          <cell r="BN976">
            <v>0</v>
          </cell>
          <cell r="BO976">
            <v>81.13</v>
          </cell>
          <cell r="BP976">
            <v>78.25</v>
          </cell>
          <cell r="BQ976">
            <v>77.75</v>
          </cell>
          <cell r="BR976">
            <v>85</v>
          </cell>
          <cell r="BS976" t="str">
            <v/>
          </cell>
          <cell r="BT976">
            <v>0</v>
          </cell>
          <cell r="BU976">
            <v>86.5</v>
          </cell>
          <cell r="BV976">
            <v>84.25</v>
          </cell>
          <cell r="BW976">
            <v>88.5</v>
          </cell>
          <cell r="BX976">
            <v>88</v>
          </cell>
          <cell r="BY976" t="str">
            <v/>
          </cell>
          <cell r="BZ976">
            <v>0</v>
          </cell>
          <cell r="CA976">
            <v>86.78</v>
          </cell>
          <cell r="CB976">
            <v>81.75</v>
          </cell>
          <cell r="CC976">
            <v>81</v>
          </cell>
          <cell r="CD976">
            <v>82</v>
          </cell>
          <cell r="CE976" t="str">
            <v/>
          </cell>
          <cell r="CF976">
            <v>0</v>
          </cell>
          <cell r="CG976">
            <v>86.25</v>
          </cell>
          <cell r="CH976">
            <v>76.25</v>
          </cell>
          <cell r="CI976">
            <v>78</v>
          </cell>
          <cell r="CJ976">
            <v>82</v>
          </cell>
          <cell r="CK976" t="str">
            <v/>
          </cell>
          <cell r="CL976">
            <v>0</v>
          </cell>
          <cell r="CM976">
            <v>76.17</v>
          </cell>
          <cell r="CN976">
            <v>83.5</v>
          </cell>
          <cell r="CO976">
            <v>80</v>
          </cell>
          <cell r="CP976">
            <v>78</v>
          </cell>
          <cell r="CQ976" t="str">
            <v/>
          </cell>
          <cell r="CR976">
            <v>0</v>
          </cell>
          <cell r="CS976">
            <v>82.08</v>
          </cell>
          <cell r="CT976">
            <v>89.75</v>
          </cell>
          <cell r="CU976">
            <v>86.5</v>
          </cell>
          <cell r="CV976">
            <v>83</v>
          </cell>
          <cell r="CW976" t="str">
            <v/>
          </cell>
          <cell r="CX976">
            <v>0</v>
          </cell>
          <cell r="CY976">
            <v>82.44</v>
          </cell>
          <cell r="CZ976">
            <v>83.75</v>
          </cell>
          <cell r="DA976">
            <v>76.75</v>
          </cell>
          <cell r="DB976">
            <v>83</v>
          </cell>
          <cell r="DC976" t="str">
            <v/>
          </cell>
          <cell r="DD976">
            <v>0</v>
          </cell>
          <cell r="DE976">
            <v>91</v>
          </cell>
          <cell r="DF976">
            <v>81</v>
          </cell>
          <cell r="DG976">
            <v>81.75</v>
          </cell>
          <cell r="DH976">
            <v>88</v>
          </cell>
          <cell r="DI976" t="str">
            <v/>
          </cell>
          <cell r="DJ976">
            <v>0</v>
          </cell>
          <cell r="DK976">
            <v>0</v>
          </cell>
          <cell r="DL976">
            <v>0</v>
          </cell>
          <cell r="DM976">
            <v>0</v>
          </cell>
          <cell r="DN976">
            <v>85</v>
          </cell>
          <cell r="DO976" t="str">
            <v/>
          </cell>
          <cell r="DP976">
            <v>0</v>
          </cell>
          <cell r="DQ976">
            <v>89</v>
          </cell>
          <cell r="DR976">
            <v>85.5</v>
          </cell>
          <cell r="DS976">
            <v>91.5</v>
          </cell>
          <cell r="DT976">
            <v>82</v>
          </cell>
          <cell r="DU976" t="str">
            <v/>
          </cell>
          <cell r="DV976">
            <v>0</v>
          </cell>
          <cell r="DW976">
            <v>91</v>
          </cell>
          <cell r="DX976">
            <v>86.75</v>
          </cell>
          <cell r="DY976">
            <v>79.75</v>
          </cell>
          <cell r="DZ976">
            <v>85</v>
          </cell>
          <cell r="EA976" t="str">
            <v/>
          </cell>
          <cell r="EB976">
            <v>0</v>
          </cell>
          <cell r="EC976">
            <v>79.78</v>
          </cell>
          <cell r="ED976">
            <v>78.25</v>
          </cell>
          <cell r="EE976">
            <v>84.25</v>
          </cell>
          <cell r="EF976">
            <v>77</v>
          </cell>
          <cell r="EG976" t="str">
            <v/>
          </cell>
          <cell r="EH976">
            <v>0</v>
          </cell>
          <cell r="EI976">
            <v>78.5</v>
          </cell>
          <cell r="EJ976">
            <v>74.75</v>
          </cell>
          <cell r="EK976">
            <v>74.5</v>
          </cell>
          <cell r="EL976">
            <v>76</v>
          </cell>
          <cell r="EM976" t="str">
            <v/>
          </cell>
          <cell r="EN976">
            <v>0</v>
          </cell>
          <cell r="EO976">
            <v>78.5</v>
          </cell>
          <cell r="EP976">
            <v>74.75</v>
          </cell>
          <cell r="EQ976">
            <v>74.5</v>
          </cell>
          <cell r="ER976">
            <v>76</v>
          </cell>
          <cell r="ES976" t="str">
            <v/>
          </cell>
          <cell r="ET976">
            <v>0</v>
          </cell>
          <cell r="EU976">
            <v>78.5</v>
          </cell>
          <cell r="EV976">
            <v>74.75</v>
          </cell>
          <cell r="EW976">
            <v>74.5</v>
          </cell>
          <cell r="EX976">
            <v>76</v>
          </cell>
          <cell r="EY976" t="str">
            <v/>
          </cell>
          <cell r="EZ976">
            <v>0</v>
          </cell>
          <cell r="FA976">
            <v>79.33</v>
          </cell>
          <cell r="FB976">
            <v>71.25</v>
          </cell>
          <cell r="FC976">
            <v>79</v>
          </cell>
          <cell r="FD976">
            <v>72</v>
          </cell>
          <cell r="FE976" t="str">
            <v/>
          </cell>
          <cell r="FF976">
            <v>0</v>
          </cell>
          <cell r="FG976">
            <v>79.33</v>
          </cell>
          <cell r="FH976">
            <v>71.25</v>
          </cell>
          <cell r="FI976">
            <v>79</v>
          </cell>
          <cell r="FJ976">
            <v>72</v>
          </cell>
          <cell r="FK976" t="str">
            <v/>
          </cell>
          <cell r="FL976">
            <v>0</v>
          </cell>
          <cell r="FM976">
            <v>79.33</v>
          </cell>
          <cell r="FN976">
            <v>71.25</v>
          </cell>
          <cell r="FO976">
            <v>79</v>
          </cell>
          <cell r="FP976">
            <v>72</v>
          </cell>
          <cell r="FQ976" t="str">
            <v/>
          </cell>
          <cell r="FR976">
            <v>0</v>
          </cell>
          <cell r="FS976">
            <v>79.33</v>
          </cell>
          <cell r="FT976">
            <v>71.25</v>
          </cell>
          <cell r="FU976">
            <v>79</v>
          </cell>
          <cell r="FV976">
            <v>72</v>
          </cell>
          <cell r="FW976" t="str">
            <v/>
          </cell>
          <cell r="FX976">
            <v>0</v>
          </cell>
          <cell r="FY976">
            <v>79.33</v>
          </cell>
          <cell r="FZ976">
            <v>71.25</v>
          </cell>
          <cell r="GA976">
            <v>79</v>
          </cell>
          <cell r="GB976">
            <v>72</v>
          </cell>
          <cell r="GC976" t="str">
            <v/>
          </cell>
          <cell r="GD976">
            <v>0</v>
          </cell>
          <cell r="GE976">
            <v>79.33</v>
          </cell>
          <cell r="GF976">
            <v>71.25</v>
          </cell>
          <cell r="GG976">
            <v>79</v>
          </cell>
          <cell r="GH976">
            <v>72</v>
          </cell>
          <cell r="GI976" t="str">
            <v/>
          </cell>
          <cell r="GJ976">
            <v>0</v>
          </cell>
          <cell r="GK976">
            <v>79.33</v>
          </cell>
          <cell r="GL976">
            <v>71.25</v>
          </cell>
          <cell r="GM976">
            <v>79</v>
          </cell>
          <cell r="GN976">
            <v>72</v>
          </cell>
          <cell r="GO976" t="str">
            <v/>
          </cell>
          <cell r="GP976">
            <v>0</v>
          </cell>
          <cell r="GQ976">
            <v>79.33</v>
          </cell>
          <cell r="GR976">
            <v>71.25</v>
          </cell>
          <cell r="GS976">
            <v>79</v>
          </cell>
          <cell r="GT976">
            <v>72</v>
          </cell>
          <cell r="GU976" t="str">
            <v/>
          </cell>
          <cell r="GV976">
            <v>0</v>
          </cell>
          <cell r="GW976">
            <v>81.92</v>
          </cell>
          <cell r="GX976">
            <v>78.75</v>
          </cell>
          <cell r="GY976">
            <v>70</v>
          </cell>
          <cell r="GZ976">
            <v>78</v>
          </cell>
          <cell r="HA976" t="str">
            <v>EKO-L</v>
          </cell>
          <cell r="HB976">
            <v>0</v>
          </cell>
          <cell r="HC976">
            <v>83.83</v>
          </cell>
          <cell r="HD976">
            <v>75.75</v>
          </cell>
          <cell r="HE976">
            <v>77.5</v>
          </cell>
          <cell r="HF976">
            <v>79</v>
          </cell>
          <cell r="HH976">
            <v>0</v>
          </cell>
          <cell r="HM976" t="str">
            <v/>
          </cell>
          <cell r="HN976" t="str">
            <v/>
          </cell>
          <cell r="HS976">
            <v>0</v>
          </cell>
          <cell r="HT976" t="str">
            <v>PKN</v>
          </cell>
          <cell r="HU976">
            <v>0</v>
          </cell>
          <cell r="HV976" t="str">
            <v>IND</v>
          </cell>
          <cell r="HW976">
            <v>0</v>
          </cell>
          <cell r="HX976" t="str">
            <v>MAT-W</v>
          </cell>
          <cell r="HY976">
            <v>0</v>
          </cell>
          <cell r="HZ976" t="str">
            <v>SEJ-W</v>
          </cell>
          <cell r="IA976">
            <v>0</v>
          </cell>
          <cell r="IB976" t="str">
            <v>IGR-W</v>
          </cell>
          <cell r="IC976">
            <v>0</v>
          </cell>
          <cell r="ID976" t="str">
            <v>SBO</v>
          </cell>
          <cell r="IE976">
            <v>0</v>
          </cell>
          <cell r="IF976" t="str">
            <v>PJO</v>
          </cell>
          <cell r="IG976">
            <v>0</v>
          </cell>
          <cell r="IH976" t="str">
            <v>PRA</v>
          </cell>
          <cell r="II976">
            <v>0</v>
          </cell>
          <cell r="IJ976" t="str">
            <v>JAW</v>
          </cell>
          <cell r="IK976">
            <v>0</v>
          </cell>
          <cell r="IL976" t="str">
            <v>ARB</v>
          </cell>
          <cell r="IM976">
            <v>0</v>
          </cell>
          <cell r="IN976" t="str">
            <v>PKM</v>
          </cell>
          <cell r="IO976">
            <v>0</v>
          </cell>
          <cell r="IP976" t="str">
            <v>MAT-P</v>
          </cell>
          <cell r="IQ976">
            <v>0</v>
          </cell>
          <cell r="IR976" t="str">
            <v>BIO-P</v>
          </cell>
          <cell r="IS976">
            <v>0</v>
          </cell>
          <cell r="IT976" t="str">
            <v>FIS-P</v>
          </cell>
          <cell r="IU976">
            <v>0</v>
          </cell>
          <cell r="IV976" t="str">
            <v>KIM-P</v>
          </cell>
          <cell r="IW976">
            <v>0</v>
          </cell>
          <cell r="IX976" t="str">
            <v>EKO-L</v>
          </cell>
          <cell r="IY976">
            <v>0</v>
          </cell>
          <cell r="JA976">
            <v>0</v>
          </cell>
        </row>
        <row r="977">
          <cell r="Q977" t="str">
            <v/>
          </cell>
          <cell r="AB977" t="str">
            <v/>
          </cell>
          <cell r="AC977">
            <v>25</v>
          </cell>
          <cell r="AI977" t="str">
            <v/>
          </cell>
          <cell r="AJ977">
            <v>0</v>
          </cell>
          <cell r="AK977">
            <v>83.25</v>
          </cell>
          <cell r="AL977">
            <v>84.5</v>
          </cell>
          <cell r="AM977">
            <v>88</v>
          </cell>
          <cell r="AN977">
            <v>80</v>
          </cell>
          <cell r="AO977" t="str">
            <v/>
          </cell>
          <cell r="AP977">
            <v>0</v>
          </cell>
          <cell r="AQ977">
            <v>85</v>
          </cell>
          <cell r="AR977">
            <v>0</v>
          </cell>
          <cell r="AS977">
            <v>78.5</v>
          </cell>
          <cell r="AT977">
            <v>81</v>
          </cell>
          <cell r="AU977" t="str">
            <v/>
          </cell>
          <cell r="AV977">
            <v>0</v>
          </cell>
          <cell r="AW977">
            <v>81.83</v>
          </cell>
          <cell r="AX977">
            <v>84</v>
          </cell>
          <cell r="AY977">
            <v>88</v>
          </cell>
          <cell r="AZ977">
            <v>80</v>
          </cell>
          <cell r="BA977" t="str">
            <v/>
          </cell>
          <cell r="BB977">
            <v>0</v>
          </cell>
          <cell r="BC977">
            <v>86.75</v>
          </cell>
          <cell r="BD977">
            <v>84.5</v>
          </cell>
          <cell r="BE977">
            <v>88</v>
          </cell>
          <cell r="BF977">
            <v>82</v>
          </cell>
          <cell r="BG977" t="str">
            <v/>
          </cell>
          <cell r="BH977">
            <v>0</v>
          </cell>
          <cell r="BI977">
            <v>84.33</v>
          </cell>
          <cell r="BJ977">
            <v>80</v>
          </cell>
          <cell r="BK977">
            <v>77.75</v>
          </cell>
          <cell r="BL977">
            <v>78</v>
          </cell>
          <cell r="BM977" t="str">
            <v/>
          </cell>
          <cell r="BN977">
            <v>0</v>
          </cell>
          <cell r="BO977">
            <v>81.13</v>
          </cell>
          <cell r="BP977">
            <v>78.25</v>
          </cell>
          <cell r="BQ977">
            <v>77.75</v>
          </cell>
          <cell r="BR977">
            <v>85</v>
          </cell>
          <cell r="BS977" t="str">
            <v/>
          </cell>
          <cell r="BT977">
            <v>0</v>
          </cell>
          <cell r="BU977">
            <v>86.5</v>
          </cell>
          <cell r="BV977">
            <v>84.25</v>
          </cell>
          <cell r="BW977">
            <v>88.5</v>
          </cell>
          <cell r="BX977">
            <v>88</v>
          </cell>
          <cell r="BY977" t="str">
            <v/>
          </cell>
          <cell r="BZ977">
            <v>0</v>
          </cell>
          <cell r="CA977">
            <v>86.78</v>
          </cell>
          <cell r="CB977">
            <v>81.75</v>
          </cell>
          <cell r="CC977">
            <v>81</v>
          </cell>
          <cell r="CD977">
            <v>82</v>
          </cell>
          <cell r="CE977" t="str">
            <v/>
          </cell>
          <cell r="CF977">
            <v>0</v>
          </cell>
          <cell r="CG977">
            <v>86.25</v>
          </cell>
          <cell r="CH977">
            <v>76.25</v>
          </cell>
          <cell r="CI977">
            <v>78</v>
          </cell>
          <cell r="CJ977">
            <v>82</v>
          </cell>
          <cell r="CK977" t="str">
            <v/>
          </cell>
          <cell r="CL977">
            <v>0</v>
          </cell>
          <cell r="CM977">
            <v>76.17</v>
          </cell>
          <cell r="CN977">
            <v>83.5</v>
          </cell>
          <cell r="CO977">
            <v>80</v>
          </cell>
          <cell r="CP977">
            <v>78</v>
          </cell>
          <cell r="CQ977" t="str">
            <v/>
          </cell>
          <cell r="CR977">
            <v>0</v>
          </cell>
          <cell r="CS977">
            <v>82.08</v>
          </cell>
          <cell r="CT977">
            <v>89.75</v>
          </cell>
          <cell r="CU977">
            <v>86.5</v>
          </cell>
          <cell r="CV977">
            <v>83</v>
          </cell>
          <cell r="CW977" t="str">
            <v/>
          </cell>
          <cell r="CX977">
            <v>0</v>
          </cell>
          <cell r="CY977">
            <v>82.44</v>
          </cell>
          <cell r="CZ977">
            <v>83.75</v>
          </cell>
          <cell r="DA977">
            <v>76.75</v>
          </cell>
          <cell r="DB977">
            <v>83</v>
          </cell>
          <cell r="DC977" t="str">
            <v/>
          </cell>
          <cell r="DD977">
            <v>0</v>
          </cell>
          <cell r="DE977">
            <v>91</v>
          </cell>
          <cell r="DF977">
            <v>81</v>
          </cell>
          <cell r="DG977">
            <v>81.75</v>
          </cell>
          <cell r="DH977">
            <v>88</v>
          </cell>
          <cell r="DI977" t="str">
            <v/>
          </cell>
          <cell r="DJ977">
            <v>0</v>
          </cell>
          <cell r="DK977">
            <v>0</v>
          </cell>
          <cell r="DL977">
            <v>0</v>
          </cell>
          <cell r="DM977">
            <v>0</v>
          </cell>
          <cell r="DN977">
            <v>85</v>
          </cell>
          <cell r="DO977" t="str">
            <v/>
          </cell>
          <cell r="DP977">
            <v>0</v>
          </cell>
          <cell r="DQ977">
            <v>89</v>
          </cell>
          <cell r="DR977">
            <v>85.5</v>
          </cell>
          <cell r="DS977">
            <v>91.5</v>
          </cell>
          <cell r="DT977">
            <v>82</v>
          </cell>
          <cell r="DU977" t="str">
            <v/>
          </cell>
          <cell r="DV977">
            <v>0</v>
          </cell>
          <cell r="DW977">
            <v>91</v>
          </cell>
          <cell r="DX977">
            <v>86.75</v>
          </cell>
          <cell r="DY977">
            <v>79.75</v>
          </cell>
          <cell r="DZ977">
            <v>85</v>
          </cell>
          <cell r="EA977" t="str">
            <v/>
          </cell>
          <cell r="EB977">
            <v>0</v>
          </cell>
          <cell r="EC977">
            <v>79.78</v>
          </cell>
          <cell r="ED977">
            <v>78.25</v>
          </cell>
          <cell r="EE977">
            <v>84.25</v>
          </cell>
          <cell r="EF977">
            <v>77</v>
          </cell>
          <cell r="EG977" t="str">
            <v/>
          </cell>
          <cell r="EH977">
            <v>0</v>
          </cell>
          <cell r="EI977">
            <v>78.5</v>
          </cell>
          <cell r="EJ977">
            <v>74.75</v>
          </cell>
          <cell r="EK977">
            <v>74.5</v>
          </cell>
          <cell r="EL977">
            <v>76</v>
          </cell>
          <cell r="EM977" t="str">
            <v/>
          </cell>
          <cell r="EN977">
            <v>0</v>
          </cell>
          <cell r="EO977">
            <v>78.5</v>
          </cell>
          <cell r="EP977">
            <v>74.75</v>
          </cell>
          <cell r="EQ977">
            <v>74.5</v>
          </cell>
          <cell r="ER977">
            <v>76</v>
          </cell>
          <cell r="ES977" t="str">
            <v/>
          </cell>
          <cell r="ET977">
            <v>0</v>
          </cell>
          <cell r="EU977">
            <v>78.5</v>
          </cell>
          <cell r="EV977">
            <v>74.75</v>
          </cell>
          <cell r="EW977">
            <v>74.5</v>
          </cell>
          <cell r="EX977">
            <v>76</v>
          </cell>
          <cell r="EY977" t="str">
            <v/>
          </cell>
          <cell r="EZ977">
            <v>0</v>
          </cell>
          <cell r="FA977">
            <v>79.33</v>
          </cell>
          <cell r="FB977">
            <v>71.25</v>
          </cell>
          <cell r="FC977">
            <v>79</v>
          </cell>
          <cell r="FD977">
            <v>72</v>
          </cell>
          <cell r="FE977" t="str">
            <v/>
          </cell>
          <cell r="FF977">
            <v>0</v>
          </cell>
          <cell r="FG977">
            <v>79.33</v>
          </cell>
          <cell r="FH977">
            <v>71.25</v>
          </cell>
          <cell r="FI977">
            <v>79</v>
          </cell>
          <cell r="FJ977">
            <v>72</v>
          </cell>
          <cell r="FK977" t="str">
            <v/>
          </cell>
          <cell r="FL977">
            <v>0</v>
          </cell>
          <cell r="FM977">
            <v>79.33</v>
          </cell>
          <cell r="FN977">
            <v>71.25</v>
          </cell>
          <cell r="FO977">
            <v>79</v>
          </cell>
          <cell r="FP977">
            <v>72</v>
          </cell>
          <cell r="FQ977" t="str">
            <v/>
          </cell>
          <cell r="FR977">
            <v>0</v>
          </cell>
          <cell r="FS977">
            <v>79.33</v>
          </cell>
          <cell r="FT977">
            <v>71.25</v>
          </cell>
          <cell r="FU977">
            <v>79</v>
          </cell>
          <cell r="FV977">
            <v>72</v>
          </cell>
          <cell r="FW977" t="str">
            <v/>
          </cell>
          <cell r="FX977">
            <v>0</v>
          </cell>
          <cell r="FY977">
            <v>79.33</v>
          </cell>
          <cell r="FZ977">
            <v>71.25</v>
          </cell>
          <cell r="GA977">
            <v>79</v>
          </cell>
          <cell r="GB977">
            <v>72</v>
          </cell>
          <cell r="GC977" t="str">
            <v/>
          </cell>
          <cell r="GD977">
            <v>0</v>
          </cell>
          <cell r="GE977">
            <v>79.33</v>
          </cell>
          <cell r="GF977">
            <v>71.25</v>
          </cell>
          <cell r="GG977">
            <v>79</v>
          </cell>
          <cell r="GH977">
            <v>72</v>
          </cell>
          <cell r="GI977" t="str">
            <v/>
          </cell>
          <cell r="GJ977">
            <v>0</v>
          </cell>
          <cell r="GK977">
            <v>79.33</v>
          </cell>
          <cell r="GL977">
            <v>71.25</v>
          </cell>
          <cell r="GM977">
            <v>79</v>
          </cell>
          <cell r="GN977">
            <v>72</v>
          </cell>
          <cell r="GO977" t="str">
            <v/>
          </cell>
          <cell r="GP977">
            <v>0</v>
          </cell>
          <cell r="GQ977">
            <v>79.33</v>
          </cell>
          <cell r="GR977">
            <v>71.25</v>
          </cell>
          <cell r="GS977">
            <v>79</v>
          </cell>
          <cell r="GT977">
            <v>72</v>
          </cell>
          <cell r="GU977" t="str">
            <v/>
          </cell>
          <cell r="GV977">
            <v>0</v>
          </cell>
          <cell r="GW977">
            <v>81.92</v>
          </cell>
          <cell r="GX977">
            <v>78.75</v>
          </cell>
          <cell r="GY977">
            <v>70</v>
          </cell>
          <cell r="GZ977">
            <v>78</v>
          </cell>
          <cell r="HA977" t="str">
            <v>EKO-L</v>
          </cell>
          <cell r="HB977">
            <v>0</v>
          </cell>
          <cell r="HC977">
            <v>83.83</v>
          </cell>
          <cell r="HD977">
            <v>75.75</v>
          </cell>
          <cell r="HE977">
            <v>77.5</v>
          </cell>
          <cell r="HF977">
            <v>79</v>
          </cell>
          <cell r="HH977">
            <v>0</v>
          </cell>
          <cell r="HM977" t="str">
            <v/>
          </cell>
          <cell r="HN977" t="str">
            <v/>
          </cell>
          <cell r="HS977">
            <v>0</v>
          </cell>
          <cell r="HT977" t="str">
            <v>PKN</v>
          </cell>
          <cell r="HU977">
            <v>0</v>
          </cell>
          <cell r="HV977" t="str">
            <v>IND</v>
          </cell>
          <cell r="HW977">
            <v>0</v>
          </cell>
          <cell r="HX977" t="str">
            <v>MAT-W</v>
          </cell>
          <cell r="HY977">
            <v>0</v>
          </cell>
          <cell r="HZ977" t="str">
            <v>SEJ-W</v>
          </cell>
          <cell r="IA977">
            <v>0</v>
          </cell>
          <cell r="IB977" t="str">
            <v>IGR-W</v>
          </cell>
          <cell r="IC977">
            <v>0</v>
          </cell>
          <cell r="ID977" t="str">
            <v>SBO</v>
          </cell>
          <cell r="IE977">
            <v>0</v>
          </cell>
          <cell r="IF977" t="str">
            <v>PJO</v>
          </cell>
          <cell r="IG977">
            <v>0</v>
          </cell>
          <cell r="IH977" t="str">
            <v>PRA</v>
          </cell>
          <cell r="II977">
            <v>0</v>
          </cell>
          <cell r="IJ977" t="str">
            <v>JAW</v>
          </cell>
          <cell r="IK977">
            <v>0</v>
          </cell>
          <cell r="IL977" t="str">
            <v>ARB</v>
          </cell>
          <cell r="IM977">
            <v>0</v>
          </cell>
          <cell r="IN977" t="str">
            <v>PKM</v>
          </cell>
          <cell r="IO977">
            <v>0</v>
          </cell>
          <cell r="IP977" t="str">
            <v>MAT-P</v>
          </cell>
          <cell r="IQ977">
            <v>0</v>
          </cell>
          <cell r="IR977" t="str">
            <v>BIO-P</v>
          </cell>
          <cell r="IS977">
            <v>0</v>
          </cell>
          <cell r="IT977" t="str">
            <v>FIS-P</v>
          </cell>
          <cell r="IU977">
            <v>0</v>
          </cell>
          <cell r="IV977" t="str">
            <v>KIM-P</v>
          </cell>
          <cell r="IW977">
            <v>0</v>
          </cell>
          <cell r="IX977" t="str">
            <v>EKO-L</v>
          </cell>
          <cell r="IY977">
            <v>0</v>
          </cell>
          <cell r="JA977">
            <v>0</v>
          </cell>
        </row>
        <row r="978">
          <cell r="Q978" t="str">
            <v/>
          </cell>
          <cell r="AB978" t="str">
            <v/>
          </cell>
          <cell r="AC978">
            <v>26</v>
          </cell>
          <cell r="AI978" t="str">
            <v/>
          </cell>
          <cell r="AJ978">
            <v>0</v>
          </cell>
          <cell r="AK978">
            <v>83.25</v>
          </cell>
          <cell r="AL978">
            <v>84.5</v>
          </cell>
          <cell r="AM978">
            <v>88</v>
          </cell>
          <cell r="AN978">
            <v>80</v>
          </cell>
          <cell r="AO978" t="str">
            <v/>
          </cell>
          <cell r="AP978">
            <v>0</v>
          </cell>
          <cell r="AQ978">
            <v>85</v>
          </cell>
          <cell r="AR978">
            <v>0</v>
          </cell>
          <cell r="AS978">
            <v>78.5</v>
          </cell>
          <cell r="AT978">
            <v>81</v>
          </cell>
          <cell r="AU978" t="str">
            <v/>
          </cell>
          <cell r="AV978">
            <v>0</v>
          </cell>
          <cell r="AW978">
            <v>81.83</v>
          </cell>
          <cell r="AX978">
            <v>84</v>
          </cell>
          <cell r="AY978">
            <v>88</v>
          </cell>
          <cell r="AZ978">
            <v>80</v>
          </cell>
          <cell r="BA978" t="str">
            <v/>
          </cell>
          <cell r="BB978">
            <v>0</v>
          </cell>
          <cell r="BC978">
            <v>86.75</v>
          </cell>
          <cell r="BD978">
            <v>84.5</v>
          </cell>
          <cell r="BE978">
            <v>88</v>
          </cell>
          <cell r="BF978">
            <v>82</v>
          </cell>
          <cell r="BG978" t="str">
            <v/>
          </cell>
          <cell r="BH978">
            <v>0</v>
          </cell>
          <cell r="BI978">
            <v>84.33</v>
          </cell>
          <cell r="BJ978">
            <v>80</v>
          </cell>
          <cell r="BK978">
            <v>77.75</v>
          </cell>
          <cell r="BL978">
            <v>78</v>
          </cell>
          <cell r="BM978" t="str">
            <v/>
          </cell>
          <cell r="BN978">
            <v>0</v>
          </cell>
          <cell r="BO978">
            <v>81.13</v>
          </cell>
          <cell r="BP978">
            <v>78.25</v>
          </cell>
          <cell r="BQ978">
            <v>77.75</v>
          </cell>
          <cell r="BR978">
            <v>85</v>
          </cell>
          <cell r="BS978" t="str">
            <v/>
          </cell>
          <cell r="BT978">
            <v>0</v>
          </cell>
          <cell r="BU978">
            <v>86.5</v>
          </cell>
          <cell r="BV978">
            <v>84.25</v>
          </cell>
          <cell r="BW978">
            <v>88.5</v>
          </cell>
          <cell r="BX978">
            <v>88</v>
          </cell>
          <cell r="BY978" t="str">
            <v/>
          </cell>
          <cell r="BZ978">
            <v>0</v>
          </cell>
          <cell r="CA978">
            <v>86.78</v>
          </cell>
          <cell r="CB978">
            <v>81.75</v>
          </cell>
          <cell r="CC978">
            <v>81</v>
          </cell>
          <cell r="CD978">
            <v>82</v>
          </cell>
          <cell r="CE978" t="str">
            <v/>
          </cell>
          <cell r="CF978">
            <v>0</v>
          </cell>
          <cell r="CG978">
            <v>86.25</v>
          </cell>
          <cell r="CH978">
            <v>76.25</v>
          </cell>
          <cell r="CI978">
            <v>78</v>
          </cell>
          <cell r="CJ978">
            <v>82</v>
          </cell>
          <cell r="CK978" t="str">
            <v/>
          </cell>
          <cell r="CL978">
            <v>0</v>
          </cell>
          <cell r="CM978">
            <v>76.17</v>
          </cell>
          <cell r="CN978">
            <v>83.5</v>
          </cell>
          <cell r="CO978">
            <v>80</v>
          </cell>
          <cell r="CP978">
            <v>78</v>
          </cell>
          <cell r="CQ978" t="str">
            <v/>
          </cell>
          <cell r="CR978">
            <v>0</v>
          </cell>
          <cell r="CS978">
            <v>82.08</v>
          </cell>
          <cell r="CT978">
            <v>89.75</v>
          </cell>
          <cell r="CU978">
            <v>86.5</v>
          </cell>
          <cell r="CV978">
            <v>83</v>
          </cell>
          <cell r="CW978" t="str">
            <v/>
          </cell>
          <cell r="CX978">
            <v>0</v>
          </cell>
          <cell r="CY978">
            <v>82.44</v>
          </cell>
          <cell r="CZ978">
            <v>83.75</v>
          </cell>
          <cell r="DA978">
            <v>76.75</v>
          </cell>
          <cell r="DB978">
            <v>83</v>
          </cell>
          <cell r="DC978" t="str">
            <v/>
          </cell>
          <cell r="DD978">
            <v>0</v>
          </cell>
          <cell r="DE978">
            <v>91</v>
          </cell>
          <cell r="DF978">
            <v>81</v>
          </cell>
          <cell r="DG978">
            <v>81.75</v>
          </cell>
          <cell r="DH978">
            <v>88</v>
          </cell>
          <cell r="DI978" t="str">
            <v/>
          </cell>
          <cell r="DJ978">
            <v>0</v>
          </cell>
          <cell r="DK978">
            <v>0</v>
          </cell>
          <cell r="DL978">
            <v>0</v>
          </cell>
          <cell r="DM978">
            <v>0</v>
          </cell>
          <cell r="DN978">
            <v>85</v>
          </cell>
          <cell r="DO978" t="str">
            <v/>
          </cell>
          <cell r="DP978">
            <v>0</v>
          </cell>
          <cell r="DQ978">
            <v>89</v>
          </cell>
          <cell r="DR978">
            <v>85.5</v>
          </cell>
          <cell r="DS978">
            <v>91.5</v>
          </cell>
          <cell r="DT978">
            <v>82</v>
          </cell>
          <cell r="DU978" t="str">
            <v/>
          </cell>
          <cell r="DV978">
            <v>0</v>
          </cell>
          <cell r="DW978">
            <v>91</v>
          </cell>
          <cell r="DX978">
            <v>86.75</v>
          </cell>
          <cell r="DY978">
            <v>79.75</v>
          </cell>
          <cell r="DZ978">
            <v>85</v>
          </cell>
          <cell r="EA978" t="str">
            <v/>
          </cell>
          <cell r="EB978">
            <v>0</v>
          </cell>
          <cell r="EC978">
            <v>79.78</v>
          </cell>
          <cell r="ED978">
            <v>78.25</v>
          </cell>
          <cell r="EE978">
            <v>84.25</v>
          </cell>
          <cell r="EF978">
            <v>77</v>
          </cell>
          <cell r="EG978" t="str">
            <v/>
          </cell>
          <cell r="EH978">
            <v>0</v>
          </cell>
          <cell r="EI978">
            <v>78.5</v>
          </cell>
          <cell r="EJ978">
            <v>74.75</v>
          </cell>
          <cell r="EK978">
            <v>74.5</v>
          </cell>
          <cell r="EL978">
            <v>76</v>
          </cell>
          <cell r="EM978" t="str">
            <v/>
          </cell>
          <cell r="EN978">
            <v>0</v>
          </cell>
          <cell r="EO978">
            <v>78.5</v>
          </cell>
          <cell r="EP978">
            <v>74.75</v>
          </cell>
          <cell r="EQ978">
            <v>74.5</v>
          </cell>
          <cell r="ER978">
            <v>76</v>
          </cell>
          <cell r="ES978" t="str">
            <v/>
          </cell>
          <cell r="ET978">
            <v>0</v>
          </cell>
          <cell r="EU978">
            <v>78.5</v>
          </cell>
          <cell r="EV978">
            <v>74.75</v>
          </cell>
          <cell r="EW978">
            <v>74.5</v>
          </cell>
          <cell r="EX978">
            <v>76</v>
          </cell>
          <cell r="EY978" t="str">
            <v/>
          </cell>
          <cell r="EZ978">
            <v>0</v>
          </cell>
          <cell r="FA978">
            <v>79.33</v>
          </cell>
          <cell r="FB978">
            <v>71.25</v>
          </cell>
          <cell r="FC978">
            <v>79</v>
          </cell>
          <cell r="FD978">
            <v>72</v>
          </cell>
          <cell r="FE978" t="str">
            <v/>
          </cell>
          <cell r="FF978">
            <v>0</v>
          </cell>
          <cell r="FG978">
            <v>79.33</v>
          </cell>
          <cell r="FH978">
            <v>71.25</v>
          </cell>
          <cell r="FI978">
            <v>79</v>
          </cell>
          <cell r="FJ978">
            <v>72</v>
          </cell>
          <cell r="FK978" t="str">
            <v/>
          </cell>
          <cell r="FL978">
            <v>0</v>
          </cell>
          <cell r="FM978">
            <v>79.33</v>
          </cell>
          <cell r="FN978">
            <v>71.25</v>
          </cell>
          <cell r="FO978">
            <v>79</v>
          </cell>
          <cell r="FP978">
            <v>72</v>
          </cell>
          <cell r="FQ978" t="str">
            <v/>
          </cell>
          <cell r="FR978">
            <v>0</v>
          </cell>
          <cell r="FS978">
            <v>79.33</v>
          </cell>
          <cell r="FT978">
            <v>71.25</v>
          </cell>
          <cell r="FU978">
            <v>79</v>
          </cell>
          <cell r="FV978">
            <v>72</v>
          </cell>
          <cell r="FW978" t="str">
            <v/>
          </cell>
          <cell r="FX978">
            <v>0</v>
          </cell>
          <cell r="FY978">
            <v>79.33</v>
          </cell>
          <cell r="FZ978">
            <v>71.25</v>
          </cell>
          <cell r="GA978">
            <v>79</v>
          </cell>
          <cell r="GB978">
            <v>72</v>
          </cell>
          <cell r="GC978" t="str">
            <v/>
          </cell>
          <cell r="GD978">
            <v>0</v>
          </cell>
          <cell r="GE978">
            <v>79.33</v>
          </cell>
          <cell r="GF978">
            <v>71.25</v>
          </cell>
          <cell r="GG978">
            <v>79</v>
          </cell>
          <cell r="GH978">
            <v>72</v>
          </cell>
          <cell r="GI978" t="str">
            <v/>
          </cell>
          <cell r="GJ978">
            <v>0</v>
          </cell>
          <cell r="GK978">
            <v>79.33</v>
          </cell>
          <cell r="GL978">
            <v>71.25</v>
          </cell>
          <cell r="GM978">
            <v>79</v>
          </cell>
          <cell r="GN978">
            <v>72</v>
          </cell>
          <cell r="GO978" t="str">
            <v/>
          </cell>
          <cell r="GP978">
            <v>0</v>
          </cell>
          <cell r="GQ978">
            <v>79.33</v>
          </cell>
          <cell r="GR978">
            <v>71.25</v>
          </cell>
          <cell r="GS978">
            <v>79</v>
          </cell>
          <cell r="GT978">
            <v>72</v>
          </cell>
          <cell r="GU978" t="str">
            <v/>
          </cell>
          <cell r="GV978">
            <v>0</v>
          </cell>
          <cell r="GW978">
            <v>81.92</v>
          </cell>
          <cell r="GX978">
            <v>78.75</v>
          </cell>
          <cell r="GY978">
            <v>70</v>
          </cell>
          <cell r="GZ978">
            <v>78</v>
          </cell>
          <cell r="HA978" t="str">
            <v>EKO-L</v>
          </cell>
          <cell r="HB978">
            <v>0</v>
          </cell>
          <cell r="HC978">
            <v>83.83</v>
          </cell>
          <cell r="HD978">
            <v>75.75</v>
          </cell>
          <cell r="HE978">
            <v>77.5</v>
          </cell>
          <cell r="HF978">
            <v>79</v>
          </cell>
          <cell r="HH978">
            <v>0</v>
          </cell>
          <cell r="HM978" t="str">
            <v/>
          </cell>
          <cell r="HN978" t="str">
            <v/>
          </cell>
          <cell r="HS978">
            <v>0</v>
          </cell>
          <cell r="HT978" t="str">
            <v>PKN</v>
          </cell>
          <cell r="HU978">
            <v>0</v>
          </cell>
          <cell r="HV978" t="str">
            <v>IND</v>
          </cell>
          <cell r="HW978">
            <v>0</v>
          </cell>
          <cell r="HX978" t="str">
            <v>MAT-W</v>
          </cell>
          <cell r="HY978">
            <v>0</v>
          </cell>
          <cell r="HZ978" t="str">
            <v>SEJ-W</v>
          </cell>
          <cell r="IA978">
            <v>0</v>
          </cell>
          <cell r="IB978" t="str">
            <v>IGR-W</v>
          </cell>
          <cell r="IC978">
            <v>0</v>
          </cell>
          <cell r="ID978" t="str">
            <v>SBO</v>
          </cell>
          <cell r="IE978">
            <v>0</v>
          </cell>
          <cell r="IF978" t="str">
            <v>PJO</v>
          </cell>
          <cell r="IG978">
            <v>0</v>
          </cell>
          <cell r="IH978" t="str">
            <v>PRA</v>
          </cell>
          <cell r="II978">
            <v>0</v>
          </cell>
          <cell r="IJ978" t="str">
            <v>JAW</v>
          </cell>
          <cell r="IK978">
            <v>0</v>
          </cell>
          <cell r="IL978" t="str">
            <v>ARB</v>
          </cell>
          <cell r="IM978">
            <v>0</v>
          </cell>
          <cell r="IN978" t="str">
            <v>PKM</v>
          </cell>
          <cell r="IO978">
            <v>0</v>
          </cell>
          <cell r="IP978" t="str">
            <v>MAT-P</v>
          </cell>
          <cell r="IQ978">
            <v>0</v>
          </cell>
          <cell r="IR978" t="str">
            <v>BIO-P</v>
          </cell>
          <cell r="IS978">
            <v>0</v>
          </cell>
          <cell r="IT978" t="str">
            <v>FIS-P</v>
          </cell>
          <cell r="IU978">
            <v>0</v>
          </cell>
          <cell r="IV978" t="str">
            <v>KIM-P</v>
          </cell>
          <cell r="IW978">
            <v>0</v>
          </cell>
          <cell r="IX978" t="str">
            <v>EKO-L</v>
          </cell>
          <cell r="IY978">
            <v>0</v>
          </cell>
          <cell r="JA978">
            <v>0</v>
          </cell>
        </row>
        <row r="979">
          <cell r="Q979" t="str">
            <v/>
          </cell>
          <cell r="AB979" t="str">
            <v/>
          </cell>
          <cell r="AC979">
            <v>27</v>
          </cell>
          <cell r="AI979" t="str">
            <v/>
          </cell>
          <cell r="AJ979">
            <v>0</v>
          </cell>
          <cell r="AK979">
            <v>83.25</v>
          </cell>
          <cell r="AL979">
            <v>84.5</v>
          </cell>
          <cell r="AM979">
            <v>88</v>
          </cell>
          <cell r="AN979">
            <v>80</v>
          </cell>
          <cell r="AO979" t="str">
            <v/>
          </cell>
          <cell r="AP979">
            <v>0</v>
          </cell>
          <cell r="AQ979">
            <v>85</v>
          </cell>
          <cell r="AR979">
            <v>0</v>
          </cell>
          <cell r="AS979">
            <v>78.5</v>
          </cell>
          <cell r="AT979">
            <v>81</v>
          </cell>
          <cell r="AU979" t="str">
            <v/>
          </cell>
          <cell r="AV979">
            <v>0</v>
          </cell>
          <cell r="AW979">
            <v>81.83</v>
          </cell>
          <cell r="AX979">
            <v>84</v>
          </cell>
          <cell r="AY979">
            <v>88</v>
          </cell>
          <cell r="AZ979">
            <v>80</v>
          </cell>
          <cell r="BA979" t="str">
            <v/>
          </cell>
          <cell r="BB979">
            <v>0</v>
          </cell>
          <cell r="BC979">
            <v>86.75</v>
          </cell>
          <cell r="BD979">
            <v>84.5</v>
          </cell>
          <cell r="BE979">
            <v>88</v>
          </cell>
          <cell r="BF979">
            <v>82</v>
          </cell>
          <cell r="BG979" t="str">
            <v/>
          </cell>
          <cell r="BH979">
            <v>0</v>
          </cell>
          <cell r="BI979">
            <v>84.33</v>
          </cell>
          <cell r="BJ979">
            <v>80</v>
          </cell>
          <cell r="BK979">
            <v>77.75</v>
          </cell>
          <cell r="BL979">
            <v>78</v>
          </cell>
          <cell r="BM979" t="str">
            <v/>
          </cell>
          <cell r="BN979">
            <v>0</v>
          </cell>
          <cell r="BO979">
            <v>81.13</v>
          </cell>
          <cell r="BP979">
            <v>78.25</v>
          </cell>
          <cell r="BQ979">
            <v>77.75</v>
          </cell>
          <cell r="BR979">
            <v>85</v>
          </cell>
          <cell r="BS979" t="str">
            <v/>
          </cell>
          <cell r="BT979">
            <v>0</v>
          </cell>
          <cell r="BU979">
            <v>86.5</v>
          </cell>
          <cell r="BV979">
            <v>84.25</v>
          </cell>
          <cell r="BW979">
            <v>88.5</v>
          </cell>
          <cell r="BX979">
            <v>88</v>
          </cell>
          <cell r="BY979" t="str">
            <v/>
          </cell>
          <cell r="BZ979">
            <v>0</v>
          </cell>
          <cell r="CA979">
            <v>86.78</v>
          </cell>
          <cell r="CB979">
            <v>81.75</v>
          </cell>
          <cell r="CC979">
            <v>81</v>
          </cell>
          <cell r="CD979">
            <v>82</v>
          </cell>
          <cell r="CE979" t="str">
            <v/>
          </cell>
          <cell r="CF979">
            <v>0</v>
          </cell>
          <cell r="CG979">
            <v>86.25</v>
          </cell>
          <cell r="CH979">
            <v>76.25</v>
          </cell>
          <cell r="CI979">
            <v>78</v>
          </cell>
          <cell r="CJ979">
            <v>82</v>
          </cell>
          <cell r="CK979" t="str">
            <v/>
          </cell>
          <cell r="CL979">
            <v>0</v>
          </cell>
          <cell r="CM979">
            <v>76.17</v>
          </cell>
          <cell r="CN979">
            <v>83.5</v>
          </cell>
          <cell r="CO979">
            <v>80</v>
          </cell>
          <cell r="CP979">
            <v>78</v>
          </cell>
          <cell r="CQ979" t="str">
            <v/>
          </cell>
          <cell r="CR979">
            <v>0</v>
          </cell>
          <cell r="CS979">
            <v>82.08</v>
          </cell>
          <cell r="CT979">
            <v>89.75</v>
          </cell>
          <cell r="CU979">
            <v>86.5</v>
          </cell>
          <cell r="CV979">
            <v>83</v>
          </cell>
          <cell r="CW979" t="str">
            <v/>
          </cell>
          <cell r="CX979">
            <v>0</v>
          </cell>
          <cell r="CY979">
            <v>82.44</v>
          </cell>
          <cell r="CZ979">
            <v>83.75</v>
          </cell>
          <cell r="DA979">
            <v>76.75</v>
          </cell>
          <cell r="DB979">
            <v>83</v>
          </cell>
          <cell r="DC979" t="str">
            <v/>
          </cell>
          <cell r="DD979">
            <v>0</v>
          </cell>
          <cell r="DE979">
            <v>91</v>
          </cell>
          <cell r="DF979">
            <v>81</v>
          </cell>
          <cell r="DG979">
            <v>81.75</v>
          </cell>
          <cell r="DH979">
            <v>88</v>
          </cell>
          <cell r="DI979" t="str">
            <v/>
          </cell>
          <cell r="DJ979">
            <v>0</v>
          </cell>
          <cell r="DK979">
            <v>0</v>
          </cell>
          <cell r="DL979">
            <v>0</v>
          </cell>
          <cell r="DM979">
            <v>0</v>
          </cell>
          <cell r="DN979">
            <v>85</v>
          </cell>
          <cell r="DO979" t="str">
            <v/>
          </cell>
          <cell r="DP979">
            <v>0</v>
          </cell>
          <cell r="DQ979">
            <v>89</v>
          </cell>
          <cell r="DR979">
            <v>85.5</v>
          </cell>
          <cell r="DS979">
            <v>91.5</v>
          </cell>
          <cell r="DT979">
            <v>82</v>
          </cell>
          <cell r="DU979" t="str">
            <v/>
          </cell>
          <cell r="DV979">
            <v>0</v>
          </cell>
          <cell r="DW979">
            <v>91</v>
          </cell>
          <cell r="DX979">
            <v>86.75</v>
          </cell>
          <cell r="DY979">
            <v>79.75</v>
          </cell>
          <cell r="DZ979">
            <v>85</v>
          </cell>
          <cell r="EA979" t="str">
            <v/>
          </cell>
          <cell r="EB979">
            <v>0</v>
          </cell>
          <cell r="EC979">
            <v>79.78</v>
          </cell>
          <cell r="ED979">
            <v>78.25</v>
          </cell>
          <cell r="EE979">
            <v>84.25</v>
          </cell>
          <cell r="EF979">
            <v>77</v>
          </cell>
          <cell r="EG979" t="str">
            <v/>
          </cell>
          <cell r="EH979">
            <v>0</v>
          </cell>
          <cell r="EI979">
            <v>78.5</v>
          </cell>
          <cell r="EJ979">
            <v>74.75</v>
          </cell>
          <cell r="EK979">
            <v>74.5</v>
          </cell>
          <cell r="EL979">
            <v>76</v>
          </cell>
          <cell r="EM979" t="str">
            <v/>
          </cell>
          <cell r="EN979">
            <v>0</v>
          </cell>
          <cell r="EO979">
            <v>78.5</v>
          </cell>
          <cell r="EP979">
            <v>74.75</v>
          </cell>
          <cell r="EQ979">
            <v>74.5</v>
          </cell>
          <cell r="ER979">
            <v>76</v>
          </cell>
          <cell r="ES979" t="str">
            <v/>
          </cell>
          <cell r="ET979">
            <v>0</v>
          </cell>
          <cell r="EU979">
            <v>78.5</v>
          </cell>
          <cell r="EV979">
            <v>74.75</v>
          </cell>
          <cell r="EW979">
            <v>74.5</v>
          </cell>
          <cell r="EX979">
            <v>76</v>
          </cell>
          <cell r="EY979" t="str">
            <v/>
          </cell>
          <cell r="EZ979">
            <v>0</v>
          </cell>
          <cell r="FA979">
            <v>79.33</v>
          </cell>
          <cell r="FB979">
            <v>71.25</v>
          </cell>
          <cell r="FC979">
            <v>79</v>
          </cell>
          <cell r="FD979">
            <v>72</v>
          </cell>
          <cell r="FE979" t="str">
            <v/>
          </cell>
          <cell r="FF979">
            <v>0</v>
          </cell>
          <cell r="FG979">
            <v>79.33</v>
          </cell>
          <cell r="FH979">
            <v>71.25</v>
          </cell>
          <cell r="FI979">
            <v>79</v>
          </cell>
          <cell r="FJ979">
            <v>72</v>
          </cell>
          <cell r="FK979" t="str">
            <v/>
          </cell>
          <cell r="FL979">
            <v>0</v>
          </cell>
          <cell r="FM979">
            <v>79.33</v>
          </cell>
          <cell r="FN979">
            <v>71.25</v>
          </cell>
          <cell r="FO979">
            <v>79</v>
          </cell>
          <cell r="FP979">
            <v>72</v>
          </cell>
          <cell r="FQ979" t="str">
            <v/>
          </cell>
          <cell r="FR979">
            <v>0</v>
          </cell>
          <cell r="FS979">
            <v>79.33</v>
          </cell>
          <cell r="FT979">
            <v>71.25</v>
          </cell>
          <cell r="FU979">
            <v>79</v>
          </cell>
          <cell r="FV979">
            <v>72</v>
          </cell>
          <cell r="FW979" t="str">
            <v/>
          </cell>
          <cell r="FX979">
            <v>0</v>
          </cell>
          <cell r="FY979">
            <v>79.33</v>
          </cell>
          <cell r="FZ979">
            <v>71.25</v>
          </cell>
          <cell r="GA979">
            <v>79</v>
          </cell>
          <cell r="GB979">
            <v>72</v>
          </cell>
          <cell r="GC979" t="str">
            <v/>
          </cell>
          <cell r="GD979">
            <v>0</v>
          </cell>
          <cell r="GE979">
            <v>79.33</v>
          </cell>
          <cell r="GF979">
            <v>71.25</v>
          </cell>
          <cell r="GG979">
            <v>79</v>
          </cell>
          <cell r="GH979">
            <v>72</v>
          </cell>
          <cell r="GI979" t="str">
            <v/>
          </cell>
          <cell r="GJ979">
            <v>0</v>
          </cell>
          <cell r="GK979">
            <v>79.33</v>
          </cell>
          <cell r="GL979">
            <v>71.25</v>
          </cell>
          <cell r="GM979">
            <v>79</v>
          </cell>
          <cell r="GN979">
            <v>72</v>
          </cell>
          <cell r="GO979" t="str">
            <v/>
          </cell>
          <cell r="GP979">
            <v>0</v>
          </cell>
          <cell r="GQ979">
            <v>79.33</v>
          </cell>
          <cell r="GR979">
            <v>71.25</v>
          </cell>
          <cell r="GS979">
            <v>79</v>
          </cell>
          <cell r="GT979">
            <v>72</v>
          </cell>
          <cell r="GU979" t="str">
            <v/>
          </cell>
          <cell r="GV979">
            <v>0</v>
          </cell>
          <cell r="GW979">
            <v>81.92</v>
          </cell>
          <cell r="GX979">
            <v>78.75</v>
          </cell>
          <cell r="GY979">
            <v>70</v>
          </cell>
          <cell r="GZ979">
            <v>78</v>
          </cell>
          <cell r="HA979" t="str">
            <v>EKO-L</v>
          </cell>
          <cell r="HB979">
            <v>0</v>
          </cell>
          <cell r="HC979">
            <v>83.83</v>
          </cell>
          <cell r="HD979">
            <v>75.75</v>
          </cell>
          <cell r="HE979">
            <v>77.5</v>
          </cell>
          <cell r="HF979">
            <v>79</v>
          </cell>
          <cell r="HH979">
            <v>0</v>
          </cell>
          <cell r="HM979" t="str">
            <v/>
          </cell>
          <cell r="HN979" t="str">
            <v/>
          </cell>
          <cell r="HS979">
            <v>0</v>
          </cell>
          <cell r="HT979" t="str">
            <v>PKN</v>
          </cell>
          <cell r="HU979">
            <v>0</v>
          </cell>
          <cell r="HV979" t="str">
            <v>IND</v>
          </cell>
          <cell r="HW979">
            <v>0</v>
          </cell>
          <cell r="HX979" t="str">
            <v>MAT-W</v>
          </cell>
          <cell r="HY979">
            <v>0</v>
          </cell>
          <cell r="HZ979" t="str">
            <v>SEJ-W</v>
          </cell>
          <cell r="IA979">
            <v>0</v>
          </cell>
          <cell r="IB979" t="str">
            <v>IGR-W</v>
          </cell>
          <cell r="IC979">
            <v>0</v>
          </cell>
          <cell r="ID979" t="str">
            <v>SBO</v>
          </cell>
          <cell r="IE979">
            <v>0</v>
          </cell>
          <cell r="IF979" t="str">
            <v>PJO</v>
          </cell>
          <cell r="IG979">
            <v>0</v>
          </cell>
          <cell r="IH979" t="str">
            <v>PRA</v>
          </cell>
          <cell r="II979">
            <v>0</v>
          </cell>
          <cell r="IJ979" t="str">
            <v>JAW</v>
          </cell>
          <cell r="IK979">
            <v>0</v>
          </cell>
          <cell r="IL979" t="str">
            <v>ARB</v>
          </cell>
          <cell r="IM979">
            <v>0</v>
          </cell>
          <cell r="IN979" t="str">
            <v>PKM</v>
          </cell>
          <cell r="IO979">
            <v>0</v>
          </cell>
          <cell r="IP979" t="str">
            <v>MAT-P</v>
          </cell>
          <cell r="IQ979">
            <v>0</v>
          </cell>
          <cell r="IR979" t="str">
            <v>BIO-P</v>
          </cell>
          <cell r="IS979">
            <v>0</v>
          </cell>
          <cell r="IT979" t="str">
            <v>FIS-P</v>
          </cell>
          <cell r="IU979">
            <v>0</v>
          </cell>
          <cell r="IV979" t="str">
            <v>KIM-P</v>
          </cell>
          <cell r="IW979">
            <v>0</v>
          </cell>
          <cell r="IX979" t="str">
            <v>EKO-L</v>
          </cell>
          <cell r="IY979">
            <v>0</v>
          </cell>
          <cell r="JA979">
            <v>0</v>
          </cell>
        </row>
        <row r="980">
          <cell r="Q980" t="str">
            <v/>
          </cell>
          <cell r="AB980" t="str">
            <v/>
          </cell>
          <cell r="AC980">
            <v>28</v>
          </cell>
          <cell r="AI980" t="str">
            <v/>
          </cell>
          <cell r="AJ980">
            <v>0</v>
          </cell>
          <cell r="AK980">
            <v>83.25</v>
          </cell>
          <cell r="AL980">
            <v>84.5</v>
          </cell>
          <cell r="AM980">
            <v>88</v>
          </cell>
          <cell r="AN980">
            <v>80</v>
          </cell>
          <cell r="AO980" t="str">
            <v/>
          </cell>
          <cell r="AP980">
            <v>0</v>
          </cell>
          <cell r="AQ980">
            <v>85</v>
          </cell>
          <cell r="AR980">
            <v>0</v>
          </cell>
          <cell r="AS980">
            <v>78.5</v>
          </cell>
          <cell r="AT980">
            <v>81</v>
          </cell>
          <cell r="AU980" t="str">
            <v/>
          </cell>
          <cell r="AV980">
            <v>0</v>
          </cell>
          <cell r="AW980">
            <v>81.83</v>
          </cell>
          <cell r="AX980">
            <v>84</v>
          </cell>
          <cell r="AY980">
            <v>88</v>
          </cell>
          <cell r="AZ980">
            <v>80</v>
          </cell>
          <cell r="BA980" t="str">
            <v/>
          </cell>
          <cell r="BB980">
            <v>0</v>
          </cell>
          <cell r="BC980">
            <v>86.75</v>
          </cell>
          <cell r="BD980">
            <v>84.5</v>
          </cell>
          <cell r="BE980">
            <v>88</v>
          </cell>
          <cell r="BF980">
            <v>82</v>
          </cell>
          <cell r="BG980" t="str">
            <v/>
          </cell>
          <cell r="BH980">
            <v>0</v>
          </cell>
          <cell r="BI980">
            <v>84.33</v>
          </cell>
          <cell r="BJ980">
            <v>80</v>
          </cell>
          <cell r="BK980">
            <v>77.75</v>
          </cell>
          <cell r="BL980">
            <v>78</v>
          </cell>
          <cell r="BM980" t="str">
            <v/>
          </cell>
          <cell r="BN980">
            <v>0</v>
          </cell>
          <cell r="BO980">
            <v>81.13</v>
          </cell>
          <cell r="BP980">
            <v>78.25</v>
          </cell>
          <cell r="BQ980">
            <v>77.75</v>
          </cell>
          <cell r="BR980">
            <v>85</v>
          </cell>
          <cell r="BS980" t="str">
            <v/>
          </cell>
          <cell r="BT980">
            <v>0</v>
          </cell>
          <cell r="BU980">
            <v>86.5</v>
          </cell>
          <cell r="BV980">
            <v>84.25</v>
          </cell>
          <cell r="BW980">
            <v>88.5</v>
          </cell>
          <cell r="BX980">
            <v>88</v>
          </cell>
          <cell r="BY980" t="str">
            <v/>
          </cell>
          <cell r="BZ980">
            <v>0</v>
          </cell>
          <cell r="CA980">
            <v>86.78</v>
          </cell>
          <cell r="CB980">
            <v>81.75</v>
          </cell>
          <cell r="CC980">
            <v>81</v>
          </cell>
          <cell r="CD980">
            <v>82</v>
          </cell>
          <cell r="CE980" t="str">
            <v/>
          </cell>
          <cell r="CF980">
            <v>0</v>
          </cell>
          <cell r="CG980">
            <v>86.25</v>
          </cell>
          <cell r="CH980">
            <v>76.25</v>
          </cell>
          <cell r="CI980">
            <v>78</v>
          </cell>
          <cell r="CJ980">
            <v>82</v>
          </cell>
          <cell r="CK980" t="str">
            <v/>
          </cell>
          <cell r="CL980">
            <v>0</v>
          </cell>
          <cell r="CM980">
            <v>76.17</v>
          </cell>
          <cell r="CN980">
            <v>83.5</v>
          </cell>
          <cell r="CO980">
            <v>80</v>
          </cell>
          <cell r="CP980">
            <v>78</v>
          </cell>
          <cell r="CQ980" t="str">
            <v/>
          </cell>
          <cell r="CR980">
            <v>0</v>
          </cell>
          <cell r="CS980">
            <v>82.08</v>
          </cell>
          <cell r="CT980">
            <v>89.75</v>
          </cell>
          <cell r="CU980">
            <v>86.5</v>
          </cell>
          <cell r="CV980">
            <v>83</v>
          </cell>
          <cell r="CW980" t="str">
            <v/>
          </cell>
          <cell r="CX980">
            <v>0</v>
          </cell>
          <cell r="CY980">
            <v>82.44</v>
          </cell>
          <cell r="CZ980">
            <v>83.75</v>
          </cell>
          <cell r="DA980">
            <v>76.75</v>
          </cell>
          <cell r="DB980">
            <v>83</v>
          </cell>
          <cell r="DC980" t="str">
            <v/>
          </cell>
          <cell r="DD980">
            <v>0</v>
          </cell>
          <cell r="DE980">
            <v>91</v>
          </cell>
          <cell r="DF980">
            <v>81</v>
          </cell>
          <cell r="DG980">
            <v>81.75</v>
          </cell>
          <cell r="DH980">
            <v>88</v>
          </cell>
          <cell r="DI980" t="str">
            <v/>
          </cell>
          <cell r="DJ980">
            <v>0</v>
          </cell>
          <cell r="DK980">
            <v>0</v>
          </cell>
          <cell r="DL980">
            <v>0</v>
          </cell>
          <cell r="DM980">
            <v>0</v>
          </cell>
          <cell r="DN980">
            <v>85</v>
          </cell>
          <cell r="DO980" t="str">
            <v/>
          </cell>
          <cell r="DP980">
            <v>0</v>
          </cell>
          <cell r="DQ980">
            <v>89</v>
          </cell>
          <cell r="DR980">
            <v>85.5</v>
          </cell>
          <cell r="DS980">
            <v>91.5</v>
          </cell>
          <cell r="DT980">
            <v>82</v>
          </cell>
          <cell r="DU980" t="str">
            <v/>
          </cell>
          <cell r="DV980">
            <v>0</v>
          </cell>
          <cell r="DW980">
            <v>91</v>
          </cell>
          <cell r="DX980">
            <v>86.75</v>
          </cell>
          <cell r="DY980">
            <v>79.75</v>
          </cell>
          <cell r="DZ980">
            <v>85</v>
          </cell>
          <cell r="EA980" t="str">
            <v/>
          </cell>
          <cell r="EB980">
            <v>0</v>
          </cell>
          <cell r="EC980">
            <v>79.78</v>
          </cell>
          <cell r="ED980">
            <v>78.25</v>
          </cell>
          <cell r="EE980">
            <v>84.25</v>
          </cell>
          <cell r="EF980">
            <v>77</v>
          </cell>
          <cell r="EG980" t="str">
            <v/>
          </cell>
          <cell r="EH980">
            <v>0</v>
          </cell>
          <cell r="EI980">
            <v>78.5</v>
          </cell>
          <cell r="EJ980">
            <v>74.75</v>
          </cell>
          <cell r="EK980">
            <v>74.5</v>
          </cell>
          <cell r="EL980">
            <v>76</v>
          </cell>
          <cell r="EM980" t="str">
            <v/>
          </cell>
          <cell r="EN980">
            <v>0</v>
          </cell>
          <cell r="EO980">
            <v>78.5</v>
          </cell>
          <cell r="EP980">
            <v>74.75</v>
          </cell>
          <cell r="EQ980">
            <v>74.5</v>
          </cell>
          <cell r="ER980">
            <v>76</v>
          </cell>
          <cell r="ES980" t="str">
            <v/>
          </cell>
          <cell r="ET980">
            <v>0</v>
          </cell>
          <cell r="EU980">
            <v>78.5</v>
          </cell>
          <cell r="EV980">
            <v>74.75</v>
          </cell>
          <cell r="EW980">
            <v>74.5</v>
          </cell>
          <cell r="EX980">
            <v>76</v>
          </cell>
          <cell r="EY980" t="str">
            <v/>
          </cell>
          <cell r="EZ980">
            <v>0</v>
          </cell>
          <cell r="FA980">
            <v>79.33</v>
          </cell>
          <cell r="FB980">
            <v>71.25</v>
          </cell>
          <cell r="FC980">
            <v>79</v>
          </cell>
          <cell r="FD980">
            <v>72</v>
          </cell>
          <cell r="FE980" t="str">
            <v/>
          </cell>
          <cell r="FF980">
            <v>0</v>
          </cell>
          <cell r="FG980">
            <v>79.33</v>
          </cell>
          <cell r="FH980">
            <v>71.25</v>
          </cell>
          <cell r="FI980">
            <v>79</v>
          </cell>
          <cell r="FJ980">
            <v>72</v>
          </cell>
          <cell r="FK980" t="str">
            <v/>
          </cell>
          <cell r="FL980">
            <v>0</v>
          </cell>
          <cell r="FM980">
            <v>79.33</v>
          </cell>
          <cell r="FN980">
            <v>71.25</v>
          </cell>
          <cell r="FO980">
            <v>79</v>
          </cell>
          <cell r="FP980">
            <v>72</v>
          </cell>
          <cell r="FQ980" t="str">
            <v/>
          </cell>
          <cell r="FR980">
            <v>0</v>
          </cell>
          <cell r="FS980">
            <v>79.33</v>
          </cell>
          <cell r="FT980">
            <v>71.25</v>
          </cell>
          <cell r="FU980">
            <v>79</v>
          </cell>
          <cell r="FV980">
            <v>72</v>
          </cell>
          <cell r="FW980" t="str">
            <v/>
          </cell>
          <cell r="FX980">
            <v>0</v>
          </cell>
          <cell r="FY980">
            <v>79.33</v>
          </cell>
          <cell r="FZ980">
            <v>71.25</v>
          </cell>
          <cell r="GA980">
            <v>79</v>
          </cell>
          <cell r="GB980">
            <v>72</v>
          </cell>
          <cell r="GC980" t="str">
            <v/>
          </cell>
          <cell r="GD980">
            <v>0</v>
          </cell>
          <cell r="GE980">
            <v>79.33</v>
          </cell>
          <cell r="GF980">
            <v>71.25</v>
          </cell>
          <cell r="GG980">
            <v>79</v>
          </cell>
          <cell r="GH980">
            <v>72</v>
          </cell>
          <cell r="GI980" t="str">
            <v/>
          </cell>
          <cell r="GJ980">
            <v>0</v>
          </cell>
          <cell r="GK980">
            <v>79.33</v>
          </cell>
          <cell r="GL980">
            <v>71.25</v>
          </cell>
          <cell r="GM980">
            <v>79</v>
          </cell>
          <cell r="GN980">
            <v>72</v>
          </cell>
          <cell r="GO980" t="str">
            <v/>
          </cell>
          <cell r="GP980">
            <v>0</v>
          </cell>
          <cell r="GQ980">
            <v>79.33</v>
          </cell>
          <cell r="GR980">
            <v>71.25</v>
          </cell>
          <cell r="GS980">
            <v>79</v>
          </cell>
          <cell r="GT980">
            <v>72</v>
          </cell>
          <cell r="GU980" t="str">
            <v/>
          </cell>
          <cell r="GV980">
            <v>0</v>
          </cell>
          <cell r="GW980">
            <v>81.92</v>
          </cell>
          <cell r="GX980">
            <v>78.75</v>
          </cell>
          <cell r="GY980">
            <v>70</v>
          </cell>
          <cell r="GZ980">
            <v>78</v>
          </cell>
          <cell r="HA980" t="str">
            <v>EKO-L</v>
          </cell>
          <cell r="HB980">
            <v>0</v>
          </cell>
          <cell r="HC980">
            <v>83.83</v>
          </cell>
          <cell r="HD980">
            <v>75.75</v>
          </cell>
          <cell r="HE980">
            <v>77.5</v>
          </cell>
          <cell r="HF980">
            <v>79</v>
          </cell>
          <cell r="HH980">
            <v>0</v>
          </cell>
          <cell r="HM980" t="str">
            <v/>
          </cell>
          <cell r="HN980" t="str">
            <v/>
          </cell>
          <cell r="HS980">
            <v>0</v>
          </cell>
          <cell r="HT980" t="str">
            <v>PKN</v>
          </cell>
          <cell r="HU980">
            <v>0</v>
          </cell>
          <cell r="HV980" t="str">
            <v>IND</v>
          </cell>
          <cell r="HW980">
            <v>0</v>
          </cell>
          <cell r="HX980" t="str">
            <v>MAT-W</v>
          </cell>
          <cell r="HY980">
            <v>0</v>
          </cell>
          <cell r="HZ980" t="str">
            <v>SEJ-W</v>
          </cell>
          <cell r="IA980">
            <v>0</v>
          </cell>
          <cell r="IB980" t="str">
            <v>IGR-W</v>
          </cell>
          <cell r="IC980">
            <v>0</v>
          </cell>
          <cell r="ID980" t="str">
            <v>SBO</v>
          </cell>
          <cell r="IE980">
            <v>0</v>
          </cell>
          <cell r="IF980" t="str">
            <v>PJO</v>
          </cell>
          <cell r="IG980">
            <v>0</v>
          </cell>
          <cell r="IH980" t="str">
            <v>PRA</v>
          </cell>
          <cell r="II980">
            <v>0</v>
          </cell>
          <cell r="IJ980" t="str">
            <v>JAW</v>
          </cell>
          <cell r="IK980">
            <v>0</v>
          </cell>
          <cell r="IL980" t="str">
            <v>ARB</v>
          </cell>
          <cell r="IM980">
            <v>0</v>
          </cell>
          <cell r="IN980" t="str">
            <v>PKM</v>
          </cell>
          <cell r="IO980">
            <v>0</v>
          </cell>
          <cell r="IP980" t="str">
            <v>MAT-P</v>
          </cell>
          <cell r="IQ980">
            <v>0</v>
          </cell>
          <cell r="IR980" t="str">
            <v>BIO-P</v>
          </cell>
          <cell r="IS980">
            <v>0</v>
          </cell>
          <cell r="IT980" t="str">
            <v>FIS-P</v>
          </cell>
          <cell r="IU980">
            <v>0</v>
          </cell>
          <cell r="IV980" t="str">
            <v>KIM-P</v>
          </cell>
          <cell r="IW980">
            <v>0</v>
          </cell>
          <cell r="IX980" t="str">
            <v>EKO-L</v>
          </cell>
          <cell r="IY980">
            <v>0</v>
          </cell>
          <cell r="JA980">
            <v>0</v>
          </cell>
        </row>
        <row r="981">
          <cell r="Q981" t="str">
            <v/>
          </cell>
          <cell r="AB981" t="str">
            <v/>
          </cell>
          <cell r="AC981">
            <v>29</v>
          </cell>
          <cell r="AI981" t="str">
            <v/>
          </cell>
          <cell r="AJ981">
            <v>0</v>
          </cell>
          <cell r="AK981">
            <v>83.25</v>
          </cell>
          <cell r="AL981">
            <v>84.5</v>
          </cell>
          <cell r="AM981">
            <v>88</v>
          </cell>
          <cell r="AN981">
            <v>80</v>
          </cell>
          <cell r="AO981" t="str">
            <v/>
          </cell>
          <cell r="AP981">
            <v>0</v>
          </cell>
          <cell r="AQ981">
            <v>85</v>
          </cell>
          <cell r="AR981">
            <v>0</v>
          </cell>
          <cell r="AS981">
            <v>78.5</v>
          </cell>
          <cell r="AT981">
            <v>81</v>
          </cell>
          <cell r="AU981" t="str">
            <v/>
          </cell>
          <cell r="AV981">
            <v>0</v>
          </cell>
          <cell r="AW981">
            <v>81.83</v>
          </cell>
          <cell r="AX981">
            <v>84</v>
          </cell>
          <cell r="AY981">
            <v>88</v>
          </cell>
          <cell r="AZ981">
            <v>80</v>
          </cell>
          <cell r="BA981" t="str">
            <v/>
          </cell>
          <cell r="BB981">
            <v>0</v>
          </cell>
          <cell r="BC981">
            <v>86.75</v>
          </cell>
          <cell r="BD981">
            <v>84.5</v>
          </cell>
          <cell r="BE981">
            <v>88</v>
          </cell>
          <cell r="BF981">
            <v>82</v>
          </cell>
          <cell r="BG981" t="str">
            <v/>
          </cell>
          <cell r="BH981">
            <v>0</v>
          </cell>
          <cell r="BI981">
            <v>84.33</v>
          </cell>
          <cell r="BJ981">
            <v>80</v>
          </cell>
          <cell r="BK981">
            <v>77.75</v>
          </cell>
          <cell r="BL981">
            <v>78</v>
          </cell>
          <cell r="BM981" t="str">
            <v/>
          </cell>
          <cell r="BN981">
            <v>0</v>
          </cell>
          <cell r="BO981">
            <v>81.13</v>
          </cell>
          <cell r="BP981">
            <v>78.25</v>
          </cell>
          <cell r="BQ981">
            <v>77.75</v>
          </cell>
          <cell r="BR981">
            <v>85</v>
          </cell>
          <cell r="BS981" t="str">
            <v/>
          </cell>
          <cell r="BT981">
            <v>0</v>
          </cell>
          <cell r="BU981">
            <v>86.5</v>
          </cell>
          <cell r="BV981">
            <v>84.25</v>
          </cell>
          <cell r="BW981">
            <v>88.5</v>
          </cell>
          <cell r="BX981">
            <v>88</v>
          </cell>
          <cell r="BY981" t="str">
            <v/>
          </cell>
          <cell r="BZ981">
            <v>0</v>
          </cell>
          <cell r="CA981">
            <v>86.78</v>
          </cell>
          <cell r="CB981">
            <v>81.75</v>
          </cell>
          <cell r="CC981">
            <v>81</v>
          </cell>
          <cell r="CD981">
            <v>82</v>
          </cell>
          <cell r="CE981" t="str">
            <v/>
          </cell>
          <cell r="CF981">
            <v>0</v>
          </cell>
          <cell r="CG981">
            <v>86.25</v>
          </cell>
          <cell r="CH981">
            <v>76.25</v>
          </cell>
          <cell r="CI981">
            <v>78</v>
          </cell>
          <cell r="CJ981">
            <v>82</v>
          </cell>
          <cell r="CK981" t="str">
            <v/>
          </cell>
          <cell r="CL981">
            <v>0</v>
          </cell>
          <cell r="CM981">
            <v>76.17</v>
          </cell>
          <cell r="CN981">
            <v>83.5</v>
          </cell>
          <cell r="CO981">
            <v>80</v>
          </cell>
          <cell r="CP981">
            <v>78</v>
          </cell>
          <cell r="CQ981" t="str">
            <v/>
          </cell>
          <cell r="CR981">
            <v>0</v>
          </cell>
          <cell r="CS981">
            <v>82.08</v>
          </cell>
          <cell r="CT981">
            <v>89.75</v>
          </cell>
          <cell r="CU981">
            <v>86.5</v>
          </cell>
          <cell r="CV981">
            <v>83</v>
          </cell>
          <cell r="CW981" t="str">
            <v/>
          </cell>
          <cell r="CX981">
            <v>0</v>
          </cell>
          <cell r="CY981">
            <v>82.44</v>
          </cell>
          <cell r="CZ981">
            <v>83.75</v>
          </cell>
          <cell r="DA981">
            <v>76.75</v>
          </cell>
          <cell r="DB981">
            <v>83</v>
          </cell>
          <cell r="DC981" t="str">
            <v/>
          </cell>
          <cell r="DD981">
            <v>0</v>
          </cell>
          <cell r="DE981">
            <v>91</v>
          </cell>
          <cell r="DF981">
            <v>81</v>
          </cell>
          <cell r="DG981">
            <v>81.75</v>
          </cell>
          <cell r="DH981">
            <v>88</v>
          </cell>
          <cell r="DI981" t="str">
            <v/>
          </cell>
          <cell r="DJ981">
            <v>0</v>
          </cell>
          <cell r="DK981">
            <v>0</v>
          </cell>
          <cell r="DL981">
            <v>0</v>
          </cell>
          <cell r="DM981">
            <v>0</v>
          </cell>
          <cell r="DN981">
            <v>85</v>
          </cell>
          <cell r="DO981" t="str">
            <v/>
          </cell>
          <cell r="DP981">
            <v>0</v>
          </cell>
          <cell r="DQ981">
            <v>89</v>
          </cell>
          <cell r="DR981">
            <v>85.5</v>
          </cell>
          <cell r="DS981">
            <v>91.5</v>
          </cell>
          <cell r="DT981">
            <v>82</v>
          </cell>
          <cell r="DU981" t="str">
            <v/>
          </cell>
          <cell r="DV981">
            <v>0</v>
          </cell>
          <cell r="DW981">
            <v>91</v>
          </cell>
          <cell r="DX981">
            <v>86.75</v>
          </cell>
          <cell r="DY981">
            <v>79.75</v>
          </cell>
          <cell r="DZ981">
            <v>85</v>
          </cell>
          <cell r="EA981" t="str">
            <v/>
          </cell>
          <cell r="EB981">
            <v>0</v>
          </cell>
          <cell r="EC981">
            <v>79.78</v>
          </cell>
          <cell r="ED981">
            <v>78.25</v>
          </cell>
          <cell r="EE981">
            <v>84.25</v>
          </cell>
          <cell r="EF981">
            <v>77</v>
          </cell>
          <cell r="EG981" t="str">
            <v/>
          </cell>
          <cell r="EH981">
            <v>0</v>
          </cell>
          <cell r="EI981">
            <v>78.5</v>
          </cell>
          <cell r="EJ981">
            <v>74.75</v>
          </cell>
          <cell r="EK981">
            <v>74.5</v>
          </cell>
          <cell r="EL981">
            <v>76</v>
          </cell>
          <cell r="EM981" t="str">
            <v/>
          </cell>
          <cell r="EN981">
            <v>0</v>
          </cell>
          <cell r="EO981">
            <v>78.5</v>
          </cell>
          <cell r="EP981">
            <v>74.75</v>
          </cell>
          <cell r="EQ981">
            <v>74.5</v>
          </cell>
          <cell r="ER981">
            <v>76</v>
          </cell>
          <cell r="ES981" t="str">
            <v/>
          </cell>
          <cell r="ET981">
            <v>0</v>
          </cell>
          <cell r="EU981">
            <v>78.5</v>
          </cell>
          <cell r="EV981">
            <v>74.75</v>
          </cell>
          <cell r="EW981">
            <v>74.5</v>
          </cell>
          <cell r="EX981">
            <v>76</v>
          </cell>
          <cell r="EY981" t="str">
            <v/>
          </cell>
          <cell r="EZ981">
            <v>0</v>
          </cell>
          <cell r="FA981">
            <v>79.33</v>
          </cell>
          <cell r="FB981">
            <v>71.25</v>
          </cell>
          <cell r="FC981">
            <v>79</v>
          </cell>
          <cell r="FD981">
            <v>72</v>
          </cell>
          <cell r="FE981" t="str">
            <v/>
          </cell>
          <cell r="FF981">
            <v>0</v>
          </cell>
          <cell r="FG981">
            <v>79.33</v>
          </cell>
          <cell r="FH981">
            <v>71.25</v>
          </cell>
          <cell r="FI981">
            <v>79</v>
          </cell>
          <cell r="FJ981">
            <v>72</v>
          </cell>
          <cell r="FK981" t="str">
            <v/>
          </cell>
          <cell r="FL981">
            <v>0</v>
          </cell>
          <cell r="FM981">
            <v>79.33</v>
          </cell>
          <cell r="FN981">
            <v>71.25</v>
          </cell>
          <cell r="FO981">
            <v>79</v>
          </cell>
          <cell r="FP981">
            <v>72</v>
          </cell>
          <cell r="FQ981" t="str">
            <v/>
          </cell>
          <cell r="FR981">
            <v>0</v>
          </cell>
          <cell r="FS981">
            <v>79.33</v>
          </cell>
          <cell r="FT981">
            <v>71.25</v>
          </cell>
          <cell r="FU981">
            <v>79</v>
          </cell>
          <cell r="FV981">
            <v>72</v>
          </cell>
          <cell r="FW981" t="str">
            <v/>
          </cell>
          <cell r="FX981">
            <v>0</v>
          </cell>
          <cell r="FY981">
            <v>79.33</v>
          </cell>
          <cell r="FZ981">
            <v>71.25</v>
          </cell>
          <cell r="GA981">
            <v>79</v>
          </cell>
          <cell r="GB981">
            <v>72</v>
          </cell>
          <cell r="GC981" t="str">
            <v/>
          </cell>
          <cell r="GD981">
            <v>0</v>
          </cell>
          <cell r="GE981">
            <v>79.33</v>
          </cell>
          <cell r="GF981">
            <v>71.25</v>
          </cell>
          <cell r="GG981">
            <v>79</v>
          </cell>
          <cell r="GH981">
            <v>72</v>
          </cell>
          <cell r="GI981" t="str">
            <v/>
          </cell>
          <cell r="GJ981">
            <v>0</v>
          </cell>
          <cell r="GK981">
            <v>79.33</v>
          </cell>
          <cell r="GL981">
            <v>71.25</v>
          </cell>
          <cell r="GM981">
            <v>79</v>
          </cell>
          <cell r="GN981">
            <v>72</v>
          </cell>
          <cell r="GO981" t="str">
            <v/>
          </cell>
          <cell r="GP981">
            <v>0</v>
          </cell>
          <cell r="GQ981">
            <v>79.33</v>
          </cell>
          <cell r="GR981">
            <v>71.25</v>
          </cell>
          <cell r="GS981">
            <v>79</v>
          </cell>
          <cell r="GT981">
            <v>72</v>
          </cell>
          <cell r="GU981" t="str">
            <v/>
          </cell>
          <cell r="GV981">
            <v>0</v>
          </cell>
          <cell r="GW981">
            <v>81.92</v>
          </cell>
          <cell r="GX981">
            <v>78.75</v>
          </cell>
          <cell r="GY981">
            <v>70</v>
          </cell>
          <cell r="GZ981">
            <v>78</v>
          </cell>
          <cell r="HA981" t="str">
            <v>EKO-L</v>
          </cell>
          <cell r="HB981">
            <v>0</v>
          </cell>
          <cell r="HC981">
            <v>83.83</v>
          </cell>
          <cell r="HD981">
            <v>75.75</v>
          </cell>
          <cell r="HE981">
            <v>77.5</v>
          </cell>
          <cell r="HF981">
            <v>79</v>
          </cell>
          <cell r="HH981">
            <v>0</v>
          </cell>
          <cell r="HM981" t="str">
            <v/>
          </cell>
          <cell r="HN981" t="str">
            <v/>
          </cell>
          <cell r="HS981">
            <v>0</v>
          </cell>
          <cell r="HT981" t="str">
            <v>PKN</v>
          </cell>
          <cell r="HU981">
            <v>0</v>
          </cell>
          <cell r="HV981" t="str">
            <v>IND</v>
          </cell>
          <cell r="HW981">
            <v>0</v>
          </cell>
          <cell r="HX981" t="str">
            <v>MAT-W</v>
          </cell>
          <cell r="HY981">
            <v>0</v>
          </cell>
          <cell r="HZ981" t="str">
            <v>SEJ-W</v>
          </cell>
          <cell r="IA981">
            <v>0</v>
          </cell>
          <cell r="IB981" t="str">
            <v>IGR-W</v>
          </cell>
          <cell r="IC981">
            <v>0</v>
          </cell>
          <cell r="ID981" t="str">
            <v>SBO</v>
          </cell>
          <cell r="IE981">
            <v>0</v>
          </cell>
          <cell r="IF981" t="str">
            <v>PJO</v>
          </cell>
          <cell r="IG981">
            <v>0</v>
          </cell>
          <cell r="IH981" t="str">
            <v>PRA</v>
          </cell>
          <cell r="II981">
            <v>0</v>
          </cell>
          <cell r="IJ981" t="str">
            <v>JAW</v>
          </cell>
          <cell r="IK981">
            <v>0</v>
          </cell>
          <cell r="IL981" t="str">
            <v>ARB</v>
          </cell>
          <cell r="IM981">
            <v>0</v>
          </cell>
          <cell r="IN981" t="str">
            <v>PKM</v>
          </cell>
          <cell r="IO981">
            <v>0</v>
          </cell>
          <cell r="IP981" t="str">
            <v>MAT-P</v>
          </cell>
          <cell r="IQ981">
            <v>0</v>
          </cell>
          <cell r="IR981" t="str">
            <v>BIO-P</v>
          </cell>
          <cell r="IS981">
            <v>0</v>
          </cell>
          <cell r="IT981" t="str">
            <v>FIS-P</v>
          </cell>
          <cell r="IU981">
            <v>0</v>
          </cell>
          <cell r="IV981" t="str">
            <v>KIM-P</v>
          </cell>
          <cell r="IW981">
            <v>0</v>
          </cell>
          <cell r="IX981" t="str">
            <v>EKO-L</v>
          </cell>
          <cell r="IY981">
            <v>0</v>
          </cell>
          <cell r="JA981">
            <v>0</v>
          </cell>
        </row>
        <row r="982">
          <cell r="Q982" t="str">
            <v/>
          </cell>
          <cell r="AB982" t="str">
            <v/>
          </cell>
          <cell r="AC982">
            <v>30</v>
          </cell>
          <cell r="AI982" t="str">
            <v/>
          </cell>
          <cell r="AJ982">
            <v>0</v>
          </cell>
          <cell r="AK982">
            <v>83.25</v>
          </cell>
          <cell r="AL982">
            <v>84.5</v>
          </cell>
          <cell r="AM982">
            <v>88</v>
          </cell>
          <cell r="AN982">
            <v>80</v>
          </cell>
          <cell r="AO982" t="str">
            <v/>
          </cell>
          <cell r="AP982">
            <v>0</v>
          </cell>
          <cell r="AQ982">
            <v>85</v>
          </cell>
          <cell r="AR982">
            <v>0</v>
          </cell>
          <cell r="AS982">
            <v>78.5</v>
          </cell>
          <cell r="AT982">
            <v>81</v>
          </cell>
          <cell r="AU982" t="str">
            <v/>
          </cell>
          <cell r="AV982">
            <v>0</v>
          </cell>
          <cell r="AW982">
            <v>81.83</v>
          </cell>
          <cell r="AX982">
            <v>84</v>
          </cell>
          <cell r="AY982">
            <v>88</v>
          </cell>
          <cell r="AZ982">
            <v>80</v>
          </cell>
          <cell r="BA982" t="str">
            <v/>
          </cell>
          <cell r="BB982">
            <v>0</v>
          </cell>
          <cell r="BC982">
            <v>86.75</v>
          </cell>
          <cell r="BD982">
            <v>84.5</v>
          </cell>
          <cell r="BE982">
            <v>88</v>
          </cell>
          <cell r="BF982">
            <v>82</v>
          </cell>
          <cell r="BG982" t="str">
            <v/>
          </cell>
          <cell r="BH982">
            <v>0</v>
          </cell>
          <cell r="BI982">
            <v>84.33</v>
          </cell>
          <cell r="BJ982">
            <v>80</v>
          </cell>
          <cell r="BK982">
            <v>77.75</v>
          </cell>
          <cell r="BL982">
            <v>78</v>
          </cell>
          <cell r="BM982" t="str">
            <v/>
          </cell>
          <cell r="BN982">
            <v>0</v>
          </cell>
          <cell r="BO982">
            <v>81.13</v>
          </cell>
          <cell r="BP982">
            <v>78.25</v>
          </cell>
          <cell r="BQ982">
            <v>77.75</v>
          </cell>
          <cell r="BR982">
            <v>85</v>
          </cell>
          <cell r="BS982" t="str">
            <v/>
          </cell>
          <cell r="BT982">
            <v>0</v>
          </cell>
          <cell r="BU982">
            <v>86.5</v>
          </cell>
          <cell r="BV982">
            <v>84.25</v>
          </cell>
          <cell r="BW982">
            <v>88.5</v>
          </cell>
          <cell r="BX982">
            <v>88</v>
          </cell>
          <cell r="BY982" t="str">
            <v/>
          </cell>
          <cell r="BZ982">
            <v>0</v>
          </cell>
          <cell r="CA982">
            <v>86.78</v>
          </cell>
          <cell r="CB982">
            <v>81.75</v>
          </cell>
          <cell r="CC982">
            <v>81</v>
          </cell>
          <cell r="CD982">
            <v>82</v>
          </cell>
          <cell r="CE982" t="str">
            <v/>
          </cell>
          <cell r="CF982">
            <v>0</v>
          </cell>
          <cell r="CG982">
            <v>86.25</v>
          </cell>
          <cell r="CH982">
            <v>76.25</v>
          </cell>
          <cell r="CI982">
            <v>78</v>
          </cell>
          <cell r="CJ982">
            <v>82</v>
          </cell>
          <cell r="CK982" t="str">
            <v/>
          </cell>
          <cell r="CL982">
            <v>0</v>
          </cell>
          <cell r="CM982">
            <v>76.17</v>
          </cell>
          <cell r="CN982">
            <v>83.5</v>
          </cell>
          <cell r="CO982">
            <v>80</v>
          </cell>
          <cell r="CP982">
            <v>78</v>
          </cell>
          <cell r="CQ982" t="str">
            <v/>
          </cell>
          <cell r="CR982">
            <v>0</v>
          </cell>
          <cell r="CS982">
            <v>82.08</v>
          </cell>
          <cell r="CT982">
            <v>89.75</v>
          </cell>
          <cell r="CU982">
            <v>86.5</v>
          </cell>
          <cell r="CV982">
            <v>83</v>
          </cell>
          <cell r="CW982" t="str">
            <v/>
          </cell>
          <cell r="CX982">
            <v>0</v>
          </cell>
          <cell r="CY982">
            <v>82.44</v>
          </cell>
          <cell r="CZ982">
            <v>83.75</v>
          </cell>
          <cell r="DA982">
            <v>76.75</v>
          </cell>
          <cell r="DB982">
            <v>83</v>
          </cell>
          <cell r="DC982" t="str">
            <v/>
          </cell>
          <cell r="DD982">
            <v>0</v>
          </cell>
          <cell r="DE982">
            <v>91</v>
          </cell>
          <cell r="DF982">
            <v>81</v>
          </cell>
          <cell r="DG982">
            <v>81.75</v>
          </cell>
          <cell r="DH982">
            <v>88</v>
          </cell>
          <cell r="DI982" t="str">
            <v/>
          </cell>
          <cell r="DJ982">
            <v>0</v>
          </cell>
          <cell r="DK982">
            <v>0</v>
          </cell>
          <cell r="DL982">
            <v>0</v>
          </cell>
          <cell r="DM982">
            <v>0</v>
          </cell>
          <cell r="DN982">
            <v>85</v>
          </cell>
          <cell r="DO982" t="str">
            <v/>
          </cell>
          <cell r="DP982">
            <v>0</v>
          </cell>
          <cell r="DQ982">
            <v>89</v>
          </cell>
          <cell r="DR982">
            <v>85.5</v>
          </cell>
          <cell r="DS982">
            <v>91.5</v>
          </cell>
          <cell r="DT982">
            <v>82</v>
          </cell>
          <cell r="DU982" t="str">
            <v/>
          </cell>
          <cell r="DV982">
            <v>0</v>
          </cell>
          <cell r="DW982">
            <v>91</v>
          </cell>
          <cell r="DX982">
            <v>86.75</v>
          </cell>
          <cell r="DY982">
            <v>79.75</v>
          </cell>
          <cell r="DZ982">
            <v>85</v>
          </cell>
          <cell r="EA982" t="str">
            <v/>
          </cell>
          <cell r="EB982">
            <v>0</v>
          </cell>
          <cell r="EC982">
            <v>79.78</v>
          </cell>
          <cell r="ED982">
            <v>78.25</v>
          </cell>
          <cell r="EE982">
            <v>84.25</v>
          </cell>
          <cell r="EF982">
            <v>77</v>
          </cell>
          <cell r="EG982" t="str">
            <v/>
          </cell>
          <cell r="EH982">
            <v>0</v>
          </cell>
          <cell r="EI982">
            <v>78.5</v>
          </cell>
          <cell r="EJ982">
            <v>74.75</v>
          </cell>
          <cell r="EK982">
            <v>74.5</v>
          </cell>
          <cell r="EL982">
            <v>76</v>
          </cell>
          <cell r="EM982" t="str">
            <v/>
          </cell>
          <cell r="EN982">
            <v>0</v>
          </cell>
          <cell r="EO982">
            <v>78.5</v>
          </cell>
          <cell r="EP982">
            <v>74.75</v>
          </cell>
          <cell r="EQ982">
            <v>74.5</v>
          </cell>
          <cell r="ER982">
            <v>76</v>
          </cell>
          <cell r="ES982" t="str">
            <v/>
          </cell>
          <cell r="ET982">
            <v>0</v>
          </cell>
          <cell r="EU982">
            <v>78.5</v>
          </cell>
          <cell r="EV982">
            <v>74.75</v>
          </cell>
          <cell r="EW982">
            <v>74.5</v>
          </cell>
          <cell r="EX982">
            <v>76</v>
          </cell>
          <cell r="EY982" t="str">
            <v/>
          </cell>
          <cell r="EZ982">
            <v>0</v>
          </cell>
          <cell r="FA982">
            <v>79.33</v>
          </cell>
          <cell r="FB982">
            <v>71.25</v>
          </cell>
          <cell r="FC982">
            <v>79</v>
          </cell>
          <cell r="FD982">
            <v>72</v>
          </cell>
          <cell r="FE982" t="str">
            <v/>
          </cell>
          <cell r="FF982">
            <v>0</v>
          </cell>
          <cell r="FG982">
            <v>79.33</v>
          </cell>
          <cell r="FH982">
            <v>71.25</v>
          </cell>
          <cell r="FI982">
            <v>79</v>
          </cell>
          <cell r="FJ982">
            <v>72</v>
          </cell>
          <cell r="FK982" t="str">
            <v/>
          </cell>
          <cell r="FL982">
            <v>0</v>
          </cell>
          <cell r="FM982">
            <v>79.33</v>
          </cell>
          <cell r="FN982">
            <v>71.25</v>
          </cell>
          <cell r="FO982">
            <v>79</v>
          </cell>
          <cell r="FP982">
            <v>72</v>
          </cell>
          <cell r="FQ982" t="str">
            <v/>
          </cell>
          <cell r="FR982">
            <v>0</v>
          </cell>
          <cell r="FS982">
            <v>79.33</v>
          </cell>
          <cell r="FT982">
            <v>71.25</v>
          </cell>
          <cell r="FU982">
            <v>79</v>
          </cell>
          <cell r="FV982">
            <v>72</v>
          </cell>
          <cell r="FW982" t="str">
            <v/>
          </cell>
          <cell r="FX982">
            <v>0</v>
          </cell>
          <cell r="FY982">
            <v>79.33</v>
          </cell>
          <cell r="FZ982">
            <v>71.25</v>
          </cell>
          <cell r="GA982">
            <v>79</v>
          </cell>
          <cell r="GB982">
            <v>72</v>
          </cell>
          <cell r="GC982" t="str">
            <v/>
          </cell>
          <cell r="GD982">
            <v>0</v>
          </cell>
          <cell r="GE982">
            <v>79.33</v>
          </cell>
          <cell r="GF982">
            <v>71.25</v>
          </cell>
          <cell r="GG982">
            <v>79</v>
          </cell>
          <cell r="GH982">
            <v>72</v>
          </cell>
          <cell r="GI982" t="str">
            <v/>
          </cell>
          <cell r="GJ982">
            <v>0</v>
          </cell>
          <cell r="GK982">
            <v>79.33</v>
          </cell>
          <cell r="GL982">
            <v>71.25</v>
          </cell>
          <cell r="GM982">
            <v>79</v>
          </cell>
          <cell r="GN982">
            <v>72</v>
          </cell>
          <cell r="GO982" t="str">
            <v/>
          </cell>
          <cell r="GP982">
            <v>0</v>
          </cell>
          <cell r="GQ982">
            <v>79.33</v>
          </cell>
          <cell r="GR982">
            <v>71.25</v>
          </cell>
          <cell r="GS982">
            <v>79</v>
          </cell>
          <cell r="GT982">
            <v>72</v>
          </cell>
          <cell r="GU982" t="str">
            <v/>
          </cell>
          <cell r="GV982">
            <v>0</v>
          </cell>
          <cell r="GW982">
            <v>81.92</v>
          </cell>
          <cell r="GX982">
            <v>78.75</v>
          </cell>
          <cell r="GY982">
            <v>70</v>
          </cell>
          <cell r="GZ982">
            <v>78</v>
          </cell>
          <cell r="HA982" t="str">
            <v>EKO-L</v>
          </cell>
          <cell r="HB982">
            <v>0</v>
          </cell>
          <cell r="HC982">
            <v>83.83</v>
          </cell>
          <cell r="HD982">
            <v>75.75</v>
          </cell>
          <cell r="HE982">
            <v>77.5</v>
          </cell>
          <cell r="HF982">
            <v>79</v>
          </cell>
          <cell r="HH982">
            <v>0</v>
          </cell>
          <cell r="HM982" t="str">
            <v/>
          </cell>
          <cell r="HN982" t="str">
            <v/>
          </cell>
          <cell r="HS982">
            <v>0</v>
          </cell>
          <cell r="HT982" t="str">
            <v>PKN</v>
          </cell>
          <cell r="HU982">
            <v>0</v>
          </cell>
          <cell r="HV982" t="str">
            <v>IND</v>
          </cell>
          <cell r="HW982">
            <v>0</v>
          </cell>
          <cell r="HX982" t="str">
            <v>MAT-W</v>
          </cell>
          <cell r="HY982">
            <v>0</v>
          </cell>
          <cell r="HZ982" t="str">
            <v>SEJ-W</v>
          </cell>
          <cell r="IA982">
            <v>0</v>
          </cell>
          <cell r="IB982" t="str">
            <v>IGR-W</v>
          </cell>
          <cell r="IC982">
            <v>0</v>
          </cell>
          <cell r="ID982" t="str">
            <v>SBO</v>
          </cell>
          <cell r="IE982">
            <v>0</v>
          </cell>
          <cell r="IF982" t="str">
            <v>PJO</v>
          </cell>
          <cell r="IG982">
            <v>0</v>
          </cell>
          <cell r="IH982" t="str">
            <v>PRA</v>
          </cell>
          <cell r="II982">
            <v>0</v>
          </cell>
          <cell r="IJ982" t="str">
            <v>JAW</v>
          </cell>
          <cell r="IK982">
            <v>0</v>
          </cell>
          <cell r="IL982" t="str">
            <v>ARB</v>
          </cell>
          <cell r="IM982">
            <v>0</v>
          </cell>
          <cell r="IN982" t="str">
            <v>PKM</v>
          </cell>
          <cell r="IO982">
            <v>0</v>
          </cell>
          <cell r="IP982" t="str">
            <v>MAT-P</v>
          </cell>
          <cell r="IQ982">
            <v>0</v>
          </cell>
          <cell r="IR982" t="str">
            <v>BIO-P</v>
          </cell>
          <cell r="IS982">
            <v>0</v>
          </cell>
          <cell r="IT982" t="str">
            <v>FIS-P</v>
          </cell>
          <cell r="IU982">
            <v>0</v>
          </cell>
          <cell r="IV982" t="str">
            <v>KIM-P</v>
          </cell>
          <cell r="IW982">
            <v>0</v>
          </cell>
          <cell r="IX982" t="str">
            <v>EKO-L</v>
          </cell>
          <cell r="IY982">
            <v>0</v>
          </cell>
          <cell r="JA982">
            <v>0</v>
          </cell>
        </row>
        <row r="983">
          <cell r="Q983" t="str">
            <v/>
          </cell>
          <cell r="AB983" t="str">
            <v/>
          </cell>
          <cell r="AC983">
            <v>31</v>
          </cell>
          <cell r="AI983" t="str">
            <v/>
          </cell>
          <cell r="AJ983">
            <v>0</v>
          </cell>
          <cell r="AK983">
            <v>83.25</v>
          </cell>
          <cell r="AL983">
            <v>84.5</v>
          </cell>
          <cell r="AM983">
            <v>88</v>
          </cell>
          <cell r="AN983">
            <v>80</v>
          </cell>
          <cell r="AO983" t="str">
            <v/>
          </cell>
          <cell r="AP983">
            <v>0</v>
          </cell>
          <cell r="AQ983">
            <v>85</v>
          </cell>
          <cell r="AR983">
            <v>0</v>
          </cell>
          <cell r="AS983">
            <v>78.5</v>
          </cell>
          <cell r="AT983">
            <v>81</v>
          </cell>
          <cell r="AU983" t="str">
            <v/>
          </cell>
          <cell r="AV983">
            <v>0</v>
          </cell>
          <cell r="AW983">
            <v>81.83</v>
          </cell>
          <cell r="AX983">
            <v>84</v>
          </cell>
          <cell r="AY983">
            <v>88</v>
          </cell>
          <cell r="AZ983">
            <v>80</v>
          </cell>
          <cell r="BA983" t="str">
            <v/>
          </cell>
          <cell r="BB983">
            <v>0</v>
          </cell>
          <cell r="BC983">
            <v>86.75</v>
          </cell>
          <cell r="BD983">
            <v>84.5</v>
          </cell>
          <cell r="BE983">
            <v>88</v>
          </cell>
          <cell r="BF983">
            <v>82</v>
          </cell>
          <cell r="BG983" t="str">
            <v/>
          </cell>
          <cell r="BH983">
            <v>0</v>
          </cell>
          <cell r="BI983">
            <v>84.33</v>
          </cell>
          <cell r="BJ983">
            <v>80</v>
          </cell>
          <cell r="BK983">
            <v>77.75</v>
          </cell>
          <cell r="BL983">
            <v>78</v>
          </cell>
          <cell r="BM983" t="str">
            <v/>
          </cell>
          <cell r="BN983">
            <v>0</v>
          </cell>
          <cell r="BO983">
            <v>81.13</v>
          </cell>
          <cell r="BP983">
            <v>78.25</v>
          </cell>
          <cell r="BQ983">
            <v>77.75</v>
          </cell>
          <cell r="BR983">
            <v>85</v>
          </cell>
          <cell r="BS983" t="str">
            <v/>
          </cell>
          <cell r="BT983">
            <v>0</v>
          </cell>
          <cell r="BU983">
            <v>86.5</v>
          </cell>
          <cell r="BV983">
            <v>84.25</v>
          </cell>
          <cell r="BW983">
            <v>88.5</v>
          </cell>
          <cell r="BX983">
            <v>88</v>
          </cell>
          <cell r="BY983" t="str">
            <v/>
          </cell>
          <cell r="BZ983">
            <v>0</v>
          </cell>
          <cell r="CA983">
            <v>86.78</v>
          </cell>
          <cell r="CB983">
            <v>81.75</v>
          </cell>
          <cell r="CC983">
            <v>81</v>
          </cell>
          <cell r="CD983">
            <v>82</v>
          </cell>
          <cell r="CE983" t="str">
            <v/>
          </cell>
          <cell r="CF983">
            <v>0</v>
          </cell>
          <cell r="CG983">
            <v>86.25</v>
          </cell>
          <cell r="CH983">
            <v>76.25</v>
          </cell>
          <cell r="CI983">
            <v>78</v>
          </cell>
          <cell r="CJ983">
            <v>82</v>
          </cell>
          <cell r="CK983" t="str">
            <v/>
          </cell>
          <cell r="CL983">
            <v>0</v>
          </cell>
          <cell r="CM983">
            <v>76.17</v>
          </cell>
          <cell r="CN983">
            <v>83.5</v>
          </cell>
          <cell r="CO983">
            <v>80</v>
          </cell>
          <cell r="CP983">
            <v>78</v>
          </cell>
          <cell r="CQ983" t="str">
            <v/>
          </cell>
          <cell r="CR983">
            <v>0</v>
          </cell>
          <cell r="CS983">
            <v>82.08</v>
          </cell>
          <cell r="CT983">
            <v>89.75</v>
          </cell>
          <cell r="CU983">
            <v>86.5</v>
          </cell>
          <cell r="CV983">
            <v>83</v>
          </cell>
          <cell r="CW983" t="str">
            <v/>
          </cell>
          <cell r="CX983">
            <v>0</v>
          </cell>
          <cell r="CY983">
            <v>82.44</v>
          </cell>
          <cell r="CZ983">
            <v>83.75</v>
          </cell>
          <cell r="DA983">
            <v>76.75</v>
          </cell>
          <cell r="DB983">
            <v>83</v>
          </cell>
          <cell r="DC983" t="str">
            <v/>
          </cell>
          <cell r="DD983">
            <v>0</v>
          </cell>
          <cell r="DE983">
            <v>91</v>
          </cell>
          <cell r="DF983">
            <v>81</v>
          </cell>
          <cell r="DG983">
            <v>81.75</v>
          </cell>
          <cell r="DH983">
            <v>88</v>
          </cell>
          <cell r="DI983" t="str">
            <v/>
          </cell>
          <cell r="DJ983">
            <v>0</v>
          </cell>
          <cell r="DK983">
            <v>0</v>
          </cell>
          <cell r="DL983">
            <v>0</v>
          </cell>
          <cell r="DM983">
            <v>0</v>
          </cell>
          <cell r="DN983">
            <v>85</v>
          </cell>
          <cell r="DO983" t="str">
            <v/>
          </cell>
          <cell r="DP983">
            <v>0</v>
          </cell>
          <cell r="DQ983">
            <v>89</v>
          </cell>
          <cell r="DR983">
            <v>85.5</v>
          </cell>
          <cell r="DS983">
            <v>91.5</v>
          </cell>
          <cell r="DT983">
            <v>82</v>
          </cell>
          <cell r="DU983" t="str">
            <v/>
          </cell>
          <cell r="DV983">
            <v>0</v>
          </cell>
          <cell r="DW983">
            <v>91</v>
          </cell>
          <cell r="DX983">
            <v>86.75</v>
          </cell>
          <cell r="DY983">
            <v>79.75</v>
          </cell>
          <cell r="DZ983">
            <v>85</v>
          </cell>
          <cell r="EA983" t="str">
            <v/>
          </cell>
          <cell r="EB983">
            <v>0</v>
          </cell>
          <cell r="EC983">
            <v>79.78</v>
          </cell>
          <cell r="ED983">
            <v>78.25</v>
          </cell>
          <cell r="EE983">
            <v>84.25</v>
          </cell>
          <cell r="EF983">
            <v>77</v>
          </cell>
          <cell r="EG983" t="str">
            <v/>
          </cell>
          <cell r="EH983">
            <v>0</v>
          </cell>
          <cell r="EI983">
            <v>78.5</v>
          </cell>
          <cell r="EJ983">
            <v>74.75</v>
          </cell>
          <cell r="EK983">
            <v>74.5</v>
          </cell>
          <cell r="EL983">
            <v>76</v>
          </cell>
          <cell r="EM983" t="str">
            <v/>
          </cell>
          <cell r="EN983">
            <v>0</v>
          </cell>
          <cell r="EO983">
            <v>78.5</v>
          </cell>
          <cell r="EP983">
            <v>74.75</v>
          </cell>
          <cell r="EQ983">
            <v>74.5</v>
          </cell>
          <cell r="ER983">
            <v>76</v>
          </cell>
          <cell r="ES983" t="str">
            <v/>
          </cell>
          <cell r="ET983">
            <v>0</v>
          </cell>
          <cell r="EU983">
            <v>78.5</v>
          </cell>
          <cell r="EV983">
            <v>74.75</v>
          </cell>
          <cell r="EW983">
            <v>74.5</v>
          </cell>
          <cell r="EX983">
            <v>76</v>
          </cell>
          <cell r="EY983" t="str">
            <v/>
          </cell>
          <cell r="EZ983">
            <v>0</v>
          </cell>
          <cell r="FA983">
            <v>79.33</v>
          </cell>
          <cell r="FB983">
            <v>71.25</v>
          </cell>
          <cell r="FC983">
            <v>79</v>
          </cell>
          <cell r="FD983">
            <v>72</v>
          </cell>
          <cell r="FE983" t="str">
            <v/>
          </cell>
          <cell r="FF983">
            <v>0</v>
          </cell>
          <cell r="FG983">
            <v>79.33</v>
          </cell>
          <cell r="FH983">
            <v>71.25</v>
          </cell>
          <cell r="FI983">
            <v>79</v>
          </cell>
          <cell r="FJ983">
            <v>72</v>
          </cell>
          <cell r="FK983" t="str">
            <v/>
          </cell>
          <cell r="FL983">
            <v>0</v>
          </cell>
          <cell r="FM983">
            <v>79.33</v>
          </cell>
          <cell r="FN983">
            <v>71.25</v>
          </cell>
          <cell r="FO983">
            <v>79</v>
          </cell>
          <cell r="FP983">
            <v>72</v>
          </cell>
          <cell r="FQ983" t="str">
            <v/>
          </cell>
          <cell r="FR983">
            <v>0</v>
          </cell>
          <cell r="FS983">
            <v>79.33</v>
          </cell>
          <cell r="FT983">
            <v>71.25</v>
          </cell>
          <cell r="FU983">
            <v>79</v>
          </cell>
          <cell r="FV983">
            <v>72</v>
          </cell>
          <cell r="FW983" t="str">
            <v/>
          </cell>
          <cell r="FX983">
            <v>0</v>
          </cell>
          <cell r="FY983">
            <v>79.33</v>
          </cell>
          <cell r="FZ983">
            <v>71.25</v>
          </cell>
          <cell r="GA983">
            <v>79</v>
          </cell>
          <cell r="GB983">
            <v>72</v>
          </cell>
          <cell r="GC983" t="str">
            <v/>
          </cell>
          <cell r="GD983">
            <v>0</v>
          </cell>
          <cell r="GE983">
            <v>79.33</v>
          </cell>
          <cell r="GF983">
            <v>71.25</v>
          </cell>
          <cell r="GG983">
            <v>79</v>
          </cell>
          <cell r="GH983">
            <v>72</v>
          </cell>
          <cell r="GI983" t="str">
            <v/>
          </cell>
          <cell r="GJ983">
            <v>0</v>
          </cell>
          <cell r="GK983">
            <v>79.33</v>
          </cell>
          <cell r="GL983">
            <v>71.25</v>
          </cell>
          <cell r="GM983">
            <v>79</v>
          </cell>
          <cell r="GN983">
            <v>72</v>
          </cell>
          <cell r="GO983" t="str">
            <v/>
          </cell>
          <cell r="GP983">
            <v>0</v>
          </cell>
          <cell r="GQ983">
            <v>79.33</v>
          </cell>
          <cell r="GR983">
            <v>71.25</v>
          </cell>
          <cell r="GS983">
            <v>79</v>
          </cell>
          <cell r="GT983">
            <v>72</v>
          </cell>
          <cell r="GU983" t="str">
            <v/>
          </cell>
          <cell r="GV983">
            <v>0</v>
          </cell>
          <cell r="GW983">
            <v>81.92</v>
          </cell>
          <cell r="GX983">
            <v>78.75</v>
          </cell>
          <cell r="GY983">
            <v>70</v>
          </cell>
          <cell r="GZ983">
            <v>78</v>
          </cell>
          <cell r="HA983" t="str">
            <v>EKO-L</v>
          </cell>
          <cell r="HB983">
            <v>0</v>
          </cell>
          <cell r="HC983">
            <v>83.83</v>
          </cell>
          <cell r="HD983">
            <v>75.75</v>
          </cell>
          <cell r="HE983">
            <v>77.5</v>
          </cell>
          <cell r="HF983">
            <v>79</v>
          </cell>
          <cell r="HH983">
            <v>0</v>
          </cell>
          <cell r="HM983" t="str">
            <v/>
          </cell>
          <cell r="HN983" t="str">
            <v/>
          </cell>
          <cell r="HS983">
            <v>0</v>
          </cell>
          <cell r="HT983" t="str">
            <v>PKN</v>
          </cell>
          <cell r="HU983">
            <v>0</v>
          </cell>
          <cell r="HV983" t="str">
            <v>IND</v>
          </cell>
          <cell r="HW983">
            <v>0</v>
          </cell>
          <cell r="HX983" t="str">
            <v>MAT-W</v>
          </cell>
          <cell r="HY983">
            <v>0</v>
          </cell>
          <cell r="HZ983" t="str">
            <v>SEJ-W</v>
          </cell>
          <cell r="IA983">
            <v>0</v>
          </cell>
          <cell r="IB983" t="str">
            <v>IGR-W</v>
          </cell>
          <cell r="IC983">
            <v>0</v>
          </cell>
          <cell r="ID983" t="str">
            <v>SBO</v>
          </cell>
          <cell r="IE983">
            <v>0</v>
          </cell>
          <cell r="IF983" t="str">
            <v>PJO</v>
          </cell>
          <cell r="IG983">
            <v>0</v>
          </cell>
          <cell r="IH983" t="str">
            <v>PRA</v>
          </cell>
          <cell r="II983">
            <v>0</v>
          </cell>
          <cell r="IJ983" t="str">
            <v>JAW</v>
          </cell>
          <cell r="IK983">
            <v>0</v>
          </cell>
          <cell r="IL983" t="str">
            <v>ARB</v>
          </cell>
          <cell r="IM983">
            <v>0</v>
          </cell>
          <cell r="IN983" t="str">
            <v>PKM</v>
          </cell>
          <cell r="IO983">
            <v>0</v>
          </cell>
          <cell r="IP983" t="str">
            <v>MAT-P</v>
          </cell>
          <cell r="IQ983">
            <v>0</v>
          </cell>
          <cell r="IR983" t="str">
            <v>BIO-P</v>
          </cell>
          <cell r="IS983">
            <v>0</v>
          </cell>
          <cell r="IT983" t="str">
            <v>FIS-P</v>
          </cell>
          <cell r="IU983">
            <v>0</v>
          </cell>
          <cell r="IV983" t="str">
            <v>KIM-P</v>
          </cell>
          <cell r="IW983">
            <v>0</v>
          </cell>
          <cell r="IX983" t="str">
            <v>EKO-L</v>
          </cell>
          <cell r="IY983">
            <v>0</v>
          </cell>
          <cell r="JA983">
            <v>0</v>
          </cell>
        </row>
        <row r="984">
          <cell r="Q984" t="str">
            <v/>
          </cell>
          <cell r="AB984" t="str">
            <v/>
          </cell>
          <cell r="AC984">
            <v>32</v>
          </cell>
          <cell r="AI984" t="str">
            <v/>
          </cell>
          <cell r="AJ984">
            <v>0</v>
          </cell>
          <cell r="AK984">
            <v>83.25</v>
          </cell>
          <cell r="AL984">
            <v>84.5</v>
          </cell>
          <cell r="AM984">
            <v>88</v>
          </cell>
          <cell r="AN984">
            <v>80</v>
          </cell>
          <cell r="AO984" t="str">
            <v/>
          </cell>
          <cell r="AP984">
            <v>0</v>
          </cell>
          <cell r="AQ984">
            <v>85</v>
          </cell>
          <cell r="AR984">
            <v>0</v>
          </cell>
          <cell r="AS984">
            <v>78.5</v>
          </cell>
          <cell r="AT984">
            <v>81</v>
          </cell>
          <cell r="AU984" t="str">
            <v/>
          </cell>
          <cell r="AV984">
            <v>0</v>
          </cell>
          <cell r="AW984">
            <v>81.83</v>
          </cell>
          <cell r="AX984">
            <v>84</v>
          </cell>
          <cell r="AY984">
            <v>88</v>
          </cell>
          <cell r="AZ984">
            <v>80</v>
          </cell>
          <cell r="BA984" t="str">
            <v/>
          </cell>
          <cell r="BB984">
            <v>0</v>
          </cell>
          <cell r="BC984">
            <v>86.75</v>
          </cell>
          <cell r="BD984">
            <v>84.5</v>
          </cell>
          <cell r="BE984">
            <v>88</v>
          </cell>
          <cell r="BF984">
            <v>82</v>
          </cell>
          <cell r="BG984" t="str">
            <v/>
          </cell>
          <cell r="BH984">
            <v>0</v>
          </cell>
          <cell r="BI984">
            <v>84.33</v>
          </cell>
          <cell r="BJ984">
            <v>80</v>
          </cell>
          <cell r="BK984">
            <v>77.75</v>
          </cell>
          <cell r="BL984">
            <v>78</v>
          </cell>
          <cell r="BM984" t="str">
            <v/>
          </cell>
          <cell r="BN984">
            <v>0</v>
          </cell>
          <cell r="BO984">
            <v>81.13</v>
          </cell>
          <cell r="BP984">
            <v>78.25</v>
          </cell>
          <cell r="BQ984">
            <v>77.75</v>
          </cell>
          <cell r="BR984">
            <v>85</v>
          </cell>
          <cell r="BS984" t="str">
            <v/>
          </cell>
          <cell r="BT984">
            <v>0</v>
          </cell>
          <cell r="BU984">
            <v>86.5</v>
          </cell>
          <cell r="BV984">
            <v>84.25</v>
          </cell>
          <cell r="BW984">
            <v>88.5</v>
          </cell>
          <cell r="BX984">
            <v>88</v>
          </cell>
          <cell r="BY984" t="str">
            <v/>
          </cell>
          <cell r="BZ984">
            <v>0</v>
          </cell>
          <cell r="CA984">
            <v>86.78</v>
          </cell>
          <cell r="CB984">
            <v>81.75</v>
          </cell>
          <cell r="CC984">
            <v>81</v>
          </cell>
          <cell r="CD984">
            <v>82</v>
          </cell>
          <cell r="CE984" t="str">
            <v/>
          </cell>
          <cell r="CF984">
            <v>0</v>
          </cell>
          <cell r="CG984">
            <v>86.25</v>
          </cell>
          <cell r="CH984">
            <v>76.25</v>
          </cell>
          <cell r="CI984">
            <v>78</v>
          </cell>
          <cell r="CJ984">
            <v>82</v>
          </cell>
          <cell r="CK984" t="str">
            <v/>
          </cell>
          <cell r="CL984">
            <v>0</v>
          </cell>
          <cell r="CM984">
            <v>76.17</v>
          </cell>
          <cell r="CN984">
            <v>83.5</v>
          </cell>
          <cell r="CO984">
            <v>80</v>
          </cell>
          <cell r="CP984">
            <v>78</v>
          </cell>
          <cell r="CQ984" t="str">
            <v/>
          </cell>
          <cell r="CR984">
            <v>0</v>
          </cell>
          <cell r="CS984">
            <v>82.08</v>
          </cell>
          <cell r="CT984">
            <v>89.75</v>
          </cell>
          <cell r="CU984">
            <v>86.5</v>
          </cell>
          <cell r="CV984">
            <v>83</v>
          </cell>
          <cell r="CW984" t="str">
            <v/>
          </cell>
          <cell r="CX984">
            <v>0</v>
          </cell>
          <cell r="CY984">
            <v>82.44</v>
          </cell>
          <cell r="CZ984">
            <v>83.75</v>
          </cell>
          <cell r="DA984">
            <v>76.75</v>
          </cell>
          <cell r="DB984">
            <v>83</v>
          </cell>
          <cell r="DC984" t="str">
            <v/>
          </cell>
          <cell r="DD984">
            <v>0</v>
          </cell>
          <cell r="DE984">
            <v>91</v>
          </cell>
          <cell r="DF984">
            <v>81</v>
          </cell>
          <cell r="DG984">
            <v>81.75</v>
          </cell>
          <cell r="DH984">
            <v>88</v>
          </cell>
          <cell r="DI984" t="str">
            <v/>
          </cell>
          <cell r="DJ984">
            <v>0</v>
          </cell>
          <cell r="DK984">
            <v>0</v>
          </cell>
          <cell r="DL984">
            <v>0</v>
          </cell>
          <cell r="DM984">
            <v>0</v>
          </cell>
          <cell r="DN984">
            <v>85</v>
          </cell>
          <cell r="DO984" t="str">
            <v/>
          </cell>
          <cell r="DP984">
            <v>0</v>
          </cell>
          <cell r="DQ984">
            <v>89</v>
          </cell>
          <cell r="DR984">
            <v>85.5</v>
          </cell>
          <cell r="DS984">
            <v>91.5</v>
          </cell>
          <cell r="DT984">
            <v>82</v>
          </cell>
          <cell r="DU984" t="str">
            <v/>
          </cell>
          <cell r="DV984">
            <v>0</v>
          </cell>
          <cell r="DW984">
            <v>91</v>
          </cell>
          <cell r="DX984">
            <v>86.75</v>
          </cell>
          <cell r="DY984">
            <v>79.75</v>
          </cell>
          <cell r="DZ984">
            <v>85</v>
          </cell>
          <cell r="EA984" t="str">
            <v/>
          </cell>
          <cell r="EB984">
            <v>0</v>
          </cell>
          <cell r="EC984">
            <v>79.78</v>
          </cell>
          <cell r="ED984">
            <v>78.25</v>
          </cell>
          <cell r="EE984">
            <v>84.25</v>
          </cell>
          <cell r="EF984">
            <v>77</v>
          </cell>
          <cell r="EG984" t="str">
            <v/>
          </cell>
          <cell r="EH984">
            <v>0</v>
          </cell>
          <cell r="EI984">
            <v>78.5</v>
          </cell>
          <cell r="EJ984">
            <v>74.75</v>
          </cell>
          <cell r="EK984">
            <v>74.5</v>
          </cell>
          <cell r="EL984">
            <v>76</v>
          </cell>
          <cell r="EM984" t="str">
            <v/>
          </cell>
          <cell r="EN984">
            <v>0</v>
          </cell>
          <cell r="EO984">
            <v>78.5</v>
          </cell>
          <cell r="EP984">
            <v>74.75</v>
          </cell>
          <cell r="EQ984">
            <v>74.5</v>
          </cell>
          <cell r="ER984">
            <v>76</v>
          </cell>
          <cell r="ES984" t="str">
            <v/>
          </cell>
          <cell r="ET984">
            <v>0</v>
          </cell>
          <cell r="EU984">
            <v>78.5</v>
          </cell>
          <cell r="EV984">
            <v>74.75</v>
          </cell>
          <cell r="EW984">
            <v>74.5</v>
          </cell>
          <cell r="EX984">
            <v>76</v>
          </cell>
          <cell r="EY984" t="str">
            <v/>
          </cell>
          <cell r="EZ984">
            <v>0</v>
          </cell>
          <cell r="FA984">
            <v>79.33</v>
          </cell>
          <cell r="FB984">
            <v>71.25</v>
          </cell>
          <cell r="FC984">
            <v>79</v>
          </cell>
          <cell r="FD984">
            <v>72</v>
          </cell>
          <cell r="FE984" t="str">
            <v/>
          </cell>
          <cell r="FF984">
            <v>0</v>
          </cell>
          <cell r="FG984">
            <v>79.33</v>
          </cell>
          <cell r="FH984">
            <v>71.25</v>
          </cell>
          <cell r="FI984">
            <v>79</v>
          </cell>
          <cell r="FJ984">
            <v>72</v>
          </cell>
          <cell r="FK984" t="str">
            <v/>
          </cell>
          <cell r="FL984">
            <v>0</v>
          </cell>
          <cell r="FM984">
            <v>79.33</v>
          </cell>
          <cell r="FN984">
            <v>71.25</v>
          </cell>
          <cell r="FO984">
            <v>79</v>
          </cell>
          <cell r="FP984">
            <v>72</v>
          </cell>
          <cell r="FQ984" t="str">
            <v/>
          </cell>
          <cell r="FR984">
            <v>0</v>
          </cell>
          <cell r="FS984">
            <v>79.33</v>
          </cell>
          <cell r="FT984">
            <v>71.25</v>
          </cell>
          <cell r="FU984">
            <v>79</v>
          </cell>
          <cell r="FV984">
            <v>72</v>
          </cell>
          <cell r="FW984" t="str">
            <v/>
          </cell>
          <cell r="FX984">
            <v>0</v>
          </cell>
          <cell r="FY984">
            <v>79.33</v>
          </cell>
          <cell r="FZ984">
            <v>71.25</v>
          </cell>
          <cell r="GA984">
            <v>79</v>
          </cell>
          <cell r="GB984">
            <v>72</v>
          </cell>
          <cell r="GC984" t="str">
            <v/>
          </cell>
          <cell r="GD984">
            <v>0</v>
          </cell>
          <cell r="GE984">
            <v>79.33</v>
          </cell>
          <cell r="GF984">
            <v>71.25</v>
          </cell>
          <cell r="GG984">
            <v>79</v>
          </cell>
          <cell r="GH984">
            <v>72</v>
          </cell>
          <cell r="GI984" t="str">
            <v/>
          </cell>
          <cell r="GJ984">
            <v>0</v>
          </cell>
          <cell r="GK984">
            <v>79.33</v>
          </cell>
          <cell r="GL984">
            <v>71.25</v>
          </cell>
          <cell r="GM984">
            <v>79</v>
          </cell>
          <cell r="GN984">
            <v>72</v>
          </cell>
          <cell r="GO984" t="str">
            <v/>
          </cell>
          <cell r="GP984">
            <v>0</v>
          </cell>
          <cell r="GQ984">
            <v>79.33</v>
          </cell>
          <cell r="GR984">
            <v>71.25</v>
          </cell>
          <cell r="GS984">
            <v>79</v>
          </cell>
          <cell r="GT984">
            <v>72</v>
          </cell>
          <cell r="GU984" t="str">
            <v/>
          </cell>
          <cell r="GV984">
            <v>0</v>
          </cell>
          <cell r="GW984">
            <v>81.92</v>
          </cell>
          <cell r="GX984">
            <v>78.75</v>
          </cell>
          <cell r="GY984">
            <v>70</v>
          </cell>
          <cell r="GZ984">
            <v>78</v>
          </cell>
          <cell r="HA984" t="str">
            <v>EKO-L</v>
          </cell>
          <cell r="HB984">
            <v>0</v>
          </cell>
          <cell r="HC984">
            <v>83.83</v>
          </cell>
          <cell r="HD984">
            <v>75.75</v>
          </cell>
          <cell r="HE984">
            <v>77.5</v>
          </cell>
          <cell r="HF984">
            <v>79</v>
          </cell>
          <cell r="HH984">
            <v>0</v>
          </cell>
          <cell r="HM984" t="str">
            <v/>
          </cell>
          <cell r="HN984" t="str">
            <v/>
          </cell>
          <cell r="HS984">
            <v>0</v>
          </cell>
          <cell r="HT984" t="str">
            <v>PKN</v>
          </cell>
          <cell r="HU984">
            <v>0</v>
          </cell>
          <cell r="HV984" t="str">
            <v>IND</v>
          </cell>
          <cell r="HW984">
            <v>0</v>
          </cell>
          <cell r="HX984" t="str">
            <v>MAT-W</v>
          </cell>
          <cell r="HY984">
            <v>0</v>
          </cell>
          <cell r="HZ984" t="str">
            <v>SEJ-W</v>
          </cell>
          <cell r="IA984">
            <v>0</v>
          </cell>
          <cell r="IB984" t="str">
            <v>IGR-W</v>
          </cell>
          <cell r="IC984">
            <v>0</v>
          </cell>
          <cell r="ID984" t="str">
            <v>SBO</v>
          </cell>
          <cell r="IE984">
            <v>0</v>
          </cell>
          <cell r="IF984" t="str">
            <v>PJO</v>
          </cell>
          <cell r="IG984">
            <v>0</v>
          </cell>
          <cell r="IH984" t="str">
            <v>PRA</v>
          </cell>
          <cell r="II984">
            <v>0</v>
          </cell>
          <cell r="IJ984" t="str">
            <v>JAW</v>
          </cell>
          <cell r="IK984">
            <v>0</v>
          </cell>
          <cell r="IL984" t="str">
            <v>ARB</v>
          </cell>
          <cell r="IM984">
            <v>0</v>
          </cell>
          <cell r="IN984" t="str">
            <v>PKM</v>
          </cell>
          <cell r="IO984">
            <v>0</v>
          </cell>
          <cell r="IP984" t="str">
            <v>MAT-P</v>
          </cell>
          <cell r="IQ984">
            <v>0</v>
          </cell>
          <cell r="IR984" t="str">
            <v>BIO-P</v>
          </cell>
          <cell r="IS984">
            <v>0</v>
          </cell>
          <cell r="IT984" t="str">
            <v>FIS-P</v>
          </cell>
          <cell r="IU984">
            <v>0</v>
          </cell>
          <cell r="IV984" t="str">
            <v>KIM-P</v>
          </cell>
          <cell r="IW984">
            <v>0</v>
          </cell>
          <cell r="IX984" t="str">
            <v>EKO-L</v>
          </cell>
          <cell r="IY984">
            <v>0</v>
          </cell>
          <cell r="JA984">
            <v>0</v>
          </cell>
        </row>
        <row r="985">
          <cell r="Q985" t="str">
            <v/>
          </cell>
          <cell r="AB985" t="str">
            <v/>
          </cell>
          <cell r="AC985">
            <v>1</v>
          </cell>
          <cell r="AI985" t="str">
            <v/>
          </cell>
          <cell r="AJ985">
            <v>0</v>
          </cell>
          <cell r="AK985">
            <v>83.25</v>
          </cell>
          <cell r="AL985">
            <v>84.5</v>
          </cell>
          <cell r="AM985">
            <v>88</v>
          </cell>
          <cell r="AN985">
            <v>80</v>
          </cell>
          <cell r="AO985" t="str">
            <v/>
          </cell>
          <cell r="AP985">
            <v>0</v>
          </cell>
          <cell r="AQ985">
            <v>85</v>
          </cell>
          <cell r="AR985">
            <v>0</v>
          </cell>
          <cell r="AS985">
            <v>78.5</v>
          </cell>
          <cell r="AT985">
            <v>81</v>
          </cell>
          <cell r="AU985" t="str">
            <v/>
          </cell>
          <cell r="AV985">
            <v>0</v>
          </cell>
          <cell r="AW985">
            <v>81.83</v>
          </cell>
          <cell r="AX985">
            <v>84</v>
          </cell>
          <cell r="AY985">
            <v>88</v>
          </cell>
          <cell r="AZ985">
            <v>80</v>
          </cell>
          <cell r="BA985" t="str">
            <v/>
          </cell>
          <cell r="BB985">
            <v>0</v>
          </cell>
          <cell r="BC985">
            <v>86.75</v>
          </cell>
          <cell r="BD985">
            <v>84.5</v>
          </cell>
          <cell r="BE985">
            <v>88</v>
          </cell>
          <cell r="BF985">
            <v>82</v>
          </cell>
          <cell r="BG985" t="str">
            <v/>
          </cell>
          <cell r="BH985">
            <v>0</v>
          </cell>
          <cell r="BI985">
            <v>84.33</v>
          </cell>
          <cell r="BJ985">
            <v>80</v>
          </cell>
          <cell r="BK985">
            <v>77.75</v>
          </cell>
          <cell r="BL985">
            <v>78</v>
          </cell>
          <cell r="BM985" t="str">
            <v/>
          </cell>
          <cell r="BN985">
            <v>0</v>
          </cell>
          <cell r="BO985">
            <v>81.13</v>
          </cell>
          <cell r="BP985">
            <v>78.25</v>
          </cell>
          <cell r="BQ985">
            <v>77.75</v>
          </cell>
          <cell r="BR985">
            <v>85</v>
          </cell>
          <cell r="BS985" t="str">
            <v/>
          </cell>
          <cell r="BT985">
            <v>0</v>
          </cell>
          <cell r="BU985">
            <v>86.5</v>
          </cell>
          <cell r="BV985">
            <v>84.25</v>
          </cell>
          <cell r="BW985">
            <v>88.5</v>
          </cell>
          <cell r="BX985">
            <v>88</v>
          </cell>
          <cell r="BY985" t="str">
            <v/>
          </cell>
          <cell r="BZ985">
            <v>0</v>
          </cell>
          <cell r="CA985">
            <v>86.78</v>
          </cell>
          <cell r="CB985">
            <v>81.75</v>
          </cell>
          <cell r="CC985">
            <v>81</v>
          </cell>
          <cell r="CD985">
            <v>82</v>
          </cell>
          <cell r="CE985" t="str">
            <v/>
          </cell>
          <cell r="CF985">
            <v>0</v>
          </cell>
          <cell r="CG985">
            <v>86.25</v>
          </cell>
          <cell r="CH985">
            <v>76.25</v>
          </cell>
          <cell r="CI985">
            <v>78</v>
          </cell>
          <cell r="CJ985">
            <v>82</v>
          </cell>
          <cell r="CK985" t="str">
            <v/>
          </cell>
          <cell r="CL985">
            <v>0</v>
          </cell>
          <cell r="CM985">
            <v>76.17</v>
          </cell>
          <cell r="CN985">
            <v>83.5</v>
          </cell>
          <cell r="CO985">
            <v>80</v>
          </cell>
          <cell r="CP985">
            <v>78</v>
          </cell>
          <cell r="CQ985" t="str">
            <v/>
          </cell>
          <cell r="CR985">
            <v>0</v>
          </cell>
          <cell r="CS985">
            <v>82.08</v>
          </cell>
          <cell r="CT985">
            <v>89.75</v>
          </cell>
          <cell r="CU985">
            <v>86.5</v>
          </cell>
          <cell r="CV985">
            <v>83</v>
          </cell>
          <cell r="CW985" t="str">
            <v/>
          </cell>
          <cell r="CX985">
            <v>0</v>
          </cell>
          <cell r="CY985">
            <v>82.44</v>
          </cell>
          <cell r="CZ985">
            <v>83.75</v>
          </cell>
          <cell r="DA985">
            <v>76.75</v>
          </cell>
          <cell r="DB985">
            <v>83</v>
          </cell>
          <cell r="DC985" t="str">
            <v/>
          </cell>
          <cell r="DD985">
            <v>0</v>
          </cell>
          <cell r="DE985">
            <v>91</v>
          </cell>
          <cell r="DF985">
            <v>81</v>
          </cell>
          <cell r="DG985">
            <v>81.75</v>
          </cell>
          <cell r="DH985">
            <v>88</v>
          </cell>
          <cell r="DI985" t="str">
            <v/>
          </cell>
          <cell r="DJ985">
            <v>0</v>
          </cell>
          <cell r="DK985">
            <v>0</v>
          </cell>
          <cell r="DL985">
            <v>0</v>
          </cell>
          <cell r="DM985">
            <v>0</v>
          </cell>
          <cell r="DN985">
            <v>85</v>
          </cell>
          <cell r="DO985" t="str">
            <v/>
          </cell>
          <cell r="DP985">
            <v>0</v>
          </cell>
          <cell r="DQ985">
            <v>89</v>
          </cell>
          <cell r="DR985">
            <v>85.5</v>
          </cell>
          <cell r="DS985">
            <v>91.5</v>
          </cell>
          <cell r="DT985">
            <v>82</v>
          </cell>
          <cell r="DU985" t="str">
            <v/>
          </cell>
          <cell r="DV985">
            <v>0</v>
          </cell>
          <cell r="DW985">
            <v>91</v>
          </cell>
          <cell r="DX985">
            <v>86.75</v>
          </cell>
          <cell r="DY985">
            <v>79.75</v>
          </cell>
          <cell r="DZ985">
            <v>85</v>
          </cell>
          <cell r="EA985" t="str">
            <v/>
          </cell>
          <cell r="EB985">
            <v>0</v>
          </cell>
          <cell r="EC985">
            <v>79.78</v>
          </cell>
          <cell r="ED985">
            <v>78.25</v>
          </cell>
          <cell r="EE985">
            <v>84.25</v>
          </cell>
          <cell r="EF985">
            <v>77</v>
          </cell>
          <cell r="EG985" t="str">
            <v/>
          </cell>
          <cell r="EH985">
            <v>0</v>
          </cell>
          <cell r="EI985">
            <v>78.5</v>
          </cell>
          <cell r="EJ985">
            <v>74.75</v>
          </cell>
          <cell r="EK985">
            <v>74.5</v>
          </cell>
          <cell r="EL985">
            <v>76</v>
          </cell>
          <cell r="EM985" t="str">
            <v/>
          </cell>
          <cell r="EN985">
            <v>0</v>
          </cell>
          <cell r="EO985">
            <v>78.5</v>
          </cell>
          <cell r="EP985">
            <v>74.75</v>
          </cell>
          <cell r="EQ985">
            <v>74.5</v>
          </cell>
          <cell r="ER985">
            <v>76</v>
          </cell>
          <cell r="ES985" t="str">
            <v/>
          </cell>
          <cell r="ET985">
            <v>0</v>
          </cell>
          <cell r="EU985">
            <v>78.5</v>
          </cell>
          <cell r="EV985">
            <v>74.75</v>
          </cell>
          <cell r="EW985">
            <v>74.5</v>
          </cell>
          <cell r="EX985">
            <v>76</v>
          </cell>
          <cell r="EY985" t="str">
            <v/>
          </cell>
          <cell r="EZ985">
            <v>0</v>
          </cell>
          <cell r="FA985">
            <v>79.33</v>
          </cell>
          <cell r="FB985">
            <v>71.25</v>
          </cell>
          <cell r="FC985">
            <v>79</v>
          </cell>
          <cell r="FD985">
            <v>72</v>
          </cell>
          <cell r="FE985" t="str">
            <v/>
          </cell>
          <cell r="FF985">
            <v>0</v>
          </cell>
          <cell r="FG985">
            <v>79.33</v>
          </cell>
          <cell r="FH985">
            <v>71.25</v>
          </cell>
          <cell r="FI985">
            <v>79</v>
          </cell>
          <cell r="FJ985">
            <v>72</v>
          </cell>
          <cell r="FK985" t="str">
            <v/>
          </cell>
          <cell r="FL985">
            <v>0</v>
          </cell>
          <cell r="FM985">
            <v>79.33</v>
          </cell>
          <cell r="FN985">
            <v>71.25</v>
          </cell>
          <cell r="FO985">
            <v>79</v>
          </cell>
          <cell r="FP985">
            <v>72</v>
          </cell>
          <cell r="FQ985" t="str">
            <v/>
          </cell>
          <cell r="FR985">
            <v>0</v>
          </cell>
          <cell r="FS985">
            <v>79.33</v>
          </cell>
          <cell r="FT985">
            <v>71.25</v>
          </cell>
          <cell r="FU985">
            <v>79</v>
          </cell>
          <cell r="FV985">
            <v>72</v>
          </cell>
          <cell r="FW985" t="str">
            <v/>
          </cell>
          <cell r="FX985">
            <v>0</v>
          </cell>
          <cell r="FY985">
            <v>79.33</v>
          </cell>
          <cell r="FZ985">
            <v>71.25</v>
          </cell>
          <cell r="GA985">
            <v>79</v>
          </cell>
          <cell r="GB985">
            <v>72</v>
          </cell>
          <cell r="GC985" t="str">
            <v/>
          </cell>
          <cell r="GD985">
            <v>0</v>
          </cell>
          <cell r="GE985">
            <v>79.33</v>
          </cell>
          <cell r="GF985">
            <v>71.25</v>
          </cell>
          <cell r="GG985">
            <v>79</v>
          </cell>
          <cell r="GH985">
            <v>72</v>
          </cell>
          <cell r="GI985" t="str">
            <v/>
          </cell>
          <cell r="GJ985">
            <v>0</v>
          </cell>
          <cell r="GK985">
            <v>79.33</v>
          </cell>
          <cell r="GL985">
            <v>71.25</v>
          </cell>
          <cell r="GM985">
            <v>79</v>
          </cell>
          <cell r="GN985">
            <v>72</v>
          </cell>
          <cell r="GO985" t="str">
            <v/>
          </cell>
          <cell r="GP985">
            <v>0</v>
          </cell>
          <cell r="GQ985">
            <v>79.33</v>
          </cell>
          <cell r="GR985">
            <v>71.25</v>
          </cell>
          <cell r="GS985">
            <v>79</v>
          </cell>
          <cell r="GT985">
            <v>72</v>
          </cell>
          <cell r="GU985" t="str">
            <v/>
          </cell>
          <cell r="GV985">
            <v>0</v>
          </cell>
          <cell r="GW985">
            <v>81.92</v>
          </cell>
          <cell r="GX985">
            <v>78.75</v>
          </cell>
          <cell r="GY985">
            <v>70</v>
          </cell>
          <cell r="GZ985">
            <v>78</v>
          </cell>
          <cell r="HA985" t="str">
            <v>EKO-L</v>
          </cell>
          <cell r="HB985">
            <v>0</v>
          </cell>
          <cell r="HC985">
            <v>83.83</v>
          </cell>
          <cell r="HD985">
            <v>75.75</v>
          </cell>
          <cell r="HE985">
            <v>77.5</v>
          </cell>
          <cell r="HF985">
            <v>79</v>
          </cell>
          <cell r="HH985">
            <v>0</v>
          </cell>
          <cell r="HM985" t="str">
            <v/>
          </cell>
          <cell r="HN985" t="str">
            <v/>
          </cell>
          <cell r="HS985">
            <v>0</v>
          </cell>
          <cell r="HT985" t="str">
            <v>PKN</v>
          </cell>
          <cell r="HU985">
            <v>0</v>
          </cell>
          <cell r="HV985" t="str">
            <v>IND</v>
          </cell>
          <cell r="HW985">
            <v>0</v>
          </cell>
          <cell r="HX985" t="str">
            <v>MAT-W</v>
          </cell>
          <cell r="HY985">
            <v>0</v>
          </cell>
          <cell r="HZ985" t="str">
            <v>SEJ-W</v>
          </cell>
          <cell r="IA985">
            <v>0</v>
          </cell>
          <cell r="IB985" t="str">
            <v>IGR-W</v>
          </cell>
          <cell r="IC985">
            <v>0</v>
          </cell>
          <cell r="ID985" t="str">
            <v>SBO</v>
          </cell>
          <cell r="IE985">
            <v>0</v>
          </cell>
          <cell r="IF985" t="str">
            <v>PJO</v>
          </cell>
          <cell r="IG985">
            <v>0</v>
          </cell>
          <cell r="IH985" t="str">
            <v>PRA</v>
          </cell>
          <cell r="II985">
            <v>0</v>
          </cell>
          <cell r="IJ985" t="str">
            <v>JAW</v>
          </cell>
          <cell r="IK985">
            <v>0</v>
          </cell>
          <cell r="IL985" t="str">
            <v>ARB</v>
          </cell>
          <cell r="IM985">
            <v>0</v>
          </cell>
          <cell r="IN985" t="str">
            <v>PKM</v>
          </cell>
          <cell r="IO985">
            <v>0</v>
          </cell>
          <cell r="IP985" t="str">
            <v>MAT-P</v>
          </cell>
          <cell r="IQ985">
            <v>0</v>
          </cell>
          <cell r="IR985" t="str">
            <v>BIO-P</v>
          </cell>
          <cell r="IS985">
            <v>0</v>
          </cell>
          <cell r="IT985" t="str">
            <v>FIS-P</v>
          </cell>
          <cell r="IU985">
            <v>0</v>
          </cell>
          <cell r="IV985" t="str">
            <v>KIM-P</v>
          </cell>
          <cell r="IW985">
            <v>0</v>
          </cell>
          <cell r="IX985" t="str">
            <v>EKO-L</v>
          </cell>
          <cell r="IY985">
            <v>0</v>
          </cell>
          <cell r="JA985">
            <v>0</v>
          </cell>
        </row>
        <row r="986">
          <cell r="Q986" t="str">
            <v/>
          </cell>
          <cell r="AB986" t="str">
            <v/>
          </cell>
          <cell r="AC986">
            <v>2</v>
          </cell>
          <cell r="AI986" t="str">
            <v/>
          </cell>
          <cell r="AJ986">
            <v>0</v>
          </cell>
          <cell r="AK986">
            <v>83.25</v>
          </cell>
          <cell r="AL986">
            <v>84.5</v>
          </cell>
          <cell r="AM986">
            <v>88</v>
          </cell>
          <cell r="AN986">
            <v>80</v>
          </cell>
          <cell r="AO986" t="str">
            <v/>
          </cell>
          <cell r="AP986">
            <v>0</v>
          </cell>
          <cell r="AQ986">
            <v>85</v>
          </cell>
          <cell r="AR986">
            <v>0</v>
          </cell>
          <cell r="AS986">
            <v>78.5</v>
          </cell>
          <cell r="AT986">
            <v>81</v>
          </cell>
          <cell r="AU986" t="str">
            <v/>
          </cell>
          <cell r="AV986">
            <v>0</v>
          </cell>
          <cell r="AW986">
            <v>81.83</v>
          </cell>
          <cell r="AX986">
            <v>84</v>
          </cell>
          <cell r="AY986">
            <v>88</v>
          </cell>
          <cell r="AZ986">
            <v>80</v>
          </cell>
          <cell r="BA986" t="str">
            <v/>
          </cell>
          <cell r="BB986">
            <v>0</v>
          </cell>
          <cell r="BC986">
            <v>86.75</v>
          </cell>
          <cell r="BD986">
            <v>84.5</v>
          </cell>
          <cell r="BE986">
            <v>88</v>
          </cell>
          <cell r="BF986">
            <v>82</v>
          </cell>
          <cell r="BG986" t="str">
            <v/>
          </cell>
          <cell r="BH986">
            <v>0</v>
          </cell>
          <cell r="BI986">
            <v>84.33</v>
          </cell>
          <cell r="BJ986">
            <v>80</v>
          </cell>
          <cell r="BK986">
            <v>77.75</v>
          </cell>
          <cell r="BL986">
            <v>78</v>
          </cell>
          <cell r="BM986" t="str">
            <v/>
          </cell>
          <cell r="BN986">
            <v>0</v>
          </cell>
          <cell r="BO986">
            <v>81.13</v>
          </cell>
          <cell r="BP986">
            <v>78.25</v>
          </cell>
          <cell r="BQ986">
            <v>77.75</v>
          </cell>
          <cell r="BR986">
            <v>85</v>
          </cell>
          <cell r="BS986" t="str">
            <v/>
          </cell>
          <cell r="BT986">
            <v>0</v>
          </cell>
          <cell r="BU986">
            <v>86.5</v>
          </cell>
          <cell r="BV986">
            <v>84.25</v>
          </cell>
          <cell r="BW986">
            <v>88.5</v>
          </cell>
          <cell r="BX986">
            <v>88</v>
          </cell>
          <cell r="BY986" t="str">
            <v/>
          </cell>
          <cell r="BZ986">
            <v>0</v>
          </cell>
          <cell r="CA986">
            <v>86.78</v>
          </cell>
          <cell r="CB986">
            <v>81.75</v>
          </cell>
          <cell r="CC986">
            <v>81</v>
          </cell>
          <cell r="CD986">
            <v>82</v>
          </cell>
          <cell r="CE986" t="str">
            <v/>
          </cell>
          <cell r="CF986">
            <v>0</v>
          </cell>
          <cell r="CG986">
            <v>86.25</v>
          </cell>
          <cell r="CH986">
            <v>76.25</v>
          </cell>
          <cell r="CI986">
            <v>78</v>
          </cell>
          <cell r="CJ986">
            <v>82</v>
          </cell>
          <cell r="CK986" t="str">
            <v/>
          </cell>
          <cell r="CL986">
            <v>0</v>
          </cell>
          <cell r="CM986">
            <v>76.17</v>
          </cell>
          <cell r="CN986">
            <v>83.5</v>
          </cell>
          <cell r="CO986">
            <v>80</v>
          </cell>
          <cell r="CP986">
            <v>78</v>
          </cell>
          <cell r="CQ986" t="str">
            <v/>
          </cell>
          <cell r="CR986">
            <v>0</v>
          </cell>
          <cell r="CS986">
            <v>82.08</v>
          </cell>
          <cell r="CT986">
            <v>89.75</v>
          </cell>
          <cell r="CU986">
            <v>86.5</v>
          </cell>
          <cell r="CV986">
            <v>83</v>
          </cell>
          <cell r="CW986" t="str">
            <v/>
          </cell>
          <cell r="CX986">
            <v>0</v>
          </cell>
          <cell r="CY986">
            <v>82.44</v>
          </cell>
          <cell r="CZ986">
            <v>83.75</v>
          </cell>
          <cell r="DA986">
            <v>76.75</v>
          </cell>
          <cell r="DB986">
            <v>83</v>
          </cell>
          <cell r="DC986" t="str">
            <v/>
          </cell>
          <cell r="DD986">
            <v>0</v>
          </cell>
          <cell r="DE986">
            <v>91</v>
          </cell>
          <cell r="DF986">
            <v>81</v>
          </cell>
          <cell r="DG986">
            <v>81.75</v>
          </cell>
          <cell r="DH986">
            <v>88</v>
          </cell>
          <cell r="DI986" t="str">
            <v/>
          </cell>
          <cell r="DJ986">
            <v>0</v>
          </cell>
          <cell r="DK986">
            <v>0</v>
          </cell>
          <cell r="DL986">
            <v>0</v>
          </cell>
          <cell r="DM986">
            <v>0</v>
          </cell>
          <cell r="DN986">
            <v>85</v>
          </cell>
          <cell r="DO986" t="str">
            <v/>
          </cell>
          <cell r="DP986">
            <v>0</v>
          </cell>
          <cell r="DQ986">
            <v>89</v>
          </cell>
          <cell r="DR986">
            <v>85.5</v>
          </cell>
          <cell r="DS986">
            <v>91.5</v>
          </cell>
          <cell r="DT986">
            <v>82</v>
          </cell>
          <cell r="DU986" t="str">
            <v/>
          </cell>
          <cell r="DV986">
            <v>0</v>
          </cell>
          <cell r="DW986">
            <v>91</v>
          </cell>
          <cell r="DX986">
            <v>86.75</v>
          </cell>
          <cell r="DY986">
            <v>79.75</v>
          </cell>
          <cell r="DZ986">
            <v>85</v>
          </cell>
          <cell r="EA986" t="str">
            <v/>
          </cell>
          <cell r="EB986">
            <v>0</v>
          </cell>
          <cell r="EC986">
            <v>79.78</v>
          </cell>
          <cell r="ED986">
            <v>78.25</v>
          </cell>
          <cell r="EE986">
            <v>84.25</v>
          </cell>
          <cell r="EF986">
            <v>77</v>
          </cell>
          <cell r="EG986" t="str">
            <v/>
          </cell>
          <cell r="EH986">
            <v>0</v>
          </cell>
          <cell r="EI986">
            <v>78.5</v>
          </cell>
          <cell r="EJ986">
            <v>74.75</v>
          </cell>
          <cell r="EK986">
            <v>74.5</v>
          </cell>
          <cell r="EL986">
            <v>76</v>
          </cell>
          <cell r="EM986" t="str">
            <v/>
          </cell>
          <cell r="EN986">
            <v>0</v>
          </cell>
          <cell r="EO986">
            <v>78.5</v>
          </cell>
          <cell r="EP986">
            <v>74.75</v>
          </cell>
          <cell r="EQ986">
            <v>74.5</v>
          </cell>
          <cell r="ER986">
            <v>76</v>
          </cell>
          <cell r="ES986" t="str">
            <v/>
          </cell>
          <cell r="ET986">
            <v>0</v>
          </cell>
          <cell r="EU986">
            <v>78.5</v>
          </cell>
          <cell r="EV986">
            <v>74.75</v>
          </cell>
          <cell r="EW986">
            <v>74.5</v>
          </cell>
          <cell r="EX986">
            <v>76</v>
          </cell>
          <cell r="EY986" t="str">
            <v/>
          </cell>
          <cell r="EZ986">
            <v>0</v>
          </cell>
          <cell r="FA986">
            <v>79.33</v>
          </cell>
          <cell r="FB986">
            <v>71.25</v>
          </cell>
          <cell r="FC986">
            <v>79</v>
          </cell>
          <cell r="FD986">
            <v>72</v>
          </cell>
          <cell r="FE986" t="str">
            <v/>
          </cell>
          <cell r="FF986">
            <v>0</v>
          </cell>
          <cell r="FG986">
            <v>79.33</v>
          </cell>
          <cell r="FH986">
            <v>71.25</v>
          </cell>
          <cell r="FI986">
            <v>79</v>
          </cell>
          <cell r="FJ986">
            <v>72</v>
          </cell>
          <cell r="FK986" t="str">
            <v/>
          </cell>
          <cell r="FL986">
            <v>0</v>
          </cell>
          <cell r="FM986">
            <v>79.33</v>
          </cell>
          <cell r="FN986">
            <v>71.25</v>
          </cell>
          <cell r="FO986">
            <v>79</v>
          </cell>
          <cell r="FP986">
            <v>72</v>
          </cell>
          <cell r="FQ986" t="str">
            <v/>
          </cell>
          <cell r="FR986">
            <v>0</v>
          </cell>
          <cell r="FS986">
            <v>79.33</v>
          </cell>
          <cell r="FT986">
            <v>71.25</v>
          </cell>
          <cell r="FU986">
            <v>79</v>
          </cell>
          <cell r="FV986">
            <v>72</v>
          </cell>
          <cell r="FW986" t="str">
            <v/>
          </cell>
          <cell r="FX986">
            <v>0</v>
          </cell>
          <cell r="FY986">
            <v>79.33</v>
          </cell>
          <cell r="FZ986">
            <v>71.25</v>
          </cell>
          <cell r="GA986">
            <v>79</v>
          </cell>
          <cell r="GB986">
            <v>72</v>
          </cell>
          <cell r="GC986" t="str">
            <v/>
          </cell>
          <cell r="GD986">
            <v>0</v>
          </cell>
          <cell r="GE986">
            <v>79.33</v>
          </cell>
          <cell r="GF986">
            <v>71.25</v>
          </cell>
          <cell r="GG986">
            <v>79</v>
          </cell>
          <cell r="GH986">
            <v>72</v>
          </cell>
          <cell r="GI986" t="str">
            <v/>
          </cell>
          <cell r="GJ986">
            <v>0</v>
          </cell>
          <cell r="GK986">
            <v>79.33</v>
          </cell>
          <cell r="GL986">
            <v>71.25</v>
          </cell>
          <cell r="GM986">
            <v>79</v>
          </cell>
          <cell r="GN986">
            <v>72</v>
          </cell>
          <cell r="GO986" t="str">
            <v/>
          </cell>
          <cell r="GP986">
            <v>0</v>
          </cell>
          <cell r="GQ986">
            <v>79.33</v>
          </cell>
          <cell r="GR986">
            <v>71.25</v>
          </cell>
          <cell r="GS986">
            <v>79</v>
          </cell>
          <cell r="GT986">
            <v>72</v>
          </cell>
          <cell r="GU986" t="str">
            <v/>
          </cell>
          <cell r="GV986">
            <v>0</v>
          </cell>
          <cell r="GW986">
            <v>81.92</v>
          </cell>
          <cell r="GX986">
            <v>78.75</v>
          </cell>
          <cell r="GY986">
            <v>70</v>
          </cell>
          <cell r="GZ986">
            <v>78</v>
          </cell>
          <cell r="HA986" t="str">
            <v>EKO-L</v>
          </cell>
          <cell r="HB986">
            <v>0</v>
          </cell>
          <cell r="HC986">
            <v>83.83</v>
          </cell>
          <cell r="HD986">
            <v>75.75</v>
          </cell>
          <cell r="HE986">
            <v>77.5</v>
          </cell>
          <cell r="HF986">
            <v>79</v>
          </cell>
          <cell r="HH986">
            <v>0</v>
          </cell>
          <cell r="HM986" t="str">
            <v/>
          </cell>
          <cell r="HN986" t="str">
            <v/>
          </cell>
          <cell r="HS986">
            <v>0</v>
          </cell>
          <cell r="HT986" t="str">
            <v>PKN</v>
          </cell>
          <cell r="HU986">
            <v>0</v>
          </cell>
          <cell r="HV986" t="str">
            <v>IND</v>
          </cell>
          <cell r="HW986">
            <v>0</v>
          </cell>
          <cell r="HX986" t="str">
            <v>MAT-W</v>
          </cell>
          <cell r="HY986">
            <v>0</v>
          </cell>
          <cell r="HZ986" t="str">
            <v>SEJ-W</v>
          </cell>
          <cell r="IA986">
            <v>0</v>
          </cell>
          <cell r="IB986" t="str">
            <v>IGR-W</v>
          </cell>
          <cell r="IC986">
            <v>0</v>
          </cell>
          <cell r="ID986" t="str">
            <v>SBO</v>
          </cell>
          <cell r="IE986">
            <v>0</v>
          </cell>
          <cell r="IF986" t="str">
            <v>PJO</v>
          </cell>
          <cell r="IG986">
            <v>0</v>
          </cell>
          <cell r="IH986" t="str">
            <v>PRA</v>
          </cell>
          <cell r="II986">
            <v>0</v>
          </cell>
          <cell r="IJ986" t="str">
            <v>JAW</v>
          </cell>
          <cell r="IK986">
            <v>0</v>
          </cell>
          <cell r="IL986" t="str">
            <v>ARB</v>
          </cell>
          <cell r="IM986">
            <v>0</v>
          </cell>
          <cell r="IN986" t="str">
            <v>PKM</v>
          </cell>
          <cell r="IO986">
            <v>0</v>
          </cell>
          <cell r="IP986" t="str">
            <v>MAT-P</v>
          </cell>
          <cell r="IQ986">
            <v>0</v>
          </cell>
          <cell r="IR986" t="str">
            <v>BIO-P</v>
          </cell>
          <cell r="IS986">
            <v>0</v>
          </cell>
          <cell r="IT986" t="str">
            <v>FIS-P</v>
          </cell>
          <cell r="IU986">
            <v>0</v>
          </cell>
          <cell r="IV986" t="str">
            <v>KIM-P</v>
          </cell>
          <cell r="IW986">
            <v>0</v>
          </cell>
          <cell r="IX986" t="str">
            <v>EKO-L</v>
          </cell>
          <cell r="IY986">
            <v>0</v>
          </cell>
          <cell r="JA986">
            <v>0</v>
          </cell>
        </row>
        <row r="987">
          <cell r="Q987" t="str">
            <v/>
          </cell>
          <cell r="AB987" t="str">
            <v/>
          </cell>
          <cell r="AC987">
            <v>3</v>
          </cell>
          <cell r="AI987" t="str">
            <v/>
          </cell>
          <cell r="AJ987">
            <v>0</v>
          </cell>
          <cell r="AK987">
            <v>83.25</v>
          </cell>
          <cell r="AL987">
            <v>84.5</v>
          </cell>
          <cell r="AM987">
            <v>88</v>
          </cell>
          <cell r="AN987">
            <v>80</v>
          </cell>
          <cell r="AO987" t="str">
            <v/>
          </cell>
          <cell r="AP987">
            <v>0</v>
          </cell>
          <cell r="AQ987">
            <v>85</v>
          </cell>
          <cell r="AR987">
            <v>0</v>
          </cell>
          <cell r="AS987">
            <v>78.5</v>
          </cell>
          <cell r="AT987">
            <v>81</v>
          </cell>
          <cell r="AU987" t="str">
            <v/>
          </cell>
          <cell r="AV987">
            <v>0</v>
          </cell>
          <cell r="AW987">
            <v>81.83</v>
          </cell>
          <cell r="AX987">
            <v>84</v>
          </cell>
          <cell r="AY987">
            <v>88</v>
          </cell>
          <cell r="AZ987">
            <v>80</v>
          </cell>
          <cell r="BA987" t="str">
            <v/>
          </cell>
          <cell r="BB987">
            <v>0</v>
          </cell>
          <cell r="BC987">
            <v>86.75</v>
          </cell>
          <cell r="BD987">
            <v>84.5</v>
          </cell>
          <cell r="BE987">
            <v>88</v>
          </cell>
          <cell r="BF987">
            <v>82</v>
          </cell>
          <cell r="BG987" t="str">
            <v/>
          </cell>
          <cell r="BH987">
            <v>0</v>
          </cell>
          <cell r="BI987">
            <v>84.33</v>
          </cell>
          <cell r="BJ987">
            <v>80</v>
          </cell>
          <cell r="BK987">
            <v>77.75</v>
          </cell>
          <cell r="BL987">
            <v>78</v>
          </cell>
          <cell r="BM987" t="str">
            <v/>
          </cell>
          <cell r="BN987">
            <v>0</v>
          </cell>
          <cell r="BO987">
            <v>81.13</v>
          </cell>
          <cell r="BP987">
            <v>78.25</v>
          </cell>
          <cell r="BQ987">
            <v>77.75</v>
          </cell>
          <cell r="BR987">
            <v>85</v>
          </cell>
          <cell r="BS987" t="str">
            <v/>
          </cell>
          <cell r="BT987">
            <v>0</v>
          </cell>
          <cell r="BU987">
            <v>86.5</v>
          </cell>
          <cell r="BV987">
            <v>84.25</v>
          </cell>
          <cell r="BW987">
            <v>88.5</v>
          </cell>
          <cell r="BX987">
            <v>88</v>
          </cell>
          <cell r="BY987" t="str">
            <v/>
          </cell>
          <cell r="BZ987">
            <v>0</v>
          </cell>
          <cell r="CA987">
            <v>86.78</v>
          </cell>
          <cell r="CB987">
            <v>81.75</v>
          </cell>
          <cell r="CC987">
            <v>81</v>
          </cell>
          <cell r="CD987">
            <v>82</v>
          </cell>
          <cell r="CE987" t="str">
            <v/>
          </cell>
          <cell r="CF987">
            <v>0</v>
          </cell>
          <cell r="CG987">
            <v>86.25</v>
          </cell>
          <cell r="CH987">
            <v>76.25</v>
          </cell>
          <cell r="CI987">
            <v>78</v>
          </cell>
          <cell r="CJ987">
            <v>82</v>
          </cell>
          <cell r="CK987" t="str">
            <v/>
          </cell>
          <cell r="CL987">
            <v>0</v>
          </cell>
          <cell r="CM987">
            <v>76.17</v>
          </cell>
          <cell r="CN987">
            <v>83.5</v>
          </cell>
          <cell r="CO987">
            <v>80</v>
          </cell>
          <cell r="CP987">
            <v>78</v>
          </cell>
          <cell r="CQ987" t="str">
            <v/>
          </cell>
          <cell r="CR987">
            <v>0</v>
          </cell>
          <cell r="CS987">
            <v>82.08</v>
          </cell>
          <cell r="CT987">
            <v>89.75</v>
          </cell>
          <cell r="CU987">
            <v>86.5</v>
          </cell>
          <cell r="CV987">
            <v>83</v>
          </cell>
          <cell r="CW987" t="str">
            <v/>
          </cell>
          <cell r="CX987">
            <v>0</v>
          </cell>
          <cell r="CY987">
            <v>82.44</v>
          </cell>
          <cell r="CZ987">
            <v>83.75</v>
          </cell>
          <cell r="DA987">
            <v>76.75</v>
          </cell>
          <cell r="DB987">
            <v>83</v>
          </cell>
          <cell r="DC987" t="str">
            <v/>
          </cell>
          <cell r="DD987">
            <v>0</v>
          </cell>
          <cell r="DE987">
            <v>91</v>
          </cell>
          <cell r="DF987">
            <v>81</v>
          </cell>
          <cell r="DG987">
            <v>81.75</v>
          </cell>
          <cell r="DH987">
            <v>88</v>
          </cell>
          <cell r="DI987" t="str">
            <v/>
          </cell>
          <cell r="DJ987">
            <v>0</v>
          </cell>
          <cell r="DK987">
            <v>0</v>
          </cell>
          <cell r="DL987">
            <v>0</v>
          </cell>
          <cell r="DM987">
            <v>0</v>
          </cell>
          <cell r="DN987">
            <v>85</v>
          </cell>
          <cell r="DO987" t="str">
            <v/>
          </cell>
          <cell r="DP987">
            <v>0</v>
          </cell>
          <cell r="DQ987">
            <v>89</v>
          </cell>
          <cell r="DR987">
            <v>85.5</v>
          </cell>
          <cell r="DS987">
            <v>91.5</v>
          </cell>
          <cell r="DT987">
            <v>82</v>
          </cell>
          <cell r="DU987" t="str">
            <v/>
          </cell>
          <cell r="DV987">
            <v>0</v>
          </cell>
          <cell r="DW987">
            <v>91</v>
          </cell>
          <cell r="DX987">
            <v>86.75</v>
          </cell>
          <cell r="DY987">
            <v>79.75</v>
          </cell>
          <cell r="DZ987">
            <v>85</v>
          </cell>
          <cell r="EA987" t="str">
            <v/>
          </cell>
          <cell r="EB987">
            <v>0</v>
          </cell>
          <cell r="EC987">
            <v>79.78</v>
          </cell>
          <cell r="ED987">
            <v>78.25</v>
          </cell>
          <cell r="EE987">
            <v>84.25</v>
          </cell>
          <cell r="EF987">
            <v>77</v>
          </cell>
          <cell r="EG987" t="str">
            <v/>
          </cell>
          <cell r="EH987">
            <v>0</v>
          </cell>
          <cell r="EI987">
            <v>78.5</v>
          </cell>
          <cell r="EJ987">
            <v>74.75</v>
          </cell>
          <cell r="EK987">
            <v>74.5</v>
          </cell>
          <cell r="EL987">
            <v>76</v>
          </cell>
          <cell r="EM987" t="str">
            <v/>
          </cell>
          <cell r="EN987">
            <v>0</v>
          </cell>
          <cell r="EO987">
            <v>78.5</v>
          </cell>
          <cell r="EP987">
            <v>74.75</v>
          </cell>
          <cell r="EQ987">
            <v>74.5</v>
          </cell>
          <cell r="ER987">
            <v>76</v>
          </cell>
          <cell r="ES987" t="str">
            <v/>
          </cell>
          <cell r="ET987">
            <v>0</v>
          </cell>
          <cell r="EU987">
            <v>78.5</v>
          </cell>
          <cell r="EV987">
            <v>74.75</v>
          </cell>
          <cell r="EW987">
            <v>74.5</v>
          </cell>
          <cell r="EX987">
            <v>76</v>
          </cell>
          <cell r="EY987" t="str">
            <v/>
          </cell>
          <cell r="EZ987">
            <v>0</v>
          </cell>
          <cell r="FA987">
            <v>79.33</v>
          </cell>
          <cell r="FB987">
            <v>71.25</v>
          </cell>
          <cell r="FC987">
            <v>79</v>
          </cell>
          <cell r="FD987">
            <v>72</v>
          </cell>
          <cell r="FE987" t="str">
            <v/>
          </cell>
          <cell r="FF987">
            <v>0</v>
          </cell>
          <cell r="FG987">
            <v>79.33</v>
          </cell>
          <cell r="FH987">
            <v>71.25</v>
          </cell>
          <cell r="FI987">
            <v>79</v>
          </cell>
          <cell r="FJ987">
            <v>72</v>
          </cell>
          <cell r="FK987" t="str">
            <v/>
          </cell>
          <cell r="FL987">
            <v>0</v>
          </cell>
          <cell r="FM987">
            <v>79.33</v>
          </cell>
          <cell r="FN987">
            <v>71.25</v>
          </cell>
          <cell r="FO987">
            <v>79</v>
          </cell>
          <cell r="FP987">
            <v>72</v>
          </cell>
          <cell r="FQ987" t="str">
            <v/>
          </cell>
          <cell r="FR987">
            <v>0</v>
          </cell>
          <cell r="FS987">
            <v>79.33</v>
          </cell>
          <cell r="FT987">
            <v>71.25</v>
          </cell>
          <cell r="FU987">
            <v>79</v>
          </cell>
          <cell r="FV987">
            <v>72</v>
          </cell>
          <cell r="FW987" t="str">
            <v/>
          </cell>
          <cell r="FX987">
            <v>0</v>
          </cell>
          <cell r="FY987">
            <v>79.33</v>
          </cell>
          <cell r="FZ987">
            <v>71.25</v>
          </cell>
          <cell r="GA987">
            <v>79</v>
          </cell>
          <cell r="GB987">
            <v>72</v>
          </cell>
          <cell r="GC987" t="str">
            <v/>
          </cell>
          <cell r="GD987">
            <v>0</v>
          </cell>
          <cell r="GE987">
            <v>79.33</v>
          </cell>
          <cell r="GF987">
            <v>71.25</v>
          </cell>
          <cell r="GG987">
            <v>79</v>
          </cell>
          <cell r="GH987">
            <v>72</v>
          </cell>
          <cell r="GI987" t="str">
            <v/>
          </cell>
          <cell r="GJ987">
            <v>0</v>
          </cell>
          <cell r="GK987">
            <v>79.33</v>
          </cell>
          <cell r="GL987">
            <v>71.25</v>
          </cell>
          <cell r="GM987">
            <v>79</v>
          </cell>
          <cell r="GN987">
            <v>72</v>
          </cell>
          <cell r="GO987" t="str">
            <v/>
          </cell>
          <cell r="GP987">
            <v>0</v>
          </cell>
          <cell r="GQ987">
            <v>79.33</v>
          </cell>
          <cell r="GR987">
            <v>71.25</v>
          </cell>
          <cell r="GS987">
            <v>79</v>
          </cell>
          <cell r="GT987">
            <v>72</v>
          </cell>
          <cell r="GU987" t="str">
            <v/>
          </cell>
          <cell r="GV987">
            <v>0</v>
          </cell>
          <cell r="GW987">
            <v>81.92</v>
          </cell>
          <cell r="GX987">
            <v>78.75</v>
          </cell>
          <cell r="GY987">
            <v>70</v>
          </cell>
          <cell r="GZ987">
            <v>78</v>
          </cell>
          <cell r="HA987" t="str">
            <v>EKO-L</v>
          </cell>
          <cell r="HB987">
            <v>0</v>
          </cell>
          <cell r="HC987">
            <v>83.83</v>
          </cell>
          <cell r="HD987">
            <v>75.75</v>
          </cell>
          <cell r="HE987">
            <v>77.5</v>
          </cell>
          <cell r="HF987">
            <v>79</v>
          </cell>
          <cell r="HH987">
            <v>0</v>
          </cell>
          <cell r="HM987" t="str">
            <v/>
          </cell>
          <cell r="HN987" t="str">
            <v/>
          </cell>
          <cell r="HS987">
            <v>0</v>
          </cell>
          <cell r="HT987" t="str">
            <v>PKN</v>
          </cell>
          <cell r="HU987">
            <v>0</v>
          </cell>
          <cell r="HV987" t="str">
            <v>IND</v>
          </cell>
          <cell r="HW987">
            <v>0</v>
          </cell>
          <cell r="HX987" t="str">
            <v>MAT-W</v>
          </cell>
          <cell r="HY987">
            <v>0</v>
          </cell>
          <cell r="HZ987" t="str">
            <v>SEJ-W</v>
          </cell>
          <cell r="IA987">
            <v>0</v>
          </cell>
          <cell r="IB987" t="str">
            <v>IGR-W</v>
          </cell>
          <cell r="IC987">
            <v>0</v>
          </cell>
          <cell r="ID987" t="str">
            <v>SBO</v>
          </cell>
          <cell r="IE987">
            <v>0</v>
          </cell>
          <cell r="IF987" t="str">
            <v>PJO</v>
          </cell>
          <cell r="IG987">
            <v>0</v>
          </cell>
          <cell r="IH987" t="str">
            <v>PRA</v>
          </cell>
          <cell r="II987">
            <v>0</v>
          </cell>
          <cell r="IJ987" t="str">
            <v>JAW</v>
          </cell>
          <cell r="IK987">
            <v>0</v>
          </cell>
          <cell r="IL987" t="str">
            <v>ARB</v>
          </cell>
          <cell r="IM987">
            <v>0</v>
          </cell>
          <cell r="IN987" t="str">
            <v>PKM</v>
          </cell>
          <cell r="IO987">
            <v>0</v>
          </cell>
          <cell r="IP987" t="str">
            <v>MAT-P</v>
          </cell>
          <cell r="IQ987">
            <v>0</v>
          </cell>
          <cell r="IR987" t="str">
            <v>BIO-P</v>
          </cell>
          <cell r="IS987">
            <v>0</v>
          </cell>
          <cell r="IT987" t="str">
            <v>FIS-P</v>
          </cell>
          <cell r="IU987">
            <v>0</v>
          </cell>
          <cell r="IV987" t="str">
            <v>KIM-P</v>
          </cell>
          <cell r="IW987">
            <v>0</v>
          </cell>
          <cell r="IX987" t="str">
            <v>EKO-L</v>
          </cell>
          <cell r="IY987">
            <v>0</v>
          </cell>
          <cell r="JA987">
            <v>0</v>
          </cell>
        </row>
        <row r="988">
          <cell r="Q988" t="str">
            <v/>
          </cell>
          <cell r="AB988" t="str">
            <v/>
          </cell>
          <cell r="AC988">
            <v>4</v>
          </cell>
          <cell r="AI988" t="str">
            <v/>
          </cell>
          <cell r="AJ988">
            <v>0</v>
          </cell>
          <cell r="AK988">
            <v>83.25</v>
          </cell>
          <cell r="AL988">
            <v>84.5</v>
          </cell>
          <cell r="AM988">
            <v>88</v>
          </cell>
          <cell r="AN988">
            <v>80</v>
          </cell>
          <cell r="AO988" t="str">
            <v/>
          </cell>
          <cell r="AP988">
            <v>0</v>
          </cell>
          <cell r="AQ988">
            <v>85</v>
          </cell>
          <cell r="AR988">
            <v>0</v>
          </cell>
          <cell r="AS988">
            <v>78.5</v>
          </cell>
          <cell r="AT988">
            <v>81</v>
          </cell>
          <cell r="AU988" t="str">
            <v/>
          </cell>
          <cell r="AV988">
            <v>0</v>
          </cell>
          <cell r="AW988">
            <v>81.83</v>
          </cell>
          <cell r="AX988">
            <v>84</v>
          </cell>
          <cell r="AY988">
            <v>88</v>
          </cell>
          <cell r="AZ988">
            <v>80</v>
          </cell>
          <cell r="BA988" t="str">
            <v/>
          </cell>
          <cell r="BB988">
            <v>0</v>
          </cell>
          <cell r="BC988">
            <v>86.75</v>
          </cell>
          <cell r="BD988">
            <v>84.5</v>
          </cell>
          <cell r="BE988">
            <v>88</v>
          </cell>
          <cell r="BF988">
            <v>82</v>
          </cell>
          <cell r="BG988" t="str">
            <v/>
          </cell>
          <cell r="BH988">
            <v>0</v>
          </cell>
          <cell r="BI988">
            <v>84.33</v>
          </cell>
          <cell r="BJ988">
            <v>80</v>
          </cell>
          <cell r="BK988">
            <v>77.75</v>
          </cell>
          <cell r="BL988">
            <v>78</v>
          </cell>
          <cell r="BM988" t="str">
            <v/>
          </cell>
          <cell r="BN988">
            <v>0</v>
          </cell>
          <cell r="BO988">
            <v>81.13</v>
          </cell>
          <cell r="BP988">
            <v>78.25</v>
          </cell>
          <cell r="BQ988">
            <v>77.75</v>
          </cell>
          <cell r="BR988">
            <v>85</v>
          </cell>
          <cell r="BS988" t="str">
            <v/>
          </cell>
          <cell r="BT988">
            <v>0</v>
          </cell>
          <cell r="BU988">
            <v>86.5</v>
          </cell>
          <cell r="BV988">
            <v>84.25</v>
          </cell>
          <cell r="BW988">
            <v>88.5</v>
          </cell>
          <cell r="BX988">
            <v>88</v>
          </cell>
          <cell r="BY988" t="str">
            <v/>
          </cell>
          <cell r="BZ988">
            <v>0</v>
          </cell>
          <cell r="CA988">
            <v>86.78</v>
          </cell>
          <cell r="CB988">
            <v>81.75</v>
          </cell>
          <cell r="CC988">
            <v>81</v>
          </cell>
          <cell r="CD988">
            <v>82</v>
          </cell>
          <cell r="CE988" t="str">
            <v/>
          </cell>
          <cell r="CF988">
            <v>0</v>
          </cell>
          <cell r="CG988">
            <v>86.25</v>
          </cell>
          <cell r="CH988">
            <v>76.25</v>
          </cell>
          <cell r="CI988">
            <v>78</v>
          </cell>
          <cell r="CJ988">
            <v>82</v>
          </cell>
          <cell r="CK988" t="str">
            <v/>
          </cell>
          <cell r="CL988">
            <v>0</v>
          </cell>
          <cell r="CM988">
            <v>76.17</v>
          </cell>
          <cell r="CN988">
            <v>83.5</v>
          </cell>
          <cell r="CO988">
            <v>80</v>
          </cell>
          <cell r="CP988">
            <v>78</v>
          </cell>
          <cell r="CQ988" t="str">
            <v/>
          </cell>
          <cell r="CR988">
            <v>0</v>
          </cell>
          <cell r="CS988">
            <v>82.08</v>
          </cell>
          <cell r="CT988">
            <v>89.75</v>
          </cell>
          <cell r="CU988">
            <v>86.5</v>
          </cell>
          <cell r="CV988">
            <v>83</v>
          </cell>
          <cell r="CW988" t="str">
            <v/>
          </cell>
          <cell r="CX988">
            <v>0</v>
          </cell>
          <cell r="CY988">
            <v>82.44</v>
          </cell>
          <cell r="CZ988">
            <v>83.75</v>
          </cell>
          <cell r="DA988">
            <v>76.75</v>
          </cell>
          <cell r="DB988">
            <v>83</v>
          </cell>
          <cell r="DC988" t="str">
            <v/>
          </cell>
          <cell r="DD988">
            <v>0</v>
          </cell>
          <cell r="DE988">
            <v>91</v>
          </cell>
          <cell r="DF988">
            <v>81</v>
          </cell>
          <cell r="DG988">
            <v>81.75</v>
          </cell>
          <cell r="DH988">
            <v>88</v>
          </cell>
          <cell r="DI988" t="str">
            <v/>
          </cell>
          <cell r="DJ988">
            <v>0</v>
          </cell>
          <cell r="DK988">
            <v>0</v>
          </cell>
          <cell r="DL988">
            <v>0</v>
          </cell>
          <cell r="DM988">
            <v>0</v>
          </cell>
          <cell r="DN988">
            <v>85</v>
          </cell>
          <cell r="DO988" t="str">
            <v/>
          </cell>
          <cell r="DP988">
            <v>0</v>
          </cell>
          <cell r="DQ988">
            <v>89</v>
          </cell>
          <cell r="DR988">
            <v>85.5</v>
          </cell>
          <cell r="DS988">
            <v>91.5</v>
          </cell>
          <cell r="DT988">
            <v>82</v>
          </cell>
          <cell r="DU988" t="str">
            <v/>
          </cell>
          <cell r="DV988">
            <v>0</v>
          </cell>
          <cell r="DW988">
            <v>91</v>
          </cell>
          <cell r="DX988">
            <v>86.75</v>
          </cell>
          <cell r="DY988">
            <v>79.75</v>
          </cell>
          <cell r="DZ988">
            <v>85</v>
          </cell>
          <cell r="EA988" t="str">
            <v/>
          </cell>
          <cell r="EB988">
            <v>0</v>
          </cell>
          <cell r="EC988">
            <v>79.78</v>
          </cell>
          <cell r="ED988">
            <v>78.25</v>
          </cell>
          <cell r="EE988">
            <v>84.25</v>
          </cell>
          <cell r="EF988">
            <v>77</v>
          </cell>
          <cell r="EG988" t="str">
            <v/>
          </cell>
          <cell r="EH988">
            <v>0</v>
          </cell>
          <cell r="EI988">
            <v>78.5</v>
          </cell>
          <cell r="EJ988">
            <v>74.75</v>
          </cell>
          <cell r="EK988">
            <v>74.5</v>
          </cell>
          <cell r="EL988">
            <v>76</v>
          </cell>
          <cell r="EM988" t="str">
            <v/>
          </cell>
          <cell r="EN988">
            <v>0</v>
          </cell>
          <cell r="EO988">
            <v>78.5</v>
          </cell>
          <cell r="EP988">
            <v>74.75</v>
          </cell>
          <cell r="EQ988">
            <v>74.5</v>
          </cell>
          <cell r="ER988">
            <v>76</v>
          </cell>
          <cell r="ES988" t="str">
            <v/>
          </cell>
          <cell r="ET988">
            <v>0</v>
          </cell>
          <cell r="EU988">
            <v>78.5</v>
          </cell>
          <cell r="EV988">
            <v>74.75</v>
          </cell>
          <cell r="EW988">
            <v>74.5</v>
          </cell>
          <cell r="EX988">
            <v>76</v>
          </cell>
          <cell r="EY988" t="str">
            <v/>
          </cell>
          <cell r="EZ988">
            <v>0</v>
          </cell>
          <cell r="FA988">
            <v>79.33</v>
          </cell>
          <cell r="FB988">
            <v>71.25</v>
          </cell>
          <cell r="FC988">
            <v>79</v>
          </cell>
          <cell r="FD988">
            <v>72</v>
          </cell>
          <cell r="FE988" t="str">
            <v/>
          </cell>
          <cell r="FF988">
            <v>0</v>
          </cell>
          <cell r="FG988">
            <v>79.33</v>
          </cell>
          <cell r="FH988">
            <v>71.25</v>
          </cell>
          <cell r="FI988">
            <v>79</v>
          </cell>
          <cell r="FJ988">
            <v>72</v>
          </cell>
          <cell r="FK988" t="str">
            <v/>
          </cell>
          <cell r="FL988">
            <v>0</v>
          </cell>
          <cell r="FM988">
            <v>79.33</v>
          </cell>
          <cell r="FN988">
            <v>71.25</v>
          </cell>
          <cell r="FO988">
            <v>79</v>
          </cell>
          <cell r="FP988">
            <v>72</v>
          </cell>
          <cell r="FQ988" t="str">
            <v/>
          </cell>
          <cell r="FR988">
            <v>0</v>
          </cell>
          <cell r="FS988">
            <v>79.33</v>
          </cell>
          <cell r="FT988">
            <v>71.25</v>
          </cell>
          <cell r="FU988">
            <v>79</v>
          </cell>
          <cell r="FV988">
            <v>72</v>
          </cell>
          <cell r="FW988" t="str">
            <v/>
          </cell>
          <cell r="FX988">
            <v>0</v>
          </cell>
          <cell r="FY988">
            <v>79.33</v>
          </cell>
          <cell r="FZ988">
            <v>71.25</v>
          </cell>
          <cell r="GA988">
            <v>79</v>
          </cell>
          <cell r="GB988">
            <v>72</v>
          </cell>
          <cell r="GC988" t="str">
            <v/>
          </cell>
          <cell r="GD988">
            <v>0</v>
          </cell>
          <cell r="GE988">
            <v>79.33</v>
          </cell>
          <cell r="GF988">
            <v>71.25</v>
          </cell>
          <cell r="GG988">
            <v>79</v>
          </cell>
          <cell r="GH988">
            <v>72</v>
          </cell>
          <cell r="GI988" t="str">
            <v/>
          </cell>
          <cell r="GJ988">
            <v>0</v>
          </cell>
          <cell r="GK988">
            <v>79.33</v>
          </cell>
          <cell r="GL988">
            <v>71.25</v>
          </cell>
          <cell r="GM988">
            <v>79</v>
          </cell>
          <cell r="GN988">
            <v>72</v>
          </cell>
          <cell r="GO988" t="str">
            <v/>
          </cell>
          <cell r="GP988">
            <v>0</v>
          </cell>
          <cell r="GQ988">
            <v>79.33</v>
          </cell>
          <cell r="GR988">
            <v>71.25</v>
          </cell>
          <cell r="GS988">
            <v>79</v>
          </cell>
          <cell r="GT988">
            <v>72</v>
          </cell>
          <cell r="GU988" t="str">
            <v/>
          </cell>
          <cell r="GV988">
            <v>0</v>
          </cell>
          <cell r="GW988">
            <v>81.92</v>
          </cell>
          <cell r="GX988">
            <v>78.75</v>
          </cell>
          <cell r="GY988">
            <v>70</v>
          </cell>
          <cell r="GZ988">
            <v>78</v>
          </cell>
          <cell r="HA988" t="str">
            <v>EKO-L</v>
          </cell>
          <cell r="HB988">
            <v>0</v>
          </cell>
          <cell r="HC988">
            <v>83.83</v>
          </cell>
          <cell r="HD988">
            <v>75.75</v>
          </cell>
          <cell r="HE988">
            <v>77.5</v>
          </cell>
          <cell r="HF988">
            <v>79</v>
          </cell>
          <cell r="HH988">
            <v>0</v>
          </cell>
          <cell r="HM988" t="str">
            <v/>
          </cell>
          <cell r="HN988" t="str">
            <v/>
          </cell>
          <cell r="HS988">
            <v>0</v>
          </cell>
          <cell r="HT988" t="str">
            <v>PKN</v>
          </cell>
          <cell r="HU988">
            <v>0</v>
          </cell>
          <cell r="HV988" t="str">
            <v>IND</v>
          </cell>
          <cell r="HW988">
            <v>0</v>
          </cell>
          <cell r="HX988" t="str">
            <v>MAT-W</v>
          </cell>
          <cell r="HY988">
            <v>0</v>
          </cell>
          <cell r="HZ988" t="str">
            <v>SEJ-W</v>
          </cell>
          <cell r="IA988">
            <v>0</v>
          </cell>
          <cell r="IB988" t="str">
            <v>IGR-W</v>
          </cell>
          <cell r="IC988">
            <v>0</v>
          </cell>
          <cell r="ID988" t="str">
            <v>SBO</v>
          </cell>
          <cell r="IE988">
            <v>0</v>
          </cell>
          <cell r="IF988" t="str">
            <v>PJO</v>
          </cell>
          <cell r="IG988">
            <v>0</v>
          </cell>
          <cell r="IH988" t="str">
            <v>PRA</v>
          </cell>
          <cell r="II988">
            <v>0</v>
          </cell>
          <cell r="IJ988" t="str">
            <v>JAW</v>
          </cell>
          <cell r="IK988">
            <v>0</v>
          </cell>
          <cell r="IL988" t="str">
            <v>ARB</v>
          </cell>
          <cell r="IM988">
            <v>0</v>
          </cell>
          <cell r="IN988" t="str">
            <v>PKM</v>
          </cell>
          <cell r="IO988">
            <v>0</v>
          </cell>
          <cell r="IP988" t="str">
            <v>MAT-P</v>
          </cell>
          <cell r="IQ988">
            <v>0</v>
          </cell>
          <cell r="IR988" t="str">
            <v>BIO-P</v>
          </cell>
          <cell r="IS988">
            <v>0</v>
          </cell>
          <cell r="IT988" t="str">
            <v>FIS-P</v>
          </cell>
          <cell r="IU988">
            <v>0</v>
          </cell>
          <cell r="IV988" t="str">
            <v>KIM-P</v>
          </cell>
          <cell r="IW988">
            <v>0</v>
          </cell>
          <cell r="IX988" t="str">
            <v>EKO-L</v>
          </cell>
          <cell r="IY988">
            <v>0</v>
          </cell>
          <cell r="JA988">
            <v>0</v>
          </cell>
        </row>
        <row r="989">
          <cell r="Q989" t="str">
            <v/>
          </cell>
          <cell r="AB989" t="str">
            <v/>
          </cell>
          <cell r="AC989">
            <v>5</v>
          </cell>
          <cell r="AI989" t="str">
            <v/>
          </cell>
          <cell r="AJ989">
            <v>0</v>
          </cell>
          <cell r="AK989">
            <v>83.25</v>
          </cell>
          <cell r="AL989">
            <v>84.5</v>
          </cell>
          <cell r="AM989">
            <v>88</v>
          </cell>
          <cell r="AN989">
            <v>80</v>
          </cell>
          <cell r="AO989" t="str">
            <v/>
          </cell>
          <cell r="AP989">
            <v>0</v>
          </cell>
          <cell r="AQ989">
            <v>85</v>
          </cell>
          <cell r="AR989">
            <v>0</v>
          </cell>
          <cell r="AS989">
            <v>78.5</v>
          </cell>
          <cell r="AT989">
            <v>81</v>
          </cell>
          <cell r="AU989" t="str">
            <v/>
          </cell>
          <cell r="AV989">
            <v>0</v>
          </cell>
          <cell r="AW989">
            <v>81.83</v>
          </cell>
          <cell r="AX989">
            <v>84</v>
          </cell>
          <cell r="AY989">
            <v>88</v>
          </cell>
          <cell r="AZ989">
            <v>80</v>
          </cell>
          <cell r="BA989" t="str">
            <v/>
          </cell>
          <cell r="BB989">
            <v>0</v>
          </cell>
          <cell r="BC989">
            <v>86.75</v>
          </cell>
          <cell r="BD989">
            <v>84.5</v>
          </cell>
          <cell r="BE989">
            <v>88</v>
          </cell>
          <cell r="BF989">
            <v>82</v>
          </cell>
          <cell r="BG989" t="str">
            <v/>
          </cell>
          <cell r="BH989">
            <v>0</v>
          </cell>
          <cell r="BI989">
            <v>84.33</v>
          </cell>
          <cell r="BJ989">
            <v>80</v>
          </cell>
          <cell r="BK989">
            <v>77.75</v>
          </cell>
          <cell r="BL989">
            <v>78</v>
          </cell>
          <cell r="BM989" t="str">
            <v/>
          </cell>
          <cell r="BN989">
            <v>0</v>
          </cell>
          <cell r="BO989">
            <v>81.13</v>
          </cell>
          <cell r="BP989">
            <v>78.25</v>
          </cell>
          <cell r="BQ989">
            <v>77.75</v>
          </cell>
          <cell r="BR989">
            <v>85</v>
          </cell>
          <cell r="BS989" t="str">
            <v/>
          </cell>
          <cell r="BT989">
            <v>0</v>
          </cell>
          <cell r="BU989">
            <v>86.5</v>
          </cell>
          <cell r="BV989">
            <v>84.25</v>
          </cell>
          <cell r="BW989">
            <v>88.5</v>
          </cell>
          <cell r="BX989">
            <v>88</v>
          </cell>
          <cell r="BY989" t="str">
            <v/>
          </cell>
          <cell r="BZ989">
            <v>0</v>
          </cell>
          <cell r="CA989">
            <v>86.78</v>
          </cell>
          <cell r="CB989">
            <v>81.75</v>
          </cell>
          <cell r="CC989">
            <v>81</v>
          </cell>
          <cell r="CD989">
            <v>82</v>
          </cell>
          <cell r="CE989" t="str">
            <v/>
          </cell>
          <cell r="CF989">
            <v>0</v>
          </cell>
          <cell r="CG989">
            <v>86.25</v>
          </cell>
          <cell r="CH989">
            <v>76.25</v>
          </cell>
          <cell r="CI989">
            <v>78</v>
          </cell>
          <cell r="CJ989">
            <v>82</v>
          </cell>
          <cell r="CK989" t="str">
            <v/>
          </cell>
          <cell r="CL989">
            <v>0</v>
          </cell>
          <cell r="CM989">
            <v>76.17</v>
          </cell>
          <cell r="CN989">
            <v>83.5</v>
          </cell>
          <cell r="CO989">
            <v>80</v>
          </cell>
          <cell r="CP989">
            <v>78</v>
          </cell>
          <cell r="CQ989" t="str">
            <v/>
          </cell>
          <cell r="CR989">
            <v>0</v>
          </cell>
          <cell r="CS989">
            <v>82.08</v>
          </cell>
          <cell r="CT989">
            <v>89.75</v>
          </cell>
          <cell r="CU989">
            <v>86.5</v>
          </cell>
          <cell r="CV989">
            <v>83</v>
          </cell>
          <cell r="CW989" t="str">
            <v/>
          </cell>
          <cell r="CX989">
            <v>0</v>
          </cell>
          <cell r="CY989">
            <v>82.44</v>
          </cell>
          <cell r="CZ989">
            <v>83.75</v>
          </cell>
          <cell r="DA989">
            <v>76.75</v>
          </cell>
          <cell r="DB989">
            <v>83</v>
          </cell>
          <cell r="DC989" t="str">
            <v/>
          </cell>
          <cell r="DD989">
            <v>0</v>
          </cell>
          <cell r="DE989">
            <v>91</v>
          </cell>
          <cell r="DF989">
            <v>81</v>
          </cell>
          <cell r="DG989">
            <v>81.75</v>
          </cell>
          <cell r="DH989">
            <v>88</v>
          </cell>
          <cell r="DI989" t="str">
            <v/>
          </cell>
          <cell r="DJ989">
            <v>0</v>
          </cell>
          <cell r="DK989">
            <v>0</v>
          </cell>
          <cell r="DL989">
            <v>0</v>
          </cell>
          <cell r="DM989">
            <v>0</v>
          </cell>
          <cell r="DN989">
            <v>85</v>
          </cell>
          <cell r="DO989" t="str">
            <v/>
          </cell>
          <cell r="DP989">
            <v>0</v>
          </cell>
          <cell r="DQ989">
            <v>89</v>
          </cell>
          <cell r="DR989">
            <v>85.5</v>
          </cell>
          <cell r="DS989">
            <v>91.5</v>
          </cell>
          <cell r="DT989">
            <v>82</v>
          </cell>
          <cell r="DU989" t="str">
            <v/>
          </cell>
          <cell r="DV989">
            <v>0</v>
          </cell>
          <cell r="DW989">
            <v>91</v>
          </cell>
          <cell r="DX989">
            <v>86.75</v>
          </cell>
          <cell r="DY989">
            <v>79.75</v>
          </cell>
          <cell r="DZ989">
            <v>85</v>
          </cell>
          <cell r="EA989" t="str">
            <v/>
          </cell>
          <cell r="EB989">
            <v>0</v>
          </cell>
          <cell r="EC989">
            <v>79.78</v>
          </cell>
          <cell r="ED989">
            <v>78.25</v>
          </cell>
          <cell r="EE989">
            <v>84.25</v>
          </cell>
          <cell r="EF989">
            <v>77</v>
          </cell>
          <cell r="EG989" t="str">
            <v/>
          </cell>
          <cell r="EH989">
            <v>0</v>
          </cell>
          <cell r="EI989">
            <v>78.5</v>
          </cell>
          <cell r="EJ989">
            <v>74.75</v>
          </cell>
          <cell r="EK989">
            <v>74.5</v>
          </cell>
          <cell r="EL989">
            <v>76</v>
          </cell>
          <cell r="EM989" t="str">
            <v/>
          </cell>
          <cell r="EN989">
            <v>0</v>
          </cell>
          <cell r="EO989">
            <v>78.5</v>
          </cell>
          <cell r="EP989">
            <v>74.75</v>
          </cell>
          <cell r="EQ989">
            <v>74.5</v>
          </cell>
          <cell r="ER989">
            <v>76</v>
          </cell>
          <cell r="ES989" t="str">
            <v/>
          </cell>
          <cell r="ET989">
            <v>0</v>
          </cell>
          <cell r="EU989">
            <v>78.5</v>
          </cell>
          <cell r="EV989">
            <v>74.75</v>
          </cell>
          <cell r="EW989">
            <v>74.5</v>
          </cell>
          <cell r="EX989">
            <v>76</v>
          </cell>
          <cell r="EY989" t="str">
            <v/>
          </cell>
          <cell r="EZ989">
            <v>0</v>
          </cell>
          <cell r="FA989">
            <v>79.33</v>
          </cell>
          <cell r="FB989">
            <v>71.25</v>
          </cell>
          <cell r="FC989">
            <v>79</v>
          </cell>
          <cell r="FD989">
            <v>72</v>
          </cell>
          <cell r="FE989" t="str">
            <v/>
          </cell>
          <cell r="FF989">
            <v>0</v>
          </cell>
          <cell r="FG989">
            <v>79.33</v>
          </cell>
          <cell r="FH989">
            <v>71.25</v>
          </cell>
          <cell r="FI989">
            <v>79</v>
          </cell>
          <cell r="FJ989">
            <v>72</v>
          </cell>
          <cell r="FK989" t="str">
            <v/>
          </cell>
          <cell r="FL989">
            <v>0</v>
          </cell>
          <cell r="FM989">
            <v>79.33</v>
          </cell>
          <cell r="FN989">
            <v>71.25</v>
          </cell>
          <cell r="FO989">
            <v>79</v>
          </cell>
          <cell r="FP989">
            <v>72</v>
          </cell>
          <cell r="FQ989" t="str">
            <v/>
          </cell>
          <cell r="FR989">
            <v>0</v>
          </cell>
          <cell r="FS989">
            <v>79.33</v>
          </cell>
          <cell r="FT989">
            <v>71.25</v>
          </cell>
          <cell r="FU989">
            <v>79</v>
          </cell>
          <cell r="FV989">
            <v>72</v>
          </cell>
          <cell r="FW989" t="str">
            <v/>
          </cell>
          <cell r="FX989">
            <v>0</v>
          </cell>
          <cell r="FY989">
            <v>79.33</v>
          </cell>
          <cell r="FZ989">
            <v>71.25</v>
          </cell>
          <cell r="GA989">
            <v>79</v>
          </cell>
          <cell r="GB989">
            <v>72</v>
          </cell>
          <cell r="GC989" t="str">
            <v/>
          </cell>
          <cell r="GD989">
            <v>0</v>
          </cell>
          <cell r="GE989">
            <v>79.33</v>
          </cell>
          <cell r="GF989">
            <v>71.25</v>
          </cell>
          <cell r="GG989">
            <v>79</v>
          </cell>
          <cell r="GH989">
            <v>72</v>
          </cell>
          <cell r="GI989" t="str">
            <v/>
          </cell>
          <cell r="GJ989">
            <v>0</v>
          </cell>
          <cell r="GK989">
            <v>79.33</v>
          </cell>
          <cell r="GL989">
            <v>71.25</v>
          </cell>
          <cell r="GM989">
            <v>79</v>
          </cell>
          <cell r="GN989">
            <v>72</v>
          </cell>
          <cell r="GO989" t="str">
            <v/>
          </cell>
          <cell r="GP989">
            <v>0</v>
          </cell>
          <cell r="GQ989">
            <v>79.33</v>
          </cell>
          <cell r="GR989">
            <v>71.25</v>
          </cell>
          <cell r="GS989">
            <v>79</v>
          </cell>
          <cell r="GT989">
            <v>72</v>
          </cell>
          <cell r="GU989" t="str">
            <v/>
          </cell>
          <cell r="GV989">
            <v>0</v>
          </cell>
          <cell r="GW989">
            <v>81.92</v>
          </cell>
          <cell r="GX989">
            <v>78.75</v>
          </cell>
          <cell r="GY989">
            <v>70</v>
          </cell>
          <cell r="GZ989">
            <v>78</v>
          </cell>
          <cell r="HA989" t="str">
            <v>EKO-L</v>
          </cell>
          <cell r="HB989">
            <v>0</v>
          </cell>
          <cell r="HC989">
            <v>83.83</v>
          </cell>
          <cell r="HD989">
            <v>75.75</v>
          </cell>
          <cell r="HE989">
            <v>77.5</v>
          </cell>
          <cell r="HF989">
            <v>79</v>
          </cell>
          <cell r="HH989">
            <v>0</v>
          </cell>
          <cell r="HM989" t="str">
            <v/>
          </cell>
          <cell r="HN989" t="str">
            <v/>
          </cell>
          <cell r="HS989">
            <v>0</v>
          </cell>
          <cell r="HT989" t="str">
            <v>PKN</v>
          </cell>
          <cell r="HU989">
            <v>0</v>
          </cell>
          <cell r="HV989" t="str">
            <v>IND</v>
          </cell>
          <cell r="HW989">
            <v>0</v>
          </cell>
          <cell r="HX989" t="str">
            <v>MAT-W</v>
          </cell>
          <cell r="HY989">
            <v>0</v>
          </cell>
          <cell r="HZ989" t="str">
            <v>SEJ-W</v>
          </cell>
          <cell r="IA989">
            <v>0</v>
          </cell>
          <cell r="IB989" t="str">
            <v>IGR-W</v>
          </cell>
          <cell r="IC989">
            <v>0</v>
          </cell>
          <cell r="ID989" t="str">
            <v>SBO</v>
          </cell>
          <cell r="IE989">
            <v>0</v>
          </cell>
          <cell r="IF989" t="str">
            <v>PJO</v>
          </cell>
          <cell r="IG989">
            <v>0</v>
          </cell>
          <cell r="IH989" t="str">
            <v>PRA</v>
          </cell>
          <cell r="II989">
            <v>0</v>
          </cell>
          <cell r="IJ989" t="str">
            <v>JAW</v>
          </cell>
          <cell r="IK989">
            <v>0</v>
          </cell>
          <cell r="IL989" t="str">
            <v>ARB</v>
          </cell>
          <cell r="IM989">
            <v>0</v>
          </cell>
          <cell r="IN989" t="str">
            <v>PKM</v>
          </cell>
          <cell r="IO989">
            <v>0</v>
          </cell>
          <cell r="IP989" t="str">
            <v>MAT-P</v>
          </cell>
          <cell r="IQ989">
            <v>0</v>
          </cell>
          <cell r="IR989" t="str">
            <v>BIO-P</v>
          </cell>
          <cell r="IS989">
            <v>0</v>
          </cell>
          <cell r="IT989" t="str">
            <v>FIS-P</v>
          </cell>
          <cell r="IU989">
            <v>0</v>
          </cell>
          <cell r="IV989" t="str">
            <v>KIM-P</v>
          </cell>
          <cell r="IW989">
            <v>0</v>
          </cell>
          <cell r="IX989" t="str">
            <v>EKO-L</v>
          </cell>
          <cell r="IY989">
            <v>0</v>
          </cell>
          <cell r="JA989">
            <v>0</v>
          </cell>
        </row>
        <row r="990">
          <cell r="Q990" t="str">
            <v/>
          </cell>
          <cell r="AB990" t="str">
            <v/>
          </cell>
          <cell r="AC990">
            <v>6</v>
          </cell>
          <cell r="AI990" t="str">
            <v/>
          </cell>
          <cell r="AJ990">
            <v>0</v>
          </cell>
          <cell r="AK990">
            <v>83.25</v>
          </cell>
          <cell r="AL990">
            <v>84.5</v>
          </cell>
          <cell r="AM990">
            <v>88</v>
          </cell>
          <cell r="AN990">
            <v>80</v>
          </cell>
          <cell r="AO990" t="str">
            <v/>
          </cell>
          <cell r="AP990">
            <v>0</v>
          </cell>
          <cell r="AQ990">
            <v>85</v>
          </cell>
          <cell r="AR990">
            <v>0</v>
          </cell>
          <cell r="AS990">
            <v>78.5</v>
          </cell>
          <cell r="AT990">
            <v>81</v>
          </cell>
          <cell r="AU990" t="str">
            <v/>
          </cell>
          <cell r="AV990">
            <v>0</v>
          </cell>
          <cell r="AW990">
            <v>81.83</v>
          </cell>
          <cell r="AX990">
            <v>84</v>
          </cell>
          <cell r="AY990">
            <v>88</v>
          </cell>
          <cell r="AZ990">
            <v>80</v>
          </cell>
          <cell r="BA990" t="str">
            <v/>
          </cell>
          <cell r="BB990">
            <v>0</v>
          </cell>
          <cell r="BC990">
            <v>86.75</v>
          </cell>
          <cell r="BD990">
            <v>84.5</v>
          </cell>
          <cell r="BE990">
            <v>88</v>
          </cell>
          <cell r="BF990">
            <v>82</v>
          </cell>
          <cell r="BG990" t="str">
            <v/>
          </cell>
          <cell r="BH990">
            <v>0</v>
          </cell>
          <cell r="BI990">
            <v>84.33</v>
          </cell>
          <cell r="BJ990">
            <v>80</v>
          </cell>
          <cell r="BK990">
            <v>77.75</v>
          </cell>
          <cell r="BL990">
            <v>78</v>
          </cell>
          <cell r="BM990" t="str">
            <v/>
          </cell>
          <cell r="BN990">
            <v>0</v>
          </cell>
          <cell r="BO990">
            <v>81.13</v>
          </cell>
          <cell r="BP990">
            <v>78.25</v>
          </cell>
          <cell r="BQ990">
            <v>77.75</v>
          </cell>
          <cell r="BR990">
            <v>85</v>
          </cell>
          <cell r="BS990" t="str">
            <v/>
          </cell>
          <cell r="BT990">
            <v>0</v>
          </cell>
          <cell r="BU990">
            <v>86.5</v>
          </cell>
          <cell r="BV990">
            <v>84.25</v>
          </cell>
          <cell r="BW990">
            <v>88.5</v>
          </cell>
          <cell r="BX990">
            <v>88</v>
          </cell>
          <cell r="BY990" t="str">
            <v/>
          </cell>
          <cell r="BZ990">
            <v>0</v>
          </cell>
          <cell r="CA990">
            <v>86.78</v>
          </cell>
          <cell r="CB990">
            <v>81.75</v>
          </cell>
          <cell r="CC990">
            <v>81</v>
          </cell>
          <cell r="CD990">
            <v>82</v>
          </cell>
          <cell r="CE990" t="str">
            <v/>
          </cell>
          <cell r="CF990">
            <v>0</v>
          </cell>
          <cell r="CG990">
            <v>86.25</v>
          </cell>
          <cell r="CH990">
            <v>76.25</v>
          </cell>
          <cell r="CI990">
            <v>78</v>
          </cell>
          <cell r="CJ990">
            <v>82</v>
          </cell>
          <cell r="CK990" t="str">
            <v/>
          </cell>
          <cell r="CL990">
            <v>0</v>
          </cell>
          <cell r="CM990">
            <v>76.17</v>
          </cell>
          <cell r="CN990">
            <v>83.5</v>
          </cell>
          <cell r="CO990">
            <v>80</v>
          </cell>
          <cell r="CP990">
            <v>78</v>
          </cell>
          <cell r="CQ990" t="str">
            <v/>
          </cell>
          <cell r="CR990">
            <v>0</v>
          </cell>
          <cell r="CS990">
            <v>82.08</v>
          </cell>
          <cell r="CT990">
            <v>89.75</v>
          </cell>
          <cell r="CU990">
            <v>86.5</v>
          </cell>
          <cell r="CV990">
            <v>83</v>
          </cell>
          <cell r="CW990" t="str">
            <v/>
          </cell>
          <cell r="CX990">
            <v>0</v>
          </cell>
          <cell r="CY990">
            <v>82.44</v>
          </cell>
          <cell r="CZ990">
            <v>83.75</v>
          </cell>
          <cell r="DA990">
            <v>76.75</v>
          </cell>
          <cell r="DB990">
            <v>83</v>
          </cell>
          <cell r="DC990" t="str">
            <v/>
          </cell>
          <cell r="DD990">
            <v>0</v>
          </cell>
          <cell r="DE990">
            <v>91</v>
          </cell>
          <cell r="DF990">
            <v>81</v>
          </cell>
          <cell r="DG990">
            <v>81.75</v>
          </cell>
          <cell r="DH990">
            <v>88</v>
          </cell>
          <cell r="DI990" t="str">
            <v/>
          </cell>
          <cell r="DJ990">
            <v>0</v>
          </cell>
          <cell r="DK990">
            <v>0</v>
          </cell>
          <cell r="DL990">
            <v>0</v>
          </cell>
          <cell r="DM990">
            <v>0</v>
          </cell>
          <cell r="DN990">
            <v>85</v>
          </cell>
          <cell r="DO990" t="str">
            <v/>
          </cell>
          <cell r="DP990">
            <v>0</v>
          </cell>
          <cell r="DQ990">
            <v>89</v>
          </cell>
          <cell r="DR990">
            <v>85.5</v>
          </cell>
          <cell r="DS990">
            <v>91.5</v>
          </cell>
          <cell r="DT990">
            <v>82</v>
          </cell>
          <cell r="DU990" t="str">
            <v/>
          </cell>
          <cell r="DV990">
            <v>0</v>
          </cell>
          <cell r="DW990">
            <v>91</v>
          </cell>
          <cell r="DX990">
            <v>86.75</v>
          </cell>
          <cell r="DY990">
            <v>79.75</v>
          </cell>
          <cell r="DZ990">
            <v>85</v>
          </cell>
          <cell r="EA990" t="str">
            <v/>
          </cell>
          <cell r="EB990">
            <v>0</v>
          </cell>
          <cell r="EC990">
            <v>79.78</v>
          </cell>
          <cell r="ED990">
            <v>78.25</v>
          </cell>
          <cell r="EE990">
            <v>84.25</v>
          </cell>
          <cell r="EF990">
            <v>77</v>
          </cell>
          <cell r="EG990" t="str">
            <v/>
          </cell>
          <cell r="EH990">
            <v>0</v>
          </cell>
          <cell r="EI990">
            <v>78.5</v>
          </cell>
          <cell r="EJ990">
            <v>74.75</v>
          </cell>
          <cell r="EK990">
            <v>74.5</v>
          </cell>
          <cell r="EL990">
            <v>76</v>
          </cell>
          <cell r="EM990" t="str">
            <v/>
          </cell>
          <cell r="EN990">
            <v>0</v>
          </cell>
          <cell r="EO990">
            <v>78.5</v>
          </cell>
          <cell r="EP990">
            <v>74.75</v>
          </cell>
          <cell r="EQ990">
            <v>74.5</v>
          </cell>
          <cell r="ER990">
            <v>76</v>
          </cell>
          <cell r="ES990" t="str">
            <v/>
          </cell>
          <cell r="ET990">
            <v>0</v>
          </cell>
          <cell r="EU990">
            <v>78.5</v>
          </cell>
          <cell r="EV990">
            <v>74.75</v>
          </cell>
          <cell r="EW990">
            <v>74.5</v>
          </cell>
          <cell r="EX990">
            <v>76</v>
          </cell>
          <cell r="EY990" t="str">
            <v/>
          </cell>
          <cell r="EZ990">
            <v>0</v>
          </cell>
          <cell r="FA990">
            <v>79.33</v>
          </cell>
          <cell r="FB990">
            <v>71.25</v>
          </cell>
          <cell r="FC990">
            <v>79</v>
          </cell>
          <cell r="FD990">
            <v>72</v>
          </cell>
          <cell r="FE990" t="str">
            <v/>
          </cell>
          <cell r="FF990">
            <v>0</v>
          </cell>
          <cell r="FG990">
            <v>79.33</v>
          </cell>
          <cell r="FH990">
            <v>71.25</v>
          </cell>
          <cell r="FI990">
            <v>79</v>
          </cell>
          <cell r="FJ990">
            <v>72</v>
          </cell>
          <cell r="FK990" t="str">
            <v/>
          </cell>
          <cell r="FL990">
            <v>0</v>
          </cell>
          <cell r="FM990">
            <v>79.33</v>
          </cell>
          <cell r="FN990">
            <v>71.25</v>
          </cell>
          <cell r="FO990">
            <v>79</v>
          </cell>
          <cell r="FP990">
            <v>72</v>
          </cell>
          <cell r="FQ990" t="str">
            <v/>
          </cell>
          <cell r="FR990">
            <v>0</v>
          </cell>
          <cell r="FS990">
            <v>79.33</v>
          </cell>
          <cell r="FT990">
            <v>71.25</v>
          </cell>
          <cell r="FU990">
            <v>79</v>
          </cell>
          <cell r="FV990">
            <v>72</v>
          </cell>
          <cell r="FW990" t="str">
            <v/>
          </cell>
          <cell r="FX990">
            <v>0</v>
          </cell>
          <cell r="FY990">
            <v>79.33</v>
          </cell>
          <cell r="FZ990">
            <v>71.25</v>
          </cell>
          <cell r="GA990">
            <v>79</v>
          </cell>
          <cell r="GB990">
            <v>72</v>
          </cell>
          <cell r="GC990" t="str">
            <v/>
          </cell>
          <cell r="GD990">
            <v>0</v>
          </cell>
          <cell r="GE990">
            <v>79.33</v>
          </cell>
          <cell r="GF990">
            <v>71.25</v>
          </cell>
          <cell r="GG990">
            <v>79</v>
          </cell>
          <cell r="GH990">
            <v>72</v>
          </cell>
          <cell r="GI990" t="str">
            <v/>
          </cell>
          <cell r="GJ990">
            <v>0</v>
          </cell>
          <cell r="GK990">
            <v>79.33</v>
          </cell>
          <cell r="GL990">
            <v>71.25</v>
          </cell>
          <cell r="GM990">
            <v>79</v>
          </cell>
          <cell r="GN990">
            <v>72</v>
          </cell>
          <cell r="GO990" t="str">
            <v/>
          </cell>
          <cell r="GP990">
            <v>0</v>
          </cell>
          <cell r="GQ990">
            <v>79.33</v>
          </cell>
          <cell r="GR990">
            <v>71.25</v>
          </cell>
          <cell r="GS990">
            <v>79</v>
          </cell>
          <cell r="GT990">
            <v>72</v>
          </cell>
          <cell r="GU990" t="str">
            <v/>
          </cell>
          <cell r="GV990">
            <v>0</v>
          </cell>
          <cell r="GW990">
            <v>81.92</v>
          </cell>
          <cell r="GX990">
            <v>78.75</v>
          </cell>
          <cell r="GY990">
            <v>70</v>
          </cell>
          <cell r="GZ990">
            <v>78</v>
          </cell>
          <cell r="HA990" t="str">
            <v>EKO-L</v>
          </cell>
          <cell r="HB990">
            <v>0</v>
          </cell>
          <cell r="HC990">
            <v>83.83</v>
          </cell>
          <cell r="HD990">
            <v>75.75</v>
          </cell>
          <cell r="HE990">
            <v>77.5</v>
          </cell>
          <cell r="HF990">
            <v>79</v>
          </cell>
          <cell r="HH990">
            <v>0</v>
          </cell>
          <cell r="HM990" t="str">
            <v/>
          </cell>
          <cell r="HN990" t="str">
            <v/>
          </cell>
          <cell r="HS990">
            <v>0</v>
          </cell>
          <cell r="HT990" t="str">
            <v>PKN</v>
          </cell>
          <cell r="HU990">
            <v>0</v>
          </cell>
          <cell r="HV990" t="str">
            <v>IND</v>
          </cell>
          <cell r="HW990">
            <v>0</v>
          </cell>
          <cell r="HX990" t="str">
            <v>MAT-W</v>
          </cell>
          <cell r="HY990">
            <v>0</v>
          </cell>
          <cell r="HZ990" t="str">
            <v>SEJ-W</v>
          </cell>
          <cell r="IA990">
            <v>0</v>
          </cell>
          <cell r="IB990" t="str">
            <v>IGR-W</v>
          </cell>
          <cell r="IC990">
            <v>0</v>
          </cell>
          <cell r="ID990" t="str">
            <v>SBO</v>
          </cell>
          <cell r="IE990">
            <v>0</v>
          </cell>
          <cell r="IF990" t="str">
            <v>PJO</v>
          </cell>
          <cell r="IG990">
            <v>0</v>
          </cell>
          <cell r="IH990" t="str">
            <v>PRA</v>
          </cell>
          <cell r="II990">
            <v>0</v>
          </cell>
          <cell r="IJ990" t="str">
            <v>JAW</v>
          </cell>
          <cell r="IK990">
            <v>0</v>
          </cell>
          <cell r="IL990" t="str">
            <v>ARB</v>
          </cell>
          <cell r="IM990">
            <v>0</v>
          </cell>
          <cell r="IN990" t="str">
            <v>PKM</v>
          </cell>
          <cell r="IO990">
            <v>0</v>
          </cell>
          <cell r="IP990" t="str">
            <v>MAT-P</v>
          </cell>
          <cell r="IQ990">
            <v>0</v>
          </cell>
          <cell r="IR990" t="str">
            <v>BIO-P</v>
          </cell>
          <cell r="IS990">
            <v>0</v>
          </cell>
          <cell r="IT990" t="str">
            <v>FIS-P</v>
          </cell>
          <cell r="IU990">
            <v>0</v>
          </cell>
          <cell r="IV990" t="str">
            <v>KIM-P</v>
          </cell>
          <cell r="IW990">
            <v>0</v>
          </cell>
          <cell r="IX990" t="str">
            <v>EKO-L</v>
          </cell>
          <cell r="IY990">
            <v>0</v>
          </cell>
          <cell r="JA990">
            <v>0</v>
          </cell>
        </row>
        <row r="991">
          <cell r="Q991" t="str">
            <v/>
          </cell>
          <cell r="AB991" t="str">
            <v/>
          </cell>
          <cell r="AC991">
            <v>7</v>
          </cell>
          <cell r="AI991" t="str">
            <v/>
          </cell>
          <cell r="AJ991">
            <v>0</v>
          </cell>
          <cell r="AK991">
            <v>83.25</v>
          </cell>
          <cell r="AL991">
            <v>84.5</v>
          </cell>
          <cell r="AM991">
            <v>88</v>
          </cell>
          <cell r="AN991">
            <v>80</v>
          </cell>
          <cell r="AO991" t="str">
            <v/>
          </cell>
          <cell r="AP991">
            <v>0</v>
          </cell>
          <cell r="AQ991">
            <v>85</v>
          </cell>
          <cell r="AR991">
            <v>0</v>
          </cell>
          <cell r="AS991">
            <v>78.5</v>
          </cell>
          <cell r="AT991">
            <v>81</v>
          </cell>
          <cell r="AU991" t="str">
            <v/>
          </cell>
          <cell r="AV991">
            <v>0</v>
          </cell>
          <cell r="AW991">
            <v>81.83</v>
          </cell>
          <cell r="AX991">
            <v>84</v>
          </cell>
          <cell r="AY991">
            <v>88</v>
          </cell>
          <cell r="AZ991">
            <v>80</v>
          </cell>
          <cell r="BA991" t="str">
            <v/>
          </cell>
          <cell r="BB991">
            <v>0</v>
          </cell>
          <cell r="BC991">
            <v>86.75</v>
          </cell>
          <cell r="BD991">
            <v>84.5</v>
          </cell>
          <cell r="BE991">
            <v>88</v>
          </cell>
          <cell r="BF991">
            <v>82</v>
          </cell>
          <cell r="BG991" t="str">
            <v/>
          </cell>
          <cell r="BH991">
            <v>0</v>
          </cell>
          <cell r="BI991">
            <v>84.33</v>
          </cell>
          <cell r="BJ991">
            <v>80</v>
          </cell>
          <cell r="BK991">
            <v>77.75</v>
          </cell>
          <cell r="BL991">
            <v>78</v>
          </cell>
          <cell r="BM991" t="str">
            <v/>
          </cell>
          <cell r="BN991">
            <v>0</v>
          </cell>
          <cell r="BO991">
            <v>81.13</v>
          </cell>
          <cell r="BP991">
            <v>78.25</v>
          </cell>
          <cell r="BQ991">
            <v>77.75</v>
          </cell>
          <cell r="BR991">
            <v>85</v>
          </cell>
          <cell r="BS991" t="str">
            <v/>
          </cell>
          <cell r="BT991">
            <v>0</v>
          </cell>
          <cell r="BU991">
            <v>86.5</v>
          </cell>
          <cell r="BV991">
            <v>84.25</v>
          </cell>
          <cell r="BW991">
            <v>88.5</v>
          </cell>
          <cell r="BX991">
            <v>88</v>
          </cell>
          <cell r="BY991" t="str">
            <v/>
          </cell>
          <cell r="BZ991">
            <v>0</v>
          </cell>
          <cell r="CA991">
            <v>86.78</v>
          </cell>
          <cell r="CB991">
            <v>81.75</v>
          </cell>
          <cell r="CC991">
            <v>81</v>
          </cell>
          <cell r="CD991">
            <v>82</v>
          </cell>
          <cell r="CE991" t="str">
            <v/>
          </cell>
          <cell r="CF991">
            <v>0</v>
          </cell>
          <cell r="CG991">
            <v>86.25</v>
          </cell>
          <cell r="CH991">
            <v>76.25</v>
          </cell>
          <cell r="CI991">
            <v>78</v>
          </cell>
          <cell r="CJ991">
            <v>82</v>
          </cell>
          <cell r="CK991" t="str">
            <v/>
          </cell>
          <cell r="CL991">
            <v>0</v>
          </cell>
          <cell r="CM991">
            <v>76.17</v>
          </cell>
          <cell r="CN991">
            <v>83.5</v>
          </cell>
          <cell r="CO991">
            <v>80</v>
          </cell>
          <cell r="CP991">
            <v>78</v>
          </cell>
          <cell r="CQ991" t="str">
            <v/>
          </cell>
          <cell r="CR991">
            <v>0</v>
          </cell>
          <cell r="CS991">
            <v>82.08</v>
          </cell>
          <cell r="CT991">
            <v>89.75</v>
          </cell>
          <cell r="CU991">
            <v>86.5</v>
          </cell>
          <cell r="CV991">
            <v>83</v>
          </cell>
          <cell r="CW991" t="str">
            <v/>
          </cell>
          <cell r="CX991">
            <v>0</v>
          </cell>
          <cell r="CY991">
            <v>82.44</v>
          </cell>
          <cell r="CZ991">
            <v>83.75</v>
          </cell>
          <cell r="DA991">
            <v>76.75</v>
          </cell>
          <cell r="DB991">
            <v>83</v>
          </cell>
          <cell r="DC991" t="str">
            <v/>
          </cell>
          <cell r="DD991">
            <v>0</v>
          </cell>
          <cell r="DE991">
            <v>91</v>
          </cell>
          <cell r="DF991">
            <v>81</v>
          </cell>
          <cell r="DG991">
            <v>81.75</v>
          </cell>
          <cell r="DH991">
            <v>88</v>
          </cell>
          <cell r="DI991" t="str">
            <v/>
          </cell>
          <cell r="DJ991">
            <v>0</v>
          </cell>
          <cell r="DK991">
            <v>0</v>
          </cell>
          <cell r="DL991">
            <v>0</v>
          </cell>
          <cell r="DM991">
            <v>0</v>
          </cell>
          <cell r="DN991">
            <v>85</v>
          </cell>
          <cell r="DO991" t="str">
            <v/>
          </cell>
          <cell r="DP991">
            <v>0</v>
          </cell>
          <cell r="DQ991">
            <v>89</v>
          </cell>
          <cell r="DR991">
            <v>85.5</v>
          </cell>
          <cell r="DS991">
            <v>91.5</v>
          </cell>
          <cell r="DT991">
            <v>82</v>
          </cell>
          <cell r="DU991" t="str">
            <v/>
          </cell>
          <cell r="DV991">
            <v>0</v>
          </cell>
          <cell r="DW991">
            <v>91</v>
          </cell>
          <cell r="DX991">
            <v>86.75</v>
          </cell>
          <cell r="DY991">
            <v>79.75</v>
          </cell>
          <cell r="DZ991">
            <v>85</v>
          </cell>
          <cell r="EA991" t="str">
            <v/>
          </cell>
          <cell r="EB991">
            <v>0</v>
          </cell>
          <cell r="EC991">
            <v>79.78</v>
          </cell>
          <cell r="ED991">
            <v>78.25</v>
          </cell>
          <cell r="EE991">
            <v>84.25</v>
          </cell>
          <cell r="EF991">
            <v>77</v>
          </cell>
          <cell r="EG991" t="str">
            <v/>
          </cell>
          <cell r="EH991">
            <v>0</v>
          </cell>
          <cell r="EI991">
            <v>78.5</v>
          </cell>
          <cell r="EJ991">
            <v>74.75</v>
          </cell>
          <cell r="EK991">
            <v>74.5</v>
          </cell>
          <cell r="EL991">
            <v>76</v>
          </cell>
          <cell r="EM991" t="str">
            <v/>
          </cell>
          <cell r="EN991">
            <v>0</v>
          </cell>
          <cell r="EO991">
            <v>78.5</v>
          </cell>
          <cell r="EP991">
            <v>74.75</v>
          </cell>
          <cell r="EQ991">
            <v>74.5</v>
          </cell>
          <cell r="ER991">
            <v>76</v>
          </cell>
          <cell r="ES991" t="str">
            <v/>
          </cell>
          <cell r="ET991">
            <v>0</v>
          </cell>
          <cell r="EU991">
            <v>78.5</v>
          </cell>
          <cell r="EV991">
            <v>74.75</v>
          </cell>
          <cell r="EW991">
            <v>74.5</v>
          </cell>
          <cell r="EX991">
            <v>76</v>
          </cell>
          <cell r="EY991" t="str">
            <v/>
          </cell>
          <cell r="EZ991">
            <v>0</v>
          </cell>
          <cell r="FA991">
            <v>79.33</v>
          </cell>
          <cell r="FB991">
            <v>71.25</v>
          </cell>
          <cell r="FC991">
            <v>79</v>
          </cell>
          <cell r="FD991">
            <v>72</v>
          </cell>
          <cell r="FE991" t="str">
            <v/>
          </cell>
          <cell r="FF991">
            <v>0</v>
          </cell>
          <cell r="FG991">
            <v>79.33</v>
          </cell>
          <cell r="FH991">
            <v>71.25</v>
          </cell>
          <cell r="FI991">
            <v>79</v>
          </cell>
          <cell r="FJ991">
            <v>72</v>
          </cell>
          <cell r="FK991" t="str">
            <v/>
          </cell>
          <cell r="FL991">
            <v>0</v>
          </cell>
          <cell r="FM991">
            <v>79.33</v>
          </cell>
          <cell r="FN991">
            <v>71.25</v>
          </cell>
          <cell r="FO991">
            <v>79</v>
          </cell>
          <cell r="FP991">
            <v>72</v>
          </cell>
          <cell r="FQ991" t="str">
            <v/>
          </cell>
          <cell r="FR991">
            <v>0</v>
          </cell>
          <cell r="FS991">
            <v>79.33</v>
          </cell>
          <cell r="FT991">
            <v>71.25</v>
          </cell>
          <cell r="FU991">
            <v>79</v>
          </cell>
          <cell r="FV991">
            <v>72</v>
          </cell>
          <cell r="FW991" t="str">
            <v/>
          </cell>
          <cell r="FX991">
            <v>0</v>
          </cell>
          <cell r="FY991">
            <v>79.33</v>
          </cell>
          <cell r="FZ991">
            <v>71.25</v>
          </cell>
          <cell r="GA991">
            <v>79</v>
          </cell>
          <cell r="GB991">
            <v>72</v>
          </cell>
          <cell r="GC991" t="str">
            <v/>
          </cell>
          <cell r="GD991">
            <v>0</v>
          </cell>
          <cell r="GE991">
            <v>79.33</v>
          </cell>
          <cell r="GF991">
            <v>71.25</v>
          </cell>
          <cell r="GG991">
            <v>79</v>
          </cell>
          <cell r="GH991">
            <v>72</v>
          </cell>
          <cell r="GI991" t="str">
            <v/>
          </cell>
          <cell r="GJ991">
            <v>0</v>
          </cell>
          <cell r="GK991">
            <v>79.33</v>
          </cell>
          <cell r="GL991">
            <v>71.25</v>
          </cell>
          <cell r="GM991">
            <v>79</v>
          </cell>
          <cell r="GN991">
            <v>72</v>
          </cell>
          <cell r="GO991" t="str">
            <v/>
          </cell>
          <cell r="GP991">
            <v>0</v>
          </cell>
          <cell r="GQ991">
            <v>79.33</v>
          </cell>
          <cell r="GR991">
            <v>71.25</v>
          </cell>
          <cell r="GS991">
            <v>79</v>
          </cell>
          <cell r="GT991">
            <v>72</v>
          </cell>
          <cell r="GU991" t="str">
            <v/>
          </cell>
          <cell r="GV991">
            <v>0</v>
          </cell>
          <cell r="GW991">
            <v>81.92</v>
          </cell>
          <cell r="GX991">
            <v>78.75</v>
          </cell>
          <cell r="GY991">
            <v>70</v>
          </cell>
          <cell r="GZ991">
            <v>78</v>
          </cell>
          <cell r="HA991" t="str">
            <v>EKO-L</v>
          </cell>
          <cell r="HB991">
            <v>0</v>
          </cell>
          <cell r="HC991">
            <v>83.83</v>
          </cell>
          <cell r="HD991">
            <v>75.75</v>
          </cell>
          <cell r="HE991">
            <v>77.5</v>
          </cell>
          <cell r="HF991">
            <v>79</v>
          </cell>
          <cell r="HH991">
            <v>0</v>
          </cell>
          <cell r="HM991" t="str">
            <v/>
          </cell>
          <cell r="HN991" t="str">
            <v/>
          </cell>
          <cell r="HS991">
            <v>0</v>
          </cell>
          <cell r="HT991" t="str">
            <v>PKN</v>
          </cell>
          <cell r="HU991">
            <v>0</v>
          </cell>
          <cell r="HV991" t="str">
            <v>IND</v>
          </cell>
          <cell r="HW991">
            <v>0</v>
          </cell>
          <cell r="HX991" t="str">
            <v>MAT-W</v>
          </cell>
          <cell r="HY991">
            <v>0</v>
          </cell>
          <cell r="HZ991" t="str">
            <v>SEJ-W</v>
          </cell>
          <cell r="IA991">
            <v>0</v>
          </cell>
          <cell r="IB991" t="str">
            <v>IGR-W</v>
          </cell>
          <cell r="IC991">
            <v>0</v>
          </cell>
          <cell r="ID991" t="str">
            <v>SBO</v>
          </cell>
          <cell r="IE991">
            <v>0</v>
          </cell>
          <cell r="IF991" t="str">
            <v>PJO</v>
          </cell>
          <cell r="IG991">
            <v>0</v>
          </cell>
          <cell r="IH991" t="str">
            <v>PRA</v>
          </cell>
          <cell r="II991">
            <v>0</v>
          </cell>
          <cell r="IJ991" t="str">
            <v>JAW</v>
          </cell>
          <cell r="IK991">
            <v>0</v>
          </cell>
          <cell r="IL991" t="str">
            <v>ARB</v>
          </cell>
          <cell r="IM991">
            <v>0</v>
          </cell>
          <cell r="IN991" t="str">
            <v>PKM</v>
          </cell>
          <cell r="IO991">
            <v>0</v>
          </cell>
          <cell r="IP991" t="str">
            <v>MAT-P</v>
          </cell>
          <cell r="IQ991">
            <v>0</v>
          </cell>
          <cell r="IR991" t="str">
            <v>BIO-P</v>
          </cell>
          <cell r="IS991">
            <v>0</v>
          </cell>
          <cell r="IT991" t="str">
            <v>FIS-P</v>
          </cell>
          <cell r="IU991">
            <v>0</v>
          </cell>
          <cell r="IV991" t="str">
            <v>KIM-P</v>
          </cell>
          <cell r="IW991">
            <v>0</v>
          </cell>
          <cell r="IX991" t="str">
            <v>EKO-L</v>
          </cell>
          <cell r="IY991">
            <v>0</v>
          </cell>
          <cell r="JA991">
            <v>0</v>
          </cell>
        </row>
        <row r="992">
          <cell r="Q992" t="str">
            <v/>
          </cell>
          <cell r="AB992" t="str">
            <v/>
          </cell>
          <cell r="AC992">
            <v>8</v>
          </cell>
          <cell r="AI992" t="str">
            <v/>
          </cell>
          <cell r="AJ992">
            <v>0</v>
          </cell>
          <cell r="AK992">
            <v>83.25</v>
          </cell>
          <cell r="AL992">
            <v>84.5</v>
          </cell>
          <cell r="AM992">
            <v>88</v>
          </cell>
          <cell r="AN992">
            <v>80</v>
          </cell>
          <cell r="AO992" t="str">
            <v/>
          </cell>
          <cell r="AP992">
            <v>0</v>
          </cell>
          <cell r="AQ992">
            <v>85</v>
          </cell>
          <cell r="AR992">
            <v>0</v>
          </cell>
          <cell r="AS992">
            <v>78.5</v>
          </cell>
          <cell r="AT992">
            <v>81</v>
          </cell>
          <cell r="AU992" t="str">
            <v/>
          </cell>
          <cell r="AV992">
            <v>0</v>
          </cell>
          <cell r="AW992">
            <v>81.83</v>
          </cell>
          <cell r="AX992">
            <v>84</v>
          </cell>
          <cell r="AY992">
            <v>88</v>
          </cell>
          <cell r="AZ992">
            <v>80</v>
          </cell>
          <cell r="BA992" t="str">
            <v/>
          </cell>
          <cell r="BB992">
            <v>0</v>
          </cell>
          <cell r="BC992">
            <v>86.75</v>
          </cell>
          <cell r="BD992">
            <v>84.5</v>
          </cell>
          <cell r="BE992">
            <v>88</v>
          </cell>
          <cell r="BF992">
            <v>82</v>
          </cell>
          <cell r="BG992" t="str">
            <v/>
          </cell>
          <cell r="BH992">
            <v>0</v>
          </cell>
          <cell r="BI992">
            <v>84.33</v>
          </cell>
          <cell r="BJ992">
            <v>80</v>
          </cell>
          <cell r="BK992">
            <v>77.75</v>
          </cell>
          <cell r="BL992">
            <v>78</v>
          </cell>
          <cell r="BM992" t="str">
            <v/>
          </cell>
          <cell r="BN992">
            <v>0</v>
          </cell>
          <cell r="BO992">
            <v>81.13</v>
          </cell>
          <cell r="BP992">
            <v>78.25</v>
          </cell>
          <cell r="BQ992">
            <v>77.75</v>
          </cell>
          <cell r="BR992">
            <v>85</v>
          </cell>
          <cell r="BS992" t="str">
            <v/>
          </cell>
          <cell r="BT992">
            <v>0</v>
          </cell>
          <cell r="BU992">
            <v>86.5</v>
          </cell>
          <cell r="BV992">
            <v>84.25</v>
          </cell>
          <cell r="BW992">
            <v>88.5</v>
          </cell>
          <cell r="BX992">
            <v>88</v>
          </cell>
          <cell r="BY992" t="str">
            <v/>
          </cell>
          <cell r="BZ992">
            <v>0</v>
          </cell>
          <cell r="CA992">
            <v>86.78</v>
          </cell>
          <cell r="CB992">
            <v>81.75</v>
          </cell>
          <cell r="CC992">
            <v>81</v>
          </cell>
          <cell r="CD992">
            <v>82</v>
          </cell>
          <cell r="CE992" t="str">
            <v/>
          </cell>
          <cell r="CF992">
            <v>0</v>
          </cell>
          <cell r="CG992">
            <v>86.25</v>
          </cell>
          <cell r="CH992">
            <v>76.25</v>
          </cell>
          <cell r="CI992">
            <v>78</v>
          </cell>
          <cell r="CJ992">
            <v>82</v>
          </cell>
          <cell r="CK992" t="str">
            <v/>
          </cell>
          <cell r="CL992">
            <v>0</v>
          </cell>
          <cell r="CM992">
            <v>76.17</v>
          </cell>
          <cell r="CN992">
            <v>83.5</v>
          </cell>
          <cell r="CO992">
            <v>80</v>
          </cell>
          <cell r="CP992">
            <v>78</v>
          </cell>
          <cell r="CQ992" t="str">
            <v/>
          </cell>
          <cell r="CR992">
            <v>0</v>
          </cell>
          <cell r="CS992">
            <v>82.08</v>
          </cell>
          <cell r="CT992">
            <v>89.75</v>
          </cell>
          <cell r="CU992">
            <v>86.5</v>
          </cell>
          <cell r="CV992">
            <v>83</v>
          </cell>
          <cell r="CW992" t="str">
            <v/>
          </cell>
          <cell r="CX992">
            <v>0</v>
          </cell>
          <cell r="CY992">
            <v>82.44</v>
          </cell>
          <cell r="CZ992">
            <v>83.75</v>
          </cell>
          <cell r="DA992">
            <v>76.75</v>
          </cell>
          <cell r="DB992">
            <v>83</v>
          </cell>
          <cell r="DC992" t="str">
            <v/>
          </cell>
          <cell r="DD992">
            <v>0</v>
          </cell>
          <cell r="DE992">
            <v>91</v>
          </cell>
          <cell r="DF992">
            <v>81</v>
          </cell>
          <cell r="DG992">
            <v>81.75</v>
          </cell>
          <cell r="DH992">
            <v>88</v>
          </cell>
          <cell r="DI992" t="str">
            <v/>
          </cell>
          <cell r="DJ992">
            <v>0</v>
          </cell>
          <cell r="DK992">
            <v>0</v>
          </cell>
          <cell r="DL992">
            <v>0</v>
          </cell>
          <cell r="DM992">
            <v>0</v>
          </cell>
          <cell r="DN992">
            <v>85</v>
          </cell>
          <cell r="DO992" t="str">
            <v/>
          </cell>
          <cell r="DP992">
            <v>0</v>
          </cell>
          <cell r="DQ992">
            <v>89</v>
          </cell>
          <cell r="DR992">
            <v>85.5</v>
          </cell>
          <cell r="DS992">
            <v>91.5</v>
          </cell>
          <cell r="DT992">
            <v>82</v>
          </cell>
          <cell r="DU992" t="str">
            <v/>
          </cell>
          <cell r="DV992">
            <v>0</v>
          </cell>
          <cell r="DW992">
            <v>91</v>
          </cell>
          <cell r="DX992">
            <v>86.75</v>
          </cell>
          <cell r="DY992">
            <v>79.75</v>
          </cell>
          <cell r="DZ992">
            <v>85</v>
          </cell>
          <cell r="EA992" t="str">
            <v/>
          </cell>
          <cell r="EB992">
            <v>0</v>
          </cell>
          <cell r="EC992">
            <v>79.78</v>
          </cell>
          <cell r="ED992">
            <v>78.25</v>
          </cell>
          <cell r="EE992">
            <v>84.25</v>
          </cell>
          <cell r="EF992">
            <v>77</v>
          </cell>
          <cell r="EG992" t="str">
            <v/>
          </cell>
          <cell r="EH992">
            <v>0</v>
          </cell>
          <cell r="EI992">
            <v>78.5</v>
          </cell>
          <cell r="EJ992">
            <v>74.75</v>
          </cell>
          <cell r="EK992">
            <v>74.5</v>
          </cell>
          <cell r="EL992">
            <v>76</v>
          </cell>
          <cell r="EM992" t="str">
            <v/>
          </cell>
          <cell r="EN992">
            <v>0</v>
          </cell>
          <cell r="EO992">
            <v>78.5</v>
          </cell>
          <cell r="EP992">
            <v>74.75</v>
          </cell>
          <cell r="EQ992">
            <v>74.5</v>
          </cell>
          <cell r="ER992">
            <v>76</v>
          </cell>
          <cell r="ES992" t="str">
            <v/>
          </cell>
          <cell r="ET992">
            <v>0</v>
          </cell>
          <cell r="EU992">
            <v>78.5</v>
          </cell>
          <cell r="EV992">
            <v>74.75</v>
          </cell>
          <cell r="EW992">
            <v>74.5</v>
          </cell>
          <cell r="EX992">
            <v>76</v>
          </cell>
          <cell r="EY992" t="str">
            <v/>
          </cell>
          <cell r="EZ992">
            <v>0</v>
          </cell>
          <cell r="FA992">
            <v>79.33</v>
          </cell>
          <cell r="FB992">
            <v>71.25</v>
          </cell>
          <cell r="FC992">
            <v>79</v>
          </cell>
          <cell r="FD992">
            <v>72</v>
          </cell>
          <cell r="FE992" t="str">
            <v/>
          </cell>
          <cell r="FF992">
            <v>0</v>
          </cell>
          <cell r="FG992">
            <v>79.33</v>
          </cell>
          <cell r="FH992">
            <v>71.25</v>
          </cell>
          <cell r="FI992">
            <v>79</v>
          </cell>
          <cell r="FJ992">
            <v>72</v>
          </cell>
          <cell r="FK992" t="str">
            <v/>
          </cell>
          <cell r="FL992">
            <v>0</v>
          </cell>
          <cell r="FM992">
            <v>79.33</v>
          </cell>
          <cell r="FN992">
            <v>71.25</v>
          </cell>
          <cell r="FO992">
            <v>79</v>
          </cell>
          <cell r="FP992">
            <v>72</v>
          </cell>
          <cell r="FQ992" t="str">
            <v/>
          </cell>
          <cell r="FR992">
            <v>0</v>
          </cell>
          <cell r="FS992">
            <v>79.33</v>
          </cell>
          <cell r="FT992">
            <v>71.25</v>
          </cell>
          <cell r="FU992">
            <v>79</v>
          </cell>
          <cell r="FV992">
            <v>72</v>
          </cell>
          <cell r="FW992" t="str">
            <v/>
          </cell>
          <cell r="FX992">
            <v>0</v>
          </cell>
          <cell r="FY992">
            <v>79.33</v>
          </cell>
          <cell r="FZ992">
            <v>71.25</v>
          </cell>
          <cell r="GA992">
            <v>79</v>
          </cell>
          <cell r="GB992">
            <v>72</v>
          </cell>
          <cell r="GC992" t="str">
            <v/>
          </cell>
          <cell r="GD992">
            <v>0</v>
          </cell>
          <cell r="GE992">
            <v>79.33</v>
          </cell>
          <cell r="GF992">
            <v>71.25</v>
          </cell>
          <cell r="GG992">
            <v>79</v>
          </cell>
          <cell r="GH992">
            <v>72</v>
          </cell>
          <cell r="GI992" t="str">
            <v/>
          </cell>
          <cell r="GJ992">
            <v>0</v>
          </cell>
          <cell r="GK992">
            <v>79.33</v>
          </cell>
          <cell r="GL992">
            <v>71.25</v>
          </cell>
          <cell r="GM992">
            <v>79</v>
          </cell>
          <cell r="GN992">
            <v>72</v>
          </cell>
          <cell r="GO992" t="str">
            <v/>
          </cell>
          <cell r="GP992">
            <v>0</v>
          </cell>
          <cell r="GQ992">
            <v>79.33</v>
          </cell>
          <cell r="GR992">
            <v>71.25</v>
          </cell>
          <cell r="GS992">
            <v>79</v>
          </cell>
          <cell r="GT992">
            <v>72</v>
          </cell>
          <cell r="GU992" t="str">
            <v/>
          </cell>
          <cell r="GV992">
            <v>0</v>
          </cell>
          <cell r="GW992">
            <v>81.92</v>
          </cell>
          <cell r="GX992">
            <v>78.75</v>
          </cell>
          <cell r="GY992">
            <v>70</v>
          </cell>
          <cell r="GZ992">
            <v>78</v>
          </cell>
          <cell r="HA992" t="str">
            <v>EKO-L</v>
          </cell>
          <cell r="HB992">
            <v>0</v>
          </cell>
          <cell r="HC992">
            <v>83.83</v>
          </cell>
          <cell r="HD992">
            <v>75.75</v>
          </cell>
          <cell r="HE992">
            <v>77.5</v>
          </cell>
          <cell r="HF992">
            <v>79</v>
          </cell>
          <cell r="HH992">
            <v>0</v>
          </cell>
          <cell r="HM992" t="str">
            <v/>
          </cell>
          <cell r="HN992" t="str">
            <v/>
          </cell>
          <cell r="HS992">
            <v>0</v>
          </cell>
          <cell r="HT992" t="str">
            <v>PKN</v>
          </cell>
          <cell r="HU992">
            <v>0</v>
          </cell>
          <cell r="HV992" t="str">
            <v>IND</v>
          </cell>
          <cell r="HW992">
            <v>0</v>
          </cell>
          <cell r="HX992" t="str">
            <v>MAT-W</v>
          </cell>
          <cell r="HY992">
            <v>0</v>
          </cell>
          <cell r="HZ992" t="str">
            <v>SEJ-W</v>
          </cell>
          <cell r="IA992">
            <v>0</v>
          </cell>
          <cell r="IB992" t="str">
            <v>IGR-W</v>
          </cell>
          <cell r="IC992">
            <v>0</v>
          </cell>
          <cell r="ID992" t="str">
            <v>SBO</v>
          </cell>
          <cell r="IE992">
            <v>0</v>
          </cell>
          <cell r="IF992" t="str">
            <v>PJO</v>
          </cell>
          <cell r="IG992">
            <v>0</v>
          </cell>
          <cell r="IH992" t="str">
            <v>PRA</v>
          </cell>
          <cell r="II992">
            <v>0</v>
          </cell>
          <cell r="IJ992" t="str">
            <v>JAW</v>
          </cell>
          <cell r="IK992">
            <v>0</v>
          </cell>
          <cell r="IL992" t="str">
            <v>ARB</v>
          </cell>
          <cell r="IM992">
            <v>0</v>
          </cell>
          <cell r="IN992" t="str">
            <v>PKM</v>
          </cell>
          <cell r="IO992">
            <v>0</v>
          </cell>
          <cell r="IP992" t="str">
            <v>MAT-P</v>
          </cell>
          <cell r="IQ992">
            <v>0</v>
          </cell>
          <cell r="IR992" t="str">
            <v>BIO-P</v>
          </cell>
          <cell r="IS992">
            <v>0</v>
          </cell>
          <cell r="IT992" t="str">
            <v>FIS-P</v>
          </cell>
          <cell r="IU992">
            <v>0</v>
          </cell>
          <cell r="IV992" t="str">
            <v>KIM-P</v>
          </cell>
          <cell r="IW992">
            <v>0</v>
          </cell>
          <cell r="IX992" t="str">
            <v>EKO-L</v>
          </cell>
          <cell r="IY992">
            <v>0</v>
          </cell>
          <cell r="JA992">
            <v>0</v>
          </cell>
        </row>
        <row r="993">
          <cell r="Q993" t="str">
            <v/>
          </cell>
          <cell r="AB993" t="str">
            <v/>
          </cell>
          <cell r="AC993">
            <v>9</v>
          </cell>
          <cell r="AI993" t="str">
            <v/>
          </cell>
          <cell r="AJ993">
            <v>0</v>
          </cell>
          <cell r="AK993">
            <v>83.25</v>
          </cell>
          <cell r="AL993">
            <v>84.5</v>
          </cell>
          <cell r="AM993">
            <v>88</v>
          </cell>
          <cell r="AN993">
            <v>80</v>
          </cell>
          <cell r="AO993" t="str">
            <v/>
          </cell>
          <cell r="AP993">
            <v>0</v>
          </cell>
          <cell r="AQ993">
            <v>85</v>
          </cell>
          <cell r="AR993">
            <v>0</v>
          </cell>
          <cell r="AS993">
            <v>78.5</v>
          </cell>
          <cell r="AT993">
            <v>81</v>
          </cell>
          <cell r="AU993" t="str">
            <v/>
          </cell>
          <cell r="AV993">
            <v>0</v>
          </cell>
          <cell r="AW993">
            <v>81.83</v>
          </cell>
          <cell r="AX993">
            <v>84</v>
          </cell>
          <cell r="AY993">
            <v>88</v>
          </cell>
          <cell r="AZ993">
            <v>80</v>
          </cell>
          <cell r="BA993" t="str">
            <v/>
          </cell>
          <cell r="BB993">
            <v>0</v>
          </cell>
          <cell r="BC993">
            <v>86.75</v>
          </cell>
          <cell r="BD993">
            <v>84.5</v>
          </cell>
          <cell r="BE993">
            <v>88</v>
          </cell>
          <cell r="BF993">
            <v>82</v>
          </cell>
          <cell r="BG993" t="str">
            <v/>
          </cell>
          <cell r="BH993">
            <v>0</v>
          </cell>
          <cell r="BI993">
            <v>84.33</v>
          </cell>
          <cell r="BJ993">
            <v>80</v>
          </cell>
          <cell r="BK993">
            <v>77.75</v>
          </cell>
          <cell r="BL993">
            <v>78</v>
          </cell>
          <cell r="BM993" t="str">
            <v/>
          </cell>
          <cell r="BN993">
            <v>0</v>
          </cell>
          <cell r="BO993">
            <v>81.13</v>
          </cell>
          <cell r="BP993">
            <v>78.25</v>
          </cell>
          <cell r="BQ993">
            <v>77.75</v>
          </cell>
          <cell r="BR993">
            <v>85</v>
          </cell>
          <cell r="BS993" t="str">
            <v/>
          </cell>
          <cell r="BT993">
            <v>0</v>
          </cell>
          <cell r="BU993">
            <v>86.5</v>
          </cell>
          <cell r="BV993">
            <v>84.25</v>
          </cell>
          <cell r="BW993">
            <v>88.5</v>
          </cell>
          <cell r="BX993">
            <v>88</v>
          </cell>
          <cell r="BY993" t="str">
            <v/>
          </cell>
          <cell r="BZ993">
            <v>0</v>
          </cell>
          <cell r="CA993">
            <v>86.78</v>
          </cell>
          <cell r="CB993">
            <v>81.75</v>
          </cell>
          <cell r="CC993">
            <v>81</v>
          </cell>
          <cell r="CD993">
            <v>82</v>
          </cell>
          <cell r="CE993" t="str">
            <v/>
          </cell>
          <cell r="CF993">
            <v>0</v>
          </cell>
          <cell r="CG993">
            <v>86.25</v>
          </cell>
          <cell r="CH993">
            <v>76.25</v>
          </cell>
          <cell r="CI993">
            <v>78</v>
          </cell>
          <cell r="CJ993">
            <v>82</v>
          </cell>
          <cell r="CK993" t="str">
            <v/>
          </cell>
          <cell r="CL993">
            <v>0</v>
          </cell>
          <cell r="CM993">
            <v>76.17</v>
          </cell>
          <cell r="CN993">
            <v>83.5</v>
          </cell>
          <cell r="CO993">
            <v>80</v>
          </cell>
          <cell r="CP993">
            <v>78</v>
          </cell>
          <cell r="CQ993" t="str">
            <v/>
          </cell>
          <cell r="CR993">
            <v>0</v>
          </cell>
          <cell r="CS993">
            <v>82.08</v>
          </cell>
          <cell r="CT993">
            <v>89.75</v>
          </cell>
          <cell r="CU993">
            <v>86.5</v>
          </cell>
          <cell r="CV993">
            <v>83</v>
          </cell>
          <cell r="CW993" t="str">
            <v/>
          </cell>
          <cell r="CX993">
            <v>0</v>
          </cell>
          <cell r="CY993">
            <v>82.44</v>
          </cell>
          <cell r="CZ993">
            <v>83.75</v>
          </cell>
          <cell r="DA993">
            <v>76.75</v>
          </cell>
          <cell r="DB993">
            <v>83</v>
          </cell>
          <cell r="DC993" t="str">
            <v/>
          </cell>
          <cell r="DD993">
            <v>0</v>
          </cell>
          <cell r="DE993">
            <v>91</v>
          </cell>
          <cell r="DF993">
            <v>81</v>
          </cell>
          <cell r="DG993">
            <v>81.75</v>
          </cell>
          <cell r="DH993">
            <v>88</v>
          </cell>
          <cell r="DI993" t="str">
            <v/>
          </cell>
          <cell r="DJ993">
            <v>0</v>
          </cell>
          <cell r="DK993">
            <v>0</v>
          </cell>
          <cell r="DL993">
            <v>0</v>
          </cell>
          <cell r="DM993">
            <v>0</v>
          </cell>
          <cell r="DN993">
            <v>85</v>
          </cell>
          <cell r="DO993" t="str">
            <v/>
          </cell>
          <cell r="DP993">
            <v>0</v>
          </cell>
          <cell r="DQ993">
            <v>89</v>
          </cell>
          <cell r="DR993">
            <v>85.5</v>
          </cell>
          <cell r="DS993">
            <v>91.5</v>
          </cell>
          <cell r="DT993">
            <v>82</v>
          </cell>
          <cell r="DU993" t="str">
            <v/>
          </cell>
          <cell r="DV993">
            <v>0</v>
          </cell>
          <cell r="DW993">
            <v>91</v>
          </cell>
          <cell r="DX993">
            <v>86.75</v>
          </cell>
          <cell r="DY993">
            <v>79.75</v>
          </cell>
          <cell r="DZ993">
            <v>85</v>
          </cell>
          <cell r="EA993" t="str">
            <v/>
          </cell>
          <cell r="EB993">
            <v>0</v>
          </cell>
          <cell r="EC993">
            <v>79.78</v>
          </cell>
          <cell r="ED993">
            <v>78.25</v>
          </cell>
          <cell r="EE993">
            <v>84.25</v>
          </cell>
          <cell r="EF993">
            <v>77</v>
          </cell>
          <cell r="EG993" t="str">
            <v/>
          </cell>
          <cell r="EH993">
            <v>0</v>
          </cell>
          <cell r="EI993">
            <v>78.5</v>
          </cell>
          <cell r="EJ993">
            <v>74.75</v>
          </cell>
          <cell r="EK993">
            <v>74.5</v>
          </cell>
          <cell r="EL993">
            <v>76</v>
          </cell>
          <cell r="EM993" t="str">
            <v/>
          </cell>
          <cell r="EN993">
            <v>0</v>
          </cell>
          <cell r="EO993">
            <v>78.5</v>
          </cell>
          <cell r="EP993">
            <v>74.75</v>
          </cell>
          <cell r="EQ993">
            <v>74.5</v>
          </cell>
          <cell r="ER993">
            <v>76</v>
          </cell>
          <cell r="ES993" t="str">
            <v/>
          </cell>
          <cell r="ET993">
            <v>0</v>
          </cell>
          <cell r="EU993">
            <v>78.5</v>
          </cell>
          <cell r="EV993">
            <v>74.75</v>
          </cell>
          <cell r="EW993">
            <v>74.5</v>
          </cell>
          <cell r="EX993">
            <v>76</v>
          </cell>
          <cell r="EY993" t="str">
            <v/>
          </cell>
          <cell r="EZ993">
            <v>0</v>
          </cell>
          <cell r="FA993">
            <v>79.33</v>
          </cell>
          <cell r="FB993">
            <v>71.25</v>
          </cell>
          <cell r="FC993">
            <v>79</v>
          </cell>
          <cell r="FD993">
            <v>72</v>
          </cell>
          <cell r="FE993" t="str">
            <v/>
          </cell>
          <cell r="FF993">
            <v>0</v>
          </cell>
          <cell r="FG993">
            <v>79.33</v>
          </cell>
          <cell r="FH993">
            <v>71.25</v>
          </cell>
          <cell r="FI993">
            <v>79</v>
          </cell>
          <cell r="FJ993">
            <v>72</v>
          </cell>
          <cell r="FK993" t="str">
            <v/>
          </cell>
          <cell r="FL993">
            <v>0</v>
          </cell>
          <cell r="FM993">
            <v>79.33</v>
          </cell>
          <cell r="FN993">
            <v>71.25</v>
          </cell>
          <cell r="FO993">
            <v>79</v>
          </cell>
          <cell r="FP993">
            <v>72</v>
          </cell>
          <cell r="FQ993" t="str">
            <v/>
          </cell>
          <cell r="FR993">
            <v>0</v>
          </cell>
          <cell r="FS993">
            <v>79.33</v>
          </cell>
          <cell r="FT993">
            <v>71.25</v>
          </cell>
          <cell r="FU993">
            <v>79</v>
          </cell>
          <cell r="FV993">
            <v>72</v>
          </cell>
          <cell r="FW993" t="str">
            <v/>
          </cell>
          <cell r="FX993">
            <v>0</v>
          </cell>
          <cell r="FY993">
            <v>79.33</v>
          </cell>
          <cell r="FZ993">
            <v>71.25</v>
          </cell>
          <cell r="GA993">
            <v>79</v>
          </cell>
          <cell r="GB993">
            <v>72</v>
          </cell>
          <cell r="GC993" t="str">
            <v/>
          </cell>
          <cell r="GD993">
            <v>0</v>
          </cell>
          <cell r="GE993">
            <v>79.33</v>
          </cell>
          <cell r="GF993">
            <v>71.25</v>
          </cell>
          <cell r="GG993">
            <v>79</v>
          </cell>
          <cell r="GH993">
            <v>72</v>
          </cell>
          <cell r="GI993" t="str">
            <v/>
          </cell>
          <cell r="GJ993">
            <v>0</v>
          </cell>
          <cell r="GK993">
            <v>79.33</v>
          </cell>
          <cell r="GL993">
            <v>71.25</v>
          </cell>
          <cell r="GM993">
            <v>79</v>
          </cell>
          <cell r="GN993">
            <v>72</v>
          </cell>
          <cell r="GO993" t="str">
            <v/>
          </cell>
          <cell r="GP993">
            <v>0</v>
          </cell>
          <cell r="GQ993">
            <v>79.33</v>
          </cell>
          <cell r="GR993">
            <v>71.25</v>
          </cell>
          <cell r="GS993">
            <v>79</v>
          </cell>
          <cell r="GT993">
            <v>72</v>
          </cell>
          <cell r="GU993" t="str">
            <v/>
          </cell>
          <cell r="GV993">
            <v>0</v>
          </cell>
          <cell r="GW993">
            <v>81.92</v>
          </cell>
          <cell r="GX993">
            <v>78.75</v>
          </cell>
          <cell r="GY993">
            <v>70</v>
          </cell>
          <cell r="GZ993">
            <v>78</v>
          </cell>
          <cell r="HA993" t="str">
            <v>EKO-L</v>
          </cell>
          <cell r="HB993">
            <v>0</v>
          </cell>
          <cell r="HC993">
            <v>83.83</v>
          </cell>
          <cell r="HD993">
            <v>75.75</v>
          </cell>
          <cell r="HE993">
            <v>77.5</v>
          </cell>
          <cell r="HF993">
            <v>79</v>
          </cell>
          <cell r="HH993">
            <v>0</v>
          </cell>
          <cell r="HM993" t="str">
            <v/>
          </cell>
          <cell r="HN993" t="str">
            <v/>
          </cell>
          <cell r="HS993">
            <v>0</v>
          </cell>
          <cell r="HT993" t="str">
            <v>PKN</v>
          </cell>
          <cell r="HU993">
            <v>0</v>
          </cell>
          <cell r="HV993" t="str">
            <v>IND</v>
          </cell>
          <cell r="HW993">
            <v>0</v>
          </cell>
          <cell r="HX993" t="str">
            <v>MAT-W</v>
          </cell>
          <cell r="HY993">
            <v>0</v>
          </cell>
          <cell r="HZ993" t="str">
            <v>SEJ-W</v>
          </cell>
          <cell r="IA993">
            <v>0</v>
          </cell>
          <cell r="IB993" t="str">
            <v>IGR-W</v>
          </cell>
          <cell r="IC993">
            <v>0</v>
          </cell>
          <cell r="ID993" t="str">
            <v>SBO</v>
          </cell>
          <cell r="IE993">
            <v>0</v>
          </cell>
          <cell r="IF993" t="str">
            <v>PJO</v>
          </cell>
          <cell r="IG993">
            <v>0</v>
          </cell>
          <cell r="IH993" t="str">
            <v>PRA</v>
          </cell>
          <cell r="II993">
            <v>0</v>
          </cell>
          <cell r="IJ993" t="str">
            <v>JAW</v>
          </cell>
          <cell r="IK993">
            <v>0</v>
          </cell>
          <cell r="IL993" t="str">
            <v>ARB</v>
          </cell>
          <cell r="IM993">
            <v>0</v>
          </cell>
          <cell r="IN993" t="str">
            <v>PKM</v>
          </cell>
          <cell r="IO993">
            <v>0</v>
          </cell>
          <cell r="IP993" t="str">
            <v>MAT-P</v>
          </cell>
          <cell r="IQ993">
            <v>0</v>
          </cell>
          <cell r="IR993" t="str">
            <v>BIO-P</v>
          </cell>
          <cell r="IS993">
            <v>0</v>
          </cell>
          <cell r="IT993" t="str">
            <v>FIS-P</v>
          </cell>
          <cell r="IU993">
            <v>0</v>
          </cell>
          <cell r="IV993" t="str">
            <v>KIM-P</v>
          </cell>
          <cell r="IW993">
            <v>0</v>
          </cell>
          <cell r="IX993" t="str">
            <v>EKO-L</v>
          </cell>
          <cell r="IY993">
            <v>0</v>
          </cell>
          <cell r="JA993">
            <v>0</v>
          </cell>
        </row>
        <row r="994">
          <cell r="Q994" t="str">
            <v/>
          </cell>
          <cell r="AB994" t="str">
            <v/>
          </cell>
          <cell r="AC994">
            <v>10</v>
          </cell>
          <cell r="AI994" t="str">
            <v/>
          </cell>
          <cell r="AJ994">
            <v>0</v>
          </cell>
          <cell r="AK994">
            <v>83.25</v>
          </cell>
          <cell r="AL994">
            <v>84.5</v>
          </cell>
          <cell r="AM994">
            <v>88</v>
          </cell>
          <cell r="AN994">
            <v>80</v>
          </cell>
          <cell r="AO994" t="str">
            <v/>
          </cell>
          <cell r="AP994">
            <v>0</v>
          </cell>
          <cell r="AQ994">
            <v>85</v>
          </cell>
          <cell r="AR994">
            <v>0</v>
          </cell>
          <cell r="AS994">
            <v>78.5</v>
          </cell>
          <cell r="AT994">
            <v>81</v>
          </cell>
          <cell r="AU994" t="str">
            <v/>
          </cell>
          <cell r="AV994">
            <v>0</v>
          </cell>
          <cell r="AW994">
            <v>81.83</v>
          </cell>
          <cell r="AX994">
            <v>84</v>
          </cell>
          <cell r="AY994">
            <v>88</v>
          </cell>
          <cell r="AZ994">
            <v>80</v>
          </cell>
          <cell r="BA994" t="str">
            <v/>
          </cell>
          <cell r="BB994">
            <v>0</v>
          </cell>
          <cell r="BC994">
            <v>86.75</v>
          </cell>
          <cell r="BD994">
            <v>84.5</v>
          </cell>
          <cell r="BE994">
            <v>88</v>
          </cell>
          <cell r="BF994">
            <v>82</v>
          </cell>
          <cell r="BG994" t="str">
            <v/>
          </cell>
          <cell r="BH994">
            <v>0</v>
          </cell>
          <cell r="BI994">
            <v>84.33</v>
          </cell>
          <cell r="BJ994">
            <v>80</v>
          </cell>
          <cell r="BK994">
            <v>77.75</v>
          </cell>
          <cell r="BL994">
            <v>78</v>
          </cell>
          <cell r="BM994" t="str">
            <v/>
          </cell>
          <cell r="BN994">
            <v>0</v>
          </cell>
          <cell r="BO994">
            <v>81.13</v>
          </cell>
          <cell r="BP994">
            <v>78.25</v>
          </cell>
          <cell r="BQ994">
            <v>77.75</v>
          </cell>
          <cell r="BR994">
            <v>85</v>
          </cell>
          <cell r="BS994" t="str">
            <v/>
          </cell>
          <cell r="BT994">
            <v>0</v>
          </cell>
          <cell r="BU994">
            <v>86.5</v>
          </cell>
          <cell r="BV994">
            <v>84.25</v>
          </cell>
          <cell r="BW994">
            <v>88.5</v>
          </cell>
          <cell r="BX994">
            <v>88</v>
          </cell>
          <cell r="BY994" t="str">
            <v/>
          </cell>
          <cell r="BZ994">
            <v>0</v>
          </cell>
          <cell r="CA994">
            <v>86.78</v>
          </cell>
          <cell r="CB994">
            <v>81.75</v>
          </cell>
          <cell r="CC994">
            <v>81</v>
          </cell>
          <cell r="CD994">
            <v>82</v>
          </cell>
          <cell r="CE994" t="str">
            <v/>
          </cell>
          <cell r="CF994">
            <v>0</v>
          </cell>
          <cell r="CG994">
            <v>86.25</v>
          </cell>
          <cell r="CH994">
            <v>76.25</v>
          </cell>
          <cell r="CI994">
            <v>78</v>
          </cell>
          <cell r="CJ994">
            <v>82</v>
          </cell>
          <cell r="CK994" t="str">
            <v/>
          </cell>
          <cell r="CL994">
            <v>0</v>
          </cell>
          <cell r="CM994">
            <v>76.17</v>
          </cell>
          <cell r="CN994">
            <v>83.5</v>
          </cell>
          <cell r="CO994">
            <v>80</v>
          </cell>
          <cell r="CP994">
            <v>78</v>
          </cell>
          <cell r="CQ994" t="str">
            <v/>
          </cell>
          <cell r="CR994">
            <v>0</v>
          </cell>
          <cell r="CS994">
            <v>82.08</v>
          </cell>
          <cell r="CT994">
            <v>89.75</v>
          </cell>
          <cell r="CU994">
            <v>86.5</v>
          </cell>
          <cell r="CV994">
            <v>83</v>
          </cell>
          <cell r="CW994" t="str">
            <v/>
          </cell>
          <cell r="CX994">
            <v>0</v>
          </cell>
          <cell r="CY994">
            <v>82.44</v>
          </cell>
          <cell r="CZ994">
            <v>83.75</v>
          </cell>
          <cell r="DA994">
            <v>76.75</v>
          </cell>
          <cell r="DB994">
            <v>83</v>
          </cell>
          <cell r="DC994" t="str">
            <v/>
          </cell>
          <cell r="DD994">
            <v>0</v>
          </cell>
          <cell r="DE994">
            <v>91</v>
          </cell>
          <cell r="DF994">
            <v>81</v>
          </cell>
          <cell r="DG994">
            <v>81.75</v>
          </cell>
          <cell r="DH994">
            <v>88</v>
          </cell>
          <cell r="DI994" t="str">
            <v/>
          </cell>
          <cell r="DJ994">
            <v>0</v>
          </cell>
          <cell r="DK994">
            <v>0</v>
          </cell>
          <cell r="DL994">
            <v>0</v>
          </cell>
          <cell r="DM994">
            <v>0</v>
          </cell>
          <cell r="DN994">
            <v>85</v>
          </cell>
          <cell r="DO994" t="str">
            <v/>
          </cell>
          <cell r="DP994">
            <v>0</v>
          </cell>
          <cell r="DQ994">
            <v>89</v>
          </cell>
          <cell r="DR994">
            <v>85.5</v>
          </cell>
          <cell r="DS994">
            <v>91.5</v>
          </cell>
          <cell r="DT994">
            <v>82</v>
          </cell>
          <cell r="DU994" t="str">
            <v/>
          </cell>
          <cell r="DV994">
            <v>0</v>
          </cell>
          <cell r="DW994">
            <v>91</v>
          </cell>
          <cell r="DX994">
            <v>86.75</v>
          </cell>
          <cell r="DY994">
            <v>79.75</v>
          </cell>
          <cell r="DZ994">
            <v>85</v>
          </cell>
          <cell r="EA994" t="str">
            <v/>
          </cell>
          <cell r="EB994">
            <v>0</v>
          </cell>
          <cell r="EC994">
            <v>79.78</v>
          </cell>
          <cell r="ED994">
            <v>78.25</v>
          </cell>
          <cell r="EE994">
            <v>84.25</v>
          </cell>
          <cell r="EF994">
            <v>77</v>
          </cell>
          <cell r="EG994" t="str">
            <v/>
          </cell>
          <cell r="EH994">
            <v>0</v>
          </cell>
          <cell r="EI994">
            <v>78.5</v>
          </cell>
          <cell r="EJ994">
            <v>74.75</v>
          </cell>
          <cell r="EK994">
            <v>74.5</v>
          </cell>
          <cell r="EL994">
            <v>76</v>
          </cell>
          <cell r="EM994" t="str">
            <v/>
          </cell>
          <cell r="EN994">
            <v>0</v>
          </cell>
          <cell r="EO994">
            <v>78.5</v>
          </cell>
          <cell r="EP994">
            <v>74.75</v>
          </cell>
          <cell r="EQ994">
            <v>74.5</v>
          </cell>
          <cell r="ER994">
            <v>76</v>
          </cell>
          <cell r="ES994" t="str">
            <v/>
          </cell>
          <cell r="ET994">
            <v>0</v>
          </cell>
          <cell r="EU994">
            <v>78.5</v>
          </cell>
          <cell r="EV994">
            <v>74.75</v>
          </cell>
          <cell r="EW994">
            <v>74.5</v>
          </cell>
          <cell r="EX994">
            <v>76</v>
          </cell>
          <cell r="EY994" t="str">
            <v/>
          </cell>
          <cell r="EZ994">
            <v>0</v>
          </cell>
          <cell r="FA994">
            <v>79.33</v>
          </cell>
          <cell r="FB994">
            <v>71.25</v>
          </cell>
          <cell r="FC994">
            <v>79</v>
          </cell>
          <cell r="FD994">
            <v>72</v>
          </cell>
          <cell r="FE994" t="str">
            <v/>
          </cell>
          <cell r="FF994">
            <v>0</v>
          </cell>
          <cell r="FG994">
            <v>79.33</v>
          </cell>
          <cell r="FH994">
            <v>71.25</v>
          </cell>
          <cell r="FI994">
            <v>79</v>
          </cell>
          <cell r="FJ994">
            <v>72</v>
          </cell>
          <cell r="FK994" t="str">
            <v/>
          </cell>
          <cell r="FL994">
            <v>0</v>
          </cell>
          <cell r="FM994">
            <v>79.33</v>
          </cell>
          <cell r="FN994">
            <v>71.25</v>
          </cell>
          <cell r="FO994">
            <v>79</v>
          </cell>
          <cell r="FP994">
            <v>72</v>
          </cell>
          <cell r="FQ994" t="str">
            <v/>
          </cell>
          <cell r="FR994">
            <v>0</v>
          </cell>
          <cell r="FS994">
            <v>79.33</v>
          </cell>
          <cell r="FT994">
            <v>71.25</v>
          </cell>
          <cell r="FU994">
            <v>79</v>
          </cell>
          <cell r="FV994">
            <v>72</v>
          </cell>
          <cell r="FW994" t="str">
            <v/>
          </cell>
          <cell r="FX994">
            <v>0</v>
          </cell>
          <cell r="FY994">
            <v>79.33</v>
          </cell>
          <cell r="FZ994">
            <v>71.25</v>
          </cell>
          <cell r="GA994">
            <v>79</v>
          </cell>
          <cell r="GB994">
            <v>72</v>
          </cell>
          <cell r="GC994" t="str">
            <v/>
          </cell>
          <cell r="GD994">
            <v>0</v>
          </cell>
          <cell r="GE994">
            <v>79.33</v>
          </cell>
          <cell r="GF994">
            <v>71.25</v>
          </cell>
          <cell r="GG994">
            <v>79</v>
          </cell>
          <cell r="GH994">
            <v>72</v>
          </cell>
          <cell r="GI994" t="str">
            <v/>
          </cell>
          <cell r="GJ994">
            <v>0</v>
          </cell>
          <cell r="GK994">
            <v>79.33</v>
          </cell>
          <cell r="GL994">
            <v>71.25</v>
          </cell>
          <cell r="GM994">
            <v>79</v>
          </cell>
          <cell r="GN994">
            <v>72</v>
          </cell>
          <cell r="GO994" t="str">
            <v/>
          </cell>
          <cell r="GP994">
            <v>0</v>
          </cell>
          <cell r="GQ994">
            <v>79.33</v>
          </cell>
          <cell r="GR994">
            <v>71.25</v>
          </cell>
          <cell r="GS994">
            <v>79</v>
          </cell>
          <cell r="GT994">
            <v>72</v>
          </cell>
          <cell r="GU994" t="str">
            <v/>
          </cell>
          <cell r="GV994">
            <v>0</v>
          </cell>
          <cell r="GW994">
            <v>81.92</v>
          </cell>
          <cell r="GX994">
            <v>78.75</v>
          </cell>
          <cell r="GY994">
            <v>70</v>
          </cell>
          <cell r="GZ994">
            <v>78</v>
          </cell>
          <cell r="HA994" t="str">
            <v>EKO-L</v>
          </cell>
          <cell r="HB994">
            <v>0</v>
          </cell>
          <cell r="HC994">
            <v>83.83</v>
          </cell>
          <cell r="HD994">
            <v>75.75</v>
          </cell>
          <cell r="HE994">
            <v>77.5</v>
          </cell>
          <cell r="HF994">
            <v>79</v>
          </cell>
          <cell r="HH994">
            <v>0</v>
          </cell>
          <cell r="HM994" t="str">
            <v/>
          </cell>
          <cell r="HN994" t="str">
            <v/>
          </cell>
          <cell r="HS994">
            <v>0</v>
          </cell>
          <cell r="HT994" t="str">
            <v>PKN</v>
          </cell>
          <cell r="HU994">
            <v>0</v>
          </cell>
          <cell r="HV994" t="str">
            <v>IND</v>
          </cell>
          <cell r="HW994">
            <v>0</v>
          </cell>
          <cell r="HX994" t="str">
            <v>MAT-W</v>
          </cell>
          <cell r="HY994">
            <v>0</v>
          </cell>
          <cell r="HZ994" t="str">
            <v>SEJ-W</v>
          </cell>
          <cell r="IA994">
            <v>0</v>
          </cell>
          <cell r="IB994" t="str">
            <v>IGR-W</v>
          </cell>
          <cell r="IC994">
            <v>0</v>
          </cell>
          <cell r="ID994" t="str">
            <v>SBO</v>
          </cell>
          <cell r="IE994">
            <v>0</v>
          </cell>
          <cell r="IF994" t="str">
            <v>PJO</v>
          </cell>
          <cell r="IG994">
            <v>0</v>
          </cell>
          <cell r="IH994" t="str">
            <v>PRA</v>
          </cell>
          <cell r="II994">
            <v>0</v>
          </cell>
          <cell r="IJ994" t="str">
            <v>JAW</v>
          </cell>
          <cell r="IK994">
            <v>0</v>
          </cell>
          <cell r="IL994" t="str">
            <v>ARB</v>
          </cell>
          <cell r="IM994">
            <v>0</v>
          </cell>
          <cell r="IN994" t="str">
            <v>PKM</v>
          </cell>
          <cell r="IO994">
            <v>0</v>
          </cell>
          <cell r="IP994" t="str">
            <v>MAT-P</v>
          </cell>
          <cell r="IQ994">
            <v>0</v>
          </cell>
          <cell r="IR994" t="str">
            <v>BIO-P</v>
          </cell>
          <cell r="IS994">
            <v>0</v>
          </cell>
          <cell r="IT994" t="str">
            <v>FIS-P</v>
          </cell>
          <cell r="IU994">
            <v>0</v>
          </cell>
          <cell r="IV994" t="str">
            <v>KIM-P</v>
          </cell>
          <cell r="IW994">
            <v>0</v>
          </cell>
          <cell r="IX994" t="str">
            <v>EKO-L</v>
          </cell>
          <cell r="IY994">
            <v>0</v>
          </cell>
          <cell r="JA994">
            <v>0</v>
          </cell>
        </row>
        <row r="995">
          <cell r="Q995" t="str">
            <v/>
          </cell>
          <cell r="AB995" t="str">
            <v/>
          </cell>
          <cell r="AC995">
            <v>11</v>
          </cell>
          <cell r="AI995" t="str">
            <v/>
          </cell>
          <cell r="AJ995">
            <v>0</v>
          </cell>
          <cell r="AK995">
            <v>83.25</v>
          </cell>
          <cell r="AL995">
            <v>84.5</v>
          </cell>
          <cell r="AM995">
            <v>88</v>
          </cell>
          <cell r="AN995">
            <v>80</v>
          </cell>
          <cell r="AO995" t="str">
            <v/>
          </cell>
          <cell r="AP995">
            <v>0</v>
          </cell>
          <cell r="AQ995">
            <v>85</v>
          </cell>
          <cell r="AR995">
            <v>0</v>
          </cell>
          <cell r="AS995">
            <v>78.5</v>
          </cell>
          <cell r="AT995">
            <v>81</v>
          </cell>
          <cell r="AU995" t="str">
            <v/>
          </cell>
          <cell r="AV995">
            <v>0</v>
          </cell>
          <cell r="AW995">
            <v>81.83</v>
          </cell>
          <cell r="AX995">
            <v>84</v>
          </cell>
          <cell r="AY995">
            <v>88</v>
          </cell>
          <cell r="AZ995">
            <v>80</v>
          </cell>
          <cell r="BA995" t="str">
            <v/>
          </cell>
          <cell r="BB995">
            <v>0</v>
          </cell>
          <cell r="BC995">
            <v>86.75</v>
          </cell>
          <cell r="BD995">
            <v>84.5</v>
          </cell>
          <cell r="BE995">
            <v>88</v>
          </cell>
          <cell r="BF995">
            <v>82</v>
          </cell>
          <cell r="BG995" t="str">
            <v/>
          </cell>
          <cell r="BH995">
            <v>0</v>
          </cell>
          <cell r="BI995">
            <v>84.33</v>
          </cell>
          <cell r="BJ995">
            <v>80</v>
          </cell>
          <cell r="BK995">
            <v>77.75</v>
          </cell>
          <cell r="BL995">
            <v>78</v>
          </cell>
          <cell r="BM995" t="str">
            <v/>
          </cell>
          <cell r="BN995">
            <v>0</v>
          </cell>
          <cell r="BO995">
            <v>81.13</v>
          </cell>
          <cell r="BP995">
            <v>78.25</v>
          </cell>
          <cell r="BQ995">
            <v>77.75</v>
          </cell>
          <cell r="BR995">
            <v>85</v>
          </cell>
          <cell r="BS995" t="str">
            <v/>
          </cell>
          <cell r="BT995">
            <v>0</v>
          </cell>
          <cell r="BU995">
            <v>86.5</v>
          </cell>
          <cell r="BV995">
            <v>84.25</v>
          </cell>
          <cell r="BW995">
            <v>88.5</v>
          </cell>
          <cell r="BX995">
            <v>88</v>
          </cell>
          <cell r="BY995" t="str">
            <v/>
          </cell>
          <cell r="BZ995">
            <v>0</v>
          </cell>
          <cell r="CA995">
            <v>86.78</v>
          </cell>
          <cell r="CB995">
            <v>81.75</v>
          </cell>
          <cell r="CC995">
            <v>81</v>
          </cell>
          <cell r="CD995">
            <v>82</v>
          </cell>
          <cell r="CE995" t="str">
            <v/>
          </cell>
          <cell r="CF995">
            <v>0</v>
          </cell>
          <cell r="CG995">
            <v>86.25</v>
          </cell>
          <cell r="CH995">
            <v>76.25</v>
          </cell>
          <cell r="CI995">
            <v>78</v>
          </cell>
          <cell r="CJ995">
            <v>82</v>
          </cell>
          <cell r="CK995" t="str">
            <v/>
          </cell>
          <cell r="CL995">
            <v>0</v>
          </cell>
          <cell r="CM995">
            <v>76.17</v>
          </cell>
          <cell r="CN995">
            <v>83.5</v>
          </cell>
          <cell r="CO995">
            <v>80</v>
          </cell>
          <cell r="CP995">
            <v>78</v>
          </cell>
          <cell r="CQ995" t="str">
            <v/>
          </cell>
          <cell r="CR995">
            <v>0</v>
          </cell>
          <cell r="CS995">
            <v>82.08</v>
          </cell>
          <cell r="CT995">
            <v>89.75</v>
          </cell>
          <cell r="CU995">
            <v>86.5</v>
          </cell>
          <cell r="CV995">
            <v>83</v>
          </cell>
          <cell r="CW995" t="str">
            <v/>
          </cell>
          <cell r="CX995">
            <v>0</v>
          </cell>
          <cell r="CY995">
            <v>82.44</v>
          </cell>
          <cell r="CZ995">
            <v>83.75</v>
          </cell>
          <cell r="DA995">
            <v>76.75</v>
          </cell>
          <cell r="DB995">
            <v>83</v>
          </cell>
          <cell r="DC995" t="str">
            <v/>
          </cell>
          <cell r="DD995">
            <v>0</v>
          </cell>
          <cell r="DE995">
            <v>91</v>
          </cell>
          <cell r="DF995">
            <v>81</v>
          </cell>
          <cell r="DG995">
            <v>81.75</v>
          </cell>
          <cell r="DH995">
            <v>88</v>
          </cell>
          <cell r="DI995" t="str">
            <v/>
          </cell>
          <cell r="DJ995">
            <v>0</v>
          </cell>
          <cell r="DK995">
            <v>0</v>
          </cell>
          <cell r="DL995">
            <v>0</v>
          </cell>
          <cell r="DM995">
            <v>0</v>
          </cell>
          <cell r="DN995">
            <v>85</v>
          </cell>
          <cell r="DO995" t="str">
            <v/>
          </cell>
          <cell r="DP995">
            <v>0</v>
          </cell>
          <cell r="DQ995">
            <v>89</v>
          </cell>
          <cell r="DR995">
            <v>85.5</v>
          </cell>
          <cell r="DS995">
            <v>91.5</v>
          </cell>
          <cell r="DT995">
            <v>82</v>
          </cell>
          <cell r="DU995" t="str">
            <v/>
          </cell>
          <cell r="DV995">
            <v>0</v>
          </cell>
          <cell r="DW995">
            <v>91</v>
          </cell>
          <cell r="DX995">
            <v>86.75</v>
          </cell>
          <cell r="DY995">
            <v>79.75</v>
          </cell>
          <cell r="DZ995">
            <v>85</v>
          </cell>
          <cell r="EA995" t="str">
            <v/>
          </cell>
          <cell r="EB995">
            <v>0</v>
          </cell>
          <cell r="EC995">
            <v>79.78</v>
          </cell>
          <cell r="ED995">
            <v>78.25</v>
          </cell>
          <cell r="EE995">
            <v>84.25</v>
          </cell>
          <cell r="EF995">
            <v>77</v>
          </cell>
          <cell r="EG995" t="str">
            <v/>
          </cell>
          <cell r="EH995">
            <v>0</v>
          </cell>
          <cell r="EI995">
            <v>78.5</v>
          </cell>
          <cell r="EJ995">
            <v>74.75</v>
          </cell>
          <cell r="EK995">
            <v>74.5</v>
          </cell>
          <cell r="EL995">
            <v>76</v>
          </cell>
          <cell r="EM995" t="str">
            <v/>
          </cell>
          <cell r="EN995">
            <v>0</v>
          </cell>
          <cell r="EO995">
            <v>78.5</v>
          </cell>
          <cell r="EP995">
            <v>74.75</v>
          </cell>
          <cell r="EQ995">
            <v>74.5</v>
          </cell>
          <cell r="ER995">
            <v>76</v>
          </cell>
          <cell r="ES995" t="str">
            <v/>
          </cell>
          <cell r="ET995">
            <v>0</v>
          </cell>
          <cell r="EU995">
            <v>78.5</v>
          </cell>
          <cell r="EV995">
            <v>74.75</v>
          </cell>
          <cell r="EW995">
            <v>74.5</v>
          </cell>
          <cell r="EX995">
            <v>76</v>
          </cell>
          <cell r="EY995" t="str">
            <v/>
          </cell>
          <cell r="EZ995">
            <v>0</v>
          </cell>
          <cell r="FA995">
            <v>79.33</v>
          </cell>
          <cell r="FB995">
            <v>71.25</v>
          </cell>
          <cell r="FC995">
            <v>79</v>
          </cell>
          <cell r="FD995">
            <v>72</v>
          </cell>
          <cell r="FE995" t="str">
            <v/>
          </cell>
          <cell r="FF995">
            <v>0</v>
          </cell>
          <cell r="FG995">
            <v>79.33</v>
          </cell>
          <cell r="FH995">
            <v>71.25</v>
          </cell>
          <cell r="FI995">
            <v>79</v>
          </cell>
          <cell r="FJ995">
            <v>72</v>
          </cell>
          <cell r="FK995" t="str">
            <v/>
          </cell>
          <cell r="FL995">
            <v>0</v>
          </cell>
          <cell r="FM995">
            <v>79.33</v>
          </cell>
          <cell r="FN995">
            <v>71.25</v>
          </cell>
          <cell r="FO995">
            <v>79</v>
          </cell>
          <cell r="FP995">
            <v>72</v>
          </cell>
          <cell r="FQ995" t="str">
            <v/>
          </cell>
          <cell r="FR995">
            <v>0</v>
          </cell>
          <cell r="FS995">
            <v>79.33</v>
          </cell>
          <cell r="FT995">
            <v>71.25</v>
          </cell>
          <cell r="FU995">
            <v>79</v>
          </cell>
          <cell r="FV995">
            <v>72</v>
          </cell>
          <cell r="FW995" t="str">
            <v/>
          </cell>
          <cell r="FX995">
            <v>0</v>
          </cell>
          <cell r="FY995">
            <v>79.33</v>
          </cell>
          <cell r="FZ995">
            <v>71.25</v>
          </cell>
          <cell r="GA995">
            <v>79</v>
          </cell>
          <cell r="GB995">
            <v>72</v>
          </cell>
          <cell r="GC995" t="str">
            <v/>
          </cell>
          <cell r="GD995">
            <v>0</v>
          </cell>
          <cell r="GE995">
            <v>79.33</v>
          </cell>
          <cell r="GF995">
            <v>71.25</v>
          </cell>
          <cell r="GG995">
            <v>79</v>
          </cell>
          <cell r="GH995">
            <v>72</v>
          </cell>
          <cell r="GI995" t="str">
            <v/>
          </cell>
          <cell r="GJ995">
            <v>0</v>
          </cell>
          <cell r="GK995">
            <v>79.33</v>
          </cell>
          <cell r="GL995">
            <v>71.25</v>
          </cell>
          <cell r="GM995">
            <v>79</v>
          </cell>
          <cell r="GN995">
            <v>72</v>
          </cell>
          <cell r="GO995" t="str">
            <v/>
          </cell>
          <cell r="GP995">
            <v>0</v>
          </cell>
          <cell r="GQ995">
            <v>79.33</v>
          </cell>
          <cell r="GR995">
            <v>71.25</v>
          </cell>
          <cell r="GS995">
            <v>79</v>
          </cell>
          <cell r="GT995">
            <v>72</v>
          </cell>
          <cell r="GU995" t="str">
            <v/>
          </cell>
          <cell r="GV995">
            <v>0</v>
          </cell>
          <cell r="GW995">
            <v>81.92</v>
          </cell>
          <cell r="GX995">
            <v>78.75</v>
          </cell>
          <cell r="GY995">
            <v>70</v>
          </cell>
          <cell r="GZ995">
            <v>78</v>
          </cell>
          <cell r="HA995" t="str">
            <v>EKO-L</v>
          </cell>
          <cell r="HB995">
            <v>0</v>
          </cell>
          <cell r="HC995">
            <v>83.83</v>
          </cell>
          <cell r="HD995">
            <v>75.75</v>
          </cell>
          <cell r="HE995">
            <v>77.5</v>
          </cell>
          <cell r="HF995">
            <v>79</v>
          </cell>
          <cell r="HH995">
            <v>0</v>
          </cell>
          <cell r="HM995" t="str">
            <v/>
          </cell>
          <cell r="HN995" t="str">
            <v/>
          </cell>
          <cell r="HS995">
            <v>0</v>
          </cell>
          <cell r="HT995" t="str">
            <v>PKN</v>
          </cell>
          <cell r="HU995">
            <v>0</v>
          </cell>
          <cell r="HV995" t="str">
            <v>IND</v>
          </cell>
          <cell r="HW995">
            <v>0</v>
          </cell>
          <cell r="HX995" t="str">
            <v>MAT-W</v>
          </cell>
          <cell r="HY995">
            <v>0</v>
          </cell>
          <cell r="HZ995" t="str">
            <v>SEJ-W</v>
          </cell>
          <cell r="IA995">
            <v>0</v>
          </cell>
          <cell r="IB995" t="str">
            <v>IGR-W</v>
          </cell>
          <cell r="IC995">
            <v>0</v>
          </cell>
          <cell r="ID995" t="str">
            <v>SBO</v>
          </cell>
          <cell r="IE995">
            <v>0</v>
          </cell>
          <cell r="IF995" t="str">
            <v>PJO</v>
          </cell>
          <cell r="IG995">
            <v>0</v>
          </cell>
          <cell r="IH995" t="str">
            <v>PRA</v>
          </cell>
          <cell r="II995">
            <v>0</v>
          </cell>
          <cell r="IJ995" t="str">
            <v>JAW</v>
          </cell>
          <cell r="IK995">
            <v>0</v>
          </cell>
          <cell r="IL995" t="str">
            <v>ARB</v>
          </cell>
          <cell r="IM995">
            <v>0</v>
          </cell>
          <cell r="IN995" t="str">
            <v>PKM</v>
          </cell>
          <cell r="IO995">
            <v>0</v>
          </cell>
          <cell r="IP995" t="str">
            <v>MAT-P</v>
          </cell>
          <cell r="IQ995">
            <v>0</v>
          </cell>
          <cell r="IR995" t="str">
            <v>BIO-P</v>
          </cell>
          <cell r="IS995">
            <v>0</v>
          </cell>
          <cell r="IT995" t="str">
            <v>FIS-P</v>
          </cell>
          <cell r="IU995">
            <v>0</v>
          </cell>
          <cell r="IV995" t="str">
            <v>KIM-P</v>
          </cell>
          <cell r="IW995">
            <v>0</v>
          </cell>
          <cell r="IX995" t="str">
            <v>EKO-L</v>
          </cell>
          <cell r="IY995">
            <v>0</v>
          </cell>
          <cell r="JA995">
            <v>0</v>
          </cell>
        </row>
        <row r="996">
          <cell r="Q996" t="str">
            <v/>
          </cell>
          <cell r="AB996" t="str">
            <v/>
          </cell>
          <cell r="AC996">
            <v>12</v>
          </cell>
          <cell r="AI996" t="str">
            <v/>
          </cell>
          <cell r="AJ996">
            <v>0</v>
          </cell>
          <cell r="AK996">
            <v>83.25</v>
          </cell>
          <cell r="AL996">
            <v>84.5</v>
          </cell>
          <cell r="AM996">
            <v>88</v>
          </cell>
          <cell r="AN996">
            <v>80</v>
          </cell>
          <cell r="AO996" t="str">
            <v/>
          </cell>
          <cell r="AP996">
            <v>0</v>
          </cell>
          <cell r="AQ996">
            <v>85</v>
          </cell>
          <cell r="AR996">
            <v>0</v>
          </cell>
          <cell r="AS996">
            <v>78.5</v>
          </cell>
          <cell r="AT996">
            <v>81</v>
          </cell>
          <cell r="AU996" t="str">
            <v/>
          </cell>
          <cell r="AV996">
            <v>0</v>
          </cell>
          <cell r="AW996">
            <v>81.83</v>
          </cell>
          <cell r="AX996">
            <v>84</v>
          </cell>
          <cell r="AY996">
            <v>88</v>
          </cell>
          <cell r="AZ996">
            <v>80</v>
          </cell>
          <cell r="BA996" t="str">
            <v/>
          </cell>
          <cell r="BB996">
            <v>0</v>
          </cell>
          <cell r="BC996">
            <v>86.75</v>
          </cell>
          <cell r="BD996">
            <v>84.5</v>
          </cell>
          <cell r="BE996">
            <v>88</v>
          </cell>
          <cell r="BF996">
            <v>82</v>
          </cell>
          <cell r="BG996" t="str">
            <v/>
          </cell>
          <cell r="BH996">
            <v>0</v>
          </cell>
          <cell r="BI996">
            <v>84.33</v>
          </cell>
          <cell r="BJ996">
            <v>80</v>
          </cell>
          <cell r="BK996">
            <v>77.75</v>
          </cell>
          <cell r="BL996">
            <v>78</v>
          </cell>
          <cell r="BM996" t="str">
            <v/>
          </cell>
          <cell r="BN996">
            <v>0</v>
          </cell>
          <cell r="BO996">
            <v>81.13</v>
          </cell>
          <cell r="BP996">
            <v>78.25</v>
          </cell>
          <cell r="BQ996">
            <v>77.75</v>
          </cell>
          <cell r="BR996">
            <v>85</v>
          </cell>
          <cell r="BS996" t="str">
            <v/>
          </cell>
          <cell r="BT996">
            <v>0</v>
          </cell>
          <cell r="BU996">
            <v>86.5</v>
          </cell>
          <cell r="BV996">
            <v>84.25</v>
          </cell>
          <cell r="BW996">
            <v>88.5</v>
          </cell>
          <cell r="BX996">
            <v>88</v>
          </cell>
          <cell r="BY996" t="str">
            <v/>
          </cell>
          <cell r="BZ996">
            <v>0</v>
          </cell>
          <cell r="CA996">
            <v>86.78</v>
          </cell>
          <cell r="CB996">
            <v>81.75</v>
          </cell>
          <cell r="CC996">
            <v>81</v>
          </cell>
          <cell r="CD996">
            <v>82</v>
          </cell>
          <cell r="CE996" t="str">
            <v/>
          </cell>
          <cell r="CF996">
            <v>0</v>
          </cell>
          <cell r="CG996">
            <v>86.25</v>
          </cell>
          <cell r="CH996">
            <v>76.25</v>
          </cell>
          <cell r="CI996">
            <v>78</v>
          </cell>
          <cell r="CJ996">
            <v>82</v>
          </cell>
          <cell r="CK996" t="str">
            <v/>
          </cell>
          <cell r="CL996">
            <v>0</v>
          </cell>
          <cell r="CM996">
            <v>76.17</v>
          </cell>
          <cell r="CN996">
            <v>83.5</v>
          </cell>
          <cell r="CO996">
            <v>80</v>
          </cell>
          <cell r="CP996">
            <v>78</v>
          </cell>
          <cell r="CQ996" t="str">
            <v/>
          </cell>
          <cell r="CR996">
            <v>0</v>
          </cell>
          <cell r="CS996">
            <v>82.08</v>
          </cell>
          <cell r="CT996">
            <v>89.75</v>
          </cell>
          <cell r="CU996">
            <v>86.5</v>
          </cell>
          <cell r="CV996">
            <v>83</v>
          </cell>
          <cell r="CW996" t="str">
            <v/>
          </cell>
          <cell r="CX996">
            <v>0</v>
          </cell>
          <cell r="CY996">
            <v>82.44</v>
          </cell>
          <cell r="CZ996">
            <v>83.75</v>
          </cell>
          <cell r="DA996">
            <v>76.75</v>
          </cell>
          <cell r="DB996">
            <v>83</v>
          </cell>
          <cell r="DC996" t="str">
            <v/>
          </cell>
          <cell r="DD996">
            <v>0</v>
          </cell>
          <cell r="DE996">
            <v>91</v>
          </cell>
          <cell r="DF996">
            <v>81</v>
          </cell>
          <cell r="DG996">
            <v>81.75</v>
          </cell>
          <cell r="DH996">
            <v>88</v>
          </cell>
          <cell r="DI996" t="str">
            <v/>
          </cell>
          <cell r="DJ996">
            <v>0</v>
          </cell>
          <cell r="DK996">
            <v>0</v>
          </cell>
          <cell r="DL996">
            <v>0</v>
          </cell>
          <cell r="DM996">
            <v>0</v>
          </cell>
          <cell r="DN996">
            <v>85</v>
          </cell>
          <cell r="DO996" t="str">
            <v/>
          </cell>
          <cell r="DP996">
            <v>0</v>
          </cell>
          <cell r="DQ996">
            <v>89</v>
          </cell>
          <cell r="DR996">
            <v>85.5</v>
          </cell>
          <cell r="DS996">
            <v>91.5</v>
          </cell>
          <cell r="DT996">
            <v>82</v>
          </cell>
          <cell r="DU996" t="str">
            <v/>
          </cell>
          <cell r="DV996">
            <v>0</v>
          </cell>
          <cell r="DW996">
            <v>91</v>
          </cell>
          <cell r="DX996">
            <v>86.75</v>
          </cell>
          <cell r="DY996">
            <v>79.75</v>
          </cell>
          <cell r="DZ996">
            <v>85</v>
          </cell>
          <cell r="EA996" t="str">
            <v/>
          </cell>
          <cell r="EB996">
            <v>0</v>
          </cell>
          <cell r="EC996">
            <v>79.78</v>
          </cell>
          <cell r="ED996">
            <v>78.25</v>
          </cell>
          <cell r="EE996">
            <v>84.25</v>
          </cell>
          <cell r="EF996">
            <v>77</v>
          </cell>
          <cell r="EG996" t="str">
            <v/>
          </cell>
          <cell r="EH996">
            <v>0</v>
          </cell>
          <cell r="EI996">
            <v>78.5</v>
          </cell>
          <cell r="EJ996">
            <v>74.75</v>
          </cell>
          <cell r="EK996">
            <v>74.5</v>
          </cell>
          <cell r="EL996">
            <v>76</v>
          </cell>
          <cell r="EM996" t="str">
            <v/>
          </cell>
          <cell r="EN996">
            <v>0</v>
          </cell>
          <cell r="EO996">
            <v>78.5</v>
          </cell>
          <cell r="EP996">
            <v>74.75</v>
          </cell>
          <cell r="EQ996">
            <v>74.5</v>
          </cell>
          <cell r="ER996">
            <v>76</v>
          </cell>
          <cell r="ES996" t="str">
            <v/>
          </cell>
          <cell r="ET996">
            <v>0</v>
          </cell>
          <cell r="EU996">
            <v>78.5</v>
          </cell>
          <cell r="EV996">
            <v>74.75</v>
          </cell>
          <cell r="EW996">
            <v>74.5</v>
          </cell>
          <cell r="EX996">
            <v>76</v>
          </cell>
          <cell r="EY996" t="str">
            <v/>
          </cell>
          <cell r="EZ996">
            <v>0</v>
          </cell>
          <cell r="FA996">
            <v>79.33</v>
          </cell>
          <cell r="FB996">
            <v>71.25</v>
          </cell>
          <cell r="FC996">
            <v>79</v>
          </cell>
          <cell r="FD996">
            <v>72</v>
          </cell>
          <cell r="FE996" t="str">
            <v/>
          </cell>
          <cell r="FF996">
            <v>0</v>
          </cell>
          <cell r="FG996">
            <v>79.33</v>
          </cell>
          <cell r="FH996">
            <v>71.25</v>
          </cell>
          <cell r="FI996">
            <v>79</v>
          </cell>
          <cell r="FJ996">
            <v>72</v>
          </cell>
          <cell r="FK996" t="str">
            <v/>
          </cell>
          <cell r="FL996">
            <v>0</v>
          </cell>
          <cell r="FM996">
            <v>79.33</v>
          </cell>
          <cell r="FN996">
            <v>71.25</v>
          </cell>
          <cell r="FO996">
            <v>79</v>
          </cell>
          <cell r="FP996">
            <v>72</v>
          </cell>
          <cell r="FQ996" t="str">
            <v/>
          </cell>
          <cell r="FR996">
            <v>0</v>
          </cell>
          <cell r="FS996">
            <v>79.33</v>
          </cell>
          <cell r="FT996">
            <v>71.25</v>
          </cell>
          <cell r="FU996">
            <v>79</v>
          </cell>
          <cell r="FV996">
            <v>72</v>
          </cell>
          <cell r="FW996" t="str">
            <v/>
          </cell>
          <cell r="FX996">
            <v>0</v>
          </cell>
          <cell r="FY996">
            <v>79.33</v>
          </cell>
          <cell r="FZ996">
            <v>71.25</v>
          </cell>
          <cell r="GA996">
            <v>79</v>
          </cell>
          <cell r="GB996">
            <v>72</v>
          </cell>
          <cell r="GC996" t="str">
            <v/>
          </cell>
          <cell r="GD996">
            <v>0</v>
          </cell>
          <cell r="GE996">
            <v>79.33</v>
          </cell>
          <cell r="GF996">
            <v>71.25</v>
          </cell>
          <cell r="GG996">
            <v>79</v>
          </cell>
          <cell r="GH996">
            <v>72</v>
          </cell>
          <cell r="GI996" t="str">
            <v/>
          </cell>
          <cell r="GJ996">
            <v>0</v>
          </cell>
          <cell r="GK996">
            <v>79.33</v>
          </cell>
          <cell r="GL996">
            <v>71.25</v>
          </cell>
          <cell r="GM996">
            <v>79</v>
          </cell>
          <cell r="GN996">
            <v>72</v>
          </cell>
          <cell r="GO996" t="str">
            <v/>
          </cell>
          <cell r="GP996">
            <v>0</v>
          </cell>
          <cell r="GQ996">
            <v>79.33</v>
          </cell>
          <cell r="GR996">
            <v>71.25</v>
          </cell>
          <cell r="GS996">
            <v>79</v>
          </cell>
          <cell r="GT996">
            <v>72</v>
          </cell>
          <cell r="GU996" t="str">
            <v/>
          </cell>
          <cell r="GV996">
            <v>0</v>
          </cell>
          <cell r="GW996">
            <v>81.92</v>
          </cell>
          <cell r="GX996">
            <v>78.75</v>
          </cell>
          <cell r="GY996">
            <v>70</v>
          </cell>
          <cell r="GZ996">
            <v>78</v>
          </cell>
          <cell r="HA996" t="str">
            <v>EKO-L</v>
          </cell>
          <cell r="HB996">
            <v>0</v>
          </cell>
          <cell r="HC996">
            <v>83.83</v>
          </cell>
          <cell r="HD996">
            <v>75.75</v>
          </cell>
          <cell r="HE996">
            <v>77.5</v>
          </cell>
          <cell r="HF996">
            <v>79</v>
          </cell>
          <cell r="HH996">
            <v>0</v>
          </cell>
          <cell r="HM996" t="str">
            <v/>
          </cell>
          <cell r="HN996" t="str">
            <v/>
          </cell>
          <cell r="HS996">
            <v>0</v>
          </cell>
          <cell r="HT996" t="str">
            <v>PKN</v>
          </cell>
          <cell r="HU996">
            <v>0</v>
          </cell>
          <cell r="HV996" t="str">
            <v>IND</v>
          </cell>
          <cell r="HW996">
            <v>0</v>
          </cell>
          <cell r="HX996" t="str">
            <v>MAT-W</v>
          </cell>
          <cell r="HY996">
            <v>0</v>
          </cell>
          <cell r="HZ996" t="str">
            <v>SEJ-W</v>
          </cell>
          <cell r="IA996">
            <v>0</v>
          </cell>
          <cell r="IB996" t="str">
            <v>IGR-W</v>
          </cell>
          <cell r="IC996">
            <v>0</v>
          </cell>
          <cell r="ID996" t="str">
            <v>SBO</v>
          </cell>
          <cell r="IE996">
            <v>0</v>
          </cell>
          <cell r="IF996" t="str">
            <v>PJO</v>
          </cell>
          <cell r="IG996">
            <v>0</v>
          </cell>
          <cell r="IH996" t="str">
            <v>PRA</v>
          </cell>
          <cell r="II996">
            <v>0</v>
          </cell>
          <cell r="IJ996" t="str">
            <v>JAW</v>
          </cell>
          <cell r="IK996">
            <v>0</v>
          </cell>
          <cell r="IL996" t="str">
            <v>ARB</v>
          </cell>
          <cell r="IM996">
            <v>0</v>
          </cell>
          <cell r="IN996" t="str">
            <v>PKM</v>
          </cell>
          <cell r="IO996">
            <v>0</v>
          </cell>
          <cell r="IP996" t="str">
            <v>MAT-P</v>
          </cell>
          <cell r="IQ996">
            <v>0</v>
          </cell>
          <cell r="IR996" t="str">
            <v>BIO-P</v>
          </cell>
          <cell r="IS996">
            <v>0</v>
          </cell>
          <cell r="IT996" t="str">
            <v>FIS-P</v>
          </cell>
          <cell r="IU996">
            <v>0</v>
          </cell>
          <cell r="IV996" t="str">
            <v>KIM-P</v>
          </cell>
          <cell r="IW996">
            <v>0</v>
          </cell>
          <cell r="IX996" t="str">
            <v>EKO-L</v>
          </cell>
          <cell r="IY996">
            <v>0</v>
          </cell>
          <cell r="JA996">
            <v>0</v>
          </cell>
        </row>
        <row r="997">
          <cell r="Q997" t="str">
            <v/>
          </cell>
          <cell r="AB997" t="str">
            <v/>
          </cell>
          <cell r="AC997">
            <v>13</v>
          </cell>
          <cell r="AI997" t="str">
            <v/>
          </cell>
          <cell r="AJ997">
            <v>0</v>
          </cell>
          <cell r="AK997">
            <v>83.25</v>
          </cell>
          <cell r="AL997">
            <v>84.5</v>
          </cell>
          <cell r="AM997">
            <v>88</v>
          </cell>
          <cell r="AN997">
            <v>80</v>
          </cell>
          <cell r="AO997" t="str">
            <v/>
          </cell>
          <cell r="AP997">
            <v>0</v>
          </cell>
          <cell r="AQ997">
            <v>85</v>
          </cell>
          <cell r="AR997">
            <v>0</v>
          </cell>
          <cell r="AS997">
            <v>78.5</v>
          </cell>
          <cell r="AT997">
            <v>81</v>
          </cell>
          <cell r="AU997" t="str">
            <v/>
          </cell>
          <cell r="AV997">
            <v>0</v>
          </cell>
          <cell r="AW997">
            <v>81.83</v>
          </cell>
          <cell r="AX997">
            <v>84</v>
          </cell>
          <cell r="AY997">
            <v>88</v>
          </cell>
          <cell r="AZ997">
            <v>80</v>
          </cell>
          <cell r="BA997" t="str">
            <v/>
          </cell>
          <cell r="BB997">
            <v>0</v>
          </cell>
          <cell r="BC997">
            <v>86.75</v>
          </cell>
          <cell r="BD997">
            <v>84.5</v>
          </cell>
          <cell r="BE997">
            <v>88</v>
          </cell>
          <cell r="BF997">
            <v>82</v>
          </cell>
          <cell r="BG997" t="str">
            <v/>
          </cell>
          <cell r="BH997">
            <v>0</v>
          </cell>
          <cell r="BI997">
            <v>84.33</v>
          </cell>
          <cell r="BJ997">
            <v>80</v>
          </cell>
          <cell r="BK997">
            <v>77.75</v>
          </cell>
          <cell r="BL997">
            <v>78</v>
          </cell>
          <cell r="BM997" t="str">
            <v/>
          </cell>
          <cell r="BN997">
            <v>0</v>
          </cell>
          <cell r="BO997">
            <v>81.13</v>
          </cell>
          <cell r="BP997">
            <v>78.25</v>
          </cell>
          <cell r="BQ997">
            <v>77.75</v>
          </cell>
          <cell r="BR997">
            <v>85</v>
          </cell>
          <cell r="BS997" t="str">
            <v/>
          </cell>
          <cell r="BT997">
            <v>0</v>
          </cell>
          <cell r="BU997">
            <v>86.5</v>
          </cell>
          <cell r="BV997">
            <v>84.25</v>
          </cell>
          <cell r="BW997">
            <v>88.5</v>
          </cell>
          <cell r="BX997">
            <v>88</v>
          </cell>
          <cell r="BY997" t="str">
            <v/>
          </cell>
          <cell r="BZ997">
            <v>0</v>
          </cell>
          <cell r="CA997">
            <v>86.78</v>
          </cell>
          <cell r="CB997">
            <v>81.75</v>
          </cell>
          <cell r="CC997">
            <v>81</v>
          </cell>
          <cell r="CD997">
            <v>82</v>
          </cell>
          <cell r="CE997" t="str">
            <v/>
          </cell>
          <cell r="CF997">
            <v>0</v>
          </cell>
          <cell r="CG997">
            <v>86.25</v>
          </cell>
          <cell r="CH997">
            <v>76.25</v>
          </cell>
          <cell r="CI997">
            <v>78</v>
          </cell>
          <cell r="CJ997">
            <v>82</v>
          </cell>
          <cell r="CK997" t="str">
            <v/>
          </cell>
          <cell r="CL997">
            <v>0</v>
          </cell>
          <cell r="CM997">
            <v>76.17</v>
          </cell>
          <cell r="CN997">
            <v>83.5</v>
          </cell>
          <cell r="CO997">
            <v>80</v>
          </cell>
          <cell r="CP997">
            <v>78</v>
          </cell>
          <cell r="CQ997" t="str">
            <v/>
          </cell>
          <cell r="CR997">
            <v>0</v>
          </cell>
          <cell r="CS997">
            <v>82.08</v>
          </cell>
          <cell r="CT997">
            <v>89.75</v>
          </cell>
          <cell r="CU997">
            <v>86.5</v>
          </cell>
          <cell r="CV997">
            <v>83</v>
          </cell>
          <cell r="CW997" t="str">
            <v/>
          </cell>
          <cell r="CX997">
            <v>0</v>
          </cell>
          <cell r="CY997">
            <v>82.44</v>
          </cell>
          <cell r="CZ997">
            <v>83.75</v>
          </cell>
          <cell r="DA997">
            <v>76.75</v>
          </cell>
          <cell r="DB997">
            <v>83</v>
          </cell>
          <cell r="DC997" t="str">
            <v/>
          </cell>
          <cell r="DD997">
            <v>0</v>
          </cell>
          <cell r="DE997">
            <v>91</v>
          </cell>
          <cell r="DF997">
            <v>81</v>
          </cell>
          <cell r="DG997">
            <v>81.75</v>
          </cell>
          <cell r="DH997">
            <v>88</v>
          </cell>
          <cell r="DI997" t="str">
            <v/>
          </cell>
          <cell r="DJ997">
            <v>0</v>
          </cell>
          <cell r="DK997">
            <v>0</v>
          </cell>
          <cell r="DL997">
            <v>0</v>
          </cell>
          <cell r="DM997">
            <v>0</v>
          </cell>
          <cell r="DN997">
            <v>85</v>
          </cell>
          <cell r="DO997" t="str">
            <v/>
          </cell>
          <cell r="DP997">
            <v>0</v>
          </cell>
          <cell r="DQ997">
            <v>89</v>
          </cell>
          <cell r="DR997">
            <v>85.5</v>
          </cell>
          <cell r="DS997">
            <v>91.5</v>
          </cell>
          <cell r="DT997">
            <v>82</v>
          </cell>
          <cell r="DU997" t="str">
            <v/>
          </cell>
          <cell r="DV997">
            <v>0</v>
          </cell>
          <cell r="DW997">
            <v>91</v>
          </cell>
          <cell r="DX997">
            <v>86.75</v>
          </cell>
          <cell r="DY997">
            <v>79.75</v>
          </cell>
          <cell r="DZ997">
            <v>85</v>
          </cell>
          <cell r="EA997" t="str">
            <v/>
          </cell>
          <cell r="EB997">
            <v>0</v>
          </cell>
          <cell r="EC997">
            <v>79.78</v>
          </cell>
          <cell r="ED997">
            <v>78.25</v>
          </cell>
          <cell r="EE997">
            <v>84.25</v>
          </cell>
          <cell r="EF997">
            <v>77</v>
          </cell>
          <cell r="EG997" t="str">
            <v/>
          </cell>
          <cell r="EH997">
            <v>0</v>
          </cell>
          <cell r="EI997">
            <v>78.5</v>
          </cell>
          <cell r="EJ997">
            <v>74.75</v>
          </cell>
          <cell r="EK997">
            <v>74.5</v>
          </cell>
          <cell r="EL997">
            <v>76</v>
          </cell>
          <cell r="EM997" t="str">
            <v/>
          </cell>
          <cell r="EN997">
            <v>0</v>
          </cell>
          <cell r="EO997">
            <v>78.5</v>
          </cell>
          <cell r="EP997">
            <v>74.75</v>
          </cell>
          <cell r="EQ997">
            <v>74.5</v>
          </cell>
          <cell r="ER997">
            <v>76</v>
          </cell>
          <cell r="ES997" t="str">
            <v/>
          </cell>
          <cell r="ET997">
            <v>0</v>
          </cell>
          <cell r="EU997">
            <v>78.5</v>
          </cell>
          <cell r="EV997">
            <v>74.75</v>
          </cell>
          <cell r="EW997">
            <v>74.5</v>
          </cell>
          <cell r="EX997">
            <v>76</v>
          </cell>
          <cell r="EY997" t="str">
            <v/>
          </cell>
          <cell r="EZ997">
            <v>0</v>
          </cell>
          <cell r="FA997">
            <v>79.33</v>
          </cell>
          <cell r="FB997">
            <v>71.25</v>
          </cell>
          <cell r="FC997">
            <v>79</v>
          </cell>
          <cell r="FD997">
            <v>72</v>
          </cell>
          <cell r="FE997" t="str">
            <v/>
          </cell>
          <cell r="FF997">
            <v>0</v>
          </cell>
          <cell r="FG997">
            <v>79.33</v>
          </cell>
          <cell r="FH997">
            <v>71.25</v>
          </cell>
          <cell r="FI997">
            <v>79</v>
          </cell>
          <cell r="FJ997">
            <v>72</v>
          </cell>
          <cell r="FK997" t="str">
            <v/>
          </cell>
          <cell r="FL997">
            <v>0</v>
          </cell>
          <cell r="FM997">
            <v>79.33</v>
          </cell>
          <cell r="FN997">
            <v>71.25</v>
          </cell>
          <cell r="FO997">
            <v>79</v>
          </cell>
          <cell r="FP997">
            <v>72</v>
          </cell>
          <cell r="FQ997" t="str">
            <v/>
          </cell>
          <cell r="FR997">
            <v>0</v>
          </cell>
          <cell r="FS997">
            <v>79.33</v>
          </cell>
          <cell r="FT997">
            <v>71.25</v>
          </cell>
          <cell r="FU997">
            <v>79</v>
          </cell>
          <cell r="FV997">
            <v>72</v>
          </cell>
          <cell r="FW997" t="str">
            <v/>
          </cell>
          <cell r="FX997">
            <v>0</v>
          </cell>
          <cell r="FY997">
            <v>79.33</v>
          </cell>
          <cell r="FZ997">
            <v>71.25</v>
          </cell>
          <cell r="GA997">
            <v>79</v>
          </cell>
          <cell r="GB997">
            <v>72</v>
          </cell>
          <cell r="GC997" t="str">
            <v/>
          </cell>
          <cell r="GD997">
            <v>0</v>
          </cell>
          <cell r="GE997">
            <v>79.33</v>
          </cell>
          <cell r="GF997">
            <v>71.25</v>
          </cell>
          <cell r="GG997">
            <v>79</v>
          </cell>
          <cell r="GH997">
            <v>72</v>
          </cell>
          <cell r="GI997" t="str">
            <v/>
          </cell>
          <cell r="GJ997">
            <v>0</v>
          </cell>
          <cell r="GK997">
            <v>79.33</v>
          </cell>
          <cell r="GL997">
            <v>71.25</v>
          </cell>
          <cell r="GM997">
            <v>79</v>
          </cell>
          <cell r="GN997">
            <v>72</v>
          </cell>
          <cell r="GO997" t="str">
            <v/>
          </cell>
          <cell r="GP997">
            <v>0</v>
          </cell>
          <cell r="GQ997">
            <v>79.33</v>
          </cell>
          <cell r="GR997">
            <v>71.25</v>
          </cell>
          <cell r="GS997">
            <v>79</v>
          </cell>
          <cell r="GT997">
            <v>72</v>
          </cell>
          <cell r="GU997" t="str">
            <v/>
          </cell>
          <cell r="GV997">
            <v>0</v>
          </cell>
          <cell r="GW997">
            <v>81.92</v>
          </cell>
          <cell r="GX997">
            <v>78.75</v>
          </cell>
          <cell r="GY997">
            <v>70</v>
          </cell>
          <cell r="GZ997">
            <v>78</v>
          </cell>
          <cell r="HA997" t="str">
            <v>EKO-L</v>
          </cell>
          <cell r="HB997">
            <v>0</v>
          </cell>
          <cell r="HC997">
            <v>83.83</v>
          </cell>
          <cell r="HD997">
            <v>75.75</v>
          </cell>
          <cell r="HE997">
            <v>77.5</v>
          </cell>
          <cell r="HF997">
            <v>79</v>
          </cell>
          <cell r="HH997">
            <v>0</v>
          </cell>
          <cell r="HM997" t="str">
            <v/>
          </cell>
          <cell r="HN997" t="str">
            <v/>
          </cell>
          <cell r="HS997">
            <v>0</v>
          </cell>
          <cell r="HT997" t="str">
            <v>PKN</v>
          </cell>
          <cell r="HU997">
            <v>0</v>
          </cell>
          <cell r="HV997" t="str">
            <v>IND</v>
          </cell>
          <cell r="HW997">
            <v>0</v>
          </cell>
          <cell r="HX997" t="str">
            <v>MAT-W</v>
          </cell>
          <cell r="HY997">
            <v>0</v>
          </cell>
          <cell r="HZ997" t="str">
            <v>SEJ-W</v>
          </cell>
          <cell r="IA997">
            <v>0</v>
          </cell>
          <cell r="IB997" t="str">
            <v>IGR-W</v>
          </cell>
          <cell r="IC997">
            <v>0</v>
          </cell>
          <cell r="ID997" t="str">
            <v>SBO</v>
          </cell>
          <cell r="IE997">
            <v>0</v>
          </cell>
          <cell r="IF997" t="str">
            <v>PJO</v>
          </cell>
          <cell r="IG997">
            <v>0</v>
          </cell>
          <cell r="IH997" t="str">
            <v>PRA</v>
          </cell>
          <cell r="II997">
            <v>0</v>
          </cell>
          <cell r="IJ997" t="str">
            <v>JAW</v>
          </cell>
          <cell r="IK997">
            <v>0</v>
          </cell>
          <cell r="IL997" t="str">
            <v>ARB</v>
          </cell>
          <cell r="IM997">
            <v>0</v>
          </cell>
          <cell r="IN997" t="str">
            <v>PKM</v>
          </cell>
          <cell r="IO997">
            <v>0</v>
          </cell>
          <cell r="IP997" t="str">
            <v>MAT-P</v>
          </cell>
          <cell r="IQ997">
            <v>0</v>
          </cell>
          <cell r="IR997" t="str">
            <v>BIO-P</v>
          </cell>
          <cell r="IS997">
            <v>0</v>
          </cell>
          <cell r="IT997" t="str">
            <v>FIS-P</v>
          </cell>
          <cell r="IU997">
            <v>0</v>
          </cell>
          <cell r="IV997" t="str">
            <v>KIM-P</v>
          </cell>
          <cell r="IW997">
            <v>0</v>
          </cell>
          <cell r="IX997" t="str">
            <v>EKO-L</v>
          </cell>
          <cell r="IY997">
            <v>0</v>
          </cell>
          <cell r="JA997">
            <v>0</v>
          </cell>
        </row>
        <row r="998">
          <cell r="Q998" t="str">
            <v/>
          </cell>
          <cell r="AB998" t="str">
            <v/>
          </cell>
          <cell r="AC998">
            <v>14</v>
          </cell>
          <cell r="AI998" t="str">
            <v/>
          </cell>
          <cell r="AJ998">
            <v>0</v>
          </cell>
          <cell r="AK998">
            <v>83.25</v>
          </cell>
          <cell r="AL998">
            <v>84.5</v>
          </cell>
          <cell r="AM998">
            <v>88</v>
          </cell>
          <cell r="AN998">
            <v>80</v>
          </cell>
          <cell r="AO998" t="str">
            <v/>
          </cell>
          <cell r="AP998">
            <v>0</v>
          </cell>
          <cell r="AQ998">
            <v>85</v>
          </cell>
          <cell r="AR998">
            <v>0</v>
          </cell>
          <cell r="AS998">
            <v>78.5</v>
          </cell>
          <cell r="AT998">
            <v>81</v>
          </cell>
          <cell r="AU998" t="str">
            <v/>
          </cell>
          <cell r="AV998">
            <v>0</v>
          </cell>
          <cell r="AW998">
            <v>81.83</v>
          </cell>
          <cell r="AX998">
            <v>84</v>
          </cell>
          <cell r="AY998">
            <v>88</v>
          </cell>
          <cell r="AZ998">
            <v>80</v>
          </cell>
          <cell r="BA998" t="str">
            <v/>
          </cell>
          <cell r="BB998">
            <v>0</v>
          </cell>
          <cell r="BC998">
            <v>86.75</v>
          </cell>
          <cell r="BD998">
            <v>84.5</v>
          </cell>
          <cell r="BE998">
            <v>88</v>
          </cell>
          <cell r="BF998">
            <v>82</v>
          </cell>
          <cell r="BG998" t="str">
            <v/>
          </cell>
          <cell r="BH998">
            <v>0</v>
          </cell>
          <cell r="BI998">
            <v>84.33</v>
          </cell>
          <cell r="BJ998">
            <v>80</v>
          </cell>
          <cell r="BK998">
            <v>77.75</v>
          </cell>
          <cell r="BL998">
            <v>78</v>
          </cell>
          <cell r="BM998" t="str">
            <v/>
          </cell>
          <cell r="BN998">
            <v>0</v>
          </cell>
          <cell r="BO998">
            <v>81.13</v>
          </cell>
          <cell r="BP998">
            <v>78.25</v>
          </cell>
          <cell r="BQ998">
            <v>77.75</v>
          </cell>
          <cell r="BR998">
            <v>85</v>
          </cell>
          <cell r="BS998" t="str">
            <v/>
          </cell>
          <cell r="BT998">
            <v>0</v>
          </cell>
          <cell r="BU998">
            <v>86.5</v>
          </cell>
          <cell r="BV998">
            <v>84.25</v>
          </cell>
          <cell r="BW998">
            <v>88.5</v>
          </cell>
          <cell r="BX998">
            <v>88</v>
          </cell>
          <cell r="BY998" t="str">
            <v/>
          </cell>
          <cell r="BZ998">
            <v>0</v>
          </cell>
          <cell r="CA998">
            <v>86.78</v>
          </cell>
          <cell r="CB998">
            <v>81.75</v>
          </cell>
          <cell r="CC998">
            <v>81</v>
          </cell>
          <cell r="CD998">
            <v>82</v>
          </cell>
          <cell r="CE998" t="str">
            <v/>
          </cell>
          <cell r="CF998">
            <v>0</v>
          </cell>
          <cell r="CG998">
            <v>86.25</v>
          </cell>
          <cell r="CH998">
            <v>76.25</v>
          </cell>
          <cell r="CI998">
            <v>78</v>
          </cell>
          <cell r="CJ998">
            <v>82</v>
          </cell>
          <cell r="CK998" t="str">
            <v/>
          </cell>
          <cell r="CL998">
            <v>0</v>
          </cell>
          <cell r="CM998">
            <v>76.17</v>
          </cell>
          <cell r="CN998">
            <v>83.5</v>
          </cell>
          <cell r="CO998">
            <v>80</v>
          </cell>
          <cell r="CP998">
            <v>78</v>
          </cell>
          <cell r="CQ998" t="str">
            <v/>
          </cell>
          <cell r="CR998">
            <v>0</v>
          </cell>
          <cell r="CS998">
            <v>82.08</v>
          </cell>
          <cell r="CT998">
            <v>89.75</v>
          </cell>
          <cell r="CU998">
            <v>86.5</v>
          </cell>
          <cell r="CV998">
            <v>83</v>
          </cell>
          <cell r="CW998" t="str">
            <v/>
          </cell>
          <cell r="CX998">
            <v>0</v>
          </cell>
          <cell r="CY998">
            <v>82.44</v>
          </cell>
          <cell r="CZ998">
            <v>83.75</v>
          </cell>
          <cell r="DA998">
            <v>76.75</v>
          </cell>
          <cell r="DB998">
            <v>83</v>
          </cell>
          <cell r="DC998" t="str">
            <v/>
          </cell>
          <cell r="DD998">
            <v>0</v>
          </cell>
          <cell r="DE998">
            <v>91</v>
          </cell>
          <cell r="DF998">
            <v>81</v>
          </cell>
          <cell r="DG998">
            <v>81.75</v>
          </cell>
          <cell r="DH998">
            <v>88</v>
          </cell>
          <cell r="DI998" t="str">
            <v/>
          </cell>
          <cell r="DJ998">
            <v>0</v>
          </cell>
          <cell r="DK998">
            <v>0</v>
          </cell>
          <cell r="DL998">
            <v>0</v>
          </cell>
          <cell r="DM998">
            <v>0</v>
          </cell>
          <cell r="DN998">
            <v>85</v>
          </cell>
          <cell r="DO998" t="str">
            <v/>
          </cell>
          <cell r="DP998">
            <v>0</v>
          </cell>
          <cell r="DQ998">
            <v>89</v>
          </cell>
          <cell r="DR998">
            <v>85.5</v>
          </cell>
          <cell r="DS998">
            <v>91.5</v>
          </cell>
          <cell r="DT998">
            <v>82</v>
          </cell>
          <cell r="DU998" t="str">
            <v/>
          </cell>
          <cell r="DV998">
            <v>0</v>
          </cell>
          <cell r="DW998">
            <v>91</v>
          </cell>
          <cell r="DX998">
            <v>86.75</v>
          </cell>
          <cell r="DY998">
            <v>79.75</v>
          </cell>
          <cell r="DZ998">
            <v>85</v>
          </cell>
          <cell r="EA998" t="str">
            <v/>
          </cell>
          <cell r="EB998">
            <v>0</v>
          </cell>
          <cell r="EC998">
            <v>79.78</v>
          </cell>
          <cell r="ED998">
            <v>78.25</v>
          </cell>
          <cell r="EE998">
            <v>84.25</v>
          </cell>
          <cell r="EF998">
            <v>77</v>
          </cell>
          <cell r="EG998" t="str">
            <v/>
          </cell>
          <cell r="EH998">
            <v>0</v>
          </cell>
          <cell r="EI998">
            <v>78.5</v>
          </cell>
          <cell r="EJ998">
            <v>74.75</v>
          </cell>
          <cell r="EK998">
            <v>74.5</v>
          </cell>
          <cell r="EL998">
            <v>76</v>
          </cell>
          <cell r="EM998" t="str">
            <v/>
          </cell>
          <cell r="EN998">
            <v>0</v>
          </cell>
          <cell r="EO998">
            <v>78.5</v>
          </cell>
          <cell r="EP998">
            <v>74.75</v>
          </cell>
          <cell r="EQ998">
            <v>74.5</v>
          </cell>
          <cell r="ER998">
            <v>76</v>
          </cell>
          <cell r="ES998" t="str">
            <v/>
          </cell>
          <cell r="ET998">
            <v>0</v>
          </cell>
          <cell r="EU998">
            <v>78.5</v>
          </cell>
          <cell r="EV998">
            <v>74.75</v>
          </cell>
          <cell r="EW998">
            <v>74.5</v>
          </cell>
          <cell r="EX998">
            <v>76</v>
          </cell>
          <cell r="EY998" t="str">
            <v/>
          </cell>
          <cell r="EZ998">
            <v>0</v>
          </cell>
          <cell r="FA998">
            <v>79.33</v>
          </cell>
          <cell r="FB998">
            <v>71.25</v>
          </cell>
          <cell r="FC998">
            <v>79</v>
          </cell>
          <cell r="FD998">
            <v>72</v>
          </cell>
          <cell r="FE998" t="str">
            <v/>
          </cell>
          <cell r="FF998">
            <v>0</v>
          </cell>
          <cell r="FG998">
            <v>79.33</v>
          </cell>
          <cell r="FH998">
            <v>71.25</v>
          </cell>
          <cell r="FI998">
            <v>79</v>
          </cell>
          <cell r="FJ998">
            <v>72</v>
          </cell>
          <cell r="FK998" t="str">
            <v/>
          </cell>
          <cell r="FL998">
            <v>0</v>
          </cell>
          <cell r="FM998">
            <v>79.33</v>
          </cell>
          <cell r="FN998">
            <v>71.25</v>
          </cell>
          <cell r="FO998">
            <v>79</v>
          </cell>
          <cell r="FP998">
            <v>72</v>
          </cell>
          <cell r="FQ998" t="str">
            <v/>
          </cell>
          <cell r="FR998">
            <v>0</v>
          </cell>
          <cell r="FS998">
            <v>79.33</v>
          </cell>
          <cell r="FT998">
            <v>71.25</v>
          </cell>
          <cell r="FU998">
            <v>79</v>
          </cell>
          <cell r="FV998">
            <v>72</v>
          </cell>
          <cell r="FW998" t="str">
            <v/>
          </cell>
          <cell r="FX998">
            <v>0</v>
          </cell>
          <cell r="FY998">
            <v>79.33</v>
          </cell>
          <cell r="FZ998">
            <v>71.25</v>
          </cell>
          <cell r="GA998">
            <v>79</v>
          </cell>
          <cell r="GB998">
            <v>72</v>
          </cell>
          <cell r="GC998" t="str">
            <v/>
          </cell>
          <cell r="GD998">
            <v>0</v>
          </cell>
          <cell r="GE998">
            <v>79.33</v>
          </cell>
          <cell r="GF998">
            <v>71.25</v>
          </cell>
          <cell r="GG998">
            <v>79</v>
          </cell>
          <cell r="GH998">
            <v>72</v>
          </cell>
          <cell r="GI998" t="str">
            <v/>
          </cell>
          <cell r="GJ998">
            <v>0</v>
          </cell>
          <cell r="GK998">
            <v>79.33</v>
          </cell>
          <cell r="GL998">
            <v>71.25</v>
          </cell>
          <cell r="GM998">
            <v>79</v>
          </cell>
          <cell r="GN998">
            <v>72</v>
          </cell>
          <cell r="GO998" t="str">
            <v/>
          </cell>
          <cell r="GP998">
            <v>0</v>
          </cell>
          <cell r="GQ998">
            <v>79.33</v>
          </cell>
          <cell r="GR998">
            <v>71.25</v>
          </cell>
          <cell r="GS998">
            <v>79</v>
          </cell>
          <cell r="GT998">
            <v>72</v>
          </cell>
          <cell r="GU998" t="str">
            <v/>
          </cell>
          <cell r="GV998">
            <v>0</v>
          </cell>
          <cell r="GW998">
            <v>81.92</v>
          </cell>
          <cell r="GX998">
            <v>78.75</v>
          </cell>
          <cell r="GY998">
            <v>70</v>
          </cell>
          <cell r="GZ998">
            <v>78</v>
          </cell>
          <cell r="HA998" t="str">
            <v>EKO-L</v>
          </cell>
          <cell r="HB998">
            <v>0</v>
          </cell>
          <cell r="HC998">
            <v>83.83</v>
          </cell>
          <cell r="HD998">
            <v>75.75</v>
          </cell>
          <cell r="HE998">
            <v>77.5</v>
          </cell>
          <cell r="HF998">
            <v>79</v>
          </cell>
          <cell r="HH998">
            <v>0</v>
          </cell>
          <cell r="HM998" t="str">
            <v/>
          </cell>
          <cell r="HN998" t="str">
            <v/>
          </cell>
          <cell r="HS998">
            <v>0</v>
          </cell>
          <cell r="HT998" t="str">
            <v>PKN</v>
          </cell>
          <cell r="HU998">
            <v>0</v>
          </cell>
          <cell r="HV998" t="str">
            <v>IND</v>
          </cell>
          <cell r="HW998">
            <v>0</v>
          </cell>
          <cell r="HX998" t="str">
            <v>MAT-W</v>
          </cell>
          <cell r="HY998">
            <v>0</v>
          </cell>
          <cell r="HZ998" t="str">
            <v>SEJ-W</v>
          </cell>
          <cell r="IA998">
            <v>0</v>
          </cell>
          <cell r="IB998" t="str">
            <v>IGR-W</v>
          </cell>
          <cell r="IC998">
            <v>0</v>
          </cell>
          <cell r="ID998" t="str">
            <v>SBO</v>
          </cell>
          <cell r="IE998">
            <v>0</v>
          </cell>
          <cell r="IF998" t="str">
            <v>PJO</v>
          </cell>
          <cell r="IG998">
            <v>0</v>
          </cell>
          <cell r="IH998" t="str">
            <v>PRA</v>
          </cell>
          <cell r="II998">
            <v>0</v>
          </cell>
          <cell r="IJ998" t="str">
            <v>JAW</v>
          </cell>
          <cell r="IK998">
            <v>0</v>
          </cell>
          <cell r="IL998" t="str">
            <v>ARB</v>
          </cell>
          <cell r="IM998">
            <v>0</v>
          </cell>
          <cell r="IN998" t="str">
            <v>PKM</v>
          </cell>
          <cell r="IO998">
            <v>0</v>
          </cell>
          <cell r="IP998" t="str">
            <v>MAT-P</v>
          </cell>
          <cell r="IQ998">
            <v>0</v>
          </cell>
          <cell r="IR998" t="str">
            <v>BIO-P</v>
          </cell>
          <cell r="IS998">
            <v>0</v>
          </cell>
          <cell r="IT998" t="str">
            <v>FIS-P</v>
          </cell>
          <cell r="IU998">
            <v>0</v>
          </cell>
          <cell r="IV998" t="str">
            <v>KIM-P</v>
          </cell>
          <cell r="IW998">
            <v>0</v>
          </cell>
          <cell r="IX998" t="str">
            <v>EKO-L</v>
          </cell>
          <cell r="IY998">
            <v>0</v>
          </cell>
          <cell r="JA998">
            <v>0</v>
          </cell>
        </row>
        <row r="999">
          <cell r="Q999" t="str">
            <v/>
          </cell>
          <cell r="AB999" t="str">
            <v/>
          </cell>
          <cell r="AC999">
            <v>15</v>
          </cell>
          <cell r="AI999" t="str">
            <v/>
          </cell>
          <cell r="AJ999">
            <v>0</v>
          </cell>
          <cell r="AK999">
            <v>83.25</v>
          </cell>
          <cell r="AL999">
            <v>84.5</v>
          </cell>
          <cell r="AM999">
            <v>88</v>
          </cell>
          <cell r="AN999">
            <v>80</v>
          </cell>
          <cell r="AO999" t="str">
            <v/>
          </cell>
          <cell r="AP999">
            <v>0</v>
          </cell>
          <cell r="AQ999">
            <v>85</v>
          </cell>
          <cell r="AR999">
            <v>0</v>
          </cell>
          <cell r="AS999">
            <v>78.5</v>
          </cell>
          <cell r="AT999">
            <v>81</v>
          </cell>
          <cell r="AU999" t="str">
            <v/>
          </cell>
          <cell r="AV999">
            <v>0</v>
          </cell>
          <cell r="AW999">
            <v>81.83</v>
          </cell>
          <cell r="AX999">
            <v>84</v>
          </cell>
          <cell r="AY999">
            <v>88</v>
          </cell>
          <cell r="AZ999">
            <v>80</v>
          </cell>
          <cell r="BA999" t="str">
            <v/>
          </cell>
          <cell r="BB999">
            <v>0</v>
          </cell>
          <cell r="BC999">
            <v>86.75</v>
          </cell>
          <cell r="BD999">
            <v>84.5</v>
          </cell>
          <cell r="BE999">
            <v>88</v>
          </cell>
          <cell r="BF999">
            <v>82</v>
          </cell>
          <cell r="BG999" t="str">
            <v/>
          </cell>
          <cell r="BH999">
            <v>0</v>
          </cell>
          <cell r="BI999">
            <v>84.33</v>
          </cell>
          <cell r="BJ999">
            <v>80</v>
          </cell>
          <cell r="BK999">
            <v>77.75</v>
          </cell>
          <cell r="BL999">
            <v>78</v>
          </cell>
          <cell r="BM999" t="str">
            <v/>
          </cell>
          <cell r="BN999">
            <v>0</v>
          </cell>
          <cell r="BO999">
            <v>81.13</v>
          </cell>
          <cell r="BP999">
            <v>78.25</v>
          </cell>
          <cell r="BQ999">
            <v>77.75</v>
          </cell>
          <cell r="BR999">
            <v>85</v>
          </cell>
          <cell r="BS999" t="str">
            <v/>
          </cell>
          <cell r="BT999">
            <v>0</v>
          </cell>
          <cell r="BU999">
            <v>86.5</v>
          </cell>
          <cell r="BV999">
            <v>84.25</v>
          </cell>
          <cell r="BW999">
            <v>88.5</v>
          </cell>
          <cell r="BX999">
            <v>88</v>
          </cell>
          <cell r="BY999" t="str">
            <v/>
          </cell>
          <cell r="BZ999">
            <v>0</v>
          </cell>
          <cell r="CA999">
            <v>86.78</v>
          </cell>
          <cell r="CB999">
            <v>81.75</v>
          </cell>
          <cell r="CC999">
            <v>81</v>
          </cell>
          <cell r="CD999">
            <v>82</v>
          </cell>
          <cell r="CE999" t="str">
            <v/>
          </cell>
          <cell r="CF999">
            <v>0</v>
          </cell>
          <cell r="CG999">
            <v>86.25</v>
          </cell>
          <cell r="CH999">
            <v>76.25</v>
          </cell>
          <cell r="CI999">
            <v>78</v>
          </cell>
          <cell r="CJ999">
            <v>82</v>
          </cell>
          <cell r="CK999" t="str">
            <v/>
          </cell>
          <cell r="CL999">
            <v>0</v>
          </cell>
          <cell r="CM999">
            <v>76.17</v>
          </cell>
          <cell r="CN999">
            <v>83.5</v>
          </cell>
          <cell r="CO999">
            <v>80</v>
          </cell>
          <cell r="CP999">
            <v>78</v>
          </cell>
          <cell r="CQ999" t="str">
            <v/>
          </cell>
          <cell r="CR999">
            <v>0</v>
          </cell>
          <cell r="CS999">
            <v>82.08</v>
          </cell>
          <cell r="CT999">
            <v>89.75</v>
          </cell>
          <cell r="CU999">
            <v>86.5</v>
          </cell>
          <cell r="CV999">
            <v>83</v>
          </cell>
          <cell r="CW999" t="str">
            <v/>
          </cell>
          <cell r="CX999">
            <v>0</v>
          </cell>
          <cell r="CY999">
            <v>82.44</v>
          </cell>
          <cell r="CZ999">
            <v>83.75</v>
          </cell>
          <cell r="DA999">
            <v>76.75</v>
          </cell>
          <cell r="DB999">
            <v>83</v>
          </cell>
          <cell r="DC999" t="str">
            <v/>
          </cell>
          <cell r="DD999">
            <v>0</v>
          </cell>
          <cell r="DE999">
            <v>91</v>
          </cell>
          <cell r="DF999">
            <v>81</v>
          </cell>
          <cell r="DG999">
            <v>81.75</v>
          </cell>
          <cell r="DH999">
            <v>88</v>
          </cell>
          <cell r="DI999" t="str">
            <v/>
          </cell>
          <cell r="DJ999">
            <v>0</v>
          </cell>
          <cell r="DK999">
            <v>0</v>
          </cell>
          <cell r="DL999">
            <v>0</v>
          </cell>
          <cell r="DM999">
            <v>0</v>
          </cell>
          <cell r="DN999">
            <v>85</v>
          </cell>
          <cell r="DO999" t="str">
            <v/>
          </cell>
          <cell r="DP999">
            <v>0</v>
          </cell>
          <cell r="DQ999">
            <v>89</v>
          </cell>
          <cell r="DR999">
            <v>85.5</v>
          </cell>
          <cell r="DS999">
            <v>91.5</v>
          </cell>
          <cell r="DT999">
            <v>82</v>
          </cell>
          <cell r="DU999" t="str">
            <v/>
          </cell>
          <cell r="DV999">
            <v>0</v>
          </cell>
          <cell r="DW999">
            <v>91</v>
          </cell>
          <cell r="DX999">
            <v>86.75</v>
          </cell>
          <cell r="DY999">
            <v>79.75</v>
          </cell>
          <cell r="DZ999">
            <v>85</v>
          </cell>
          <cell r="EA999" t="str">
            <v/>
          </cell>
          <cell r="EB999">
            <v>0</v>
          </cell>
          <cell r="EC999">
            <v>79.78</v>
          </cell>
          <cell r="ED999">
            <v>78.25</v>
          </cell>
          <cell r="EE999">
            <v>84.25</v>
          </cell>
          <cell r="EF999">
            <v>77</v>
          </cell>
          <cell r="EG999" t="str">
            <v/>
          </cell>
          <cell r="EH999">
            <v>0</v>
          </cell>
          <cell r="EI999">
            <v>78.5</v>
          </cell>
          <cell r="EJ999">
            <v>74.75</v>
          </cell>
          <cell r="EK999">
            <v>74.5</v>
          </cell>
          <cell r="EL999">
            <v>76</v>
          </cell>
          <cell r="EM999" t="str">
            <v/>
          </cell>
          <cell r="EN999">
            <v>0</v>
          </cell>
          <cell r="EO999">
            <v>78.5</v>
          </cell>
          <cell r="EP999">
            <v>74.75</v>
          </cell>
          <cell r="EQ999">
            <v>74.5</v>
          </cell>
          <cell r="ER999">
            <v>76</v>
          </cell>
          <cell r="ES999" t="str">
            <v/>
          </cell>
          <cell r="ET999">
            <v>0</v>
          </cell>
          <cell r="EU999">
            <v>78.5</v>
          </cell>
          <cell r="EV999">
            <v>74.75</v>
          </cell>
          <cell r="EW999">
            <v>74.5</v>
          </cell>
          <cell r="EX999">
            <v>76</v>
          </cell>
          <cell r="EY999" t="str">
            <v/>
          </cell>
          <cell r="EZ999">
            <v>0</v>
          </cell>
          <cell r="FA999">
            <v>79.33</v>
          </cell>
          <cell r="FB999">
            <v>71.25</v>
          </cell>
          <cell r="FC999">
            <v>79</v>
          </cell>
          <cell r="FD999">
            <v>72</v>
          </cell>
          <cell r="FE999" t="str">
            <v/>
          </cell>
          <cell r="FF999">
            <v>0</v>
          </cell>
          <cell r="FG999">
            <v>79.33</v>
          </cell>
          <cell r="FH999">
            <v>71.25</v>
          </cell>
          <cell r="FI999">
            <v>79</v>
          </cell>
          <cell r="FJ999">
            <v>72</v>
          </cell>
          <cell r="FK999" t="str">
            <v/>
          </cell>
          <cell r="FL999">
            <v>0</v>
          </cell>
          <cell r="FM999">
            <v>79.33</v>
          </cell>
          <cell r="FN999">
            <v>71.25</v>
          </cell>
          <cell r="FO999">
            <v>79</v>
          </cell>
          <cell r="FP999">
            <v>72</v>
          </cell>
          <cell r="FQ999" t="str">
            <v/>
          </cell>
          <cell r="FR999">
            <v>0</v>
          </cell>
          <cell r="FS999">
            <v>79.33</v>
          </cell>
          <cell r="FT999">
            <v>71.25</v>
          </cell>
          <cell r="FU999">
            <v>79</v>
          </cell>
          <cell r="FV999">
            <v>72</v>
          </cell>
          <cell r="FW999" t="str">
            <v/>
          </cell>
          <cell r="FX999">
            <v>0</v>
          </cell>
          <cell r="FY999">
            <v>79.33</v>
          </cell>
          <cell r="FZ999">
            <v>71.25</v>
          </cell>
          <cell r="GA999">
            <v>79</v>
          </cell>
          <cell r="GB999">
            <v>72</v>
          </cell>
          <cell r="GC999" t="str">
            <v/>
          </cell>
          <cell r="GD999">
            <v>0</v>
          </cell>
          <cell r="GE999">
            <v>79.33</v>
          </cell>
          <cell r="GF999">
            <v>71.25</v>
          </cell>
          <cell r="GG999">
            <v>79</v>
          </cell>
          <cell r="GH999">
            <v>72</v>
          </cell>
          <cell r="GI999" t="str">
            <v/>
          </cell>
          <cell r="GJ999">
            <v>0</v>
          </cell>
          <cell r="GK999">
            <v>79.33</v>
          </cell>
          <cell r="GL999">
            <v>71.25</v>
          </cell>
          <cell r="GM999">
            <v>79</v>
          </cell>
          <cell r="GN999">
            <v>72</v>
          </cell>
          <cell r="GO999" t="str">
            <v/>
          </cell>
          <cell r="GP999">
            <v>0</v>
          </cell>
          <cell r="GQ999">
            <v>79.33</v>
          </cell>
          <cell r="GR999">
            <v>71.25</v>
          </cell>
          <cell r="GS999">
            <v>79</v>
          </cell>
          <cell r="GT999">
            <v>72</v>
          </cell>
          <cell r="GU999" t="str">
            <v/>
          </cell>
          <cell r="GV999">
            <v>0</v>
          </cell>
          <cell r="GW999">
            <v>81.92</v>
          </cell>
          <cell r="GX999">
            <v>78.75</v>
          </cell>
          <cell r="GY999">
            <v>70</v>
          </cell>
          <cell r="GZ999">
            <v>78</v>
          </cell>
          <cell r="HA999" t="str">
            <v>EKO-L</v>
          </cell>
          <cell r="HB999">
            <v>0</v>
          </cell>
          <cell r="HC999">
            <v>83.83</v>
          </cell>
          <cell r="HD999">
            <v>75.75</v>
          </cell>
          <cell r="HE999">
            <v>77.5</v>
          </cell>
          <cell r="HF999">
            <v>79</v>
          </cell>
          <cell r="HH999">
            <v>0</v>
          </cell>
          <cell r="HM999" t="str">
            <v/>
          </cell>
          <cell r="HN999" t="str">
            <v/>
          </cell>
          <cell r="HS999">
            <v>0</v>
          </cell>
          <cell r="HT999" t="str">
            <v>PKN</v>
          </cell>
          <cell r="HU999">
            <v>0</v>
          </cell>
          <cell r="HV999" t="str">
            <v>IND</v>
          </cell>
          <cell r="HW999">
            <v>0</v>
          </cell>
          <cell r="HX999" t="str">
            <v>MAT-W</v>
          </cell>
          <cell r="HY999">
            <v>0</v>
          </cell>
          <cell r="HZ999" t="str">
            <v>SEJ-W</v>
          </cell>
          <cell r="IA999">
            <v>0</v>
          </cell>
          <cell r="IB999" t="str">
            <v>IGR-W</v>
          </cell>
          <cell r="IC999">
            <v>0</v>
          </cell>
          <cell r="ID999" t="str">
            <v>SBO</v>
          </cell>
          <cell r="IE999">
            <v>0</v>
          </cell>
          <cell r="IF999" t="str">
            <v>PJO</v>
          </cell>
          <cell r="IG999">
            <v>0</v>
          </cell>
          <cell r="IH999" t="str">
            <v>PRA</v>
          </cell>
          <cell r="II999">
            <v>0</v>
          </cell>
          <cell r="IJ999" t="str">
            <v>JAW</v>
          </cell>
          <cell r="IK999">
            <v>0</v>
          </cell>
          <cell r="IL999" t="str">
            <v>ARB</v>
          </cell>
          <cell r="IM999">
            <v>0</v>
          </cell>
          <cell r="IN999" t="str">
            <v>PKM</v>
          </cell>
          <cell r="IO999">
            <v>0</v>
          </cell>
          <cell r="IP999" t="str">
            <v>MAT-P</v>
          </cell>
          <cell r="IQ999">
            <v>0</v>
          </cell>
          <cell r="IR999" t="str">
            <v>BIO-P</v>
          </cell>
          <cell r="IS999">
            <v>0</v>
          </cell>
          <cell r="IT999" t="str">
            <v>FIS-P</v>
          </cell>
          <cell r="IU999">
            <v>0</v>
          </cell>
          <cell r="IV999" t="str">
            <v>KIM-P</v>
          </cell>
          <cell r="IW999">
            <v>0</v>
          </cell>
          <cell r="IX999" t="str">
            <v>EKO-L</v>
          </cell>
          <cell r="IY999">
            <v>0</v>
          </cell>
          <cell r="JA999">
            <v>0</v>
          </cell>
        </row>
        <row r="1000">
          <cell r="Q1000" t="str">
            <v/>
          </cell>
          <cell r="AB1000" t="str">
            <v/>
          </cell>
          <cell r="AC1000">
            <v>16</v>
          </cell>
          <cell r="AI1000" t="str">
            <v/>
          </cell>
          <cell r="AJ1000">
            <v>0</v>
          </cell>
          <cell r="AK1000">
            <v>83.25</v>
          </cell>
          <cell r="AL1000">
            <v>84.5</v>
          </cell>
          <cell r="AM1000">
            <v>88</v>
          </cell>
          <cell r="AN1000">
            <v>80</v>
          </cell>
          <cell r="AO1000" t="str">
            <v/>
          </cell>
          <cell r="AP1000">
            <v>0</v>
          </cell>
          <cell r="AQ1000">
            <v>85</v>
          </cell>
          <cell r="AR1000">
            <v>0</v>
          </cell>
          <cell r="AS1000">
            <v>78.5</v>
          </cell>
          <cell r="AT1000">
            <v>81</v>
          </cell>
          <cell r="AU1000" t="str">
            <v/>
          </cell>
          <cell r="AV1000">
            <v>0</v>
          </cell>
          <cell r="AW1000">
            <v>81.83</v>
          </cell>
          <cell r="AX1000">
            <v>84</v>
          </cell>
          <cell r="AY1000">
            <v>88</v>
          </cell>
          <cell r="AZ1000">
            <v>80</v>
          </cell>
          <cell r="BA1000" t="str">
            <v/>
          </cell>
          <cell r="BB1000">
            <v>0</v>
          </cell>
          <cell r="BC1000">
            <v>86.75</v>
          </cell>
          <cell r="BD1000">
            <v>84.5</v>
          </cell>
          <cell r="BE1000">
            <v>88</v>
          </cell>
          <cell r="BF1000">
            <v>82</v>
          </cell>
          <cell r="BG1000" t="str">
            <v/>
          </cell>
          <cell r="BH1000">
            <v>0</v>
          </cell>
          <cell r="BI1000">
            <v>84.33</v>
          </cell>
          <cell r="BJ1000">
            <v>80</v>
          </cell>
          <cell r="BK1000">
            <v>77.75</v>
          </cell>
          <cell r="BL1000">
            <v>78</v>
          </cell>
          <cell r="BM1000" t="str">
            <v/>
          </cell>
          <cell r="BN1000">
            <v>0</v>
          </cell>
          <cell r="BO1000">
            <v>81.13</v>
          </cell>
          <cell r="BP1000">
            <v>78.25</v>
          </cell>
          <cell r="BQ1000">
            <v>77.75</v>
          </cell>
          <cell r="BR1000">
            <v>85</v>
          </cell>
          <cell r="BS1000" t="str">
            <v/>
          </cell>
          <cell r="BT1000">
            <v>0</v>
          </cell>
          <cell r="BU1000">
            <v>86.5</v>
          </cell>
          <cell r="BV1000">
            <v>84.25</v>
          </cell>
          <cell r="BW1000">
            <v>88.5</v>
          </cell>
          <cell r="BX1000">
            <v>88</v>
          </cell>
          <cell r="BY1000" t="str">
            <v/>
          </cell>
          <cell r="BZ1000">
            <v>0</v>
          </cell>
          <cell r="CA1000">
            <v>86.78</v>
          </cell>
          <cell r="CB1000">
            <v>81.75</v>
          </cell>
          <cell r="CC1000">
            <v>81</v>
          </cell>
          <cell r="CD1000">
            <v>82</v>
          </cell>
          <cell r="CE1000" t="str">
            <v/>
          </cell>
          <cell r="CF1000">
            <v>0</v>
          </cell>
          <cell r="CG1000">
            <v>86.25</v>
          </cell>
          <cell r="CH1000">
            <v>76.25</v>
          </cell>
          <cell r="CI1000">
            <v>78</v>
          </cell>
          <cell r="CJ1000">
            <v>82</v>
          </cell>
          <cell r="CK1000" t="str">
            <v/>
          </cell>
          <cell r="CL1000">
            <v>0</v>
          </cell>
          <cell r="CM1000">
            <v>76.17</v>
          </cell>
          <cell r="CN1000">
            <v>83.5</v>
          </cell>
          <cell r="CO1000">
            <v>80</v>
          </cell>
          <cell r="CP1000">
            <v>78</v>
          </cell>
          <cell r="CQ1000" t="str">
            <v/>
          </cell>
          <cell r="CR1000">
            <v>0</v>
          </cell>
          <cell r="CS1000">
            <v>82.08</v>
          </cell>
          <cell r="CT1000">
            <v>89.75</v>
          </cell>
          <cell r="CU1000">
            <v>86.5</v>
          </cell>
          <cell r="CV1000">
            <v>83</v>
          </cell>
          <cell r="CW1000" t="str">
            <v/>
          </cell>
          <cell r="CX1000">
            <v>0</v>
          </cell>
          <cell r="CY1000">
            <v>82.44</v>
          </cell>
          <cell r="CZ1000">
            <v>83.75</v>
          </cell>
          <cell r="DA1000">
            <v>76.75</v>
          </cell>
          <cell r="DB1000">
            <v>83</v>
          </cell>
          <cell r="DC1000" t="str">
            <v/>
          </cell>
          <cell r="DD1000">
            <v>0</v>
          </cell>
          <cell r="DE1000">
            <v>91</v>
          </cell>
          <cell r="DF1000">
            <v>81</v>
          </cell>
          <cell r="DG1000">
            <v>81.75</v>
          </cell>
          <cell r="DH1000">
            <v>88</v>
          </cell>
          <cell r="DI1000" t="str">
            <v/>
          </cell>
          <cell r="DJ1000">
            <v>0</v>
          </cell>
          <cell r="DK1000">
            <v>0</v>
          </cell>
          <cell r="DL1000">
            <v>0</v>
          </cell>
          <cell r="DM1000">
            <v>0</v>
          </cell>
          <cell r="DN1000">
            <v>85</v>
          </cell>
          <cell r="DO1000" t="str">
            <v/>
          </cell>
          <cell r="DP1000">
            <v>0</v>
          </cell>
          <cell r="DQ1000">
            <v>89</v>
          </cell>
          <cell r="DR1000">
            <v>85.5</v>
          </cell>
          <cell r="DS1000">
            <v>91.5</v>
          </cell>
          <cell r="DT1000">
            <v>82</v>
          </cell>
          <cell r="DU1000" t="str">
            <v/>
          </cell>
          <cell r="DV1000">
            <v>0</v>
          </cell>
          <cell r="DW1000">
            <v>91</v>
          </cell>
          <cell r="DX1000">
            <v>86.75</v>
          </cell>
          <cell r="DY1000">
            <v>79.75</v>
          </cell>
          <cell r="DZ1000">
            <v>85</v>
          </cell>
          <cell r="EA1000" t="str">
            <v/>
          </cell>
          <cell r="EB1000">
            <v>0</v>
          </cell>
          <cell r="EC1000">
            <v>79.78</v>
          </cell>
          <cell r="ED1000">
            <v>78.25</v>
          </cell>
          <cell r="EE1000">
            <v>84.25</v>
          </cell>
          <cell r="EF1000">
            <v>77</v>
          </cell>
          <cell r="EG1000" t="str">
            <v/>
          </cell>
          <cell r="EH1000">
            <v>0</v>
          </cell>
          <cell r="EI1000">
            <v>78.5</v>
          </cell>
          <cell r="EJ1000">
            <v>74.75</v>
          </cell>
          <cell r="EK1000">
            <v>74.5</v>
          </cell>
          <cell r="EL1000">
            <v>76</v>
          </cell>
          <cell r="EM1000" t="str">
            <v/>
          </cell>
          <cell r="EN1000">
            <v>0</v>
          </cell>
          <cell r="EO1000">
            <v>78.5</v>
          </cell>
          <cell r="EP1000">
            <v>74.75</v>
          </cell>
          <cell r="EQ1000">
            <v>74.5</v>
          </cell>
          <cell r="ER1000">
            <v>76</v>
          </cell>
          <cell r="ES1000" t="str">
            <v/>
          </cell>
          <cell r="ET1000">
            <v>0</v>
          </cell>
          <cell r="EU1000">
            <v>78.5</v>
          </cell>
          <cell r="EV1000">
            <v>74.75</v>
          </cell>
          <cell r="EW1000">
            <v>74.5</v>
          </cell>
          <cell r="EX1000">
            <v>76</v>
          </cell>
          <cell r="EY1000" t="str">
            <v/>
          </cell>
          <cell r="EZ1000">
            <v>0</v>
          </cell>
          <cell r="FA1000">
            <v>79.33</v>
          </cell>
          <cell r="FB1000">
            <v>71.25</v>
          </cell>
          <cell r="FC1000">
            <v>79</v>
          </cell>
          <cell r="FD1000">
            <v>72</v>
          </cell>
          <cell r="FE1000" t="str">
            <v/>
          </cell>
          <cell r="FF1000">
            <v>0</v>
          </cell>
          <cell r="FG1000">
            <v>79.33</v>
          </cell>
          <cell r="FH1000">
            <v>71.25</v>
          </cell>
          <cell r="FI1000">
            <v>79</v>
          </cell>
          <cell r="FJ1000">
            <v>72</v>
          </cell>
          <cell r="FK1000" t="str">
            <v/>
          </cell>
          <cell r="FL1000">
            <v>0</v>
          </cell>
          <cell r="FM1000">
            <v>79.33</v>
          </cell>
          <cell r="FN1000">
            <v>71.25</v>
          </cell>
          <cell r="FO1000">
            <v>79</v>
          </cell>
          <cell r="FP1000">
            <v>72</v>
          </cell>
          <cell r="FQ1000" t="str">
            <v/>
          </cell>
          <cell r="FR1000">
            <v>0</v>
          </cell>
          <cell r="FS1000">
            <v>79.33</v>
          </cell>
          <cell r="FT1000">
            <v>71.25</v>
          </cell>
          <cell r="FU1000">
            <v>79</v>
          </cell>
          <cell r="FV1000">
            <v>72</v>
          </cell>
          <cell r="FW1000" t="str">
            <v/>
          </cell>
          <cell r="FX1000">
            <v>0</v>
          </cell>
          <cell r="FY1000">
            <v>79.33</v>
          </cell>
          <cell r="FZ1000">
            <v>71.25</v>
          </cell>
          <cell r="GA1000">
            <v>79</v>
          </cell>
          <cell r="GB1000">
            <v>72</v>
          </cell>
          <cell r="GC1000" t="str">
            <v/>
          </cell>
          <cell r="GD1000">
            <v>0</v>
          </cell>
          <cell r="GE1000">
            <v>79.33</v>
          </cell>
          <cell r="GF1000">
            <v>71.25</v>
          </cell>
          <cell r="GG1000">
            <v>79</v>
          </cell>
          <cell r="GH1000">
            <v>72</v>
          </cell>
          <cell r="GI1000" t="str">
            <v/>
          </cell>
          <cell r="GJ1000">
            <v>0</v>
          </cell>
          <cell r="GK1000">
            <v>79.33</v>
          </cell>
          <cell r="GL1000">
            <v>71.25</v>
          </cell>
          <cell r="GM1000">
            <v>79</v>
          </cell>
          <cell r="GN1000">
            <v>72</v>
          </cell>
          <cell r="GO1000" t="str">
            <v/>
          </cell>
          <cell r="GP1000">
            <v>0</v>
          </cell>
          <cell r="GQ1000">
            <v>79.33</v>
          </cell>
          <cell r="GR1000">
            <v>71.25</v>
          </cell>
          <cell r="GS1000">
            <v>79</v>
          </cell>
          <cell r="GT1000">
            <v>72</v>
          </cell>
          <cell r="GU1000" t="str">
            <v/>
          </cell>
          <cell r="GV1000">
            <v>0</v>
          </cell>
          <cell r="GW1000">
            <v>81.92</v>
          </cell>
          <cell r="GX1000">
            <v>78.75</v>
          </cell>
          <cell r="GY1000">
            <v>70</v>
          </cell>
          <cell r="GZ1000">
            <v>78</v>
          </cell>
          <cell r="HA1000" t="str">
            <v>EKO-L</v>
          </cell>
          <cell r="HB1000">
            <v>0</v>
          </cell>
          <cell r="HC1000">
            <v>83.83</v>
          </cell>
          <cell r="HD1000">
            <v>75.75</v>
          </cell>
          <cell r="HE1000">
            <v>77.5</v>
          </cell>
          <cell r="HF1000">
            <v>79</v>
          </cell>
          <cell r="HH1000">
            <v>0</v>
          </cell>
          <cell r="HM1000" t="str">
            <v/>
          </cell>
          <cell r="HN1000" t="str">
            <v/>
          </cell>
          <cell r="HS1000">
            <v>0</v>
          </cell>
          <cell r="HT1000" t="str">
            <v>PKN</v>
          </cell>
          <cell r="HU1000">
            <v>0</v>
          </cell>
          <cell r="HV1000" t="str">
            <v>IND</v>
          </cell>
          <cell r="HW1000">
            <v>0</v>
          </cell>
          <cell r="HX1000" t="str">
            <v>MAT-W</v>
          </cell>
          <cell r="HY1000">
            <v>0</v>
          </cell>
          <cell r="HZ1000" t="str">
            <v>SEJ-W</v>
          </cell>
          <cell r="IA1000">
            <v>0</v>
          </cell>
          <cell r="IB1000" t="str">
            <v>IGR-W</v>
          </cell>
          <cell r="IC1000">
            <v>0</v>
          </cell>
          <cell r="ID1000" t="str">
            <v>SBO</v>
          </cell>
          <cell r="IE1000">
            <v>0</v>
          </cell>
          <cell r="IF1000" t="str">
            <v>PJO</v>
          </cell>
          <cell r="IG1000">
            <v>0</v>
          </cell>
          <cell r="IH1000" t="str">
            <v>PRA</v>
          </cell>
          <cell r="II1000">
            <v>0</v>
          </cell>
          <cell r="IJ1000" t="str">
            <v>JAW</v>
          </cell>
          <cell r="IK1000">
            <v>0</v>
          </cell>
          <cell r="IL1000" t="str">
            <v>ARB</v>
          </cell>
          <cell r="IM1000">
            <v>0</v>
          </cell>
          <cell r="IN1000" t="str">
            <v>PKM</v>
          </cell>
          <cell r="IO1000">
            <v>0</v>
          </cell>
          <cell r="IP1000" t="str">
            <v>MAT-P</v>
          </cell>
          <cell r="IQ1000">
            <v>0</v>
          </cell>
          <cell r="IR1000" t="str">
            <v>BIO-P</v>
          </cell>
          <cell r="IS1000">
            <v>0</v>
          </cell>
          <cell r="IT1000" t="str">
            <v>FIS-P</v>
          </cell>
          <cell r="IU1000">
            <v>0</v>
          </cell>
          <cell r="IV1000" t="str">
            <v>KIM-P</v>
          </cell>
          <cell r="IW1000">
            <v>0</v>
          </cell>
          <cell r="IX1000" t="str">
            <v>EKO-L</v>
          </cell>
          <cell r="IY1000">
            <v>0</v>
          </cell>
          <cell r="JA1000">
            <v>0</v>
          </cell>
        </row>
        <row r="1001">
          <cell r="Q1001" t="str">
            <v/>
          </cell>
          <cell r="AB1001" t="str">
            <v/>
          </cell>
          <cell r="AC1001">
            <v>17</v>
          </cell>
          <cell r="AI1001" t="str">
            <v/>
          </cell>
          <cell r="AJ1001">
            <v>0</v>
          </cell>
          <cell r="AK1001">
            <v>83.25</v>
          </cell>
          <cell r="AL1001">
            <v>84.5</v>
          </cell>
          <cell r="AM1001">
            <v>88</v>
          </cell>
          <cell r="AN1001">
            <v>80</v>
          </cell>
          <cell r="AO1001" t="str">
            <v/>
          </cell>
          <cell r="AP1001">
            <v>0</v>
          </cell>
          <cell r="AQ1001">
            <v>85</v>
          </cell>
          <cell r="AR1001">
            <v>0</v>
          </cell>
          <cell r="AS1001">
            <v>78.5</v>
          </cell>
          <cell r="AT1001">
            <v>81</v>
          </cell>
          <cell r="AU1001" t="str">
            <v/>
          </cell>
          <cell r="AV1001">
            <v>0</v>
          </cell>
          <cell r="AW1001">
            <v>81.83</v>
          </cell>
          <cell r="AX1001">
            <v>84</v>
          </cell>
          <cell r="AY1001">
            <v>88</v>
          </cell>
          <cell r="AZ1001">
            <v>80</v>
          </cell>
          <cell r="BA1001" t="str">
            <v/>
          </cell>
          <cell r="BB1001">
            <v>0</v>
          </cell>
          <cell r="BC1001">
            <v>86.75</v>
          </cell>
          <cell r="BD1001">
            <v>84.5</v>
          </cell>
          <cell r="BE1001">
            <v>88</v>
          </cell>
          <cell r="BF1001">
            <v>82</v>
          </cell>
          <cell r="BG1001" t="str">
            <v/>
          </cell>
          <cell r="BH1001">
            <v>0</v>
          </cell>
          <cell r="BI1001">
            <v>84.33</v>
          </cell>
          <cell r="BJ1001">
            <v>80</v>
          </cell>
          <cell r="BK1001">
            <v>77.75</v>
          </cell>
          <cell r="BL1001">
            <v>78</v>
          </cell>
          <cell r="BM1001" t="str">
            <v/>
          </cell>
          <cell r="BN1001">
            <v>0</v>
          </cell>
          <cell r="BO1001">
            <v>81.13</v>
          </cell>
          <cell r="BP1001">
            <v>78.25</v>
          </cell>
          <cell r="BQ1001">
            <v>77.75</v>
          </cell>
          <cell r="BR1001">
            <v>85</v>
          </cell>
          <cell r="BS1001" t="str">
            <v/>
          </cell>
          <cell r="BT1001">
            <v>0</v>
          </cell>
          <cell r="BU1001">
            <v>86.5</v>
          </cell>
          <cell r="BV1001">
            <v>84.25</v>
          </cell>
          <cell r="BW1001">
            <v>88.5</v>
          </cell>
          <cell r="BX1001">
            <v>88</v>
          </cell>
          <cell r="BY1001" t="str">
            <v/>
          </cell>
          <cell r="BZ1001">
            <v>0</v>
          </cell>
          <cell r="CA1001">
            <v>86.78</v>
          </cell>
          <cell r="CB1001">
            <v>81.75</v>
          </cell>
          <cell r="CC1001">
            <v>81</v>
          </cell>
          <cell r="CD1001">
            <v>82</v>
          </cell>
          <cell r="CE1001" t="str">
            <v/>
          </cell>
          <cell r="CF1001">
            <v>0</v>
          </cell>
          <cell r="CG1001">
            <v>86.25</v>
          </cell>
          <cell r="CH1001">
            <v>76.25</v>
          </cell>
          <cell r="CI1001">
            <v>78</v>
          </cell>
          <cell r="CJ1001">
            <v>82</v>
          </cell>
          <cell r="CK1001" t="str">
            <v/>
          </cell>
          <cell r="CL1001">
            <v>0</v>
          </cell>
          <cell r="CM1001">
            <v>76.17</v>
          </cell>
          <cell r="CN1001">
            <v>83.5</v>
          </cell>
          <cell r="CO1001">
            <v>80</v>
          </cell>
          <cell r="CP1001">
            <v>78</v>
          </cell>
          <cell r="CQ1001" t="str">
            <v/>
          </cell>
          <cell r="CR1001">
            <v>0</v>
          </cell>
          <cell r="CS1001">
            <v>82.08</v>
          </cell>
          <cell r="CT1001">
            <v>89.75</v>
          </cell>
          <cell r="CU1001">
            <v>86.5</v>
          </cell>
          <cell r="CV1001">
            <v>83</v>
          </cell>
          <cell r="CW1001" t="str">
            <v/>
          </cell>
          <cell r="CX1001">
            <v>0</v>
          </cell>
          <cell r="CY1001">
            <v>82.44</v>
          </cell>
          <cell r="CZ1001">
            <v>83.75</v>
          </cell>
          <cell r="DA1001">
            <v>76.75</v>
          </cell>
          <cell r="DB1001">
            <v>83</v>
          </cell>
          <cell r="DC1001" t="str">
            <v/>
          </cell>
          <cell r="DD1001">
            <v>0</v>
          </cell>
          <cell r="DE1001">
            <v>91</v>
          </cell>
          <cell r="DF1001">
            <v>81</v>
          </cell>
          <cell r="DG1001">
            <v>81.75</v>
          </cell>
          <cell r="DH1001">
            <v>88</v>
          </cell>
          <cell r="DI1001" t="str">
            <v/>
          </cell>
          <cell r="DJ1001">
            <v>0</v>
          </cell>
          <cell r="DK1001">
            <v>0</v>
          </cell>
          <cell r="DL1001">
            <v>0</v>
          </cell>
          <cell r="DM1001">
            <v>0</v>
          </cell>
          <cell r="DN1001">
            <v>85</v>
          </cell>
          <cell r="DO1001" t="str">
            <v/>
          </cell>
          <cell r="DP1001">
            <v>0</v>
          </cell>
          <cell r="DQ1001">
            <v>89</v>
          </cell>
          <cell r="DR1001">
            <v>85.5</v>
          </cell>
          <cell r="DS1001">
            <v>91.5</v>
          </cell>
          <cell r="DT1001">
            <v>82</v>
          </cell>
          <cell r="DU1001" t="str">
            <v/>
          </cell>
          <cell r="DV1001">
            <v>0</v>
          </cell>
          <cell r="DW1001">
            <v>91</v>
          </cell>
          <cell r="DX1001">
            <v>86.75</v>
          </cell>
          <cell r="DY1001">
            <v>79.75</v>
          </cell>
          <cell r="DZ1001">
            <v>85</v>
          </cell>
          <cell r="EA1001" t="str">
            <v/>
          </cell>
          <cell r="EB1001">
            <v>0</v>
          </cell>
          <cell r="EC1001">
            <v>79.78</v>
          </cell>
          <cell r="ED1001">
            <v>78.25</v>
          </cell>
          <cell r="EE1001">
            <v>84.25</v>
          </cell>
          <cell r="EF1001">
            <v>77</v>
          </cell>
          <cell r="EG1001" t="str">
            <v/>
          </cell>
          <cell r="EH1001">
            <v>0</v>
          </cell>
          <cell r="EI1001">
            <v>78.5</v>
          </cell>
          <cell r="EJ1001">
            <v>74.75</v>
          </cell>
          <cell r="EK1001">
            <v>74.5</v>
          </cell>
          <cell r="EL1001">
            <v>76</v>
          </cell>
          <cell r="EM1001" t="str">
            <v/>
          </cell>
          <cell r="EN1001">
            <v>0</v>
          </cell>
          <cell r="EO1001">
            <v>78.5</v>
          </cell>
          <cell r="EP1001">
            <v>74.75</v>
          </cell>
          <cell r="EQ1001">
            <v>74.5</v>
          </cell>
          <cell r="ER1001">
            <v>76</v>
          </cell>
          <cell r="ES1001" t="str">
            <v/>
          </cell>
          <cell r="ET1001">
            <v>0</v>
          </cell>
          <cell r="EU1001">
            <v>78.5</v>
          </cell>
          <cell r="EV1001">
            <v>74.75</v>
          </cell>
          <cell r="EW1001">
            <v>74.5</v>
          </cell>
          <cell r="EX1001">
            <v>76</v>
          </cell>
          <cell r="EY1001" t="str">
            <v/>
          </cell>
          <cell r="EZ1001">
            <v>0</v>
          </cell>
          <cell r="FA1001">
            <v>79.33</v>
          </cell>
          <cell r="FB1001">
            <v>71.25</v>
          </cell>
          <cell r="FC1001">
            <v>79</v>
          </cell>
          <cell r="FD1001">
            <v>72</v>
          </cell>
          <cell r="FE1001" t="str">
            <v/>
          </cell>
          <cell r="FF1001">
            <v>0</v>
          </cell>
          <cell r="FG1001">
            <v>79.33</v>
          </cell>
          <cell r="FH1001">
            <v>71.25</v>
          </cell>
          <cell r="FI1001">
            <v>79</v>
          </cell>
          <cell r="FJ1001">
            <v>72</v>
          </cell>
          <cell r="FK1001" t="str">
            <v/>
          </cell>
          <cell r="FL1001">
            <v>0</v>
          </cell>
          <cell r="FM1001">
            <v>79.33</v>
          </cell>
          <cell r="FN1001">
            <v>71.25</v>
          </cell>
          <cell r="FO1001">
            <v>79</v>
          </cell>
          <cell r="FP1001">
            <v>72</v>
          </cell>
          <cell r="FQ1001" t="str">
            <v/>
          </cell>
          <cell r="FR1001">
            <v>0</v>
          </cell>
          <cell r="FS1001">
            <v>79.33</v>
          </cell>
          <cell r="FT1001">
            <v>71.25</v>
          </cell>
          <cell r="FU1001">
            <v>79</v>
          </cell>
          <cell r="FV1001">
            <v>72</v>
          </cell>
          <cell r="FW1001" t="str">
            <v/>
          </cell>
          <cell r="FX1001">
            <v>0</v>
          </cell>
          <cell r="FY1001">
            <v>79.33</v>
          </cell>
          <cell r="FZ1001">
            <v>71.25</v>
          </cell>
          <cell r="GA1001">
            <v>79</v>
          </cell>
          <cell r="GB1001">
            <v>72</v>
          </cell>
          <cell r="GC1001" t="str">
            <v/>
          </cell>
          <cell r="GD1001">
            <v>0</v>
          </cell>
          <cell r="GE1001">
            <v>79.33</v>
          </cell>
          <cell r="GF1001">
            <v>71.25</v>
          </cell>
          <cell r="GG1001">
            <v>79</v>
          </cell>
          <cell r="GH1001">
            <v>72</v>
          </cell>
          <cell r="GI1001" t="str">
            <v/>
          </cell>
          <cell r="GJ1001">
            <v>0</v>
          </cell>
          <cell r="GK1001">
            <v>79.33</v>
          </cell>
          <cell r="GL1001">
            <v>71.25</v>
          </cell>
          <cell r="GM1001">
            <v>79</v>
          </cell>
          <cell r="GN1001">
            <v>72</v>
          </cell>
          <cell r="GO1001" t="str">
            <v/>
          </cell>
          <cell r="GP1001">
            <v>0</v>
          </cell>
          <cell r="GQ1001">
            <v>79.33</v>
          </cell>
          <cell r="GR1001">
            <v>71.25</v>
          </cell>
          <cell r="GS1001">
            <v>79</v>
          </cell>
          <cell r="GT1001">
            <v>72</v>
          </cell>
          <cell r="GU1001" t="str">
            <v/>
          </cell>
          <cell r="GV1001">
            <v>0</v>
          </cell>
          <cell r="GW1001">
            <v>81.92</v>
          </cell>
          <cell r="GX1001">
            <v>78.75</v>
          </cell>
          <cell r="GY1001">
            <v>70</v>
          </cell>
          <cell r="GZ1001">
            <v>78</v>
          </cell>
          <cell r="HA1001" t="str">
            <v>EKO-L</v>
          </cell>
          <cell r="HB1001">
            <v>0</v>
          </cell>
          <cell r="HC1001">
            <v>83.83</v>
          </cell>
          <cell r="HD1001">
            <v>75.75</v>
          </cell>
          <cell r="HE1001">
            <v>77.5</v>
          </cell>
          <cell r="HF1001">
            <v>79</v>
          </cell>
          <cell r="HH1001">
            <v>0</v>
          </cell>
          <cell r="HM1001" t="str">
            <v/>
          </cell>
          <cell r="HN1001" t="str">
            <v/>
          </cell>
          <cell r="HS1001">
            <v>0</v>
          </cell>
          <cell r="HT1001" t="str">
            <v>PKN</v>
          </cell>
          <cell r="HU1001">
            <v>0</v>
          </cell>
          <cell r="HV1001" t="str">
            <v>IND</v>
          </cell>
          <cell r="HW1001">
            <v>0</v>
          </cell>
          <cell r="HX1001" t="str">
            <v>MAT-W</v>
          </cell>
          <cell r="HY1001">
            <v>0</v>
          </cell>
          <cell r="HZ1001" t="str">
            <v>SEJ-W</v>
          </cell>
          <cell r="IA1001">
            <v>0</v>
          </cell>
          <cell r="IB1001" t="str">
            <v>IGR-W</v>
          </cell>
          <cell r="IC1001">
            <v>0</v>
          </cell>
          <cell r="ID1001" t="str">
            <v>SBO</v>
          </cell>
          <cell r="IE1001">
            <v>0</v>
          </cell>
          <cell r="IF1001" t="str">
            <v>PJO</v>
          </cell>
          <cell r="IG1001">
            <v>0</v>
          </cell>
          <cell r="IH1001" t="str">
            <v>PRA</v>
          </cell>
          <cell r="II1001">
            <v>0</v>
          </cell>
          <cell r="IJ1001" t="str">
            <v>JAW</v>
          </cell>
          <cell r="IK1001">
            <v>0</v>
          </cell>
          <cell r="IL1001" t="str">
            <v>ARB</v>
          </cell>
          <cell r="IM1001">
            <v>0</v>
          </cell>
          <cell r="IN1001" t="str">
            <v>PKM</v>
          </cell>
          <cell r="IO1001">
            <v>0</v>
          </cell>
          <cell r="IP1001" t="str">
            <v>MAT-P</v>
          </cell>
          <cell r="IQ1001">
            <v>0</v>
          </cell>
          <cell r="IR1001" t="str">
            <v>BIO-P</v>
          </cell>
          <cell r="IS1001">
            <v>0</v>
          </cell>
          <cell r="IT1001" t="str">
            <v>FIS-P</v>
          </cell>
          <cell r="IU1001">
            <v>0</v>
          </cell>
          <cell r="IV1001" t="str">
            <v>KIM-P</v>
          </cell>
          <cell r="IW1001">
            <v>0</v>
          </cell>
          <cell r="IX1001" t="str">
            <v>EKO-L</v>
          </cell>
          <cell r="IY1001">
            <v>0</v>
          </cell>
          <cell r="JA1001">
            <v>0</v>
          </cell>
        </row>
        <row r="1002">
          <cell r="Q1002" t="str">
            <v/>
          </cell>
          <cell r="AB1002" t="str">
            <v/>
          </cell>
          <cell r="AC1002">
            <v>18</v>
          </cell>
          <cell r="AI1002" t="str">
            <v/>
          </cell>
          <cell r="AJ1002">
            <v>0</v>
          </cell>
          <cell r="AK1002">
            <v>83.25</v>
          </cell>
          <cell r="AL1002">
            <v>84.5</v>
          </cell>
          <cell r="AM1002">
            <v>88</v>
          </cell>
          <cell r="AN1002">
            <v>80</v>
          </cell>
          <cell r="AO1002" t="str">
            <v/>
          </cell>
          <cell r="AP1002">
            <v>0</v>
          </cell>
          <cell r="AQ1002">
            <v>85</v>
          </cell>
          <cell r="AR1002">
            <v>0</v>
          </cell>
          <cell r="AS1002">
            <v>78.5</v>
          </cell>
          <cell r="AT1002">
            <v>81</v>
          </cell>
          <cell r="AU1002" t="str">
            <v/>
          </cell>
          <cell r="AV1002">
            <v>0</v>
          </cell>
          <cell r="AW1002">
            <v>81.83</v>
          </cell>
          <cell r="AX1002">
            <v>84</v>
          </cell>
          <cell r="AY1002">
            <v>88</v>
          </cell>
          <cell r="AZ1002">
            <v>80</v>
          </cell>
          <cell r="BA1002" t="str">
            <v/>
          </cell>
          <cell r="BB1002">
            <v>0</v>
          </cell>
          <cell r="BC1002">
            <v>86.75</v>
          </cell>
          <cell r="BD1002">
            <v>84.5</v>
          </cell>
          <cell r="BE1002">
            <v>88</v>
          </cell>
          <cell r="BF1002">
            <v>82</v>
          </cell>
          <cell r="BG1002" t="str">
            <v/>
          </cell>
          <cell r="BH1002">
            <v>0</v>
          </cell>
          <cell r="BI1002">
            <v>84.33</v>
          </cell>
          <cell r="BJ1002">
            <v>80</v>
          </cell>
          <cell r="BK1002">
            <v>77.75</v>
          </cell>
          <cell r="BL1002">
            <v>78</v>
          </cell>
          <cell r="BM1002" t="str">
            <v/>
          </cell>
          <cell r="BN1002">
            <v>0</v>
          </cell>
          <cell r="BO1002">
            <v>81.13</v>
          </cell>
          <cell r="BP1002">
            <v>78.25</v>
          </cell>
          <cell r="BQ1002">
            <v>77.75</v>
          </cell>
          <cell r="BR1002">
            <v>85</v>
          </cell>
          <cell r="BS1002" t="str">
            <v/>
          </cell>
          <cell r="BT1002">
            <v>0</v>
          </cell>
          <cell r="BU1002">
            <v>86.5</v>
          </cell>
          <cell r="BV1002">
            <v>84.25</v>
          </cell>
          <cell r="BW1002">
            <v>88.5</v>
          </cell>
          <cell r="BX1002">
            <v>88</v>
          </cell>
          <cell r="BY1002" t="str">
            <v/>
          </cell>
          <cell r="BZ1002">
            <v>0</v>
          </cell>
          <cell r="CA1002">
            <v>86.78</v>
          </cell>
          <cell r="CB1002">
            <v>81.75</v>
          </cell>
          <cell r="CC1002">
            <v>81</v>
          </cell>
          <cell r="CD1002">
            <v>82</v>
          </cell>
          <cell r="CE1002" t="str">
            <v/>
          </cell>
          <cell r="CF1002">
            <v>0</v>
          </cell>
          <cell r="CG1002">
            <v>86.25</v>
          </cell>
          <cell r="CH1002">
            <v>76.25</v>
          </cell>
          <cell r="CI1002">
            <v>78</v>
          </cell>
          <cell r="CJ1002">
            <v>82</v>
          </cell>
          <cell r="CK1002" t="str">
            <v/>
          </cell>
          <cell r="CL1002">
            <v>0</v>
          </cell>
          <cell r="CM1002">
            <v>76.17</v>
          </cell>
          <cell r="CN1002">
            <v>83.5</v>
          </cell>
          <cell r="CO1002">
            <v>80</v>
          </cell>
          <cell r="CP1002">
            <v>78</v>
          </cell>
          <cell r="CQ1002" t="str">
            <v/>
          </cell>
          <cell r="CR1002">
            <v>0</v>
          </cell>
          <cell r="CS1002">
            <v>82.08</v>
          </cell>
          <cell r="CT1002">
            <v>89.75</v>
          </cell>
          <cell r="CU1002">
            <v>86.5</v>
          </cell>
          <cell r="CV1002">
            <v>83</v>
          </cell>
          <cell r="CW1002" t="str">
            <v/>
          </cell>
          <cell r="CX1002">
            <v>0</v>
          </cell>
          <cell r="CY1002">
            <v>82.44</v>
          </cell>
          <cell r="CZ1002">
            <v>83.75</v>
          </cell>
          <cell r="DA1002">
            <v>76.75</v>
          </cell>
          <cell r="DB1002">
            <v>83</v>
          </cell>
          <cell r="DC1002" t="str">
            <v/>
          </cell>
          <cell r="DD1002">
            <v>0</v>
          </cell>
          <cell r="DE1002">
            <v>91</v>
          </cell>
          <cell r="DF1002">
            <v>81</v>
          </cell>
          <cell r="DG1002">
            <v>81.75</v>
          </cell>
          <cell r="DH1002">
            <v>88</v>
          </cell>
          <cell r="DI1002" t="str">
            <v/>
          </cell>
          <cell r="DJ1002">
            <v>0</v>
          </cell>
          <cell r="DK1002">
            <v>0</v>
          </cell>
          <cell r="DL1002">
            <v>0</v>
          </cell>
          <cell r="DM1002">
            <v>0</v>
          </cell>
          <cell r="DN1002">
            <v>85</v>
          </cell>
          <cell r="DO1002" t="str">
            <v/>
          </cell>
          <cell r="DP1002">
            <v>0</v>
          </cell>
          <cell r="DQ1002">
            <v>89</v>
          </cell>
          <cell r="DR1002">
            <v>85.5</v>
          </cell>
          <cell r="DS1002">
            <v>91.5</v>
          </cell>
          <cell r="DT1002">
            <v>82</v>
          </cell>
          <cell r="DU1002" t="str">
            <v/>
          </cell>
          <cell r="DV1002">
            <v>0</v>
          </cell>
          <cell r="DW1002">
            <v>91</v>
          </cell>
          <cell r="DX1002">
            <v>86.75</v>
          </cell>
          <cell r="DY1002">
            <v>79.75</v>
          </cell>
          <cell r="DZ1002">
            <v>85</v>
          </cell>
          <cell r="EA1002" t="str">
            <v/>
          </cell>
          <cell r="EB1002">
            <v>0</v>
          </cell>
          <cell r="EC1002">
            <v>79.78</v>
          </cell>
          <cell r="ED1002">
            <v>78.25</v>
          </cell>
          <cell r="EE1002">
            <v>84.25</v>
          </cell>
          <cell r="EF1002">
            <v>77</v>
          </cell>
          <cell r="EG1002" t="str">
            <v/>
          </cell>
          <cell r="EH1002">
            <v>0</v>
          </cell>
          <cell r="EI1002">
            <v>78.5</v>
          </cell>
          <cell r="EJ1002">
            <v>74.75</v>
          </cell>
          <cell r="EK1002">
            <v>74.5</v>
          </cell>
          <cell r="EL1002">
            <v>76</v>
          </cell>
          <cell r="EM1002" t="str">
            <v/>
          </cell>
          <cell r="EN1002">
            <v>0</v>
          </cell>
          <cell r="EO1002">
            <v>78.5</v>
          </cell>
          <cell r="EP1002">
            <v>74.75</v>
          </cell>
          <cell r="EQ1002">
            <v>74.5</v>
          </cell>
          <cell r="ER1002">
            <v>76</v>
          </cell>
          <cell r="ES1002" t="str">
            <v/>
          </cell>
          <cell r="ET1002">
            <v>0</v>
          </cell>
          <cell r="EU1002">
            <v>78.5</v>
          </cell>
          <cell r="EV1002">
            <v>74.75</v>
          </cell>
          <cell r="EW1002">
            <v>74.5</v>
          </cell>
          <cell r="EX1002">
            <v>76</v>
          </cell>
          <cell r="EY1002" t="str">
            <v/>
          </cell>
          <cell r="EZ1002">
            <v>0</v>
          </cell>
          <cell r="FA1002">
            <v>79.33</v>
          </cell>
          <cell r="FB1002">
            <v>71.25</v>
          </cell>
          <cell r="FC1002">
            <v>79</v>
          </cell>
          <cell r="FD1002">
            <v>72</v>
          </cell>
          <cell r="FE1002" t="str">
            <v/>
          </cell>
          <cell r="FF1002">
            <v>0</v>
          </cell>
          <cell r="FG1002">
            <v>79.33</v>
          </cell>
          <cell r="FH1002">
            <v>71.25</v>
          </cell>
          <cell r="FI1002">
            <v>79</v>
          </cell>
          <cell r="FJ1002">
            <v>72</v>
          </cell>
          <cell r="FK1002" t="str">
            <v/>
          </cell>
          <cell r="FL1002">
            <v>0</v>
          </cell>
          <cell r="FM1002">
            <v>79.33</v>
          </cell>
          <cell r="FN1002">
            <v>71.25</v>
          </cell>
          <cell r="FO1002">
            <v>79</v>
          </cell>
          <cell r="FP1002">
            <v>72</v>
          </cell>
          <cell r="FQ1002" t="str">
            <v/>
          </cell>
          <cell r="FR1002">
            <v>0</v>
          </cell>
          <cell r="FS1002">
            <v>79.33</v>
          </cell>
          <cell r="FT1002">
            <v>71.25</v>
          </cell>
          <cell r="FU1002">
            <v>79</v>
          </cell>
          <cell r="FV1002">
            <v>72</v>
          </cell>
          <cell r="FW1002" t="str">
            <v/>
          </cell>
          <cell r="FX1002">
            <v>0</v>
          </cell>
          <cell r="FY1002">
            <v>79.33</v>
          </cell>
          <cell r="FZ1002">
            <v>71.25</v>
          </cell>
          <cell r="GA1002">
            <v>79</v>
          </cell>
          <cell r="GB1002">
            <v>72</v>
          </cell>
          <cell r="GC1002" t="str">
            <v/>
          </cell>
          <cell r="GD1002">
            <v>0</v>
          </cell>
          <cell r="GE1002">
            <v>79.33</v>
          </cell>
          <cell r="GF1002">
            <v>71.25</v>
          </cell>
          <cell r="GG1002">
            <v>79</v>
          </cell>
          <cell r="GH1002">
            <v>72</v>
          </cell>
          <cell r="GI1002" t="str">
            <v/>
          </cell>
          <cell r="GJ1002">
            <v>0</v>
          </cell>
          <cell r="GK1002">
            <v>79.33</v>
          </cell>
          <cell r="GL1002">
            <v>71.25</v>
          </cell>
          <cell r="GM1002">
            <v>79</v>
          </cell>
          <cell r="GN1002">
            <v>72</v>
          </cell>
          <cell r="GO1002" t="str">
            <v/>
          </cell>
          <cell r="GP1002">
            <v>0</v>
          </cell>
          <cell r="GQ1002">
            <v>79.33</v>
          </cell>
          <cell r="GR1002">
            <v>71.25</v>
          </cell>
          <cell r="GS1002">
            <v>79</v>
          </cell>
          <cell r="GT1002">
            <v>72</v>
          </cell>
          <cell r="GU1002" t="str">
            <v/>
          </cell>
          <cell r="GV1002">
            <v>0</v>
          </cell>
          <cell r="GW1002">
            <v>81.92</v>
          </cell>
          <cell r="GX1002">
            <v>78.75</v>
          </cell>
          <cell r="GY1002">
            <v>70</v>
          </cell>
          <cell r="GZ1002">
            <v>78</v>
          </cell>
          <cell r="HA1002" t="str">
            <v>EKO-L</v>
          </cell>
          <cell r="HB1002">
            <v>0</v>
          </cell>
          <cell r="HC1002">
            <v>83.83</v>
          </cell>
          <cell r="HD1002">
            <v>75.75</v>
          </cell>
          <cell r="HE1002">
            <v>77.5</v>
          </cell>
          <cell r="HF1002">
            <v>79</v>
          </cell>
          <cell r="HH1002">
            <v>0</v>
          </cell>
          <cell r="HM1002" t="str">
            <v/>
          </cell>
          <cell r="HN1002" t="str">
            <v/>
          </cell>
          <cell r="HS1002">
            <v>0</v>
          </cell>
          <cell r="HT1002" t="str">
            <v>PKN</v>
          </cell>
          <cell r="HU1002">
            <v>0</v>
          </cell>
          <cell r="HV1002" t="str">
            <v>IND</v>
          </cell>
          <cell r="HW1002">
            <v>0</v>
          </cell>
          <cell r="HX1002" t="str">
            <v>MAT-W</v>
          </cell>
          <cell r="HY1002">
            <v>0</v>
          </cell>
          <cell r="HZ1002" t="str">
            <v>SEJ-W</v>
          </cell>
          <cell r="IA1002">
            <v>0</v>
          </cell>
          <cell r="IB1002" t="str">
            <v>IGR-W</v>
          </cell>
          <cell r="IC1002">
            <v>0</v>
          </cell>
          <cell r="ID1002" t="str">
            <v>SBO</v>
          </cell>
          <cell r="IE1002">
            <v>0</v>
          </cell>
          <cell r="IF1002" t="str">
            <v>PJO</v>
          </cell>
          <cell r="IG1002">
            <v>0</v>
          </cell>
          <cell r="IH1002" t="str">
            <v>PRA</v>
          </cell>
          <cell r="II1002">
            <v>0</v>
          </cell>
          <cell r="IJ1002" t="str">
            <v>JAW</v>
          </cell>
          <cell r="IK1002">
            <v>0</v>
          </cell>
          <cell r="IL1002" t="str">
            <v>ARB</v>
          </cell>
          <cell r="IM1002">
            <v>0</v>
          </cell>
          <cell r="IN1002" t="str">
            <v>PKM</v>
          </cell>
          <cell r="IO1002">
            <v>0</v>
          </cell>
          <cell r="IP1002" t="str">
            <v>MAT-P</v>
          </cell>
          <cell r="IQ1002">
            <v>0</v>
          </cell>
          <cell r="IR1002" t="str">
            <v>BIO-P</v>
          </cell>
          <cell r="IS1002">
            <v>0</v>
          </cell>
          <cell r="IT1002" t="str">
            <v>FIS-P</v>
          </cell>
          <cell r="IU1002">
            <v>0</v>
          </cell>
          <cell r="IV1002" t="str">
            <v>KIM-P</v>
          </cell>
          <cell r="IW1002">
            <v>0</v>
          </cell>
          <cell r="IX1002" t="str">
            <v>EKO-L</v>
          </cell>
          <cell r="IY1002">
            <v>0</v>
          </cell>
          <cell r="JA1002">
            <v>0</v>
          </cell>
        </row>
        <row r="1003">
          <cell r="Q1003" t="str">
            <v/>
          </cell>
          <cell r="AB1003" t="str">
            <v/>
          </cell>
          <cell r="AC1003">
            <v>19</v>
          </cell>
          <cell r="AI1003" t="str">
            <v/>
          </cell>
          <cell r="AJ1003">
            <v>0</v>
          </cell>
          <cell r="AK1003">
            <v>83.25</v>
          </cell>
          <cell r="AL1003">
            <v>84.5</v>
          </cell>
          <cell r="AM1003">
            <v>88</v>
          </cell>
          <cell r="AN1003">
            <v>80</v>
          </cell>
          <cell r="AO1003" t="str">
            <v/>
          </cell>
          <cell r="AP1003">
            <v>0</v>
          </cell>
          <cell r="AQ1003">
            <v>85</v>
          </cell>
          <cell r="AR1003">
            <v>0</v>
          </cell>
          <cell r="AS1003">
            <v>78.5</v>
          </cell>
          <cell r="AT1003">
            <v>81</v>
          </cell>
          <cell r="AU1003" t="str">
            <v/>
          </cell>
          <cell r="AV1003">
            <v>0</v>
          </cell>
          <cell r="AW1003">
            <v>81.83</v>
          </cell>
          <cell r="AX1003">
            <v>84</v>
          </cell>
          <cell r="AY1003">
            <v>88</v>
          </cell>
          <cell r="AZ1003">
            <v>80</v>
          </cell>
          <cell r="BA1003" t="str">
            <v/>
          </cell>
          <cell r="BB1003">
            <v>0</v>
          </cell>
          <cell r="BC1003">
            <v>86.75</v>
          </cell>
          <cell r="BD1003">
            <v>84.5</v>
          </cell>
          <cell r="BE1003">
            <v>88</v>
          </cell>
          <cell r="BF1003">
            <v>82</v>
          </cell>
          <cell r="BG1003" t="str">
            <v/>
          </cell>
          <cell r="BH1003">
            <v>0</v>
          </cell>
          <cell r="BI1003">
            <v>84.33</v>
          </cell>
          <cell r="BJ1003">
            <v>80</v>
          </cell>
          <cell r="BK1003">
            <v>77.75</v>
          </cell>
          <cell r="BL1003">
            <v>78</v>
          </cell>
          <cell r="BM1003" t="str">
            <v/>
          </cell>
          <cell r="BN1003">
            <v>0</v>
          </cell>
          <cell r="BO1003">
            <v>81.13</v>
          </cell>
          <cell r="BP1003">
            <v>78.25</v>
          </cell>
          <cell r="BQ1003">
            <v>77.75</v>
          </cell>
          <cell r="BR1003">
            <v>85</v>
          </cell>
          <cell r="BS1003" t="str">
            <v/>
          </cell>
          <cell r="BT1003">
            <v>0</v>
          </cell>
          <cell r="BU1003">
            <v>86.5</v>
          </cell>
          <cell r="BV1003">
            <v>84.25</v>
          </cell>
          <cell r="BW1003">
            <v>88.5</v>
          </cell>
          <cell r="BX1003">
            <v>88</v>
          </cell>
          <cell r="BY1003" t="str">
            <v/>
          </cell>
          <cell r="BZ1003">
            <v>0</v>
          </cell>
          <cell r="CA1003">
            <v>86.78</v>
          </cell>
          <cell r="CB1003">
            <v>81.75</v>
          </cell>
          <cell r="CC1003">
            <v>81</v>
          </cell>
          <cell r="CD1003">
            <v>82</v>
          </cell>
          <cell r="CE1003" t="str">
            <v/>
          </cell>
          <cell r="CF1003">
            <v>0</v>
          </cell>
          <cell r="CG1003">
            <v>86.25</v>
          </cell>
          <cell r="CH1003">
            <v>76.25</v>
          </cell>
          <cell r="CI1003">
            <v>78</v>
          </cell>
          <cell r="CJ1003">
            <v>82</v>
          </cell>
          <cell r="CK1003" t="str">
            <v/>
          </cell>
          <cell r="CL1003">
            <v>0</v>
          </cell>
          <cell r="CM1003">
            <v>76.17</v>
          </cell>
          <cell r="CN1003">
            <v>83.5</v>
          </cell>
          <cell r="CO1003">
            <v>80</v>
          </cell>
          <cell r="CP1003">
            <v>78</v>
          </cell>
          <cell r="CQ1003" t="str">
            <v/>
          </cell>
          <cell r="CR1003">
            <v>0</v>
          </cell>
          <cell r="CS1003">
            <v>82.08</v>
          </cell>
          <cell r="CT1003">
            <v>89.75</v>
          </cell>
          <cell r="CU1003">
            <v>86.5</v>
          </cell>
          <cell r="CV1003">
            <v>83</v>
          </cell>
          <cell r="CW1003" t="str">
            <v/>
          </cell>
          <cell r="CX1003">
            <v>0</v>
          </cell>
          <cell r="CY1003">
            <v>82.44</v>
          </cell>
          <cell r="CZ1003">
            <v>83.75</v>
          </cell>
          <cell r="DA1003">
            <v>76.75</v>
          </cell>
          <cell r="DB1003">
            <v>83</v>
          </cell>
          <cell r="DC1003" t="str">
            <v/>
          </cell>
          <cell r="DD1003">
            <v>0</v>
          </cell>
          <cell r="DE1003">
            <v>91</v>
          </cell>
          <cell r="DF1003">
            <v>81</v>
          </cell>
          <cell r="DG1003">
            <v>81.75</v>
          </cell>
          <cell r="DH1003">
            <v>88</v>
          </cell>
          <cell r="DI1003" t="str">
            <v/>
          </cell>
          <cell r="DJ1003">
            <v>0</v>
          </cell>
          <cell r="DK1003">
            <v>0</v>
          </cell>
          <cell r="DL1003">
            <v>0</v>
          </cell>
          <cell r="DM1003">
            <v>0</v>
          </cell>
          <cell r="DN1003">
            <v>85</v>
          </cell>
          <cell r="DO1003" t="str">
            <v/>
          </cell>
          <cell r="DP1003">
            <v>0</v>
          </cell>
          <cell r="DQ1003">
            <v>89</v>
          </cell>
          <cell r="DR1003">
            <v>85.5</v>
          </cell>
          <cell r="DS1003">
            <v>91.5</v>
          </cell>
          <cell r="DT1003">
            <v>82</v>
          </cell>
          <cell r="DU1003" t="str">
            <v/>
          </cell>
          <cell r="DV1003">
            <v>0</v>
          </cell>
          <cell r="DW1003">
            <v>91</v>
          </cell>
          <cell r="DX1003">
            <v>86.75</v>
          </cell>
          <cell r="DY1003">
            <v>79.75</v>
          </cell>
          <cell r="DZ1003">
            <v>85</v>
          </cell>
          <cell r="EA1003" t="str">
            <v/>
          </cell>
          <cell r="EB1003">
            <v>0</v>
          </cell>
          <cell r="EC1003">
            <v>79.78</v>
          </cell>
          <cell r="ED1003">
            <v>78.25</v>
          </cell>
          <cell r="EE1003">
            <v>84.25</v>
          </cell>
          <cell r="EF1003">
            <v>77</v>
          </cell>
          <cell r="EG1003" t="str">
            <v/>
          </cell>
          <cell r="EH1003">
            <v>0</v>
          </cell>
          <cell r="EI1003">
            <v>78.5</v>
          </cell>
          <cell r="EJ1003">
            <v>74.75</v>
          </cell>
          <cell r="EK1003">
            <v>74.5</v>
          </cell>
          <cell r="EL1003">
            <v>76</v>
          </cell>
          <cell r="EM1003" t="str">
            <v/>
          </cell>
          <cell r="EN1003">
            <v>0</v>
          </cell>
          <cell r="EO1003">
            <v>78.5</v>
          </cell>
          <cell r="EP1003">
            <v>74.75</v>
          </cell>
          <cell r="EQ1003">
            <v>74.5</v>
          </cell>
          <cell r="ER1003">
            <v>76</v>
          </cell>
          <cell r="ES1003" t="str">
            <v/>
          </cell>
          <cell r="ET1003">
            <v>0</v>
          </cell>
          <cell r="EU1003">
            <v>78.5</v>
          </cell>
          <cell r="EV1003">
            <v>74.75</v>
          </cell>
          <cell r="EW1003">
            <v>74.5</v>
          </cell>
          <cell r="EX1003">
            <v>76</v>
          </cell>
          <cell r="EY1003" t="str">
            <v/>
          </cell>
          <cell r="EZ1003">
            <v>0</v>
          </cell>
          <cell r="FA1003">
            <v>79.33</v>
          </cell>
          <cell r="FB1003">
            <v>71.25</v>
          </cell>
          <cell r="FC1003">
            <v>79</v>
          </cell>
          <cell r="FD1003">
            <v>72</v>
          </cell>
          <cell r="FE1003" t="str">
            <v/>
          </cell>
          <cell r="FF1003">
            <v>0</v>
          </cell>
          <cell r="FG1003">
            <v>79.33</v>
          </cell>
          <cell r="FH1003">
            <v>71.25</v>
          </cell>
          <cell r="FI1003">
            <v>79</v>
          </cell>
          <cell r="FJ1003">
            <v>72</v>
          </cell>
          <cell r="FK1003" t="str">
            <v/>
          </cell>
          <cell r="FL1003">
            <v>0</v>
          </cell>
          <cell r="FM1003">
            <v>79.33</v>
          </cell>
          <cell r="FN1003">
            <v>71.25</v>
          </cell>
          <cell r="FO1003">
            <v>79</v>
          </cell>
          <cell r="FP1003">
            <v>72</v>
          </cell>
          <cell r="FQ1003" t="str">
            <v/>
          </cell>
          <cell r="FR1003">
            <v>0</v>
          </cell>
          <cell r="FS1003">
            <v>79.33</v>
          </cell>
          <cell r="FT1003">
            <v>71.25</v>
          </cell>
          <cell r="FU1003">
            <v>79</v>
          </cell>
          <cell r="FV1003">
            <v>72</v>
          </cell>
          <cell r="FW1003" t="str">
            <v/>
          </cell>
          <cell r="FX1003">
            <v>0</v>
          </cell>
          <cell r="FY1003">
            <v>79.33</v>
          </cell>
          <cell r="FZ1003">
            <v>71.25</v>
          </cell>
          <cell r="GA1003">
            <v>79</v>
          </cell>
          <cell r="GB1003">
            <v>72</v>
          </cell>
          <cell r="GC1003" t="str">
            <v/>
          </cell>
          <cell r="GD1003">
            <v>0</v>
          </cell>
          <cell r="GE1003">
            <v>79.33</v>
          </cell>
          <cell r="GF1003">
            <v>71.25</v>
          </cell>
          <cell r="GG1003">
            <v>79</v>
          </cell>
          <cell r="GH1003">
            <v>72</v>
          </cell>
          <cell r="GI1003" t="str">
            <v/>
          </cell>
          <cell r="GJ1003">
            <v>0</v>
          </cell>
          <cell r="GK1003">
            <v>79.33</v>
          </cell>
          <cell r="GL1003">
            <v>71.25</v>
          </cell>
          <cell r="GM1003">
            <v>79</v>
          </cell>
          <cell r="GN1003">
            <v>72</v>
          </cell>
          <cell r="GO1003" t="str">
            <v/>
          </cell>
          <cell r="GP1003">
            <v>0</v>
          </cell>
          <cell r="GQ1003">
            <v>79.33</v>
          </cell>
          <cell r="GR1003">
            <v>71.25</v>
          </cell>
          <cell r="GS1003">
            <v>79</v>
          </cell>
          <cell r="GT1003">
            <v>72</v>
          </cell>
          <cell r="GU1003" t="str">
            <v/>
          </cell>
          <cell r="GV1003">
            <v>0</v>
          </cell>
          <cell r="GW1003">
            <v>81.92</v>
          </cell>
          <cell r="GX1003">
            <v>78.75</v>
          </cell>
          <cell r="GY1003">
            <v>70</v>
          </cell>
          <cell r="GZ1003">
            <v>78</v>
          </cell>
          <cell r="HA1003" t="str">
            <v>EKO-L</v>
          </cell>
          <cell r="HB1003">
            <v>0</v>
          </cell>
          <cell r="HC1003">
            <v>83.83</v>
          </cell>
          <cell r="HD1003">
            <v>75.75</v>
          </cell>
          <cell r="HE1003">
            <v>77.5</v>
          </cell>
          <cell r="HF1003">
            <v>79</v>
          </cell>
          <cell r="HH1003">
            <v>0</v>
          </cell>
          <cell r="HM1003" t="str">
            <v/>
          </cell>
          <cell r="HN1003" t="str">
            <v/>
          </cell>
          <cell r="HS1003">
            <v>0</v>
          </cell>
          <cell r="HT1003" t="str">
            <v>PKN</v>
          </cell>
          <cell r="HU1003">
            <v>0</v>
          </cell>
          <cell r="HV1003" t="str">
            <v>IND</v>
          </cell>
          <cell r="HW1003">
            <v>0</v>
          </cell>
          <cell r="HX1003" t="str">
            <v>MAT-W</v>
          </cell>
          <cell r="HY1003">
            <v>0</v>
          </cell>
          <cell r="HZ1003" t="str">
            <v>SEJ-W</v>
          </cell>
          <cell r="IA1003">
            <v>0</v>
          </cell>
          <cell r="IB1003" t="str">
            <v>IGR-W</v>
          </cell>
          <cell r="IC1003">
            <v>0</v>
          </cell>
          <cell r="ID1003" t="str">
            <v>SBO</v>
          </cell>
          <cell r="IE1003">
            <v>0</v>
          </cell>
          <cell r="IF1003" t="str">
            <v>PJO</v>
          </cell>
          <cell r="IG1003">
            <v>0</v>
          </cell>
          <cell r="IH1003" t="str">
            <v>PRA</v>
          </cell>
          <cell r="II1003">
            <v>0</v>
          </cell>
          <cell r="IJ1003" t="str">
            <v>JAW</v>
          </cell>
          <cell r="IK1003">
            <v>0</v>
          </cell>
          <cell r="IL1003" t="str">
            <v>ARB</v>
          </cell>
          <cell r="IM1003">
            <v>0</v>
          </cell>
          <cell r="IN1003" t="str">
            <v>PKM</v>
          </cell>
          <cell r="IO1003">
            <v>0</v>
          </cell>
          <cell r="IP1003" t="str">
            <v>MAT-P</v>
          </cell>
          <cell r="IQ1003">
            <v>0</v>
          </cell>
          <cell r="IR1003" t="str">
            <v>BIO-P</v>
          </cell>
          <cell r="IS1003">
            <v>0</v>
          </cell>
          <cell r="IT1003" t="str">
            <v>FIS-P</v>
          </cell>
          <cell r="IU1003">
            <v>0</v>
          </cell>
          <cell r="IV1003" t="str">
            <v>KIM-P</v>
          </cell>
          <cell r="IW1003">
            <v>0</v>
          </cell>
          <cell r="IX1003" t="str">
            <v>EKO-L</v>
          </cell>
          <cell r="IY1003">
            <v>0</v>
          </cell>
          <cell r="JA1003">
            <v>0</v>
          </cell>
        </row>
        <row r="1004">
          <cell r="Q1004" t="str">
            <v/>
          </cell>
          <cell r="AB1004" t="str">
            <v/>
          </cell>
          <cell r="AC1004">
            <v>20</v>
          </cell>
          <cell r="AI1004" t="str">
            <v/>
          </cell>
          <cell r="AJ1004">
            <v>0</v>
          </cell>
          <cell r="AK1004">
            <v>83.25</v>
          </cell>
          <cell r="AL1004">
            <v>84.5</v>
          </cell>
          <cell r="AM1004">
            <v>88</v>
          </cell>
          <cell r="AN1004">
            <v>80</v>
          </cell>
          <cell r="AO1004" t="str">
            <v/>
          </cell>
          <cell r="AP1004">
            <v>0</v>
          </cell>
          <cell r="AQ1004">
            <v>85</v>
          </cell>
          <cell r="AR1004">
            <v>0</v>
          </cell>
          <cell r="AS1004">
            <v>78.5</v>
          </cell>
          <cell r="AT1004">
            <v>81</v>
          </cell>
          <cell r="AU1004" t="str">
            <v/>
          </cell>
          <cell r="AV1004">
            <v>0</v>
          </cell>
          <cell r="AW1004">
            <v>81.83</v>
          </cell>
          <cell r="AX1004">
            <v>84</v>
          </cell>
          <cell r="AY1004">
            <v>88</v>
          </cell>
          <cell r="AZ1004">
            <v>80</v>
          </cell>
          <cell r="BA1004" t="str">
            <v/>
          </cell>
          <cell r="BB1004">
            <v>0</v>
          </cell>
          <cell r="BC1004">
            <v>86.75</v>
          </cell>
          <cell r="BD1004">
            <v>84.5</v>
          </cell>
          <cell r="BE1004">
            <v>88</v>
          </cell>
          <cell r="BF1004">
            <v>82</v>
          </cell>
          <cell r="BG1004" t="str">
            <v/>
          </cell>
          <cell r="BH1004">
            <v>0</v>
          </cell>
          <cell r="BI1004">
            <v>84.33</v>
          </cell>
          <cell r="BJ1004">
            <v>80</v>
          </cell>
          <cell r="BK1004">
            <v>77.75</v>
          </cell>
          <cell r="BL1004">
            <v>78</v>
          </cell>
          <cell r="BM1004" t="str">
            <v/>
          </cell>
          <cell r="BN1004">
            <v>0</v>
          </cell>
          <cell r="BO1004">
            <v>81.13</v>
          </cell>
          <cell r="BP1004">
            <v>78.25</v>
          </cell>
          <cell r="BQ1004">
            <v>77.75</v>
          </cell>
          <cell r="BR1004">
            <v>85</v>
          </cell>
          <cell r="BS1004" t="str">
            <v/>
          </cell>
          <cell r="BT1004">
            <v>0</v>
          </cell>
          <cell r="BU1004">
            <v>86.5</v>
          </cell>
          <cell r="BV1004">
            <v>84.25</v>
          </cell>
          <cell r="BW1004">
            <v>88.5</v>
          </cell>
          <cell r="BX1004">
            <v>88</v>
          </cell>
          <cell r="BY1004" t="str">
            <v/>
          </cell>
          <cell r="BZ1004">
            <v>0</v>
          </cell>
          <cell r="CA1004">
            <v>86.78</v>
          </cell>
          <cell r="CB1004">
            <v>81.75</v>
          </cell>
          <cell r="CC1004">
            <v>81</v>
          </cell>
          <cell r="CD1004">
            <v>82</v>
          </cell>
          <cell r="CE1004" t="str">
            <v/>
          </cell>
          <cell r="CF1004">
            <v>0</v>
          </cell>
          <cell r="CG1004">
            <v>86.25</v>
          </cell>
          <cell r="CH1004">
            <v>76.25</v>
          </cell>
          <cell r="CI1004">
            <v>78</v>
          </cell>
          <cell r="CJ1004">
            <v>82</v>
          </cell>
          <cell r="CK1004" t="str">
            <v/>
          </cell>
          <cell r="CL1004">
            <v>0</v>
          </cell>
          <cell r="CM1004">
            <v>76.17</v>
          </cell>
          <cell r="CN1004">
            <v>83.5</v>
          </cell>
          <cell r="CO1004">
            <v>80</v>
          </cell>
          <cell r="CP1004">
            <v>78</v>
          </cell>
          <cell r="CQ1004" t="str">
            <v/>
          </cell>
          <cell r="CR1004">
            <v>0</v>
          </cell>
          <cell r="CS1004">
            <v>82.08</v>
          </cell>
          <cell r="CT1004">
            <v>89.75</v>
          </cell>
          <cell r="CU1004">
            <v>86.5</v>
          </cell>
          <cell r="CV1004">
            <v>83</v>
          </cell>
          <cell r="CW1004" t="str">
            <v/>
          </cell>
          <cell r="CX1004">
            <v>0</v>
          </cell>
          <cell r="CY1004">
            <v>82.44</v>
          </cell>
          <cell r="CZ1004">
            <v>83.75</v>
          </cell>
          <cell r="DA1004">
            <v>76.75</v>
          </cell>
          <cell r="DB1004">
            <v>83</v>
          </cell>
          <cell r="DC1004" t="str">
            <v/>
          </cell>
          <cell r="DD1004">
            <v>0</v>
          </cell>
          <cell r="DE1004">
            <v>91</v>
          </cell>
          <cell r="DF1004">
            <v>81</v>
          </cell>
          <cell r="DG1004">
            <v>81.75</v>
          </cell>
          <cell r="DH1004">
            <v>88</v>
          </cell>
          <cell r="DI1004" t="str">
            <v/>
          </cell>
          <cell r="DJ1004">
            <v>0</v>
          </cell>
          <cell r="DK1004">
            <v>0</v>
          </cell>
          <cell r="DL1004">
            <v>0</v>
          </cell>
          <cell r="DM1004">
            <v>0</v>
          </cell>
          <cell r="DN1004">
            <v>85</v>
          </cell>
          <cell r="DO1004" t="str">
            <v/>
          </cell>
          <cell r="DP1004">
            <v>0</v>
          </cell>
          <cell r="DQ1004">
            <v>89</v>
          </cell>
          <cell r="DR1004">
            <v>85.5</v>
          </cell>
          <cell r="DS1004">
            <v>91.5</v>
          </cell>
          <cell r="DT1004">
            <v>82</v>
          </cell>
          <cell r="DU1004" t="str">
            <v/>
          </cell>
          <cell r="DV1004">
            <v>0</v>
          </cell>
          <cell r="DW1004">
            <v>91</v>
          </cell>
          <cell r="DX1004">
            <v>86.75</v>
          </cell>
          <cell r="DY1004">
            <v>79.75</v>
          </cell>
          <cell r="DZ1004">
            <v>85</v>
          </cell>
          <cell r="EA1004" t="str">
            <v/>
          </cell>
          <cell r="EB1004">
            <v>0</v>
          </cell>
          <cell r="EC1004">
            <v>79.78</v>
          </cell>
          <cell r="ED1004">
            <v>78.25</v>
          </cell>
          <cell r="EE1004">
            <v>84.25</v>
          </cell>
          <cell r="EF1004">
            <v>77</v>
          </cell>
          <cell r="EG1004" t="str">
            <v/>
          </cell>
          <cell r="EH1004">
            <v>0</v>
          </cell>
          <cell r="EI1004">
            <v>78.5</v>
          </cell>
          <cell r="EJ1004">
            <v>74.75</v>
          </cell>
          <cell r="EK1004">
            <v>74.5</v>
          </cell>
          <cell r="EL1004">
            <v>76</v>
          </cell>
          <cell r="EM1004" t="str">
            <v/>
          </cell>
          <cell r="EN1004">
            <v>0</v>
          </cell>
          <cell r="EO1004">
            <v>78.5</v>
          </cell>
          <cell r="EP1004">
            <v>74.75</v>
          </cell>
          <cell r="EQ1004">
            <v>74.5</v>
          </cell>
          <cell r="ER1004">
            <v>76</v>
          </cell>
          <cell r="ES1004" t="str">
            <v/>
          </cell>
          <cell r="ET1004">
            <v>0</v>
          </cell>
          <cell r="EU1004">
            <v>78.5</v>
          </cell>
          <cell r="EV1004">
            <v>74.75</v>
          </cell>
          <cell r="EW1004">
            <v>74.5</v>
          </cell>
          <cell r="EX1004">
            <v>76</v>
          </cell>
          <cell r="EY1004" t="str">
            <v/>
          </cell>
          <cell r="EZ1004">
            <v>0</v>
          </cell>
          <cell r="FA1004">
            <v>79.33</v>
          </cell>
          <cell r="FB1004">
            <v>71.25</v>
          </cell>
          <cell r="FC1004">
            <v>79</v>
          </cell>
          <cell r="FD1004">
            <v>72</v>
          </cell>
          <cell r="FE1004" t="str">
            <v/>
          </cell>
          <cell r="FF1004">
            <v>0</v>
          </cell>
          <cell r="FG1004">
            <v>79.33</v>
          </cell>
          <cell r="FH1004">
            <v>71.25</v>
          </cell>
          <cell r="FI1004">
            <v>79</v>
          </cell>
          <cell r="FJ1004">
            <v>72</v>
          </cell>
          <cell r="FK1004" t="str">
            <v/>
          </cell>
          <cell r="FL1004">
            <v>0</v>
          </cell>
          <cell r="FM1004">
            <v>79.33</v>
          </cell>
          <cell r="FN1004">
            <v>71.25</v>
          </cell>
          <cell r="FO1004">
            <v>79</v>
          </cell>
          <cell r="FP1004">
            <v>72</v>
          </cell>
          <cell r="FQ1004" t="str">
            <v/>
          </cell>
          <cell r="FR1004">
            <v>0</v>
          </cell>
          <cell r="FS1004">
            <v>79.33</v>
          </cell>
          <cell r="FT1004">
            <v>71.25</v>
          </cell>
          <cell r="FU1004">
            <v>79</v>
          </cell>
          <cell r="FV1004">
            <v>72</v>
          </cell>
          <cell r="FW1004" t="str">
            <v/>
          </cell>
          <cell r="FX1004">
            <v>0</v>
          </cell>
          <cell r="FY1004">
            <v>79.33</v>
          </cell>
          <cell r="FZ1004">
            <v>71.25</v>
          </cell>
          <cell r="GA1004">
            <v>79</v>
          </cell>
          <cell r="GB1004">
            <v>72</v>
          </cell>
          <cell r="GC1004" t="str">
            <v/>
          </cell>
          <cell r="GD1004">
            <v>0</v>
          </cell>
          <cell r="GE1004">
            <v>79.33</v>
          </cell>
          <cell r="GF1004">
            <v>71.25</v>
          </cell>
          <cell r="GG1004">
            <v>79</v>
          </cell>
          <cell r="GH1004">
            <v>72</v>
          </cell>
          <cell r="GI1004" t="str">
            <v/>
          </cell>
          <cell r="GJ1004">
            <v>0</v>
          </cell>
          <cell r="GK1004">
            <v>79.33</v>
          </cell>
          <cell r="GL1004">
            <v>71.25</v>
          </cell>
          <cell r="GM1004">
            <v>79</v>
          </cell>
          <cell r="GN1004">
            <v>72</v>
          </cell>
          <cell r="GO1004" t="str">
            <v/>
          </cell>
          <cell r="GP1004">
            <v>0</v>
          </cell>
          <cell r="GQ1004">
            <v>79.33</v>
          </cell>
          <cell r="GR1004">
            <v>71.25</v>
          </cell>
          <cell r="GS1004">
            <v>79</v>
          </cell>
          <cell r="GT1004">
            <v>72</v>
          </cell>
          <cell r="GU1004" t="str">
            <v/>
          </cell>
          <cell r="GV1004">
            <v>0</v>
          </cell>
          <cell r="GW1004">
            <v>81.92</v>
          </cell>
          <cell r="GX1004">
            <v>78.75</v>
          </cell>
          <cell r="GY1004">
            <v>70</v>
          </cell>
          <cell r="GZ1004">
            <v>78</v>
          </cell>
          <cell r="HA1004" t="str">
            <v>EKO-L</v>
          </cell>
          <cell r="HB1004">
            <v>0</v>
          </cell>
          <cell r="HC1004">
            <v>83.83</v>
          </cell>
          <cell r="HD1004">
            <v>75.75</v>
          </cell>
          <cell r="HE1004">
            <v>77.5</v>
          </cell>
          <cell r="HF1004">
            <v>79</v>
          </cell>
          <cell r="HH1004">
            <v>0</v>
          </cell>
          <cell r="HM1004" t="str">
            <v/>
          </cell>
          <cell r="HN1004" t="str">
            <v/>
          </cell>
          <cell r="HS1004">
            <v>0</v>
          </cell>
          <cell r="HT1004" t="str">
            <v>PKN</v>
          </cell>
          <cell r="HU1004">
            <v>0</v>
          </cell>
          <cell r="HV1004" t="str">
            <v>IND</v>
          </cell>
          <cell r="HW1004">
            <v>0</v>
          </cell>
          <cell r="HX1004" t="str">
            <v>MAT-W</v>
          </cell>
          <cell r="HY1004">
            <v>0</v>
          </cell>
          <cell r="HZ1004" t="str">
            <v>SEJ-W</v>
          </cell>
          <cell r="IA1004">
            <v>0</v>
          </cell>
          <cell r="IB1004" t="str">
            <v>IGR-W</v>
          </cell>
          <cell r="IC1004">
            <v>0</v>
          </cell>
          <cell r="ID1004" t="str">
            <v>SBO</v>
          </cell>
          <cell r="IE1004">
            <v>0</v>
          </cell>
          <cell r="IF1004" t="str">
            <v>PJO</v>
          </cell>
          <cell r="IG1004">
            <v>0</v>
          </cell>
          <cell r="IH1004" t="str">
            <v>PRA</v>
          </cell>
          <cell r="II1004">
            <v>0</v>
          </cell>
          <cell r="IJ1004" t="str">
            <v>JAW</v>
          </cell>
          <cell r="IK1004">
            <v>0</v>
          </cell>
          <cell r="IL1004" t="str">
            <v>ARB</v>
          </cell>
          <cell r="IM1004">
            <v>0</v>
          </cell>
          <cell r="IN1004" t="str">
            <v>PKM</v>
          </cell>
          <cell r="IO1004">
            <v>0</v>
          </cell>
          <cell r="IP1004" t="str">
            <v>MAT-P</v>
          </cell>
          <cell r="IQ1004">
            <v>0</v>
          </cell>
          <cell r="IR1004" t="str">
            <v>BIO-P</v>
          </cell>
          <cell r="IS1004">
            <v>0</v>
          </cell>
          <cell r="IT1004" t="str">
            <v>FIS-P</v>
          </cell>
          <cell r="IU1004">
            <v>0</v>
          </cell>
          <cell r="IV1004" t="str">
            <v>KIM-P</v>
          </cell>
          <cell r="IW1004">
            <v>0</v>
          </cell>
          <cell r="IX1004" t="str">
            <v>EKO-L</v>
          </cell>
          <cell r="IY1004">
            <v>0</v>
          </cell>
          <cell r="JA1004">
            <v>0</v>
          </cell>
        </row>
        <row r="1005">
          <cell r="Q1005" t="str">
            <v/>
          </cell>
          <cell r="AB1005" t="str">
            <v/>
          </cell>
          <cell r="AC1005">
            <v>21</v>
          </cell>
          <cell r="AI1005" t="str">
            <v/>
          </cell>
          <cell r="AJ1005">
            <v>0</v>
          </cell>
          <cell r="AK1005">
            <v>83.25</v>
          </cell>
          <cell r="AL1005">
            <v>84.5</v>
          </cell>
          <cell r="AM1005">
            <v>88</v>
          </cell>
          <cell r="AN1005">
            <v>80</v>
          </cell>
          <cell r="AO1005" t="str">
            <v/>
          </cell>
          <cell r="AP1005">
            <v>0</v>
          </cell>
          <cell r="AQ1005">
            <v>85</v>
          </cell>
          <cell r="AR1005">
            <v>0</v>
          </cell>
          <cell r="AS1005">
            <v>78.5</v>
          </cell>
          <cell r="AT1005">
            <v>81</v>
          </cell>
          <cell r="AU1005" t="str">
            <v/>
          </cell>
          <cell r="AV1005">
            <v>0</v>
          </cell>
          <cell r="AW1005">
            <v>81.83</v>
          </cell>
          <cell r="AX1005">
            <v>84</v>
          </cell>
          <cell r="AY1005">
            <v>88</v>
          </cell>
          <cell r="AZ1005">
            <v>80</v>
          </cell>
          <cell r="BA1005" t="str">
            <v/>
          </cell>
          <cell r="BB1005">
            <v>0</v>
          </cell>
          <cell r="BC1005">
            <v>86.75</v>
          </cell>
          <cell r="BD1005">
            <v>84.5</v>
          </cell>
          <cell r="BE1005">
            <v>88</v>
          </cell>
          <cell r="BF1005">
            <v>82</v>
          </cell>
          <cell r="BG1005" t="str">
            <v/>
          </cell>
          <cell r="BH1005">
            <v>0</v>
          </cell>
          <cell r="BI1005">
            <v>84.33</v>
          </cell>
          <cell r="BJ1005">
            <v>80</v>
          </cell>
          <cell r="BK1005">
            <v>77.75</v>
          </cell>
          <cell r="BL1005">
            <v>78</v>
          </cell>
          <cell r="BM1005" t="str">
            <v/>
          </cell>
          <cell r="BN1005">
            <v>0</v>
          </cell>
          <cell r="BO1005">
            <v>81.13</v>
          </cell>
          <cell r="BP1005">
            <v>78.25</v>
          </cell>
          <cell r="BQ1005">
            <v>77.75</v>
          </cell>
          <cell r="BR1005">
            <v>85</v>
          </cell>
          <cell r="BS1005" t="str">
            <v/>
          </cell>
          <cell r="BT1005">
            <v>0</v>
          </cell>
          <cell r="BU1005">
            <v>86.5</v>
          </cell>
          <cell r="BV1005">
            <v>84.25</v>
          </cell>
          <cell r="BW1005">
            <v>88.5</v>
          </cell>
          <cell r="BX1005">
            <v>88</v>
          </cell>
          <cell r="BY1005" t="str">
            <v/>
          </cell>
          <cell r="BZ1005">
            <v>0</v>
          </cell>
          <cell r="CA1005">
            <v>86.78</v>
          </cell>
          <cell r="CB1005">
            <v>81.75</v>
          </cell>
          <cell r="CC1005">
            <v>81</v>
          </cell>
          <cell r="CD1005">
            <v>82</v>
          </cell>
          <cell r="CE1005" t="str">
            <v/>
          </cell>
          <cell r="CF1005">
            <v>0</v>
          </cell>
          <cell r="CG1005">
            <v>86.25</v>
          </cell>
          <cell r="CH1005">
            <v>76.25</v>
          </cell>
          <cell r="CI1005">
            <v>78</v>
          </cell>
          <cell r="CJ1005">
            <v>82</v>
          </cell>
          <cell r="CK1005" t="str">
            <v/>
          </cell>
          <cell r="CL1005">
            <v>0</v>
          </cell>
          <cell r="CM1005">
            <v>76.17</v>
          </cell>
          <cell r="CN1005">
            <v>83.5</v>
          </cell>
          <cell r="CO1005">
            <v>80</v>
          </cell>
          <cell r="CP1005">
            <v>78</v>
          </cell>
          <cell r="CQ1005" t="str">
            <v/>
          </cell>
          <cell r="CR1005">
            <v>0</v>
          </cell>
          <cell r="CS1005">
            <v>82.08</v>
          </cell>
          <cell r="CT1005">
            <v>89.75</v>
          </cell>
          <cell r="CU1005">
            <v>86.5</v>
          </cell>
          <cell r="CV1005">
            <v>83</v>
          </cell>
          <cell r="CW1005" t="str">
            <v/>
          </cell>
          <cell r="CX1005">
            <v>0</v>
          </cell>
          <cell r="CY1005">
            <v>82.44</v>
          </cell>
          <cell r="CZ1005">
            <v>83.75</v>
          </cell>
          <cell r="DA1005">
            <v>76.75</v>
          </cell>
          <cell r="DB1005">
            <v>83</v>
          </cell>
          <cell r="DC1005" t="str">
            <v/>
          </cell>
          <cell r="DD1005">
            <v>0</v>
          </cell>
          <cell r="DE1005">
            <v>91</v>
          </cell>
          <cell r="DF1005">
            <v>81</v>
          </cell>
          <cell r="DG1005">
            <v>81.75</v>
          </cell>
          <cell r="DH1005">
            <v>88</v>
          </cell>
          <cell r="DI1005" t="str">
            <v/>
          </cell>
          <cell r="DJ1005">
            <v>0</v>
          </cell>
          <cell r="DK1005">
            <v>0</v>
          </cell>
          <cell r="DL1005">
            <v>0</v>
          </cell>
          <cell r="DM1005">
            <v>0</v>
          </cell>
          <cell r="DN1005">
            <v>85</v>
          </cell>
          <cell r="DO1005" t="str">
            <v/>
          </cell>
          <cell r="DP1005">
            <v>0</v>
          </cell>
          <cell r="DQ1005">
            <v>89</v>
          </cell>
          <cell r="DR1005">
            <v>85.5</v>
          </cell>
          <cell r="DS1005">
            <v>91.5</v>
          </cell>
          <cell r="DT1005">
            <v>82</v>
          </cell>
          <cell r="DU1005" t="str">
            <v/>
          </cell>
          <cell r="DV1005">
            <v>0</v>
          </cell>
          <cell r="DW1005">
            <v>91</v>
          </cell>
          <cell r="DX1005">
            <v>86.75</v>
          </cell>
          <cell r="DY1005">
            <v>79.75</v>
          </cell>
          <cell r="DZ1005">
            <v>85</v>
          </cell>
          <cell r="EA1005" t="str">
            <v/>
          </cell>
          <cell r="EB1005">
            <v>0</v>
          </cell>
          <cell r="EC1005">
            <v>79.78</v>
          </cell>
          <cell r="ED1005">
            <v>78.25</v>
          </cell>
          <cell r="EE1005">
            <v>84.25</v>
          </cell>
          <cell r="EF1005">
            <v>77</v>
          </cell>
          <cell r="EG1005" t="str">
            <v/>
          </cell>
          <cell r="EH1005">
            <v>0</v>
          </cell>
          <cell r="EI1005">
            <v>78.5</v>
          </cell>
          <cell r="EJ1005">
            <v>74.75</v>
          </cell>
          <cell r="EK1005">
            <v>74.5</v>
          </cell>
          <cell r="EL1005">
            <v>76</v>
          </cell>
          <cell r="EM1005" t="str">
            <v/>
          </cell>
          <cell r="EN1005">
            <v>0</v>
          </cell>
          <cell r="EO1005">
            <v>78.5</v>
          </cell>
          <cell r="EP1005">
            <v>74.75</v>
          </cell>
          <cell r="EQ1005">
            <v>74.5</v>
          </cell>
          <cell r="ER1005">
            <v>76</v>
          </cell>
          <cell r="ES1005" t="str">
            <v/>
          </cell>
          <cell r="ET1005">
            <v>0</v>
          </cell>
          <cell r="EU1005">
            <v>78.5</v>
          </cell>
          <cell r="EV1005">
            <v>74.75</v>
          </cell>
          <cell r="EW1005">
            <v>74.5</v>
          </cell>
          <cell r="EX1005">
            <v>76</v>
          </cell>
          <cell r="EY1005" t="str">
            <v/>
          </cell>
          <cell r="EZ1005">
            <v>0</v>
          </cell>
          <cell r="FA1005">
            <v>79.33</v>
          </cell>
          <cell r="FB1005">
            <v>71.25</v>
          </cell>
          <cell r="FC1005">
            <v>79</v>
          </cell>
          <cell r="FD1005">
            <v>72</v>
          </cell>
          <cell r="FE1005" t="str">
            <v/>
          </cell>
          <cell r="FF1005">
            <v>0</v>
          </cell>
          <cell r="FG1005">
            <v>79.33</v>
          </cell>
          <cell r="FH1005">
            <v>71.25</v>
          </cell>
          <cell r="FI1005">
            <v>79</v>
          </cell>
          <cell r="FJ1005">
            <v>72</v>
          </cell>
          <cell r="FK1005" t="str">
            <v/>
          </cell>
          <cell r="FL1005">
            <v>0</v>
          </cell>
          <cell r="FM1005">
            <v>79.33</v>
          </cell>
          <cell r="FN1005">
            <v>71.25</v>
          </cell>
          <cell r="FO1005">
            <v>79</v>
          </cell>
          <cell r="FP1005">
            <v>72</v>
          </cell>
          <cell r="FQ1005" t="str">
            <v/>
          </cell>
          <cell r="FR1005">
            <v>0</v>
          </cell>
          <cell r="FS1005">
            <v>79.33</v>
          </cell>
          <cell r="FT1005">
            <v>71.25</v>
          </cell>
          <cell r="FU1005">
            <v>79</v>
          </cell>
          <cell r="FV1005">
            <v>72</v>
          </cell>
          <cell r="FW1005" t="str">
            <v/>
          </cell>
          <cell r="FX1005">
            <v>0</v>
          </cell>
          <cell r="FY1005">
            <v>79.33</v>
          </cell>
          <cell r="FZ1005">
            <v>71.25</v>
          </cell>
          <cell r="GA1005">
            <v>79</v>
          </cell>
          <cell r="GB1005">
            <v>72</v>
          </cell>
          <cell r="GC1005" t="str">
            <v/>
          </cell>
          <cell r="GD1005">
            <v>0</v>
          </cell>
          <cell r="GE1005">
            <v>79.33</v>
          </cell>
          <cell r="GF1005">
            <v>71.25</v>
          </cell>
          <cell r="GG1005">
            <v>79</v>
          </cell>
          <cell r="GH1005">
            <v>72</v>
          </cell>
          <cell r="GI1005" t="str">
            <v/>
          </cell>
          <cell r="GJ1005">
            <v>0</v>
          </cell>
          <cell r="GK1005">
            <v>79.33</v>
          </cell>
          <cell r="GL1005">
            <v>71.25</v>
          </cell>
          <cell r="GM1005">
            <v>79</v>
          </cell>
          <cell r="GN1005">
            <v>72</v>
          </cell>
          <cell r="GO1005" t="str">
            <v/>
          </cell>
          <cell r="GP1005">
            <v>0</v>
          </cell>
          <cell r="GQ1005">
            <v>79.33</v>
          </cell>
          <cell r="GR1005">
            <v>71.25</v>
          </cell>
          <cell r="GS1005">
            <v>79</v>
          </cell>
          <cell r="GT1005">
            <v>72</v>
          </cell>
          <cell r="GU1005" t="str">
            <v/>
          </cell>
          <cell r="GV1005">
            <v>0</v>
          </cell>
          <cell r="GW1005">
            <v>81.92</v>
          </cell>
          <cell r="GX1005">
            <v>78.75</v>
          </cell>
          <cell r="GY1005">
            <v>70</v>
          </cell>
          <cell r="GZ1005">
            <v>78</v>
          </cell>
          <cell r="HA1005" t="str">
            <v>EKO-L</v>
          </cell>
          <cell r="HB1005">
            <v>0</v>
          </cell>
          <cell r="HC1005">
            <v>83.83</v>
          </cell>
          <cell r="HD1005">
            <v>75.75</v>
          </cell>
          <cell r="HE1005">
            <v>77.5</v>
          </cell>
          <cell r="HF1005">
            <v>79</v>
          </cell>
          <cell r="HH1005">
            <v>0</v>
          </cell>
          <cell r="HM1005" t="str">
            <v/>
          </cell>
          <cell r="HN1005" t="str">
            <v/>
          </cell>
          <cell r="HS1005">
            <v>0</v>
          </cell>
          <cell r="HT1005" t="str">
            <v>PKN</v>
          </cell>
          <cell r="HU1005">
            <v>0</v>
          </cell>
          <cell r="HV1005" t="str">
            <v>IND</v>
          </cell>
          <cell r="HW1005">
            <v>0</v>
          </cell>
          <cell r="HX1005" t="str">
            <v>MAT-W</v>
          </cell>
          <cell r="HY1005">
            <v>0</v>
          </cell>
          <cell r="HZ1005" t="str">
            <v>SEJ-W</v>
          </cell>
          <cell r="IA1005">
            <v>0</v>
          </cell>
          <cell r="IB1005" t="str">
            <v>IGR-W</v>
          </cell>
          <cell r="IC1005">
            <v>0</v>
          </cell>
          <cell r="ID1005" t="str">
            <v>SBO</v>
          </cell>
          <cell r="IE1005">
            <v>0</v>
          </cell>
          <cell r="IF1005" t="str">
            <v>PJO</v>
          </cell>
          <cell r="IG1005">
            <v>0</v>
          </cell>
          <cell r="IH1005" t="str">
            <v>PRA</v>
          </cell>
          <cell r="II1005">
            <v>0</v>
          </cell>
          <cell r="IJ1005" t="str">
            <v>JAW</v>
          </cell>
          <cell r="IK1005">
            <v>0</v>
          </cell>
          <cell r="IL1005" t="str">
            <v>ARB</v>
          </cell>
          <cell r="IM1005">
            <v>0</v>
          </cell>
          <cell r="IN1005" t="str">
            <v>PKM</v>
          </cell>
          <cell r="IO1005">
            <v>0</v>
          </cell>
          <cell r="IP1005" t="str">
            <v>MAT-P</v>
          </cell>
          <cell r="IQ1005">
            <v>0</v>
          </cell>
          <cell r="IR1005" t="str">
            <v>BIO-P</v>
          </cell>
          <cell r="IS1005">
            <v>0</v>
          </cell>
          <cell r="IT1005" t="str">
            <v>FIS-P</v>
          </cell>
          <cell r="IU1005">
            <v>0</v>
          </cell>
          <cell r="IV1005" t="str">
            <v>KIM-P</v>
          </cell>
          <cell r="IW1005">
            <v>0</v>
          </cell>
          <cell r="IX1005" t="str">
            <v>EKO-L</v>
          </cell>
          <cell r="IY1005">
            <v>0</v>
          </cell>
          <cell r="JA1005">
            <v>0</v>
          </cell>
        </row>
        <row r="1006">
          <cell r="Q1006" t="str">
            <v/>
          </cell>
          <cell r="AB1006" t="str">
            <v/>
          </cell>
          <cell r="AC1006">
            <v>22</v>
          </cell>
          <cell r="AI1006" t="str">
            <v/>
          </cell>
          <cell r="AJ1006">
            <v>0</v>
          </cell>
          <cell r="AK1006">
            <v>83.25</v>
          </cell>
          <cell r="AL1006">
            <v>84.5</v>
          </cell>
          <cell r="AM1006">
            <v>88</v>
          </cell>
          <cell r="AN1006">
            <v>80</v>
          </cell>
          <cell r="AO1006" t="str">
            <v/>
          </cell>
          <cell r="AP1006">
            <v>0</v>
          </cell>
          <cell r="AQ1006">
            <v>85</v>
          </cell>
          <cell r="AR1006">
            <v>0</v>
          </cell>
          <cell r="AS1006">
            <v>78.5</v>
          </cell>
          <cell r="AT1006">
            <v>81</v>
          </cell>
          <cell r="AU1006" t="str">
            <v/>
          </cell>
          <cell r="AV1006">
            <v>0</v>
          </cell>
          <cell r="AW1006">
            <v>81.83</v>
          </cell>
          <cell r="AX1006">
            <v>84</v>
          </cell>
          <cell r="AY1006">
            <v>88</v>
          </cell>
          <cell r="AZ1006">
            <v>80</v>
          </cell>
          <cell r="BA1006" t="str">
            <v/>
          </cell>
          <cell r="BB1006">
            <v>0</v>
          </cell>
          <cell r="BC1006">
            <v>86.75</v>
          </cell>
          <cell r="BD1006">
            <v>84.5</v>
          </cell>
          <cell r="BE1006">
            <v>88</v>
          </cell>
          <cell r="BF1006">
            <v>82</v>
          </cell>
          <cell r="BG1006" t="str">
            <v/>
          </cell>
          <cell r="BH1006">
            <v>0</v>
          </cell>
          <cell r="BI1006">
            <v>84.33</v>
          </cell>
          <cell r="BJ1006">
            <v>80</v>
          </cell>
          <cell r="BK1006">
            <v>77.75</v>
          </cell>
          <cell r="BL1006">
            <v>78</v>
          </cell>
          <cell r="BM1006" t="str">
            <v/>
          </cell>
          <cell r="BN1006">
            <v>0</v>
          </cell>
          <cell r="BO1006">
            <v>81.13</v>
          </cell>
          <cell r="BP1006">
            <v>78.25</v>
          </cell>
          <cell r="BQ1006">
            <v>77.75</v>
          </cell>
          <cell r="BR1006">
            <v>85</v>
          </cell>
          <cell r="BS1006" t="str">
            <v/>
          </cell>
          <cell r="BT1006">
            <v>0</v>
          </cell>
          <cell r="BU1006">
            <v>86.5</v>
          </cell>
          <cell r="BV1006">
            <v>84.25</v>
          </cell>
          <cell r="BW1006">
            <v>88.5</v>
          </cell>
          <cell r="BX1006">
            <v>88</v>
          </cell>
          <cell r="BY1006" t="str">
            <v/>
          </cell>
          <cell r="BZ1006">
            <v>0</v>
          </cell>
          <cell r="CA1006">
            <v>86.78</v>
          </cell>
          <cell r="CB1006">
            <v>81.75</v>
          </cell>
          <cell r="CC1006">
            <v>81</v>
          </cell>
          <cell r="CD1006">
            <v>82</v>
          </cell>
          <cell r="CE1006" t="str">
            <v/>
          </cell>
          <cell r="CF1006">
            <v>0</v>
          </cell>
          <cell r="CG1006">
            <v>86.25</v>
          </cell>
          <cell r="CH1006">
            <v>76.25</v>
          </cell>
          <cell r="CI1006">
            <v>78</v>
          </cell>
          <cell r="CJ1006">
            <v>82</v>
          </cell>
          <cell r="CK1006" t="str">
            <v/>
          </cell>
          <cell r="CL1006">
            <v>0</v>
          </cell>
          <cell r="CM1006">
            <v>76.17</v>
          </cell>
          <cell r="CN1006">
            <v>83.5</v>
          </cell>
          <cell r="CO1006">
            <v>80</v>
          </cell>
          <cell r="CP1006">
            <v>78</v>
          </cell>
          <cell r="CQ1006" t="str">
            <v/>
          </cell>
          <cell r="CR1006">
            <v>0</v>
          </cell>
          <cell r="CS1006">
            <v>82.08</v>
          </cell>
          <cell r="CT1006">
            <v>89.75</v>
          </cell>
          <cell r="CU1006">
            <v>86.5</v>
          </cell>
          <cell r="CV1006">
            <v>83</v>
          </cell>
          <cell r="CW1006" t="str">
            <v/>
          </cell>
          <cell r="CX1006">
            <v>0</v>
          </cell>
          <cell r="CY1006">
            <v>82.44</v>
          </cell>
          <cell r="CZ1006">
            <v>83.75</v>
          </cell>
          <cell r="DA1006">
            <v>76.75</v>
          </cell>
          <cell r="DB1006">
            <v>83</v>
          </cell>
          <cell r="DC1006" t="str">
            <v/>
          </cell>
          <cell r="DD1006">
            <v>0</v>
          </cell>
          <cell r="DE1006">
            <v>91</v>
          </cell>
          <cell r="DF1006">
            <v>81</v>
          </cell>
          <cell r="DG1006">
            <v>81.75</v>
          </cell>
          <cell r="DH1006">
            <v>88</v>
          </cell>
          <cell r="DI1006" t="str">
            <v/>
          </cell>
          <cell r="DJ1006">
            <v>0</v>
          </cell>
          <cell r="DK1006">
            <v>0</v>
          </cell>
          <cell r="DL1006">
            <v>0</v>
          </cell>
          <cell r="DM1006">
            <v>0</v>
          </cell>
          <cell r="DN1006">
            <v>85</v>
          </cell>
          <cell r="DO1006" t="str">
            <v/>
          </cell>
          <cell r="DP1006">
            <v>0</v>
          </cell>
          <cell r="DQ1006">
            <v>89</v>
          </cell>
          <cell r="DR1006">
            <v>85.5</v>
          </cell>
          <cell r="DS1006">
            <v>91.5</v>
          </cell>
          <cell r="DT1006">
            <v>82</v>
          </cell>
          <cell r="DU1006" t="str">
            <v/>
          </cell>
          <cell r="DV1006">
            <v>0</v>
          </cell>
          <cell r="DW1006">
            <v>91</v>
          </cell>
          <cell r="DX1006">
            <v>86.75</v>
          </cell>
          <cell r="DY1006">
            <v>79.75</v>
          </cell>
          <cell r="DZ1006">
            <v>85</v>
          </cell>
          <cell r="EA1006" t="str">
            <v/>
          </cell>
          <cell r="EB1006">
            <v>0</v>
          </cell>
          <cell r="EC1006">
            <v>79.78</v>
          </cell>
          <cell r="ED1006">
            <v>78.25</v>
          </cell>
          <cell r="EE1006">
            <v>84.25</v>
          </cell>
          <cell r="EF1006">
            <v>77</v>
          </cell>
          <cell r="EG1006" t="str">
            <v/>
          </cell>
          <cell r="EH1006">
            <v>0</v>
          </cell>
          <cell r="EI1006">
            <v>78.5</v>
          </cell>
          <cell r="EJ1006">
            <v>74.75</v>
          </cell>
          <cell r="EK1006">
            <v>74.5</v>
          </cell>
          <cell r="EL1006">
            <v>76</v>
          </cell>
          <cell r="EM1006" t="str">
            <v/>
          </cell>
          <cell r="EN1006">
            <v>0</v>
          </cell>
          <cell r="EO1006">
            <v>78.5</v>
          </cell>
          <cell r="EP1006">
            <v>74.75</v>
          </cell>
          <cell r="EQ1006">
            <v>74.5</v>
          </cell>
          <cell r="ER1006">
            <v>76</v>
          </cell>
          <cell r="ES1006" t="str">
            <v/>
          </cell>
          <cell r="ET1006">
            <v>0</v>
          </cell>
          <cell r="EU1006">
            <v>78.5</v>
          </cell>
          <cell r="EV1006">
            <v>74.75</v>
          </cell>
          <cell r="EW1006">
            <v>74.5</v>
          </cell>
          <cell r="EX1006">
            <v>76</v>
          </cell>
          <cell r="EY1006" t="str">
            <v/>
          </cell>
          <cell r="EZ1006">
            <v>0</v>
          </cell>
          <cell r="FA1006">
            <v>79.33</v>
          </cell>
          <cell r="FB1006">
            <v>71.25</v>
          </cell>
          <cell r="FC1006">
            <v>79</v>
          </cell>
          <cell r="FD1006">
            <v>72</v>
          </cell>
          <cell r="FE1006" t="str">
            <v/>
          </cell>
          <cell r="FF1006">
            <v>0</v>
          </cell>
          <cell r="FG1006">
            <v>79.33</v>
          </cell>
          <cell r="FH1006">
            <v>71.25</v>
          </cell>
          <cell r="FI1006">
            <v>79</v>
          </cell>
          <cell r="FJ1006">
            <v>72</v>
          </cell>
          <cell r="FK1006" t="str">
            <v/>
          </cell>
          <cell r="FL1006">
            <v>0</v>
          </cell>
          <cell r="FM1006">
            <v>79.33</v>
          </cell>
          <cell r="FN1006">
            <v>71.25</v>
          </cell>
          <cell r="FO1006">
            <v>79</v>
          </cell>
          <cell r="FP1006">
            <v>72</v>
          </cell>
          <cell r="FQ1006" t="str">
            <v/>
          </cell>
          <cell r="FR1006">
            <v>0</v>
          </cell>
          <cell r="FS1006">
            <v>79.33</v>
          </cell>
          <cell r="FT1006">
            <v>71.25</v>
          </cell>
          <cell r="FU1006">
            <v>79</v>
          </cell>
          <cell r="FV1006">
            <v>72</v>
          </cell>
          <cell r="FW1006" t="str">
            <v/>
          </cell>
          <cell r="FX1006">
            <v>0</v>
          </cell>
          <cell r="FY1006">
            <v>79.33</v>
          </cell>
          <cell r="FZ1006">
            <v>71.25</v>
          </cell>
          <cell r="GA1006">
            <v>79</v>
          </cell>
          <cell r="GB1006">
            <v>72</v>
          </cell>
          <cell r="GC1006" t="str">
            <v/>
          </cell>
          <cell r="GD1006">
            <v>0</v>
          </cell>
          <cell r="GE1006">
            <v>79.33</v>
          </cell>
          <cell r="GF1006">
            <v>71.25</v>
          </cell>
          <cell r="GG1006">
            <v>79</v>
          </cell>
          <cell r="GH1006">
            <v>72</v>
          </cell>
          <cell r="GI1006" t="str">
            <v/>
          </cell>
          <cell r="GJ1006">
            <v>0</v>
          </cell>
          <cell r="GK1006">
            <v>79.33</v>
          </cell>
          <cell r="GL1006">
            <v>71.25</v>
          </cell>
          <cell r="GM1006">
            <v>79</v>
          </cell>
          <cell r="GN1006">
            <v>72</v>
          </cell>
          <cell r="GO1006" t="str">
            <v/>
          </cell>
          <cell r="GP1006">
            <v>0</v>
          </cell>
          <cell r="GQ1006">
            <v>79.33</v>
          </cell>
          <cell r="GR1006">
            <v>71.25</v>
          </cell>
          <cell r="GS1006">
            <v>79</v>
          </cell>
          <cell r="GT1006">
            <v>72</v>
          </cell>
          <cell r="GU1006" t="str">
            <v/>
          </cell>
          <cell r="GV1006">
            <v>0</v>
          </cell>
          <cell r="GW1006">
            <v>81.92</v>
          </cell>
          <cell r="GX1006">
            <v>78.75</v>
          </cell>
          <cell r="GY1006">
            <v>70</v>
          </cell>
          <cell r="GZ1006">
            <v>78</v>
          </cell>
          <cell r="HA1006" t="str">
            <v>EKO-L</v>
          </cell>
          <cell r="HB1006">
            <v>0</v>
          </cell>
          <cell r="HC1006">
            <v>83.83</v>
          </cell>
          <cell r="HD1006">
            <v>75.75</v>
          </cell>
          <cell r="HE1006">
            <v>77.5</v>
          </cell>
          <cell r="HF1006">
            <v>79</v>
          </cell>
          <cell r="HH1006">
            <v>0</v>
          </cell>
          <cell r="HM1006" t="str">
            <v/>
          </cell>
          <cell r="HN1006" t="str">
            <v/>
          </cell>
          <cell r="HS1006">
            <v>0</v>
          </cell>
          <cell r="HT1006" t="str">
            <v>PKN</v>
          </cell>
          <cell r="HU1006">
            <v>0</v>
          </cell>
          <cell r="HV1006" t="str">
            <v>IND</v>
          </cell>
          <cell r="HW1006">
            <v>0</v>
          </cell>
          <cell r="HX1006" t="str">
            <v>MAT-W</v>
          </cell>
          <cell r="HY1006">
            <v>0</v>
          </cell>
          <cell r="HZ1006" t="str">
            <v>SEJ-W</v>
          </cell>
          <cell r="IA1006">
            <v>0</v>
          </cell>
          <cell r="IB1006" t="str">
            <v>IGR-W</v>
          </cell>
          <cell r="IC1006">
            <v>0</v>
          </cell>
          <cell r="ID1006" t="str">
            <v>SBO</v>
          </cell>
          <cell r="IE1006">
            <v>0</v>
          </cell>
          <cell r="IF1006" t="str">
            <v>PJO</v>
          </cell>
          <cell r="IG1006">
            <v>0</v>
          </cell>
          <cell r="IH1006" t="str">
            <v>PRA</v>
          </cell>
          <cell r="II1006">
            <v>0</v>
          </cell>
          <cell r="IJ1006" t="str">
            <v>JAW</v>
          </cell>
          <cell r="IK1006">
            <v>0</v>
          </cell>
          <cell r="IL1006" t="str">
            <v>ARB</v>
          </cell>
          <cell r="IM1006">
            <v>0</v>
          </cell>
          <cell r="IN1006" t="str">
            <v>PKM</v>
          </cell>
          <cell r="IO1006">
            <v>0</v>
          </cell>
          <cell r="IP1006" t="str">
            <v>MAT-P</v>
          </cell>
          <cell r="IQ1006">
            <v>0</v>
          </cell>
          <cell r="IR1006" t="str">
            <v>BIO-P</v>
          </cell>
          <cell r="IS1006">
            <v>0</v>
          </cell>
          <cell r="IT1006" t="str">
            <v>FIS-P</v>
          </cell>
          <cell r="IU1006">
            <v>0</v>
          </cell>
          <cell r="IV1006" t="str">
            <v>KIM-P</v>
          </cell>
          <cell r="IW1006">
            <v>0</v>
          </cell>
          <cell r="IX1006" t="str">
            <v>EKO-L</v>
          </cell>
          <cell r="IY1006">
            <v>0</v>
          </cell>
          <cell r="JA1006">
            <v>0</v>
          </cell>
        </row>
        <row r="1007">
          <cell r="Q1007" t="str">
            <v/>
          </cell>
          <cell r="AB1007" t="str">
            <v/>
          </cell>
          <cell r="AC1007">
            <v>23</v>
          </cell>
          <cell r="AI1007" t="str">
            <v/>
          </cell>
          <cell r="AJ1007">
            <v>0</v>
          </cell>
          <cell r="AK1007">
            <v>83.25</v>
          </cell>
          <cell r="AL1007">
            <v>84.5</v>
          </cell>
          <cell r="AM1007">
            <v>88</v>
          </cell>
          <cell r="AN1007">
            <v>80</v>
          </cell>
          <cell r="AO1007" t="str">
            <v/>
          </cell>
          <cell r="AP1007">
            <v>0</v>
          </cell>
          <cell r="AQ1007">
            <v>85</v>
          </cell>
          <cell r="AR1007">
            <v>0</v>
          </cell>
          <cell r="AS1007">
            <v>78.5</v>
          </cell>
          <cell r="AT1007">
            <v>81</v>
          </cell>
          <cell r="AU1007" t="str">
            <v/>
          </cell>
          <cell r="AV1007">
            <v>0</v>
          </cell>
          <cell r="AW1007">
            <v>81.83</v>
          </cell>
          <cell r="AX1007">
            <v>84</v>
          </cell>
          <cell r="AY1007">
            <v>88</v>
          </cell>
          <cell r="AZ1007">
            <v>80</v>
          </cell>
          <cell r="BA1007" t="str">
            <v/>
          </cell>
          <cell r="BB1007">
            <v>0</v>
          </cell>
          <cell r="BC1007">
            <v>86.75</v>
          </cell>
          <cell r="BD1007">
            <v>84.5</v>
          </cell>
          <cell r="BE1007">
            <v>88</v>
          </cell>
          <cell r="BF1007">
            <v>82</v>
          </cell>
          <cell r="BG1007" t="str">
            <v/>
          </cell>
          <cell r="BH1007">
            <v>0</v>
          </cell>
          <cell r="BI1007">
            <v>84.33</v>
          </cell>
          <cell r="BJ1007">
            <v>80</v>
          </cell>
          <cell r="BK1007">
            <v>77.75</v>
          </cell>
          <cell r="BL1007">
            <v>78</v>
          </cell>
          <cell r="BM1007" t="str">
            <v/>
          </cell>
          <cell r="BN1007">
            <v>0</v>
          </cell>
          <cell r="BO1007">
            <v>81.13</v>
          </cell>
          <cell r="BP1007">
            <v>78.25</v>
          </cell>
          <cell r="BQ1007">
            <v>77.75</v>
          </cell>
          <cell r="BR1007">
            <v>85</v>
          </cell>
          <cell r="BS1007" t="str">
            <v/>
          </cell>
          <cell r="BT1007">
            <v>0</v>
          </cell>
          <cell r="BU1007">
            <v>86.5</v>
          </cell>
          <cell r="BV1007">
            <v>84.25</v>
          </cell>
          <cell r="BW1007">
            <v>88.5</v>
          </cell>
          <cell r="BX1007">
            <v>88</v>
          </cell>
          <cell r="BY1007" t="str">
            <v/>
          </cell>
          <cell r="BZ1007">
            <v>0</v>
          </cell>
          <cell r="CA1007">
            <v>86.78</v>
          </cell>
          <cell r="CB1007">
            <v>81.75</v>
          </cell>
          <cell r="CC1007">
            <v>81</v>
          </cell>
          <cell r="CD1007">
            <v>82</v>
          </cell>
          <cell r="CE1007" t="str">
            <v/>
          </cell>
          <cell r="CF1007">
            <v>0</v>
          </cell>
          <cell r="CG1007">
            <v>86.25</v>
          </cell>
          <cell r="CH1007">
            <v>76.25</v>
          </cell>
          <cell r="CI1007">
            <v>78</v>
          </cell>
          <cell r="CJ1007">
            <v>82</v>
          </cell>
          <cell r="CK1007" t="str">
            <v/>
          </cell>
          <cell r="CL1007">
            <v>0</v>
          </cell>
          <cell r="CM1007">
            <v>76.17</v>
          </cell>
          <cell r="CN1007">
            <v>83.5</v>
          </cell>
          <cell r="CO1007">
            <v>80</v>
          </cell>
          <cell r="CP1007">
            <v>78</v>
          </cell>
          <cell r="CQ1007" t="str">
            <v/>
          </cell>
          <cell r="CR1007">
            <v>0</v>
          </cell>
          <cell r="CS1007">
            <v>82.08</v>
          </cell>
          <cell r="CT1007">
            <v>89.75</v>
          </cell>
          <cell r="CU1007">
            <v>86.5</v>
          </cell>
          <cell r="CV1007">
            <v>83</v>
          </cell>
          <cell r="CW1007" t="str">
            <v/>
          </cell>
          <cell r="CX1007">
            <v>0</v>
          </cell>
          <cell r="CY1007">
            <v>82.44</v>
          </cell>
          <cell r="CZ1007">
            <v>83.75</v>
          </cell>
          <cell r="DA1007">
            <v>76.75</v>
          </cell>
          <cell r="DB1007">
            <v>83</v>
          </cell>
          <cell r="DC1007" t="str">
            <v/>
          </cell>
          <cell r="DD1007">
            <v>0</v>
          </cell>
          <cell r="DE1007">
            <v>91</v>
          </cell>
          <cell r="DF1007">
            <v>81</v>
          </cell>
          <cell r="DG1007">
            <v>81.75</v>
          </cell>
          <cell r="DH1007">
            <v>88</v>
          </cell>
          <cell r="DI1007" t="str">
            <v/>
          </cell>
          <cell r="DJ1007">
            <v>0</v>
          </cell>
          <cell r="DK1007">
            <v>0</v>
          </cell>
          <cell r="DL1007">
            <v>0</v>
          </cell>
          <cell r="DM1007">
            <v>0</v>
          </cell>
          <cell r="DN1007">
            <v>85</v>
          </cell>
          <cell r="DO1007" t="str">
            <v/>
          </cell>
          <cell r="DP1007">
            <v>0</v>
          </cell>
          <cell r="DQ1007">
            <v>89</v>
          </cell>
          <cell r="DR1007">
            <v>85.5</v>
          </cell>
          <cell r="DS1007">
            <v>91.5</v>
          </cell>
          <cell r="DT1007">
            <v>82</v>
          </cell>
          <cell r="DU1007" t="str">
            <v/>
          </cell>
          <cell r="DV1007">
            <v>0</v>
          </cell>
          <cell r="DW1007">
            <v>91</v>
          </cell>
          <cell r="DX1007">
            <v>86.75</v>
          </cell>
          <cell r="DY1007">
            <v>79.75</v>
          </cell>
          <cell r="DZ1007">
            <v>85</v>
          </cell>
          <cell r="EA1007" t="str">
            <v/>
          </cell>
          <cell r="EB1007">
            <v>0</v>
          </cell>
          <cell r="EC1007">
            <v>79.78</v>
          </cell>
          <cell r="ED1007">
            <v>78.25</v>
          </cell>
          <cell r="EE1007">
            <v>84.25</v>
          </cell>
          <cell r="EF1007">
            <v>77</v>
          </cell>
          <cell r="EG1007" t="str">
            <v/>
          </cell>
          <cell r="EH1007">
            <v>0</v>
          </cell>
          <cell r="EI1007">
            <v>78.5</v>
          </cell>
          <cell r="EJ1007">
            <v>74.75</v>
          </cell>
          <cell r="EK1007">
            <v>74.5</v>
          </cell>
          <cell r="EL1007">
            <v>76</v>
          </cell>
          <cell r="EM1007" t="str">
            <v/>
          </cell>
          <cell r="EN1007">
            <v>0</v>
          </cell>
          <cell r="EO1007">
            <v>78.5</v>
          </cell>
          <cell r="EP1007">
            <v>74.75</v>
          </cell>
          <cell r="EQ1007">
            <v>74.5</v>
          </cell>
          <cell r="ER1007">
            <v>76</v>
          </cell>
          <cell r="ES1007" t="str">
            <v/>
          </cell>
          <cell r="ET1007">
            <v>0</v>
          </cell>
          <cell r="EU1007">
            <v>78.5</v>
          </cell>
          <cell r="EV1007">
            <v>74.75</v>
          </cell>
          <cell r="EW1007">
            <v>74.5</v>
          </cell>
          <cell r="EX1007">
            <v>76</v>
          </cell>
          <cell r="EY1007" t="str">
            <v/>
          </cell>
          <cell r="EZ1007">
            <v>0</v>
          </cell>
          <cell r="FA1007">
            <v>79.33</v>
          </cell>
          <cell r="FB1007">
            <v>71.25</v>
          </cell>
          <cell r="FC1007">
            <v>79</v>
          </cell>
          <cell r="FD1007">
            <v>72</v>
          </cell>
          <cell r="FE1007" t="str">
            <v/>
          </cell>
          <cell r="FF1007">
            <v>0</v>
          </cell>
          <cell r="FG1007">
            <v>79.33</v>
          </cell>
          <cell r="FH1007">
            <v>71.25</v>
          </cell>
          <cell r="FI1007">
            <v>79</v>
          </cell>
          <cell r="FJ1007">
            <v>72</v>
          </cell>
          <cell r="FK1007" t="str">
            <v/>
          </cell>
          <cell r="FL1007">
            <v>0</v>
          </cell>
          <cell r="FM1007">
            <v>79.33</v>
          </cell>
          <cell r="FN1007">
            <v>71.25</v>
          </cell>
          <cell r="FO1007">
            <v>79</v>
          </cell>
          <cell r="FP1007">
            <v>72</v>
          </cell>
          <cell r="FQ1007" t="str">
            <v/>
          </cell>
          <cell r="FR1007">
            <v>0</v>
          </cell>
          <cell r="FS1007">
            <v>79.33</v>
          </cell>
          <cell r="FT1007">
            <v>71.25</v>
          </cell>
          <cell r="FU1007">
            <v>79</v>
          </cell>
          <cell r="FV1007">
            <v>72</v>
          </cell>
          <cell r="FW1007" t="str">
            <v/>
          </cell>
          <cell r="FX1007">
            <v>0</v>
          </cell>
          <cell r="FY1007">
            <v>79.33</v>
          </cell>
          <cell r="FZ1007">
            <v>71.25</v>
          </cell>
          <cell r="GA1007">
            <v>79</v>
          </cell>
          <cell r="GB1007">
            <v>72</v>
          </cell>
          <cell r="GC1007" t="str">
            <v/>
          </cell>
          <cell r="GD1007">
            <v>0</v>
          </cell>
          <cell r="GE1007">
            <v>79.33</v>
          </cell>
          <cell r="GF1007">
            <v>71.25</v>
          </cell>
          <cell r="GG1007">
            <v>79</v>
          </cell>
          <cell r="GH1007">
            <v>72</v>
          </cell>
          <cell r="GI1007" t="str">
            <v/>
          </cell>
          <cell r="GJ1007">
            <v>0</v>
          </cell>
          <cell r="GK1007">
            <v>79.33</v>
          </cell>
          <cell r="GL1007">
            <v>71.25</v>
          </cell>
          <cell r="GM1007">
            <v>79</v>
          </cell>
          <cell r="GN1007">
            <v>72</v>
          </cell>
          <cell r="GO1007" t="str">
            <v/>
          </cell>
          <cell r="GP1007">
            <v>0</v>
          </cell>
          <cell r="GQ1007">
            <v>79.33</v>
          </cell>
          <cell r="GR1007">
            <v>71.25</v>
          </cell>
          <cell r="GS1007">
            <v>79</v>
          </cell>
          <cell r="GT1007">
            <v>72</v>
          </cell>
          <cell r="GU1007" t="str">
            <v/>
          </cell>
          <cell r="GV1007">
            <v>0</v>
          </cell>
          <cell r="GW1007">
            <v>81.92</v>
          </cell>
          <cell r="GX1007">
            <v>78.75</v>
          </cell>
          <cell r="GY1007">
            <v>70</v>
          </cell>
          <cell r="GZ1007">
            <v>78</v>
          </cell>
          <cell r="HA1007" t="str">
            <v>EKO-L</v>
          </cell>
          <cell r="HB1007">
            <v>0</v>
          </cell>
          <cell r="HC1007">
            <v>83.83</v>
          </cell>
          <cell r="HD1007">
            <v>75.75</v>
          </cell>
          <cell r="HE1007">
            <v>77.5</v>
          </cell>
          <cell r="HF1007">
            <v>79</v>
          </cell>
          <cell r="HH1007">
            <v>0</v>
          </cell>
          <cell r="HM1007" t="str">
            <v/>
          </cell>
          <cell r="HN1007" t="str">
            <v/>
          </cell>
          <cell r="HS1007">
            <v>0</v>
          </cell>
          <cell r="HT1007" t="str">
            <v>PKN</v>
          </cell>
          <cell r="HU1007">
            <v>0</v>
          </cell>
          <cell r="HV1007" t="str">
            <v>IND</v>
          </cell>
          <cell r="HW1007">
            <v>0</v>
          </cell>
          <cell r="HX1007" t="str">
            <v>MAT-W</v>
          </cell>
          <cell r="HY1007">
            <v>0</v>
          </cell>
          <cell r="HZ1007" t="str">
            <v>SEJ-W</v>
          </cell>
          <cell r="IA1007">
            <v>0</v>
          </cell>
          <cell r="IB1007" t="str">
            <v>IGR-W</v>
          </cell>
          <cell r="IC1007">
            <v>0</v>
          </cell>
          <cell r="ID1007" t="str">
            <v>SBO</v>
          </cell>
          <cell r="IE1007">
            <v>0</v>
          </cell>
          <cell r="IF1007" t="str">
            <v>PJO</v>
          </cell>
          <cell r="IG1007">
            <v>0</v>
          </cell>
          <cell r="IH1007" t="str">
            <v>PRA</v>
          </cell>
          <cell r="II1007">
            <v>0</v>
          </cell>
          <cell r="IJ1007" t="str">
            <v>JAW</v>
          </cell>
          <cell r="IK1007">
            <v>0</v>
          </cell>
          <cell r="IL1007" t="str">
            <v>ARB</v>
          </cell>
          <cell r="IM1007">
            <v>0</v>
          </cell>
          <cell r="IN1007" t="str">
            <v>PKM</v>
          </cell>
          <cell r="IO1007">
            <v>0</v>
          </cell>
          <cell r="IP1007" t="str">
            <v>MAT-P</v>
          </cell>
          <cell r="IQ1007">
            <v>0</v>
          </cell>
          <cell r="IR1007" t="str">
            <v>BIO-P</v>
          </cell>
          <cell r="IS1007">
            <v>0</v>
          </cell>
          <cell r="IT1007" t="str">
            <v>FIS-P</v>
          </cell>
          <cell r="IU1007">
            <v>0</v>
          </cell>
          <cell r="IV1007" t="str">
            <v>KIM-P</v>
          </cell>
          <cell r="IW1007">
            <v>0</v>
          </cell>
          <cell r="IX1007" t="str">
            <v>EKO-L</v>
          </cell>
          <cell r="IY1007">
            <v>0</v>
          </cell>
          <cell r="JA1007">
            <v>0</v>
          </cell>
        </row>
        <row r="1008">
          <cell r="Q1008" t="str">
            <v/>
          </cell>
          <cell r="AB1008" t="str">
            <v/>
          </cell>
          <cell r="AC1008">
            <v>24</v>
          </cell>
          <cell r="AI1008" t="str">
            <v/>
          </cell>
          <cell r="AJ1008">
            <v>0</v>
          </cell>
          <cell r="AK1008">
            <v>83.25</v>
          </cell>
          <cell r="AL1008">
            <v>84.5</v>
          </cell>
          <cell r="AM1008">
            <v>88</v>
          </cell>
          <cell r="AN1008">
            <v>80</v>
          </cell>
          <cell r="AO1008" t="str">
            <v/>
          </cell>
          <cell r="AP1008">
            <v>0</v>
          </cell>
          <cell r="AQ1008">
            <v>85</v>
          </cell>
          <cell r="AR1008">
            <v>0</v>
          </cell>
          <cell r="AS1008">
            <v>78.5</v>
          </cell>
          <cell r="AT1008">
            <v>81</v>
          </cell>
          <cell r="AU1008" t="str">
            <v/>
          </cell>
          <cell r="AV1008">
            <v>0</v>
          </cell>
          <cell r="AW1008">
            <v>81.83</v>
          </cell>
          <cell r="AX1008">
            <v>84</v>
          </cell>
          <cell r="AY1008">
            <v>88</v>
          </cell>
          <cell r="AZ1008">
            <v>80</v>
          </cell>
          <cell r="BA1008" t="str">
            <v/>
          </cell>
          <cell r="BB1008">
            <v>0</v>
          </cell>
          <cell r="BC1008">
            <v>86.75</v>
          </cell>
          <cell r="BD1008">
            <v>84.5</v>
          </cell>
          <cell r="BE1008">
            <v>88</v>
          </cell>
          <cell r="BF1008">
            <v>82</v>
          </cell>
          <cell r="BG1008" t="str">
            <v/>
          </cell>
          <cell r="BH1008">
            <v>0</v>
          </cell>
          <cell r="BI1008">
            <v>84.33</v>
          </cell>
          <cell r="BJ1008">
            <v>80</v>
          </cell>
          <cell r="BK1008">
            <v>77.75</v>
          </cell>
          <cell r="BL1008">
            <v>78</v>
          </cell>
          <cell r="BM1008" t="str">
            <v/>
          </cell>
          <cell r="BN1008">
            <v>0</v>
          </cell>
          <cell r="BO1008">
            <v>81.13</v>
          </cell>
          <cell r="BP1008">
            <v>78.25</v>
          </cell>
          <cell r="BQ1008">
            <v>77.75</v>
          </cell>
          <cell r="BR1008">
            <v>85</v>
          </cell>
          <cell r="BS1008" t="str">
            <v/>
          </cell>
          <cell r="BT1008">
            <v>0</v>
          </cell>
          <cell r="BU1008">
            <v>86.5</v>
          </cell>
          <cell r="BV1008">
            <v>84.25</v>
          </cell>
          <cell r="BW1008">
            <v>88.5</v>
          </cell>
          <cell r="BX1008">
            <v>88</v>
          </cell>
          <cell r="BY1008" t="str">
            <v/>
          </cell>
          <cell r="BZ1008">
            <v>0</v>
          </cell>
          <cell r="CA1008">
            <v>86.78</v>
          </cell>
          <cell r="CB1008">
            <v>81.75</v>
          </cell>
          <cell r="CC1008">
            <v>81</v>
          </cell>
          <cell r="CD1008">
            <v>82</v>
          </cell>
          <cell r="CE1008" t="str">
            <v/>
          </cell>
          <cell r="CF1008">
            <v>0</v>
          </cell>
          <cell r="CG1008">
            <v>86.25</v>
          </cell>
          <cell r="CH1008">
            <v>76.25</v>
          </cell>
          <cell r="CI1008">
            <v>78</v>
          </cell>
          <cell r="CJ1008">
            <v>82</v>
          </cell>
          <cell r="CK1008" t="str">
            <v/>
          </cell>
          <cell r="CL1008">
            <v>0</v>
          </cell>
          <cell r="CM1008">
            <v>76.17</v>
          </cell>
          <cell r="CN1008">
            <v>83.5</v>
          </cell>
          <cell r="CO1008">
            <v>80</v>
          </cell>
          <cell r="CP1008">
            <v>78</v>
          </cell>
          <cell r="CQ1008" t="str">
            <v/>
          </cell>
          <cell r="CR1008">
            <v>0</v>
          </cell>
          <cell r="CS1008">
            <v>82.08</v>
          </cell>
          <cell r="CT1008">
            <v>89.75</v>
          </cell>
          <cell r="CU1008">
            <v>86.5</v>
          </cell>
          <cell r="CV1008">
            <v>83</v>
          </cell>
          <cell r="CW1008" t="str">
            <v/>
          </cell>
          <cell r="CX1008">
            <v>0</v>
          </cell>
          <cell r="CY1008">
            <v>82.44</v>
          </cell>
          <cell r="CZ1008">
            <v>83.75</v>
          </cell>
          <cell r="DA1008">
            <v>76.75</v>
          </cell>
          <cell r="DB1008">
            <v>83</v>
          </cell>
          <cell r="DC1008" t="str">
            <v/>
          </cell>
          <cell r="DD1008">
            <v>0</v>
          </cell>
          <cell r="DE1008">
            <v>91</v>
          </cell>
          <cell r="DF1008">
            <v>81</v>
          </cell>
          <cell r="DG1008">
            <v>81.75</v>
          </cell>
          <cell r="DH1008">
            <v>88</v>
          </cell>
          <cell r="DI1008" t="str">
            <v/>
          </cell>
          <cell r="DJ1008">
            <v>0</v>
          </cell>
          <cell r="DK1008">
            <v>0</v>
          </cell>
          <cell r="DL1008">
            <v>0</v>
          </cell>
          <cell r="DM1008">
            <v>0</v>
          </cell>
          <cell r="DN1008">
            <v>85</v>
          </cell>
          <cell r="DO1008" t="str">
            <v/>
          </cell>
          <cell r="DP1008">
            <v>0</v>
          </cell>
          <cell r="DQ1008">
            <v>89</v>
          </cell>
          <cell r="DR1008">
            <v>85.5</v>
          </cell>
          <cell r="DS1008">
            <v>91.5</v>
          </cell>
          <cell r="DT1008">
            <v>82</v>
          </cell>
          <cell r="DU1008" t="str">
            <v/>
          </cell>
          <cell r="DV1008">
            <v>0</v>
          </cell>
          <cell r="DW1008">
            <v>91</v>
          </cell>
          <cell r="DX1008">
            <v>86.75</v>
          </cell>
          <cell r="DY1008">
            <v>79.75</v>
          </cell>
          <cell r="DZ1008">
            <v>85</v>
          </cell>
          <cell r="EA1008" t="str">
            <v/>
          </cell>
          <cell r="EB1008">
            <v>0</v>
          </cell>
          <cell r="EC1008">
            <v>79.78</v>
          </cell>
          <cell r="ED1008">
            <v>78.25</v>
          </cell>
          <cell r="EE1008">
            <v>84.25</v>
          </cell>
          <cell r="EF1008">
            <v>77</v>
          </cell>
          <cell r="EG1008" t="str">
            <v/>
          </cell>
          <cell r="EH1008">
            <v>0</v>
          </cell>
          <cell r="EI1008">
            <v>78.5</v>
          </cell>
          <cell r="EJ1008">
            <v>74.75</v>
          </cell>
          <cell r="EK1008">
            <v>74.5</v>
          </cell>
          <cell r="EL1008">
            <v>76</v>
          </cell>
          <cell r="EM1008" t="str">
            <v/>
          </cell>
          <cell r="EN1008">
            <v>0</v>
          </cell>
          <cell r="EO1008">
            <v>78.5</v>
          </cell>
          <cell r="EP1008">
            <v>74.75</v>
          </cell>
          <cell r="EQ1008">
            <v>74.5</v>
          </cell>
          <cell r="ER1008">
            <v>76</v>
          </cell>
          <cell r="ES1008" t="str">
            <v/>
          </cell>
          <cell r="ET1008">
            <v>0</v>
          </cell>
          <cell r="EU1008">
            <v>78.5</v>
          </cell>
          <cell r="EV1008">
            <v>74.75</v>
          </cell>
          <cell r="EW1008">
            <v>74.5</v>
          </cell>
          <cell r="EX1008">
            <v>76</v>
          </cell>
          <cell r="EY1008" t="str">
            <v/>
          </cell>
          <cell r="EZ1008">
            <v>0</v>
          </cell>
          <cell r="FA1008">
            <v>79.33</v>
          </cell>
          <cell r="FB1008">
            <v>71.25</v>
          </cell>
          <cell r="FC1008">
            <v>79</v>
          </cell>
          <cell r="FD1008">
            <v>72</v>
          </cell>
          <cell r="FE1008" t="str">
            <v/>
          </cell>
          <cell r="FF1008">
            <v>0</v>
          </cell>
          <cell r="FG1008">
            <v>79.33</v>
          </cell>
          <cell r="FH1008">
            <v>71.25</v>
          </cell>
          <cell r="FI1008">
            <v>79</v>
          </cell>
          <cell r="FJ1008">
            <v>72</v>
          </cell>
          <cell r="FK1008" t="str">
            <v/>
          </cell>
          <cell r="FL1008">
            <v>0</v>
          </cell>
          <cell r="FM1008">
            <v>79.33</v>
          </cell>
          <cell r="FN1008">
            <v>71.25</v>
          </cell>
          <cell r="FO1008">
            <v>79</v>
          </cell>
          <cell r="FP1008">
            <v>72</v>
          </cell>
          <cell r="FQ1008" t="str">
            <v/>
          </cell>
          <cell r="FR1008">
            <v>0</v>
          </cell>
          <cell r="FS1008">
            <v>79.33</v>
          </cell>
          <cell r="FT1008">
            <v>71.25</v>
          </cell>
          <cell r="FU1008">
            <v>79</v>
          </cell>
          <cell r="FV1008">
            <v>72</v>
          </cell>
          <cell r="FW1008" t="str">
            <v/>
          </cell>
          <cell r="FX1008">
            <v>0</v>
          </cell>
          <cell r="FY1008">
            <v>79.33</v>
          </cell>
          <cell r="FZ1008">
            <v>71.25</v>
          </cell>
          <cell r="GA1008">
            <v>79</v>
          </cell>
          <cell r="GB1008">
            <v>72</v>
          </cell>
          <cell r="GC1008" t="str">
            <v/>
          </cell>
          <cell r="GD1008">
            <v>0</v>
          </cell>
          <cell r="GE1008">
            <v>79.33</v>
          </cell>
          <cell r="GF1008">
            <v>71.25</v>
          </cell>
          <cell r="GG1008">
            <v>79</v>
          </cell>
          <cell r="GH1008">
            <v>72</v>
          </cell>
          <cell r="GI1008" t="str">
            <v/>
          </cell>
          <cell r="GJ1008">
            <v>0</v>
          </cell>
          <cell r="GK1008">
            <v>79.33</v>
          </cell>
          <cell r="GL1008">
            <v>71.25</v>
          </cell>
          <cell r="GM1008">
            <v>79</v>
          </cell>
          <cell r="GN1008">
            <v>72</v>
          </cell>
          <cell r="GO1008" t="str">
            <v/>
          </cell>
          <cell r="GP1008">
            <v>0</v>
          </cell>
          <cell r="GQ1008">
            <v>79.33</v>
          </cell>
          <cell r="GR1008">
            <v>71.25</v>
          </cell>
          <cell r="GS1008">
            <v>79</v>
          </cell>
          <cell r="GT1008">
            <v>72</v>
          </cell>
          <cell r="GU1008" t="str">
            <v/>
          </cell>
          <cell r="GV1008">
            <v>0</v>
          </cell>
          <cell r="GW1008">
            <v>81.92</v>
          </cell>
          <cell r="GX1008">
            <v>78.75</v>
          </cell>
          <cell r="GY1008">
            <v>70</v>
          </cell>
          <cell r="GZ1008">
            <v>78</v>
          </cell>
          <cell r="HA1008" t="str">
            <v>EKO-L</v>
          </cell>
          <cell r="HB1008">
            <v>0</v>
          </cell>
          <cell r="HC1008">
            <v>83.83</v>
          </cell>
          <cell r="HD1008">
            <v>75.75</v>
          </cell>
          <cell r="HE1008">
            <v>77.5</v>
          </cell>
          <cell r="HF1008">
            <v>79</v>
          </cell>
          <cell r="HH1008">
            <v>0</v>
          </cell>
          <cell r="HM1008" t="str">
            <v/>
          </cell>
          <cell r="HN1008" t="str">
            <v/>
          </cell>
          <cell r="HS1008">
            <v>0</v>
          </cell>
          <cell r="HT1008" t="str">
            <v>PKN</v>
          </cell>
          <cell r="HU1008">
            <v>0</v>
          </cell>
          <cell r="HV1008" t="str">
            <v>IND</v>
          </cell>
          <cell r="HW1008">
            <v>0</v>
          </cell>
          <cell r="HX1008" t="str">
            <v>MAT-W</v>
          </cell>
          <cell r="HY1008">
            <v>0</v>
          </cell>
          <cell r="HZ1008" t="str">
            <v>SEJ-W</v>
          </cell>
          <cell r="IA1008">
            <v>0</v>
          </cell>
          <cell r="IB1008" t="str">
            <v>IGR-W</v>
          </cell>
          <cell r="IC1008">
            <v>0</v>
          </cell>
          <cell r="ID1008" t="str">
            <v>SBO</v>
          </cell>
          <cell r="IE1008">
            <v>0</v>
          </cell>
          <cell r="IF1008" t="str">
            <v>PJO</v>
          </cell>
          <cell r="IG1008">
            <v>0</v>
          </cell>
          <cell r="IH1008" t="str">
            <v>PRA</v>
          </cell>
          <cell r="II1008">
            <v>0</v>
          </cell>
          <cell r="IJ1008" t="str">
            <v>JAW</v>
          </cell>
          <cell r="IK1008">
            <v>0</v>
          </cell>
          <cell r="IL1008" t="str">
            <v>ARB</v>
          </cell>
          <cell r="IM1008">
            <v>0</v>
          </cell>
          <cell r="IN1008" t="str">
            <v>PKM</v>
          </cell>
          <cell r="IO1008">
            <v>0</v>
          </cell>
          <cell r="IP1008" t="str">
            <v>MAT-P</v>
          </cell>
          <cell r="IQ1008">
            <v>0</v>
          </cell>
          <cell r="IR1008" t="str">
            <v>BIO-P</v>
          </cell>
          <cell r="IS1008">
            <v>0</v>
          </cell>
          <cell r="IT1008" t="str">
            <v>FIS-P</v>
          </cell>
          <cell r="IU1008">
            <v>0</v>
          </cell>
          <cell r="IV1008" t="str">
            <v>KIM-P</v>
          </cell>
          <cell r="IW1008">
            <v>0</v>
          </cell>
          <cell r="IX1008" t="str">
            <v>EKO-L</v>
          </cell>
          <cell r="IY1008">
            <v>0</v>
          </cell>
          <cell r="JA1008">
            <v>0</v>
          </cell>
        </row>
        <row r="1009">
          <cell r="Q1009" t="str">
            <v/>
          </cell>
          <cell r="AB1009" t="str">
            <v/>
          </cell>
          <cell r="AC1009">
            <v>25</v>
          </cell>
          <cell r="AI1009" t="str">
            <v/>
          </cell>
          <cell r="AJ1009">
            <v>0</v>
          </cell>
          <cell r="AK1009">
            <v>83.25</v>
          </cell>
          <cell r="AL1009">
            <v>84.5</v>
          </cell>
          <cell r="AM1009">
            <v>88</v>
          </cell>
          <cell r="AN1009">
            <v>80</v>
          </cell>
          <cell r="AO1009" t="str">
            <v/>
          </cell>
          <cell r="AP1009">
            <v>0</v>
          </cell>
          <cell r="AQ1009">
            <v>85</v>
          </cell>
          <cell r="AR1009">
            <v>0</v>
          </cell>
          <cell r="AS1009">
            <v>78.5</v>
          </cell>
          <cell r="AT1009">
            <v>81</v>
          </cell>
          <cell r="AU1009" t="str">
            <v/>
          </cell>
          <cell r="AV1009">
            <v>0</v>
          </cell>
          <cell r="AW1009">
            <v>81.83</v>
          </cell>
          <cell r="AX1009">
            <v>84</v>
          </cell>
          <cell r="AY1009">
            <v>88</v>
          </cell>
          <cell r="AZ1009">
            <v>80</v>
          </cell>
          <cell r="BA1009" t="str">
            <v/>
          </cell>
          <cell r="BB1009">
            <v>0</v>
          </cell>
          <cell r="BC1009">
            <v>86.75</v>
          </cell>
          <cell r="BD1009">
            <v>84.5</v>
          </cell>
          <cell r="BE1009">
            <v>88</v>
          </cell>
          <cell r="BF1009">
            <v>82</v>
          </cell>
          <cell r="BG1009" t="str">
            <v/>
          </cell>
          <cell r="BH1009">
            <v>0</v>
          </cell>
          <cell r="BI1009">
            <v>84.33</v>
          </cell>
          <cell r="BJ1009">
            <v>80</v>
          </cell>
          <cell r="BK1009">
            <v>77.75</v>
          </cell>
          <cell r="BL1009">
            <v>78</v>
          </cell>
          <cell r="BM1009" t="str">
            <v/>
          </cell>
          <cell r="BN1009">
            <v>0</v>
          </cell>
          <cell r="BO1009">
            <v>81.13</v>
          </cell>
          <cell r="BP1009">
            <v>78.25</v>
          </cell>
          <cell r="BQ1009">
            <v>77.75</v>
          </cell>
          <cell r="BR1009">
            <v>85</v>
          </cell>
          <cell r="BS1009" t="str">
            <v/>
          </cell>
          <cell r="BT1009">
            <v>0</v>
          </cell>
          <cell r="BU1009">
            <v>86.5</v>
          </cell>
          <cell r="BV1009">
            <v>84.25</v>
          </cell>
          <cell r="BW1009">
            <v>88.5</v>
          </cell>
          <cell r="BX1009">
            <v>88</v>
          </cell>
          <cell r="BY1009" t="str">
            <v/>
          </cell>
          <cell r="BZ1009">
            <v>0</v>
          </cell>
          <cell r="CA1009">
            <v>86.78</v>
          </cell>
          <cell r="CB1009">
            <v>81.75</v>
          </cell>
          <cell r="CC1009">
            <v>81</v>
          </cell>
          <cell r="CD1009">
            <v>82</v>
          </cell>
          <cell r="CE1009" t="str">
            <v/>
          </cell>
          <cell r="CF1009">
            <v>0</v>
          </cell>
          <cell r="CG1009">
            <v>86.25</v>
          </cell>
          <cell r="CH1009">
            <v>76.25</v>
          </cell>
          <cell r="CI1009">
            <v>78</v>
          </cell>
          <cell r="CJ1009">
            <v>82</v>
          </cell>
          <cell r="CK1009" t="str">
            <v/>
          </cell>
          <cell r="CL1009">
            <v>0</v>
          </cell>
          <cell r="CM1009">
            <v>76.17</v>
          </cell>
          <cell r="CN1009">
            <v>83.5</v>
          </cell>
          <cell r="CO1009">
            <v>80</v>
          </cell>
          <cell r="CP1009">
            <v>78</v>
          </cell>
          <cell r="CQ1009" t="str">
            <v/>
          </cell>
          <cell r="CR1009">
            <v>0</v>
          </cell>
          <cell r="CS1009">
            <v>82.08</v>
          </cell>
          <cell r="CT1009">
            <v>89.75</v>
          </cell>
          <cell r="CU1009">
            <v>86.5</v>
          </cell>
          <cell r="CV1009">
            <v>83</v>
          </cell>
          <cell r="CW1009" t="str">
            <v/>
          </cell>
          <cell r="CX1009">
            <v>0</v>
          </cell>
          <cell r="CY1009">
            <v>82.44</v>
          </cell>
          <cell r="CZ1009">
            <v>83.75</v>
          </cell>
          <cell r="DA1009">
            <v>76.75</v>
          </cell>
          <cell r="DB1009">
            <v>83</v>
          </cell>
          <cell r="DC1009" t="str">
            <v/>
          </cell>
          <cell r="DD1009">
            <v>0</v>
          </cell>
          <cell r="DE1009">
            <v>91</v>
          </cell>
          <cell r="DF1009">
            <v>81</v>
          </cell>
          <cell r="DG1009">
            <v>81.75</v>
          </cell>
          <cell r="DH1009">
            <v>88</v>
          </cell>
          <cell r="DI1009" t="str">
            <v/>
          </cell>
          <cell r="DJ1009">
            <v>0</v>
          </cell>
          <cell r="DK1009">
            <v>0</v>
          </cell>
          <cell r="DL1009">
            <v>0</v>
          </cell>
          <cell r="DM1009">
            <v>0</v>
          </cell>
          <cell r="DN1009">
            <v>85</v>
          </cell>
          <cell r="DO1009" t="str">
            <v/>
          </cell>
          <cell r="DP1009">
            <v>0</v>
          </cell>
          <cell r="DQ1009">
            <v>89</v>
          </cell>
          <cell r="DR1009">
            <v>85.5</v>
          </cell>
          <cell r="DS1009">
            <v>91.5</v>
          </cell>
          <cell r="DT1009">
            <v>82</v>
          </cell>
          <cell r="DU1009" t="str">
            <v/>
          </cell>
          <cell r="DV1009">
            <v>0</v>
          </cell>
          <cell r="DW1009">
            <v>91</v>
          </cell>
          <cell r="DX1009">
            <v>86.75</v>
          </cell>
          <cell r="DY1009">
            <v>79.75</v>
          </cell>
          <cell r="DZ1009">
            <v>85</v>
          </cell>
          <cell r="EA1009" t="str">
            <v/>
          </cell>
          <cell r="EB1009">
            <v>0</v>
          </cell>
          <cell r="EC1009">
            <v>79.78</v>
          </cell>
          <cell r="ED1009">
            <v>78.25</v>
          </cell>
          <cell r="EE1009">
            <v>84.25</v>
          </cell>
          <cell r="EF1009">
            <v>77</v>
          </cell>
          <cell r="EG1009" t="str">
            <v/>
          </cell>
          <cell r="EH1009">
            <v>0</v>
          </cell>
          <cell r="EI1009">
            <v>78.5</v>
          </cell>
          <cell r="EJ1009">
            <v>74.75</v>
          </cell>
          <cell r="EK1009">
            <v>74.5</v>
          </cell>
          <cell r="EL1009">
            <v>76</v>
          </cell>
          <cell r="EM1009" t="str">
            <v/>
          </cell>
          <cell r="EN1009">
            <v>0</v>
          </cell>
          <cell r="EO1009">
            <v>78.5</v>
          </cell>
          <cell r="EP1009">
            <v>74.75</v>
          </cell>
          <cell r="EQ1009">
            <v>74.5</v>
          </cell>
          <cell r="ER1009">
            <v>76</v>
          </cell>
          <cell r="ES1009" t="str">
            <v/>
          </cell>
          <cell r="ET1009">
            <v>0</v>
          </cell>
          <cell r="EU1009">
            <v>78.5</v>
          </cell>
          <cell r="EV1009">
            <v>74.75</v>
          </cell>
          <cell r="EW1009">
            <v>74.5</v>
          </cell>
          <cell r="EX1009">
            <v>76</v>
          </cell>
          <cell r="EY1009" t="str">
            <v/>
          </cell>
          <cell r="EZ1009">
            <v>0</v>
          </cell>
          <cell r="FA1009">
            <v>79.33</v>
          </cell>
          <cell r="FB1009">
            <v>71.25</v>
          </cell>
          <cell r="FC1009">
            <v>79</v>
          </cell>
          <cell r="FD1009">
            <v>72</v>
          </cell>
          <cell r="FE1009" t="str">
            <v/>
          </cell>
          <cell r="FF1009">
            <v>0</v>
          </cell>
          <cell r="FG1009">
            <v>79.33</v>
          </cell>
          <cell r="FH1009">
            <v>71.25</v>
          </cell>
          <cell r="FI1009">
            <v>79</v>
          </cell>
          <cell r="FJ1009">
            <v>72</v>
          </cell>
          <cell r="FK1009" t="str">
            <v/>
          </cell>
          <cell r="FL1009">
            <v>0</v>
          </cell>
          <cell r="FM1009">
            <v>79.33</v>
          </cell>
          <cell r="FN1009">
            <v>71.25</v>
          </cell>
          <cell r="FO1009">
            <v>79</v>
          </cell>
          <cell r="FP1009">
            <v>72</v>
          </cell>
          <cell r="FQ1009" t="str">
            <v/>
          </cell>
          <cell r="FR1009">
            <v>0</v>
          </cell>
          <cell r="FS1009">
            <v>79.33</v>
          </cell>
          <cell r="FT1009">
            <v>71.25</v>
          </cell>
          <cell r="FU1009">
            <v>79</v>
          </cell>
          <cell r="FV1009">
            <v>72</v>
          </cell>
          <cell r="FW1009" t="str">
            <v/>
          </cell>
          <cell r="FX1009">
            <v>0</v>
          </cell>
          <cell r="FY1009">
            <v>79.33</v>
          </cell>
          <cell r="FZ1009">
            <v>71.25</v>
          </cell>
          <cell r="GA1009">
            <v>79</v>
          </cell>
          <cell r="GB1009">
            <v>72</v>
          </cell>
          <cell r="GC1009" t="str">
            <v/>
          </cell>
          <cell r="GD1009">
            <v>0</v>
          </cell>
          <cell r="GE1009">
            <v>79.33</v>
          </cell>
          <cell r="GF1009">
            <v>71.25</v>
          </cell>
          <cell r="GG1009">
            <v>79</v>
          </cell>
          <cell r="GH1009">
            <v>72</v>
          </cell>
          <cell r="GI1009" t="str">
            <v/>
          </cell>
          <cell r="GJ1009">
            <v>0</v>
          </cell>
          <cell r="GK1009">
            <v>79.33</v>
          </cell>
          <cell r="GL1009">
            <v>71.25</v>
          </cell>
          <cell r="GM1009">
            <v>79</v>
          </cell>
          <cell r="GN1009">
            <v>72</v>
          </cell>
          <cell r="GO1009" t="str">
            <v/>
          </cell>
          <cell r="GP1009">
            <v>0</v>
          </cell>
          <cell r="GQ1009">
            <v>79.33</v>
          </cell>
          <cell r="GR1009">
            <v>71.25</v>
          </cell>
          <cell r="GS1009">
            <v>79</v>
          </cell>
          <cell r="GT1009">
            <v>72</v>
          </cell>
          <cell r="GU1009" t="str">
            <v/>
          </cell>
          <cell r="GV1009">
            <v>0</v>
          </cell>
          <cell r="GW1009">
            <v>81.92</v>
          </cell>
          <cell r="GX1009">
            <v>78.75</v>
          </cell>
          <cell r="GY1009">
            <v>70</v>
          </cell>
          <cell r="GZ1009">
            <v>78</v>
          </cell>
          <cell r="HA1009" t="str">
            <v>EKO-L</v>
          </cell>
          <cell r="HB1009">
            <v>0</v>
          </cell>
          <cell r="HC1009">
            <v>83.83</v>
          </cell>
          <cell r="HD1009">
            <v>75.75</v>
          </cell>
          <cell r="HE1009">
            <v>77.5</v>
          </cell>
          <cell r="HF1009">
            <v>79</v>
          </cell>
          <cell r="HH1009">
            <v>0</v>
          </cell>
          <cell r="HM1009" t="str">
            <v/>
          </cell>
          <cell r="HN1009" t="str">
            <v/>
          </cell>
          <cell r="HS1009">
            <v>0</v>
          </cell>
          <cell r="HT1009" t="str">
            <v>PKN</v>
          </cell>
          <cell r="HU1009">
            <v>0</v>
          </cell>
          <cell r="HV1009" t="str">
            <v>IND</v>
          </cell>
          <cell r="HW1009">
            <v>0</v>
          </cell>
          <cell r="HX1009" t="str">
            <v>MAT-W</v>
          </cell>
          <cell r="HY1009">
            <v>0</v>
          </cell>
          <cell r="HZ1009" t="str">
            <v>SEJ-W</v>
          </cell>
          <cell r="IA1009">
            <v>0</v>
          </cell>
          <cell r="IB1009" t="str">
            <v>IGR-W</v>
          </cell>
          <cell r="IC1009">
            <v>0</v>
          </cell>
          <cell r="ID1009" t="str">
            <v>SBO</v>
          </cell>
          <cell r="IE1009">
            <v>0</v>
          </cell>
          <cell r="IF1009" t="str">
            <v>PJO</v>
          </cell>
          <cell r="IG1009">
            <v>0</v>
          </cell>
          <cell r="IH1009" t="str">
            <v>PRA</v>
          </cell>
          <cell r="II1009">
            <v>0</v>
          </cell>
          <cell r="IJ1009" t="str">
            <v>JAW</v>
          </cell>
          <cell r="IK1009">
            <v>0</v>
          </cell>
          <cell r="IL1009" t="str">
            <v>ARB</v>
          </cell>
          <cell r="IM1009">
            <v>0</v>
          </cell>
          <cell r="IN1009" t="str">
            <v>PKM</v>
          </cell>
          <cell r="IO1009">
            <v>0</v>
          </cell>
          <cell r="IP1009" t="str">
            <v>MAT-P</v>
          </cell>
          <cell r="IQ1009">
            <v>0</v>
          </cell>
          <cell r="IR1009" t="str">
            <v>BIO-P</v>
          </cell>
          <cell r="IS1009">
            <v>0</v>
          </cell>
          <cell r="IT1009" t="str">
            <v>FIS-P</v>
          </cell>
          <cell r="IU1009">
            <v>0</v>
          </cell>
          <cell r="IV1009" t="str">
            <v>KIM-P</v>
          </cell>
          <cell r="IW1009">
            <v>0</v>
          </cell>
          <cell r="IX1009" t="str">
            <v>EKO-L</v>
          </cell>
          <cell r="IY1009">
            <v>0</v>
          </cell>
          <cell r="JA1009">
            <v>0</v>
          </cell>
        </row>
        <row r="1010">
          <cell r="Q1010" t="str">
            <v/>
          </cell>
          <cell r="AB1010" t="str">
            <v/>
          </cell>
          <cell r="AC1010">
            <v>26</v>
          </cell>
          <cell r="AI1010" t="str">
            <v/>
          </cell>
          <cell r="AJ1010">
            <v>0</v>
          </cell>
          <cell r="AK1010">
            <v>83.25</v>
          </cell>
          <cell r="AL1010">
            <v>84.5</v>
          </cell>
          <cell r="AM1010">
            <v>88</v>
          </cell>
          <cell r="AN1010">
            <v>80</v>
          </cell>
          <cell r="AO1010" t="str">
            <v/>
          </cell>
          <cell r="AP1010">
            <v>0</v>
          </cell>
          <cell r="AQ1010">
            <v>85</v>
          </cell>
          <cell r="AR1010">
            <v>0</v>
          </cell>
          <cell r="AS1010">
            <v>78.5</v>
          </cell>
          <cell r="AT1010">
            <v>81</v>
          </cell>
          <cell r="AU1010" t="str">
            <v/>
          </cell>
          <cell r="AV1010">
            <v>0</v>
          </cell>
          <cell r="AW1010">
            <v>81.83</v>
          </cell>
          <cell r="AX1010">
            <v>84</v>
          </cell>
          <cell r="AY1010">
            <v>88</v>
          </cell>
          <cell r="AZ1010">
            <v>80</v>
          </cell>
          <cell r="BA1010" t="str">
            <v/>
          </cell>
          <cell r="BB1010">
            <v>0</v>
          </cell>
          <cell r="BC1010">
            <v>86.75</v>
          </cell>
          <cell r="BD1010">
            <v>84.5</v>
          </cell>
          <cell r="BE1010">
            <v>88</v>
          </cell>
          <cell r="BF1010">
            <v>82</v>
          </cell>
          <cell r="BG1010" t="str">
            <v/>
          </cell>
          <cell r="BH1010">
            <v>0</v>
          </cell>
          <cell r="BI1010">
            <v>84.33</v>
          </cell>
          <cell r="BJ1010">
            <v>80</v>
          </cell>
          <cell r="BK1010">
            <v>77.75</v>
          </cell>
          <cell r="BL1010">
            <v>78</v>
          </cell>
          <cell r="BM1010" t="str">
            <v/>
          </cell>
          <cell r="BN1010">
            <v>0</v>
          </cell>
          <cell r="BO1010">
            <v>81.13</v>
          </cell>
          <cell r="BP1010">
            <v>78.25</v>
          </cell>
          <cell r="BQ1010">
            <v>77.75</v>
          </cell>
          <cell r="BR1010">
            <v>85</v>
          </cell>
          <cell r="BS1010" t="str">
            <v/>
          </cell>
          <cell r="BT1010">
            <v>0</v>
          </cell>
          <cell r="BU1010">
            <v>86.5</v>
          </cell>
          <cell r="BV1010">
            <v>84.25</v>
          </cell>
          <cell r="BW1010">
            <v>88.5</v>
          </cell>
          <cell r="BX1010">
            <v>88</v>
          </cell>
          <cell r="BY1010" t="str">
            <v/>
          </cell>
          <cell r="BZ1010">
            <v>0</v>
          </cell>
          <cell r="CA1010">
            <v>86.78</v>
          </cell>
          <cell r="CB1010">
            <v>81.75</v>
          </cell>
          <cell r="CC1010">
            <v>81</v>
          </cell>
          <cell r="CD1010">
            <v>82</v>
          </cell>
          <cell r="CE1010" t="str">
            <v/>
          </cell>
          <cell r="CF1010">
            <v>0</v>
          </cell>
          <cell r="CG1010">
            <v>86.25</v>
          </cell>
          <cell r="CH1010">
            <v>76.25</v>
          </cell>
          <cell r="CI1010">
            <v>78</v>
          </cell>
          <cell r="CJ1010">
            <v>82</v>
          </cell>
          <cell r="CK1010" t="str">
            <v/>
          </cell>
          <cell r="CL1010">
            <v>0</v>
          </cell>
          <cell r="CM1010">
            <v>76.17</v>
          </cell>
          <cell r="CN1010">
            <v>83.5</v>
          </cell>
          <cell r="CO1010">
            <v>80</v>
          </cell>
          <cell r="CP1010">
            <v>78</v>
          </cell>
          <cell r="CQ1010" t="str">
            <v/>
          </cell>
          <cell r="CR1010">
            <v>0</v>
          </cell>
          <cell r="CS1010">
            <v>82.08</v>
          </cell>
          <cell r="CT1010">
            <v>89.75</v>
          </cell>
          <cell r="CU1010">
            <v>86.5</v>
          </cell>
          <cell r="CV1010">
            <v>83</v>
          </cell>
          <cell r="CW1010" t="str">
            <v/>
          </cell>
          <cell r="CX1010">
            <v>0</v>
          </cell>
          <cell r="CY1010">
            <v>82.44</v>
          </cell>
          <cell r="CZ1010">
            <v>83.75</v>
          </cell>
          <cell r="DA1010">
            <v>76.75</v>
          </cell>
          <cell r="DB1010">
            <v>83</v>
          </cell>
          <cell r="DC1010" t="str">
            <v/>
          </cell>
          <cell r="DD1010">
            <v>0</v>
          </cell>
          <cell r="DE1010">
            <v>91</v>
          </cell>
          <cell r="DF1010">
            <v>81</v>
          </cell>
          <cell r="DG1010">
            <v>81.75</v>
          </cell>
          <cell r="DH1010">
            <v>88</v>
          </cell>
          <cell r="DI1010" t="str">
            <v/>
          </cell>
          <cell r="DJ1010">
            <v>0</v>
          </cell>
          <cell r="DK1010">
            <v>0</v>
          </cell>
          <cell r="DL1010">
            <v>0</v>
          </cell>
          <cell r="DM1010">
            <v>0</v>
          </cell>
          <cell r="DN1010">
            <v>85</v>
          </cell>
          <cell r="DO1010" t="str">
            <v/>
          </cell>
          <cell r="DP1010">
            <v>0</v>
          </cell>
          <cell r="DQ1010">
            <v>89</v>
          </cell>
          <cell r="DR1010">
            <v>85.5</v>
          </cell>
          <cell r="DS1010">
            <v>91.5</v>
          </cell>
          <cell r="DT1010">
            <v>82</v>
          </cell>
          <cell r="DU1010" t="str">
            <v/>
          </cell>
          <cell r="DV1010">
            <v>0</v>
          </cell>
          <cell r="DW1010">
            <v>91</v>
          </cell>
          <cell r="DX1010">
            <v>86.75</v>
          </cell>
          <cell r="DY1010">
            <v>79.75</v>
          </cell>
          <cell r="DZ1010">
            <v>85</v>
          </cell>
          <cell r="EA1010" t="str">
            <v/>
          </cell>
          <cell r="EB1010">
            <v>0</v>
          </cell>
          <cell r="EC1010">
            <v>79.78</v>
          </cell>
          <cell r="ED1010">
            <v>78.25</v>
          </cell>
          <cell r="EE1010">
            <v>84.25</v>
          </cell>
          <cell r="EF1010">
            <v>77</v>
          </cell>
          <cell r="EG1010" t="str">
            <v/>
          </cell>
          <cell r="EH1010">
            <v>0</v>
          </cell>
          <cell r="EI1010">
            <v>78.5</v>
          </cell>
          <cell r="EJ1010">
            <v>74.75</v>
          </cell>
          <cell r="EK1010">
            <v>74.5</v>
          </cell>
          <cell r="EL1010">
            <v>76</v>
          </cell>
          <cell r="EM1010" t="str">
            <v/>
          </cell>
          <cell r="EN1010">
            <v>0</v>
          </cell>
          <cell r="EO1010">
            <v>78.5</v>
          </cell>
          <cell r="EP1010">
            <v>74.75</v>
          </cell>
          <cell r="EQ1010">
            <v>74.5</v>
          </cell>
          <cell r="ER1010">
            <v>76</v>
          </cell>
          <cell r="ES1010" t="str">
            <v/>
          </cell>
          <cell r="ET1010">
            <v>0</v>
          </cell>
          <cell r="EU1010">
            <v>78.5</v>
          </cell>
          <cell r="EV1010">
            <v>74.75</v>
          </cell>
          <cell r="EW1010">
            <v>74.5</v>
          </cell>
          <cell r="EX1010">
            <v>76</v>
          </cell>
          <cell r="EY1010" t="str">
            <v/>
          </cell>
          <cell r="EZ1010">
            <v>0</v>
          </cell>
          <cell r="FA1010">
            <v>79.33</v>
          </cell>
          <cell r="FB1010">
            <v>71.25</v>
          </cell>
          <cell r="FC1010">
            <v>79</v>
          </cell>
          <cell r="FD1010">
            <v>72</v>
          </cell>
          <cell r="FE1010" t="str">
            <v/>
          </cell>
          <cell r="FF1010">
            <v>0</v>
          </cell>
          <cell r="FG1010">
            <v>79.33</v>
          </cell>
          <cell r="FH1010">
            <v>71.25</v>
          </cell>
          <cell r="FI1010">
            <v>79</v>
          </cell>
          <cell r="FJ1010">
            <v>72</v>
          </cell>
          <cell r="FK1010" t="str">
            <v/>
          </cell>
          <cell r="FL1010">
            <v>0</v>
          </cell>
          <cell r="FM1010">
            <v>79.33</v>
          </cell>
          <cell r="FN1010">
            <v>71.25</v>
          </cell>
          <cell r="FO1010">
            <v>79</v>
          </cell>
          <cell r="FP1010">
            <v>72</v>
          </cell>
          <cell r="FQ1010" t="str">
            <v/>
          </cell>
          <cell r="FR1010">
            <v>0</v>
          </cell>
          <cell r="FS1010">
            <v>79.33</v>
          </cell>
          <cell r="FT1010">
            <v>71.25</v>
          </cell>
          <cell r="FU1010">
            <v>79</v>
          </cell>
          <cell r="FV1010">
            <v>72</v>
          </cell>
          <cell r="FW1010" t="str">
            <v/>
          </cell>
          <cell r="FX1010">
            <v>0</v>
          </cell>
          <cell r="FY1010">
            <v>79.33</v>
          </cell>
          <cell r="FZ1010">
            <v>71.25</v>
          </cell>
          <cell r="GA1010">
            <v>79</v>
          </cell>
          <cell r="GB1010">
            <v>72</v>
          </cell>
          <cell r="GC1010" t="str">
            <v/>
          </cell>
          <cell r="GD1010">
            <v>0</v>
          </cell>
          <cell r="GE1010">
            <v>79.33</v>
          </cell>
          <cell r="GF1010">
            <v>71.25</v>
          </cell>
          <cell r="GG1010">
            <v>79</v>
          </cell>
          <cell r="GH1010">
            <v>72</v>
          </cell>
          <cell r="GI1010" t="str">
            <v/>
          </cell>
          <cell r="GJ1010">
            <v>0</v>
          </cell>
          <cell r="GK1010">
            <v>79.33</v>
          </cell>
          <cell r="GL1010">
            <v>71.25</v>
          </cell>
          <cell r="GM1010">
            <v>79</v>
          </cell>
          <cell r="GN1010">
            <v>72</v>
          </cell>
          <cell r="GO1010" t="str">
            <v/>
          </cell>
          <cell r="GP1010">
            <v>0</v>
          </cell>
          <cell r="GQ1010">
            <v>79.33</v>
          </cell>
          <cell r="GR1010">
            <v>71.25</v>
          </cell>
          <cell r="GS1010">
            <v>79</v>
          </cell>
          <cell r="GT1010">
            <v>72</v>
          </cell>
          <cell r="GU1010" t="str">
            <v/>
          </cell>
          <cell r="GV1010">
            <v>0</v>
          </cell>
          <cell r="GW1010">
            <v>81.92</v>
          </cell>
          <cell r="GX1010">
            <v>78.75</v>
          </cell>
          <cell r="GY1010">
            <v>70</v>
          </cell>
          <cell r="GZ1010">
            <v>78</v>
          </cell>
          <cell r="HA1010" t="str">
            <v>EKO-L</v>
          </cell>
          <cell r="HB1010">
            <v>0</v>
          </cell>
          <cell r="HC1010">
            <v>83.83</v>
          </cell>
          <cell r="HD1010">
            <v>75.75</v>
          </cell>
          <cell r="HE1010">
            <v>77.5</v>
          </cell>
          <cell r="HF1010">
            <v>79</v>
          </cell>
          <cell r="HH1010">
            <v>0</v>
          </cell>
          <cell r="HM1010" t="str">
            <v/>
          </cell>
          <cell r="HN1010" t="str">
            <v/>
          </cell>
          <cell r="HS1010">
            <v>0</v>
          </cell>
          <cell r="HT1010" t="str">
            <v>PKN</v>
          </cell>
          <cell r="HU1010">
            <v>0</v>
          </cell>
          <cell r="HV1010" t="str">
            <v>IND</v>
          </cell>
          <cell r="HW1010">
            <v>0</v>
          </cell>
          <cell r="HX1010" t="str">
            <v>MAT-W</v>
          </cell>
          <cell r="HY1010">
            <v>0</v>
          </cell>
          <cell r="HZ1010" t="str">
            <v>SEJ-W</v>
          </cell>
          <cell r="IA1010">
            <v>0</v>
          </cell>
          <cell r="IB1010" t="str">
            <v>IGR-W</v>
          </cell>
          <cell r="IC1010">
            <v>0</v>
          </cell>
          <cell r="ID1010" t="str">
            <v>SBO</v>
          </cell>
          <cell r="IE1010">
            <v>0</v>
          </cell>
          <cell r="IF1010" t="str">
            <v>PJO</v>
          </cell>
          <cell r="IG1010">
            <v>0</v>
          </cell>
          <cell r="IH1010" t="str">
            <v>PRA</v>
          </cell>
          <cell r="II1010">
            <v>0</v>
          </cell>
          <cell r="IJ1010" t="str">
            <v>JAW</v>
          </cell>
          <cell r="IK1010">
            <v>0</v>
          </cell>
          <cell r="IL1010" t="str">
            <v>ARB</v>
          </cell>
          <cell r="IM1010">
            <v>0</v>
          </cell>
          <cell r="IN1010" t="str">
            <v>PKM</v>
          </cell>
          <cell r="IO1010">
            <v>0</v>
          </cell>
          <cell r="IP1010" t="str">
            <v>MAT-P</v>
          </cell>
          <cell r="IQ1010">
            <v>0</v>
          </cell>
          <cell r="IR1010" t="str">
            <v>BIO-P</v>
          </cell>
          <cell r="IS1010">
            <v>0</v>
          </cell>
          <cell r="IT1010" t="str">
            <v>FIS-P</v>
          </cell>
          <cell r="IU1010">
            <v>0</v>
          </cell>
          <cell r="IV1010" t="str">
            <v>KIM-P</v>
          </cell>
          <cell r="IW1010">
            <v>0</v>
          </cell>
          <cell r="IX1010" t="str">
            <v>EKO-L</v>
          </cell>
          <cell r="IY1010">
            <v>0</v>
          </cell>
          <cell r="JA1010">
            <v>0</v>
          </cell>
        </row>
        <row r="1011">
          <cell r="Q1011" t="str">
            <v/>
          </cell>
          <cell r="AB1011" t="str">
            <v/>
          </cell>
          <cell r="AC1011">
            <v>27</v>
          </cell>
          <cell r="AI1011" t="str">
            <v/>
          </cell>
          <cell r="AJ1011">
            <v>0</v>
          </cell>
          <cell r="AK1011">
            <v>83.25</v>
          </cell>
          <cell r="AL1011">
            <v>84.5</v>
          </cell>
          <cell r="AM1011">
            <v>88</v>
          </cell>
          <cell r="AN1011">
            <v>80</v>
          </cell>
          <cell r="AO1011" t="str">
            <v/>
          </cell>
          <cell r="AP1011">
            <v>0</v>
          </cell>
          <cell r="AQ1011">
            <v>85</v>
          </cell>
          <cell r="AR1011">
            <v>0</v>
          </cell>
          <cell r="AS1011">
            <v>78.5</v>
          </cell>
          <cell r="AT1011">
            <v>81</v>
          </cell>
          <cell r="AU1011" t="str">
            <v/>
          </cell>
          <cell r="AV1011">
            <v>0</v>
          </cell>
          <cell r="AW1011">
            <v>81.83</v>
          </cell>
          <cell r="AX1011">
            <v>84</v>
          </cell>
          <cell r="AY1011">
            <v>88</v>
          </cell>
          <cell r="AZ1011">
            <v>80</v>
          </cell>
          <cell r="BA1011" t="str">
            <v/>
          </cell>
          <cell r="BB1011">
            <v>0</v>
          </cell>
          <cell r="BC1011">
            <v>86.75</v>
          </cell>
          <cell r="BD1011">
            <v>84.5</v>
          </cell>
          <cell r="BE1011">
            <v>88</v>
          </cell>
          <cell r="BF1011">
            <v>82</v>
          </cell>
          <cell r="BG1011" t="str">
            <v/>
          </cell>
          <cell r="BH1011">
            <v>0</v>
          </cell>
          <cell r="BI1011">
            <v>84.33</v>
          </cell>
          <cell r="BJ1011">
            <v>80</v>
          </cell>
          <cell r="BK1011">
            <v>77.75</v>
          </cell>
          <cell r="BL1011">
            <v>78</v>
          </cell>
          <cell r="BM1011" t="str">
            <v/>
          </cell>
          <cell r="BN1011">
            <v>0</v>
          </cell>
          <cell r="BO1011">
            <v>81.13</v>
          </cell>
          <cell r="BP1011">
            <v>78.25</v>
          </cell>
          <cell r="BQ1011">
            <v>77.75</v>
          </cell>
          <cell r="BR1011">
            <v>85</v>
          </cell>
          <cell r="BS1011" t="str">
            <v/>
          </cell>
          <cell r="BT1011">
            <v>0</v>
          </cell>
          <cell r="BU1011">
            <v>86.5</v>
          </cell>
          <cell r="BV1011">
            <v>84.25</v>
          </cell>
          <cell r="BW1011">
            <v>88.5</v>
          </cell>
          <cell r="BX1011">
            <v>88</v>
          </cell>
          <cell r="BY1011" t="str">
            <v/>
          </cell>
          <cell r="BZ1011">
            <v>0</v>
          </cell>
          <cell r="CA1011">
            <v>86.78</v>
          </cell>
          <cell r="CB1011">
            <v>81.75</v>
          </cell>
          <cell r="CC1011">
            <v>81</v>
          </cell>
          <cell r="CD1011">
            <v>82</v>
          </cell>
          <cell r="CE1011" t="str">
            <v/>
          </cell>
          <cell r="CF1011">
            <v>0</v>
          </cell>
          <cell r="CG1011">
            <v>86.25</v>
          </cell>
          <cell r="CH1011">
            <v>76.25</v>
          </cell>
          <cell r="CI1011">
            <v>78</v>
          </cell>
          <cell r="CJ1011">
            <v>82</v>
          </cell>
          <cell r="CK1011" t="str">
            <v/>
          </cell>
          <cell r="CL1011">
            <v>0</v>
          </cell>
          <cell r="CM1011">
            <v>76.17</v>
          </cell>
          <cell r="CN1011">
            <v>83.5</v>
          </cell>
          <cell r="CO1011">
            <v>80</v>
          </cell>
          <cell r="CP1011">
            <v>78</v>
          </cell>
          <cell r="CQ1011" t="str">
            <v/>
          </cell>
          <cell r="CR1011">
            <v>0</v>
          </cell>
          <cell r="CS1011">
            <v>82.08</v>
          </cell>
          <cell r="CT1011">
            <v>89.75</v>
          </cell>
          <cell r="CU1011">
            <v>86.5</v>
          </cell>
          <cell r="CV1011">
            <v>83</v>
          </cell>
          <cell r="CW1011" t="str">
            <v/>
          </cell>
          <cell r="CX1011">
            <v>0</v>
          </cell>
          <cell r="CY1011">
            <v>82.44</v>
          </cell>
          <cell r="CZ1011">
            <v>83.75</v>
          </cell>
          <cell r="DA1011">
            <v>76.75</v>
          </cell>
          <cell r="DB1011">
            <v>83</v>
          </cell>
          <cell r="DC1011" t="str">
            <v/>
          </cell>
          <cell r="DD1011">
            <v>0</v>
          </cell>
          <cell r="DE1011">
            <v>91</v>
          </cell>
          <cell r="DF1011">
            <v>81</v>
          </cell>
          <cell r="DG1011">
            <v>81.75</v>
          </cell>
          <cell r="DH1011">
            <v>88</v>
          </cell>
          <cell r="DI1011" t="str">
            <v/>
          </cell>
          <cell r="DJ1011">
            <v>0</v>
          </cell>
          <cell r="DK1011">
            <v>0</v>
          </cell>
          <cell r="DL1011">
            <v>0</v>
          </cell>
          <cell r="DM1011">
            <v>0</v>
          </cell>
          <cell r="DN1011">
            <v>85</v>
          </cell>
          <cell r="DO1011" t="str">
            <v/>
          </cell>
          <cell r="DP1011">
            <v>0</v>
          </cell>
          <cell r="DQ1011">
            <v>89</v>
          </cell>
          <cell r="DR1011">
            <v>85.5</v>
          </cell>
          <cell r="DS1011">
            <v>91.5</v>
          </cell>
          <cell r="DT1011">
            <v>82</v>
          </cell>
          <cell r="DU1011" t="str">
            <v/>
          </cell>
          <cell r="DV1011">
            <v>0</v>
          </cell>
          <cell r="DW1011">
            <v>91</v>
          </cell>
          <cell r="DX1011">
            <v>86.75</v>
          </cell>
          <cell r="DY1011">
            <v>79.75</v>
          </cell>
          <cell r="DZ1011">
            <v>85</v>
          </cell>
          <cell r="EA1011" t="str">
            <v/>
          </cell>
          <cell r="EB1011">
            <v>0</v>
          </cell>
          <cell r="EC1011">
            <v>79.78</v>
          </cell>
          <cell r="ED1011">
            <v>78.25</v>
          </cell>
          <cell r="EE1011">
            <v>84.25</v>
          </cell>
          <cell r="EF1011">
            <v>77</v>
          </cell>
          <cell r="EG1011" t="str">
            <v/>
          </cell>
          <cell r="EH1011">
            <v>0</v>
          </cell>
          <cell r="EI1011">
            <v>78.5</v>
          </cell>
          <cell r="EJ1011">
            <v>74.75</v>
          </cell>
          <cell r="EK1011">
            <v>74.5</v>
          </cell>
          <cell r="EL1011">
            <v>76</v>
          </cell>
          <cell r="EM1011" t="str">
            <v/>
          </cell>
          <cell r="EN1011">
            <v>0</v>
          </cell>
          <cell r="EO1011">
            <v>78.5</v>
          </cell>
          <cell r="EP1011">
            <v>74.75</v>
          </cell>
          <cell r="EQ1011">
            <v>74.5</v>
          </cell>
          <cell r="ER1011">
            <v>76</v>
          </cell>
          <cell r="ES1011" t="str">
            <v/>
          </cell>
          <cell r="ET1011">
            <v>0</v>
          </cell>
          <cell r="EU1011">
            <v>78.5</v>
          </cell>
          <cell r="EV1011">
            <v>74.75</v>
          </cell>
          <cell r="EW1011">
            <v>74.5</v>
          </cell>
          <cell r="EX1011">
            <v>76</v>
          </cell>
          <cell r="EY1011" t="str">
            <v/>
          </cell>
          <cell r="EZ1011">
            <v>0</v>
          </cell>
          <cell r="FA1011">
            <v>79.33</v>
          </cell>
          <cell r="FB1011">
            <v>71.25</v>
          </cell>
          <cell r="FC1011">
            <v>79</v>
          </cell>
          <cell r="FD1011">
            <v>72</v>
          </cell>
          <cell r="FE1011" t="str">
            <v/>
          </cell>
          <cell r="FF1011">
            <v>0</v>
          </cell>
          <cell r="FG1011">
            <v>79.33</v>
          </cell>
          <cell r="FH1011">
            <v>71.25</v>
          </cell>
          <cell r="FI1011">
            <v>79</v>
          </cell>
          <cell r="FJ1011">
            <v>72</v>
          </cell>
          <cell r="FK1011" t="str">
            <v/>
          </cell>
          <cell r="FL1011">
            <v>0</v>
          </cell>
          <cell r="FM1011">
            <v>79.33</v>
          </cell>
          <cell r="FN1011">
            <v>71.25</v>
          </cell>
          <cell r="FO1011">
            <v>79</v>
          </cell>
          <cell r="FP1011">
            <v>72</v>
          </cell>
          <cell r="FQ1011" t="str">
            <v/>
          </cell>
          <cell r="FR1011">
            <v>0</v>
          </cell>
          <cell r="FS1011">
            <v>79.33</v>
          </cell>
          <cell r="FT1011">
            <v>71.25</v>
          </cell>
          <cell r="FU1011">
            <v>79</v>
          </cell>
          <cell r="FV1011">
            <v>72</v>
          </cell>
          <cell r="FW1011" t="str">
            <v/>
          </cell>
          <cell r="FX1011">
            <v>0</v>
          </cell>
          <cell r="FY1011">
            <v>79.33</v>
          </cell>
          <cell r="FZ1011">
            <v>71.25</v>
          </cell>
          <cell r="GA1011">
            <v>79</v>
          </cell>
          <cell r="GB1011">
            <v>72</v>
          </cell>
          <cell r="GC1011" t="str">
            <v/>
          </cell>
          <cell r="GD1011">
            <v>0</v>
          </cell>
          <cell r="GE1011">
            <v>79.33</v>
          </cell>
          <cell r="GF1011">
            <v>71.25</v>
          </cell>
          <cell r="GG1011">
            <v>79</v>
          </cell>
          <cell r="GH1011">
            <v>72</v>
          </cell>
          <cell r="GI1011" t="str">
            <v/>
          </cell>
          <cell r="GJ1011">
            <v>0</v>
          </cell>
          <cell r="GK1011">
            <v>79.33</v>
          </cell>
          <cell r="GL1011">
            <v>71.25</v>
          </cell>
          <cell r="GM1011">
            <v>79</v>
          </cell>
          <cell r="GN1011">
            <v>72</v>
          </cell>
          <cell r="GO1011" t="str">
            <v/>
          </cell>
          <cell r="GP1011">
            <v>0</v>
          </cell>
          <cell r="GQ1011">
            <v>79.33</v>
          </cell>
          <cell r="GR1011">
            <v>71.25</v>
          </cell>
          <cell r="GS1011">
            <v>79</v>
          </cell>
          <cell r="GT1011">
            <v>72</v>
          </cell>
          <cell r="GU1011" t="str">
            <v/>
          </cell>
          <cell r="GV1011">
            <v>0</v>
          </cell>
          <cell r="GW1011">
            <v>81.92</v>
          </cell>
          <cell r="GX1011">
            <v>78.75</v>
          </cell>
          <cell r="GY1011">
            <v>70</v>
          </cell>
          <cell r="GZ1011">
            <v>78</v>
          </cell>
          <cell r="HA1011" t="str">
            <v>EKO-L</v>
          </cell>
          <cell r="HB1011">
            <v>0</v>
          </cell>
          <cell r="HC1011">
            <v>83.83</v>
          </cell>
          <cell r="HD1011">
            <v>75.75</v>
          </cell>
          <cell r="HE1011">
            <v>77.5</v>
          </cell>
          <cell r="HF1011">
            <v>79</v>
          </cell>
          <cell r="HH1011">
            <v>0</v>
          </cell>
          <cell r="HM1011" t="str">
            <v/>
          </cell>
          <cell r="HN1011" t="str">
            <v/>
          </cell>
          <cell r="HS1011">
            <v>0</v>
          </cell>
          <cell r="HT1011" t="str">
            <v>PKN</v>
          </cell>
          <cell r="HU1011">
            <v>0</v>
          </cell>
          <cell r="HV1011" t="str">
            <v>IND</v>
          </cell>
          <cell r="HW1011">
            <v>0</v>
          </cell>
          <cell r="HX1011" t="str">
            <v>MAT-W</v>
          </cell>
          <cell r="HY1011">
            <v>0</v>
          </cell>
          <cell r="HZ1011" t="str">
            <v>SEJ-W</v>
          </cell>
          <cell r="IA1011">
            <v>0</v>
          </cell>
          <cell r="IB1011" t="str">
            <v>IGR-W</v>
          </cell>
          <cell r="IC1011">
            <v>0</v>
          </cell>
          <cell r="ID1011" t="str">
            <v>SBO</v>
          </cell>
          <cell r="IE1011">
            <v>0</v>
          </cell>
          <cell r="IF1011" t="str">
            <v>PJO</v>
          </cell>
          <cell r="IG1011">
            <v>0</v>
          </cell>
          <cell r="IH1011" t="str">
            <v>PRA</v>
          </cell>
          <cell r="II1011">
            <v>0</v>
          </cell>
          <cell r="IJ1011" t="str">
            <v>JAW</v>
          </cell>
          <cell r="IK1011">
            <v>0</v>
          </cell>
          <cell r="IL1011" t="str">
            <v>ARB</v>
          </cell>
          <cell r="IM1011">
            <v>0</v>
          </cell>
          <cell r="IN1011" t="str">
            <v>PKM</v>
          </cell>
          <cell r="IO1011">
            <v>0</v>
          </cell>
          <cell r="IP1011" t="str">
            <v>MAT-P</v>
          </cell>
          <cell r="IQ1011">
            <v>0</v>
          </cell>
          <cell r="IR1011" t="str">
            <v>BIO-P</v>
          </cell>
          <cell r="IS1011">
            <v>0</v>
          </cell>
          <cell r="IT1011" t="str">
            <v>FIS-P</v>
          </cell>
          <cell r="IU1011">
            <v>0</v>
          </cell>
          <cell r="IV1011" t="str">
            <v>KIM-P</v>
          </cell>
          <cell r="IW1011">
            <v>0</v>
          </cell>
          <cell r="IX1011" t="str">
            <v>EKO-L</v>
          </cell>
          <cell r="IY1011">
            <v>0</v>
          </cell>
          <cell r="JA1011">
            <v>0</v>
          </cell>
        </row>
        <row r="1012">
          <cell r="Q1012" t="str">
            <v/>
          </cell>
          <cell r="AB1012" t="str">
            <v/>
          </cell>
          <cell r="AC1012">
            <v>28</v>
          </cell>
          <cell r="AI1012" t="str">
            <v/>
          </cell>
          <cell r="AJ1012">
            <v>0</v>
          </cell>
          <cell r="AK1012">
            <v>83.25</v>
          </cell>
          <cell r="AL1012">
            <v>84.5</v>
          </cell>
          <cell r="AM1012">
            <v>88</v>
          </cell>
          <cell r="AN1012">
            <v>80</v>
          </cell>
          <cell r="AO1012" t="str">
            <v/>
          </cell>
          <cell r="AP1012">
            <v>0</v>
          </cell>
          <cell r="AQ1012">
            <v>85</v>
          </cell>
          <cell r="AR1012">
            <v>0</v>
          </cell>
          <cell r="AS1012">
            <v>78.5</v>
          </cell>
          <cell r="AT1012">
            <v>81</v>
          </cell>
          <cell r="AU1012" t="str">
            <v/>
          </cell>
          <cell r="AV1012">
            <v>0</v>
          </cell>
          <cell r="AW1012">
            <v>81.83</v>
          </cell>
          <cell r="AX1012">
            <v>84</v>
          </cell>
          <cell r="AY1012">
            <v>88</v>
          </cell>
          <cell r="AZ1012">
            <v>80</v>
          </cell>
          <cell r="BA1012" t="str">
            <v/>
          </cell>
          <cell r="BB1012">
            <v>0</v>
          </cell>
          <cell r="BC1012">
            <v>86.75</v>
          </cell>
          <cell r="BD1012">
            <v>84.5</v>
          </cell>
          <cell r="BE1012">
            <v>88</v>
          </cell>
          <cell r="BF1012">
            <v>82</v>
          </cell>
          <cell r="BG1012" t="str">
            <v/>
          </cell>
          <cell r="BH1012">
            <v>0</v>
          </cell>
          <cell r="BI1012">
            <v>84.33</v>
          </cell>
          <cell r="BJ1012">
            <v>80</v>
          </cell>
          <cell r="BK1012">
            <v>77.75</v>
          </cell>
          <cell r="BL1012">
            <v>78</v>
          </cell>
          <cell r="BM1012" t="str">
            <v/>
          </cell>
          <cell r="BN1012">
            <v>0</v>
          </cell>
          <cell r="BO1012">
            <v>81.13</v>
          </cell>
          <cell r="BP1012">
            <v>78.25</v>
          </cell>
          <cell r="BQ1012">
            <v>77.75</v>
          </cell>
          <cell r="BR1012">
            <v>85</v>
          </cell>
          <cell r="BS1012" t="str">
            <v/>
          </cell>
          <cell r="BT1012">
            <v>0</v>
          </cell>
          <cell r="BU1012">
            <v>86.5</v>
          </cell>
          <cell r="BV1012">
            <v>84.25</v>
          </cell>
          <cell r="BW1012">
            <v>88.5</v>
          </cell>
          <cell r="BX1012">
            <v>88</v>
          </cell>
          <cell r="BY1012" t="str">
            <v/>
          </cell>
          <cell r="BZ1012">
            <v>0</v>
          </cell>
          <cell r="CA1012">
            <v>86.78</v>
          </cell>
          <cell r="CB1012">
            <v>81.75</v>
          </cell>
          <cell r="CC1012">
            <v>81</v>
          </cell>
          <cell r="CD1012">
            <v>82</v>
          </cell>
          <cell r="CE1012" t="str">
            <v/>
          </cell>
          <cell r="CF1012">
            <v>0</v>
          </cell>
          <cell r="CG1012">
            <v>86.25</v>
          </cell>
          <cell r="CH1012">
            <v>76.25</v>
          </cell>
          <cell r="CI1012">
            <v>78</v>
          </cell>
          <cell r="CJ1012">
            <v>82</v>
          </cell>
          <cell r="CK1012" t="str">
            <v/>
          </cell>
          <cell r="CL1012">
            <v>0</v>
          </cell>
          <cell r="CM1012">
            <v>76.17</v>
          </cell>
          <cell r="CN1012">
            <v>83.5</v>
          </cell>
          <cell r="CO1012">
            <v>80</v>
          </cell>
          <cell r="CP1012">
            <v>78</v>
          </cell>
          <cell r="CQ1012" t="str">
            <v/>
          </cell>
          <cell r="CR1012">
            <v>0</v>
          </cell>
          <cell r="CS1012">
            <v>82.08</v>
          </cell>
          <cell r="CT1012">
            <v>89.75</v>
          </cell>
          <cell r="CU1012">
            <v>86.5</v>
          </cell>
          <cell r="CV1012">
            <v>83</v>
          </cell>
          <cell r="CW1012" t="str">
            <v/>
          </cell>
          <cell r="CX1012">
            <v>0</v>
          </cell>
          <cell r="CY1012">
            <v>82.44</v>
          </cell>
          <cell r="CZ1012">
            <v>83.75</v>
          </cell>
          <cell r="DA1012">
            <v>76.75</v>
          </cell>
          <cell r="DB1012">
            <v>83</v>
          </cell>
          <cell r="DC1012" t="str">
            <v/>
          </cell>
          <cell r="DD1012">
            <v>0</v>
          </cell>
          <cell r="DE1012">
            <v>91</v>
          </cell>
          <cell r="DF1012">
            <v>81</v>
          </cell>
          <cell r="DG1012">
            <v>81.75</v>
          </cell>
          <cell r="DH1012">
            <v>88</v>
          </cell>
          <cell r="DI1012" t="str">
            <v/>
          </cell>
          <cell r="DJ1012">
            <v>0</v>
          </cell>
          <cell r="DK1012">
            <v>0</v>
          </cell>
          <cell r="DL1012">
            <v>0</v>
          </cell>
          <cell r="DM1012">
            <v>0</v>
          </cell>
          <cell r="DN1012">
            <v>85</v>
          </cell>
          <cell r="DO1012" t="str">
            <v/>
          </cell>
          <cell r="DP1012">
            <v>0</v>
          </cell>
          <cell r="DQ1012">
            <v>89</v>
          </cell>
          <cell r="DR1012">
            <v>85.5</v>
          </cell>
          <cell r="DS1012">
            <v>91.5</v>
          </cell>
          <cell r="DT1012">
            <v>82</v>
          </cell>
          <cell r="DU1012" t="str">
            <v/>
          </cell>
          <cell r="DV1012">
            <v>0</v>
          </cell>
          <cell r="DW1012">
            <v>91</v>
          </cell>
          <cell r="DX1012">
            <v>86.75</v>
          </cell>
          <cell r="DY1012">
            <v>79.75</v>
          </cell>
          <cell r="DZ1012">
            <v>85</v>
          </cell>
          <cell r="EA1012" t="str">
            <v/>
          </cell>
          <cell r="EB1012">
            <v>0</v>
          </cell>
          <cell r="EC1012">
            <v>79.78</v>
          </cell>
          <cell r="ED1012">
            <v>78.25</v>
          </cell>
          <cell r="EE1012">
            <v>84.25</v>
          </cell>
          <cell r="EF1012">
            <v>77</v>
          </cell>
          <cell r="EG1012" t="str">
            <v/>
          </cell>
          <cell r="EH1012">
            <v>0</v>
          </cell>
          <cell r="EI1012">
            <v>78.5</v>
          </cell>
          <cell r="EJ1012">
            <v>74.75</v>
          </cell>
          <cell r="EK1012">
            <v>74.5</v>
          </cell>
          <cell r="EL1012">
            <v>76</v>
          </cell>
          <cell r="EM1012" t="str">
            <v/>
          </cell>
          <cell r="EN1012">
            <v>0</v>
          </cell>
          <cell r="EO1012">
            <v>78.5</v>
          </cell>
          <cell r="EP1012">
            <v>74.75</v>
          </cell>
          <cell r="EQ1012">
            <v>74.5</v>
          </cell>
          <cell r="ER1012">
            <v>76</v>
          </cell>
          <cell r="ES1012" t="str">
            <v/>
          </cell>
          <cell r="ET1012">
            <v>0</v>
          </cell>
          <cell r="EU1012">
            <v>78.5</v>
          </cell>
          <cell r="EV1012">
            <v>74.75</v>
          </cell>
          <cell r="EW1012">
            <v>74.5</v>
          </cell>
          <cell r="EX1012">
            <v>76</v>
          </cell>
          <cell r="EY1012" t="str">
            <v/>
          </cell>
          <cell r="EZ1012">
            <v>0</v>
          </cell>
          <cell r="FA1012">
            <v>79.33</v>
          </cell>
          <cell r="FB1012">
            <v>71.25</v>
          </cell>
          <cell r="FC1012">
            <v>79</v>
          </cell>
          <cell r="FD1012">
            <v>72</v>
          </cell>
          <cell r="FE1012" t="str">
            <v/>
          </cell>
          <cell r="FF1012">
            <v>0</v>
          </cell>
          <cell r="FG1012">
            <v>79.33</v>
          </cell>
          <cell r="FH1012">
            <v>71.25</v>
          </cell>
          <cell r="FI1012">
            <v>79</v>
          </cell>
          <cell r="FJ1012">
            <v>72</v>
          </cell>
          <cell r="FK1012" t="str">
            <v/>
          </cell>
          <cell r="FL1012">
            <v>0</v>
          </cell>
          <cell r="FM1012">
            <v>79.33</v>
          </cell>
          <cell r="FN1012">
            <v>71.25</v>
          </cell>
          <cell r="FO1012">
            <v>79</v>
          </cell>
          <cell r="FP1012">
            <v>72</v>
          </cell>
          <cell r="FQ1012" t="str">
            <v/>
          </cell>
          <cell r="FR1012">
            <v>0</v>
          </cell>
          <cell r="FS1012">
            <v>79.33</v>
          </cell>
          <cell r="FT1012">
            <v>71.25</v>
          </cell>
          <cell r="FU1012">
            <v>79</v>
          </cell>
          <cell r="FV1012">
            <v>72</v>
          </cell>
          <cell r="FW1012" t="str">
            <v/>
          </cell>
          <cell r="FX1012">
            <v>0</v>
          </cell>
          <cell r="FY1012">
            <v>79.33</v>
          </cell>
          <cell r="FZ1012">
            <v>71.25</v>
          </cell>
          <cell r="GA1012">
            <v>79</v>
          </cell>
          <cell r="GB1012">
            <v>72</v>
          </cell>
          <cell r="GC1012" t="str">
            <v/>
          </cell>
          <cell r="GD1012">
            <v>0</v>
          </cell>
          <cell r="GE1012">
            <v>79.33</v>
          </cell>
          <cell r="GF1012">
            <v>71.25</v>
          </cell>
          <cell r="GG1012">
            <v>79</v>
          </cell>
          <cell r="GH1012">
            <v>72</v>
          </cell>
          <cell r="GI1012" t="str">
            <v/>
          </cell>
          <cell r="GJ1012">
            <v>0</v>
          </cell>
          <cell r="GK1012">
            <v>79.33</v>
          </cell>
          <cell r="GL1012">
            <v>71.25</v>
          </cell>
          <cell r="GM1012">
            <v>79</v>
          </cell>
          <cell r="GN1012">
            <v>72</v>
          </cell>
          <cell r="GO1012" t="str">
            <v/>
          </cell>
          <cell r="GP1012">
            <v>0</v>
          </cell>
          <cell r="GQ1012">
            <v>79.33</v>
          </cell>
          <cell r="GR1012">
            <v>71.25</v>
          </cell>
          <cell r="GS1012">
            <v>79</v>
          </cell>
          <cell r="GT1012">
            <v>72</v>
          </cell>
          <cell r="GU1012" t="str">
            <v/>
          </cell>
          <cell r="GV1012">
            <v>0</v>
          </cell>
          <cell r="GW1012">
            <v>81.92</v>
          </cell>
          <cell r="GX1012">
            <v>78.75</v>
          </cell>
          <cell r="GY1012">
            <v>70</v>
          </cell>
          <cell r="GZ1012">
            <v>78</v>
          </cell>
          <cell r="HA1012" t="str">
            <v>EKO-L</v>
          </cell>
          <cell r="HB1012">
            <v>0</v>
          </cell>
          <cell r="HC1012">
            <v>83.83</v>
          </cell>
          <cell r="HD1012">
            <v>75.75</v>
          </cell>
          <cell r="HE1012">
            <v>77.5</v>
          </cell>
          <cell r="HF1012">
            <v>79</v>
          </cell>
          <cell r="HH1012">
            <v>0</v>
          </cell>
          <cell r="HM1012" t="str">
            <v/>
          </cell>
          <cell r="HN1012" t="str">
            <v/>
          </cell>
          <cell r="HS1012">
            <v>0</v>
          </cell>
          <cell r="HT1012" t="str">
            <v>PKN</v>
          </cell>
          <cell r="HU1012">
            <v>0</v>
          </cell>
          <cell r="HV1012" t="str">
            <v>IND</v>
          </cell>
          <cell r="HW1012">
            <v>0</v>
          </cell>
          <cell r="HX1012" t="str">
            <v>MAT-W</v>
          </cell>
          <cell r="HY1012">
            <v>0</v>
          </cell>
          <cell r="HZ1012" t="str">
            <v>SEJ-W</v>
          </cell>
          <cell r="IA1012">
            <v>0</v>
          </cell>
          <cell r="IB1012" t="str">
            <v>IGR-W</v>
          </cell>
          <cell r="IC1012">
            <v>0</v>
          </cell>
          <cell r="ID1012" t="str">
            <v>SBO</v>
          </cell>
          <cell r="IE1012">
            <v>0</v>
          </cell>
          <cell r="IF1012" t="str">
            <v>PJO</v>
          </cell>
          <cell r="IG1012">
            <v>0</v>
          </cell>
          <cell r="IH1012" t="str">
            <v>PRA</v>
          </cell>
          <cell r="II1012">
            <v>0</v>
          </cell>
          <cell r="IJ1012" t="str">
            <v>JAW</v>
          </cell>
          <cell r="IK1012">
            <v>0</v>
          </cell>
          <cell r="IL1012" t="str">
            <v>ARB</v>
          </cell>
          <cell r="IM1012">
            <v>0</v>
          </cell>
          <cell r="IN1012" t="str">
            <v>PKM</v>
          </cell>
          <cell r="IO1012">
            <v>0</v>
          </cell>
          <cell r="IP1012" t="str">
            <v>MAT-P</v>
          </cell>
          <cell r="IQ1012">
            <v>0</v>
          </cell>
          <cell r="IR1012" t="str">
            <v>BIO-P</v>
          </cell>
          <cell r="IS1012">
            <v>0</v>
          </cell>
          <cell r="IT1012" t="str">
            <v>FIS-P</v>
          </cell>
          <cell r="IU1012">
            <v>0</v>
          </cell>
          <cell r="IV1012" t="str">
            <v>KIM-P</v>
          </cell>
          <cell r="IW1012">
            <v>0</v>
          </cell>
          <cell r="IX1012" t="str">
            <v>EKO-L</v>
          </cell>
          <cell r="IY1012">
            <v>0</v>
          </cell>
          <cell r="JA1012">
            <v>0</v>
          </cell>
        </row>
        <row r="1013">
          <cell r="Q1013" t="str">
            <v/>
          </cell>
          <cell r="AB1013" t="str">
            <v/>
          </cell>
          <cell r="AC1013">
            <v>29</v>
          </cell>
          <cell r="AI1013" t="str">
            <v/>
          </cell>
          <cell r="AJ1013">
            <v>0</v>
          </cell>
          <cell r="AK1013">
            <v>83.25</v>
          </cell>
          <cell r="AL1013">
            <v>84.5</v>
          </cell>
          <cell r="AM1013">
            <v>88</v>
          </cell>
          <cell r="AN1013">
            <v>80</v>
          </cell>
          <cell r="AO1013" t="str">
            <v/>
          </cell>
          <cell r="AP1013">
            <v>0</v>
          </cell>
          <cell r="AQ1013">
            <v>85</v>
          </cell>
          <cell r="AR1013">
            <v>0</v>
          </cell>
          <cell r="AS1013">
            <v>78.5</v>
          </cell>
          <cell r="AT1013">
            <v>81</v>
          </cell>
          <cell r="AU1013" t="str">
            <v/>
          </cell>
          <cell r="AV1013">
            <v>0</v>
          </cell>
          <cell r="AW1013">
            <v>81.83</v>
          </cell>
          <cell r="AX1013">
            <v>84</v>
          </cell>
          <cell r="AY1013">
            <v>88</v>
          </cell>
          <cell r="AZ1013">
            <v>80</v>
          </cell>
          <cell r="BA1013" t="str">
            <v/>
          </cell>
          <cell r="BB1013">
            <v>0</v>
          </cell>
          <cell r="BC1013">
            <v>86.75</v>
          </cell>
          <cell r="BD1013">
            <v>84.5</v>
          </cell>
          <cell r="BE1013">
            <v>88</v>
          </cell>
          <cell r="BF1013">
            <v>82</v>
          </cell>
          <cell r="BG1013" t="str">
            <v/>
          </cell>
          <cell r="BH1013">
            <v>0</v>
          </cell>
          <cell r="BI1013">
            <v>84.33</v>
          </cell>
          <cell r="BJ1013">
            <v>80</v>
          </cell>
          <cell r="BK1013">
            <v>77.75</v>
          </cell>
          <cell r="BL1013">
            <v>78</v>
          </cell>
          <cell r="BM1013" t="str">
            <v/>
          </cell>
          <cell r="BN1013">
            <v>0</v>
          </cell>
          <cell r="BO1013">
            <v>81.13</v>
          </cell>
          <cell r="BP1013">
            <v>78.25</v>
          </cell>
          <cell r="BQ1013">
            <v>77.75</v>
          </cell>
          <cell r="BR1013">
            <v>85</v>
          </cell>
          <cell r="BS1013" t="str">
            <v/>
          </cell>
          <cell r="BT1013">
            <v>0</v>
          </cell>
          <cell r="BU1013">
            <v>86.5</v>
          </cell>
          <cell r="BV1013">
            <v>84.25</v>
          </cell>
          <cell r="BW1013">
            <v>88.5</v>
          </cell>
          <cell r="BX1013">
            <v>88</v>
          </cell>
          <cell r="BY1013" t="str">
            <v/>
          </cell>
          <cell r="BZ1013">
            <v>0</v>
          </cell>
          <cell r="CA1013">
            <v>86.78</v>
          </cell>
          <cell r="CB1013">
            <v>81.75</v>
          </cell>
          <cell r="CC1013">
            <v>81</v>
          </cell>
          <cell r="CD1013">
            <v>82</v>
          </cell>
          <cell r="CE1013" t="str">
            <v/>
          </cell>
          <cell r="CF1013">
            <v>0</v>
          </cell>
          <cell r="CG1013">
            <v>86.25</v>
          </cell>
          <cell r="CH1013">
            <v>76.25</v>
          </cell>
          <cell r="CI1013">
            <v>78</v>
          </cell>
          <cell r="CJ1013">
            <v>82</v>
          </cell>
          <cell r="CK1013" t="str">
            <v/>
          </cell>
          <cell r="CL1013">
            <v>0</v>
          </cell>
          <cell r="CM1013">
            <v>76.17</v>
          </cell>
          <cell r="CN1013">
            <v>83.5</v>
          </cell>
          <cell r="CO1013">
            <v>80</v>
          </cell>
          <cell r="CP1013">
            <v>78</v>
          </cell>
          <cell r="CQ1013" t="str">
            <v/>
          </cell>
          <cell r="CR1013">
            <v>0</v>
          </cell>
          <cell r="CS1013">
            <v>82.08</v>
          </cell>
          <cell r="CT1013">
            <v>89.75</v>
          </cell>
          <cell r="CU1013">
            <v>86.5</v>
          </cell>
          <cell r="CV1013">
            <v>83</v>
          </cell>
          <cell r="CW1013" t="str">
            <v/>
          </cell>
          <cell r="CX1013">
            <v>0</v>
          </cell>
          <cell r="CY1013">
            <v>82.44</v>
          </cell>
          <cell r="CZ1013">
            <v>83.75</v>
          </cell>
          <cell r="DA1013">
            <v>76.75</v>
          </cell>
          <cell r="DB1013">
            <v>83</v>
          </cell>
          <cell r="DC1013" t="str">
            <v/>
          </cell>
          <cell r="DD1013">
            <v>0</v>
          </cell>
          <cell r="DE1013">
            <v>91</v>
          </cell>
          <cell r="DF1013">
            <v>81</v>
          </cell>
          <cell r="DG1013">
            <v>81.75</v>
          </cell>
          <cell r="DH1013">
            <v>88</v>
          </cell>
          <cell r="DI1013" t="str">
            <v/>
          </cell>
          <cell r="DJ1013">
            <v>0</v>
          </cell>
          <cell r="DK1013">
            <v>0</v>
          </cell>
          <cell r="DL1013">
            <v>0</v>
          </cell>
          <cell r="DM1013">
            <v>0</v>
          </cell>
          <cell r="DN1013">
            <v>85</v>
          </cell>
          <cell r="DO1013" t="str">
            <v/>
          </cell>
          <cell r="DP1013">
            <v>0</v>
          </cell>
          <cell r="DQ1013">
            <v>89</v>
          </cell>
          <cell r="DR1013">
            <v>85.5</v>
          </cell>
          <cell r="DS1013">
            <v>91.5</v>
          </cell>
          <cell r="DT1013">
            <v>82</v>
          </cell>
          <cell r="DU1013" t="str">
            <v/>
          </cell>
          <cell r="DV1013">
            <v>0</v>
          </cell>
          <cell r="DW1013">
            <v>91</v>
          </cell>
          <cell r="DX1013">
            <v>86.75</v>
          </cell>
          <cell r="DY1013">
            <v>79.75</v>
          </cell>
          <cell r="DZ1013">
            <v>85</v>
          </cell>
          <cell r="EA1013" t="str">
            <v/>
          </cell>
          <cell r="EB1013">
            <v>0</v>
          </cell>
          <cell r="EC1013">
            <v>79.78</v>
          </cell>
          <cell r="ED1013">
            <v>78.25</v>
          </cell>
          <cell r="EE1013">
            <v>84.25</v>
          </cell>
          <cell r="EF1013">
            <v>77</v>
          </cell>
          <cell r="EG1013" t="str">
            <v/>
          </cell>
          <cell r="EH1013">
            <v>0</v>
          </cell>
          <cell r="EI1013">
            <v>78.5</v>
          </cell>
          <cell r="EJ1013">
            <v>74.75</v>
          </cell>
          <cell r="EK1013">
            <v>74.5</v>
          </cell>
          <cell r="EL1013">
            <v>76</v>
          </cell>
          <cell r="EM1013" t="str">
            <v/>
          </cell>
          <cell r="EN1013">
            <v>0</v>
          </cell>
          <cell r="EO1013">
            <v>78.5</v>
          </cell>
          <cell r="EP1013">
            <v>74.75</v>
          </cell>
          <cell r="EQ1013">
            <v>74.5</v>
          </cell>
          <cell r="ER1013">
            <v>76</v>
          </cell>
          <cell r="ES1013" t="str">
            <v/>
          </cell>
          <cell r="ET1013">
            <v>0</v>
          </cell>
          <cell r="EU1013">
            <v>78.5</v>
          </cell>
          <cell r="EV1013">
            <v>74.75</v>
          </cell>
          <cell r="EW1013">
            <v>74.5</v>
          </cell>
          <cell r="EX1013">
            <v>76</v>
          </cell>
          <cell r="EY1013" t="str">
            <v/>
          </cell>
          <cell r="EZ1013">
            <v>0</v>
          </cell>
          <cell r="FA1013">
            <v>79.33</v>
          </cell>
          <cell r="FB1013">
            <v>71.25</v>
          </cell>
          <cell r="FC1013">
            <v>79</v>
          </cell>
          <cell r="FD1013">
            <v>72</v>
          </cell>
          <cell r="FE1013" t="str">
            <v/>
          </cell>
          <cell r="FF1013">
            <v>0</v>
          </cell>
          <cell r="FG1013">
            <v>79.33</v>
          </cell>
          <cell r="FH1013">
            <v>71.25</v>
          </cell>
          <cell r="FI1013">
            <v>79</v>
          </cell>
          <cell r="FJ1013">
            <v>72</v>
          </cell>
          <cell r="FK1013" t="str">
            <v/>
          </cell>
          <cell r="FL1013">
            <v>0</v>
          </cell>
          <cell r="FM1013">
            <v>79.33</v>
          </cell>
          <cell r="FN1013">
            <v>71.25</v>
          </cell>
          <cell r="FO1013">
            <v>79</v>
          </cell>
          <cell r="FP1013">
            <v>72</v>
          </cell>
          <cell r="FQ1013" t="str">
            <v/>
          </cell>
          <cell r="FR1013">
            <v>0</v>
          </cell>
          <cell r="FS1013">
            <v>79.33</v>
          </cell>
          <cell r="FT1013">
            <v>71.25</v>
          </cell>
          <cell r="FU1013">
            <v>79</v>
          </cell>
          <cell r="FV1013">
            <v>72</v>
          </cell>
          <cell r="FW1013" t="str">
            <v/>
          </cell>
          <cell r="FX1013">
            <v>0</v>
          </cell>
          <cell r="FY1013">
            <v>79.33</v>
          </cell>
          <cell r="FZ1013">
            <v>71.25</v>
          </cell>
          <cell r="GA1013">
            <v>79</v>
          </cell>
          <cell r="GB1013">
            <v>72</v>
          </cell>
          <cell r="GC1013" t="str">
            <v/>
          </cell>
          <cell r="GD1013">
            <v>0</v>
          </cell>
          <cell r="GE1013">
            <v>79.33</v>
          </cell>
          <cell r="GF1013">
            <v>71.25</v>
          </cell>
          <cell r="GG1013">
            <v>79</v>
          </cell>
          <cell r="GH1013">
            <v>72</v>
          </cell>
          <cell r="GI1013" t="str">
            <v/>
          </cell>
          <cell r="GJ1013">
            <v>0</v>
          </cell>
          <cell r="GK1013">
            <v>79.33</v>
          </cell>
          <cell r="GL1013">
            <v>71.25</v>
          </cell>
          <cell r="GM1013">
            <v>79</v>
          </cell>
          <cell r="GN1013">
            <v>72</v>
          </cell>
          <cell r="GO1013" t="str">
            <v/>
          </cell>
          <cell r="GP1013">
            <v>0</v>
          </cell>
          <cell r="GQ1013">
            <v>79.33</v>
          </cell>
          <cell r="GR1013">
            <v>71.25</v>
          </cell>
          <cell r="GS1013">
            <v>79</v>
          </cell>
          <cell r="GT1013">
            <v>72</v>
          </cell>
          <cell r="GU1013" t="str">
            <v/>
          </cell>
          <cell r="GV1013">
            <v>0</v>
          </cell>
          <cell r="GW1013">
            <v>81.92</v>
          </cell>
          <cell r="GX1013">
            <v>78.75</v>
          </cell>
          <cell r="GY1013">
            <v>70</v>
          </cell>
          <cell r="GZ1013">
            <v>78</v>
          </cell>
          <cell r="HA1013" t="str">
            <v>EKO-L</v>
          </cell>
          <cell r="HB1013">
            <v>0</v>
          </cell>
          <cell r="HC1013">
            <v>83.83</v>
          </cell>
          <cell r="HD1013">
            <v>75.75</v>
          </cell>
          <cell r="HE1013">
            <v>77.5</v>
          </cell>
          <cell r="HF1013">
            <v>79</v>
          </cell>
          <cell r="HH1013">
            <v>0</v>
          </cell>
          <cell r="HM1013" t="str">
            <v/>
          </cell>
          <cell r="HN1013" t="str">
            <v/>
          </cell>
          <cell r="HS1013">
            <v>0</v>
          </cell>
          <cell r="HT1013" t="str">
            <v>PKN</v>
          </cell>
          <cell r="HU1013">
            <v>0</v>
          </cell>
          <cell r="HV1013" t="str">
            <v>IND</v>
          </cell>
          <cell r="HW1013">
            <v>0</v>
          </cell>
          <cell r="HX1013" t="str">
            <v>MAT-W</v>
          </cell>
          <cell r="HY1013">
            <v>0</v>
          </cell>
          <cell r="HZ1013" t="str">
            <v>SEJ-W</v>
          </cell>
          <cell r="IA1013">
            <v>0</v>
          </cell>
          <cell r="IB1013" t="str">
            <v>IGR-W</v>
          </cell>
          <cell r="IC1013">
            <v>0</v>
          </cell>
          <cell r="ID1013" t="str">
            <v>SBO</v>
          </cell>
          <cell r="IE1013">
            <v>0</v>
          </cell>
          <cell r="IF1013" t="str">
            <v>PJO</v>
          </cell>
          <cell r="IG1013">
            <v>0</v>
          </cell>
          <cell r="IH1013" t="str">
            <v>PRA</v>
          </cell>
          <cell r="II1013">
            <v>0</v>
          </cell>
          <cell r="IJ1013" t="str">
            <v>JAW</v>
          </cell>
          <cell r="IK1013">
            <v>0</v>
          </cell>
          <cell r="IL1013" t="str">
            <v>ARB</v>
          </cell>
          <cell r="IM1013">
            <v>0</v>
          </cell>
          <cell r="IN1013" t="str">
            <v>PKM</v>
          </cell>
          <cell r="IO1013">
            <v>0</v>
          </cell>
          <cell r="IP1013" t="str">
            <v>MAT-P</v>
          </cell>
          <cell r="IQ1013">
            <v>0</v>
          </cell>
          <cell r="IR1013" t="str">
            <v>BIO-P</v>
          </cell>
          <cell r="IS1013">
            <v>0</v>
          </cell>
          <cell r="IT1013" t="str">
            <v>FIS-P</v>
          </cell>
          <cell r="IU1013">
            <v>0</v>
          </cell>
          <cell r="IV1013" t="str">
            <v>KIM-P</v>
          </cell>
          <cell r="IW1013">
            <v>0</v>
          </cell>
          <cell r="IX1013" t="str">
            <v>EKO-L</v>
          </cell>
          <cell r="IY1013">
            <v>0</v>
          </cell>
          <cell r="JA1013">
            <v>0</v>
          </cell>
        </row>
        <row r="1014">
          <cell r="Q1014" t="str">
            <v/>
          </cell>
          <cell r="AB1014" t="str">
            <v/>
          </cell>
          <cell r="AC1014">
            <v>30</v>
          </cell>
          <cell r="AI1014" t="str">
            <v/>
          </cell>
          <cell r="AJ1014">
            <v>0</v>
          </cell>
          <cell r="AK1014">
            <v>83.25</v>
          </cell>
          <cell r="AL1014">
            <v>84.5</v>
          </cell>
          <cell r="AM1014">
            <v>88</v>
          </cell>
          <cell r="AN1014">
            <v>80</v>
          </cell>
          <cell r="AO1014" t="str">
            <v/>
          </cell>
          <cell r="AP1014">
            <v>0</v>
          </cell>
          <cell r="AQ1014">
            <v>85</v>
          </cell>
          <cell r="AR1014">
            <v>0</v>
          </cell>
          <cell r="AS1014">
            <v>78.5</v>
          </cell>
          <cell r="AT1014">
            <v>81</v>
          </cell>
          <cell r="AU1014" t="str">
            <v/>
          </cell>
          <cell r="AV1014">
            <v>0</v>
          </cell>
          <cell r="AW1014">
            <v>81.83</v>
          </cell>
          <cell r="AX1014">
            <v>84</v>
          </cell>
          <cell r="AY1014">
            <v>88</v>
          </cell>
          <cell r="AZ1014">
            <v>80</v>
          </cell>
          <cell r="BA1014" t="str">
            <v/>
          </cell>
          <cell r="BB1014">
            <v>0</v>
          </cell>
          <cell r="BC1014">
            <v>86.75</v>
          </cell>
          <cell r="BD1014">
            <v>84.5</v>
          </cell>
          <cell r="BE1014">
            <v>88</v>
          </cell>
          <cell r="BF1014">
            <v>82</v>
          </cell>
          <cell r="BG1014" t="str">
            <v/>
          </cell>
          <cell r="BH1014">
            <v>0</v>
          </cell>
          <cell r="BI1014">
            <v>84.33</v>
          </cell>
          <cell r="BJ1014">
            <v>80</v>
          </cell>
          <cell r="BK1014">
            <v>77.75</v>
          </cell>
          <cell r="BL1014">
            <v>78</v>
          </cell>
          <cell r="BM1014" t="str">
            <v/>
          </cell>
          <cell r="BN1014">
            <v>0</v>
          </cell>
          <cell r="BO1014">
            <v>81.13</v>
          </cell>
          <cell r="BP1014">
            <v>78.25</v>
          </cell>
          <cell r="BQ1014">
            <v>77.75</v>
          </cell>
          <cell r="BR1014">
            <v>85</v>
          </cell>
          <cell r="BS1014" t="str">
            <v/>
          </cell>
          <cell r="BT1014">
            <v>0</v>
          </cell>
          <cell r="BU1014">
            <v>86.5</v>
          </cell>
          <cell r="BV1014">
            <v>84.25</v>
          </cell>
          <cell r="BW1014">
            <v>88.5</v>
          </cell>
          <cell r="BX1014">
            <v>88</v>
          </cell>
          <cell r="BY1014" t="str">
            <v/>
          </cell>
          <cell r="BZ1014">
            <v>0</v>
          </cell>
          <cell r="CA1014">
            <v>86.78</v>
          </cell>
          <cell r="CB1014">
            <v>81.75</v>
          </cell>
          <cell r="CC1014">
            <v>81</v>
          </cell>
          <cell r="CD1014">
            <v>82</v>
          </cell>
          <cell r="CE1014" t="str">
            <v/>
          </cell>
          <cell r="CF1014">
            <v>0</v>
          </cell>
          <cell r="CG1014">
            <v>86.25</v>
          </cell>
          <cell r="CH1014">
            <v>76.25</v>
          </cell>
          <cell r="CI1014">
            <v>78</v>
          </cell>
          <cell r="CJ1014">
            <v>82</v>
          </cell>
          <cell r="CK1014" t="str">
            <v/>
          </cell>
          <cell r="CL1014">
            <v>0</v>
          </cell>
          <cell r="CM1014">
            <v>76.17</v>
          </cell>
          <cell r="CN1014">
            <v>83.5</v>
          </cell>
          <cell r="CO1014">
            <v>80</v>
          </cell>
          <cell r="CP1014">
            <v>78</v>
          </cell>
          <cell r="CQ1014" t="str">
            <v/>
          </cell>
          <cell r="CR1014">
            <v>0</v>
          </cell>
          <cell r="CS1014">
            <v>82.08</v>
          </cell>
          <cell r="CT1014">
            <v>89.75</v>
          </cell>
          <cell r="CU1014">
            <v>86.5</v>
          </cell>
          <cell r="CV1014">
            <v>83</v>
          </cell>
          <cell r="CW1014" t="str">
            <v/>
          </cell>
          <cell r="CX1014">
            <v>0</v>
          </cell>
          <cell r="CY1014">
            <v>82.44</v>
          </cell>
          <cell r="CZ1014">
            <v>83.75</v>
          </cell>
          <cell r="DA1014">
            <v>76.75</v>
          </cell>
          <cell r="DB1014">
            <v>83</v>
          </cell>
          <cell r="DC1014" t="str">
            <v/>
          </cell>
          <cell r="DD1014">
            <v>0</v>
          </cell>
          <cell r="DE1014">
            <v>91</v>
          </cell>
          <cell r="DF1014">
            <v>81</v>
          </cell>
          <cell r="DG1014">
            <v>81.75</v>
          </cell>
          <cell r="DH1014">
            <v>88</v>
          </cell>
          <cell r="DI1014" t="str">
            <v/>
          </cell>
          <cell r="DJ1014">
            <v>0</v>
          </cell>
          <cell r="DK1014">
            <v>0</v>
          </cell>
          <cell r="DL1014">
            <v>0</v>
          </cell>
          <cell r="DM1014">
            <v>0</v>
          </cell>
          <cell r="DN1014">
            <v>85</v>
          </cell>
          <cell r="DO1014" t="str">
            <v/>
          </cell>
          <cell r="DP1014">
            <v>0</v>
          </cell>
          <cell r="DQ1014">
            <v>89</v>
          </cell>
          <cell r="DR1014">
            <v>85.5</v>
          </cell>
          <cell r="DS1014">
            <v>91.5</v>
          </cell>
          <cell r="DT1014">
            <v>82</v>
          </cell>
          <cell r="DU1014" t="str">
            <v/>
          </cell>
          <cell r="DV1014">
            <v>0</v>
          </cell>
          <cell r="DW1014">
            <v>91</v>
          </cell>
          <cell r="DX1014">
            <v>86.75</v>
          </cell>
          <cell r="DY1014">
            <v>79.75</v>
          </cell>
          <cell r="DZ1014">
            <v>85</v>
          </cell>
          <cell r="EA1014" t="str">
            <v/>
          </cell>
          <cell r="EB1014">
            <v>0</v>
          </cell>
          <cell r="EC1014">
            <v>79.78</v>
          </cell>
          <cell r="ED1014">
            <v>78.25</v>
          </cell>
          <cell r="EE1014">
            <v>84.25</v>
          </cell>
          <cell r="EF1014">
            <v>77</v>
          </cell>
          <cell r="EG1014" t="str">
            <v/>
          </cell>
          <cell r="EH1014">
            <v>0</v>
          </cell>
          <cell r="EI1014">
            <v>78.5</v>
          </cell>
          <cell r="EJ1014">
            <v>74.75</v>
          </cell>
          <cell r="EK1014">
            <v>74.5</v>
          </cell>
          <cell r="EL1014">
            <v>76</v>
          </cell>
          <cell r="EM1014" t="str">
            <v/>
          </cell>
          <cell r="EN1014">
            <v>0</v>
          </cell>
          <cell r="EO1014">
            <v>78.5</v>
          </cell>
          <cell r="EP1014">
            <v>74.75</v>
          </cell>
          <cell r="EQ1014">
            <v>74.5</v>
          </cell>
          <cell r="ER1014">
            <v>76</v>
          </cell>
          <cell r="ES1014" t="str">
            <v/>
          </cell>
          <cell r="ET1014">
            <v>0</v>
          </cell>
          <cell r="EU1014">
            <v>78.5</v>
          </cell>
          <cell r="EV1014">
            <v>74.75</v>
          </cell>
          <cell r="EW1014">
            <v>74.5</v>
          </cell>
          <cell r="EX1014">
            <v>76</v>
          </cell>
          <cell r="EY1014" t="str">
            <v/>
          </cell>
          <cell r="EZ1014">
            <v>0</v>
          </cell>
          <cell r="FA1014">
            <v>79.33</v>
          </cell>
          <cell r="FB1014">
            <v>71.25</v>
          </cell>
          <cell r="FC1014">
            <v>79</v>
          </cell>
          <cell r="FD1014">
            <v>72</v>
          </cell>
          <cell r="FE1014" t="str">
            <v/>
          </cell>
          <cell r="FF1014">
            <v>0</v>
          </cell>
          <cell r="FG1014">
            <v>79.33</v>
          </cell>
          <cell r="FH1014">
            <v>71.25</v>
          </cell>
          <cell r="FI1014">
            <v>79</v>
          </cell>
          <cell r="FJ1014">
            <v>72</v>
          </cell>
          <cell r="FK1014" t="str">
            <v/>
          </cell>
          <cell r="FL1014">
            <v>0</v>
          </cell>
          <cell r="FM1014">
            <v>79.33</v>
          </cell>
          <cell r="FN1014">
            <v>71.25</v>
          </cell>
          <cell r="FO1014">
            <v>79</v>
          </cell>
          <cell r="FP1014">
            <v>72</v>
          </cell>
          <cell r="FQ1014" t="str">
            <v/>
          </cell>
          <cell r="FR1014">
            <v>0</v>
          </cell>
          <cell r="FS1014">
            <v>79.33</v>
          </cell>
          <cell r="FT1014">
            <v>71.25</v>
          </cell>
          <cell r="FU1014">
            <v>79</v>
          </cell>
          <cell r="FV1014">
            <v>72</v>
          </cell>
          <cell r="FW1014" t="str">
            <v/>
          </cell>
          <cell r="FX1014">
            <v>0</v>
          </cell>
          <cell r="FY1014">
            <v>79.33</v>
          </cell>
          <cell r="FZ1014">
            <v>71.25</v>
          </cell>
          <cell r="GA1014">
            <v>79</v>
          </cell>
          <cell r="GB1014">
            <v>72</v>
          </cell>
          <cell r="GC1014" t="str">
            <v/>
          </cell>
          <cell r="GD1014">
            <v>0</v>
          </cell>
          <cell r="GE1014">
            <v>79.33</v>
          </cell>
          <cell r="GF1014">
            <v>71.25</v>
          </cell>
          <cell r="GG1014">
            <v>79</v>
          </cell>
          <cell r="GH1014">
            <v>72</v>
          </cell>
          <cell r="GI1014" t="str">
            <v/>
          </cell>
          <cell r="GJ1014">
            <v>0</v>
          </cell>
          <cell r="GK1014">
            <v>79.33</v>
          </cell>
          <cell r="GL1014">
            <v>71.25</v>
          </cell>
          <cell r="GM1014">
            <v>79</v>
          </cell>
          <cell r="GN1014">
            <v>72</v>
          </cell>
          <cell r="GO1014" t="str">
            <v/>
          </cell>
          <cell r="GP1014">
            <v>0</v>
          </cell>
          <cell r="GQ1014">
            <v>79.33</v>
          </cell>
          <cell r="GR1014">
            <v>71.25</v>
          </cell>
          <cell r="GS1014">
            <v>79</v>
          </cell>
          <cell r="GT1014">
            <v>72</v>
          </cell>
          <cell r="GU1014" t="str">
            <v/>
          </cell>
          <cell r="GV1014">
            <v>0</v>
          </cell>
          <cell r="GW1014">
            <v>81.92</v>
          </cell>
          <cell r="GX1014">
            <v>78.75</v>
          </cell>
          <cell r="GY1014">
            <v>70</v>
          </cell>
          <cell r="GZ1014">
            <v>78</v>
          </cell>
          <cell r="HA1014" t="str">
            <v>EKO-L</v>
          </cell>
          <cell r="HB1014">
            <v>0</v>
          </cell>
          <cell r="HC1014">
            <v>83.83</v>
          </cell>
          <cell r="HD1014">
            <v>75.75</v>
          </cell>
          <cell r="HE1014">
            <v>77.5</v>
          </cell>
          <cell r="HF1014">
            <v>79</v>
          </cell>
          <cell r="HH1014">
            <v>0</v>
          </cell>
          <cell r="HM1014" t="str">
            <v/>
          </cell>
          <cell r="HN1014" t="str">
            <v/>
          </cell>
          <cell r="HS1014">
            <v>0</v>
          </cell>
          <cell r="HT1014" t="str">
            <v>PKN</v>
          </cell>
          <cell r="HU1014">
            <v>0</v>
          </cell>
          <cell r="HV1014" t="str">
            <v>IND</v>
          </cell>
          <cell r="HW1014">
            <v>0</v>
          </cell>
          <cell r="HX1014" t="str">
            <v>MAT-W</v>
          </cell>
          <cell r="HY1014">
            <v>0</v>
          </cell>
          <cell r="HZ1014" t="str">
            <v>SEJ-W</v>
          </cell>
          <cell r="IA1014">
            <v>0</v>
          </cell>
          <cell r="IB1014" t="str">
            <v>IGR-W</v>
          </cell>
          <cell r="IC1014">
            <v>0</v>
          </cell>
          <cell r="ID1014" t="str">
            <v>SBO</v>
          </cell>
          <cell r="IE1014">
            <v>0</v>
          </cell>
          <cell r="IF1014" t="str">
            <v>PJO</v>
          </cell>
          <cell r="IG1014">
            <v>0</v>
          </cell>
          <cell r="IH1014" t="str">
            <v>PRA</v>
          </cell>
          <cell r="II1014">
            <v>0</v>
          </cell>
          <cell r="IJ1014" t="str">
            <v>JAW</v>
          </cell>
          <cell r="IK1014">
            <v>0</v>
          </cell>
          <cell r="IL1014" t="str">
            <v>ARB</v>
          </cell>
          <cell r="IM1014">
            <v>0</v>
          </cell>
          <cell r="IN1014" t="str">
            <v>PKM</v>
          </cell>
          <cell r="IO1014">
            <v>0</v>
          </cell>
          <cell r="IP1014" t="str">
            <v>MAT-P</v>
          </cell>
          <cell r="IQ1014">
            <v>0</v>
          </cell>
          <cell r="IR1014" t="str">
            <v>BIO-P</v>
          </cell>
          <cell r="IS1014">
            <v>0</v>
          </cell>
          <cell r="IT1014" t="str">
            <v>FIS-P</v>
          </cell>
          <cell r="IU1014">
            <v>0</v>
          </cell>
          <cell r="IV1014" t="str">
            <v>KIM-P</v>
          </cell>
          <cell r="IW1014">
            <v>0</v>
          </cell>
          <cell r="IX1014" t="str">
            <v>EKO-L</v>
          </cell>
          <cell r="IY1014">
            <v>0</v>
          </cell>
          <cell r="JA1014">
            <v>0</v>
          </cell>
        </row>
        <row r="1015">
          <cell r="Q1015" t="str">
            <v/>
          </cell>
          <cell r="AB1015" t="str">
            <v/>
          </cell>
          <cell r="AC1015">
            <v>31</v>
          </cell>
          <cell r="AI1015" t="str">
            <v/>
          </cell>
          <cell r="AJ1015">
            <v>0</v>
          </cell>
          <cell r="AK1015">
            <v>83.25</v>
          </cell>
          <cell r="AL1015">
            <v>84.5</v>
          </cell>
          <cell r="AM1015">
            <v>88</v>
          </cell>
          <cell r="AN1015">
            <v>80</v>
          </cell>
          <cell r="AO1015" t="str">
            <v/>
          </cell>
          <cell r="AP1015">
            <v>0</v>
          </cell>
          <cell r="AQ1015">
            <v>85</v>
          </cell>
          <cell r="AR1015">
            <v>0</v>
          </cell>
          <cell r="AS1015">
            <v>78.5</v>
          </cell>
          <cell r="AT1015">
            <v>81</v>
          </cell>
          <cell r="AU1015" t="str">
            <v/>
          </cell>
          <cell r="AV1015">
            <v>0</v>
          </cell>
          <cell r="AW1015">
            <v>81.83</v>
          </cell>
          <cell r="AX1015">
            <v>84</v>
          </cell>
          <cell r="AY1015">
            <v>88</v>
          </cell>
          <cell r="AZ1015">
            <v>80</v>
          </cell>
          <cell r="BA1015" t="str">
            <v/>
          </cell>
          <cell r="BB1015">
            <v>0</v>
          </cell>
          <cell r="BC1015">
            <v>86.75</v>
          </cell>
          <cell r="BD1015">
            <v>84.5</v>
          </cell>
          <cell r="BE1015">
            <v>88</v>
          </cell>
          <cell r="BF1015">
            <v>82</v>
          </cell>
          <cell r="BG1015" t="str">
            <v/>
          </cell>
          <cell r="BH1015">
            <v>0</v>
          </cell>
          <cell r="BI1015">
            <v>84.33</v>
          </cell>
          <cell r="BJ1015">
            <v>80</v>
          </cell>
          <cell r="BK1015">
            <v>77.75</v>
          </cell>
          <cell r="BL1015">
            <v>78</v>
          </cell>
          <cell r="BM1015" t="str">
            <v/>
          </cell>
          <cell r="BN1015">
            <v>0</v>
          </cell>
          <cell r="BO1015">
            <v>81.13</v>
          </cell>
          <cell r="BP1015">
            <v>78.25</v>
          </cell>
          <cell r="BQ1015">
            <v>77.75</v>
          </cell>
          <cell r="BR1015">
            <v>85</v>
          </cell>
          <cell r="BS1015" t="str">
            <v/>
          </cell>
          <cell r="BT1015">
            <v>0</v>
          </cell>
          <cell r="BU1015">
            <v>86.5</v>
          </cell>
          <cell r="BV1015">
            <v>84.25</v>
          </cell>
          <cell r="BW1015">
            <v>88.5</v>
          </cell>
          <cell r="BX1015">
            <v>88</v>
          </cell>
          <cell r="BY1015" t="str">
            <v/>
          </cell>
          <cell r="BZ1015">
            <v>0</v>
          </cell>
          <cell r="CA1015">
            <v>86.78</v>
          </cell>
          <cell r="CB1015">
            <v>81.75</v>
          </cell>
          <cell r="CC1015">
            <v>81</v>
          </cell>
          <cell r="CD1015">
            <v>82</v>
          </cell>
          <cell r="CE1015" t="str">
            <v/>
          </cell>
          <cell r="CF1015">
            <v>0</v>
          </cell>
          <cell r="CG1015">
            <v>86.25</v>
          </cell>
          <cell r="CH1015">
            <v>76.25</v>
          </cell>
          <cell r="CI1015">
            <v>78</v>
          </cell>
          <cell r="CJ1015">
            <v>82</v>
          </cell>
          <cell r="CK1015" t="str">
            <v/>
          </cell>
          <cell r="CL1015">
            <v>0</v>
          </cell>
          <cell r="CM1015">
            <v>76.17</v>
          </cell>
          <cell r="CN1015">
            <v>83.5</v>
          </cell>
          <cell r="CO1015">
            <v>80</v>
          </cell>
          <cell r="CP1015">
            <v>78</v>
          </cell>
          <cell r="CQ1015" t="str">
            <v/>
          </cell>
          <cell r="CR1015">
            <v>0</v>
          </cell>
          <cell r="CS1015">
            <v>82.08</v>
          </cell>
          <cell r="CT1015">
            <v>89.75</v>
          </cell>
          <cell r="CU1015">
            <v>86.5</v>
          </cell>
          <cell r="CV1015">
            <v>83</v>
          </cell>
          <cell r="CW1015" t="str">
            <v/>
          </cell>
          <cell r="CX1015">
            <v>0</v>
          </cell>
          <cell r="CY1015">
            <v>82.44</v>
          </cell>
          <cell r="CZ1015">
            <v>83.75</v>
          </cell>
          <cell r="DA1015">
            <v>76.75</v>
          </cell>
          <cell r="DB1015">
            <v>83</v>
          </cell>
          <cell r="DC1015" t="str">
            <v/>
          </cell>
          <cell r="DD1015">
            <v>0</v>
          </cell>
          <cell r="DE1015">
            <v>91</v>
          </cell>
          <cell r="DF1015">
            <v>81</v>
          </cell>
          <cell r="DG1015">
            <v>81.75</v>
          </cell>
          <cell r="DH1015">
            <v>88</v>
          </cell>
          <cell r="DI1015" t="str">
            <v/>
          </cell>
          <cell r="DJ1015">
            <v>0</v>
          </cell>
          <cell r="DK1015">
            <v>0</v>
          </cell>
          <cell r="DL1015">
            <v>0</v>
          </cell>
          <cell r="DM1015">
            <v>0</v>
          </cell>
          <cell r="DN1015">
            <v>85</v>
          </cell>
          <cell r="DO1015" t="str">
            <v/>
          </cell>
          <cell r="DP1015">
            <v>0</v>
          </cell>
          <cell r="DQ1015">
            <v>89</v>
          </cell>
          <cell r="DR1015">
            <v>85.5</v>
          </cell>
          <cell r="DS1015">
            <v>91.5</v>
          </cell>
          <cell r="DT1015">
            <v>82</v>
          </cell>
          <cell r="DU1015" t="str">
            <v/>
          </cell>
          <cell r="DV1015">
            <v>0</v>
          </cell>
          <cell r="DW1015">
            <v>91</v>
          </cell>
          <cell r="DX1015">
            <v>86.75</v>
          </cell>
          <cell r="DY1015">
            <v>79.75</v>
          </cell>
          <cell r="DZ1015">
            <v>85</v>
          </cell>
          <cell r="EA1015" t="str">
            <v/>
          </cell>
          <cell r="EB1015">
            <v>0</v>
          </cell>
          <cell r="EC1015">
            <v>79.78</v>
          </cell>
          <cell r="ED1015">
            <v>78.25</v>
          </cell>
          <cell r="EE1015">
            <v>84.25</v>
          </cell>
          <cell r="EF1015">
            <v>77</v>
          </cell>
          <cell r="EG1015" t="str">
            <v/>
          </cell>
          <cell r="EH1015">
            <v>0</v>
          </cell>
          <cell r="EI1015">
            <v>78.5</v>
          </cell>
          <cell r="EJ1015">
            <v>74.75</v>
          </cell>
          <cell r="EK1015">
            <v>74.5</v>
          </cell>
          <cell r="EL1015">
            <v>76</v>
          </cell>
          <cell r="EM1015" t="str">
            <v/>
          </cell>
          <cell r="EN1015">
            <v>0</v>
          </cell>
          <cell r="EO1015">
            <v>78.5</v>
          </cell>
          <cell r="EP1015">
            <v>74.75</v>
          </cell>
          <cell r="EQ1015">
            <v>74.5</v>
          </cell>
          <cell r="ER1015">
            <v>76</v>
          </cell>
          <cell r="ES1015" t="str">
            <v/>
          </cell>
          <cell r="ET1015">
            <v>0</v>
          </cell>
          <cell r="EU1015">
            <v>78.5</v>
          </cell>
          <cell r="EV1015">
            <v>74.75</v>
          </cell>
          <cell r="EW1015">
            <v>74.5</v>
          </cell>
          <cell r="EX1015">
            <v>76</v>
          </cell>
          <cell r="EY1015" t="str">
            <v/>
          </cell>
          <cell r="EZ1015">
            <v>0</v>
          </cell>
          <cell r="FA1015">
            <v>79.33</v>
          </cell>
          <cell r="FB1015">
            <v>71.25</v>
          </cell>
          <cell r="FC1015">
            <v>79</v>
          </cell>
          <cell r="FD1015">
            <v>72</v>
          </cell>
          <cell r="FE1015" t="str">
            <v/>
          </cell>
          <cell r="FF1015">
            <v>0</v>
          </cell>
          <cell r="FG1015">
            <v>79.33</v>
          </cell>
          <cell r="FH1015">
            <v>71.25</v>
          </cell>
          <cell r="FI1015">
            <v>79</v>
          </cell>
          <cell r="FJ1015">
            <v>72</v>
          </cell>
          <cell r="FK1015" t="str">
            <v/>
          </cell>
          <cell r="FL1015">
            <v>0</v>
          </cell>
          <cell r="FM1015">
            <v>79.33</v>
          </cell>
          <cell r="FN1015">
            <v>71.25</v>
          </cell>
          <cell r="FO1015">
            <v>79</v>
          </cell>
          <cell r="FP1015">
            <v>72</v>
          </cell>
          <cell r="FQ1015" t="str">
            <v/>
          </cell>
          <cell r="FR1015">
            <v>0</v>
          </cell>
          <cell r="FS1015">
            <v>79.33</v>
          </cell>
          <cell r="FT1015">
            <v>71.25</v>
          </cell>
          <cell r="FU1015">
            <v>79</v>
          </cell>
          <cell r="FV1015">
            <v>72</v>
          </cell>
          <cell r="FW1015" t="str">
            <v/>
          </cell>
          <cell r="FX1015">
            <v>0</v>
          </cell>
          <cell r="FY1015">
            <v>79.33</v>
          </cell>
          <cell r="FZ1015">
            <v>71.25</v>
          </cell>
          <cell r="GA1015">
            <v>79</v>
          </cell>
          <cell r="GB1015">
            <v>72</v>
          </cell>
          <cell r="GC1015" t="str">
            <v/>
          </cell>
          <cell r="GD1015">
            <v>0</v>
          </cell>
          <cell r="GE1015">
            <v>79.33</v>
          </cell>
          <cell r="GF1015">
            <v>71.25</v>
          </cell>
          <cell r="GG1015">
            <v>79</v>
          </cell>
          <cell r="GH1015">
            <v>72</v>
          </cell>
          <cell r="GI1015" t="str">
            <v/>
          </cell>
          <cell r="GJ1015">
            <v>0</v>
          </cell>
          <cell r="GK1015">
            <v>79.33</v>
          </cell>
          <cell r="GL1015">
            <v>71.25</v>
          </cell>
          <cell r="GM1015">
            <v>79</v>
          </cell>
          <cell r="GN1015">
            <v>72</v>
          </cell>
          <cell r="GO1015" t="str">
            <v/>
          </cell>
          <cell r="GP1015">
            <v>0</v>
          </cell>
          <cell r="GQ1015">
            <v>79.33</v>
          </cell>
          <cell r="GR1015">
            <v>71.25</v>
          </cell>
          <cell r="GS1015">
            <v>79</v>
          </cell>
          <cell r="GT1015">
            <v>72</v>
          </cell>
          <cell r="GU1015" t="str">
            <v/>
          </cell>
          <cell r="GV1015">
            <v>0</v>
          </cell>
          <cell r="GW1015">
            <v>81.92</v>
          </cell>
          <cell r="GX1015">
            <v>78.75</v>
          </cell>
          <cell r="GY1015">
            <v>70</v>
          </cell>
          <cell r="GZ1015">
            <v>78</v>
          </cell>
          <cell r="HA1015" t="str">
            <v>EKO-L</v>
          </cell>
          <cell r="HB1015">
            <v>0</v>
          </cell>
          <cell r="HC1015">
            <v>83.83</v>
          </cell>
          <cell r="HD1015">
            <v>75.75</v>
          </cell>
          <cell r="HE1015">
            <v>77.5</v>
          </cell>
          <cell r="HF1015">
            <v>79</v>
          </cell>
          <cell r="HH1015">
            <v>0</v>
          </cell>
          <cell r="HM1015" t="str">
            <v/>
          </cell>
          <cell r="HN1015" t="str">
            <v/>
          </cell>
          <cell r="HS1015">
            <v>0</v>
          </cell>
          <cell r="HT1015" t="str">
            <v>PKN</v>
          </cell>
          <cell r="HU1015">
            <v>0</v>
          </cell>
          <cell r="HV1015" t="str">
            <v>IND</v>
          </cell>
          <cell r="HW1015">
            <v>0</v>
          </cell>
          <cell r="HX1015" t="str">
            <v>MAT-W</v>
          </cell>
          <cell r="HY1015">
            <v>0</v>
          </cell>
          <cell r="HZ1015" t="str">
            <v>SEJ-W</v>
          </cell>
          <cell r="IA1015">
            <v>0</v>
          </cell>
          <cell r="IB1015" t="str">
            <v>IGR-W</v>
          </cell>
          <cell r="IC1015">
            <v>0</v>
          </cell>
          <cell r="ID1015" t="str">
            <v>SBO</v>
          </cell>
          <cell r="IE1015">
            <v>0</v>
          </cell>
          <cell r="IF1015" t="str">
            <v>PJO</v>
          </cell>
          <cell r="IG1015">
            <v>0</v>
          </cell>
          <cell r="IH1015" t="str">
            <v>PRA</v>
          </cell>
          <cell r="II1015">
            <v>0</v>
          </cell>
          <cell r="IJ1015" t="str">
            <v>JAW</v>
          </cell>
          <cell r="IK1015">
            <v>0</v>
          </cell>
          <cell r="IL1015" t="str">
            <v>ARB</v>
          </cell>
          <cell r="IM1015">
            <v>0</v>
          </cell>
          <cell r="IN1015" t="str">
            <v>PKM</v>
          </cell>
          <cell r="IO1015">
            <v>0</v>
          </cell>
          <cell r="IP1015" t="str">
            <v>MAT-P</v>
          </cell>
          <cell r="IQ1015">
            <v>0</v>
          </cell>
          <cell r="IR1015" t="str">
            <v>BIO-P</v>
          </cell>
          <cell r="IS1015">
            <v>0</v>
          </cell>
          <cell r="IT1015" t="str">
            <v>FIS-P</v>
          </cell>
          <cell r="IU1015">
            <v>0</v>
          </cell>
          <cell r="IV1015" t="str">
            <v>KIM-P</v>
          </cell>
          <cell r="IW1015">
            <v>0</v>
          </cell>
          <cell r="IX1015" t="str">
            <v>EKO-L</v>
          </cell>
          <cell r="IY1015">
            <v>0</v>
          </cell>
          <cell r="JA1015">
            <v>0</v>
          </cell>
        </row>
        <row r="1016">
          <cell r="Q1016" t="str">
            <v/>
          </cell>
          <cell r="AB1016" t="str">
            <v/>
          </cell>
          <cell r="AC1016">
            <v>32</v>
          </cell>
          <cell r="AI1016" t="str">
            <v/>
          </cell>
          <cell r="AJ1016">
            <v>0</v>
          </cell>
          <cell r="AK1016">
            <v>83.25</v>
          </cell>
          <cell r="AL1016">
            <v>84.5</v>
          </cell>
          <cell r="AM1016">
            <v>88</v>
          </cell>
          <cell r="AN1016">
            <v>80</v>
          </cell>
          <cell r="AO1016" t="str">
            <v/>
          </cell>
          <cell r="AP1016">
            <v>0</v>
          </cell>
          <cell r="AQ1016">
            <v>85</v>
          </cell>
          <cell r="AR1016">
            <v>0</v>
          </cell>
          <cell r="AS1016">
            <v>78.5</v>
          </cell>
          <cell r="AT1016">
            <v>81</v>
          </cell>
          <cell r="AU1016" t="str">
            <v/>
          </cell>
          <cell r="AV1016">
            <v>0</v>
          </cell>
          <cell r="AW1016">
            <v>81.83</v>
          </cell>
          <cell r="AX1016">
            <v>84</v>
          </cell>
          <cell r="AY1016">
            <v>88</v>
          </cell>
          <cell r="AZ1016">
            <v>80</v>
          </cell>
          <cell r="BA1016" t="str">
            <v/>
          </cell>
          <cell r="BB1016">
            <v>0</v>
          </cell>
          <cell r="BC1016">
            <v>86.75</v>
          </cell>
          <cell r="BD1016">
            <v>84.5</v>
          </cell>
          <cell r="BE1016">
            <v>88</v>
          </cell>
          <cell r="BF1016">
            <v>82</v>
          </cell>
          <cell r="BG1016" t="str">
            <v/>
          </cell>
          <cell r="BH1016">
            <v>0</v>
          </cell>
          <cell r="BI1016">
            <v>84.33</v>
          </cell>
          <cell r="BJ1016">
            <v>80</v>
          </cell>
          <cell r="BK1016">
            <v>77.75</v>
          </cell>
          <cell r="BL1016">
            <v>78</v>
          </cell>
          <cell r="BM1016" t="str">
            <v/>
          </cell>
          <cell r="BN1016">
            <v>0</v>
          </cell>
          <cell r="BO1016">
            <v>81.13</v>
          </cell>
          <cell r="BP1016">
            <v>78.25</v>
          </cell>
          <cell r="BQ1016">
            <v>77.75</v>
          </cell>
          <cell r="BR1016">
            <v>85</v>
          </cell>
          <cell r="BS1016" t="str">
            <v/>
          </cell>
          <cell r="BT1016">
            <v>0</v>
          </cell>
          <cell r="BU1016">
            <v>86.5</v>
          </cell>
          <cell r="BV1016">
            <v>84.25</v>
          </cell>
          <cell r="BW1016">
            <v>88.5</v>
          </cell>
          <cell r="BX1016">
            <v>88</v>
          </cell>
          <cell r="BY1016" t="str">
            <v/>
          </cell>
          <cell r="BZ1016">
            <v>0</v>
          </cell>
          <cell r="CA1016">
            <v>86.78</v>
          </cell>
          <cell r="CB1016">
            <v>81.75</v>
          </cell>
          <cell r="CC1016">
            <v>81</v>
          </cell>
          <cell r="CD1016">
            <v>82</v>
          </cell>
          <cell r="CE1016" t="str">
            <v/>
          </cell>
          <cell r="CF1016">
            <v>0</v>
          </cell>
          <cell r="CG1016">
            <v>86.25</v>
          </cell>
          <cell r="CH1016">
            <v>76.25</v>
          </cell>
          <cell r="CI1016">
            <v>78</v>
          </cell>
          <cell r="CJ1016">
            <v>82</v>
          </cell>
          <cell r="CK1016" t="str">
            <v/>
          </cell>
          <cell r="CL1016">
            <v>0</v>
          </cell>
          <cell r="CM1016">
            <v>76.17</v>
          </cell>
          <cell r="CN1016">
            <v>83.5</v>
          </cell>
          <cell r="CO1016">
            <v>80</v>
          </cell>
          <cell r="CP1016">
            <v>78</v>
          </cell>
          <cell r="CQ1016" t="str">
            <v/>
          </cell>
          <cell r="CR1016">
            <v>0</v>
          </cell>
          <cell r="CS1016">
            <v>82.08</v>
          </cell>
          <cell r="CT1016">
            <v>89.75</v>
          </cell>
          <cell r="CU1016">
            <v>86.5</v>
          </cell>
          <cell r="CV1016">
            <v>83</v>
          </cell>
          <cell r="CW1016" t="str">
            <v/>
          </cell>
          <cell r="CX1016">
            <v>0</v>
          </cell>
          <cell r="CY1016">
            <v>82.44</v>
          </cell>
          <cell r="CZ1016">
            <v>83.75</v>
          </cell>
          <cell r="DA1016">
            <v>76.75</v>
          </cell>
          <cell r="DB1016">
            <v>83</v>
          </cell>
          <cell r="DC1016" t="str">
            <v/>
          </cell>
          <cell r="DD1016">
            <v>0</v>
          </cell>
          <cell r="DE1016">
            <v>91</v>
          </cell>
          <cell r="DF1016">
            <v>81</v>
          </cell>
          <cell r="DG1016">
            <v>81.75</v>
          </cell>
          <cell r="DH1016">
            <v>88</v>
          </cell>
          <cell r="DI1016" t="str">
            <v/>
          </cell>
          <cell r="DJ1016">
            <v>0</v>
          </cell>
          <cell r="DK1016">
            <v>0</v>
          </cell>
          <cell r="DL1016">
            <v>0</v>
          </cell>
          <cell r="DM1016">
            <v>0</v>
          </cell>
          <cell r="DN1016">
            <v>85</v>
          </cell>
          <cell r="DO1016" t="str">
            <v/>
          </cell>
          <cell r="DP1016">
            <v>0</v>
          </cell>
          <cell r="DQ1016">
            <v>89</v>
          </cell>
          <cell r="DR1016">
            <v>85.5</v>
          </cell>
          <cell r="DS1016">
            <v>91.5</v>
          </cell>
          <cell r="DT1016">
            <v>82</v>
          </cell>
          <cell r="DU1016" t="str">
            <v/>
          </cell>
          <cell r="DV1016">
            <v>0</v>
          </cell>
          <cell r="DW1016">
            <v>91</v>
          </cell>
          <cell r="DX1016">
            <v>86.75</v>
          </cell>
          <cell r="DY1016">
            <v>79.75</v>
          </cell>
          <cell r="DZ1016">
            <v>85</v>
          </cell>
          <cell r="EA1016" t="str">
            <v/>
          </cell>
          <cell r="EB1016">
            <v>0</v>
          </cell>
          <cell r="EC1016">
            <v>79.78</v>
          </cell>
          <cell r="ED1016">
            <v>78.25</v>
          </cell>
          <cell r="EE1016">
            <v>84.25</v>
          </cell>
          <cell r="EF1016">
            <v>77</v>
          </cell>
          <cell r="EG1016" t="str">
            <v/>
          </cell>
          <cell r="EH1016">
            <v>0</v>
          </cell>
          <cell r="EI1016">
            <v>78.5</v>
          </cell>
          <cell r="EJ1016">
            <v>74.75</v>
          </cell>
          <cell r="EK1016">
            <v>74.5</v>
          </cell>
          <cell r="EL1016">
            <v>76</v>
          </cell>
          <cell r="EM1016" t="str">
            <v/>
          </cell>
          <cell r="EN1016">
            <v>0</v>
          </cell>
          <cell r="EO1016">
            <v>78.5</v>
          </cell>
          <cell r="EP1016">
            <v>74.75</v>
          </cell>
          <cell r="EQ1016">
            <v>74.5</v>
          </cell>
          <cell r="ER1016">
            <v>76</v>
          </cell>
          <cell r="ES1016" t="str">
            <v/>
          </cell>
          <cell r="ET1016">
            <v>0</v>
          </cell>
          <cell r="EU1016">
            <v>78.5</v>
          </cell>
          <cell r="EV1016">
            <v>74.75</v>
          </cell>
          <cell r="EW1016">
            <v>74.5</v>
          </cell>
          <cell r="EX1016">
            <v>76</v>
          </cell>
          <cell r="EY1016" t="str">
            <v/>
          </cell>
          <cell r="EZ1016">
            <v>0</v>
          </cell>
          <cell r="FA1016">
            <v>79.33</v>
          </cell>
          <cell r="FB1016">
            <v>71.25</v>
          </cell>
          <cell r="FC1016">
            <v>79</v>
          </cell>
          <cell r="FD1016">
            <v>72</v>
          </cell>
          <cell r="FE1016" t="str">
            <v/>
          </cell>
          <cell r="FF1016">
            <v>0</v>
          </cell>
          <cell r="FG1016">
            <v>79.33</v>
          </cell>
          <cell r="FH1016">
            <v>71.25</v>
          </cell>
          <cell r="FI1016">
            <v>79</v>
          </cell>
          <cell r="FJ1016">
            <v>72</v>
          </cell>
          <cell r="FK1016" t="str">
            <v/>
          </cell>
          <cell r="FL1016">
            <v>0</v>
          </cell>
          <cell r="FM1016">
            <v>79.33</v>
          </cell>
          <cell r="FN1016">
            <v>71.25</v>
          </cell>
          <cell r="FO1016">
            <v>79</v>
          </cell>
          <cell r="FP1016">
            <v>72</v>
          </cell>
          <cell r="FQ1016" t="str">
            <v/>
          </cell>
          <cell r="FR1016">
            <v>0</v>
          </cell>
          <cell r="FS1016">
            <v>79.33</v>
          </cell>
          <cell r="FT1016">
            <v>71.25</v>
          </cell>
          <cell r="FU1016">
            <v>79</v>
          </cell>
          <cell r="FV1016">
            <v>72</v>
          </cell>
          <cell r="FW1016" t="str">
            <v/>
          </cell>
          <cell r="FX1016">
            <v>0</v>
          </cell>
          <cell r="FY1016">
            <v>79.33</v>
          </cell>
          <cell r="FZ1016">
            <v>71.25</v>
          </cell>
          <cell r="GA1016">
            <v>79</v>
          </cell>
          <cell r="GB1016">
            <v>72</v>
          </cell>
          <cell r="GC1016" t="str">
            <v/>
          </cell>
          <cell r="GD1016">
            <v>0</v>
          </cell>
          <cell r="GE1016">
            <v>79.33</v>
          </cell>
          <cell r="GF1016">
            <v>71.25</v>
          </cell>
          <cell r="GG1016">
            <v>79</v>
          </cell>
          <cell r="GH1016">
            <v>72</v>
          </cell>
          <cell r="GI1016" t="str">
            <v/>
          </cell>
          <cell r="GJ1016">
            <v>0</v>
          </cell>
          <cell r="GK1016">
            <v>79.33</v>
          </cell>
          <cell r="GL1016">
            <v>71.25</v>
          </cell>
          <cell r="GM1016">
            <v>79</v>
          </cell>
          <cell r="GN1016">
            <v>72</v>
          </cell>
          <cell r="GO1016" t="str">
            <v/>
          </cell>
          <cell r="GP1016">
            <v>0</v>
          </cell>
          <cell r="GQ1016">
            <v>79.33</v>
          </cell>
          <cell r="GR1016">
            <v>71.25</v>
          </cell>
          <cell r="GS1016">
            <v>79</v>
          </cell>
          <cell r="GT1016">
            <v>72</v>
          </cell>
          <cell r="GU1016" t="str">
            <v/>
          </cell>
          <cell r="GV1016">
            <v>0</v>
          </cell>
          <cell r="GW1016">
            <v>81.92</v>
          </cell>
          <cell r="GX1016">
            <v>78.75</v>
          </cell>
          <cell r="GY1016">
            <v>70</v>
          </cell>
          <cell r="GZ1016">
            <v>78</v>
          </cell>
          <cell r="HA1016" t="str">
            <v>EKO-L</v>
          </cell>
          <cell r="HB1016">
            <v>0</v>
          </cell>
          <cell r="HC1016">
            <v>83.83</v>
          </cell>
          <cell r="HD1016">
            <v>75.75</v>
          </cell>
          <cell r="HE1016">
            <v>77.5</v>
          </cell>
          <cell r="HF1016">
            <v>79</v>
          </cell>
          <cell r="HH1016">
            <v>0</v>
          </cell>
          <cell r="HM1016" t="str">
            <v/>
          </cell>
          <cell r="HN1016" t="str">
            <v/>
          </cell>
          <cell r="HS1016">
            <v>0</v>
          </cell>
          <cell r="HT1016" t="str">
            <v>PKN</v>
          </cell>
          <cell r="HU1016">
            <v>0</v>
          </cell>
          <cell r="HV1016" t="str">
            <v>IND</v>
          </cell>
          <cell r="HW1016">
            <v>0</v>
          </cell>
          <cell r="HX1016" t="str">
            <v>MAT-W</v>
          </cell>
          <cell r="HY1016">
            <v>0</v>
          </cell>
          <cell r="HZ1016" t="str">
            <v>SEJ-W</v>
          </cell>
          <cell r="IA1016">
            <v>0</v>
          </cell>
          <cell r="IB1016" t="str">
            <v>IGR-W</v>
          </cell>
          <cell r="IC1016">
            <v>0</v>
          </cell>
          <cell r="ID1016" t="str">
            <v>SBO</v>
          </cell>
          <cell r="IE1016">
            <v>0</v>
          </cell>
          <cell r="IF1016" t="str">
            <v>PJO</v>
          </cell>
          <cell r="IG1016">
            <v>0</v>
          </cell>
          <cell r="IH1016" t="str">
            <v>PRA</v>
          </cell>
          <cell r="II1016">
            <v>0</v>
          </cell>
          <cell r="IJ1016" t="str">
            <v>JAW</v>
          </cell>
          <cell r="IK1016">
            <v>0</v>
          </cell>
          <cell r="IL1016" t="str">
            <v>ARB</v>
          </cell>
          <cell r="IM1016">
            <v>0</v>
          </cell>
          <cell r="IN1016" t="str">
            <v>PKM</v>
          </cell>
          <cell r="IO1016">
            <v>0</v>
          </cell>
          <cell r="IP1016" t="str">
            <v>MAT-P</v>
          </cell>
          <cell r="IQ1016">
            <v>0</v>
          </cell>
          <cell r="IR1016" t="str">
            <v>BIO-P</v>
          </cell>
          <cell r="IS1016">
            <v>0</v>
          </cell>
          <cell r="IT1016" t="str">
            <v>FIS-P</v>
          </cell>
          <cell r="IU1016">
            <v>0</v>
          </cell>
          <cell r="IV1016" t="str">
            <v>KIM-P</v>
          </cell>
          <cell r="IW1016">
            <v>0</v>
          </cell>
          <cell r="IX1016" t="str">
            <v>EKO-L</v>
          </cell>
          <cell r="IY1016">
            <v>0</v>
          </cell>
          <cell r="JA1016">
            <v>0</v>
          </cell>
        </row>
        <row r="1017">
          <cell r="Q1017" t="str">
            <v/>
          </cell>
          <cell r="AB1017" t="str">
            <v/>
          </cell>
          <cell r="AC1017">
            <v>1</v>
          </cell>
          <cell r="AI1017" t="str">
            <v/>
          </cell>
          <cell r="AJ1017">
            <v>0</v>
          </cell>
          <cell r="AK1017">
            <v>83.25</v>
          </cell>
          <cell r="AL1017">
            <v>84.5</v>
          </cell>
          <cell r="AM1017">
            <v>88</v>
          </cell>
          <cell r="AN1017">
            <v>80</v>
          </cell>
          <cell r="AO1017" t="str">
            <v/>
          </cell>
          <cell r="AP1017">
            <v>0</v>
          </cell>
          <cell r="AQ1017">
            <v>85</v>
          </cell>
          <cell r="AR1017">
            <v>0</v>
          </cell>
          <cell r="AS1017">
            <v>78.5</v>
          </cell>
          <cell r="AT1017">
            <v>81</v>
          </cell>
          <cell r="AU1017" t="str">
            <v/>
          </cell>
          <cell r="AV1017">
            <v>0</v>
          </cell>
          <cell r="AW1017">
            <v>81.83</v>
          </cell>
          <cell r="AX1017">
            <v>84</v>
          </cell>
          <cell r="AY1017">
            <v>88</v>
          </cell>
          <cell r="AZ1017">
            <v>80</v>
          </cell>
          <cell r="BA1017" t="str">
            <v/>
          </cell>
          <cell r="BB1017">
            <v>0</v>
          </cell>
          <cell r="BC1017">
            <v>86.75</v>
          </cell>
          <cell r="BD1017">
            <v>84.5</v>
          </cell>
          <cell r="BE1017">
            <v>88</v>
          </cell>
          <cell r="BF1017">
            <v>82</v>
          </cell>
          <cell r="BG1017" t="str">
            <v/>
          </cell>
          <cell r="BH1017">
            <v>0</v>
          </cell>
          <cell r="BI1017">
            <v>84.33</v>
          </cell>
          <cell r="BJ1017">
            <v>80</v>
          </cell>
          <cell r="BK1017">
            <v>77.75</v>
          </cell>
          <cell r="BL1017">
            <v>78</v>
          </cell>
          <cell r="BM1017" t="str">
            <v/>
          </cell>
          <cell r="BN1017">
            <v>0</v>
          </cell>
          <cell r="BO1017">
            <v>81.13</v>
          </cell>
          <cell r="BP1017">
            <v>78.25</v>
          </cell>
          <cell r="BQ1017">
            <v>77.75</v>
          </cell>
          <cell r="BR1017">
            <v>85</v>
          </cell>
          <cell r="BS1017" t="str">
            <v/>
          </cell>
          <cell r="BT1017">
            <v>0</v>
          </cell>
          <cell r="BU1017">
            <v>86.5</v>
          </cell>
          <cell r="BV1017">
            <v>84.25</v>
          </cell>
          <cell r="BW1017">
            <v>88.5</v>
          </cell>
          <cell r="BX1017">
            <v>88</v>
          </cell>
          <cell r="BY1017" t="str">
            <v/>
          </cell>
          <cell r="BZ1017">
            <v>0</v>
          </cell>
          <cell r="CA1017">
            <v>86.78</v>
          </cell>
          <cell r="CB1017">
            <v>81.75</v>
          </cell>
          <cell r="CC1017">
            <v>81</v>
          </cell>
          <cell r="CD1017">
            <v>82</v>
          </cell>
          <cell r="CE1017" t="str">
            <v/>
          </cell>
          <cell r="CF1017">
            <v>0</v>
          </cell>
          <cell r="CG1017">
            <v>86.25</v>
          </cell>
          <cell r="CH1017">
            <v>76.25</v>
          </cell>
          <cell r="CI1017">
            <v>78</v>
          </cell>
          <cell r="CJ1017">
            <v>82</v>
          </cell>
          <cell r="CK1017" t="str">
            <v/>
          </cell>
          <cell r="CL1017">
            <v>0</v>
          </cell>
          <cell r="CM1017">
            <v>76.17</v>
          </cell>
          <cell r="CN1017">
            <v>83.5</v>
          </cell>
          <cell r="CO1017">
            <v>80</v>
          </cell>
          <cell r="CP1017">
            <v>78</v>
          </cell>
          <cell r="CQ1017" t="str">
            <v/>
          </cell>
          <cell r="CR1017">
            <v>0</v>
          </cell>
          <cell r="CS1017">
            <v>82.08</v>
          </cell>
          <cell r="CT1017">
            <v>89.75</v>
          </cell>
          <cell r="CU1017">
            <v>86.5</v>
          </cell>
          <cell r="CV1017">
            <v>83</v>
          </cell>
          <cell r="CW1017" t="str">
            <v/>
          </cell>
          <cell r="CX1017">
            <v>0</v>
          </cell>
          <cell r="CY1017">
            <v>82.44</v>
          </cell>
          <cell r="CZ1017">
            <v>83.75</v>
          </cell>
          <cell r="DA1017">
            <v>76.75</v>
          </cell>
          <cell r="DB1017">
            <v>83</v>
          </cell>
          <cell r="DC1017" t="str">
            <v/>
          </cell>
          <cell r="DD1017">
            <v>0</v>
          </cell>
          <cell r="DE1017">
            <v>91</v>
          </cell>
          <cell r="DF1017">
            <v>81</v>
          </cell>
          <cell r="DG1017">
            <v>81.75</v>
          </cell>
          <cell r="DH1017">
            <v>88</v>
          </cell>
          <cell r="DI1017" t="str">
            <v/>
          </cell>
          <cell r="DJ1017">
            <v>0</v>
          </cell>
          <cell r="DK1017">
            <v>0</v>
          </cell>
          <cell r="DL1017">
            <v>0</v>
          </cell>
          <cell r="DM1017">
            <v>0</v>
          </cell>
          <cell r="DN1017">
            <v>85</v>
          </cell>
          <cell r="DO1017" t="str">
            <v/>
          </cell>
          <cell r="DP1017">
            <v>0</v>
          </cell>
          <cell r="DQ1017">
            <v>89</v>
          </cell>
          <cell r="DR1017">
            <v>85.5</v>
          </cell>
          <cell r="DS1017">
            <v>91.5</v>
          </cell>
          <cell r="DT1017">
            <v>82</v>
          </cell>
          <cell r="DU1017" t="str">
            <v/>
          </cell>
          <cell r="DV1017">
            <v>0</v>
          </cell>
          <cell r="DW1017">
            <v>91</v>
          </cell>
          <cell r="DX1017">
            <v>86.75</v>
          </cell>
          <cell r="DY1017">
            <v>79.75</v>
          </cell>
          <cell r="DZ1017">
            <v>85</v>
          </cell>
          <cell r="EA1017" t="str">
            <v/>
          </cell>
          <cell r="EB1017">
            <v>0</v>
          </cell>
          <cell r="EC1017">
            <v>79.78</v>
          </cell>
          <cell r="ED1017">
            <v>78.25</v>
          </cell>
          <cell r="EE1017">
            <v>84.25</v>
          </cell>
          <cell r="EF1017">
            <v>77</v>
          </cell>
          <cell r="EG1017" t="str">
            <v/>
          </cell>
          <cell r="EH1017">
            <v>0</v>
          </cell>
          <cell r="EI1017">
            <v>78.5</v>
          </cell>
          <cell r="EJ1017">
            <v>74.75</v>
          </cell>
          <cell r="EK1017">
            <v>74.5</v>
          </cell>
          <cell r="EL1017">
            <v>76</v>
          </cell>
          <cell r="EM1017" t="str">
            <v/>
          </cell>
          <cell r="EN1017">
            <v>0</v>
          </cell>
          <cell r="EO1017">
            <v>78.5</v>
          </cell>
          <cell r="EP1017">
            <v>74.75</v>
          </cell>
          <cell r="EQ1017">
            <v>74.5</v>
          </cell>
          <cell r="ER1017">
            <v>76</v>
          </cell>
          <cell r="ES1017" t="str">
            <v/>
          </cell>
          <cell r="ET1017">
            <v>0</v>
          </cell>
          <cell r="EU1017">
            <v>78.5</v>
          </cell>
          <cell r="EV1017">
            <v>74.75</v>
          </cell>
          <cell r="EW1017">
            <v>74.5</v>
          </cell>
          <cell r="EX1017">
            <v>76</v>
          </cell>
          <cell r="EY1017" t="str">
            <v/>
          </cell>
          <cell r="EZ1017">
            <v>0</v>
          </cell>
          <cell r="FA1017">
            <v>79.33</v>
          </cell>
          <cell r="FB1017">
            <v>71.25</v>
          </cell>
          <cell r="FC1017">
            <v>79</v>
          </cell>
          <cell r="FD1017">
            <v>72</v>
          </cell>
          <cell r="FE1017" t="str">
            <v/>
          </cell>
          <cell r="FF1017">
            <v>0</v>
          </cell>
          <cell r="FG1017">
            <v>79.33</v>
          </cell>
          <cell r="FH1017">
            <v>71.25</v>
          </cell>
          <cell r="FI1017">
            <v>79</v>
          </cell>
          <cell r="FJ1017">
            <v>72</v>
          </cell>
          <cell r="FK1017" t="str">
            <v/>
          </cell>
          <cell r="FL1017">
            <v>0</v>
          </cell>
          <cell r="FM1017">
            <v>79.33</v>
          </cell>
          <cell r="FN1017">
            <v>71.25</v>
          </cell>
          <cell r="FO1017">
            <v>79</v>
          </cell>
          <cell r="FP1017">
            <v>72</v>
          </cell>
          <cell r="FQ1017" t="str">
            <v/>
          </cell>
          <cell r="FR1017">
            <v>0</v>
          </cell>
          <cell r="FS1017">
            <v>79.33</v>
          </cell>
          <cell r="FT1017">
            <v>71.25</v>
          </cell>
          <cell r="FU1017">
            <v>79</v>
          </cell>
          <cell r="FV1017">
            <v>72</v>
          </cell>
          <cell r="FW1017" t="str">
            <v/>
          </cell>
          <cell r="FX1017">
            <v>0</v>
          </cell>
          <cell r="FY1017">
            <v>79.33</v>
          </cell>
          <cell r="FZ1017">
            <v>71.25</v>
          </cell>
          <cell r="GA1017">
            <v>79</v>
          </cell>
          <cell r="GB1017">
            <v>72</v>
          </cell>
          <cell r="GC1017" t="str">
            <v/>
          </cell>
          <cell r="GD1017">
            <v>0</v>
          </cell>
          <cell r="GE1017">
            <v>79.33</v>
          </cell>
          <cell r="GF1017">
            <v>71.25</v>
          </cell>
          <cell r="GG1017">
            <v>79</v>
          </cell>
          <cell r="GH1017">
            <v>72</v>
          </cell>
          <cell r="GI1017" t="str">
            <v/>
          </cell>
          <cell r="GJ1017">
            <v>0</v>
          </cell>
          <cell r="GK1017">
            <v>79.33</v>
          </cell>
          <cell r="GL1017">
            <v>71.25</v>
          </cell>
          <cell r="GM1017">
            <v>79</v>
          </cell>
          <cell r="GN1017">
            <v>72</v>
          </cell>
          <cell r="GO1017" t="str">
            <v/>
          </cell>
          <cell r="GP1017">
            <v>0</v>
          </cell>
          <cell r="GQ1017">
            <v>79.33</v>
          </cell>
          <cell r="GR1017">
            <v>71.25</v>
          </cell>
          <cell r="GS1017">
            <v>79</v>
          </cell>
          <cell r="GT1017">
            <v>72</v>
          </cell>
          <cell r="GU1017" t="str">
            <v/>
          </cell>
          <cell r="GV1017">
            <v>0</v>
          </cell>
          <cell r="GW1017">
            <v>81.92</v>
          </cell>
          <cell r="GX1017">
            <v>78.75</v>
          </cell>
          <cell r="GY1017">
            <v>70</v>
          </cell>
          <cell r="GZ1017">
            <v>78</v>
          </cell>
          <cell r="HA1017" t="str">
            <v>EKO-L</v>
          </cell>
          <cell r="HB1017">
            <v>0</v>
          </cell>
          <cell r="HC1017">
            <v>83.83</v>
          </cell>
          <cell r="HD1017">
            <v>75.75</v>
          </cell>
          <cell r="HE1017">
            <v>77.5</v>
          </cell>
          <cell r="HF1017">
            <v>79</v>
          </cell>
          <cell r="HH1017">
            <v>0</v>
          </cell>
          <cell r="HM1017" t="str">
            <v/>
          </cell>
          <cell r="HN1017" t="str">
            <v/>
          </cell>
          <cell r="HS1017">
            <v>0</v>
          </cell>
          <cell r="HT1017" t="str">
            <v>PKN</v>
          </cell>
          <cell r="HU1017">
            <v>0</v>
          </cell>
          <cell r="HV1017" t="str">
            <v>IND</v>
          </cell>
          <cell r="HW1017">
            <v>0</v>
          </cell>
          <cell r="HX1017" t="str">
            <v>MAT-W</v>
          </cell>
          <cell r="HY1017">
            <v>0</v>
          </cell>
          <cell r="HZ1017" t="str">
            <v>SEJ-W</v>
          </cell>
          <cell r="IA1017">
            <v>0</v>
          </cell>
          <cell r="IB1017" t="str">
            <v>IGR-W</v>
          </cell>
          <cell r="IC1017">
            <v>0</v>
          </cell>
          <cell r="ID1017" t="str">
            <v>SBO</v>
          </cell>
          <cell r="IE1017">
            <v>0</v>
          </cell>
          <cell r="IF1017" t="str">
            <v>PJO</v>
          </cell>
          <cell r="IG1017">
            <v>0</v>
          </cell>
          <cell r="IH1017" t="str">
            <v>PRA</v>
          </cell>
          <cell r="II1017">
            <v>0</v>
          </cell>
          <cell r="IJ1017" t="str">
            <v>JAW</v>
          </cell>
          <cell r="IK1017">
            <v>0</v>
          </cell>
          <cell r="IL1017" t="str">
            <v>ARB</v>
          </cell>
          <cell r="IM1017">
            <v>0</v>
          </cell>
          <cell r="IN1017" t="str">
            <v>PKM</v>
          </cell>
          <cell r="IO1017">
            <v>0</v>
          </cell>
          <cell r="IP1017" t="str">
            <v>MAT-P</v>
          </cell>
          <cell r="IQ1017">
            <v>0</v>
          </cell>
          <cell r="IR1017" t="str">
            <v>BIO-P</v>
          </cell>
          <cell r="IS1017">
            <v>0</v>
          </cell>
          <cell r="IT1017" t="str">
            <v>FIS-P</v>
          </cell>
          <cell r="IU1017">
            <v>0</v>
          </cell>
          <cell r="IV1017" t="str">
            <v>KIM-P</v>
          </cell>
          <cell r="IW1017">
            <v>0</v>
          </cell>
          <cell r="IX1017" t="str">
            <v>EKO-L</v>
          </cell>
          <cell r="IY1017">
            <v>0</v>
          </cell>
          <cell r="JA1017">
            <v>0</v>
          </cell>
        </row>
        <row r="1018">
          <cell r="Q1018" t="str">
            <v/>
          </cell>
          <cell r="AB1018" t="str">
            <v/>
          </cell>
          <cell r="AC1018">
            <v>2</v>
          </cell>
          <cell r="AI1018" t="str">
            <v/>
          </cell>
          <cell r="AJ1018">
            <v>0</v>
          </cell>
          <cell r="AK1018">
            <v>83.25</v>
          </cell>
          <cell r="AL1018">
            <v>84.5</v>
          </cell>
          <cell r="AM1018">
            <v>88</v>
          </cell>
          <cell r="AN1018">
            <v>80</v>
          </cell>
          <cell r="AO1018" t="str">
            <v/>
          </cell>
          <cell r="AP1018">
            <v>0</v>
          </cell>
          <cell r="AQ1018">
            <v>85</v>
          </cell>
          <cell r="AR1018">
            <v>0</v>
          </cell>
          <cell r="AS1018">
            <v>78.5</v>
          </cell>
          <cell r="AT1018">
            <v>81</v>
          </cell>
          <cell r="AU1018" t="str">
            <v/>
          </cell>
          <cell r="AV1018">
            <v>0</v>
          </cell>
          <cell r="AW1018">
            <v>81.83</v>
          </cell>
          <cell r="AX1018">
            <v>84</v>
          </cell>
          <cell r="AY1018">
            <v>88</v>
          </cell>
          <cell r="AZ1018">
            <v>80</v>
          </cell>
          <cell r="BA1018" t="str">
            <v/>
          </cell>
          <cell r="BB1018">
            <v>0</v>
          </cell>
          <cell r="BC1018">
            <v>86.75</v>
          </cell>
          <cell r="BD1018">
            <v>84.5</v>
          </cell>
          <cell r="BE1018">
            <v>88</v>
          </cell>
          <cell r="BF1018">
            <v>82</v>
          </cell>
          <cell r="BG1018" t="str">
            <v/>
          </cell>
          <cell r="BH1018">
            <v>0</v>
          </cell>
          <cell r="BI1018">
            <v>84.33</v>
          </cell>
          <cell r="BJ1018">
            <v>80</v>
          </cell>
          <cell r="BK1018">
            <v>77.75</v>
          </cell>
          <cell r="BL1018">
            <v>78</v>
          </cell>
          <cell r="BM1018" t="str">
            <v/>
          </cell>
          <cell r="BN1018">
            <v>0</v>
          </cell>
          <cell r="BO1018">
            <v>81.13</v>
          </cell>
          <cell r="BP1018">
            <v>78.25</v>
          </cell>
          <cell r="BQ1018">
            <v>77.75</v>
          </cell>
          <cell r="BR1018">
            <v>85</v>
          </cell>
          <cell r="BS1018" t="str">
            <v/>
          </cell>
          <cell r="BT1018">
            <v>0</v>
          </cell>
          <cell r="BU1018">
            <v>86.5</v>
          </cell>
          <cell r="BV1018">
            <v>84.25</v>
          </cell>
          <cell r="BW1018">
            <v>88.5</v>
          </cell>
          <cell r="BX1018">
            <v>88</v>
          </cell>
          <cell r="BY1018" t="str">
            <v/>
          </cell>
          <cell r="BZ1018">
            <v>0</v>
          </cell>
          <cell r="CA1018">
            <v>86.78</v>
          </cell>
          <cell r="CB1018">
            <v>81.75</v>
          </cell>
          <cell r="CC1018">
            <v>81</v>
          </cell>
          <cell r="CD1018">
            <v>82</v>
          </cell>
          <cell r="CE1018" t="str">
            <v/>
          </cell>
          <cell r="CF1018">
            <v>0</v>
          </cell>
          <cell r="CG1018">
            <v>86.25</v>
          </cell>
          <cell r="CH1018">
            <v>76.25</v>
          </cell>
          <cell r="CI1018">
            <v>78</v>
          </cell>
          <cell r="CJ1018">
            <v>82</v>
          </cell>
          <cell r="CK1018" t="str">
            <v/>
          </cell>
          <cell r="CL1018">
            <v>0</v>
          </cell>
          <cell r="CM1018">
            <v>76.17</v>
          </cell>
          <cell r="CN1018">
            <v>83.5</v>
          </cell>
          <cell r="CO1018">
            <v>80</v>
          </cell>
          <cell r="CP1018">
            <v>78</v>
          </cell>
          <cell r="CQ1018" t="str">
            <v/>
          </cell>
          <cell r="CR1018">
            <v>0</v>
          </cell>
          <cell r="CS1018">
            <v>82.08</v>
          </cell>
          <cell r="CT1018">
            <v>89.75</v>
          </cell>
          <cell r="CU1018">
            <v>86.5</v>
          </cell>
          <cell r="CV1018">
            <v>83</v>
          </cell>
          <cell r="CW1018" t="str">
            <v/>
          </cell>
          <cell r="CX1018">
            <v>0</v>
          </cell>
          <cell r="CY1018">
            <v>82.44</v>
          </cell>
          <cell r="CZ1018">
            <v>83.75</v>
          </cell>
          <cell r="DA1018">
            <v>76.75</v>
          </cell>
          <cell r="DB1018">
            <v>83</v>
          </cell>
          <cell r="DC1018" t="str">
            <v/>
          </cell>
          <cell r="DD1018">
            <v>0</v>
          </cell>
          <cell r="DE1018">
            <v>91</v>
          </cell>
          <cell r="DF1018">
            <v>81</v>
          </cell>
          <cell r="DG1018">
            <v>81.75</v>
          </cell>
          <cell r="DH1018">
            <v>88</v>
          </cell>
          <cell r="DI1018" t="str">
            <v/>
          </cell>
          <cell r="DJ1018">
            <v>0</v>
          </cell>
          <cell r="DK1018">
            <v>0</v>
          </cell>
          <cell r="DL1018">
            <v>0</v>
          </cell>
          <cell r="DM1018">
            <v>0</v>
          </cell>
          <cell r="DN1018">
            <v>85</v>
          </cell>
          <cell r="DO1018" t="str">
            <v/>
          </cell>
          <cell r="DP1018">
            <v>0</v>
          </cell>
          <cell r="DQ1018">
            <v>89</v>
          </cell>
          <cell r="DR1018">
            <v>85.5</v>
          </cell>
          <cell r="DS1018">
            <v>91.5</v>
          </cell>
          <cell r="DT1018">
            <v>82</v>
          </cell>
          <cell r="DU1018" t="str">
            <v/>
          </cell>
          <cell r="DV1018">
            <v>0</v>
          </cell>
          <cell r="DW1018">
            <v>91</v>
          </cell>
          <cell r="DX1018">
            <v>86.75</v>
          </cell>
          <cell r="DY1018">
            <v>79.75</v>
          </cell>
          <cell r="DZ1018">
            <v>85</v>
          </cell>
          <cell r="EA1018" t="str">
            <v/>
          </cell>
          <cell r="EB1018">
            <v>0</v>
          </cell>
          <cell r="EC1018">
            <v>79.78</v>
          </cell>
          <cell r="ED1018">
            <v>78.25</v>
          </cell>
          <cell r="EE1018">
            <v>84.25</v>
          </cell>
          <cell r="EF1018">
            <v>77</v>
          </cell>
          <cell r="EG1018" t="str">
            <v/>
          </cell>
          <cell r="EH1018">
            <v>0</v>
          </cell>
          <cell r="EI1018">
            <v>78.5</v>
          </cell>
          <cell r="EJ1018">
            <v>74.75</v>
          </cell>
          <cell r="EK1018">
            <v>74.5</v>
          </cell>
          <cell r="EL1018">
            <v>76</v>
          </cell>
          <cell r="EM1018" t="str">
            <v/>
          </cell>
          <cell r="EN1018">
            <v>0</v>
          </cell>
          <cell r="EO1018">
            <v>78.5</v>
          </cell>
          <cell r="EP1018">
            <v>74.75</v>
          </cell>
          <cell r="EQ1018">
            <v>74.5</v>
          </cell>
          <cell r="ER1018">
            <v>76</v>
          </cell>
          <cell r="ES1018" t="str">
            <v/>
          </cell>
          <cell r="ET1018">
            <v>0</v>
          </cell>
          <cell r="EU1018">
            <v>78.5</v>
          </cell>
          <cell r="EV1018">
            <v>74.75</v>
          </cell>
          <cell r="EW1018">
            <v>74.5</v>
          </cell>
          <cell r="EX1018">
            <v>76</v>
          </cell>
          <cell r="EY1018" t="str">
            <v/>
          </cell>
          <cell r="EZ1018">
            <v>0</v>
          </cell>
          <cell r="FA1018">
            <v>79.33</v>
          </cell>
          <cell r="FB1018">
            <v>71.25</v>
          </cell>
          <cell r="FC1018">
            <v>79</v>
          </cell>
          <cell r="FD1018">
            <v>72</v>
          </cell>
          <cell r="FE1018" t="str">
            <v/>
          </cell>
          <cell r="FF1018">
            <v>0</v>
          </cell>
          <cell r="FG1018">
            <v>79.33</v>
          </cell>
          <cell r="FH1018">
            <v>71.25</v>
          </cell>
          <cell r="FI1018">
            <v>79</v>
          </cell>
          <cell r="FJ1018">
            <v>72</v>
          </cell>
          <cell r="FK1018" t="str">
            <v/>
          </cell>
          <cell r="FL1018">
            <v>0</v>
          </cell>
          <cell r="FM1018">
            <v>79.33</v>
          </cell>
          <cell r="FN1018">
            <v>71.25</v>
          </cell>
          <cell r="FO1018">
            <v>79</v>
          </cell>
          <cell r="FP1018">
            <v>72</v>
          </cell>
          <cell r="FQ1018" t="str">
            <v/>
          </cell>
          <cell r="FR1018">
            <v>0</v>
          </cell>
          <cell r="FS1018">
            <v>79.33</v>
          </cell>
          <cell r="FT1018">
            <v>71.25</v>
          </cell>
          <cell r="FU1018">
            <v>79</v>
          </cell>
          <cell r="FV1018">
            <v>72</v>
          </cell>
          <cell r="FW1018" t="str">
            <v/>
          </cell>
          <cell r="FX1018">
            <v>0</v>
          </cell>
          <cell r="FY1018">
            <v>79.33</v>
          </cell>
          <cell r="FZ1018">
            <v>71.25</v>
          </cell>
          <cell r="GA1018">
            <v>79</v>
          </cell>
          <cell r="GB1018">
            <v>72</v>
          </cell>
          <cell r="GC1018" t="str">
            <v/>
          </cell>
          <cell r="GD1018">
            <v>0</v>
          </cell>
          <cell r="GE1018">
            <v>79.33</v>
          </cell>
          <cell r="GF1018">
            <v>71.25</v>
          </cell>
          <cell r="GG1018">
            <v>79</v>
          </cell>
          <cell r="GH1018">
            <v>72</v>
          </cell>
          <cell r="GI1018" t="str">
            <v/>
          </cell>
          <cell r="GJ1018">
            <v>0</v>
          </cell>
          <cell r="GK1018">
            <v>79.33</v>
          </cell>
          <cell r="GL1018">
            <v>71.25</v>
          </cell>
          <cell r="GM1018">
            <v>79</v>
          </cell>
          <cell r="GN1018">
            <v>72</v>
          </cell>
          <cell r="GO1018" t="str">
            <v/>
          </cell>
          <cell r="GP1018">
            <v>0</v>
          </cell>
          <cell r="GQ1018">
            <v>79.33</v>
          </cell>
          <cell r="GR1018">
            <v>71.25</v>
          </cell>
          <cell r="GS1018">
            <v>79</v>
          </cell>
          <cell r="GT1018">
            <v>72</v>
          </cell>
          <cell r="GU1018" t="str">
            <v/>
          </cell>
          <cell r="GV1018">
            <v>0</v>
          </cell>
          <cell r="GW1018">
            <v>81.92</v>
          </cell>
          <cell r="GX1018">
            <v>78.75</v>
          </cell>
          <cell r="GY1018">
            <v>70</v>
          </cell>
          <cell r="GZ1018">
            <v>78</v>
          </cell>
          <cell r="HA1018" t="str">
            <v>EKO-L</v>
          </cell>
          <cell r="HB1018">
            <v>0</v>
          </cell>
          <cell r="HC1018">
            <v>83.83</v>
          </cell>
          <cell r="HD1018">
            <v>75.75</v>
          </cell>
          <cell r="HE1018">
            <v>77.5</v>
          </cell>
          <cell r="HF1018">
            <v>79</v>
          </cell>
          <cell r="HH1018">
            <v>0</v>
          </cell>
          <cell r="HM1018" t="str">
            <v/>
          </cell>
          <cell r="HN1018" t="str">
            <v/>
          </cell>
          <cell r="HS1018">
            <v>0</v>
          </cell>
          <cell r="HT1018" t="str">
            <v>PKN</v>
          </cell>
          <cell r="HU1018">
            <v>0</v>
          </cell>
          <cell r="HV1018" t="str">
            <v>IND</v>
          </cell>
          <cell r="HW1018">
            <v>0</v>
          </cell>
          <cell r="HX1018" t="str">
            <v>MAT-W</v>
          </cell>
          <cell r="HY1018">
            <v>0</v>
          </cell>
          <cell r="HZ1018" t="str">
            <v>SEJ-W</v>
          </cell>
          <cell r="IA1018">
            <v>0</v>
          </cell>
          <cell r="IB1018" t="str">
            <v>IGR-W</v>
          </cell>
          <cell r="IC1018">
            <v>0</v>
          </cell>
          <cell r="ID1018" t="str">
            <v>SBO</v>
          </cell>
          <cell r="IE1018">
            <v>0</v>
          </cell>
          <cell r="IF1018" t="str">
            <v>PJO</v>
          </cell>
          <cell r="IG1018">
            <v>0</v>
          </cell>
          <cell r="IH1018" t="str">
            <v>PRA</v>
          </cell>
          <cell r="II1018">
            <v>0</v>
          </cell>
          <cell r="IJ1018" t="str">
            <v>JAW</v>
          </cell>
          <cell r="IK1018">
            <v>0</v>
          </cell>
          <cell r="IL1018" t="str">
            <v>ARB</v>
          </cell>
          <cell r="IM1018">
            <v>0</v>
          </cell>
          <cell r="IN1018" t="str">
            <v>PKM</v>
          </cell>
          <cell r="IO1018">
            <v>0</v>
          </cell>
          <cell r="IP1018" t="str">
            <v>MAT-P</v>
          </cell>
          <cell r="IQ1018">
            <v>0</v>
          </cell>
          <cell r="IR1018" t="str">
            <v>BIO-P</v>
          </cell>
          <cell r="IS1018">
            <v>0</v>
          </cell>
          <cell r="IT1018" t="str">
            <v>FIS-P</v>
          </cell>
          <cell r="IU1018">
            <v>0</v>
          </cell>
          <cell r="IV1018" t="str">
            <v>KIM-P</v>
          </cell>
          <cell r="IW1018">
            <v>0</v>
          </cell>
          <cell r="IX1018" t="str">
            <v>EKO-L</v>
          </cell>
          <cell r="IY1018">
            <v>0</v>
          </cell>
          <cell r="JA1018">
            <v>0</v>
          </cell>
        </row>
        <row r="1019">
          <cell r="Q1019" t="str">
            <v/>
          </cell>
          <cell r="AB1019" t="str">
            <v/>
          </cell>
          <cell r="AC1019">
            <v>3</v>
          </cell>
          <cell r="AI1019" t="str">
            <v/>
          </cell>
          <cell r="AJ1019">
            <v>0</v>
          </cell>
          <cell r="AK1019">
            <v>83.25</v>
          </cell>
          <cell r="AL1019">
            <v>84.5</v>
          </cell>
          <cell r="AM1019">
            <v>88</v>
          </cell>
          <cell r="AN1019">
            <v>80</v>
          </cell>
          <cell r="AO1019" t="str">
            <v/>
          </cell>
          <cell r="AP1019">
            <v>0</v>
          </cell>
          <cell r="AQ1019">
            <v>85</v>
          </cell>
          <cell r="AR1019">
            <v>0</v>
          </cell>
          <cell r="AS1019">
            <v>78.5</v>
          </cell>
          <cell r="AT1019">
            <v>81</v>
          </cell>
          <cell r="AU1019" t="str">
            <v/>
          </cell>
          <cell r="AV1019">
            <v>0</v>
          </cell>
          <cell r="AW1019">
            <v>81.83</v>
          </cell>
          <cell r="AX1019">
            <v>84</v>
          </cell>
          <cell r="AY1019">
            <v>88</v>
          </cell>
          <cell r="AZ1019">
            <v>80</v>
          </cell>
          <cell r="BA1019" t="str">
            <v/>
          </cell>
          <cell r="BB1019">
            <v>0</v>
          </cell>
          <cell r="BC1019">
            <v>86.75</v>
          </cell>
          <cell r="BD1019">
            <v>84.5</v>
          </cell>
          <cell r="BE1019">
            <v>88</v>
          </cell>
          <cell r="BF1019">
            <v>82</v>
          </cell>
          <cell r="BG1019" t="str">
            <v/>
          </cell>
          <cell r="BH1019">
            <v>0</v>
          </cell>
          <cell r="BI1019">
            <v>84.33</v>
          </cell>
          <cell r="BJ1019">
            <v>80</v>
          </cell>
          <cell r="BK1019">
            <v>77.75</v>
          </cell>
          <cell r="BL1019">
            <v>78</v>
          </cell>
          <cell r="BM1019" t="str">
            <v/>
          </cell>
          <cell r="BN1019">
            <v>0</v>
          </cell>
          <cell r="BO1019">
            <v>81.13</v>
          </cell>
          <cell r="BP1019">
            <v>78.25</v>
          </cell>
          <cell r="BQ1019">
            <v>77.75</v>
          </cell>
          <cell r="BR1019">
            <v>85</v>
          </cell>
          <cell r="BS1019" t="str">
            <v/>
          </cell>
          <cell r="BT1019">
            <v>0</v>
          </cell>
          <cell r="BU1019">
            <v>86.5</v>
          </cell>
          <cell r="BV1019">
            <v>84.25</v>
          </cell>
          <cell r="BW1019">
            <v>88.5</v>
          </cell>
          <cell r="BX1019">
            <v>88</v>
          </cell>
          <cell r="BY1019" t="str">
            <v/>
          </cell>
          <cell r="BZ1019">
            <v>0</v>
          </cell>
          <cell r="CA1019">
            <v>86.78</v>
          </cell>
          <cell r="CB1019">
            <v>81.75</v>
          </cell>
          <cell r="CC1019">
            <v>81</v>
          </cell>
          <cell r="CD1019">
            <v>82</v>
          </cell>
          <cell r="CE1019" t="str">
            <v/>
          </cell>
          <cell r="CF1019">
            <v>0</v>
          </cell>
          <cell r="CG1019">
            <v>86.25</v>
          </cell>
          <cell r="CH1019">
            <v>76.25</v>
          </cell>
          <cell r="CI1019">
            <v>78</v>
          </cell>
          <cell r="CJ1019">
            <v>82</v>
          </cell>
          <cell r="CK1019" t="str">
            <v/>
          </cell>
          <cell r="CL1019">
            <v>0</v>
          </cell>
          <cell r="CM1019">
            <v>76.17</v>
          </cell>
          <cell r="CN1019">
            <v>83.5</v>
          </cell>
          <cell r="CO1019">
            <v>80</v>
          </cell>
          <cell r="CP1019">
            <v>78</v>
          </cell>
          <cell r="CQ1019" t="str">
            <v/>
          </cell>
          <cell r="CR1019">
            <v>0</v>
          </cell>
          <cell r="CS1019">
            <v>82.08</v>
          </cell>
          <cell r="CT1019">
            <v>89.75</v>
          </cell>
          <cell r="CU1019">
            <v>86.5</v>
          </cell>
          <cell r="CV1019">
            <v>83</v>
          </cell>
          <cell r="CW1019" t="str">
            <v/>
          </cell>
          <cell r="CX1019">
            <v>0</v>
          </cell>
          <cell r="CY1019">
            <v>82.44</v>
          </cell>
          <cell r="CZ1019">
            <v>83.75</v>
          </cell>
          <cell r="DA1019">
            <v>76.75</v>
          </cell>
          <cell r="DB1019">
            <v>83</v>
          </cell>
          <cell r="DC1019" t="str">
            <v/>
          </cell>
          <cell r="DD1019">
            <v>0</v>
          </cell>
          <cell r="DE1019">
            <v>91</v>
          </cell>
          <cell r="DF1019">
            <v>81</v>
          </cell>
          <cell r="DG1019">
            <v>81.75</v>
          </cell>
          <cell r="DH1019">
            <v>88</v>
          </cell>
          <cell r="DI1019" t="str">
            <v/>
          </cell>
          <cell r="DJ1019">
            <v>0</v>
          </cell>
          <cell r="DK1019">
            <v>0</v>
          </cell>
          <cell r="DL1019">
            <v>0</v>
          </cell>
          <cell r="DM1019">
            <v>0</v>
          </cell>
          <cell r="DN1019">
            <v>85</v>
          </cell>
          <cell r="DO1019" t="str">
            <v/>
          </cell>
          <cell r="DP1019">
            <v>0</v>
          </cell>
          <cell r="DQ1019">
            <v>89</v>
          </cell>
          <cell r="DR1019">
            <v>85.5</v>
          </cell>
          <cell r="DS1019">
            <v>91.5</v>
          </cell>
          <cell r="DT1019">
            <v>82</v>
          </cell>
          <cell r="DU1019" t="str">
            <v/>
          </cell>
          <cell r="DV1019">
            <v>0</v>
          </cell>
          <cell r="DW1019">
            <v>91</v>
          </cell>
          <cell r="DX1019">
            <v>86.75</v>
          </cell>
          <cell r="DY1019">
            <v>79.75</v>
          </cell>
          <cell r="DZ1019">
            <v>85</v>
          </cell>
          <cell r="EA1019" t="str">
            <v/>
          </cell>
          <cell r="EB1019">
            <v>0</v>
          </cell>
          <cell r="EC1019">
            <v>79.78</v>
          </cell>
          <cell r="ED1019">
            <v>78.25</v>
          </cell>
          <cell r="EE1019">
            <v>84.25</v>
          </cell>
          <cell r="EF1019">
            <v>77</v>
          </cell>
          <cell r="EG1019" t="str">
            <v/>
          </cell>
          <cell r="EH1019">
            <v>0</v>
          </cell>
          <cell r="EI1019">
            <v>78.5</v>
          </cell>
          <cell r="EJ1019">
            <v>74.75</v>
          </cell>
          <cell r="EK1019">
            <v>74.5</v>
          </cell>
          <cell r="EL1019">
            <v>76</v>
          </cell>
          <cell r="EM1019" t="str">
            <v/>
          </cell>
          <cell r="EN1019">
            <v>0</v>
          </cell>
          <cell r="EO1019">
            <v>78.5</v>
          </cell>
          <cell r="EP1019">
            <v>74.75</v>
          </cell>
          <cell r="EQ1019">
            <v>74.5</v>
          </cell>
          <cell r="ER1019">
            <v>76</v>
          </cell>
          <cell r="ES1019" t="str">
            <v/>
          </cell>
          <cell r="ET1019">
            <v>0</v>
          </cell>
          <cell r="EU1019">
            <v>78.5</v>
          </cell>
          <cell r="EV1019">
            <v>74.75</v>
          </cell>
          <cell r="EW1019">
            <v>74.5</v>
          </cell>
          <cell r="EX1019">
            <v>76</v>
          </cell>
          <cell r="EY1019" t="str">
            <v/>
          </cell>
          <cell r="EZ1019">
            <v>0</v>
          </cell>
          <cell r="FA1019">
            <v>79.33</v>
          </cell>
          <cell r="FB1019">
            <v>71.25</v>
          </cell>
          <cell r="FC1019">
            <v>79</v>
          </cell>
          <cell r="FD1019">
            <v>72</v>
          </cell>
          <cell r="FE1019" t="str">
            <v/>
          </cell>
          <cell r="FF1019">
            <v>0</v>
          </cell>
          <cell r="FG1019">
            <v>79.33</v>
          </cell>
          <cell r="FH1019">
            <v>71.25</v>
          </cell>
          <cell r="FI1019">
            <v>79</v>
          </cell>
          <cell r="FJ1019">
            <v>72</v>
          </cell>
          <cell r="FK1019" t="str">
            <v/>
          </cell>
          <cell r="FL1019">
            <v>0</v>
          </cell>
          <cell r="FM1019">
            <v>79.33</v>
          </cell>
          <cell r="FN1019">
            <v>71.25</v>
          </cell>
          <cell r="FO1019">
            <v>79</v>
          </cell>
          <cell r="FP1019">
            <v>72</v>
          </cell>
          <cell r="FQ1019" t="str">
            <v/>
          </cell>
          <cell r="FR1019">
            <v>0</v>
          </cell>
          <cell r="FS1019">
            <v>79.33</v>
          </cell>
          <cell r="FT1019">
            <v>71.25</v>
          </cell>
          <cell r="FU1019">
            <v>79</v>
          </cell>
          <cell r="FV1019">
            <v>72</v>
          </cell>
          <cell r="FW1019" t="str">
            <v/>
          </cell>
          <cell r="FX1019">
            <v>0</v>
          </cell>
          <cell r="FY1019">
            <v>79.33</v>
          </cell>
          <cell r="FZ1019">
            <v>71.25</v>
          </cell>
          <cell r="GA1019">
            <v>79</v>
          </cell>
          <cell r="GB1019">
            <v>72</v>
          </cell>
          <cell r="GC1019" t="str">
            <v/>
          </cell>
          <cell r="GD1019">
            <v>0</v>
          </cell>
          <cell r="GE1019">
            <v>79.33</v>
          </cell>
          <cell r="GF1019">
            <v>71.25</v>
          </cell>
          <cell r="GG1019">
            <v>79</v>
          </cell>
          <cell r="GH1019">
            <v>72</v>
          </cell>
          <cell r="GI1019" t="str">
            <v/>
          </cell>
          <cell r="GJ1019">
            <v>0</v>
          </cell>
          <cell r="GK1019">
            <v>79.33</v>
          </cell>
          <cell r="GL1019">
            <v>71.25</v>
          </cell>
          <cell r="GM1019">
            <v>79</v>
          </cell>
          <cell r="GN1019">
            <v>72</v>
          </cell>
          <cell r="GO1019" t="str">
            <v/>
          </cell>
          <cell r="GP1019">
            <v>0</v>
          </cell>
          <cell r="GQ1019">
            <v>79.33</v>
          </cell>
          <cell r="GR1019">
            <v>71.25</v>
          </cell>
          <cell r="GS1019">
            <v>79</v>
          </cell>
          <cell r="GT1019">
            <v>72</v>
          </cell>
          <cell r="GU1019" t="str">
            <v/>
          </cell>
          <cell r="GV1019">
            <v>0</v>
          </cell>
          <cell r="GW1019">
            <v>81.92</v>
          </cell>
          <cell r="GX1019">
            <v>78.75</v>
          </cell>
          <cell r="GY1019">
            <v>70</v>
          </cell>
          <cell r="GZ1019">
            <v>78</v>
          </cell>
          <cell r="HA1019" t="str">
            <v>EKO-L</v>
          </cell>
          <cell r="HB1019">
            <v>0</v>
          </cell>
          <cell r="HC1019">
            <v>83.83</v>
          </cell>
          <cell r="HD1019">
            <v>75.75</v>
          </cell>
          <cell r="HE1019">
            <v>77.5</v>
          </cell>
          <cell r="HF1019">
            <v>79</v>
          </cell>
          <cell r="HH1019">
            <v>0</v>
          </cell>
          <cell r="HM1019" t="str">
            <v/>
          </cell>
          <cell r="HN1019" t="str">
            <v/>
          </cell>
          <cell r="HS1019">
            <v>0</v>
          </cell>
          <cell r="HT1019" t="str">
            <v>PKN</v>
          </cell>
          <cell r="HU1019">
            <v>0</v>
          </cell>
          <cell r="HV1019" t="str">
            <v>IND</v>
          </cell>
          <cell r="HW1019">
            <v>0</v>
          </cell>
          <cell r="HX1019" t="str">
            <v>MAT-W</v>
          </cell>
          <cell r="HY1019">
            <v>0</v>
          </cell>
          <cell r="HZ1019" t="str">
            <v>SEJ-W</v>
          </cell>
          <cell r="IA1019">
            <v>0</v>
          </cell>
          <cell r="IB1019" t="str">
            <v>IGR-W</v>
          </cell>
          <cell r="IC1019">
            <v>0</v>
          </cell>
          <cell r="ID1019" t="str">
            <v>SBO</v>
          </cell>
          <cell r="IE1019">
            <v>0</v>
          </cell>
          <cell r="IF1019" t="str">
            <v>PJO</v>
          </cell>
          <cell r="IG1019">
            <v>0</v>
          </cell>
          <cell r="IH1019" t="str">
            <v>PRA</v>
          </cell>
          <cell r="II1019">
            <v>0</v>
          </cell>
          <cell r="IJ1019" t="str">
            <v>JAW</v>
          </cell>
          <cell r="IK1019">
            <v>0</v>
          </cell>
          <cell r="IL1019" t="str">
            <v>ARB</v>
          </cell>
          <cell r="IM1019">
            <v>0</v>
          </cell>
          <cell r="IN1019" t="str">
            <v>PKM</v>
          </cell>
          <cell r="IO1019">
            <v>0</v>
          </cell>
          <cell r="IP1019" t="str">
            <v>MAT-P</v>
          </cell>
          <cell r="IQ1019">
            <v>0</v>
          </cell>
          <cell r="IR1019" t="str">
            <v>BIO-P</v>
          </cell>
          <cell r="IS1019">
            <v>0</v>
          </cell>
          <cell r="IT1019" t="str">
            <v>FIS-P</v>
          </cell>
          <cell r="IU1019">
            <v>0</v>
          </cell>
          <cell r="IV1019" t="str">
            <v>KIM-P</v>
          </cell>
          <cell r="IW1019">
            <v>0</v>
          </cell>
          <cell r="IX1019" t="str">
            <v>EKO-L</v>
          </cell>
          <cell r="IY1019">
            <v>0</v>
          </cell>
          <cell r="JA1019">
            <v>0</v>
          </cell>
        </row>
        <row r="1020">
          <cell r="Q1020" t="str">
            <v/>
          </cell>
          <cell r="AB1020" t="str">
            <v/>
          </cell>
          <cell r="AC1020">
            <v>4</v>
          </cell>
          <cell r="AI1020" t="str">
            <v/>
          </cell>
          <cell r="AJ1020">
            <v>0</v>
          </cell>
          <cell r="AK1020">
            <v>83.25</v>
          </cell>
          <cell r="AL1020">
            <v>84.5</v>
          </cell>
          <cell r="AM1020">
            <v>88</v>
          </cell>
          <cell r="AN1020">
            <v>80</v>
          </cell>
          <cell r="AO1020" t="str">
            <v/>
          </cell>
          <cell r="AP1020">
            <v>0</v>
          </cell>
          <cell r="AQ1020">
            <v>85</v>
          </cell>
          <cell r="AR1020">
            <v>0</v>
          </cell>
          <cell r="AS1020">
            <v>78.5</v>
          </cell>
          <cell r="AT1020">
            <v>81</v>
          </cell>
          <cell r="AU1020" t="str">
            <v/>
          </cell>
          <cell r="AV1020">
            <v>0</v>
          </cell>
          <cell r="AW1020">
            <v>81.83</v>
          </cell>
          <cell r="AX1020">
            <v>84</v>
          </cell>
          <cell r="AY1020">
            <v>88</v>
          </cell>
          <cell r="AZ1020">
            <v>80</v>
          </cell>
          <cell r="BA1020" t="str">
            <v/>
          </cell>
          <cell r="BB1020">
            <v>0</v>
          </cell>
          <cell r="BC1020">
            <v>86.75</v>
          </cell>
          <cell r="BD1020">
            <v>84.5</v>
          </cell>
          <cell r="BE1020">
            <v>88</v>
          </cell>
          <cell r="BF1020">
            <v>82</v>
          </cell>
          <cell r="BG1020" t="str">
            <v/>
          </cell>
          <cell r="BH1020">
            <v>0</v>
          </cell>
          <cell r="BI1020">
            <v>84.33</v>
          </cell>
          <cell r="BJ1020">
            <v>80</v>
          </cell>
          <cell r="BK1020">
            <v>77.75</v>
          </cell>
          <cell r="BL1020">
            <v>78</v>
          </cell>
          <cell r="BM1020" t="str">
            <v/>
          </cell>
          <cell r="BN1020">
            <v>0</v>
          </cell>
          <cell r="BO1020">
            <v>81.13</v>
          </cell>
          <cell r="BP1020">
            <v>78.25</v>
          </cell>
          <cell r="BQ1020">
            <v>77.75</v>
          </cell>
          <cell r="BR1020">
            <v>85</v>
          </cell>
          <cell r="BS1020" t="str">
            <v/>
          </cell>
          <cell r="BT1020">
            <v>0</v>
          </cell>
          <cell r="BU1020">
            <v>86.5</v>
          </cell>
          <cell r="BV1020">
            <v>84.25</v>
          </cell>
          <cell r="BW1020">
            <v>88.5</v>
          </cell>
          <cell r="BX1020">
            <v>88</v>
          </cell>
          <cell r="BY1020" t="str">
            <v/>
          </cell>
          <cell r="BZ1020">
            <v>0</v>
          </cell>
          <cell r="CA1020">
            <v>86.78</v>
          </cell>
          <cell r="CB1020">
            <v>81.75</v>
          </cell>
          <cell r="CC1020">
            <v>81</v>
          </cell>
          <cell r="CD1020">
            <v>82</v>
          </cell>
          <cell r="CE1020" t="str">
            <v/>
          </cell>
          <cell r="CF1020">
            <v>0</v>
          </cell>
          <cell r="CG1020">
            <v>86.25</v>
          </cell>
          <cell r="CH1020">
            <v>76.25</v>
          </cell>
          <cell r="CI1020">
            <v>78</v>
          </cell>
          <cell r="CJ1020">
            <v>82</v>
          </cell>
          <cell r="CK1020" t="str">
            <v/>
          </cell>
          <cell r="CL1020">
            <v>0</v>
          </cell>
          <cell r="CM1020">
            <v>76.17</v>
          </cell>
          <cell r="CN1020">
            <v>83.5</v>
          </cell>
          <cell r="CO1020">
            <v>80</v>
          </cell>
          <cell r="CP1020">
            <v>78</v>
          </cell>
          <cell r="CQ1020" t="str">
            <v/>
          </cell>
          <cell r="CR1020">
            <v>0</v>
          </cell>
          <cell r="CS1020">
            <v>82.08</v>
          </cell>
          <cell r="CT1020">
            <v>89.75</v>
          </cell>
          <cell r="CU1020">
            <v>86.5</v>
          </cell>
          <cell r="CV1020">
            <v>83</v>
          </cell>
          <cell r="CW1020" t="str">
            <v/>
          </cell>
          <cell r="CX1020">
            <v>0</v>
          </cell>
          <cell r="CY1020">
            <v>82.44</v>
          </cell>
          <cell r="CZ1020">
            <v>83.75</v>
          </cell>
          <cell r="DA1020">
            <v>76.75</v>
          </cell>
          <cell r="DB1020">
            <v>83</v>
          </cell>
          <cell r="DC1020" t="str">
            <v/>
          </cell>
          <cell r="DD1020">
            <v>0</v>
          </cell>
          <cell r="DE1020">
            <v>91</v>
          </cell>
          <cell r="DF1020">
            <v>81</v>
          </cell>
          <cell r="DG1020">
            <v>81.75</v>
          </cell>
          <cell r="DH1020">
            <v>88</v>
          </cell>
          <cell r="DI1020" t="str">
            <v/>
          </cell>
          <cell r="DJ1020">
            <v>0</v>
          </cell>
          <cell r="DK1020">
            <v>0</v>
          </cell>
          <cell r="DL1020">
            <v>0</v>
          </cell>
          <cell r="DM1020">
            <v>0</v>
          </cell>
          <cell r="DN1020">
            <v>85</v>
          </cell>
          <cell r="DO1020" t="str">
            <v/>
          </cell>
          <cell r="DP1020">
            <v>0</v>
          </cell>
          <cell r="DQ1020">
            <v>89</v>
          </cell>
          <cell r="DR1020">
            <v>85.5</v>
          </cell>
          <cell r="DS1020">
            <v>91.5</v>
          </cell>
          <cell r="DT1020">
            <v>82</v>
          </cell>
          <cell r="DU1020" t="str">
            <v/>
          </cell>
          <cell r="DV1020">
            <v>0</v>
          </cell>
          <cell r="DW1020">
            <v>91</v>
          </cell>
          <cell r="DX1020">
            <v>86.75</v>
          </cell>
          <cell r="DY1020">
            <v>79.75</v>
          </cell>
          <cell r="DZ1020">
            <v>85</v>
          </cell>
          <cell r="EA1020" t="str">
            <v/>
          </cell>
          <cell r="EB1020">
            <v>0</v>
          </cell>
          <cell r="EC1020">
            <v>79.78</v>
          </cell>
          <cell r="ED1020">
            <v>78.25</v>
          </cell>
          <cell r="EE1020">
            <v>84.25</v>
          </cell>
          <cell r="EF1020">
            <v>77</v>
          </cell>
          <cell r="EG1020" t="str">
            <v/>
          </cell>
          <cell r="EH1020">
            <v>0</v>
          </cell>
          <cell r="EI1020">
            <v>78.5</v>
          </cell>
          <cell r="EJ1020">
            <v>74.75</v>
          </cell>
          <cell r="EK1020">
            <v>74.5</v>
          </cell>
          <cell r="EL1020">
            <v>76</v>
          </cell>
          <cell r="EM1020" t="str">
            <v/>
          </cell>
          <cell r="EN1020">
            <v>0</v>
          </cell>
          <cell r="EO1020">
            <v>78.5</v>
          </cell>
          <cell r="EP1020">
            <v>74.75</v>
          </cell>
          <cell r="EQ1020">
            <v>74.5</v>
          </cell>
          <cell r="ER1020">
            <v>76</v>
          </cell>
          <cell r="ES1020" t="str">
            <v/>
          </cell>
          <cell r="ET1020">
            <v>0</v>
          </cell>
          <cell r="EU1020">
            <v>78.5</v>
          </cell>
          <cell r="EV1020">
            <v>74.75</v>
          </cell>
          <cell r="EW1020">
            <v>74.5</v>
          </cell>
          <cell r="EX1020">
            <v>76</v>
          </cell>
          <cell r="EY1020" t="str">
            <v/>
          </cell>
          <cell r="EZ1020">
            <v>0</v>
          </cell>
          <cell r="FA1020">
            <v>79.33</v>
          </cell>
          <cell r="FB1020">
            <v>71.25</v>
          </cell>
          <cell r="FC1020">
            <v>79</v>
          </cell>
          <cell r="FD1020">
            <v>72</v>
          </cell>
          <cell r="FE1020" t="str">
            <v/>
          </cell>
          <cell r="FF1020">
            <v>0</v>
          </cell>
          <cell r="FG1020">
            <v>79.33</v>
          </cell>
          <cell r="FH1020">
            <v>71.25</v>
          </cell>
          <cell r="FI1020">
            <v>79</v>
          </cell>
          <cell r="FJ1020">
            <v>72</v>
          </cell>
          <cell r="FK1020" t="str">
            <v/>
          </cell>
          <cell r="FL1020">
            <v>0</v>
          </cell>
          <cell r="FM1020">
            <v>79.33</v>
          </cell>
          <cell r="FN1020">
            <v>71.25</v>
          </cell>
          <cell r="FO1020">
            <v>79</v>
          </cell>
          <cell r="FP1020">
            <v>72</v>
          </cell>
          <cell r="FQ1020" t="str">
            <v/>
          </cell>
          <cell r="FR1020">
            <v>0</v>
          </cell>
          <cell r="FS1020">
            <v>79.33</v>
          </cell>
          <cell r="FT1020">
            <v>71.25</v>
          </cell>
          <cell r="FU1020">
            <v>79</v>
          </cell>
          <cell r="FV1020">
            <v>72</v>
          </cell>
          <cell r="FW1020" t="str">
            <v/>
          </cell>
          <cell r="FX1020">
            <v>0</v>
          </cell>
          <cell r="FY1020">
            <v>79.33</v>
          </cell>
          <cell r="FZ1020">
            <v>71.25</v>
          </cell>
          <cell r="GA1020">
            <v>79</v>
          </cell>
          <cell r="GB1020">
            <v>72</v>
          </cell>
          <cell r="GC1020" t="str">
            <v/>
          </cell>
          <cell r="GD1020">
            <v>0</v>
          </cell>
          <cell r="GE1020">
            <v>79.33</v>
          </cell>
          <cell r="GF1020">
            <v>71.25</v>
          </cell>
          <cell r="GG1020">
            <v>79</v>
          </cell>
          <cell r="GH1020">
            <v>72</v>
          </cell>
          <cell r="GI1020" t="str">
            <v/>
          </cell>
          <cell r="GJ1020">
            <v>0</v>
          </cell>
          <cell r="GK1020">
            <v>79.33</v>
          </cell>
          <cell r="GL1020">
            <v>71.25</v>
          </cell>
          <cell r="GM1020">
            <v>79</v>
          </cell>
          <cell r="GN1020">
            <v>72</v>
          </cell>
          <cell r="GO1020" t="str">
            <v/>
          </cell>
          <cell r="GP1020">
            <v>0</v>
          </cell>
          <cell r="GQ1020">
            <v>79.33</v>
          </cell>
          <cell r="GR1020">
            <v>71.25</v>
          </cell>
          <cell r="GS1020">
            <v>79</v>
          </cell>
          <cell r="GT1020">
            <v>72</v>
          </cell>
          <cell r="GU1020" t="str">
            <v/>
          </cell>
          <cell r="GV1020">
            <v>0</v>
          </cell>
          <cell r="GW1020">
            <v>81.92</v>
          </cell>
          <cell r="GX1020">
            <v>78.75</v>
          </cell>
          <cell r="GY1020">
            <v>70</v>
          </cell>
          <cell r="GZ1020">
            <v>78</v>
          </cell>
          <cell r="HA1020" t="str">
            <v>EKO-L</v>
          </cell>
          <cell r="HB1020">
            <v>0</v>
          </cell>
          <cell r="HC1020">
            <v>83.83</v>
          </cell>
          <cell r="HD1020">
            <v>75.75</v>
          </cell>
          <cell r="HE1020">
            <v>77.5</v>
          </cell>
          <cell r="HF1020">
            <v>79</v>
          </cell>
          <cell r="HH1020">
            <v>0</v>
          </cell>
          <cell r="HM1020" t="str">
            <v/>
          </cell>
          <cell r="HN1020" t="str">
            <v/>
          </cell>
          <cell r="HS1020">
            <v>0</v>
          </cell>
          <cell r="HT1020" t="str">
            <v>PKN</v>
          </cell>
          <cell r="HU1020">
            <v>0</v>
          </cell>
          <cell r="HV1020" t="str">
            <v>IND</v>
          </cell>
          <cell r="HW1020">
            <v>0</v>
          </cell>
          <cell r="HX1020" t="str">
            <v>MAT-W</v>
          </cell>
          <cell r="HY1020">
            <v>0</v>
          </cell>
          <cell r="HZ1020" t="str">
            <v>SEJ-W</v>
          </cell>
          <cell r="IA1020">
            <v>0</v>
          </cell>
          <cell r="IB1020" t="str">
            <v>IGR-W</v>
          </cell>
          <cell r="IC1020">
            <v>0</v>
          </cell>
          <cell r="ID1020" t="str">
            <v>SBO</v>
          </cell>
          <cell r="IE1020">
            <v>0</v>
          </cell>
          <cell r="IF1020" t="str">
            <v>PJO</v>
          </cell>
          <cell r="IG1020">
            <v>0</v>
          </cell>
          <cell r="IH1020" t="str">
            <v>PRA</v>
          </cell>
          <cell r="II1020">
            <v>0</v>
          </cell>
          <cell r="IJ1020" t="str">
            <v>JAW</v>
          </cell>
          <cell r="IK1020">
            <v>0</v>
          </cell>
          <cell r="IL1020" t="str">
            <v>ARB</v>
          </cell>
          <cell r="IM1020">
            <v>0</v>
          </cell>
          <cell r="IN1020" t="str">
            <v>PKM</v>
          </cell>
          <cell r="IO1020">
            <v>0</v>
          </cell>
          <cell r="IP1020" t="str">
            <v>MAT-P</v>
          </cell>
          <cell r="IQ1020">
            <v>0</v>
          </cell>
          <cell r="IR1020" t="str">
            <v>BIO-P</v>
          </cell>
          <cell r="IS1020">
            <v>0</v>
          </cell>
          <cell r="IT1020" t="str">
            <v>FIS-P</v>
          </cell>
          <cell r="IU1020">
            <v>0</v>
          </cell>
          <cell r="IV1020" t="str">
            <v>KIM-P</v>
          </cell>
          <cell r="IW1020">
            <v>0</v>
          </cell>
          <cell r="IX1020" t="str">
            <v>EKO-L</v>
          </cell>
          <cell r="IY1020">
            <v>0</v>
          </cell>
          <cell r="JA1020">
            <v>0</v>
          </cell>
        </row>
        <row r="1021">
          <cell r="Q1021" t="str">
            <v/>
          </cell>
          <cell r="AB1021" t="str">
            <v/>
          </cell>
          <cell r="AC1021">
            <v>5</v>
          </cell>
          <cell r="AI1021" t="str">
            <v/>
          </cell>
          <cell r="AJ1021">
            <v>0</v>
          </cell>
          <cell r="AK1021">
            <v>83.25</v>
          </cell>
          <cell r="AL1021">
            <v>84.5</v>
          </cell>
          <cell r="AM1021">
            <v>88</v>
          </cell>
          <cell r="AN1021">
            <v>80</v>
          </cell>
          <cell r="AO1021" t="str">
            <v/>
          </cell>
          <cell r="AP1021">
            <v>0</v>
          </cell>
          <cell r="AQ1021">
            <v>85</v>
          </cell>
          <cell r="AR1021">
            <v>0</v>
          </cell>
          <cell r="AS1021">
            <v>78.5</v>
          </cell>
          <cell r="AT1021">
            <v>81</v>
          </cell>
          <cell r="AU1021" t="str">
            <v/>
          </cell>
          <cell r="AV1021">
            <v>0</v>
          </cell>
          <cell r="AW1021">
            <v>81.83</v>
          </cell>
          <cell r="AX1021">
            <v>84</v>
          </cell>
          <cell r="AY1021">
            <v>88</v>
          </cell>
          <cell r="AZ1021">
            <v>80</v>
          </cell>
          <cell r="BA1021" t="str">
            <v/>
          </cell>
          <cell r="BB1021">
            <v>0</v>
          </cell>
          <cell r="BC1021">
            <v>86.75</v>
          </cell>
          <cell r="BD1021">
            <v>84.5</v>
          </cell>
          <cell r="BE1021">
            <v>88</v>
          </cell>
          <cell r="BF1021">
            <v>82</v>
          </cell>
          <cell r="BG1021" t="str">
            <v/>
          </cell>
          <cell r="BH1021">
            <v>0</v>
          </cell>
          <cell r="BI1021">
            <v>84.33</v>
          </cell>
          <cell r="BJ1021">
            <v>80</v>
          </cell>
          <cell r="BK1021">
            <v>77.75</v>
          </cell>
          <cell r="BL1021">
            <v>78</v>
          </cell>
          <cell r="BM1021" t="str">
            <v/>
          </cell>
          <cell r="BN1021">
            <v>0</v>
          </cell>
          <cell r="BO1021">
            <v>81.13</v>
          </cell>
          <cell r="BP1021">
            <v>78.25</v>
          </cell>
          <cell r="BQ1021">
            <v>77.75</v>
          </cell>
          <cell r="BR1021">
            <v>85</v>
          </cell>
          <cell r="BS1021" t="str">
            <v/>
          </cell>
          <cell r="BT1021">
            <v>0</v>
          </cell>
          <cell r="BU1021">
            <v>86.5</v>
          </cell>
          <cell r="BV1021">
            <v>84.25</v>
          </cell>
          <cell r="BW1021">
            <v>88.5</v>
          </cell>
          <cell r="BX1021">
            <v>88</v>
          </cell>
          <cell r="BY1021" t="str">
            <v/>
          </cell>
          <cell r="BZ1021">
            <v>0</v>
          </cell>
          <cell r="CA1021">
            <v>86.78</v>
          </cell>
          <cell r="CB1021">
            <v>81.75</v>
          </cell>
          <cell r="CC1021">
            <v>81</v>
          </cell>
          <cell r="CD1021">
            <v>82</v>
          </cell>
          <cell r="CE1021" t="str">
            <v/>
          </cell>
          <cell r="CF1021">
            <v>0</v>
          </cell>
          <cell r="CG1021">
            <v>86.25</v>
          </cell>
          <cell r="CH1021">
            <v>76.25</v>
          </cell>
          <cell r="CI1021">
            <v>78</v>
          </cell>
          <cell r="CJ1021">
            <v>82</v>
          </cell>
          <cell r="CK1021" t="str">
            <v/>
          </cell>
          <cell r="CL1021">
            <v>0</v>
          </cell>
          <cell r="CM1021">
            <v>76.17</v>
          </cell>
          <cell r="CN1021">
            <v>83.5</v>
          </cell>
          <cell r="CO1021">
            <v>80</v>
          </cell>
          <cell r="CP1021">
            <v>78</v>
          </cell>
          <cell r="CQ1021" t="str">
            <v/>
          </cell>
          <cell r="CR1021">
            <v>0</v>
          </cell>
          <cell r="CS1021">
            <v>82.08</v>
          </cell>
          <cell r="CT1021">
            <v>89.75</v>
          </cell>
          <cell r="CU1021">
            <v>86.5</v>
          </cell>
          <cell r="CV1021">
            <v>83</v>
          </cell>
          <cell r="CW1021" t="str">
            <v/>
          </cell>
          <cell r="CX1021">
            <v>0</v>
          </cell>
          <cell r="CY1021">
            <v>82.44</v>
          </cell>
          <cell r="CZ1021">
            <v>83.75</v>
          </cell>
          <cell r="DA1021">
            <v>76.75</v>
          </cell>
          <cell r="DB1021">
            <v>83</v>
          </cell>
          <cell r="DC1021" t="str">
            <v/>
          </cell>
          <cell r="DD1021">
            <v>0</v>
          </cell>
          <cell r="DE1021">
            <v>91</v>
          </cell>
          <cell r="DF1021">
            <v>81</v>
          </cell>
          <cell r="DG1021">
            <v>81.75</v>
          </cell>
          <cell r="DH1021">
            <v>88</v>
          </cell>
          <cell r="DI1021" t="str">
            <v/>
          </cell>
          <cell r="DJ1021">
            <v>0</v>
          </cell>
          <cell r="DK1021">
            <v>0</v>
          </cell>
          <cell r="DL1021">
            <v>0</v>
          </cell>
          <cell r="DM1021">
            <v>0</v>
          </cell>
          <cell r="DN1021">
            <v>85</v>
          </cell>
          <cell r="DO1021" t="str">
            <v/>
          </cell>
          <cell r="DP1021">
            <v>0</v>
          </cell>
          <cell r="DQ1021">
            <v>89</v>
          </cell>
          <cell r="DR1021">
            <v>85.5</v>
          </cell>
          <cell r="DS1021">
            <v>91.5</v>
          </cell>
          <cell r="DT1021">
            <v>82</v>
          </cell>
          <cell r="DU1021" t="str">
            <v/>
          </cell>
          <cell r="DV1021">
            <v>0</v>
          </cell>
          <cell r="DW1021">
            <v>91</v>
          </cell>
          <cell r="DX1021">
            <v>86.75</v>
          </cell>
          <cell r="DY1021">
            <v>79.75</v>
          </cell>
          <cell r="DZ1021">
            <v>85</v>
          </cell>
          <cell r="EA1021" t="str">
            <v/>
          </cell>
          <cell r="EB1021">
            <v>0</v>
          </cell>
          <cell r="EC1021">
            <v>79.78</v>
          </cell>
          <cell r="ED1021">
            <v>78.25</v>
          </cell>
          <cell r="EE1021">
            <v>84.25</v>
          </cell>
          <cell r="EF1021">
            <v>77</v>
          </cell>
          <cell r="EG1021" t="str">
            <v/>
          </cell>
          <cell r="EH1021">
            <v>0</v>
          </cell>
          <cell r="EI1021">
            <v>78.5</v>
          </cell>
          <cell r="EJ1021">
            <v>74.75</v>
          </cell>
          <cell r="EK1021">
            <v>74.5</v>
          </cell>
          <cell r="EL1021">
            <v>76</v>
          </cell>
          <cell r="EM1021" t="str">
            <v/>
          </cell>
          <cell r="EN1021">
            <v>0</v>
          </cell>
          <cell r="EO1021">
            <v>78.5</v>
          </cell>
          <cell r="EP1021">
            <v>74.75</v>
          </cell>
          <cell r="EQ1021">
            <v>74.5</v>
          </cell>
          <cell r="ER1021">
            <v>76</v>
          </cell>
          <cell r="ES1021" t="str">
            <v/>
          </cell>
          <cell r="ET1021">
            <v>0</v>
          </cell>
          <cell r="EU1021">
            <v>78.5</v>
          </cell>
          <cell r="EV1021">
            <v>74.75</v>
          </cell>
          <cell r="EW1021">
            <v>74.5</v>
          </cell>
          <cell r="EX1021">
            <v>76</v>
          </cell>
          <cell r="EY1021" t="str">
            <v/>
          </cell>
          <cell r="EZ1021">
            <v>0</v>
          </cell>
          <cell r="FA1021">
            <v>79.33</v>
          </cell>
          <cell r="FB1021">
            <v>71.25</v>
          </cell>
          <cell r="FC1021">
            <v>79</v>
          </cell>
          <cell r="FD1021">
            <v>72</v>
          </cell>
          <cell r="FE1021" t="str">
            <v/>
          </cell>
          <cell r="FF1021">
            <v>0</v>
          </cell>
          <cell r="FG1021">
            <v>79.33</v>
          </cell>
          <cell r="FH1021">
            <v>71.25</v>
          </cell>
          <cell r="FI1021">
            <v>79</v>
          </cell>
          <cell r="FJ1021">
            <v>72</v>
          </cell>
          <cell r="FK1021" t="str">
            <v/>
          </cell>
          <cell r="FL1021">
            <v>0</v>
          </cell>
          <cell r="FM1021">
            <v>79.33</v>
          </cell>
          <cell r="FN1021">
            <v>71.25</v>
          </cell>
          <cell r="FO1021">
            <v>79</v>
          </cell>
          <cell r="FP1021">
            <v>72</v>
          </cell>
          <cell r="FQ1021" t="str">
            <v/>
          </cell>
          <cell r="FR1021">
            <v>0</v>
          </cell>
          <cell r="FS1021">
            <v>79.33</v>
          </cell>
          <cell r="FT1021">
            <v>71.25</v>
          </cell>
          <cell r="FU1021">
            <v>79</v>
          </cell>
          <cell r="FV1021">
            <v>72</v>
          </cell>
          <cell r="FW1021" t="str">
            <v/>
          </cell>
          <cell r="FX1021">
            <v>0</v>
          </cell>
          <cell r="FY1021">
            <v>79.33</v>
          </cell>
          <cell r="FZ1021">
            <v>71.25</v>
          </cell>
          <cell r="GA1021">
            <v>79</v>
          </cell>
          <cell r="GB1021">
            <v>72</v>
          </cell>
          <cell r="GC1021" t="str">
            <v/>
          </cell>
          <cell r="GD1021">
            <v>0</v>
          </cell>
          <cell r="GE1021">
            <v>79.33</v>
          </cell>
          <cell r="GF1021">
            <v>71.25</v>
          </cell>
          <cell r="GG1021">
            <v>79</v>
          </cell>
          <cell r="GH1021">
            <v>72</v>
          </cell>
          <cell r="GI1021" t="str">
            <v/>
          </cell>
          <cell r="GJ1021">
            <v>0</v>
          </cell>
          <cell r="GK1021">
            <v>79.33</v>
          </cell>
          <cell r="GL1021">
            <v>71.25</v>
          </cell>
          <cell r="GM1021">
            <v>79</v>
          </cell>
          <cell r="GN1021">
            <v>72</v>
          </cell>
          <cell r="GO1021" t="str">
            <v/>
          </cell>
          <cell r="GP1021">
            <v>0</v>
          </cell>
          <cell r="GQ1021">
            <v>79.33</v>
          </cell>
          <cell r="GR1021">
            <v>71.25</v>
          </cell>
          <cell r="GS1021">
            <v>79</v>
          </cell>
          <cell r="GT1021">
            <v>72</v>
          </cell>
          <cell r="GU1021" t="str">
            <v/>
          </cell>
          <cell r="GV1021">
            <v>0</v>
          </cell>
          <cell r="GW1021">
            <v>81.92</v>
          </cell>
          <cell r="GX1021">
            <v>78.75</v>
          </cell>
          <cell r="GY1021">
            <v>70</v>
          </cell>
          <cell r="GZ1021">
            <v>78</v>
          </cell>
          <cell r="HA1021" t="str">
            <v>EKO-L</v>
          </cell>
          <cell r="HB1021">
            <v>0</v>
          </cell>
          <cell r="HC1021">
            <v>83.83</v>
          </cell>
          <cell r="HD1021">
            <v>75.75</v>
          </cell>
          <cell r="HE1021">
            <v>77.5</v>
          </cell>
          <cell r="HF1021">
            <v>79</v>
          </cell>
          <cell r="HH1021">
            <v>0</v>
          </cell>
          <cell r="HM1021" t="str">
            <v/>
          </cell>
          <cell r="HN1021" t="str">
            <v/>
          </cell>
          <cell r="HS1021">
            <v>0</v>
          </cell>
          <cell r="HT1021" t="str">
            <v>PKN</v>
          </cell>
          <cell r="HU1021">
            <v>0</v>
          </cell>
          <cell r="HV1021" t="str">
            <v>IND</v>
          </cell>
          <cell r="HW1021">
            <v>0</v>
          </cell>
          <cell r="HX1021" t="str">
            <v>MAT-W</v>
          </cell>
          <cell r="HY1021">
            <v>0</v>
          </cell>
          <cell r="HZ1021" t="str">
            <v>SEJ-W</v>
          </cell>
          <cell r="IA1021">
            <v>0</v>
          </cell>
          <cell r="IB1021" t="str">
            <v>IGR-W</v>
          </cell>
          <cell r="IC1021">
            <v>0</v>
          </cell>
          <cell r="ID1021" t="str">
            <v>SBO</v>
          </cell>
          <cell r="IE1021">
            <v>0</v>
          </cell>
          <cell r="IF1021" t="str">
            <v>PJO</v>
          </cell>
          <cell r="IG1021">
            <v>0</v>
          </cell>
          <cell r="IH1021" t="str">
            <v>PRA</v>
          </cell>
          <cell r="II1021">
            <v>0</v>
          </cell>
          <cell r="IJ1021" t="str">
            <v>JAW</v>
          </cell>
          <cell r="IK1021">
            <v>0</v>
          </cell>
          <cell r="IL1021" t="str">
            <v>ARB</v>
          </cell>
          <cell r="IM1021">
            <v>0</v>
          </cell>
          <cell r="IN1021" t="str">
            <v>PKM</v>
          </cell>
          <cell r="IO1021">
            <v>0</v>
          </cell>
          <cell r="IP1021" t="str">
            <v>MAT-P</v>
          </cell>
          <cell r="IQ1021">
            <v>0</v>
          </cell>
          <cell r="IR1021" t="str">
            <v>BIO-P</v>
          </cell>
          <cell r="IS1021">
            <v>0</v>
          </cell>
          <cell r="IT1021" t="str">
            <v>FIS-P</v>
          </cell>
          <cell r="IU1021">
            <v>0</v>
          </cell>
          <cell r="IV1021" t="str">
            <v>KIM-P</v>
          </cell>
          <cell r="IW1021">
            <v>0</v>
          </cell>
          <cell r="IX1021" t="str">
            <v>EKO-L</v>
          </cell>
          <cell r="IY1021">
            <v>0</v>
          </cell>
          <cell r="JA1021">
            <v>0</v>
          </cell>
        </row>
        <row r="1022">
          <cell r="Q1022" t="str">
            <v/>
          </cell>
          <cell r="AB1022" t="str">
            <v/>
          </cell>
          <cell r="AC1022">
            <v>6</v>
          </cell>
          <cell r="AI1022" t="str">
            <v/>
          </cell>
          <cell r="AJ1022">
            <v>0</v>
          </cell>
          <cell r="AK1022">
            <v>83.25</v>
          </cell>
          <cell r="AL1022">
            <v>84.5</v>
          </cell>
          <cell r="AM1022">
            <v>88</v>
          </cell>
          <cell r="AN1022">
            <v>80</v>
          </cell>
          <cell r="AO1022" t="str">
            <v/>
          </cell>
          <cell r="AP1022">
            <v>0</v>
          </cell>
          <cell r="AQ1022">
            <v>85</v>
          </cell>
          <cell r="AR1022">
            <v>0</v>
          </cell>
          <cell r="AS1022">
            <v>78.5</v>
          </cell>
          <cell r="AT1022">
            <v>81</v>
          </cell>
          <cell r="AU1022" t="str">
            <v/>
          </cell>
          <cell r="AV1022">
            <v>0</v>
          </cell>
          <cell r="AW1022">
            <v>81.83</v>
          </cell>
          <cell r="AX1022">
            <v>84</v>
          </cell>
          <cell r="AY1022">
            <v>88</v>
          </cell>
          <cell r="AZ1022">
            <v>80</v>
          </cell>
          <cell r="BA1022" t="str">
            <v/>
          </cell>
          <cell r="BB1022">
            <v>0</v>
          </cell>
          <cell r="BC1022">
            <v>86.75</v>
          </cell>
          <cell r="BD1022">
            <v>84.5</v>
          </cell>
          <cell r="BE1022">
            <v>88</v>
          </cell>
          <cell r="BF1022">
            <v>82</v>
          </cell>
          <cell r="BG1022" t="str">
            <v/>
          </cell>
          <cell r="BH1022">
            <v>0</v>
          </cell>
          <cell r="BI1022">
            <v>84.33</v>
          </cell>
          <cell r="BJ1022">
            <v>80</v>
          </cell>
          <cell r="BK1022">
            <v>77.75</v>
          </cell>
          <cell r="BL1022">
            <v>78</v>
          </cell>
          <cell r="BM1022" t="str">
            <v/>
          </cell>
          <cell r="BN1022">
            <v>0</v>
          </cell>
          <cell r="BO1022">
            <v>81.13</v>
          </cell>
          <cell r="BP1022">
            <v>78.25</v>
          </cell>
          <cell r="BQ1022">
            <v>77.75</v>
          </cell>
          <cell r="BR1022">
            <v>85</v>
          </cell>
          <cell r="BS1022" t="str">
            <v/>
          </cell>
          <cell r="BT1022">
            <v>0</v>
          </cell>
          <cell r="BU1022">
            <v>86.5</v>
          </cell>
          <cell r="BV1022">
            <v>84.25</v>
          </cell>
          <cell r="BW1022">
            <v>88.5</v>
          </cell>
          <cell r="BX1022">
            <v>88</v>
          </cell>
          <cell r="BY1022" t="str">
            <v/>
          </cell>
          <cell r="BZ1022">
            <v>0</v>
          </cell>
          <cell r="CA1022">
            <v>86.78</v>
          </cell>
          <cell r="CB1022">
            <v>81.75</v>
          </cell>
          <cell r="CC1022">
            <v>81</v>
          </cell>
          <cell r="CD1022">
            <v>82</v>
          </cell>
          <cell r="CE1022" t="str">
            <v/>
          </cell>
          <cell r="CF1022">
            <v>0</v>
          </cell>
          <cell r="CG1022">
            <v>86.25</v>
          </cell>
          <cell r="CH1022">
            <v>76.25</v>
          </cell>
          <cell r="CI1022">
            <v>78</v>
          </cell>
          <cell r="CJ1022">
            <v>82</v>
          </cell>
          <cell r="CK1022" t="str">
            <v/>
          </cell>
          <cell r="CL1022">
            <v>0</v>
          </cell>
          <cell r="CM1022">
            <v>76.17</v>
          </cell>
          <cell r="CN1022">
            <v>83.5</v>
          </cell>
          <cell r="CO1022">
            <v>80</v>
          </cell>
          <cell r="CP1022">
            <v>78</v>
          </cell>
          <cell r="CQ1022" t="str">
            <v/>
          </cell>
          <cell r="CR1022">
            <v>0</v>
          </cell>
          <cell r="CS1022">
            <v>82.08</v>
          </cell>
          <cell r="CT1022">
            <v>89.75</v>
          </cell>
          <cell r="CU1022">
            <v>86.5</v>
          </cell>
          <cell r="CV1022">
            <v>83</v>
          </cell>
          <cell r="CW1022" t="str">
            <v/>
          </cell>
          <cell r="CX1022">
            <v>0</v>
          </cell>
          <cell r="CY1022">
            <v>82.44</v>
          </cell>
          <cell r="CZ1022">
            <v>83.75</v>
          </cell>
          <cell r="DA1022">
            <v>76.75</v>
          </cell>
          <cell r="DB1022">
            <v>83</v>
          </cell>
          <cell r="DC1022" t="str">
            <v/>
          </cell>
          <cell r="DD1022">
            <v>0</v>
          </cell>
          <cell r="DE1022">
            <v>91</v>
          </cell>
          <cell r="DF1022">
            <v>81</v>
          </cell>
          <cell r="DG1022">
            <v>81.75</v>
          </cell>
          <cell r="DH1022">
            <v>88</v>
          </cell>
          <cell r="DI1022" t="str">
            <v/>
          </cell>
          <cell r="DJ1022">
            <v>0</v>
          </cell>
          <cell r="DK1022">
            <v>0</v>
          </cell>
          <cell r="DL1022">
            <v>0</v>
          </cell>
          <cell r="DM1022">
            <v>0</v>
          </cell>
          <cell r="DN1022">
            <v>85</v>
          </cell>
          <cell r="DO1022" t="str">
            <v/>
          </cell>
          <cell r="DP1022">
            <v>0</v>
          </cell>
          <cell r="DQ1022">
            <v>89</v>
          </cell>
          <cell r="DR1022">
            <v>85.5</v>
          </cell>
          <cell r="DS1022">
            <v>91.5</v>
          </cell>
          <cell r="DT1022">
            <v>82</v>
          </cell>
          <cell r="DU1022" t="str">
            <v/>
          </cell>
          <cell r="DV1022">
            <v>0</v>
          </cell>
          <cell r="DW1022">
            <v>91</v>
          </cell>
          <cell r="DX1022">
            <v>86.75</v>
          </cell>
          <cell r="DY1022">
            <v>79.75</v>
          </cell>
          <cell r="DZ1022">
            <v>85</v>
          </cell>
          <cell r="EA1022" t="str">
            <v/>
          </cell>
          <cell r="EB1022">
            <v>0</v>
          </cell>
          <cell r="EC1022">
            <v>79.78</v>
          </cell>
          <cell r="ED1022">
            <v>78.25</v>
          </cell>
          <cell r="EE1022">
            <v>84.25</v>
          </cell>
          <cell r="EF1022">
            <v>77</v>
          </cell>
          <cell r="EG1022" t="str">
            <v/>
          </cell>
          <cell r="EH1022">
            <v>0</v>
          </cell>
          <cell r="EI1022">
            <v>78.5</v>
          </cell>
          <cell r="EJ1022">
            <v>74.75</v>
          </cell>
          <cell r="EK1022">
            <v>74.5</v>
          </cell>
          <cell r="EL1022">
            <v>76</v>
          </cell>
          <cell r="EM1022" t="str">
            <v/>
          </cell>
          <cell r="EN1022">
            <v>0</v>
          </cell>
          <cell r="EO1022">
            <v>78.5</v>
          </cell>
          <cell r="EP1022">
            <v>74.75</v>
          </cell>
          <cell r="EQ1022">
            <v>74.5</v>
          </cell>
          <cell r="ER1022">
            <v>76</v>
          </cell>
          <cell r="ES1022" t="str">
            <v/>
          </cell>
          <cell r="ET1022">
            <v>0</v>
          </cell>
          <cell r="EU1022">
            <v>78.5</v>
          </cell>
          <cell r="EV1022">
            <v>74.75</v>
          </cell>
          <cell r="EW1022">
            <v>74.5</v>
          </cell>
          <cell r="EX1022">
            <v>76</v>
          </cell>
          <cell r="EY1022" t="str">
            <v/>
          </cell>
          <cell r="EZ1022">
            <v>0</v>
          </cell>
          <cell r="FA1022">
            <v>79.33</v>
          </cell>
          <cell r="FB1022">
            <v>71.25</v>
          </cell>
          <cell r="FC1022">
            <v>79</v>
          </cell>
          <cell r="FD1022">
            <v>72</v>
          </cell>
          <cell r="FE1022" t="str">
            <v/>
          </cell>
          <cell r="FF1022">
            <v>0</v>
          </cell>
          <cell r="FG1022">
            <v>79.33</v>
          </cell>
          <cell r="FH1022">
            <v>71.25</v>
          </cell>
          <cell r="FI1022">
            <v>79</v>
          </cell>
          <cell r="FJ1022">
            <v>72</v>
          </cell>
          <cell r="FK1022" t="str">
            <v/>
          </cell>
          <cell r="FL1022">
            <v>0</v>
          </cell>
          <cell r="FM1022">
            <v>79.33</v>
          </cell>
          <cell r="FN1022">
            <v>71.25</v>
          </cell>
          <cell r="FO1022">
            <v>79</v>
          </cell>
          <cell r="FP1022">
            <v>72</v>
          </cell>
          <cell r="FQ1022" t="str">
            <v/>
          </cell>
          <cell r="FR1022">
            <v>0</v>
          </cell>
          <cell r="FS1022">
            <v>79.33</v>
          </cell>
          <cell r="FT1022">
            <v>71.25</v>
          </cell>
          <cell r="FU1022">
            <v>79</v>
          </cell>
          <cell r="FV1022">
            <v>72</v>
          </cell>
          <cell r="FW1022" t="str">
            <v/>
          </cell>
          <cell r="FX1022">
            <v>0</v>
          </cell>
          <cell r="FY1022">
            <v>79.33</v>
          </cell>
          <cell r="FZ1022">
            <v>71.25</v>
          </cell>
          <cell r="GA1022">
            <v>79</v>
          </cell>
          <cell r="GB1022">
            <v>72</v>
          </cell>
          <cell r="GC1022" t="str">
            <v/>
          </cell>
          <cell r="GD1022">
            <v>0</v>
          </cell>
          <cell r="GE1022">
            <v>79.33</v>
          </cell>
          <cell r="GF1022">
            <v>71.25</v>
          </cell>
          <cell r="GG1022">
            <v>79</v>
          </cell>
          <cell r="GH1022">
            <v>72</v>
          </cell>
          <cell r="GI1022" t="str">
            <v/>
          </cell>
          <cell r="GJ1022">
            <v>0</v>
          </cell>
          <cell r="GK1022">
            <v>79.33</v>
          </cell>
          <cell r="GL1022">
            <v>71.25</v>
          </cell>
          <cell r="GM1022">
            <v>79</v>
          </cell>
          <cell r="GN1022">
            <v>72</v>
          </cell>
          <cell r="GO1022" t="str">
            <v/>
          </cell>
          <cell r="GP1022">
            <v>0</v>
          </cell>
          <cell r="GQ1022">
            <v>79.33</v>
          </cell>
          <cell r="GR1022">
            <v>71.25</v>
          </cell>
          <cell r="GS1022">
            <v>79</v>
          </cell>
          <cell r="GT1022">
            <v>72</v>
          </cell>
          <cell r="GU1022" t="str">
            <v/>
          </cell>
          <cell r="GV1022">
            <v>0</v>
          </cell>
          <cell r="GW1022">
            <v>81.92</v>
          </cell>
          <cell r="GX1022">
            <v>78.75</v>
          </cell>
          <cell r="GY1022">
            <v>70</v>
          </cell>
          <cell r="GZ1022">
            <v>78</v>
          </cell>
          <cell r="HA1022" t="str">
            <v>EKO-L</v>
          </cell>
          <cell r="HB1022">
            <v>0</v>
          </cell>
          <cell r="HC1022">
            <v>83.83</v>
          </cell>
          <cell r="HD1022">
            <v>75.75</v>
          </cell>
          <cell r="HE1022">
            <v>77.5</v>
          </cell>
          <cell r="HF1022">
            <v>79</v>
          </cell>
          <cell r="HH1022">
            <v>0</v>
          </cell>
          <cell r="HM1022" t="str">
            <v/>
          </cell>
          <cell r="HN1022" t="str">
            <v/>
          </cell>
          <cell r="HS1022">
            <v>0</v>
          </cell>
          <cell r="HT1022" t="str">
            <v>PKN</v>
          </cell>
          <cell r="HU1022">
            <v>0</v>
          </cell>
          <cell r="HV1022" t="str">
            <v>IND</v>
          </cell>
          <cell r="HW1022">
            <v>0</v>
          </cell>
          <cell r="HX1022" t="str">
            <v>MAT-W</v>
          </cell>
          <cell r="HY1022">
            <v>0</v>
          </cell>
          <cell r="HZ1022" t="str">
            <v>SEJ-W</v>
          </cell>
          <cell r="IA1022">
            <v>0</v>
          </cell>
          <cell r="IB1022" t="str">
            <v>IGR-W</v>
          </cell>
          <cell r="IC1022">
            <v>0</v>
          </cell>
          <cell r="ID1022" t="str">
            <v>SBO</v>
          </cell>
          <cell r="IE1022">
            <v>0</v>
          </cell>
          <cell r="IF1022" t="str">
            <v>PJO</v>
          </cell>
          <cell r="IG1022">
            <v>0</v>
          </cell>
          <cell r="IH1022" t="str">
            <v>PRA</v>
          </cell>
          <cell r="II1022">
            <v>0</v>
          </cell>
          <cell r="IJ1022" t="str">
            <v>JAW</v>
          </cell>
          <cell r="IK1022">
            <v>0</v>
          </cell>
          <cell r="IL1022" t="str">
            <v>ARB</v>
          </cell>
          <cell r="IM1022">
            <v>0</v>
          </cell>
          <cell r="IN1022" t="str">
            <v>PKM</v>
          </cell>
          <cell r="IO1022">
            <v>0</v>
          </cell>
          <cell r="IP1022" t="str">
            <v>MAT-P</v>
          </cell>
          <cell r="IQ1022">
            <v>0</v>
          </cell>
          <cell r="IR1022" t="str">
            <v>BIO-P</v>
          </cell>
          <cell r="IS1022">
            <v>0</v>
          </cell>
          <cell r="IT1022" t="str">
            <v>FIS-P</v>
          </cell>
          <cell r="IU1022">
            <v>0</v>
          </cell>
          <cell r="IV1022" t="str">
            <v>KIM-P</v>
          </cell>
          <cell r="IW1022">
            <v>0</v>
          </cell>
          <cell r="IX1022" t="str">
            <v>EKO-L</v>
          </cell>
          <cell r="IY1022">
            <v>0</v>
          </cell>
          <cell r="JA1022">
            <v>0</v>
          </cell>
        </row>
        <row r="1023">
          <cell r="Q1023" t="str">
            <v/>
          </cell>
          <cell r="AB1023" t="str">
            <v/>
          </cell>
          <cell r="AC1023">
            <v>7</v>
          </cell>
          <cell r="AI1023" t="str">
            <v/>
          </cell>
          <cell r="AJ1023">
            <v>0</v>
          </cell>
          <cell r="AK1023">
            <v>83.25</v>
          </cell>
          <cell r="AL1023">
            <v>84.5</v>
          </cell>
          <cell r="AM1023">
            <v>88</v>
          </cell>
          <cell r="AN1023">
            <v>80</v>
          </cell>
          <cell r="AO1023" t="str">
            <v/>
          </cell>
          <cell r="AP1023">
            <v>0</v>
          </cell>
          <cell r="AQ1023">
            <v>85</v>
          </cell>
          <cell r="AR1023">
            <v>0</v>
          </cell>
          <cell r="AS1023">
            <v>78.5</v>
          </cell>
          <cell r="AT1023">
            <v>81</v>
          </cell>
          <cell r="AU1023" t="str">
            <v/>
          </cell>
          <cell r="AV1023">
            <v>0</v>
          </cell>
          <cell r="AW1023">
            <v>81.83</v>
          </cell>
          <cell r="AX1023">
            <v>84</v>
          </cell>
          <cell r="AY1023">
            <v>88</v>
          </cell>
          <cell r="AZ1023">
            <v>80</v>
          </cell>
          <cell r="BA1023" t="str">
            <v/>
          </cell>
          <cell r="BB1023">
            <v>0</v>
          </cell>
          <cell r="BC1023">
            <v>86.75</v>
          </cell>
          <cell r="BD1023">
            <v>84.5</v>
          </cell>
          <cell r="BE1023">
            <v>88</v>
          </cell>
          <cell r="BF1023">
            <v>82</v>
          </cell>
          <cell r="BG1023" t="str">
            <v/>
          </cell>
          <cell r="BH1023">
            <v>0</v>
          </cell>
          <cell r="BI1023">
            <v>84.33</v>
          </cell>
          <cell r="BJ1023">
            <v>80</v>
          </cell>
          <cell r="BK1023">
            <v>77.75</v>
          </cell>
          <cell r="BL1023">
            <v>78</v>
          </cell>
          <cell r="BM1023" t="str">
            <v/>
          </cell>
          <cell r="BN1023">
            <v>0</v>
          </cell>
          <cell r="BO1023">
            <v>81.13</v>
          </cell>
          <cell r="BP1023">
            <v>78.25</v>
          </cell>
          <cell r="BQ1023">
            <v>77.75</v>
          </cell>
          <cell r="BR1023">
            <v>85</v>
          </cell>
          <cell r="BS1023" t="str">
            <v/>
          </cell>
          <cell r="BT1023">
            <v>0</v>
          </cell>
          <cell r="BU1023">
            <v>86.5</v>
          </cell>
          <cell r="BV1023">
            <v>84.25</v>
          </cell>
          <cell r="BW1023">
            <v>88.5</v>
          </cell>
          <cell r="BX1023">
            <v>88</v>
          </cell>
          <cell r="BY1023" t="str">
            <v/>
          </cell>
          <cell r="BZ1023">
            <v>0</v>
          </cell>
          <cell r="CA1023">
            <v>86.78</v>
          </cell>
          <cell r="CB1023">
            <v>81.75</v>
          </cell>
          <cell r="CC1023">
            <v>81</v>
          </cell>
          <cell r="CD1023">
            <v>82</v>
          </cell>
          <cell r="CE1023" t="str">
            <v/>
          </cell>
          <cell r="CF1023">
            <v>0</v>
          </cell>
          <cell r="CG1023">
            <v>86.25</v>
          </cell>
          <cell r="CH1023">
            <v>76.25</v>
          </cell>
          <cell r="CI1023">
            <v>78</v>
          </cell>
          <cell r="CJ1023">
            <v>82</v>
          </cell>
          <cell r="CK1023" t="str">
            <v/>
          </cell>
          <cell r="CL1023">
            <v>0</v>
          </cell>
          <cell r="CM1023">
            <v>76.17</v>
          </cell>
          <cell r="CN1023">
            <v>83.5</v>
          </cell>
          <cell r="CO1023">
            <v>80</v>
          </cell>
          <cell r="CP1023">
            <v>78</v>
          </cell>
          <cell r="CQ1023" t="str">
            <v/>
          </cell>
          <cell r="CR1023">
            <v>0</v>
          </cell>
          <cell r="CS1023">
            <v>82.08</v>
          </cell>
          <cell r="CT1023">
            <v>89.75</v>
          </cell>
          <cell r="CU1023">
            <v>86.5</v>
          </cell>
          <cell r="CV1023">
            <v>83</v>
          </cell>
          <cell r="CW1023" t="str">
            <v/>
          </cell>
          <cell r="CX1023">
            <v>0</v>
          </cell>
          <cell r="CY1023">
            <v>82.44</v>
          </cell>
          <cell r="CZ1023">
            <v>83.75</v>
          </cell>
          <cell r="DA1023">
            <v>76.75</v>
          </cell>
          <cell r="DB1023">
            <v>83</v>
          </cell>
          <cell r="DC1023" t="str">
            <v/>
          </cell>
          <cell r="DD1023">
            <v>0</v>
          </cell>
          <cell r="DE1023">
            <v>91</v>
          </cell>
          <cell r="DF1023">
            <v>81</v>
          </cell>
          <cell r="DG1023">
            <v>81.75</v>
          </cell>
          <cell r="DH1023">
            <v>88</v>
          </cell>
          <cell r="DI1023" t="str">
            <v/>
          </cell>
          <cell r="DJ1023">
            <v>0</v>
          </cell>
          <cell r="DK1023">
            <v>0</v>
          </cell>
          <cell r="DL1023">
            <v>0</v>
          </cell>
          <cell r="DM1023">
            <v>0</v>
          </cell>
          <cell r="DN1023">
            <v>85</v>
          </cell>
          <cell r="DO1023" t="str">
            <v/>
          </cell>
          <cell r="DP1023">
            <v>0</v>
          </cell>
          <cell r="DQ1023">
            <v>89</v>
          </cell>
          <cell r="DR1023">
            <v>85.5</v>
          </cell>
          <cell r="DS1023">
            <v>91.5</v>
          </cell>
          <cell r="DT1023">
            <v>82</v>
          </cell>
          <cell r="DU1023" t="str">
            <v/>
          </cell>
          <cell r="DV1023">
            <v>0</v>
          </cell>
          <cell r="DW1023">
            <v>91</v>
          </cell>
          <cell r="DX1023">
            <v>86.75</v>
          </cell>
          <cell r="DY1023">
            <v>79.75</v>
          </cell>
          <cell r="DZ1023">
            <v>85</v>
          </cell>
          <cell r="EA1023" t="str">
            <v/>
          </cell>
          <cell r="EB1023">
            <v>0</v>
          </cell>
          <cell r="EC1023">
            <v>79.78</v>
          </cell>
          <cell r="ED1023">
            <v>78.25</v>
          </cell>
          <cell r="EE1023">
            <v>84.25</v>
          </cell>
          <cell r="EF1023">
            <v>77</v>
          </cell>
          <cell r="EG1023" t="str">
            <v/>
          </cell>
          <cell r="EH1023">
            <v>0</v>
          </cell>
          <cell r="EI1023">
            <v>78.5</v>
          </cell>
          <cell r="EJ1023">
            <v>74.75</v>
          </cell>
          <cell r="EK1023">
            <v>74.5</v>
          </cell>
          <cell r="EL1023">
            <v>76</v>
          </cell>
          <cell r="EM1023" t="str">
            <v/>
          </cell>
          <cell r="EN1023">
            <v>0</v>
          </cell>
          <cell r="EO1023">
            <v>78.5</v>
          </cell>
          <cell r="EP1023">
            <v>74.75</v>
          </cell>
          <cell r="EQ1023">
            <v>74.5</v>
          </cell>
          <cell r="ER1023">
            <v>76</v>
          </cell>
          <cell r="ES1023" t="str">
            <v/>
          </cell>
          <cell r="ET1023">
            <v>0</v>
          </cell>
          <cell r="EU1023">
            <v>78.5</v>
          </cell>
          <cell r="EV1023">
            <v>74.75</v>
          </cell>
          <cell r="EW1023">
            <v>74.5</v>
          </cell>
          <cell r="EX1023">
            <v>76</v>
          </cell>
          <cell r="EY1023" t="str">
            <v/>
          </cell>
          <cell r="EZ1023">
            <v>0</v>
          </cell>
          <cell r="FA1023">
            <v>79.33</v>
          </cell>
          <cell r="FB1023">
            <v>71.25</v>
          </cell>
          <cell r="FC1023">
            <v>79</v>
          </cell>
          <cell r="FD1023">
            <v>72</v>
          </cell>
          <cell r="FE1023" t="str">
            <v/>
          </cell>
          <cell r="FF1023">
            <v>0</v>
          </cell>
          <cell r="FG1023">
            <v>79.33</v>
          </cell>
          <cell r="FH1023">
            <v>71.25</v>
          </cell>
          <cell r="FI1023">
            <v>79</v>
          </cell>
          <cell r="FJ1023">
            <v>72</v>
          </cell>
          <cell r="FK1023" t="str">
            <v/>
          </cell>
          <cell r="FL1023">
            <v>0</v>
          </cell>
          <cell r="FM1023">
            <v>79.33</v>
          </cell>
          <cell r="FN1023">
            <v>71.25</v>
          </cell>
          <cell r="FO1023">
            <v>79</v>
          </cell>
          <cell r="FP1023">
            <v>72</v>
          </cell>
          <cell r="FQ1023" t="str">
            <v/>
          </cell>
          <cell r="FR1023">
            <v>0</v>
          </cell>
          <cell r="FS1023">
            <v>79.33</v>
          </cell>
          <cell r="FT1023">
            <v>71.25</v>
          </cell>
          <cell r="FU1023">
            <v>79</v>
          </cell>
          <cell r="FV1023">
            <v>72</v>
          </cell>
          <cell r="FW1023" t="str">
            <v/>
          </cell>
          <cell r="FX1023">
            <v>0</v>
          </cell>
          <cell r="FY1023">
            <v>79.33</v>
          </cell>
          <cell r="FZ1023">
            <v>71.25</v>
          </cell>
          <cell r="GA1023">
            <v>79</v>
          </cell>
          <cell r="GB1023">
            <v>72</v>
          </cell>
          <cell r="GC1023" t="str">
            <v/>
          </cell>
          <cell r="GD1023">
            <v>0</v>
          </cell>
          <cell r="GE1023">
            <v>79.33</v>
          </cell>
          <cell r="GF1023">
            <v>71.25</v>
          </cell>
          <cell r="GG1023">
            <v>79</v>
          </cell>
          <cell r="GH1023">
            <v>72</v>
          </cell>
          <cell r="GI1023" t="str">
            <v/>
          </cell>
          <cell r="GJ1023">
            <v>0</v>
          </cell>
          <cell r="GK1023">
            <v>79.33</v>
          </cell>
          <cell r="GL1023">
            <v>71.25</v>
          </cell>
          <cell r="GM1023">
            <v>79</v>
          </cell>
          <cell r="GN1023">
            <v>72</v>
          </cell>
          <cell r="GO1023" t="str">
            <v/>
          </cell>
          <cell r="GP1023">
            <v>0</v>
          </cell>
          <cell r="GQ1023">
            <v>79.33</v>
          </cell>
          <cell r="GR1023">
            <v>71.25</v>
          </cell>
          <cell r="GS1023">
            <v>79</v>
          </cell>
          <cell r="GT1023">
            <v>72</v>
          </cell>
          <cell r="GU1023" t="str">
            <v/>
          </cell>
          <cell r="GV1023">
            <v>0</v>
          </cell>
          <cell r="GW1023">
            <v>81.92</v>
          </cell>
          <cell r="GX1023">
            <v>78.75</v>
          </cell>
          <cell r="GY1023">
            <v>70</v>
          </cell>
          <cell r="GZ1023">
            <v>78</v>
          </cell>
          <cell r="HA1023" t="str">
            <v>EKO-L</v>
          </cell>
          <cell r="HB1023">
            <v>0</v>
          </cell>
          <cell r="HC1023">
            <v>83.83</v>
          </cell>
          <cell r="HD1023">
            <v>75.75</v>
          </cell>
          <cell r="HE1023">
            <v>77.5</v>
          </cell>
          <cell r="HF1023">
            <v>79</v>
          </cell>
          <cell r="HH1023">
            <v>0</v>
          </cell>
          <cell r="HM1023" t="str">
            <v/>
          </cell>
          <cell r="HN1023" t="str">
            <v/>
          </cell>
          <cell r="HS1023">
            <v>0</v>
          </cell>
          <cell r="HT1023" t="str">
            <v>PKN</v>
          </cell>
          <cell r="HU1023">
            <v>0</v>
          </cell>
          <cell r="HV1023" t="str">
            <v>IND</v>
          </cell>
          <cell r="HW1023">
            <v>0</v>
          </cell>
          <cell r="HX1023" t="str">
            <v>MAT-W</v>
          </cell>
          <cell r="HY1023">
            <v>0</v>
          </cell>
          <cell r="HZ1023" t="str">
            <v>SEJ-W</v>
          </cell>
          <cell r="IA1023">
            <v>0</v>
          </cell>
          <cell r="IB1023" t="str">
            <v>IGR-W</v>
          </cell>
          <cell r="IC1023">
            <v>0</v>
          </cell>
          <cell r="ID1023" t="str">
            <v>SBO</v>
          </cell>
          <cell r="IE1023">
            <v>0</v>
          </cell>
          <cell r="IF1023" t="str">
            <v>PJO</v>
          </cell>
          <cell r="IG1023">
            <v>0</v>
          </cell>
          <cell r="IH1023" t="str">
            <v>PRA</v>
          </cell>
          <cell r="II1023">
            <v>0</v>
          </cell>
          <cell r="IJ1023" t="str">
            <v>JAW</v>
          </cell>
          <cell r="IK1023">
            <v>0</v>
          </cell>
          <cell r="IL1023" t="str">
            <v>ARB</v>
          </cell>
          <cell r="IM1023">
            <v>0</v>
          </cell>
          <cell r="IN1023" t="str">
            <v>PKM</v>
          </cell>
          <cell r="IO1023">
            <v>0</v>
          </cell>
          <cell r="IP1023" t="str">
            <v>MAT-P</v>
          </cell>
          <cell r="IQ1023">
            <v>0</v>
          </cell>
          <cell r="IR1023" t="str">
            <v>BIO-P</v>
          </cell>
          <cell r="IS1023">
            <v>0</v>
          </cell>
          <cell r="IT1023" t="str">
            <v>FIS-P</v>
          </cell>
          <cell r="IU1023">
            <v>0</v>
          </cell>
          <cell r="IV1023" t="str">
            <v>KIM-P</v>
          </cell>
          <cell r="IW1023">
            <v>0</v>
          </cell>
          <cell r="IX1023" t="str">
            <v>EKO-L</v>
          </cell>
          <cell r="IY1023">
            <v>0</v>
          </cell>
          <cell r="JA1023">
            <v>0</v>
          </cell>
        </row>
        <row r="1024">
          <cell r="Q1024" t="str">
            <v/>
          </cell>
          <cell r="AB1024" t="str">
            <v/>
          </cell>
          <cell r="AC1024">
            <v>8</v>
          </cell>
          <cell r="AI1024" t="str">
            <v/>
          </cell>
          <cell r="AJ1024">
            <v>0</v>
          </cell>
          <cell r="AK1024">
            <v>83.25</v>
          </cell>
          <cell r="AL1024">
            <v>84.5</v>
          </cell>
          <cell r="AM1024">
            <v>88</v>
          </cell>
          <cell r="AN1024">
            <v>80</v>
          </cell>
          <cell r="AO1024" t="str">
            <v/>
          </cell>
          <cell r="AP1024">
            <v>0</v>
          </cell>
          <cell r="AQ1024">
            <v>85</v>
          </cell>
          <cell r="AR1024">
            <v>0</v>
          </cell>
          <cell r="AS1024">
            <v>78.5</v>
          </cell>
          <cell r="AT1024">
            <v>81</v>
          </cell>
          <cell r="AU1024" t="str">
            <v/>
          </cell>
          <cell r="AV1024">
            <v>0</v>
          </cell>
          <cell r="AW1024">
            <v>81.83</v>
          </cell>
          <cell r="AX1024">
            <v>84</v>
          </cell>
          <cell r="AY1024">
            <v>88</v>
          </cell>
          <cell r="AZ1024">
            <v>80</v>
          </cell>
          <cell r="BA1024" t="str">
            <v/>
          </cell>
          <cell r="BB1024">
            <v>0</v>
          </cell>
          <cell r="BC1024">
            <v>86.75</v>
          </cell>
          <cell r="BD1024">
            <v>84.5</v>
          </cell>
          <cell r="BE1024">
            <v>88</v>
          </cell>
          <cell r="BF1024">
            <v>82</v>
          </cell>
          <cell r="BG1024" t="str">
            <v/>
          </cell>
          <cell r="BH1024">
            <v>0</v>
          </cell>
          <cell r="BI1024">
            <v>84.33</v>
          </cell>
          <cell r="BJ1024">
            <v>80</v>
          </cell>
          <cell r="BK1024">
            <v>77.75</v>
          </cell>
          <cell r="BL1024">
            <v>78</v>
          </cell>
          <cell r="BM1024" t="str">
            <v/>
          </cell>
          <cell r="BN1024">
            <v>0</v>
          </cell>
          <cell r="BO1024">
            <v>81.13</v>
          </cell>
          <cell r="BP1024">
            <v>78.25</v>
          </cell>
          <cell r="BQ1024">
            <v>77.75</v>
          </cell>
          <cell r="BR1024">
            <v>85</v>
          </cell>
          <cell r="BS1024" t="str">
            <v/>
          </cell>
          <cell r="BT1024">
            <v>0</v>
          </cell>
          <cell r="BU1024">
            <v>86.5</v>
          </cell>
          <cell r="BV1024">
            <v>84.25</v>
          </cell>
          <cell r="BW1024">
            <v>88.5</v>
          </cell>
          <cell r="BX1024">
            <v>88</v>
          </cell>
          <cell r="BY1024" t="str">
            <v/>
          </cell>
          <cell r="BZ1024">
            <v>0</v>
          </cell>
          <cell r="CA1024">
            <v>86.78</v>
          </cell>
          <cell r="CB1024">
            <v>81.75</v>
          </cell>
          <cell r="CC1024">
            <v>81</v>
          </cell>
          <cell r="CD1024">
            <v>82</v>
          </cell>
          <cell r="CE1024" t="str">
            <v/>
          </cell>
          <cell r="CF1024">
            <v>0</v>
          </cell>
          <cell r="CG1024">
            <v>86.25</v>
          </cell>
          <cell r="CH1024">
            <v>76.25</v>
          </cell>
          <cell r="CI1024">
            <v>78</v>
          </cell>
          <cell r="CJ1024">
            <v>82</v>
          </cell>
          <cell r="CK1024" t="str">
            <v/>
          </cell>
          <cell r="CL1024">
            <v>0</v>
          </cell>
          <cell r="CM1024">
            <v>76.17</v>
          </cell>
          <cell r="CN1024">
            <v>83.5</v>
          </cell>
          <cell r="CO1024">
            <v>80</v>
          </cell>
          <cell r="CP1024">
            <v>78</v>
          </cell>
          <cell r="CQ1024" t="str">
            <v/>
          </cell>
          <cell r="CR1024">
            <v>0</v>
          </cell>
          <cell r="CS1024">
            <v>82.08</v>
          </cell>
          <cell r="CT1024">
            <v>89.75</v>
          </cell>
          <cell r="CU1024">
            <v>86.5</v>
          </cell>
          <cell r="CV1024">
            <v>83</v>
          </cell>
          <cell r="CW1024" t="str">
            <v/>
          </cell>
          <cell r="CX1024">
            <v>0</v>
          </cell>
          <cell r="CY1024">
            <v>82.44</v>
          </cell>
          <cell r="CZ1024">
            <v>83.75</v>
          </cell>
          <cell r="DA1024">
            <v>76.75</v>
          </cell>
          <cell r="DB1024">
            <v>83</v>
          </cell>
          <cell r="DC1024" t="str">
            <v/>
          </cell>
          <cell r="DD1024">
            <v>0</v>
          </cell>
          <cell r="DE1024">
            <v>91</v>
          </cell>
          <cell r="DF1024">
            <v>81</v>
          </cell>
          <cell r="DG1024">
            <v>81.75</v>
          </cell>
          <cell r="DH1024">
            <v>88</v>
          </cell>
          <cell r="DI1024" t="str">
            <v/>
          </cell>
          <cell r="DJ1024">
            <v>0</v>
          </cell>
          <cell r="DK1024">
            <v>0</v>
          </cell>
          <cell r="DL1024">
            <v>0</v>
          </cell>
          <cell r="DM1024">
            <v>0</v>
          </cell>
          <cell r="DN1024">
            <v>85</v>
          </cell>
          <cell r="DO1024" t="str">
            <v/>
          </cell>
          <cell r="DP1024">
            <v>0</v>
          </cell>
          <cell r="DQ1024">
            <v>89</v>
          </cell>
          <cell r="DR1024">
            <v>85.5</v>
          </cell>
          <cell r="DS1024">
            <v>91.5</v>
          </cell>
          <cell r="DT1024">
            <v>82</v>
          </cell>
          <cell r="DU1024" t="str">
            <v/>
          </cell>
          <cell r="DV1024">
            <v>0</v>
          </cell>
          <cell r="DW1024">
            <v>91</v>
          </cell>
          <cell r="DX1024">
            <v>86.75</v>
          </cell>
          <cell r="DY1024">
            <v>79.75</v>
          </cell>
          <cell r="DZ1024">
            <v>85</v>
          </cell>
          <cell r="EA1024" t="str">
            <v/>
          </cell>
          <cell r="EB1024">
            <v>0</v>
          </cell>
          <cell r="EC1024">
            <v>79.78</v>
          </cell>
          <cell r="ED1024">
            <v>78.25</v>
          </cell>
          <cell r="EE1024">
            <v>84.25</v>
          </cell>
          <cell r="EF1024">
            <v>77</v>
          </cell>
          <cell r="EG1024" t="str">
            <v/>
          </cell>
          <cell r="EH1024">
            <v>0</v>
          </cell>
          <cell r="EI1024">
            <v>78.5</v>
          </cell>
          <cell r="EJ1024">
            <v>74.75</v>
          </cell>
          <cell r="EK1024">
            <v>74.5</v>
          </cell>
          <cell r="EL1024">
            <v>76</v>
          </cell>
          <cell r="EM1024" t="str">
            <v/>
          </cell>
          <cell r="EN1024">
            <v>0</v>
          </cell>
          <cell r="EO1024">
            <v>78.5</v>
          </cell>
          <cell r="EP1024">
            <v>74.75</v>
          </cell>
          <cell r="EQ1024">
            <v>74.5</v>
          </cell>
          <cell r="ER1024">
            <v>76</v>
          </cell>
          <cell r="ES1024" t="str">
            <v/>
          </cell>
          <cell r="ET1024">
            <v>0</v>
          </cell>
          <cell r="EU1024">
            <v>78.5</v>
          </cell>
          <cell r="EV1024">
            <v>74.75</v>
          </cell>
          <cell r="EW1024">
            <v>74.5</v>
          </cell>
          <cell r="EX1024">
            <v>76</v>
          </cell>
          <cell r="EY1024" t="str">
            <v/>
          </cell>
          <cell r="EZ1024">
            <v>0</v>
          </cell>
          <cell r="FA1024">
            <v>79.33</v>
          </cell>
          <cell r="FB1024">
            <v>71.25</v>
          </cell>
          <cell r="FC1024">
            <v>79</v>
          </cell>
          <cell r="FD1024">
            <v>72</v>
          </cell>
          <cell r="FE1024" t="str">
            <v/>
          </cell>
          <cell r="FF1024">
            <v>0</v>
          </cell>
          <cell r="FG1024">
            <v>79.33</v>
          </cell>
          <cell r="FH1024">
            <v>71.25</v>
          </cell>
          <cell r="FI1024">
            <v>79</v>
          </cell>
          <cell r="FJ1024">
            <v>72</v>
          </cell>
          <cell r="FK1024" t="str">
            <v/>
          </cell>
          <cell r="FL1024">
            <v>0</v>
          </cell>
          <cell r="FM1024">
            <v>79.33</v>
          </cell>
          <cell r="FN1024">
            <v>71.25</v>
          </cell>
          <cell r="FO1024">
            <v>79</v>
          </cell>
          <cell r="FP1024">
            <v>72</v>
          </cell>
          <cell r="FQ1024" t="str">
            <v/>
          </cell>
          <cell r="FR1024">
            <v>0</v>
          </cell>
          <cell r="FS1024">
            <v>79.33</v>
          </cell>
          <cell r="FT1024">
            <v>71.25</v>
          </cell>
          <cell r="FU1024">
            <v>79</v>
          </cell>
          <cell r="FV1024">
            <v>72</v>
          </cell>
          <cell r="FW1024" t="str">
            <v/>
          </cell>
          <cell r="FX1024">
            <v>0</v>
          </cell>
          <cell r="FY1024">
            <v>79.33</v>
          </cell>
          <cell r="FZ1024">
            <v>71.25</v>
          </cell>
          <cell r="GA1024">
            <v>79</v>
          </cell>
          <cell r="GB1024">
            <v>72</v>
          </cell>
          <cell r="GC1024" t="str">
            <v/>
          </cell>
          <cell r="GD1024">
            <v>0</v>
          </cell>
          <cell r="GE1024">
            <v>79.33</v>
          </cell>
          <cell r="GF1024">
            <v>71.25</v>
          </cell>
          <cell r="GG1024">
            <v>79</v>
          </cell>
          <cell r="GH1024">
            <v>72</v>
          </cell>
          <cell r="GI1024" t="str">
            <v/>
          </cell>
          <cell r="GJ1024">
            <v>0</v>
          </cell>
          <cell r="GK1024">
            <v>79.33</v>
          </cell>
          <cell r="GL1024">
            <v>71.25</v>
          </cell>
          <cell r="GM1024">
            <v>79</v>
          </cell>
          <cell r="GN1024">
            <v>72</v>
          </cell>
          <cell r="GO1024" t="str">
            <v/>
          </cell>
          <cell r="GP1024">
            <v>0</v>
          </cell>
          <cell r="GQ1024">
            <v>79.33</v>
          </cell>
          <cell r="GR1024">
            <v>71.25</v>
          </cell>
          <cell r="GS1024">
            <v>79</v>
          </cell>
          <cell r="GT1024">
            <v>72</v>
          </cell>
          <cell r="GU1024" t="str">
            <v/>
          </cell>
          <cell r="GV1024">
            <v>0</v>
          </cell>
          <cell r="GW1024">
            <v>81.92</v>
          </cell>
          <cell r="GX1024">
            <v>78.75</v>
          </cell>
          <cell r="GY1024">
            <v>70</v>
          </cell>
          <cell r="GZ1024">
            <v>78</v>
          </cell>
          <cell r="HA1024" t="str">
            <v>EKO-L</v>
          </cell>
          <cell r="HB1024">
            <v>0</v>
          </cell>
          <cell r="HC1024">
            <v>83.83</v>
          </cell>
          <cell r="HD1024">
            <v>75.75</v>
          </cell>
          <cell r="HE1024">
            <v>77.5</v>
          </cell>
          <cell r="HF1024">
            <v>79</v>
          </cell>
          <cell r="HH1024">
            <v>0</v>
          </cell>
          <cell r="HM1024" t="str">
            <v/>
          </cell>
          <cell r="HN1024" t="str">
            <v/>
          </cell>
          <cell r="HS1024">
            <v>0</v>
          </cell>
          <cell r="HT1024" t="str">
            <v>PKN</v>
          </cell>
          <cell r="HU1024">
            <v>0</v>
          </cell>
          <cell r="HV1024" t="str">
            <v>IND</v>
          </cell>
          <cell r="HW1024">
            <v>0</v>
          </cell>
          <cell r="HX1024" t="str">
            <v>MAT-W</v>
          </cell>
          <cell r="HY1024">
            <v>0</v>
          </cell>
          <cell r="HZ1024" t="str">
            <v>SEJ-W</v>
          </cell>
          <cell r="IA1024">
            <v>0</v>
          </cell>
          <cell r="IB1024" t="str">
            <v>IGR-W</v>
          </cell>
          <cell r="IC1024">
            <v>0</v>
          </cell>
          <cell r="ID1024" t="str">
            <v>SBO</v>
          </cell>
          <cell r="IE1024">
            <v>0</v>
          </cell>
          <cell r="IF1024" t="str">
            <v>PJO</v>
          </cell>
          <cell r="IG1024">
            <v>0</v>
          </cell>
          <cell r="IH1024" t="str">
            <v>PRA</v>
          </cell>
          <cell r="II1024">
            <v>0</v>
          </cell>
          <cell r="IJ1024" t="str">
            <v>JAW</v>
          </cell>
          <cell r="IK1024">
            <v>0</v>
          </cell>
          <cell r="IL1024" t="str">
            <v>ARB</v>
          </cell>
          <cell r="IM1024">
            <v>0</v>
          </cell>
          <cell r="IN1024" t="str">
            <v>PKM</v>
          </cell>
          <cell r="IO1024">
            <v>0</v>
          </cell>
          <cell r="IP1024" t="str">
            <v>MAT-P</v>
          </cell>
          <cell r="IQ1024">
            <v>0</v>
          </cell>
          <cell r="IR1024" t="str">
            <v>BIO-P</v>
          </cell>
          <cell r="IS1024">
            <v>0</v>
          </cell>
          <cell r="IT1024" t="str">
            <v>FIS-P</v>
          </cell>
          <cell r="IU1024">
            <v>0</v>
          </cell>
          <cell r="IV1024" t="str">
            <v>KIM-P</v>
          </cell>
          <cell r="IW1024">
            <v>0</v>
          </cell>
          <cell r="IX1024" t="str">
            <v>EKO-L</v>
          </cell>
          <cell r="IY1024">
            <v>0</v>
          </cell>
          <cell r="JA1024">
            <v>0</v>
          </cell>
        </row>
        <row r="1025">
          <cell r="Q1025" t="str">
            <v/>
          </cell>
          <cell r="AB1025" t="str">
            <v/>
          </cell>
          <cell r="AC1025">
            <v>9</v>
          </cell>
          <cell r="AI1025" t="str">
            <v/>
          </cell>
          <cell r="AJ1025">
            <v>0</v>
          </cell>
          <cell r="AK1025">
            <v>83.25</v>
          </cell>
          <cell r="AL1025">
            <v>84.5</v>
          </cell>
          <cell r="AM1025">
            <v>88</v>
          </cell>
          <cell r="AN1025">
            <v>80</v>
          </cell>
          <cell r="AO1025" t="str">
            <v/>
          </cell>
          <cell r="AP1025">
            <v>0</v>
          </cell>
          <cell r="AQ1025">
            <v>85</v>
          </cell>
          <cell r="AR1025">
            <v>0</v>
          </cell>
          <cell r="AS1025">
            <v>78.5</v>
          </cell>
          <cell r="AT1025">
            <v>81</v>
          </cell>
          <cell r="AU1025" t="str">
            <v/>
          </cell>
          <cell r="AV1025">
            <v>0</v>
          </cell>
          <cell r="AW1025">
            <v>81.83</v>
          </cell>
          <cell r="AX1025">
            <v>84</v>
          </cell>
          <cell r="AY1025">
            <v>88</v>
          </cell>
          <cell r="AZ1025">
            <v>80</v>
          </cell>
          <cell r="BA1025" t="str">
            <v/>
          </cell>
          <cell r="BB1025">
            <v>0</v>
          </cell>
          <cell r="BC1025">
            <v>86.75</v>
          </cell>
          <cell r="BD1025">
            <v>84.5</v>
          </cell>
          <cell r="BE1025">
            <v>88</v>
          </cell>
          <cell r="BF1025">
            <v>82</v>
          </cell>
          <cell r="BG1025" t="str">
            <v/>
          </cell>
          <cell r="BH1025">
            <v>0</v>
          </cell>
          <cell r="BI1025">
            <v>84.33</v>
          </cell>
          <cell r="BJ1025">
            <v>80</v>
          </cell>
          <cell r="BK1025">
            <v>77.75</v>
          </cell>
          <cell r="BL1025">
            <v>78</v>
          </cell>
          <cell r="BM1025" t="str">
            <v/>
          </cell>
          <cell r="BN1025">
            <v>0</v>
          </cell>
          <cell r="BO1025">
            <v>81.13</v>
          </cell>
          <cell r="BP1025">
            <v>78.25</v>
          </cell>
          <cell r="BQ1025">
            <v>77.75</v>
          </cell>
          <cell r="BR1025">
            <v>85</v>
          </cell>
          <cell r="BS1025" t="str">
            <v/>
          </cell>
          <cell r="BT1025">
            <v>0</v>
          </cell>
          <cell r="BU1025">
            <v>86.5</v>
          </cell>
          <cell r="BV1025">
            <v>84.25</v>
          </cell>
          <cell r="BW1025">
            <v>88.5</v>
          </cell>
          <cell r="BX1025">
            <v>88</v>
          </cell>
          <cell r="BY1025" t="str">
            <v/>
          </cell>
          <cell r="BZ1025">
            <v>0</v>
          </cell>
          <cell r="CA1025">
            <v>86.78</v>
          </cell>
          <cell r="CB1025">
            <v>81.75</v>
          </cell>
          <cell r="CC1025">
            <v>81</v>
          </cell>
          <cell r="CD1025">
            <v>82</v>
          </cell>
          <cell r="CE1025" t="str">
            <v/>
          </cell>
          <cell r="CF1025">
            <v>0</v>
          </cell>
          <cell r="CG1025">
            <v>86.25</v>
          </cell>
          <cell r="CH1025">
            <v>76.25</v>
          </cell>
          <cell r="CI1025">
            <v>78</v>
          </cell>
          <cell r="CJ1025">
            <v>82</v>
          </cell>
          <cell r="CK1025" t="str">
            <v/>
          </cell>
          <cell r="CL1025">
            <v>0</v>
          </cell>
          <cell r="CM1025">
            <v>76.17</v>
          </cell>
          <cell r="CN1025">
            <v>83.5</v>
          </cell>
          <cell r="CO1025">
            <v>80</v>
          </cell>
          <cell r="CP1025">
            <v>78</v>
          </cell>
          <cell r="CQ1025" t="str">
            <v/>
          </cell>
          <cell r="CR1025">
            <v>0</v>
          </cell>
          <cell r="CS1025">
            <v>82.08</v>
          </cell>
          <cell r="CT1025">
            <v>89.75</v>
          </cell>
          <cell r="CU1025">
            <v>86.5</v>
          </cell>
          <cell r="CV1025">
            <v>83</v>
          </cell>
          <cell r="CW1025" t="str">
            <v/>
          </cell>
          <cell r="CX1025">
            <v>0</v>
          </cell>
          <cell r="CY1025">
            <v>82.44</v>
          </cell>
          <cell r="CZ1025">
            <v>83.75</v>
          </cell>
          <cell r="DA1025">
            <v>76.75</v>
          </cell>
          <cell r="DB1025">
            <v>83</v>
          </cell>
          <cell r="DC1025" t="str">
            <v/>
          </cell>
          <cell r="DD1025">
            <v>0</v>
          </cell>
          <cell r="DE1025">
            <v>91</v>
          </cell>
          <cell r="DF1025">
            <v>81</v>
          </cell>
          <cell r="DG1025">
            <v>81.75</v>
          </cell>
          <cell r="DH1025">
            <v>88</v>
          </cell>
          <cell r="DI1025" t="str">
            <v/>
          </cell>
          <cell r="DJ1025">
            <v>0</v>
          </cell>
          <cell r="DK1025">
            <v>0</v>
          </cell>
          <cell r="DL1025">
            <v>0</v>
          </cell>
          <cell r="DM1025">
            <v>0</v>
          </cell>
          <cell r="DN1025">
            <v>85</v>
          </cell>
          <cell r="DO1025" t="str">
            <v/>
          </cell>
          <cell r="DP1025">
            <v>0</v>
          </cell>
          <cell r="DQ1025">
            <v>89</v>
          </cell>
          <cell r="DR1025">
            <v>85.5</v>
          </cell>
          <cell r="DS1025">
            <v>91.5</v>
          </cell>
          <cell r="DT1025">
            <v>82</v>
          </cell>
          <cell r="DU1025" t="str">
            <v/>
          </cell>
          <cell r="DV1025">
            <v>0</v>
          </cell>
          <cell r="DW1025">
            <v>91</v>
          </cell>
          <cell r="DX1025">
            <v>86.75</v>
          </cell>
          <cell r="DY1025">
            <v>79.75</v>
          </cell>
          <cell r="DZ1025">
            <v>85</v>
          </cell>
          <cell r="EA1025" t="str">
            <v/>
          </cell>
          <cell r="EB1025">
            <v>0</v>
          </cell>
          <cell r="EC1025">
            <v>79.78</v>
          </cell>
          <cell r="ED1025">
            <v>78.25</v>
          </cell>
          <cell r="EE1025">
            <v>84.25</v>
          </cell>
          <cell r="EF1025">
            <v>77</v>
          </cell>
          <cell r="EG1025" t="str">
            <v/>
          </cell>
          <cell r="EH1025">
            <v>0</v>
          </cell>
          <cell r="EI1025">
            <v>78.5</v>
          </cell>
          <cell r="EJ1025">
            <v>74.75</v>
          </cell>
          <cell r="EK1025">
            <v>74.5</v>
          </cell>
          <cell r="EL1025">
            <v>76</v>
          </cell>
          <cell r="EM1025" t="str">
            <v/>
          </cell>
          <cell r="EN1025">
            <v>0</v>
          </cell>
          <cell r="EO1025">
            <v>78.5</v>
          </cell>
          <cell r="EP1025">
            <v>74.75</v>
          </cell>
          <cell r="EQ1025">
            <v>74.5</v>
          </cell>
          <cell r="ER1025">
            <v>76</v>
          </cell>
          <cell r="ES1025" t="str">
            <v/>
          </cell>
          <cell r="ET1025">
            <v>0</v>
          </cell>
          <cell r="EU1025">
            <v>78.5</v>
          </cell>
          <cell r="EV1025">
            <v>74.75</v>
          </cell>
          <cell r="EW1025">
            <v>74.5</v>
          </cell>
          <cell r="EX1025">
            <v>76</v>
          </cell>
          <cell r="EY1025" t="str">
            <v/>
          </cell>
          <cell r="EZ1025">
            <v>0</v>
          </cell>
          <cell r="FA1025">
            <v>79.33</v>
          </cell>
          <cell r="FB1025">
            <v>71.25</v>
          </cell>
          <cell r="FC1025">
            <v>79</v>
          </cell>
          <cell r="FD1025">
            <v>72</v>
          </cell>
          <cell r="FE1025" t="str">
            <v/>
          </cell>
          <cell r="FF1025">
            <v>0</v>
          </cell>
          <cell r="FG1025">
            <v>79.33</v>
          </cell>
          <cell r="FH1025">
            <v>71.25</v>
          </cell>
          <cell r="FI1025">
            <v>79</v>
          </cell>
          <cell r="FJ1025">
            <v>72</v>
          </cell>
          <cell r="FK1025" t="str">
            <v/>
          </cell>
          <cell r="FL1025">
            <v>0</v>
          </cell>
          <cell r="FM1025">
            <v>79.33</v>
          </cell>
          <cell r="FN1025">
            <v>71.25</v>
          </cell>
          <cell r="FO1025">
            <v>79</v>
          </cell>
          <cell r="FP1025">
            <v>72</v>
          </cell>
          <cell r="FQ1025" t="str">
            <v/>
          </cell>
          <cell r="FR1025">
            <v>0</v>
          </cell>
          <cell r="FS1025">
            <v>79.33</v>
          </cell>
          <cell r="FT1025">
            <v>71.25</v>
          </cell>
          <cell r="FU1025">
            <v>79</v>
          </cell>
          <cell r="FV1025">
            <v>72</v>
          </cell>
          <cell r="FW1025" t="str">
            <v/>
          </cell>
          <cell r="FX1025">
            <v>0</v>
          </cell>
          <cell r="FY1025">
            <v>79.33</v>
          </cell>
          <cell r="FZ1025">
            <v>71.25</v>
          </cell>
          <cell r="GA1025">
            <v>79</v>
          </cell>
          <cell r="GB1025">
            <v>72</v>
          </cell>
          <cell r="GC1025" t="str">
            <v/>
          </cell>
          <cell r="GD1025">
            <v>0</v>
          </cell>
          <cell r="GE1025">
            <v>79.33</v>
          </cell>
          <cell r="GF1025">
            <v>71.25</v>
          </cell>
          <cell r="GG1025">
            <v>79</v>
          </cell>
          <cell r="GH1025">
            <v>72</v>
          </cell>
          <cell r="GI1025" t="str">
            <v/>
          </cell>
          <cell r="GJ1025">
            <v>0</v>
          </cell>
          <cell r="GK1025">
            <v>79.33</v>
          </cell>
          <cell r="GL1025">
            <v>71.25</v>
          </cell>
          <cell r="GM1025">
            <v>79</v>
          </cell>
          <cell r="GN1025">
            <v>72</v>
          </cell>
          <cell r="GO1025" t="str">
            <v/>
          </cell>
          <cell r="GP1025">
            <v>0</v>
          </cell>
          <cell r="GQ1025">
            <v>79.33</v>
          </cell>
          <cell r="GR1025">
            <v>71.25</v>
          </cell>
          <cell r="GS1025">
            <v>79</v>
          </cell>
          <cell r="GT1025">
            <v>72</v>
          </cell>
          <cell r="GU1025" t="str">
            <v/>
          </cell>
          <cell r="GV1025">
            <v>0</v>
          </cell>
          <cell r="GW1025">
            <v>81.92</v>
          </cell>
          <cell r="GX1025">
            <v>78.75</v>
          </cell>
          <cell r="GY1025">
            <v>70</v>
          </cell>
          <cell r="GZ1025">
            <v>78</v>
          </cell>
          <cell r="HA1025" t="str">
            <v>EKO-L</v>
          </cell>
          <cell r="HB1025">
            <v>0</v>
          </cell>
          <cell r="HC1025">
            <v>83.83</v>
          </cell>
          <cell r="HD1025">
            <v>75.75</v>
          </cell>
          <cell r="HE1025">
            <v>77.5</v>
          </cell>
          <cell r="HF1025">
            <v>79</v>
          </cell>
          <cell r="HH1025">
            <v>0</v>
          </cell>
          <cell r="HM1025" t="str">
            <v/>
          </cell>
          <cell r="HN1025" t="str">
            <v/>
          </cell>
          <cell r="HS1025">
            <v>0</v>
          </cell>
          <cell r="HT1025" t="str">
            <v>PKN</v>
          </cell>
          <cell r="HU1025">
            <v>0</v>
          </cell>
          <cell r="HV1025" t="str">
            <v>IND</v>
          </cell>
          <cell r="HW1025">
            <v>0</v>
          </cell>
          <cell r="HX1025" t="str">
            <v>MAT-W</v>
          </cell>
          <cell r="HY1025">
            <v>0</v>
          </cell>
          <cell r="HZ1025" t="str">
            <v>SEJ-W</v>
          </cell>
          <cell r="IA1025">
            <v>0</v>
          </cell>
          <cell r="IB1025" t="str">
            <v>IGR-W</v>
          </cell>
          <cell r="IC1025">
            <v>0</v>
          </cell>
          <cell r="ID1025" t="str">
            <v>SBO</v>
          </cell>
          <cell r="IE1025">
            <v>0</v>
          </cell>
          <cell r="IF1025" t="str">
            <v>PJO</v>
          </cell>
          <cell r="IG1025">
            <v>0</v>
          </cell>
          <cell r="IH1025" t="str">
            <v>PRA</v>
          </cell>
          <cell r="II1025">
            <v>0</v>
          </cell>
          <cell r="IJ1025" t="str">
            <v>JAW</v>
          </cell>
          <cell r="IK1025">
            <v>0</v>
          </cell>
          <cell r="IL1025" t="str">
            <v>ARB</v>
          </cell>
          <cell r="IM1025">
            <v>0</v>
          </cell>
          <cell r="IN1025" t="str">
            <v>PKM</v>
          </cell>
          <cell r="IO1025">
            <v>0</v>
          </cell>
          <cell r="IP1025" t="str">
            <v>MAT-P</v>
          </cell>
          <cell r="IQ1025">
            <v>0</v>
          </cell>
          <cell r="IR1025" t="str">
            <v>BIO-P</v>
          </cell>
          <cell r="IS1025">
            <v>0</v>
          </cell>
          <cell r="IT1025" t="str">
            <v>FIS-P</v>
          </cell>
          <cell r="IU1025">
            <v>0</v>
          </cell>
          <cell r="IV1025" t="str">
            <v>KIM-P</v>
          </cell>
          <cell r="IW1025">
            <v>0</v>
          </cell>
          <cell r="IX1025" t="str">
            <v>EKO-L</v>
          </cell>
          <cell r="IY1025">
            <v>0</v>
          </cell>
          <cell r="JA1025">
            <v>0</v>
          </cell>
        </row>
        <row r="1026">
          <cell r="Q1026" t="str">
            <v/>
          </cell>
          <cell r="AB1026" t="str">
            <v/>
          </cell>
          <cell r="AC1026">
            <v>10</v>
          </cell>
          <cell r="AI1026" t="str">
            <v/>
          </cell>
          <cell r="AJ1026">
            <v>0</v>
          </cell>
          <cell r="AK1026">
            <v>83.25</v>
          </cell>
          <cell r="AL1026">
            <v>84.5</v>
          </cell>
          <cell r="AM1026">
            <v>88</v>
          </cell>
          <cell r="AN1026">
            <v>80</v>
          </cell>
          <cell r="AO1026" t="str">
            <v/>
          </cell>
          <cell r="AP1026">
            <v>0</v>
          </cell>
          <cell r="AQ1026">
            <v>85</v>
          </cell>
          <cell r="AR1026">
            <v>0</v>
          </cell>
          <cell r="AS1026">
            <v>78.5</v>
          </cell>
          <cell r="AT1026">
            <v>81</v>
          </cell>
          <cell r="AU1026" t="str">
            <v/>
          </cell>
          <cell r="AV1026">
            <v>0</v>
          </cell>
          <cell r="AW1026">
            <v>81.83</v>
          </cell>
          <cell r="AX1026">
            <v>84</v>
          </cell>
          <cell r="AY1026">
            <v>88</v>
          </cell>
          <cell r="AZ1026">
            <v>80</v>
          </cell>
          <cell r="BA1026" t="str">
            <v/>
          </cell>
          <cell r="BB1026">
            <v>0</v>
          </cell>
          <cell r="BC1026">
            <v>86.75</v>
          </cell>
          <cell r="BD1026">
            <v>84.5</v>
          </cell>
          <cell r="BE1026">
            <v>88</v>
          </cell>
          <cell r="BF1026">
            <v>82</v>
          </cell>
          <cell r="BG1026" t="str">
            <v/>
          </cell>
          <cell r="BH1026">
            <v>0</v>
          </cell>
          <cell r="BI1026">
            <v>84.33</v>
          </cell>
          <cell r="BJ1026">
            <v>80</v>
          </cell>
          <cell r="BK1026">
            <v>77.75</v>
          </cell>
          <cell r="BL1026">
            <v>78</v>
          </cell>
          <cell r="BM1026" t="str">
            <v/>
          </cell>
          <cell r="BN1026">
            <v>0</v>
          </cell>
          <cell r="BO1026">
            <v>81.13</v>
          </cell>
          <cell r="BP1026">
            <v>78.25</v>
          </cell>
          <cell r="BQ1026">
            <v>77.75</v>
          </cell>
          <cell r="BR1026">
            <v>85</v>
          </cell>
          <cell r="BS1026" t="str">
            <v/>
          </cell>
          <cell r="BT1026">
            <v>0</v>
          </cell>
          <cell r="BU1026">
            <v>86.5</v>
          </cell>
          <cell r="BV1026">
            <v>84.25</v>
          </cell>
          <cell r="BW1026">
            <v>88.5</v>
          </cell>
          <cell r="BX1026">
            <v>88</v>
          </cell>
          <cell r="BY1026" t="str">
            <v/>
          </cell>
          <cell r="BZ1026">
            <v>0</v>
          </cell>
          <cell r="CA1026">
            <v>86.78</v>
          </cell>
          <cell r="CB1026">
            <v>81.75</v>
          </cell>
          <cell r="CC1026">
            <v>81</v>
          </cell>
          <cell r="CD1026">
            <v>82</v>
          </cell>
          <cell r="CE1026" t="str">
            <v/>
          </cell>
          <cell r="CF1026">
            <v>0</v>
          </cell>
          <cell r="CG1026">
            <v>86.25</v>
          </cell>
          <cell r="CH1026">
            <v>76.25</v>
          </cell>
          <cell r="CI1026">
            <v>78</v>
          </cell>
          <cell r="CJ1026">
            <v>82</v>
          </cell>
          <cell r="CK1026" t="str">
            <v/>
          </cell>
          <cell r="CL1026">
            <v>0</v>
          </cell>
          <cell r="CM1026">
            <v>76.17</v>
          </cell>
          <cell r="CN1026">
            <v>83.5</v>
          </cell>
          <cell r="CO1026">
            <v>80</v>
          </cell>
          <cell r="CP1026">
            <v>78</v>
          </cell>
          <cell r="CQ1026" t="str">
            <v/>
          </cell>
          <cell r="CR1026">
            <v>0</v>
          </cell>
          <cell r="CS1026">
            <v>82.08</v>
          </cell>
          <cell r="CT1026">
            <v>89.75</v>
          </cell>
          <cell r="CU1026">
            <v>86.5</v>
          </cell>
          <cell r="CV1026">
            <v>83</v>
          </cell>
          <cell r="CW1026" t="str">
            <v/>
          </cell>
          <cell r="CX1026">
            <v>0</v>
          </cell>
          <cell r="CY1026">
            <v>82.44</v>
          </cell>
          <cell r="CZ1026">
            <v>83.75</v>
          </cell>
          <cell r="DA1026">
            <v>76.75</v>
          </cell>
          <cell r="DB1026">
            <v>83</v>
          </cell>
          <cell r="DC1026" t="str">
            <v/>
          </cell>
          <cell r="DD1026">
            <v>0</v>
          </cell>
          <cell r="DE1026">
            <v>91</v>
          </cell>
          <cell r="DF1026">
            <v>81</v>
          </cell>
          <cell r="DG1026">
            <v>81.75</v>
          </cell>
          <cell r="DH1026">
            <v>88</v>
          </cell>
          <cell r="DI1026" t="str">
            <v/>
          </cell>
          <cell r="DJ1026">
            <v>0</v>
          </cell>
          <cell r="DK1026">
            <v>0</v>
          </cell>
          <cell r="DL1026">
            <v>0</v>
          </cell>
          <cell r="DM1026">
            <v>0</v>
          </cell>
          <cell r="DN1026">
            <v>85</v>
          </cell>
          <cell r="DO1026" t="str">
            <v/>
          </cell>
          <cell r="DP1026">
            <v>0</v>
          </cell>
          <cell r="DQ1026">
            <v>89</v>
          </cell>
          <cell r="DR1026">
            <v>85.5</v>
          </cell>
          <cell r="DS1026">
            <v>91.5</v>
          </cell>
          <cell r="DT1026">
            <v>82</v>
          </cell>
          <cell r="DU1026" t="str">
            <v/>
          </cell>
          <cell r="DV1026">
            <v>0</v>
          </cell>
          <cell r="DW1026">
            <v>91</v>
          </cell>
          <cell r="DX1026">
            <v>86.75</v>
          </cell>
          <cell r="DY1026">
            <v>79.75</v>
          </cell>
          <cell r="DZ1026">
            <v>85</v>
          </cell>
          <cell r="EA1026" t="str">
            <v/>
          </cell>
          <cell r="EB1026">
            <v>0</v>
          </cell>
          <cell r="EC1026">
            <v>79.78</v>
          </cell>
          <cell r="ED1026">
            <v>78.25</v>
          </cell>
          <cell r="EE1026">
            <v>84.25</v>
          </cell>
          <cell r="EF1026">
            <v>77</v>
          </cell>
          <cell r="EG1026" t="str">
            <v/>
          </cell>
          <cell r="EH1026">
            <v>0</v>
          </cell>
          <cell r="EI1026">
            <v>78.5</v>
          </cell>
          <cell r="EJ1026">
            <v>74.75</v>
          </cell>
          <cell r="EK1026">
            <v>74.5</v>
          </cell>
          <cell r="EL1026">
            <v>76</v>
          </cell>
          <cell r="EM1026" t="str">
            <v/>
          </cell>
          <cell r="EN1026">
            <v>0</v>
          </cell>
          <cell r="EO1026">
            <v>78.5</v>
          </cell>
          <cell r="EP1026">
            <v>74.75</v>
          </cell>
          <cell r="EQ1026">
            <v>74.5</v>
          </cell>
          <cell r="ER1026">
            <v>76</v>
          </cell>
          <cell r="ES1026" t="str">
            <v/>
          </cell>
          <cell r="ET1026">
            <v>0</v>
          </cell>
          <cell r="EU1026">
            <v>78.5</v>
          </cell>
          <cell r="EV1026">
            <v>74.75</v>
          </cell>
          <cell r="EW1026">
            <v>74.5</v>
          </cell>
          <cell r="EX1026">
            <v>76</v>
          </cell>
          <cell r="EY1026" t="str">
            <v/>
          </cell>
          <cell r="EZ1026">
            <v>0</v>
          </cell>
          <cell r="FA1026">
            <v>79.33</v>
          </cell>
          <cell r="FB1026">
            <v>71.25</v>
          </cell>
          <cell r="FC1026">
            <v>79</v>
          </cell>
          <cell r="FD1026">
            <v>72</v>
          </cell>
          <cell r="FE1026" t="str">
            <v/>
          </cell>
          <cell r="FF1026">
            <v>0</v>
          </cell>
          <cell r="FG1026">
            <v>79.33</v>
          </cell>
          <cell r="FH1026">
            <v>71.25</v>
          </cell>
          <cell r="FI1026">
            <v>79</v>
          </cell>
          <cell r="FJ1026">
            <v>72</v>
          </cell>
          <cell r="FK1026" t="str">
            <v/>
          </cell>
          <cell r="FL1026">
            <v>0</v>
          </cell>
          <cell r="FM1026">
            <v>79.33</v>
          </cell>
          <cell r="FN1026">
            <v>71.25</v>
          </cell>
          <cell r="FO1026">
            <v>79</v>
          </cell>
          <cell r="FP1026">
            <v>72</v>
          </cell>
          <cell r="FQ1026" t="str">
            <v/>
          </cell>
          <cell r="FR1026">
            <v>0</v>
          </cell>
          <cell r="FS1026">
            <v>79.33</v>
          </cell>
          <cell r="FT1026">
            <v>71.25</v>
          </cell>
          <cell r="FU1026">
            <v>79</v>
          </cell>
          <cell r="FV1026">
            <v>72</v>
          </cell>
          <cell r="FW1026" t="str">
            <v/>
          </cell>
          <cell r="FX1026">
            <v>0</v>
          </cell>
          <cell r="FY1026">
            <v>79.33</v>
          </cell>
          <cell r="FZ1026">
            <v>71.25</v>
          </cell>
          <cell r="GA1026">
            <v>79</v>
          </cell>
          <cell r="GB1026">
            <v>72</v>
          </cell>
          <cell r="GC1026" t="str">
            <v/>
          </cell>
          <cell r="GD1026">
            <v>0</v>
          </cell>
          <cell r="GE1026">
            <v>79.33</v>
          </cell>
          <cell r="GF1026">
            <v>71.25</v>
          </cell>
          <cell r="GG1026">
            <v>79</v>
          </cell>
          <cell r="GH1026">
            <v>72</v>
          </cell>
          <cell r="GI1026" t="str">
            <v/>
          </cell>
          <cell r="GJ1026">
            <v>0</v>
          </cell>
          <cell r="GK1026">
            <v>79.33</v>
          </cell>
          <cell r="GL1026">
            <v>71.25</v>
          </cell>
          <cell r="GM1026">
            <v>79</v>
          </cell>
          <cell r="GN1026">
            <v>72</v>
          </cell>
          <cell r="GO1026" t="str">
            <v/>
          </cell>
          <cell r="GP1026">
            <v>0</v>
          </cell>
          <cell r="GQ1026">
            <v>79.33</v>
          </cell>
          <cell r="GR1026">
            <v>71.25</v>
          </cell>
          <cell r="GS1026">
            <v>79</v>
          </cell>
          <cell r="GT1026">
            <v>72</v>
          </cell>
          <cell r="GU1026" t="str">
            <v/>
          </cell>
          <cell r="GV1026">
            <v>0</v>
          </cell>
          <cell r="GW1026">
            <v>81.92</v>
          </cell>
          <cell r="GX1026">
            <v>78.75</v>
          </cell>
          <cell r="GY1026">
            <v>70</v>
          </cell>
          <cell r="GZ1026">
            <v>78</v>
          </cell>
          <cell r="HA1026" t="str">
            <v>EKO-L</v>
          </cell>
          <cell r="HB1026">
            <v>0</v>
          </cell>
          <cell r="HC1026">
            <v>83.83</v>
          </cell>
          <cell r="HD1026">
            <v>75.75</v>
          </cell>
          <cell r="HE1026">
            <v>77.5</v>
          </cell>
          <cell r="HF1026">
            <v>79</v>
          </cell>
          <cell r="HH1026">
            <v>0</v>
          </cell>
          <cell r="HM1026" t="str">
            <v/>
          </cell>
          <cell r="HN1026" t="str">
            <v/>
          </cell>
          <cell r="HS1026">
            <v>0</v>
          </cell>
          <cell r="HT1026" t="str">
            <v>PKN</v>
          </cell>
          <cell r="HU1026">
            <v>0</v>
          </cell>
          <cell r="HV1026" t="str">
            <v>IND</v>
          </cell>
          <cell r="HW1026">
            <v>0</v>
          </cell>
          <cell r="HX1026" t="str">
            <v>MAT-W</v>
          </cell>
          <cell r="HY1026">
            <v>0</v>
          </cell>
          <cell r="HZ1026" t="str">
            <v>SEJ-W</v>
          </cell>
          <cell r="IA1026">
            <v>0</v>
          </cell>
          <cell r="IB1026" t="str">
            <v>IGR-W</v>
          </cell>
          <cell r="IC1026">
            <v>0</v>
          </cell>
          <cell r="ID1026" t="str">
            <v>SBO</v>
          </cell>
          <cell r="IE1026">
            <v>0</v>
          </cell>
          <cell r="IF1026" t="str">
            <v>PJO</v>
          </cell>
          <cell r="IG1026">
            <v>0</v>
          </cell>
          <cell r="IH1026" t="str">
            <v>PRA</v>
          </cell>
          <cell r="II1026">
            <v>0</v>
          </cell>
          <cell r="IJ1026" t="str">
            <v>JAW</v>
          </cell>
          <cell r="IK1026">
            <v>0</v>
          </cell>
          <cell r="IL1026" t="str">
            <v>ARB</v>
          </cell>
          <cell r="IM1026">
            <v>0</v>
          </cell>
          <cell r="IN1026" t="str">
            <v>PKM</v>
          </cell>
          <cell r="IO1026">
            <v>0</v>
          </cell>
          <cell r="IP1026" t="str">
            <v>MAT-P</v>
          </cell>
          <cell r="IQ1026">
            <v>0</v>
          </cell>
          <cell r="IR1026" t="str">
            <v>BIO-P</v>
          </cell>
          <cell r="IS1026">
            <v>0</v>
          </cell>
          <cell r="IT1026" t="str">
            <v>FIS-P</v>
          </cell>
          <cell r="IU1026">
            <v>0</v>
          </cell>
          <cell r="IV1026" t="str">
            <v>KIM-P</v>
          </cell>
          <cell r="IW1026">
            <v>0</v>
          </cell>
          <cell r="IX1026" t="str">
            <v>EKO-L</v>
          </cell>
          <cell r="IY1026">
            <v>0</v>
          </cell>
          <cell r="JA1026">
            <v>0</v>
          </cell>
        </row>
        <row r="1027">
          <cell r="Q1027" t="str">
            <v/>
          </cell>
          <cell r="AB1027" t="str">
            <v/>
          </cell>
          <cell r="AC1027">
            <v>11</v>
          </cell>
          <cell r="AI1027" t="str">
            <v/>
          </cell>
          <cell r="AJ1027">
            <v>0</v>
          </cell>
          <cell r="AK1027">
            <v>83.25</v>
          </cell>
          <cell r="AL1027">
            <v>84.5</v>
          </cell>
          <cell r="AM1027">
            <v>88</v>
          </cell>
          <cell r="AN1027">
            <v>80</v>
          </cell>
          <cell r="AO1027" t="str">
            <v/>
          </cell>
          <cell r="AP1027">
            <v>0</v>
          </cell>
          <cell r="AQ1027">
            <v>85</v>
          </cell>
          <cell r="AR1027">
            <v>0</v>
          </cell>
          <cell r="AS1027">
            <v>78.5</v>
          </cell>
          <cell r="AT1027">
            <v>81</v>
          </cell>
          <cell r="AU1027" t="str">
            <v/>
          </cell>
          <cell r="AV1027">
            <v>0</v>
          </cell>
          <cell r="AW1027">
            <v>81.83</v>
          </cell>
          <cell r="AX1027">
            <v>84</v>
          </cell>
          <cell r="AY1027">
            <v>88</v>
          </cell>
          <cell r="AZ1027">
            <v>80</v>
          </cell>
          <cell r="BA1027" t="str">
            <v/>
          </cell>
          <cell r="BB1027">
            <v>0</v>
          </cell>
          <cell r="BC1027">
            <v>86.75</v>
          </cell>
          <cell r="BD1027">
            <v>84.5</v>
          </cell>
          <cell r="BE1027">
            <v>88</v>
          </cell>
          <cell r="BF1027">
            <v>82</v>
          </cell>
          <cell r="BG1027" t="str">
            <v/>
          </cell>
          <cell r="BH1027">
            <v>0</v>
          </cell>
          <cell r="BI1027">
            <v>84.33</v>
          </cell>
          <cell r="BJ1027">
            <v>80</v>
          </cell>
          <cell r="BK1027">
            <v>77.75</v>
          </cell>
          <cell r="BL1027">
            <v>78</v>
          </cell>
          <cell r="BM1027" t="str">
            <v/>
          </cell>
          <cell r="BN1027">
            <v>0</v>
          </cell>
          <cell r="BO1027">
            <v>81.13</v>
          </cell>
          <cell r="BP1027">
            <v>78.25</v>
          </cell>
          <cell r="BQ1027">
            <v>77.75</v>
          </cell>
          <cell r="BR1027">
            <v>85</v>
          </cell>
          <cell r="BS1027" t="str">
            <v/>
          </cell>
          <cell r="BT1027">
            <v>0</v>
          </cell>
          <cell r="BU1027">
            <v>86.5</v>
          </cell>
          <cell r="BV1027">
            <v>84.25</v>
          </cell>
          <cell r="BW1027">
            <v>88.5</v>
          </cell>
          <cell r="BX1027">
            <v>88</v>
          </cell>
          <cell r="BY1027" t="str">
            <v/>
          </cell>
          <cell r="BZ1027">
            <v>0</v>
          </cell>
          <cell r="CA1027">
            <v>86.78</v>
          </cell>
          <cell r="CB1027">
            <v>81.75</v>
          </cell>
          <cell r="CC1027">
            <v>81</v>
          </cell>
          <cell r="CD1027">
            <v>82</v>
          </cell>
          <cell r="CE1027" t="str">
            <v/>
          </cell>
          <cell r="CF1027">
            <v>0</v>
          </cell>
          <cell r="CG1027">
            <v>86.25</v>
          </cell>
          <cell r="CH1027">
            <v>76.25</v>
          </cell>
          <cell r="CI1027">
            <v>78</v>
          </cell>
          <cell r="CJ1027">
            <v>82</v>
          </cell>
          <cell r="CK1027" t="str">
            <v/>
          </cell>
          <cell r="CL1027">
            <v>0</v>
          </cell>
          <cell r="CM1027">
            <v>76.17</v>
          </cell>
          <cell r="CN1027">
            <v>83.5</v>
          </cell>
          <cell r="CO1027">
            <v>80</v>
          </cell>
          <cell r="CP1027">
            <v>78</v>
          </cell>
          <cell r="CQ1027" t="str">
            <v/>
          </cell>
          <cell r="CR1027">
            <v>0</v>
          </cell>
          <cell r="CS1027">
            <v>82.08</v>
          </cell>
          <cell r="CT1027">
            <v>89.75</v>
          </cell>
          <cell r="CU1027">
            <v>86.5</v>
          </cell>
          <cell r="CV1027">
            <v>83</v>
          </cell>
          <cell r="CW1027" t="str">
            <v/>
          </cell>
          <cell r="CX1027">
            <v>0</v>
          </cell>
          <cell r="CY1027">
            <v>82.44</v>
          </cell>
          <cell r="CZ1027">
            <v>83.75</v>
          </cell>
          <cell r="DA1027">
            <v>76.75</v>
          </cell>
          <cell r="DB1027">
            <v>83</v>
          </cell>
          <cell r="DC1027" t="str">
            <v/>
          </cell>
          <cell r="DD1027">
            <v>0</v>
          </cell>
          <cell r="DE1027">
            <v>91</v>
          </cell>
          <cell r="DF1027">
            <v>81</v>
          </cell>
          <cell r="DG1027">
            <v>81.75</v>
          </cell>
          <cell r="DH1027">
            <v>88</v>
          </cell>
          <cell r="DI1027" t="str">
            <v/>
          </cell>
          <cell r="DJ1027">
            <v>0</v>
          </cell>
          <cell r="DK1027">
            <v>0</v>
          </cell>
          <cell r="DL1027">
            <v>0</v>
          </cell>
          <cell r="DM1027">
            <v>0</v>
          </cell>
          <cell r="DN1027">
            <v>85</v>
          </cell>
          <cell r="DO1027" t="str">
            <v/>
          </cell>
          <cell r="DP1027">
            <v>0</v>
          </cell>
          <cell r="DQ1027">
            <v>89</v>
          </cell>
          <cell r="DR1027">
            <v>85.5</v>
          </cell>
          <cell r="DS1027">
            <v>91.5</v>
          </cell>
          <cell r="DT1027">
            <v>82</v>
          </cell>
          <cell r="DU1027" t="str">
            <v/>
          </cell>
          <cell r="DV1027">
            <v>0</v>
          </cell>
          <cell r="DW1027">
            <v>91</v>
          </cell>
          <cell r="DX1027">
            <v>86.75</v>
          </cell>
          <cell r="DY1027">
            <v>79.75</v>
          </cell>
          <cell r="DZ1027">
            <v>85</v>
          </cell>
          <cell r="EA1027" t="str">
            <v/>
          </cell>
          <cell r="EB1027">
            <v>0</v>
          </cell>
          <cell r="EC1027">
            <v>79.78</v>
          </cell>
          <cell r="ED1027">
            <v>78.25</v>
          </cell>
          <cell r="EE1027">
            <v>84.25</v>
          </cell>
          <cell r="EF1027">
            <v>77</v>
          </cell>
          <cell r="EG1027" t="str">
            <v/>
          </cell>
          <cell r="EH1027">
            <v>0</v>
          </cell>
          <cell r="EI1027">
            <v>78.5</v>
          </cell>
          <cell r="EJ1027">
            <v>74.75</v>
          </cell>
          <cell r="EK1027">
            <v>74.5</v>
          </cell>
          <cell r="EL1027">
            <v>76</v>
          </cell>
          <cell r="EM1027" t="str">
            <v/>
          </cell>
          <cell r="EN1027">
            <v>0</v>
          </cell>
          <cell r="EO1027">
            <v>78.5</v>
          </cell>
          <cell r="EP1027">
            <v>74.75</v>
          </cell>
          <cell r="EQ1027">
            <v>74.5</v>
          </cell>
          <cell r="ER1027">
            <v>76</v>
          </cell>
          <cell r="ES1027" t="str">
            <v/>
          </cell>
          <cell r="ET1027">
            <v>0</v>
          </cell>
          <cell r="EU1027">
            <v>78.5</v>
          </cell>
          <cell r="EV1027">
            <v>74.75</v>
          </cell>
          <cell r="EW1027">
            <v>74.5</v>
          </cell>
          <cell r="EX1027">
            <v>76</v>
          </cell>
          <cell r="EY1027" t="str">
            <v/>
          </cell>
          <cell r="EZ1027">
            <v>0</v>
          </cell>
          <cell r="FA1027">
            <v>79.33</v>
          </cell>
          <cell r="FB1027">
            <v>71.25</v>
          </cell>
          <cell r="FC1027">
            <v>79</v>
          </cell>
          <cell r="FD1027">
            <v>72</v>
          </cell>
          <cell r="FE1027" t="str">
            <v/>
          </cell>
          <cell r="FF1027">
            <v>0</v>
          </cell>
          <cell r="FG1027">
            <v>79.33</v>
          </cell>
          <cell r="FH1027">
            <v>71.25</v>
          </cell>
          <cell r="FI1027">
            <v>79</v>
          </cell>
          <cell r="FJ1027">
            <v>72</v>
          </cell>
          <cell r="FK1027" t="str">
            <v/>
          </cell>
          <cell r="FL1027">
            <v>0</v>
          </cell>
          <cell r="FM1027">
            <v>79.33</v>
          </cell>
          <cell r="FN1027">
            <v>71.25</v>
          </cell>
          <cell r="FO1027">
            <v>79</v>
          </cell>
          <cell r="FP1027">
            <v>72</v>
          </cell>
          <cell r="FQ1027" t="str">
            <v/>
          </cell>
          <cell r="FR1027">
            <v>0</v>
          </cell>
          <cell r="FS1027">
            <v>79.33</v>
          </cell>
          <cell r="FT1027">
            <v>71.25</v>
          </cell>
          <cell r="FU1027">
            <v>79</v>
          </cell>
          <cell r="FV1027">
            <v>72</v>
          </cell>
          <cell r="FW1027" t="str">
            <v/>
          </cell>
          <cell r="FX1027">
            <v>0</v>
          </cell>
          <cell r="FY1027">
            <v>79.33</v>
          </cell>
          <cell r="FZ1027">
            <v>71.25</v>
          </cell>
          <cell r="GA1027">
            <v>79</v>
          </cell>
          <cell r="GB1027">
            <v>72</v>
          </cell>
          <cell r="GC1027" t="str">
            <v/>
          </cell>
          <cell r="GD1027">
            <v>0</v>
          </cell>
          <cell r="GE1027">
            <v>79.33</v>
          </cell>
          <cell r="GF1027">
            <v>71.25</v>
          </cell>
          <cell r="GG1027">
            <v>79</v>
          </cell>
          <cell r="GH1027">
            <v>72</v>
          </cell>
          <cell r="GI1027" t="str">
            <v/>
          </cell>
          <cell r="GJ1027">
            <v>0</v>
          </cell>
          <cell r="GK1027">
            <v>79.33</v>
          </cell>
          <cell r="GL1027">
            <v>71.25</v>
          </cell>
          <cell r="GM1027">
            <v>79</v>
          </cell>
          <cell r="GN1027">
            <v>72</v>
          </cell>
          <cell r="GO1027" t="str">
            <v/>
          </cell>
          <cell r="GP1027">
            <v>0</v>
          </cell>
          <cell r="GQ1027">
            <v>79.33</v>
          </cell>
          <cell r="GR1027">
            <v>71.25</v>
          </cell>
          <cell r="GS1027">
            <v>79</v>
          </cell>
          <cell r="GT1027">
            <v>72</v>
          </cell>
          <cell r="GU1027" t="str">
            <v/>
          </cell>
          <cell r="GV1027">
            <v>0</v>
          </cell>
          <cell r="GW1027">
            <v>81.92</v>
          </cell>
          <cell r="GX1027">
            <v>78.75</v>
          </cell>
          <cell r="GY1027">
            <v>70</v>
          </cell>
          <cell r="GZ1027">
            <v>78</v>
          </cell>
          <cell r="HA1027" t="str">
            <v>EKO-L</v>
          </cell>
          <cell r="HB1027">
            <v>0</v>
          </cell>
          <cell r="HC1027">
            <v>83.83</v>
          </cell>
          <cell r="HD1027">
            <v>75.75</v>
          </cell>
          <cell r="HE1027">
            <v>77.5</v>
          </cell>
          <cell r="HF1027">
            <v>79</v>
          </cell>
          <cell r="HH1027">
            <v>0</v>
          </cell>
          <cell r="HM1027" t="str">
            <v/>
          </cell>
          <cell r="HN1027" t="str">
            <v/>
          </cell>
          <cell r="HS1027">
            <v>0</v>
          </cell>
          <cell r="HT1027" t="str">
            <v>PKN</v>
          </cell>
          <cell r="HU1027">
            <v>0</v>
          </cell>
          <cell r="HV1027" t="str">
            <v>IND</v>
          </cell>
          <cell r="HW1027">
            <v>0</v>
          </cell>
          <cell r="HX1027" t="str">
            <v>MAT-W</v>
          </cell>
          <cell r="HY1027">
            <v>0</v>
          </cell>
          <cell r="HZ1027" t="str">
            <v>SEJ-W</v>
          </cell>
          <cell r="IA1027">
            <v>0</v>
          </cell>
          <cell r="IB1027" t="str">
            <v>IGR-W</v>
          </cell>
          <cell r="IC1027">
            <v>0</v>
          </cell>
          <cell r="ID1027" t="str">
            <v>SBO</v>
          </cell>
          <cell r="IE1027">
            <v>0</v>
          </cell>
          <cell r="IF1027" t="str">
            <v>PJO</v>
          </cell>
          <cell r="IG1027">
            <v>0</v>
          </cell>
          <cell r="IH1027" t="str">
            <v>PRA</v>
          </cell>
          <cell r="II1027">
            <v>0</v>
          </cell>
          <cell r="IJ1027" t="str">
            <v>JAW</v>
          </cell>
          <cell r="IK1027">
            <v>0</v>
          </cell>
          <cell r="IL1027" t="str">
            <v>ARB</v>
          </cell>
          <cell r="IM1027">
            <v>0</v>
          </cell>
          <cell r="IN1027" t="str">
            <v>PKM</v>
          </cell>
          <cell r="IO1027">
            <v>0</v>
          </cell>
          <cell r="IP1027" t="str">
            <v>MAT-P</v>
          </cell>
          <cell r="IQ1027">
            <v>0</v>
          </cell>
          <cell r="IR1027" t="str">
            <v>BIO-P</v>
          </cell>
          <cell r="IS1027">
            <v>0</v>
          </cell>
          <cell r="IT1027" t="str">
            <v>FIS-P</v>
          </cell>
          <cell r="IU1027">
            <v>0</v>
          </cell>
          <cell r="IV1027" t="str">
            <v>KIM-P</v>
          </cell>
          <cell r="IW1027">
            <v>0</v>
          </cell>
          <cell r="IX1027" t="str">
            <v>EKO-L</v>
          </cell>
          <cell r="IY1027">
            <v>0</v>
          </cell>
          <cell r="JA1027">
            <v>0</v>
          </cell>
        </row>
        <row r="1028">
          <cell r="Q1028" t="str">
            <v/>
          </cell>
          <cell r="AB1028" t="str">
            <v/>
          </cell>
          <cell r="AC1028">
            <v>12</v>
          </cell>
          <cell r="AI1028" t="str">
            <v/>
          </cell>
          <cell r="AJ1028">
            <v>0</v>
          </cell>
          <cell r="AK1028">
            <v>83.25</v>
          </cell>
          <cell r="AL1028">
            <v>84.5</v>
          </cell>
          <cell r="AM1028">
            <v>88</v>
          </cell>
          <cell r="AN1028">
            <v>80</v>
          </cell>
          <cell r="AO1028" t="str">
            <v/>
          </cell>
          <cell r="AP1028">
            <v>0</v>
          </cell>
          <cell r="AQ1028">
            <v>85</v>
          </cell>
          <cell r="AR1028">
            <v>0</v>
          </cell>
          <cell r="AS1028">
            <v>78.5</v>
          </cell>
          <cell r="AT1028">
            <v>81</v>
          </cell>
          <cell r="AU1028" t="str">
            <v/>
          </cell>
          <cell r="AV1028">
            <v>0</v>
          </cell>
          <cell r="AW1028">
            <v>81.83</v>
          </cell>
          <cell r="AX1028">
            <v>84</v>
          </cell>
          <cell r="AY1028">
            <v>88</v>
          </cell>
          <cell r="AZ1028">
            <v>80</v>
          </cell>
          <cell r="BA1028" t="str">
            <v/>
          </cell>
          <cell r="BB1028">
            <v>0</v>
          </cell>
          <cell r="BC1028">
            <v>86.75</v>
          </cell>
          <cell r="BD1028">
            <v>84.5</v>
          </cell>
          <cell r="BE1028">
            <v>88</v>
          </cell>
          <cell r="BF1028">
            <v>82</v>
          </cell>
          <cell r="BG1028" t="str">
            <v/>
          </cell>
          <cell r="BH1028">
            <v>0</v>
          </cell>
          <cell r="BI1028">
            <v>84.33</v>
          </cell>
          <cell r="BJ1028">
            <v>80</v>
          </cell>
          <cell r="BK1028">
            <v>77.75</v>
          </cell>
          <cell r="BL1028">
            <v>78</v>
          </cell>
          <cell r="BM1028" t="str">
            <v/>
          </cell>
          <cell r="BN1028">
            <v>0</v>
          </cell>
          <cell r="BO1028">
            <v>81.13</v>
          </cell>
          <cell r="BP1028">
            <v>78.25</v>
          </cell>
          <cell r="BQ1028">
            <v>77.75</v>
          </cell>
          <cell r="BR1028">
            <v>85</v>
          </cell>
          <cell r="BS1028" t="str">
            <v/>
          </cell>
          <cell r="BT1028">
            <v>0</v>
          </cell>
          <cell r="BU1028">
            <v>86.5</v>
          </cell>
          <cell r="BV1028">
            <v>84.25</v>
          </cell>
          <cell r="BW1028">
            <v>88.5</v>
          </cell>
          <cell r="BX1028">
            <v>88</v>
          </cell>
          <cell r="BY1028" t="str">
            <v/>
          </cell>
          <cell r="BZ1028">
            <v>0</v>
          </cell>
          <cell r="CA1028">
            <v>86.78</v>
          </cell>
          <cell r="CB1028">
            <v>81.75</v>
          </cell>
          <cell r="CC1028">
            <v>81</v>
          </cell>
          <cell r="CD1028">
            <v>82</v>
          </cell>
          <cell r="CE1028" t="str">
            <v/>
          </cell>
          <cell r="CF1028">
            <v>0</v>
          </cell>
          <cell r="CG1028">
            <v>86.25</v>
          </cell>
          <cell r="CH1028">
            <v>76.25</v>
          </cell>
          <cell r="CI1028">
            <v>78</v>
          </cell>
          <cell r="CJ1028">
            <v>82</v>
          </cell>
          <cell r="CK1028" t="str">
            <v/>
          </cell>
          <cell r="CL1028">
            <v>0</v>
          </cell>
          <cell r="CM1028">
            <v>76.17</v>
          </cell>
          <cell r="CN1028">
            <v>83.5</v>
          </cell>
          <cell r="CO1028">
            <v>80</v>
          </cell>
          <cell r="CP1028">
            <v>78</v>
          </cell>
          <cell r="CQ1028" t="str">
            <v/>
          </cell>
          <cell r="CR1028">
            <v>0</v>
          </cell>
          <cell r="CS1028">
            <v>82.08</v>
          </cell>
          <cell r="CT1028">
            <v>89.75</v>
          </cell>
          <cell r="CU1028">
            <v>86.5</v>
          </cell>
          <cell r="CV1028">
            <v>83</v>
          </cell>
          <cell r="CW1028" t="str">
            <v/>
          </cell>
          <cell r="CX1028">
            <v>0</v>
          </cell>
          <cell r="CY1028">
            <v>82.44</v>
          </cell>
          <cell r="CZ1028">
            <v>83.75</v>
          </cell>
          <cell r="DA1028">
            <v>76.75</v>
          </cell>
          <cell r="DB1028">
            <v>83</v>
          </cell>
          <cell r="DC1028" t="str">
            <v/>
          </cell>
          <cell r="DD1028">
            <v>0</v>
          </cell>
          <cell r="DE1028">
            <v>91</v>
          </cell>
          <cell r="DF1028">
            <v>81</v>
          </cell>
          <cell r="DG1028">
            <v>81.75</v>
          </cell>
          <cell r="DH1028">
            <v>88</v>
          </cell>
          <cell r="DI1028" t="str">
            <v/>
          </cell>
          <cell r="DJ1028">
            <v>0</v>
          </cell>
          <cell r="DK1028">
            <v>0</v>
          </cell>
          <cell r="DL1028">
            <v>0</v>
          </cell>
          <cell r="DM1028">
            <v>0</v>
          </cell>
          <cell r="DN1028">
            <v>85</v>
          </cell>
          <cell r="DO1028" t="str">
            <v/>
          </cell>
          <cell r="DP1028">
            <v>0</v>
          </cell>
          <cell r="DQ1028">
            <v>89</v>
          </cell>
          <cell r="DR1028">
            <v>85.5</v>
          </cell>
          <cell r="DS1028">
            <v>91.5</v>
          </cell>
          <cell r="DT1028">
            <v>82</v>
          </cell>
          <cell r="DU1028" t="str">
            <v/>
          </cell>
          <cell r="DV1028">
            <v>0</v>
          </cell>
          <cell r="DW1028">
            <v>91</v>
          </cell>
          <cell r="DX1028">
            <v>86.75</v>
          </cell>
          <cell r="DY1028">
            <v>79.75</v>
          </cell>
          <cell r="DZ1028">
            <v>85</v>
          </cell>
          <cell r="EA1028" t="str">
            <v/>
          </cell>
          <cell r="EB1028">
            <v>0</v>
          </cell>
          <cell r="EC1028">
            <v>79.78</v>
          </cell>
          <cell r="ED1028">
            <v>78.25</v>
          </cell>
          <cell r="EE1028">
            <v>84.25</v>
          </cell>
          <cell r="EF1028">
            <v>77</v>
          </cell>
          <cell r="EG1028" t="str">
            <v/>
          </cell>
          <cell r="EH1028">
            <v>0</v>
          </cell>
          <cell r="EI1028">
            <v>78.5</v>
          </cell>
          <cell r="EJ1028">
            <v>74.75</v>
          </cell>
          <cell r="EK1028">
            <v>74.5</v>
          </cell>
          <cell r="EL1028">
            <v>76</v>
          </cell>
          <cell r="EM1028" t="str">
            <v/>
          </cell>
          <cell r="EN1028">
            <v>0</v>
          </cell>
          <cell r="EO1028">
            <v>78.5</v>
          </cell>
          <cell r="EP1028">
            <v>74.75</v>
          </cell>
          <cell r="EQ1028">
            <v>74.5</v>
          </cell>
          <cell r="ER1028">
            <v>76</v>
          </cell>
          <cell r="ES1028" t="str">
            <v/>
          </cell>
          <cell r="ET1028">
            <v>0</v>
          </cell>
          <cell r="EU1028">
            <v>78.5</v>
          </cell>
          <cell r="EV1028">
            <v>74.75</v>
          </cell>
          <cell r="EW1028">
            <v>74.5</v>
          </cell>
          <cell r="EX1028">
            <v>76</v>
          </cell>
          <cell r="EY1028" t="str">
            <v/>
          </cell>
          <cell r="EZ1028">
            <v>0</v>
          </cell>
          <cell r="FA1028">
            <v>79.33</v>
          </cell>
          <cell r="FB1028">
            <v>71.25</v>
          </cell>
          <cell r="FC1028">
            <v>79</v>
          </cell>
          <cell r="FD1028">
            <v>72</v>
          </cell>
          <cell r="FE1028" t="str">
            <v/>
          </cell>
          <cell r="FF1028">
            <v>0</v>
          </cell>
          <cell r="FG1028">
            <v>79.33</v>
          </cell>
          <cell r="FH1028">
            <v>71.25</v>
          </cell>
          <cell r="FI1028">
            <v>79</v>
          </cell>
          <cell r="FJ1028">
            <v>72</v>
          </cell>
          <cell r="FK1028" t="str">
            <v/>
          </cell>
          <cell r="FL1028">
            <v>0</v>
          </cell>
          <cell r="FM1028">
            <v>79.33</v>
          </cell>
          <cell r="FN1028">
            <v>71.25</v>
          </cell>
          <cell r="FO1028">
            <v>79</v>
          </cell>
          <cell r="FP1028">
            <v>72</v>
          </cell>
          <cell r="FQ1028" t="str">
            <v/>
          </cell>
          <cell r="FR1028">
            <v>0</v>
          </cell>
          <cell r="FS1028">
            <v>79.33</v>
          </cell>
          <cell r="FT1028">
            <v>71.25</v>
          </cell>
          <cell r="FU1028">
            <v>79</v>
          </cell>
          <cell r="FV1028">
            <v>72</v>
          </cell>
          <cell r="FW1028" t="str">
            <v/>
          </cell>
          <cell r="FX1028">
            <v>0</v>
          </cell>
          <cell r="FY1028">
            <v>79.33</v>
          </cell>
          <cell r="FZ1028">
            <v>71.25</v>
          </cell>
          <cell r="GA1028">
            <v>79</v>
          </cell>
          <cell r="GB1028">
            <v>72</v>
          </cell>
          <cell r="GC1028" t="str">
            <v/>
          </cell>
          <cell r="GD1028">
            <v>0</v>
          </cell>
          <cell r="GE1028">
            <v>79.33</v>
          </cell>
          <cell r="GF1028">
            <v>71.25</v>
          </cell>
          <cell r="GG1028">
            <v>79</v>
          </cell>
          <cell r="GH1028">
            <v>72</v>
          </cell>
          <cell r="GI1028" t="str">
            <v/>
          </cell>
          <cell r="GJ1028">
            <v>0</v>
          </cell>
          <cell r="GK1028">
            <v>79.33</v>
          </cell>
          <cell r="GL1028">
            <v>71.25</v>
          </cell>
          <cell r="GM1028">
            <v>79</v>
          </cell>
          <cell r="GN1028">
            <v>72</v>
          </cell>
          <cell r="GO1028" t="str">
            <v/>
          </cell>
          <cell r="GP1028">
            <v>0</v>
          </cell>
          <cell r="GQ1028">
            <v>79.33</v>
          </cell>
          <cell r="GR1028">
            <v>71.25</v>
          </cell>
          <cell r="GS1028">
            <v>79</v>
          </cell>
          <cell r="GT1028">
            <v>72</v>
          </cell>
          <cell r="GU1028" t="str">
            <v/>
          </cell>
          <cell r="GV1028">
            <v>0</v>
          </cell>
          <cell r="GW1028">
            <v>81.92</v>
          </cell>
          <cell r="GX1028">
            <v>78.75</v>
          </cell>
          <cell r="GY1028">
            <v>70</v>
          </cell>
          <cell r="GZ1028">
            <v>78</v>
          </cell>
          <cell r="HA1028" t="str">
            <v>EKO-L</v>
          </cell>
          <cell r="HB1028">
            <v>0</v>
          </cell>
          <cell r="HC1028">
            <v>83.83</v>
          </cell>
          <cell r="HD1028">
            <v>75.75</v>
          </cell>
          <cell r="HE1028">
            <v>77.5</v>
          </cell>
          <cell r="HF1028">
            <v>79</v>
          </cell>
          <cell r="HH1028">
            <v>0</v>
          </cell>
          <cell r="HM1028" t="str">
            <v/>
          </cell>
          <cell r="HN1028" t="str">
            <v/>
          </cell>
          <cell r="HS1028">
            <v>0</v>
          </cell>
          <cell r="HT1028" t="str">
            <v>PKN</v>
          </cell>
          <cell r="HU1028">
            <v>0</v>
          </cell>
          <cell r="HV1028" t="str">
            <v>IND</v>
          </cell>
          <cell r="HW1028">
            <v>0</v>
          </cell>
          <cell r="HX1028" t="str">
            <v>MAT-W</v>
          </cell>
          <cell r="HY1028">
            <v>0</v>
          </cell>
          <cell r="HZ1028" t="str">
            <v>SEJ-W</v>
          </cell>
          <cell r="IA1028">
            <v>0</v>
          </cell>
          <cell r="IB1028" t="str">
            <v>IGR-W</v>
          </cell>
          <cell r="IC1028">
            <v>0</v>
          </cell>
          <cell r="ID1028" t="str">
            <v>SBO</v>
          </cell>
          <cell r="IE1028">
            <v>0</v>
          </cell>
          <cell r="IF1028" t="str">
            <v>PJO</v>
          </cell>
          <cell r="IG1028">
            <v>0</v>
          </cell>
          <cell r="IH1028" t="str">
            <v>PRA</v>
          </cell>
          <cell r="II1028">
            <v>0</v>
          </cell>
          <cell r="IJ1028" t="str">
            <v>JAW</v>
          </cell>
          <cell r="IK1028">
            <v>0</v>
          </cell>
          <cell r="IL1028" t="str">
            <v>ARB</v>
          </cell>
          <cell r="IM1028">
            <v>0</v>
          </cell>
          <cell r="IN1028" t="str">
            <v>PKM</v>
          </cell>
          <cell r="IO1028">
            <v>0</v>
          </cell>
          <cell r="IP1028" t="str">
            <v>MAT-P</v>
          </cell>
          <cell r="IQ1028">
            <v>0</v>
          </cell>
          <cell r="IR1028" t="str">
            <v>BIO-P</v>
          </cell>
          <cell r="IS1028">
            <v>0</v>
          </cell>
          <cell r="IT1028" t="str">
            <v>FIS-P</v>
          </cell>
          <cell r="IU1028">
            <v>0</v>
          </cell>
          <cell r="IV1028" t="str">
            <v>KIM-P</v>
          </cell>
          <cell r="IW1028">
            <v>0</v>
          </cell>
          <cell r="IX1028" t="str">
            <v>EKO-L</v>
          </cell>
          <cell r="IY1028">
            <v>0</v>
          </cell>
          <cell r="JA1028">
            <v>0</v>
          </cell>
        </row>
        <row r="1029">
          <cell r="Q1029" t="str">
            <v/>
          </cell>
          <cell r="AB1029" t="str">
            <v/>
          </cell>
          <cell r="AC1029">
            <v>13</v>
          </cell>
          <cell r="AI1029" t="str">
            <v/>
          </cell>
          <cell r="AJ1029">
            <v>0</v>
          </cell>
          <cell r="AK1029">
            <v>83.25</v>
          </cell>
          <cell r="AL1029">
            <v>84.5</v>
          </cell>
          <cell r="AM1029">
            <v>88</v>
          </cell>
          <cell r="AN1029">
            <v>80</v>
          </cell>
          <cell r="AO1029" t="str">
            <v/>
          </cell>
          <cell r="AP1029">
            <v>0</v>
          </cell>
          <cell r="AQ1029">
            <v>85</v>
          </cell>
          <cell r="AR1029">
            <v>0</v>
          </cell>
          <cell r="AS1029">
            <v>78.5</v>
          </cell>
          <cell r="AT1029">
            <v>81</v>
          </cell>
          <cell r="AU1029" t="str">
            <v/>
          </cell>
          <cell r="AV1029">
            <v>0</v>
          </cell>
          <cell r="AW1029">
            <v>81.83</v>
          </cell>
          <cell r="AX1029">
            <v>84</v>
          </cell>
          <cell r="AY1029">
            <v>88</v>
          </cell>
          <cell r="AZ1029">
            <v>80</v>
          </cell>
          <cell r="BA1029" t="str">
            <v/>
          </cell>
          <cell r="BB1029">
            <v>0</v>
          </cell>
          <cell r="BC1029">
            <v>86.75</v>
          </cell>
          <cell r="BD1029">
            <v>84.5</v>
          </cell>
          <cell r="BE1029">
            <v>88</v>
          </cell>
          <cell r="BF1029">
            <v>82</v>
          </cell>
          <cell r="BG1029" t="str">
            <v/>
          </cell>
          <cell r="BH1029">
            <v>0</v>
          </cell>
          <cell r="BI1029">
            <v>84.33</v>
          </cell>
          <cell r="BJ1029">
            <v>80</v>
          </cell>
          <cell r="BK1029">
            <v>77.75</v>
          </cell>
          <cell r="BL1029">
            <v>78</v>
          </cell>
          <cell r="BM1029" t="str">
            <v/>
          </cell>
          <cell r="BN1029">
            <v>0</v>
          </cell>
          <cell r="BO1029">
            <v>81.13</v>
          </cell>
          <cell r="BP1029">
            <v>78.25</v>
          </cell>
          <cell r="BQ1029">
            <v>77.75</v>
          </cell>
          <cell r="BR1029">
            <v>85</v>
          </cell>
          <cell r="BS1029" t="str">
            <v/>
          </cell>
          <cell r="BT1029">
            <v>0</v>
          </cell>
          <cell r="BU1029">
            <v>86.5</v>
          </cell>
          <cell r="BV1029">
            <v>84.25</v>
          </cell>
          <cell r="BW1029">
            <v>88.5</v>
          </cell>
          <cell r="BX1029">
            <v>88</v>
          </cell>
          <cell r="BY1029" t="str">
            <v/>
          </cell>
          <cell r="BZ1029">
            <v>0</v>
          </cell>
          <cell r="CA1029">
            <v>86.78</v>
          </cell>
          <cell r="CB1029">
            <v>81.75</v>
          </cell>
          <cell r="CC1029">
            <v>81</v>
          </cell>
          <cell r="CD1029">
            <v>82</v>
          </cell>
          <cell r="CE1029" t="str">
            <v/>
          </cell>
          <cell r="CF1029">
            <v>0</v>
          </cell>
          <cell r="CG1029">
            <v>86.25</v>
          </cell>
          <cell r="CH1029">
            <v>76.25</v>
          </cell>
          <cell r="CI1029">
            <v>78</v>
          </cell>
          <cell r="CJ1029">
            <v>82</v>
          </cell>
          <cell r="CK1029" t="str">
            <v/>
          </cell>
          <cell r="CL1029">
            <v>0</v>
          </cell>
          <cell r="CM1029">
            <v>76.17</v>
          </cell>
          <cell r="CN1029">
            <v>83.5</v>
          </cell>
          <cell r="CO1029">
            <v>80</v>
          </cell>
          <cell r="CP1029">
            <v>78</v>
          </cell>
          <cell r="CQ1029" t="str">
            <v/>
          </cell>
          <cell r="CR1029">
            <v>0</v>
          </cell>
          <cell r="CS1029">
            <v>82.08</v>
          </cell>
          <cell r="CT1029">
            <v>89.75</v>
          </cell>
          <cell r="CU1029">
            <v>86.5</v>
          </cell>
          <cell r="CV1029">
            <v>83</v>
          </cell>
          <cell r="CW1029" t="str">
            <v/>
          </cell>
          <cell r="CX1029">
            <v>0</v>
          </cell>
          <cell r="CY1029">
            <v>82.44</v>
          </cell>
          <cell r="CZ1029">
            <v>83.75</v>
          </cell>
          <cell r="DA1029">
            <v>76.75</v>
          </cell>
          <cell r="DB1029">
            <v>83</v>
          </cell>
          <cell r="DC1029" t="str">
            <v/>
          </cell>
          <cell r="DD1029">
            <v>0</v>
          </cell>
          <cell r="DE1029">
            <v>91</v>
          </cell>
          <cell r="DF1029">
            <v>81</v>
          </cell>
          <cell r="DG1029">
            <v>81.75</v>
          </cell>
          <cell r="DH1029">
            <v>88</v>
          </cell>
          <cell r="DI1029" t="str">
            <v/>
          </cell>
          <cell r="DJ1029">
            <v>0</v>
          </cell>
          <cell r="DK1029">
            <v>0</v>
          </cell>
          <cell r="DL1029">
            <v>0</v>
          </cell>
          <cell r="DM1029">
            <v>0</v>
          </cell>
          <cell r="DN1029">
            <v>85</v>
          </cell>
          <cell r="DO1029" t="str">
            <v/>
          </cell>
          <cell r="DP1029">
            <v>0</v>
          </cell>
          <cell r="DQ1029">
            <v>89</v>
          </cell>
          <cell r="DR1029">
            <v>85.5</v>
          </cell>
          <cell r="DS1029">
            <v>91.5</v>
          </cell>
          <cell r="DT1029">
            <v>82</v>
          </cell>
          <cell r="DU1029" t="str">
            <v/>
          </cell>
          <cell r="DV1029">
            <v>0</v>
          </cell>
          <cell r="DW1029">
            <v>91</v>
          </cell>
          <cell r="DX1029">
            <v>86.75</v>
          </cell>
          <cell r="DY1029">
            <v>79.75</v>
          </cell>
          <cell r="DZ1029">
            <v>85</v>
          </cell>
          <cell r="EA1029" t="str">
            <v/>
          </cell>
          <cell r="EB1029">
            <v>0</v>
          </cell>
          <cell r="EC1029">
            <v>79.78</v>
          </cell>
          <cell r="ED1029">
            <v>78.25</v>
          </cell>
          <cell r="EE1029">
            <v>84.25</v>
          </cell>
          <cell r="EF1029">
            <v>77</v>
          </cell>
          <cell r="EG1029" t="str">
            <v/>
          </cell>
          <cell r="EH1029">
            <v>0</v>
          </cell>
          <cell r="EI1029">
            <v>78.5</v>
          </cell>
          <cell r="EJ1029">
            <v>74.75</v>
          </cell>
          <cell r="EK1029">
            <v>74.5</v>
          </cell>
          <cell r="EL1029">
            <v>76</v>
          </cell>
          <cell r="EM1029" t="str">
            <v/>
          </cell>
          <cell r="EN1029">
            <v>0</v>
          </cell>
          <cell r="EO1029">
            <v>78.5</v>
          </cell>
          <cell r="EP1029">
            <v>74.75</v>
          </cell>
          <cell r="EQ1029">
            <v>74.5</v>
          </cell>
          <cell r="ER1029">
            <v>76</v>
          </cell>
          <cell r="ES1029" t="str">
            <v/>
          </cell>
          <cell r="ET1029">
            <v>0</v>
          </cell>
          <cell r="EU1029">
            <v>78.5</v>
          </cell>
          <cell r="EV1029">
            <v>74.75</v>
          </cell>
          <cell r="EW1029">
            <v>74.5</v>
          </cell>
          <cell r="EX1029">
            <v>76</v>
          </cell>
          <cell r="EY1029" t="str">
            <v/>
          </cell>
          <cell r="EZ1029">
            <v>0</v>
          </cell>
          <cell r="FA1029">
            <v>79.33</v>
          </cell>
          <cell r="FB1029">
            <v>71.25</v>
          </cell>
          <cell r="FC1029">
            <v>79</v>
          </cell>
          <cell r="FD1029">
            <v>72</v>
          </cell>
          <cell r="FE1029" t="str">
            <v/>
          </cell>
          <cell r="FF1029">
            <v>0</v>
          </cell>
          <cell r="FG1029">
            <v>79.33</v>
          </cell>
          <cell r="FH1029">
            <v>71.25</v>
          </cell>
          <cell r="FI1029">
            <v>79</v>
          </cell>
          <cell r="FJ1029">
            <v>72</v>
          </cell>
          <cell r="FK1029" t="str">
            <v/>
          </cell>
          <cell r="FL1029">
            <v>0</v>
          </cell>
          <cell r="FM1029">
            <v>79.33</v>
          </cell>
          <cell r="FN1029">
            <v>71.25</v>
          </cell>
          <cell r="FO1029">
            <v>79</v>
          </cell>
          <cell r="FP1029">
            <v>72</v>
          </cell>
          <cell r="FQ1029" t="str">
            <v/>
          </cell>
          <cell r="FR1029">
            <v>0</v>
          </cell>
          <cell r="FS1029">
            <v>79.33</v>
          </cell>
          <cell r="FT1029">
            <v>71.25</v>
          </cell>
          <cell r="FU1029">
            <v>79</v>
          </cell>
          <cell r="FV1029">
            <v>72</v>
          </cell>
          <cell r="FW1029" t="str">
            <v/>
          </cell>
          <cell r="FX1029">
            <v>0</v>
          </cell>
          <cell r="FY1029">
            <v>79.33</v>
          </cell>
          <cell r="FZ1029">
            <v>71.25</v>
          </cell>
          <cell r="GA1029">
            <v>79</v>
          </cell>
          <cell r="GB1029">
            <v>72</v>
          </cell>
          <cell r="GC1029" t="str">
            <v/>
          </cell>
          <cell r="GD1029">
            <v>0</v>
          </cell>
          <cell r="GE1029">
            <v>79.33</v>
          </cell>
          <cell r="GF1029">
            <v>71.25</v>
          </cell>
          <cell r="GG1029">
            <v>79</v>
          </cell>
          <cell r="GH1029">
            <v>72</v>
          </cell>
          <cell r="GI1029" t="str">
            <v/>
          </cell>
          <cell r="GJ1029">
            <v>0</v>
          </cell>
          <cell r="GK1029">
            <v>79.33</v>
          </cell>
          <cell r="GL1029">
            <v>71.25</v>
          </cell>
          <cell r="GM1029">
            <v>79</v>
          </cell>
          <cell r="GN1029">
            <v>72</v>
          </cell>
          <cell r="GO1029" t="str">
            <v/>
          </cell>
          <cell r="GP1029">
            <v>0</v>
          </cell>
          <cell r="GQ1029">
            <v>79.33</v>
          </cell>
          <cell r="GR1029">
            <v>71.25</v>
          </cell>
          <cell r="GS1029">
            <v>79</v>
          </cell>
          <cell r="GT1029">
            <v>72</v>
          </cell>
          <cell r="GU1029" t="str">
            <v/>
          </cell>
          <cell r="GV1029">
            <v>0</v>
          </cell>
          <cell r="GW1029">
            <v>81.92</v>
          </cell>
          <cell r="GX1029">
            <v>78.75</v>
          </cell>
          <cell r="GY1029">
            <v>70</v>
          </cell>
          <cell r="GZ1029">
            <v>78</v>
          </cell>
          <cell r="HA1029" t="str">
            <v>EKO-L</v>
          </cell>
          <cell r="HB1029">
            <v>0</v>
          </cell>
          <cell r="HC1029">
            <v>83.83</v>
          </cell>
          <cell r="HD1029">
            <v>75.75</v>
          </cell>
          <cell r="HE1029">
            <v>77.5</v>
          </cell>
          <cell r="HF1029">
            <v>79</v>
          </cell>
          <cell r="HH1029">
            <v>0</v>
          </cell>
          <cell r="HM1029" t="str">
            <v/>
          </cell>
          <cell r="HN1029" t="str">
            <v/>
          </cell>
          <cell r="HS1029">
            <v>0</v>
          </cell>
          <cell r="HT1029" t="str">
            <v>PKN</v>
          </cell>
          <cell r="HU1029">
            <v>0</v>
          </cell>
          <cell r="HV1029" t="str">
            <v>IND</v>
          </cell>
          <cell r="HW1029">
            <v>0</v>
          </cell>
          <cell r="HX1029" t="str">
            <v>MAT-W</v>
          </cell>
          <cell r="HY1029">
            <v>0</v>
          </cell>
          <cell r="HZ1029" t="str">
            <v>SEJ-W</v>
          </cell>
          <cell r="IA1029">
            <v>0</v>
          </cell>
          <cell r="IB1029" t="str">
            <v>IGR-W</v>
          </cell>
          <cell r="IC1029">
            <v>0</v>
          </cell>
          <cell r="ID1029" t="str">
            <v>SBO</v>
          </cell>
          <cell r="IE1029">
            <v>0</v>
          </cell>
          <cell r="IF1029" t="str">
            <v>PJO</v>
          </cell>
          <cell r="IG1029">
            <v>0</v>
          </cell>
          <cell r="IH1029" t="str">
            <v>PRA</v>
          </cell>
          <cell r="II1029">
            <v>0</v>
          </cell>
          <cell r="IJ1029" t="str">
            <v>JAW</v>
          </cell>
          <cell r="IK1029">
            <v>0</v>
          </cell>
          <cell r="IL1029" t="str">
            <v>ARB</v>
          </cell>
          <cell r="IM1029">
            <v>0</v>
          </cell>
          <cell r="IN1029" t="str">
            <v>PKM</v>
          </cell>
          <cell r="IO1029">
            <v>0</v>
          </cell>
          <cell r="IP1029" t="str">
            <v>MAT-P</v>
          </cell>
          <cell r="IQ1029">
            <v>0</v>
          </cell>
          <cell r="IR1029" t="str">
            <v>BIO-P</v>
          </cell>
          <cell r="IS1029">
            <v>0</v>
          </cell>
          <cell r="IT1029" t="str">
            <v>FIS-P</v>
          </cell>
          <cell r="IU1029">
            <v>0</v>
          </cell>
          <cell r="IV1029" t="str">
            <v>KIM-P</v>
          </cell>
          <cell r="IW1029">
            <v>0</v>
          </cell>
          <cell r="IX1029" t="str">
            <v>EKO-L</v>
          </cell>
          <cell r="IY1029">
            <v>0</v>
          </cell>
          <cell r="JA1029">
            <v>0</v>
          </cell>
        </row>
        <row r="1030">
          <cell r="Q1030" t="str">
            <v/>
          </cell>
          <cell r="AB1030" t="str">
            <v/>
          </cell>
          <cell r="AC1030">
            <v>14</v>
          </cell>
          <cell r="AI1030" t="str">
            <v/>
          </cell>
          <cell r="AJ1030">
            <v>0</v>
          </cell>
          <cell r="AK1030">
            <v>83.25</v>
          </cell>
          <cell r="AL1030">
            <v>84.5</v>
          </cell>
          <cell r="AM1030">
            <v>88</v>
          </cell>
          <cell r="AN1030">
            <v>80</v>
          </cell>
          <cell r="AO1030" t="str">
            <v/>
          </cell>
          <cell r="AP1030">
            <v>0</v>
          </cell>
          <cell r="AQ1030">
            <v>85</v>
          </cell>
          <cell r="AR1030">
            <v>0</v>
          </cell>
          <cell r="AS1030">
            <v>78.5</v>
          </cell>
          <cell r="AT1030">
            <v>81</v>
          </cell>
          <cell r="AU1030" t="str">
            <v/>
          </cell>
          <cell r="AV1030">
            <v>0</v>
          </cell>
          <cell r="AW1030">
            <v>81.83</v>
          </cell>
          <cell r="AX1030">
            <v>84</v>
          </cell>
          <cell r="AY1030">
            <v>88</v>
          </cell>
          <cell r="AZ1030">
            <v>80</v>
          </cell>
          <cell r="BA1030" t="str">
            <v/>
          </cell>
          <cell r="BB1030">
            <v>0</v>
          </cell>
          <cell r="BC1030">
            <v>86.75</v>
          </cell>
          <cell r="BD1030">
            <v>84.5</v>
          </cell>
          <cell r="BE1030">
            <v>88</v>
          </cell>
          <cell r="BF1030">
            <v>82</v>
          </cell>
          <cell r="BG1030" t="str">
            <v/>
          </cell>
          <cell r="BH1030">
            <v>0</v>
          </cell>
          <cell r="BI1030">
            <v>84.33</v>
          </cell>
          <cell r="BJ1030">
            <v>80</v>
          </cell>
          <cell r="BK1030">
            <v>77.75</v>
          </cell>
          <cell r="BL1030">
            <v>78</v>
          </cell>
          <cell r="BM1030" t="str">
            <v/>
          </cell>
          <cell r="BN1030">
            <v>0</v>
          </cell>
          <cell r="BO1030">
            <v>81.13</v>
          </cell>
          <cell r="BP1030">
            <v>78.25</v>
          </cell>
          <cell r="BQ1030">
            <v>77.75</v>
          </cell>
          <cell r="BR1030">
            <v>85</v>
          </cell>
          <cell r="BS1030" t="str">
            <v/>
          </cell>
          <cell r="BT1030">
            <v>0</v>
          </cell>
          <cell r="BU1030">
            <v>86.5</v>
          </cell>
          <cell r="BV1030">
            <v>84.25</v>
          </cell>
          <cell r="BW1030">
            <v>88.5</v>
          </cell>
          <cell r="BX1030">
            <v>88</v>
          </cell>
          <cell r="BY1030" t="str">
            <v/>
          </cell>
          <cell r="BZ1030">
            <v>0</v>
          </cell>
          <cell r="CA1030">
            <v>86.78</v>
          </cell>
          <cell r="CB1030">
            <v>81.75</v>
          </cell>
          <cell r="CC1030">
            <v>81</v>
          </cell>
          <cell r="CD1030">
            <v>82</v>
          </cell>
          <cell r="CE1030" t="str">
            <v/>
          </cell>
          <cell r="CF1030">
            <v>0</v>
          </cell>
          <cell r="CG1030">
            <v>86.25</v>
          </cell>
          <cell r="CH1030">
            <v>76.25</v>
          </cell>
          <cell r="CI1030">
            <v>78</v>
          </cell>
          <cell r="CJ1030">
            <v>82</v>
          </cell>
          <cell r="CK1030" t="str">
            <v/>
          </cell>
          <cell r="CL1030">
            <v>0</v>
          </cell>
          <cell r="CM1030">
            <v>76.17</v>
          </cell>
          <cell r="CN1030">
            <v>83.5</v>
          </cell>
          <cell r="CO1030">
            <v>80</v>
          </cell>
          <cell r="CP1030">
            <v>78</v>
          </cell>
          <cell r="CQ1030" t="str">
            <v/>
          </cell>
          <cell r="CR1030">
            <v>0</v>
          </cell>
          <cell r="CS1030">
            <v>82.08</v>
          </cell>
          <cell r="CT1030">
            <v>89.75</v>
          </cell>
          <cell r="CU1030">
            <v>86.5</v>
          </cell>
          <cell r="CV1030">
            <v>83</v>
          </cell>
          <cell r="CW1030" t="str">
            <v/>
          </cell>
          <cell r="CX1030">
            <v>0</v>
          </cell>
          <cell r="CY1030">
            <v>82.44</v>
          </cell>
          <cell r="CZ1030">
            <v>83.75</v>
          </cell>
          <cell r="DA1030">
            <v>76.75</v>
          </cell>
          <cell r="DB1030">
            <v>83</v>
          </cell>
          <cell r="DC1030" t="str">
            <v/>
          </cell>
          <cell r="DD1030">
            <v>0</v>
          </cell>
          <cell r="DE1030">
            <v>91</v>
          </cell>
          <cell r="DF1030">
            <v>81</v>
          </cell>
          <cell r="DG1030">
            <v>81.75</v>
          </cell>
          <cell r="DH1030">
            <v>88</v>
          </cell>
          <cell r="DI1030" t="str">
            <v/>
          </cell>
          <cell r="DJ1030">
            <v>0</v>
          </cell>
          <cell r="DK1030">
            <v>0</v>
          </cell>
          <cell r="DL1030">
            <v>0</v>
          </cell>
          <cell r="DM1030">
            <v>0</v>
          </cell>
          <cell r="DN1030">
            <v>85</v>
          </cell>
          <cell r="DO1030" t="str">
            <v/>
          </cell>
          <cell r="DP1030">
            <v>0</v>
          </cell>
          <cell r="DQ1030">
            <v>89</v>
          </cell>
          <cell r="DR1030">
            <v>85.5</v>
          </cell>
          <cell r="DS1030">
            <v>91.5</v>
          </cell>
          <cell r="DT1030">
            <v>82</v>
          </cell>
          <cell r="DU1030" t="str">
            <v/>
          </cell>
          <cell r="DV1030">
            <v>0</v>
          </cell>
          <cell r="DW1030">
            <v>91</v>
          </cell>
          <cell r="DX1030">
            <v>86.75</v>
          </cell>
          <cell r="DY1030">
            <v>79.75</v>
          </cell>
          <cell r="DZ1030">
            <v>85</v>
          </cell>
          <cell r="EA1030" t="str">
            <v/>
          </cell>
          <cell r="EB1030">
            <v>0</v>
          </cell>
          <cell r="EC1030">
            <v>79.78</v>
          </cell>
          <cell r="ED1030">
            <v>78.25</v>
          </cell>
          <cell r="EE1030">
            <v>84.25</v>
          </cell>
          <cell r="EF1030">
            <v>77</v>
          </cell>
          <cell r="EG1030" t="str">
            <v/>
          </cell>
          <cell r="EH1030">
            <v>0</v>
          </cell>
          <cell r="EI1030">
            <v>78.5</v>
          </cell>
          <cell r="EJ1030">
            <v>74.75</v>
          </cell>
          <cell r="EK1030">
            <v>74.5</v>
          </cell>
          <cell r="EL1030">
            <v>76</v>
          </cell>
          <cell r="EM1030" t="str">
            <v/>
          </cell>
          <cell r="EN1030">
            <v>0</v>
          </cell>
          <cell r="EO1030">
            <v>78.5</v>
          </cell>
          <cell r="EP1030">
            <v>74.75</v>
          </cell>
          <cell r="EQ1030">
            <v>74.5</v>
          </cell>
          <cell r="ER1030">
            <v>76</v>
          </cell>
          <cell r="ES1030" t="str">
            <v/>
          </cell>
          <cell r="ET1030">
            <v>0</v>
          </cell>
          <cell r="EU1030">
            <v>78.5</v>
          </cell>
          <cell r="EV1030">
            <v>74.75</v>
          </cell>
          <cell r="EW1030">
            <v>74.5</v>
          </cell>
          <cell r="EX1030">
            <v>76</v>
          </cell>
          <cell r="EY1030" t="str">
            <v/>
          </cell>
          <cell r="EZ1030">
            <v>0</v>
          </cell>
          <cell r="FA1030">
            <v>79.33</v>
          </cell>
          <cell r="FB1030">
            <v>71.25</v>
          </cell>
          <cell r="FC1030">
            <v>79</v>
          </cell>
          <cell r="FD1030">
            <v>72</v>
          </cell>
          <cell r="FE1030" t="str">
            <v/>
          </cell>
          <cell r="FF1030">
            <v>0</v>
          </cell>
          <cell r="FG1030">
            <v>79.33</v>
          </cell>
          <cell r="FH1030">
            <v>71.25</v>
          </cell>
          <cell r="FI1030">
            <v>79</v>
          </cell>
          <cell r="FJ1030">
            <v>72</v>
          </cell>
          <cell r="FK1030" t="str">
            <v/>
          </cell>
          <cell r="FL1030">
            <v>0</v>
          </cell>
          <cell r="FM1030">
            <v>79.33</v>
          </cell>
          <cell r="FN1030">
            <v>71.25</v>
          </cell>
          <cell r="FO1030">
            <v>79</v>
          </cell>
          <cell r="FP1030">
            <v>72</v>
          </cell>
          <cell r="FQ1030" t="str">
            <v/>
          </cell>
          <cell r="FR1030">
            <v>0</v>
          </cell>
          <cell r="FS1030">
            <v>79.33</v>
          </cell>
          <cell r="FT1030">
            <v>71.25</v>
          </cell>
          <cell r="FU1030">
            <v>79</v>
          </cell>
          <cell r="FV1030">
            <v>72</v>
          </cell>
          <cell r="FW1030" t="str">
            <v/>
          </cell>
          <cell r="FX1030">
            <v>0</v>
          </cell>
          <cell r="FY1030">
            <v>79.33</v>
          </cell>
          <cell r="FZ1030">
            <v>71.25</v>
          </cell>
          <cell r="GA1030">
            <v>79</v>
          </cell>
          <cell r="GB1030">
            <v>72</v>
          </cell>
          <cell r="GC1030" t="str">
            <v/>
          </cell>
          <cell r="GD1030">
            <v>0</v>
          </cell>
          <cell r="GE1030">
            <v>79.33</v>
          </cell>
          <cell r="GF1030">
            <v>71.25</v>
          </cell>
          <cell r="GG1030">
            <v>79</v>
          </cell>
          <cell r="GH1030">
            <v>72</v>
          </cell>
          <cell r="GI1030" t="str">
            <v/>
          </cell>
          <cell r="GJ1030">
            <v>0</v>
          </cell>
          <cell r="GK1030">
            <v>79.33</v>
          </cell>
          <cell r="GL1030">
            <v>71.25</v>
          </cell>
          <cell r="GM1030">
            <v>79</v>
          </cell>
          <cell r="GN1030">
            <v>72</v>
          </cell>
          <cell r="GO1030" t="str">
            <v/>
          </cell>
          <cell r="GP1030">
            <v>0</v>
          </cell>
          <cell r="GQ1030">
            <v>79.33</v>
          </cell>
          <cell r="GR1030">
            <v>71.25</v>
          </cell>
          <cell r="GS1030">
            <v>79</v>
          </cell>
          <cell r="GT1030">
            <v>72</v>
          </cell>
          <cell r="GU1030" t="str">
            <v/>
          </cell>
          <cell r="GV1030">
            <v>0</v>
          </cell>
          <cell r="GW1030">
            <v>81.92</v>
          </cell>
          <cell r="GX1030">
            <v>78.75</v>
          </cell>
          <cell r="GY1030">
            <v>70</v>
          </cell>
          <cell r="GZ1030">
            <v>78</v>
          </cell>
          <cell r="HA1030" t="str">
            <v>EKO-L</v>
          </cell>
          <cell r="HB1030">
            <v>0</v>
          </cell>
          <cell r="HC1030">
            <v>83.83</v>
          </cell>
          <cell r="HD1030">
            <v>75.75</v>
          </cell>
          <cell r="HE1030">
            <v>77.5</v>
          </cell>
          <cell r="HF1030">
            <v>79</v>
          </cell>
          <cell r="HH1030">
            <v>0</v>
          </cell>
          <cell r="HM1030" t="str">
            <v/>
          </cell>
          <cell r="HN1030" t="str">
            <v/>
          </cell>
          <cell r="HS1030">
            <v>0</v>
          </cell>
          <cell r="HT1030" t="str">
            <v>PKN</v>
          </cell>
          <cell r="HU1030">
            <v>0</v>
          </cell>
          <cell r="HV1030" t="str">
            <v>IND</v>
          </cell>
          <cell r="HW1030">
            <v>0</v>
          </cell>
          <cell r="HX1030" t="str">
            <v>MAT-W</v>
          </cell>
          <cell r="HY1030">
            <v>0</v>
          </cell>
          <cell r="HZ1030" t="str">
            <v>SEJ-W</v>
          </cell>
          <cell r="IA1030">
            <v>0</v>
          </cell>
          <cell r="IB1030" t="str">
            <v>IGR-W</v>
          </cell>
          <cell r="IC1030">
            <v>0</v>
          </cell>
          <cell r="ID1030" t="str">
            <v>SBO</v>
          </cell>
          <cell r="IE1030">
            <v>0</v>
          </cell>
          <cell r="IF1030" t="str">
            <v>PJO</v>
          </cell>
          <cell r="IG1030">
            <v>0</v>
          </cell>
          <cell r="IH1030" t="str">
            <v>PRA</v>
          </cell>
          <cell r="II1030">
            <v>0</v>
          </cell>
          <cell r="IJ1030" t="str">
            <v>JAW</v>
          </cell>
          <cell r="IK1030">
            <v>0</v>
          </cell>
          <cell r="IL1030" t="str">
            <v>ARB</v>
          </cell>
          <cell r="IM1030">
            <v>0</v>
          </cell>
          <cell r="IN1030" t="str">
            <v>PKM</v>
          </cell>
          <cell r="IO1030">
            <v>0</v>
          </cell>
          <cell r="IP1030" t="str">
            <v>MAT-P</v>
          </cell>
          <cell r="IQ1030">
            <v>0</v>
          </cell>
          <cell r="IR1030" t="str">
            <v>BIO-P</v>
          </cell>
          <cell r="IS1030">
            <v>0</v>
          </cell>
          <cell r="IT1030" t="str">
            <v>FIS-P</v>
          </cell>
          <cell r="IU1030">
            <v>0</v>
          </cell>
          <cell r="IV1030" t="str">
            <v>KIM-P</v>
          </cell>
          <cell r="IW1030">
            <v>0</v>
          </cell>
          <cell r="IX1030" t="str">
            <v>EKO-L</v>
          </cell>
          <cell r="IY1030">
            <v>0</v>
          </cell>
          <cell r="JA1030">
            <v>0</v>
          </cell>
        </row>
        <row r="1031">
          <cell r="Q1031" t="str">
            <v/>
          </cell>
          <cell r="AB1031" t="str">
            <v/>
          </cell>
          <cell r="AC1031">
            <v>15</v>
          </cell>
          <cell r="AI1031" t="str">
            <v/>
          </cell>
          <cell r="AJ1031">
            <v>0</v>
          </cell>
          <cell r="AK1031">
            <v>83.25</v>
          </cell>
          <cell r="AL1031">
            <v>84.5</v>
          </cell>
          <cell r="AM1031">
            <v>88</v>
          </cell>
          <cell r="AN1031">
            <v>80</v>
          </cell>
          <cell r="AO1031" t="str">
            <v/>
          </cell>
          <cell r="AP1031">
            <v>0</v>
          </cell>
          <cell r="AQ1031">
            <v>85</v>
          </cell>
          <cell r="AR1031">
            <v>0</v>
          </cell>
          <cell r="AS1031">
            <v>78.5</v>
          </cell>
          <cell r="AT1031">
            <v>81</v>
          </cell>
          <cell r="AU1031" t="str">
            <v/>
          </cell>
          <cell r="AV1031">
            <v>0</v>
          </cell>
          <cell r="AW1031">
            <v>81.83</v>
          </cell>
          <cell r="AX1031">
            <v>84</v>
          </cell>
          <cell r="AY1031">
            <v>88</v>
          </cell>
          <cell r="AZ1031">
            <v>80</v>
          </cell>
          <cell r="BA1031" t="str">
            <v/>
          </cell>
          <cell r="BB1031">
            <v>0</v>
          </cell>
          <cell r="BC1031">
            <v>86.75</v>
          </cell>
          <cell r="BD1031">
            <v>84.5</v>
          </cell>
          <cell r="BE1031">
            <v>88</v>
          </cell>
          <cell r="BF1031">
            <v>82</v>
          </cell>
          <cell r="BG1031" t="str">
            <v/>
          </cell>
          <cell r="BH1031">
            <v>0</v>
          </cell>
          <cell r="BI1031">
            <v>84.33</v>
          </cell>
          <cell r="BJ1031">
            <v>80</v>
          </cell>
          <cell r="BK1031">
            <v>77.75</v>
          </cell>
          <cell r="BL1031">
            <v>78</v>
          </cell>
          <cell r="BM1031" t="str">
            <v/>
          </cell>
          <cell r="BN1031">
            <v>0</v>
          </cell>
          <cell r="BO1031">
            <v>81.13</v>
          </cell>
          <cell r="BP1031">
            <v>78.25</v>
          </cell>
          <cell r="BQ1031">
            <v>77.75</v>
          </cell>
          <cell r="BR1031">
            <v>85</v>
          </cell>
          <cell r="BS1031" t="str">
            <v/>
          </cell>
          <cell r="BT1031">
            <v>0</v>
          </cell>
          <cell r="BU1031">
            <v>86.5</v>
          </cell>
          <cell r="BV1031">
            <v>84.25</v>
          </cell>
          <cell r="BW1031">
            <v>88.5</v>
          </cell>
          <cell r="BX1031">
            <v>88</v>
          </cell>
          <cell r="BY1031" t="str">
            <v/>
          </cell>
          <cell r="BZ1031">
            <v>0</v>
          </cell>
          <cell r="CA1031">
            <v>86.78</v>
          </cell>
          <cell r="CB1031">
            <v>81.75</v>
          </cell>
          <cell r="CC1031">
            <v>81</v>
          </cell>
          <cell r="CD1031">
            <v>82</v>
          </cell>
          <cell r="CE1031" t="str">
            <v/>
          </cell>
          <cell r="CF1031">
            <v>0</v>
          </cell>
          <cell r="CG1031">
            <v>86.25</v>
          </cell>
          <cell r="CH1031">
            <v>76.25</v>
          </cell>
          <cell r="CI1031">
            <v>78</v>
          </cell>
          <cell r="CJ1031">
            <v>82</v>
          </cell>
          <cell r="CK1031" t="str">
            <v/>
          </cell>
          <cell r="CL1031">
            <v>0</v>
          </cell>
          <cell r="CM1031">
            <v>76.17</v>
          </cell>
          <cell r="CN1031">
            <v>83.5</v>
          </cell>
          <cell r="CO1031">
            <v>80</v>
          </cell>
          <cell r="CP1031">
            <v>78</v>
          </cell>
          <cell r="CQ1031" t="str">
            <v/>
          </cell>
          <cell r="CR1031">
            <v>0</v>
          </cell>
          <cell r="CS1031">
            <v>82.08</v>
          </cell>
          <cell r="CT1031">
            <v>89.75</v>
          </cell>
          <cell r="CU1031">
            <v>86.5</v>
          </cell>
          <cell r="CV1031">
            <v>83</v>
          </cell>
          <cell r="CW1031" t="str">
            <v/>
          </cell>
          <cell r="CX1031">
            <v>0</v>
          </cell>
          <cell r="CY1031">
            <v>82.44</v>
          </cell>
          <cell r="CZ1031">
            <v>83.75</v>
          </cell>
          <cell r="DA1031">
            <v>76.75</v>
          </cell>
          <cell r="DB1031">
            <v>83</v>
          </cell>
          <cell r="DC1031" t="str">
            <v/>
          </cell>
          <cell r="DD1031">
            <v>0</v>
          </cell>
          <cell r="DE1031">
            <v>91</v>
          </cell>
          <cell r="DF1031">
            <v>81</v>
          </cell>
          <cell r="DG1031">
            <v>81.75</v>
          </cell>
          <cell r="DH1031">
            <v>88</v>
          </cell>
          <cell r="DI1031" t="str">
            <v/>
          </cell>
          <cell r="DJ1031">
            <v>0</v>
          </cell>
          <cell r="DK1031">
            <v>0</v>
          </cell>
          <cell r="DL1031">
            <v>0</v>
          </cell>
          <cell r="DM1031">
            <v>0</v>
          </cell>
          <cell r="DN1031">
            <v>85</v>
          </cell>
          <cell r="DO1031" t="str">
            <v/>
          </cell>
          <cell r="DP1031">
            <v>0</v>
          </cell>
          <cell r="DQ1031">
            <v>89</v>
          </cell>
          <cell r="DR1031">
            <v>85.5</v>
          </cell>
          <cell r="DS1031">
            <v>91.5</v>
          </cell>
          <cell r="DT1031">
            <v>82</v>
          </cell>
          <cell r="DU1031" t="str">
            <v/>
          </cell>
          <cell r="DV1031">
            <v>0</v>
          </cell>
          <cell r="DW1031">
            <v>91</v>
          </cell>
          <cell r="DX1031">
            <v>86.75</v>
          </cell>
          <cell r="DY1031">
            <v>79.75</v>
          </cell>
          <cell r="DZ1031">
            <v>85</v>
          </cell>
          <cell r="EA1031" t="str">
            <v/>
          </cell>
          <cell r="EB1031">
            <v>0</v>
          </cell>
          <cell r="EC1031">
            <v>79.78</v>
          </cell>
          <cell r="ED1031">
            <v>78.25</v>
          </cell>
          <cell r="EE1031">
            <v>84.25</v>
          </cell>
          <cell r="EF1031">
            <v>77</v>
          </cell>
          <cell r="EG1031" t="str">
            <v/>
          </cell>
          <cell r="EH1031">
            <v>0</v>
          </cell>
          <cell r="EI1031">
            <v>78.5</v>
          </cell>
          <cell r="EJ1031">
            <v>74.75</v>
          </cell>
          <cell r="EK1031">
            <v>74.5</v>
          </cell>
          <cell r="EL1031">
            <v>76</v>
          </cell>
          <cell r="EM1031" t="str">
            <v/>
          </cell>
          <cell r="EN1031">
            <v>0</v>
          </cell>
          <cell r="EO1031">
            <v>78.5</v>
          </cell>
          <cell r="EP1031">
            <v>74.75</v>
          </cell>
          <cell r="EQ1031">
            <v>74.5</v>
          </cell>
          <cell r="ER1031">
            <v>76</v>
          </cell>
          <cell r="ES1031" t="str">
            <v/>
          </cell>
          <cell r="ET1031">
            <v>0</v>
          </cell>
          <cell r="EU1031">
            <v>78.5</v>
          </cell>
          <cell r="EV1031">
            <v>74.75</v>
          </cell>
          <cell r="EW1031">
            <v>74.5</v>
          </cell>
          <cell r="EX1031">
            <v>76</v>
          </cell>
          <cell r="EY1031" t="str">
            <v/>
          </cell>
          <cell r="EZ1031">
            <v>0</v>
          </cell>
          <cell r="FA1031">
            <v>79.33</v>
          </cell>
          <cell r="FB1031">
            <v>71.25</v>
          </cell>
          <cell r="FC1031">
            <v>79</v>
          </cell>
          <cell r="FD1031">
            <v>72</v>
          </cell>
          <cell r="FE1031" t="str">
            <v/>
          </cell>
          <cell r="FF1031">
            <v>0</v>
          </cell>
          <cell r="FG1031">
            <v>79.33</v>
          </cell>
          <cell r="FH1031">
            <v>71.25</v>
          </cell>
          <cell r="FI1031">
            <v>79</v>
          </cell>
          <cell r="FJ1031">
            <v>72</v>
          </cell>
          <cell r="FK1031" t="str">
            <v/>
          </cell>
          <cell r="FL1031">
            <v>0</v>
          </cell>
          <cell r="FM1031">
            <v>79.33</v>
          </cell>
          <cell r="FN1031">
            <v>71.25</v>
          </cell>
          <cell r="FO1031">
            <v>79</v>
          </cell>
          <cell r="FP1031">
            <v>72</v>
          </cell>
          <cell r="FQ1031" t="str">
            <v/>
          </cell>
          <cell r="FR1031">
            <v>0</v>
          </cell>
          <cell r="FS1031">
            <v>79.33</v>
          </cell>
          <cell r="FT1031">
            <v>71.25</v>
          </cell>
          <cell r="FU1031">
            <v>79</v>
          </cell>
          <cell r="FV1031">
            <v>72</v>
          </cell>
          <cell r="FW1031" t="str">
            <v/>
          </cell>
          <cell r="FX1031">
            <v>0</v>
          </cell>
          <cell r="FY1031">
            <v>79.33</v>
          </cell>
          <cell r="FZ1031">
            <v>71.25</v>
          </cell>
          <cell r="GA1031">
            <v>79</v>
          </cell>
          <cell r="GB1031">
            <v>72</v>
          </cell>
          <cell r="GC1031" t="str">
            <v/>
          </cell>
          <cell r="GD1031">
            <v>0</v>
          </cell>
          <cell r="GE1031">
            <v>79.33</v>
          </cell>
          <cell r="GF1031">
            <v>71.25</v>
          </cell>
          <cell r="GG1031">
            <v>79</v>
          </cell>
          <cell r="GH1031">
            <v>72</v>
          </cell>
          <cell r="GI1031" t="str">
            <v/>
          </cell>
          <cell r="GJ1031">
            <v>0</v>
          </cell>
          <cell r="GK1031">
            <v>79.33</v>
          </cell>
          <cell r="GL1031">
            <v>71.25</v>
          </cell>
          <cell r="GM1031">
            <v>79</v>
          </cell>
          <cell r="GN1031">
            <v>72</v>
          </cell>
          <cell r="GO1031" t="str">
            <v/>
          </cell>
          <cell r="GP1031">
            <v>0</v>
          </cell>
          <cell r="GQ1031">
            <v>79.33</v>
          </cell>
          <cell r="GR1031">
            <v>71.25</v>
          </cell>
          <cell r="GS1031">
            <v>79</v>
          </cell>
          <cell r="GT1031">
            <v>72</v>
          </cell>
          <cell r="GU1031" t="str">
            <v/>
          </cell>
          <cell r="GV1031">
            <v>0</v>
          </cell>
          <cell r="GW1031">
            <v>81.92</v>
          </cell>
          <cell r="GX1031">
            <v>78.75</v>
          </cell>
          <cell r="GY1031">
            <v>70</v>
          </cell>
          <cell r="GZ1031">
            <v>78</v>
          </cell>
          <cell r="HA1031" t="str">
            <v>EKO-L</v>
          </cell>
          <cell r="HB1031">
            <v>0</v>
          </cell>
          <cell r="HC1031">
            <v>83.83</v>
          </cell>
          <cell r="HD1031">
            <v>75.75</v>
          </cell>
          <cell r="HE1031">
            <v>77.5</v>
          </cell>
          <cell r="HF1031">
            <v>79</v>
          </cell>
          <cell r="HH1031">
            <v>0</v>
          </cell>
          <cell r="HM1031" t="str">
            <v/>
          </cell>
          <cell r="HN1031" t="str">
            <v/>
          </cell>
          <cell r="HS1031">
            <v>0</v>
          </cell>
          <cell r="HT1031" t="str">
            <v>PKN</v>
          </cell>
          <cell r="HU1031">
            <v>0</v>
          </cell>
          <cell r="HV1031" t="str">
            <v>IND</v>
          </cell>
          <cell r="HW1031">
            <v>0</v>
          </cell>
          <cell r="HX1031" t="str">
            <v>MAT-W</v>
          </cell>
          <cell r="HY1031">
            <v>0</v>
          </cell>
          <cell r="HZ1031" t="str">
            <v>SEJ-W</v>
          </cell>
          <cell r="IA1031">
            <v>0</v>
          </cell>
          <cell r="IB1031" t="str">
            <v>IGR-W</v>
          </cell>
          <cell r="IC1031">
            <v>0</v>
          </cell>
          <cell r="ID1031" t="str">
            <v>SBO</v>
          </cell>
          <cell r="IE1031">
            <v>0</v>
          </cell>
          <cell r="IF1031" t="str">
            <v>PJO</v>
          </cell>
          <cell r="IG1031">
            <v>0</v>
          </cell>
          <cell r="IH1031" t="str">
            <v>PRA</v>
          </cell>
          <cell r="II1031">
            <v>0</v>
          </cell>
          <cell r="IJ1031" t="str">
            <v>JAW</v>
          </cell>
          <cell r="IK1031">
            <v>0</v>
          </cell>
          <cell r="IL1031" t="str">
            <v>ARB</v>
          </cell>
          <cell r="IM1031">
            <v>0</v>
          </cell>
          <cell r="IN1031" t="str">
            <v>PKM</v>
          </cell>
          <cell r="IO1031">
            <v>0</v>
          </cell>
          <cell r="IP1031" t="str">
            <v>MAT-P</v>
          </cell>
          <cell r="IQ1031">
            <v>0</v>
          </cell>
          <cell r="IR1031" t="str">
            <v>BIO-P</v>
          </cell>
          <cell r="IS1031">
            <v>0</v>
          </cell>
          <cell r="IT1031" t="str">
            <v>FIS-P</v>
          </cell>
          <cell r="IU1031">
            <v>0</v>
          </cell>
          <cell r="IV1031" t="str">
            <v>KIM-P</v>
          </cell>
          <cell r="IW1031">
            <v>0</v>
          </cell>
          <cell r="IX1031" t="str">
            <v>EKO-L</v>
          </cell>
          <cell r="IY1031">
            <v>0</v>
          </cell>
          <cell r="JA1031">
            <v>0</v>
          </cell>
        </row>
        <row r="1032">
          <cell r="Q1032" t="str">
            <v/>
          </cell>
          <cell r="AB1032" t="str">
            <v/>
          </cell>
          <cell r="AC1032">
            <v>16</v>
          </cell>
          <cell r="AI1032" t="str">
            <v/>
          </cell>
          <cell r="AJ1032">
            <v>0</v>
          </cell>
          <cell r="AK1032">
            <v>83.25</v>
          </cell>
          <cell r="AL1032">
            <v>84.5</v>
          </cell>
          <cell r="AM1032">
            <v>88</v>
          </cell>
          <cell r="AN1032">
            <v>80</v>
          </cell>
          <cell r="AO1032" t="str">
            <v/>
          </cell>
          <cell r="AP1032">
            <v>0</v>
          </cell>
          <cell r="AQ1032">
            <v>85</v>
          </cell>
          <cell r="AR1032">
            <v>0</v>
          </cell>
          <cell r="AS1032">
            <v>78.5</v>
          </cell>
          <cell r="AT1032">
            <v>81</v>
          </cell>
          <cell r="AU1032" t="str">
            <v/>
          </cell>
          <cell r="AV1032">
            <v>0</v>
          </cell>
          <cell r="AW1032">
            <v>81.83</v>
          </cell>
          <cell r="AX1032">
            <v>84</v>
          </cell>
          <cell r="AY1032">
            <v>88</v>
          </cell>
          <cell r="AZ1032">
            <v>80</v>
          </cell>
          <cell r="BA1032" t="str">
            <v/>
          </cell>
          <cell r="BB1032">
            <v>0</v>
          </cell>
          <cell r="BC1032">
            <v>86.75</v>
          </cell>
          <cell r="BD1032">
            <v>84.5</v>
          </cell>
          <cell r="BE1032">
            <v>88</v>
          </cell>
          <cell r="BF1032">
            <v>82</v>
          </cell>
          <cell r="BG1032" t="str">
            <v/>
          </cell>
          <cell r="BH1032">
            <v>0</v>
          </cell>
          <cell r="BI1032">
            <v>84.33</v>
          </cell>
          <cell r="BJ1032">
            <v>80</v>
          </cell>
          <cell r="BK1032">
            <v>77.75</v>
          </cell>
          <cell r="BL1032">
            <v>78</v>
          </cell>
          <cell r="BM1032" t="str">
            <v/>
          </cell>
          <cell r="BN1032">
            <v>0</v>
          </cell>
          <cell r="BO1032">
            <v>81.13</v>
          </cell>
          <cell r="BP1032">
            <v>78.25</v>
          </cell>
          <cell r="BQ1032">
            <v>77.75</v>
          </cell>
          <cell r="BR1032">
            <v>85</v>
          </cell>
          <cell r="BS1032" t="str">
            <v/>
          </cell>
          <cell r="BT1032">
            <v>0</v>
          </cell>
          <cell r="BU1032">
            <v>86.5</v>
          </cell>
          <cell r="BV1032">
            <v>84.25</v>
          </cell>
          <cell r="BW1032">
            <v>88.5</v>
          </cell>
          <cell r="BX1032">
            <v>88</v>
          </cell>
          <cell r="BY1032" t="str">
            <v/>
          </cell>
          <cell r="BZ1032">
            <v>0</v>
          </cell>
          <cell r="CA1032">
            <v>86.78</v>
          </cell>
          <cell r="CB1032">
            <v>81.75</v>
          </cell>
          <cell r="CC1032">
            <v>81</v>
          </cell>
          <cell r="CD1032">
            <v>82</v>
          </cell>
          <cell r="CE1032" t="str">
            <v/>
          </cell>
          <cell r="CF1032">
            <v>0</v>
          </cell>
          <cell r="CG1032">
            <v>86.25</v>
          </cell>
          <cell r="CH1032">
            <v>76.25</v>
          </cell>
          <cell r="CI1032">
            <v>78</v>
          </cell>
          <cell r="CJ1032">
            <v>82</v>
          </cell>
          <cell r="CK1032" t="str">
            <v/>
          </cell>
          <cell r="CL1032">
            <v>0</v>
          </cell>
          <cell r="CM1032">
            <v>76.17</v>
          </cell>
          <cell r="CN1032">
            <v>83.5</v>
          </cell>
          <cell r="CO1032">
            <v>80</v>
          </cell>
          <cell r="CP1032">
            <v>78</v>
          </cell>
          <cell r="CQ1032" t="str">
            <v/>
          </cell>
          <cell r="CR1032">
            <v>0</v>
          </cell>
          <cell r="CS1032">
            <v>82.08</v>
          </cell>
          <cell r="CT1032">
            <v>89.75</v>
          </cell>
          <cell r="CU1032">
            <v>86.5</v>
          </cell>
          <cell r="CV1032">
            <v>83</v>
          </cell>
          <cell r="CW1032" t="str">
            <v/>
          </cell>
          <cell r="CX1032">
            <v>0</v>
          </cell>
          <cell r="CY1032">
            <v>82.44</v>
          </cell>
          <cell r="CZ1032">
            <v>83.75</v>
          </cell>
          <cell r="DA1032">
            <v>76.75</v>
          </cell>
          <cell r="DB1032">
            <v>83</v>
          </cell>
          <cell r="DC1032" t="str">
            <v/>
          </cell>
          <cell r="DD1032">
            <v>0</v>
          </cell>
          <cell r="DE1032">
            <v>91</v>
          </cell>
          <cell r="DF1032">
            <v>81</v>
          </cell>
          <cell r="DG1032">
            <v>81.75</v>
          </cell>
          <cell r="DH1032">
            <v>88</v>
          </cell>
          <cell r="DI1032" t="str">
            <v/>
          </cell>
          <cell r="DJ1032">
            <v>0</v>
          </cell>
          <cell r="DK1032">
            <v>0</v>
          </cell>
          <cell r="DL1032">
            <v>0</v>
          </cell>
          <cell r="DM1032">
            <v>0</v>
          </cell>
          <cell r="DN1032">
            <v>85</v>
          </cell>
          <cell r="DO1032" t="str">
            <v/>
          </cell>
          <cell r="DP1032">
            <v>0</v>
          </cell>
          <cell r="DQ1032">
            <v>89</v>
          </cell>
          <cell r="DR1032">
            <v>85.5</v>
          </cell>
          <cell r="DS1032">
            <v>91.5</v>
          </cell>
          <cell r="DT1032">
            <v>82</v>
          </cell>
          <cell r="DU1032" t="str">
            <v/>
          </cell>
          <cell r="DV1032">
            <v>0</v>
          </cell>
          <cell r="DW1032">
            <v>91</v>
          </cell>
          <cell r="DX1032">
            <v>86.75</v>
          </cell>
          <cell r="DY1032">
            <v>79.75</v>
          </cell>
          <cell r="DZ1032">
            <v>85</v>
          </cell>
          <cell r="EA1032" t="str">
            <v/>
          </cell>
          <cell r="EB1032">
            <v>0</v>
          </cell>
          <cell r="EC1032">
            <v>79.78</v>
          </cell>
          <cell r="ED1032">
            <v>78.25</v>
          </cell>
          <cell r="EE1032">
            <v>84.25</v>
          </cell>
          <cell r="EF1032">
            <v>77</v>
          </cell>
          <cell r="EG1032" t="str">
            <v/>
          </cell>
          <cell r="EH1032">
            <v>0</v>
          </cell>
          <cell r="EI1032">
            <v>78.5</v>
          </cell>
          <cell r="EJ1032">
            <v>74.75</v>
          </cell>
          <cell r="EK1032">
            <v>74.5</v>
          </cell>
          <cell r="EL1032">
            <v>76</v>
          </cell>
          <cell r="EM1032" t="str">
            <v/>
          </cell>
          <cell r="EN1032">
            <v>0</v>
          </cell>
          <cell r="EO1032">
            <v>78.5</v>
          </cell>
          <cell r="EP1032">
            <v>74.75</v>
          </cell>
          <cell r="EQ1032">
            <v>74.5</v>
          </cell>
          <cell r="ER1032">
            <v>76</v>
          </cell>
          <cell r="ES1032" t="str">
            <v/>
          </cell>
          <cell r="ET1032">
            <v>0</v>
          </cell>
          <cell r="EU1032">
            <v>78.5</v>
          </cell>
          <cell r="EV1032">
            <v>74.75</v>
          </cell>
          <cell r="EW1032">
            <v>74.5</v>
          </cell>
          <cell r="EX1032">
            <v>76</v>
          </cell>
          <cell r="EY1032" t="str">
            <v/>
          </cell>
          <cell r="EZ1032">
            <v>0</v>
          </cell>
          <cell r="FA1032">
            <v>79.33</v>
          </cell>
          <cell r="FB1032">
            <v>71.25</v>
          </cell>
          <cell r="FC1032">
            <v>79</v>
          </cell>
          <cell r="FD1032">
            <v>72</v>
          </cell>
          <cell r="FE1032" t="str">
            <v/>
          </cell>
          <cell r="FF1032">
            <v>0</v>
          </cell>
          <cell r="FG1032">
            <v>79.33</v>
          </cell>
          <cell r="FH1032">
            <v>71.25</v>
          </cell>
          <cell r="FI1032">
            <v>79</v>
          </cell>
          <cell r="FJ1032">
            <v>72</v>
          </cell>
          <cell r="FK1032" t="str">
            <v/>
          </cell>
          <cell r="FL1032">
            <v>0</v>
          </cell>
          <cell r="FM1032">
            <v>79.33</v>
          </cell>
          <cell r="FN1032">
            <v>71.25</v>
          </cell>
          <cell r="FO1032">
            <v>79</v>
          </cell>
          <cell r="FP1032">
            <v>72</v>
          </cell>
          <cell r="FQ1032" t="str">
            <v/>
          </cell>
          <cell r="FR1032">
            <v>0</v>
          </cell>
          <cell r="FS1032">
            <v>79.33</v>
          </cell>
          <cell r="FT1032">
            <v>71.25</v>
          </cell>
          <cell r="FU1032">
            <v>79</v>
          </cell>
          <cell r="FV1032">
            <v>72</v>
          </cell>
          <cell r="FW1032" t="str">
            <v/>
          </cell>
          <cell r="FX1032">
            <v>0</v>
          </cell>
          <cell r="FY1032">
            <v>79.33</v>
          </cell>
          <cell r="FZ1032">
            <v>71.25</v>
          </cell>
          <cell r="GA1032">
            <v>79</v>
          </cell>
          <cell r="GB1032">
            <v>72</v>
          </cell>
          <cell r="GC1032" t="str">
            <v/>
          </cell>
          <cell r="GD1032">
            <v>0</v>
          </cell>
          <cell r="GE1032">
            <v>79.33</v>
          </cell>
          <cell r="GF1032">
            <v>71.25</v>
          </cell>
          <cell r="GG1032">
            <v>79</v>
          </cell>
          <cell r="GH1032">
            <v>72</v>
          </cell>
          <cell r="GI1032" t="str">
            <v/>
          </cell>
          <cell r="GJ1032">
            <v>0</v>
          </cell>
          <cell r="GK1032">
            <v>79.33</v>
          </cell>
          <cell r="GL1032">
            <v>71.25</v>
          </cell>
          <cell r="GM1032">
            <v>79</v>
          </cell>
          <cell r="GN1032">
            <v>72</v>
          </cell>
          <cell r="GO1032" t="str">
            <v/>
          </cell>
          <cell r="GP1032">
            <v>0</v>
          </cell>
          <cell r="GQ1032">
            <v>79.33</v>
          </cell>
          <cell r="GR1032">
            <v>71.25</v>
          </cell>
          <cell r="GS1032">
            <v>79</v>
          </cell>
          <cell r="GT1032">
            <v>72</v>
          </cell>
          <cell r="GU1032" t="str">
            <v/>
          </cell>
          <cell r="GV1032">
            <v>0</v>
          </cell>
          <cell r="GW1032">
            <v>81.92</v>
          </cell>
          <cell r="GX1032">
            <v>78.75</v>
          </cell>
          <cell r="GY1032">
            <v>70</v>
          </cell>
          <cell r="GZ1032">
            <v>78</v>
          </cell>
          <cell r="HA1032" t="str">
            <v>EKO-L</v>
          </cell>
          <cell r="HB1032">
            <v>0</v>
          </cell>
          <cell r="HC1032">
            <v>83.83</v>
          </cell>
          <cell r="HD1032">
            <v>75.75</v>
          </cell>
          <cell r="HE1032">
            <v>77.5</v>
          </cell>
          <cell r="HF1032">
            <v>79</v>
          </cell>
          <cell r="HH1032">
            <v>0</v>
          </cell>
          <cell r="HM1032" t="str">
            <v/>
          </cell>
          <cell r="HN1032" t="str">
            <v/>
          </cell>
          <cell r="HS1032">
            <v>0</v>
          </cell>
          <cell r="HT1032" t="str">
            <v>PKN</v>
          </cell>
          <cell r="HU1032">
            <v>0</v>
          </cell>
          <cell r="HV1032" t="str">
            <v>IND</v>
          </cell>
          <cell r="HW1032">
            <v>0</v>
          </cell>
          <cell r="HX1032" t="str">
            <v>MAT-W</v>
          </cell>
          <cell r="HY1032">
            <v>0</v>
          </cell>
          <cell r="HZ1032" t="str">
            <v>SEJ-W</v>
          </cell>
          <cell r="IA1032">
            <v>0</v>
          </cell>
          <cell r="IB1032" t="str">
            <v>IGR-W</v>
          </cell>
          <cell r="IC1032">
            <v>0</v>
          </cell>
          <cell r="ID1032" t="str">
            <v>SBO</v>
          </cell>
          <cell r="IE1032">
            <v>0</v>
          </cell>
          <cell r="IF1032" t="str">
            <v>PJO</v>
          </cell>
          <cell r="IG1032">
            <v>0</v>
          </cell>
          <cell r="IH1032" t="str">
            <v>PRA</v>
          </cell>
          <cell r="II1032">
            <v>0</v>
          </cell>
          <cell r="IJ1032" t="str">
            <v>JAW</v>
          </cell>
          <cell r="IK1032">
            <v>0</v>
          </cell>
          <cell r="IL1032" t="str">
            <v>ARB</v>
          </cell>
          <cell r="IM1032">
            <v>0</v>
          </cell>
          <cell r="IN1032" t="str">
            <v>PKM</v>
          </cell>
          <cell r="IO1032">
            <v>0</v>
          </cell>
          <cell r="IP1032" t="str">
            <v>MAT-P</v>
          </cell>
          <cell r="IQ1032">
            <v>0</v>
          </cell>
          <cell r="IR1032" t="str">
            <v>BIO-P</v>
          </cell>
          <cell r="IS1032">
            <v>0</v>
          </cell>
          <cell r="IT1032" t="str">
            <v>FIS-P</v>
          </cell>
          <cell r="IU1032">
            <v>0</v>
          </cell>
          <cell r="IV1032" t="str">
            <v>KIM-P</v>
          </cell>
          <cell r="IW1032">
            <v>0</v>
          </cell>
          <cell r="IX1032" t="str">
            <v>EKO-L</v>
          </cell>
          <cell r="IY1032">
            <v>0</v>
          </cell>
          <cell r="JA1032">
            <v>0</v>
          </cell>
        </row>
        <row r="1033">
          <cell r="Q1033" t="str">
            <v/>
          </cell>
          <cell r="AB1033" t="str">
            <v/>
          </cell>
          <cell r="AC1033">
            <v>17</v>
          </cell>
          <cell r="AI1033" t="str">
            <v/>
          </cell>
          <cell r="AJ1033">
            <v>0</v>
          </cell>
          <cell r="AK1033">
            <v>83.25</v>
          </cell>
          <cell r="AL1033">
            <v>84.5</v>
          </cell>
          <cell r="AM1033">
            <v>88</v>
          </cell>
          <cell r="AN1033">
            <v>80</v>
          </cell>
          <cell r="AO1033" t="str">
            <v/>
          </cell>
          <cell r="AP1033">
            <v>0</v>
          </cell>
          <cell r="AQ1033">
            <v>85</v>
          </cell>
          <cell r="AR1033">
            <v>0</v>
          </cell>
          <cell r="AS1033">
            <v>78.5</v>
          </cell>
          <cell r="AT1033">
            <v>81</v>
          </cell>
          <cell r="AU1033" t="str">
            <v/>
          </cell>
          <cell r="AV1033">
            <v>0</v>
          </cell>
          <cell r="AW1033">
            <v>81.83</v>
          </cell>
          <cell r="AX1033">
            <v>84</v>
          </cell>
          <cell r="AY1033">
            <v>88</v>
          </cell>
          <cell r="AZ1033">
            <v>80</v>
          </cell>
          <cell r="BA1033" t="str">
            <v/>
          </cell>
          <cell r="BB1033">
            <v>0</v>
          </cell>
          <cell r="BC1033">
            <v>86.75</v>
          </cell>
          <cell r="BD1033">
            <v>84.5</v>
          </cell>
          <cell r="BE1033">
            <v>88</v>
          </cell>
          <cell r="BF1033">
            <v>82</v>
          </cell>
          <cell r="BG1033" t="str">
            <v/>
          </cell>
          <cell r="BH1033">
            <v>0</v>
          </cell>
          <cell r="BI1033">
            <v>84.33</v>
          </cell>
          <cell r="BJ1033">
            <v>80</v>
          </cell>
          <cell r="BK1033">
            <v>77.75</v>
          </cell>
          <cell r="BL1033">
            <v>78</v>
          </cell>
          <cell r="BM1033" t="str">
            <v/>
          </cell>
          <cell r="BN1033">
            <v>0</v>
          </cell>
          <cell r="BO1033">
            <v>81.13</v>
          </cell>
          <cell r="BP1033">
            <v>78.25</v>
          </cell>
          <cell r="BQ1033">
            <v>77.75</v>
          </cell>
          <cell r="BR1033">
            <v>85</v>
          </cell>
          <cell r="BS1033" t="str">
            <v/>
          </cell>
          <cell r="BT1033">
            <v>0</v>
          </cell>
          <cell r="BU1033">
            <v>86.5</v>
          </cell>
          <cell r="BV1033">
            <v>84.25</v>
          </cell>
          <cell r="BW1033">
            <v>88.5</v>
          </cell>
          <cell r="BX1033">
            <v>88</v>
          </cell>
          <cell r="BY1033" t="str">
            <v/>
          </cell>
          <cell r="BZ1033">
            <v>0</v>
          </cell>
          <cell r="CA1033">
            <v>86.78</v>
          </cell>
          <cell r="CB1033">
            <v>81.75</v>
          </cell>
          <cell r="CC1033">
            <v>81</v>
          </cell>
          <cell r="CD1033">
            <v>82</v>
          </cell>
          <cell r="CE1033" t="str">
            <v/>
          </cell>
          <cell r="CF1033">
            <v>0</v>
          </cell>
          <cell r="CG1033">
            <v>86.25</v>
          </cell>
          <cell r="CH1033">
            <v>76.25</v>
          </cell>
          <cell r="CI1033">
            <v>78</v>
          </cell>
          <cell r="CJ1033">
            <v>82</v>
          </cell>
          <cell r="CK1033" t="str">
            <v/>
          </cell>
          <cell r="CL1033">
            <v>0</v>
          </cell>
          <cell r="CM1033">
            <v>76.17</v>
          </cell>
          <cell r="CN1033">
            <v>83.5</v>
          </cell>
          <cell r="CO1033">
            <v>80</v>
          </cell>
          <cell r="CP1033">
            <v>78</v>
          </cell>
          <cell r="CQ1033" t="str">
            <v/>
          </cell>
          <cell r="CR1033">
            <v>0</v>
          </cell>
          <cell r="CS1033">
            <v>82.08</v>
          </cell>
          <cell r="CT1033">
            <v>89.75</v>
          </cell>
          <cell r="CU1033">
            <v>86.5</v>
          </cell>
          <cell r="CV1033">
            <v>83</v>
          </cell>
          <cell r="CW1033" t="str">
            <v/>
          </cell>
          <cell r="CX1033">
            <v>0</v>
          </cell>
          <cell r="CY1033">
            <v>82.44</v>
          </cell>
          <cell r="CZ1033">
            <v>83.75</v>
          </cell>
          <cell r="DA1033">
            <v>76.75</v>
          </cell>
          <cell r="DB1033">
            <v>83</v>
          </cell>
          <cell r="DC1033" t="str">
            <v/>
          </cell>
          <cell r="DD1033">
            <v>0</v>
          </cell>
          <cell r="DE1033">
            <v>91</v>
          </cell>
          <cell r="DF1033">
            <v>81</v>
          </cell>
          <cell r="DG1033">
            <v>81.75</v>
          </cell>
          <cell r="DH1033">
            <v>88</v>
          </cell>
          <cell r="DI1033" t="str">
            <v/>
          </cell>
          <cell r="DJ1033">
            <v>0</v>
          </cell>
          <cell r="DK1033">
            <v>0</v>
          </cell>
          <cell r="DL1033">
            <v>0</v>
          </cell>
          <cell r="DM1033">
            <v>0</v>
          </cell>
          <cell r="DN1033">
            <v>85</v>
          </cell>
          <cell r="DO1033" t="str">
            <v/>
          </cell>
          <cell r="DP1033">
            <v>0</v>
          </cell>
          <cell r="DQ1033">
            <v>89</v>
          </cell>
          <cell r="DR1033">
            <v>85.5</v>
          </cell>
          <cell r="DS1033">
            <v>91.5</v>
          </cell>
          <cell r="DT1033">
            <v>82</v>
          </cell>
          <cell r="DU1033" t="str">
            <v/>
          </cell>
          <cell r="DV1033">
            <v>0</v>
          </cell>
          <cell r="DW1033">
            <v>91</v>
          </cell>
          <cell r="DX1033">
            <v>86.75</v>
          </cell>
          <cell r="DY1033">
            <v>79.75</v>
          </cell>
          <cell r="DZ1033">
            <v>85</v>
          </cell>
          <cell r="EA1033" t="str">
            <v/>
          </cell>
          <cell r="EB1033">
            <v>0</v>
          </cell>
          <cell r="EC1033">
            <v>79.78</v>
          </cell>
          <cell r="ED1033">
            <v>78.25</v>
          </cell>
          <cell r="EE1033">
            <v>84.25</v>
          </cell>
          <cell r="EF1033">
            <v>77</v>
          </cell>
          <cell r="EG1033" t="str">
            <v/>
          </cell>
          <cell r="EH1033">
            <v>0</v>
          </cell>
          <cell r="EI1033">
            <v>78.5</v>
          </cell>
          <cell r="EJ1033">
            <v>74.75</v>
          </cell>
          <cell r="EK1033">
            <v>74.5</v>
          </cell>
          <cell r="EL1033">
            <v>76</v>
          </cell>
          <cell r="EM1033" t="str">
            <v/>
          </cell>
          <cell r="EN1033">
            <v>0</v>
          </cell>
          <cell r="EO1033">
            <v>78.5</v>
          </cell>
          <cell r="EP1033">
            <v>74.75</v>
          </cell>
          <cell r="EQ1033">
            <v>74.5</v>
          </cell>
          <cell r="ER1033">
            <v>76</v>
          </cell>
          <cell r="ES1033" t="str">
            <v/>
          </cell>
          <cell r="ET1033">
            <v>0</v>
          </cell>
          <cell r="EU1033">
            <v>78.5</v>
          </cell>
          <cell r="EV1033">
            <v>74.75</v>
          </cell>
          <cell r="EW1033">
            <v>74.5</v>
          </cell>
          <cell r="EX1033">
            <v>76</v>
          </cell>
          <cell r="EY1033" t="str">
            <v/>
          </cell>
          <cell r="EZ1033">
            <v>0</v>
          </cell>
          <cell r="FA1033">
            <v>79.33</v>
          </cell>
          <cell r="FB1033">
            <v>71.25</v>
          </cell>
          <cell r="FC1033">
            <v>79</v>
          </cell>
          <cell r="FD1033">
            <v>72</v>
          </cell>
          <cell r="FE1033" t="str">
            <v/>
          </cell>
          <cell r="FF1033">
            <v>0</v>
          </cell>
          <cell r="FG1033">
            <v>79.33</v>
          </cell>
          <cell r="FH1033">
            <v>71.25</v>
          </cell>
          <cell r="FI1033">
            <v>79</v>
          </cell>
          <cell r="FJ1033">
            <v>72</v>
          </cell>
          <cell r="FK1033" t="str">
            <v/>
          </cell>
          <cell r="FL1033">
            <v>0</v>
          </cell>
          <cell r="FM1033">
            <v>79.33</v>
          </cell>
          <cell r="FN1033">
            <v>71.25</v>
          </cell>
          <cell r="FO1033">
            <v>79</v>
          </cell>
          <cell r="FP1033">
            <v>72</v>
          </cell>
          <cell r="FQ1033" t="str">
            <v/>
          </cell>
          <cell r="FR1033">
            <v>0</v>
          </cell>
          <cell r="FS1033">
            <v>79.33</v>
          </cell>
          <cell r="FT1033">
            <v>71.25</v>
          </cell>
          <cell r="FU1033">
            <v>79</v>
          </cell>
          <cell r="FV1033">
            <v>72</v>
          </cell>
          <cell r="FW1033" t="str">
            <v/>
          </cell>
          <cell r="FX1033">
            <v>0</v>
          </cell>
          <cell r="FY1033">
            <v>79.33</v>
          </cell>
          <cell r="FZ1033">
            <v>71.25</v>
          </cell>
          <cell r="GA1033">
            <v>79</v>
          </cell>
          <cell r="GB1033">
            <v>72</v>
          </cell>
          <cell r="GC1033" t="str">
            <v/>
          </cell>
          <cell r="GD1033">
            <v>0</v>
          </cell>
          <cell r="GE1033">
            <v>79.33</v>
          </cell>
          <cell r="GF1033">
            <v>71.25</v>
          </cell>
          <cell r="GG1033">
            <v>79</v>
          </cell>
          <cell r="GH1033">
            <v>72</v>
          </cell>
          <cell r="GI1033" t="str">
            <v/>
          </cell>
          <cell r="GJ1033">
            <v>0</v>
          </cell>
          <cell r="GK1033">
            <v>79.33</v>
          </cell>
          <cell r="GL1033">
            <v>71.25</v>
          </cell>
          <cell r="GM1033">
            <v>79</v>
          </cell>
          <cell r="GN1033">
            <v>72</v>
          </cell>
          <cell r="GO1033" t="str">
            <v/>
          </cell>
          <cell r="GP1033">
            <v>0</v>
          </cell>
          <cell r="GQ1033">
            <v>79.33</v>
          </cell>
          <cell r="GR1033">
            <v>71.25</v>
          </cell>
          <cell r="GS1033">
            <v>79</v>
          </cell>
          <cell r="GT1033">
            <v>72</v>
          </cell>
          <cell r="GU1033" t="str">
            <v/>
          </cell>
          <cell r="GV1033">
            <v>0</v>
          </cell>
          <cell r="GW1033">
            <v>81.92</v>
          </cell>
          <cell r="GX1033">
            <v>78.75</v>
          </cell>
          <cell r="GY1033">
            <v>70</v>
          </cell>
          <cell r="GZ1033">
            <v>78</v>
          </cell>
          <cell r="HA1033" t="str">
            <v>EKO-L</v>
          </cell>
          <cell r="HB1033">
            <v>0</v>
          </cell>
          <cell r="HC1033">
            <v>83.83</v>
          </cell>
          <cell r="HD1033">
            <v>75.75</v>
          </cell>
          <cell r="HE1033">
            <v>77.5</v>
          </cell>
          <cell r="HF1033">
            <v>79</v>
          </cell>
          <cell r="HH1033">
            <v>0</v>
          </cell>
          <cell r="HM1033" t="str">
            <v/>
          </cell>
          <cell r="HN1033" t="str">
            <v/>
          </cell>
          <cell r="HS1033">
            <v>0</v>
          </cell>
          <cell r="HT1033" t="str">
            <v>PKN</v>
          </cell>
          <cell r="HU1033">
            <v>0</v>
          </cell>
          <cell r="HV1033" t="str">
            <v>IND</v>
          </cell>
          <cell r="HW1033">
            <v>0</v>
          </cell>
          <cell r="HX1033" t="str">
            <v>MAT-W</v>
          </cell>
          <cell r="HY1033">
            <v>0</v>
          </cell>
          <cell r="HZ1033" t="str">
            <v>SEJ-W</v>
          </cell>
          <cell r="IA1033">
            <v>0</v>
          </cell>
          <cell r="IB1033" t="str">
            <v>IGR-W</v>
          </cell>
          <cell r="IC1033">
            <v>0</v>
          </cell>
          <cell r="ID1033" t="str">
            <v>SBO</v>
          </cell>
          <cell r="IE1033">
            <v>0</v>
          </cell>
          <cell r="IF1033" t="str">
            <v>PJO</v>
          </cell>
          <cell r="IG1033">
            <v>0</v>
          </cell>
          <cell r="IH1033" t="str">
            <v>PRA</v>
          </cell>
          <cell r="II1033">
            <v>0</v>
          </cell>
          <cell r="IJ1033" t="str">
            <v>JAW</v>
          </cell>
          <cell r="IK1033">
            <v>0</v>
          </cell>
          <cell r="IL1033" t="str">
            <v>ARB</v>
          </cell>
          <cell r="IM1033">
            <v>0</v>
          </cell>
          <cell r="IN1033" t="str">
            <v>PKM</v>
          </cell>
          <cell r="IO1033">
            <v>0</v>
          </cell>
          <cell r="IP1033" t="str">
            <v>MAT-P</v>
          </cell>
          <cell r="IQ1033">
            <v>0</v>
          </cell>
          <cell r="IR1033" t="str">
            <v>BIO-P</v>
          </cell>
          <cell r="IS1033">
            <v>0</v>
          </cell>
          <cell r="IT1033" t="str">
            <v>FIS-P</v>
          </cell>
          <cell r="IU1033">
            <v>0</v>
          </cell>
          <cell r="IV1033" t="str">
            <v>KIM-P</v>
          </cell>
          <cell r="IW1033">
            <v>0</v>
          </cell>
          <cell r="IX1033" t="str">
            <v>EKO-L</v>
          </cell>
          <cell r="IY1033">
            <v>0</v>
          </cell>
          <cell r="JA1033">
            <v>0</v>
          </cell>
        </row>
        <row r="1034">
          <cell r="Q1034" t="str">
            <v/>
          </cell>
          <cell r="AB1034" t="str">
            <v/>
          </cell>
          <cell r="AC1034">
            <v>18</v>
          </cell>
          <cell r="AI1034" t="str">
            <v/>
          </cell>
          <cell r="AJ1034">
            <v>0</v>
          </cell>
          <cell r="AK1034">
            <v>83.25</v>
          </cell>
          <cell r="AL1034">
            <v>84.5</v>
          </cell>
          <cell r="AM1034">
            <v>88</v>
          </cell>
          <cell r="AN1034">
            <v>80</v>
          </cell>
          <cell r="AO1034" t="str">
            <v/>
          </cell>
          <cell r="AP1034">
            <v>0</v>
          </cell>
          <cell r="AQ1034">
            <v>85</v>
          </cell>
          <cell r="AR1034">
            <v>0</v>
          </cell>
          <cell r="AS1034">
            <v>78.5</v>
          </cell>
          <cell r="AT1034">
            <v>81</v>
          </cell>
          <cell r="AU1034" t="str">
            <v/>
          </cell>
          <cell r="AV1034">
            <v>0</v>
          </cell>
          <cell r="AW1034">
            <v>81.83</v>
          </cell>
          <cell r="AX1034">
            <v>84</v>
          </cell>
          <cell r="AY1034">
            <v>88</v>
          </cell>
          <cell r="AZ1034">
            <v>80</v>
          </cell>
          <cell r="BA1034" t="str">
            <v/>
          </cell>
          <cell r="BB1034">
            <v>0</v>
          </cell>
          <cell r="BC1034">
            <v>86.75</v>
          </cell>
          <cell r="BD1034">
            <v>84.5</v>
          </cell>
          <cell r="BE1034">
            <v>88</v>
          </cell>
          <cell r="BF1034">
            <v>82</v>
          </cell>
          <cell r="BG1034" t="str">
            <v/>
          </cell>
          <cell r="BH1034">
            <v>0</v>
          </cell>
          <cell r="BI1034">
            <v>84.33</v>
          </cell>
          <cell r="BJ1034">
            <v>80</v>
          </cell>
          <cell r="BK1034">
            <v>77.75</v>
          </cell>
          <cell r="BL1034">
            <v>78</v>
          </cell>
          <cell r="BM1034" t="str">
            <v/>
          </cell>
          <cell r="BN1034">
            <v>0</v>
          </cell>
          <cell r="BO1034">
            <v>81.13</v>
          </cell>
          <cell r="BP1034">
            <v>78.25</v>
          </cell>
          <cell r="BQ1034">
            <v>77.75</v>
          </cell>
          <cell r="BR1034">
            <v>85</v>
          </cell>
          <cell r="BS1034" t="str">
            <v/>
          </cell>
          <cell r="BT1034">
            <v>0</v>
          </cell>
          <cell r="BU1034">
            <v>86.5</v>
          </cell>
          <cell r="BV1034">
            <v>84.25</v>
          </cell>
          <cell r="BW1034">
            <v>88.5</v>
          </cell>
          <cell r="BX1034">
            <v>88</v>
          </cell>
          <cell r="BY1034" t="str">
            <v/>
          </cell>
          <cell r="BZ1034">
            <v>0</v>
          </cell>
          <cell r="CA1034">
            <v>86.78</v>
          </cell>
          <cell r="CB1034">
            <v>81.75</v>
          </cell>
          <cell r="CC1034">
            <v>81</v>
          </cell>
          <cell r="CD1034">
            <v>82</v>
          </cell>
          <cell r="CE1034" t="str">
            <v/>
          </cell>
          <cell r="CF1034">
            <v>0</v>
          </cell>
          <cell r="CG1034">
            <v>86.25</v>
          </cell>
          <cell r="CH1034">
            <v>76.25</v>
          </cell>
          <cell r="CI1034">
            <v>78</v>
          </cell>
          <cell r="CJ1034">
            <v>82</v>
          </cell>
          <cell r="CK1034" t="str">
            <v/>
          </cell>
          <cell r="CL1034">
            <v>0</v>
          </cell>
          <cell r="CM1034">
            <v>76.17</v>
          </cell>
          <cell r="CN1034">
            <v>83.5</v>
          </cell>
          <cell r="CO1034">
            <v>80</v>
          </cell>
          <cell r="CP1034">
            <v>78</v>
          </cell>
          <cell r="CQ1034" t="str">
            <v/>
          </cell>
          <cell r="CR1034">
            <v>0</v>
          </cell>
          <cell r="CS1034">
            <v>82.08</v>
          </cell>
          <cell r="CT1034">
            <v>89.75</v>
          </cell>
          <cell r="CU1034">
            <v>86.5</v>
          </cell>
          <cell r="CV1034">
            <v>83</v>
          </cell>
          <cell r="CW1034" t="str">
            <v/>
          </cell>
          <cell r="CX1034">
            <v>0</v>
          </cell>
          <cell r="CY1034">
            <v>82.44</v>
          </cell>
          <cell r="CZ1034">
            <v>83.75</v>
          </cell>
          <cell r="DA1034">
            <v>76.75</v>
          </cell>
          <cell r="DB1034">
            <v>83</v>
          </cell>
          <cell r="DC1034" t="str">
            <v/>
          </cell>
          <cell r="DD1034">
            <v>0</v>
          </cell>
          <cell r="DE1034">
            <v>91</v>
          </cell>
          <cell r="DF1034">
            <v>81</v>
          </cell>
          <cell r="DG1034">
            <v>81.75</v>
          </cell>
          <cell r="DH1034">
            <v>88</v>
          </cell>
          <cell r="DI1034" t="str">
            <v/>
          </cell>
          <cell r="DJ1034">
            <v>0</v>
          </cell>
          <cell r="DK1034">
            <v>0</v>
          </cell>
          <cell r="DL1034">
            <v>0</v>
          </cell>
          <cell r="DM1034">
            <v>0</v>
          </cell>
          <cell r="DN1034">
            <v>85</v>
          </cell>
          <cell r="DO1034" t="str">
            <v/>
          </cell>
          <cell r="DP1034">
            <v>0</v>
          </cell>
          <cell r="DQ1034">
            <v>89</v>
          </cell>
          <cell r="DR1034">
            <v>85.5</v>
          </cell>
          <cell r="DS1034">
            <v>91.5</v>
          </cell>
          <cell r="DT1034">
            <v>82</v>
          </cell>
          <cell r="DU1034" t="str">
            <v/>
          </cell>
          <cell r="DV1034">
            <v>0</v>
          </cell>
          <cell r="DW1034">
            <v>91</v>
          </cell>
          <cell r="DX1034">
            <v>86.75</v>
          </cell>
          <cell r="DY1034">
            <v>79.75</v>
          </cell>
          <cell r="DZ1034">
            <v>85</v>
          </cell>
          <cell r="EA1034" t="str">
            <v/>
          </cell>
          <cell r="EB1034">
            <v>0</v>
          </cell>
          <cell r="EC1034">
            <v>79.78</v>
          </cell>
          <cell r="ED1034">
            <v>78.25</v>
          </cell>
          <cell r="EE1034">
            <v>84.25</v>
          </cell>
          <cell r="EF1034">
            <v>77</v>
          </cell>
          <cell r="EG1034" t="str">
            <v/>
          </cell>
          <cell r="EH1034">
            <v>0</v>
          </cell>
          <cell r="EI1034">
            <v>78.5</v>
          </cell>
          <cell r="EJ1034">
            <v>74.75</v>
          </cell>
          <cell r="EK1034">
            <v>74.5</v>
          </cell>
          <cell r="EL1034">
            <v>76</v>
          </cell>
          <cell r="EM1034" t="str">
            <v/>
          </cell>
          <cell r="EN1034">
            <v>0</v>
          </cell>
          <cell r="EO1034">
            <v>78.5</v>
          </cell>
          <cell r="EP1034">
            <v>74.75</v>
          </cell>
          <cell r="EQ1034">
            <v>74.5</v>
          </cell>
          <cell r="ER1034">
            <v>76</v>
          </cell>
          <cell r="ES1034" t="str">
            <v/>
          </cell>
          <cell r="ET1034">
            <v>0</v>
          </cell>
          <cell r="EU1034">
            <v>78.5</v>
          </cell>
          <cell r="EV1034">
            <v>74.75</v>
          </cell>
          <cell r="EW1034">
            <v>74.5</v>
          </cell>
          <cell r="EX1034">
            <v>76</v>
          </cell>
          <cell r="EY1034" t="str">
            <v/>
          </cell>
          <cell r="EZ1034">
            <v>0</v>
          </cell>
          <cell r="FA1034">
            <v>79.33</v>
          </cell>
          <cell r="FB1034">
            <v>71.25</v>
          </cell>
          <cell r="FC1034">
            <v>79</v>
          </cell>
          <cell r="FD1034">
            <v>72</v>
          </cell>
          <cell r="FE1034" t="str">
            <v/>
          </cell>
          <cell r="FF1034">
            <v>0</v>
          </cell>
          <cell r="FG1034">
            <v>79.33</v>
          </cell>
          <cell r="FH1034">
            <v>71.25</v>
          </cell>
          <cell r="FI1034">
            <v>79</v>
          </cell>
          <cell r="FJ1034">
            <v>72</v>
          </cell>
          <cell r="FK1034" t="str">
            <v/>
          </cell>
          <cell r="FL1034">
            <v>0</v>
          </cell>
          <cell r="FM1034">
            <v>79.33</v>
          </cell>
          <cell r="FN1034">
            <v>71.25</v>
          </cell>
          <cell r="FO1034">
            <v>79</v>
          </cell>
          <cell r="FP1034">
            <v>72</v>
          </cell>
          <cell r="FQ1034" t="str">
            <v/>
          </cell>
          <cell r="FR1034">
            <v>0</v>
          </cell>
          <cell r="FS1034">
            <v>79.33</v>
          </cell>
          <cell r="FT1034">
            <v>71.25</v>
          </cell>
          <cell r="FU1034">
            <v>79</v>
          </cell>
          <cell r="FV1034">
            <v>72</v>
          </cell>
          <cell r="FW1034" t="str">
            <v/>
          </cell>
          <cell r="FX1034">
            <v>0</v>
          </cell>
          <cell r="FY1034">
            <v>79.33</v>
          </cell>
          <cell r="FZ1034">
            <v>71.25</v>
          </cell>
          <cell r="GA1034">
            <v>79</v>
          </cell>
          <cell r="GB1034">
            <v>72</v>
          </cell>
          <cell r="GC1034" t="str">
            <v/>
          </cell>
          <cell r="GD1034">
            <v>0</v>
          </cell>
          <cell r="GE1034">
            <v>79.33</v>
          </cell>
          <cell r="GF1034">
            <v>71.25</v>
          </cell>
          <cell r="GG1034">
            <v>79</v>
          </cell>
          <cell r="GH1034">
            <v>72</v>
          </cell>
          <cell r="GI1034" t="str">
            <v/>
          </cell>
          <cell r="GJ1034">
            <v>0</v>
          </cell>
          <cell r="GK1034">
            <v>79.33</v>
          </cell>
          <cell r="GL1034">
            <v>71.25</v>
          </cell>
          <cell r="GM1034">
            <v>79</v>
          </cell>
          <cell r="GN1034">
            <v>72</v>
          </cell>
          <cell r="GO1034" t="str">
            <v/>
          </cell>
          <cell r="GP1034">
            <v>0</v>
          </cell>
          <cell r="GQ1034">
            <v>79.33</v>
          </cell>
          <cell r="GR1034">
            <v>71.25</v>
          </cell>
          <cell r="GS1034">
            <v>79</v>
          </cell>
          <cell r="GT1034">
            <v>72</v>
          </cell>
          <cell r="GU1034" t="str">
            <v/>
          </cell>
          <cell r="GV1034">
            <v>0</v>
          </cell>
          <cell r="GW1034">
            <v>81.92</v>
          </cell>
          <cell r="GX1034">
            <v>78.75</v>
          </cell>
          <cell r="GY1034">
            <v>70</v>
          </cell>
          <cell r="GZ1034">
            <v>78</v>
          </cell>
          <cell r="HA1034" t="str">
            <v>EKO-L</v>
          </cell>
          <cell r="HB1034">
            <v>0</v>
          </cell>
          <cell r="HC1034">
            <v>83.83</v>
          </cell>
          <cell r="HD1034">
            <v>75.75</v>
          </cell>
          <cell r="HE1034">
            <v>77.5</v>
          </cell>
          <cell r="HF1034">
            <v>79</v>
          </cell>
          <cell r="HH1034">
            <v>0</v>
          </cell>
          <cell r="HM1034" t="str">
            <v/>
          </cell>
          <cell r="HN1034" t="str">
            <v/>
          </cell>
          <cell r="HS1034">
            <v>0</v>
          </cell>
          <cell r="HT1034" t="str">
            <v>PKN</v>
          </cell>
          <cell r="HU1034">
            <v>0</v>
          </cell>
          <cell r="HV1034" t="str">
            <v>IND</v>
          </cell>
          <cell r="HW1034">
            <v>0</v>
          </cell>
          <cell r="HX1034" t="str">
            <v>MAT-W</v>
          </cell>
          <cell r="HY1034">
            <v>0</v>
          </cell>
          <cell r="HZ1034" t="str">
            <v>SEJ-W</v>
          </cell>
          <cell r="IA1034">
            <v>0</v>
          </cell>
          <cell r="IB1034" t="str">
            <v>IGR-W</v>
          </cell>
          <cell r="IC1034">
            <v>0</v>
          </cell>
          <cell r="ID1034" t="str">
            <v>SBO</v>
          </cell>
          <cell r="IE1034">
            <v>0</v>
          </cell>
          <cell r="IF1034" t="str">
            <v>PJO</v>
          </cell>
          <cell r="IG1034">
            <v>0</v>
          </cell>
          <cell r="IH1034" t="str">
            <v>PRA</v>
          </cell>
          <cell r="II1034">
            <v>0</v>
          </cell>
          <cell r="IJ1034" t="str">
            <v>JAW</v>
          </cell>
          <cell r="IK1034">
            <v>0</v>
          </cell>
          <cell r="IL1034" t="str">
            <v>ARB</v>
          </cell>
          <cell r="IM1034">
            <v>0</v>
          </cell>
          <cell r="IN1034" t="str">
            <v>PKM</v>
          </cell>
          <cell r="IO1034">
            <v>0</v>
          </cell>
          <cell r="IP1034" t="str">
            <v>MAT-P</v>
          </cell>
          <cell r="IQ1034">
            <v>0</v>
          </cell>
          <cell r="IR1034" t="str">
            <v>BIO-P</v>
          </cell>
          <cell r="IS1034">
            <v>0</v>
          </cell>
          <cell r="IT1034" t="str">
            <v>FIS-P</v>
          </cell>
          <cell r="IU1034">
            <v>0</v>
          </cell>
          <cell r="IV1034" t="str">
            <v>KIM-P</v>
          </cell>
          <cell r="IW1034">
            <v>0</v>
          </cell>
          <cell r="IX1034" t="str">
            <v>EKO-L</v>
          </cell>
          <cell r="IY1034">
            <v>0</v>
          </cell>
          <cell r="JA1034">
            <v>0</v>
          </cell>
        </row>
        <row r="1035">
          <cell r="Q1035" t="str">
            <v/>
          </cell>
          <cell r="AB1035" t="str">
            <v/>
          </cell>
          <cell r="AC1035">
            <v>19</v>
          </cell>
          <cell r="AI1035" t="str">
            <v/>
          </cell>
          <cell r="AJ1035">
            <v>0</v>
          </cell>
          <cell r="AK1035">
            <v>83.25</v>
          </cell>
          <cell r="AL1035">
            <v>84.5</v>
          </cell>
          <cell r="AM1035">
            <v>88</v>
          </cell>
          <cell r="AN1035">
            <v>80</v>
          </cell>
          <cell r="AO1035" t="str">
            <v/>
          </cell>
          <cell r="AP1035">
            <v>0</v>
          </cell>
          <cell r="AQ1035">
            <v>85</v>
          </cell>
          <cell r="AR1035">
            <v>0</v>
          </cell>
          <cell r="AS1035">
            <v>78.5</v>
          </cell>
          <cell r="AT1035">
            <v>81</v>
          </cell>
          <cell r="AU1035" t="str">
            <v/>
          </cell>
          <cell r="AV1035">
            <v>0</v>
          </cell>
          <cell r="AW1035">
            <v>81.83</v>
          </cell>
          <cell r="AX1035">
            <v>84</v>
          </cell>
          <cell r="AY1035">
            <v>88</v>
          </cell>
          <cell r="AZ1035">
            <v>80</v>
          </cell>
          <cell r="BA1035" t="str">
            <v/>
          </cell>
          <cell r="BB1035">
            <v>0</v>
          </cell>
          <cell r="BC1035">
            <v>86.75</v>
          </cell>
          <cell r="BD1035">
            <v>84.5</v>
          </cell>
          <cell r="BE1035">
            <v>88</v>
          </cell>
          <cell r="BF1035">
            <v>82</v>
          </cell>
          <cell r="BG1035" t="str">
            <v/>
          </cell>
          <cell r="BH1035">
            <v>0</v>
          </cell>
          <cell r="BI1035">
            <v>84.33</v>
          </cell>
          <cell r="BJ1035">
            <v>80</v>
          </cell>
          <cell r="BK1035">
            <v>77.75</v>
          </cell>
          <cell r="BL1035">
            <v>78</v>
          </cell>
          <cell r="BM1035" t="str">
            <v/>
          </cell>
          <cell r="BN1035">
            <v>0</v>
          </cell>
          <cell r="BO1035">
            <v>81.13</v>
          </cell>
          <cell r="BP1035">
            <v>78.25</v>
          </cell>
          <cell r="BQ1035">
            <v>77.75</v>
          </cell>
          <cell r="BR1035">
            <v>85</v>
          </cell>
          <cell r="BS1035" t="str">
            <v/>
          </cell>
          <cell r="BT1035">
            <v>0</v>
          </cell>
          <cell r="BU1035">
            <v>86.5</v>
          </cell>
          <cell r="BV1035">
            <v>84.25</v>
          </cell>
          <cell r="BW1035">
            <v>88.5</v>
          </cell>
          <cell r="BX1035">
            <v>88</v>
          </cell>
          <cell r="BY1035" t="str">
            <v/>
          </cell>
          <cell r="BZ1035">
            <v>0</v>
          </cell>
          <cell r="CA1035">
            <v>86.78</v>
          </cell>
          <cell r="CB1035">
            <v>81.75</v>
          </cell>
          <cell r="CC1035">
            <v>81</v>
          </cell>
          <cell r="CD1035">
            <v>82</v>
          </cell>
          <cell r="CE1035" t="str">
            <v/>
          </cell>
          <cell r="CF1035">
            <v>0</v>
          </cell>
          <cell r="CG1035">
            <v>86.25</v>
          </cell>
          <cell r="CH1035">
            <v>76.25</v>
          </cell>
          <cell r="CI1035">
            <v>78</v>
          </cell>
          <cell r="CJ1035">
            <v>82</v>
          </cell>
          <cell r="CK1035" t="str">
            <v/>
          </cell>
          <cell r="CL1035">
            <v>0</v>
          </cell>
          <cell r="CM1035">
            <v>76.17</v>
          </cell>
          <cell r="CN1035">
            <v>83.5</v>
          </cell>
          <cell r="CO1035">
            <v>80</v>
          </cell>
          <cell r="CP1035">
            <v>78</v>
          </cell>
          <cell r="CQ1035" t="str">
            <v/>
          </cell>
          <cell r="CR1035">
            <v>0</v>
          </cell>
          <cell r="CS1035">
            <v>82.08</v>
          </cell>
          <cell r="CT1035">
            <v>89.75</v>
          </cell>
          <cell r="CU1035">
            <v>86.5</v>
          </cell>
          <cell r="CV1035">
            <v>83</v>
          </cell>
          <cell r="CW1035" t="str">
            <v/>
          </cell>
          <cell r="CX1035">
            <v>0</v>
          </cell>
          <cell r="CY1035">
            <v>82.44</v>
          </cell>
          <cell r="CZ1035">
            <v>83.75</v>
          </cell>
          <cell r="DA1035">
            <v>76.75</v>
          </cell>
          <cell r="DB1035">
            <v>83</v>
          </cell>
          <cell r="DC1035" t="str">
            <v/>
          </cell>
          <cell r="DD1035">
            <v>0</v>
          </cell>
          <cell r="DE1035">
            <v>91</v>
          </cell>
          <cell r="DF1035">
            <v>81</v>
          </cell>
          <cell r="DG1035">
            <v>81.75</v>
          </cell>
          <cell r="DH1035">
            <v>88</v>
          </cell>
          <cell r="DI1035" t="str">
            <v/>
          </cell>
          <cell r="DJ1035">
            <v>0</v>
          </cell>
          <cell r="DK1035">
            <v>0</v>
          </cell>
          <cell r="DL1035">
            <v>0</v>
          </cell>
          <cell r="DM1035">
            <v>0</v>
          </cell>
          <cell r="DN1035">
            <v>85</v>
          </cell>
          <cell r="DO1035" t="str">
            <v/>
          </cell>
          <cell r="DP1035">
            <v>0</v>
          </cell>
          <cell r="DQ1035">
            <v>89</v>
          </cell>
          <cell r="DR1035">
            <v>85.5</v>
          </cell>
          <cell r="DS1035">
            <v>91.5</v>
          </cell>
          <cell r="DT1035">
            <v>82</v>
          </cell>
          <cell r="DU1035" t="str">
            <v/>
          </cell>
          <cell r="DV1035">
            <v>0</v>
          </cell>
          <cell r="DW1035">
            <v>91</v>
          </cell>
          <cell r="DX1035">
            <v>86.75</v>
          </cell>
          <cell r="DY1035">
            <v>79.75</v>
          </cell>
          <cell r="DZ1035">
            <v>85</v>
          </cell>
          <cell r="EA1035" t="str">
            <v/>
          </cell>
          <cell r="EB1035">
            <v>0</v>
          </cell>
          <cell r="EC1035">
            <v>79.78</v>
          </cell>
          <cell r="ED1035">
            <v>78.25</v>
          </cell>
          <cell r="EE1035">
            <v>84.25</v>
          </cell>
          <cell r="EF1035">
            <v>77</v>
          </cell>
          <cell r="EG1035" t="str">
            <v/>
          </cell>
          <cell r="EH1035">
            <v>0</v>
          </cell>
          <cell r="EI1035">
            <v>78.5</v>
          </cell>
          <cell r="EJ1035">
            <v>74.75</v>
          </cell>
          <cell r="EK1035">
            <v>74.5</v>
          </cell>
          <cell r="EL1035">
            <v>76</v>
          </cell>
          <cell r="EM1035" t="str">
            <v/>
          </cell>
          <cell r="EN1035">
            <v>0</v>
          </cell>
          <cell r="EO1035">
            <v>78.5</v>
          </cell>
          <cell r="EP1035">
            <v>74.75</v>
          </cell>
          <cell r="EQ1035">
            <v>74.5</v>
          </cell>
          <cell r="ER1035">
            <v>76</v>
          </cell>
          <cell r="ES1035" t="str">
            <v/>
          </cell>
          <cell r="ET1035">
            <v>0</v>
          </cell>
          <cell r="EU1035">
            <v>78.5</v>
          </cell>
          <cell r="EV1035">
            <v>74.75</v>
          </cell>
          <cell r="EW1035">
            <v>74.5</v>
          </cell>
          <cell r="EX1035">
            <v>76</v>
          </cell>
          <cell r="EY1035" t="str">
            <v/>
          </cell>
          <cell r="EZ1035">
            <v>0</v>
          </cell>
          <cell r="FA1035">
            <v>79.33</v>
          </cell>
          <cell r="FB1035">
            <v>71.25</v>
          </cell>
          <cell r="FC1035">
            <v>79</v>
          </cell>
          <cell r="FD1035">
            <v>72</v>
          </cell>
          <cell r="FE1035" t="str">
            <v/>
          </cell>
          <cell r="FF1035">
            <v>0</v>
          </cell>
          <cell r="FG1035">
            <v>79.33</v>
          </cell>
          <cell r="FH1035">
            <v>71.25</v>
          </cell>
          <cell r="FI1035">
            <v>79</v>
          </cell>
          <cell r="FJ1035">
            <v>72</v>
          </cell>
          <cell r="FK1035" t="str">
            <v/>
          </cell>
          <cell r="FL1035">
            <v>0</v>
          </cell>
          <cell r="FM1035">
            <v>79.33</v>
          </cell>
          <cell r="FN1035">
            <v>71.25</v>
          </cell>
          <cell r="FO1035">
            <v>79</v>
          </cell>
          <cell r="FP1035">
            <v>72</v>
          </cell>
          <cell r="FQ1035" t="str">
            <v/>
          </cell>
          <cell r="FR1035">
            <v>0</v>
          </cell>
          <cell r="FS1035">
            <v>79.33</v>
          </cell>
          <cell r="FT1035">
            <v>71.25</v>
          </cell>
          <cell r="FU1035">
            <v>79</v>
          </cell>
          <cell r="FV1035">
            <v>72</v>
          </cell>
          <cell r="FW1035" t="str">
            <v/>
          </cell>
          <cell r="FX1035">
            <v>0</v>
          </cell>
          <cell r="FY1035">
            <v>79.33</v>
          </cell>
          <cell r="FZ1035">
            <v>71.25</v>
          </cell>
          <cell r="GA1035">
            <v>79</v>
          </cell>
          <cell r="GB1035">
            <v>72</v>
          </cell>
          <cell r="GC1035" t="str">
            <v/>
          </cell>
          <cell r="GD1035">
            <v>0</v>
          </cell>
          <cell r="GE1035">
            <v>79.33</v>
          </cell>
          <cell r="GF1035">
            <v>71.25</v>
          </cell>
          <cell r="GG1035">
            <v>79</v>
          </cell>
          <cell r="GH1035">
            <v>72</v>
          </cell>
          <cell r="GI1035" t="str">
            <v/>
          </cell>
          <cell r="GJ1035">
            <v>0</v>
          </cell>
          <cell r="GK1035">
            <v>79.33</v>
          </cell>
          <cell r="GL1035">
            <v>71.25</v>
          </cell>
          <cell r="GM1035">
            <v>79</v>
          </cell>
          <cell r="GN1035">
            <v>72</v>
          </cell>
          <cell r="GO1035" t="str">
            <v/>
          </cell>
          <cell r="GP1035">
            <v>0</v>
          </cell>
          <cell r="GQ1035">
            <v>79.33</v>
          </cell>
          <cell r="GR1035">
            <v>71.25</v>
          </cell>
          <cell r="GS1035">
            <v>79</v>
          </cell>
          <cell r="GT1035">
            <v>72</v>
          </cell>
          <cell r="GU1035" t="str">
            <v/>
          </cell>
          <cell r="GV1035">
            <v>0</v>
          </cell>
          <cell r="GW1035">
            <v>81.92</v>
          </cell>
          <cell r="GX1035">
            <v>78.75</v>
          </cell>
          <cell r="GY1035">
            <v>70</v>
          </cell>
          <cell r="GZ1035">
            <v>78</v>
          </cell>
          <cell r="HA1035" t="str">
            <v>EKO-L</v>
          </cell>
          <cell r="HB1035">
            <v>0</v>
          </cell>
          <cell r="HC1035">
            <v>83.83</v>
          </cell>
          <cell r="HD1035">
            <v>75.75</v>
          </cell>
          <cell r="HE1035">
            <v>77.5</v>
          </cell>
          <cell r="HF1035">
            <v>79</v>
          </cell>
          <cell r="HH1035">
            <v>0</v>
          </cell>
          <cell r="HM1035" t="str">
            <v/>
          </cell>
          <cell r="HN1035" t="str">
            <v/>
          </cell>
          <cell r="HS1035">
            <v>0</v>
          </cell>
          <cell r="HT1035" t="str">
            <v>PKN</v>
          </cell>
          <cell r="HU1035">
            <v>0</v>
          </cell>
          <cell r="HV1035" t="str">
            <v>IND</v>
          </cell>
          <cell r="HW1035">
            <v>0</v>
          </cell>
          <cell r="HX1035" t="str">
            <v>MAT-W</v>
          </cell>
          <cell r="HY1035">
            <v>0</v>
          </cell>
          <cell r="HZ1035" t="str">
            <v>SEJ-W</v>
          </cell>
          <cell r="IA1035">
            <v>0</v>
          </cell>
          <cell r="IB1035" t="str">
            <v>IGR-W</v>
          </cell>
          <cell r="IC1035">
            <v>0</v>
          </cell>
          <cell r="ID1035" t="str">
            <v>SBO</v>
          </cell>
          <cell r="IE1035">
            <v>0</v>
          </cell>
          <cell r="IF1035" t="str">
            <v>PJO</v>
          </cell>
          <cell r="IG1035">
            <v>0</v>
          </cell>
          <cell r="IH1035" t="str">
            <v>PRA</v>
          </cell>
          <cell r="II1035">
            <v>0</v>
          </cell>
          <cell r="IJ1035" t="str">
            <v>JAW</v>
          </cell>
          <cell r="IK1035">
            <v>0</v>
          </cell>
          <cell r="IL1035" t="str">
            <v>ARB</v>
          </cell>
          <cell r="IM1035">
            <v>0</v>
          </cell>
          <cell r="IN1035" t="str">
            <v>PKM</v>
          </cell>
          <cell r="IO1035">
            <v>0</v>
          </cell>
          <cell r="IP1035" t="str">
            <v>MAT-P</v>
          </cell>
          <cell r="IQ1035">
            <v>0</v>
          </cell>
          <cell r="IR1035" t="str">
            <v>BIO-P</v>
          </cell>
          <cell r="IS1035">
            <v>0</v>
          </cell>
          <cell r="IT1035" t="str">
            <v>FIS-P</v>
          </cell>
          <cell r="IU1035">
            <v>0</v>
          </cell>
          <cell r="IV1035" t="str">
            <v>KIM-P</v>
          </cell>
          <cell r="IW1035">
            <v>0</v>
          </cell>
          <cell r="IX1035" t="str">
            <v>EKO-L</v>
          </cell>
          <cell r="IY1035">
            <v>0</v>
          </cell>
          <cell r="JA1035">
            <v>0</v>
          </cell>
        </row>
        <row r="1036">
          <cell r="Q1036" t="str">
            <v/>
          </cell>
          <cell r="AB1036" t="str">
            <v/>
          </cell>
          <cell r="AC1036">
            <v>20</v>
          </cell>
          <cell r="AI1036" t="str">
            <v/>
          </cell>
          <cell r="AJ1036">
            <v>0</v>
          </cell>
          <cell r="AK1036">
            <v>83.25</v>
          </cell>
          <cell r="AL1036">
            <v>84.5</v>
          </cell>
          <cell r="AM1036">
            <v>88</v>
          </cell>
          <cell r="AN1036">
            <v>80</v>
          </cell>
          <cell r="AO1036" t="str">
            <v/>
          </cell>
          <cell r="AP1036">
            <v>0</v>
          </cell>
          <cell r="AQ1036">
            <v>85</v>
          </cell>
          <cell r="AR1036">
            <v>0</v>
          </cell>
          <cell r="AS1036">
            <v>78.5</v>
          </cell>
          <cell r="AT1036">
            <v>81</v>
          </cell>
          <cell r="AU1036" t="str">
            <v/>
          </cell>
          <cell r="AV1036">
            <v>0</v>
          </cell>
          <cell r="AW1036">
            <v>81.83</v>
          </cell>
          <cell r="AX1036">
            <v>84</v>
          </cell>
          <cell r="AY1036">
            <v>88</v>
          </cell>
          <cell r="AZ1036">
            <v>80</v>
          </cell>
          <cell r="BA1036" t="str">
            <v/>
          </cell>
          <cell r="BB1036">
            <v>0</v>
          </cell>
          <cell r="BC1036">
            <v>86.75</v>
          </cell>
          <cell r="BD1036">
            <v>84.5</v>
          </cell>
          <cell r="BE1036">
            <v>88</v>
          </cell>
          <cell r="BF1036">
            <v>82</v>
          </cell>
          <cell r="BG1036" t="str">
            <v/>
          </cell>
          <cell r="BH1036">
            <v>0</v>
          </cell>
          <cell r="BI1036">
            <v>84.33</v>
          </cell>
          <cell r="BJ1036">
            <v>80</v>
          </cell>
          <cell r="BK1036">
            <v>77.75</v>
          </cell>
          <cell r="BL1036">
            <v>78</v>
          </cell>
          <cell r="BM1036" t="str">
            <v/>
          </cell>
          <cell r="BN1036">
            <v>0</v>
          </cell>
          <cell r="BO1036">
            <v>81.13</v>
          </cell>
          <cell r="BP1036">
            <v>78.25</v>
          </cell>
          <cell r="BQ1036">
            <v>77.75</v>
          </cell>
          <cell r="BR1036">
            <v>85</v>
          </cell>
          <cell r="BS1036" t="str">
            <v/>
          </cell>
          <cell r="BT1036">
            <v>0</v>
          </cell>
          <cell r="BU1036">
            <v>86.5</v>
          </cell>
          <cell r="BV1036">
            <v>84.25</v>
          </cell>
          <cell r="BW1036">
            <v>88.5</v>
          </cell>
          <cell r="BX1036">
            <v>88</v>
          </cell>
          <cell r="BY1036" t="str">
            <v/>
          </cell>
          <cell r="BZ1036">
            <v>0</v>
          </cell>
          <cell r="CA1036">
            <v>86.78</v>
          </cell>
          <cell r="CB1036">
            <v>81.75</v>
          </cell>
          <cell r="CC1036">
            <v>81</v>
          </cell>
          <cell r="CD1036">
            <v>82</v>
          </cell>
          <cell r="CE1036" t="str">
            <v/>
          </cell>
          <cell r="CF1036">
            <v>0</v>
          </cell>
          <cell r="CG1036">
            <v>86.25</v>
          </cell>
          <cell r="CH1036">
            <v>76.25</v>
          </cell>
          <cell r="CI1036">
            <v>78</v>
          </cell>
          <cell r="CJ1036">
            <v>82</v>
          </cell>
          <cell r="CK1036" t="str">
            <v/>
          </cell>
          <cell r="CL1036">
            <v>0</v>
          </cell>
          <cell r="CM1036">
            <v>76.17</v>
          </cell>
          <cell r="CN1036">
            <v>83.5</v>
          </cell>
          <cell r="CO1036">
            <v>80</v>
          </cell>
          <cell r="CP1036">
            <v>78</v>
          </cell>
          <cell r="CQ1036" t="str">
            <v/>
          </cell>
          <cell r="CR1036">
            <v>0</v>
          </cell>
          <cell r="CS1036">
            <v>82.08</v>
          </cell>
          <cell r="CT1036">
            <v>89.75</v>
          </cell>
          <cell r="CU1036">
            <v>86.5</v>
          </cell>
          <cell r="CV1036">
            <v>83</v>
          </cell>
          <cell r="CW1036" t="str">
            <v/>
          </cell>
          <cell r="CX1036">
            <v>0</v>
          </cell>
          <cell r="CY1036">
            <v>82.44</v>
          </cell>
          <cell r="CZ1036">
            <v>83.75</v>
          </cell>
          <cell r="DA1036">
            <v>76.75</v>
          </cell>
          <cell r="DB1036">
            <v>83</v>
          </cell>
          <cell r="DC1036" t="str">
            <v/>
          </cell>
          <cell r="DD1036">
            <v>0</v>
          </cell>
          <cell r="DE1036">
            <v>91</v>
          </cell>
          <cell r="DF1036">
            <v>81</v>
          </cell>
          <cell r="DG1036">
            <v>81.75</v>
          </cell>
          <cell r="DH1036">
            <v>88</v>
          </cell>
          <cell r="DI1036" t="str">
            <v/>
          </cell>
          <cell r="DJ1036">
            <v>0</v>
          </cell>
          <cell r="DK1036">
            <v>0</v>
          </cell>
          <cell r="DL1036">
            <v>0</v>
          </cell>
          <cell r="DM1036">
            <v>0</v>
          </cell>
          <cell r="DN1036">
            <v>85</v>
          </cell>
          <cell r="DO1036" t="str">
            <v/>
          </cell>
          <cell r="DP1036">
            <v>0</v>
          </cell>
          <cell r="DQ1036">
            <v>89</v>
          </cell>
          <cell r="DR1036">
            <v>85.5</v>
          </cell>
          <cell r="DS1036">
            <v>91.5</v>
          </cell>
          <cell r="DT1036">
            <v>82</v>
          </cell>
          <cell r="DU1036" t="str">
            <v/>
          </cell>
          <cell r="DV1036">
            <v>0</v>
          </cell>
          <cell r="DW1036">
            <v>91</v>
          </cell>
          <cell r="DX1036">
            <v>86.75</v>
          </cell>
          <cell r="DY1036">
            <v>79.75</v>
          </cell>
          <cell r="DZ1036">
            <v>85</v>
          </cell>
          <cell r="EA1036" t="str">
            <v/>
          </cell>
          <cell r="EB1036">
            <v>0</v>
          </cell>
          <cell r="EC1036">
            <v>79.78</v>
          </cell>
          <cell r="ED1036">
            <v>78.25</v>
          </cell>
          <cell r="EE1036">
            <v>84.25</v>
          </cell>
          <cell r="EF1036">
            <v>77</v>
          </cell>
          <cell r="EG1036" t="str">
            <v/>
          </cell>
          <cell r="EH1036">
            <v>0</v>
          </cell>
          <cell r="EI1036">
            <v>78.5</v>
          </cell>
          <cell r="EJ1036">
            <v>74.75</v>
          </cell>
          <cell r="EK1036">
            <v>74.5</v>
          </cell>
          <cell r="EL1036">
            <v>76</v>
          </cell>
          <cell r="EM1036" t="str">
            <v/>
          </cell>
          <cell r="EN1036">
            <v>0</v>
          </cell>
          <cell r="EO1036">
            <v>78.5</v>
          </cell>
          <cell r="EP1036">
            <v>74.75</v>
          </cell>
          <cell r="EQ1036">
            <v>74.5</v>
          </cell>
          <cell r="ER1036">
            <v>76</v>
          </cell>
          <cell r="ES1036" t="str">
            <v/>
          </cell>
          <cell r="ET1036">
            <v>0</v>
          </cell>
          <cell r="EU1036">
            <v>78.5</v>
          </cell>
          <cell r="EV1036">
            <v>74.75</v>
          </cell>
          <cell r="EW1036">
            <v>74.5</v>
          </cell>
          <cell r="EX1036">
            <v>76</v>
          </cell>
          <cell r="EY1036" t="str">
            <v/>
          </cell>
          <cell r="EZ1036">
            <v>0</v>
          </cell>
          <cell r="FA1036">
            <v>79.33</v>
          </cell>
          <cell r="FB1036">
            <v>71.25</v>
          </cell>
          <cell r="FC1036">
            <v>79</v>
          </cell>
          <cell r="FD1036">
            <v>72</v>
          </cell>
          <cell r="FE1036" t="str">
            <v/>
          </cell>
          <cell r="FF1036">
            <v>0</v>
          </cell>
          <cell r="FG1036">
            <v>79.33</v>
          </cell>
          <cell r="FH1036">
            <v>71.25</v>
          </cell>
          <cell r="FI1036">
            <v>79</v>
          </cell>
          <cell r="FJ1036">
            <v>72</v>
          </cell>
          <cell r="FK1036" t="str">
            <v/>
          </cell>
          <cell r="FL1036">
            <v>0</v>
          </cell>
          <cell r="FM1036">
            <v>79.33</v>
          </cell>
          <cell r="FN1036">
            <v>71.25</v>
          </cell>
          <cell r="FO1036">
            <v>79</v>
          </cell>
          <cell r="FP1036">
            <v>72</v>
          </cell>
          <cell r="FQ1036" t="str">
            <v/>
          </cell>
          <cell r="FR1036">
            <v>0</v>
          </cell>
          <cell r="FS1036">
            <v>79.33</v>
          </cell>
          <cell r="FT1036">
            <v>71.25</v>
          </cell>
          <cell r="FU1036">
            <v>79</v>
          </cell>
          <cell r="FV1036">
            <v>72</v>
          </cell>
          <cell r="FW1036" t="str">
            <v/>
          </cell>
          <cell r="FX1036">
            <v>0</v>
          </cell>
          <cell r="FY1036">
            <v>79.33</v>
          </cell>
          <cell r="FZ1036">
            <v>71.25</v>
          </cell>
          <cell r="GA1036">
            <v>79</v>
          </cell>
          <cell r="GB1036">
            <v>72</v>
          </cell>
          <cell r="GC1036" t="str">
            <v/>
          </cell>
          <cell r="GD1036">
            <v>0</v>
          </cell>
          <cell r="GE1036">
            <v>79.33</v>
          </cell>
          <cell r="GF1036">
            <v>71.25</v>
          </cell>
          <cell r="GG1036">
            <v>79</v>
          </cell>
          <cell r="GH1036">
            <v>72</v>
          </cell>
          <cell r="GI1036" t="str">
            <v/>
          </cell>
          <cell r="GJ1036">
            <v>0</v>
          </cell>
          <cell r="GK1036">
            <v>79.33</v>
          </cell>
          <cell r="GL1036">
            <v>71.25</v>
          </cell>
          <cell r="GM1036">
            <v>79</v>
          </cell>
          <cell r="GN1036">
            <v>72</v>
          </cell>
          <cell r="GO1036" t="str">
            <v/>
          </cell>
          <cell r="GP1036">
            <v>0</v>
          </cell>
          <cell r="GQ1036">
            <v>79.33</v>
          </cell>
          <cell r="GR1036">
            <v>71.25</v>
          </cell>
          <cell r="GS1036">
            <v>79</v>
          </cell>
          <cell r="GT1036">
            <v>72</v>
          </cell>
          <cell r="GU1036" t="str">
            <v/>
          </cell>
          <cell r="GV1036">
            <v>0</v>
          </cell>
          <cell r="GW1036">
            <v>81.92</v>
          </cell>
          <cell r="GX1036">
            <v>78.75</v>
          </cell>
          <cell r="GY1036">
            <v>70</v>
          </cell>
          <cell r="GZ1036">
            <v>78</v>
          </cell>
          <cell r="HA1036" t="str">
            <v>EKO-L</v>
          </cell>
          <cell r="HB1036">
            <v>0</v>
          </cell>
          <cell r="HC1036">
            <v>83.83</v>
          </cell>
          <cell r="HD1036">
            <v>75.75</v>
          </cell>
          <cell r="HE1036">
            <v>77.5</v>
          </cell>
          <cell r="HF1036">
            <v>79</v>
          </cell>
          <cell r="HH1036">
            <v>0</v>
          </cell>
          <cell r="HM1036" t="str">
            <v/>
          </cell>
          <cell r="HN1036" t="str">
            <v/>
          </cell>
          <cell r="HS1036">
            <v>0</v>
          </cell>
          <cell r="HT1036" t="str">
            <v>PKN</v>
          </cell>
          <cell r="HU1036">
            <v>0</v>
          </cell>
          <cell r="HV1036" t="str">
            <v>IND</v>
          </cell>
          <cell r="HW1036">
            <v>0</v>
          </cell>
          <cell r="HX1036" t="str">
            <v>MAT-W</v>
          </cell>
          <cell r="HY1036">
            <v>0</v>
          </cell>
          <cell r="HZ1036" t="str">
            <v>SEJ-W</v>
          </cell>
          <cell r="IA1036">
            <v>0</v>
          </cell>
          <cell r="IB1036" t="str">
            <v>IGR-W</v>
          </cell>
          <cell r="IC1036">
            <v>0</v>
          </cell>
          <cell r="ID1036" t="str">
            <v>SBO</v>
          </cell>
          <cell r="IE1036">
            <v>0</v>
          </cell>
          <cell r="IF1036" t="str">
            <v>PJO</v>
          </cell>
          <cell r="IG1036">
            <v>0</v>
          </cell>
          <cell r="IH1036" t="str">
            <v>PRA</v>
          </cell>
          <cell r="II1036">
            <v>0</v>
          </cell>
          <cell r="IJ1036" t="str">
            <v>JAW</v>
          </cell>
          <cell r="IK1036">
            <v>0</v>
          </cell>
          <cell r="IL1036" t="str">
            <v>ARB</v>
          </cell>
          <cell r="IM1036">
            <v>0</v>
          </cell>
          <cell r="IN1036" t="str">
            <v>PKM</v>
          </cell>
          <cell r="IO1036">
            <v>0</v>
          </cell>
          <cell r="IP1036" t="str">
            <v>MAT-P</v>
          </cell>
          <cell r="IQ1036">
            <v>0</v>
          </cell>
          <cell r="IR1036" t="str">
            <v>BIO-P</v>
          </cell>
          <cell r="IS1036">
            <v>0</v>
          </cell>
          <cell r="IT1036" t="str">
            <v>FIS-P</v>
          </cell>
          <cell r="IU1036">
            <v>0</v>
          </cell>
          <cell r="IV1036" t="str">
            <v>KIM-P</v>
          </cell>
          <cell r="IW1036">
            <v>0</v>
          </cell>
          <cell r="IX1036" t="str">
            <v>EKO-L</v>
          </cell>
          <cell r="IY1036">
            <v>0</v>
          </cell>
          <cell r="JA1036">
            <v>0</v>
          </cell>
        </row>
        <row r="1037">
          <cell r="Q1037" t="str">
            <v/>
          </cell>
          <cell r="AB1037" t="str">
            <v/>
          </cell>
          <cell r="AC1037">
            <v>21</v>
          </cell>
          <cell r="AI1037" t="str">
            <v/>
          </cell>
          <cell r="AJ1037">
            <v>0</v>
          </cell>
          <cell r="AK1037">
            <v>83.25</v>
          </cell>
          <cell r="AL1037">
            <v>84.5</v>
          </cell>
          <cell r="AM1037">
            <v>88</v>
          </cell>
          <cell r="AN1037">
            <v>80</v>
          </cell>
          <cell r="AO1037" t="str">
            <v/>
          </cell>
          <cell r="AP1037">
            <v>0</v>
          </cell>
          <cell r="AQ1037">
            <v>85</v>
          </cell>
          <cell r="AR1037">
            <v>0</v>
          </cell>
          <cell r="AS1037">
            <v>78.5</v>
          </cell>
          <cell r="AT1037">
            <v>81</v>
          </cell>
          <cell r="AU1037" t="str">
            <v/>
          </cell>
          <cell r="AV1037">
            <v>0</v>
          </cell>
          <cell r="AW1037">
            <v>81.83</v>
          </cell>
          <cell r="AX1037">
            <v>84</v>
          </cell>
          <cell r="AY1037">
            <v>88</v>
          </cell>
          <cell r="AZ1037">
            <v>80</v>
          </cell>
          <cell r="BA1037" t="str">
            <v/>
          </cell>
          <cell r="BB1037">
            <v>0</v>
          </cell>
          <cell r="BC1037">
            <v>86.75</v>
          </cell>
          <cell r="BD1037">
            <v>84.5</v>
          </cell>
          <cell r="BE1037">
            <v>88</v>
          </cell>
          <cell r="BF1037">
            <v>82</v>
          </cell>
          <cell r="BG1037" t="str">
            <v/>
          </cell>
          <cell r="BH1037">
            <v>0</v>
          </cell>
          <cell r="BI1037">
            <v>84.33</v>
          </cell>
          <cell r="BJ1037">
            <v>80</v>
          </cell>
          <cell r="BK1037">
            <v>77.75</v>
          </cell>
          <cell r="BL1037">
            <v>78</v>
          </cell>
          <cell r="BM1037" t="str">
            <v/>
          </cell>
          <cell r="BN1037">
            <v>0</v>
          </cell>
          <cell r="BO1037">
            <v>81.13</v>
          </cell>
          <cell r="BP1037">
            <v>78.25</v>
          </cell>
          <cell r="BQ1037">
            <v>77.75</v>
          </cell>
          <cell r="BR1037">
            <v>85</v>
          </cell>
          <cell r="BS1037" t="str">
            <v/>
          </cell>
          <cell r="BT1037">
            <v>0</v>
          </cell>
          <cell r="BU1037">
            <v>86.5</v>
          </cell>
          <cell r="BV1037">
            <v>84.25</v>
          </cell>
          <cell r="BW1037">
            <v>88.5</v>
          </cell>
          <cell r="BX1037">
            <v>88</v>
          </cell>
          <cell r="BY1037" t="str">
            <v/>
          </cell>
          <cell r="BZ1037">
            <v>0</v>
          </cell>
          <cell r="CA1037">
            <v>86.78</v>
          </cell>
          <cell r="CB1037">
            <v>81.75</v>
          </cell>
          <cell r="CC1037">
            <v>81</v>
          </cell>
          <cell r="CD1037">
            <v>82</v>
          </cell>
          <cell r="CE1037" t="str">
            <v/>
          </cell>
          <cell r="CF1037">
            <v>0</v>
          </cell>
          <cell r="CG1037">
            <v>86.25</v>
          </cell>
          <cell r="CH1037">
            <v>76.25</v>
          </cell>
          <cell r="CI1037">
            <v>78</v>
          </cell>
          <cell r="CJ1037">
            <v>82</v>
          </cell>
          <cell r="CK1037" t="str">
            <v/>
          </cell>
          <cell r="CL1037">
            <v>0</v>
          </cell>
          <cell r="CM1037">
            <v>76.17</v>
          </cell>
          <cell r="CN1037">
            <v>83.5</v>
          </cell>
          <cell r="CO1037">
            <v>80</v>
          </cell>
          <cell r="CP1037">
            <v>78</v>
          </cell>
          <cell r="CQ1037" t="str">
            <v/>
          </cell>
          <cell r="CR1037">
            <v>0</v>
          </cell>
          <cell r="CS1037">
            <v>82.08</v>
          </cell>
          <cell r="CT1037">
            <v>89.75</v>
          </cell>
          <cell r="CU1037">
            <v>86.5</v>
          </cell>
          <cell r="CV1037">
            <v>83</v>
          </cell>
          <cell r="CW1037" t="str">
            <v/>
          </cell>
          <cell r="CX1037">
            <v>0</v>
          </cell>
          <cell r="CY1037">
            <v>82.44</v>
          </cell>
          <cell r="CZ1037">
            <v>83.75</v>
          </cell>
          <cell r="DA1037">
            <v>76.75</v>
          </cell>
          <cell r="DB1037">
            <v>83</v>
          </cell>
          <cell r="DC1037" t="str">
            <v/>
          </cell>
          <cell r="DD1037">
            <v>0</v>
          </cell>
          <cell r="DE1037">
            <v>91</v>
          </cell>
          <cell r="DF1037">
            <v>81</v>
          </cell>
          <cell r="DG1037">
            <v>81.75</v>
          </cell>
          <cell r="DH1037">
            <v>88</v>
          </cell>
          <cell r="DI1037" t="str">
            <v/>
          </cell>
          <cell r="DJ1037">
            <v>0</v>
          </cell>
          <cell r="DK1037">
            <v>0</v>
          </cell>
          <cell r="DL1037">
            <v>0</v>
          </cell>
          <cell r="DM1037">
            <v>0</v>
          </cell>
          <cell r="DN1037">
            <v>85</v>
          </cell>
          <cell r="DO1037" t="str">
            <v/>
          </cell>
          <cell r="DP1037">
            <v>0</v>
          </cell>
          <cell r="DQ1037">
            <v>89</v>
          </cell>
          <cell r="DR1037">
            <v>85.5</v>
          </cell>
          <cell r="DS1037">
            <v>91.5</v>
          </cell>
          <cell r="DT1037">
            <v>82</v>
          </cell>
          <cell r="DU1037" t="str">
            <v/>
          </cell>
          <cell r="DV1037">
            <v>0</v>
          </cell>
          <cell r="DW1037">
            <v>91</v>
          </cell>
          <cell r="DX1037">
            <v>86.75</v>
          </cell>
          <cell r="DY1037">
            <v>79.75</v>
          </cell>
          <cell r="DZ1037">
            <v>85</v>
          </cell>
          <cell r="EA1037" t="str">
            <v/>
          </cell>
          <cell r="EB1037">
            <v>0</v>
          </cell>
          <cell r="EC1037">
            <v>79.78</v>
          </cell>
          <cell r="ED1037">
            <v>78.25</v>
          </cell>
          <cell r="EE1037">
            <v>84.25</v>
          </cell>
          <cell r="EF1037">
            <v>77</v>
          </cell>
          <cell r="EG1037" t="str">
            <v/>
          </cell>
          <cell r="EH1037">
            <v>0</v>
          </cell>
          <cell r="EI1037">
            <v>78.5</v>
          </cell>
          <cell r="EJ1037">
            <v>74.75</v>
          </cell>
          <cell r="EK1037">
            <v>74.5</v>
          </cell>
          <cell r="EL1037">
            <v>76</v>
          </cell>
          <cell r="EM1037" t="str">
            <v/>
          </cell>
          <cell r="EN1037">
            <v>0</v>
          </cell>
          <cell r="EO1037">
            <v>78.5</v>
          </cell>
          <cell r="EP1037">
            <v>74.75</v>
          </cell>
          <cell r="EQ1037">
            <v>74.5</v>
          </cell>
          <cell r="ER1037">
            <v>76</v>
          </cell>
          <cell r="ES1037" t="str">
            <v/>
          </cell>
          <cell r="ET1037">
            <v>0</v>
          </cell>
          <cell r="EU1037">
            <v>78.5</v>
          </cell>
          <cell r="EV1037">
            <v>74.75</v>
          </cell>
          <cell r="EW1037">
            <v>74.5</v>
          </cell>
          <cell r="EX1037">
            <v>76</v>
          </cell>
          <cell r="EY1037" t="str">
            <v/>
          </cell>
          <cell r="EZ1037">
            <v>0</v>
          </cell>
          <cell r="FA1037">
            <v>79.33</v>
          </cell>
          <cell r="FB1037">
            <v>71.25</v>
          </cell>
          <cell r="FC1037">
            <v>79</v>
          </cell>
          <cell r="FD1037">
            <v>72</v>
          </cell>
          <cell r="FE1037" t="str">
            <v/>
          </cell>
          <cell r="FF1037">
            <v>0</v>
          </cell>
          <cell r="FG1037">
            <v>79.33</v>
          </cell>
          <cell r="FH1037">
            <v>71.25</v>
          </cell>
          <cell r="FI1037">
            <v>79</v>
          </cell>
          <cell r="FJ1037">
            <v>72</v>
          </cell>
          <cell r="FK1037" t="str">
            <v/>
          </cell>
          <cell r="FL1037">
            <v>0</v>
          </cell>
          <cell r="FM1037">
            <v>79.33</v>
          </cell>
          <cell r="FN1037">
            <v>71.25</v>
          </cell>
          <cell r="FO1037">
            <v>79</v>
          </cell>
          <cell r="FP1037">
            <v>72</v>
          </cell>
          <cell r="FQ1037" t="str">
            <v/>
          </cell>
          <cell r="FR1037">
            <v>0</v>
          </cell>
          <cell r="FS1037">
            <v>79.33</v>
          </cell>
          <cell r="FT1037">
            <v>71.25</v>
          </cell>
          <cell r="FU1037">
            <v>79</v>
          </cell>
          <cell r="FV1037">
            <v>72</v>
          </cell>
          <cell r="FW1037" t="str">
            <v/>
          </cell>
          <cell r="FX1037">
            <v>0</v>
          </cell>
          <cell r="FY1037">
            <v>79.33</v>
          </cell>
          <cell r="FZ1037">
            <v>71.25</v>
          </cell>
          <cell r="GA1037">
            <v>79</v>
          </cell>
          <cell r="GB1037">
            <v>72</v>
          </cell>
          <cell r="GC1037" t="str">
            <v/>
          </cell>
          <cell r="GD1037">
            <v>0</v>
          </cell>
          <cell r="GE1037">
            <v>79.33</v>
          </cell>
          <cell r="GF1037">
            <v>71.25</v>
          </cell>
          <cell r="GG1037">
            <v>79</v>
          </cell>
          <cell r="GH1037">
            <v>72</v>
          </cell>
          <cell r="GI1037" t="str">
            <v/>
          </cell>
          <cell r="GJ1037">
            <v>0</v>
          </cell>
          <cell r="GK1037">
            <v>79.33</v>
          </cell>
          <cell r="GL1037">
            <v>71.25</v>
          </cell>
          <cell r="GM1037">
            <v>79</v>
          </cell>
          <cell r="GN1037">
            <v>72</v>
          </cell>
          <cell r="GO1037" t="str">
            <v/>
          </cell>
          <cell r="GP1037">
            <v>0</v>
          </cell>
          <cell r="GQ1037">
            <v>79.33</v>
          </cell>
          <cell r="GR1037">
            <v>71.25</v>
          </cell>
          <cell r="GS1037">
            <v>79</v>
          </cell>
          <cell r="GT1037">
            <v>72</v>
          </cell>
          <cell r="GU1037" t="str">
            <v/>
          </cell>
          <cell r="GV1037">
            <v>0</v>
          </cell>
          <cell r="GW1037">
            <v>81.92</v>
          </cell>
          <cell r="GX1037">
            <v>78.75</v>
          </cell>
          <cell r="GY1037">
            <v>70</v>
          </cell>
          <cell r="GZ1037">
            <v>78</v>
          </cell>
          <cell r="HA1037" t="str">
            <v>EKO-L</v>
          </cell>
          <cell r="HB1037">
            <v>0</v>
          </cell>
          <cell r="HC1037">
            <v>83.83</v>
          </cell>
          <cell r="HD1037">
            <v>75.75</v>
          </cell>
          <cell r="HE1037">
            <v>77.5</v>
          </cell>
          <cell r="HF1037">
            <v>79</v>
          </cell>
          <cell r="HH1037">
            <v>0</v>
          </cell>
          <cell r="HM1037" t="str">
            <v/>
          </cell>
          <cell r="HN1037" t="str">
            <v/>
          </cell>
          <cell r="HS1037">
            <v>0</v>
          </cell>
          <cell r="HT1037" t="str">
            <v>PKN</v>
          </cell>
          <cell r="HU1037">
            <v>0</v>
          </cell>
          <cell r="HV1037" t="str">
            <v>IND</v>
          </cell>
          <cell r="HW1037">
            <v>0</v>
          </cell>
          <cell r="HX1037" t="str">
            <v>MAT-W</v>
          </cell>
          <cell r="HY1037">
            <v>0</v>
          </cell>
          <cell r="HZ1037" t="str">
            <v>SEJ-W</v>
          </cell>
          <cell r="IA1037">
            <v>0</v>
          </cell>
          <cell r="IB1037" t="str">
            <v>IGR-W</v>
          </cell>
          <cell r="IC1037">
            <v>0</v>
          </cell>
          <cell r="ID1037" t="str">
            <v>SBO</v>
          </cell>
          <cell r="IE1037">
            <v>0</v>
          </cell>
          <cell r="IF1037" t="str">
            <v>PJO</v>
          </cell>
          <cell r="IG1037">
            <v>0</v>
          </cell>
          <cell r="IH1037" t="str">
            <v>PRA</v>
          </cell>
          <cell r="II1037">
            <v>0</v>
          </cell>
          <cell r="IJ1037" t="str">
            <v>JAW</v>
          </cell>
          <cell r="IK1037">
            <v>0</v>
          </cell>
          <cell r="IL1037" t="str">
            <v>ARB</v>
          </cell>
          <cell r="IM1037">
            <v>0</v>
          </cell>
          <cell r="IN1037" t="str">
            <v>PKM</v>
          </cell>
          <cell r="IO1037">
            <v>0</v>
          </cell>
          <cell r="IP1037" t="str">
            <v>MAT-P</v>
          </cell>
          <cell r="IQ1037">
            <v>0</v>
          </cell>
          <cell r="IR1037" t="str">
            <v>BIO-P</v>
          </cell>
          <cell r="IS1037">
            <v>0</v>
          </cell>
          <cell r="IT1037" t="str">
            <v>FIS-P</v>
          </cell>
          <cell r="IU1037">
            <v>0</v>
          </cell>
          <cell r="IV1037" t="str">
            <v>KIM-P</v>
          </cell>
          <cell r="IW1037">
            <v>0</v>
          </cell>
          <cell r="IX1037" t="str">
            <v>EKO-L</v>
          </cell>
          <cell r="IY1037">
            <v>0</v>
          </cell>
          <cell r="JA1037">
            <v>0</v>
          </cell>
        </row>
        <row r="1038">
          <cell r="Q1038" t="str">
            <v/>
          </cell>
          <cell r="AB1038" t="str">
            <v/>
          </cell>
          <cell r="AC1038">
            <v>22</v>
          </cell>
          <cell r="AI1038" t="str">
            <v/>
          </cell>
          <cell r="AJ1038">
            <v>0</v>
          </cell>
          <cell r="AK1038">
            <v>83.25</v>
          </cell>
          <cell r="AL1038">
            <v>84.5</v>
          </cell>
          <cell r="AM1038">
            <v>88</v>
          </cell>
          <cell r="AN1038">
            <v>80</v>
          </cell>
          <cell r="AO1038" t="str">
            <v/>
          </cell>
          <cell r="AP1038">
            <v>0</v>
          </cell>
          <cell r="AQ1038">
            <v>85</v>
          </cell>
          <cell r="AR1038">
            <v>0</v>
          </cell>
          <cell r="AS1038">
            <v>78.5</v>
          </cell>
          <cell r="AT1038">
            <v>81</v>
          </cell>
          <cell r="AU1038" t="str">
            <v/>
          </cell>
          <cell r="AV1038">
            <v>0</v>
          </cell>
          <cell r="AW1038">
            <v>81.83</v>
          </cell>
          <cell r="AX1038">
            <v>84</v>
          </cell>
          <cell r="AY1038">
            <v>88</v>
          </cell>
          <cell r="AZ1038">
            <v>80</v>
          </cell>
          <cell r="BA1038" t="str">
            <v/>
          </cell>
          <cell r="BB1038">
            <v>0</v>
          </cell>
          <cell r="BC1038">
            <v>86.75</v>
          </cell>
          <cell r="BD1038">
            <v>84.5</v>
          </cell>
          <cell r="BE1038">
            <v>88</v>
          </cell>
          <cell r="BF1038">
            <v>82</v>
          </cell>
          <cell r="BG1038" t="str">
            <v/>
          </cell>
          <cell r="BH1038">
            <v>0</v>
          </cell>
          <cell r="BI1038">
            <v>84.33</v>
          </cell>
          <cell r="BJ1038">
            <v>80</v>
          </cell>
          <cell r="BK1038">
            <v>77.75</v>
          </cell>
          <cell r="BL1038">
            <v>78</v>
          </cell>
          <cell r="BM1038" t="str">
            <v/>
          </cell>
          <cell r="BN1038">
            <v>0</v>
          </cell>
          <cell r="BO1038">
            <v>81.13</v>
          </cell>
          <cell r="BP1038">
            <v>78.25</v>
          </cell>
          <cell r="BQ1038">
            <v>77.75</v>
          </cell>
          <cell r="BR1038">
            <v>85</v>
          </cell>
          <cell r="BS1038" t="str">
            <v/>
          </cell>
          <cell r="BT1038">
            <v>0</v>
          </cell>
          <cell r="BU1038">
            <v>86.5</v>
          </cell>
          <cell r="BV1038">
            <v>84.25</v>
          </cell>
          <cell r="BW1038">
            <v>88.5</v>
          </cell>
          <cell r="BX1038">
            <v>88</v>
          </cell>
          <cell r="BY1038" t="str">
            <v/>
          </cell>
          <cell r="BZ1038">
            <v>0</v>
          </cell>
          <cell r="CA1038">
            <v>86.78</v>
          </cell>
          <cell r="CB1038">
            <v>81.75</v>
          </cell>
          <cell r="CC1038">
            <v>81</v>
          </cell>
          <cell r="CD1038">
            <v>82</v>
          </cell>
          <cell r="CE1038" t="str">
            <v/>
          </cell>
          <cell r="CF1038">
            <v>0</v>
          </cell>
          <cell r="CG1038">
            <v>86.25</v>
          </cell>
          <cell r="CH1038">
            <v>76.25</v>
          </cell>
          <cell r="CI1038">
            <v>78</v>
          </cell>
          <cell r="CJ1038">
            <v>82</v>
          </cell>
          <cell r="CK1038" t="str">
            <v/>
          </cell>
          <cell r="CL1038">
            <v>0</v>
          </cell>
          <cell r="CM1038">
            <v>76.17</v>
          </cell>
          <cell r="CN1038">
            <v>83.5</v>
          </cell>
          <cell r="CO1038">
            <v>80</v>
          </cell>
          <cell r="CP1038">
            <v>78</v>
          </cell>
          <cell r="CQ1038" t="str">
            <v/>
          </cell>
          <cell r="CR1038">
            <v>0</v>
          </cell>
          <cell r="CS1038">
            <v>82.08</v>
          </cell>
          <cell r="CT1038">
            <v>89.75</v>
          </cell>
          <cell r="CU1038">
            <v>86.5</v>
          </cell>
          <cell r="CV1038">
            <v>83</v>
          </cell>
          <cell r="CW1038" t="str">
            <v/>
          </cell>
          <cell r="CX1038">
            <v>0</v>
          </cell>
          <cell r="CY1038">
            <v>82.44</v>
          </cell>
          <cell r="CZ1038">
            <v>83.75</v>
          </cell>
          <cell r="DA1038">
            <v>76.75</v>
          </cell>
          <cell r="DB1038">
            <v>83</v>
          </cell>
          <cell r="DC1038" t="str">
            <v/>
          </cell>
          <cell r="DD1038">
            <v>0</v>
          </cell>
          <cell r="DE1038">
            <v>91</v>
          </cell>
          <cell r="DF1038">
            <v>81</v>
          </cell>
          <cell r="DG1038">
            <v>81.75</v>
          </cell>
          <cell r="DH1038">
            <v>88</v>
          </cell>
          <cell r="DI1038" t="str">
            <v/>
          </cell>
          <cell r="DJ1038">
            <v>0</v>
          </cell>
          <cell r="DK1038">
            <v>0</v>
          </cell>
          <cell r="DL1038">
            <v>0</v>
          </cell>
          <cell r="DM1038">
            <v>0</v>
          </cell>
          <cell r="DN1038">
            <v>85</v>
          </cell>
          <cell r="DO1038" t="str">
            <v/>
          </cell>
          <cell r="DP1038">
            <v>0</v>
          </cell>
          <cell r="DQ1038">
            <v>89</v>
          </cell>
          <cell r="DR1038">
            <v>85.5</v>
          </cell>
          <cell r="DS1038">
            <v>91.5</v>
          </cell>
          <cell r="DT1038">
            <v>82</v>
          </cell>
          <cell r="DU1038" t="str">
            <v/>
          </cell>
          <cell r="DV1038">
            <v>0</v>
          </cell>
          <cell r="DW1038">
            <v>91</v>
          </cell>
          <cell r="DX1038">
            <v>86.75</v>
          </cell>
          <cell r="DY1038">
            <v>79.75</v>
          </cell>
          <cell r="DZ1038">
            <v>85</v>
          </cell>
          <cell r="EA1038" t="str">
            <v/>
          </cell>
          <cell r="EB1038">
            <v>0</v>
          </cell>
          <cell r="EC1038">
            <v>79.78</v>
          </cell>
          <cell r="ED1038">
            <v>78.25</v>
          </cell>
          <cell r="EE1038">
            <v>84.25</v>
          </cell>
          <cell r="EF1038">
            <v>77</v>
          </cell>
          <cell r="EG1038" t="str">
            <v/>
          </cell>
          <cell r="EH1038">
            <v>0</v>
          </cell>
          <cell r="EI1038">
            <v>78.5</v>
          </cell>
          <cell r="EJ1038">
            <v>74.75</v>
          </cell>
          <cell r="EK1038">
            <v>74.5</v>
          </cell>
          <cell r="EL1038">
            <v>76</v>
          </cell>
          <cell r="EM1038" t="str">
            <v/>
          </cell>
          <cell r="EN1038">
            <v>0</v>
          </cell>
          <cell r="EO1038">
            <v>78.5</v>
          </cell>
          <cell r="EP1038">
            <v>74.75</v>
          </cell>
          <cell r="EQ1038">
            <v>74.5</v>
          </cell>
          <cell r="ER1038">
            <v>76</v>
          </cell>
          <cell r="ES1038" t="str">
            <v/>
          </cell>
          <cell r="ET1038">
            <v>0</v>
          </cell>
          <cell r="EU1038">
            <v>78.5</v>
          </cell>
          <cell r="EV1038">
            <v>74.75</v>
          </cell>
          <cell r="EW1038">
            <v>74.5</v>
          </cell>
          <cell r="EX1038">
            <v>76</v>
          </cell>
          <cell r="EY1038" t="str">
            <v/>
          </cell>
          <cell r="EZ1038">
            <v>0</v>
          </cell>
          <cell r="FA1038">
            <v>79.33</v>
          </cell>
          <cell r="FB1038">
            <v>71.25</v>
          </cell>
          <cell r="FC1038">
            <v>79</v>
          </cell>
          <cell r="FD1038">
            <v>72</v>
          </cell>
          <cell r="FE1038" t="str">
            <v/>
          </cell>
          <cell r="FF1038">
            <v>0</v>
          </cell>
          <cell r="FG1038">
            <v>79.33</v>
          </cell>
          <cell r="FH1038">
            <v>71.25</v>
          </cell>
          <cell r="FI1038">
            <v>79</v>
          </cell>
          <cell r="FJ1038">
            <v>72</v>
          </cell>
          <cell r="FK1038" t="str">
            <v/>
          </cell>
          <cell r="FL1038">
            <v>0</v>
          </cell>
          <cell r="FM1038">
            <v>79.33</v>
          </cell>
          <cell r="FN1038">
            <v>71.25</v>
          </cell>
          <cell r="FO1038">
            <v>79</v>
          </cell>
          <cell r="FP1038">
            <v>72</v>
          </cell>
          <cell r="FQ1038" t="str">
            <v/>
          </cell>
          <cell r="FR1038">
            <v>0</v>
          </cell>
          <cell r="FS1038">
            <v>79.33</v>
          </cell>
          <cell r="FT1038">
            <v>71.25</v>
          </cell>
          <cell r="FU1038">
            <v>79</v>
          </cell>
          <cell r="FV1038">
            <v>72</v>
          </cell>
          <cell r="FW1038" t="str">
            <v/>
          </cell>
          <cell r="FX1038">
            <v>0</v>
          </cell>
          <cell r="FY1038">
            <v>79.33</v>
          </cell>
          <cell r="FZ1038">
            <v>71.25</v>
          </cell>
          <cell r="GA1038">
            <v>79</v>
          </cell>
          <cell r="GB1038">
            <v>72</v>
          </cell>
          <cell r="GC1038" t="str">
            <v/>
          </cell>
          <cell r="GD1038">
            <v>0</v>
          </cell>
          <cell r="GE1038">
            <v>79.33</v>
          </cell>
          <cell r="GF1038">
            <v>71.25</v>
          </cell>
          <cell r="GG1038">
            <v>79</v>
          </cell>
          <cell r="GH1038">
            <v>72</v>
          </cell>
          <cell r="GI1038" t="str">
            <v/>
          </cell>
          <cell r="GJ1038">
            <v>0</v>
          </cell>
          <cell r="GK1038">
            <v>79.33</v>
          </cell>
          <cell r="GL1038">
            <v>71.25</v>
          </cell>
          <cell r="GM1038">
            <v>79</v>
          </cell>
          <cell r="GN1038">
            <v>72</v>
          </cell>
          <cell r="GO1038" t="str">
            <v/>
          </cell>
          <cell r="GP1038">
            <v>0</v>
          </cell>
          <cell r="GQ1038">
            <v>79.33</v>
          </cell>
          <cell r="GR1038">
            <v>71.25</v>
          </cell>
          <cell r="GS1038">
            <v>79</v>
          </cell>
          <cell r="GT1038">
            <v>72</v>
          </cell>
          <cell r="GU1038" t="str">
            <v/>
          </cell>
          <cell r="GV1038">
            <v>0</v>
          </cell>
          <cell r="GW1038">
            <v>81.92</v>
          </cell>
          <cell r="GX1038">
            <v>78.75</v>
          </cell>
          <cell r="GY1038">
            <v>70</v>
          </cell>
          <cell r="GZ1038">
            <v>78</v>
          </cell>
          <cell r="HA1038" t="str">
            <v>EKO-L</v>
          </cell>
          <cell r="HB1038">
            <v>0</v>
          </cell>
          <cell r="HC1038">
            <v>83.83</v>
          </cell>
          <cell r="HD1038">
            <v>75.75</v>
          </cell>
          <cell r="HE1038">
            <v>77.5</v>
          </cell>
          <cell r="HF1038">
            <v>79</v>
          </cell>
          <cell r="HH1038">
            <v>0</v>
          </cell>
          <cell r="HM1038" t="str">
            <v/>
          </cell>
          <cell r="HN1038" t="str">
            <v/>
          </cell>
          <cell r="HS1038">
            <v>0</v>
          </cell>
          <cell r="HT1038" t="str">
            <v>PKN</v>
          </cell>
          <cell r="HU1038">
            <v>0</v>
          </cell>
          <cell r="HV1038" t="str">
            <v>IND</v>
          </cell>
          <cell r="HW1038">
            <v>0</v>
          </cell>
          <cell r="HX1038" t="str">
            <v>MAT-W</v>
          </cell>
          <cell r="HY1038">
            <v>0</v>
          </cell>
          <cell r="HZ1038" t="str">
            <v>SEJ-W</v>
          </cell>
          <cell r="IA1038">
            <v>0</v>
          </cell>
          <cell r="IB1038" t="str">
            <v>IGR-W</v>
          </cell>
          <cell r="IC1038">
            <v>0</v>
          </cell>
          <cell r="ID1038" t="str">
            <v>SBO</v>
          </cell>
          <cell r="IE1038">
            <v>0</v>
          </cell>
          <cell r="IF1038" t="str">
            <v>PJO</v>
          </cell>
          <cell r="IG1038">
            <v>0</v>
          </cell>
          <cell r="IH1038" t="str">
            <v>PRA</v>
          </cell>
          <cell r="II1038">
            <v>0</v>
          </cell>
          <cell r="IJ1038" t="str">
            <v>JAW</v>
          </cell>
          <cell r="IK1038">
            <v>0</v>
          </cell>
          <cell r="IL1038" t="str">
            <v>ARB</v>
          </cell>
          <cell r="IM1038">
            <v>0</v>
          </cell>
          <cell r="IN1038" t="str">
            <v>PKM</v>
          </cell>
          <cell r="IO1038">
            <v>0</v>
          </cell>
          <cell r="IP1038" t="str">
            <v>MAT-P</v>
          </cell>
          <cell r="IQ1038">
            <v>0</v>
          </cell>
          <cell r="IR1038" t="str">
            <v>BIO-P</v>
          </cell>
          <cell r="IS1038">
            <v>0</v>
          </cell>
          <cell r="IT1038" t="str">
            <v>FIS-P</v>
          </cell>
          <cell r="IU1038">
            <v>0</v>
          </cell>
          <cell r="IV1038" t="str">
            <v>KIM-P</v>
          </cell>
          <cell r="IW1038">
            <v>0</v>
          </cell>
          <cell r="IX1038" t="str">
            <v>EKO-L</v>
          </cell>
          <cell r="IY1038">
            <v>0</v>
          </cell>
          <cell r="JA1038">
            <v>0</v>
          </cell>
        </row>
        <row r="1039">
          <cell r="Q1039" t="str">
            <v/>
          </cell>
          <cell r="AB1039" t="str">
            <v/>
          </cell>
          <cell r="AC1039">
            <v>23</v>
          </cell>
          <cell r="AI1039" t="str">
            <v/>
          </cell>
          <cell r="AJ1039">
            <v>0</v>
          </cell>
          <cell r="AK1039">
            <v>83.25</v>
          </cell>
          <cell r="AL1039">
            <v>84.5</v>
          </cell>
          <cell r="AM1039">
            <v>88</v>
          </cell>
          <cell r="AN1039">
            <v>80</v>
          </cell>
          <cell r="AO1039" t="str">
            <v/>
          </cell>
          <cell r="AP1039">
            <v>0</v>
          </cell>
          <cell r="AQ1039">
            <v>85</v>
          </cell>
          <cell r="AR1039">
            <v>0</v>
          </cell>
          <cell r="AS1039">
            <v>78.5</v>
          </cell>
          <cell r="AT1039">
            <v>81</v>
          </cell>
          <cell r="AU1039" t="str">
            <v/>
          </cell>
          <cell r="AV1039">
            <v>0</v>
          </cell>
          <cell r="AW1039">
            <v>81.83</v>
          </cell>
          <cell r="AX1039">
            <v>84</v>
          </cell>
          <cell r="AY1039">
            <v>88</v>
          </cell>
          <cell r="AZ1039">
            <v>80</v>
          </cell>
          <cell r="BA1039" t="str">
            <v/>
          </cell>
          <cell r="BB1039">
            <v>0</v>
          </cell>
          <cell r="BC1039">
            <v>86.75</v>
          </cell>
          <cell r="BD1039">
            <v>84.5</v>
          </cell>
          <cell r="BE1039">
            <v>88</v>
          </cell>
          <cell r="BF1039">
            <v>82</v>
          </cell>
          <cell r="BG1039" t="str">
            <v/>
          </cell>
          <cell r="BH1039">
            <v>0</v>
          </cell>
          <cell r="BI1039">
            <v>84.33</v>
          </cell>
          <cell r="BJ1039">
            <v>80</v>
          </cell>
          <cell r="BK1039">
            <v>77.75</v>
          </cell>
          <cell r="BL1039">
            <v>78</v>
          </cell>
          <cell r="BM1039" t="str">
            <v/>
          </cell>
          <cell r="BN1039">
            <v>0</v>
          </cell>
          <cell r="BO1039">
            <v>81.13</v>
          </cell>
          <cell r="BP1039">
            <v>78.25</v>
          </cell>
          <cell r="BQ1039">
            <v>77.75</v>
          </cell>
          <cell r="BR1039">
            <v>85</v>
          </cell>
          <cell r="BS1039" t="str">
            <v/>
          </cell>
          <cell r="BT1039">
            <v>0</v>
          </cell>
          <cell r="BU1039">
            <v>86.5</v>
          </cell>
          <cell r="BV1039">
            <v>84.25</v>
          </cell>
          <cell r="BW1039">
            <v>88.5</v>
          </cell>
          <cell r="BX1039">
            <v>88</v>
          </cell>
          <cell r="BY1039" t="str">
            <v/>
          </cell>
          <cell r="BZ1039">
            <v>0</v>
          </cell>
          <cell r="CA1039">
            <v>86.78</v>
          </cell>
          <cell r="CB1039">
            <v>81.75</v>
          </cell>
          <cell r="CC1039">
            <v>81</v>
          </cell>
          <cell r="CD1039">
            <v>82</v>
          </cell>
          <cell r="CE1039" t="str">
            <v/>
          </cell>
          <cell r="CF1039">
            <v>0</v>
          </cell>
          <cell r="CG1039">
            <v>86.25</v>
          </cell>
          <cell r="CH1039">
            <v>76.25</v>
          </cell>
          <cell r="CI1039">
            <v>78</v>
          </cell>
          <cell r="CJ1039">
            <v>82</v>
          </cell>
          <cell r="CK1039" t="str">
            <v/>
          </cell>
          <cell r="CL1039">
            <v>0</v>
          </cell>
          <cell r="CM1039">
            <v>76.17</v>
          </cell>
          <cell r="CN1039">
            <v>83.5</v>
          </cell>
          <cell r="CO1039">
            <v>80</v>
          </cell>
          <cell r="CP1039">
            <v>78</v>
          </cell>
          <cell r="CQ1039" t="str">
            <v/>
          </cell>
          <cell r="CR1039">
            <v>0</v>
          </cell>
          <cell r="CS1039">
            <v>82.08</v>
          </cell>
          <cell r="CT1039">
            <v>89.75</v>
          </cell>
          <cell r="CU1039">
            <v>86.5</v>
          </cell>
          <cell r="CV1039">
            <v>83</v>
          </cell>
          <cell r="CW1039" t="str">
            <v/>
          </cell>
          <cell r="CX1039">
            <v>0</v>
          </cell>
          <cell r="CY1039">
            <v>82.44</v>
          </cell>
          <cell r="CZ1039">
            <v>83.75</v>
          </cell>
          <cell r="DA1039">
            <v>76.75</v>
          </cell>
          <cell r="DB1039">
            <v>83</v>
          </cell>
          <cell r="DC1039" t="str">
            <v/>
          </cell>
          <cell r="DD1039">
            <v>0</v>
          </cell>
          <cell r="DE1039">
            <v>91</v>
          </cell>
          <cell r="DF1039">
            <v>81</v>
          </cell>
          <cell r="DG1039">
            <v>81.75</v>
          </cell>
          <cell r="DH1039">
            <v>88</v>
          </cell>
          <cell r="DI1039" t="str">
            <v/>
          </cell>
          <cell r="DJ1039">
            <v>0</v>
          </cell>
          <cell r="DK1039">
            <v>0</v>
          </cell>
          <cell r="DL1039">
            <v>0</v>
          </cell>
          <cell r="DM1039">
            <v>0</v>
          </cell>
          <cell r="DN1039">
            <v>85</v>
          </cell>
          <cell r="DO1039" t="str">
            <v/>
          </cell>
          <cell r="DP1039">
            <v>0</v>
          </cell>
          <cell r="DQ1039">
            <v>89</v>
          </cell>
          <cell r="DR1039">
            <v>85.5</v>
          </cell>
          <cell r="DS1039">
            <v>91.5</v>
          </cell>
          <cell r="DT1039">
            <v>82</v>
          </cell>
          <cell r="DU1039" t="str">
            <v/>
          </cell>
          <cell r="DV1039">
            <v>0</v>
          </cell>
          <cell r="DW1039">
            <v>91</v>
          </cell>
          <cell r="DX1039">
            <v>86.75</v>
          </cell>
          <cell r="DY1039">
            <v>79.75</v>
          </cell>
          <cell r="DZ1039">
            <v>85</v>
          </cell>
          <cell r="EA1039" t="str">
            <v/>
          </cell>
          <cell r="EB1039">
            <v>0</v>
          </cell>
          <cell r="EC1039">
            <v>79.78</v>
          </cell>
          <cell r="ED1039">
            <v>78.25</v>
          </cell>
          <cell r="EE1039">
            <v>84.25</v>
          </cell>
          <cell r="EF1039">
            <v>77</v>
          </cell>
          <cell r="EG1039" t="str">
            <v/>
          </cell>
          <cell r="EH1039">
            <v>0</v>
          </cell>
          <cell r="EI1039">
            <v>78.5</v>
          </cell>
          <cell r="EJ1039">
            <v>74.75</v>
          </cell>
          <cell r="EK1039">
            <v>74.5</v>
          </cell>
          <cell r="EL1039">
            <v>76</v>
          </cell>
          <cell r="EM1039" t="str">
            <v/>
          </cell>
          <cell r="EN1039">
            <v>0</v>
          </cell>
          <cell r="EO1039">
            <v>78.5</v>
          </cell>
          <cell r="EP1039">
            <v>74.75</v>
          </cell>
          <cell r="EQ1039">
            <v>74.5</v>
          </cell>
          <cell r="ER1039">
            <v>76</v>
          </cell>
          <cell r="ES1039" t="str">
            <v/>
          </cell>
          <cell r="ET1039">
            <v>0</v>
          </cell>
          <cell r="EU1039">
            <v>78.5</v>
          </cell>
          <cell r="EV1039">
            <v>74.75</v>
          </cell>
          <cell r="EW1039">
            <v>74.5</v>
          </cell>
          <cell r="EX1039">
            <v>76</v>
          </cell>
          <cell r="EY1039" t="str">
            <v/>
          </cell>
          <cell r="EZ1039">
            <v>0</v>
          </cell>
          <cell r="FA1039">
            <v>79.33</v>
          </cell>
          <cell r="FB1039">
            <v>71.25</v>
          </cell>
          <cell r="FC1039">
            <v>79</v>
          </cell>
          <cell r="FD1039">
            <v>72</v>
          </cell>
          <cell r="FE1039" t="str">
            <v/>
          </cell>
          <cell r="FF1039">
            <v>0</v>
          </cell>
          <cell r="FG1039">
            <v>79.33</v>
          </cell>
          <cell r="FH1039">
            <v>71.25</v>
          </cell>
          <cell r="FI1039">
            <v>79</v>
          </cell>
          <cell r="FJ1039">
            <v>72</v>
          </cell>
          <cell r="FK1039" t="str">
            <v/>
          </cell>
          <cell r="FL1039">
            <v>0</v>
          </cell>
          <cell r="FM1039">
            <v>79.33</v>
          </cell>
          <cell r="FN1039">
            <v>71.25</v>
          </cell>
          <cell r="FO1039">
            <v>79</v>
          </cell>
          <cell r="FP1039">
            <v>72</v>
          </cell>
          <cell r="FQ1039" t="str">
            <v/>
          </cell>
          <cell r="FR1039">
            <v>0</v>
          </cell>
          <cell r="FS1039">
            <v>79.33</v>
          </cell>
          <cell r="FT1039">
            <v>71.25</v>
          </cell>
          <cell r="FU1039">
            <v>79</v>
          </cell>
          <cell r="FV1039">
            <v>72</v>
          </cell>
          <cell r="FW1039" t="str">
            <v/>
          </cell>
          <cell r="FX1039">
            <v>0</v>
          </cell>
          <cell r="FY1039">
            <v>79.33</v>
          </cell>
          <cell r="FZ1039">
            <v>71.25</v>
          </cell>
          <cell r="GA1039">
            <v>79</v>
          </cell>
          <cell r="GB1039">
            <v>72</v>
          </cell>
          <cell r="GC1039" t="str">
            <v/>
          </cell>
          <cell r="GD1039">
            <v>0</v>
          </cell>
          <cell r="GE1039">
            <v>79.33</v>
          </cell>
          <cell r="GF1039">
            <v>71.25</v>
          </cell>
          <cell r="GG1039">
            <v>79</v>
          </cell>
          <cell r="GH1039">
            <v>72</v>
          </cell>
          <cell r="GI1039" t="str">
            <v/>
          </cell>
          <cell r="GJ1039">
            <v>0</v>
          </cell>
          <cell r="GK1039">
            <v>79.33</v>
          </cell>
          <cell r="GL1039">
            <v>71.25</v>
          </cell>
          <cell r="GM1039">
            <v>79</v>
          </cell>
          <cell r="GN1039">
            <v>72</v>
          </cell>
          <cell r="GO1039" t="str">
            <v/>
          </cell>
          <cell r="GP1039">
            <v>0</v>
          </cell>
          <cell r="GQ1039">
            <v>79.33</v>
          </cell>
          <cell r="GR1039">
            <v>71.25</v>
          </cell>
          <cell r="GS1039">
            <v>79</v>
          </cell>
          <cell r="GT1039">
            <v>72</v>
          </cell>
          <cell r="GU1039" t="str">
            <v/>
          </cell>
          <cell r="GV1039">
            <v>0</v>
          </cell>
          <cell r="GW1039">
            <v>81.92</v>
          </cell>
          <cell r="GX1039">
            <v>78.75</v>
          </cell>
          <cell r="GY1039">
            <v>70</v>
          </cell>
          <cell r="GZ1039">
            <v>78</v>
          </cell>
          <cell r="HA1039" t="str">
            <v>EKO-L</v>
          </cell>
          <cell r="HB1039">
            <v>0</v>
          </cell>
          <cell r="HC1039">
            <v>83.83</v>
          </cell>
          <cell r="HD1039">
            <v>75.75</v>
          </cell>
          <cell r="HE1039">
            <v>77.5</v>
          </cell>
          <cell r="HF1039">
            <v>79</v>
          </cell>
          <cell r="HH1039">
            <v>0</v>
          </cell>
          <cell r="HM1039" t="str">
            <v/>
          </cell>
          <cell r="HN1039" t="str">
            <v/>
          </cell>
          <cell r="HS1039">
            <v>0</v>
          </cell>
          <cell r="HT1039" t="str">
            <v>PKN</v>
          </cell>
          <cell r="HU1039">
            <v>0</v>
          </cell>
          <cell r="HV1039" t="str">
            <v>IND</v>
          </cell>
          <cell r="HW1039">
            <v>0</v>
          </cell>
          <cell r="HX1039" t="str">
            <v>MAT-W</v>
          </cell>
          <cell r="HY1039">
            <v>0</v>
          </cell>
          <cell r="HZ1039" t="str">
            <v>SEJ-W</v>
          </cell>
          <cell r="IA1039">
            <v>0</v>
          </cell>
          <cell r="IB1039" t="str">
            <v>IGR-W</v>
          </cell>
          <cell r="IC1039">
            <v>0</v>
          </cell>
          <cell r="ID1039" t="str">
            <v>SBO</v>
          </cell>
          <cell r="IE1039">
            <v>0</v>
          </cell>
          <cell r="IF1039" t="str">
            <v>PJO</v>
          </cell>
          <cell r="IG1039">
            <v>0</v>
          </cell>
          <cell r="IH1039" t="str">
            <v>PRA</v>
          </cell>
          <cell r="II1039">
            <v>0</v>
          </cell>
          <cell r="IJ1039" t="str">
            <v>JAW</v>
          </cell>
          <cell r="IK1039">
            <v>0</v>
          </cell>
          <cell r="IL1039" t="str">
            <v>ARB</v>
          </cell>
          <cell r="IM1039">
            <v>0</v>
          </cell>
          <cell r="IN1039" t="str">
            <v>PKM</v>
          </cell>
          <cell r="IO1039">
            <v>0</v>
          </cell>
          <cell r="IP1039" t="str">
            <v>MAT-P</v>
          </cell>
          <cell r="IQ1039">
            <v>0</v>
          </cell>
          <cell r="IR1039" t="str">
            <v>BIO-P</v>
          </cell>
          <cell r="IS1039">
            <v>0</v>
          </cell>
          <cell r="IT1039" t="str">
            <v>FIS-P</v>
          </cell>
          <cell r="IU1039">
            <v>0</v>
          </cell>
          <cell r="IV1039" t="str">
            <v>KIM-P</v>
          </cell>
          <cell r="IW1039">
            <v>0</v>
          </cell>
          <cell r="IX1039" t="str">
            <v>EKO-L</v>
          </cell>
          <cell r="IY1039">
            <v>0</v>
          </cell>
          <cell r="JA1039">
            <v>0</v>
          </cell>
        </row>
        <row r="1040">
          <cell r="Q1040" t="str">
            <v/>
          </cell>
          <cell r="AB1040" t="str">
            <v/>
          </cell>
          <cell r="AC1040">
            <v>24</v>
          </cell>
          <cell r="AI1040" t="str">
            <v/>
          </cell>
          <cell r="AJ1040">
            <v>0</v>
          </cell>
          <cell r="AK1040">
            <v>83.25</v>
          </cell>
          <cell r="AL1040">
            <v>84.5</v>
          </cell>
          <cell r="AM1040">
            <v>88</v>
          </cell>
          <cell r="AN1040">
            <v>80</v>
          </cell>
          <cell r="AO1040" t="str">
            <v/>
          </cell>
          <cell r="AP1040">
            <v>0</v>
          </cell>
          <cell r="AQ1040">
            <v>85</v>
          </cell>
          <cell r="AR1040">
            <v>0</v>
          </cell>
          <cell r="AS1040">
            <v>78.5</v>
          </cell>
          <cell r="AT1040">
            <v>81</v>
          </cell>
          <cell r="AU1040" t="str">
            <v/>
          </cell>
          <cell r="AV1040">
            <v>0</v>
          </cell>
          <cell r="AW1040">
            <v>81.83</v>
          </cell>
          <cell r="AX1040">
            <v>84</v>
          </cell>
          <cell r="AY1040">
            <v>88</v>
          </cell>
          <cell r="AZ1040">
            <v>80</v>
          </cell>
          <cell r="BA1040" t="str">
            <v/>
          </cell>
          <cell r="BB1040">
            <v>0</v>
          </cell>
          <cell r="BC1040">
            <v>86.75</v>
          </cell>
          <cell r="BD1040">
            <v>84.5</v>
          </cell>
          <cell r="BE1040">
            <v>88</v>
          </cell>
          <cell r="BF1040">
            <v>82</v>
          </cell>
          <cell r="BG1040" t="str">
            <v/>
          </cell>
          <cell r="BH1040">
            <v>0</v>
          </cell>
          <cell r="BI1040">
            <v>84.33</v>
          </cell>
          <cell r="BJ1040">
            <v>80</v>
          </cell>
          <cell r="BK1040">
            <v>77.75</v>
          </cell>
          <cell r="BL1040">
            <v>78</v>
          </cell>
          <cell r="BM1040" t="str">
            <v/>
          </cell>
          <cell r="BN1040">
            <v>0</v>
          </cell>
          <cell r="BO1040">
            <v>81.13</v>
          </cell>
          <cell r="BP1040">
            <v>78.25</v>
          </cell>
          <cell r="BQ1040">
            <v>77.75</v>
          </cell>
          <cell r="BR1040">
            <v>85</v>
          </cell>
          <cell r="BS1040" t="str">
            <v/>
          </cell>
          <cell r="BT1040">
            <v>0</v>
          </cell>
          <cell r="BU1040">
            <v>86.5</v>
          </cell>
          <cell r="BV1040">
            <v>84.25</v>
          </cell>
          <cell r="BW1040">
            <v>88.5</v>
          </cell>
          <cell r="BX1040">
            <v>88</v>
          </cell>
          <cell r="BY1040" t="str">
            <v/>
          </cell>
          <cell r="BZ1040">
            <v>0</v>
          </cell>
          <cell r="CA1040">
            <v>86.78</v>
          </cell>
          <cell r="CB1040">
            <v>81.75</v>
          </cell>
          <cell r="CC1040">
            <v>81</v>
          </cell>
          <cell r="CD1040">
            <v>82</v>
          </cell>
          <cell r="CE1040" t="str">
            <v/>
          </cell>
          <cell r="CF1040">
            <v>0</v>
          </cell>
          <cell r="CG1040">
            <v>86.25</v>
          </cell>
          <cell r="CH1040">
            <v>76.25</v>
          </cell>
          <cell r="CI1040">
            <v>78</v>
          </cell>
          <cell r="CJ1040">
            <v>82</v>
          </cell>
          <cell r="CK1040" t="str">
            <v/>
          </cell>
          <cell r="CL1040">
            <v>0</v>
          </cell>
          <cell r="CM1040">
            <v>76.17</v>
          </cell>
          <cell r="CN1040">
            <v>83.5</v>
          </cell>
          <cell r="CO1040">
            <v>80</v>
          </cell>
          <cell r="CP1040">
            <v>78</v>
          </cell>
          <cell r="CQ1040" t="str">
            <v/>
          </cell>
          <cell r="CR1040">
            <v>0</v>
          </cell>
          <cell r="CS1040">
            <v>82.08</v>
          </cell>
          <cell r="CT1040">
            <v>89.75</v>
          </cell>
          <cell r="CU1040">
            <v>86.5</v>
          </cell>
          <cell r="CV1040">
            <v>83</v>
          </cell>
          <cell r="CW1040" t="str">
            <v/>
          </cell>
          <cell r="CX1040">
            <v>0</v>
          </cell>
          <cell r="CY1040">
            <v>82.44</v>
          </cell>
          <cell r="CZ1040">
            <v>83.75</v>
          </cell>
          <cell r="DA1040">
            <v>76.75</v>
          </cell>
          <cell r="DB1040">
            <v>83</v>
          </cell>
          <cell r="DC1040" t="str">
            <v/>
          </cell>
          <cell r="DD1040">
            <v>0</v>
          </cell>
          <cell r="DE1040">
            <v>91</v>
          </cell>
          <cell r="DF1040">
            <v>81</v>
          </cell>
          <cell r="DG1040">
            <v>81.75</v>
          </cell>
          <cell r="DH1040">
            <v>88</v>
          </cell>
          <cell r="DI1040" t="str">
            <v/>
          </cell>
          <cell r="DJ1040">
            <v>0</v>
          </cell>
          <cell r="DK1040">
            <v>0</v>
          </cell>
          <cell r="DL1040">
            <v>0</v>
          </cell>
          <cell r="DM1040">
            <v>0</v>
          </cell>
          <cell r="DN1040">
            <v>85</v>
          </cell>
          <cell r="DO1040" t="str">
            <v/>
          </cell>
          <cell r="DP1040">
            <v>0</v>
          </cell>
          <cell r="DQ1040">
            <v>89</v>
          </cell>
          <cell r="DR1040">
            <v>85.5</v>
          </cell>
          <cell r="DS1040">
            <v>91.5</v>
          </cell>
          <cell r="DT1040">
            <v>82</v>
          </cell>
          <cell r="DU1040" t="str">
            <v/>
          </cell>
          <cell r="DV1040">
            <v>0</v>
          </cell>
          <cell r="DW1040">
            <v>91</v>
          </cell>
          <cell r="DX1040">
            <v>86.75</v>
          </cell>
          <cell r="DY1040">
            <v>79.75</v>
          </cell>
          <cell r="DZ1040">
            <v>85</v>
          </cell>
          <cell r="EA1040" t="str">
            <v/>
          </cell>
          <cell r="EB1040">
            <v>0</v>
          </cell>
          <cell r="EC1040">
            <v>79.78</v>
          </cell>
          <cell r="ED1040">
            <v>78.25</v>
          </cell>
          <cell r="EE1040">
            <v>84.25</v>
          </cell>
          <cell r="EF1040">
            <v>77</v>
          </cell>
          <cell r="EG1040" t="str">
            <v/>
          </cell>
          <cell r="EH1040">
            <v>0</v>
          </cell>
          <cell r="EI1040">
            <v>78.5</v>
          </cell>
          <cell r="EJ1040">
            <v>74.75</v>
          </cell>
          <cell r="EK1040">
            <v>74.5</v>
          </cell>
          <cell r="EL1040">
            <v>76</v>
          </cell>
          <cell r="EM1040" t="str">
            <v/>
          </cell>
          <cell r="EN1040">
            <v>0</v>
          </cell>
          <cell r="EO1040">
            <v>78.5</v>
          </cell>
          <cell r="EP1040">
            <v>74.75</v>
          </cell>
          <cell r="EQ1040">
            <v>74.5</v>
          </cell>
          <cell r="ER1040">
            <v>76</v>
          </cell>
          <cell r="ES1040" t="str">
            <v/>
          </cell>
          <cell r="ET1040">
            <v>0</v>
          </cell>
          <cell r="EU1040">
            <v>78.5</v>
          </cell>
          <cell r="EV1040">
            <v>74.75</v>
          </cell>
          <cell r="EW1040">
            <v>74.5</v>
          </cell>
          <cell r="EX1040">
            <v>76</v>
          </cell>
          <cell r="EY1040" t="str">
            <v/>
          </cell>
          <cell r="EZ1040">
            <v>0</v>
          </cell>
          <cell r="FA1040">
            <v>79.33</v>
          </cell>
          <cell r="FB1040">
            <v>71.25</v>
          </cell>
          <cell r="FC1040">
            <v>79</v>
          </cell>
          <cell r="FD1040">
            <v>72</v>
          </cell>
          <cell r="FE1040" t="str">
            <v/>
          </cell>
          <cell r="FF1040">
            <v>0</v>
          </cell>
          <cell r="FG1040">
            <v>79.33</v>
          </cell>
          <cell r="FH1040">
            <v>71.25</v>
          </cell>
          <cell r="FI1040">
            <v>79</v>
          </cell>
          <cell r="FJ1040">
            <v>72</v>
          </cell>
          <cell r="FK1040" t="str">
            <v/>
          </cell>
          <cell r="FL1040">
            <v>0</v>
          </cell>
          <cell r="FM1040">
            <v>79.33</v>
          </cell>
          <cell r="FN1040">
            <v>71.25</v>
          </cell>
          <cell r="FO1040">
            <v>79</v>
          </cell>
          <cell r="FP1040">
            <v>72</v>
          </cell>
          <cell r="FQ1040" t="str">
            <v/>
          </cell>
          <cell r="FR1040">
            <v>0</v>
          </cell>
          <cell r="FS1040">
            <v>79.33</v>
          </cell>
          <cell r="FT1040">
            <v>71.25</v>
          </cell>
          <cell r="FU1040">
            <v>79</v>
          </cell>
          <cell r="FV1040">
            <v>72</v>
          </cell>
          <cell r="FW1040" t="str">
            <v/>
          </cell>
          <cell r="FX1040">
            <v>0</v>
          </cell>
          <cell r="FY1040">
            <v>79.33</v>
          </cell>
          <cell r="FZ1040">
            <v>71.25</v>
          </cell>
          <cell r="GA1040">
            <v>79</v>
          </cell>
          <cell r="GB1040">
            <v>72</v>
          </cell>
          <cell r="GC1040" t="str">
            <v/>
          </cell>
          <cell r="GD1040">
            <v>0</v>
          </cell>
          <cell r="GE1040">
            <v>79.33</v>
          </cell>
          <cell r="GF1040">
            <v>71.25</v>
          </cell>
          <cell r="GG1040">
            <v>79</v>
          </cell>
          <cell r="GH1040">
            <v>72</v>
          </cell>
          <cell r="GI1040" t="str">
            <v/>
          </cell>
          <cell r="GJ1040">
            <v>0</v>
          </cell>
          <cell r="GK1040">
            <v>79.33</v>
          </cell>
          <cell r="GL1040">
            <v>71.25</v>
          </cell>
          <cell r="GM1040">
            <v>79</v>
          </cell>
          <cell r="GN1040">
            <v>72</v>
          </cell>
          <cell r="GO1040" t="str">
            <v/>
          </cell>
          <cell r="GP1040">
            <v>0</v>
          </cell>
          <cell r="GQ1040">
            <v>79.33</v>
          </cell>
          <cell r="GR1040">
            <v>71.25</v>
          </cell>
          <cell r="GS1040">
            <v>79</v>
          </cell>
          <cell r="GT1040">
            <v>72</v>
          </cell>
          <cell r="GU1040" t="str">
            <v/>
          </cell>
          <cell r="GV1040">
            <v>0</v>
          </cell>
          <cell r="GW1040">
            <v>81.92</v>
          </cell>
          <cell r="GX1040">
            <v>78.75</v>
          </cell>
          <cell r="GY1040">
            <v>70</v>
          </cell>
          <cell r="GZ1040">
            <v>78</v>
          </cell>
          <cell r="HA1040" t="str">
            <v>EKO-L</v>
          </cell>
          <cell r="HB1040">
            <v>0</v>
          </cell>
          <cell r="HC1040">
            <v>83.83</v>
          </cell>
          <cell r="HD1040">
            <v>75.75</v>
          </cell>
          <cell r="HE1040">
            <v>77.5</v>
          </cell>
          <cell r="HF1040">
            <v>79</v>
          </cell>
          <cell r="HH1040">
            <v>0</v>
          </cell>
          <cell r="HM1040" t="str">
            <v/>
          </cell>
          <cell r="HN1040" t="str">
            <v/>
          </cell>
          <cell r="HS1040">
            <v>0</v>
          </cell>
          <cell r="HT1040" t="str">
            <v>PKN</v>
          </cell>
          <cell r="HU1040">
            <v>0</v>
          </cell>
          <cell r="HV1040" t="str">
            <v>IND</v>
          </cell>
          <cell r="HW1040">
            <v>0</v>
          </cell>
          <cell r="HX1040" t="str">
            <v>MAT-W</v>
          </cell>
          <cell r="HY1040">
            <v>0</v>
          </cell>
          <cell r="HZ1040" t="str">
            <v>SEJ-W</v>
          </cell>
          <cell r="IA1040">
            <v>0</v>
          </cell>
          <cell r="IB1040" t="str">
            <v>IGR-W</v>
          </cell>
          <cell r="IC1040">
            <v>0</v>
          </cell>
          <cell r="ID1040" t="str">
            <v>SBO</v>
          </cell>
          <cell r="IE1040">
            <v>0</v>
          </cell>
          <cell r="IF1040" t="str">
            <v>PJO</v>
          </cell>
          <cell r="IG1040">
            <v>0</v>
          </cell>
          <cell r="IH1040" t="str">
            <v>PRA</v>
          </cell>
          <cell r="II1040">
            <v>0</v>
          </cell>
          <cell r="IJ1040" t="str">
            <v>JAW</v>
          </cell>
          <cell r="IK1040">
            <v>0</v>
          </cell>
          <cell r="IL1040" t="str">
            <v>ARB</v>
          </cell>
          <cell r="IM1040">
            <v>0</v>
          </cell>
          <cell r="IN1040" t="str">
            <v>PKM</v>
          </cell>
          <cell r="IO1040">
            <v>0</v>
          </cell>
          <cell r="IP1040" t="str">
            <v>MAT-P</v>
          </cell>
          <cell r="IQ1040">
            <v>0</v>
          </cell>
          <cell r="IR1040" t="str">
            <v>BIO-P</v>
          </cell>
          <cell r="IS1040">
            <v>0</v>
          </cell>
          <cell r="IT1040" t="str">
            <v>FIS-P</v>
          </cell>
          <cell r="IU1040">
            <v>0</v>
          </cell>
          <cell r="IV1040" t="str">
            <v>KIM-P</v>
          </cell>
          <cell r="IW1040">
            <v>0</v>
          </cell>
          <cell r="IX1040" t="str">
            <v>EKO-L</v>
          </cell>
          <cell r="IY1040">
            <v>0</v>
          </cell>
          <cell r="JA1040">
            <v>0</v>
          </cell>
        </row>
        <row r="1041">
          <cell r="Q1041" t="str">
            <v/>
          </cell>
          <cell r="AB1041" t="str">
            <v/>
          </cell>
          <cell r="AC1041">
            <v>25</v>
          </cell>
          <cell r="AI1041" t="str">
            <v/>
          </cell>
          <cell r="AJ1041">
            <v>0</v>
          </cell>
          <cell r="AK1041">
            <v>83.25</v>
          </cell>
          <cell r="AL1041">
            <v>84.5</v>
          </cell>
          <cell r="AM1041">
            <v>88</v>
          </cell>
          <cell r="AN1041">
            <v>80</v>
          </cell>
          <cell r="AO1041" t="str">
            <v/>
          </cell>
          <cell r="AP1041">
            <v>0</v>
          </cell>
          <cell r="AQ1041">
            <v>85</v>
          </cell>
          <cell r="AR1041">
            <v>0</v>
          </cell>
          <cell r="AS1041">
            <v>78.5</v>
          </cell>
          <cell r="AT1041">
            <v>81</v>
          </cell>
          <cell r="AU1041" t="str">
            <v/>
          </cell>
          <cell r="AV1041">
            <v>0</v>
          </cell>
          <cell r="AW1041">
            <v>81.83</v>
          </cell>
          <cell r="AX1041">
            <v>84</v>
          </cell>
          <cell r="AY1041">
            <v>88</v>
          </cell>
          <cell r="AZ1041">
            <v>80</v>
          </cell>
          <cell r="BA1041" t="str">
            <v/>
          </cell>
          <cell r="BB1041">
            <v>0</v>
          </cell>
          <cell r="BC1041">
            <v>86.75</v>
          </cell>
          <cell r="BD1041">
            <v>84.5</v>
          </cell>
          <cell r="BE1041">
            <v>88</v>
          </cell>
          <cell r="BF1041">
            <v>82</v>
          </cell>
          <cell r="BG1041" t="str">
            <v/>
          </cell>
          <cell r="BH1041">
            <v>0</v>
          </cell>
          <cell r="BI1041">
            <v>84.33</v>
          </cell>
          <cell r="BJ1041">
            <v>80</v>
          </cell>
          <cell r="BK1041">
            <v>77.75</v>
          </cell>
          <cell r="BL1041">
            <v>78</v>
          </cell>
          <cell r="BM1041" t="str">
            <v/>
          </cell>
          <cell r="BN1041">
            <v>0</v>
          </cell>
          <cell r="BO1041">
            <v>81.13</v>
          </cell>
          <cell r="BP1041">
            <v>78.25</v>
          </cell>
          <cell r="BQ1041">
            <v>77.75</v>
          </cell>
          <cell r="BR1041">
            <v>85</v>
          </cell>
          <cell r="BS1041" t="str">
            <v/>
          </cell>
          <cell r="BT1041">
            <v>0</v>
          </cell>
          <cell r="BU1041">
            <v>86.5</v>
          </cell>
          <cell r="BV1041">
            <v>84.25</v>
          </cell>
          <cell r="BW1041">
            <v>88.5</v>
          </cell>
          <cell r="BX1041">
            <v>88</v>
          </cell>
          <cell r="BY1041" t="str">
            <v/>
          </cell>
          <cell r="BZ1041">
            <v>0</v>
          </cell>
          <cell r="CA1041">
            <v>86.78</v>
          </cell>
          <cell r="CB1041">
            <v>81.75</v>
          </cell>
          <cell r="CC1041">
            <v>81</v>
          </cell>
          <cell r="CD1041">
            <v>82</v>
          </cell>
          <cell r="CE1041" t="str">
            <v/>
          </cell>
          <cell r="CF1041">
            <v>0</v>
          </cell>
          <cell r="CG1041">
            <v>86.25</v>
          </cell>
          <cell r="CH1041">
            <v>76.25</v>
          </cell>
          <cell r="CI1041">
            <v>78</v>
          </cell>
          <cell r="CJ1041">
            <v>82</v>
          </cell>
          <cell r="CK1041" t="str">
            <v/>
          </cell>
          <cell r="CL1041">
            <v>0</v>
          </cell>
          <cell r="CM1041">
            <v>76.17</v>
          </cell>
          <cell r="CN1041">
            <v>83.5</v>
          </cell>
          <cell r="CO1041">
            <v>80</v>
          </cell>
          <cell r="CP1041">
            <v>78</v>
          </cell>
          <cell r="CQ1041" t="str">
            <v/>
          </cell>
          <cell r="CR1041">
            <v>0</v>
          </cell>
          <cell r="CS1041">
            <v>82.08</v>
          </cell>
          <cell r="CT1041">
            <v>89.75</v>
          </cell>
          <cell r="CU1041">
            <v>86.5</v>
          </cell>
          <cell r="CV1041">
            <v>83</v>
          </cell>
          <cell r="CW1041" t="str">
            <v/>
          </cell>
          <cell r="CX1041">
            <v>0</v>
          </cell>
          <cell r="CY1041">
            <v>82.44</v>
          </cell>
          <cell r="CZ1041">
            <v>83.75</v>
          </cell>
          <cell r="DA1041">
            <v>76.75</v>
          </cell>
          <cell r="DB1041">
            <v>83</v>
          </cell>
          <cell r="DC1041" t="str">
            <v/>
          </cell>
          <cell r="DD1041">
            <v>0</v>
          </cell>
          <cell r="DE1041">
            <v>91</v>
          </cell>
          <cell r="DF1041">
            <v>81</v>
          </cell>
          <cell r="DG1041">
            <v>81.75</v>
          </cell>
          <cell r="DH1041">
            <v>88</v>
          </cell>
          <cell r="DI1041" t="str">
            <v/>
          </cell>
          <cell r="DJ1041">
            <v>0</v>
          </cell>
          <cell r="DK1041">
            <v>0</v>
          </cell>
          <cell r="DL1041">
            <v>0</v>
          </cell>
          <cell r="DM1041">
            <v>0</v>
          </cell>
          <cell r="DN1041">
            <v>85</v>
          </cell>
          <cell r="DO1041" t="str">
            <v/>
          </cell>
          <cell r="DP1041">
            <v>0</v>
          </cell>
          <cell r="DQ1041">
            <v>89</v>
          </cell>
          <cell r="DR1041">
            <v>85.5</v>
          </cell>
          <cell r="DS1041">
            <v>91.5</v>
          </cell>
          <cell r="DT1041">
            <v>82</v>
          </cell>
          <cell r="DU1041" t="str">
            <v/>
          </cell>
          <cell r="DV1041">
            <v>0</v>
          </cell>
          <cell r="DW1041">
            <v>91</v>
          </cell>
          <cell r="DX1041">
            <v>86.75</v>
          </cell>
          <cell r="DY1041">
            <v>79.75</v>
          </cell>
          <cell r="DZ1041">
            <v>85</v>
          </cell>
          <cell r="EA1041" t="str">
            <v/>
          </cell>
          <cell r="EB1041">
            <v>0</v>
          </cell>
          <cell r="EC1041">
            <v>79.78</v>
          </cell>
          <cell r="ED1041">
            <v>78.25</v>
          </cell>
          <cell r="EE1041">
            <v>84.25</v>
          </cell>
          <cell r="EF1041">
            <v>77</v>
          </cell>
          <cell r="EG1041" t="str">
            <v/>
          </cell>
          <cell r="EH1041">
            <v>0</v>
          </cell>
          <cell r="EI1041">
            <v>78.5</v>
          </cell>
          <cell r="EJ1041">
            <v>74.75</v>
          </cell>
          <cell r="EK1041">
            <v>74.5</v>
          </cell>
          <cell r="EL1041">
            <v>76</v>
          </cell>
          <cell r="EM1041" t="str">
            <v/>
          </cell>
          <cell r="EN1041">
            <v>0</v>
          </cell>
          <cell r="EO1041">
            <v>78.5</v>
          </cell>
          <cell r="EP1041">
            <v>74.75</v>
          </cell>
          <cell r="EQ1041">
            <v>74.5</v>
          </cell>
          <cell r="ER1041">
            <v>76</v>
          </cell>
          <cell r="ES1041" t="str">
            <v/>
          </cell>
          <cell r="ET1041">
            <v>0</v>
          </cell>
          <cell r="EU1041">
            <v>78.5</v>
          </cell>
          <cell r="EV1041">
            <v>74.75</v>
          </cell>
          <cell r="EW1041">
            <v>74.5</v>
          </cell>
          <cell r="EX1041">
            <v>76</v>
          </cell>
          <cell r="EY1041" t="str">
            <v/>
          </cell>
          <cell r="EZ1041">
            <v>0</v>
          </cell>
          <cell r="FA1041">
            <v>79.33</v>
          </cell>
          <cell r="FB1041">
            <v>71.25</v>
          </cell>
          <cell r="FC1041">
            <v>79</v>
          </cell>
          <cell r="FD1041">
            <v>72</v>
          </cell>
          <cell r="FE1041" t="str">
            <v/>
          </cell>
          <cell r="FF1041">
            <v>0</v>
          </cell>
          <cell r="FG1041">
            <v>79.33</v>
          </cell>
          <cell r="FH1041">
            <v>71.25</v>
          </cell>
          <cell r="FI1041">
            <v>79</v>
          </cell>
          <cell r="FJ1041">
            <v>72</v>
          </cell>
          <cell r="FK1041" t="str">
            <v/>
          </cell>
          <cell r="FL1041">
            <v>0</v>
          </cell>
          <cell r="FM1041">
            <v>79.33</v>
          </cell>
          <cell r="FN1041">
            <v>71.25</v>
          </cell>
          <cell r="FO1041">
            <v>79</v>
          </cell>
          <cell r="FP1041">
            <v>72</v>
          </cell>
          <cell r="FQ1041" t="str">
            <v/>
          </cell>
          <cell r="FR1041">
            <v>0</v>
          </cell>
          <cell r="FS1041">
            <v>79.33</v>
          </cell>
          <cell r="FT1041">
            <v>71.25</v>
          </cell>
          <cell r="FU1041">
            <v>79</v>
          </cell>
          <cell r="FV1041">
            <v>72</v>
          </cell>
          <cell r="FW1041" t="str">
            <v/>
          </cell>
          <cell r="FX1041">
            <v>0</v>
          </cell>
          <cell r="FY1041">
            <v>79.33</v>
          </cell>
          <cell r="FZ1041">
            <v>71.25</v>
          </cell>
          <cell r="GA1041">
            <v>79</v>
          </cell>
          <cell r="GB1041">
            <v>72</v>
          </cell>
          <cell r="GC1041" t="str">
            <v/>
          </cell>
          <cell r="GD1041">
            <v>0</v>
          </cell>
          <cell r="GE1041">
            <v>79.33</v>
          </cell>
          <cell r="GF1041">
            <v>71.25</v>
          </cell>
          <cell r="GG1041">
            <v>79</v>
          </cell>
          <cell r="GH1041">
            <v>72</v>
          </cell>
          <cell r="GI1041" t="str">
            <v/>
          </cell>
          <cell r="GJ1041">
            <v>0</v>
          </cell>
          <cell r="GK1041">
            <v>79.33</v>
          </cell>
          <cell r="GL1041">
            <v>71.25</v>
          </cell>
          <cell r="GM1041">
            <v>79</v>
          </cell>
          <cell r="GN1041">
            <v>72</v>
          </cell>
          <cell r="GO1041" t="str">
            <v/>
          </cell>
          <cell r="GP1041">
            <v>0</v>
          </cell>
          <cell r="GQ1041">
            <v>79.33</v>
          </cell>
          <cell r="GR1041">
            <v>71.25</v>
          </cell>
          <cell r="GS1041">
            <v>79</v>
          </cell>
          <cell r="GT1041">
            <v>72</v>
          </cell>
          <cell r="GU1041" t="str">
            <v/>
          </cell>
          <cell r="GV1041">
            <v>0</v>
          </cell>
          <cell r="GW1041">
            <v>81.92</v>
          </cell>
          <cell r="GX1041">
            <v>78.75</v>
          </cell>
          <cell r="GY1041">
            <v>70</v>
          </cell>
          <cell r="GZ1041">
            <v>78</v>
          </cell>
          <cell r="HA1041" t="str">
            <v>EKO-L</v>
          </cell>
          <cell r="HB1041">
            <v>0</v>
          </cell>
          <cell r="HC1041">
            <v>83.83</v>
          </cell>
          <cell r="HD1041">
            <v>75.75</v>
          </cell>
          <cell r="HE1041">
            <v>77.5</v>
          </cell>
          <cell r="HF1041">
            <v>79</v>
          </cell>
          <cell r="HH1041">
            <v>0</v>
          </cell>
          <cell r="HM1041" t="str">
            <v/>
          </cell>
          <cell r="HN1041" t="str">
            <v/>
          </cell>
          <cell r="HS1041">
            <v>0</v>
          </cell>
          <cell r="HT1041" t="str">
            <v>PKN</v>
          </cell>
          <cell r="HU1041">
            <v>0</v>
          </cell>
          <cell r="HV1041" t="str">
            <v>IND</v>
          </cell>
          <cell r="HW1041">
            <v>0</v>
          </cell>
          <cell r="HX1041" t="str">
            <v>MAT-W</v>
          </cell>
          <cell r="HY1041">
            <v>0</v>
          </cell>
          <cell r="HZ1041" t="str">
            <v>SEJ-W</v>
          </cell>
          <cell r="IA1041">
            <v>0</v>
          </cell>
          <cell r="IB1041" t="str">
            <v>IGR-W</v>
          </cell>
          <cell r="IC1041">
            <v>0</v>
          </cell>
          <cell r="ID1041" t="str">
            <v>SBO</v>
          </cell>
          <cell r="IE1041">
            <v>0</v>
          </cell>
          <cell r="IF1041" t="str">
            <v>PJO</v>
          </cell>
          <cell r="IG1041">
            <v>0</v>
          </cell>
          <cell r="IH1041" t="str">
            <v>PRA</v>
          </cell>
          <cell r="II1041">
            <v>0</v>
          </cell>
          <cell r="IJ1041" t="str">
            <v>JAW</v>
          </cell>
          <cell r="IK1041">
            <v>0</v>
          </cell>
          <cell r="IL1041" t="str">
            <v>ARB</v>
          </cell>
          <cell r="IM1041">
            <v>0</v>
          </cell>
          <cell r="IN1041" t="str">
            <v>PKM</v>
          </cell>
          <cell r="IO1041">
            <v>0</v>
          </cell>
          <cell r="IP1041" t="str">
            <v>MAT-P</v>
          </cell>
          <cell r="IQ1041">
            <v>0</v>
          </cell>
          <cell r="IR1041" t="str">
            <v>BIO-P</v>
          </cell>
          <cell r="IS1041">
            <v>0</v>
          </cell>
          <cell r="IT1041" t="str">
            <v>FIS-P</v>
          </cell>
          <cell r="IU1041">
            <v>0</v>
          </cell>
          <cell r="IV1041" t="str">
            <v>KIM-P</v>
          </cell>
          <cell r="IW1041">
            <v>0</v>
          </cell>
          <cell r="IX1041" t="str">
            <v>EKO-L</v>
          </cell>
          <cell r="IY1041">
            <v>0</v>
          </cell>
          <cell r="JA1041">
            <v>0</v>
          </cell>
        </row>
        <row r="1042">
          <cell r="Q1042" t="str">
            <v/>
          </cell>
          <cell r="AB1042" t="str">
            <v/>
          </cell>
          <cell r="AC1042">
            <v>26</v>
          </cell>
          <cell r="AI1042" t="str">
            <v/>
          </cell>
          <cell r="AJ1042">
            <v>0</v>
          </cell>
          <cell r="AK1042">
            <v>83.25</v>
          </cell>
          <cell r="AL1042">
            <v>84.5</v>
          </cell>
          <cell r="AM1042">
            <v>88</v>
          </cell>
          <cell r="AN1042">
            <v>80</v>
          </cell>
          <cell r="AO1042" t="str">
            <v/>
          </cell>
          <cell r="AP1042">
            <v>0</v>
          </cell>
          <cell r="AQ1042">
            <v>85</v>
          </cell>
          <cell r="AR1042">
            <v>0</v>
          </cell>
          <cell r="AS1042">
            <v>78.5</v>
          </cell>
          <cell r="AT1042">
            <v>81</v>
          </cell>
          <cell r="AU1042" t="str">
            <v/>
          </cell>
          <cell r="AV1042">
            <v>0</v>
          </cell>
          <cell r="AW1042">
            <v>81.83</v>
          </cell>
          <cell r="AX1042">
            <v>84</v>
          </cell>
          <cell r="AY1042">
            <v>88</v>
          </cell>
          <cell r="AZ1042">
            <v>80</v>
          </cell>
          <cell r="BA1042" t="str">
            <v/>
          </cell>
          <cell r="BB1042">
            <v>0</v>
          </cell>
          <cell r="BC1042">
            <v>86.75</v>
          </cell>
          <cell r="BD1042">
            <v>84.5</v>
          </cell>
          <cell r="BE1042">
            <v>88</v>
          </cell>
          <cell r="BF1042">
            <v>82</v>
          </cell>
          <cell r="BG1042" t="str">
            <v/>
          </cell>
          <cell r="BH1042">
            <v>0</v>
          </cell>
          <cell r="BI1042">
            <v>84.33</v>
          </cell>
          <cell r="BJ1042">
            <v>80</v>
          </cell>
          <cell r="BK1042">
            <v>77.75</v>
          </cell>
          <cell r="BL1042">
            <v>78</v>
          </cell>
          <cell r="BM1042" t="str">
            <v/>
          </cell>
          <cell r="BN1042">
            <v>0</v>
          </cell>
          <cell r="BO1042">
            <v>81.13</v>
          </cell>
          <cell r="BP1042">
            <v>78.25</v>
          </cell>
          <cell r="BQ1042">
            <v>77.75</v>
          </cell>
          <cell r="BR1042">
            <v>85</v>
          </cell>
          <cell r="BS1042" t="str">
            <v/>
          </cell>
          <cell r="BT1042">
            <v>0</v>
          </cell>
          <cell r="BU1042">
            <v>86.5</v>
          </cell>
          <cell r="BV1042">
            <v>84.25</v>
          </cell>
          <cell r="BW1042">
            <v>88.5</v>
          </cell>
          <cell r="BX1042">
            <v>88</v>
          </cell>
          <cell r="BY1042" t="str">
            <v/>
          </cell>
          <cell r="BZ1042">
            <v>0</v>
          </cell>
          <cell r="CA1042">
            <v>86.78</v>
          </cell>
          <cell r="CB1042">
            <v>81.75</v>
          </cell>
          <cell r="CC1042">
            <v>81</v>
          </cell>
          <cell r="CD1042">
            <v>82</v>
          </cell>
          <cell r="CE1042" t="str">
            <v/>
          </cell>
          <cell r="CF1042">
            <v>0</v>
          </cell>
          <cell r="CG1042">
            <v>86.25</v>
          </cell>
          <cell r="CH1042">
            <v>76.25</v>
          </cell>
          <cell r="CI1042">
            <v>78</v>
          </cell>
          <cell r="CJ1042">
            <v>82</v>
          </cell>
          <cell r="CK1042" t="str">
            <v/>
          </cell>
          <cell r="CL1042">
            <v>0</v>
          </cell>
          <cell r="CM1042">
            <v>76.17</v>
          </cell>
          <cell r="CN1042">
            <v>83.5</v>
          </cell>
          <cell r="CO1042">
            <v>80</v>
          </cell>
          <cell r="CP1042">
            <v>78</v>
          </cell>
          <cell r="CQ1042" t="str">
            <v/>
          </cell>
          <cell r="CR1042">
            <v>0</v>
          </cell>
          <cell r="CS1042">
            <v>82.08</v>
          </cell>
          <cell r="CT1042">
            <v>89.75</v>
          </cell>
          <cell r="CU1042">
            <v>86.5</v>
          </cell>
          <cell r="CV1042">
            <v>83</v>
          </cell>
          <cell r="CW1042" t="str">
            <v/>
          </cell>
          <cell r="CX1042">
            <v>0</v>
          </cell>
          <cell r="CY1042">
            <v>82.44</v>
          </cell>
          <cell r="CZ1042">
            <v>83.75</v>
          </cell>
          <cell r="DA1042">
            <v>76.75</v>
          </cell>
          <cell r="DB1042">
            <v>83</v>
          </cell>
          <cell r="DC1042" t="str">
            <v/>
          </cell>
          <cell r="DD1042">
            <v>0</v>
          </cell>
          <cell r="DE1042">
            <v>91</v>
          </cell>
          <cell r="DF1042">
            <v>81</v>
          </cell>
          <cell r="DG1042">
            <v>81.75</v>
          </cell>
          <cell r="DH1042">
            <v>88</v>
          </cell>
          <cell r="DI1042" t="str">
            <v/>
          </cell>
          <cell r="DJ1042">
            <v>0</v>
          </cell>
          <cell r="DK1042">
            <v>0</v>
          </cell>
          <cell r="DL1042">
            <v>0</v>
          </cell>
          <cell r="DM1042">
            <v>0</v>
          </cell>
          <cell r="DN1042">
            <v>85</v>
          </cell>
          <cell r="DO1042" t="str">
            <v/>
          </cell>
          <cell r="DP1042">
            <v>0</v>
          </cell>
          <cell r="DQ1042">
            <v>89</v>
          </cell>
          <cell r="DR1042">
            <v>85.5</v>
          </cell>
          <cell r="DS1042">
            <v>91.5</v>
          </cell>
          <cell r="DT1042">
            <v>82</v>
          </cell>
          <cell r="DU1042" t="str">
            <v/>
          </cell>
          <cell r="DV1042">
            <v>0</v>
          </cell>
          <cell r="DW1042">
            <v>91</v>
          </cell>
          <cell r="DX1042">
            <v>86.75</v>
          </cell>
          <cell r="DY1042">
            <v>79.75</v>
          </cell>
          <cell r="DZ1042">
            <v>85</v>
          </cell>
          <cell r="EA1042" t="str">
            <v/>
          </cell>
          <cell r="EB1042">
            <v>0</v>
          </cell>
          <cell r="EC1042">
            <v>79.78</v>
          </cell>
          <cell r="ED1042">
            <v>78.25</v>
          </cell>
          <cell r="EE1042">
            <v>84.25</v>
          </cell>
          <cell r="EF1042">
            <v>77</v>
          </cell>
          <cell r="EG1042" t="str">
            <v/>
          </cell>
          <cell r="EH1042">
            <v>0</v>
          </cell>
          <cell r="EI1042">
            <v>78.5</v>
          </cell>
          <cell r="EJ1042">
            <v>74.75</v>
          </cell>
          <cell r="EK1042">
            <v>74.5</v>
          </cell>
          <cell r="EL1042">
            <v>76</v>
          </cell>
          <cell r="EM1042" t="str">
            <v/>
          </cell>
          <cell r="EN1042">
            <v>0</v>
          </cell>
          <cell r="EO1042">
            <v>78.5</v>
          </cell>
          <cell r="EP1042">
            <v>74.75</v>
          </cell>
          <cell r="EQ1042">
            <v>74.5</v>
          </cell>
          <cell r="ER1042">
            <v>76</v>
          </cell>
          <cell r="ES1042" t="str">
            <v/>
          </cell>
          <cell r="ET1042">
            <v>0</v>
          </cell>
          <cell r="EU1042">
            <v>78.5</v>
          </cell>
          <cell r="EV1042">
            <v>74.75</v>
          </cell>
          <cell r="EW1042">
            <v>74.5</v>
          </cell>
          <cell r="EX1042">
            <v>76</v>
          </cell>
          <cell r="EY1042" t="str">
            <v/>
          </cell>
          <cell r="EZ1042">
            <v>0</v>
          </cell>
          <cell r="FA1042">
            <v>79.33</v>
          </cell>
          <cell r="FB1042">
            <v>71.25</v>
          </cell>
          <cell r="FC1042">
            <v>79</v>
          </cell>
          <cell r="FD1042">
            <v>72</v>
          </cell>
          <cell r="FE1042" t="str">
            <v/>
          </cell>
          <cell r="FF1042">
            <v>0</v>
          </cell>
          <cell r="FG1042">
            <v>79.33</v>
          </cell>
          <cell r="FH1042">
            <v>71.25</v>
          </cell>
          <cell r="FI1042">
            <v>79</v>
          </cell>
          <cell r="FJ1042">
            <v>72</v>
          </cell>
          <cell r="FK1042" t="str">
            <v/>
          </cell>
          <cell r="FL1042">
            <v>0</v>
          </cell>
          <cell r="FM1042">
            <v>79.33</v>
          </cell>
          <cell r="FN1042">
            <v>71.25</v>
          </cell>
          <cell r="FO1042">
            <v>79</v>
          </cell>
          <cell r="FP1042">
            <v>72</v>
          </cell>
          <cell r="FQ1042" t="str">
            <v/>
          </cell>
          <cell r="FR1042">
            <v>0</v>
          </cell>
          <cell r="FS1042">
            <v>79.33</v>
          </cell>
          <cell r="FT1042">
            <v>71.25</v>
          </cell>
          <cell r="FU1042">
            <v>79</v>
          </cell>
          <cell r="FV1042">
            <v>72</v>
          </cell>
          <cell r="FW1042" t="str">
            <v/>
          </cell>
          <cell r="FX1042">
            <v>0</v>
          </cell>
          <cell r="FY1042">
            <v>79.33</v>
          </cell>
          <cell r="FZ1042">
            <v>71.25</v>
          </cell>
          <cell r="GA1042">
            <v>79</v>
          </cell>
          <cell r="GB1042">
            <v>72</v>
          </cell>
          <cell r="GC1042" t="str">
            <v/>
          </cell>
          <cell r="GD1042">
            <v>0</v>
          </cell>
          <cell r="GE1042">
            <v>79.33</v>
          </cell>
          <cell r="GF1042">
            <v>71.25</v>
          </cell>
          <cell r="GG1042">
            <v>79</v>
          </cell>
          <cell r="GH1042">
            <v>72</v>
          </cell>
          <cell r="GI1042" t="str">
            <v/>
          </cell>
          <cell r="GJ1042">
            <v>0</v>
          </cell>
          <cell r="GK1042">
            <v>79.33</v>
          </cell>
          <cell r="GL1042">
            <v>71.25</v>
          </cell>
          <cell r="GM1042">
            <v>79</v>
          </cell>
          <cell r="GN1042">
            <v>72</v>
          </cell>
          <cell r="GO1042" t="str">
            <v/>
          </cell>
          <cell r="GP1042">
            <v>0</v>
          </cell>
          <cell r="GQ1042">
            <v>79.33</v>
          </cell>
          <cell r="GR1042">
            <v>71.25</v>
          </cell>
          <cell r="GS1042">
            <v>79</v>
          </cell>
          <cell r="GT1042">
            <v>72</v>
          </cell>
          <cell r="GU1042" t="str">
            <v/>
          </cell>
          <cell r="GV1042">
            <v>0</v>
          </cell>
          <cell r="GW1042">
            <v>81.92</v>
          </cell>
          <cell r="GX1042">
            <v>78.75</v>
          </cell>
          <cell r="GY1042">
            <v>70</v>
          </cell>
          <cell r="GZ1042">
            <v>78</v>
          </cell>
          <cell r="HA1042" t="str">
            <v>EKO-L</v>
          </cell>
          <cell r="HB1042">
            <v>0</v>
          </cell>
          <cell r="HC1042">
            <v>83.83</v>
          </cell>
          <cell r="HD1042">
            <v>75.75</v>
          </cell>
          <cell r="HE1042">
            <v>77.5</v>
          </cell>
          <cell r="HF1042">
            <v>79</v>
          </cell>
          <cell r="HH1042">
            <v>0</v>
          </cell>
          <cell r="HM1042" t="str">
            <v/>
          </cell>
          <cell r="HN1042" t="str">
            <v/>
          </cell>
          <cell r="HS1042">
            <v>0</v>
          </cell>
          <cell r="HT1042" t="str">
            <v>PKN</v>
          </cell>
          <cell r="HU1042">
            <v>0</v>
          </cell>
          <cell r="HV1042" t="str">
            <v>IND</v>
          </cell>
          <cell r="HW1042">
            <v>0</v>
          </cell>
          <cell r="HX1042" t="str">
            <v>MAT-W</v>
          </cell>
          <cell r="HY1042">
            <v>0</v>
          </cell>
          <cell r="HZ1042" t="str">
            <v>SEJ-W</v>
          </cell>
          <cell r="IA1042">
            <v>0</v>
          </cell>
          <cell r="IB1042" t="str">
            <v>IGR-W</v>
          </cell>
          <cell r="IC1042">
            <v>0</v>
          </cell>
          <cell r="ID1042" t="str">
            <v>SBO</v>
          </cell>
          <cell r="IE1042">
            <v>0</v>
          </cell>
          <cell r="IF1042" t="str">
            <v>PJO</v>
          </cell>
          <cell r="IG1042">
            <v>0</v>
          </cell>
          <cell r="IH1042" t="str">
            <v>PRA</v>
          </cell>
          <cell r="II1042">
            <v>0</v>
          </cell>
          <cell r="IJ1042" t="str">
            <v>JAW</v>
          </cell>
          <cell r="IK1042">
            <v>0</v>
          </cell>
          <cell r="IL1042" t="str">
            <v>ARB</v>
          </cell>
          <cell r="IM1042">
            <v>0</v>
          </cell>
          <cell r="IN1042" t="str">
            <v>PKM</v>
          </cell>
          <cell r="IO1042">
            <v>0</v>
          </cell>
          <cell r="IP1042" t="str">
            <v>MAT-P</v>
          </cell>
          <cell r="IQ1042">
            <v>0</v>
          </cell>
          <cell r="IR1042" t="str">
            <v>BIO-P</v>
          </cell>
          <cell r="IS1042">
            <v>0</v>
          </cell>
          <cell r="IT1042" t="str">
            <v>FIS-P</v>
          </cell>
          <cell r="IU1042">
            <v>0</v>
          </cell>
          <cell r="IV1042" t="str">
            <v>KIM-P</v>
          </cell>
          <cell r="IW1042">
            <v>0</v>
          </cell>
          <cell r="IX1042" t="str">
            <v>EKO-L</v>
          </cell>
          <cell r="IY1042">
            <v>0</v>
          </cell>
          <cell r="JA1042">
            <v>0</v>
          </cell>
        </row>
        <row r="1043">
          <cell r="Q1043" t="str">
            <v/>
          </cell>
          <cell r="AB1043" t="str">
            <v/>
          </cell>
          <cell r="AC1043">
            <v>27</v>
          </cell>
          <cell r="AI1043" t="str">
            <v/>
          </cell>
          <cell r="AJ1043">
            <v>0</v>
          </cell>
          <cell r="AK1043">
            <v>83.25</v>
          </cell>
          <cell r="AL1043">
            <v>84.5</v>
          </cell>
          <cell r="AM1043">
            <v>88</v>
          </cell>
          <cell r="AN1043">
            <v>80</v>
          </cell>
          <cell r="AO1043" t="str">
            <v/>
          </cell>
          <cell r="AP1043">
            <v>0</v>
          </cell>
          <cell r="AQ1043">
            <v>85</v>
          </cell>
          <cell r="AR1043">
            <v>0</v>
          </cell>
          <cell r="AS1043">
            <v>78.5</v>
          </cell>
          <cell r="AT1043">
            <v>81</v>
          </cell>
          <cell r="AU1043" t="str">
            <v/>
          </cell>
          <cell r="AV1043">
            <v>0</v>
          </cell>
          <cell r="AW1043">
            <v>81.83</v>
          </cell>
          <cell r="AX1043">
            <v>84</v>
          </cell>
          <cell r="AY1043">
            <v>88</v>
          </cell>
          <cell r="AZ1043">
            <v>80</v>
          </cell>
          <cell r="BA1043" t="str">
            <v/>
          </cell>
          <cell r="BB1043">
            <v>0</v>
          </cell>
          <cell r="BC1043">
            <v>86.75</v>
          </cell>
          <cell r="BD1043">
            <v>84.5</v>
          </cell>
          <cell r="BE1043">
            <v>88</v>
          </cell>
          <cell r="BF1043">
            <v>82</v>
          </cell>
          <cell r="BG1043" t="str">
            <v/>
          </cell>
          <cell r="BH1043">
            <v>0</v>
          </cell>
          <cell r="BI1043">
            <v>84.33</v>
          </cell>
          <cell r="BJ1043">
            <v>80</v>
          </cell>
          <cell r="BK1043">
            <v>77.75</v>
          </cell>
          <cell r="BL1043">
            <v>78</v>
          </cell>
          <cell r="BM1043" t="str">
            <v/>
          </cell>
          <cell r="BN1043">
            <v>0</v>
          </cell>
          <cell r="BO1043">
            <v>81.13</v>
          </cell>
          <cell r="BP1043">
            <v>78.25</v>
          </cell>
          <cell r="BQ1043">
            <v>77.75</v>
          </cell>
          <cell r="BR1043">
            <v>85</v>
          </cell>
          <cell r="BS1043" t="str">
            <v/>
          </cell>
          <cell r="BT1043">
            <v>0</v>
          </cell>
          <cell r="BU1043">
            <v>86.5</v>
          </cell>
          <cell r="BV1043">
            <v>84.25</v>
          </cell>
          <cell r="BW1043">
            <v>88.5</v>
          </cell>
          <cell r="BX1043">
            <v>88</v>
          </cell>
          <cell r="BY1043" t="str">
            <v/>
          </cell>
          <cell r="BZ1043">
            <v>0</v>
          </cell>
          <cell r="CA1043">
            <v>86.78</v>
          </cell>
          <cell r="CB1043">
            <v>81.75</v>
          </cell>
          <cell r="CC1043">
            <v>81</v>
          </cell>
          <cell r="CD1043">
            <v>82</v>
          </cell>
          <cell r="CE1043" t="str">
            <v/>
          </cell>
          <cell r="CF1043">
            <v>0</v>
          </cell>
          <cell r="CG1043">
            <v>86.25</v>
          </cell>
          <cell r="CH1043">
            <v>76.25</v>
          </cell>
          <cell r="CI1043">
            <v>78</v>
          </cell>
          <cell r="CJ1043">
            <v>82</v>
          </cell>
          <cell r="CK1043" t="str">
            <v/>
          </cell>
          <cell r="CL1043">
            <v>0</v>
          </cell>
          <cell r="CM1043">
            <v>76.17</v>
          </cell>
          <cell r="CN1043">
            <v>83.5</v>
          </cell>
          <cell r="CO1043">
            <v>80</v>
          </cell>
          <cell r="CP1043">
            <v>78</v>
          </cell>
          <cell r="CQ1043" t="str">
            <v/>
          </cell>
          <cell r="CR1043">
            <v>0</v>
          </cell>
          <cell r="CS1043">
            <v>82.08</v>
          </cell>
          <cell r="CT1043">
            <v>89.75</v>
          </cell>
          <cell r="CU1043">
            <v>86.5</v>
          </cell>
          <cell r="CV1043">
            <v>83</v>
          </cell>
          <cell r="CW1043" t="str">
            <v/>
          </cell>
          <cell r="CX1043">
            <v>0</v>
          </cell>
          <cell r="CY1043">
            <v>82.44</v>
          </cell>
          <cell r="CZ1043">
            <v>83.75</v>
          </cell>
          <cell r="DA1043">
            <v>76.75</v>
          </cell>
          <cell r="DB1043">
            <v>83</v>
          </cell>
          <cell r="DC1043" t="str">
            <v/>
          </cell>
          <cell r="DD1043">
            <v>0</v>
          </cell>
          <cell r="DE1043">
            <v>91</v>
          </cell>
          <cell r="DF1043">
            <v>81</v>
          </cell>
          <cell r="DG1043">
            <v>81.75</v>
          </cell>
          <cell r="DH1043">
            <v>88</v>
          </cell>
          <cell r="DI1043" t="str">
            <v/>
          </cell>
          <cell r="DJ1043">
            <v>0</v>
          </cell>
          <cell r="DK1043">
            <v>0</v>
          </cell>
          <cell r="DL1043">
            <v>0</v>
          </cell>
          <cell r="DM1043">
            <v>0</v>
          </cell>
          <cell r="DN1043">
            <v>85</v>
          </cell>
          <cell r="DO1043" t="str">
            <v/>
          </cell>
          <cell r="DP1043">
            <v>0</v>
          </cell>
          <cell r="DQ1043">
            <v>89</v>
          </cell>
          <cell r="DR1043">
            <v>85.5</v>
          </cell>
          <cell r="DS1043">
            <v>91.5</v>
          </cell>
          <cell r="DT1043">
            <v>82</v>
          </cell>
          <cell r="DU1043" t="str">
            <v/>
          </cell>
          <cell r="DV1043">
            <v>0</v>
          </cell>
          <cell r="DW1043">
            <v>91</v>
          </cell>
          <cell r="DX1043">
            <v>86.75</v>
          </cell>
          <cell r="DY1043">
            <v>79.75</v>
          </cell>
          <cell r="DZ1043">
            <v>85</v>
          </cell>
          <cell r="EA1043" t="str">
            <v/>
          </cell>
          <cell r="EB1043">
            <v>0</v>
          </cell>
          <cell r="EC1043">
            <v>79.78</v>
          </cell>
          <cell r="ED1043">
            <v>78.25</v>
          </cell>
          <cell r="EE1043">
            <v>84.25</v>
          </cell>
          <cell r="EF1043">
            <v>77</v>
          </cell>
          <cell r="EG1043" t="str">
            <v/>
          </cell>
          <cell r="EH1043">
            <v>0</v>
          </cell>
          <cell r="EI1043">
            <v>78.5</v>
          </cell>
          <cell r="EJ1043">
            <v>74.75</v>
          </cell>
          <cell r="EK1043">
            <v>74.5</v>
          </cell>
          <cell r="EL1043">
            <v>76</v>
          </cell>
          <cell r="EM1043" t="str">
            <v/>
          </cell>
          <cell r="EN1043">
            <v>0</v>
          </cell>
          <cell r="EO1043">
            <v>78.5</v>
          </cell>
          <cell r="EP1043">
            <v>74.75</v>
          </cell>
          <cell r="EQ1043">
            <v>74.5</v>
          </cell>
          <cell r="ER1043">
            <v>76</v>
          </cell>
          <cell r="ES1043" t="str">
            <v/>
          </cell>
          <cell r="ET1043">
            <v>0</v>
          </cell>
          <cell r="EU1043">
            <v>78.5</v>
          </cell>
          <cell r="EV1043">
            <v>74.75</v>
          </cell>
          <cell r="EW1043">
            <v>74.5</v>
          </cell>
          <cell r="EX1043">
            <v>76</v>
          </cell>
          <cell r="EY1043" t="str">
            <v/>
          </cell>
          <cell r="EZ1043">
            <v>0</v>
          </cell>
          <cell r="FA1043">
            <v>79.33</v>
          </cell>
          <cell r="FB1043">
            <v>71.25</v>
          </cell>
          <cell r="FC1043">
            <v>79</v>
          </cell>
          <cell r="FD1043">
            <v>72</v>
          </cell>
          <cell r="FE1043" t="str">
            <v/>
          </cell>
          <cell r="FF1043">
            <v>0</v>
          </cell>
          <cell r="FG1043">
            <v>79.33</v>
          </cell>
          <cell r="FH1043">
            <v>71.25</v>
          </cell>
          <cell r="FI1043">
            <v>79</v>
          </cell>
          <cell r="FJ1043">
            <v>72</v>
          </cell>
          <cell r="FK1043" t="str">
            <v/>
          </cell>
          <cell r="FL1043">
            <v>0</v>
          </cell>
          <cell r="FM1043">
            <v>79.33</v>
          </cell>
          <cell r="FN1043">
            <v>71.25</v>
          </cell>
          <cell r="FO1043">
            <v>79</v>
          </cell>
          <cell r="FP1043">
            <v>72</v>
          </cell>
          <cell r="FQ1043" t="str">
            <v/>
          </cell>
          <cell r="FR1043">
            <v>0</v>
          </cell>
          <cell r="FS1043">
            <v>79.33</v>
          </cell>
          <cell r="FT1043">
            <v>71.25</v>
          </cell>
          <cell r="FU1043">
            <v>79</v>
          </cell>
          <cell r="FV1043">
            <v>72</v>
          </cell>
          <cell r="FW1043" t="str">
            <v/>
          </cell>
          <cell r="FX1043">
            <v>0</v>
          </cell>
          <cell r="FY1043">
            <v>79.33</v>
          </cell>
          <cell r="FZ1043">
            <v>71.25</v>
          </cell>
          <cell r="GA1043">
            <v>79</v>
          </cell>
          <cell r="GB1043">
            <v>72</v>
          </cell>
          <cell r="GC1043" t="str">
            <v/>
          </cell>
          <cell r="GD1043">
            <v>0</v>
          </cell>
          <cell r="GE1043">
            <v>79.33</v>
          </cell>
          <cell r="GF1043">
            <v>71.25</v>
          </cell>
          <cell r="GG1043">
            <v>79</v>
          </cell>
          <cell r="GH1043">
            <v>72</v>
          </cell>
          <cell r="GI1043" t="str">
            <v/>
          </cell>
          <cell r="GJ1043">
            <v>0</v>
          </cell>
          <cell r="GK1043">
            <v>79.33</v>
          </cell>
          <cell r="GL1043">
            <v>71.25</v>
          </cell>
          <cell r="GM1043">
            <v>79</v>
          </cell>
          <cell r="GN1043">
            <v>72</v>
          </cell>
          <cell r="GO1043" t="str">
            <v/>
          </cell>
          <cell r="GP1043">
            <v>0</v>
          </cell>
          <cell r="GQ1043">
            <v>79.33</v>
          </cell>
          <cell r="GR1043">
            <v>71.25</v>
          </cell>
          <cell r="GS1043">
            <v>79</v>
          </cell>
          <cell r="GT1043">
            <v>72</v>
          </cell>
          <cell r="GU1043" t="str">
            <v/>
          </cell>
          <cell r="GV1043">
            <v>0</v>
          </cell>
          <cell r="GW1043">
            <v>81.92</v>
          </cell>
          <cell r="GX1043">
            <v>78.75</v>
          </cell>
          <cell r="GY1043">
            <v>70</v>
          </cell>
          <cell r="GZ1043">
            <v>78</v>
          </cell>
          <cell r="HA1043" t="str">
            <v>EKO-L</v>
          </cell>
          <cell r="HB1043">
            <v>0</v>
          </cell>
          <cell r="HC1043">
            <v>83.83</v>
          </cell>
          <cell r="HD1043">
            <v>75.75</v>
          </cell>
          <cell r="HE1043">
            <v>77.5</v>
          </cell>
          <cell r="HF1043">
            <v>79</v>
          </cell>
          <cell r="HH1043">
            <v>0</v>
          </cell>
          <cell r="HM1043" t="str">
            <v/>
          </cell>
          <cell r="HN1043" t="str">
            <v/>
          </cell>
          <cell r="HS1043">
            <v>0</v>
          </cell>
          <cell r="HT1043" t="str">
            <v>PKN</v>
          </cell>
          <cell r="HU1043">
            <v>0</v>
          </cell>
          <cell r="HV1043" t="str">
            <v>IND</v>
          </cell>
          <cell r="HW1043">
            <v>0</v>
          </cell>
          <cell r="HX1043" t="str">
            <v>MAT-W</v>
          </cell>
          <cell r="HY1043">
            <v>0</v>
          </cell>
          <cell r="HZ1043" t="str">
            <v>SEJ-W</v>
          </cell>
          <cell r="IA1043">
            <v>0</v>
          </cell>
          <cell r="IB1043" t="str">
            <v>IGR-W</v>
          </cell>
          <cell r="IC1043">
            <v>0</v>
          </cell>
          <cell r="ID1043" t="str">
            <v>SBO</v>
          </cell>
          <cell r="IE1043">
            <v>0</v>
          </cell>
          <cell r="IF1043" t="str">
            <v>PJO</v>
          </cell>
          <cell r="IG1043">
            <v>0</v>
          </cell>
          <cell r="IH1043" t="str">
            <v>PRA</v>
          </cell>
          <cell r="II1043">
            <v>0</v>
          </cell>
          <cell r="IJ1043" t="str">
            <v>JAW</v>
          </cell>
          <cell r="IK1043">
            <v>0</v>
          </cell>
          <cell r="IL1043" t="str">
            <v>ARB</v>
          </cell>
          <cell r="IM1043">
            <v>0</v>
          </cell>
          <cell r="IN1043" t="str">
            <v>PKM</v>
          </cell>
          <cell r="IO1043">
            <v>0</v>
          </cell>
          <cell r="IP1043" t="str">
            <v>MAT-P</v>
          </cell>
          <cell r="IQ1043">
            <v>0</v>
          </cell>
          <cell r="IR1043" t="str">
            <v>BIO-P</v>
          </cell>
          <cell r="IS1043">
            <v>0</v>
          </cell>
          <cell r="IT1043" t="str">
            <v>FIS-P</v>
          </cell>
          <cell r="IU1043">
            <v>0</v>
          </cell>
          <cell r="IV1043" t="str">
            <v>KIM-P</v>
          </cell>
          <cell r="IW1043">
            <v>0</v>
          </cell>
          <cell r="IX1043" t="str">
            <v>EKO-L</v>
          </cell>
          <cell r="IY1043">
            <v>0</v>
          </cell>
          <cell r="JA1043">
            <v>0</v>
          </cell>
        </row>
        <row r="1044">
          <cell r="Q1044" t="str">
            <v/>
          </cell>
          <cell r="AB1044" t="str">
            <v/>
          </cell>
          <cell r="AC1044">
            <v>28</v>
          </cell>
          <cell r="AI1044" t="str">
            <v/>
          </cell>
          <cell r="AJ1044">
            <v>0</v>
          </cell>
          <cell r="AK1044">
            <v>83.25</v>
          </cell>
          <cell r="AL1044">
            <v>84.5</v>
          </cell>
          <cell r="AM1044">
            <v>88</v>
          </cell>
          <cell r="AN1044">
            <v>80</v>
          </cell>
          <cell r="AO1044" t="str">
            <v/>
          </cell>
          <cell r="AP1044">
            <v>0</v>
          </cell>
          <cell r="AQ1044">
            <v>85</v>
          </cell>
          <cell r="AR1044">
            <v>0</v>
          </cell>
          <cell r="AS1044">
            <v>78.5</v>
          </cell>
          <cell r="AT1044">
            <v>81</v>
          </cell>
          <cell r="AU1044" t="str">
            <v/>
          </cell>
          <cell r="AV1044">
            <v>0</v>
          </cell>
          <cell r="AW1044">
            <v>81.83</v>
          </cell>
          <cell r="AX1044">
            <v>84</v>
          </cell>
          <cell r="AY1044">
            <v>88</v>
          </cell>
          <cell r="AZ1044">
            <v>80</v>
          </cell>
          <cell r="BA1044" t="str">
            <v/>
          </cell>
          <cell r="BB1044">
            <v>0</v>
          </cell>
          <cell r="BC1044">
            <v>86.75</v>
          </cell>
          <cell r="BD1044">
            <v>84.5</v>
          </cell>
          <cell r="BE1044">
            <v>88</v>
          </cell>
          <cell r="BF1044">
            <v>82</v>
          </cell>
          <cell r="BG1044" t="str">
            <v/>
          </cell>
          <cell r="BH1044">
            <v>0</v>
          </cell>
          <cell r="BI1044">
            <v>84.33</v>
          </cell>
          <cell r="BJ1044">
            <v>80</v>
          </cell>
          <cell r="BK1044">
            <v>77.75</v>
          </cell>
          <cell r="BL1044">
            <v>78</v>
          </cell>
          <cell r="BM1044" t="str">
            <v/>
          </cell>
          <cell r="BN1044">
            <v>0</v>
          </cell>
          <cell r="BO1044">
            <v>81.13</v>
          </cell>
          <cell r="BP1044">
            <v>78.25</v>
          </cell>
          <cell r="BQ1044">
            <v>77.75</v>
          </cell>
          <cell r="BR1044">
            <v>85</v>
          </cell>
          <cell r="BS1044" t="str">
            <v/>
          </cell>
          <cell r="BT1044">
            <v>0</v>
          </cell>
          <cell r="BU1044">
            <v>86.5</v>
          </cell>
          <cell r="BV1044">
            <v>84.25</v>
          </cell>
          <cell r="BW1044">
            <v>88.5</v>
          </cell>
          <cell r="BX1044">
            <v>88</v>
          </cell>
          <cell r="BY1044" t="str">
            <v/>
          </cell>
          <cell r="BZ1044">
            <v>0</v>
          </cell>
          <cell r="CA1044">
            <v>86.78</v>
          </cell>
          <cell r="CB1044">
            <v>81.75</v>
          </cell>
          <cell r="CC1044">
            <v>81</v>
          </cell>
          <cell r="CD1044">
            <v>82</v>
          </cell>
          <cell r="CE1044" t="str">
            <v/>
          </cell>
          <cell r="CF1044">
            <v>0</v>
          </cell>
          <cell r="CG1044">
            <v>86.25</v>
          </cell>
          <cell r="CH1044">
            <v>76.25</v>
          </cell>
          <cell r="CI1044">
            <v>78</v>
          </cell>
          <cell r="CJ1044">
            <v>82</v>
          </cell>
          <cell r="CK1044" t="str">
            <v/>
          </cell>
          <cell r="CL1044">
            <v>0</v>
          </cell>
          <cell r="CM1044">
            <v>76.17</v>
          </cell>
          <cell r="CN1044">
            <v>83.5</v>
          </cell>
          <cell r="CO1044">
            <v>80</v>
          </cell>
          <cell r="CP1044">
            <v>78</v>
          </cell>
          <cell r="CQ1044" t="str">
            <v/>
          </cell>
          <cell r="CR1044">
            <v>0</v>
          </cell>
          <cell r="CS1044">
            <v>82.08</v>
          </cell>
          <cell r="CT1044">
            <v>89.75</v>
          </cell>
          <cell r="CU1044">
            <v>86.5</v>
          </cell>
          <cell r="CV1044">
            <v>83</v>
          </cell>
          <cell r="CW1044" t="str">
            <v/>
          </cell>
          <cell r="CX1044">
            <v>0</v>
          </cell>
          <cell r="CY1044">
            <v>82.44</v>
          </cell>
          <cell r="CZ1044">
            <v>83.75</v>
          </cell>
          <cell r="DA1044">
            <v>76.75</v>
          </cell>
          <cell r="DB1044">
            <v>83</v>
          </cell>
          <cell r="DC1044" t="str">
            <v/>
          </cell>
          <cell r="DD1044">
            <v>0</v>
          </cell>
          <cell r="DE1044">
            <v>91</v>
          </cell>
          <cell r="DF1044">
            <v>81</v>
          </cell>
          <cell r="DG1044">
            <v>81.75</v>
          </cell>
          <cell r="DH1044">
            <v>88</v>
          </cell>
          <cell r="DI1044" t="str">
            <v/>
          </cell>
          <cell r="DJ1044">
            <v>0</v>
          </cell>
          <cell r="DK1044">
            <v>0</v>
          </cell>
          <cell r="DL1044">
            <v>0</v>
          </cell>
          <cell r="DM1044">
            <v>0</v>
          </cell>
          <cell r="DN1044">
            <v>85</v>
          </cell>
          <cell r="DO1044" t="str">
            <v/>
          </cell>
          <cell r="DP1044">
            <v>0</v>
          </cell>
          <cell r="DQ1044">
            <v>89</v>
          </cell>
          <cell r="DR1044">
            <v>85.5</v>
          </cell>
          <cell r="DS1044">
            <v>91.5</v>
          </cell>
          <cell r="DT1044">
            <v>82</v>
          </cell>
          <cell r="DU1044" t="str">
            <v/>
          </cell>
          <cell r="DV1044">
            <v>0</v>
          </cell>
          <cell r="DW1044">
            <v>91</v>
          </cell>
          <cell r="DX1044">
            <v>86.75</v>
          </cell>
          <cell r="DY1044">
            <v>79.75</v>
          </cell>
          <cell r="DZ1044">
            <v>85</v>
          </cell>
          <cell r="EA1044" t="str">
            <v/>
          </cell>
          <cell r="EB1044">
            <v>0</v>
          </cell>
          <cell r="EC1044">
            <v>79.78</v>
          </cell>
          <cell r="ED1044">
            <v>78.25</v>
          </cell>
          <cell r="EE1044">
            <v>84.25</v>
          </cell>
          <cell r="EF1044">
            <v>77</v>
          </cell>
          <cell r="EG1044" t="str">
            <v/>
          </cell>
          <cell r="EH1044">
            <v>0</v>
          </cell>
          <cell r="EI1044">
            <v>78.5</v>
          </cell>
          <cell r="EJ1044">
            <v>74.75</v>
          </cell>
          <cell r="EK1044">
            <v>74.5</v>
          </cell>
          <cell r="EL1044">
            <v>76</v>
          </cell>
          <cell r="EM1044" t="str">
            <v/>
          </cell>
          <cell r="EN1044">
            <v>0</v>
          </cell>
          <cell r="EO1044">
            <v>78.5</v>
          </cell>
          <cell r="EP1044">
            <v>74.75</v>
          </cell>
          <cell r="EQ1044">
            <v>74.5</v>
          </cell>
          <cell r="ER1044">
            <v>76</v>
          </cell>
          <cell r="ES1044" t="str">
            <v/>
          </cell>
          <cell r="ET1044">
            <v>0</v>
          </cell>
          <cell r="EU1044">
            <v>78.5</v>
          </cell>
          <cell r="EV1044">
            <v>74.75</v>
          </cell>
          <cell r="EW1044">
            <v>74.5</v>
          </cell>
          <cell r="EX1044">
            <v>76</v>
          </cell>
          <cell r="EY1044" t="str">
            <v/>
          </cell>
          <cell r="EZ1044">
            <v>0</v>
          </cell>
          <cell r="FA1044">
            <v>79.33</v>
          </cell>
          <cell r="FB1044">
            <v>71.25</v>
          </cell>
          <cell r="FC1044">
            <v>79</v>
          </cell>
          <cell r="FD1044">
            <v>72</v>
          </cell>
          <cell r="FE1044" t="str">
            <v/>
          </cell>
          <cell r="FF1044">
            <v>0</v>
          </cell>
          <cell r="FG1044">
            <v>79.33</v>
          </cell>
          <cell r="FH1044">
            <v>71.25</v>
          </cell>
          <cell r="FI1044">
            <v>79</v>
          </cell>
          <cell r="FJ1044">
            <v>72</v>
          </cell>
          <cell r="FK1044" t="str">
            <v/>
          </cell>
          <cell r="FL1044">
            <v>0</v>
          </cell>
          <cell r="FM1044">
            <v>79.33</v>
          </cell>
          <cell r="FN1044">
            <v>71.25</v>
          </cell>
          <cell r="FO1044">
            <v>79</v>
          </cell>
          <cell r="FP1044">
            <v>72</v>
          </cell>
          <cell r="FQ1044" t="str">
            <v/>
          </cell>
          <cell r="FR1044">
            <v>0</v>
          </cell>
          <cell r="FS1044">
            <v>79.33</v>
          </cell>
          <cell r="FT1044">
            <v>71.25</v>
          </cell>
          <cell r="FU1044">
            <v>79</v>
          </cell>
          <cell r="FV1044">
            <v>72</v>
          </cell>
          <cell r="FW1044" t="str">
            <v/>
          </cell>
          <cell r="FX1044">
            <v>0</v>
          </cell>
          <cell r="FY1044">
            <v>79.33</v>
          </cell>
          <cell r="FZ1044">
            <v>71.25</v>
          </cell>
          <cell r="GA1044">
            <v>79</v>
          </cell>
          <cell r="GB1044">
            <v>72</v>
          </cell>
          <cell r="GC1044" t="str">
            <v/>
          </cell>
          <cell r="GD1044">
            <v>0</v>
          </cell>
          <cell r="GE1044">
            <v>79.33</v>
          </cell>
          <cell r="GF1044">
            <v>71.25</v>
          </cell>
          <cell r="GG1044">
            <v>79</v>
          </cell>
          <cell r="GH1044">
            <v>72</v>
          </cell>
          <cell r="GI1044" t="str">
            <v/>
          </cell>
          <cell r="GJ1044">
            <v>0</v>
          </cell>
          <cell r="GK1044">
            <v>79.33</v>
          </cell>
          <cell r="GL1044">
            <v>71.25</v>
          </cell>
          <cell r="GM1044">
            <v>79</v>
          </cell>
          <cell r="GN1044">
            <v>72</v>
          </cell>
          <cell r="GO1044" t="str">
            <v/>
          </cell>
          <cell r="GP1044">
            <v>0</v>
          </cell>
          <cell r="GQ1044">
            <v>79.33</v>
          </cell>
          <cell r="GR1044">
            <v>71.25</v>
          </cell>
          <cell r="GS1044">
            <v>79</v>
          </cell>
          <cell r="GT1044">
            <v>72</v>
          </cell>
          <cell r="GU1044" t="str">
            <v/>
          </cell>
          <cell r="GV1044">
            <v>0</v>
          </cell>
          <cell r="GW1044">
            <v>81.92</v>
          </cell>
          <cell r="GX1044">
            <v>78.75</v>
          </cell>
          <cell r="GY1044">
            <v>70</v>
          </cell>
          <cell r="GZ1044">
            <v>78</v>
          </cell>
          <cell r="HA1044" t="str">
            <v>EKO-L</v>
          </cell>
          <cell r="HB1044">
            <v>0</v>
          </cell>
          <cell r="HC1044">
            <v>83.83</v>
          </cell>
          <cell r="HD1044">
            <v>75.75</v>
          </cell>
          <cell r="HE1044">
            <v>77.5</v>
          </cell>
          <cell r="HF1044">
            <v>79</v>
          </cell>
          <cell r="HH1044">
            <v>0</v>
          </cell>
          <cell r="HM1044" t="str">
            <v/>
          </cell>
          <cell r="HN1044" t="str">
            <v/>
          </cell>
          <cell r="HS1044">
            <v>0</v>
          </cell>
          <cell r="HT1044" t="str">
            <v>PKN</v>
          </cell>
          <cell r="HU1044">
            <v>0</v>
          </cell>
          <cell r="HV1044" t="str">
            <v>IND</v>
          </cell>
          <cell r="HW1044">
            <v>0</v>
          </cell>
          <cell r="HX1044" t="str">
            <v>MAT-W</v>
          </cell>
          <cell r="HY1044">
            <v>0</v>
          </cell>
          <cell r="HZ1044" t="str">
            <v>SEJ-W</v>
          </cell>
          <cell r="IA1044">
            <v>0</v>
          </cell>
          <cell r="IB1044" t="str">
            <v>IGR-W</v>
          </cell>
          <cell r="IC1044">
            <v>0</v>
          </cell>
          <cell r="ID1044" t="str">
            <v>SBO</v>
          </cell>
          <cell r="IE1044">
            <v>0</v>
          </cell>
          <cell r="IF1044" t="str">
            <v>PJO</v>
          </cell>
          <cell r="IG1044">
            <v>0</v>
          </cell>
          <cell r="IH1044" t="str">
            <v>PRA</v>
          </cell>
          <cell r="II1044">
            <v>0</v>
          </cell>
          <cell r="IJ1044" t="str">
            <v>JAW</v>
          </cell>
          <cell r="IK1044">
            <v>0</v>
          </cell>
          <cell r="IL1044" t="str">
            <v>ARB</v>
          </cell>
          <cell r="IM1044">
            <v>0</v>
          </cell>
          <cell r="IN1044" t="str">
            <v>PKM</v>
          </cell>
          <cell r="IO1044">
            <v>0</v>
          </cell>
          <cell r="IP1044" t="str">
            <v>MAT-P</v>
          </cell>
          <cell r="IQ1044">
            <v>0</v>
          </cell>
          <cell r="IR1044" t="str">
            <v>BIO-P</v>
          </cell>
          <cell r="IS1044">
            <v>0</v>
          </cell>
          <cell r="IT1044" t="str">
            <v>FIS-P</v>
          </cell>
          <cell r="IU1044">
            <v>0</v>
          </cell>
          <cell r="IV1044" t="str">
            <v>KIM-P</v>
          </cell>
          <cell r="IW1044">
            <v>0</v>
          </cell>
          <cell r="IX1044" t="str">
            <v>EKO-L</v>
          </cell>
          <cell r="IY1044">
            <v>0</v>
          </cell>
          <cell r="JA1044">
            <v>0</v>
          </cell>
        </row>
        <row r="1045">
          <cell r="Q1045" t="str">
            <v/>
          </cell>
          <cell r="AB1045" t="str">
            <v/>
          </cell>
          <cell r="AC1045">
            <v>29</v>
          </cell>
          <cell r="AI1045" t="str">
            <v/>
          </cell>
          <cell r="AJ1045">
            <v>0</v>
          </cell>
          <cell r="AK1045">
            <v>83.25</v>
          </cell>
          <cell r="AL1045">
            <v>84.5</v>
          </cell>
          <cell r="AM1045">
            <v>88</v>
          </cell>
          <cell r="AN1045">
            <v>80</v>
          </cell>
          <cell r="AO1045" t="str">
            <v/>
          </cell>
          <cell r="AP1045">
            <v>0</v>
          </cell>
          <cell r="AQ1045">
            <v>85</v>
          </cell>
          <cell r="AR1045">
            <v>0</v>
          </cell>
          <cell r="AS1045">
            <v>78.5</v>
          </cell>
          <cell r="AT1045">
            <v>81</v>
          </cell>
          <cell r="AU1045" t="str">
            <v/>
          </cell>
          <cell r="AV1045">
            <v>0</v>
          </cell>
          <cell r="AW1045">
            <v>81.83</v>
          </cell>
          <cell r="AX1045">
            <v>84</v>
          </cell>
          <cell r="AY1045">
            <v>88</v>
          </cell>
          <cell r="AZ1045">
            <v>80</v>
          </cell>
          <cell r="BA1045" t="str">
            <v/>
          </cell>
          <cell r="BB1045">
            <v>0</v>
          </cell>
          <cell r="BC1045">
            <v>86.75</v>
          </cell>
          <cell r="BD1045">
            <v>84.5</v>
          </cell>
          <cell r="BE1045">
            <v>88</v>
          </cell>
          <cell r="BF1045">
            <v>82</v>
          </cell>
          <cell r="BG1045" t="str">
            <v/>
          </cell>
          <cell r="BH1045">
            <v>0</v>
          </cell>
          <cell r="BI1045">
            <v>84.33</v>
          </cell>
          <cell r="BJ1045">
            <v>80</v>
          </cell>
          <cell r="BK1045">
            <v>77.75</v>
          </cell>
          <cell r="BL1045">
            <v>78</v>
          </cell>
          <cell r="BM1045" t="str">
            <v/>
          </cell>
          <cell r="BN1045">
            <v>0</v>
          </cell>
          <cell r="BO1045">
            <v>81.13</v>
          </cell>
          <cell r="BP1045">
            <v>78.25</v>
          </cell>
          <cell r="BQ1045">
            <v>77.75</v>
          </cell>
          <cell r="BR1045">
            <v>85</v>
          </cell>
          <cell r="BS1045" t="str">
            <v/>
          </cell>
          <cell r="BT1045">
            <v>0</v>
          </cell>
          <cell r="BU1045">
            <v>86.5</v>
          </cell>
          <cell r="BV1045">
            <v>84.25</v>
          </cell>
          <cell r="BW1045">
            <v>88.5</v>
          </cell>
          <cell r="BX1045">
            <v>88</v>
          </cell>
          <cell r="BY1045" t="str">
            <v/>
          </cell>
          <cell r="BZ1045">
            <v>0</v>
          </cell>
          <cell r="CA1045">
            <v>86.78</v>
          </cell>
          <cell r="CB1045">
            <v>81.75</v>
          </cell>
          <cell r="CC1045">
            <v>81</v>
          </cell>
          <cell r="CD1045">
            <v>82</v>
          </cell>
          <cell r="CE1045" t="str">
            <v/>
          </cell>
          <cell r="CF1045">
            <v>0</v>
          </cell>
          <cell r="CG1045">
            <v>86.25</v>
          </cell>
          <cell r="CH1045">
            <v>76.25</v>
          </cell>
          <cell r="CI1045">
            <v>78</v>
          </cell>
          <cell r="CJ1045">
            <v>82</v>
          </cell>
          <cell r="CK1045" t="str">
            <v/>
          </cell>
          <cell r="CL1045">
            <v>0</v>
          </cell>
          <cell r="CM1045">
            <v>76.17</v>
          </cell>
          <cell r="CN1045">
            <v>83.5</v>
          </cell>
          <cell r="CO1045">
            <v>80</v>
          </cell>
          <cell r="CP1045">
            <v>78</v>
          </cell>
          <cell r="CQ1045" t="str">
            <v/>
          </cell>
          <cell r="CR1045">
            <v>0</v>
          </cell>
          <cell r="CS1045">
            <v>82.08</v>
          </cell>
          <cell r="CT1045">
            <v>89.75</v>
          </cell>
          <cell r="CU1045">
            <v>86.5</v>
          </cell>
          <cell r="CV1045">
            <v>83</v>
          </cell>
          <cell r="CW1045" t="str">
            <v/>
          </cell>
          <cell r="CX1045">
            <v>0</v>
          </cell>
          <cell r="CY1045">
            <v>82.44</v>
          </cell>
          <cell r="CZ1045">
            <v>83.75</v>
          </cell>
          <cell r="DA1045">
            <v>76.75</v>
          </cell>
          <cell r="DB1045">
            <v>83</v>
          </cell>
          <cell r="DC1045" t="str">
            <v/>
          </cell>
          <cell r="DD1045">
            <v>0</v>
          </cell>
          <cell r="DE1045">
            <v>91</v>
          </cell>
          <cell r="DF1045">
            <v>81</v>
          </cell>
          <cell r="DG1045">
            <v>81.75</v>
          </cell>
          <cell r="DH1045">
            <v>88</v>
          </cell>
          <cell r="DI1045" t="str">
            <v/>
          </cell>
          <cell r="DJ1045">
            <v>0</v>
          </cell>
          <cell r="DK1045">
            <v>0</v>
          </cell>
          <cell r="DL1045">
            <v>0</v>
          </cell>
          <cell r="DM1045">
            <v>0</v>
          </cell>
          <cell r="DN1045">
            <v>85</v>
          </cell>
          <cell r="DO1045" t="str">
            <v/>
          </cell>
          <cell r="DP1045">
            <v>0</v>
          </cell>
          <cell r="DQ1045">
            <v>89</v>
          </cell>
          <cell r="DR1045">
            <v>85.5</v>
          </cell>
          <cell r="DS1045">
            <v>91.5</v>
          </cell>
          <cell r="DT1045">
            <v>82</v>
          </cell>
          <cell r="DU1045" t="str">
            <v/>
          </cell>
          <cell r="DV1045">
            <v>0</v>
          </cell>
          <cell r="DW1045">
            <v>91</v>
          </cell>
          <cell r="DX1045">
            <v>86.75</v>
          </cell>
          <cell r="DY1045">
            <v>79.75</v>
          </cell>
          <cell r="DZ1045">
            <v>85</v>
          </cell>
          <cell r="EA1045" t="str">
            <v/>
          </cell>
          <cell r="EB1045">
            <v>0</v>
          </cell>
          <cell r="EC1045">
            <v>79.78</v>
          </cell>
          <cell r="ED1045">
            <v>78.25</v>
          </cell>
          <cell r="EE1045">
            <v>84.25</v>
          </cell>
          <cell r="EF1045">
            <v>77</v>
          </cell>
          <cell r="EG1045" t="str">
            <v/>
          </cell>
          <cell r="EH1045">
            <v>0</v>
          </cell>
          <cell r="EI1045">
            <v>78.5</v>
          </cell>
          <cell r="EJ1045">
            <v>74.75</v>
          </cell>
          <cell r="EK1045">
            <v>74.5</v>
          </cell>
          <cell r="EL1045">
            <v>76</v>
          </cell>
          <cell r="EM1045" t="str">
            <v/>
          </cell>
          <cell r="EN1045">
            <v>0</v>
          </cell>
          <cell r="EO1045">
            <v>78.5</v>
          </cell>
          <cell r="EP1045">
            <v>74.75</v>
          </cell>
          <cell r="EQ1045">
            <v>74.5</v>
          </cell>
          <cell r="ER1045">
            <v>76</v>
          </cell>
          <cell r="ES1045" t="str">
            <v/>
          </cell>
          <cell r="ET1045">
            <v>0</v>
          </cell>
          <cell r="EU1045">
            <v>78.5</v>
          </cell>
          <cell r="EV1045">
            <v>74.75</v>
          </cell>
          <cell r="EW1045">
            <v>74.5</v>
          </cell>
          <cell r="EX1045">
            <v>76</v>
          </cell>
          <cell r="EY1045" t="str">
            <v/>
          </cell>
          <cell r="EZ1045">
            <v>0</v>
          </cell>
          <cell r="FA1045">
            <v>79.33</v>
          </cell>
          <cell r="FB1045">
            <v>71.25</v>
          </cell>
          <cell r="FC1045">
            <v>79</v>
          </cell>
          <cell r="FD1045">
            <v>72</v>
          </cell>
          <cell r="FE1045" t="str">
            <v/>
          </cell>
          <cell r="FF1045">
            <v>0</v>
          </cell>
          <cell r="FG1045">
            <v>79.33</v>
          </cell>
          <cell r="FH1045">
            <v>71.25</v>
          </cell>
          <cell r="FI1045">
            <v>79</v>
          </cell>
          <cell r="FJ1045">
            <v>72</v>
          </cell>
          <cell r="FK1045" t="str">
            <v/>
          </cell>
          <cell r="FL1045">
            <v>0</v>
          </cell>
          <cell r="FM1045">
            <v>79.33</v>
          </cell>
          <cell r="FN1045">
            <v>71.25</v>
          </cell>
          <cell r="FO1045">
            <v>79</v>
          </cell>
          <cell r="FP1045">
            <v>72</v>
          </cell>
          <cell r="FQ1045" t="str">
            <v/>
          </cell>
          <cell r="FR1045">
            <v>0</v>
          </cell>
          <cell r="FS1045">
            <v>79.33</v>
          </cell>
          <cell r="FT1045">
            <v>71.25</v>
          </cell>
          <cell r="FU1045">
            <v>79</v>
          </cell>
          <cell r="FV1045">
            <v>72</v>
          </cell>
          <cell r="FW1045" t="str">
            <v/>
          </cell>
          <cell r="FX1045">
            <v>0</v>
          </cell>
          <cell r="FY1045">
            <v>79.33</v>
          </cell>
          <cell r="FZ1045">
            <v>71.25</v>
          </cell>
          <cell r="GA1045">
            <v>79</v>
          </cell>
          <cell r="GB1045">
            <v>72</v>
          </cell>
          <cell r="GC1045" t="str">
            <v/>
          </cell>
          <cell r="GD1045">
            <v>0</v>
          </cell>
          <cell r="GE1045">
            <v>79.33</v>
          </cell>
          <cell r="GF1045">
            <v>71.25</v>
          </cell>
          <cell r="GG1045">
            <v>79</v>
          </cell>
          <cell r="GH1045">
            <v>72</v>
          </cell>
          <cell r="GI1045" t="str">
            <v/>
          </cell>
          <cell r="GJ1045">
            <v>0</v>
          </cell>
          <cell r="GK1045">
            <v>79.33</v>
          </cell>
          <cell r="GL1045">
            <v>71.25</v>
          </cell>
          <cell r="GM1045">
            <v>79</v>
          </cell>
          <cell r="GN1045">
            <v>72</v>
          </cell>
          <cell r="GO1045" t="str">
            <v/>
          </cell>
          <cell r="GP1045">
            <v>0</v>
          </cell>
          <cell r="GQ1045">
            <v>79.33</v>
          </cell>
          <cell r="GR1045">
            <v>71.25</v>
          </cell>
          <cell r="GS1045">
            <v>79</v>
          </cell>
          <cell r="GT1045">
            <v>72</v>
          </cell>
          <cell r="GU1045" t="str">
            <v/>
          </cell>
          <cell r="GV1045">
            <v>0</v>
          </cell>
          <cell r="GW1045">
            <v>81.92</v>
          </cell>
          <cell r="GX1045">
            <v>78.75</v>
          </cell>
          <cell r="GY1045">
            <v>70</v>
          </cell>
          <cell r="GZ1045">
            <v>78</v>
          </cell>
          <cell r="HA1045" t="str">
            <v>EKO-L</v>
          </cell>
          <cell r="HB1045">
            <v>0</v>
          </cell>
          <cell r="HC1045">
            <v>83.83</v>
          </cell>
          <cell r="HD1045">
            <v>75.75</v>
          </cell>
          <cell r="HE1045">
            <v>77.5</v>
          </cell>
          <cell r="HF1045">
            <v>79</v>
          </cell>
          <cell r="HH1045">
            <v>0</v>
          </cell>
          <cell r="HM1045" t="str">
            <v/>
          </cell>
          <cell r="HN1045" t="str">
            <v/>
          </cell>
          <cell r="HS1045">
            <v>0</v>
          </cell>
          <cell r="HT1045" t="str">
            <v>PKN</v>
          </cell>
          <cell r="HU1045">
            <v>0</v>
          </cell>
          <cell r="HV1045" t="str">
            <v>IND</v>
          </cell>
          <cell r="HW1045">
            <v>0</v>
          </cell>
          <cell r="HX1045" t="str">
            <v>MAT-W</v>
          </cell>
          <cell r="HY1045">
            <v>0</v>
          </cell>
          <cell r="HZ1045" t="str">
            <v>SEJ-W</v>
          </cell>
          <cell r="IA1045">
            <v>0</v>
          </cell>
          <cell r="IB1045" t="str">
            <v>IGR-W</v>
          </cell>
          <cell r="IC1045">
            <v>0</v>
          </cell>
          <cell r="ID1045" t="str">
            <v>SBO</v>
          </cell>
          <cell r="IE1045">
            <v>0</v>
          </cell>
          <cell r="IF1045" t="str">
            <v>PJO</v>
          </cell>
          <cell r="IG1045">
            <v>0</v>
          </cell>
          <cell r="IH1045" t="str">
            <v>PRA</v>
          </cell>
          <cell r="II1045">
            <v>0</v>
          </cell>
          <cell r="IJ1045" t="str">
            <v>JAW</v>
          </cell>
          <cell r="IK1045">
            <v>0</v>
          </cell>
          <cell r="IL1045" t="str">
            <v>ARB</v>
          </cell>
          <cell r="IM1045">
            <v>0</v>
          </cell>
          <cell r="IN1045" t="str">
            <v>PKM</v>
          </cell>
          <cell r="IO1045">
            <v>0</v>
          </cell>
          <cell r="IP1045" t="str">
            <v>MAT-P</v>
          </cell>
          <cell r="IQ1045">
            <v>0</v>
          </cell>
          <cell r="IR1045" t="str">
            <v>BIO-P</v>
          </cell>
          <cell r="IS1045">
            <v>0</v>
          </cell>
          <cell r="IT1045" t="str">
            <v>FIS-P</v>
          </cell>
          <cell r="IU1045">
            <v>0</v>
          </cell>
          <cell r="IV1045" t="str">
            <v>KIM-P</v>
          </cell>
          <cell r="IW1045">
            <v>0</v>
          </cell>
          <cell r="IX1045" t="str">
            <v>EKO-L</v>
          </cell>
          <cell r="IY1045">
            <v>0</v>
          </cell>
          <cell r="JA1045">
            <v>0</v>
          </cell>
        </row>
        <row r="1046">
          <cell r="Q1046" t="str">
            <v/>
          </cell>
          <cell r="AB1046" t="str">
            <v/>
          </cell>
          <cell r="AC1046">
            <v>30</v>
          </cell>
          <cell r="AI1046" t="str">
            <v/>
          </cell>
          <cell r="AJ1046">
            <v>0</v>
          </cell>
          <cell r="AK1046">
            <v>83.25</v>
          </cell>
          <cell r="AL1046">
            <v>84.5</v>
          </cell>
          <cell r="AM1046">
            <v>88</v>
          </cell>
          <cell r="AN1046">
            <v>80</v>
          </cell>
          <cell r="AO1046" t="str">
            <v/>
          </cell>
          <cell r="AP1046">
            <v>0</v>
          </cell>
          <cell r="AQ1046">
            <v>85</v>
          </cell>
          <cell r="AR1046">
            <v>0</v>
          </cell>
          <cell r="AS1046">
            <v>78.5</v>
          </cell>
          <cell r="AT1046">
            <v>81</v>
          </cell>
          <cell r="AU1046" t="str">
            <v/>
          </cell>
          <cell r="AV1046">
            <v>0</v>
          </cell>
          <cell r="AW1046">
            <v>81.83</v>
          </cell>
          <cell r="AX1046">
            <v>84</v>
          </cell>
          <cell r="AY1046">
            <v>88</v>
          </cell>
          <cell r="AZ1046">
            <v>80</v>
          </cell>
          <cell r="BA1046" t="str">
            <v/>
          </cell>
          <cell r="BB1046">
            <v>0</v>
          </cell>
          <cell r="BC1046">
            <v>86.75</v>
          </cell>
          <cell r="BD1046">
            <v>84.5</v>
          </cell>
          <cell r="BE1046">
            <v>88</v>
          </cell>
          <cell r="BF1046">
            <v>82</v>
          </cell>
          <cell r="BG1046" t="str">
            <v/>
          </cell>
          <cell r="BH1046">
            <v>0</v>
          </cell>
          <cell r="BI1046">
            <v>84.33</v>
          </cell>
          <cell r="BJ1046">
            <v>80</v>
          </cell>
          <cell r="BK1046">
            <v>77.75</v>
          </cell>
          <cell r="BL1046">
            <v>78</v>
          </cell>
          <cell r="BM1046" t="str">
            <v/>
          </cell>
          <cell r="BN1046">
            <v>0</v>
          </cell>
          <cell r="BO1046">
            <v>81.13</v>
          </cell>
          <cell r="BP1046">
            <v>78.25</v>
          </cell>
          <cell r="BQ1046">
            <v>77.75</v>
          </cell>
          <cell r="BR1046">
            <v>85</v>
          </cell>
          <cell r="BS1046" t="str">
            <v/>
          </cell>
          <cell r="BT1046">
            <v>0</v>
          </cell>
          <cell r="BU1046">
            <v>86.5</v>
          </cell>
          <cell r="BV1046">
            <v>84.25</v>
          </cell>
          <cell r="BW1046">
            <v>88.5</v>
          </cell>
          <cell r="BX1046">
            <v>88</v>
          </cell>
          <cell r="BY1046" t="str">
            <v/>
          </cell>
          <cell r="BZ1046">
            <v>0</v>
          </cell>
          <cell r="CA1046">
            <v>86.78</v>
          </cell>
          <cell r="CB1046">
            <v>81.75</v>
          </cell>
          <cell r="CC1046">
            <v>81</v>
          </cell>
          <cell r="CD1046">
            <v>82</v>
          </cell>
          <cell r="CE1046" t="str">
            <v/>
          </cell>
          <cell r="CF1046">
            <v>0</v>
          </cell>
          <cell r="CG1046">
            <v>86.25</v>
          </cell>
          <cell r="CH1046">
            <v>76.25</v>
          </cell>
          <cell r="CI1046">
            <v>78</v>
          </cell>
          <cell r="CJ1046">
            <v>82</v>
          </cell>
          <cell r="CK1046" t="str">
            <v/>
          </cell>
          <cell r="CL1046">
            <v>0</v>
          </cell>
          <cell r="CM1046">
            <v>76.17</v>
          </cell>
          <cell r="CN1046">
            <v>83.5</v>
          </cell>
          <cell r="CO1046">
            <v>80</v>
          </cell>
          <cell r="CP1046">
            <v>78</v>
          </cell>
          <cell r="CQ1046" t="str">
            <v/>
          </cell>
          <cell r="CR1046">
            <v>0</v>
          </cell>
          <cell r="CS1046">
            <v>82.08</v>
          </cell>
          <cell r="CT1046">
            <v>89.75</v>
          </cell>
          <cell r="CU1046">
            <v>86.5</v>
          </cell>
          <cell r="CV1046">
            <v>83</v>
          </cell>
          <cell r="CW1046" t="str">
            <v/>
          </cell>
          <cell r="CX1046">
            <v>0</v>
          </cell>
          <cell r="CY1046">
            <v>82.44</v>
          </cell>
          <cell r="CZ1046">
            <v>83.75</v>
          </cell>
          <cell r="DA1046">
            <v>76.75</v>
          </cell>
          <cell r="DB1046">
            <v>83</v>
          </cell>
          <cell r="DC1046" t="str">
            <v/>
          </cell>
          <cell r="DD1046">
            <v>0</v>
          </cell>
          <cell r="DE1046">
            <v>91</v>
          </cell>
          <cell r="DF1046">
            <v>81</v>
          </cell>
          <cell r="DG1046">
            <v>81.75</v>
          </cell>
          <cell r="DH1046">
            <v>88</v>
          </cell>
          <cell r="DI1046" t="str">
            <v/>
          </cell>
          <cell r="DJ1046">
            <v>0</v>
          </cell>
          <cell r="DK1046">
            <v>0</v>
          </cell>
          <cell r="DL1046">
            <v>0</v>
          </cell>
          <cell r="DM1046">
            <v>0</v>
          </cell>
          <cell r="DN1046">
            <v>85</v>
          </cell>
          <cell r="DO1046" t="str">
            <v/>
          </cell>
          <cell r="DP1046">
            <v>0</v>
          </cell>
          <cell r="DQ1046">
            <v>89</v>
          </cell>
          <cell r="DR1046">
            <v>85.5</v>
          </cell>
          <cell r="DS1046">
            <v>91.5</v>
          </cell>
          <cell r="DT1046">
            <v>82</v>
          </cell>
          <cell r="DU1046" t="str">
            <v/>
          </cell>
          <cell r="DV1046">
            <v>0</v>
          </cell>
          <cell r="DW1046">
            <v>91</v>
          </cell>
          <cell r="DX1046">
            <v>86.75</v>
          </cell>
          <cell r="DY1046">
            <v>79.75</v>
          </cell>
          <cell r="DZ1046">
            <v>85</v>
          </cell>
          <cell r="EA1046" t="str">
            <v/>
          </cell>
          <cell r="EB1046">
            <v>0</v>
          </cell>
          <cell r="EC1046">
            <v>79.78</v>
          </cell>
          <cell r="ED1046">
            <v>78.25</v>
          </cell>
          <cell r="EE1046">
            <v>84.25</v>
          </cell>
          <cell r="EF1046">
            <v>77</v>
          </cell>
          <cell r="EG1046" t="str">
            <v/>
          </cell>
          <cell r="EH1046">
            <v>0</v>
          </cell>
          <cell r="EI1046">
            <v>78.5</v>
          </cell>
          <cell r="EJ1046">
            <v>74.75</v>
          </cell>
          <cell r="EK1046">
            <v>74.5</v>
          </cell>
          <cell r="EL1046">
            <v>76</v>
          </cell>
          <cell r="EM1046" t="str">
            <v/>
          </cell>
          <cell r="EN1046">
            <v>0</v>
          </cell>
          <cell r="EO1046">
            <v>78.5</v>
          </cell>
          <cell r="EP1046">
            <v>74.75</v>
          </cell>
          <cell r="EQ1046">
            <v>74.5</v>
          </cell>
          <cell r="ER1046">
            <v>76</v>
          </cell>
          <cell r="ES1046" t="str">
            <v/>
          </cell>
          <cell r="ET1046">
            <v>0</v>
          </cell>
          <cell r="EU1046">
            <v>78.5</v>
          </cell>
          <cell r="EV1046">
            <v>74.75</v>
          </cell>
          <cell r="EW1046">
            <v>74.5</v>
          </cell>
          <cell r="EX1046">
            <v>76</v>
          </cell>
          <cell r="EY1046" t="str">
            <v/>
          </cell>
          <cell r="EZ1046">
            <v>0</v>
          </cell>
          <cell r="FA1046">
            <v>79.33</v>
          </cell>
          <cell r="FB1046">
            <v>71.25</v>
          </cell>
          <cell r="FC1046">
            <v>79</v>
          </cell>
          <cell r="FD1046">
            <v>72</v>
          </cell>
          <cell r="FE1046" t="str">
            <v/>
          </cell>
          <cell r="FF1046">
            <v>0</v>
          </cell>
          <cell r="FG1046">
            <v>79.33</v>
          </cell>
          <cell r="FH1046">
            <v>71.25</v>
          </cell>
          <cell r="FI1046">
            <v>79</v>
          </cell>
          <cell r="FJ1046">
            <v>72</v>
          </cell>
          <cell r="FK1046" t="str">
            <v/>
          </cell>
          <cell r="FL1046">
            <v>0</v>
          </cell>
          <cell r="FM1046">
            <v>79.33</v>
          </cell>
          <cell r="FN1046">
            <v>71.25</v>
          </cell>
          <cell r="FO1046">
            <v>79</v>
          </cell>
          <cell r="FP1046">
            <v>72</v>
          </cell>
          <cell r="FQ1046" t="str">
            <v/>
          </cell>
          <cell r="FR1046">
            <v>0</v>
          </cell>
          <cell r="FS1046">
            <v>79.33</v>
          </cell>
          <cell r="FT1046">
            <v>71.25</v>
          </cell>
          <cell r="FU1046">
            <v>79</v>
          </cell>
          <cell r="FV1046">
            <v>72</v>
          </cell>
          <cell r="FW1046" t="str">
            <v/>
          </cell>
          <cell r="FX1046">
            <v>0</v>
          </cell>
          <cell r="FY1046">
            <v>79.33</v>
          </cell>
          <cell r="FZ1046">
            <v>71.25</v>
          </cell>
          <cell r="GA1046">
            <v>79</v>
          </cell>
          <cell r="GB1046">
            <v>72</v>
          </cell>
          <cell r="GC1046" t="str">
            <v/>
          </cell>
          <cell r="GD1046">
            <v>0</v>
          </cell>
          <cell r="GE1046">
            <v>79.33</v>
          </cell>
          <cell r="GF1046">
            <v>71.25</v>
          </cell>
          <cell r="GG1046">
            <v>79</v>
          </cell>
          <cell r="GH1046">
            <v>72</v>
          </cell>
          <cell r="GI1046" t="str">
            <v/>
          </cell>
          <cell r="GJ1046">
            <v>0</v>
          </cell>
          <cell r="GK1046">
            <v>79.33</v>
          </cell>
          <cell r="GL1046">
            <v>71.25</v>
          </cell>
          <cell r="GM1046">
            <v>79</v>
          </cell>
          <cell r="GN1046">
            <v>72</v>
          </cell>
          <cell r="GO1046" t="str">
            <v/>
          </cell>
          <cell r="GP1046">
            <v>0</v>
          </cell>
          <cell r="GQ1046">
            <v>79.33</v>
          </cell>
          <cell r="GR1046">
            <v>71.25</v>
          </cell>
          <cell r="GS1046">
            <v>79</v>
          </cell>
          <cell r="GT1046">
            <v>72</v>
          </cell>
          <cell r="GU1046" t="str">
            <v/>
          </cell>
          <cell r="GV1046">
            <v>0</v>
          </cell>
          <cell r="GW1046">
            <v>81.92</v>
          </cell>
          <cell r="GX1046">
            <v>78.75</v>
          </cell>
          <cell r="GY1046">
            <v>70</v>
          </cell>
          <cell r="GZ1046">
            <v>78</v>
          </cell>
          <cell r="HA1046" t="str">
            <v>EKO-L</v>
          </cell>
          <cell r="HB1046">
            <v>0</v>
          </cell>
          <cell r="HC1046">
            <v>83.83</v>
          </cell>
          <cell r="HD1046">
            <v>75.75</v>
          </cell>
          <cell r="HE1046">
            <v>77.5</v>
          </cell>
          <cell r="HF1046">
            <v>79</v>
          </cell>
          <cell r="HH1046">
            <v>0</v>
          </cell>
          <cell r="HM1046" t="str">
            <v/>
          </cell>
          <cell r="HN1046" t="str">
            <v/>
          </cell>
          <cell r="HS1046">
            <v>0</v>
          </cell>
          <cell r="HT1046" t="str">
            <v>PKN</v>
          </cell>
          <cell r="HU1046">
            <v>0</v>
          </cell>
          <cell r="HV1046" t="str">
            <v>IND</v>
          </cell>
          <cell r="HW1046">
            <v>0</v>
          </cell>
          <cell r="HX1046" t="str">
            <v>MAT-W</v>
          </cell>
          <cell r="HY1046">
            <v>0</v>
          </cell>
          <cell r="HZ1046" t="str">
            <v>SEJ-W</v>
          </cell>
          <cell r="IA1046">
            <v>0</v>
          </cell>
          <cell r="IB1046" t="str">
            <v>IGR-W</v>
          </cell>
          <cell r="IC1046">
            <v>0</v>
          </cell>
          <cell r="ID1046" t="str">
            <v>SBO</v>
          </cell>
          <cell r="IE1046">
            <v>0</v>
          </cell>
          <cell r="IF1046" t="str">
            <v>PJO</v>
          </cell>
          <cell r="IG1046">
            <v>0</v>
          </cell>
          <cell r="IH1046" t="str">
            <v>PRA</v>
          </cell>
          <cell r="II1046">
            <v>0</v>
          </cell>
          <cell r="IJ1046" t="str">
            <v>JAW</v>
          </cell>
          <cell r="IK1046">
            <v>0</v>
          </cell>
          <cell r="IL1046" t="str">
            <v>ARB</v>
          </cell>
          <cell r="IM1046">
            <v>0</v>
          </cell>
          <cell r="IN1046" t="str">
            <v>PKM</v>
          </cell>
          <cell r="IO1046">
            <v>0</v>
          </cell>
          <cell r="IP1046" t="str">
            <v>MAT-P</v>
          </cell>
          <cell r="IQ1046">
            <v>0</v>
          </cell>
          <cell r="IR1046" t="str">
            <v>BIO-P</v>
          </cell>
          <cell r="IS1046">
            <v>0</v>
          </cell>
          <cell r="IT1046" t="str">
            <v>FIS-P</v>
          </cell>
          <cell r="IU1046">
            <v>0</v>
          </cell>
          <cell r="IV1046" t="str">
            <v>KIM-P</v>
          </cell>
          <cell r="IW1046">
            <v>0</v>
          </cell>
          <cell r="IX1046" t="str">
            <v>EKO-L</v>
          </cell>
          <cell r="IY1046">
            <v>0</v>
          </cell>
          <cell r="JA1046">
            <v>0</v>
          </cell>
        </row>
        <row r="1047">
          <cell r="Q1047" t="str">
            <v/>
          </cell>
          <cell r="AB1047" t="str">
            <v/>
          </cell>
          <cell r="AC1047">
            <v>31</v>
          </cell>
          <cell r="AI1047" t="str">
            <v/>
          </cell>
          <cell r="AJ1047">
            <v>0</v>
          </cell>
          <cell r="AK1047">
            <v>83.25</v>
          </cell>
          <cell r="AL1047">
            <v>84.5</v>
          </cell>
          <cell r="AM1047">
            <v>88</v>
          </cell>
          <cell r="AN1047">
            <v>80</v>
          </cell>
          <cell r="AO1047" t="str">
            <v/>
          </cell>
          <cell r="AP1047">
            <v>0</v>
          </cell>
          <cell r="AQ1047">
            <v>85</v>
          </cell>
          <cell r="AR1047">
            <v>0</v>
          </cell>
          <cell r="AS1047">
            <v>78.5</v>
          </cell>
          <cell r="AT1047">
            <v>81</v>
          </cell>
          <cell r="AU1047" t="str">
            <v/>
          </cell>
          <cell r="AV1047">
            <v>0</v>
          </cell>
          <cell r="AW1047">
            <v>81.83</v>
          </cell>
          <cell r="AX1047">
            <v>84</v>
          </cell>
          <cell r="AY1047">
            <v>88</v>
          </cell>
          <cell r="AZ1047">
            <v>80</v>
          </cell>
          <cell r="BA1047" t="str">
            <v/>
          </cell>
          <cell r="BB1047">
            <v>0</v>
          </cell>
          <cell r="BC1047">
            <v>86.75</v>
          </cell>
          <cell r="BD1047">
            <v>84.5</v>
          </cell>
          <cell r="BE1047">
            <v>88</v>
          </cell>
          <cell r="BF1047">
            <v>82</v>
          </cell>
          <cell r="BG1047" t="str">
            <v/>
          </cell>
          <cell r="BH1047">
            <v>0</v>
          </cell>
          <cell r="BI1047">
            <v>84.33</v>
          </cell>
          <cell r="BJ1047">
            <v>80</v>
          </cell>
          <cell r="BK1047">
            <v>77.75</v>
          </cell>
          <cell r="BL1047">
            <v>78</v>
          </cell>
          <cell r="BM1047" t="str">
            <v/>
          </cell>
          <cell r="BN1047">
            <v>0</v>
          </cell>
          <cell r="BO1047">
            <v>81.13</v>
          </cell>
          <cell r="BP1047">
            <v>78.25</v>
          </cell>
          <cell r="BQ1047">
            <v>77.75</v>
          </cell>
          <cell r="BR1047">
            <v>85</v>
          </cell>
          <cell r="BS1047" t="str">
            <v/>
          </cell>
          <cell r="BT1047">
            <v>0</v>
          </cell>
          <cell r="BU1047">
            <v>86.5</v>
          </cell>
          <cell r="BV1047">
            <v>84.25</v>
          </cell>
          <cell r="BW1047">
            <v>88.5</v>
          </cell>
          <cell r="BX1047">
            <v>88</v>
          </cell>
          <cell r="BY1047" t="str">
            <v/>
          </cell>
          <cell r="BZ1047">
            <v>0</v>
          </cell>
          <cell r="CA1047">
            <v>86.78</v>
          </cell>
          <cell r="CB1047">
            <v>81.75</v>
          </cell>
          <cell r="CC1047">
            <v>81</v>
          </cell>
          <cell r="CD1047">
            <v>82</v>
          </cell>
          <cell r="CE1047" t="str">
            <v/>
          </cell>
          <cell r="CF1047">
            <v>0</v>
          </cell>
          <cell r="CG1047">
            <v>86.25</v>
          </cell>
          <cell r="CH1047">
            <v>76.25</v>
          </cell>
          <cell r="CI1047">
            <v>78</v>
          </cell>
          <cell r="CJ1047">
            <v>82</v>
          </cell>
          <cell r="CK1047" t="str">
            <v/>
          </cell>
          <cell r="CL1047">
            <v>0</v>
          </cell>
          <cell r="CM1047">
            <v>76.17</v>
          </cell>
          <cell r="CN1047">
            <v>83.5</v>
          </cell>
          <cell r="CO1047">
            <v>80</v>
          </cell>
          <cell r="CP1047">
            <v>78</v>
          </cell>
          <cell r="CQ1047" t="str">
            <v/>
          </cell>
          <cell r="CR1047">
            <v>0</v>
          </cell>
          <cell r="CS1047">
            <v>82.08</v>
          </cell>
          <cell r="CT1047">
            <v>89.75</v>
          </cell>
          <cell r="CU1047">
            <v>86.5</v>
          </cell>
          <cell r="CV1047">
            <v>83</v>
          </cell>
          <cell r="CW1047" t="str">
            <v/>
          </cell>
          <cell r="CX1047">
            <v>0</v>
          </cell>
          <cell r="CY1047">
            <v>82.44</v>
          </cell>
          <cell r="CZ1047">
            <v>83.75</v>
          </cell>
          <cell r="DA1047">
            <v>76.75</v>
          </cell>
          <cell r="DB1047">
            <v>83</v>
          </cell>
          <cell r="DC1047" t="str">
            <v/>
          </cell>
          <cell r="DD1047">
            <v>0</v>
          </cell>
          <cell r="DE1047">
            <v>91</v>
          </cell>
          <cell r="DF1047">
            <v>81</v>
          </cell>
          <cell r="DG1047">
            <v>81.75</v>
          </cell>
          <cell r="DH1047">
            <v>88</v>
          </cell>
          <cell r="DI1047" t="str">
            <v/>
          </cell>
          <cell r="DJ1047">
            <v>0</v>
          </cell>
          <cell r="DK1047">
            <v>0</v>
          </cell>
          <cell r="DL1047">
            <v>0</v>
          </cell>
          <cell r="DM1047">
            <v>0</v>
          </cell>
          <cell r="DN1047">
            <v>85</v>
          </cell>
          <cell r="DO1047" t="str">
            <v/>
          </cell>
          <cell r="DP1047">
            <v>0</v>
          </cell>
          <cell r="DQ1047">
            <v>89</v>
          </cell>
          <cell r="DR1047">
            <v>85.5</v>
          </cell>
          <cell r="DS1047">
            <v>91.5</v>
          </cell>
          <cell r="DT1047">
            <v>82</v>
          </cell>
          <cell r="DU1047" t="str">
            <v/>
          </cell>
          <cell r="DV1047">
            <v>0</v>
          </cell>
          <cell r="DW1047">
            <v>91</v>
          </cell>
          <cell r="DX1047">
            <v>86.75</v>
          </cell>
          <cell r="DY1047">
            <v>79.75</v>
          </cell>
          <cell r="DZ1047">
            <v>85</v>
          </cell>
          <cell r="EA1047" t="str">
            <v/>
          </cell>
          <cell r="EB1047">
            <v>0</v>
          </cell>
          <cell r="EC1047">
            <v>79.78</v>
          </cell>
          <cell r="ED1047">
            <v>78.25</v>
          </cell>
          <cell r="EE1047">
            <v>84.25</v>
          </cell>
          <cell r="EF1047">
            <v>77</v>
          </cell>
          <cell r="EG1047" t="str">
            <v/>
          </cell>
          <cell r="EH1047">
            <v>0</v>
          </cell>
          <cell r="EI1047">
            <v>78.5</v>
          </cell>
          <cell r="EJ1047">
            <v>74.75</v>
          </cell>
          <cell r="EK1047">
            <v>74.5</v>
          </cell>
          <cell r="EL1047">
            <v>76</v>
          </cell>
          <cell r="EM1047" t="str">
            <v/>
          </cell>
          <cell r="EN1047">
            <v>0</v>
          </cell>
          <cell r="EO1047">
            <v>78.5</v>
          </cell>
          <cell r="EP1047">
            <v>74.75</v>
          </cell>
          <cell r="EQ1047">
            <v>74.5</v>
          </cell>
          <cell r="ER1047">
            <v>76</v>
          </cell>
          <cell r="ES1047" t="str">
            <v/>
          </cell>
          <cell r="ET1047">
            <v>0</v>
          </cell>
          <cell r="EU1047">
            <v>78.5</v>
          </cell>
          <cell r="EV1047">
            <v>74.75</v>
          </cell>
          <cell r="EW1047">
            <v>74.5</v>
          </cell>
          <cell r="EX1047">
            <v>76</v>
          </cell>
          <cell r="EY1047" t="str">
            <v/>
          </cell>
          <cell r="EZ1047">
            <v>0</v>
          </cell>
          <cell r="FA1047">
            <v>79.33</v>
          </cell>
          <cell r="FB1047">
            <v>71.25</v>
          </cell>
          <cell r="FC1047">
            <v>79</v>
          </cell>
          <cell r="FD1047">
            <v>72</v>
          </cell>
          <cell r="FE1047" t="str">
            <v/>
          </cell>
          <cell r="FF1047">
            <v>0</v>
          </cell>
          <cell r="FG1047">
            <v>79.33</v>
          </cell>
          <cell r="FH1047">
            <v>71.25</v>
          </cell>
          <cell r="FI1047">
            <v>79</v>
          </cell>
          <cell r="FJ1047">
            <v>72</v>
          </cell>
          <cell r="FK1047" t="str">
            <v/>
          </cell>
          <cell r="FL1047">
            <v>0</v>
          </cell>
          <cell r="FM1047">
            <v>79.33</v>
          </cell>
          <cell r="FN1047">
            <v>71.25</v>
          </cell>
          <cell r="FO1047">
            <v>79</v>
          </cell>
          <cell r="FP1047">
            <v>72</v>
          </cell>
          <cell r="FQ1047" t="str">
            <v/>
          </cell>
          <cell r="FR1047">
            <v>0</v>
          </cell>
          <cell r="FS1047">
            <v>79.33</v>
          </cell>
          <cell r="FT1047">
            <v>71.25</v>
          </cell>
          <cell r="FU1047">
            <v>79</v>
          </cell>
          <cell r="FV1047">
            <v>72</v>
          </cell>
          <cell r="FW1047" t="str">
            <v/>
          </cell>
          <cell r="FX1047">
            <v>0</v>
          </cell>
          <cell r="FY1047">
            <v>79.33</v>
          </cell>
          <cell r="FZ1047">
            <v>71.25</v>
          </cell>
          <cell r="GA1047">
            <v>79</v>
          </cell>
          <cell r="GB1047">
            <v>72</v>
          </cell>
          <cell r="GC1047" t="str">
            <v/>
          </cell>
          <cell r="GD1047">
            <v>0</v>
          </cell>
          <cell r="GE1047">
            <v>79.33</v>
          </cell>
          <cell r="GF1047">
            <v>71.25</v>
          </cell>
          <cell r="GG1047">
            <v>79</v>
          </cell>
          <cell r="GH1047">
            <v>72</v>
          </cell>
          <cell r="GI1047" t="str">
            <v/>
          </cell>
          <cell r="GJ1047">
            <v>0</v>
          </cell>
          <cell r="GK1047">
            <v>79.33</v>
          </cell>
          <cell r="GL1047">
            <v>71.25</v>
          </cell>
          <cell r="GM1047">
            <v>79</v>
          </cell>
          <cell r="GN1047">
            <v>72</v>
          </cell>
          <cell r="GO1047" t="str">
            <v/>
          </cell>
          <cell r="GP1047">
            <v>0</v>
          </cell>
          <cell r="GQ1047">
            <v>79.33</v>
          </cell>
          <cell r="GR1047">
            <v>71.25</v>
          </cell>
          <cell r="GS1047">
            <v>79</v>
          </cell>
          <cell r="GT1047">
            <v>72</v>
          </cell>
          <cell r="GU1047" t="str">
            <v/>
          </cell>
          <cell r="GV1047">
            <v>0</v>
          </cell>
          <cell r="GW1047">
            <v>81.92</v>
          </cell>
          <cell r="GX1047">
            <v>78.75</v>
          </cell>
          <cell r="GY1047">
            <v>70</v>
          </cell>
          <cell r="GZ1047">
            <v>78</v>
          </cell>
          <cell r="HA1047" t="str">
            <v>EKO-L</v>
          </cell>
          <cell r="HB1047">
            <v>0</v>
          </cell>
          <cell r="HC1047">
            <v>83.83</v>
          </cell>
          <cell r="HD1047">
            <v>75.75</v>
          </cell>
          <cell r="HE1047">
            <v>77.5</v>
          </cell>
          <cell r="HF1047">
            <v>79</v>
          </cell>
          <cell r="HH1047">
            <v>0</v>
          </cell>
          <cell r="HM1047" t="str">
            <v/>
          </cell>
          <cell r="HN1047" t="str">
            <v/>
          </cell>
          <cell r="HS1047">
            <v>0</v>
          </cell>
          <cell r="HT1047" t="str">
            <v>PKN</v>
          </cell>
          <cell r="HU1047">
            <v>0</v>
          </cell>
          <cell r="HV1047" t="str">
            <v>IND</v>
          </cell>
          <cell r="HW1047">
            <v>0</v>
          </cell>
          <cell r="HX1047" t="str">
            <v>MAT-W</v>
          </cell>
          <cell r="HY1047">
            <v>0</v>
          </cell>
          <cell r="HZ1047" t="str">
            <v>SEJ-W</v>
          </cell>
          <cell r="IA1047">
            <v>0</v>
          </cell>
          <cell r="IB1047" t="str">
            <v>IGR-W</v>
          </cell>
          <cell r="IC1047">
            <v>0</v>
          </cell>
          <cell r="ID1047" t="str">
            <v>SBO</v>
          </cell>
          <cell r="IE1047">
            <v>0</v>
          </cell>
          <cell r="IF1047" t="str">
            <v>PJO</v>
          </cell>
          <cell r="IG1047">
            <v>0</v>
          </cell>
          <cell r="IH1047" t="str">
            <v>PRA</v>
          </cell>
          <cell r="II1047">
            <v>0</v>
          </cell>
          <cell r="IJ1047" t="str">
            <v>JAW</v>
          </cell>
          <cell r="IK1047">
            <v>0</v>
          </cell>
          <cell r="IL1047" t="str">
            <v>ARB</v>
          </cell>
          <cell r="IM1047">
            <v>0</v>
          </cell>
          <cell r="IN1047" t="str">
            <v>PKM</v>
          </cell>
          <cell r="IO1047">
            <v>0</v>
          </cell>
          <cell r="IP1047" t="str">
            <v>MAT-P</v>
          </cell>
          <cell r="IQ1047">
            <v>0</v>
          </cell>
          <cell r="IR1047" t="str">
            <v>BIO-P</v>
          </cell>
          <cell r="IS1047">
            <v>0</v>
          </cell>
          <cell r="IT1047" t="str">
            <v>FIS-P</v>
          </cell>
          <cell r="IU1047">
            <v>0</v>
          </cell>
          <cell r="IV1047" t="str">
            <v>KIM-P</v>
          </cell>
          <cell r="IW1047">
            <v>0</v>
          </cell>
          <cell r="IX1047" t="str">
            <v>EKO-L</v>
          </cell>
          <cell r="IY1047">
            <v>0</v>
          </cell>
          <cell r="JA1047">
            <v>0</v>
          </cell>
        </row>
        <row r="1048">
          <cell r="Q1048" t="str">
            <v/>
          </cell>
          <cell r="AB1048" t="str">
            <v/>
          </cell>
          <cell r="AC1048">
            <v>32</v>
          </cell>
          <cell r="AI1048" t="str">
            <v/>
          </cell>
          <cell r="AJ1048">
            <v>0</v>
          </cell>
          <cell r="AK1048">
            <v>83.25</v>
          </cell>
          <cell r="AL1048">
            <v>84.5</v>
          </cell>
          <cell r="AM1048">
            <v>88</v>
          </cell>
          <cell r="AN1048">
            <v>80</v>
          </cell>
          <cell r="AO1048" t="str">
            <v/>
          </cell>
          <cell r="AP1048">
            <v>0</v>
          </cell>
          <cell r="AQ1048">
            <v>85</v>
          </cell>
          <cell r="AR1048">
            <v>0</v>
          </cell>
          <cell r="AS1048">
            <v>78.5</v>
          </cell>
          <cell r="AT1048">
            <v>81</v>
          </cell>
          <cell r="AU1048" t="str">
            <v/>
          </cell>
          <cell r="AV1048">
            <v>0</v>
          </cell>
          <cell r="AW1048">
            <v>81.83</v>
          </cell>
          <cell r="AX1048">
            <v>84</v>
          </cell>
          <cell r="AY1048">
            <v>88</v>
          </cell>
          <cell r="AZ1048">
            <v>80</v>
          </cell>
          <cell r="BA1048" t="str">
            <v/>
          </cell>
          <cell r="BB1048">
            <v>0</v>
          </cell>
          <cell r="BC1048">
            <v>86.75</v>
          </cell>
          <cell r="BD1048">
            <v>84.5</v>
          </cell>
          <cell r="BE1048">
            <v>88</v>
          </cell>
          <cell r="BF1048">
            <v>82</v>
          </cell>
          <cell r="BG1048" t="str">
            <v/>
          </cell>
          <cell r="BH1048">
            <v>0</v>
          </cell>
          <cell r="BI1048">
            <v>84.33</v>
          </cell>
          <cell r="BJ1048">
            <v>80</v>
          </cell>
          <cell r="BK1048">
            <v>77.75</v>
          </cell>
          <cell r="BL1048">
            <v>78</v>
          </cell>
          <cell r="BM1048" t="str">
            <v/>
          </cell>
          <cell r="BN1048">
            <v>0</v>
          </cell>
          <cell r="BO1048">
            <v>81.13</v>
          </cell>
          <cell r="BP1048">
            <v>78.25</v>
          </cell>
          <cell r="BQ1048">
            <v>77.75</v>
          </cell>
          <cell r="BR1048">
            <v>85</v>
          </cell>
          <cell r="BS1048" t="str">
            <v/>
          </cell>
          <cell r="BT1048">
            <v>0</v>
          </cell>
          <cell r="BU1048">
            <v>86.5</v>
          </cell>
          <cell r="BV1048">
            <v>84.25</v>
          </cell>
          <cell r="BW1048">
            <v>88.5</v>
          </cell>
          <cell r="BX1048">
            <v>88</v>
          </cell>
          <cell r="BY1048" t="str">
            <v/>
          </cell>
          <cell r="BZ1048">
            <v>0</v>
          </cell>
          <cell r="CA1048">
            <v>86.78</v>
          </cell>
          <cell r="CB1048">
            <v>81.75</v>
          </cell>
          <cell r="CC1048">
            <v>81</v>
          </cell>
          <cell r="CD1048">
            <v>82</v>
          </cell>
          <cell r="CE1048" t="str">
            <v/>
          </cell>
          <cell r="CF1048">
            <v>0</v>
          </cell>
          <cell r="CG1048">
            <v>86.25</v>
          </cell>
          <cell r="CH1048">
            <v>76.25</v>
          </cell>
          <cell r="CI1048">
            <v>78</v>
          </cell>
          <cell r="CJ1048">
            <v>82</v>
          </cell>
          <cell r="CK1048" t="str">
            <v/>
          </cell>
          <cell r="CL1048">
            <v>0</v>
          </cell>
          <cell r="CM1048">
            <v>76.17</v>
          </cell>
          <cell r="CN1048">
            <v>83.5</v>
          </cell>
          <cell r="CO1048">
            <v>80</v>
          </cell>
          <cell r="CP1048">
            <v>78</v>
          </cell>
          <cell r="CQ1048" t="str">
            <v/>
          </cell>
          <cell r="CR1048">
            <v>0</v>
          </cell>
          <cell r="CS1048">
            <v>82.08</v>
          </cell>
          <cell r="CT1048">
            <v>89.75</v>
          </cell>
          <cell r="CU1048">
            <v>86.5</v>
          </cell>
          <cell r="CV1048">
            <v>83</v>
          </cell>
          <cell r="CW1048" t="str">
            <v/>
          </cell>
          <cell r="CX1048">
            <v>0</v>
          </cell>
          <cell r="CY1048">
            <v>82.44</v>
          </cell>
          <cell r="CZ1048">
            <v>83.75</v>
          </cell>
          <cell r="DA1048">
            <v>76.75</v>
          </cell>
          <cell r="DB1048">
            <v>83</v>
          </cell>
          <cell r="DC1048" t="str">
            <v/>
          </cell>
          <cell r="DD1048">
            <v>0</v>
          </cell>
          <cell r="DE1048">
            <v>91</v>
          </cell>
          <cell r="DF1048">
            <v>81</v>
          </cell>
          <cell r="DG1048">
            <v>81.75</v>
          </cell>
          <cell r="DH1048">
            <v>88</v>
          </cell>
          <cell r="DI1048" t="str">
            <v/>
          </cell>
          <cell r="DJ1048">
            <v>0</v>
          </cell>
          <cell r="DK1048">
            <v>0</v>
          </cell>
          <cell r="DL1048">
            <v>0</v>
          </cell>
          <cell r="DM1048">
            <v>0</v>
          </cell>
          <cell r="DN1048">
            <v>85</v>
          </cell>
          <cell r="DO1048" t="str">
            <v/>
          </cell>
          <cell r="DP1048">
            <v>0</v>
          </cell>
          <cell r="DQ1048">
            <v>89</v>
          </cell>
          <cell r="DR1048">
            <v>85.5</v>
          </cell>
          <cell r="DS1048">
            <v>91.5</v>
          </cell>
          <cell r="DT1048">
            <v>82</v>
          </cell>
          <cell r="DU1048" t="str">
            <v/>
          </cell>
          <cell r="DV1048">
            <v>0</v>
          </cell>
          <cell r="DW1048">
            <v>91</v>
          </cell>
          <cell r="DX1048">
            <v>86.75</v>
          </cell>
          <cell r="DY1048">
            <v>79.75</v>
          </cell>
          <cell r="DZ1048">
            <v>85</v>
          </cell>
          <cell r="EA1048" t="str">
            <v/>
          </cell>
          <cell r="EB1048">
            <v>0</v>
          </cell>
          <cell r="EC1048">
            <v>79.78</v>
          </cell>
          <cell r="ED1048">
            <v>78.25</v>
          </cell>
          <cell r="EE1048">
            <v>84.25</v>
          </cell>
          <cell r="EF1048">
            <v>77</v>
          </cell>
          <cell r="EG1048" t="str">
            <v/>
          </cell>
          <cell r="EH1048">
            <v>0</v>
          </cell>
          <cell r="EI1048">
            <v>78.5</v>
          </cell>
          <cell r="EJ1048">
            <v>74.75</v>
          </cell>
          <cell r="EK1048">
            <v>74.5</v>
          </cell>
          <cell r="EL1048">
            <v>76</v>
          </cell>
          <cell r="EM1048" t="str">
            <v/>
          </cell>
          <cell r="EN1048">
            <v>0</v>
          </cell>
          <cell r="EO1048">
            <v>78.5</v>
          </cell>
          <cell r="EP1048">
            <v>74.75</v>
          </cell>
          <cell r="EQ1048">
            <v>74.5</v>
          </cell>
          <cell r="ER1048">
            <v>76</v>
          </cell>
          <cell r="ES1048" t="str">
            <v/>
          </cell>
          <cell r="ET1048">
            <v>0</v>
          </cell>
          <cell r="EU1048">
            <v>78.5</v>
          </cell>
          <cell r="EV1048">
            <v>74.75</v>
          </cell>
          <cell r="EW1048">
            <v>74.5</v>
          </cell>
          <cell r="EX1048">
            <v>76</v>
          </cell>
          <cell r="EY1048" t="str">
            <v/>
          </cell>
          <cell r="EZ1048">
            <v>0</v>
          </cell>
          <cell r="FA1048">
            <v>79.33</v>
          </cell>
          <cell r="FB1048">
            <v>71.25</v>
          </cell>
          <cell r="FC1048">
            <v>79</v>
          </cell>
          <cell r="FD1048">
            <v>72</v>
          </cell>
          <cell r="FE1048" t="str">
            <v/>
          </cell>
          <cell r="FF1048">
            <v>0</v>
          </cell>
          <cell r="FG1048">
            <v>79.33</v>
          </cell>
          <cell r="FH1048">
            <v>71.25</v>
          </cell>
          <cell r="FI1048">
            <v>79</v>
          </cell>
          <cell r="FJ1048">
            <v>72</v>
          </cell>
          <cell r="FK1048" t="str">
            <v/>
          </cell>
          <cell r="FL1048">
            <v>0</v>
          </cell>
          <cell r="FM1048">
            <v>79.33</v>
          </cell>
          <cell r="FN1048">
            <v>71.25</v>
          </cell>
          <cell r="FO1048">
            <v>79</v>
          </cell>
          <cell r="FP1048">
            <v>72</v>
          </cell>
          <cell r="FQ1048" t="str">
            <v/>
          </cell>
          <cell r="FR1048">
            <v>0</v>
          </cell>
          <cell r="FS1048">
            <v>79.33</v>
          </cell>
          <cell r="FT1048">
            <v>71.25</v>
          </cell>
          <cell r="FU1048">
            <v>79</v>
          </cell>
          <cell r="FV1048">
            <v>72</v>
          </cell>
          <cell r="FW1048" t="str">
            <v/>
          </cell>
          <cell r="FX1048">
            <v>0</v>
          </cell>
          <cell r="FY1048">
            <v>79.33</v>
          </cell>
          <cell r="FZ1048">
            <v>71.25</v>
          </cell>
          <cell r="GA1048">
            <v>79</v>
          </cell>
          <cell r="GB1048">
            <v>72</v>
          </cell>
          <cell r="GC1048" t="str">
            <v/>
          </cell>
          <cell r="GD1048">
            <v>0</v>
          </cell>
          <cell r="GE1048">
            <v>79.33</v>
          </cell>
          <cell r="GF1048">
            <v>71.25</v>
          </cell>
          <cell r="GG1048">
            <v>79</v>
          </cell>
          <cell r="GH1048">
            <v>72</v>
          </cell>
          <cell r="GI1048" t="str">
            <v/>
          </cell>
          <cell r="GJ1048">
            <v>0</v>
          </cell>
          <cell r="GK1048">
            <v>79.33</v>
          </cell>
          <cell r="GL1048">
            <v>71.25</v>
          </cell>
          <cell r="GM1048">
            <v>79</v>
          </cell>
          <cell r="GN1048">
            <v>72</v>
          </cell>
          <cell r="GO1048" t="str">
            <v/>
          </cell>
          <cell r="GP1048">
            <v>0</v>
          </cell>
          <cell r="GQ1048">
            <v>79.33</v>
          </cell>
          <cell r="GR1048">
            <v>71.25</v>
          </cell>
          <cell r="GS1048">
            <v>79</v>
          </cell>
          <cell r="GT1048">
            <v>72</v>
          </cell>
          <cell r="GU1048" t="str">
            <v/>
          </cell>
          <cell r="GV1048">
            <v>0</v>
          </cell>
          <cell r="GW1048">
            <v>81.92</v>
          </cell>
          <cell r="GX1048">
            <v>78.75</v>
          </cell>
          <cell r="GY1048">
            <v>70</v>
          </cell>
          <cell r="GZ1048">
            <v>78</v>
          </cell>
          <cell r="HA1048" t="str">
            <v>EKO-L</v>
          </cell>
          <cell r="HB1048">
            <v>0</v>
          </cell>
          <cell r="HC1048">
            <v>83.83</v>
          </cell>
          <cell r="HD1048">
            <v>75.75</v>
          </cell>
          <cell r="HE1048">
            <v>77.5</v>
          </cell>
          <cell r="HF1048">
            <v>79</v>
          </cell>
          <cell r="HH1048">
            <v>0</v>
          </cell>
          <cell r="HM1048" t="str">
            <v/>
          </cell>
          <cell r="HN1048" t="str">
            <v/>
          </cell>
          <cell r="HS1048">
            <v>0</v>
          </cell>
          <cell r="HT1048" t="str">
            <v>PKN</v>
          </cell>
          <cell r="HU1048">
            <v>0</v>
          </cell>
          <cell r="HV1048" t="str">
            <v>IND</v>
          </cell>
          <cell r="HW1048">
            <v>0</v>
          </cell>
          <cell r="HX1048" t="str">
            <v>MAT-W</v>
          </cell>
          <cell r="HY1048">
            <v>0</v>
          </cell>
          <cell r="HZ1048" t="str">
            <v>SEJ-W</v>
          </cell>
          <cell r="IA1048">
            <v>0</v>
          </cell>
          <cell r="IB1048" t="str">
            <v>IGR-W</v>
          </cell>
          <cell r="IC1048">
            <v>0</v>
          </cell>
          <cell r="ID1048" t="str">
            <v>SBO</v>
          </cell>
          <cell r="IE1048">
            <v>0</v>
          </cell>
          <cell r="IF1048" t="str">
            <v>PJO</v>
          </cell>
          <cell r="IG1048">
            <v>0</v>
          </cell>
          <cell r="IH1048" t="str">
            <v>PRA</v>
          </cell>
          <cell r="II1048">
            <v>0</v>
          </cell>
          <cell r="IJ1048" t="str">
            <v>JAW</v>
          </cell>
          <cell r="IK1048">
            <v>0</v>
          </cell>
          <cell r="IL1048" t="str">
            <v>ARB</v>
          </cell>
          <cell r="IM1048">
            <v>0</v>
          </cell>
          <cell r="IN1048" t="str">
            <v>PKM</v>
          </cell>
          <cell r="IO1048">
            <v>0</v>
          </cell>
          <cell r="IP1048" t="str">
            <v>MAT-P</v>
          </cell>
          <cell r="IQ1048">
            <v>0</v>
          </cell>
          <cell r="IR1048" t="str">
            <v>BIO-P</v>
          </cell>
          <cell r="IS1048">
            <v>0</v>
          </cell>
          <cell r="IT1048" t="str">
            <v>FIS-P</v>
          </cell>
          <cell r="IU1048">
            <v>0</v>
          </cell>
          <cell r="IV1048" t="str">
            <v>KIM-P</v>
          </cell>
          <cell r="IW1048">
            <v>0</v>
          </cell>
          <cell r="IX1048" t="str">
            <v>EKO-L</v>
          </cell>
          <cell r="IY1048">
            <v>0</v>
          </cell>
          <cell r="JA1048">
            <v>0</v>
          </cell>
        </row>
        <row r="1049">
          <cell r="Q1049" t="str">
            <v/>
          </cell>
          <cell r="AB1049" t="str">
            <v/>
          </cell>
          <cell r="AC1049">
            <v>1</v>
          </cell>
          <cell r="AI1049" t="str">
            <v/>
          </cell>
          <cell r="AJ1049">
            <v>0</v>
          </cell>
          <cell r="AK1049">
            <v>83.25</v>
          </cell>
          <cell r="AL1049">
            <v>84.5</v>
          </cell>
          <cell r="AM1049">
            <v>88</v>
          </cell>
          <cell r="AN1049">
            <v>80</v>
          </cell>
          <cell r="AO1049" t="str">
            <v/>
          </cell>
          <cell r="AP1049">
            <v>0</v>
          </cell>
          <cell r="AQ1049">
            <v>85</v>
          </cell>
          <cell r="AR1049">
            <v>0</v>
          </cell>
          <cell r="AS1049">
            <v>78.5</v>
          </cell>
          <cell r="AT1049">
            <v>81</v>
          </cell>
          <cell r="AU1049" t="str">
            <v/>
          </cell>
          <cell r="AV1049">
            <v>0</v>
          </cell>
          <cell r="AW1049">
            <v>81.83</v>
          </cell>
          <cell r="AX1049">
            <v>84</v>
          </cell>
          <cell r="AY1049">
            <v>88</v>
          </cell>
          <cell r="AZ1049">
            <v>80</v>
          </cell>
          <cell r="BA1049" t="str">
            <v/>
          </cell>
          <cell r="BB1049">
            <v>0</v>
          </cell>
          <cell r="BC1049">
            <v>86.75</v>
          </cell>
          <cell r="BD1049">
            <v>84.5</v>
          </cell>
          <cell r="BE1049">
            <v>88</v>
          </cell>
          <cell r="BF1049">
            <v>82</v>
          </cell>
          <cell r="BG1049" t="str">
            <v/>
          </cell>
          <cell r="BH1049">
            <v>0</v>
          </cell>
          <cell r="BI1049">
            <v>84.33</v>
          </cell>
          <cell r="BJ1049">
            <v>80</v>
          </cell>
          <cell r="BK1049">
            <v>77.75</v>
          </cell>
          <cell r="BL1049">
            <v>78</v>
          </cell>
          <cell r="BM1049" t="str">
            <v/>
          </cell>
          <cell r="BN1049">
            <v>0</v>
          </cell>
          <cell r="BO1049">
            <v>81.13</v>
          </cell>
          <cell r="BP1049">
            <v>78.25</v>
          </cell>
          <cell r="BQ1049">
            <v>77.75</v>
          </cell>
          <cell r="BR1049">
            <v>85</v>
          </cell>
          <cell r="BS1049" t="str">
            <v/>
          </cell>
          <cell r="BT1049">
            <v>0</v>
          </cell>
          <cell r="BU1049">
            <v>86.5</v>
          </cell>
          <cell r="BV1049">
            <v>84.25</v>
          </cell>
          <cell r="BW1049">
            <v>88.5</v>
          </cell>
          <cell r="BX1049">
            <v>88</v>
          </cell>
          <cell r="BY1049" t="str">
            <v/>
          </cell>
          <cell r="BZ1049">
            <v>0</v>
          </cell>
          <cell r="CA1049">
            <v>86.78</v>
          </cell>
          <cell r="CB1049">
            <v>81.75</v>
          </cell>
          <cell r="CC1049">
            <v>81</v>
          </cell>
          <cell r="CD1049">
            <v>82</v>
          </cell>
          <cell r="CE1049" t="str">
            <v/>
          </cell>
          <cell r="CF1049">
            <v>0</v>
          </cell>
          <cell r="CG1049">
            <v>86.25</v>
          </cell>
          <cell r="CH1049">
            <v>76.25</v>
          </cell>
          <cell r="CI1049">
            <v>78</v>
          </cell>
          <cell r="CJ1049">
            <v>82</v>
          </cell>
          <cell r="CK1049" t="str">
            <v/>
          </cell>
          <cell r="CL1049">
            <v>0</v>
          </cell>
          <cell r="CM1049">
            <v>76.17</v>
          </cell>
          <cell r="CN1049">
            <v>83.5</v>
          </cell>
          <cell r="CO1049">
            <v>80</v>
          </cell>
          <cell r="CP1049">
            <v>78</v>
          </cell>
          <cell r="CQ1049" t="str">
            <v/>
          </cell>
          <cell r="CR1049">
            <v>0</v>
          </cell>
          <cell r="CS1049">
            <v>82.08</v>
          </cell>
          <cell r="CT1049">
            <v>89.75</v>
          </cell>
          <cell r="CU1049">
            <v>86.5</v>
          </cell>
          <cell r="CV1049">
            <v>83</v>
          </cell>
          <cell r="CW1049" t="str">
            <v/>
          </cell>
          <cell r="CX1049">
            <v>0</v>
          </cell>
          <cell r="CY1049">
            <v>82.44</v>
          </cell>
          <cell r="CZ1049">
            <v>83.75</v>
          </cell>
          <cell r="DA1049">
            <v>76.75</v>
          </cell>
          <cell r="DB1049">
            <v>83</v>
          </cell>
          <cell r="DC1049" t="str">
            <v/>
          </cell>
          <cell r="DD1049">
            <v>0</v>
          </cell>
          <cell r="DE1049">
            <v>91</v>
          </cell>
          <cell r="DF1049">
            <v>81</v>
          </cell>
          <cell r="DG1049">
            <v>81.75</v>
          </cell>
          <cell r="DH1049">
            <v>88</v>
          </cell>
          <cell r="DI1049" t="str">
            <v/>
          </cell>
          <cell r="DJ1049">
            <v>0</v>
          </cell>
          <cell r="DK1049">
            <v>0</v>
          </cell>
          <cell r="DL1049">
            <v>0</v>
          </cell>
          <cell r="DM1049">
            <v>0</v>
          </cell>
          <cell r="DN1049">
            <v>85</v>
          </cell>
          <cell r="DO1049" t="str">
            <v/>
          </cell>
          <cell r="DP1049">
            <v>0</v>
          </cell>
          <cell r="DQ1049">
            <v>89</v>
          </cell>
          <cell r="DR1049">
            <v>85.5</v>
          </cell>
          <cell r="DS1049">
            <v>91.5</v>
          </cell>
          <cell r="DT1049">
            <v>82</v>
          </cell>
          <cell r="DU1049" t="str">
            <v/>
          </cell>
          <cell r="DV1049">
            <v>0</v>
          </cell>
          <cell r="DW1049">
            <v>91</v>
          </cell>
          <cell r="DX1049">
            <v>86.75</v>
          </cell>
          <cell r="DY1049">
            <v>79.75</v>
          </cell>
          <cell r="DZ1049">
            <v>85</v>
          </cell>
          <cell r="EA1049" t="str">
            <v/>
          </cell>
          <cell r="EB1049">
            <v>0</v>
          </cell>
          <cell r="EC1049">
            <v>79.78</v>
          </cell>
          <cell r="ED1049">
            <v>78.25</v>
          </cell>
          <cell r="EE1049">
            <v>84.25</v>
          </cell>
          <cell r="EF1049">
            <v>77</v>
          </cell>
          <cell r="EG1049" t="str">
            <v/>
          </cell>
          <cell r="EH1049">
            <v>0</v>
          </cell>
          <cell r="EI1049">
            <v>78.5</v>
          </cell>
          <cell r="EJ1049">
            <v>74.75</v>
          </cell>
          <cell r="EK1049">
            <v>74.5</v>
          </cell>
          <cell r="EL1049">
            <v>76</v>
          </cell>
          <cell r="EM1049" t="str">
            <v/>
          </cell>
          <cell r="EN1049">
            <v>0</v>
          </cell>
          <cell r="EO1049">
            <v>78.5</v>
          </cell>
          <cell r="EP1049">
            <v>74.75</v>
          </cell>
          <cell r="EQ1049">
            <v>74.5</v>
          </cell>
          <cell r="ER1049">
            <v>76</v>
          </cell>
          <cell r="ES1049" t="str">
            <v/>
          </cell>
          <cell r="ET1049">
            <v>0</v>
          </cell>
          <cell r="EU1049">
            <v>78.5</v>
          </cell>
          <cell r="EV1049">
            <v>74.75</v>
          </cell>
          <cell r="EW1049">
            <v>74.5</v>
          </cell>
          <cell r="EX1049">
            <v>76</v>
          </cell>
          <cell r="EY1049" t="str">
            <v/>
          </cell>
          <cell r="EZ1049">
            <v>0</v>
          </cell>
          <cell r="FA1049">
            <v>79.33</v>
          </cell>
          <cell r="FB1049">
            <v>71.25</v>
          </cell>
          <cell r="FC1049">
            <v>79</v>
          </cell>
          <cell r="FD1049">
            <v>72</v>
          </cell>
          <cell r="FE1049" t="str">
            <v/>
          </cell>
          <cell r="FF1049">
            <v>0</v>
          </cell>
          <cell r="FG1049">
            <v>79.33</v>
          </cell>
          <cell r="FH1049">
            <v>71.25</v>
          </cell>
          <cell r="FI1049">
            <v>79</v>
          </cell>
          <cell r="FJ1049">
            <v>72</v>
          </cell>
          <cell r="FK1049" t="str">
            <v/>
          </cell>
          <cell r="FL1049">
            <v>0</v>
          </cell>
          <cell r="FM1049">
            <v>79.33</v>
          </cell>
          <cell r="FN1049">
            <v>71.25</v>
          </cell>
          <cell r="FO1049">
            <v>79</v>
          </cell>
          <cell r="FP1049">
            <v>72</v>
          </cell>
          <cell r="FQ1049" t="str">
            <v/>
          </cell>
          <cell r="FR1049">
            <v>0</v>
          </cell>
          <cell r="FS1049">
            <v>79.33</v>
          </cell>
          <cell r="FT1049">
            <v>71.25</v>
          </cell>
          <cell r="FU1049">
            <v>79</v>
          </cell>
          <cell r="FV1049">
            <v>72</v>
          </cell>
          <cell r="FW1049" t="str">
            <v/>
          </cell>
          <cell r="FX1049">
            <v>0</v>
          </cell>
          <cell r="FY1049">
            <v>79.33</v>
          </cell>
          <cell r="FZ1049">
            <v>71.25</v>
          </cell>
          <cell r="GA1049">
            <v>79</v>
          </cell>
          <cell r="GB1049">
            <v>72</v>
          </cell>
          <cell r="GC1049" t="str">
            <v/>
          </cell>
          <cell r="GD1049">
            <v>0</v>
          </cell>
          <cell r="GE1049">
            <v>79.33</v>
          </cell>
          <cell r="GF1049">
            <v>71.25</v>
          </cell>
          <cell r="GG1049">
            <v>79</v>
          </cell>
          <cell r="GH1049">
            <v>72</v>
          </cell>
          <cell r="GI1049" t="str">
            <v/>
          </cell>
          <cell r="GJ1049">
            <v>0</v>
          </cell>
          <cell r="GK1049">
            <v>79.33</v>
          </cell>
          <cell r="GL1049">
            <v>71.25</v>
          </cell>
          <cell r="GM1049">
            <v>79</v>
          </cell>
          <cell r="GN1049">
            <v>72</v>
          </cell>
          <cell r="GO1049" t="str">
            <v/>
          </cell>
          <cell r="GP1049">
            <v>0</v>
          </cell>
          <cell r="GQ1049">
            <v>79.33</v>
          </cell>
          <cell r="GR1049">
            <v>71.25</v>
          </cell>
          <cell r="GS1049">
            <v>79</v>
          </cell>
          <cell r="GT1049">
            <v>72</v>
          </cell>
          <cell r="GU1049" t="str">
            <v/>
          </cell>
          <cell r="GV1049">
            <v>0</v>
          </cell>
          <cell r="GW1049">
            <v>81.92</v>
          </cell>
          <cell r="GX1049">
            <v>78.75</v>
          </cell>
          <cell r="GY1049">
            <v>70</v>
          </cell>
          <cell r="GZ1049">
            <v>78</v>
          </cell>
          <cell r="HA1049" t="str">
            <v>EKO-L</v>
          </cell>
          <cell r="HB1049">
            <v>0</v>
          </cell>
          <cell r="HC1049">
            <v>83.83</v>
          </cell>
          <cell r="HD1049">
            <v>75.75</v>
          </cell>
          <cell r="HE1049">
            <v>77.5</v>
          </cell>
          <cell r="HF1049">
            <v>79</v>
          </cell>
          <cell r="HH1049">
            <v>0</v>
          </cell>
          <cell r="HM1049" t="str">
            <v/>
          </cell>
          <cell r="HN1049" t="str">
            <v/>
          </cell>
          <cell r="HS1049">
            <v>0</v>
          </cell>
          <cell r="HT1049" t="str">
            <v>PKN</v>
          </cell>
          <cell r="HU1049">
            <v>0</v>
          </cell>
          <cell r="HV1049" t="str">
            <v>IND</v>
          </cell>
          <cell r="HW1049">
            <v>0</v>
          </cell>
          <cell r="HX1049" t="str">
            <v>MAT-W</v>
          </cell>
          <cell r="HY1049">
            <v>0</v>
          </cell>
          <cell r="HZ1049" t="str">
            <v>SEJ-W</v>
          </cell>
          <cell r="IA1049">
            <v>0</v>
          </cell>
          <cell r="IB1049" t="str">
            <v>IGR-W</v>
          </cell>
          <cell r="IC1049">
            <v>0</v>
          </cell>
          <cell r="ID1049" t="str">
            <v>SBO</v>
          </cell>
          <cell r="IE1049">
            <v>0</v>
          </cell>
          <cell r="IF1049" t="str">
            <v>PJO</v>
          </cell>
          <cell r="IG1049">
            <v>0</v>
          </cell>
          <cell r="IH1049" t="str">
            <v>PRA</v>
          </cell>
          <cell r="II1049">
            <v>0</v>
          </cell>
          <cell r="IJ1049" t="str">
            <v>JAW</v>
          </cell>
          <cell r="IK1049">
            <v>0</v>
          </cell>
          <cell r="IL1049" t="str">
            <v>ARB</v>
          </cell>
          <cell r="IM1049">
            <v>0</v>
          </cell>
          <cell r="IN1049" t="str">
            <v>PKM</v>
          </cell>
          <cell r="IO1049">
            <v>0</v>
          </cell>
          <cell r="IP1049" t="str">
            <v>MAT-P</v>
          </cell>
          <cell r="IQ1049">
            <v>0</v>
          </cell>
          <cell r="IR1049" t="str">
            <v>BIO-P</v>
          </cell>
          <cell r="IS1049">
            <v>0</v>
          </cell>
          <cell r="IT1049" t="str">
            <v>FIS-P</v>
          </cell>
          <cell r="IU1049">
            <v>0</v>
          </cell>
          <cell r="IV1049" t="str">
            <v>KIM-P</v>
          </cell>
          <cell r="IW1049">
            <v>0</v>
          </cell>
          <cell r="IX1049" t="str">
            <v>EKO-L</v>
          </cell>
          <cell r="IY1049">
            <v>0</v>
          </cell>
          <cell r="JA1049">
            <v>0</v>
          </cell>
        </row>
        <row r="1050">
          <cell r="Q1050" t="str">
            <v/>
          </cell>
          <cell r="AB1050" t="str">
            <v/>
          </cell>
          <cell r="AC1050">
            <v>2</v>
          </cell>
          <cell r="AI1050" t="str">
            <v/>
          </cell>
          <cell r="AJ1050">
            <v>0</v>
          </cell>
          <cell r="AK1050">
            <v>83.25</v>
          </cell>
          <cell r="AL1050">
            <v>84.5</v>
          </cell>
          <cell r="AM1050">
            <v>88</v>
          </cell>
          <cell r="AN1050">
            <v>80</v>
          </cell>
          <cell r="AO1050" t="str">
            <v/>
          </cell>
          <cell r="AP1050">
            <v>0</v>
          </cell>
          <cell r="AQ1050">
            <v>85</v>
          </cell>
          <cell r="AR1050">
            <v>0</v>
          </cell>
          <cell r="AS1050">
            <v>78.5</v>
          </cell>
          <cell r="AT1050">
            <v>81</v>
          </cell>
          <cell r="AU1050" t="str">
            <v/>
          </cell>
          <cell r="AV1050">
            <v>0</v>
          </cell>
          <cell r="AW1050">
            <v>81.83</v>
          </cell>
          <cell r="AX1050">
            <v>84</v>
          </cell>
          <cell r="AY1050">
            <v>88</v>
          </cell>
          <cell r="AZ1050">
            <v>80</v>
          </cell>
          <cell r="BA1050" t="str">
            <v/>
          </cell>
          <cell r="BB1050">
            <v>0</v>
          </cell>
          <cell r="BC1050">
            <v>86.75</v>
          </cell>
          <cell r="BD1050">
            <v>84.5</v>
          </cell>
          <cell r="BE1050">
            <v>88</v>
          </cell>
          <cell r="BF1050">
            <v>82</v>
          </cell>
          <cell r="BG1050" t="str">
            <v/>
          </cell>
          <cell r="BH1050">
            <v>0</v>
          </cell>
          <cell r="BI1050">
            <v>84.33</v>
          </cell>
          <cell r="BJ1050">
            <v>80</v>
          </cell>
          <cell r="BK1050">
            <v>77.75</v>
          </cell>
          <cell r="BL1050">
            <v>78</v>
          </cell>
          <cell r="BM1050" t="str">
            <v/>
          </cell>
          <cell r="BN1050">
            <v>0</v>
          </cell>
          <cell r="BO1050">
            <v>81.13</v>
          </cell>
          <cell r="BP1050">
            <v>78.25</v>
          </cell>
          <cell r="BQ1050">
            <v>77.75</v>
          </cell>
          <cell r="BR1050">
            <v>85</v>
          </cell>
          <cell r="BS1050" t="str">
            <v/>
          </cell>
          <cell r="BT1050">
            <v>0</v>
          </cell>
          <cell r="BU1050">
            <v>86.5</v>
          </cell>
          <cell r="BV1050">
            <v>84.25</v>
          </cell>
          <cell r="BW1050">
            <v>88.5</v>
          </cell>
          <cell r="BX1050">
            <v>88</v>
          </cell>
          <cell r="BY1050" t="str">
            <v/>
          </cell>
          <cell r="BZ1050">
            <v>0</v>
          </cell>
          <cell r="CA1050">
            <v>86.78</v>
          </cell>
          <cell r="CB1050">
            <v>81.75</v>
          </cell>
          <cell r="CC1050">
            <v>81</v>
          </cell>
          <cell r="CD1050">
            <v>82</v>
          </cell>
          <cell r="CE1050" t="str">
            <v/>
          </cell>
          <cell r="CF1050">
            <v>0</v>
          </cell>
          <cell r="CG1050">
            <v>86.25</v>
          </cell>
          <cell r="CH1050">
            <v>76.25</v>
          </cell>
          <cell r="CI1050">
            <v>78</v>
          </cell>
          <cell r="CJ1050">
            <v>82</v>
          </cell>
          <cell r="CK1050" t="str">
            <v/>
          </cell>
          <cell r="CL1050">
            <v>0</v>
          </cell>
          <cell r="CM1050">
            <v>76.17</v>
          </cell>
          <cell r="CN1050">
            <v>83.5</v>
          </cell>
          <cell r="CO1050">
            <v>80</v>
          </cell>
          <cell r="CP1050">
            <v>78</v>
          </cell>
          <cell r="CQ1050" t="str">
            <v/>
          </cell>
          <cell r="CR1050">
            <v>0</v>
          </cell>
          <cell r="CS1050">
            <v>82.08</v>
          </cell>
          <cell r="CT1050">
            <v>89.75</v>
          </cell>
          <cell r="CU1050">
            <v>86.5</v>
          </cell>
          <cell r="CV1050">
            <v>83</v>
          </cell>
          <cell r="CW1050" t="str">
            <v/>
          </cell>
          <cell r="CX1050">
            <v>0</v>
          </cell>
          <cell r="CY1050">
            <v>82.44</v>
          </cell>
          <cell r="CZ1050">
            <v>83.75</v>
          </cell>
          <cell r="DA1050">
            <v>76.75</v>
          </cell>
          <cell r="DB1050">
            <v>83</v>
          </cell>
          <cell r="DC1050" t="str">
            <v/>
          </cell>
          <cell r="DD1050">
            <v>0</v>
          </cell>
          <cell r="DE1050">
            <v>91</v>
          </cell>
          <cell r="DF1050">
            <v>81</v>
          </cell>
          <cell r="DG1050">
            <v>81.75</v>
          </cell>
          <cell r="DH1050">
            <v>88</v>
          </cell>
          <cell r="DI1050" t="str">
            <v/>
          </cell>
          <cell r="DJ1050">
            <v>0</v>
          </cell>
          <cell r="DK1050">
            <v>0</v>
          </cell>
          <cell r="DL1050">
            <v>0</v>
          </cell>
          <cell r="DM1050">
            <v>0</v>
          </cell>
          <cell r="DN1050">
            <v>85</v>
          </cell>
          <cell r="DO1050" t="str">
            <v/>
          </cell>
          <cell r="DP1050">
            <v>0</v>
          </cell>
          <cell r="DQ1050">
            <v>89</v>
          </cell>
          <cell r="DR1050">
            <v>85.5</v>
          </cell>
          <cell r="DS1050">
            <v>91.5</v>
          </cell>
          <cell r="DT1050">
            <v>82</v>
          </cell>
          <cell r="DU1050" t="str">
            <v/>
          </cell>
          <cell r="DV1050">
            <v>0</v>
          </cell>
          <cell r="DW1050">
            <v>91</v>
          </cell>
          <cell r="DX1050">
            <v>86.75</v>
          </cell>
          <cell r="DY1050">
            <v>79.75</v>
          </cell>
          <cell r="DZ1050">
            <v>85</v>
          </cell>
          <cell r="EA1050" t="str">
            <v/>
          </cell>
          <cell r="EB1050">
            <v>0</v>
          </cell>
          <cell r="EC1050">
            <v>79.78</v>
          </cell>
          <cell r="ED1050">
            <v>78.25</v>
          </cell>
          <cell r="EE1050">
            <v>84.25</v>
          </cell>
          <cell r="EF1050">
            <v>77</v>
          </cell>
          <cell r="EG1050" t="str">
            <v/>
          </cell>
          <cell r="EH1050">
            <v>0</v>
          </cell>
          <cell r="EI1050">
            <v>78.5</v>
          </cell>
          <cell r="EJ1050">
            <v>74.75</v>
          </cell>
          <cell r="EK1050">
            <v>74.5</v>
          </cell>
          <cell r="EL1050">
            <v>76</v>
          </cell>
          <cell r="EM1050" t="str">
            <v/>
          </cell>
          <cell r="EN1050">
            <v>0</v>
          </cell>
          <cell r="EO1050">
            <v>78.5</v>
          </cell>
          <cell r="EP1050">
            <v>74.75</v>
          </cell>
          <cell r="EQ1050">
            <v>74.5</v>
          </cell>
          <cell r="ER1050">
            <v>76</v>
          </cell>
          <cell r="ES1050" t="str">
            <v/>
          </cell>
          <cell r="ET1050">
            <v>0</v>
          </cell>
          <cell r="EU1050">
            <v>78.5</v>
          </cell>
          <cell r="EV1050">
            <v>74.75</v>
          </cell>
          <cell r="EW1050">
            <v>74.5</v>
          </cell>
          <cell r="EX1050">
            <v>76</v>
          </cell>
          <cell r="EY1050" t="str">
            <v/>
          </cell>
          <cell r="EZ1050">
            <v>0</v>
          </cell>
          <cell r="FA1050">
            <v>79.33</v>
          </cell>
          <cell r="FB1050">
            <v>71.25</v>
          </cell>
          <cell r="FC1050">
            <v>79</v>
          </cell>
          <cell r="FD1050">
            <v>72</v>
          </cell>
          <cell r="FE1050" t="str">
            <v/>
          </cell>
          <cell r="FF1050">
            <v>0</v>
          </cell>
          <cell r="FG1050">
            <v>79.33</v>
          </cell>
          <cell r="FH1050">
            <v>71.25</v>
          </cell>
          <cell r="FI1050">
            <v>79</v>
          </cell>
          <cell r="FJ1050">
            <v>72</v>
          </cell>
          <cell r="FK1050" t="str">
            <v/>
          </cell>
          <cell r="FL1050">
            <v>0</v>
          </cell>
          <cell r="FM1050">
            <v>79.33</v>
          </cell>
          <cell r="FN1050">
            <v>71.25</v>
          </cell>
          <cell r="FO1050">
            <v>79</v>
          </cell>
          <cell r="FP1050">
            <v>72</v>
          </cell>
          <cell r="FQ1050" t="str">
            <v/>
          </cell>
          <cell r="FR1050">
            <v>0</v>
          </cell>
          <cell r="FS1050">
            <v>79.33</v>
          </cell>
          <cell r="FT1050">
            <v>71.25</v>
          </cell>
          <cell r="FU1050">
            <v>79</v>
          </cell>
          <cell r="FV1050">
            <v>72</v>
          </cell>
          <cell r="FW1050" t="str">
            <v/>
          </cell>
          <cell r="FX1050">
            <v>0</v>
          </cell>
          <cell r="FY1050">
            <v>79.33</v>
          </cell>
          <cell r="FZ1050">
            <v>71.25</v>
          </cell>
          <cell r="GA1050">
            <v>79</v>
          </cell>
          <cell r="GB1050">
            <v>72</v>
          </cell>
          <cell r="GC1050" t="str">
            <v/>
          </cell>
          <cell r="GD1050">
            <v>0</v>
          </cell>
          <cell r="GE1050">
            <v>79.33</v>
          </cell>
          <cell r="GF1050">
            <v>71.25</v>
          </cell>
          <cell r="GG1050">
            <v>79</v>
          </cell>
          <cell r="GH1050">
            <v>72</v>
          </cell>
          <cell r="GI1050" t="str">
            <v/>
          </cell>
          <cell r="GJ1050">
            <v>0</v>
          </cell>
          <cell r="GK1050">
            <v>79.33</v>
          </cell>
          <cell r="GL1050">
            <v>71.25</v>
          </cell>
          <cell r="GM1050">
            <v>79</v>
          </cell>
          <cell r="GN1050">
            <v>72</v>
          </cell>
          <cell r="GO1050" t="str">
            <v/>
          </cell>
          <cell r="GP1050">
            <v>0</v>
          </cell>
          <cell r="GQ1050">
            <v>79.33</v>
          </cell>
          <cell r="GR1050">
            <v>71.25</v>
          </cell>
          <cell r="GS1050">
            <v>79</v>
          </cell>
          <cell r="GT1050">
            <v>72</v>
          </cell>
          <cell r="GU1050" t="str">
            <v/>
          </cell>
          <cell r="GV1050">
            <v>0</v>
          </cell>
          <cell r="GW1050">
            <v>81.92</v>
          </cell>
          <cell r="GX1050">
            <v>78.75</v>
          </cell>
          <cell r="GY1050">
            <v>70</v>
          </cell>
          <cell r="GZ1050">
            <v>78</v>
          </cell>
          <cell r="HA1050" t="str">
            <v>EKO-L</v>
          </cell>
          <cell r="HB1050">
            <v>0</v>
          </cell>
          <cell r="HC1050">
            <v>83.83</v>
          </cell>
          <cell r="HD1050">
            <v>75.75</v>
          </cell>
          <cell r="HE1050">
            <v>77.5</v>
          </cell>
          <cell r="HF1050">
            <v>79</v>
          </cell>
          <cell r="HH1050">
            <v>0</v>
          </cell>
          <cell r="HM1050" t="str">
            <v/>
          </cell>
          <cell r="HN1050" t="str">
            <v/>
          </cell>
          <cell r="HS1050">
            <v>0</v>
          </cell>
          <cell r="HT1050" t="str">
            <v>PKN</v>
          </cell>
          <cell r="HU1050">
            <v>0</v>
          </cell>
          <cell r="HV1050" t="str">
            <v>IND</v>
          </cell>
          <cell r="HW1050">
            <v>0</v>
          </cell>
          <cell r="HX1050" t="str">
            <v>MAT-W</v>
          </cell>
          <cell r="HY1050">
            <v>0</v>
          </cell>
          <cell r="HZ1050" t="str">
            <v>SEJ-W</v>
          </cell>
          <cell r="IA1050">
            <v>0</v>
          </cell>
          <cell r="IB1050" t="str">
            <v>IGR-W</v>
          </cell>
          <cell r="IC1050">
            <v>0</v>
          </cell>
          <cell r="ID1050" t="str">
            <v>SBO</v>
          </cell>
          <cell r="IE1050">
            <v>0</v>
          </cell>
          <cell r="IF1050" t="str">
            <v>PJO</v>
          </cell>
          <cell r="IG1050">
            <v>0</v>
          </cell>
          <cell r="IH1050" t="str">
            <v>PRA</v>
          </cell>
          <cell r="II1050">
            <v>0</v>
          </cell>
          <cell r="IJ1050" t="str">
            <v>JAW</v>
          </cell>
          <cell r="IK1050">
            <v>0</v>
          </cell>
          <cell r="IL1050" t="str">
            <v>ARB</v>
          </cell>
          <cell r="IM1050">
            <v>0</v>
          </cell>
          <cell r="IN1050" t="str">
            <v>PKM</v>
          </cell>
          <cell r="IO1050">
            <v>0</v>
          </cell>
          <cell r="IP1050" t="str">
            <v>MAT-P</v>
          </cell>
          <cell r="IQ1050">
            <v>0</v>
          </cell>
          <cell r="IR1050" t="str">
            <v>BIO-P</v>
          </cell>
          <cell r="IS1050">
            <v>0</v>
          </cell>
          <cell r="IT1050" t="str">
            <v>FIS-P</v>
          </cell>
          <cell r="IU1050">
            <v>0</v>
          </cell>
          <cell r="IV1050" t="str">
            <v>KIM-P</v>
          </cell>
          <cell r="IW1050">
            <v>0</v>
          </cell>
          <cell r="IX1050" t="str">
            <v>EKO-L</v>
          </cell>
          <cell r="IY1050">
            <v>0</v>
          </cell>
          <cell r="JA1050">
            <v>0</v>
          </cell>
        </row>
        <row r="1051">
          <cell r="Q1051" t="str">
            <v/>
          </cell>
          <cell r="AB1051" t="str">
            <v/>
          </cell>
          <cell r="AC1051">
            <v>3</v>
          </cell>
          <cell r="AI1051" t="str">
            <v/>
          </cell>
          <cell r="AJ1051">
            <v>0</v>
          </cell>
          <cell r="AK1051">
            <v>83.25</v>
          </cell>
          <cell r="AL1051">
            <v>84.5</v>
          </cell>
          <cell r="AM1051">
            <v>88</v>
          </cell>
          <cell r="AN1051">
            <v>80</v>
          </cell>
          <cell r="AO1051" t="str">
            <v/>
          </cell>
          <cell r="AP1051">
            <v>0</v>
          </cell>
          <cell r="AQ1051">
            <v>85</v>
          </cell>
          <cell r="AR1051">
            <v>0</v>
          </cell>
          <cell r="AS1051">
            <v>78.5</v>
          </cell>
          <cell r="AT1051">
            <v>81</v>
          </cell>
          <cell r="AU1051" t="str">
            <v/>
          </cell>
          <cell r="AV1051">
            <v>0</v>
          </cell>
          <cell r="AW1051">
            <v>81.83</v>
          </cell>
          <cell r="AX1051">
            <v>84</v>
          </cell>
          <cell r="AY1051">
            <v>88</v>
          </cell>
          <cell r="AZ1051">
            <v>80</v>
          </cell>
          <cell r="BA1051" t="str">
            <v/>
          </cell>
          <cell r="BB1051">
            <v>0</v>
          </cell>
          <cell r="BC1051">
            <v>86.75</v>
          </cell>
          <cell r="BD1051">
            <v>84.5</v>
          </cell>
          <cell r="BE1051">
            <v>88</v>
          </cell>
          <cell r="BF1051">
            <v>82</v>
          </cell>
          <cell r="BG1051" t="str">
            <v/>
          </cell>
          <cell r="BH1051">
            <v>0</v>
          </cell>
          <cell r="BI1051">
            <v>84.33</v>
          </cell>
          <cell r="BJ1051">
            <v>80</v>
          </cell>
          <cell r="BK1051">
            <v>77.75</v>
          </cell>
          <cell r="BL1051">
            <v>78</v>
          </cell>
          <cell r="BM1051" t="str">
            <v/>
          </cell>
          <cell r="BN1051">
            <v>0</v>
          </cell>
          <cell r="BO1051">
            <v>81.13</v>
          </cell>
          <cell r="BP1051">
            <v>78.25</v>
          </cell>
          <cell r="BQ1051">
            <v>77.75</v>
          </cell>
          <cell r="BR1051">
            <v>85</v>
          </cell>
          <cell r="BS1051" t="str">
            <v/>
          </cell>
          <cell r="BT1051">
            <v>0</v>
          </cell>
          <cell r="BU1051">
            <v>86.5</v>
          </cell>
          <cell r="BV1051">
            <v>84.25</v>
          </cell>
          <cell r="BW1051">
            <v>88.5</v>
          </cell>
          <cell r="BX1051">
            <v>88</v>
          </cell>
          <cell r="BY1051" t="str">
            <v/>
          </cell>
          <cell r="BZ1051">
            <v>0</v>
          </cell>
          <cell r="CA1051">
            <v>86.78</v>
          </cell>
          <cell r="CB1051">
            <v>81.75</v>
          </cell>
          <cell r="CC1051">
            <v>81</v>
          </cell>
          <cell r="CD1051">
            <v>82</v>
          </cell>
          <cell r="CE1051" t="str">
            <v/>
          </cell>
          <cell r="CF1051">
            <v>0</v>
          </cell>
          <cell r="CG1051">
            <v>86.25</v>
          </cell>
          <cell r="CH1051">
            <v>76.25</v>
          </cell>
          <cell r="CI1051">
            <v>78</v>
          </cell>
          <cell r="CJ1051">
            <v>82</v>
          </cell>
          <cell r="CK1051" t="str">
            <v/>
          </cell>
          <cell r="CL1051">
            <v>0</v>
          </cell>
          <cell r="CM1051">
            <v>76.17</v>
          </cell>
          <cell r="CN1051">
            <v>83.5</v>
          </cell>
          <cell r="CO1051">
            <v>80</v>
          </cell>
          <cell r="CP1051">
            <v>78</v>
          </cell>
          <cell r="CQ1051" t="str">
            <v/>
          </cell>
          <cell r="CR1051">
            <v>0</v>
          </cell>
          <cell r="CS1051">
            <v>82.08</v>
          </cell>
          <cell r="CT1051">
            <v>89.75</v>
          </cell>
          <cell r="CU1051">
            <v>86.5</v>
          </cell>
          <cell r="CV1051">
            <v>83</v>
          </cell>
          <cell r="CW1051" t="str">
            <v/>
          </cell>
          <cell r="CX1051">
            <v>0</v>
          </cell>
          <cell r="CY1051">
            <v>82.44</v>
          </cell>
          <cell r="CZ1051">
            <v>83.75</v>
          </cell>
          <cell r="DA1051">
            <v>76.75</v>
          </cell>
          <cell r="DB1051">
            <v>83</v>
          </cell>
          <cell r="DC1051" t="str">
            <v/>
          </cell>
          <cell r="DD1051">
            <v>0</v>
          </cell>
          <cell r="DE1051">
            <v>91</v>
          </cell>
          <cell r="DF1051">
            <v>81</v>
          </cell>
          <cell r="DG1051">
            <v>81.75</v>
          </cell>
          <cell r="DH1051">
            <v>88</v>
          </cell>
          <cell r="DI1051" t="str">
            <v/>
          </cell>
          <cell r="DJ1051">
            <v>0</v>
          </cell>
          <cell r="DK1051">
            <v>0</v>
          </cell>
          <cell r="DL1051">
            <v>0</v>
          </cell>
          <cell r="DM1051">
            <v>0</v>
          </cell>
          <cell r="DN1051">
            <v>85</v>
          </cell>
          <cell r="DO1051" t="str">
            <v/>
          </cell>
          <cell r="DP1051">
            <v>0</v>
          </cell>
          <cell r="DQ1051">
            <v>89</v>
          </cell>
          <cell r="DR1051">
            <v>85.5</v>
          </cell>
          <cell r="DS1051">
            <v>91.5</v>
          </cell>
          <cell r="DT1051">
            <v>82</v>
          </cell>
          <cell r="DU1051" t="str">
            <v/>
          </cell>
          <cell r="DV1051">
            <v>0</v>
          </cell>
          <cell r="DW1051">
            <v>91</v>
          </cell>
          <cell r="DX1051">
            <v>86.75</v>
          </cell>
          <cell r="DY1051">
            <v>79.75</v>
          </cell>
          <cell r="DZ1051">
            <v>85</v>
          </cell>
          <cell r="EA1051" t="str">
            <v/>
          </cell>
          <cell r="EB1051">
            <v>0</v>
          </cell>
          <cell r="EC1051">
            <v>79.78</v>
          </cell>
          <cell r="ED1051">
            <v>78.25</v>
          </cell>
          <cell r="EE1051">
            <v>84.25</v>
          </cell>
          <cell r="EF1051">
            <v>77</v>
          </cell>
          <cell r="EG1051" t="str">
            <v/>
          </cell>
          <cell r="EH1051">
            <v>0</v>
          </cell>
          <cell r="EI1051">
            <v>78.5</v>
          </cell>
          <cell r="EJ1051">
            <v>74.75</v>
          </cell>
          <cell r="EK1051">
            <v>74.5</v>
          </cell>
          <cell r="EL1051">
            <v>76</v>
          </cell>
          <cell r="EM1051" t="str">
            <v/>
          </cell>
          <cell r="EN1051">
            <v>0</v>
          </cell>
          <cell r="EO1051">
            <v>78.5</v>
          </cell>
          <cell r="EP1051">
            <v>74.75</v>
          </cell>
          <cell r="EQ1051">
            <v>74.5</v>
          </cell>
          <cell r="ER1051">
            <v>76</v>
          </cell>
          <cell r="ES1051" t="str">
            <v/>
          </cell>
          <cell r="ET1051">
            <v>0</v>
          </cell>
          <cell r="EU1051">
            <v>78.5</v>
          </cell>
          <cell r="EV1051">
            <v>74.75</v>
          </cell>
          <cell r="EW1051">
            <v>74.5</v>
          </cell>
          <cell r="EX1051">
            <v>76</v>
          </cell>
          <cell r="EY1051" t="str">
            <v/>
          </cell>
          <cell r="EZ1051">
            <v>0</v>
          </cell>
          <cell r="FA1051">
            <v>79.33</v>
          </cell>
          <cell r="FB1051">
            <v>71.25</v>
          </cell>
          <cell r="FC1051">
            <v>79</v>
          </cell>
          <cell r="FD1051">
            <v>72</v>
          </cell>
          <cell r="FE1051" t="str">
            <v/>
          </cell>
          <cell r="FF1051">
            <v>0</v>
          </cell>
          <cell r="FG1051">
            <v>79.33</v>
          </cell>
          <cell r="FH1051">
            <v>71.25</v>
          </cell>
          <cell r="FI1051">
            <v>79</v>
          </cell>
          <cell r="FJ1051">
            <v>72</v>
          </cell>
          <cell r="FK1051" t="str">
            <v/>
          </cell>
          <cell r="FL1051">
            <v>0</v>
          </cell>
          <cell r="FM1051">
            <v>79.33</v>
          </cell>
          <cell r="FN1051">
            <v>71.25</v>
          </cell>
          <cell r="FO1051">
            <v>79</v>
          </cell>
          <cell r="FP1051">
            <v>72</v>
          </cell>
          <cell r="FQ1051" t="str">
            <v/>
          </cell>
          <cell r="FR1051">
            <v>0</v>
          </cell>
          <cell r="FS1051">
            <v>79.33</v>
          </cell>
          <cell r="FT1051">
            <v>71.25</v>
          </cell>
          <cell r="FU1051">
            <v>79</v>
          </cell>
          <cell r="FV1051">
            <v>72</v>
          </cell>
          <cell r="FW1051" t="str">
            <v/>
          </cell>
          <cell r="FX1051">
            <v>0</v>
          </cell>
          <cell r="FY1051">
            <v>79.33</v>
          </cell>
          <cell r="FZ1051">
            <v>71.25</v>
          </cell>
          <cell r="GA1051">
            <v>79</v>
          </cell>
          <cell r="GB1051">
            <v>72</v>
          </cell>
          <cell r="GC1051" t="str">
            <v/>
          </cell>
          <cell r="GD1051">
            <v>0</v>
          </cell>
          <cell r="GE1051">
            <v>79.33</v>
          </cell>
          <cell r="GF1051">
            <v>71.25</v>
          </cell>
          <cell r="GG1051">
            <v>79</v>
          </cell>
          <cell r="GH1051">
            <v>72</v>
          </cell>
          <cell r="GI1051" t="str">
            <v/>
          </cell>
          <cell r="GJ1051">
            <v>0</v>
          </cell>
          <cell r="GK1051">
            <v>79.33</v>
          </cell>
          <cell r="GL1051">
            <v>71.25</v>
          </cell>
          <cell r="GM1051">
            <v>79</v>
          </cell>
          <cell r="GN1051">
            <v>72</v>
          </cell>
          <cell r="GO1051" t="str">
            <v/>
          </cell>
          <cell r="GP1051">
            <v>0</v>
          </cell>
          <cell r="GQ1051">
            <v>79.33</v>
          </cell>
          <cell r="GR1051">
            <v>71.25</v>
          </cell>
          <cell r="GS1051">
            <v>79</v>
          </cell>
          <cell r="GT1051">
            <v>72</v>
          </cell>
          <cell r="GU1051" t="str">
            <v/>
          </cell>
          <cell r="GV1051">
            <v>0</v>
          </cell>
          <cell r="GW1051">
            <v>81.92</v>
          </cell>
          <cell r="GX1051">
            <v>78.75</v>
          </cell>
          <cell r="GY1051">
            <v>70</v>
          </cell>
          <cell r="GZ1051">
            <v>78</v>
          </cell>
          <cell r="HA1051" t="str">
            <v>EKO-L</v>
          </cell>
          <cell r="HB1051">
            <v>0</v>
          </cell>
          <cell r="HC1051">
            <v>83.83</v>
          </cell>
          <cell r="HD1051">
            <v>75.75</v>
          </cell>
          <cell r="HE1051">
            <v>77.5</v>
          </cell>
          <cell r="HF1051">
            <v>79</v>
          </cell>
          <cell r="HH1051">
            <v>0</v>
          </cell>
          <cell r="HM1051" t="str">
            <v/>
          </cell>
          <cell r="HN1051" t="str">
            <v/>
          </cell>
          <cell r="HS1051">
            <v>0</v>
          </cell>
          <cell r="HT1051" t="str">
            <v>PKN</v>
          </cell>
          <cell r="HU1051">
            <v>0</v>
          </cell>
          <cell r="HV1051" t="str">
            <v>IND</v>
          </cell>
          <cell r="HW1051">
            <v>0</v>
          </cell>
          <cell r="HX1051" t="str">
            <v>MAT-W</v>
          </cell>
          <cell r="HY1051">
            <v>0</v>
          </cell>
          <cell r="HZ1051" t="str">
            <v>SEJ-W</v>
          </cell>
          <cell r="IA1051">
            <v>0</v>
          </cell>
          <cell r="IB1051" t="str">
            <v>IGR-W</v>
          </cell>
          <cell r="IC1051">
            <v>0</v>
          </cell>
          <cell r="ID1051" t="str">
            <v>SBO</v>
          </cell>
          <cell r="IE1051">
            <v>0</v>
          </cell>
          <cell r="IF1051" t="str">
            <v>PJO</v>
          </cell>
          <cell r="IG1051">
            <v>0</v>
          </cell>
          <cell r="IH1051" t="str">
            <v>PRA</v>
          </cell>
          <cell r="II1051">
            <v>0</v>
          </cell>
          <cell r="IJ1051" t="str">
            <v>JAW</v>
          </cell>
          <cell r="IK1051">
            <v>0</v>
          </cell>
          <cell r="IL1051" t="str">
            <v>ARB</v>
          </cell>
          <cell r="IM1051">
            <v>0</v>
          </cell>
          <cell r="IN1051" t="str">
            <v>PKM</v>
          </cell>
          <cell r="IO1051">
            <v>0</v>
          </cell>
          <cell r="IP1051" t="str">
            <v>MAT-P</v>
          </cell>
          <cell r="IQ1051">
            <v>0</v>
          </cell>
          <cell r="IR1051" t="str">
            <v>BIO-P</v>
          </cell>
          <cell r="IS1051">
            <v>0</v>
          </cell>
          <cell r="IT1051" t="str">
            <v>FIS-P</v>
          </cell>
          <cell r="IU1051">
            <v>0</v>
          </cell>
          <cell r="IV1051" t="str">
            <v>KIM-P</v>
          </cell>
          <cell r="IW1051">
            <v>0</v>
          </cell>
          <cell r="IX1051" t="str">
            <v>EKO-L</v>
          </cell>
          <cell r="IY1051">
            <v>0</v>
          </cell>
          <cell r="JA1051">
            <v>0</v>
          </cell>
        </row>
        <row r="1052">
          <cell r="Q1052" t="str">
            <v/>
          </cell>
          <cell r="AB1052" t="str">
            <v/>
          </cell>
          <cell r="AC1052">
            <v>4</v>
          </cell>
          <cell r="AI1052" t="str">
            <v/>
          </cell>
          <cell r="AJ1052">
            <v>0</v>
          </cell>
          <cell r="AK1052">
            <v>83.25</v>
          </cell>
          <cell r="AL1052">
            <v>84.5</v>
          </cell>
          <cell r="AM1052">
            <v>88</v>
          </cell>
          <cell r="AN1052">
            <v>80</v>
          </cell>
          <cell r="AO1052" t="str">
            <v/>
          </cell>
          <cell r="AP1052">
            <v>0</v>
          </cell>
          <cell r="AQ1052">
            <v>85</v>
          </cell>
          <cell r="AR1052">
            <v>0</v>
          </cell>
          <cell r="AS1052">
            <v>78.5</v>
          </cell>
          <cell r="AT1052">
            <v>81</v>
          </cell>
          <cell r="AU1052" t="str">
            <v/>
          </cell>
          <cell r="AV1052">
            <v>0</v>
          </cell>
          <cell r="AW1052">
            <v>81.83</v>
          </cell>
          <cell r="AX1052">
            <v>84</v>
          </cell>
          <cell r="AY1052">
            <v>88</v>
          </cell>
          <cell r="AZ1052">
            <v>80</v>
          </cell>
          <cell r="BA1052" t="str">
            <v/>
          </cell>
          <cell r="BB1052">
            <v>0</v>
          </cell>
          <cell r="BC1052">
            <v>86.75</v>
          </cell>
          <cell r="BD1052">
            <v>84.5</v>
          </cell>
          <cell r="BE1052">
            <v>88</v>
          </cell>
          <cell r="BF1052">
            <v>82</v>
          </cell>
          <cell r="BG1052" t="str">
            <v/>
          </cell>
          <cell r="BH1052">
            <v>0</v>
          </cell>
          <cell r="BI1052">
            <v>84.33</v>
          </cell>
          <cell r="BJ1052">
            <v>80</v>
          </cell>
          <cell r="BK1052">
            <v>77.75</v>
          </cell>
          <cell r="BL1052">
            <v>78</v>
          </cell>
          <cell r="BM1052" t="str">
            <v/>
          </cell>
          <cell r="BN1052">
            <v>0</v>
          </cell>
          <cell r="BO1052">
            <v>81.13</v>
          </cell>
          <cell r="BP1052">
            <v>78.25</v>
          </cell>
          <cell r="BQ1052">
            <v>77.75</v>
          </cell>
          <cell r="BR1052">
            <v>85</v>
          </cell>
          <cell r="BS1052" t="str">
            <v/>
          </cell>
          <cell r="BT1052">
            <v>0</v>
          </cell>
          <cell r="BU1052">
            <v>86.5</v>
          </cell>
          <cell r="BV1052">
            <v>84.25</v>
          </cell>
          <cell r="BW1052">
            <v>88.5</v>
          </cell>
          <cell r="BX1052">
            <v>88</v>
          </cell>
          <cell r="BY1052" t="str">
            <v/>
          </cell>
          <cell r="BZ1052">
            <v>0</v>
          </cell>
          <cell r="CA1052">
            <v>86.78</v>
          </cell>
          <cell r="CB1052">
            <v>81.75</v>
          </cell>
          <cell r="CC1052">
            <v>81</v>
          </cell>
          <cell r="CD1052">
            <v>82</v>
          </cell>
          <cell r="CE1052" t="str">
            <v/>
          </cell>
          <cell r="CF1052">
            <v>0</v>
          </cell>
          <cell r="CG1052">
            <v>86.25</v>
          </cell>
          <cell r="CH1052">
            <v>76.25</v>
          </cell>
          <cell r="CI1052">
            <v>78</v>
          </cell>
          <cell r="CJ1052">
            <v>82</v>
          </cell>
          <cell r="CK1052" t="str">
            <v/>
          </cell>
          <cell r="CL1052">
            <v>0</v>
          </cell>
          <cell r="CM1052">
            <v>76.17</v>
          </cell>
          <cell r="CN1052">
            <v>83.5</v>
          </cell>
          <cell r="CO1052">
            <v>80</v>
          </cell>
          <cell r="CP1052">
            <v>78</v>
          </cell>
          <cell r="CQ1052" t="str">
            <v/>
          </cell>
          <cell r="CR1052">
            <v>0</v>
          </cell>
          <cell r="CS1052">
            <v>82.08</v>
          </cell>
          <cell r="CT1052">
            <v>89.75</v>
          </cell>
          <cell r="CU1052">
            <v>86.5</v>
          </cell>
          <cell r="CV1052">
            <v>83</v>
          </cell>
          <cell r="CW1052" t="str">
            <v/>
          </cell>
          <cell r="CX1052">
            <v>0</v>
          </cell>
          <cell r="CY1052">
            <v>82.44</v>
          </cell>
          <cell r="CZ1052">
            <v>83.75</v>
          </cell>
          <cell r="DA1052">
            <v>76.75</v>
          </cell>
          <cell r="DB1052">
            <v>83</v>
          </cell>
          <cell r="DC1052" t="str">
            <v/>
          </cell>
          <cell r="DD1052">
            <v>0</v>
          </cell>
          <cell r="DE1052">
            <v>91</v>
          </cell>
          <cell r="DF1052">
            <v>81</v>
          </cell>
          <cell r="DG1052">
            <v>81.75</v>
          </cell>
          <cell r="DH1052">
            <v>88</v>
          </cell>
          <cell r="DI1052" t="str">
            <v/>
          </cell>
          <cell r="DJ1052">
            <v>0</v>
          </cell>
          <cell r="DK1052">
            <v>0</v>
          </cell>
          <cell r="DL1052">
            <v>0</v>
          </cell>
          <cell r="DM1052">
            <v>0</v>
          </cell>
          <cell r="DN1052">
            <v>85</v>
          </cell>
          <cell r="DO1052" t="str">
            <v/>
          </cell>
          <cell r="DP1052">
            <v>0</v>
          </cell>
          <cell r="DQ1052">
            <v>89</v>
          </cell>
          <cell r="DR1052">
            <v>85.5</v>
          </cell>
          <cell r="DS1052">
            <v>91.5</v>
          </cell>
          <cell r="DT1052">
            <v>82</v>
          </cell>
          <cell r="DU1052" t="str">
            <v/>
          </cell>
          <cell r="DV1052">
            <v>0</v>
          </cell>
          <cell r="DW1052">
            <v>91</v>
          </cell>
          <cell r="DX1052">
            <v>86.75</v>
          </cell>
          <cell r="DY1052">
            <v>79.75</v>
          </cell>
          <cell r="DZ1052">
            <v>85</v>
          </cell>
          <cell r="EA1052" t="str">
            <v/>
          </cell>
          <cell r="EB1052">
            <v>0</v>
          </cell>
          <cell r="EC1052">
            <v>79.78</v>
          </cell>
          <cell r="ED1052">
            <v>78.25</v>
          </cell>
          <cell r="EE1052">
            <v>84.25</v>
          </cell>
          <cell r="EF1052">
            <v>77</v>
          </cell>
          <cell r="EG1052" t="str">
            <v/>
          </cell>
          <cell r="EH1052">
            <v>0</v>
          </cell>
          <cell r="EI1052">
            <v>78.5</v>
          </cell>
          <cell r="EJ1052">
            <v>74.75</v>
          </cell>
          <cell r="EK1052">
            <v>74.5</v>
          </cell>
          <cell r="EL1052">
            <v>76</v>
          </cell>
          <cell r="EM1052" t="str">
            <v/>
          </cell>
          <cell r="EN1052">
            <v>0</v>
          </cell>
          <cell r="EO1052">
            <v>78.5</v>
          </cell>
          <cell r="EP1052">
            <v>74.75</v>
          </cell>
          <cell r="EQ1052">
            <v>74.5</v>
          </cell>
          <cell r="ER1052">
            <v>76</v>
          </cell>
          <cell r="ES1052" t="str">
            <v/>
          </cell>
          <cell r="ET1052">
            <v>0</v>
          </cell>
          <cell r="EU1052">
            <v>78.5</v>
          </cell>
          <cell r="EV1052">
            <v>74.75</v>
          </cell>
          <cell r="EW1052">
            <v>74.5</v>
          </cell>
          <cell r="EX1052">
            <v>76</v>
          </cell>
          <cell r="EY1052" t="str">
            <v/>
          </cell>
          <cell r="EZ1052">
            <v>0</v>
          </cell>
          <cell r="FA1052">
            <v>79.33</v>
          </cell>
          <cell r="FB1052">
            <v>71.25</v>
          </cell>
          <cell r="FC1052">
            <v>79</v>
          </cell>
          <cell r="FD1052">
            <v>72</v>
          </cell>
          <cell r="FE1052" t="str">
            <v/>
          </cell>
          <cell r="FF1052">
            <v>0</v>
          </cell>
          <cell r="FG1052">
            <v>79.33</v>
          </cell>
          <cell r="FH1052">
            <v>71.25</v>
          </cell>
          <cell r="FI1052">
            <v>79</v>
          </cell>
          <cell r="FJ1052">
            <v>72</v>
          </cell>
          <cell r="FK1052" t="str">
            <v/>
          </cell>
          <cell r="FL1052">
            <v>0</v>
          </cell>
          <cell r="FM1052">
            <v>79.33</v>
          </cell>
          <cell r="FN1052">
            <v>71.25</v>
          </cell>
          <cell r="FO1052">
            <v>79</v>
          </cell>
          <cell r="FP1052">
            <v>72</v>
          </cell>
          <cell r="FQ1052" t="str">
            <v/>
          </cell>
          <cell r="FR1052">
            <v>0</v>
          </cell>
          <cell r="FS1052">
            <v>79.33</v>
          </cell>
          <cell r="FT1052">
            <v>71.25</v>
          </cell>
          <cell r="FU1052">
            <v>79</v>
          </cell>
          <cell r="FV1052">
            <v>72</v>
          </cell>
          <cell r="FW1052" t="str">
            <v/>
          </cell>
          <cell r="FX1052">
            <v>0</v>
          </cell>
          <cell r="FY1052">
            <v>79.33</v>
          </cell>
          <cell r="FZ1052">
            <v>71.25</v>
          </cell>
          <cell r="GA1052">
            <v>79</v>
          </cell>
          <cell r="GB1052">
            <v>72</v>
          </cell>
          <cell r="GC1052" t="str">
            <v/>
          </cell>
          <cell r="GD1052">
            <v>0</v>
          </cell>
          <cell r="GE1052">
            <v>79.33</v>
          </cell>
          <cell r="GF1052">
            <v>71.25</v>
          </cell>
          <cell r="GG1052">
            <v>79</v>
          </cell>
          <cell r="GH1052">
            <v>72</v>
          </cell>
          <cell r="GI1052" t="str">
            <v/>
          </cell>
          <cell r="GJ1052">
            <v>0</v>
          </cell>
          <cell r="GK1052">
            <v>79.33</v>
          </cell>
          <cell r="GL1052">
            <v>71.25</v>
          </cell>
          <cell r="GM1052">
            <v>79</v>
          </cell>
          <cell r="GN1052">
            <v>72</v>
          </cell>
          <cell r="GO1052" t="str">
            <v/>
          </cell>
          <cell r="GP1052">
            <v>0</v>
          </cell>
          <cell r="GQ1052">
            <v>79.33</v>
          </cell>
          <cell r="GR1052">
            <v>71.25</v>
          </cell>
          <cell r="GS1052">
            <v>79</v>
          </cell>
          <cell r="GT1052">
            <v>72</v>
          </cell>
          <cell r="GU1052" t="str">
            <v/>
          </cell>
          <cell r="GV1052">
            <v>0</v>
          </cell>
          <cell r="GW1052">
            <v>81.92</v>
          </cell>
          <cell r="GX1052">
            <v>78.75</v>
          </cell>
          <cell r="GY1052">
            <v>70</v>
          </cell>
          <cell r="GZ1052">
            <v>78</v>
          </cell>
          <cell r="HA1052" t="str">
            <v>EKO-L</v>
          </cell>
          <cell r="HB1052">
            <v>0</v>
          </cell>
          <cell r="HC1052">
            <v>83.83</v>
          </cell>
          <cell r="HD1052">
            <v>75.75</v>
          </cell>
          <cell r="HE1052">
            <v>77.5</v>
          </cell>
          <cell r="HF1052">
            <v>79</v>
          </cell>
          <cell r="HH1052">
            <v>0</v>
          </cell>
          <cell r="HM1052" t="str">
            <v/>
          </cell>
          <cell r="HN1052" t="str">
            <v/>
          </cell>
          <cell r="HS1052">
            <v>0</v>
          </cell>
          <cell r="HT1052" t="str">
            <v>PKN</v>
          </cell>
          <cell r="HU1052">
            <v>0</v>
          </cell>
          <cell r="HV1052" t="str">
            <v>IND</v>
          </cell>
          <cell r="HW1052">
            <v>0</v>
          </cell>
          <cell r="HX1052" t="str">
            <v>MAT-W</v>
          </cell>
          <cell r="HY1052">
            <v>0</v>
          </cell>
          <cell r="HZ1052" t="str">
            <v>SEJ-W</v>
          </cell>
          <cell r="IA1052">
            <v>0</v>
          </cell>
          <cell r="IB1052" t="str">
            <v>IGR-W</v>
          </cell>
          <cell r="IC1052">
            <v>0</v>
          </cell>
          <cell r="ID1052" t="str">
            <v>SBO</v>
          </cell>
          <cell r="IE1052">
            <v>0</v>
          </cell>
          <cell r="IF1052" t="str">
            <v>PJO</v>
          </cell>
          <cell r="IG1052">
            <v>0</v>
          </cell>
          <cell r="IH1052" t="str">
            <v>PRA</v>
          </cell>
          <cell r="II1052">
            <v>0</v>
          </cell>
          <cell r="IJ1052" t="str">
            <v>JAW</v>
          </cell>
          <cell r="IK1052">
            <v>0</v>
          </cell>
          <cell r="IL1052" t="str">
            <v>ARB</v>
          </cell>
          <cell r="IM1052">
            <v>0</v>
          </cell>
          <cell r="IN1052" t="str">
            <v>PKM</v>
          </cell>
          <cell r="IO1052">
            <v>0</v>
          </cell>
          <cell r="IP1052" t="str">
            <v>MAT-P</v>
          </cell>
          <cell r="IQ1052">
            <v>0</v>
          </cell>
          <cell r="IR1052" t="str">
            <v>BIO-P</v>
          </cell>
          <cell r="IS1052">
            <v>0</v>
          </cell>
          <cell r="IT1052" t="str">
            <v>FIS-P</v>
          </cell>
          <cell r="IU1052">
            <v>0</v>
          </cell>
          <cell r="IV1052" t="str">
            <v>KIM-P</v>
          </cell>
          <cell r="IW1052">
            <v>0</v>
          </cell>
          <cell r="IX1052" t="str">
            <v>EKO-L</v>
          </cell>
          <cell r="IY1052">
            <v>0</v>
          </cell>
          <cell r="JA1052">
            <v>0</v>
          </cell>
        </row>
        <row r="1053">
          <cell r="Q1053" t="str">
            <v/>
          </cell>
          <cell r="AB1053" t="str">
            <v/>
          </cell>
          <cell r="AC1053">
            <v>5</v>
          </cell>
          <cell r="AI1053" t="str">
            <v/>
          </cell>
          <cell r="AJ1053">
            <v>0</v>
          </cell>
          <cell r="AK1053">
            <v>83.25</v>
          </cell>
          <cell r="AL1053">
            <v>84.5</v>
          </cell>
          <cell r="AM1053">
            <v>88</v>
          </cell>
          <cell r="AN1053">
            <v>80</v>
          </cell>
          <cell r="AO1053" t="str">
            <v/>
          </cell>
          <cell r="AP1053">
            <v>0</v>
          </cell>
          <cell r="AQ1053">
            <v>85</v>
          </cell>
          <cell r="AR1053">
            <v>0</v>
          </cell>
          <cell r="AS1053">
            <v>78.5</v>
          </cell>
          <cell r="AT1053">
            <v>81</v>
          </cell>
          <cell r="AU1053" t="str">
            <v/>
          </cell>
          <cell r="AV1053">
            <v>0</v>
          </cell>
          <cell r="AW1053">
            <v>81.83</v>
          </cell>
          <cell r="AX1053">
            <v>84</v>
          </cell>
          <cell r="AY1053">
            <v>88</v>
          </cell>
          <cell r="AZ1053">
            <v>80</v>
          </cell>
          <cell r="BA1053" t="str">
            <v/>
          </cell>
          <cell r="BB1053">
            <v>0</v>
          </cell>
          <cell r="BC1053">
            <v>86.75</v>
          </cell>
          <cell r="BD1053">
            <v>84.5</v>
          </cell>
          <cell r="BE1053">
            <v>88</v>
          </cell>
          <cell r="BF1053">
            <v>82</v>
          </cell>
          <cell r="BG1053" t="str">
            <v/>
          </cell>
          <cell r="BH1053">
            <v>0</v>
          </cell>
          <cell r="BI1053">
            <v>84.33</v>
          </cell>
          <cell r="BJ1053">
            <v>80</v>
          </cell>
          <cell r="BK1053">
            <v>77.75</v>
          </cell>
          <cell r="BL1053">
            <v>78</v>
          </cell>
          <cell r="BM1053" t="str">
            <v/>
          </cell>
          <cell r="BN1053">
            <v>0</v>
          </cell>
          <cell r="BO1053">
            <v>81.13</v>
          </cell>
          <cell r="BP1053">
            <v>78.25</v>
          </cell>
          <cell r="BQ1053">
            <v>77.75</v>
          </cell>
          <cell r="BR1053">
            <v>85</v>
          </cell>
          <cell r="BS1053" t="str">
            <v/>
          </cell>
          <cell r="BT1053">
            <v>0</v>
          </cell>
          <cell r="BU1053">
            <v>86.5</v>
          </cell>
          <cell r="BV1053">
            <v>84.25</v>
          </cell>
          <cell r="BW1053">
            <v>88.5</v>
          </cell>
          <cell r="BX1053">
            <v>88</v>
          </cell>
          <cell r="BY1053" t="str">
            <v/>
          </cell>
          <cell r="BZ1053">
            <v>0</v>
          </cell>
          <cell r="CA1053">
            <v>86.78</v>
          </cell>
          <cell r="CB1053">
            <v>81.75</v>
          </cell>
          <cell r="CC1053">
            <v>81</v>
          </cell>
          <cell r="CD1053">
            <v>82</v>
          </cell>
          <cell r="CE1053" t="str">
            <v/>
          </cell>
          <cell r="CF1053">
            <v>0</v>
          </cell>
          <cell r="CG1053">
            <v>86.25</v>
          </cell>
          <cell r="CH1053">
            <v>76.25</v>
          </cell>
          <cell r="CI1053">
            <v>78</v>
          </cell>
          <cell r="CJ1053">
            <v>82</v>
          </cell>
          <cell r="CK1053" t="str">
            <v/>
          </cell>
          <cell r="CL1053">
            <v>0</v>
          </cell>
          <cell r="CM1053">
            <v>76.17</v>
          </cell>
          <cell r="CN1053">
            <v>83.5</v>
          </cell>
          <cell r="CO1053">
            <v>80</v>
          </cell>
          <cell r="CP1053">
            <v>78</v>
          </cell>
          <cell r="CQ1053" t="str">
            <v/>
          </cell>
          <cell r="CR1053">
            <v>0</v>
          </cell>
          <cell r="CS1053">
            <v>82.08</v>
          </cell>
          <cell r="CT1053">
            <v>89.75</v>
          </cell>
          <cell r="CU1053">
            <v>86.5</v>
          </cell>
          <cell r="CV1053">
            <v>83</v>
          </cell>
          <cell r="CW1053" t="str">
            <v/>
          </cell>
          <cell r="CX1053">
            <v>0</v>
          </cell>
          <cell r="CY1053">
            <v>82.44</v>
          </cell>
          <cell r="CZ1053">
            <v>83.75</v>
          </cell>
          <cell r="DA1053">
            <v>76.75</v>
          </cell>
          <cell r="DB1053">
            <v>83</v>
          </cell>
          <cell r="DC1053" t="str">
            <v/>
          </cell>
          <cell r="DD1053">
            <v>0</v>
          </cell>
          <cell r="DE1053">
            <v>91</v>
          </cell>
          <cell r="DF1053">
            <v>81</v>
          </cell>
          <cell r="DG1053">
            <v>81.75</v>
          </cell>
          <cell r="DH1053">
            <v>88</v>
          </cell>
          <cell r="DI1053" t="str">
            <v/>
          </cell>
          <cell r="DJ1053">
            <v>0</v>
          </cell>
          <cell r="DK1053">
            <v>0</v>
          </cell>
          <cell r="DL1053">
            <v>0</v>
          </cell>
          <cell r="DM1053">
            <v>0</v>
          </cell>
          <cell r="DN1053">
            <v>85</v>
          </cell>
          <cell r="DO1053" t="str">
            <v/>
          </cell>
          <cell r="DP1053">
            <v>0</v>
          </cell>
          <cell r="DQ1053">
            <v>89</v>
          </cell>
          <cell r="DR1053">
            <v>85.5</v>
          </cell>
          <cell r="DS1053">
            <v>91.5</v>
          </cell>
          <cell r="DT1053">
            <v>82</v>
          </cell>
          <cell r="DU1053" t="str">
            <v/>
          </cell>
          <cell r="DV1053">
            <v>0</v>
          </cell>
          <cell r="DW1053">
            <v>91</v>
          </cell>
          <cell r="DX1053">
            <v>86.75</v>
          </cell>
          <cell r="DY1053">
            <v>79.75</v>
          </cell>
          <cell r="DZ1053">
            <v>85</v>
          </cell>
          <cell r="EA1053" t="str">
            <v/>
          </cell>
          <cell r="EB1053">
            <v>0</v>
          </cell>
          <cell r="EC1053">
            <v>79.78</v>
          </cell>
          <cell r="ED1053">
            <v>78.25</v>
          </cell>
          <cell r="EE1053">
            <v>84.25</v>
          </cell>
          <cell r="EF1053">
            <v>77</v>
          </cell>
          <cell r="EG1053" t="str">
            <v/>
          </cell>
          <cell r="EH1053">
            <v>0</v>
          </cell>
          <cell r="EI1053">
            <v>78.5</v>
          </cell>
          <cell r="EJ1053">
            <v>74.75</v>
          </cell>
          <cell r="EK1053">
            <v>74.5</v>
          </cell>
          <cell r="EL1053">
            <v>76</v>
          </cell>
          <cell r="EM1053" t="str">
            <v/>
          </cell>
          <cell r="EN1053">
            <v>0</v>
          </cell>
          <cell r="EO1053">
            <v>78.5</v>
          </cell>
          <cell r="EP1053">
            <v>74.75</v>
          </cell>
          <cell r="EQ1053">
            <v>74.5</v>
          </cell>
          <cell r="ER1053">
            <v>76</v>
          </cell>
          <cell r="ES1053" t="str">
            <v/>
          </cell>
          <cell r="ET1053">
            <v>0</v>
          </cell>
          <cell r="EU1053">
            <v>78.5</v>
          </cell>
          <cell r="EV1053">
            <v>74.75</v>
          </cell>
          <cell r="EW1053">
            <v>74.5</v>
          </cell>
          <cell r="EX1053">
            <v>76</v>
          </cell>
          <cell r="EY1053" t="str">
            <v/>
          </cell>
          <cell r="EZ1053">
            <v>0</v>
          </cell>
          <cell r="FA1053">
            <v>79.33</v>
          </cell>
          <cell r="FB1053">
            <v>71.25</v>
          </cell>
          <cell r="FC1053">
            <v>79</v>
          </cell>
          <cell r="FD1053">
            <v>72</v>
          </cell>
          <cell r="FE1053" t="str">
            <v/>
          </cell>
          <cell r="FF1053">
            <v>0</v>
          </cell>
          <cell r="FG1053">
            <v>79.33</v>
          </cell>
          <cell r="FH1053">
            <v>71.25</v>
          </cell>
          <cell r="FI1053">
            <v>79</v>
          </cell>
          <cell r="FJ1053">
            <v>72</v>
          </cell>
          <cell r="FK1053" t="str">
            <v/>
          </cell>
          <cell r="FL1053">
            <v>0</v>
          </cell>
          <cell r="FM1053">
            <v>79.33</v>
          </cell>
          <cell r="FN1053">
            <v>71.25</v>
          </cell>
          <cell r="FO1053">
            <v>79</v>
          </cell>
          <cell r="FP1053">
            <v>72</v>
          </cell>
          <cell r="FQ1053" t="str">
            <v/>
          </cell>
          <cell r="FR1053">
            <v>0</v>
          </cell>
          <cell r="FS1053">
            <v>79.33</v>
          </cell>
          <cell r="FT1053">
            <v>71.25</v>
          </cell>
          <cell r="FU1053">
            <v>79</v>
          </cell>
          <cell r="FV1053">
            <v>72</v>
          </cell>
          <cell r="FW1053" t="str">
            <v/>
          </cell>
          <cell r="FX1053">
            <v>0</v>
          </cell>
          <cell r="FY1053">
            <v>79.33</v>
          </cell>
          <cell r="FZ1053">
            <v>71.25</v>
          </cell>
          <cell r="GA1053">
            <v>79</v>
          </cell>
          <cell r="GB1053">
            <v>72</v>
          </cell>
          <cell r="GC1053" t="str">
            <v/>
          </cell>
          <cell r="GD1053">
            <v>0</v>
          </cell>
          <cell r="GE1053">
            <v>79.33</v>
          </cell>
          <cell r="GF1053">
            <v>71.25</v>
          </cell>
          <cell r="GG1053">
            <v>79</v>
          </cell>
          <cell r="GH1053">
            <v>72</v>
          </cell>
          <cell r="GI1053" t="str">
            <v/>
          </cell>
          <cell r="GJ1053">
            <v>0</v>
          </cell>
          <cell r="GK1053">
            <v>79.33</v>
          </cell>
          <cell r="GL1053">
            <v>71.25</v>
          </cell>
          <cell r="GM1053">
            <v>79</v>
          </cell>
          <cell r="GN1053">
            <v>72</v>
          </cell>
          <cell r="GO1053" t="str">
            <v/>
          </cell>
          <cell r="GP1053">
            <v>0</v>
          </cell>
          <cell r="GQ1053">
            <v>79.33</v>
          </cell>
          <cell r="GR1053">
            <v>71.25</v>
          </cell>
          <cell r="GS1053">
            <v>79</v>
          </cell>
          <cell r="GT1053">
            <v>72</v>
          </cell>
          <cell r="GU1053" t="str">
            <v/>
          </cell>
          <cell r="GV1053">
            <v>0</v>
          </cell>
          <cell r="GW1053">
            <v>81.92</v>
          </cell>
          <cell r="GX1053">
            <v>78.75</v>
          </cell>
          <cell r="GY1053">
            <v>70</v>
          </cell>
          <cell r="GZ1053">
            <v>78</v>
          </cell>
          <cell r="HA1053" t="str">
            <v>EKO-L</v>
          </cell>
          <cell r="HB1053">
            <v>0</v>
          </cell>
          <cell r="HC1053">
            <v>83.83</v>
          </cell>
          <cell r="HD1053">
            <v>75.75</v>
          </cell>
          <cell r="HE1053">
            <v>77.5</v>
          </cell>
          <cell r="HF1053">
            <v>79</v>
          </cell>
          <cell r="HH1053">
            <v>0</v>
          </cell>
          <cell r="HM1053" t="str">
            <v/>
          </cell>
          <cell r="HN1053" t="str">
            <v/>
          </cell>
          <cell r="HS1053">
            <v>0</v>
          </cell>
          <cell r="HT1053" t="str">
            <v>PKN</v>
          </cell>
          <cell r="HU1053">
            <v>0</v>
          </cell>
          <cell r="HV1053" t="str">
            <v>IND</v>
          </cell>
          <cell r="HW1053">
            <v>0</v>
          </cell>
          <cell r="HX1053" t="str">
            <v>MAT-W</v>
          </cell>
          <cell r="HY1053">
            <v>0</v>
          </cell>
          <cell r="HZ1053" t="str">
            <v>SEJ-W</v>
          </cell>
          <cell r="IA1053">
            <v>0</v>
          </cell>
          <cell r="IB1053" t="str">
            <v>IGR-W</v>
          </cell>
          <cell r="IC1053">
            <v>0</v>
          </cell>
          <cell r="ID1053" t="str">
            <v>SBO</v>
          </cell>
          <cell r="IE1053">
            <v>0</v>
          </cell>
          <cell r="IF1053" t="str">
            <v>PJO</v>
          </cell>
          <cell r="IG1053">
            <v>0</v>
          </cell>
          <cell r="IH1053" t="str">
            <v>PRA</v>
          </cell>
          <cell r="II1053">
            <v>0</v>
          </cell>
          <cell r="IJ1053" t="str">
            <v>JAW</v>
          </cell>
          <cell r="IK1053">
            <v>0</v>
          </cell>
          <cell r="IL1053" t="str">
            <v>ARB</v>
          </cell>
          <cell r="IM1053">
            <v>0</v>
          </cell>
          <cell r="IN1053" t="str">
            <v>PKM</v>
          </cell>
          <cell r="IO1053">
            <v>0</v>
          </cell>
          <cell r="IP1053" t="str">
            <v>MAT-P</v>
          </cell>
          <cell r="IQ1053">
            <v>0</v>
          </cell>
          <cell r="IR1053" t="str">
            <v>BIO-P</v>
          </cell>
          <cell r="IS1053">
            <v>0</v>
          </cell>
          <cell r="IT1053" t="str">
            <v>FIS-P</v>
          </cell>
          <cell r="IU1053">
            <v>0</v>
          </cell>
          <cell r="IV1053" t="str">
            <v>KIM-P</v>
          </cell>
          <cell r="IW1053">
            <v>0</v>
          </cell>
          <cell r="IX1053" t="str">
            <v>EKO-L</v>
          </cell>
          <cell r="IY1053">
            <v>0</v>
          </cell>
          <cell r="JA1053">
            <v>0</v>
          </cell>
        </row>
        <row r="1054">
          <cell r="Q1054" t="str">
            <v/>
          </cell>
          <cell r="AB1054" t="str">
            <v/>
          </cell>
          <cell r="AC1054">
            <v>6</v>
          </cell>
          <cell r="AI1054" t="str">
            <v/>
          </cell>
          <cell r="AJ1054">
            <v>0</v>
          </cell>
          <cell r="AK1054">
            <v>83.25</v>
          </cell>
          <cell r="AL1054">
            <v>84.5</v>
          </cell>
          <cell r="AM1054">
            <v>88</v>
          </cell>
          <cell r="AN1054">
            <v>80</v>
          </cell>
          <cell r="AO1054" t="str">
            <v/>
          </cell>
          <cell r="AP1054">
            <v>0</v>
          </cell>
          <cell r="AQ1054">
            <v>85</v>
          </cell>
          <cell r="AR1054">
            <v>0</v>
          </cell>
          <cell r="AS1054">
            <v>78.5</v>
          </cell>
          <cell r="AT1054">
            <v>81</v>
          </cell>
          <cell r="AU1054" t="str">
            <v/>
          </cell>
          <cell r="AV1054">
            <v>0</v>
          </cell>
          <cell r="AW1054">
            <v>81.83</v>
          </cell>
          <cell r="AX1054">
            <v>84</v>
          </cell>
          <cell r="AY1054">
            <v>88</v>
          </cell>
          <cell r="AZ1054">
            <v>80</v>
          </cell>
          <cell r="BA1054" t="str">
            <v/>
          </cell>
          <cell r="BB1054">
            <v>0</v>
          </cell>
          <cell r="BC1054">
            <v>86.75</v>
          </cell>
          <cell r="BD1054">
            <v>84.5</v>
          </cell>
          <cell r="BE1054">
            <v>88</v>
          </cell>
          <cell r="BF1054">
            <v>82</v>
          </cell>
          <cell r="BG1054" t="str">
            <v/>
          </cell>
          <cell r="BH1054">
            <v>0</v>
          </cell>
          <cell r="BI1054">
            <v>84.33</v>
          </cell>
          <cell r="BJ1054">
            <v>80</v>
          </cell>
          <cell r="BK1054">
            <v>77.75</v>
          </cell>
          <cell r="BL1054">
            <v>78</v>
          </cell>
          <cell r="BM1054" t="str">
            <v/>
          </cell>
          <cell r="BN1054">
            <v>0</v>
          </cell>
          <cell r="BO1054">
            <v>81.13</v>
          </cell>
          <cell r="BP1054">
            <v>78.25</v>
          </cell>
          <cell r="BQ1054">
            <v>77.75</v>
          </cell>
          <cell r="BR1054">
            <v>85</v>
          </cell>
          <cell r="BS1054" t="str">
            <v/>
          </cell>
          <cell r="BT1054">
            <v>0</v>
          </cell>
          <cell r="BU1054">
            <v>86.5</v>
          </cell>
          <cell r="BV1054">
            <v>84.25</v>
          </cell>
          <cell r="BW1054">
            <v>88.5</v>
          </cell>
          <cell r="BX1054">
            <v>88</v>
          </cell>
          <cell r="BY1054" t="str">
            <v/>
          </cell>
          <cell r="BZ1054">
            <v>0</v>
          </cell>
          <cell r="CA1054">
            <v>86.78</v>
          </cell>
          <cell r="CB1054">
            <v>81.75</v>
          </cell>
          <cell r="CC1054">
            <v>81</v>
          </cell>
          <cell r="CD1054">
            <v>82</v>
          </cell>
          <cell r="CE1054" t="str">
            <v/>
          </cell>
          <cell r="CF1054">
            <v>0</v>
          </cell>
          <cell r="CG1054">
            <v>86.25</v>
          </cell>
          <cell r="CH1054">
            <v>76.25</v>
          </cell>
          <cell r="CI1054">
            <v>78</v>
          </cell>
          <cell r="CJ1054">
            <v>82</v>
          </cell>
          <cell r="CK1054" t="str">
            <v/>
          </cell>
          <cell r="CL1054">
            <v>0</v>
          </cell>
          <cell r="CM1054">
            <v>76.17</v>
          </cell>
          <cell r="CN1054">
            <v>83.5</v>
          </cell>
          <cell r="CO1054">
            <v>80</v>
          </cell>
          <cell r="CP1054">
            <v>78</v>
          </cell>
          <cell r="CQ1054" t="str">
            <v/>
          </cell>
          <cell r="CR1054">
            <v>0</v>
          </cell>
          <cell r="CS1054">
            <v>82.08</v>
          </cell>
          <cell r="CT1054">
            <v>89.75</v>
          </cell>
          <cell r="CU1054">
            <v>86.5</v>
          </cell>
          <cell r="CV1054">
            <v>83</v>
          </cell>
          <cell r="CW1054" t="str">
            <v/>
          </cell>
          <cell r="CX1054">
            <v>0</v>
          </cell>
          <cell r="CY1054">
            <v>82.44</v>
          </cell>
          <cell r="CZ1054">
            <v>83.75</v>
          </cell>
          <cell r="DA1054">
            <v>76.75</v>
          </cell>
          <cell r="DB1054">
            <v>83</v>
          </cell>
          <cell r="DC1054" t="str">
            <v/>
          </cell>
          <cell r="DD1054">
            <v>0</v>
          </cell>
          <cell r="DE1054">
            <v>91</v>
          </cell>
          <cell r="DF1054">
            <v>81</v>
          </cell>
          <cell r="DG1054">
            <v>81.75</v>
          </cell>
          <cell r="DH1054">
            <v>88</v>
          </cell>
          <cell r="DI1054" t="str">
            <v/>
          </cell>
          <cell r="DJ1054">
            <v>0</v>
          </cell>
          <cell r="DK1054">
            <v>0</v>
          </cell>
          <cell r="DL1054">
            <v>0</v>
          </cell>
          <cell r="DM1054">
            <v>0</v>
          </cell>
          <cell r="DN1054">
            <v>85</v>
          </cell>
          <cell r="DO1054" t="str">
            <v/>
          </cell>
          <cell r="DP1054">
            <v>0</v>
          </cell>
          <cell r="DQ1054">
            <v>89</v>
          </cell>
          <cell r="DR1054">
            <v>85.5</v>
          </cell>
          <cell r="DS1054">
            <v>91.5</v>
          </cell>
          <cell r="DT1054">
            <v>82</v>
          </cell>
          <cell r="DU1054" t="str">
            <v/>
          </cell>
          <cell r="DV1054">
            <v>0</v>
          </cell>
          <cell r="DW1054">
            <v>91</v>
          </cell>
          <cell r="DX1054">
            <v>86.75</v>
          </cell>
          <cell r="DY1054">
            <v>79.75</v>
          </cell>
          <cell r="DZ1054">
            <v>85</v>
          </cell>
          <cell r="EA1054" t="str">
            <v/>
          </cell>
          <cell r="EB1054">
            <v>0</v>
          </cell>
          <cell r="EC1054">
            <v>79.78</v>
          </cell>
          <cell r="ED1054">
            <v>78.25</v>
          </cell>
          <cell r="EE1054">
            <v>84.25</v>
          </cell>
          <cell r="EF1054">
            <v>77</v>
          </cell>
          <cell r="EG1054" t="str">
            <v/>
          </cell>
          <cell r="EH1054">
            <v>0</v>
          </cell>
          <cell r="EI1054">
            <v>78.5</v>
          </cell>
          <cell r="EJ1054">
            <v>74.75</v>
          </cell>
          <cell r="EK1054">
            <v>74.5</v>
          </cell>
          <cell r="EL1054">
            <v>76</v>
          </cell>
          <cell r="EM1054" t="str">
            <v/>
          </cell>
          <cell r="EN1054">
            <v>0</v>
          </cell>
          <cell r="EO1054">
            <v>78.5</v>
          </cell>
          <cell r="EP1054">
            <v>74.75</v>
          </cell>
          <cell r="EQ1054">
            <v>74.5</v>
          </cell>
          <cell r="ER1054">
            <v>76</v>
          </cell>
          <cell r="ES1054" t="str">
            <v/>
          </cell>
          <cell r="ET1054">
            <v>0</v>
          </cell>
          <cell r="EU1054">
            <v>78.5</v>
          </cell>
          <cell r="EV1054">
            <v>74.75</v>
          </cell>
          <cell r="EW1054">
            <v>74.5</v>
          </cell>
          <cell r="EX1054">
            <v>76</v>
          </cell>
          <cell r="EY1054" t="str">
            <v/>
          </cell>
          <cell r="EZ1054">
            <v>0</v>
          </cell>
          <cell r="FA1054">
            <v>79.33</v>
          </cell>
          <cell r="FB1054">
            <v>71.25</v>
          </cell>
          <cell r="FC1054">
            <v>79</v>
          </cell>
          <cell r="FD1054">
            <v>72</v>
          </cell>
          <cell r="FE1054" t="str">
            <v/>
          </cell>
          <cell r="FF1054">
            <v>0</v>
          </cell>
          <cell r="FG1054">
            <v>79.33</v>
          </cell>
          <cell r="FH1054">
            <v>71.25</v>
          </cell>
          <cell r="FI1054">
            <v>79</v>
          </cell>
          <cell r="FJ1054">
            <v>72</v>
          </cell>
          <cell r="FK1054" t="str">
            <v/>
          </cell>
          <cell r="FL1054">
            <v>0</v>
          </cell>
          <cell r="FM1054">
            <v>79.33</v>
          </cell>
          <cell r="FN1054">
            <v>71.25</v>
          </cell>
          <cell r="FO1054">
            <v>79</v>
          </cell>
          <cell r="FP1054">
            <v>72</v>
          </cell>
          <cell r="FQ1054" t="str">
            <v/>
          </cell>
          <cell r="FR1054">
            <v>0</v>
          </cell>
          <cell r="FS1054">
            <v>79.33</v>
          </cell>
          <cell r="FT1054">
            <v>71.25</v>
          </cell>
          <cell r="FU1054">
            <v>79</v>
          </cell>
          <cell r="FV1054">
            <v>72</v>
          </cell>
          <cell r="FW1054" t="str">
            <v/>
          </cell>
          <cell r="FX1054">
            <v>0</v>
          </cell>
          <cell r="FY1054">
            <v>79.33</v>
          </cell>
          <cell r="FZ1054">
            <v>71.25</v>
          </cell>
          <cell r="GA1054">
            <v>79</v>
          </cell>
          <cell r="GB1054">
            <v>72</v>
          </cell>
          <cell r="GC1054" t="str">
            <v/>
          </cell>
          <cell r="GD1054">
            <v>0</v>
          </cell>
          <cell r="GE1054">
            <v>79.33</v>
          </cell>
          <cell r="GF1054">
            <v>71.25</v>
          </cell>
          <cell r="GG1054">
            <v>79</v>
          </cell>
          <cell r="GH1054">
            <v>72</v>
          </cell>
          <cell r="GI1054" t="str">
            <v/>
          </cell>
          <cell r="GJ1054">
            <v>0</v>
          </cell>
          <cell r="GK1054">
            <v>79.33</v>
          </cell>
          <cell r="GL1054">
            <v>71.25</v>
          </cell>
          <cell r="GM1054">
            <v>79</v>
          </cell>
          <cell r="GN1054">
            <v>72</v>
          </cell>
          <cell r="GO1054" t="str">
            <v/>
          </cell>
          <cell r="GP1054">
            <v>0</v>
          </cell>
          <cell r="GQ1054">
            <v>79.33</v>
          </cell>
          <cell r="GR1054">
            <v>71.25</v>
          </cell>
          <cell r="GS1054">
            <v>79</v>
          </cell>
          <cell r="GT1054">
            <v>72</v>
          </cell>
          <cell r="GU1054" t="str">
            <v/>
          </cell>
          <cell r="GV1054">
            <v>0</v>
          </cell>
          <cell r="GW1054">
            <v>81.92</v>
          </cell>
          <cell r="GX1054">
            <v>78.75</v>
          </cell>
          <cell r="GY1054">
            <v>70</v>
          </cell>
          <cell r="GZ1054">
            <v>78</v>
          </cell>
          <cell r="HA1054" t="str">
            <v>EKO-L</v>
          </cell>
          <cell r="HB1054">
            <v>0</v>
          </cell>
          <cell r="HC1054">
            <v>83.83</v>
          </cell>
          <cell r="HD1054">
            <v>75.75</v>
          </cell>
          <cell r="HE1054">
            <v>77.5</v>
          </cell>
          <cell r="HF1054">
            <v>79</v>
          </cell>
          <cell r="HH1054">
            <v>0</v>
          </cell>
          <cell r="HM1054" t="str">
            <v/>
          </cell>
          <cell r="HN1054" t="str">
            <v/>
          </cell>
          <cell r="HS1054">
            <v>0</v>
          </cell>
          <cell r="HT1054" t="str">
            <v>PKN</v>
          </cell>
          <cell r="HU1054">
            <v>0</v>
          </cell>
          <cell r="HV1054" t="str">
            <v>IND</v>
          </cell>
          <cell r="HW1054">
            <v>0</v>
          </cell>
          <cell r="HX1054" t="str">
            <v>MAT-W</v>
          </cell>
          <cell r="HY1054">
            <v>0</v>
          </cell>
          <cell r="HZ1054" t="str">
            <v>SEJ-W</v>
          </cell>
          <cell r="IA1054">
            <v>0</v>
          </cell>
          <cell r="IB1054" t="str">
            <v>IGR-W</v>
          </cell>
          <cell r="IC1054">
            <v>0</v>
          </cell>
          <cell r="ID1054" t="str">
            <v>SBO</v>
          </cell>
          <cell r="IE1054">
            <v>0</v>
          </cell>
          <cell r="IF1054" t="str">
            <v>PJO</v>
          </cell>
          <cell r="IG1054">
            <v>0</v>
          </cell>
          <cell r="IH1054" t="str">
            <v>PRA</v>
          </cell>
          <cell r="II1054">
            <v>0</v>
          </cell>
          <cell r="IJ1054" t="str">
            <v>JAW</v>
          </cell>
          <cell r="IK1054">
            <v>0</v>
          </cell>
          <cell r="IL1054" t="str">
            <v>ARB</v>
          </cell>
          <cell r="IM1054">
            <v>0</v>
          </cell>
          <cell r="IN1054" t="str">
            <v>PKM</v>
          </cell>
          <cell r="IO1054">
            <v>0</v>
          </cell>
          <cell r="IP1054" t="str">
            <v>MAT-P</v>
          </cell>
          <cell r="IQ1054">
            <v>0</v>
          </cell>
          <cell r="IR1054" t="str">
            <v>BIO-P</v>
          </cell>
          <cell r="IS1054">
            <v>0</v>
          </cell>
          <cell r="IT1054" t="str">
            <v>FIS-P</v>
          </cell>
          <cell r="IU1054">
            <v>0</v>
          </cell>
          <cell r="IV1054" t="str">
            <v>KIM-P</v>
          </cell>
          <cell r="IW1054">
            <v>0</v>
          </cell>
          <cell r="IX1054" t="str">
            <v>EKO-L</v>
          </cell>
          <cell r="IY1054">
            <v>0</v>
          </cell>
          <cell r="JA1054">
            <v>0</v>
          </cell>
        </row>
        <row r="1055">
          <cell r="Q1055" t="str">
            <v/>
          </cell>
          <cell r="AB1055" t="str">
            <v/>
          </cell>
          <cell r="AC1055">
            <v>7</v>
          </cell>
          <cell r="AI1055" t="str">
            <v/>
          </cell>
          <cell r="AJ1055">
            <v>0</v>
          </cell>
          <cell r="AK1055">
            <v>83.25</v>
          </cell>
          <cell r="AL1055">
            <v>84.5</v>
          </cell>
          <cell r="AM1055">
            <v>88</v>
          </cell>
          <cell r="AN1055">
            <v>80</v>
          </cell>
          <cell r="AO1055" t="str">
            <v/>
          </cell>
          <cell r="AP1055">
            <v>0</v>
          </cell>
          <cell r="AQ1055">
            <v>85</v>
          </cell>
          <cell r="AR1055">
            <v>0</v>
          </cell>
          <cell r="AS1055">
            <v>78.5</v>
          </cell>
          <cell r="AT1055">
            <v>81</v>
          </cell>
          <cell r="AU1055" t="str">
            <v/>
          </cell>
          <cell r="AV1055">
            <v>0</v>
          </cell>
          <cell r="AW1055">
            <v>81.83</v>
          </cell>
          <cell r="AX1055">
            <v>84</v>
          </cell>
          <cell r="AY1055">
            <v>88</v>
          </cell>
          <cell r="AZ1055">
            <v>80</v>
          </cell>
          <cell r="BA1055" t="str">
            <v/>
          </cell>
          <cell r="BB1055">
            <v>0</v>
          </cell>
          <cell r="BC1055">
            <v>86.75</v>
          </cell>
          <cell r="BD1055">
            <v>84.5</v>
          </cell>
          <cell r="BE1055">
            <v>88</v>
          </cell>
          <cell r="BF1055">
            <v>82</v>
          </cell>
          <cell r="BG1055" t="str">
            <v/>
          </cell>
          <cell r="BH1055">
            <v>0</v>
          </cell>
          <cell r="BI1055">
            <v>84.33</v>
          </cell>
          <cell r="BJ1055">
            <v>80</v>
          </cell>
          <cell r="BK1055">
            <v>77.75</v>
          </cell>
          <cell r="BL1055">
            <v>78</v>
          </cell>
          <cell r="BM1055" t="str">
            <v/>
          </cell>
          <cell r="BN1055">
            <v>0</v>
          </cell>
          <cell r="BO1055">
            <v>81.13</v>
          </cell>
          <cell r="BP1055">
            <v>78.25</v>
          </cell>
          <cell r="BQ1055">
            <v>77.75</v>
          </cell>
          <cell r="BR1055">
            <v>85</v>
          </cell>
          <cell r="BS1055" t="str">
            <v/>
          </cell>
          <cell r="BT1055">
            <v>0</v>
          </cell>
          <cell r="BU1055">
            <v>86.5</v>
          </cell>
          <cell r="BV1055">
            <v>84.25</v>
          </cell>
          <cell r="BW1055">
            <v>88.5</v>
          </cell>
          <cell r="BX1055">
            <v>88</v>
          </cell>
          <cell r="BY1055" t="str">
            <v/>
          </cell>
          <cell r="BZ1055">
            <v>0</v>
          </cell>
          <cell r="CA1055">
            <v>86.78</v>
          </cell>
          <cell r="CB1055">
            <v>81.75</v>
          </cell>
          <cell r="CC1055">
            <v>81</v>
          </cell>
          <cell r="CD1055">
            <v>82</v>
          </cell>
          <cell r="CE1055" t="str">
            <v/>
          </cell>
          <cell r="CF1055">
            <v>0</v>
          </cell>
          <cell r="CG1055">
            <v>86.25</v>
          </cell>
          <cell r="CH1055">
            <v>76.25</v>
          </cell>
          <cell r="CI1055">
            <v>78</v>
          </cell>
          <cell r="CJ1055">
            <v>82</v>
          </cell>
          <cell r="CK1055" t="str">
            <v/>
          </cell>
          <cell r="CL1055">
            <v>0</v>
          </cell>
          <cell r="CM1055">
            <v>76.17</v>
          </cell>
          <cell r="CN1055">
            <v>83.5</v>
          </cell>
          <cell r="CO1055">
            <v>80</v>
          </cell>
          <cell r="CP1055">
            <v>78</v>
          </cell>
          <cell r="CQ1055" t="str">
            <v/>
          </cell>
          <cell r="CR1055">
            <v>0</v>
          </cell>
          <cell r="CS1055">
            <v>82.08</v>
          </cell>
          <cell r="CT1055">
            <v>89.75</v>
          </cell>
          <cell r="CU1055">
            <v>86.5</v>
          </cell>
          <cell r="CV1055">
            <v>83</v>
          </cell>
          <cell r="CW1055" t="str">
            <v/>
          </cell>
          <cell r="CX1055">
            <v>0</v>
          </cell>
          <cell r="CY1055">
            <v>82.44</v>
          </cell>
          <cell r="CZ1055">
            <v>83.75</v>
          </cell>
          <cell r="DA1055">
            <v>76.75</v>
          </cell>
          <cell r="DB1055">
            <v>83</v>
          </cell>
          <cell r="DC1055" t="str">
            <v/>
          </cell>
          <cell r="DD1055">
            <v>0</v>
          </cell>
          <cell r="DE1055">
            <v>91</v>
          </cell>
          <cell r="DF1055">
            <v>81</v>
          </cell>
          <cell r="DG1055">
            <v>81.75</v>
          </cell>
          <cell r="DH1055">
            <v>88</v>
          </cell>
          <cell r="DI1055" t="str">
            <v/>
          </cell>
          <cell r="DJ1055">
            <v>0</v>
          </cell>
          <cell r="DK1055">
            <v>0</v>
          </cell>
          <cell r="DL1055">
            <v>0</v>
          </cell>
          <cell r="DM1055">
            <v>0</v>
          </cell>
          <cell r="DN1055">
            <v>85</v>
          </cell>
          <cell r="DO1055" t="str">
            <v/>
          </cell>
          <cell r="DP1055">
            <v>0</v>
          </cell>
          <cell r="DQ1055">
            <v>89</v>
          </cell>
          <cell r="DR1055">
            <v>85.5</v>
          </cell>
          <cell r="DS1055">
            <v>91.5</v>
          </cell>
          <cell r="DT1055">
            <v>82</v>
          </cell>
          <cell r="DU1055" t="str">
            <v/>
          </cell>
          <cell r="DV1055">
            <v>0</v>
          </cell>
          <cell r="DW1055">
            <v>91</v>
          </cell>
          <cell r="DX1055">
            <v>86.75</v>
          </cell>
          <cell r="DY1055">
            <v>79.75</v>
          </cell>
          <cell r="DZ1055">
            <v>85</v>
          </cell>
          <cell r="EA1055" t="str">
            <v/>
          </cell>
          <cell r="EB1055">
            <v>0</v>
          </cell>
          <cell r="EC1055">
            <v>79.78</v>
          </cell>
          <cell r="ED1055">
            <v>78.25</v>
          </cell>
          <cell r="EE1055">
            <v>84.25</v>
          </cell>
          <cell r="EF1055">
            <v>77</v>
          </cell>
          <cell r="EG1055" t="str">
            <v/>
          </cell>
          <cell r="EH1055">
            <v>0</v>
          </cell>
          <cell r="EI1055">
            <v>78.5</v>
          </cell>
          <cell r="EJ1055">
            <v>74.75</v>
          </cell>
          <cell r="EK1055">
            <v>74.5</v>
          </cell>
          <cell r="EL1055">
            <v>76</v>
          </cell>
          <cell r="EM1055" t="str">
            <v/>
          </cell>
          <cell r="EN1055">
            <v>0</v>
          </cell>
          <cell r="EO1055">
            <v>78.5</v>
          </cell>
          <cell r="EP1055">
            <v>74.75</v>
          </cell>
          <cell r="EQ1055">
            <v>74.5</v>
          </cell>
          <cell r="ER1055">
            <v>76</v>
          </cell>
          <cell r="ES1055" t="str">
            <v/>
          </cell>
          <cell r="ET1055">
            <v>0</v>
          </cell>
          <cell r="EU1055">
            <v>78.5</v>
          </cell>
          <cell r="EV1055">
            <v>74.75</v>
          </cell>
          <cell r="EW1055">
            <v>74.5</v>
          </cell>
          <cell r="EX1055">
            <v>76</v>
          </cell>
          <cell r="EY1055" t="str">
            <v/>
          </cell>
          <cell r="EZ1055">
            <v>0</v>
          </cell>
          <cell r="FA1055">
            <v>79.33</v>
          </cell>
          <cell r="FB1055">
            <v>71.25</v>
          </cell>
          <cell r="FC1055">
            <v>79</v>
          </cell>
          <cell r="FD1055">
            <v>72</v>
          </cell>
          <cell r="FE1055" t="str">
            <v/>
          </cell>
          <cell r="FF1055">
            <v>0</v>
          </cell>
          <cell r="FG1055">
            <v>79.33</v>
          </cell>
          <cell r="FH1055">
            <v>71.25</v>
          </cell>
          <cell r="FI1055">
            <v>79</v>
          </cell>
          <cell r="FJ1055">
            <v>72</v>
          </cell>
          <cell r="FK1055" t="str">
            <v/>
          </cell>
          <cell r="FL1055">
            <v>0</v>
          </cell>
          <cell r="FM1055">
            <v>79.33</v>
          </cell>
          <cell r="FN1055">
            <v>71.25</v>
          </cell>
          <cell r="FO1055">
            <v>79</v>
          </cell>
          <cell r="FP1055">
            <v>72</v>
          </cell>
          <cell r="FQ1055" t="str">
            <v/>
          </cell>
          <cell r="FR1055">
            <v>0</v>
          </cell>
          <cell r="FS1055">
            <v>79.33</v>
          </cell>
          <cell r="FT1055">
            <v>71.25</v>
          </cell>
          <cell r="FU1055">
            <v>79</v>
          </cell>
          <cell r="FV1055">
            <v>72</v>
          </cell>
          <cell r="FW1055" t="str">
            <v/>
          </cell>
          <cell r="FX1055">
            <v>0</v>
          </cell>
          <cell r="FY1055">
            <v>79.33</v>
          </cell>
          <cell r="FZ1055">
            <v>71.25</v>
          </cell>
          <cell r="GA1055">
            <v>79</v>
          </cell>
          <cell r="GB1055">
            <v>72</v>
          </cell>
          <cell r="GC1055" t="str">
            <v/>
          </cell>
          <cell r="GD1055">
            <v>0</v>
          </cell>
          <cell r="GE1055">
            <v>79.33</v>
          </cell>
          <cell r="GF1055">
            <v>71.25</v>
          </cell>
          <cell r="GG1055">
            <v>79</v>
          </cell>
          <cell r="GH1055">
            <v>72</v>
          </cell>
          <cell r="GI1055" t="str">
            <v/>
          </cell>
          <cell r="GJ1055">
            <v>0</v>
          </cell>
          <cell r="GK1055">
            <v>79.33</v>
          </cell>
          <cell r="GL1055">
            <v>71.25</v>
          </cell>
          <cell r="GM1055">
            <v>79</v>
          </cell>
          <cell r="GN1055">
            <v>72</v>
          </cell>
          <cell r="GO1055" t="str">
            <v/>
          </cell>
          <cell r="GP1055">
            <v>0</v>
          </cell>
          <cell r="GQ1055">
            <v>79.33</v>
          </cell>
          <cell r="GR1055">
            <v>71.25</v>
          </cell>
          <cell r="GS1055">
            <v>79</v>
          </cell>
          <cell r="GT1055">
            <v>72</v>
          </cell>
          <cell r="GU1055" t="str">
            <v/>
          </cell>
          <cell r="GV1055">
            <v>0</v>
          </cell>
          <cell r="GW1055">
            <v>81.92</v>
          </cell>
          <cell r="GX1055">
            <v>78.75</v>
          </cell>
          <cell r="GY1055">
            <v>70</v>
          </cell>
          <cell r="GZ1055">
            <v>78</v>
          </cell>
          <cell r="HA1055" t="str">
            <v>EKO-L</v>
          </cell>
          <cell r="HB1055">
            <v>0</v>
          </cell>
          <cell r="HC1055">
            <v>83.83</v>
          </cell>
          <cell r="HD1055">
            <v>75.75</v>
          </cell>
          <cell r="HE1055">
            <v>77.5</v>
          </cell>
          <cell r="HF1055">
            <v>79</v>
          </cell>
          <cell r="HH1055">
            <v>0</v>
          </cell>
          <cell r="HM1055" t="str">
            <v/>
          </cell>
          <cell r="HN1055" t="str">
            <v/>
          </cell>
          <cell r="HS1055">
            <v>0</v>
          </cell>
          <cell r="HT1055" t="str">
            <v>PKN</v>
          </cell>
          <cell r="HU1055">
            <v>0</v>
          </cell>
          <cell r="HV1055" t="str">
            <v>IND</v>
          </cell>
          <cell r="HW1055">
            <v>0</v>
          </cell>
          <cell r="HX1055" t="str">
            <v>MAT-W</v>
          </cell>
          <cell r="HY1055">
            <v>0</v>
          </cell>
          <cell r="HZ1055" t="str">
            <v>SEJ-W</v>
          </cell>
          <cell r="IA1055">
            <v>0</v>
          </cell>
          <cell r="IB1055" t="str">
            <v>IGR-W</v>
          </cell>
          <cell r="IC1055">
            <v>0</v>
          </cell>
          <cell r="ID1055" t="str">
            <v>SBO</v>
          </cell>
          <cell r="IE1055">
            <v>0</v>
          </cell>
          <cell r="IF1055" t="str">
            <v>PJO</v>
          </cell>
          <cell r="IG1055">
            <v>0</v>
          </cell>
          <cell r="IH1055" t="str">
            <v>PRA</v>
          </cell>
          <cell r="II1055">
            <v>0</v>
          </cell>
          <cell r="IJ1055" t="str">
            <v>JAW</v>
          </cell>
          <cell r="IK1055">
            <v>0</v>
          </cell>
          <cell r="IL1055" t="str">
            <v>ARB</v>
          </cell>
          <cell r="IM1055">
            <v>0</v>
          </cell>
          <cell r="IN1055" t="str">
            <v>PKM</v>
          </cell>
          <cell r="IO1055">
            <v>0</v>
          </cell>
          <cell r="IP1055" t="str">
            <v>MAT-P</v>
          </cell>
          <cell r="IQ1055">
            <v>0</v>
          </cell>
          <cell r="IR1055" t="str">
            <v>BIO-P</v>
          </cell>
          <cell r="IS1055">
            <v>0</v>
          </cell>
          <cell r="IT1055" t="str">
            <v>FIS-P</v>
          </cell>
          <cell r="IU1055">
            <v>0</v>
          </cell>
          <cell r="IV1055" t="str">
            <v>KIM-P</v>
          </cell>
          <cell r="IW1055">
            <v>0</v>
          </cell>
          <cell r="IX1055" t="str">
            <v>EKO-L</v>
          </cell>
          <cell r="IY1055">
            <v>0</v>
          </cell>
          <cell r="JA1055">
            <v>0</v>
          </cell>
        </row>
        <row r="1056">
          <cell r="Q1056" t="str">
            <v/>
          </cell>
          <cell r="AB1056" t="str">
            <v/>
          </cell>
          <cell r="AC1056">
            <v>8</v>
          </cell>
          <cell r="AI1056" t="str">
            <v/>
          </cell>
          <cell r="AJ1056">
            <v>0</v>
          </cell>
          <cell r="AK1056">
            <v>83.25</v>
          </cell>
          <cell r="AL1056">
            <v>84.5</v>
          </cell>
          <cell r="AM1056">
            <v>88</v>
          </cell>
          <cell r="AN1056">
            <v>80</v>
          </cell>
          <cell r="AO1056" t="str">
            <v/>
          </cell>
          <cell r="AP1056">
            <v>0</v>
          </cell>
          <cell r="AQ1056">
            <v>85</v>
          </cell>
          <cell r="AR1056">
            <v>0</v>
          </cell>
          <cell r="AS1056">
            <v>78.5</v>
          </cell>
          <cell r="AT1056">
            <v>81</v>
          </cell>
          <cell r="AU1056" t="str">
            <v/>
          </cell>
          <cell r="AV1056">
            <v>0</v>
          </cell>
          <cell r="AW1056">
            <v>81.83</v>
          </cell>
          <cell r="AX1056">
            <v>84</v>
          </cell>
          <cell r="AY1056">
            <v>88</v>
          </cell>
          <cell r="AZ1056">
            <v>80</v>
          </cell>
          <cell r="BA1056" t="str">
            <v/>
          </cell>
          <cell r="BB1056">
            <v>0</v>
          </cell>
          <cell r="BC1056">
            <v>86.75</v>
          </cell>
          <cell r="BD1056">
            <v>84.5</v>
          </cell>
          <cell r="BE1056">
            <v>88</v>
          </cell>
          <cell r="BF1056">
            <v>82</v>
          </cell>
          <cell r="BG1056" t="str">
            <v/>
          </cell>
          <cell r="BH1056">
            <v>0</v>
          </cell>
          <cell r="BI1056">
            <v>84.33</v>
          </cell>
          <cell r="BJ1056">
            <v>80</v>
          </cell>
          <cell r="BK1056">
            <v>77.75</v>
          </cell>
          <cell r="BL1056">
            <v>78</v>
          </cell>
          <cell r="BM1056" t="str">
            <v/>
          </cell>
          <cell r="BN1056">
            <v>0</v>
          </cell>
          <cell r="BO1056">
            <v>81.13</v>
          </cell>
          <cell r="BP1056">
            <v>78.25</v>
          </cell>
          <cell r="BQ1056">
            <v>77.75</v>
          </cell>
          <cell r="BR1056">
            <v>85</v>
          </cell>
          <cell r="BS1056" t="str">
            <v/>
          </cell>
          <cell r="BT1056">
            <v>0</v>
          </cell>
          <cell r="BU1056">
            <v>86.5</v>
          </cell>
          <cell r="BV1056">
            <v>84.25</v>
          </cell>
          <cell r="BW1056">
            <v>88.5</v>
          </cell>
          <cell r="BX1056">
            <v>88</v>
          </cell>
          <cell r="BY1056" t="str">
            <v/>
          </cell>
          <cell r="BZ1056">
            <v>0</v>
          </cell>
          <cell r="CA1056">
            <v>86.78</v>
          </cell>
          <cell r="CB1056">
            <v>81.75</v>
          </cell>
          <cell r="CC1056">
            <v>81</v>
          </cell>
          <cell r="CD1056">
            <v>82</v>
          </cell>
          <cell r="CE1056" t="str">
            <v/>
          </cell>
          <cell r="CF1056">
            <v>0</v>
          </cell>
          <cell r="CG1056">
            <v>86.25</v>
          </cell>
          <cell r="CH1056">
            <v>76.25</v>
          </cell>
          <cell r="CI1056">
            <v>78</v>
          </cell>
          <cell r="CJ1056">
            <v>82</v>
          </cell>
          <cell r="CK1056" t="str">
            <v/>
          </cell>
          <cell r="CL1056">
            <v>0</v>
          </cell>
          <cell r="CM1056">
            <v>76.17</v>
          </cell>
          <cell r="CN1056">
            <v>83.5</v>
          </cell>
          <cell r="CO1056">
            <v>80</v>
          </cell>
          <cell r="CP1056">
            <v>78</v>
          </cell>
          <cell r="CQ1056" t="str">
            <v/>
          </cell>
          <cell r="CR1056">
            <v>0</v>
          </cell>
          <cell r="CS1056">
            <v>82.08</v>
          </cell>
          <cell r="CT1056">
            <v>89.75</v>
          </cell>
          <cell r="CU1056">
            <v>86.5</v>
          </cell>
          <cell r="CV1056">
            <v>83</v>
          </cell>
          <cell r="CW1056" t="str">
            <v/>
          </cell>
          <cell r="CX1056">
            <v>0</v>
          </cell>
          <cell r="CY1056">
            <v>82.44</v>
          </cell>
          <cell r="CZ1056">
            <v>83.75</v>
          </cell>
          <cell r="DA1056">
            <v>76.75</v>
          </cell>
          <cell r="DB1056">
            <v>83</v>
          </cell>
          <cell r="DC1056" t="str">
            <v/>
          </cell>
          <cell r="DD1056">
            <v>0</v>
          </cell>
          <cell r="DE1056">
            <v>91</v>
          </cell>
          <cell r="DF1056">
            <v>81</v>
          </cell>
          <cell r="DG1056">
            <v>81.75</v>
          </cell>
          <cell r="DH1056">
            <v>88</v>
          </cell>
          <cell r="DI1056" t="str">
            <v/>
          </cell>
          <cell r="DJ1056">
            <v>0</v>
          </cell>
          <cell r="DK1056">
            <v>0</v>
          </cell>
          <cell r="DL1056">
            <v>0</v>
          </cell>
          <cell r="DM1056">
            <v>0</v>
          </cell>
          <cell r="DN1056">
            <v>85</v>
          </cell>
          <cell r="DO1056" t="str">
            <v/>
          </cell>
          <cell r="DP1056">
            <v>0</v>
          </cell>
          <cell r="DQ1056">
            <v>89</v>
          </cell>
          <cell r="DR1056">
            <v>85.5</v>
          </cell>
          <cell r="DS1056">
            <v>91.5</v>
          </cell>
          <cell r="DT1056">
            <v>82</v>
          </cell>
          <cell r="DU1056" t="str">
            <v/>
          </cell>
          <cell r="DV1056">
            <v>0</v>
          </cell>
          <cell r="DW1056">
            <v>91</v>
          </cell>
          <cell r="DX1056">
            <v>86.75</v>
          </cell>
          <cell r="DY1056">
            <v>79.75</v>
          </cell>
          <cell r="DZ1056">
            <v>85</v>
          </cell>
          <cell r="EA1056" t="str">
            <v/>
          </cell>
          <cell r="EB1056">
            <v>0</v>
          </cell>
          <cell r="EC1056">
            <v>79.78</v>
          </cell>
          <cell r="ED1056">
            <v>78.25</v>
          </cell>
          <cell r="EE1056">
            <v>84.25</v>
          </cell>
          <cell r="EF1056">
            <v>77</v>
          </cell>
          <cell r="EG1056" t="str">
            <v/>
          </cell>
          <cell r="EH1056">
            <v>0</v>
          </cell>
          <cell r="EI1056">
            <v>78.5</v>
          </cell>
          <cell r="EJ1056">
            <v>74.75</v>
          </cell>
          <cell r="EK1056">
            <v>74.5</v>
          </cell>
          <cell r="EL1056">
            <v>76</v>
          </cell>
          <cell r="EM1056" t="str">
            <v/>
          </cell>
          <cell r="EN1056">
            <v>0</v>
          </cell>
          <cell r="EO1056">
            <v>78.5</v>
          </cell>
          <cell r="EP1056">
            <v>74.75</v>
          </cell>
          <cell r="EQ1056">
            <v>74.5</v>
          </cell>
          <cell r="ER1056">
            <v>76</v>
          </cell>
          <cell r="ES1056" t="str">
            <v/>
          </cell>
          <cell r="ET1056">
            <v>0</v>
          </cell>
          <cell r="EU1056">
            <v>78.5</v>
          </cell>
          <cell r="EV1056">
            <v>74.75</v>
          </cell>
          <cell r="EW1056">
            <v>74.5</v>
          </cell>
          <cell r="EX1056">
            <v>76</v>
          </cell>
          <cell r="EY1056" t="str">
            <v/>
          </cell>
          <cell r="EZ1056">
            <v>0</v>
          </cell>
          <cell r="FA1056">
            <v>79.33</v>
          </cell>
          <cell r="FB1056">
            <v>71.25</v>
          </cell>
          <cell r="FC1056">
            <v>79</v>
          </cell>
          <cell r="FD1056">
            <v>72</v>
          </cell>
          <cell r="FE1056" t="str">
            <v/>
          </cell>
          <cell r="FF1056">
            <v>0</v>
          </cell>
          <cell r="FG1056">
            <v>79.33</v>
          </cell>
          <cell r="FH1056">
            <v>71.25</v>
          </cell>
          <cell r="FI1056">
            <v>79</v>
          </cell>
          <cell r="FJ1056">
            <v>72</v>
          </cell>
          <cell r="FK1056" t="str">
            <v/>
          </cell>
          <cell r="FL1056">
            <v>0</v>
          </cell>
          <cell r="FM1056">
            <v>79.33</v>
          </cell>
          <cell r="FN1056">
            <v>71.25</v>
          </cell>
          <cell r="FO1056">
            <v>79</v>
          </cell>
          <cell r="FP1056">
            <v>72</v>
          </cell>
          <cell r="FQ1056" t="str">
            <v/>
          </cell>
          <cell r="FR1056">
            <v>0</v>
          </cell>
          <cell r="FS1056">
            <v>79.33</v>
          </cell>
          <cell r="FT1056">
            <v>71.25</v>
          </cell>
          <cell r="FU1056">
            <v>79</v>
          </cell>
          <cell r="FV1056">
            <v>72</v>
          </cell>
          <cell r="FW1056" t="str">
            <v/>
          </cell>
          <cell r="FX1056">
            <v>0</v>
          </cell>
          <cell r="FY1056">
            <v>79.33</v>
          </cell>
          <cell r="FZ1056">
            <v>71.25</v>
          </cell>
          <cell r="GA1056">
            <v>79</v>
          </cell>
          <cell r="GB1056">
            <v>72</v>
          </cell>
          <cell r="GC1056" t="str">
            <v/>
          </cell>
          <cell r="GD1056">
            <v>0</v>
          </cell>
          <cell r="GE1056">
            <v>79.33</v>
          </cell>
          <cell r="GF1056">
            <v>71.25</v>
          </cell>
          <cell r="GG1056">
            <v>79</v>
          </cell>
          <cell r="GH1056">
            <v>72</v>
          </cell>
          <cell r="GI1056" t="str">
            <v/>
          </cell>
          <cell r="GJ1056">
            <v>0</v>
          </cell>
          <cell r="GK1056">
            <v>79.33</v>
          </cell>
          <cell r="GL1056">
            <v>71.25</v>
          </cell>
          <cell r="GM1056">
            <v>79</v>
          </cell>
          <cell r="GN1056">
            <v>72</v>
          </cell>
          <cell r="GO1056" t="str">
            <v/>
          </cell>
          <cell r="GP1056">
            <v>0</v>
          </cell>
          <cell r="GQ1056">
            <v>79.33</v>
          </cell>
          <cell r="GR1056">
            <v>71.25</v>
          </cell>
          <cell r="GS1056">
            <v>79</v>
          </cell>
          <cell r="GT1056">
            <v>72</v>
          </cell>
          <cell r="GU1056" t="str">
            <v/>
          </cell>
          <cell r="GV1056">
            <v>0</v>
          </cell>
          <cell r="GW1056">
            <v>81.92</v>
          </cell>
          <cell r="GX1056">
            <v>78.75</v>
          </cell>
          <cell r="GY1056">
            <v>70</v>
          </cell>
          <cell r="GZ1056">
            <v>78</v>
          </cell>
          <cell r="HA1056" t="str">
            <v>EKO-L</v>
          </cell>
          <cell r="HB1056">
            <v>0</v>
          </cell>
          <cell r="HC1056">
            <v>83.83</v>
          </cell>
          <cell r="HD1056">
            <v>75.75</v>
          </cell>
          <cell r="HE1056">
            <v>77.5</v>
          </cell>
          <cell r="HF1056">
            <v>79</v>
          </cell>
          <cell r="HH1056">
            <v>0</v>
          </cell>
          <cell r="HM1056" t="str">
            <v/>
          </cell>
          <cell r="HN1056" t="str">
            <v/>
          </cell>
          <cell r="HS1056">
            <v>0</v>
          </cell>
          <cell r="HT1056" t="str">
            <v>PKN</v>
          </cell>
          <cell r="HU1056">
            <v>0</v>
          </cell>
          <cell r="HV1056" t="str">
            <v>IND</v>
          </cell>
          <cell r="HW1056">
            <v>0</v>
          </cell>
          <cell r="HX1056" t="str">
            <v>MAT-W</v>
          </cell>
          <cell r="HY1056">
            <v>0</v>
          </cell>
          <cell r="HZ1056" t="str">
            <v>SEJ-W</v>
          </cell>
          <cell r="IA1056">
            <v>0</v>
          </cell>
          <cell r="IB1056" t="str">
            <v>IGR-W</v>
          </cell>
          <cell r="IC1056">
            <v>0</v>
          </cell>
          <cell r="ID1056" t="str">
            <v>SBO</v>
          </cell>
          <cell r="IE1056">
            <v>0</v>
          </cell>
          <cell r="IF1056" t="str">
            <v>PJO</v>
          </cell>
          <cell r="IG1056">
            <v>0</v>
          </cell>
          <cell r="IH1056" t="str">
            <v>PRA</v>
          </cell>
          <cell r="II1056">
            <v>0</v>
          </cell>
          <cell r="IJ1056" t="str">
            <v>JAW</v>
          </cell>
          <cell r="IK1056">
            <v>0</v>
          </cell>
          <cell r="IL1056" t="str">
            <v>ARB</v>
          </cell>
          <cell r="IM1056">
            <v>0</v>
          </cell>
          <cell r="IN1056" t="str">
            <v>PKM</v>
          </cell>
          <cell r="IO1056">
            <v>0</v>
          </cell>
          <cell r="IP1056" t="str">
            <v>MAT-P</v>
          </cell>
          <cell r="IQ1056">
            <v>0</v>
          </cell>
          <cell r="IR1056" t="str">
            <v>BIO-P</v>
          </cell>
          <cell r="IS1056">
            <v>0</v>
          </cell>
          <cell r="IT1056" t="str">
            <v>FIS-P</v>
          </cell>
          <cell r="IU1056">
            <v>0</v>
          </cell>
          <cell r="IV1056" t="str">
            <v>KIM-P</v>
          </cell>
          <cell r="IW1056">
            <v>0</v>
          </cell>
          <cell r="IX1056" t="str">
            <v>EKO-L</v>
          </cell>
          <cell r="IY1056">
            <v>0</v>
          </cell>
          <cell r="JA1056">
            <v>0</v>
          </cell>
        </row>
        <row r="1057">
          <cell r="Q1057" t="str">
            <v/>
          </cell>
          <cell r="AB1057" t="str">
            <v/>
          </cell>
          <cell r="AC1057">
            <v>9</v>
          </cell>
          <cell r="AI1057" t="str">
            <v/>
          </cell>
          <cell r="AJ1057">
            <v>0</v>
          </cell>
          <cell r="AK1057">
            <v>83.25</v>
          </cell>
          <cell r="AL1057">
            <v>84.5</v>
          </cell>
          <cell r="AM1057">
            <v>88</v>
          </cell>
          <cell r="AN1057">
            <v>80</v>
          </cell>
          <cell r="AO1057" t="str">
            <v/>
          </cell>
          <cell r="AP1057">
            <v>0</v>
          </cell>
          <cell r="AQ1057">
            <v>85</v>
          </cell>
          <cell r="AR1057">
            <v>0</v>
          </cell>
          <cell r="AS1057">
            <v>78.5</v>
          </cell>
          <cell r="AT1057">
            <v>81</v>
          </cell>
          <cell r="AU1057" t="str">
            <v/>
          </cell>
          <cell r="AV1057">
            <v>0</v>
          </cell>
          <cell r="AW1057">
            <v>81.83</v>
          </cell>
          <cell r="AX1057">
            <v>84</v>
          </cell>
          <cell r="AY1057">
            <v>88</v>
          </cell>
          <cell r="AZ1057">
            <v>80</v>
          </cell>
          <cell r="BA1057" t="str">
            <v/>
          </cell>
          <cell r="BB1057">
            <v>0</v>
          </cell>
          <cell r="BC1057">
            <v>86.75</v>
          </cell>
          <cell r="BD1057">
            <v>84.5</v>
          </cell>
          <cell r="BE1057">
            <v>88</v>
          </cell>
          <cell r="BF1057">
            <v>82</v>
          </cell>
          <cell r="BG1057" t="str">
            <v/>
          </cell>
          <cell r="BH1057">
            <v>0</v>
          </cell>
          <cell r="BI1057">
            <v>84.33</v>
          </cell>
          <cell r="BJ1057">
            <v>80</v>
          </cell>
          <cell r="BK1057">
            <v>77.75</v>
          </cell>
          <cell r="BL1057">
            <v>78</v>
          </cell>
          <cell r="BM1057" t="str">
            <v/>
          </cell>
          <cell r="BN1057">
            <v>0</v>
          </cell>
          <cell r="BO1057">
            <v>81.13</v>
          </cell>
          <cell r="BP1057">
            <v>78.25</v>
          </cell>
          <cell r="BQ1057">
            <v>77.75</v>
          </cell>
          <cell r="BR1057">
            <v>85</v>
          </cell>
          <cell r="BS1057" t="str">
            <v/>
          </cell>
          <cell r="BT1057">
            <v>0</v>
          </cell>
          <cell r="BU1057">
            <v>86.5</v>
          </cell>
          <cell r="BV1057">
            <v>84.25</v>
          </cell>
          <cell r="BW1057">
            <v>88.5</v>
          </cell>
          <cell r="BX1057">
            <v>88</v>
          </cell>
          <cell r="BY1057" t="str">
            <v/>
          </cell>
          <cell r="BZ1057">
            <v>0</v>
          </cell>
          <cell r="CA1057">
            <v>86.78</v>
          </cell>
          <cell r="CB1057">
            <v>81.75</v>
          </cell>
          <cell r="CC1057">
            <v>81</v>
          </cell>
          <cell r="CD1057">
            <v>82</v>
          </cell>
          <cell r="CE1057" t="str">
            <v/>
          </cell>
          <cell r="CF1057">
            <v>0</v>
          </cell>
          <cell r="CG1057">
            <v>86.25</v>
          </cell>
          <cell r="CH1057">
            <v>76.25</v>
          </cell>
          <cell r="CI1057">
            <v>78</v>
          </cell>
          <cell r="CJ1057">
            <v>82</v>
          </cell>
          <cell r="CK1057" t="str">
            <v/>
          </cell>
          <cell r="CL1057">
            <v>0</v>
          </cell>
          <cell r="CM1057">
            <v>76.17</v>
          </cell>
          <cell r="CN1057">
            <v>83.5</v>
          </cell>
          <cell r="CO1057">
            <v>80</v>
          </cell>
          <cell r="CP1057">
            <v>78</v>
          </cell>
          <cell r="CQ1057" t="str">
            <v/>
          </cell>
          <cell r="CR1057">
            <v>0</v>
          </cell>
          <cell r="CS1057">
            <v>82.08</v>
          </cell>
          <cell r="CT1057">
            <v>89.75</v>
          </cell>
          <cell r="CU1057">
            <v>86.5</v>
          </cell>
          <cell r="CV1057">
            <v>83</v>
          </cell>
          <cell r="CW1057" t="str">
            <v/>
          </cell>
          <cell r="CX1057">
            <v>0</v>
          </cell>
          <cell r="CY1057">
            <v>82.44</v>
          </cell>
          <cell r="CZ1057">
            <v>83.75</v>
          </cell>
          <cell r="DA1057">
            <v>76.75</v>
          </cell>
          <cell r="DB1057">
            <v>83</v>
          </cell>
          <cell r="DC1057" t="str">
            <v/>
          </cell>
          <cell r="DD1057">
            <v>0</v>
          </cell>
          <cell r="DE1057">
            <v>91</v>
          </cell>
          <cell r="DF1057">
            <v>81</v>
          </cell>
          <cell r="DG1057">
            <v>81.75</v>
          </cell>
          <cell r="DH1057">
            <v>88</v>
          </cell>
          <cell r="DI1057" t="str">
            <v/>
          </cell>
          <cell r="DJ1057">
            <v>0</v>
          </cell>
          <cell r="DK1057">
            <v>0</v>
          </cell>
          <cell r="DL1057">
            <v>0</v>
          </cell>
          <cell r="DM1057">
            <v>0</v>
          </cell>
          <cell r="DN1057">
            <v>85</v>
          </cell>
          <cell r="DO1057" t="str">
            <v/>
          </cell>
          <cell r="DP1057">
            <v>0</v>
          </cell>
          <cell r="DQ1057">
            <v>89</v>
          </cell>
          <cell r="DR1057">
            <v>85.5</v>
          </cell>
          <cell r="DS1057">
            <v>91.5</v>
          </cell>
          <cell r="DT1057">
            <v>82</v>
          </cell>
          <cell r="DU1057" t="str">
            <v/>
          </cell>
          <cell r="DV1057">
            <v>0</v>
          </cell>
          <cell r="DW1057">
            <v>91</v>
          </cell>
          <cell r="DX1057">
            <v>86.75</v>
          </cell>
          <cell r="DY1057">
            <v>79.75</v>
          </cell>
          <cell r="DZ1057">
            <v>85</v>
          </cell>
          <cell r="EA1057" t="str">
            <v/>
          </cell>
          <cell r="EB1057">
            <v>0</v>
          </cell>
          <cell r="EC1057">
            <v>79.78</v>
          </cell>
          <cell r="ED1057">
            <v>78.25</v>
          </cell>
          <cell r="EE1057">
            <v>84.25</v>
          </cell>
          <cell r="EF1057">
            <v>77</v>
          </cell>
          <cell r="EG1057" t="str">
            <v/>
          </cell>
          <cell r="EH1057">
            <v>0</v>
          </cell>
          <cell r="EI1057">
            <v>78.5</v>
          </cell>
          <cell r="EJ1057">
            <v>74.75</v>
          </cell>
          <cell r="EK1057">
            <v>74.5</v>
          </cell>
          <cell r="EL1057">
            <v>76</v>
          </cell>
          <cell r="EM1057" t="str">
            <v/>
          </cell>
          <cell r="EN1057">
            <v>0</v>
          </cell>
          <cell r="EO1057">
            <v>78.5</v>
          </cell>
          <cell r="EP1057">
            <v>74.75</v>
          </cell>
          <cell r="EQ1057">
            <v>74.5</v>
          </cell>
          <cell r="ER1057">
            <v>76</v>
          </cell>
          <cell r="ES1057" t="str">
            <v/>
          </cell>
          <cell r="ET1057">
            <v>0</v>
          </cell>
          <cell r="EU1057">
            <v>78.5</v>
          </cell>
          <cell r="EV1057">
            <v>74.75</v>
          </cell>
          <cell r="EW1057">
            <v>74.5</v>
          </cell>
          <cell r="EX1057">
            <v>76</v>
          </cell>
          <cell r="EY1057" t="str">
            <v/>
          </cell>
          <cell r="EZ1057">
            <v>0</v>
          </cell>
          <cell r="FA1057">
            <v>79.33</v>
          </cell>
          <cell r="FB1057">
            <v>71.25</v>
          </cell>
          <cell r="FC1057">
            <v>79</v>
          </cell>
          <cell r="FD1057">
            <v>72</v>
          </cell>
          <cell r="FE1057" t="str">
            <v/>
          </cell>
          <cell r="FF1057">
            <v>0</v>
          </cell>
          <cell r="FG1057">
            <v>79.33</v>
          </cell>
          <cell r="FH1057">
            <v>71.25</v>
          </cell>
          <cell r="FI1057">
            <v>79</v>
          </cell>
          <cell r="FJ1057">
            <v>72</v>
          </cell>
          <cell r="FK1057" t="str">
            <v/>
          </cell>
          <cell r="FL1057">
            <v>0</v>
          </cell>
          <cell r="FM1057">
            <v>79.33</v>
          </cell>
          <cell r="FN1057">
            <v>71.25</v>
          </cell>
          <cell r="FO1057">
            <v>79</v>
          </cell>
          <cell r="FP1057">
            <v>72</v>
          </cell>
          <cell r="FQ1057" t="str">
            <v/>
          </cell>
          <cell r="FR1057">
            <v>0</v>
          </cell>
          <cell r="FS1057">
            <v>79.33</v>
          </cell>
          <cell r="FT1057">
            <v>71.25</v>
          </cell>
          <cell r="FU1057">
            <v>79</v>
          </cell>
          <cell r="FV1057">
            <v>72</v>
          </cell>
          <cell r="FW1057" t="str">
            <v/>
          </cell>
          <cell r="FX1057">
            <v>0</v>
          </cell>
          <cell r="FY1057">
            <v>79.33</v>
          </cell>
          <cell r="FZ1057">
            <v>71.25</v>
          </cell>
          <cell r="GA1057">
            <v>79</v>
          </cell>
          <cell r="GB1057">
            <v>72</v>
          </cell>
          <cell r="GC1057" t="str">
            <v/>
          </cell>
          <cell r="GD1057">
            <v>0</v>
          </cell>
          <cell r="GE1057">
            <v>79.33</v>
          </cell>
          <cell r="GF1057">
            <v>71.25</v>
          </cell>
          <cell r="GG1057">
            <v>79</v>
          </cell>
          <cell r="GH1057">
            <v>72</v>
          </cell>
          <cell r="GI1057" t="str">
            <v/>
          </cell>
          <cell r="GJ1057">
            <v>0</v>
          </cell>
          <cell r="GK1057">
            <v>79.33</v>
          </cell>
          <cell r="GL1057">
            <v>71.25</v>
          </cell>
          <cell r="GM1057">
            <v>79</v>
          </cell>
          <cell r="GN1057">
            <v>72</v>
          </cell>
          <cell r="GO1057" t="str">
            <v/>
          </cell>
          <cell r="GP1057">
            <v>0</v>
          </cell>
          <cell r="GQ1057">
            <v>79.33</v>
          </cell>
          <cell r="GR1057">
            <v>71.25</v>
          </cell>
          <cell r="GS1057">
            <v>79</v>
          </cell>
          <cell r="GT1057">
            <v>72</v>
          </cell>
          <cell r="GU1057" t="str">
            <v/>
          </cell>
          <cell r="GV1057">
            <v>0</v>
          </cell>
          <cell r="GW1057">
            <v>81.92</v>
          </cell>
          <cell r="GX1057">
            <v>78.75</v>
          </cell>
          <cell r="GY1057">
            <v>70</v>
          </cell>
          <cell r="GZ1057">
            <v>78</v>
          </cell>
          <cell r="HA1057" t="str">
            <v>EKO-L</v>
          </cell>
          <cell r="HB1057">
            <v>0</v>
          </cell>
          <cell r="HC1057">
            <v>83.83</v>
          </cell>
          <cell r="HD1057">
            <v>75.75</v>
          </cell>
          <cell r="HE1057">
            <v>77.5</v>
          </cell>
          <cell r="HF1057">
            <v>79</v>
          </cell>
          <cell r="HH1057">
            <v>0</v>
          </cell>
          <cell r="HM1057" t="str">
            <v/>
          </cell>
          <cell r="HN1057" t="str">
            <v/>
          </cell>
          <cell r="HS1057">
            <v>0</v>
          </cell>
          <cell r="HT1057" t="str">
            <v>PKN</v>
          </cell>
          <cell r="HU1057">
            <v>0</v>
          </cell>
          <cell r="HV1057" t="str">
            <v>IND</v>
          </cell>
          <cell r="HW1057">
            <v>0</v>
          </cell>
          <cell r="HX1057" t="str">
            <v>MAT-W</v>
          </cell>
          <cell r="HY1057">
            <v>0</v>
          </cell>
          <cell r="HZ1057" t="str">
            <v>SEJ-W</v>
          </cell>
          <cell r="IA1057">
            <v>0</v>
          </cell>
          <cell r="IB1057" t="str">
            <v>IGR-W</v>
          </cell>
          <cell r="IC1057">
            <v>0</v>
          </cell>
          <cell r="ID1057" t="str">
            <v>SBO</v>
          </cell>
          <cell r="IE1057">
            <v>0</v>
          </cell>
          <cell r="IF1057" t="str">
            <v>PJO</v>
          </cell>
          <cell r="IG1057">
            <v>0</v>
          </cell>
          <cell r="IH1057" t="str">
            <v>PRA</v>
          </cell>
          <cell r="II1057">
            <v>0</v>
          </cell>
          <cell r="IJ1057" t="str">
            <v>JAW</v>
          </cell>
          <cell r="IK1057">
            <v>0</v>
          </cell>
          <cell r="IL1057" t="str">
            <v>ARB</v>
          </cell>
          <cell r="IM1057">
            <v>0</v>
          </cell>
          <cell r="IN1057" t="str">
            <v>PKM</v>
          </cell>
          <cell r="IO1057">
            <v>0</v>
          </cell>
          <cell r="IP1057" t="str">
            <v>MAT-P</v>
          </cell>
          <cell r="IQ1057">
            <v>0</v>
          </cell>
          <cell r="IR1057" t="str">
            <v>BIO-P</v>
          </cell>
          <cell r="IS1057">
            <v>0</v>
          </cell>
          <cell r="IT1057" t="str">
            <v>FIS-P</v>
          </cell>
          <cell r="IU1057">
            <v>0</v>
          </cell>
          <cell r="IV1057" t="str">
            <v>KIM-P</v>
          </cell>
          <cell r="IW1057">
            <v>0</v>
          </cell>
          <cell r="IX1057" t="str">
            <v>EKO-L</v>
          </cell>
          <cell r="IY1057">
            <v>0</v>
          </cell>
          <cell r="JA1057">
            <v>0</v>
          </cell>
        </row>
        <row r="1058">
          <cell r="Q1058" t="str">
            <v/>
          </cell>
          <cell r="AB1058" t="str">
            <v/>
          </cell>
          <cell r="AC1058">
            <v>10</v>
          </cell>
          <cell r="AI1058" t="str">
            <v/>
          </cell>
          <cell r="AJ1058">
            <v>0</v>
          </cell>
          <cell r="AK1058">
            <v>83.25</v>
          </cell>
          <cell r="AL1058">
            <v>84.5</v>
          </cell>
          <cell r="AM1058">
            <v>88</v>
          </cell>
          <cell r="AN1058">
            <v>80</v>
          </cell>
          <cell r="AO1058" t="str">
            <v/>
          </cell>
          <cell r="AP1058">
            <v>0</v>
          </cell>
          <cell r="AQ1058">
            <v>85</v>
          </cell>
          <cell r="AR1058">
            <v>0</v>
          </cell>
          <cell r="AS1058">
            <v>78.5</v>
          </cell>
          <cell r="AT1058">
            <v>81</v>
          </cell>
          <cell r="AU1058" t="str">
            <v/>
          </cell>
          <cell r="AV1058">
            <v>0</v>
          </cell>
          <cell r="AW1058">
            <v>81.83</v>
          </cell>
          <cell r="AX1058">
            <v>84</v>
          </cell>
          <cell r="AY1058">
            <v>88</v>
          </cell>
          <cell r="AZ1058">
            <v>80</v>
          </cell>
          <cell r="BA1058" t="str">
            <v/>
          </cell>
          <cell r="BB1058">
            <v>0</v>
          </cell>
          <cell r="BC1058">
            <v>86.75</v>
          </cell>
          <cell r="BD1058">
            <v>84.5</v>
          </cell>
          <cell r="BE1058">
            <v>88</v>
          </cell>
          <cell r="BF1058">
            <v>82</v>
          </cell>
          <cell r="BG1058" t="str">
            <v/>
          </cell>
          <cell r="BH1058">
            <v>0</v>
          </cell>
          <cell r="BI1058">
            <v>84.33</v>
          </cell>
          <cell r="BJ1058">
            <v>80</v>
          </cell>
          <cell r="BK1058">
            <v>77.75</v>
          </cell>
          <cell r="BL1058">
            <v>78</v>
          </cell>
          <cell r="BM1058" t="str">
            <v/>
          </cell>
          <cell r="BN1058">
            <v>0</v>
          </cell>
          <cell r="BO1058">
            <v>81.13</v>
          </cell>
          <cell r="BP1058">
            <v>78.25</v>
          </cell>
          <cell r="BQ1058">
            <v>77.75</v>
          </cell>
          <cell r="BR1058">
            <v>85</v>
          </cell>
          <cell r="BS1058" t="str">
            <v/>
          </cell>
          <cell r="BT1058">
            <v>0</v>
          </cell>
          <cell r="BU1058">
            <v>86.5</v>
          </cell>
          <cell r="BV1058">
            <v>84.25</v>
          </cell>
          <cell r="BW1058">
            <v>88.5</v>
          </cell>
          <cell r="BX1058">
            <v>88</v>
          </cell>
          <cell r="BY1058" t="str">
            <v/>
          </cell>
          <cell r="BZ1058">
            <v>0</v>
          </cell>
          <cell r="CA1058">
            <v>86.78</v>
          </cell>
          <cell r="CB1058">
            <v>81.75</v>
          </cell>
          <cell r="CC1058">
            <v>81</v>
          </cell>
          <cell r="CD1058">
            <v>82</v>
          </cell>
          <cell r="CE1058" t="str">
            <v/>
          </cell>
          <cell r="CF1058">
            <v>0</v>
          </cell>
          <cell r="CG1058">
            <v>86.25</v>
          </cell>
          <cell r="CH1058">
            <v>76.25</v>
          </cell>
          <cell r="CI1058">
            <v>78</v>
          </cell>
          <cell r="CJ1058">
            <v>82</v>
          </cell>
          <cell r="CK1058" t="str">
            <v/>
          </cell>
          <cell r="CL1058">
            <v>0</v>
          </cell>
          <cell r="CM1058">
            <v>76.17</v>
          </cell>
          <cell r="CN1058">
            <v>83.5</v>
          </cell>
          <cell r="CO1058">
            <v>80</v>
          </cell>
          <cell r="CP1058">
            <v>78</v>
          </cell>
          <cell r="CQ1058" t="str">
            <v/>
          </cell>
          <cell r="CR1058">
            <v>0</v>
          </cell>
          <cell r="CS1058">
            <v>82.08</v>
          </cell>
          <cell r="CT1058">
            <v>89.75</v>
          </cell>
          <cell r="CU1058">
            <v>86.5</v>
          </cell>
          <cell r="CV1058">
            <v>83</v>
          </cell>
          <cell r="CW1058" t="str">
            <v/>
          </cell>
          <cell r="CX1058">
            <v>0</v>
          </cell>
          <cell r="CY1058">
            <v>82.44</v>
          </cell>
          <cell r="CZ1058">
            <v>83.75</v>
          </cell>
          <cell r="DA1058">
            <v>76.75</v>
          </cell>
          <cell r="DB1058">
            <v>83</v>
          </cell>
          <cell r="DC1058" t="str">
            <v/>
          </cell>
          <cell r="DD1058">
            <v>0</v>
          </cell>
          <cell r="DE1058">
            <v>91</v>
          </cell>
          <cell r="DF1058">
            <v>81</v>
          </cell>
          <cell r="DG1058">
            <v>81.75</v>
          </cell>
          <cell r="DH1058">
            <v>88</v>
          </cell>
          <cell r="DI1058" t="str">
            <v/>
          </cell>
          <cell r="DJ1058">
            <v>0</v>
          </cell>
          <cell r="DK1058">
            <v>0</v>
          </cell>
          <cell r="DL1058">
            <v>0</v>
          </cell>
          <cell r="DM1058">
            <v>0</v>
          </cell>
          <cell r="DN1058">
            <v>85</v>
          </cell>
          <cell r="DO1058" t="str">
            <v/>
          </cell>
          <cell r="DP1058">
            <v>0</v>
          </cell>
          <cell r="DQ1058">
            <v>89</v>
          </cell>
          <cell r="DR1058">
            <v>85.5</v>
          </cell>
          <cell r="DS1058">
            <v>91.5</v>
          </cell>
          <cell r="DT1058">
            <v>82</v>
          </cell>
          <cell r="DU1058" t="str">
            <v/>
          </cell>
          <cell r="DV1058">
            <v>0</v>
          </cell>
          <cell r="DW1058">
            <v>91</v>
          </cell>
          <cell r="DX1058">
            <v>86.75</v>
          </cell>
          <cell r="DY1058">
            <v>79.75</v>
          </cell>
          <cell r="DZ1058">
            <v>85</v>
          </cell>
          <cell r="EA1058" t="str">
            <v/>
          </cell>
          <cell r="EB1058">
            <v>0</v>
          </cell>
          <cell r="EC1058">
            <v>79.78</v>
          </cell>
          <cell r="ED1058">
            <v>78.25</v>
          </cell>
          <cell r="EE1058">
            <v>84.25</v>
          </cell>
          <cell r="EF1058">
            <v>77</v>
          </cell>
          <cell r="EG1058" t="str">
            <v/>
          </cell>
          <cell r="EH1058">
            <v>0</v>
          </cell>
          <cell r="EI1058">
            <v>78.5</v>
          </cell>
          <cell r="EJ1058">
            <v>74.75</v>
          </cell>
          <cell r="EK1058">
            <v>74.5</v>
          </cell>
          <cell r="EL1058">
            <v>76</v>
          </cell>
          <cell r="EM1058" t="str">
            <v/>
          </cell>
          <cell r="EN1058">
            <v>0</v>
          </cell>
          <cell r="EO1058">
            <v>78.5</v>
          </cell>
          <cell r="EP1058">
            <v>74.75</v>
          </cell>
          <cell r="EQ1058">
            <v>74.5</v>
          </cell>
          <cell r="ER1058">
            <v>76</v>
          </cell>
          <cell r="ES1058" t="str">
            <v/>
          </cell>
          <cell r="ET1058">
            <v>0</v>
          </cell>
          <cell r="EU1058">
            <v>78.5</v>
          </cell>
          <cell r="EV1058">
            <v>74.75</v>
          </cell>
          <cell r="EW1058">
            <v>74.5</v>
          </cell>
          <cell r="EX1058">
            <v>76</v>
          </cell>
          <cell r="EY1058" t="str">
            <v/>
          </cell>
          <cell r="EZ1058">
            <v>0</v>
          </cell>
          <cell r="FA1058">
            <v>79.33</v>
          </cell>
          <cell r="FB1058">
            <v>71.25</v>
          </cell>
          <cell r="FC1058">
            <v>79</v>
          </cell>
          <cell r="FD1058">
            <v>72</v>
          </cell>
          <cell r="FE1058" t="str">
            <v/>
          </cell>
          <cell r="FF1058">
            <v>0</v>
          </cell>
          <cell r="FG1058">
            <v>79.33</v>
          </cell>
          <cell r="FH1058">
            <v>71.25</v>
          </cell>
          <cell r="FI1058">
            <v>79</v>
          </cell>
          <cell r="FJ1058">
            <v>72</v>
          </cell>
          <cell r="FK1058" t="str">
            <v/>
          </cell>
          <cell r="FL1058">
            <v>0</v>
          </cell>
          <cell r="FM1058">
            <v>79.33</v>
          </cell>
          <cell r="FN1058">
            <v>71.25</v>
          </cell>
          <cell r="FO1058">
            <v>79</v>
          </cell>
          <cell r="FP1058">
            <v>72</v>
          </cell>
          <cell r="FQ1058" t="str">
            <v/>
          </cell>
          <cell r="FR1058">
            <v>0</v>
          </cell>
          <cell r="FS1058">
            <v>79.33</v>
          </cell>
          <cell r="FT1058">
            <v>71.25</v>
          </cell>
          <cell r="FU1058">
            <v>79</v>
          </cell>
          <cell r="FV1058">
            <v>72</v>
          </cell>
          <cell r="FW1058" t="str">
            <v/>
          </cell>
          <cell r="FX1058">
            <v>0</v>
          </cell>
          <cell r="FY1058">
            <v>79.33</v>
          </cell>
          <cell r="FZ1058">
            <v>71.25</v>
          </cell>
          <cell r="GA1058">
            <v>79</v>
          </cell>
          <cell r="GB1058">
            <v>72</v>
          </cell>
          <cell r="GC1058" t="str">
            <v/>
          </cell>
          <cell r="GD1058">
            <v>0</v>
          </cell>
          <cell r="GE1058">
            <v>79.33</v>
          </cell>
          <cell r="GF1058">
            <v>71.25</v>
          </cell>
          <cell r="GG1058">
            <v>79</v>
          </cell>
          <cell r="GH1058">
            <v>72</v>
          </cell>
          <cell r="GI1058" t="str">
            <v/>
          </cell>
          <cell r="GJ1058">
            <v>0</v>
          </cell>
          <cell r="GK1058">
            <v>79.33</v>
          </cell>
          <cell r="GL1058">
            <v>71.25</v>
          </cell>
          <cell r="GM1058">
            <v>79</v>
          </cell>
          <cell r="GN1058">
            <v>72</v>
          </cell>
          <cell r="GO1058" t="str">
            <v/>
          </cell>
          <cell r="GP1058">
            <v>0</v>
          </cell>
          <cell r="GQ1058">
            <v>79.33</v>
          </cell>
          <cell r="GR1058">
            <v>71.25</v>
          </cell>
          <cell r="GS1058">
            <v>79</v>
          </cell>
          <cell r="GT1058">
            <v>72</v>
          </cell>
          <cell r="GU1058" t="str">
            <v/>
          </cell>
          <cell r="GV1058">
            <v>0</v>
          </cell>
          <cell r="GW1058">
            <v>81.92</v>
          </cell>
          <cell r="GX1058">
            <v>78.75</v>
          </cell>
          <cell r="GY1058">
            <v>70</v>
          </cell>
          <cell r="GZ1058">
            <v>78</v>
          </cell>
          <cell r="HA1058" t="str">
            <v>EKO-L</v>
          </cell>
          <cell r="HB1058">
            <v>0</v>
          </cell>
          <cell r="HC1058">
            <v>83.83</v>
          </cell>
          <cell r="HD1058">
            <v>75.75</v>
          </cell>
          <cell r="HE1058">
            <v>77.5</v>
          </cell>
          <cell r="HF1058">
            <v>79</v>
          </cell>
          <cell r="HH1058">
            <v>0</v>
          </cell>
          <cell r="HM1058" t="str">
            <v/>
          </cell>
          <cell r="HN1058" t="str">
            <v/>
          </cell>
          <cell r="HS1058">
            <v>0</v>
          </cell>
          <cell r="HT1058" t="str">
            <v>PKN</v>
          </cell>
          <cell r="HU1058">
            <v>0</v>
          </cell>
          <cell r="HV1058" t="str">
            <v>IND</v>
          </cell>
          <cell r="HW1058">
            <v>0</v>
          </cell>
          <cell r="HX1058" t="str">
            <v>MAT-W</v>
          </cell>
          <cell r="HY1058">
            <v>0</v>
          </cell>
          <cell r="HZ1058" t="str">
            <v>SEJ-W</v>
          </cell>
          <cell r="IA1058">
            <v>0</v>
          </cell>
          <cell r="IB1058" t="str">
            <v>IGR-W</v>
          </cell>
          <cell r="IC1058">
            <v>0</v>
          </cell>
          <cell r="ID1058" t="str">
            <v>SBO</v>
          </cell>
          <cell r="IE1058">
            <v>0</v>
          </cell>
          <cell r="IF1058" t="str">
            <v>PJO</v>
          </cell>
          <cell r="IG1058">
            <v>0</v>
          </cell>
          <cell r="IH1058" t="str">
            <v>PRA</v>
          </cell>
          <cell r="II1058">
            <v>0</v>
          </cell>
          <cell r="IJ1058" t="str">
            <v>JAW</v>
          </cell>
          <cell r="IK1058">
            <v>0</v>
          </cell>
          <cell r="IL1058" t="str">
            <v>ARB</v>
          </cell>
          <cell r="IM1058">
            <v>0</v>
          </cell>
          <cell r="IN1058" t="str">
            <v>PKM</v>
          </cell>
          <cell r="IO1058">
            <v>0</v>
          </cell>
          <cell r="IP1058" t="str">
            <v>MAT-P</v>
          </cell>
          <cell r="IQ1058">
            <v>0</v>
          </cell>
          <cell r="IR1058" t="str">
            <v>BIO-P</v>
          </cell>
          <cell r="IS1058">
            <v>0</v>
          </cell>
          <cell r="IT1058" t="str">
            <v>FIS-P</v>
          </cell>
          <cell r="IU1058">
            <v>0</v>
          </cell>
          <cell r="IV1058" t="str">
            <v>KIM-P</v>
          </cell>
          <cell r="IW1058">
            <v>0</v>
          </cell>
          <cell r="IX1058" t="str">
            <v>EKO-L</v>
          </cell>
          <cell r="IY1058">
            <v>0</v>
          </cell>
          <cell r="JA1058">
            <v>0</v>
          </cell>
        </row>
        <row r="1059">
          <cell r="Q1059" t="str">
            <v/>
          </cell>
          <cell r="AB1059" t="str">
            <v/>
          </cell>
          <cell r="AC1059">
            <v>11</v>
          </cell>
          <cell r="AI1059" t="str">
            <v/>
          </cell>
          <cell r="AJ1059">
            <v>0</v>
          </cell>
          <cell r="AK1059">
            <v>83.25</v>
          </cell>
          <cell r="AL1059">
            <v>84.5</v>
          </cell>
          <cell r="AM1059">
            <v>88</v>
          </cell>
          <cell r="AN1059">
            <v>80</v>
          </cell>
          <cell r="AO1059" t="str">
            <v/>
          </cell>
          <cell r="AP1059">
            <v>0</v>
          </cell>
          <cell r="AQ1059">
            <v>85</v>
          </cell>
          <cell r="AR1059">
            <v>0</v>
          </cell>
          <cell r="AS1059">
            <v>78.5</v>
          </cell>
          <cell r="AT1059">
            <v>81</v>
          </cell>
          <cell r="AU1059" t="str">
            <v/>
          </cell>
          <cell r="AV1059">
            <v>0</v>
          </cell>
          <cell r="AW1059">
            <v>81.83</v>
          </cell>
          <cell r="AX1059">
            <v>84</v>
          </cell>
          <cell r="AY1059">
            <v>88</v>
          </cell>
          <cell r="AZ1059">
            <v>80</v>
          </cell>
          <cell r="BA1059" t="str">
            <v/>
          </cell>
          <cell r="BB1059">
            <v>0</v>
          </cell>
          <cell r="BC1059">
            <v>86.75</v>
          </cell>
          <cell r="BD1059">
            <v>84.5</v>
          </cell>
          <cell r="BE1059">
            <v>88</v>
          </cell>
          <cell r="BF1059">
            <v>82</v>
          </cell>
          <cell r="BG1059" t="str">
            <v/>
          </cell>
          <cell r="BH1059">
            <v>0</v>
          </cell>
          <cell r="BI1059">
            <v>84.33</v>
          </cell>
          <cell r="BJ1059">
            <v>80</v>
          </cell>
          <cell r="BK1059">
            <v>77.75</v>
          </cell>
          <cell r="BL1059">
            <v>78</v>
          </cell>
          <cell r="BM1059" t="str">
            <v/>
          </cell>
          <cell r="BN1059">
            <v>0</v>
          </cell>
          <cell r="BO1059">
            <v>81.13</v>
          </cell>
          <cell r="BP1059">
            <v>78.25</v>
          </cell>
          <cell r="BQ1059">
            <v>77.75</v>
          </cell>
          <cell r="BR1059">
            <v>85</v>
          </cell>
          <cell r="BS1059" t="str">
            <v/>
          </cell>
          <cell r="BT1059">
            <v>0</v>
          </cell>
          <cell r="BU1059">
            <v>86.5</v>
          </cell>
          <cell r="BV1059">
            <v>84.25</v>
          </cell>
          <cell r="BW1059">
            <v>88.5</v>
          </cell>
          <cell r="BX1059">
            <v>88</v>
          </cell>
          <cell r="BY1059" t="str">
            <v/>
          </cell>
          <cell r="BZ1059">
            <v>0</v>
          </cell>
          <cell r="CA1059">
            <v>86.78</v>
          </cell>
          <cell r="CB1059">
            <v>81.75</v>
          </cell>
          <cell r="CC1059">
            <v>81</v>
          </cell>
          <cell r="CD1059">
            <v>82</v>
          </cell>
          <cell r="CE1059" t="str">
            <v/>
          </cell>
          <cell r="CF1059">
            <v>0</v>
          </cell>
          <cell r="CG1059">
            <v>86.25</v>
          </cell>
          <cell r="CH1059">
            <v>76.25</v>
          </cell>
          <cell r="CI1059">
            <v>78</v>
          </cell>
          <cell r="CJ1059">
            <v>82</v>
          </cell>
          <cell r="CK1059" t="str">
            <v/>
          </cell>
          <cell r="CL1059">
            <v>0</v>
          </cell>
          <cell r="CM1059">
            <v>76.17</v>
          </cell>
          <cell r="CN1059">
            <v>83.5</v>
          </cell>
          <cell r="CO1059">
            <v>80</v>
          </cell>
          <cell r="CP1059">
            <v>78</v>
          </cell>
          <cell r="CQ1059" t="str">
            <v/>
          </cell>
          <cell r="CR1059">
            <v>0</v>
          </cell>
          <cell r="CS1059">
            <v>82.08</v>
          </cell>
          <cell r="CT1059">
            <v>89.75</v>
          </cell>
          <cell r="CU1059">
            <v>86.5</v>
          </cell>
          <cell r="CV1059">
            <v>83</v>
          </cell>
          <cell r="CW1059" t="str">
            <v/>
          </cell>
          <cell r="CX1059">
            <v>0</v>
          </cell>
          <cell r="CY1059">
            <v>82.44</v>
          </cell>
          <cell r="CZ1059">
            <v>83.75</v>
          </cell>
          <cell r="DA1059">
            <v>76.75</v>
          </cell>
          <cell r="DB1059">
            <v>83</v>
          </cell>
          <cell r="DC1059" t="str">
            <v/>
          </cell>
          <cell r="DD1059">
            <v>0</v>
          </cell>
          <cell r="DE1059">
            <v>91</v>
          </cell>
          <cell r="DF1059">
            <v>81</v>
          </cell>
          <cell r="DG1059">
            <v>81.75</v>
          </cell>
          <cell r="DH1059">
            <v>88</v>
          </cell>
          <cell r="DI1059" t="str">
            <v/>
          </cell>
          <cell r="DJ1059">
            <v>0</v>
          </cell>
          <cell r="DK1059">
            <v>0</v>
          </cell>
          <cell r="DL1059">
            <v>0</v>
          </cell>
          <cell r="DM1059">
            <v>0</v>
          </cell>
          <cell r="DN1059">
            <v>85</v>
          </cell>
          <cell r="DO1059" t="str">
            <v/>
          </cell>
          <cell r="DP1059">
            <v>0</v>
          </cell>
          <cell r="DQ1059">
            <v>89</v>
          </cell>
          <cell r="DR1059">
            <v>85.5</v>
          </cell>
          <cell r="DS1059">
            <v>91.5</v>
          </cell>
          <cell r="DT1059">
            <v>82</v>
          </cell>
          <cell r="DU1059" t="str">
            <v/>
          </cell>
          <cell r="DV1059">
            <v>0</v>
          </cell>
          <cell r="DW1059">
            <v>91</v>
          </cell>
          <cell r="DX1059">
            <v>86.75</v>
          </cell>
          <cell r="DY1059">
            <v>79.75</v>
          </cell>
          <cell r="DZ1059">
            <v>85</v>
          </cell>
          <cell r="EA1059" t="str">
            <v/>
          </cell>
          <cell r="EB1059">
            <v>0</v>
          </cell>
          <cell r="EC1059">
            <v>79.78</v>
          </cell>
          <cell r="ED1059">
            <v>78.25</v>
          </cell>
          <cell r="EE1059">
            <v>84.25</v>
          </cell>
          <cell r="EF1059">
            <v>77</v>
          </cell>
          <cell r="EG1059" t="str">
            <v/>
          </cell>
          <cell r="EH1059">
            <v>0</v>
          </cell>
          <cell r="EI1059">
            <v>78.5</v>
          </cell>
          <cell r="EJ1059">
            <v>74.75</v>
          </cell>
          <cell r="EK1059">
            <v>74.5</v>
          </cell>
          <cell r="EL1059">
            <v>76</v>
          </cell>
          <cell r="EM1059" t="str">
            <v/>
          </cell>
          <cell r="EN1059">
            <v>0</v>
          </cell>
          <cell r="EO1059">
            <v>78.5</v>
          </cell>
          <cell r="EP1059">
            <v>74.75</v>
          </cell>
          <cell r="EQ1059">
            <v>74.5</v>
          </cell>
          <cell r="ER1059">
            <v>76</v>
          </cell>
          <cell r="ES1059" t="str">
            <v/>
          </cell>
          <cell r="ET1059">
            <v>0</v>
          </cell>
          <cell r="EU1059">
            <v>78.5</v>
          </cell>
          <cell r="EV1059">
            <v>74.75</v>
          </cell>
          <cell r="EW1059">
            <v>74.5</v>
          </cell>
          <cell r="EX1059">
            <v>76</v>
          </cell>
          <cell r="EY1059" t="str">
            <v/>
          </cell>
          <cell r="EZ1059">
            <v>0</v>
          </cell>
          <cell r="FA1059">
            <v>79.33</v>
          </cell>
          <cell r="FB1059">
            <v>71.25</v>
          </cell>
          <cell r="FC1059">
            <v>79</v>
          </cell>
          <cell r="FD1059">
            <v>72</v>
          </cell>
          <cell r="FE1059" t="str">
            <v/>
          </cell>
          <cell r="FF1059">
            <v>0</v>
          </cell>
          <cell r="FG1059">
            <v>79.33</v>
          </cell>
          <cell r="FH1059">
            <v>71.25</v>
          </cell>
          <cell r="FI1059">
            <v>79</v>
          </cell>
          <cell r="FJ1059">
            <v>72</v>
          </cell>
          <cell r="FK1059" t="str">
            <v/>
          </cell>
          <cell r="FL1059">
            <v>0</v>
          </cell>
          <cell r="FM1059">
            <v>79.33</v>
          </cell>
          <cell r="FN1059">
            <v>71.25</v>
          </cell>
          <cell r="FO1059">
            <v>79</v>
          </cell>
          <cell r="FP1059">
            <v>72</v>
          </cell>
          <cell r="FQ1059" t="str">
            <v/>
          </cell>
          <cell r="FR1059">
            <v>0</v>
          </cell>
          <cell r="FS1059">
            <v>79.33</v>
          </cell>
          <cell r="FT1059">
            <v>71.25</v>
          </cell>
          <cell r="FU1059">
            <v>79</v>
          </cell>
          <cell r="FV1059">
            <v>72</v>
          </cell>
          <cell r="FW1059" t="str">
            <v/>
          </cell>
          <cell r="FX1059">
            <v>0</v>
          </cell>
          <cell r="FY1059">
            <v>79.33</v>
          </cell>
          <cell r="FZ1059">
            <v>71.25</v>
          </cell>
          <cell r="GA1059">
            <v>79</v>
          </cell>
          <cell r="GB1059">
            <v>72</v>
          </cell>
          <cell r="GC1059" t="str">
            <v/>
          </cell>
          <cell r="GD1059">
            <v>0</v>
          </cell>
          <cell r="GE1059">
            <v>79.33</v>
          </cell>
          <cell r="GF1059">
            <v>71.25</v>
          </cell>
          <cell r="GG1059">
            <v>79</v>
          </cell>
          <cell r="GH1059">
            <v>72</v>
          </cell>
          <cell r="GI1059" t="str">
            <v/>
          </cell>
          <cell r="GJ1059">
            <v>0</v>
          </cell>
          <cell r="GK1059">
            <v>79.33</v>
          </cell>
          <cell r="GL1059">
            <v>71.25</v>
          </cell>
          <cell r="GM1059">
            <v>79</v>
          </cell>
          <cell r="GN1059">
            <v>72</v>
          </cell>
          <cell r="GO1059" t="str">
            <v/>
          </cell>
          <cell r="GP1059">
            <v>0</v>
          </cell>
          <cell r="GQ1059">
            <v>79.33</v>
          </cell>
          <cell r="GR1059">
            <v>71.25</v>
          </cell>
          <cell r="GS1059">
            <v>79</v>
          </cell>
          <cell r="GT1059">
            <v>72</v>
          </cell>
          <cell r="GU1059" t="str">
            <v/>
          </cell>
          <cell r="GV1059">
            <v>0</v>
          </cell>
          <cell r="GW1059">
            <v>81.92</v>
          </cell>
          <cell r="GX1059">
            <v>78.75</v>
          </cell>
          <cell r="GY1059">
            <v>70</v>
          </cell>
          <cell r="GZ1059">
            <v>78</v>
          </cell>
          <cell r="HA1059" t="str">
            <v>EKO-L</v>
          </cell>
          <cell r="HB1059">
            <v>0</v>
          </cell>
          <cell r="HC1059">
            <v>83.83</v>
          </cell>
          <cell r="HD1059">
            <v>75.75</v>
          </cell>
          <cell r="HE1059">
            <v>77.5</v>
          </cell>
          <cell r="HF1059">
            <v>79</v>
          </cell>
          <cell r="HH1059">
            <v>0</v>
          </cell>
          <cell r="HM1059" t="str">
            <v/>
          </cell>
          <cell r="HN1059" t="str">
            <v/>
          </cell>
          <cell r="HS1059">
            <v>0</v>
          </cell>
          <cell r="HT1059" t="str">
            <v>PKN</v>
          </cell>
          <cell r="HU1059">
            <v>0</v>
          </cell>
          <cell r="HV1059" t="str">
            <v>IND</v>
          </cell>
          <cell r="HW1059">
            <v>0</v>
          </cell>
          <cell r="HX1059" t="str">
            <v>MAT-W</v>
          </cell>
          <cell r="HY1059">
            <v>0</v>
          </cell>
          <cell r="HZ1059" t="str">
            <v>SEJ-W</v>
          </cell>
          <cell r="IA1059">
            <v>0</v>
          </cell>
          <cell r="IB1059" t="str">
            <v>IGR-W</v>
          </cell>
          <cell r="IC1059">
            <v>0</v>
          </cell>
          <cell r="ID1059" t="str">
            <v>SBO</v>
          </cell>
          <cell r="IE1059">
            <v>0</v>
          </cell>
          <cell r="IF1059" t="str">
            <v>PJO</v>
          </cell>
          <cell r="IG1059">
            <v>0</v>
          </cell>
          <cell r="IH1059" t="str">
            <v>PRA</v>
          </cell>
          <cell r="II1059">
            <v>0</v>
          </cell>
          <cell r="IJ1059" t="str">
            <v>JAW</v>
          </cell>
          <cell r="IK1059">
            <v>0</v>
          </cell>
          <cell r="IL1059" t="str">
            <v>ARB</v>
          </cell>
          <cell r="IM1059">
            <v>0</v>
          </cell>
          <cell r="IN1059" t="str">
            <v>PKM</v>
          </cell>
          <cell r="IO1059">
            <v>0</v>
          </cell>
          <cell r="IP1059" t="str">
            <v>MAT-P</v>
          </cell>
          <cell r="IQ1059">
            <v>0</v>
          </cell>
          <cell r="IR1059" t="str">
            <v>BIO-P</v>
          </cell>
          <cell r="IS1059">
            <v>0</v>
          </cell>
          <cell r="IT1059" t="str">
            <v>FIS-P</v>
          </cell>
          <cell r="IU1059">
            <v>0</v>
          </cell>
          <cell r="IV1059" t="str">
            <v>KIM-P</v>
          </cell>
          <cell r="IW1059">
            <v>0</v>
          </cell>
          <cell r="IX1059" t="str">
            <v>EKO-L</v>
          </cell>
          <cell r="IY1059">
            <v>0</v>
          </cell>
          <cell r="JA1059">
            <v>0</v>
          </cell>
        </row>
        <row r="1060">
          <cell r="Q1060" t="str">
            <v/>
          </cell>
          <cell r="AB1060" t="str">
            <v/>
          </cell>
          <cell r="AC1060">
            <v>12</v>
          </cell>
          <cell r="AI1060" t="str">
            <v/>
          </cell>
          <cell r="AJ1060">
            <v>0</v>
          </cell>
          <cell r="AK1060">
            <v>83.25</v>
          </cell>
          <cell r="AL1060">
            <v>84.5</v>
          </cell>
          <cell r="AM1060">
            <v>88</v>
          </cell>
          <cell r="AN1060">
            <v>80</v>
          </cell>
          <cell r="AO1060" t="str">
            <v/>
          </cell>
          <cell r="AP1060">
            <v>0</v>
          </cell>
          <cell r="AQ1060">
            <v>85</v>
          </cell>
          <cell r="AR1060">
            <v>0</v>
          </cell>
          <cell r="AS1060">
            <v>78.5</v>
          </cell>
          <cell r="AT1060">
            <v>81</v>
          </cell>
          <cell r="AU1060" t="str">
            <v/>
          </cell>
          <cell r="AV1060">
            <v>0</v>
          </cell>
          <cell r="AW1060">
            <v>81.83</v>
          </cell>
          <cell r="AX1060">
            <v>84</v>
          </cell>
          <cell r="AY1060">
            <v>88</v>
          </cell>
          <cell r="AZ1060">
            <v>80</v>
          </cell>
          <cell r="BA1060" t="str">
            <v/>
          </cell>
          <cell r="BB1060">
            <v>0</v>
          </cell>
          <cell r="BC1060">
            <v>86.75</v>
          </cell>
          <cell r="BD1060">
            <v>84.5</v>
          </cell>
          <cell r="BE1060">
            <v>88</v>
          </cell>
          <cell r="BF1060">
            <v>82</v>
          </cell>
          <cell r="BG1060" t="str">
            <v/>
          </cell>
          <cell r="BH1060">
            <v>0</v>
          </cell>
          <cell r="BI1060">
            <v>84.33</v>
          </cell>
          <cell r="BJ1060">
            <v>80</v>
          </cell>
          <cell r="BK1060">
            <v>77.75</v>
          </cell>
          <cell r="BL1060">
            <v>78</v>
          </cell>
          <cell r="BM1060" t="str">
            <v/>
          </cell>
          <cell r="BN1060">
            <v>0</v>
          </cell>
          <cell r="BO1060">
            <v>81.13</v>
          </cell>
          <cell r="BP1060">
            <v>78.25</v>
          </cell>
          <cell r="BQ1060">
            <v>77.75</v>
          </cell>
          <cell r="BR1060">
            <v>85</v>
          </cell>
          <cell r="BS1060" t="str">
            <v/>
          </cell>
          <cell r="BT1060">
            <v>0</v>
          </cell>
          <cell r="BU1060">
            <v>86.5</v>
          </cell>
          <cell r="BV1060">
            <v>84.25</v>
          </cell>
          <cell r="BW1060">
            <v>88.5</v>
          </cell>
          <cell r="BX1060">
            <v>88</v>
          </cell>
          <cell r="BY1060" t="str">
            <v/>
          </cell>
          <cell r="BZ1060">
            <v>0</v>
          </cell>
          <cell r="CA1060">
            <v>86.78</v>
          </cell>
          <cell r="CB1060">
            <v>81.75</v>
          </cell>
          <cell r="CC1060">
            <v>81</v>
          </cell>
          <cell r="CD1060">
            <v>82</v>
          </cell>
          <cell r="CE1060" t="str">
            <v/>
          </cell>
          <cell r="CF1060">
            <v>0</v>
          </cell>
          <cell r="CG1060">
            <v>86.25</v>
          </cell>
          <cell r="CH1060">
            <v>76.25</v>
          </cell>
          <cell r="CI1060">
            <v>78</v>
          </cell>
          <cell r="CJ1060">
            <v>82</v>
          </cell>
          <cell r="CK1060" t="str">
            <v/>
          </cell>
          <cell r="CL1060">
            <v>0</v>
          </cell>
          <cell r="CM1060">
            <v>76.17</v>
          </cell>
          <cell r="CN1060">
            <v>83.5</v>
          </cell>
          <cell r="CO1060">
            <v>80</v>
          </cell>
          <cell r="CP1060">
            <v>78</v>
          </cell>
          <cell r="CQ1060" t="str">
            <v/>
          </cell>
          <cell r="CR1060">
            <v>0</v>
          </cell>
          <cell r="CS1060">
            <v>82.08</v>
          </cell>
          <cell r="CT1060">
            <v>89.75</v>
          </cell>
          <cell r="CU1060">
            <v>86.5</v>
          </cell>
          <cell r="CV1060">
            <v>83</v>
          </cell>
          <cell r="CW1060" t="str">
            <v/>
          </cell>
          <cell r="CX1060">
            <v>0</v>
          </cell>
          <cell r="CY1060">
            <v>82.44</v>
          </cell>
          <cell r="CZ1060">
            <v>83.75</v>
          </cell>
          <cell r="DA1060">
            <v>76.75</v>
          </cell>
          <cell r="DB1060">
            <v>83</v>
          </cell>
          <cell r="DC1060" t="str">
            <v/>
          </cell>
          <cell r="DD1060">
            <v>0</v>
          </cell>
          <cell r="DE1060">
            <v>91</v>
          </cell>
          <cell r="DF1060">
            <v>81</v>
          </cell>
          <cell r="DG1060">
            <v>81.75</v>
          </cell>
          <cell r="DH1060">
            <v>88</v>
          </cell>
          <cell r="DI1060" t="str">
            <v/>
          </cell>
          <cell r="DJ1060">
            <v>0</v>
          </cell>
          <cell r="DK1060">
            <v>0</v>
          </cell>
          <cell r="DL1060">
            <v>0</v>
          </cell>
          <cell r="DM1060">
            <v>0</v>
          </cell>
          <cell r="DN1060">
            <v>85</v>
          </cell>
          <cell r="DO1060" t="str">
            <v/>
          </cell>
          <cell r="DP1060">
            <v>0</v>
          </cell>
          <cell r="DQ1060">
            <v>89</v>
          </cell>
          <cell r="DR1060">
            <v>85.5</v>
          </cell>
          <cell r="DS1060">
            <v>91.5</v>
          </cell>
          <cell r="DT1060">
            <v>82</v>
          </cell>
          <cell r="DU1060" t="str">
            <v/>
          </cell>
          <cell r="DV1060">
            <v>0</v>
          </cell>
          <cell r="DW1060">
            <v>91</v>
          </cell>
          <cell r="DX1060">
            <v>86.75</v>
          </cell>
          <cell r="DY1060">
            <v>79.75</v>
          </cell>
          <cell r="DZ1060">
            <v>85</v>
          </cell>
          <cell r="EA1060" t="str">
            <v/>
          </cell>
          <cell r="EB1060">
            <v>0</v>
          </cell>
          <cell r="EC1060">
            <v>79.78</v>
          </cell>
          <cell r="ED1060">
            <v>78.25</v>
          </cell>
          <cell r="EE1060">
            <v>84.25</v>
          </cell>
          <cell r="EF1060">
            <v>77</v>
          </cell>
          <cell r="EG1060" t="str">
            <v/>
          </cell>
          <cell r="EH1060">
            <v>0</v>
          </cell>
          <cell r="EI1060">
            <v>78.5</v>
          </cell>
          <cell r="EJ1060">
            <v>74.75</v>
          </cell>
          <cell r="EK1060">
            <v>74.5</v>
          </cell>
          <cell r="EL1060">
            <v>76</v>
          </cell>
          <cell r="EM1060" t="str">
            <v/>
          </cell>
          <cell r="EN1060">
            <v>0</v>
          </cell>
          <cell r="EO1060">
            <v>78.5</v>
          </cell>
          <cell r="EP1060">
            <v>74.75</v>
          </cell>
          <cell r="EQ1060">
            <v>74.5</v>
          </cell>
          <cell r="ER1060">
            <v>76</v>
          </cell>
          <cell r="ES1060" t="str">
            <v/>
          </cell>
          <cell r="ET1060">
            <v>0</v>
          </cell>
          <cell r="EU1060">
            <v>78.5</v>
          </cell>
          <cell r="EV1060">
            <v>74.75</v>
          </cell>
          <cell r="EW1060">
            <v>74.5</v>
          </cell>
          <cell r="EX1060">
            <v>76</v>
          </cell>
          <cell r="EY1060" t="str">
            <v/>
          </cell>
          <cell r="EZ1060">
            <v>0</v>
          </cell>
          <cell r="FA1060">
            <v>79.33</v>
          </cell>
          <cell r="FB1060">
            <v>71.25</v>
          </cell>
          <cell r="FC1060">
            <v>79</v>
          </cell>
          <cell r="FD1060">
            <v>72</v>
          </cell>
          <cell r="FE1060" t="str">
            <v/>
          </cell>
          <cell r="FF1060">
            <v>0</v>
          </cell>
          <cell r="FG1060">
            <v>79.33</v>
          </cell>
          <cell r="FH1060">
            <v>71.25</v>
          </cell>
          <cell r="FI1060">
            <v>79</v>
          </cell>
          <cell r="FJ1060">
            <v>72</v>
          </cell>
          <cell r="FK1060" t="str">
            <v/>
          </cell>
          <cell r="FL1060">
            <v>0</v>
          </cell>
          <cell r="FM1060">
            <v>79.33</v>
          </cell>
          <cell r="FN1060">
            <v>71.25</v>
          </cell>
          <cell r="FO1060">
            <v>79</v>
          </cell>
          <cell r="FP1060">
            <v>72</v>
          </cell>
          <cell r="FQ1060" t="str">
            <v/>
          </cell>
          <cell r="FR1060">
            <v>0</v>
          </cell>
          <cell r="FS1060">
            <v>79.33</v>
          </cell>
          <cell r="FT1060">
            <v>71.25</v>
          </cell>
          <cell r="FU1060">
            <v>79</v>
          </cell>
          <cell r="FV1060">
            <v>72</v>
          </cell>
          <cell r="FW1060" t="str">
            <v/>
          </cell>
          <cell r="FX1060">
            <v>0</v>
          </cell>
          <cell r="FY1060">
            <v>79.33</v>
          </cell>
          <cell r="FZ1060">
            <v>71.25</v>
          </cell>
          <cell r="GA1060">
            <v>79</v>
          </cell>
          <cell r="GB1060">
            <v>72</v>
          </cell>
          <cell r="GC1060" t="str">
            <v/>
          </cell>
          <cell r="GD1060">
            <v>0</v>
          </cell>
          <cell r="GE1060">
            <v>79.33</v>
          </cell>
          <cell r="GF1060">
            <v>71.25</v>
          </cell>
          <cell r="GG1060">
            <v>79</v>
          </cell>
          <cell r="GH1060">
            <v>72</v>
          </cell>
          <cell r="GI1060" t="str">
            <v/>
          </cell>
          <cell r="GJ1060">
            <v>0</v>
          </cell>
          <cell r="GK1060">
            <v>79.33</v>
          </cell>
          <cell r="GL1060">
            <v>71.25</v>
          </cell>
          <cell r="GM1060">
            <v>79</v>
          </cell>
          <cell r="GN1060">
            <v>72</v>
          </cell>
          <cell r="GO1060" t="str">
            <v/>
          </cell>
          <cell r="GP1060">
            <v>0</v>
          </cell>
          <cell r="GQ1060">
            <v>79.33</v>
          </cell>
          <cell r="GR1060">
            <v>71.25</v>
          </cell>
          <cell r="GS1060">
            <v>79</v>
          </cell>
          <cell r="GT1060">
            <v>72</v>
          </cell>
          <cell r="GU1060" t="str">
            <v/>
          </cell>
          <cell r="GV1060">
            <v>0</v>
          </cell>
          <cell r="GW1060">
            <v>81.92</v>
          </cell>
          <cell r="GX1060">
            <v>78.75</v>
          </cell>
          <cell r="GY1060">
            <v>70</v>
          </cell>
          <cell r="GZ1060">
            <v>78</v>
          </cell>
          <cell r="HA1060" t="str">
            <v>EKO-L</v>
          </cell>
          <cell r="HB1060">
            <v>0</v>
          </cell>
          <cell r="HC1060">
            <v>83.83</v>
          </cell>
          <cell r="HD1060">
            <v>75.75</v>
          </cell>
          <cell r="HE1060">
            <v>77.5</v>
          </cell>
          <cell r="HF1060">
            <v>79</v>
          </cell>
          <cell r="HH1060">
            <v>0</v>
          </cell>
          <cell r="HM1060" t="str">
            <v/>
          </cell>
          <cell r="HN1060" t="str">
            <v/>
          </cell>
          <cell r="HS1060">
            <v>0</v>
          </cell>
          <cell r="HT1060" t="str">
            <v>PKN</v>
          </cell>
          <cell r="HU1060">
            <v>0</v>
          </cell>
          <cell r="HV1060" t="str">
            <v>IND</v>
          </cell>
          <cell r="HW1060">
            <v>0</v>
          </cell>
          <cell r="HX1060" t="str">
            <v>MAT-W</v>
          </cell>
          <cell r="HY1060">
            <v>0</v>
          </cell>
          <cell r="HZ1060" t="str">
            <v>SEJ-W</v>
          </cell>
          <cell r="IA1060">
            <v>0</v>
          </cell>
          <cell r="IB1060" t="str">
            <v>IGR-W</v>
          </cell>
          <cell r="IC1060">
            <v>0</v>
          </cell>
          <cell r="ID1060" t="str">
            <v>SBO</v>
          </cell>
          <cell r="IE1060">
            <v>0</v>
          </cell>
          <cell r="IF1060" t="str">
            <v>PJO</v>
          </cell>
          <cell r="IG1060">
            <v>0</v>
          </cell>
          <cell r="IH1060" t="str">
            <v>PRA</v>
          </cell>
          <cell r="II1060">
            <v>0</v>
          </cell>
          <cell r="IJ1060" t="str">
            <v>JAW</v>
          </cell>
          <cell r="IK1060">
            <v>0</v>
          </cell>
          <cell r="IL1060" t="str">
            <v>ARB</v>
          </cell>
          <cell r="IM1060">
            <v>0</v>
          </cell>
          <cell r="IN1060" t="str">
            <v>PKM</v>
          </cell>
          <cell r="IO1060">
            <v>0</v>
          </cell>
          <cell r="IP1060" t="str">
            <v>MAT-P</v>
          </cell>
          <cell r="IQ1060">
            <v>0</v>
          </cell>
          <cell r="IR1060" t="str">
            <v>BIO-P</v>
          </cell>
          <cell r="IS1060">
            <v>0</v>
          </cell>
          <cell r="IT1060" t="str">
            <v>FIS-P</v>
          </cell>
          <cell r="IU1060">
            <v>0</v>
          </cell>
          <cell r="IV1060" t="str">
            <v>KIM-P</v>
          </cell>
          <cell r="IW1060">
            <v>0</v>
          </cell>
          <cell r="IX1060" t="str">
            <v>EKO-L</v>
          </cell>
          <cell r="IY1060">
            <v>0</v>
          </cell>
          <cell r="JA1060">
            <v>0</v>
          </cell>
        </row>
        <row r="1061">
          <cell r="Q1061" t="str">
            <v/>
          </cell>
          <cell r="AB1061" t="str">
            <v/>
          </cell>
          <cell r="AC1061">
            <v>13</v>
          </cell>
          <cell r="AI1061" t="str">
            <v/>
          </cell>
          <cell r="AJ1061">
            <v>0</v>
          </cell>
          <cell r="AK1061">
            <v>83.25</v>
          </cell>
          <cell r="AL1061">
            <v>84.5</v>
          </cell>
          <cell r="AM1061">
            <v>88</v>
          </cell>
          <cell r="AN1061">
            <v>80</v>
          </cell>
          <cell r="AO1061" t="str">
            <v/>
          </cell>
          <cell r="AP1061">
            <v>0</v>
          </cell>
          <cell r="AQ1061">
            <v>85</v>
          </cell>
          <cell r="AR1061">
            <v>0</v>
          </cell>
          <cell r="AS1061">
            <v>78.5</v>
          </cell>
          <cell r="AT1061">
            <v>81</v>
          </cell>
          <cell r="AU1061" t="str">
            <v/>
          </cell>
          <cell r="AV1061">
            <v>0</v>
          </cell>
          <cell r="AW1061">
            <v>81.83</v>
          </cell>
          <cell r="AX1061">
            <v>84</v>
          </cell>
          <cell r="AY1061">
            <v>88</v>
          </cell>
          <cell r="AZ1061">
            <v>80</v>
          </cell>
          <cell r="BA1061" t="str">
            <v/>
          </cell>
          <cell r="BB1061">
            <v>0</v>
          </cell>
          <cell r="BC1061">
            <v>86.75</v>
          </cell>
          <cell r="BD1061">
            <v>84.5</v>
          </cell>
          <cell r="BE1061">
            <v>88</v>
          </cell>
          <cell r="BF1061">
            <v>82</v>
          </cell>
          <cell r="BG1061" t="str">
            <v/>
          </cell>
          <cell r="BH1061">
            <v>0</v>
          </cell>
          <cell r="BI1061">
            <v>84.33</v>
          </cell>
          <cell r="BJ1061">
            <v>80</v>
          </cell>
          <cell r="BK1061">
            <v>77.75</v>
          </cell>
          <cell r="BL1061">
            <v>78</v>
          </cell>
          <cell r="BM1061" t="str">
            <v/>
          </cell>
          <cell r="BN1061">
            <v>0</v>
          </cell>
          <cell r="BO1061">
            <v>81.13</v>
          </cell>
          <cell r="BP1061">
            <v>78.25</v>
          </cell>
          <cell r="BQ1061">
            <v>77.75</v>
          </cell>
          <cell r="BR1061">
            <v>85</v>
          </cell>
          <cell r="BS1061" t="str">
            <v/>
          </cell>
          <cell r="BT1061">
            <v>0</v>
          </cell>
          <cell r="BU1061">
            <v>86.5</v>
          </cell>
          <cell r="BV1061">
            <v>84.25</v>
          </cell>
          <cell r="BW1061">
            <v>88.5</v>
          </cell>
          <cell r="BX1061">
            <v>88</v>
          </cell>
          <cell r="BY1061" t="str">
            <v/>
          </cell>
          <cell r="BZ1061">
            <v>0</v>
          </cell>
          <cell r="CA1061">
            <v>86.78</v>
          </cell>
          <cell r="CB1061">
            <v>81.75</v>
          </cell>
          <cell r="CC1061">
            <v>81</v>
          </cell>
          <cell r="CD1061">
            <v>82</v>
          </cell>
          <cell r="CE1061" t="str">
            <v/>
          </cell>
          <cell r="CF1061">
            <v>0</v>
          </cell>
          <cell r="CG1061">
            <v>86.25</v>
          </cell>
          <cell r="CH1061">
            <v>76.25</v>
          </cell>
          <cell r="CI1061">
            <v>78</v>
          </cell>
          <cell r="CJ1061">
            <v>82</v>
          </cell>
          <cell r="CK1061" t="str">
            <v/>
          </cell>
          <cell r="CL1061">
            <v>0</v>
          </cell>
          <cell r="CM1061">
            <v>76.17</v>
          </cell>
          <cell r="CN1061">
            <v>83.5</v>
          </cell>
          <cell r="CO1061">
            <v>80</v>
          </cell>
          <cell r="CP1061">
            <v>78</v>
          </cell>
          <cell r="CQ1061" t="str">
            <v/>
          </cell>
          <cell r="CR1061">
            <v>0</v>
          </cell>
          <cell r="CS1061">
            <v>82.08</v>
          </cell>
          <cell r="CT1061">
            <v>89.75</v>
          </cell>
          <cell r="CU1061">
            <v>86.5</v>
          </cell>
          <cell r="CV1061">
            <v>83</v>
          </cell>
          <cell r="CW1061" t="str">
            <v/>
          </cell>
          <cell r="CX1061">
            <v>0</v>
          </cell>
          <cell r="CY1061">
            <v>82.44</v>
          </cell>
          <cell r="CZ1061">
            <v>83.75</v>
          </cell>
          <cell r="DA1061">
            <v>76.75</v>
          </cell>
          <cell r="DB1061">
            <v>83</v>
          </cell>
          <cell r="DC1061" t="str">
            <v/>
          </cell>
          <cell r="DD1061">
            <v>0</v>
          </cell>
          <cell r="DE1061">
            <v>91</v>
          </cell>
          <cell r="DF1061">
            <v>81</v>
          </cell>
          <cell r="DG1061">
            <v>81.75</v>
          </cell>
          <cell r="DH1061">
            <v>88</v>
          </cell>
          <cell r="DI1061" t="str">
            <v/>
          </cell>
          <cell r="DJ1061">
            <v>0</v>
          </cell>
          <cell r="DK1061">
            <v>0</v>
          </cell>
          <cell r="DL1061">
            <v>0</v>
          </cell>
          <cell r="DM1061">
            <v>0</v>
          </cell>
          <cell r="DN1061">
            <v>85</v>
          </cell>
          <cell r="DO1061" t="str">
            <v/>
          </cell>
          <cell r="DP1061">
            <v>0</v>
          </cell>
          <cell r="DQ1061">
            <v>89</v>
          </cell>
          <cell r="DR1061">
            <v>85.5</v>
          </cell>
          <cell r="DS1061">
            <v>91.5</v>
          </cell>
          <cell r="DT1061">
            <v>82</v>
          </cell>
          <cell r="DU1061" t="str">
            <v/>
          </cell>
          <cell r="DV1061">
            <v>0</v>
          </cell>
          <cell r="DW1061">
            <v>91</v>
          </cell>
          <cell r="DX1061">
            <v>86.75</v>
          </cell>
          <cell r="DY1061">
            <v>79.75</v>
          </cell>
          <cell r="DZ1061">
            <v>85</v>
          </cell>
          <cell r="EA1061" t="str">
            <v/>
          </cell>
          <cell r="EB1061">
            <v>0</v>
          </cell>
          <cell r="EC1061">
            <v>79.78</v>
          </cell>
          <cell r="ED1061">
            <v>78.25</v>
          </cell>
          <cell r="EE1061">
            <v>84.25</v>
          </cell>
          <cell r="EF1061">
            <v>77</v>
          </cell>
          <cell r="EG1061" t="str">
            <v/>
          </cell>
          <cell r="EH1061">
            <v>0</v>
          </cell>
          <cell r="EI1061">
            <v>78.5</v>
          </cell>
          <cell r="EJ1061">
            <v>74.75</v>
          </cell>
          <cell r="EK1061">
            <v>74.5</v>
          </cell>
          <cell r="EL1061">
            <v>76</v>
          </cell>
          <cell r="EM1061" t="str">
            <v/>
          </cell>
          <cell r="EN1061">
            <v>0</v>
          </cell>
          <cell r="EO1061">
            <v>78.5</v>
          </cell>
          <cell r="EP1061">
            <v>74.75</v>
          </cell>
          <cell r="EQ1061">
            <v>74.5</v>
          </cell>
          <cell r="ER1061">
            <v>76</v>
          </cell>
          <cell r="ES1061" t="str">
            <v/>
          </cell>
          <cell r="ET1061">
            <v>0</v>
          </cell>
          <cell r="EU1061">
            <v>78.5</v>
          </cell>
          <cell r="EV1061">
            <v>74.75</v>
          </cell>
          <cell r="EW1061">
            <v>74.5</v>
          </cell>
          <cell r="EX1061">
            <v>76</v>
          </cell>
          <cell r="EY1061" t="str">
            <v/>
          </cell>
          <cell r="EZ1061">
            <v>0</v>
          </cell>
          <cell r="FA1061">
            <v>79.33</v>
          </cell>
          <cell r="FB1061">
            <v>71.25</v>
          </cell>
          <cell r="FC1061">
            <v>79</v>
          </cell>
          <cell r="FD1061">
            <v>72</v>
          </cell>
          <cell r="FE1061" t="str">
            <v/>
          </cell>
          <cell r="FF1061">
            <v>0</v>
          </cell>
          <cell r="FG1061">
            <v>79.33</v>
          </cell>
          <cell r="FH1061">
            <v>71.25</v>
          </cell>
          <cell r="FI1061">
            <v>79</v>
          </cell>
          <cell r="FJ1061">
            <v>72</v>
          </cell>
          <cell r="FK1061" t="str">
            <v/>
          </cell>
          <cell r="FL1061">
            <v>0</v>
          </cell>
          <cell r="FM1061">
            <v>79.33</v>
          </cell>
          <cell r="FN1061">
            <v>71.25</v>
          </cell>
          <cell r="FO1061">
            <v>79</v>
          </cell>
          <cell r="FP1061">
            <v>72</v>
          </cell>
          <cell r="FQ1061" t="str">
            <v/>
          </cell>
          <cell r="FR1061">
            <v>0</v>
          </cell>
          <cell r="FS1061">
            <v>79.33</v>
          </cell>
          <cell r="FT1061">
            <v>71.25</v>
          </cell>
          <cell r="FU1061">
            <v>79</v>
          </cell>
          <cell r="FV1061">
            <v>72</v>
          </cell>
          <cell r="FW1061" t="str">
            <v/>
          </cell>
          <cell r="FX1061">
            <v>0</v>
          </cell>
          <cell r="FY1061">
            <v>79.33</v>
          </cell>
          <cell r="FZ1061">
            <v>71.25</v>
          </cell>
          <cell r="GA1061">
            <v>79</v>
          </cell>
          <cell r="GB1061">
            <v>72</v>
          </cell>
          <cell r="GC1061" t="str">
            <v/>
          </cell>
          <cell r="GD1061">
            <v>0</v>
          </cell>
          <cell r="GE1061">
            <v>79.33</v>
          </cell>
          <cell r="GF1061">
            <v>71.25</v>
          </cell>
          <cell r="GG1061">
            <v>79</v>
          </cell>
          <cell r="GH1061">
            <v>72</v>
          </cell>
          <cell r="GI1061" t="str">
            <v/>
          </cell>
          <cell r="GJ1061">
            <v>0</v>
          </cell>
          <cell r="GK1061">
            <v>79.33</v>
          </cell>
          <cell r="GL1061">
            <v>71.25</v>
          </cell>
          <cell r="GM1061">
            <v>79</v>
          </cell>
          <cell r="GN1061">
            <v>72</v>
          </cell>
          <cell r="GO1061" t="str">
            <v/>
          </cell>
          <cell r="GP1061">
            <v>0</v>
          </cell>
          <cell r="GQ1061">
            <v>79.33</v>
          </cell>
          <cell r="GR1061">
            <v>71.25</v>
          </cell>
          <cell r="GS1061">
            <v>79</v>
          </cell>
          <cell r="GT1061">
            <v>72</v>
          </cell>
          <cell r="GU1061" t="str">
            <v/>
          </cell>
          <cell r="GV1061">
            <v>0</v>
          </cell>
          <cell r="GW1061">
            <v>81.92</v>
          </cell>
          <cell r="GX1061">
            <v>78.75</v>
          </cell>
          <cell r="GY1061">
            <v>70</v>
          </cell>
          <cell r="GZ1061">
            <v>78</v>
          </cell>
          <cell r="HA1061" t="str">
            <v>EKO-L</v>
          </cell>
          <cell r="HB1061">
            <v>0</v>
          </cell>
          <cell r="HC1061">
            <v>83.83</v>
          </cell>
          <cell r="HD1061">
            <v>75.75</v>
          </cell>
          <cell r="HE1061">
            <v>77.5</v>
          </cell>
          <cell r="HF1061">
            <v>79</v>
          </cell>
          <cell r="HH1061">
            <v>0</v>
          </cell>
          <cell r="HM1061" t="str">
            <v/>
          </cell>
          <cell r="HN1061" t="str">
            <v/>
          </cell>
          <cell r="HS1061">
            <v>0</v>
          </cell>
          <cell r="HT1061" t="str">
            <v>PKN</v>
          </cell>
          <cell r="HU1061">
            <v>0</v>
          </cell>
          <cell r="HV1061" t="str">
            <v>IND</v>
          </cell>
          <cell r="HW1061">
            <v>0</v>
          </cell>
          <cell r="HX1061" t="str">
            <v>MAT-W</v>
          </cell>
          <cell r="HY1061">
            <v>0</v>
          </cell>
          <cell r="HZ1061" t="str">
            <v>SEJ-W</v>
          </cell>
          <cell r="IA1061">
            <v>0</v>
          </cell>
          <cell r="IB1061" t="str">
            <v>IGR-W</v>
          </cell>
          <cell r="IC1061">
            <v>0</v>
          </cell>
          <cell r="ID1061" t="str">
            <v>SBO</v>
          </cell>
          <cell r="IE1061">
            <v>0</v>
          </cell>
          <cell r="IF1061" t="str">
            <v>PJO</v>
          </cell>
          <cell r="IG1061">
            <v>0</v>
          </cell>
          <cell r="IH1061" t="str">
            <v>PRA</v>
          </cell>
          <cell r="II1061">
            <v>0</v>
          </cell>
          <cell r="IJ1061" t="str">
            <v>JAW</v>
          </cell>
          <cell r="IK1061">
            <v>0</v>
          </cell>
          <cell r="IL1061" t="str">
            <v>ARB</v>
          </cell>
          <cell r="IM1061">
            <v>0</v>
          </cell>
          <cell r="IN1061" t="str">
            <v>PKM</v>
          </cell>
          <cell r="IO1061">
            <v>0</v>
          </cell>
          <cell r="IP1061" t="str">
            <v>MAT-P</v>
          </cell>
          <cell r="IQ1061">
            <v>0</v>
          </cell>
          <cell r="IR1061" t="str">
            <v>BIO-P</v>
          </cell>
          <cell r="IS1061">
            <v>0</v>
          </cell>
          <cell r="IT1061" t="str">
            <v>FIS-P</v>
          </cell>
          <cell r="IU1061">
            <v>0</v>
          </cell>
          <cell r="IV1061" t="str">
            <v>KIM-P</v>
          </cell>
          <cell r="IW1061">
            <v>0</v>
          </cell>
          <cell r="IX1061" t="str">
            <v>EKO-L</v>
          </cell>
          <cell r="IY1061">
            <v>0</v>
          </cell>
          <cell r="JA1061">
            <v>0</v>
          </cell>
        </row>
        <row r="1062">
          <cell r="Q1062" t="str">
            <v/>
          </cell>
          <cell r="AB1062" t="str">
            <v/>
          </cell>
          <cell r="AC1062">
            <v>14</v>
          </cell>
          <cell r="AI1062" t="str">
            <v/>
          </cell>
          <cell r="AJ1062">
            <v>0</v>
          </cell>
          <cell r="AK1062">
            <v>83.25</v>
          </cell>
          <cell r="AL1062">
            <v>84.5</v>
          </cell>
          <cell r="AM1062">
            <v>88</v>
          </cell>
          <cell r="AN1062">
            <v>80</v>
          </cell>
          <cell r="AO1062" t="str">
            <v/>
          </cell>
          <cell r="AP1062">
            <v>0</v>
          </cell>
          <cell r="AQ1062">
            <v>85</v>
          </cell>
          <cell r="AR1062">
            <v>0</v>
          </cell>
          <cell r="AS1062">
            <v>78.5</v>
          </cell>
          <cell r="AT1062">
            <v>81</v>
          </cell>
          <cell r="AU1062" t="str">
            <v/>
          </cell>
          <cell r="AV1062">
            <v>0</v>
          </cell>
          <cell r="AW1062">
            <v>81.83</v>
          </cell>
          <cell r="AX1062">
            <v>84</v>
          </cell>
          <cell r="AY1062">
            <v>88</v>
          </cell>
          <cell r="AZ1062">
            <v>80</v>
          </cell>
          <cell r="BA1062" t="str">
            <v/>
          </cell>
          <cell r="BB1062">
            <v>0</v>
          </cell>
          <cell r="BC1062">
            <v>86.75</v>
          </cell>
          <cell r="BD1062">
            <v>84.5</v>
          </cell>
          <cell r="BE1062">
            <v>88</v>
          </cell>
          <cell r="BF1062">
            <v>82</v>
          </cell>
          <cell r="BG1062" t="str">
            <v/>
          </cell>
          <cell r="BH1062">
            <v>0</v>
          </cell>
          <cell r="BI1062">
            <v>84.33</v>
          </cell>
          <cell r="BJ1062">
            <v>80</v>
          </cell>
          <cell r="BK1062">
            <v>77.75</v>
          </cell>
          <cell r="BL1062">
            <v>78</v>
          </cell>
          <cell r="BM1062" t="str">
            <v/>
          </cell>
          <cell r="BN1062">
            <v>0</v>
          </cell>
          <cell r="BO1062">
            <v>81.13</v>
          </cell>
          <cell r="BP1062">
            <v>78.25</v>
          </cell>
          <cell r="BQ1062">
            <v>77.75</v>
          </cell>
          <cell r="BR1062">
            <v>85</v>
          </cell>
          <cell r="BS1062" t="str">
            <v/>
          </cell>
          <cell r="BT1062">
            <v>0</v>
          </cell>
          <cell r="BU1062">
            <v>86.5</v>
          </cell>
          <cell r="BV1062">
            <v>84.25</v>
          </cell>
          <cell r="BW1062">
            <v>88.5</v>
          </cell>
          <cell r="BX1062">
            <v>88</v>
          </cell>
          <cell r="BY1062" t="str">
            <v/>
          </cell>
          <cell r="BZ1062">
            <v>0</v>
          </cell>
          <cell r="CA1062">
            <v>86.78</v>
          </cell>
          <cell r="CB1062">
            <v>81.75</v>
          </cell>
          <cell r="CC1062">
            <v>81</v>
          </cell>
          <cell r="CD1062">
            <v>82</v>
          </cell>
          <cell r="CE1062" t="str">
            <v/>
          </cell>
          <cell r="CF1062">
            <v>0</v>
          </cell>
          <cell r="CG1062">
            <v>86.25</v>
          </cell>
          <cell r="CH1062">
            <v>76.25</v>
          </cell>
          <cell r="CI1062">
            <v>78</v>
          </cell>
          <cell r="CJ1062">
            <v>82</v>
          </cell>
          <cell r="CK1062" t="str">
            <v/>
          </cell>
          <cell r="CL1062">
            <v>0</v>
          </cell>
          <cell r="CM1062">
            <v>76.17</v>
          </cell>
          <cell r="CN1062">
            <v>83.5</v>
          </cell>
          <cell r="CO1062">
            <v>80</v>
          </cell>
          <cell r="CP1062">
            <v>78</v>
          </cell>
          <cell r="CQ1062" t="str">
            <v/>
          </cell>
          <cell r="CR1062">
            <v>0</v>
          </cell>
          <cell r="CS1062">
            <v>82.08</v>
          </cell>
          <cell r="CT1062">
            <v>89.75</v>
          </cell>
          <cell r="CU1062">
            <v>86.5</v>
          </cell>
          <cell r="CV1062">
            <v>83</v>
          </cell>
          <cell r="CW1062" t="str">
            <v/>
          </cell>
          <cell r="CX1062">
            <v>0</v>
          </cell>
          <cell r="CY1062">
            <v>82.44</v>
          </cell>
          <cell r="CZ1062">
            <v>83.75</v>
          </cell>
          <cell r="DA1062">
            <v>76.75</v>
          </cell>
          <cell r="DB1062">
            <v>83</v>
          </cell>
          <cell r="DC1062" t="str">
            <v/>
          </cell>
          <cell r="DD1062">
            <v>0</v>
          </cell>
          <cell r="DE1062">
            <v>91</v>
          </cell>
          <cell r="DF1062">
            <v>81</v>
          </cell>
          <cell r="DG1062">
            <v>81.75</v>
          </cell>
          <cell r="DH1062">
            <v>88</v>
          </cell>
          <cell r="DI1062" t="str">
            <v/>
          </cell>
          <cell r="DJ1062">
            <v>0</v>
          </cell>
          <cell r="DK1062">
            <v>0</v>
          </cell>
          <cell r="DL1062">
            <v>0</v>
          </cell>
          <cell r="DM1062">
            <v>0</v>
          </cell>
          <cell r="DN1062">
            <v>85</v>
          </cell>
          <cell r="DO1062" t="str">
            <v/>
          </cell>
          <cell r="DP1062">
            <v>0</v>
          </cell>
          <cell r="DQ1062">
            <v>89</v>
          </cell>
          <cell r="DR1062">
            <v>85.5</v>
          </cell>
          <cell r="DS1062">
            <v>91.5</v>
          </cell>
          <cell r="DT1062">
            <v>82</v>
          </cell>
          <cell r="DU1062" t="str">
            <v/>
          </cell>
          <cell r="DV1062">
            <v>0</v>
          </cell>
          <cell r="DW1062">
            <v>91</v>
          </cell>
          <cell r="DX1062">
            <v>86.75</v>
          </cell>
          <cell r="DY1062">
            <v>79.75</v>
          </cell>
          <cell r="DZ1062">
            <v>85</v>
          </cell>
          <cell r="EA1062" t="str">
            <v/>
          </cell>
          <cell r="EB1062">
            <v>0</v>
          </cell>
          <cell r="EC1062">
            <v>79.78</v>
          </cell>
          <cell r="ED1062">
            <v>78.25</v>
          </cell>
          <cell r="EE1062">
            <v>84.25</v>
          </cell>
          <cell r="EF1062">
            <v>77</v>
          </cell>
          <cell r="EG1062" t="str">
            <v/>
          </cell>
          <cell r="EH1062">
            <v>0</v>
          </cell>
          <cell r="EI1062">
            <v>78.5</v>
          </cell>
          <cell r="EJ1062">
            <v>74.75</v>
          </cell>
          <cell r="EK1062">
            <v>74.5</v>
          </cell>
          <cell r="EL1062">
            <v>76</v>
          </cell>
          <cell r="EM1062" t="str">
            <v/>
          </cell>
          <cell r="EN1062">
            <v>0</v>
          </cell>
          <cell r="EO1062">
            <v>78.5</v>
          </cell>
          <cell r="EP1062">
            <v>74.75</v>
          </cell>
          <cell r="EQ1062">
            <v>74.5</v>
          </cell>
          <cell r="ER1062">
            <v>76</v>
          </cell>
          <cell r="ES1062" t="str">
            <v/>
          </cell>
          <cell r="ET1062">
            <v>0</v>
          </cell>
          <cell r="EU1062">
            <v>78.5</v>
          </cell>
          <cell r="EV1062">
            <v>74.75</v>
          </cell>
          <cell r="EW1062">
            <v>74.5</v>
          </cell>
          <cell r="EX1062">
            <v>76</v>
          </cell>
          <cell r="EY1062" t="str">
            <v/>
          </cell>
          <cell r="EZ1062">
            <v>0</v>
          </cell>
          <cell r="FA1062">
            <v>79.33</v>
          </cell>
          <cell r="FB1062">
            <v>71.25</v>
          </cell>
          <cell r="FC1062">
            <v>79</v>
          </cell>
          <cell r="FD1062">
            <v>72</v>
          </cell>
          <cell r="FE1062" t="str">
            <v/>
          </cell>
          <cell r="FF1062">
            <v>0</v>
          </cell>
          <cell r="FG1062">
            <v>79.33</v>
          </cell>
          <cell r="FH1062">
            <v>71.25</v>
          </cell>
          <cell r="FI1062">
            <v>79</v>
          </cell>
          <cell r="FJ1062">
            <v>72</v>
          </cell>
          <cell r="FK1062" t="str">
            <v/>
          </cell>
          <cell r="FL1062">
            <v>0</v>
          </cell>
          <cell r="FM1062">
            <v>79.33</v>
          </cell>
          <cell r="FN1062">
            <v>71.25</v>
          </cell>
          <cell r="FO1062">
            <v>79</v>
          </cell>
          <cell r="FP1062">
            <v>72</v>
          </cell>
          <cell r="FQ1062" t="str">
            <v/>
          </cell>
          <cell r="FR1062">
            <v>0</v>
          </cell>
          <cell r="FS1062">
            <v>79.33</v>
          </cell>
          <cell r="FT1062">
            <v>71.25</v>
          </cell>
          <cell r="FU1062">
            <v>79</v>
          </cell>
          <cell r="FV1062">
            <v>72</v>
          </cell>
          <cell r="FW1062" t="str">
            <v/>
          </cell>
          <cell r="FX1062">
            <v>0</v>
          </cell>
          <cell r="FY1062">
            <v>79.33</v>
          </cell>
          <cell r="FZ1062">
            <v>71.25</v>
          </cell>
          <cell r="GA1062">
            <v>79</v>
          </cell>
          <cell r="GB1062">
            <v>72</v>
          </cell>
          <cell r="GC1062" t="str">
            <v/>
          </cell>
          <cell r="GD1062">
            <v>0</v>
          </cell>
          <cell r="GE1062">
            <v>79.33</v>
          </cell>
          <cell r="GF1062">
            <v>71.25</v>
          </cell>
          <cell r="GG1062">
            <v>79</v>
          </cell>
          <cell r="GH1062">
            <v>72</v>
          </cell>
          <cell r="GI1062" t="str">
            <v/>
          </cell>
          <cell r="GJ1062">
            <v>0</v>
          </cell>
          <cell r="GK1062">
            <v>79.33</v>
          </cell>
          <cell r="GL1062">
            <v>71.25</v>
          </cell>
          <cell r="GM1062">
            <v>79</v>
          </cell>
          <cell r="GN1062">
            <v>72</v>
          </cell>
          <cell r="GO1062" t="str">
            <v/>
          </cell>
          <cell r="GP1062">
            <v>0</v>
          </cell>
          <cell r="GQ1062">
            <v>79.33</v>
          </cell>
          <cell r="GR1062">
            <v>71.25</v>
          </cell>
          <cell r="GS1062">
            <v>79</v>
          </cell>
          <cell r="GT1062">
            <v>72</v>
          </cell>
          <cell r="GU1062" t="str">
            <v/>
          </cell>
          <cell r="GV1062">
            <v>0</v>
          </cell>
          <cell r="GW1062">
            <v>81.92</v>
          </cell>
          <cell r="GX1062">
            <v>78.75</v>
          </cell>
          <cell r="GY1062">
            <v>70</v>
          </cell>
          <cell r="GZ1062">
            <v>78</v>
          </cell>
          <cell r="HA1062" t="str">
            <v>EKO-L</v>
          </cell>
          <cell r="HB1062">
            <v>0</v>
          </cell>
          <cell r="HC1062">
            <v>83.83</v>
          </cell>
          <cell r="HD1062">
            <v>75.75</v>
          </cell>
          <cell r="HE1062">
            <v>77.5</v>
          </cell>
          <cell r="HF1062">
            <v>79</v>
          </cell>
          <cell r="HH1062">
            <v>0</v>
          </cell>
          <cell r="HM1062" t="str">
            <v/>
          </cell>
          <cell r="HN1062" t="str">
            <v/>
          </cell>
          <cell r="HS1062">
            <v>0</v>
          </cell>
          <cell r="HT1062" t="str">
            <v>PKN</v>
          </cell>
          <cell r="HU1062">
            <v>0</v>
          </cell>
          <cell r="HV1062" t="str">
            <v>IND</v>
          </cell>
          <cell r="HW1062">
            <v>0</v>
          </cell>
          <cell r="HX1062" t="str">
            <v>MAT-W</v>
          </cell>
          <cell r="HY1062">
            <v>0</v>
          </cell>
          <cell r="HZ1062" t="str">
            <v>SEJ-W</v>
          </cell>
          <cell r="IA1062">
            <v>0</v>
          </cell>
          <cell r="IB1062" t="str">
            <v>IGR-W</v>
          </cell>
          <cell r="IC1062">
            <v>0</v>
          </cell>
          <cell r="ID1062" t="str">
            <v>SBO</v>
          </cell>
          <cell r="IE1062">
            <v>0</v>
          </cell>
          <cell r="IF1062" t="str">
            <v>PJO</v>
          </cell>
          <cell r="IG1062">
            <v>0</v>
          </cell>
          <cell r="IH1062" t="str">
            <v>PRA</v>
          </cell>
          <cell r="II1062">
            <v>0</v>
          </cell>
          <cell r="IJ1062" t="str">
            <v>JAW</v>
          </cell>
          <cell r="IK1062">
            <v>0</v>
          </cell>
          <cell r="IL1062" t="str">
            <v>ARB</v>
          </cell>
          <cell r="IM1062">
            <v>0</v>
          </cell>
          <cell r="IN1062" t="str">
            <v>PKM</v>
          </cell>
          <cell r="IO1062">
            <v>0</v>
          </cell>
          <cell r="IP1062" t="str">
            <v>MAT-P</v>
          </cell>
          <cell r="IQ1062">
            <v>0</v>
          </cell>
          <cell r="IR1062" t="str">
            <v>BIO-P</v>
          </cell>
          <cell r="IS1062">
            <v>0</v>
          </cell>
          <cell r="IT1062" t="str">
            <v>FIS-P</v>
          </cell>
          <cell r="IU1062">
            <v>0</v>
          </cell>
          <cell r="IV1062" t="str">
            <v>KIM-P</v>
          </cell>
          <cell r="IW1062">
            <v>0</v>
          </cell>
          <cell r="IX1062" t="str">
            <v>EKO-L</v>
          </cell>
          <cell r="IY1062">
            <v>0</v>
          </cell>
          <cell r="JA1062">
            <v>0</v>
          </cell>
        </row>
        <row r="1063">
          <cell r="Q1063" t="str">
            <v/>
          </cell>
          <cell r="AB1063" t="str">
            <v/>
          </cell>
          <cell r="AC1063">
            <v>15</v>
          </cell>
          <cell r="AI1063" t="str">
            <v/>
          </cell>
          <cell r="AJ1063">
            <v>0</v>
          </cell>
          <cell r="AK1063">
            <v>83.25</v>
          </cell>
          <cell r="AL1063">
            <v>84.5</v>
          </cell>
          <cell r="AM1063">
            <v>88</v>
          </cell>
          <cell r="AN1063">
            <v>80</v>
          </cell>
          <cell r="AO1063" t="str">
            <v/>
          </cell>
          <cell r="AP1063">
            <v>0</v>
          </cell>
          <cell r="AQ1063">
            <v>85</v>
          </cell>
          <cell r="AR1063">
            <v>0</v>
          </cell>
          <cell r="AS1063">
            <v>78.5</v>
          </cell>
          <cell r="AT1063">
            <v>81</v>
          </cell>
          <cell r="AU1063" t="str">
            <v/>
          </cell>
          <cell r="AV1063">
            <v>0</v>
          </cell>
          <cell r="AW1063">
            <v>81.83</v>
          </cell>
          <cell r="AX1063">
            <v>84</v>
          </cell>
          <cell r="AY1063">
            <v>88</v>
          </cell>
          <cell r="AZ1063">
            <v>80</v>
          </cell>
          <cell r="BA1063" t="str">
            <v/>
          </cell>
          <cell r="BB1063">
            <v>0</v>
          </cell>
          <cell r="BC1063">
            <v>86.75</v>
          </cell>
          <cell r="BD1063">
            <v>84.5</v>
          </cell>
          <cell r="BE1063">
            <v>88</v>
          </cell>
          <cell r="BF1063">
            <v>82</v>
          </cell>
          <cell r="BG1063" t="str">
            <v/>
          </cell>
          <cell r="BH1063">
            <v>0</v>
          </cell>
          <cell r="BI1063">
            <v>84.33</v>
          </cell>
          <cell r="BJ1063">
            <v>80</v>
          </cell>
          <cell r="BK1063">
            <v>77.75</v>
          </cell>
          <cell r="BL1063">
            <v>78</v>
          </cell>
          <cell r="BM1063" t="str">
            <v/>
          </cell>
          <cell r="BN1063">
            <v>0</v>
          </cell>
          <cell r="BO1063">
            <v>81.13</v>
          </cell>
          <cell r="BP1063">
            <v>78.25</v>
          </cell>
          <cell r="BQ1063">
            <v>77.75</v>
          </cell>
          <cell r="BR1063">
            <v>85</v>
          </cell>
          <cell r="BS1063" t="str">
            <v/>
          </cell>
          <cell r="BT1063">
            <v>0</v>
          </cell>
          <cell r="BU1063">
            <v>86.5</v>
          </cell>
          <cell r="BV1063">
            <v>84.25</v>
          </cell>
          <cell r="BW1063">
            <v>88.5</v>
          </cell>
          <cell r="BX1063">
            <v>88</v>
          </cell>
          <cell r="BY1063" t="str">
            <v/>
          </cell>
          <cell r="BZ1063">
            <v>0</v>
          </cell>
          <cell r="CA1063">
            <v>86.78</v>
          </cell>
          <cell r="CB1063">
            <v>81.75</v>
          </cell>
          <cell r="CC1063">
            <v>81</v>
          </cell>
          <cell r="CD1063">
            <v>82</v>
          </cell>
          <cell r="CE1063" t="str">
            <v/>
          </cell>
          <cell r="CF1063">
            <v>0</v>
          </cell>
          <cell r="CG1063">
            <v>86.25</v>
          </cell>
          <cell r="CH1063">
            <v>76.25</v>
          </cell>
          <cell r="CI1063">
            <v>78</v>
          </cell>
          <cell r="CJ1063">
            <v>82</v>
          </cell>
          <cell r="CK1063" t="str">
            <v/>
          </cell>
          <cell r="CL1063">
            <v>0</v>
          </cell>
          <cell r="CM1063">
            <v>76.17</v>
          </cell>
          <cell r="CN1063">
            <v>83.5</v>
          </cell>
          <cell r="CO1063">
            <v>80</v>
          </cell>
          <cell r="CP1063">
            <v>78</v>
          </cell>
          <cell r="CQ1063" t="str">
            <v/>
          </cell>
          <cell r="CR1063">
            <v>0</v>
          </cell>
          <cell r="CS1063">
            <v>82.08</v>
          </cell>
          <cell r="CT1063">
            <v>89.75</v>
          </cell>
          <cell r="CU1063">
            <v>86.5</v>
          </cell>
          <cell r="CV1063">
            <v>83</v>
          </cell>
          <cell r="CW1063" t="str">
            <v/>
          </cell>
          <cell r="CX1063">
            <v>0</v>
          </cell>
          <cell r="CY1063">
            <v>82.44</v>
          </cell>
          <cell r="CZ1063">
            <v>83.75</v>
          </cell>
          <cell r="DA1063">
            <v>76.75</v>
          </cell>
          <cell r="DB1063">
            <v>83</v>
          </cell>
          <cell r="DC1063" t="str">
            <v/>
          </cell>
          <cell r="DD1063">
            <v>0</v>
          </cell>
          <cell r="DE1063">
            <v>91</v>
          </cell>
          <cell r="DF1063">
            <v>81</v>
          </cell>
          <cell r="DG1063">
            <v>81.75</v>
          </cell>
          <cell r="DH1063">
            <v>88</v>
          </cell>
          <cell r="DI1063" t="str">
            <v/>
          </cell>
          <cell r="DJ1063">
            <v>0</v>
          </cell>
          <cell r="DK1063">
            <v>0</v>
          </cell>
          <cell r="DL1063">
            <v>0</v>
          </cell>
          <cell r="DM1063">
            <v>0</v>
          </cell>
          <cell r="DN1063">
            <v>85</v>
          </cell>
          <cell r="DO1063" t="str">
            <v/>
          </cell>
          <cell r="DP1063">
            <v>0</v>
          </cell>
          <cell r="DQ1063">
            <v>89</v>
          </cell>
          <cell r="DR1063">
            <v>85.5</v>
          </cell>
          <cell r="DS1063">
            <v>91.5</v>
          </cell>
          <cell r="DT1063">
            <v>82</v>
          </cell>
          <cell r="DU1063" t="str">
            <v/>
          </cell>
          <cell r="DV1063">
            <v>0</v>
          </cell>
          <cell r="DW1063">
            <v>91</v>
          </cell>
          <cell r="DX1063">
            <v>86.75</v>
          </cell>
          <cell r="DY1063">
            <v>79.75</v>
          </cell>
          <cell r="DZ1063">
            <v>85</v>
          </cell>
          <cell r="EA1063" t="str">
            <v/>
          </cell>
          <cell r="EB1063">
            <v>0</v>
          </cell>
          <cell r="EC1063">
            <v>79.78</v>
          </cell>
          <cell r="ED1063">
            <v>78.25</v>
          </cell>
          <cell r="EE1063">
            <v>84.25</v>
          </cell>
          <cell r="EF1063">
            <v>77</v>
          </cell>
          <cell r="EG1063" t="str">
            <v/>
          </cell>
          <cell r="EH1063">
            <v>0</v>
          </cell>
          <cell r="EI1063">
            <v>78.5</v>
          </cell>
          <cell r="EJ1063">
            <v>74.75</v>
          </cell>
          <cell r="EK1063">
            <v>74.5</v>
          </cell>
          <cell r="EL1063">
            <v>76</v>
          </cell>
          <cell r="EM1063" t="str">
            <v/>
          </cell>
          <cell r="EN1063">
            <v>0</v>
          </cell>
          <cell r="EO1063">
            <v>78.5</v>
          </cell>
          <cell r="EP1063">
            <v>74.75</v>
          </cell>
          <cell r="EQ1063">
            <v>74.5</v>
          </cell>
          <cell r="ER1063">
            <v>76</v>
          </cell>
          <cell r="ES1063" t="str">
            <v/>
          </cell>
          <cell r="ET1063">
            <v>0</v>
          </cell>
          <cell r="EU1063">
            <v>78.5</v>
          </cell>
          <cell r="EV1063">
            <v>74.75</v>
          </cell>
          <cell r="EW1063">
            <v>74.5</v>
          </cell>
          <cell r="EX1063">
            <v>76</v>
          </cell>
          <cell r="EY1063" t="str">
            <v/>
          </cell>
          <cell r="EZ1063">
            <v>0</v>
          </cell>
          <cell r="FA1063">
            <v>79.33</v>
          </cell>
          <cell r="FB1063">
            <v>71.25</v>
          </cell>
          <cell r="FC1063">
            <v>79</v>
          </cell>
          <cell r="FD1063">
            <v>72</v>
          </cell>
          <cell r="FE1063" t="str">
            <v/>
          </cell>
          <cell r="FF1063">
            <v>0</v>
          </cell>
          <cell r="FG1063">
            <v>79.33</v>
          </cell>
          <cell r="FH1063">
            <v>71.25</v>
          </cell>
          <cell r="FI1063">
            <v>79</v>
          </cell>
          <cell r="FJ1063">
            <v>72</v>
          </cell>
          <cell r="FK1063" t="str">
            <v/>
          </cell>
          <cell r="FL1063">
            <v>0</v>
          </cell>
          <cell r="FM1063">
            <v>79.33</v>
          </cell>
          <cell r="FN1063">
            <v>71.25</v>
          </cell>
          <cell r="FO1063">
            <v>79</v>
          </cell>
          <cell r="FP1063">
            <v>72</v>
          </cell>
          <cell r="FQ1063" t="str">
            <v/>
          </cell>
          <cell r="FR1063">
            <v>0</v>
          </cell>
          <cell r="FS1063">
            <v>79.33</v>
          </cell>
          <cell r="FT1063">
            <v>71.25</v>
          </cell>
          <cell r="FU1063">
            <v>79</v>
          </cell>
          <cell r="FV1063">
            <v>72</v>
          </cell>
          <cell r="FW1063" t="str">
            <v/>
          </cell>
          <cell r="FX1063">
            <v>0</v>
          </cell>
          <cell r="FY1063">
            <v>79.33</v>
          </cell>
          <cell r="FZ1063">
            <v>71.25</v>
          </cell>
          <cell r="GA1063">
            <v>79</v>
          </cell>
          <cell r="GB1063">
            <v>72</v>
          </cell>
          <cell r="GC1063" t="str">
            <v/>
          </cell>
          <cell r="GD1063">
            <v>0</v>
          </cell>
          <cell r="GE1063">
            <v>79.33</v>
          </cell>
          <cell r="GF1063">
            <v>71.25</v>
          </cell>
          <cell r="GG1063">
            <v>79</v>
          </cell>
          <cell r="GH1063">
            <v>72</v>
          </cell>
          <cell r="GI1063" t="str">
            <v/>
          </cell>
          <cell r="GJ1063">
            <v>0</v>
          </cell>
          <cell r="GK1063">
            <v>79.33</v>
          </cell>
          <cell r="GL1063">
            <v>71.25</v>
          </cell>
          <cell r="GM1063">
            <v>79</v>
          </cell>
          <cell r="GN1063">
            <v>72</v>
          </cell>
          <cell r="GO1063" t="str">
            <v/>
          </cell>
          <cell r="GP1063">
            <v>0</v>
          </cell>
          <cell r="GQ1063">
            <v>79.33</v>
          </cell>
          <cell r="GR1063">
            <v>71.25</v>
          </cell>
          <cell r="GS1063">
            <v>79</v>
          </cell>
          <cell r="GT1063">
            <v>72</v>
          </cell>
          <cell r="GU1063" t="str">
            <v/>
          </cell>
          <cell r="GV1063">
            <v>0</v>
          </cell>
          <cell r="GW1063">
            <v>81.92</v>
          </cell>
          <cell r="GX1063">
            <v>78.75</v>
          </cell>
          <cell r="GY1063">
            <v>70</v>
          </cell>
          <cell r="GZ1063">
            <v>78</v>
          </cell>
          <cell r="HA1063" t="str">
            <v>EKO-L</v>
          </cell>
          <cell r="HB1063">
            <v>0</v>
          </cell>
          <cell r="HC1063">
            <v>83.83</v>
          </cell>
          <cell r="HD1063">
            <v>75.75</v>
          </cell>
          <cell r="HE1063">
            <v>77.5</v>
          </cell>
          <cell r="HF1063">
            <v>79</v>
          </cell>
          <cell r="HH1063">
            <v>0</v>
          </cell>
          <cell r="HM1063" t="str">
            <v/>
          </cell>
          <cell r="HN1063" t="str">
            <v/>
          </cell>
          <cell r="HS1063">
            <v>0</v>
          </cell>
          <cell r="HT1063" t="str">
            <v>PKN</v>
          </cell>
          <cell r="HU1063">
            <v>0</v>
          </cell>
          <cell r="HV1063" t="str">
            <v>IND</v>
          </cell>
          <cell r="HW1063">
            <v>0</v>
          </cell>
          <cell r="HX1063" t="str">
            <v>MAT-W</v>
          </cell>
          <cell r="HY1063">
            <v>0</v>
          </cell>
          <cell r="HZ1063" t="str">
            <v>SEJ-W</v>
          </cell>
          <cell r="IA1063">
            <v>0</v>
          </cell>
          <cell r="IB1063" t="str">
            <v>IGR-W</v>
          </cell>
          <cell r="IC1063">
            <v>0</v>
          </cell>
          <cell r="ID1063" t="str">
            <v>SBO</v>
          </cell>
          <cell r="IE1063">
            <v>0</v>
          </cell>
          <cell r="IF1063" t="str">
            <v>PJO</v>
          </cell>
          <cell r="IG1063">
            <v>0</v>
          </cell>
          <cell r="IH1063" t="str">
            <v>PRA</v>
          </cell>
          <cell r="II1063">
            <v>0</v>
          </cell>
          <cell r="IJ1063" t="str">
            <v>JAW</v>
          </cell>
          <cell r="IK1063">
            <v>0</v>
          </cell>
          <cell r="IL1063" t="str">
            <v>ARB</v>
          </cell>
          <cell r="IM1063">
            <v>0</v>
          </cell>
          <cell r="IN1063" t="str">
            <v>PKM</v>
          </cell>
          <cell r="IO1063">
            <v>0</v>
          </cell>
          <cell r="IP1063" t="str">
            <v>MAT-P</v>
          </cell>
          <cell r="IQ1063">
            <v>0</v>
          </cell>
          <cell r="IR1063" t="str">
            <v>BIO-P</v>
          </cell>
          <cell r="IS1063">
            <v>0</v>
          </cell>
          <cell r="IT1063" t="str">
            <v>FIS-P</v>
          </cell>
          <cell r="IU1063">
            <v>0</v>
          </cell>
          <cell r="IV1063" t="str">
            <v>KIM-P</v>
          </cell>
          <cell r="IW1063">
            <v>0</v>
          </cell>
          <cell r="IX1063" t="str">
            <v>EKO-L</v>
          </cell>
          <cell r="IY1063">
            <v>0</v>
          </cell>
          <cell r="JA1063">
            <v>0</v>
          </cell>
        </row>
        <row r="1064">
          <cell r="Q1064" t="str">
            <v/>
          </cell>
          <cell r="AB1064" t="str">
            <v/>
          </cell>
          <cell r="AC1064">
            <v>16</v>
          </cell>
          <cell r="AI1064" t="str">
            <v/>
          </cell>
          <cell r="AJ1064">
            <v>0</v>
          </cell>
          <cell r="AK1064">
            <v>83.25</v>
          </cell>
          <cell r="AL1064">
            <v>84.5</v>
          </cell>
          <cell r="AM1064">
            <v>88</v>
          </cell>
          <cell r="AN1064">
            <v>80</v>
          </cell>
          <cell r="AO1064" t="str">
            <v/>
          </cell>
          <cell r="AP1064">
            <v>0</v>
          </cell>
          <cell r="AQ1064">
            <v>85</v>
          </cell>
          <cell r="AR1064">
            <v>0</v>
          </cell>
          <cell r="AS1064">
            <v>78.5</v>
          </cell>
          <cell r="AT1064">
            <v>81</v>
          </cell>
          <cell r="AU1064" t="str">
            <v/>
          </cell>
          <cell r="AV1064">
            <v>0</v>
          </cell>
          <cell r="AW1064">
            <v>81.83</v>
          </cell>
          <cell r="AX1064">
            <v>84</v>
          </cell>
          <cell r="AY1064">
            <v>88</v>
          </cell>
          <cell r="AZ1064">
            <v>80</v>
          </cell>
          <cell r="BA1064" t="str">
            <v/>
          </cell>
          <cell r="BB1064">
            <v>0</v>
          </cell>
          <cell r="BC1064">
            <v>86.75</v>
          </cell>
          <cell r="BD1064">
            <v>84.5</v>
          </cell>
          <cell r="BE1064">
            <v>88</v>
          </cell>
          <cell r="BF1064">
            <v>82</v>
          </cell>
          <cell r="BG1064" t="str">
            <v/>
          </cell>
          <cell r="BH1064">
            <v>0</v>
          </cell>
          <cell r="BI1064">
            <v>84.33</v>
          </cell>
          <cell r="BJ1064">
            <v>80</v>
          </cell>
          <cell r="BK1064">
            <v>77.75</v>
          </cell>
          <cell r="BL1064">
            <v>78</v>
          </cell>
          <cell r="BM1064" t="str">
            <v/>
          </cell>
          <cell r="BN1064">
            <v>0</v>
          </cell>
          <cell r="BO1064">
            <v>81.13</v>
          </cell>
          <cell r="BP1064">
            <v>78.25</v>
          </cell>
          <cell r="BQ1064">
            <v>77.75</v>
          </cell>
          <cell r="BR1064">
            <v>85</v>
          </cell>
          <cell r="BS1064" t="str">
            <v/>
          </cell>
          <cell r="BT1064">
            <v>0</v>
          </cell>
          <cell r="BU1064">
            <v>86.5</v>
          </cell>
          <cell r="BV1064">
            <v>84.25</v>
          </cell>
          <cell r="BW1064">
            <v>88.5</v>
          </cell>
          <cell r="BX1064">
            <v>88</v>
          </cell>
          <cell r="BY1064" t="str">
            <v/>
          </cell>
          <cell r="BZ1064">
            <v>0</v>
          </cell>
          <cell r="CA1064">
            <v>86.78</v>
          </cell>
          <cell r="CB1064">
            <v>81.75</v>
          </cell>
          <cell r="CC1064">
            <v>81</v>
          </cell>
          <cell r="CD1064">
            <v>82</v>
          </cell>
          <cell r="CE1064" t="str">
            <v/>
          </cell>
          <cell r="CF1064">
            <v>0</v>
          </cell>
          <cell r="CG1064">
            <v>86.25</v>
          </cell>
          <cell r="CH1064">
            <v>76.25</v>
          </cell>
          <cell r="CI1064">
            <v>78</v>
          </cell>
          <cell r="CJ1064">
            <v>82</v>
          </cell>
          <cell r="CK1064" t="str">
            <v/>
          </cell>
          <cell r="CL1064">
            <v>0</v>
          </cell>
          <cell r="CM1064">
            <v>76.17</v>
          </cell>
          <cell r="CN1064">
            <v>83.5</v>
          </cell>
          <cell r="CO1064">
            <v>80</v>
          </cell>
          <cell r="CP1064">
            <v>78</v>
          </cell>
          <cell r="CQ1064" t="str">
            <v/>
          </cell>
          <cell r="CR1064">
            <v>0</v>
          </cell>
          <cell r="CS1064">
            <v>82.08</v>
          </cell>
          <cell r="CT1064">
            <v>89.75</v>
          </cell>
          <cell r="CU1064">
            <v>86.5</v>
          </cell>
          <cell r="CV1064">
            <v>83</v>
          </cell>
          <cell r="CW1064" t="str">
            <v/>
          </cell>
          <cell r="CX1064">
            <v>0</v>
          </cell>
          <cell r="CY1064">
            <v>82.44</v>
          </cell>
          <cell r="CZ1064">
            <v>83.75</v>
          </cell>
          <cell r="DA1064">
            <v>76.75</v>
          </cell>
          <cell r="DB1064">
            <v>83</v>
          </cell>
          <cell r="DC1064" t="str">
            <v/>
          </cell>
          <cell r="DD1064">
            <v>0</v>
          </cell>
          <cell r="DE1064">
            <v>91</v>
          </cell>
          <cell r="DF1064">
            <v>81</v>
          </cell>
          <cell r="DG1064">
            <v>81.75</v>
          </cell>
          <cell r="DH1064">
            <v>88</v>
          </cell>
          <cell r="DI1064" t="str">
            <v/>
          </cell>
          <cell r="DJ1064">
            <v>0</v>
          </cell>
          <cell r="DK1064">
            <v>0</v>
          </cell>
          <cell r="DL1064">
            <v>0</v>
          </cell>
          <cell r="DM1064">
            <v>0</v>
          </cell>
          <cell r="DN1064">
            <v>85</v>
          </cell>
          <cell r="DO1064" t="str">
            <v/>
          </cell>
          <cell r="DP1064">
            <v>0</v>
          </cell>
          <cell r="DQ1064">
            <v>89</v>
          </cell>
          <cell r="DR1064">
            <v>85.5</v>
          </cell>
          <cell r="DS1064">
            <v>91.5</v>
          </cell>
          <cell r="DT1064">
            <v>82</v>
          </cell>
          <cell r="DU1064" t="str">
            <v/>
          </cell>
          <cell r="DV1064">
            <v>0</v>
          </cell>
          <cell r="DW1064">
            <v>91</v>
          </cell>
          <cell r="DX1064">
            <v>86.75</v>
          </cell>
          <cell r="DY1064">
            <v>79.75</v>
          </cell>
          <cell r="DZ1064">
            <v>85</v>
          </cell>
          <cell r="EA1064" t="str">
            <v/>
          </cell>
          <cell r="EB1064">
            <v>0</v>
          </cell>
          <cell r="EC1064">
            <v>79.78</v>
          </cell>
          <cell r="ED1064">
            <v>78.25</v>
          </cell>
          <cell r="EE1064">
            <v>84.25</v>
          </cell>
          <cell r="EF1064">
            <v>77</v>
          </cell>
          <cell r="EG1064" t="str">
            <v/>
          </cell>
          <cell r="EH1064">
            <v>0</v>
          </cell>
          <cell r="EI1064">
            <v>78.5</v>
          </cell>
          <cell r="EJ1064">
            <v>74.75</v>
          </cell>
          <cell r="EK1064">
            <v>74.5</v>
          </cell>
          <cell r="EL1064">
            <v>76</v>
          </cell>
          <cell r="EM1064" t="str">
            <v/>
          </cell>
          <cell r="EN1064">
            <v>0</v>
          </cell>
          <cell r="EO1064">
            <v>78.5</v>
          </cell>
          <cell r="EP1064">
            <v>74.75</v>
          </cell>
          <cell r="EQ1064">
            <v>74.5</v>
          </cell>
          <cell r="ER1064">
            <v>76</v>
          </cell>
          <cell r="ES1064" t="str">
            <v/>
          </cell>
          <cell r="ET1064">
            <v>0</v>
          </cell>
          <cell r="EU1064">
            <v>78.5</v>
          </cell>
          <cell r="EV1064">
            <v>74.75</v>
          </cell>
          <cell r="EW1064">
            <v>74.5</v>
          </cell>
          <cell r="EX1064">
            <v>76</v>
          </cell>
          <cell r="EY1064" t="str">
            <v/>
          </cell>
          <cell r="EZ1064">
            <v>0</v>
          </cell>
          <cell r="FA1064">
            <v>79.33</v>
          </cell>
          <cell r="FB1064">
            <v>71.25</v>
          </cell>
          <cell r="FC1064">
            <v>79</v>
          </cell>
          <cell r="FD1064">
            <v>72</v>
          </cell>
          <cell r="FE1064" t="str">
            <v/>
          </cell>
          <cell r="FF1064">
            <v>0</v>
          </cell>
          <cell r="FG1064">
            <v>79.33</v>
          </cell>
          <cell r="FH1064">
            <v>71.25</v>
          </cell>
          <cell r="FI1064">
            <v>79</v>
          </cell>
          <cell r="FJ1064">
            <v>72</v>
          </cell>
          <cell r="FK1064" t="str">
            <v/>
          </cell>
          <cell r="FL1064">
            <v>0</v>
          </cell>
          <cell r="FM1064">
            <v>79.33</v>
          </cell>
          <cell r="FN1064">
            <v>71.25</v>
          </cell>
          <cell r="FO1064">
            <v>79</v>
          </cell>
          <cell r="FP1064">
            <v>72</v>
          </cell>
          <cell r="FQ1064" t="str">
            <v/>
          </cell>
          <cell r="FR1064">
            <v>0</v>
          </cell>
          <cell r="FS1064">
            <v>79.33</v>
          </cell>
          <cell r="FT1064">
            <v>71.25</v>
          </cell>
          <cell r="FU1064">
            <v>79</v>
          </cell>
          <cell r="FV1064">
            <v>72</v>
          </cell>
          <cell r="FW1064" t="str">
            <v/>
          </cell>
          <cell r="FX1064">
            <v>0</v>
          </cell>
          <cell r="FY1064">
            <v>79.33</v>
          </cell>
          <cell r="FZ1064">
            <v>71.25</v>
          </cell>
          <cell r="GA1064">
            <v>79</v>
          </cell>
          <cell r="GB1064">
            <v>72</v>
          </cell>
          <cell r="GC1064" t="str">
            <v/>
          </cell>
          <cell r="GD1064">
            <v>0</v>
          </cell>
          <cell r="GE1064">
            <v>79.33</v>
          </cell>
          <cell r="GF1064">
            <v>71.25</v>
          </cell>
          <cell r="GG1064">
            <v>79</v>
          </cell>
          <cell r="GH1064">
            <v>72</v>
          </cell>
          <cell r="GI1064" t="str">
            <v/>
          </cell>
          <cell r="GJ1064">
            <v>0</v>
          </cell>
          <cell r="GK1064">
            <v>79.33</v>
          </cell>
          <cell r="GL1064">
            <v>71.25</v>
          </cell>
          <cell r="GM1064">
            <v>79</v>
          </cell>
          <cell r="GN1064">
            <v>72</v>
          </cell>
          <cell r="GO1064" t="str">
            <v/>
          </cell>
          <cell r="GP1064">
            <v>0</v>
          </cell>
          <cell r="GQ1064">
            <v>79.33</v>
          </cell>
          <cell r="GR1064">
            <v>71.25</v>
          </cell>
          <cell r="GS1064">
            <v>79</v>
          </cell>
          <cell r="GT1064">
            <v>72</v>
          </cell>
          <cell r="GU1064" t="str">
            <v/>
          </cell>
          <cell r="GV1064">
            <v>0</v>
          </cell>
          <cell r="GW1064">
            <v>81.92</v>
          </cell>
          <cell r="GX1064">
            <v>78.75</v>
          </cell>
          <cell r="GY1064">
            <v>70</v>
          </cell>
          <cell r="GZ1064">
            <v>78</v>
          </cell>
          <cell r="HA1064" t="str">
            <v>EKO-L</v>
          </cell>
          <cell r="HB1064">
            <v>0</v>
          </cell>
          <cell r="HC1064">
            <v>83.83</v>
          </cell>
          <cell r="HD1064">
            <v>75.75</v>
          </cell>
          <cell r="HE1064">
            <v>77.5</v>
          </cell>
          <cell r="HF1064">
            <v>79</v>
          </cell>
          <cell r="HH1064">
            <v>0</v>
          </cell>
          <cell r="HM1064" t="str">
            <v/>
          </cell>
          <cell r="HN1064" t="str">
            <v/>
          </cell>
          <cell r="HS1064">
            <v>0</v>
          </cell>
          <cell r="HT1064" t="str">
            <v>PKN</v>
          </cell>
          <cell r="HU1064">
            <v>0</v>
          </cell>
          <cell r="HV1064" t="str">
            <v>IND</v>
          </cell>
          <cell r="HW1064">
            <v>0</v>
          </cell>
          <cell r="HX1064" t="str">
            <v>MAT-W</v>
          </cell>
          <cell r="HY1064">
            <v>0</v>
          </cell>
          <cell r="HZ1064" t="str">
            <v>SEJ-W</v>
          </cell>
          <cell r="IA1064">
            <v>0</v>
          </cell>
          <cell r="IB1064" t="str">
            <v>IGR-W</v>
          </cell>
          <cell r="IC1064">
            <v>0</v>
          </cell>
          <cell r="ID1064" t="str">
            <v>SBO</v>
          </cell>
          <cell r="IE1064">
            <v>0</v>
          </cell>
          <cell r="IF1064" t="str">
            <v>PJO</v>
          </cell>
          <cell r="IG1064">
            <v>0</v>
          </cell>
          <cell r="IH1064" t="str">
            <v>PRA</v>
          </cell>
          <cell r="II1064">
            <v>0</v>
          </cell>
          <cell r="IJ1064" t="str">
            <v>JAW</v>
          </cell>
          <cell r="IK1064">
            <v>0</v>
          </cell>
          <cell r="IL1064" t="str">
            <v>ARB</v>
          </cell>
          <cell r="IM1064">
            <v>0</v>
          </cell>
          <cell r="IN1064" t="str">
            <v>PKM</v>
          </cell>
          <cell r="IO1064">
            <v>0</v>
          </cell>
          <cell r="IP1064" t="str">
            <v>MAT-P</v>
          </cell>
          <cell r="IQ1064">
            <v>0</v>
          </cell>
          <cell r="IR1064" t="str">
            <v>BIO-P</v>
          </cell>
          <cell r="IS1064">
            <v>0</v>
          </cell>
          <cell r="IT1064" t="str">
            <v>FIS-P</v>
          </cell>
          <cell r="IU1064">
            <v>0</v>
          </cell>
          <cell r="IV1064" t="str">
            <v>KIM-P</v>
          </cell>
          <cell r="IW1064">
            <v>0</v>
          </cell>
          <cell r="IX1064" t="str">
            <v>EKO-L</v>
          </cell>
          <cell r="IY1064">
            <v>0</v>
          </cell>
          <cell r="JA1064">
            <v>0</v>
          </cell>
        </row>
        <row r="1065">
          <cell r="Q1065" t="str">
            <v/>
          </cell>
          <cell r="AB1065" t="str">
            <v/>
          </cell>
          <cell r="AC1065">
            <v>17</v>
          </cell>
          <cell r="AI1065" t="str">
            <v/>
          </cell>
          <cell r="AJ1065">
            <v>0</v>
          </cell>
          <cell r="AK1065">
            <v>83.25</v>
          </cell>
          <cell r="AL1065">
            <v>84.5</v>
          </cell>
          <cell r="AM1065">
            <v>88</v>
          </cell>
          <cell r="AN1065">
            <v>80</v>
          </cell>
          <cell r="AO1065" t="str">
            <v/>
          </cell>
          <cell r="AP1065">
            <v>0</v>
          </cell>
          <cell r="AQ1065">
            <v>85</v>
          </cell>
          <cell r="AR1065">
            <v>0</v>
          </cell>
          <cell r="AS1065">
            <v>78.5</v>
          </cell>
          <cell r="AT1065">
            <v>81</v>
          </cell>
          <cell r="AU1065" t="str">
            <v/>
          </cell>
          <cell r="AV1065">
            <v>0</v>
          </cell>
          <cell r="AW1065">
            <v>81.83</v>
          </cell>
          <cell r="AX1065">
            <v>84</v>
          </cell>
          <cell r="AY1065">
            <v>88</v>
          </cell>
          <cell r="AZ1065">
            <v>80</v>
          </cell>
          <cell r="BA1065" t="str">
            <v/>
          </cell>
          <cell r="BB1065">
            <v>0</v>
          </cell>
          <cell r="BC1065">
            <v>86.75</v>
          </cell>
          <cell r="BD1065">
            <v>84.5</v>
          </cell>
          <cell r="BE1065">
            <v>88</v>
          </cell>
          <cell r="BF1065">
            <v>82</v>
          </cell>
          <cell r="BG1065" t="str">
            <v/>
          </cell>
          <cell r="BH1065">
            <v>0</v>
          </cell>
          <cell r="BI1065">
            <v>84.33</v>
          </cell>
          <cell r="BJ1065">
            <v>80</v>
          </cell>
          <cell r="BK1065">
            <v>77.75</v>
          </cell>
          <cell r="BL1065">
            <v>78</v>
          </cell>
          <cell r="BM1065" t="str">
            <v/>
          </cell>
          <cell r="BN1065">
            <v>0</v>
          </cell>
          <cell r="BO1065">
            <v>81.13</v>
          </cell>
          <cell r="BP1065">
            <v>78.25</v>
          </cell>
          <cell r="BQ1065">
            <v>77.75</v>
          </cell>
          <cell r="BR1065">
            <v>85</v>
          </cell>
          <cell r="BS1065" t="str">
            <v/>
          </cell>
          <cell r="BT1065">
            <v>0</v>
          </cell>
          <cell r="BU1065">
            <v>86.5</v>
          </cell>
          <cell r="BV1065">
            <v>84.25</v>
          </cell>
          <cell r="BW1065">
            <v>88.5</v>
          </cell>
          <cell r="BX1065">
            <v>88</v>
          </cell>
          <cell r="BY1065" t="str">
            <v/>
          </cell>
          <cell r="BZ1065">
            <v>0</v>
          </cell>
          <cell r="CA1065">
            <v>86.78</v>
          </cell>
          <cell r="CB1065">
            <v>81.75</v>
          </cell>
          <cell r="CC1065">
            <v>81</v>
          </cell>
          <cell r="CD1065">
            <v>82</v>
          </cell>
          <cell r="CE1065" t="str">
            <v/>
          </cell>
          <cell r="CF1065">
            <v>0</v>
          </cell>
          <cell r="CG1065">
            <v>86.25</v>
          </cell>
          <cell r="CH1065">
            <v>76.25</v>
          </cell>
          <cell r="CI1065">
            <v>78</v>
          </cell>
          <cell r="CJ1065">
            <v>82</v>
          </cell>
          <cell r="CK1065" t="str">
            <v/>
          </cell>
          <cell r="CL1065">
            <v>0</v>
          </cell>
          <cell r="CM1065">
            <v>76.17</v>
          </cell>
          <cell r="CN1065">
            <v>83.5</v>
          </cell>
          <cell r="CO1065">
            <v>80</v>
          </cell>
          <cell r="CP1065">
            <v>78</v>
          </cell>
          <cell r="CQ1065" t="str">
            <v/>
          </cell>
          <cell r="CR1065">
            <v>0</v>
          </cell>
          <cell r="CS1065">
            <v>82.08</v>
          </cell>
          <cell r="CT1065">
            <v>89.75</v>
          </cell>
          <cell r="CU1065">
            <v>86.5</v>
          </cell>
          <cell r="CV1065">
            <v>83</v>
          </cell>
          <cell r="CW1065" t="str">
            <v/>
          </cell>
          <cell r="CX1065">
            <v>0</v>
          </cell>
          <cell r="CY1065">
            <v>82.44</v>
          </cell>
          <cell r="CZ1065">
            <v>83.75</v>
          </cell>
          <cell r="DA1065">
            <v>76.75</v>
          </cell>
          <cell r="DB1065">
            <v>83</v>
          </cell>
          <cell r="DC1065" t="str">
            <v/>
          </cell>
          <cell r="DD1065">
            <v>0</v>
          </cell>
          <cell r="DE1065">
            <v>91</v>
          </cell>
          <cell r="DF1065">
            <v>81</v>
          </cell>
          <cell r="DG1065">
            <v>81.75</v>
          </cell>
          <cell r="DH1065">
            <v>88</v>
          </cell>
          <cell r="DI1065" t="str">
            <v/>
          </cell>
          <cell r="DJ1065">
            <v>0</v>
          </cell>
          <cell r="DK1065">
            <v>0</v>
          </cell>
          <cell r="DL1065">
            <v>0</v>
          </cell>
          <cell r="DM1065">
            <v>0</v>
          </cell>
          <cell r="DN1065">
            <v>85</v>
          </cell>
          <cell r="DO1065" t="str">
            <v/>
          </cell>
          <cell r="DP1065">
            <v>0</v>
          </cell>
          <cell r="DQ1065">
            <v>89</v>
          </cell>
          <cell r="DR1065">
            <v>85.5</v>
          </cell>
          <cell r="DS1065">
            <v>91.5</v>
          </cell>
          <cell r="DT1065">
            <v>82</v>
          </cell>
          <cell r="DU1065" t="str">
            <v/>
          </cell>
          <cell r="DV1065">
            <v>0</v>
          </cell>
          <cell r="DW1065">
            <v>91</v>
          </cell>
          <cell r="DX1065">
            <v>86.75</v>
          </cell>
          <cell r="DY1065">
            <v>79.75</v>
          </cell>
          <cell r="DZ1065">
            <v>85</v>
          </cell>
          <cell r="EA1065" t="str">
            <v/>
          </cell>
          <cell r="EB1065">
            <v>0</v>
          </cell>
          <cell r="EC1065">
            <v>79.78</v>
          </cell>
          <cell r="ED1065">
            <v>78.25</v>
          </cell>
          <cell r="EE1065">
            <v>84.25</v>
          </cell>
          <cell r="EF1065">
            <v>77</v>
          </cell>
          <cell r="EG1065" t="str">
            <v/>
          </cell>
          <cell r="EH1065">
            <v>0</v>
          </cell>
          <cell r="EI1065">
            <v>78.5</v>
          </cell>
          <cell r="EJ1065">
            <v>74.75</v>
          </cell>
          <cell r="EK1065">
            <v>74.5</v>
          </cell>
          <cell r="EL1065">
            <v>76</v>
          </cell>
          <cell r="EM1065" t="str">
            <v/>
          </cell>
          <cell r="EN1065">
            <v>0</v>
          </cell>
          <cell r="EO1065">
            <v>78.5</v>
          </cell>
          <cell r="EP1065">
            <v>74.75</v>
          </cell>
          <cell r="EQ1065">
            <v>74.5</v>
          </cell>
          <cell r="ER1065">
            <v>76</v>
          </cell>
          <cell r="ES1065" t="str">
            <v/>
          </cell>
          <cell r="ET1065">
            <v>0</v>
          </cell>
          <cell r="EU1065">
            <v>78.5</v>
          </cell>
          <cell r="EV1065">
            <v>74.75</v>
          </cell>
          <cell r="EW1065">
            <v>74.5</v>
          </cell>
          <cell r="EX1065">
            <v>76</v>
          </cell>
          <cell r="EY1065" t="str">
            <v/>
          </cell>
          <cell r="EZ1065">
            <v>0</v>
          </cell>
          <cell r="FA1065">
            <v>79.33</v>
          </cell>
          <cell r="FB1065">
            <v>71.25</v>
          </cell>
          <cell r="FC1065">
            <v>79</v>
          </cell>
          <cell r="FD1065">
            <v>72</v>
          </cell>
          <cell r="FE1065" t="str">
            <v/>
          </cell>
          <cell r="FF1065">
            <v>0</v>
          </cell>
          <cell r="FG1065">
            <v>79.33</v>
          </cell>
          <cell r="FH1065">
            <v>71.25</v>
          </cell>
          <cell r="FI1065">
            <v>79</v>
          </cell>
          <cell r="FJ1065">
            <v>72</v>
          </cell>
          <cell r="FK1065" t="str">
            <v/>
          </cell>
          <cell r="FL1065">
            <v>0</v>
          </cell>
          <cell r="FM1065">
            <v>79.33</v>
          </cell>
          <cell r="FN1065">
            <v>71.25</v>
          </cell>
          <cell r="FO1065">
            <v>79</v>
          </cell>
          <cell r="FP1065">
            <v>72</v>
          </cell>
          <cell r="FQ1065" t="str">
            <v/>
          </cell>
          <cell r="FR1065">
            <v>0</v>
          </cell>
          <cell r="FS1065">
            <v>79.33</v>
          </cell>
          <cell r="FT1065">
            <v>71.25</v>
          </cell>
          <cell r="FU1065">
            <v>79</v>
          </cell>
          <cell r="FV1065">
            <v>72</v>
          </cell>
          <cell r="FW1065" t="str">
            <v/>
          </cell>
          <cell r="FX1065">
            <v>0</v>
          </cell>
          <cell r="FY1065">
            <v>79.33</v>
          </cell>
          <cell r="FZ1065">
            <v>71.25</v>
          </cell>
          <cell r="GA1065">
            <v>79</v>
          </cell>
          <cell r="GB1065">
            <v>72</v>
          </cell>
          <cell r="GC1065" t="str">
            <v/>
          </cell>
          <cell r="GD1065">
            <v>0</v>
          </cell>
          <cell r="GE1065">
            <v>79.33</v>
          </cell>
          <cell r="GF1065">
            <v>71.25</v>
          </cell>
          <cell r="GG1065">
            <v>79</v>
          </cell>
          <cell r="GH1065">
            <v>72</v>
          </cell>
          <cell r="GI1065" t="str">
            <v/>
          </cell>
          <cell r="GJ1065">
            <v>0</v>
          </cell>
          <cell r="GK1065">
            <v>79.33</v>
          </cell>
          <cell r="GL1065">
            <v>71.25</v>
          </cell>
          <cell r="GM1065">
            <v>79</v>
          </cell>
          <cell r="GN1065">
            <v>72</v>
          </cell>
          <cell r="GO1065" t="str">
            <v/>
          </cell>
          <cell r="GP1065">
            <v>0</v>
          </cell>
          <cell r="GQ1065">
            <v>79.33</v>
          </cell>
          <cell r="GR1065">
            <v>71.25</v>
          </cell>
          <cell r="GS1065">
            <v>79</v>
          </cell>
          <cell r="GT1065">
            <v>72</v>
          </cell>
          <cell r="GU1065" t="str">
            <v/>
          </cell>
          <cell r="GV1065">
            <v>0</v>
          </cell>
          <cell r="GW1065">
            <v>81.92</v>
          </cell>
          <cell r="GX1065">
            <v>78.75</v>
          </cell>
          <cell r="GY1065">
            <v>70</v>
          </cell>
          <cell r="GZ1065">
            <v>78</v>
          </cell>
          <cell r="HA1065" t="str">
            <v>EKO-L</v>
          </cell>
          <cell r="HB1065">
            <v>0</v>
          </cell>
          <cell r="HC1065">
            <v>83.83</v>
          </cell>
          <cell r="HD1065">
            <v>75.75</v>
          </cell>
          <cell r="HE1065">
            <v>77.5</v>
          </cell>
          <cell r="HF1065">
            <v>79</v>
          </cell>
          <cell r="HH1065">
            <v>0</v>
          </cell>
          <cell r="HM1065" t="str">
            <v/>
          </cell>
          <cell r="HN1065" t="str">
            <v/>
          </cell>
          <cell r="HS1065">
            <v>0</v>
          </cell>
          <cell r="HT1065" t="str">
            <v>PKN</v>
          </cell>
          <cell r="HU1065">
            <v>0</v>
          </cell>
          <cell r="HV1065" t="str">
            <v>IND</v>
          </cell>
          <cell r="HW1065">
            <v>0</v>
          </cell>
          <cell r="HX1065" t="str">
            <v>MAT-W</v>
          </cell>
          <cell r="HY1065">
            <v>0</v>
          </cell>
          <cell r="HZ1065" t="str">
            <v>SEJ-W</v>
          </cell>
          <cell r="IA1065">
            <v>0</v>
          </cell>
          <cell r="IB1065" t="str">
            <v>IGR-W</v>
          </cell>
          <cell r="IC1065">
            <v>0</v>
          </cell>
          <cell r="ID1065" t="str">
            <v>SBO</v>
          </cell>
          <cell r="IE1065">
            <v>0</v>
          </cell>
          <cell r="IF1065" t="str">
            <v>PJO</v>
          </cell>
          <cell r="IG1065">
            <v>0</v>
          </cell>
          <cell r="IH1065" t="str">
            <v>PRA</v>
          </cell>
          <cell r="II1065">
            <v>0</v>
          </cell>
          <cell r="IJ1065" t="str">
            <v>JAW</v>
          </cell>
          <cell r="IK1065">
            <v>0</v>
          </cell>
          <cell r="IL1065" t="str">
            <v>ARB</v>
          </cell>
          <cell r="IM1065">
            <v>0</v>
          </cell>
          <cell r="IN1065" t="str">
            <v>PKM</v>
          </cell>
          <cell r="IO1065">
            <v>0</v>
          </cell>
          <cell r="IP1065" t="str">
            <v>MAT-P</v>
          </cell>
          <cell r="IQ1065">
            <v>0</v>
          </cell>
          <cell r="IR1065" t="str">
            <v>BIO-P</v>
          </cell>
          <cell r="IS1065">
            <v>0</v>
          </cell>
          <cell r="IT1065" t="str">
            <v>FIS-P</v>
          </cell>
          <cell r="IU1065">
            <v>0</v>
          </cell>
          <cell r="IV1065" t="str">
            <v>KIM-P</v>
          </cell>
          <cell r="IW1065">
            <v>0</v>
          </cell>
          <cell r="IX1065" t="str">
            <v>EKO-L</v>
          </cell>
          <cell r="IY1065">
            <v>0</v>
          </cell>
          <cell r="JA1065">
            <v>0</v>
          </cell>
        </row>
        <row r="1066">
          <cell r="Q1066" t="str">
            <v/>
          </cell>
          <cell r="AB1066" t="str">
            <v/>
          </cell>
          <cell r="AC1066">
            <v>18</v>
          </cell>
          <cell r="AI1066" t="str">
            <v/>
          </cell>
          <cell r="AJ1066">
            <v>0</v>
          </cell>
          <cell r="AK1066">
            <v>83.25</v>
          </cell>
          <cell r="AL1066">
            <v>84.5</v>
          </cell>
          <cell r="AM1066">
            <v>88</v>
          </cell>
          <cell r="AN1066">
            <v>80</v>
          </cell>
          <cell r="AO1066" t="str">
            <v/>
          </cell>
          <cell r="AP1066">
            <v>0</v>
          </cell>
          <cell r="AQ1066">
            <v>85</v>
          </cell>
          <cell r="AR1066">
            <v>0</v>
          </cell>
          <cell r="AS1066">
            <v>78.5</v>
          </cell>
          <cell r="AT1066">
            <v>81</v>
          </cell>
          <cell r="AU1066" t="str">
            <v/>
          </cell>
          <cell r="AV1066">
            <v>0</v>
          </cell>
          <cell r="AW1066">
            <v>81.83</v>
          </cell>
          <cell r="AX1066">
            <v>84</v>
          </cell>
          <cell r="AY1066">
            <v>88</v>
          </cell>
          <cell r="AZ1066">
            <v>80</v>
          </cell>
          <cell r="BA1066" t="str">
            <v/>
          </cell>
          <cell r="BB1066">
            <v>0</v>
          </cell>
          <cell r="BC1066">
            <v>86.75</v>
          </cell>
          <cell r="BD1066">
            <v>84.5</v>
          </cell>
          <cell r="BE1066">
            <v>88</v>
          </cell>
          <cell r="BF1066">
            <v>82</v>
          </cell>
          <cell r="BG1066" t="str">
            <v/>
          </cell>
          <cell r="BH1066">
            <v>0</v>
          </cell>
          <cell r="BI1066">
            <v>84.33</v>
          </cell>
          <cell r="BJ1066">
            <v>80</v>
          </cell>
          <cell r="BK1066">
            <v>77.75</v>
          </cell>
          <cell r="BL1066">
            <v>78</v>
          </cell>
          <cell r="BM1066" t="str">
            <v/>
          </cell>
          <cell r="BN1066">
            <v>0</v>
          </cell>
          <cell r="BO1066">
            <v>81.13</v>
          </cell>
          <cell r="BP1066">
            <v>78.25</v>
          </cell>
          <cell r="BQ1066">
            <v>77.75</v>
          </cell>
          <cell r="BR1066">
            <v>85</v>
          </cell>
          <cell r="BS1066" t="str">
            <v/>
          </cell>
          <cell r="BT1066">
            <v>0</v>
          </cell>
          <cell r="BU1066">
            <v>86.5</v>
          </cell>
          <cell r="BV1066">
            <v>84.25</v>
          </cell>
          <cell r="BW1066">
            <v>88.5</v>
          </cell>
          <cell r="BX1066">
            <v>88</v>
          </cell>
          <cell r="BY1066" t="str">
            <v/>
          </cell>
          <cell r="BZ1066">
            <v>0</v>
          </cell>
          <cell r="CA1066">
            <v>86.78</v>
          </cell>
          <cell r="CB1066">
            <v>81.75</v>
          </cell>
          <cell r="CC1066">
            <v>81</v>
          </cell>
          <cell r="CD1066">
            <v>82</v>
          </cell>
          <cell r="CE1066" t="str">
            <v/>
          </cell>
          <cell r="CF1066">
            <v>0</v>
          </cell>
          <cell r="CG1066">
            <v>86.25</v>
          </cell>
          <cell r="CH1066">
            <v>76.25</v>
          </cell>
          <cell r="CI1066">
            <v>78</v>
          </cell>
          <cell r="CJ1066">
            <v>82</v>
          </cell>
          <cell r="CK1066" t="str">
            <v/>
          </cell>
          <cell r="CL1066">
            <v>0</v>
          </cell>
          <cell r="CM1066">
            <v>76.17</v>
          </cell>
          <cell r="CN1066">
            <v>83.5</v>
          </cell>
          <cell r="CO1066">
            <v>80</v>
          </cell>
          <cell r="CP1066">
            <v>78</v>
          </cell>
          <cell r="CQ1066" t="str">
            <v/>
          </cell>
          <cell r="CR1066">
            <v>0</v>
          </cell>
          <cell r="CS1066">
            <v>82.08</v>
          </cell>
          <cell r="CT1066">
            <v>89.75</v>
          </cell>
          <cell r="CU1066">
            <v>86.5</v>
          </cell>
          <cell r="CV1066">
            <v>83</v>
          </cell>
          <cell r="CW1066" t="str">
            <v/>
          </cell>
          <cell r="CX1066">
            <v>0</v>
          </cell>
          <cell r="CY1066">
            <v>82.44</v>
          </cell>
          <cell r="CZ1066">
            <v>83.75</v>
          </cell>
          <cell r="DA1066">
            <v>76.75</v>
          </cell>
          <cell r="DB1066">
            <v>83</v>
          </cell>
          <cell r="DC1066" t="str">
            <v/>
          </cell>
          <cell r="DD1066">
            <v>0</v>
          </cell>
          <cell r="DE1066">
            <v>91</v>
          </cell>
          <cell r="DF1066">
            <v>81</v>
          </cell>
          <cell r="DG1066">
            <v>81.75</v>
          </cell>
          <cell r="DH1066">
            <v>88</v>
          </cell>
          <cell r="DI1066" t="str">
            <v/>
          </cell>
          <cell r="DJ1066">
            <v>0</v>
          </cell>
          <cell r="DK1066">
            <v>0</v>
          </cell>
          <cell r="DL1066">
            <v>0</v>
          </cell>
          <cell r="DM1066">
            <v>0</v>
          </cell>
          <cell r="DN1066">
            <v>85</v>
          </cell>
          <cell r="DO1066" t="str">
            <v/>
          </cell>
          <cell r="DP1066">
            <v>0</v>
          </cell>
          <cell r="DQ1066">
            <v>89</v>
          </cell>
          <cell r="DR1066">
            <v>85.5</v>
          </cell>
          <cell r="DS1066">
            <v>91.5</v>
          </cell>
          <cell r="DT1066">
            <v>82</v>
          </cell>
          <cell r="DU1066" t="str">
            <v/>
          </cell>
          <cell r="DV1066">
            <v>0</v>
          </cell>
          <cell r="DW1066">
            <v>91</v>
          </cell>
          <cell r="DX1066">
            <v>86.75</v>
          </cell>
          <cell r="DY1066">
            <v>79.75</v>
          </cell>
          <cell r="DZ1066">
            <v>85</v>
          </cell>
          <cell r="EA1066" t="str">
            <v/>
          </cell>
          <cell r="EB1066">
            <v>0</v>
          </cell>
          <cell r="EC1066">
            <v>79.78</v>
          </cell>
          <cell r="ED1066">
            <v>78.25</v>
          </cell>
          <cell r="EE1066">
            <v>84.25</v>
          </cell>
          <cell r="EF1066">
            <v>77</v>
          </cell>
          <cell r="EG1066" t="str">
            <v/>
          </cell>
          <cell r="EH1066">
            <v>0</v>
          </cell>
          <cell r="EI1066">
            <v>78.5</v>
          </cell>
          <cell r="EJ1066">
            <v>74.75</v>
          </cell>
          <cell r="EK1066">
            <v>74.5</v>
          </cell>
          <cell r="EL1066">
            <v>76</v>
          </cell>
          <cell r="EM1066" t="str">
            <v/>
          </cell>
          <cell r="EN1066">
            <v>0</v>
          </cell>
          <cell r="EO1066">
            <v>78.5</v>
          </cell>
          <cell r="EP1066">
            <v>74.75</v>
          </cell>
          <cell r="EQ1066">
            <v>74.5</v>
          </cell>
          <cell r="ER1066">
            <v>76</v>
          </cell>
          <cell r="ES1066" t="str">
            <v/>
          </cell>
          <cell r="ET1066">
            <v>0</v>
          </cell>
          <cell r="EU1066">
            <v>78.5</v>
          </cell>
          <cell r="EV1066">
            <v>74.75</v>
          </cell>
          <cell r="EW1066">
            <v>74.5</v>
          </cell>
          <cell r="EX1066">
            <v>76</v>
          </cell>
          <cell r="EY1066" t="str">
            <v/>
          </cell>
          <cell r="EZ1066">
            <v>0</v>
          </cell>
          <cell r="FA1066">
            <v>79.33</v>
          </cell>
          <cell r="FB1066">
            <v>71.25</v>
          </cell>
          <cell r="FC1066">
            <v>79</v>
          </cell>
          <cell r="FD1066">
            <v>72</v>
          </cell>
          <cell r="FE1066" t="str">
            <v/>
          </cell>
          <cell r="FF1066">
            <v>0</v>
          </cell>
          <cell r="FG1066">
            <v>79.33</v>
          </cell>
          <cell r="FH1066">
            <v>71.25</v>
          </cell>
          <cell r="FI1066">
            <v>79</v>
          </cell>
          <cell r="FJ1066">
            <v>72</v>
          </cell>
          <cell r="FK1066" t="str">
            <v/>
          </cell>
          <cell r="FL1066">
            <v>0</v>
          </cell>
          <cell r="FM1066">
            <v>79.33</v>
          </cell>
          <cell r="FN1066">
            <v>71.25</v>
          </cell>
          <cell r="FO1066">
            <v>79</v>
          </cell>
          <cell r="FP1066">
            <v>72</v>
          </cell>
          <cell r="FQ1066" t="str">
            <v/>
          </cell>
          <cell r="FR1066">
            <v>0</v>
          </cell>
          <cell r="FS1066">
            <v>79.33</v>
          </cell>
          <cell r="FT1066">
            <v>71.25</v>
          </cell>
          <cell r="FU1066">
            <v>79</v>
          </cell>
          <cell r="FV1066">
            <v>72</v>
          </cell>
          <cell r="FW1066" t="str">
            <v/>
          </cell>
          <cell r="FX1066">
            <v>0</v>
          </cell>
          <cell r="FY1066">
            <v>79.33</v>
          </cell>
          <cell r="FZ1066">
            <v>71.25</v>
          </cell>
          <cell r="GA1066">
            <v>79</v>
          </cell>
          <cell r="GB1066">
            <v>72</v>
          </cell>
          <cell r="GC1066" t="str">
            <v/>
          </cell>
          <cell r="GD1066">
            <v>0</v>
          </cell>
          <cell r="GE1066">
            <v>79.33</v>
          </cell>
          <cell r="GF1066">
            <v>71.25</v>
          </cell>
          <cell r="GG1066">
            <v>79</v>
          </cell>
          <cell r="GH1066">
            <v>72</v>
          </cell>
          <cell r="GI1066" t="str">
            <v/>
          </cell>
          <cell r="GJ1066">
            <v>0</v>
          </cell>
          <cell r="GK1066">
            <v>79.33</v>
          </cell>
          <cell r="GL1066">
            <v>71.25</v>
          </cell>
          <cell r="GM1066">
            <v>79</v>
          </cell>
          <cell r="GN1066">
            <v>72</v>
          </cell>
          <cell r="GO1066" t="str">
            <v/>
          </cell>
          <cell r="GP1066">
            <v>0</v>
          </cell>
          <cell r="GQ1066">
            <v>79.33</v>
          </cell>
          <cell r="GR1066">
            <v>71.25</v>
          </cell>
          <cell r="GS1066">
            <v>79</v>
          </cell>
          <cell r="GT1066">
            <v>72</v>
          </cell>
          <cell r="GU1066" t="str">
            <v/>
          </cell>
          <cell r="GV1066">
            <v>0</v>
          </cell>
          <cell r="GW1066">
            <v>81.92</v>
          </cell>
          <cell r="GX1066">
            <v>78.75</v>
          </cell>
          <cell r="GY1066">
            <v>70</v>
          </cell>
          <cell r="GZ1066">
            <v>78</v>
          </cell>
          <cell r="HA1066" t="str">
            <v>EKO-L</v>
          </cell>
          <cell r="HB1066">
            <v>0</v>
          </cell>
          <cell r="HC1066">
            <v>83.83</v>
          </cell>
          <cell r="HD1066">
            <v>75.75</v>
          </cell>
          <cell r="HE1066">
            <v>77.5</v>
          </cell>
          <cell r="HF1066">
            <v>79</v>
          </cell>
          <cell r="HH1066">
            <v>0</v>
          </cell>
          <cell r="HM1066" t="str">
            <v/>
          </cell>
          <cell r="HN1066" t="str">
            <v/>
          </cell>
          <cell r="HS1066">
            <v>0</v>
          </cell>
          <cell r="HT1066" t="str">
            <v>PKN</v>
          </cell>
          <cell r="HU1066">
            <v>0</v>
          </cell>
          <cell r="HV1066" t="str">
            <v>IND</v>
          </cell>
          <cell r="HW1066">
            <v>0</v>
          </cell>
          <cell r="HX1066" t="str">
            <v>MAT-W</v>
          </cell>
          <cell r="HY1066">
            <v>0</v>
          </cell>
          <cell r="HZ1066" t="str">
            <v>SEJ-W</v>
          </cell>
          <cell r="IA1066">
            <v>0</v>
          </cell>
          <cell r="IB1066" t="str">
            <v>IGR-W</v>
          </cell>
          <cell r="IC1066">
            <v>0</v>
          </cell>
          <cell r="ID1066" t="str">
            <v>SBO</v>
          </cell>
          <cell r="IE1066">
            <v>0</v>
          </cell>
          <cell r="IF1066" t="str">
            <v>PJO</v>
          </cell>
          <cell r="IG1066">
            <v>0</v>
          </cell>
          <cell r="IH1066" t="str">
            <v>PRA</v>
          </cell>
          <cell r="II1066">
            <v>0</v>
          </cell>
          <cell r="IJ1066" t="str">
            <v>JAW</v>
          </cell>
          <cell r="IK1066">
            <v>0</v>
          </cell>
          <cell r="IL1066" t="str">
            <v>ARB</v>
          </cell>
          <cell r="IM1066">
            <v>0</v>
          </cell>
          <cell r="IN1066" t="str">
            <v>PKM</v>
          </cell>
          <cell r="IO1066">
            <v>0</v>
          </cell>
          <cell r="IP1066" t="str">
            <v>MAT-P</v>
          </cell>
          <cell r="IQ1066">
            <v>0</v>
          </cell>
          <cell r="IR1066" t="str">
            <v>BIO-P</v>
          </cell>
          <cell r="IS1066">
            <v>0</v>
          </cell>
          <cell r="IT1066" t="str">
            <v>FIS-P</v>
          </cell>
          <cell r="IU1066">
            <v>0</v>
          </cell>
          <cell r="IV1066" t="str">
            <v>KIM-P</v>
          </cell>
          <cell r="IW1066">
            <v>0</v>
          </cell>
          <cell r="IX1066" t="str">
            <v>EKO-L</v>
          </cell>
          <cell r="IY1066">
            <v>0</v>
          </cell>
          <cell r="JA1066">
            <v>0</v>
          </cell>
        </row>
        <row r="1067">
          <cell r="Q1067" t="str">
            <v/>
          </cell>
          <cell r="AB1067" t="str">
            <v/>
          </cell>
          <cell r="AC1067">
            <v>19</v>
          </cell>
          <cell r="AI1067" t="str">
            <v/>
          </cell>
          <cell r="AJ1067">
            <v>0</v>
          </cell>
          <cell r="AK1067">
            <v>83.25</v>
          </cell>
          <cell r="AL1067">
            <v>84.5</v>
          </cell>
          <cell r="AM1067">
            <v>88</v>
          </cell>
          <cell r="AN1067">
            <v>80</v>
          </cell>
          <cell r="AO1067" t="str">
            <v/>
          </cell>
          <cell r="AP1067">
            <v>0</v>
          </cell>
          <cell r="AQ1067">
            <v>85</v>
          </cell>
          <cell r="AR1067">
            <v>0</v>
          </cell>
          <cell r="AS1067">
            <v>78.5</v>
          </cell>
          <cell r="AT1067">
            <v>81</v>
          </cell>
          <cell r="AU1067" t="str">
            <v/>
          </cell>
          <cell r="AV1067">
            <v>0</v>
          </cell>
          <cell r="AW1067">
            <v>81.83</v>
          </cell>
          <cell r="AX1067">
            <v>84</v>
          </cell>
          <cell r="AY1067">
            <v>88</v>
          </cell>
          <cell r="AZ1067">
            <v>80</v>
          </cell>
          <cell r="BA1067" t="str">
            <v/>
          </cell>
          <cell r="BB1067">
            <v>0</v>
          </cell>
          <cell r="BC1067">
            <v>86.75</v>
          </cell>
          <cell r="BD1067">
            <v>84.5</v>
          </cell>
          <cell r="BE1067">
            <v>88</v>
          </cell>
          <cell r="BF1067">
            <v>82</v>
          </cell>
          <cell r="BG1067" t="str">
            <v/>
          </cell>
          <cell r="BH1067">
            <v>0</v>
          </cell>
          <cell r="BI1067">
            <v>84.33</v>
          </cell>
          <cell r="BJ1067">
            <v>80</v>
          </cell>
          <cell r="BK1067">
            <v>77.75</v>
          </cell>
          <cell r="BL1067">
            <v>78</v>
          </cell>
          <cell r="BM1067" t="str">
            <v/>
          </cell>
          <cell r="BN1067">
            <v>0</v>
          </cell>
          <cell r="BO1067">
            <v>81.13</v>
          </cell>
          <cell r="BP1067">
            <v>78.25</v>
          </cell>
          <cell r="BQ1067">
            <v>77.75</v>
          </cell>
          <cell r="BR1067">
            <v>85</v>
          </cell>
          <cell r="BS1067" t="str">
            <v/>
          </cell>
          <cell r="BT1067">
            <v>0</v>
          </cell>
          <cell r="BU1067">
            <v>86.5</v>
          </cell>
          <cell r="BV1067">
            <v>84.25</v>
          </cell>
          <cell r="BW1067">
            <v>88.5</v>
          </cell>
          <cell r="BX1067">
            <v>88</v>
          </cell>
          <cell r="BY1067" t="str">
            <v/>
          </cell>
          <cell r="BZ1067">
            <v>0</v>
          </cell>
          <cell r="CA1067">
            <v>86.78</v>
          </cell>
          <cell r="CB1067">
            <v>81.75</v>
          </cell>
          <cell r="CC1067">
            <v>81</v>
          </cell>
          <cell r="CD1067">
            <v>82</v>
          </cell>
          <cell r="CE1067" t="str">
            <v/>
          </cell>
          <cell r="CF1067">
            <v>0</v>
          </cell>
          <cell r="CG1067">
            <v>86.25</v>
          </cell>
          <cell r="CH1067">
            <v>76.25</v>
          </cell>
          <cell r="CI1067">
            <v>78</v>
          </cell>
          <cell r="CJ1067">
            <v>82</v>
          </cell>
          <cell r="CK1067" t="str">
            <v/>
          </cell>
          <cell r="CL1067">
            <v>0</v>
          </cell>
          <cell r="CM1067">
            <v>76.17</v>
          </cell>
          <cell r="CN1067">
            <v>83.5</v>
          </cell>
          <cell r="CO1067">
            <v>80</v>
          </cell>
          <cell r="CP1067">
            <v>78</v>
          </cell>
          <cell r="CQ1067" t="str">
            <v/>
          </cell>
          <cell r="CR1067">
            <v>0</v>
          </cell>
          <cell r="CS1067">
            <v>82.08</v>
          </cell>
          <cell r="CT1067">
            <v>89.75</v>
          </cell>
          <cell r="CU1067">
            <v>86.5</v>
          </cell>
          <cell r="CV1067">
            <v>83</v>
          </cell>
          <cell r="CW1067" t="str">
            <v/>
          </cell>
          <cell r="CX1067">
            <v>0</v>
          </cell>
          <cell r="CY1067">
            <v>82.44</v>
          </cell>
          <cell r="CZ1067">
            <v>83.75</v>
          </cell>
          <cell r="DA1067">
            <v>76.75</v>
          </cell>
          <cell r="DB1067">
            <v>83</v>
          </cell>
          <cell r="DC1067" t="str">
            <v/>
          </cell>
          <cell r="DD1067">
            <v>0</v>
          </cell>
          <cell r="DE1067">
            <v>91</v>
          </cell>
          <cell r="DF1067">
            <v>81</v>
          </cell>
          <cell r="DG1067">
            <v>81.75</v>
          </cell>
          <cell r="DH1067">
            <v>88</v>
          </cell>
          <cell r="DI1067" t="str">
            <v/>
          </cell>
          <cell r="DJ1067">
            <v>0</v>
          </cell>
          <cell r="DK1067">
            <v>0</v>
          </cell>
          <cell r="DL1067">
            <v>0</v>
          </cell>
          <cell r="DM1067">
            <v>0</v>
          </cell>
          <cell r="DN1067">
            <v>85</v>
          </cell>
          <cell r="DO1067" t="str">
            <v/>
          </cell>
          <cell r="DP1067">
            <v>0</v>
          </cell>
          <cell r="DQ1067">
            <v>89</v>
          </cell>
          <cell r="DR1067">
            <v>85.5</v>
          </cell>
          <cell r="DS1067">
            <v>91.5</v>
          </cell>
          <cell r="DT1067">
            <v>82</v>
          </cell>
          <cell r="DU1067" t="str">
            <v/>
          </cell>
          <cell r="DV1067">
            <v>0</v>
          </cell>
          <cell r="DW1067">
            <v>91</v>
          </cell>
          <cell r="DX1067">
            <v>86.75</v>
          </cell>
          <cell r="DY1067">
            <v>79.75</v>
          </cell>
          <cell r="DZ1067">
            <v>85</v>
          </cell>
          <cell r="EA1067" t="str">
            <v/>
          </cell>
          <cell r="EB1067">
            <v>0</v>
          </cell>
          <cell r="EC1067">
            <v>79.78</v>
          </cell>
          <cell r="ED1067">
            <v>78.25</v>
          </cell>
          <cell r="EE1067">
            <v>84.25</v>
          </cell>
          <cell r="EF1067">
            <v>77</v>
          </cell>
          <cell r="EG1067" t="str">
            <v/>
          </cell>
          <cell r="EH1067">
            <v>0</v>
          </cell>
          <cell r="EI1067">
            <v>78.5</v>
          </cell>
          <cell r="EJ1067">
            <v>74.75</v>
          </cell>
          <cell r="EK1067">
            <v>74.5</v>
          </cell>
          <cell r="EL1067">
            <v>76</v>
          </cell>
          <cell r="EM1067" t="str">
            <v/>
          </cell>
          <cell r="EN1067">
            <v>0</v>
          </cell>
          <cell r="EO1067">
            <v>78.5</v>
          </cell>
          <cell r="EP1067">
            <v>74.75</v>
          </cell>
          <cell r="EQ1067">
            <v>74.5</v>
          </cell>
          <cell r="ER1067">
            <v>76</v>
          </cell>
          <cell r="ES1067" t="str">
            <v/>
          </cell>
          <cell r="ET1067">
            <v>0</v>
          </cell>
          <cell r="EU1067">
            <v>78.5</v>
          </cell>
          <cell r="EV1067">
            <v>74.75</v>
          </cell>
          <cell r="EW1067">
            <v>74.5</v>
          </cell>
          <cell r="EX1067">
            <v>76</v>
          </cell>
          <cell r="EY1067" t="str">
            <v/>
          </cell>
          <cell r="EZ1067">
            <v>0</v>
          </cell>
          <cell r="FA1067">
            <v>79.33</v>
          </cell>
          <cell r="FB1067">
            <v>71.25</v>
          </cell>
          <cell r="FC1067">
            <v>79</v>
          </cell>
          <cell r="FD1067">
            <v>72</v>
          </cell>
          <cell r="FE1067" t="str">
            <v/>
          </cell>
          <cell r="FF1067">
            <v>0</v>
          </cell>
          <cell r="FG1067">
            <v>79.33</v>
          </cell>
          <cell r="FH1067">
            <v>71.25</v>
          </cell>
          <cell r="FI1067">
            <v>79</v>
          </cell>
          <cell r="FJ1067">
            <v>72</v>
          </cell>
          <cell r="FK1067" t="str">
            <v/>
          </cell>
          <cell r="FL1067">
            <v>0</v>
          </cell>
          <cell r="FM1067">
            <v>79.33</v>
          </cell>
          <cell r="FN1067">
            <v>71.25</v>
          </cell>
          <cell r="FO1067">
            <v>79</v>
          </cell>
          <cell r="FP1067">
            <v>72</v>
          </cell>
          <cell r="FQ1067" t="str">
            <v/>
          </cell>
          <cell r="FR1067">
            <v>0</v>
          </cell>
          <cell r="FS1067">
            <v>79.33</v>
          </cell>
          <cell r="FT1067">
            <v>71.25</v>
          </cell>
          <cell r="FU1067">
            <v>79</v>
          </cell>
          <cell r="FV1067">
            <v>72</v>
          </cell>
          <cell r="FW1067" t="str">
            <v/>
          </cell>
          <cell r="FX1067">
            <v>0</v>
          </cell>
          <cell r="FY1067">
            <v>79.33</v>
          </cell>
          <cell r="FZ1067">
            <v>71.25</v>
          </cell>
          <cell r="GA1067">
            <v>79</v>
          </cell>
          <cell r="GB1067">
            <v>72</v>
          </cell>
          <cell r="GC1067" t="str">
            <v/>
          </cell>
          <cell r="GD1067">
            <v>0</v>
          </cell>
          <cell r="GE1067">
            <v>79.33</v>
          </cell>
          <cell r="GF1067">
            <v>71.25</v>
          </cell>
          <cell r="GG1067">
            <v>79</v>
          </cell>
          <cell r="GH1067">
            <v>72</v>
          </cell>
          <cell r="GI1067" t="str">
            <v/>
          </cell>
          <cell r="GJ1067">
            <v>0</v>
          </cell>
          <cell r="GK1067">
            <v>79.33</v>
          </cell>
          <cell r="GL1067">
            <v>71.25</v>
          </cell>
          <cell r="GM1067">
            <v>79</v>
          </cell>
          <cell r="GN1067">
            <v>72</v>
          </cell>
          <cell r="GO1067" t="str">
            <v/>
          </cell>
          <cell r="GP1067">
            <v>0</v>
          </cell>
          <cell r="GQ1067">
            <v>79.33</v>
          </cell>
          <cell r="GR1067">
            <v>71.25</v>
          </cell>
          <cell r="GS1067">
            <v>79</v>
          </cell>
          <cell r="GT1067">
            <v>72</v>
          </cell>
          <cell r="GU1067" t="str">
            <v/>
          </cell>
          <cell r="GV1067">
            <v>0</v>
          </cell>
          <cell r="GW1067">
            <v>81.92</v>
          </cell>
          <cell r="GX1067">
            <v>78.75</v>
          </cell>
          <cell r="GY1067">
            <v>70</v>
          </cell>
          <cell r="GZ1067">
            <v>78</v>
          </cell>
          <cell r="HA1067" t="str">
            <v>EKO-L</v>
          </cell>
          <cell r="HB1067">
            <v>0</v>
          </cell>
          <cell r="HC1067">
            <v>83.83</v>
          </cell>
          <cell r="HD1067">
            <v>75.75</v>
          </cell>
          <cell r="HE1067">
            <v>77.5</v>
          </cell>
          <cell r="HF1067">
            <v>79</v>
          </cell>
          <cell r="HH1067">
            <v>0</v>
          </cell>
          <cell r="HM1067" t="str">
            <v/>
          </cell>
          <cell r="HN1067" t="str">
            <v/>
          </cell>
          <cell r="HS1067">
            <v>0</v>
          </cell>
          <cell r="HT1067" t="str">
            <v>PKN</v>
          </cell>
          <cell r="HU1067">
            <v>0</v>
          </cell>
          <cell r="HV1067" t="str">
            <v>IND</v>
          </cell>
          <cell r="HW1067">
            <v>0</v>
          </cell>
          <cell r="HX1067" t="str">
            <v>MAT-W</v>
          </cell>
          <cell r="HY1067">
            <v>0</v>
          </cell>
          <cell r="HZ1067" t="str">
            <v>SEJ-W</v>
          </cell>
          <cell r="IA1067">
            <v>0</v>
          </cell>
          <cell r="IB1067" t="str">
            <v>IGR-W</v>
          </cell>
          <cell r="IC1067">
            <v>0</v>
          </cell>
          <cell r="ID1067" t="str">
            <v>SBO</v>
          </cell>
          <cell r="IE1067">
            <v>0</v>
          </cell>
          <cell r="IF1067" t="str">
            <v>PJO</v>
          </cell>
          <cell r="IG1067">
            <v>0</v>
          </cell>
          <cell r="IH1067" t="str">
            <v>PRA</v>
          </cell>
          <cell r="II1067">
            <v>0</v>
          </cell>
          <cell r="IJ1067" t="str">
            <v>JAW</v>
          </cell>
          <cell r="IK1067">
            <v>0</v>
          </cell>
          <cell r="IL1067" t="str">
            <v>ARB</v>
          </cell>
          <cell r="IM1067">
            <v>0</v>
          </cell>
          <cell r="IN1067" t="str">
            <v>PKM</v>
          </cell>
          <cell r="IO1067">
            <v>0</v>
          </cell>
          <cell r="IP1067" t="str">
            <v>MAT-P</v>
          </cell>
          <cell r="IQ1067">
            <v>0</v>
          </cell>
          <cell r="IR1067" t="str">
            <v>BIO-P</v>
          </cell>
          <cell r="IS1067">
            <v>0</v>
          </cell>
          <cell r="IT1067" t="str">
            <v>FIS-P</v>
          </cell>
          <cell r="IU1067">
            <v>0</v>
          </cell>
          <cell r="IV1067" t="str">
            <v>KIM-P</v>
          </cell>
          <cell r="IW1067">
            <v>0</v>
          </cell>
          <cell r="IX1067" t="str">
            <v>EKO-L</v>
          </cell>
          <cell r="IY1067">
            <v>0</v>
          </cell>
          <cell r="JA1067">
            <v>0</v>
          </cell>
        </row>
        <row r="1068">
          <cell r="Q1068" t="str">
            <v/>
          </cell>
          <cell r="AB1068" t="str">
            <v/>
          </cell>
          <cell r="AC1068">
            <v>20</v>
          </cell>
          <cell r="AI1068" t="str">
            <v/>
          </cell>
          <cell r="AJ1068">
            <v>0</v>
          </cell>
          <cell r="AK1068">
            <v>83.25</v>
          </cell>
          <cell r="AL1068">
            <v>84.5</v>
          </cell>
          <cell r="AM1068">
            <v>88</v>
          </cell>
          <cell r="AN1068">
            <v>80</v>
          </cell>
          <cell r="AO1068" t="str">
            <v/>
          </cell>
          <cell r="AP1068">
            <v>0</v>
          </cell>
          <cell r="AQ1068">
            <v>85</v>
          </cell>
          <cell r="AR1068">
            <v>0</v>
          </cell>
          <cell r="AS1068">
            <v>78.5</v>
          </cell>
          <cell r="AT1068">
            <v>81</v>
          </cell>
          <cell r="AU1068" t="str">
            <v/>
          </cell>
          <cell r="AV1068">
            <v>0</v>
          </cell>
          <cell r="AW1068">
            <v>81.83</v>
          </cell>
          <cell r="AX1068">
            <v>84</v>
          </cell>
          <cell r="AY1068">
            <v>88</v>
          </cell>
          <cell r="AZ1068">
            <v>80</v>
          </cell>
          <cell r="BA1068" t="str">
            <v/>
          </cell>
          <cell r="BB1068">
            <v>0</v>
          </cell>
          <cell r="BC1068">
            <v>86.75</v>
          </cell>
          <cell r="BD1068">
            <v>84.5</v>
          </cell>
          <cell r="BE1068">
            <v>88</v>
          </cell>
          <cell r="BF1068">
            <v>82</v>
          </cell>
          <cell r="BG1068" t="str">
            <v/>
          </cell>
          <cell r="BH1068">
            <v>0</v>
          </cell>
          <cell r="BI1068">
            <v>84.33</v>
          </cell>
          <cell r="BJ1068">
            <v>80</v>
          </cell>
          <cell r="BK1068">
            <v>77.75</v>
          </cell>
          <cell r="BL1068">
            <v>78</v>
          </cell>
          <cell r="BM1068" t="str">
            <v/>
          </cell>
          <cell r="BN1068">
            <v>0</v>
          </cell>
          <cell r="BO1068">
            <v>81.13</v>
          </cell>
          <cell r="BP1068">
            <v>78.25</v>
          </cell>
          <cell r="BQ1068">
            <v>77.75</v>
          </cell>
          <cell r="BR1068">
            <v>85</v>
          </cell>
          <cell r="BS1068" t="str">
            <v/>
          </cell>
          <cell r="BT1068">
            <v>0</v>
          </cell>
          <cell r="BU1068">
            <v>86.5</v>
          </cell>
          <cell r="BV1068">
            <v>84.25</v>
          </cell>
          <cell r="BW1068">
            <v>88.5</v>
          </cell>
          <cell r="BX1068">
            <v>88</v>
          </cell>
          <cell r="BY1068" t="str">
            <v/>
          </cell>
          <cell r="BZ1068">
            <v>0</v>
          </cell>
          <cell r="CA1068">
            <v>86.78</v>
          </cell>
          <cell r="CB1068">
            <v>81.75</v>
          </cell>
          <cell r="CC1068">
            <v>81</v>
          </cell>
          <cell r="CD1068">
            <v>82</v>
          </cell>
          <cell r="CE1068" t="str">
            <v/>
          </cell>
          <cell r="CF1068">
            <v>0</v>
          </cell>
          <cell r="CG1068">
            <v>86.25</v>
          </cell>
          <cell r="CH1068">
            <v>76.25</v>
          </cell>
          <cell r="CI1068">
            <v>78</v>
          </cell>
          <cell r="CJ1068">
            <v>82</v>
          </cell>
          <cell r="CK1068" t="str">
            <v/>
          </cell>
          <cell r="CL1068">
            <v>0</v>
          </cell>
          <cell r="CM1068">
            <v>76.17</v>
          </cell>
          <cell r="CN1068">
            <v>83.5</v>
          </cell>
          <cell r="CO1068">
            <v>80</v>
          </cell>
          <cell r="CP1068">
            <v>78</v>
          </cell>
          <cell r="CQ1068" t="str">
            <v/>
          </cell>
          <cell r="CR1068">
            <v>0</v>
          </cell>
          <cell r="CS1068">
            <v>82.08</v>
          </cell>
          <cell r="CT1068">
            <v>89.75</v>
          </cell>
          <cell r="CU1068">
            <v>86.5</v>
          </cell>
          <cell r="CV1068">
            <v>83</v>
          </cell>
          <cell r="CW1068" t="str">
            <v/>
          </cell>
          <cell r="CX1068">
            <v>0</v>
          </cell>
          <cell r="CY1068">
            <v>82.44</v>
          </cell>
          <cell r="CZ1068">
            <v>83.75</v>
          </cell>
          <cell r="DA1068">
            <v>76.75</v>
          </cell>
          <cell r="DB1068">
            <v>83</v>
          </cell>
          <cell r="DC1068" t="str">
            <v/>
          </cell>
          <cell r="DD1068">
            <v>0</v>
          </cell>
          <cell r="DE1068">
            <v>91</v>
          </cell>
          <cell r="DF1068">
            <v>81</v>
          </cell>
          <cell r="DG1068">
            <v>81.75</v>
          </cell>
          <cell r="DH1068">
            <v>88</v>
          </cell>
          <cell r="DI1068" t="str">
            <v/>
          </cell>
          <cell r="DJ1068">
            <v>0</v>
          </cell>
          <cell r="DK1068">
            <v>0</v>
          </cell>
          <cell r="DL1068">
            <v>0</v>
          </cell>
          <cell r="DM1068">
            <v>0</v>
          </cell>
          <cell r="DN1068">
            <v>85</v>
          </cell>
          <cell r="DO1068" t="str">
            <v/>
          </cell>
          <cell r="DP1068">
            <v>0</v>
          </cell>
          <cell r="DQ1068">
            <v>89</v>
          </cell>
          <cell r="DR1068">
            <v>85.5</v>
          </cell>
          <cell r="DS1068">
            <v>91.5</v>
          </cell>
          <cell r="DT1068">
            <v>82</v>
          </cell>
          <cell r="DU1068" t="str">
            <v/>
          </cell>
          <cell r="DV1068">
            <v>0</v>
          </cell>
          <cell r="DW1068">
            <v>91</v>
          </cell>
          <cell r="DX1068">
            <v>86.75</v>
          </cell>
          <cell r="DY1068">
            <v>79.75</v>
          </cell>
          <cell r="DZ1068">
            <v>85</v>
          </cell>
          <cell r="EA1068" t="str">
            <v/>
          </cell>
          <cell r="EB1068">
            <v>0</v>
          </cell>
          <cell r="EC1068">
            <v>79.78</v>
          </cell>
          <cell r="ED1068">
            <v>78.25</v>
          </cell>
          <cell r="EE1068">
            <v>84.25</v>
          </cell>
          <cell r="EF1068">
            <v>77</v>
          </cell>
          <cell r="EG1068" t="str">
            <v/>
          </cell>
          <cell r="EH1068">
            <v>0</v>
          </cell>
          <cell r="EI1068">
            <v>78.5</v>
          </cell>
          <cell r="EJ1068">
            <v>74.75</v>
          </cell>
          <cell r="EK1068">
            <v>74.5</v>
          </cell>
          <cell r="EL1068">
            <v>76</v>
          </cell>
          <cell r="EM1068" t="str">
            <v/>
          </cell>
          <cell r="EN1068">
            <v>0</v>
          </cell>
          <cell r="EO1068">
            <v>78.5</v>
          </cell>
          <cell r="EP1068">
            <v>74.75</v>
          </cell>
          <cell r="EQ1068">
            <v>74.5</v>
          </cell>
          <cell r="ER1068">
            <v>76</v>
          </cell>
          <cell r="ES1068" t="str">
            <v/>
          </cell>
          <cell r="ET1068">
            <v>0</v>
          </cell>
          <cell r="EU1068">
            <v>78.5</v>
          </cell>
          <cell r="EV1068">
            <v>74.75</v>
          </cell>
          <cell r="EW1068">
            <v>74.5</v>
          </cell>
          <cell r="EX1068">
            <v>76</v>
          </cell>
          <cell r="EY1068" t="str">
            <v/>
          </cell>
          <cell r="EZ1068">
            <v>0</v>
          </cell>
          <cell r="FA1068">
            <v>79.33</v>
          </cell>
          <cell r="FB1068">
            <v>71.25</v>
          </cell>
          <cell r="FC1068">
            <v>79</v>
          </cell>
          <cell r="FD1068">
            <v>72</v>
          </cell>
          <cell r="FE1068" t="str">
            <v/>
          </cell>
          <cell r="FF1068">
            <v>0</v>
          </cell>
          <cell r="FG1068">
            <v>79.33</v>
          </cell>
          <cell r="FH1068">
            <v>71.25</v>
          </cell>
          <cell r="FI1068">
            <v>79</v>
          </cell>
          <cell r="FJ1068">
            <v>72</v>
          </cell>
          <cell r="FK1068" t="str">
            <v/>
          </cell>
          <cell r="FL1068">
            <v>0</v>
          </cell>
          <cell r="FM1068">
            <v>79.33</v>
          </cell>
          <cell r="FN1068">
            <v>71.25</v>
          </cell>
          <cell r="FO1068">
            <v>79</v>
          </cell>
          <cell r="FP1068">
            <v>72</v>
          </cell>
          <cell r="FQ1068" t="str">
            <v/>
          </cell>
          <cell r="FR1068">
            <v>0</v>
          </cell>
          <cell r="FS1068">
            <v>79.33</v>
          </cell>
          <cell r="FT1068">
            <v>71.25</v>
          </cell>
          <cell r="FU1068">
            <v>79</v>
          </cell>
          <cell r="FV1068">
            <v>72</v>
          </cell>
          <cell r="FW1068" t="str">
            <v/>
          </cell>
          <cell r="FX1068">
            <v>0</v>
          </cell>
          <cell r="FY1068">
            <v>79.33</v>
          </cell>
          <cell r="FZ1068">
            <v>71.25</v>
          </cell>
          <cell r="GA1068">
            <v>79</v>
          </cell>
          <cell r="GB1068">
            <v>72</v>
          </cell>
          <cell r="GC1068" t="str">
            <v/>
          </cell>
          <cell r="GD1068">
            <v>0</v>
          </cell>
          <cell r="GE1068">
            <v>79.33</v>
          </cell>
          <cell r="GF1068">
            <v>71.25</v>
          </cell>
          <cell r="GG1068">
            <v>79</v>
          </cell>
          <cell r="GH1068">
            <v>72</v>
          </cell>
          <cell r="GI1068" t="str">
            <v/>
          </cell>
          <cell r="GJ1068">
            <v>0</v>
          </cell>
          <cell r="GK1068">
            <v>79.33</v>
          </cell>
          <cell r="GL1068">
            <v>71.25</v>
          </cell>
          <cell r="GM1068">
            <v>79</v>
          </cell>
          <cell r="GN1068">
            <v>72</v>
          </cell>
          <cell r="GO1068" t="str">
            <v/>
          </cell>
          <cell r="GP1068">
            <v>0</v>
          </cell>
          <cell r="GQ1068">
            <v>79.33</v>
          </cell>
          <cell r="GR1068">
            <v>71.25</v>
          </cell>
          <cell r="GS1068">
            <v>79</v>
          </cell>
          <cell r="GT1068">
            <v>72</v>
          </cell>
          <cell r="GU1068" t="str">
            <v/>
          </cell>
          <cell r="GV1068">
            <v>0</v>
          </cell>
          <cell r="GW1068">
            <v>81.92</v>
          </cell>
          <cell r="GX1068">
            <v>78.75</v>
          </cell>
          <cell r="GY1068">
            <v>70</v>
          </cell>
          <cell r="GZ1068">
            <v>78</v>
          </cell>
          <cell r="HA1068" t="str">
            <v>EKO-L</v>
          </cell>
          <cell r="HB1068">
            <v>0</v>
          </cell>
          <cell r="HC1068">
            <v>83.83</v>
          </cell>
          <cell r="HD1068">
            <v>75.75</v>
          </cell>
          <cell r="HE1068">
            <v>77.5</v>
          </cell>
          <cell r="HF1068">
            <v>79</v>
          </cell>
          <cell r="HH1068">
            <v>0</v>
          </cell>
          <cell r="HM1068" t="str">
            <v/>
          </cell>
          <cell r="HN1068" t="str">
            <v/>
          </cell>
          <cell r="HS1068">
            <v>0</v>
          </cell>
          <cell r="HT1068" t="str">
            <v>PKN</v>
          </cell>
          <cell r="HU1068">
            <v>0</v>
          </cell>
          <cell r="HV1068" t="str">
            <v>IND</v>
          </cell>
          <cell r="HW1068">
            <v>0</v>
          </cell>
          <cell r="HX1068" t="str">
            <v>MAT-W</v>
          </cell>
          <cell r="HY1068">
            <v>0</v>
          </cell>
          <cell r="HZ1068" t="str">
            <v>SEJ-W</v>
          </cell>
          <cell r="IA1068">
            <v>0</v>
          </cell>
          <cell r="IB1068" t="str">
            <v>IGR-W</v>
          </cell>
          <cell r="IC1068">
            <v>0</v>
          </cell>
          <cell r="ID1068" t="str">
            <v>SBO</v>
          </cell>
          <cell r="IE1068">
            <v>0</v>
          </cell>
          <cell r="IF1068" t="str">
            <v>PJO</v>
          </cell>
          <cell r="IG1068">
            <v>0</v>
          </cell>
          <cell r="IH1068" t="str">
            <v>PRA</v>
          </cell>
          <cell r="II1068">
            <v>0</v>
          </cell>
          <cell r="IJ1068" t="str">
            <v>JAW</v>
          </cell>
          <cell r="IK1068">
            <v>0</v>
          </cell>
          <cell r="IL1068" t="str">
            <v>ARB</v>
          </cell>
          <cell r="IM1068">
            <v>0</v>
          </cell>
          <cell r="IN1068" t="str">
            <v>PKM</v>
          </cell>
          <cell r="IO1068">
            <v>0</v>
          </cell>
          <cell r="IP1068" t="str">
            <v>MAT-P</v>
          </cell>
          <cell r="IQ1068">
            <v>0</v>
          </cell>
          <cell r="IR1068" t="str">
            <v>BIO-P</v>
          </cell>
          <cell r="IS1068">
            <v>0</v>
          </cell>
          <cell r="IT1068" t="str">
            <v>FIS-P</v>
          </cell>
          <cell r="IU1068">
            <v>0</v>
          </cell>
          <cell r="IV1068" t="str">
            <v>KIM-P</v>
          </cell>
          <cell r="IW1068">
            <v>0</v>
          </cell>
          <cell r="IX1068" t="str">
            <v>EKO-L</v>
          </cell>
          <cell r="IY1068">
            <v>0</v>
          </cell>
          <cell r="JA1068">
            <v>0</v>
          </cell>
        </row>
        <row r="1069">
          <cell r="Q1069" t="str">
            <v/>
          </cell>
          <cell r="AB1069" t="str">
            <v/>
          </cell>
          <cell r="AC1069">
            <v>21</v>
          </cell>
          <cell r="AI1069" t="str">
            <v/>
          </cell>
          <cell r="AJ1069">
            <v>0</v>
          </cell>
          <cell r="AK1069">
            <v>83.25</v>
          </cell>
          <cell r="AL1069">
            <v>84.5</v>
          </cell>
          <cell r="AM1069">
            <v>88</v>
          </cell>
          <cell r="AN1069">
            <v>80</v>
          </cell>
          <cell r="AO1069" t="str">
            <v/>
          </cell>
          <cell r="AP1069">
            <v>0</v>
          </cell>
          <cell r="AQ1069">
            <v>85</v>
          </cell>
          <cell r="AR1069">
            <v>0</v>
          </cell>
          <cell r="AS1069">
            <v>78.5</v>
          </cell>
          <cell r="AT1069">
            <v>81</v>
          </cell>
          <cell r="AU1069" t="str">
            <v/>
          </cell>
          <cell r="AV1069">
            <v>0</v>
          </cell>
          <cell r="AW1069">
            <v>81.83</v>
          </cell>
          <cell r="AX1069">
            <v>84</v>
          </cell>
          <cell r="AY1069">
            <v>88</v>
          </cell>
          <cell r="AZ1069">
            <v>80</v>
          </cell>
          <cell r="BA1069" t="str">
            <v/>
          </cell>
          <cell r="BB1069">
            <v>0</v>
          </cell>
          <cell r="BC1069">
            <v>86.75</v>
          </cell>
          <cell r="BD1069">
            <v>84.5</v>
          </cell>
          <cell r="BE1069">
            <v>88</v>
          </cell>
          <cell r="BF1069">
            <v>82</v>
          </cell>
          <cell r="BG1069" t="str">
            <v/>
          </cell>
          <cell r="BH1069">
            <v>0</v>
          </cell>
          <cell r="BI1069">
            <v>84.33</v>
          </cell>
          <cell r="BJ1069">
            <v>80</v>
          </cell>
          <cell r="BK1069">
            <v>77.75</v>
          </cell>
          <cell r="BL1069">
            <v>78</v>
          </cell>
          <cell r="BM1069" t="str">
            <v/>
          </cell>
          <cell r="BN1069">
            <v>0</v>
          </cell>
          <cell r="BO1069">
            <v>81.13</v>
          </cell>
          <cell r="BP1069">
            <v>78.25</v>
          </cell>
          <cell r="BQ1069">
            <v>77.75</v>
          </cell>
          <cell r="BR1069">
            <v>85</v>
          </cell>
          <cell r="BS1069" t="str">
            <v/>
          </cell>
          <cell r="BT1069">
            <v>0</v>
          </cell>
          <cell r="BU1069">
            <v>86.5</v>
          </cell>
          <cell r="BV1069">
            <v>84.25</v>
          </cell>
          <cell r="BW1069">
            <v>88.5</v>
          </cell>
          <cell r="BX1069">
            <v>88</v>
          </cell>
          <cell r="BY1069" t="str">
            <v/>
          </cell>
          <cell r="BZ1069">
            <v>0</v>
          </cell>
          <cell r="CA1069">
            <v>86.78</v>
          </cell>
          <cell r="CB1069">
            <v>81.75</v>
          </cell>
          <cell r="CC1069">
            <v>81</v>
          </cell>
          <cell r="CD1069">
            <v>82</v>
          </cell>
          <cell r="CE1069" t="str">
            <v/>
          </cell>
          <cell r="CF1069">
            <v>0</v>
          </cell>
          <cell r="CG1069">
            <v>86.25</v>
          </cell>
          <cell r="CH1069">
            <v>76.25</v>
          </cell>
          <cell r="CI1069">
            <v>78</v>
          </cell>
          <cell r="CJ1069">
            <v>82</v>
          </cell>
          <cell r="CK1069" t="str">
            <v/>
          </cell>
          <cell r="CL1069">
            <v>0</v>
          </cell>
          <cell r="CM1069">
            <v>76.17</v>
          </cell>
          <cell r="CN1069">
            <v>83.5</v>
          </cell>
          <cell r="CO1069">
            <v>80</v>
          </cell>
          <cell r="CP1069">
            <v>78</v>
          </cell>
          <cell r="CQ1069" t="str">
            <v/>
          </cell>
          <cell r="CR1069">
            <v>0</v>
          </cell>
          <cell r="CS1069">
            <v>82.08</v>
          </cell>
          <cell r="CT1069">
            <v>89.75</v>
          </cell>
          <cell r="CU1069">
            <v>86.5</v>
          </cell>
          <cell r="CV1069">
            <v>83</v>
          </cell>
          <cell r="CW1069" t="str">
            <v/>
          </cell>
          <cell r="CX1069">
            <v>0</v>
          </cell>
          <cell r="CY1069">
            <v>82.44</v>
          </cell>
          <cell r="CZ1069">
            <v>83.75</v>
          </cell>
          <cell r="DA1069">
            <v>76.75</v>
          </cell>
          <cell r="DB1069">
            <v>83</v>
          </cell>
          <cell r="DC1069" t="str">
            <v/>
          </cell>
          <cell r="DD1069">
            <v>0</v>
          </cell>
          <cell r="DE1069">
            <v>91</v>
          </cell>
          <cell r="DF1069">
            <v>81</v>
          </cell>
          <cell r="DG1069">
            <v>81.75</v>
          </cell>
          <cell r="DH1069">
            <v>88</v>
          </cell>
          <cell r="DI1069" t="str">
            <v/>
          </cell>
          <cell r="DJ1069">
            <v>0</v>
          </cell>
          <cell r="DK1069">
            <v>0</v>
          </cell>
          <cell r="DL1069">
            <v>0</v>
          </cell>
          <cell r="DM1069">
            <v>0</v>
          </cell>
          <cell r="DN1069">
            <v>85</v>
          </cell>
          <cell r="DO1069" t="str">
            <v/>
          </cell>
          <cell r="DP1069">
            <v>0</v>
          </cell>
          <cell r="DQ1069">
            <v>89</v>
          </cell>
          <cell r="DR1069">
            <v>85.5</v>
          </cell>
          <cell r="DS1069">
            <v>91.5</v>
          </cell>
          <cell r="DT1069">
            <v>82</v>
          </cell>
          <cell r="DU1069" t="str">
            <v/>
          </cell>
          <cell r="DV1069">
            <v>0</v>
          </cell>
          <cell r="DW1069">
            <v>91</v>
          </cell>
          <cell r="DX1069">
            <v>86.75</v>
          </cell>
          <cell r="DY1069">
            <v>79.75</v>
          </cell>
          <cell r="DZ1069">
            <v>85</v>
          </cell>
          <cell r="EA1069" t="str">
            <v/>
          </cell>
          <cell r="EB1069">
            <v>0</v>
          </cell>
          <cell r="EC1069">
            <v>79.78</v>
          </cell>
          <cell r="ED1069">
            <v>78.25</v>
          </cell>
          <cell r="EE1069">
            <v>84.25</v>
          </cell>
          <cell r="EF1069">
            <v>77</v>
          </cell>
          <cell r="EG1069" t="str">
            <v/>
          </cell>
          <cell r="EH1069">
            <v>0</v>
          </cell>
          <cell r="EI1069">
            <v>78.5</v>
          </cell>
          <cell r="EJ1069">
            <v>74.75</v>
          </cell>
          <cell r="EK1069">
            <v>74.5</v>
          </cell>
          <cell r="EL1069">
            <v>76</v>
          </cell>
          <cell r="EM1069" t="str">
            <v/>
          </cell>
          <cell r="EN1069">
            <v>0</v>
          </cell>
          <cell r="EO1069">
            <v>78.5</v>
          </cell>
          <cell r="EP1069">
            <v>74.75</v>
          </cell>
          <cell r="EQ1069">
            <v>74.5</v>
          </cell>
          <cell r="ER1069">
            <v>76</v>
          </cell>
          <cell r="ES1069" t="str">
            <v/>
          </cell>
          <cell r="ET1069">
            <v>0</v>
          </cell>
          <cell r="EU1069">
            <v>78.5</v>
          </cell>
          <cell r="EV1069">
            <v>74.75</v>
          </cell>
          <cell r="EW1069">
            <v>74.5</v>
          </cell>
          <cell r="EX1069">
            <v>76</v>
          </cell>
          <cell r="EY1069" t="str">
            <v/>
          </cell>
          <cell r="EZ1069">
            <v>0</v>
          </cell>
          <cell r="FA1069">
            <v>79.33</v>
          </cell>
          <cell r="FB1069">
            <v>71.25</v>
          </cell>
          <cell r="FC1069">
            <v>79</v>
          </cell>
          <cell r="FD1069">
            <v>72</v>
          </cell>
          <cell r="FE1069" t="str">
            <v/>
          </cell>
          <cell r="FF1069">
            <v>0</v>
          </cell>
          <cell r="FG1069">
            <v>79.33</v>
          </cell>
          <cell r="FH1069">
            <v>71.25</v>
          </cell>
          <cell r="FI1069">
            <v>79</v>
          </cell>
          <cell r="FJ1069">
            <v>72</v>
          </cell>
          <cell r="FK1069" t="str">
            <v/>
          </cell>
          <cell r="FL1069">
            <v>0</v>
          </cell>
          <cell r="FM1069">
            <v>79.33</v>
          </cell>
          <cell r="FN1069">
            <v>71.25</v>
          </cell>
          <cell r="FO1069">
            <v>79</v>
          </cell>
          <cell r="FP1069">
            <v>72</v>
          </cell>
          <cell r="FQ1069" t="str">
            <v/>
          </cell>
          <cell r="FR1069">
            <v>0</v>
          </cell>
          <cell r="FS1069">
            <v>79.33</v>
          </cell>
          <cell r="FT1069">
            <v>71.25</v>
          </cell>
          <cell r="FU1069">
            <v>79</v>
          </cell>
          <cell r="FV1069">
            <v>72</v>
          </cell>
          <cell r="FW1069" t="str">
            <v/>
          </cell>
          <cell r="FX1069">
            <v>0</v>
          </cell>
          <cell r="FY1069">
            <v>79.33</v>
          </cell>
          <cell r="FZ1069">
            <v>71.25</v>
          </cell>
          <cell r="GA1069">
            <v>79</v>
          </cell>
          <cell r="GB1069">
            <v>72</v>
          </cell>
          <cell r="GC1069" t="str">
            <v/>
          </cell>
          <cell r="GD1069">
            <v>0</v>
          </cell>
          <cell r="GE1069">
            <v>79.33</v>
          </cell>
          <cell r="GF1069">
            <v>71.25</v>
          </cell>
          <cell r="GG1069">
            <v>79</v>
          </cell>
          <cell r="GH1069">
            <v>72</v>
          </cell>
          <cell r="GI1069" t="str">
            <v/>
          </cell>
          <cell r="GJ1069">
            <v>0</v>
          </cell>
          <cell r="GK1069">
            <v>79.33</v>
          </cell>
          <cell r="GL1069">
            <v>71.25</v>
          </cell>
          <cell r="GM1069">
            <v>79</v>
          </cell>
          <cell r="GN1069">
            <v>72</v>
          </cell>
          <cell r="GO1069" t="str">
            <v/>
          </cell>
          <cell r="GP1069">
            <v>0</v>
          </cell>
          <cell r="GQ1069">
            <v>79.33</v>
          </cell>
          <cell r="GR1069">
            <v>71.25</v>
          </cell>
          <cell r="GS1069">
            <v>79</v>
          </cell>
          <cell r="GT1069">
            <v>72</v>
          </cell>
          <cell r="GU1069" t="str">
            <v/>
          </cell>
          <cell r="GV1069">
            <v>0</v>
          </cell>
          <cell r="GW1069">
            <v>81.92</v>
          </cell>
          <cell r="GX1069">
            <v>78.75</v>
          </cell>
          <cell r="GY1069">
            <v>70</v>
          </cell>
          <cell r="GZ1069">
            <v>78</v>
          </cell>
          <cell r="HA1069" t="str">
            <v>EKO-L</v>
          </cell>
          <cell r="HB1069">
            <v>0</v>
          </cell>
          <cell r="HC1069">
            <v>83.83</v>
          </cell>
          <cell r="HD1069">
            <v>75.75</v>
          </cell>
          <cell r="HE1069">
            <v>77.5</v>
          </cell>
          <cell r="HF1069">
            <v>79</v>
          </cell>
          <cell r="HH1069">
            <v>0</v>
          </cell>
          <cell r="HM1069" t="str">
            <v/>
          </cell>
          <cell r="HN1069" t="str">
            <v/>
          </cell>
          <cell r="HS1069">
            <v>0</v>
          </cell>
          <cell r="HT1069" t="str">
            <v>PKN</v>
          </cell>
          <cell r="HU1069">
            <v>0</v>
          </cell>
          <cell r="HV1069" t="str">
            <v>IND</v>
          </cell>
          <cell r="HW1069">
            <v>0</v>
          </cell>
          <cell r="HX1069" t="str">
            <v>MAT-W</v>
          </cell>
          <cell r="HY1069">
            <v>0</v>
          </cell>
          <cell r="HZ1069" t="str">
            <v>SEJ-W</v>
          </cell>
          <cell r="IA1069">
            <v>0</v>
          </cell>
          <cell r="IB1069" t="str">
            <v>IGR-W</v>
          </cell>
          <cell r="IC1069">
            <v>0</v>
          </cell>
          <cell r="ID1069" t="str">
            <v>SBO</v>
          </cell>
          <cell r="IE1069">
            <v>0</v>
          </cell>
          <cell r="IF1069" t="str">
            <v>PJO</v>
          </cell>
          <cell r="IG1069">
            <v>0</v>
          </cell>
          <cell r="IH1069" t="str">
            <v>PRA</v>
          </cell>
          <cell r="II1069">
            <v>0</v>
          </cell>
          <cell r="IJ1069" t="str">
            <v>JAW</v>
          </cell>
          <cell r="IK1069">
            <v>0</v>
          </cell>
          <cell r="IL1069" t="str">
            <v>ARB</v>
          </cell>
          <cell r="IM1069">
            <v>0</v>
          </cell>
          <cell r="IN1069" t="str">
            <v>PKM</v>
          </cell>
          <cell r="IO1069">
            <v>0</v>
          </cell>
          <cell r="IP1069" t="str">
            <v>MAT-P</v>
          </cell>
          <cell r="IQ1069">
            <v>0</v>
          </cell>
          <cell r="IR1069" t="str">
            <v>BIO-P</v>
          </cell>
          <cell r="IS1069">
            <v>0</v>
          </cell>
          <cell r="IT1069" t="str">
            <v>FIS-P</v>
          </cell>
          <cell r="IU1069">
            <v>0</v>
          </cell>
          <cell r="IV1069" t="str">
            <v>KIM-P</v>
          </cell>
          <cell r="IW1069">
            <v>0</v>
          </cell>
          <cell r="IX1069" t="str">
            <v>EKO-L</v>
          </cell>
          <cell r="IY1069">
            <v>0</v>
          </cell>
          <cell r="JA1069">
            <v>0</v>
          </cell>
        </row>
        <row r="1070">
          <cell r="Q1070" t="str">
            <v/>
          </cell>
          <cell r="AB1070" t="str">
            <v/>
          </cell>
          <cell r="AC1070">
            <v>22</v>
          </cell>
          <cell r="AI1070" t="str">
            <v/>
          </cell>
          <cell r="AJ1070">
            <v>0</v>
          </cell>
          <cell r="AK1070">
            <v>83.25</v>
          </cell>
          <cell r="AL1070">
            <v>84.5</v>
          </cell>
          <cell r="AM1070">
            <v>88</v>
          </cell>
          <cell r="AN1070">
            <v>80</v>
          </cell>
          <cell r="AO1070" t="str">
            <v/>
          </cell>
          <cell r="AP1070">
            <v>0</v>
          </cell>
          <cell r="AQ1070">
            <v>85</v>
          </cell>
          <cell r="AR1070">
            <v>0</v>
          </cell>
          <cell r="AS1070">
            <v>78.5</v>
          </cell>
          <cell r="AT1070">
            <v>81</v>
          </cell>
          <cell r="AU1070" t="str">
            <v/>
          </cell>
          <cell r="AV1070">
            <v>0</v>
          </cell>
          <cell r="AW1070">
            <v>81.83</v>
          </cell>
          <cell r="AX1070">
            <v>84</v>
          </cell>
          <cell r="AY1070">
            <v>88</v>
          </cell>
          <cell r="AZ1070">
            <v>80</v>
          </cell>
          <cell r="BA1070" t="str">
            <v/>
          </cell>
          <cell r="BB1070">
            <v>0</v>
          </cell>
          <cell r="BC1070">
            <v>86.75</v>
          </cell>
          <cell r="BD1070">
            <v>84.5</v>
          </cell>
          <cell r="BE1070">
            <v>88</v>
          </cell>
          <cell r="BF1070">
            <v>82</v>
          </cell>
          <cell r="BG1070" t="str">
            <v/>
          </cell>
          <cell r="BH1070">
            <v>0</v>
          </cell>
          <cell r="BI1070">
            <v>84.33</v>
          </cell>
          <cell r="BJ1070">
            <v>80</v>
          </cell>
          <cell r="BK1070">
            <v>77.75</v>
          </cell>
          <cell r="BL1070">
            <v>78</v>
          </cell>
          <cell r="BM1070" t="str">
            <v/>
          </cell>
          <cell r="BN1070">
            <v>0</v>
          </cell>
          <cell r="BO1070">
            <v>81.13</v>
          </cell>
          <cell r="BP1070">
            <v>78.25</v>
          </cell>
          <cell r="BQ1070">
            <v>77.75</v>
          </cell>
          <cell r="BR1070">
            <v>85</v>
          </cell>
          <cell r="BS1070" t="str">
            <v/>
          </cell>
          <cell r="BT1070">
            <v>0</v>
          </cell>
          <cell r="BU1070">
            <v>86.5</v>
          </cell>
          <cell r="BV1070">
            <v>84.25</v>
          </cell>
          <cell r="BW1070">
            <v>88.5</v>
          </cell>
          <cell r="BX1070">
            <v>88</v>
          </cell>
          <cell r="BY1070" t="str">
            <v/>
          </cell>
          <cell r="BZ1070">
            <v>0</v>
          </cell>
          <cell r="CA1070">
            <v>86.78</v>
          </cell>
          <cell r="CB1070">
            <v>81.75</v>
          </cell>
          <cell r="CC1070">
            <v>81</v>
          </cell>
          <cell r="CD1070">
            <v>82</v>
          </cell>
          <cell r="CE1070" t="str">
            <v/>
          </cell>
          <cell r="CF1070">
            <v>0</v>
          </cell>
          <cell r="CG1070">
            <v>86.25</v>
          </cell>
          <cell r="CH1070">
            <v>76.25</v>
          </cell>
          <cell r="CI1070">
            <v>78</v>
          </cell>
          <cell r="CJ1070">
            <v>82</v>
          </cell>
          <cell r="CK1070" t="str">
            <v/>
          </cell>
          <cell r="CL1070">
            <v>0</v>
          </cell>
          <cell r="CM1070">
            <v>76.17</v>
          </cell>
          <cell r="CN1070">
            <v>83.5</v>
          </cell>
          <cell r="CO1070">
            <v>80</v>
          </cell>
          <cell r="CP1070">
            <v>78</v>
          </cell>
          <cell r="CQ1070" t="str">
            <v/>
          </cell>
          <cell r="CR1070">
            <v>0</v>
          </cell>
          <cell r="CS1070">
            <v>82.08</v>
          </cell>
          <cell r="CT1070">
            <v>89.75</v>
          </cell>
          <cell r="CU1070">
            <v>86.5</v>
          </cell>
          <cell r="CV1070">
            <v>83</v>
          </cell>
          <cell r="CW1070" t="str">
            <v/>
          </cell>
          <cell r="CX1070">
            <v>0</v>
          </cell>
          <cell r="CY1070">
            <v>82.44</v>
          </cell>
          <cell r="CZ1070">
            <v>83.75</v>
          </cell>
          <cell r="DA1070">
            <v>76.75</v>
          </cell>
          <cell r="DB1070">
            <v>83</v>
          </cell>
          <cell r="DC1070" t="str">
            <v/>
          </cell>
          <cell r="DD1070">
            <v>0</v>
          </cell>
          <cell r="DE1070">
            <v>91</v>
          </cell>
          <cell r="DF1070">
            <v>81</v>
          </cell>
          <cell r="DG1070">
            <v>81.75</v>
          </cell>
          <cell r="DH1070">
            <v>88</v>
          </cell>
          <cell r="DI1070" t="str">
            <v/>
          </cell>
          <cell r="DJ1070">
            <v>0</v>
          </cell>
          <cell r="DK1070">
            <v>0</v>
          </cell>
          <cell r="DL1070">
            <v>0</v>
          </cell>
          <cell r="DM1070">
            <v>0</v>
          </cell>
          <cell r="DN1070">
            <v>85</v>
          </cell>
          <cell r="DO1070" t="str">
            <v/>
          </cell>
          <cell r="DP1070">
            <v>0</v>
          </cell>
          <cell r="DQ1070">
            <v>89</v>
          </cell>
          <cell r="DR1070">
            <v>85.5</v>
          </cell>
          <cell r="DS1070">
            <v>91.5</v>
          </cell>
          <cell r="DT1070">
            <v>82</v>
          </cell>
          <cell r="DU1070" t="str">
            <v/>
          </cell>
          <cell r="DV1070">
            <v>0</v>
          </cell>
          <cell r="DW1070">
            <v>91</v>
          </cell>
          <cell r="DX1070">
            <v>86.75</v>
          </cell>
          <cell r="DY1070">
            <v>79.75</v>
          </cell>
          <cell r="DZ1070">
            <v>85</v>
          </cell>
          <cell r="EA1070" t="str">
            <v/>
          </cell>
          <cell r="EB1070">
            <v>0</v>
          </cell>
          <cell r="EC1070">
            <v>79.78</v>
          </cell>
          <cell r="ED1070">
            <v>78.25</v>
          </cell>
          <cell r="EE1070">
            <v>84.25</v>
          </cell>
          <cell r="EF1070">
            <v>77</v>
          </cell>
          <cell r="EG1070" t="str">
            <v/>
          </cell>
          <cell r="EH1070">
            <v>0</v>
          </cell>
          <cell r="EI1070">
            <v>78.5</v>
          </cell>
          <cell r="EJ1070">
            <v>74.75</v>
          </cell>
          <cell r="EK1070">
            <v>74.5</v>
          </cell>
          <cell r="EL1070">
            <v>76</v>
          </cell>
          <cell r="EM1070" t="str">
            <v/>
          </cell>
          <cell r="EN1070">
            <v>0</v>
          </cell>
          <cell r="EO1070">
            <v>78.5</v>
          </cell>
          <cell r="EP1070">
            <v>74.75</v>
          </cell>
          <cell r="EQ1070">
            <v>74.5</v>
          </cell>
          <cell r="ER1070">
            <v>76</v>
          </cell>
          <cell r="ES1070" t="str">
            <v/>
          </cell>
          <cell r="ET1070">
            <v>0</v>
          </cell>
          <cell r="EU1070">
            <v>78.5</v>
          </cell>
          <cell r="EV1070">
            <v>74.75</v>
          </cell>
          <cell r="EW1070">
            <v>74.5</v>
          </cell>
          <cell r="EX1070">
            <v>76</v>
          </cell>
          <cell r="EY1070" t="str">
            <v/>
          </cell>
          <cell r="EZ1070">
            <v>0</v>
          </cell>
          <cell r="FA1070">
            <v>79.33</v>
          </cell>
          <cell r="FB1070">
            <v>71.25</v>
          </cell>
          <cell r="FC1070">
            <v>79</v>
          </cell>
          <cell r="FD1070">
            <v>72</v>
          </cell>
          <cell r="FE1070" t="str">
            <v/>
          </cell>
          <cell r="FF1070">
            <v>0</v>
          </cell>
          <cell r="FG1070">
            <v>79.33</v>
          </cell>
          <cell r="FH1070">
            <v>71.25</v>
          </cell>
          <cell r="FI1070">
            <v>79</v>
          </cell>
          <cell r="FJ1070">
            <v>72</v>
          </cell>
          <cell r="FK1070" t="str">
            <v/>
          </cell>
          <cell r="FL1070">
            <v>0</v>
          </cell>
          <cell r="FM1070">
            <v>79.33</v>
          </cell>
          <cell r="FN1070">
            <v>71.25</v>
          </cell>
          <cell r="FO1070">
            <v>79</v>
          </cell>
          <cell r="FP1070">
            <v>72</v>
          </cell>
          <cell r="FQ1070" t="str">
            <v/>
          </cell>
          <cell r="FR1070">
            <v>0</v>
          </cell>
          <cell r="FS1070">
            <v>79.33</v>
          </cell>
          <cell r="FT1070">
            <v>71.25</v>
          </cell>
          <cell r="FU1070">
            <v>79</v>
          </cell>
          <cell r="FV1070">
            <v>72</v>
          </cell>
          <cell r="FW1070" t="str">
            <v/>
          </cell>
          <cell r="FX1070">
            <v>0</v>
          </cell>
          <cell r="FY1070">
            <v>79.33</v>
          </cell>
          <cell r="FZ1070">
            <v>71.25</v>
          </cell>
          <cell r="GA1070">
            <v>79</v>
          </cell>
          <cell r="GB1070">
            <v>72</v>
          </cell>
          <cell r="GC1070" t="str">
            <v/>
          </cell>
          <cell r="GD1070">
            <v>0</v>
          </cell>
          <cell r="GE1070">
            <v>79.33</v>
          </cell>
          <cell r="GF1070">
            <v>71.25</v>
          </cell>
          <cell r="GG1070">
            <v>79</v>
          </cell>
          <cell r="GH1070">
            <v>72</v>
          </cell>
          <cell r="GI1070" t="str">
            <v/>
          </cell>
          <cell r="GJ1070">
            <v>0</v>
          </cell>
          <cell r="GK1070">
            <v>79.33</v>
          </cell>
          <cell r="GL1070">
            <v>71.25</v>
          </cell>
          <cell r="GM1070">
            <v>79</v>
          </cell>
          <cell r="GN1070">
            <v>72</v>
          </cell>
          <cell r="GO1070" t="str">
            <v/>
          </cell>
          <cell r="GP1070">
            <v>0</v>
          </cell>
          <cell r="GQ1070">
            <v>79.33</v>
          </cell>
          <cell r="GR1070">
            <v>71.25</v>
          </cell>
          <cell r="GS1070">
            <v>79</v>
          </cell>
          <cell r="GT1070">
            <v>72</v>
          </cell>
          <cell r="GU1070" t="str">
            <v/>
          </cell>
          <cell r="GV1070">
            <v>0</v>
          </cell>
          <cell r="GW1070">
            <v>81.92</v>
          </cell>
          <cell r="GX1070">
            <v>78.75</v>
          </cell>
          <cell r="GY1070">
            <v>70</v>
          </cell>
          <cell r="GZ1070">
            <v>78</v>
          </cell>
          <cell r="HA1070" t="str">
            <v>EKO-L</v>
          </cell>
          <cell r="HB1070">
            <v>0</v>
          </cell>
          <cell r="HC1070">
            <v>83.83</v>
          </cell>
          <cell r="HD1070">
            <v>75.75</v>
          </cell>
          <cell r="HE1070">
            <v>77.5</v>
          </cell>
          <cell r="HF1070">
            <v>79</v>
          </cell>
          <cell r="HH1070">
            <v>0</v>
          </cell>
          <cell r="HM1070" t="str">
            <v/>
          </cell>
          <cell r="HN1070" t="str">
            <v/>
          </cell>
          <cell r="HS1070">
            <v>0</v>
          </cell>
          <cell r="HT1070" t="str">
            <v>PKN</v>
          </cell>
          <cell r="HU1070">
            <v>0</v>
          </cell>
          <cell r="HV1070" t="str">
            <v>IND</v>
          </cell>
          <cell r="HW1070">
            <v>0</v>
          </cell>
          <cell r="HX1070" t="str">
            <v>MAT-W</v>
          </cell>
          <cell r="HY1070">
            <v>0</v>
          </cell>
          <cell r="HZ1070" t="str">
            <v>SEJ-W</v>
          </cell>
          <cell r="IA1070">
            <v>0</v>
          </cell>
          <cell r="IB1070" t="str">
            <v>IGR-W</v>
          </cell>
          <cell r="IC1070">
            <v>0</v>
          </cell>
          <cell r="ID1070" t="str">
            <v>SBO</v>
          </cell>
          <cell r="IE1070">
            <v>0</v>
          </cell>
          <cell r="IF1070" t="str">
            <v>PJO</v>
          </cell>
          <cell r="IG1070">
            <v>0</v>
          </cell>
          <cell r="IH1070" t="str">
            <v>PRA</v>
          </cell>
          <cell r="II1070">
            <v>0</v>
          </cell>
          <cell r="IJ1070" t="str">
            <v>JAW</v>
          </cell>
          <cell r="IK1070">
            <v>0</v>
          </cell>
          <cell r="IL1070" t="str">
            <v>ARB</v>
          </cell>
          <cell r="IM1070">
            <v>0</v>
          </cell>
          <cell r="IN1070" t="str">
            <v>PKM</v>
          </cell>
          <cell r="IO1070">
            <v>0</v>
          </cell>
          <cell r="IP1070" t="str">
            <v>MAT-P</v>
          </cell>
          <cell r="IQ1070">
            <v>0</v>
          </cell>
          <cell r="IR1070" t="str">
            <v>BIO-P</v>
          </cell>
          <cell r="IS1070">
            <v>0</v>
          </cell>
          <cell r="IT1070" t="str">
            <v>FIS-P</v>
          </cell>
          <cell r="IU1070">
            <v>0</v>
          </cell>
          <cell r="IV1070" t="str">
            <v>KIM-P</v>
          </cell>
          <cell r="IW1070">
            <v>0</v>
          </cell>
          <cell r="IX1070" t="str">
            <v>EKO-L</v>
          </cell>
          <cell r="IY1070">
            <v>0</v>
          </cell>
          <cell r="JA1070">
            <v>0</v>
          </cell>
        </row>
        <row r="1071">
          <cell r="Q1071" t="str">
            <v/>
          </cell>
          <cell r="AB1071" t="str">
            <v/>
          </cell>
          <cell r="AC1071">
            <v>23</v>
          </cell>
          <cell r="AI1071" t="str">
            <v/>
          </cell>
          <cell r="AJ1071">
            <v>0</v>
          </cell>
          <cell r="AK1071">
            <v>83.25</v>
          </cell>
          <cell r="AL1071">
            <v>84.5</v>
          </cell>
          <cell r="AM1071">
            <v>88</v>
          </cell>
          <cell r="AN1071">
            <v>80</v>
          </cell>
          <cell r="AO1071" t="str">
            <v/>
          </cell>
          <cell r="AP1071">
            <v>0</v>
          </cell>
          <cell r="AQ1071">
            <v>85</v>
          </cell>
          <cell r="AR1071">
            <v>0</v>
          </cell>
          <cell r="AS1071">
            <v>78.5</v>
          </cell>
          <cell r="AT1071">
            <v>81</v>
          </cell>
          <cell r="AU1071" t="str">
            <v/>
          </cell>
          <cell r="AV1071">
            <v>0</v>
          </cell>
          <cell r="AW1071">
            <v>81.83</v>
          </cell>
          <cell r="AX1071">
            <v>84</v>
          </cell>
          <cell r="AY1071">
            <v>88</v>
          </cell>
          <cell r="AZ1071">
            <v>80</v>
          </cell>
          <cell r="BA1071" t="str">
            <v/>
          </cell>
          <cell r="BB1071">
            <v>0</v>
          </cell>
          <cell r="BC1071">
            <v>86.75</v>
          </cell>
          <cell r="BD1071">
            <v>84.5</v>
          </cell>
          <cell r="BE1071">
            <v>88</v>
          </cell>
          <cell r="BF1071">
            <v>82</v>
          </cell>
          <cell r="BG1071" t="str">
            <v/>
          </cell>
          <cell r="BH1071">
            <v>0</v>
          </cell>
          <cell r="BI1071">
            <v>84.33</v>
          </cell>
          <cell r="BJ1071">
            <v>80</v>
          </cell>
          <cell r="BK1071">
            <v>77.75</v>
          </cell>
          <cell r="BL1071">
            <v>78</v>
          </cell>
          <cell r="BM1071" t="str">
            <v/>
          </cell>
          <cell r="BN1071">
            <v>0</v>
          </cell>
          <cell r="BO1071">
            <v>81.13</v>
          </cell>
          <cell r="BP1071">
            <v>78.25</v>
          </cell>
          <cell r="BQ1071">
            <v>77.75</v>
          </cell>
          <cell r="BR1071">
            <v>85</v>
          </cell>
          <cell r="BS1071" t="str">
            <v/>
          </cell>
          <cell r="BT1071">
            <v>0</v>
          </cell>
          <cell r="BU1071">
            <v>86.5</v>
          </cell>
          <cell r="BV1071">
            <v>84.25</v>
          </cell>
          <cell r="BW1071">
            <v>88.5</v>
          </cell>
          <cell r="BX1071">
            <v>88</v>
          </cell>
          <cell r="BY1071" t="str">
            <v/>
          </cell>
          <cell r="BZ1071">
            <v>0</v>
          </cell>
          <cell r="CA1071">
            <v>86.78</v>
          </cell>
          <cell r="CB1071">
            <v>81.75</v>
          </cell>
          <cell r="CC1071">
            <v>81</v>
          </cell>
          <cell r="CD1071">
            <v>82</v>
          </cell>
          <cell r="CE1071" t="str">
            <v/>
          </cell>
          <cell r="CF1071">
            <v>0</v>
          </cell>
          <cell r="CG1071">
            <v>86.25</v>
          </cell>
          <cell r="CH1071">
            <v>76.25</v>
          </cell>
          <cell r="CI1071">
            <v>78</v>
          </cell>
          <cell r="CJ1071">
            <v>82</v>
          </cell>
          <cell r="CK1071" t="str">
            <v/>
          </cell>
          <cell r="CL1071">
            <v>0</v>
          </cell>
          <cell r="CM1071">
            <v>76.17</v>
          </cell>
          <cell r="CN1071">
            <v>83.5</v>
          </cell>
          <cell r="CO1071">
            <v>80</v>
          </cell>
          <cell r="CP1071">
            <v>78</v>
          </cell>
          <cell r="CQ1071" t="str">
            <v/>
          </cell>
          <cell r="CR1071">
            <v>0</v>
          </cell>
          <cell r="CS1071">
            <v>82.08</v>
          </cell>
          <cell r="CT1071">
            <v>89.75</v>
          </cell>
          <cell r="CU1071">
            <v>86.5</v>
          </cell>
          <cell r="CV1071">
            <v>83</v>
          </cell>
          <cell r="CW1071" t="str">
            <v/>
          </cell>
          <cell r="CX1071">
            <v>0</v>
          </cell>
          <cell r="CY1071">
            <v>82.44</v>
          </cell>
          <cell r="CZ1071">
            <v>83.75</v>
          </cell>
          <cell r="DA1071">
            <v>76.75</v>
          </cell>
          <cell r="DB1071">
            <v>83</v>
          </cell>
          <cell r="DC1071" t="str">
            <v/>
          </cell>
          <cell r="DD1071">
            <v>0</v>
          </cell>
          <cell r="DE1071">
            <v>91</v>
          </cell>
          <cell r="DF1071">
            <v>81</v>
          </cell>
          <cell r="DG1071">
            <v>81.75</v>
          </cell>
          <cell r="DH1071">
            <v>88</v>
          </cell>
          <cell r="DI1071" t="str">
            <v/>
          </cell>
          <cell r="DJ1071">
            <v>0</v>
          </cell>
          <cell r="DK1071">
            <v>0</v>
          </cell>
          <cell r="DL1071">
            <v>0</v>
          </cell>
          <cell r="DM1071">
            <v>0</v>
          </cell>
          <cell r="DN1071">
            <v>85</v>
          </cell>
          <cell r="DO1071" t="str">
            <v/>
          </cell>
          <cell r="DP1071">
            <v>0</v>
          </cell>
          <cell r="DQ1071">
            <v>89</v>
          </cell>
          <cell r="DR1071">
            <v>85.5</v>
          </cell>
          <cell r="DS1071">
            <v>91.5</v>
          </cell>
          <cell r="DT1071">
            <v>82</v>
          </cell>
          <cell r="DU1071" t="str">
            <v/>
          </cell>
          <cell r="DV1071">
            <v>0</v>
          </cell>
          <cell r="DW1071">
            <v>91</v>
          </cell>
          <cell r="DX1071">
            <v>86.75</v>
          </cell>
          <cell r="DY1071">
            <v>79.75</v>
          </cell>
          <cell r="DZ1071">
            <v>85</v>
          </cell>
          <cell r="EA1071" t="str">
            <v/>
          </cell>
          <cell r="EB1071">
            <v>0</v>
          </cell>
          <cell r="EC1071">
            <v>79.78</v>
          </cell>
          <cell r="ED1071">
            <v>78.25</v>
          </cell>
          <cell r="EE1071">
            <v>84.25</v>
          </cell>
          <cell r="EF1071">
            <v>77</v>
          </cell>
          <cell r="EG1071" t="str">
            <v/>
          </cell>
          <cell r="EH1071">
            <v>0</v>
          </cell>
          <cell r="EI1071">
            <v>78.5</v>
          </cell>
          <cell r="EJ1071">
            <v>74.75</v>
          </cell>
          <cell r="EK1071">
            <v>74.5</v>
          </cell>
          <cell r="EL1071">
            <v>76</v>
          </cell>
          <cell r="EM1071" t="str">
            <v/>
          </cell>
          <cell r="EN1071">
            <v>0</v>
          </cell>
          <cell r="EO1071">
            <v>78.5</v>
          </cell>
          <cell r="EP1071">
            <v>74.75</v>
          </cell>
          <cell r="EQ1071">
            <v>74.5</v>
          </cell>
          <cell r="ER1071">
            <v>76</v>
          </cell>
          <cell r="ES1071" t="str">
            <v/>
          </cell>
          <cell r="ET1071">
            <v>0</v>
          </cell>
          <cell r="EU1071">
            <v>78.5</v>
          </cell>
          <cell r="EV1071">
            <v>74.75</v>
          </cell>
          <cell r="EW1071">
            <v>74.5</v>
          </cell>
          <cell r="EX1071">
            <v>76</v>
          </cell>
          <cell r="EY1071" t="str">
            <v/>
          </cell>
          <cell r="EZ1071">
            <v>0</v>
          </cell>
          <cell r="FA1071">
            <v>79.33</v>
          </cell>
          <cell r="FB1071">
            <v>71.25</v>
          </cell>
          <cell r="FC1071">
            <v>79</v>
          </cell>
          <cell r="FD1071">
            <v>72</v>
          </cell>
          <cell r="FE1071" t="str">
            <v/>
          </cell>
          <cell r="FF1071">
            <v>0</v>
          </cell>
          <cell r="FG1071">
            <v>79.33</v>
          </cell>
          <cell r="FH1071">
            <v>71.25</v>
          </cell>
          <cell r="FI1071">
            <v>79</v>
          </cell>
          <cell r="FJ1071">
            <v>72</v>
          </cell>
          <cell r="FK1071" t="str">
            <v/>
          </cell>
          <cell r="FL1071">
            <v>0</v>
          </cell>
          <cell r="FM1071">
            <v>79.33</v>
          </cell>
          <cell r="FN1071">
            <v>71.25</v>
          </cell>
          <cell r="FO1071">
            <v>79</v>
          </cell>
          <cell r="FP1071">
            <v>72</v>
          </cell>
          <cell r="FQ1071" t="str">
            <v/>
          </cell>
          <cell r="FR1071">
            <v>0</v>
          </cell>
          <cell r="FS1071">
            <v>79.33</v>
          </cell>
          <cell r="FT1071">
            <v>71.25</v>
          </cell>
          <cell r="FU1071">
            <v>79</v>
          </cell>
          <cell r="FV1071">
            <v>72</v>
          </cell>
          <cell r="FW1071" t="str">
            <v/>
          </cell>
          <cell r="FX1071">
            <v>0</v>
          </cell>
          <cell r="FY1071">
            <v>79.33</v>
          </cell>
          <cell r="FZ1071">
            <v>71.25</v>
          </cell>
          <cell r="GA1071">
            <v>79</v>
          </cell>
          <cell r="GB1071">
            <v>72</v>
          </cell>
          <cell r="GC1071" t="str">
            <v/>
          </cell>
          <cell r="GD1071">
            <v>0</v>
          </cell>
          <cell r="GE1071">
            <v>79.33</v>
          </cell>
          <cell r="GF1071">
            <v>71.25</v>
          </cell>
          <cell r="GG1071">
            <v>79</v>
          </cell>
          <cell r="GH1071">
            <v>72</v>
          </cell>
          <cell r="GI1071" t="str">
            <v/>
          </cell>
          <cell r="GJ1071">
            <v>0</v>
          </cell>
          <cell r="GK1071">
            <v>79.33</v>
          </cell>
          <cell r="GL1071">
            <v>71.25</v>
          </cell>
          <cell r="GM1071">
            <v>79</v>
          </cell>
          <cell r="GN1071">
            <v>72</v>
          </cell>
          <cell r="GO1071" t="str">
            <v/>
          </cell>
          <cell r="GP1071">
            <v>0</v>
          </cell>
          <cell r="GQ1071">
            <v>79.33</v>
          </cell>
          <cell r="GR1071">
            <v>71.25</v>
          </cell>
          <cell r="GS1071">
            <v>79</v>
          </cell>
          <cell r="GT1071">
            <v>72</v>
          </cell>
          <cell r="GU1071" t="str">
            <v/>
          </cell>
          <cell r="GV1071">
            <v>0</v>
          </cell>
          <cell r="GW1071">
            <v>81.92</v>
          </cell>
          <cell r="GX1071">
            <v>78.75</v>
          </cell>
          <cell r="GY1071">
            <v>70</v>
          </cell>
          <cell r="GZ1071">
            <v>78</v>
          </cell>
          <cell r="HA1071" t="str">
            <v>EKO-L</v>
          </cell>
          <cell r="HB1071">
            <v>0</v>
          </cell>
          <cell r="HC1071">
            <v>83.83</v>
          </cell>
          <cell r="HD1071">
            <v>75.75</v>
          </cell>
          <cell r="HE1071">
            <v>77.5</v>
          </cell>
          <cell r="HF1071">
            <v>79</v>
          </cell>
          <cell r="HH1071">
            <v>0</v>
          </cell>
          <cell r="HM1071" t="str">
            <v/>
          </cell>
          <cell r="HN1071" t="str">
            <v/>
          </cell>
          <cell r="HS1071">
            <v>0</v>
          </cell>
          <cell r="HT1071" t="str">
            <v>PKN</v>
          </cell>
          <cell r="HU1071">
            <v>0</v>
          </cell>
          <cell r="HV1071" t="str">
            <v>IND</v>
          </cell>
          <cell r="HW1071">
            <v>0</v>
          </cell>
          <cell r="HX1071" t="str">
            <v>MAT-W</v>
          </cell>
          <cell r="HY1071">
            <v>0</v>
          </cell>
          <cell r="HZ1071" t="str">
            <v>SEJ-W</v>
          </cell>
          <cell r="IA1071">
            <v>0</v>
          </cell>
          <cell r="IB1071" t="str">
            <v>IGR-W</v>
          </cell>
          <cell r="IC1071">
            <v>0</v>
          </cell>
          <cell r="ID1071" t="str">
            <v>SBO</v>
          </cell>
          <cell r="IE1071">
            <v>0</v>
          </cell>
          <cell r="IF1071" t="str">
            <v>PJO</v>
          </cell>
          <cell r="IG1071">
            <v>0</v>
          </cell>
          <cell r="IH1071" t="str">
            <v>PRA</v>
          </cell>
          <cell r="II1071">
            <v>0</v>
          </cell>
          <cell r="IJ1071" t="str">
            <v>JAW</v>
          </cell>
          <cell r="IK1071">
            <v>0</v>
          </cell>
          <cell r="IL1071" t="str">
            <v>ARB</v>
          </cell>
          <cell r="IM1071">
            <v>0</v>
          </cell>
          <cell r="IN1071" t="str">
            <v>PKM</v>
          </cell>
          <cell r="IO1071">
            <v>0</v>
          </cell>
          <cell r="IP1071" t="str">
            <v>MAT-P</v>
          </cell>
          <cell r="IQ1071">
            <v>0</v>
          </cell>
          <cell r="IR1071" t="str">
            <v>BIO-P</v>
          </cell>
          <cell r="IS1071">
            <v>0</v>
          </cell>
          <cell r="IT1071" t="str">
            <v>FIS-P</v>
          </cell>
          <cell r="IU1071">
            <v>0</v>
          </cell>
          <cell r="IV1071" t="str">
            <v>KIM-P</v>
          </cell>
          <cell r="IW1071">
            <v>0</v>
          </cell>
          <cell r="IX1071" t="str">
            <v>EKO-L</v>
          </cell>
          <cell r="IY1071">
            <v>0</v>
          </cell>
          <cell r="JA1071">
            <v>0</v>
          </cell>
        </row>
        <row r="1072">
          <cell r="Q1072" t="str">
            <v/>
          </cell>
          <cell r="AB1072" t="str">
            <v/>
          </cell>
          <cell r="AC1072">
            <v>24</v>
          </cell>
          <cell r="AI1072" t="str">
            <v/>
          </cell>
          <cell r="AJ1072">
            <v>0</v>
          </cell>
          <cell r="AK1072">
            <v>83.25</v>
          </cell>
          <cell r="AL1072">
            <v>84.5</v>
          </cell>
          <cell r="AM1072">
            <v>88</v>
          </cell>
          <cell r="AN1072">
            <v>80</v>
          </cell>
          <cell r="AO1072" t="str">
            <v/>
          </cell>
          <cell r="AP1072">
            <v>0</v>
          </cell>
          <cell r="AQ1072">
            <v>85</v>
          </cell>
          <cell r="AR1072">
            <v>0</v>
          </cell>
          <cell r="AS1072">
            <v>78.5</v>
          </cell>
          <cell r="AT1072">
            <v>81</v>
          </cell>
          <cell r="AU1072" t="str">
            <v/>
          </cell>
          <cell r="AV1072">
            <v>0</v>
          </cell>
          <cell r="AW1072">
            <v>81.83</v>
          </cell>
          <cell r="AX1072">
            <v>84</v>
          </cell>
          <cell r="AY1072">
            <v>88</v>
          </cell>
          <cell r="AZ1072">
            <v>80</v>
          </cell>
          <cell r="BA1072" t="str">
            <v/>
          </cell>
          <cell r="BB1072">
            <v>0</v>
          </cell>
          <cell r="BC1072">
            <v>86.75</v>
          </cell>
          <cell r="BD1072">
            <v>84.5</v>
          </cell>
          <cell r="BE1072">
            <v>88</v>
          </cell>
          <cell r="BF1072">
            <v>82</v>
          </cell>
          <cell r="BG1072" t="str">
            <v/>
          </cell>
          <cell r="BH1072">
            <v>0</v>
          </cell>
          <cell r="BI1072">
            <v>84.33</v>
          </cell>
          <cell r="BJ1072">
            <v>80</v>
          </cell>
          <cell r="BK1072">
            <v>77.75</v>
          </cell>
          <cell r="BL1072">
            <v>78</v>
          </cell>
          <cell r="BM1072" t="str">
            <v/>
          </cell>
          <cell r="BN1072">
            <v>0</v>
          </cell>
          <cell r="BO1072">
            <v>81.13</v>
          </cell>
          <cell r="BP1072">
            <v>78.25</v>
          </cell>
          <cell r="BQ1072">
            <v>77.75</v>
          </cell>
          <cell r="BR1072">
            <v>85</v>
          </cell>
          <cell r="BS1072" t="str">
            <v/>
          </cell>
          <cell r="BT1072">
            <v>0</v>
          </cell>
          <cell r="BU1072">
            <v>86.5</v>
          </cell>
          <cell r="BV1072">
            <v>84.25</v>
          </cell>
          <cell r="BW1072">
            <v>88.5</v>
          </cell>
          <cell r="BX1072">
            <v>88</v>
          </cell>
          <cell r="BY1072" t="str">
            <v/>
          </cell>
          <cell r="BZ1072">
            <v>0</v>
          </cell>
          <cell r="CA1072">
            <v>86.78</v>
          </cell>
          <cell r="CB1072">
            <v>81.75</v>
          </cell>
          <cell r="CC1072">
            <v>81</v>
          </cell>
          <cell r="CD1072">
            <v>82</v>
          </cell>
          <cell r="CE1072" t="str">
            <v/>
          </cell>
          <cell r="CF1072">
            <v>0</v>
          </cell>
          <cell r="CG1072">
            <v>86.25</v>
          </cell>
          <cell r="CH1072">
            <v>76.25</v>
          </cell>
          <cell r="CI1072">
            <v>78</v>
          </cell>
          <cell r="CJ1072">
            <v>82</v>
          </cell>
          <cell r="CK1072" t="str">
            <v/>
          </cell>
          <cell r="CL1072">
            <v>0</v>
          </cell>
          <cell r="CM1072">
            <v>76.17</v>
          </cell>
          <cell r="CN1072">
            <v>83.5</v>
          </cell>
          <cell r="CO1072">
            <v>80</v>
          </cell>
          <cell r="CP1072">
            <v>78</v>
          </cell>
          <cell r="CQ1072" t="str">
            <v/>
          </cell>
          <cell r="CR1072">
            <v>0</v>
          </cell>
          <cell r="CS1072">
            <v>82.08</v>
          </cell>
          <cell r="CT1072">
            <v>89.75</v>
          </cell>
          <cell r="CU1072">
            <v>86.5</v>
          </cell>
          <cell r="CV1072">
            <v>83</v>
          </cell>
          <cell r="CW1072" t="str">
            <v/>
          </cell>
          <cell r="CX1072">
            <v>0</v>
          </cell>
          <cell r="CY1072">
            <v>82.44</v>
          </cell>
          <cell r="CZ1072">
            <v>83.75</v>
          </cell>
          <cell r="DA1072">
            <v>76.75</v>
          </cell>
          <cell r="DB1072">
            <v>83</v>
          </cell>
          <cell r="DC1072" t="str">
            <v/>
          </cell>
          <cell r="DD1072">
            <v>0</v>
          </cell>
          <cell r="DE1072">
            <v>91</v>
          </cell>
          <cell r="DF1072">
            <v>81</v>
          </cell>
          <cell r="DG1072">
            <v>81.75</v>
          </cell>
          <cell r="DH1072">
            <v>88</v>
          </cell>
          <cell r="DI1072" t="str">
            <v/>
          </cell>
          <cell r="DJ1072">
            <v>0</v>
          </cell>
          <cell r="DK1072">
            <v>0</v>
          </cell>
          <cell r="DL1072">
            <v>0</v>
          </cell>
          <cell r="DM1072">
            <v>0</v>
          </cell>
          <cell r="DN1072">
            <v>85</v>
          </cell>
          <cell r="DO1072" t="str">
            <v/>
          </cell>
          <cell r="DP1072">
            <v>0</v>
          </cell>
          <cell r="DQ1072">
            <v>89</v>
          </cell>
          <cell r="DR1072">
            <v>85.5</v>
          </cell>
          <cell r="DS1072">
            <v>91.5</v>
          </cell>
          <cell r="DT1072">
            <v>82</v>
          </cell>
          <cell r="DU1072" t="str">
            <v/>
          </cell>
          <cell r="DV1072">
            <v>0</v>
          </cell>
          <cell r="DW1072">
            <v>91</v>
          </cell>
          <cell r="DX1072">
            <v>86.75</v>
          </cell>
          <cell r="DY1072">
            <v>79.75</v>
          </cell>
          <cell r="DZ1072">
            <v>85</v>
          </cell>
          <cell r="EA1072" t="str">
            <v/>
          </cell>
          <cell r="EB1072">
            <v>0</v>
          </cell>
          <cell r="EC1072">
            <v>79.78</v>
          </cell>
          <cell r="ED1072">
            <v>78.25</v>
          </cell>
          <cell r="EE1072">
            <v>84.25</v>
          </cell>
          <cell r="EF1072">
            <v>77</v>
          </cell>
          <cell r="EG1072" t="str">
            <v/>
          </cell>
          <cell r="EH1072">
            <v>0</v>
          </cell>
          <cell r="EI1072">
            <v>78.5</v>
          </cell>
          <cell r="EJ1072">
            <v>74.75</v>
          </cell>
          <cell r="EK1072">
            <v>74.5</v>
          </cell>
          <cell r="EL1072">
            <v>76</v>
          </cell>
          <cell r="EM1072" t="str">
            <v/>
          </cell>
          <cell r="EN1072">
            <v>0</v>
          </cell>
          <cell r="EO1072">
            <v>78.5</v>
          </cell>
          <cell r="EP1072">
            <v>74.75</v>
          </cell>
          <cell r="EQ1072">
            <v>74.5</v>
          </cell>
          <cell r="ER1072">
            <v>76</v>
          </cell>
          <cell r="ES1072" t="str">
            <v/>
          </cell>
          <cell r="ET1072">
            <v>0</v>
          </cell>
          <cell r="EU1072">
            <v>78.5</v>
          </cell>
          <cell r="EV1072">
            <v>74.75</v>
          </cell>
          <cell r="EW1072">
            <v>74.5</v>
          </cell>
          <cell r="EX1072">
            <v>76</v>
          </cell>
          <cell r="EY1072" t="str">
            <v/>
          </cell>
          <cell r="EZ1072">
            <v>0</v>
          </cell>
          <cell r="FA1072">
            <v>79.33</v>
          </cell>
          <cell r="FB1072">
            <v>71.25</v>
          </cell>
          <cell r="FC1072">
            <v>79</v>
          </cell>
          <cell r="FD1072">
            <v>72</v>
          </cell>
          <cell r="FE1072" t="str">
            <v/>
          </cell>
          <cell r="FF1072">
            <v>0</v>
          </cell>
          <cell r="FG1072">
            <v>79.33</v>
          </cell>
          <cell r="FH1072">
            <v>71.25</v>
          </cell>
          <cell r="FI1072">
            <v>79</v>
          </cell>
          <cell r="FJ1072">
            <v>72</v>
          </cell>
          <cell r="FK1072" t="str">
            <v/>
          </cell>
          <cell r="FL1072">
            <v>0</v>
          </cell>
          <cell r="FM1072">
            <v>79.33</v>
          </cell>
          <cell r="FN1072">
            <v>71.25</v>
          </cell>
          <cell r="FO1072">
            <v>79</v>
          </cell>
          <cell r="FP1072">
            <v>72</v>
          </cell>
          <cell r="FQ1072" t="str">
            <v/>
          </cell>
          <cell r="FR1072">
            <v>0</v>
          </cell>
          <cell r="FS1072">
            <v>79.33</v>
          </cell>
          <cell r="FT1072">
            <v>71.25</v>
          </cell>
          <cell r="FU1072">
            <v>79</v>
          </cell>
          <cell r="FV1072">
            <v>72</v>
          </cell>
          <cell r="FW1072" t="str">
            <v/>
          </cell>
          <cell r="FX1072">
            <v>0</v>
          </cell>
          <cell r="FY1072">
            <v>79.33</v>
          </cell>
          <cell r="FZ1072">
            <v>71.25</v>
          </cell>
          <cell r="GA1072">
            <v>79</v>
          </cell>
          <cell r="GB1072">
            <v>72</v>
          </cell>
          <cell r="GC1072" t="str">
            <v/>
          </cell>
          <cell r="GD1072">
            <v>0</v>
          </cell>
          <cell r="GE1072">
            <v>79.33</v>
          </cell>
          <cell r="GF1072">
            <v>71.25</v>
          </cell>
          <cell r="GG1072">
            <v>79</v>
          </cell>
          <cell r="GH1072">
            <v>72</v>
          </cell>
          <cell r="GI1072" t="str">
            <v/>
          </cell>
          <cell r="GJ1072">
            <v>0</v>
          </cell>
          <cell r="GK1072">
            <v>79.33</v>
          </cell>
          <cell r="GL1072">
            <v>71.25</v>
          </cell>
          <cell r="GM1072">
            <v>79</v>
          </cell>
          <cell r="GN1072">
            <v>72</v>
          </cell>
          <cell r="GO1072" t="str">
            <v/>
          </cell>
          <cell r="GP1072">
            <v>0</v>
          </cell>
          <cell r="GQ1072">
            <v>79.33</v>
          </cell>
          <cell r="GR1072">
            <v>71.25</v>
          </cell>
          <cell r="GS1072">
            <v>79</v>
          </cell>
          <cell r="GT1072">
            <v>72</v>
          </cell>
          <cell r="GU1072" t="str">
            <v/>
          </cell>
          <cell r="GV1072">
            <v>0</v>
          </cell>
          <cell r="GW1072">
            <v>81.92</v>
          </cell>
          <cell r="GX1072">
            <v>78.75</v>
          </cell>
          <cell r="GY1072">
            <v>70</v>
          </cell>
          <cell r="GZ1072">
            <v>78</v>
          </cell>
          <cell r="HA1072" t="str">
            <v>EKO-L</v>
          </cell>
          <cell r="HB1072">
            <v>0</v>
          </cell>
          <cell r="HC1072">
            <v>83.83</v>
          </cell>
          <cell r="HD1072">
            <v>75.75</v>
          </cell>
          <cell r="HE1072">
            <v>77.5</v>
          </cell>
          <cell r="HF1072">
            <v>79</v>
          </cell>
          <cell r="HH1072">
            <v>0</v>
          </cell>
          <cell r="HM1072" t="str">
            <v/>
          </cell>
          <cell r="HN1072" t="str">
            <v/>
          </cell>
          <cell r="HS1072">
            <v>0</v>
          </cell>
          <cell r="HT1072" t="str">
            <v>PKN</v>
          </cell>
          <cell r="HU1072">
            <v>0</v>
          </cell>
          <cell r="HV1072" t="str">
            <v>IND</v>
          </cell>
          <cell r="HW1072">
            <v>0</v>
          </cell>
          <cell r="HX1072" t="str">
            <v>MAT-W</v>
          </cell>
          <cell r="HY1072">
            <v>0</v>
          </cell>
          <cell r="HZ1072" t="str">
            <v>SEJ-W</v>
          </cell>
          <cell r="IA1072">
            <v>0</v>
          </cell>
          <cell r="IB1072" t="str">
            <v>IGR-W</v>
          </cell>
          <cell r="IC1072">
            <v>0</v>
          </cell>
          <cell r="ID1072" t="str">
            <v>SBO</v>
          </cell>
          <cell r="IE1072">
            <v>0</v>
          </cell>
          <cell r="IF1072" t="str">
            <v>PJO</v>
          </cell>
          <cell r="IG1072">
            <v>0</v>
          </cell>
          <cell r="IH1072" t="str">
            <v>PRA</v>
          </cell>
          <cell r="II1072">
            <v>0</v>
          </cell>
          <cell r="IJ1072" t="str">
            <v>JAW</v>
          </cell>
          <cell r="IK1072">
            <v>0</v>
          </cell>
          <cell r="IL1072" t="str">
            <v>ARB</v>
          </cell>
          <cell r="IM1072">
            <v>0</v>
          </cell>
          <cell r="IN1072" t="str">
            <v>PKM</v>
          </cell>
          <cell r="IO1072">
            <v>0</v>
          </cell>
          <cell r="IP1072" t="str">
            <v>MAT-P</v>
          </cell>
          <cell r="IQ1072">
            <v>0</v>
          </cell>
          <cell r="IR1072" t="str">
            <v>BIO-P</v>
          </cell>
          <cell r="IS1072">
            <v>0</v>
          </cell>
          <cell r="IT1072" t="str">
            <v>FIS-P</v>
          </cell>
          <cell r="IU1072">
            <v>0</v>
          </cell>
          <cell r="IV1072" t="str">
            <v>KIM-P</v>
          </cell>
          <cell r="IW1072">
            <v>0</v>
          </cell>
          <cell r="IX1072" t="str">
            <v>EKO-L</v>
          </cell>
          <cell r="IY1072">
            <v>0</v>
          </cell>
          <cell r="JA1072">
            <v>0</v>
          </cell>
        </row>
        <row r="1073">
          <cell r="Q1073" t="str">
            <v/>
          </cell>
          <cell r="AB1073" t="str">
            <v/>
          </cell>
          <cell r="AC1073">
            <v>25</v>
          </cell>
          <cell r="AI1073" t="str">
            <v/>
          </cell>
          <cell r="AJ1073">
            <v>0</v>
          </cell>
          <cell r="AK1073">
            <v>83.25</v>
          </cell>
          <cell r="AL1073">
            <v>84.5</v>
          </cell>
          <cell r="AM1073">
            <v>88</v>
          </cell>
          <cell r="AN1073">
            <v>80</v>
          </cell>
          <cell r="AO1073" t="str">
            <v/>
          </cell>
          <cell r="AP1073">
            <v>0</v>
          </cell>
          <cell r="AQ1073">
            <v>85</v>
          </cell>
          <cell r="AR1073">
            <v>0</v>
          </cell>
          <cell r="AS1073">
            <v>78.5</v>
          </cell>
          <cell r="AT1073">
            <v>81</v>
          </cell>
          <cell r="AU1073" t="str">
            <v/>
          </cell>
          <cell r="AV1073">
            <v>0</v>
          </cell>
          <cell r="AW1073">
            <v>81.83</v>
          </cell>
          <cell r="AX1073">
            <v>84</v>
          </cell>
          <cell r="AY1073">
            <v>88</v>
          </cell>
          <cell r="AZ1073">
            <v>80</v>
          </cell>
          <cell r="BA1073" t="str">
            <v/>
          </cell>
          <cell r="BB1073">
            <v>0</v>
          </cell>
          <cell r="BC1073">
            <v>86.75</v>
          </cell>
          <cell r="BD1073">
            <v>84.5</v>
          </cell>
          <cell r="BE1073">
            <v>88</v>
          </cell>
          <cell r="BF1073">
            <v>82</v>
          </cell>
          <cell r="BG1073" t="str">
            <v/>
          </cell>
          <cell r="BH1073">
            <v>0</v>
          </cell>
          <cell r="BI1073">
            <v>84.33</v>
          </cell>
          <cell r="BJ1073">
            <v>80</v>
          </cell>
          <cell r="BK1073">
            <v>77.75</v>
          </cell>
          <cell r="BL1073">
            <v>78</v>
          </cell>
          <cell r="BM1073" t="str">
            <v/>
          </cell>
          <cell r="BN1073">
            <v>0</v>
          </cell>
          <cell r="BO1073">
            <v>81.13</v>
          </cell>
          <cell r="BP1073">
            <v>78.25</v>
          </cell>
          <cell r="BQ1073">
            <v>77.75</v>
          </cell>
          <cell r="BR1073">
            <v>85</v>
          </cell>
          <cell r="BS1073" t="str">
            <v/>
          </cell>
          <cell r="BT1073">
            <v>0</v>
          </cell>
          <cell r="BU1073">
            <v>86.5</v>
          </cell>
          <cell r="BV1073">
            <v>84.25</v>
          </cell>
          <cell r="BW1073">
            <v>88.5</v>
          </cell>
          <cell r="BX1073">
            <v>88</v>
          </cell>
          <cell r="BY1073" t="str">
            <v/>
          </cell>
          <cell r="BZ1073">
            <v>0</v>
          </cell>
          <cell r="CA1073">
            <v>86.78</v>
          </cell>
          <cell r="CB1073">
            <v>81.75</v>
          </cell>
          <cell r="CC1073">
            <v>81</v>
          </cell>
          <cell r="CD1073">
            <v>82</v>
          </cell>
          <cell r="CE1073" t="str">
            <v/>
          </cell>
          <cell r="CF1073">
            <v>0</v>
          </cell>
          <cell r="CG1073">
            <v>86.25</v>
          </cell>
          <cell r="CH1073">
            <v>76.25</v>
          </cell>
          <cell r="CI1073">
            <v>78</v>
          </cell>
          <cell r="CJ1073">
            <v>82</v>
          </cell>
          <cell r="CK1073" t="str">
            <v/>
          </cell>
          <cell r="CL1073">
            <v>0</v>
          </cell>
          <cell r="CM1073">
            <v>76.17</v>
          </cell>
          <cell r="CN1073">
            <v>83.5</v>
          </cell>
          <cell r="CO1073">
            <v>80</v>
          </cell>
          <cell r="CP1073">
            <v>78</v>
          </cell>
          <cell r="CQ1073" t="str">
            <v/>
          </cell>
          <cell r="CR1073">
            <v>0</v>
          </cell>
          <cell r="CS1073">
            <v>82.08</v>
          </cell>
          <cell r="CT1073">
            <v>89.75</v>
          </cell>
          <cell r="CU1073">
            <v>86.5</v>
          </cell>
          <cell r="CV1073">
            <v>83</v>
          </cell>
          <cell r="CW1073" t="str">
            <v/>
          </cell>
          <cell r="CX1073">
            <v>0</v>
          </cell>
          <cell r="CY1073">
            <v>82.44</v>
          </cell>
          <cell r="CZ1073">
            <v>83.75</v>
          </cell>
          <cell r="DA1073">
            <v>76.75</v>
          </cell>
          <cell r="DB1073">
            <v>83</v>
          </cell>
          <cell r="DC1073" t="str">
            <v/>
          </cell>
          <cell r="DD1073">
            <v>0</v>
          </cell>
          <cell r="DE1073">
            <v>91</v>
          </cell>
          <cell r="DF1073">
            <v>81</v>
          </cell>
          <cell r="DG1073">
            <v>81.75</v>
          </cell>
          <cell r="DH1073">
            <v>88</v>
          </cell>
          <cell r="DI1073" t="str">
            <v/>
          </cell>
          <cell r="DJ1073">
            <v>0</v>
          </cell>
          <cell r="DK1073">
            <v>0</v>
          </cell>
          <cell r="DL1073">
            <v>0</v>
          </cell>
          <cell r="DM1073">
            <v>0</v>
          </cell>
          <cell r="DN1073">
            <v>85</v>
          </cell>
          <cell r="DO1073" t="str">
            <v/>
          </cell>
          <cell r="DP1073">
            <v>0</v>
          </cell>
          <cell r="DQ1073">
            <v>89</v>
          </cell>
          <cell r="DR1073">
            <v>85.5</v>
          </cell>
          <cell r="DS1073">
            <v>91.5</v>
          </cell>
          <cell r="DT1073">
            <v>82</v>
          </cell>
          <cell r="DU1073" t="str">
            <v/>
          </cell>
          <cell r="DV1073">
            <v>0</v>
          </cell>
          <cell r="DW1073">
            <v>91</v>
          </cell>
          <cell r="DX1073">
            <v>86.75</v>
          </cell>
          <cell r="DY1073">
            <v>79.75</v>
          </cell>
          <cell r="DZ1073">
            <v>85</v>
          </cell>
          <cell r="EA1073" t="str">
            <v/>
          </cell>
          <cell r="EB1073">
            <v>0</v>
          </cell>
          <cell r="EC1073">
            <v>79.78</v>
          </cell>
          <cell r="ED1073">
            <v>78.25</v>
          </cell>
          <cell r="EE1073">
            <v>84.25</v>
          </cell>
          <cell r="EF1073">
            <v>77</v>
          </cell>
          <cell r="EG1073" t="str">
            <v/>
          </cell>
          <cell r="EH1073">
            <v>0</v>
          </cell>
          <cell r="EI1073">
            <v>78.5</v>
          </cell>
          <cell r="EJ1073">
            <v>74.75</v>
          </cell>
          <cell r="EK1073">
            <v>74.5</v>
          </cell>
          <cell r="EL1073">
            <v>76</v>
          </cell>
          <cell r="EM1073" t="str">
            <v/>
          </cell>
          <cell r="EN1073">
            <v>0</v>
          </cell>
          <cell r="EO1073">
            <v>78.5</v>
          </cell>
          <cell r="EP1073">
            <v>74.75</v>
          </cell>
          <cell r="EQ1073">
            <v>74.5</v>
          </cell>
          <cell r="ER1073">
            <v>76</v>
          </cell>
          <cell r="ES1073" t="str">
            <v/>
          </cell>
          <cell r="ET1073">
            <v>0</v>
          </cell>
          <cell r="EU1073">
            <v>78.5</v>
          </cell>
          <cell r="EV1073">
            <v>74.75</v>
          </cell>
          <cell r="EW1073">
            <v>74.5</v>
          </cell>
          <cell r="EX1073">
            <v>76</v>
          </cell>
          <cell r="EY1073" t="str">
            <v/>
          </cell>
          <cell r="EZ1073">
            <v>0</v>
          </cell>
          <cell r="FA1073">
            <v>79.33</v>
          </cell>
          <cell r="FB1073">
            <v>71.25</v>
          </cell>
          <cell r="FC1073">
            <v>79</v>
          </cell>
          <cell r="FD1073">
            <v>72</v>
          </cell>
          <cell r="FE1073" t="str">
            <v/>
          </cell>
          <cell r="FF1073">
            <v>0</v>
          </cell>
          <cell r="FG1073">
            <v>79.33</v>
          </cell>
          <cell r="FH1073">
            <v>71.25</v>
          </cell>
          <cell r="FI1073">
            <v>79</v>
          </cell>
          <cell r="FJ1073">
            <v>72</v>
          </cell>
          <cell r="FK1073" t="str">
            <v/>
          </cell>
          <cell r="FL1073">
            <v>0</v>
          </cell>
          <cell r="FM1073">
            <v>79.33</v>
          </cell>
          <cell r="FN1073">
            <v>71.25</v>
          </cell>
          <cell r="FO1073">
            <v>79</v>
          </cell>
          <cell r="FP1073">
            <v>72</v>
          </cell>
          <cell r="FQ1073" t="str">
            <v/>
          </cell>
          <cell r="FR1073">
            <v>0</v>
          </cell>
          <cell r="FS1073">
            <v>79.33</v>
          </cell>
          <cell r="FT1073">
            <v>71.25</v>
          </cell>
          <cell r="FU1073">
            <v>79</v>
          </cell>
          <cell r="FV1073">
            <v>72</v>
          </cell>
          <cell r="FW1073" t="str">
            <v/>
          </cell>
          <cell r="FX1073">
            <v>0</v>
          </cell>
          <cell r="FY1073">
            <v>79.33</v>
          </cell>
          <cell r="FZ1073">
            <v>71.25</v>
          </cell>
          <cell r="GA1073">
            <v>79</v>
          </cell>
          <cell r="GB1073">
            <v>72</v>
          </cell>
          <cell r="GC1073" t="str">
            <v/>
          </cell>
          <cell r="GD1073">
            <v>0</v>
          </cell>
          <cell r="GE1073">
            <v>79.33</v>
          </cell>
          <cell r="GF1073">
            <v>71.25</v>
          </cell>
          <cell r="GG1073">
            <v>79</v>
          </cell>
          <cell r="GH1073">
            <v>72</v>
          </cell>
          <cell r="GI1073" t="str">
            <v/>
          </cell>
          <cell r="GJ1073">
            <v>0</v>
          </cell>
          <cell r="GK1073">
            <v>79.33</v>
          </cell>
          <cell r="GL1073">
            <v>71.25</v>
          </cell>
          <cell r="GM1073">
            <v>79</v>
          </cell>
          <cell r="GN1073">
            <v>72</v>
          </cell>
          <cell r="GO1073" t="str">
            <v/>
          </cell>
          <cell r="GP1073">
            <v>0</v>
          </cell>
          <cell r="GQ1073">
            <v>79.33</v>
          </cell>
          <cell r="GR1073">
            <v>71.25</v>
          </cell>
          <cell r="GS1073">
            <v>79</v>
          </cell>
          <cell r="GT1073">
            <v>72</v>
          </cell>
          <cell r="GU1073" t="str">
            <v/>
          </cell>
          <cell r="GV1073">
            <v>0</v>
          </cell>
          <cell r="GW1073">
            <v>81.92</v>
          </cell>
          <cell r="GX1073">
            <v>78.75</v>
          </cell>
          <cell r="GY1073">
            <v>70</v>
          </cell>
          <cell r="GZ1073">
            <v>78</v>
          </cell>
          <cell r="HA1073" t="str">
            <v>EKO-L</v>
          </cell>
          <cell r="HB1073">
            <v>0</v>
          </cell>
          <cell r="HC1073">
            <v>83.83</v>
          </cell>
          <cell r="HD1073">
            <v>75.75</v>
          </cell>
          <cell r="HE1073">
            <v>77.5</v>
          </cell>
          <cell r="HF1073">
            <v>79</v>
          </cell>
          <cell r="HH1073">
            <v>0</v>
          </cell>
          <cell r="HM1073" t="str">
            <v/>
          </cell>
          <cell r="HN1073" t="str">
            <v/>
          </cell>
          <cell r="HS1073">
            <v>0</v>
          </cell>
          <cell r="HT1073" t="str">
            <v>PKN</v>
          </cell>
          <cell r="HU1073">
            <v>0</v>
          </cell>
          <cell r="HV1073" t="str">
            <v>IND</v>
          </cell>
          <cell r="HW1073">
            <v>0</v>
          </cell>
          <cell r="HX1073" t="str">
            <v>MAT-W</v>
          </cell>
          <cell r="HY1073">
            <v>0</v>
          </cell>
          <cell r="HZ1073" t="str">
            <v>SEJ-W</v>
          </cell>
          <cell r="IA1073">
            <v>0</v>
          </cell>
          <cell r="IB1073" t="str">
            <v>IGR-W</v>
          </cell>
          <cell r="IC1073">
            <v>0</v>
          </cell>
          <cell r="ID1073" t="str">
            <v>SBO</v>
          </cell>
          <cell r="IE1073">
            <v>0</v>
          </cell>
          <cell r="IF1073" t="str">
            <v>PJO</v>
          </cell>
          <cell r="IG1073">
            <v>0</v>
          </cell>
          <cell r="IH1073" t="str">
            <v>PRA</v>
          </cell>
          <cell r="II1073">
            <v>0</v>
          </cell>
          <cell r="IJ1073" t="str">
            <v>JAW</v>
          </cell>
          <cell r="IK1073">
            <v>0</v>
          </cell>
          <cell r="IL1073" t="str">
            <v>ARB</v>
          </cell>
          <cell r="IM1073">
            <v>0</v>
          </cell>
          <cell r="IN1073" t="str">
            <v>PKM</v>
          </cell>
          <cell r="IO1073">
            <v>0</v>
          </cell>
          <cell r="IP1073" t="str">
            <v>MAT-P</v>
          </cell>
          <cell r="IQ1073">
            <v>0</v>
          </cell>
          <cell r="IR1073" t="str">
            <v>BIO-P</v>
          </cell>
          <cell r="IS1073">
            <v>0</v>
          </cell>
          <cell r="IT1073" t="str">
            <v>FIS-P</v>
          </cell>
          <cell r="IU1073">
            <v>0</v>
          </cell>
          <cell r="IV1073" t="str">
            <v>KIM-P</v>
          </cell>
          <cell r="IW1073">
            <v>0</v>
          </cell>
          <cell r="IX1073" t="str">
            <v>EKO-L</v>
          </cell>
          <cell r="IY1073">
            <v>0</v>
          </cell>
          <cell r="JA1073">
            <v>0</v>
          </cell>
        </row>
        <row r="1074">
          <cell r="Q1074" t="str">
            <v/>
          </cell>
          <cell r="AB1074" t="str">
            <v/>
          </cell>
          <cell r="AC1074">
            <v>26</v>
          </cell>
          <cell r="AI1074" t="str">
            <v/>
          </cell>
          <cell r="AJ1074">
            <v>0</v>
          </cell>
          <cell r="AK1074">
            <v>83.25</v>
          </cell>
          <cell r="AL1074">
            <v>84.5</v>
          </cell>
          <cell r="AM1074">
            <v>88</v>
          </cell>
          <cell r="AN1074">
            <v>80</v>
          </cell>
          <cell r="AO1074" t="str">
            <v/>
          </cell>
          <cell r="AP1074">
            <v>0</v>
          </cell>
          <cell r="AQ1074">
            <v>85</v>
          </cell>
          <cell r="AR1074">
            <v>0</v>
          </cell>
          <cell r="AS1074">
            <v>78.5</v>
          </cell>
          <cell r="AT1074">
            <v>81</v>
          </cell>
          <cell r="AU1074" t="str">
            <v/>
          </cell>
          <cell r="AV1074">
            <v>0</v>
          </cell>
          <cell r="AW1074">
            <v>81.83</v>
          </cell>
          <cell r="AX1074">
            <v>84</v>
          </cell>
          <cell r="AY1074">
            <v>88</v>
          </cell>
          <cell r="AZ1074">
            <v>80</v>
          </cell>
          <cell r="BA1074" t="str">
            <v/>
          </cell>
          <cell r="BB1074">
            <v>0</v>
          </cell>
          <cell r="BC1074">
            <v>86.75</v>
          </cell>
          <cell r="BD1074">
            <v>84.5</v>
          </cell>
          <cell r="BE1074">
            <v>88</v>
          </cell>
          <cell r="BF1074">
            <v>82</v>
          </cell>
          <cell r="BG1074" t="str">
            <v/>
          </cell>
          <cell r="BH1074">
            <v>0</v>
          </cell>
          <cell r="BI1074">
            <v>84.33</v>
          </cell>
          <cell r="BJ1074">
            <v>80</v>
          </cell>
          <cell r="BK1074">
            <v>77.75</v>
          </cell>
          <cell r="BL1074">
            <v>78</v>
          </cell>
          <cell r="BM1074" t="str">
            <v/>
          </cell>
          <cell r="BN1074">
            <v>0</v>
          </cell>
          <cell r="BO1074">
            <v>81.13</v>
          </cell>
          <cell r="BP1074">
            <v>78.25</v>
          </cell>
          <cell r="BQ1074">
            <v>77.75</v>
          </cell>
          <cell r="BR1074">
            <v>85</v>
          </cell>
          <cell r="BS1074" t="str">
            <v/>
          </cell>
          <cell r="BT1074">
            <v>0</v>
          </cell>
          <cell r="BU1074">
            <v>86.5</v>
          </cell>
          <cell r="BV1074">
            <v>84.25</v>
          </cell>
          <cell r="BW1074">
            <v>88.5</v>
          </cell>
          <cell r="BX1074">
            <v>88</v>
          </cell>
          <cell r="BY1074" t="str">
            <v/>
          </cell>
          <cell r="BZ1074">
            <v>0</v>
          </cell>
          <cell r="CA1074">
            <v>86.78</v>
          </cell>
          <cell r="CB1074">
            <v>81.75</v>
          </cell>
          <cell r="CC1074">
            <v>81</v>
          </cell>
          <cell r="CD1074">
            <v>82</v>
          </cell>
          <cell r="CE1074" t="str">
            <v/>
          </cell>
          <cell r="CF1074">
            <v>0</v>
          </cell>
          <cell r="CG1074">
            <v>86.25</v>
          </cell>
          <cell r="CH1074">
            <v>76.25</v>
          </cell>
          <cell r="CI1074">
            <v>78</v>
          </cell>
          <cell r="CJ1074">
            <v>82</v>
          </cell>
          <cell r="CK1074" t="str">
            <v/>
          </cell>
          <cell r="CL1074">
            <v>0</v>
          </cell>
          <cell r="CM1074">
            <v>76.17</v>
          </cell>
          <cell r="CN1074">
            <v>83.5</v>
          </cell>
          <cell r="CO1074">
            <v>80</v>
          </cell>
          <cell r="CP1074">
            <v>78</v>
          </cell>
          <cell r="CQ1074" t="str">
            <v/>
          </cell>
          <cell r="CR1074">
            <v>0</v>
          </cell>
          <cell r="CS1074">
            <v>82.08</v>
          </cell>
          <cell r="CT1074">
            <v>89.75</v>
          </cell>
          <cell r="CU1074">
            <v>86.5</v>
          </cell>
          <cell r="CV1074">
            <v>83</v>
          </cell>
          <cell r="CW1074" t="str">
            <v/>
          </cell>
          <cell r="CX1074">
            <v>0</v>
          </cell>
          <cell r="CY1074">
            <v>82.44</v>
          </cell>
          <cell r="CZ1074">
            <v>83.75</v>
          </cell>
          <cell r="DA1074">
            <v>76.75</v>
          </cell>
          <cell r="DB1074">
            <v>83</v>
          </cell>
          <cell r="DC1074" t="str">
            <v/>
          </cell>
          <cell r="DD1074">
            <v>0</v>
          </cell>
          <cell r="DE1074">
            <v>91</v>
          </cell>
          <cell r="DF1074">
            <v>81</v>
          </cell>
          <cell r="DG1074">
            <v>81.75</v>
          </cell>
          <cell r="DH1074">
            <v>88</v>
          </cell>
          <cell r="DI1074" t="str">
            <v/>
          </cell>
          <cell r="DJ1074">
            <v>0</v>
          </cell>
          <cell r="DK1074">
            <v>0</v>
          </cell>
          <cell r="DL1074">
            <v>0</v>
          </cell>
          <cell r="DM1074">
            <v>0</v>
          </cell>
          <cell r="DN1074">
            <v>85</v>
          </cell>
          <cell r="DO1074" t="str">
            <v/>
          </cell>
          <cell r="DP1074">
            <v>0</v>
          </cell>
          <cell r="DQ1074">
            <v>89</v>
          </cell>
          <cell r="DR1074">
            <v>85.5</v>
          </cell>
          <cell r="DS1074">
            <v>91.5</v>
          </cell>
          <cell r="DT1074">
            <v>82</v>
          </cell>
          <cell r="DU1074" t="str">
            <v/>
          </cell>
          <cell r="DV1074">
            <v>0</v>
          </cell>
          <cell r="DW1074">
            <v>91</v>
          </cell>
          <cell r="DX1074">
            <v>86.75</v>
          </cell>
          <cell r="DY1074">
            <v>79.75</v>
          </cell>
          <cell r="DZ1074">
            <v>85</v>
          </cell>
          <cell r="EA1074" t="str">
            <v/>
          </cell>
          <cell r="EB1074">
            <v>0</v>
          </cell>
          <cell r="EC1074">
            <v>79.78</v>
          </cell>
          <cell r="ED1074">
            <v>78.25</v>
          </cell>
          <cell r="EE1074">
            <v>84.25</v>
          </cell>
          <cell r="EF1074">
            <v>77</v>
          </cell>
          <cell r="EG1074" t="str">
            <v/>
          </cell>
          <cell r="EH1074">
            <v>0</v>
          </cell>
          <cell r="EI1074">
            <v>78.5</v>
          </cell>
          <cell r="EJ1074">
            <v>74.75</v>
          </cell>
          <cell r="EK1074">
            <v>74.5</v>
          </cell>
          <cell r="EL1074">
            <v>76</v>
          </cell>
          <cell r="EM1074" t="str">
            <v/>
          </cell>
          <cell r="EN1074">
            <v>0</v>
          </cell>
          <cell r="EO1074">
            <v>78.5</v>
          </cell>
          <cell r="EP1074">
            <v>74.75</v>
          </cell>
          <cell r="EQ1074">
            <v>74.5</v>
          </cell>
          <cell r="ER1074">
            <v>76</v>
          </cell>
          <cell r="ES1074" t="str">
            <v/>
          </cell>
          <cell r="ET1074">
            <v>0</v>
          </cell>
          <cell r="EU1074">
            <v>78.5</v>
          </cell>
          <cell r="EV1074">
            <v>74.75</v>
          </cell>
          <cell r="EW1074">
            <v>74.5</v>
          </cell>
          <cell r="EX1074">
            <v>76</v>
          </cell>
          <cell r="EY1074" t="str">
            <v/>
          </cell>
          <cell r="EZ1074">
            <v>0</v>
          </cell>
          <cell r="FA1074">
            <v>79.33</v>
          </cell>
          <cell r="FB1074">
            <v>71.25</v>
          </cell>
          <cell r="FC1074">
            <v>79</v>
          </cell>
          <cell r="FD1074">
            <v>72</v>
          </cell>
          <cell r="FE1074" t="str">
            <v/>
          </cell>
          <cell r="FF1074">
            <v>0</v>
          </cell>
          <cell r="FG1074">
            <v>79.33</v>
          </cell>
          <cell r="FH1074">
            <v>71.25</v>
          </cell>
          <cell r="FI1074">
            <v>79</v>
          </cell>
          <cell r="FJ1074">
            <v>72</v>
          </cell>
          <cell r="FK1074" t="str">
            <v/>
          </cell>
          <cell r="FL1074">
            <v>0</v>
          </cell>
          <cell r="FM1074">
            <v>79.33</v>
          </cell>
          <cell r="FN1074">
            <v>71.25</v>
          </cell>
          <cell r="FO1074">
            <v>79</v>
          </cell>
          <cell r="FP1074">
            <v>72</v>
          </cell>
          <cell r="FQ1074" t="str">
            <v/>
          </cell>
          <cell r="FR1074">
            <v>0</v>
          </cell>
          <cell r="FS1074">
            <v>79.33</v>
          </cell>
          <cell r="FT1074">
            <v>71.25</v>
          </cell>
          <cell r="FU1074">
            <v>79</v>
          </cell>
          <cell r="FV1074">
            <v>72</v>
          </cell>
          <cell r="FW1074" t="str">
            <v/>
          </cell>
          <cell r="FX1074">
            <v>0</v>
          </cell>
          <cell r="FY1074">
            <v>79.33</v>
          </cell>
          <cell r="FZ1074">
            <v>71.25</v>
          </cell>
          <cell r="GA1074">
            <v>79</v>
          </cell>
          <cell r="GB1074">
            <v>72</v>
          </cell>
          <cell r="GC1074" t="str">
            <v/>
          </cell>
          <cell r="GD1074">
            <v>0</v>
          </cell>
          <cell r="GE1074">
            <v>79.33</v>
          </cell>
          <cell r="GF1074">
            <v>71.25</v>
          </cell>
          <cell r="GG1074">
            <v>79</v>
          </cell>
          <cell r="GH1074">
            <v>72</v>
          </cell>
          <cell r="GI1074" t="str">
            <v/>
          </cell>
          <cell r="GJ1074">
            <v>0</v>
          </cell>
          <cell r="GK1074">
            <v>79.33</v>
          </cell>
          <cell r="GL1074">
            <v>71.25</v>
          </cell>
          <cell r="GM1074">
            <v>79</v>
          </cell>
          <cell r="GN1074">
            <v>72</v>
          </cell>
          <cell r="GO1074" t="str">
            <v/>
          </cell>
          <cell r="GP1074">
            <v>0</v>
          </cell>
          <cell r="GQ1074">
            <v>79.33</v>
          </cell>
          <cell r="GR1074">
            <v>71.25</v>
          </cell>
          <cell r="GS1074">
            <v>79</v>
          </cell>
          <cell r="GT1074">
            <v>72</v>
          </cell>
          <cell r="GU1074" t="str">
            <v/>
          </cell>
          <cell r="GV1074">
            <v>0</v>
          </cell>
          <cell r="GW1074">
            <v>81.92</v>
          </cell>
          <cell r="GX1074">
            <v>78.75</v>
          </cell>
          <cell r="GY1074">
            <v>70</v>
          </cell>
          <cell r="GZ1074">
            <v>78</v>
          </cell>
          <cell r="HA1074" t="str">
            <v>EKO-L</v>
          </cell>
          <cell r="HB1074">
            <v>0</v>
          </cell>
          <cell r="HC1074">
            <v>83.83</v>
          </cell>
          <cell r="HD1074">
            <v>75.75</v>
          </cell>
          <cell r="HE1074">
            <v>77.5</v>
          </cell>
          <cell r="HF1074">
            <v>79</v>
          </cell>
          <cell r="HH1074">
            <v>0</v>
          </cell>
          <cell r="HM1074" t="str">
            <v/>
          </cell>
          <cell r="HN1074" t="str">
            <v/>
          </cell>
          <cell r="HS1074">
            <v>0</v>
          </cell>
          <cell r="HT1074" t="str">
            <v>PKN</v>
          </cell>
          <cell r="HU1074">
            <v>0</v>
          </cell>
          <cell r="HV1074" t="str">
            <v>IND</v>
          </cell>
          <cell r="HW1074">
            <v>0</v>
          </cell>
          <cell r="HX1074" t="str">
            <v>MAT-W</v>
          </cell>
          <cell r="HY1074">
            <v>0</v>
          </cell>
          <cell r="HZ1074" t="str">
            <v>SEJ-W</v>
          </cell>
          <cell r="IA1074">
            <v>0</v>
          </cell>
          <cell r="IB1074" t="str">
            <v>IGR-W</v>
          </cell>
          <cell r="IC1074">
            <v>0</v>
          </cell>
          <cell r="ID1074" t="str">
            <v>SBO</v>
          </cell>
          <cell r="IE1074">
            <v>0</v>
          </cell>
          <cell r="IF1074" t="str">
            <v>PJO</v>
          </cell>
          <cell r="IG1074">
            <v>0</v>
          </cell>
          <cell r="IH1074" t="str">
            <v>PRA</v>
          </cell>
          <cell r="II1074">
            <v>0</v>
          </cell>
          <cell r="IJ1074" t="str">
            <v>JAW</v>
          </cell>
          <cell r="IK1074">
            <v>0</v>
          </cell>
          <cell r="IL1074" t="str">
            <v>ARB</v>
          </cell>
          <cell r="IM1074">
            <v>0</v>
          </cell>
          <cell r="IN1074" t="str">
            <v>PKM</v>
          </cell>
          <cell r="IO1074">
            <v>0</v>
          </cell>
          <cell r="IP1074" t="str">
            <v>MAT-P</v>
          </cell>
          <cell r="IQ1074">
            <v>0</v>
          </cell>
          <cell r="IR1074" t="str">
            <v>BIO-P</v>
          </cell>
          <cell r="IS1074">
            <v>0</v>
          </cell>
          <cell r="IT1074" t="str">
            <v>FIS-P</v>
          </cell>
          <cell r="IU1074">
            <v>0</v>
          </cell>
          <cell r="IV1074" t="str">
            <v>KIM-P</v>
          </cell>
          <cell r="IW1074">
            <v>0</v>
          </cell>
          <cell r="IX1074" t="str">
            <v>EKO-L</v>
          </cell>
          <cell r="IY1074">
            <v>0</v>
          </cell>
          <cell r="JA1074">
            <v>0</v>
          </cell>
        </row>
        <row r="1075">
          <cell r="Q1075" t="str">
            <v/>
          </cell>
          <cell r="AB1075" t="str">
            <v/>
          </cell>
          <cell r="AC1075">
            <v>27</v>
          </cell>
          <cell r="AI1075" t="str">
            <v/>
          </cell>
          <cell r="AJ1075">
            <v>0</v>
          </cell>
          <cell r="AK1075">
            <v>83.25</v>
          </cell>
          <cell r="AL1075">
            <v>84.5</v>
          </cell>
          <cell r="AM1075">
            <v>88</v>
          </cell>
          <cell r="AN1075">
            <v>80</v>
          </cell>
          <cell r="AO1075" t="str">
            <v/>
          </cell>
          <cell r="AP1075">
            <v>0</v>
          </cell>
          <cell r="AQ1075">
            <v>85</v>
          </cell>
          <cell r="AR1075">
            <v>0</v>
          </cell>
          <cell r="AS1075">
            <v>78.5</v>
          </cell>
          <cell r="AT1075">
            <v>81</v>
          </cell>
          <cell r="AU1075" t="str">
            <v/>
          </cell>
          <cell r="AV1075">
            <v>0</v>
          </cell>
          <cell r="AW1075">
            <v>81.83</v>
          </cell>
          <cell r="AX1075">
            <v>84</v>
          </cell>
          <cell r="AY1075">
            <v>88</v>
          </cell>
          <cell r="AZ1075">
            <v>80</v>
          </cell>
          <cell r="BA1075" t="str">
            <v/>
          </cell>
          <cell r="BB1075">
            <v>0</v>
          </cell>
          <cell r="BC1075">
            <v>86.75</v>
          </cell>
          <cell r="BD1075">
            <v>84.5</v>
          </cell>
          <cell r="BE1075">
            <v>88</v>
          </cell>
          <cell r="BF1075">
            <v>82</v>
          </cell>
          <cell r="BG1075" t="str">
            <v/>
          </cell>
          <cell r="BH1075">
            <v>0</v>
          </cell>
          <cell r="BI1075">
            <v>84.33</v>
          </cell>
          <cell r="BJ1075">
            <v>80</v>
          </cell>
          <cell r="BK1075">
            <v>77.75</v>
          </cell>
          <cell r="BL1075">
            <v>78</v>
          </cell>
          <cell r="BM1075" t="str">
            <v/>
          </cell>
          <cell r="BN1075">
            <v>0</v>
          </cell>
          <cell r="BO1075">
            <v>81.13</v>
          </cell>
          <cell r="BP1075">
            <v>78.25</v>
          </cell>
          <cell r="BQ1075">
            <v>77.75</v>
          </cell>
          <cell r="BR1075">
            <v>85</v>
          </cell>
          <cell r="BS1075" t="str">
            <v/>
          </cell>
          <cell r="BT1075">
            <v>0</v>
          </cell>
          <cell r="BU1075">
            <v>86.5</v>
          </cell>
          <cell r="BV1075">
            <v>84.25</v>
          </cell>
          <cell r="BW1075">
            <v>88.5</v>
          </cell>
          <cell r="BX1075">
            <v>88</v>
          </cell>
          <cell r="BY1075" t="str">
            <v/>
          </cell>
          <cell r="BZ1075">
            <v>0</v>
          </cell>
          <cell r="CA1075">
            <v>86.78</v>
          </cell>
          <cell r="CB1075">
            <v>81.75</v>
          </cell>
          <cell r="CC1075">
            <v>81</v>
          </cell>
          <cell r="CD1075">
            <v>82</v>
          </cell>
          <cell r="CE1075" t="str">
            <v/>
          </cell>
          <cell r="CF1075">
            <v>0</v>
          </cell>
          <cell r="CG1075">
            <v>86.25</v>
          </cell>
          <cell r="CH1075">
            <v>76.25</v>
          </cell>
          <cell r="CI1075">
            <v>78</v>
          </cell>
          <cell r="CJ1075">
            <v>82</v>
          </cell>
          <cell r="CK1075" t="str">
            <v/>
          </cell>
          <cell r="CL1075">
            <v>0</v>
          </cell>
          <cell r="CM1075">
            <v>76.17</v>
          </cell>
          <cell r="CN1075">
            <v>83.5</v>
          </cell>
          <cell r="CO1075">
            <v>80</v>
          </cell>
          <cell r="CP1075">
            <v>78</v>
          </cell>
          <cell r="CQ1075" t="str">
            <v/>
          </cell>
          <cell r="CR1075">
            <v>0</v>
          </cell>
          <cell r="CS1075">
            <v>82.08</v>
          </cell>
          <cell r="CT1075">
            <v>89.75</v>
          </cell>
          <cell r="CU1075">
            <v>86.5</v>
          </cell>
          <cell r="CV1075">
            <v>83</v>
          </cell>
          <cell r="CW1075" t="str">
            <v/>
          </cell>
          <cell r="CX1075">
            <v>0</v>
          </cell>
          <cell r="CY1075">
            <v>82.44</v>
          </cell>
          <cell r="CZ1075">
            <v>83.75</v>
          </cell>
          <cell r="DA1075">
            <v>76.75</v>
          </cell>
          <cell r="DB1075">
            <v>83</v>
          </cell>
          <cell r="DC1075" t="str">
            <v/>
          </cell>
          <cell r="DD1075">
            <v>0</v>
          </cell>
          <cell r="DE1075">
            <v>91</v>
          </cell>
          <cell r="DF1075">
            <v>81</v>
          </cell>
          <cell r="DG1075">
            <v>81.75</v>
          </cell>
          <cell r="DH1075">
            <v>88</v>
          </cell>
          <cell r="DI1075" t="str">
            <v/>
          </cell>
          <cell r="DJ1075">
            <v>0</v>
          </cell>
          <cell r="DK1075">
            <v>0</v>
          </cell>
          <cell r="DL1075">
            <v>0</v>
          </cell>
          <cell r="DM1075">
            <v>0</v>
          </cell>
          <cell r="DN1075">
            <v>85</v>
          </cell>
          <cell r="DO1075" t="str">
            <v/>
          </cell>
          <cell r="DP1075">
            <v>0</v>
          </cell>
          <cell r="DQ1075">
            <v>89</v>
          </cell>
          <cell r="DR1075">
            <v>85.5</v>
          </cell>
          <cell r="DS1075">
            <v>91.5</v>
          </cell>
          <cell r="DT1075">
            <v>82</v>
          </cell>
          <cell r="DU1075" t="str">
            <v/>
          </cell>
          <cell r="DV1075">
            <v>0</v>
          </cell>
          <cell r="DW1075">
            <v>91</v>
          </cell>
          <cell r="DX1075">
            <v>86.75</v>
          </cell>
          <cell r="DY1075">
            <v>79.75</v>
          </cell>
          <cell r="DZ1075">
            <v>85</v>
          </cell>
          <cell r="EA1075" t="str">
            <v/>
          </cell>
          <cell r="EB1075">
            <v>0</v>
          </cell>
          <cell r="EC1075">
            <v>79.78</v>
          </cell>
          <cell r="ED1075">
            <v>78.25</v>
          </cell>
          <cell r="EE1075">
            <v>84.25</v>
          </cell>
          <cell r="EF1075">
            <v>77</v>
          </cell>
          <cell r="EG1075" t="str">
            <v/>
          </cell>
          <cell r="EH1075">
            <v>0</v>
          </cell>
          <cell r="EI1075">
            <v>78.5</v>
          </cell>
          <cell r="EJ1075">
            <v>74.75</v>
          </cell>
          <cell r="EK1075">
            <v>74.5</v>
          </cell>
          <cell r="EL1075">
            <v>76</v>
          </cell>
          <cell r="EM1075" t="str">
            <v/>
          </cell>
          <cell r="EN1075">
            <v>0</v>
          </cell>
          <cell r="EO1075">
            <v>78.5</v>
          </cell>
          <cell r="EP1075">
            <v>74.75</v>
          </cell>
          <cell r="EQ1075">
            <v>74.5</v>
          </cell>
          <cell r="ER1075">
            <v>76</v>
          </cell>
          <cell r="ES1075" t="str">
            <v/>
          </cell>
          <cell r="ET1075">
            <v>0</v>
          </cell>
          <cell r="EU1075">
            <v>78.5</v>
          </cell>
          <cell r="EV1075">
            <v>74.75</v>
          </cell>
          <cell r="EW1075">
            <v>74.5</v>
          </cell>
          <cell r="EX1075">
            <v>76</v>
          </cell>
          <cell r="EY1075" t="str">
            <v/>
          </cell>
          <cell r="EZ1075">
            <v>0</v>
          </cell>
          <cell r="FA1075">
            <v>79.33</v>
          </cell>
          <cell r="FB1075">
            <v>71.25</v>
          </cell>
          <cell r="FC1075">
            <v>79</v>
          </cell>
          <cell r="FD1075">
            <v>72</v>
          </cell>
          <cell r="FE1075" t="str">
            <v/>
          </cell>
          <cell r="FF1075">
            <v>0</v>
          </cell>
          <cell r="FG1075">
            <v>79.33</v>
          </cell>
          <cell r="FH1075">
            <v>71.25</v>
          </cell>
          <cell r="FI1075">
            <v>79</v>
          </cell>
          <cell r="FJ1075">
            <v>72</v>
          </cell>
          <cell r="FK1075" t="str">
            <v/>
          </cell>
          <cell r="FL1075">
            <v>0</v>
          </cell>
          <cell r="FM1075">
            <v>79.33</v>
          </cell>
          <cell r="FN1075">
            <v>71.25</v>
          </cell>
          <cell r="FO1075">
            <v>79</v>
          </cell>
          <cell r="FP1075">
            <v>72</v>
          </cell>
          <cell r="FQ1075" t="str">
            <v/>
          </cell>
          <cell r="FR1075">
            <v>0</v>
          </cell>
          <cell r="FS1075">
            <v>79.33</v>
          </cell>
          <cell r="FT1075">
            <v>71.25</v>
          </cell>
          <cell r="FU1075">
            <v>79</v>
          </cell>
          <cell r="FV1075">
            <v>72</v>
          </cell>
          <cell r="FW1075" t="str">
            <v/>
          </cell>
          <cell r="FX1075">
            <v>0</v>
          </cell>
          <cell r="FY1075">
            <v>79.33</v>
          </cell>
          <cell r="FZ1075">
            <v>71.25</v>
          </cell>
          <cell r="GA1075">
            <v>79</v>
          </cell>
          <cell r="GB1075">
            <v>72</v>
          </cell>
          <cell r="GC1075" t="str">
            <v/>
          </cell>
          <cell r="GD1075">
            <v>0</v>
          </cell>
          <cell r="GE1075">
            <v>79.33</v>
          </cell>
          <cell r="GF1075">
            <v>71.25</v>
          </cell>
          <cell r="GG1075">
            <v>79</v>
          </cell>
          <cell r="GH1075">
            <v>72</v>
          </cell>
          <cell r="GI1075" t="str">
            <v/>
          </cell>
          <cell r="GJ1075">
            <v>0</v>
          </cell>
          <cell r="GK1075">
            <v>79.33</v>
          </cell>
          <cell r="GL1075">
            <v>71.25</v>
          </cell>
          <cell r="GM1075">
            <v>79</v>
          </cell>
          <cell r="GN1075">
            <v>72</v>
          </cell>
          <cell r="GO1075" t="str">
            <v/>
          </cell>
          <cell r="GP1075">
            <v>0</v>
          </cell>
          <cell r="GQ1075">
            <v>79.33</v>
          </cell>
          <cell r="GR1075">
            <v>71.25</v>
          </cell>
          <cell r="GS1075">
            <v>79</v>
          </cell>
          <cell r="GT1075">
            <v>72</v>
          </cell>
          <cell r="GU1075" t="str">
            <v/>
          </cell>
          <cell r="GV1075">
            <v>0</v>
          </cell>
          <cell r="GW1075">
            <v>81.92</v>
          </cell>
          <cell r="GX1075">
            <v>78.75</v>
          </cell>
          <cell r="GY1075">
            <v>70</v>
          </cell>
          <cell r="GZ1075">
            <v>78</v>
          </cell>
          <cell r="HA1075" t="str">
            <v>EKO-L</v>
          </cell>
          <cell r="HB1075">
            <v>0</v>
          </cell>
          <cell r="HC1075">
            <v>83.83</v>
          </cell>
          <cell r="HD1075">
            <v>75.75</v>
          </cell>
          <cell r="HE1075">
            <v>77.5</v>
          </cell>
          <cell r="HF1075">
            <v>79</v>
          </cell>
          <cell r="HH1075">
            <v>0</v>
          </cell>
          <cell r="HM1075" t="str">
            <v/>
          </cell>
          <cell r="HN1075" t="str">
            <v/>
          </cell>
          <cell r="HS1075">
            <v>0</v>
          </cell>
          <cell r="HT1075" t="str">
            <v>PKN</v>
          </cell>
          <cell r="HU1075">
            <v>0</v>
          </cell>
          <cell r="HV1075" t="str">
            <v>IND</v>
          </cell>
          <cell r="HW1075">
            <v>0</v>
          </cell>
          <cell r="HX1075" t="str">
            <v>MAT-W</v>
          </cell>
          <cell r="HY1075">
            <v>0</v>
          </cell>
          <cell r="HZ1075" t="str">
            <v>SEJ-W</v>
          </cell>
          <cell r="IA1075">
            <v>0</v>
          </cell>
          <cell r="IB1075" t="str">
            <v>IGR-W</v>
          </cell>
          <cell r="IC1075">
            <v>0</v>
          </cell>
          <cell r="ID1075" t="str">
            <v>SBO</v>
          </cell>
          <cell r="IE1075">
            <v>0</v>
          </cell>
          <cell r="IF1075" t="str">
            <v>PJO</v>
          </cell>
          <cell r="IG1075">
            <v>0</v>
          </cell>
          <cell r="IH1075" t="str">
            <v>PRA</v>
          </cell>
          <cell r="II1075">
            <v>0</v>
          </cell>
          <cell r="IJ1075" t="str">
            <v>JAW</v>
          </cell>
          <cell r="IK1075">
            <v>0</v>
          </cell>
          <cell r="IL1075" t="str">
            <v>ARB</v>
          </cell>
          <cell r="IM1075">
            <v>0</v>
          </cell>
          <cell r="IN1075" t="str">
            <v>PKM</v>
          </cell>
          <cell r="IO1075">
            <v>0</v>
          </cell>
          <cell r="IP1075" t="str">
            <v>MAT-P</v>
          </cell>
          <cell r="IQ1075">
            <v>0</v>
          </cell>
          <cell r="IR1075" t="str">
            <v>BIO-P</v>
          </cell>
          <cell r="IS1075">
            <v>0</v>
          </cell>
          <cell r="IT1075" t="str">
            <v>FIS-P</v>
          </cell>
          <cell r="IU1075">
            <v>0</v>
          </cell>
          <cell r="IV1075" t="str">
            <v>KIM-P</v>
          </cell>
          <cell r="IW1075">
            <v>0</v>
          </cell>
          <cell r="IX1075" t="str">
            <v>EKO-L</v>
          </cell>
          <cell r="IY1075">
            <v>0</v>
          </cell>
          <cell r="JA1075">
            <v>0</v>
          </cell>
        </row>
        <row r="1076">
          <cell r="Q1076" t="str">
            <v/>
          </cell>
          <cell r="AB1076" t="str">
            <v/>
          </cell>
          <cell r="AC1076">
            <v>28</v>
          </cell>
          <cell r="AI1076" t="str">
            <v/>
          </cell>
          <cell r="AJ1076">
            <v>0</v>
          </cell>
          <cell r="AK1076">
            <v>83.25</v>
          </cell>
          <cell r="AL1076">
            <v>84.5</v>
          </cell>
          <cell r="AM1076">
            <v>88</v>
          </cell>
          <cell r="AN1076">
            <v>80</v>
          </cell>
          <cell r="AO1076" t="str">
            <v/>
          </cell>
          <cell r="AP1076">
            <v>0</v>
          </cell>
          <cell r="AQ1076">
            <v>85</v>
          </cell>
          <cell r="AR1076">
            <v>0</v>
          </cell>
          <cell r="AS1076">
            <v>78.5</v>
          </cell>
          <cell r="AT1076">
            <v>81</v>
          </cell>
          <cell r="AU1076" t="str">
            <v/>
          </cell>
          <cell r="AV1076">
            <v>0</v>
          </cell>
          <cell r="AW1076">
            <v>81.83</v>
          </cell>
          <cell r="AX1076">
            <v>84</v>
          </cell>
          <cell r="AY1076">
            <v>88</v>
          </cell>
          <cell r="AZ1076">
            <v>80</v>
          </cell>
          <cell r="BA1076" t="str">
            <v/>
          </cell>
          <cell r="BB1076">
            <v>0</v>
          </cell>
          <cell r="BC1076">
            <v>86.75</v>
          </cell>
          <cell r="BD1076">
            <v>84.5</v>
          </cell>
          <cell r="BE1076">
            <v>88</v>
          </cell>
          <cell r="BF1076">
            <v>82</v>
          </cell>
          <cell r="BG1076" t="str">
            <v/>
          </cell>
          <cell r="BH1076">
            <v>0</v>
          </cell>
          <cell r="BI1076">
            <v>84.33</v>
          </cell>
          <cell r="BJ1076">
            <v>80</v>
          </cell>
          <cell r="BK1076">
            <v>77.75</v>
          </cell>
          <cell r="BL1076">
            <v>78</v>
          </cell>
          <cell r="BM1076" t="str">
            <v/>
          </cell>
          <cell r="BN1076">
            <v>0</v>
          </cell>
          <cell r="BO1076">
            <v>81.13</v>
          </cell>
          <cell r="BP1076">
            <v>78.25</v>
          </cell>
          <cell r="BQ1076">
            <v>77.75</v>
          </cell>
          <cell r="BR1076">
            <v>85</v>
          </cell>
          <cell r="BS1076" t="str">
            <v/>
          </cell>
          <cell r="BT1076">
            <v>0</v>
          </cell>
          <cell r="BU1076">
            <v>86.5</v>
          </cell>
          <cell r="BV1076">
            <v>84.25</v>
          </cell>
          <cell r="BW1076">
            <v>88.5</v>
          </cell>
          <cell r="BX1076">
            <v>88</v>
          </cell>
          <cell r="BY1076" t="str">
            <v/>
          </cell>
          <cell r="BZ1076">
            <v>0</v>
          </cell>
          <cell r="CA1076">
            <v>86.78</v>
          </cell>
          <cell r="CB1076">
            <v>81.75</v>
          </cell>
          <cell r="CC1076">
            <v>81</v>
          </cell>
          <cell r="CD1076">
            <v>82</v>
          </cell>
          <cell r="CE1076" t="str">
            <v/>
          </cell>
          <cell r="CF1076">
            <v>0</v>
          </cell>
          <cell r="CG1076">
            <v>86.25</v>
          </cell>
          <cell r="CH1076">
            <v>76.25</v>
          </cell>
          <cell r="CI1076">
            <v>78</v>
          </cell>
          <cell r="CJ1076">
            <v>82</v>
          </cell>
          <cell r="CK1076" t="str">
            <v/>
          </cell>
          <cell r="CL1076">
            <v>0</v>
          </cell>
          <cell r="CM1076">
            <v>76.17</v>
          </cell>
          <cell r="CN1076">
            <v>83.5</v>
          </cell>
          <cell r="CO1076">
            <v>80</v>
          </cell>
          <cell r="CP1076">
            <v>78</v>
          </cell>
          <cell r="CQ1076" t="str">
            <v/>
          </cell>
          <cell r="CR1076">
            <v>0</v>
          </cell>
          <cell r="CS1076">
            <v>82.08</v>
          </cell>
          <cell r="CT1076">
            <v>89.75</v>
          </cell>
          <cell r="CU1076">
            <v>86.5</v>
          </cell>
          <cell r="CV1076">
            <v>83</v>
          </cell>
          <cell r="CW1076" t="str">
            <v/>
          </cell>
          <cell r="CX1076">
            <v>0</v>
          </cell>
          <cell r="CY1076">
            <v>82.44</v>
          </cell>
          <cell r="CZ1076">
            <v>83.75</v>
          </cell>
          <cell r="DA1076">
            <v>76.75</v>
          </cell>
          <cell r="DB1076">
            <v>83</v>
          </cell>
          <cell r="DC1076" t="str">
            <v/>
          </cell>
          <cell r="DD1076">
            <v>0</v>
          </cell>
          <cell r="DE1076">
            <v>91</v>
          </cell>
          <cell r="DF1076">
            <v>81</v>
          </cell>
          <cell r="DG1076">
            <v>81.75</v>
          </cell>
          <cell r="DH1076">
            <v>88</v>
          </cell>
          <cell r="DI1076" t="str">
            <v/>
          </cell>
          <cell r="DJ1076">
            <v>0</v>
          </cell>
          <cell r="DK1076">
            <v>0</v>
          </cell>
          <cell r="DL1076">
            <v>0</v>
          </cell>
          <cell r="DM1076">
            <v>0</v>
          </cell>
          <cell r="DN1076">
            <v>85</v>
          </cell>
          <cell r="DO1076" t="str">
            <v/>
          </cell>
          <cell r="DP1076">
            <v>0</v>
          </cell>
          <cell r="DQ1076">
            <v>89</v>
          </cell>
          <cell r="DR1076">
            <v>85.5</v>
          </cell>
          <cell r="DS1076">
            <v>91.5</v>
          </cell>
          <cell r="DT1076">
            <v>82</v>
          </cell>
          <cell r="DU1076" t="str">
            <v/>
          </cell>
          <cell r="DV1076">
            <v>0</v>
          </cell>
          <cell r="DW1076">
            <v>91</v>
          </cell>
          <cell r="DX1076">
            <v>86.75</v>
          </cell>
          <cell r="DY1076">
            <v>79.75</v>
          </cell>
          <cell r="DZ1076">
            <v>85</v>
          </cell>
          <cell r="EA1076" t="str">
            <v/>
          </cell>
          <cell r="EB1076">
            <v>0</v>
          </cell>
          <cell r="EC1076">
            <v>79.78</v>
          </cell>
          <cell r="ED1076">
            <v>78.25</v>
          </cell>
          <cell r="EE1076">
            <v>84.25</v>
          </cell>
          <cell r="EF1076">
            <v>77</v>
          </cell>
          <cell r="EG1076" t="str">
            <v/>
          </cell>
          <cell r="EH1076">
            <v>0</v>
          </cell>
          <cell r="EI1076">
            <v>78.5</v>
          </cell>
          <cell r="EJ1076">
            <v>74.75</v>
          </cell>
          <cell r="EK1076">
            <v>74.5</v>
          </cell>
          <cell r="EL1076">
            <v>76</v>
          </cell>
          <cell r="EM1076" t="str">
            <v/>
          </cell>
          <cell r="EN1076">
            <v>0</v>
          </cell>
          <cell r="EO1076">
            <v>78.5</v>
          </cell>
          <cell r="EP1076">
            <v>74.75</v>
          </cell>
          <cell r="EQ1076">
            <v>74.5</v>
          </cell>
          <cell r="ER1076">
            <v>76</v>
          </cell>
          <cell r="ES1076" t="str">
            <v/>
          </cell>
          <cell r="ET1076">
            <v>0</v>
          </cell>
          <cell r="EU1076">
            <v>78.5</v>
          </cell>
          <cell r="EV1076">
            <v>74.75</v>
          </cell>
          <cell r="EW1076">
            <v>74.5</v>
          </cell>
          <cell r="EX1076">
            <v>76</v>
          </cell>
          <cell r="EY1076" t="str">
            <v/>
          </cell>
          <cell r="EZ1076">
            <v>0</v>
          </cell>
          <cell r="FA1076">
            <v>79.33</v>
          </cell>
          <cell r="FB1076">
            <v>71.25</v>
          </cell>
          <cell r="FC1076">
            <v>79</v>
          </cell>
          <cell r="FD1076">
            <v>72</v>
          </cell>
          <cell r="FE1076" t="str">
            <v/>
          </cell>
          <cell r="FF1076">
            <v>0</v>
          </cell>
          <cell r="FG1076">
            <v>79.33</v>
          </cell>
          <cell r="FH1076">
            <v>71.25</v>
          </cell>
          <cell r="FI1076">
            <v>79</v>
          </cell>
          <cell r="FJ1076">
            <v>72</v>
          </cell>
          <cell r="FK1076" t="str">
            <v/>
          </cell>
          <cell r="FL1076">
            <v>0</v>
          </cell>
          <cell r="FM1076">
            <v>79.33</v>
          </cell>
          <cell r="FN1076">
            <v>71.25</v>
          </cell>
          <cell r="FO1076">
            <v>79</v>
          </cell>
          <cell r="FP1076">
            <v>72</v>
          </cell>
          <cell r="FQ1076" t="str">
            <v/>
          </cell>
          <cell r="FR1076">
            <v>0</v>
          </cell>
          <cell r="FS1076">
            <v>79.33</v>
          </cell>
          <cell r="FT1076">
            <v>71.25</v>
          </cell>
          <cell r="FU1076">
            <v>79</v>
          </cell>
          <cell r="FV1076">
            <v>72</v>
          </cell>
          <cell r="FW1076" t="str">
            <v/>
          </cell>
          <cell r="FX1076">
            <v>0</v>
          </cell>
          <cell r="FY1076">
            <v>79.33</v>
          </cell>
          <cell r="FZ1076">
            <v>71.25</v>
          </cell>
          <cell r="GA1076">
            <v>79</v>
          </cell>
          <cell r="GB1076">
            <v>72</v>
          </cell>
          <cell r="GC1076" t="str">
            <v/>
          </cell>
          <cell r="GD1076">
            <v>0</v>
          </cell>
          <cell r="GE1076">
            <v>79.33</v>
          </cell>
          <cell r="GF1076">
            <v>71.25</v>
          </cell>
          <cell r="GG1076">
            <v>79</v>
          </cell>
          <cell r="GH1076">
            <v>72</v>
          </cell>
          <cell r="GI1076" t="str">
            <v/>
          </cell>
          <cell r="GJ1076">
            <v>0</v>
          </cell>
          <cell r="GK1076">
            <v>79.33</v>
          </cell>
          <cell r="GL1076">
            <v>71.25</v>
          </cell>
          <cell r="GM1076">
            <v>79</v>
          </cell>
          <cell r="GN1076">
            <v>72</v>
          </cell>
          <cell r="GO1076" t="str">
            <v/>
          </cell>
          <cell r="GP1076">
            <v>0</v>
          </cell>
          <cell r="GQ1076">
            <v>79.33</v>
          </cell>
          <cell r="GR1076">
            <v>71.25</v>
          </cell>
          <cell r="GS1076">
            <v>79</v>
          </cell>
          <cell r="GT1076">
            <v>72</v>
          </cell>
          <cell r="GU1076" t="str">
            <v/>
          </cell>
          <cell r="GV1076">
            <v>0</v>
          </cell>
          <cell r="GW1076">
            <v>81.92</v>
          </cell>
          <cell r="GX1076">
            <v>78.75</v>
          </cell>
          <cell r="GY1076">
            <v>70</v>
          </cell>
          <cell r="GZ1076">
            <v>78</v>
          </cell>
          <cell r="HA1076" t="str">
            <v>EKO-L</v>
          </cell>
          <cell r="HB1076">
            <v>0</v>
          </cell>
          <cell r="HC1076">
            <v>83.83</v>
          </cell>
          <cell r="HD1076">
            <v>75.75</v>
          </cell>
          <cell r="HE1076">
            <v>77.5</v>
          </cell>
          <cell r="HF1076">
            <v>79</v>
          </cell>
          <cell r="HH1076">
            <v>0</v>
          </cell>
          <cell r="HM1076" t="str">
            <v/>
          </cell>
          <cell r="HN1076" t="str">
            <v/>
          </cell>
          <cell r="HS1076">
            <v>0</v>
          </cell>
          <cell r="HT1076" t="str">
            <v>PKN</v>
          </cell>
          <cell r="HU1076">
            <v>0</v>
          </cell>
          <cell r="HV1076" t="str">
            <v>IND</v>
          </cell>
          <cell r="HW1076">
            <v>0</v>
          </cell>
          <cell r="HX1076" t="str">
            <v>MAT-W</v>
          </cell>
          <cell r="HY1076">
            <v>0</v>
          </cell>
          <cell r="HZ1076" t="str">
            <v>SEJ-W</v>
          </cell>
          <cell r="IA1076">
            <v>0</v>
          </cell>
          <cell r="IB1076" t="str">
            <v>IGR-W</v>
          </cell>
          <cell r="IC1076">
            <v>0</v>
          </cell>
          <cell r="ID1076" t="str">
            <v>SBO</v>
          </cell>
          <cell r="IE1076">
            <v>0</v>
          </cell>
          <cell r="IF1076" t="str">
            <v>PJO</v>
          </cell>
          <cell r="IG1076">
            <v>0</v>
          </cell>
          <cell r="IH1076" t="str">
            <v>PRA</v>
          </cell>
          <cell r="II1076">
            <v>0</v>
          </cell>
          <cell r="IJ1076" t="str">
            <v>JAW</v>
          </cell>
          <cell r="IK1076">
            <v>0</v>
          </cell>
          <cell r="IL1076" t="str">
            <v>ARB</v>
          </cell>
          <cell r="IM1076">
            <v>0</v>
          </cell>
          <cell r="IN1076" t="str">
            <v>PKM</v>
          </cell>
          <cell r="IO1076">
            <v>0</v>
          </cell>
          <cell r="IP1076" t="str">
            <v>MAT-P</v>
          </cell>
          <cell r="IQ1076">
            <v>0</v>
          </cell>
          <cell r="IR1076" t="str">
            <v>BIO-P</v>
          </cell>
          <cell r="IS1076">
            <v>0</v>
          </cell>
          <cell r="IT1076" t="str">
            <v>FIS-P</v>
          </cell>
          <cell r="IU1076">
            <v>0</v>
          </cell>
          <cell r="IV1076" t="str">
            <v>KIM-P</v>
          </cell>
          <cell r="IW1076">
            <v>0</v>
          </cell>
          <cell r="IX1076" t="str">
            <v>EKO-L</v>
          </cell>
          <cell r="IY1076">
            <v>0</v>
          </cell>
          <cell r="JA1076">
            <v>0</v>
          </cell>
        </row>
        <row r="1077">
          <cell r="Q1077" t="str">
            <v/>
          </cell>
          <cell r="AB1077" t="str">
            <v/>
          </cell>
          <cell r="AC1077">
            <v>29</v>
          </cell>
          <cell r="AI1077" t="str">
            <v/>
          </cell>
          <cell r="AJ1077">
            <v>0</v>
          </cell>
          <cell r="AK1077">
            <v>83.25</v>
          </cell>
          <cell r="AL1077">
            <v>84.5</v>
          </cell>
          <cell r="AM1077">
            <v>88</v>
          </cell>
          <cell r="AN1077">
            <v>80</v>
          </cell>
          <cell r="AO1077" t="str">
            <v/>
          </cell>
          <cell r="AP1077">
            <v>0</v>
          </cell>
          <cell r="AQ1077">
            <v>85</v>
          </cell>
          <cell r="AR1077">
            <v>0</v>
          </cell>
          <cell r="AS1077">
            <v>78.5</v>
          </cell>
          <cell r="AT1077">
            <v>81</v>
          </cell>
          <cell r="AU1077" t="str">
            <v/>
          </cell>
          <cell r="AV1077">
            <v>0</v>
          </cell>
          <cell r="AW1077">
            <v>81.83</v>
          </cell>
          <cell r="AX1077">
            <v>84</v>
          </cell>
          <cell r="AY1077">
            <v>88</v>
          </cell>
          <cell r="AZ1077">
            <v>80</v>
          </cell>
          <cell r="BA1077" t="str">
            <v/>
          </cell>
          <cell r="BB1077">
            <v>0</v>
          </cell>
          <cell r="BC1077">
            <v>86.75</v>
          </cell>
          <cell r="BD1077">
            <v>84.5</v>
          </cell>
          <cell r="BE1077">
            <v>88</v>
          </cell>
          <cell r="BF1077">
            <v>82</v>
          </cell>
          <cell r="BG1077" t="str">
            <v/>
          </cell>
          <cell r="BH1077">
            <v>0</v>
          </cell>
          <cell r="BI1077">
            <v>84.33</v>
          </cell>
          <cell r="BJ1077">
            <v>80</v>
          </cell>
          <cell r="BK1077">
            <v>77.75</v>
          </cell>
          <cell r="BL1077">
            <v>78</v>
          </cell>
          <cell r="BM1077" t="str">
            <v/>
          </cell>
          <cell r="BN1077">
            <v>0</v>
          </cell>
          <cell r="BO1077">
            <v>81.13</v>
          </cell>
          <cell r="BP1077">
            <v>78.25</v>
          </cell>
          <cell r="BQ1077">
            <v>77.75</v>
          </cell>
          <cell r="BR1077">
            <v>85</v>
          </cell>
          <cell r="BS1077" t="str">
            <v/>
          </cell>
          <cell r="BT1077">
            <v>0</v>
          </cell>
          <cell r="BU1077">
            <v>86.5</v>
          </cell>
          <cell r="BV1077">
            <v>84.25</v>
          </cell>
          <cell r="BW1077">
            <v>88.5</v>
          </cell>
          <cell r="BX1077">
            <v>88</v>
          </cell>
          <cell r="BY1077" t="str">
            <v/>
          </cell>
          <cell r="BZ1077">
            <v>0</v>
          </cell>
          <cell r="CA1077">
            <v>86.78</v>
          </cell>
          <cell r="CB1077">
            <v>81.75</v>
          </cell>
          <cell r="CC1077">
            <v>81</v>
          </cell>
          <cell r="CD1077">
            <v>82</v>
          </cell>
          <cell r="CE1077" t="str">
            <v/>
          </cell>
          <cell r="CF1077">
            <v>0</v>
          </cell>
          <cell r="CG1077">
            <v>86.25</v>
          </cell>
          <cell r="CH1077">
            <v>76.25</v>
          </cell>
          <cell r="CI1077">
            <v>78</v>
          </cell>
          <cell r="CJ1077">
            <v>82</v>
          </cell>
          <cell r="CK1077" t="str">
            <v/>
          </cell>
          <cell r="CL1077">
            <v>0</v>
          </cell>
          <cell r="CM1077">
            <v>76.17</v>
          </cell>
          <cell r="CN1077">
            <v>83.5</v>
          </cell>
          <cell r="CO1077">
            <v>80</v>
          </cell>
          <cell r="CP1077">
            <v>78</v>
          </cell>
          <cell r="CQ1077" t="str">
            <v/>
          </cell>
          <cell r="CR1077">
            <v>0</v>
          </cell>
          <cell r="CS1077">
            <v>82.08</v>
          </cell>
          <cell r="CT1077">
            <v>89.75</v>
          </cell>
          <cell r="CU1077">
            <v>86.5</v>
          </cell>
          <cell r="CV1077">
            <v>83</v>
          </cell>
          <cell r="CW1077" t="str">
            <v/>
          </cell>
          <cell r="CX1077">
            <v>0</v>
          </cell>
          <cell r="CY1077">
            <v>82.44</v>
          </cell>
          <cell r="CZ1077">
            <v>83.75</v>
          </cell>
          <cell r="DA1077">
            <v>76.75</v>
          </cell>
          <cell r="DB1077">
            <v>83</v>
          </cell>
          <cell r="DC1077" t="str">
            <v/>
          </cell>
          <cell r="DD1077">
            <v>0</v>
          </cell>
          <cell r="DE1077">
            <v>91</v>
          </cell>
          <cell r="DF1077">
            <v>81</v>
          </cell>
          <cell r="DG1077">
            <v>81.75</v>
          </cell>
          <cell r="DH1077">
            <v>88</v>
          </cell>
          <cell r="DI1077" t="str">
            <v/>
          </cell>
          <cell r="DJ1077">
            <v>0</v>
          </cell>
          <cell r="DK1077">
            <v>0</v>
          </cell>
          <cell r="DL1077">
            <v>0</v>
          </cell>
          <cell r="DM1077">
            <v>0</v>
          </cell>
          <cell r="DN1077">
            <v>85</v>
          </cell>
          <cell r="DO1077" t="str">
            <v/>
          </cell>
          <cell r="DP1077">
            <v>0</v>
          </cell>
          <cell r="DQ1077">
            <v>89</v>
          </cell>
          <cell r="DR1077">
            <v>85.5</v>
          </cell>
          <cell r="DS1077">
            <v>91.5</v>
          </cell>
          <cell r="DT1077">
            <v>82</v>
          </cell>
          <cell r="DU1077" t="str">
            <v/>
          </cell>
          <cell r="DV1077">
            <v>0</v>
          </cell>
          <cell r="DW1077">
            <v>91</v>
          </cell>
          <cell r="DX1077">
            <v>86.75</v>
          </cell>
          <cell r="DY1077">
            <v>79.75</v>
          </cell>
          <cell r="DZ1077">
            <v>85</v>
          </cell>
          <cell r="EA1077" t="str">
            <v/>
          </cell>
          <cell r="EB1077">
            <v>0</v>
          </cell>
          <cell r="EC1077">
            <v>79.78</v>
          </cell>
          <cell r="ED1077">
            <v>78.25</v>
          </cell>
          <cell r="EE1077">
            <v>84.25</v>
          </cell>
          <cell r="EF1077">
            <v>77</v>
          </cell>
          <cell r="EG1077" t="str">
            <v/>
          </cell>
          <cell r="EH1077">
            <v>0</v>
          </cell>
          <cell r="EI1077">
            <v>78.5</v>
          </cell>
          <cell r="EJ1077">
            <v>74.75</v>
          </cell>
          <cell r="EK1077">
            <v>74.5</v>
          </cell>
          <cell r="EL1077">
            <v>76</v>
          </cell>
          <cell r="EM1077" t="str">
            <v/>
          </cell>
          <cell r="EN1077">
            <v>0</v>
          </cell>
          <cell r="EO1077">
            <v>78.5</v>
          </cell>
          <cell r="EP1077">
            <v>74.75</v>
          </cell>
          <cell r="EQ1077">
            <v>74.5</v>
          </cell>
          <cell r="ER1077">
            <v>76</v>
          </cell>
          <cell r="ES1077" t="str">
            <v/>
          </cell>
          <cell r="ET1077">
            <v>0</v>
          </cell>
          <cell r="EU1077">
            <v>78.5</v>
          </cell>
          <cell r="EV1077">
            <v>74.75</v>
          </cell>
          <cell r="EW1077">
            <v>74.5</v>
          </cell>
          <cell r="EX1077">
            <v>76</v>
          </cell>
          <cell r="EY1077" t="str">
            <v/>
          </cell>
          <cell r="EZ1077">
            <v>0</v>
          </cell>
          <cell r="FA1077">
            <v>79.33</v>
          </cell>
          <cell r="FB1077">
            <v>71.25</v>
          </cell>
          <cell r="FC1077">
            <v>79</v>
          </cell>
          <cell r="FD1077">
            <v>72</v>
          </cell>
          <cell r="FE1077" t="str">
            <v/>
          </cell>
          <cell r="FF1077">
            <v>0</v>
          </cell>
          <cell r="FG1077">
            <v>79.33</v>
          </cell>
          <cell r="FH1077">
            <v>71.25</v>
          </cell>
          <cell r="FI1077">
            <v>79</v>
          </cell>
          <cell r="FJ1077">
            <v>72</v>
          </cell>
          <cell r="FK1077" t="str">
            <v/>
          </cell>
          <cell r="FL1077">
            <v>0</v>
          </cell>
          <cell r="FM1077">
            <v>79.33</v>
          </cell>
          <cell r="FN1077">
            <v>71.25</v>
          </cell>
          <cell r="FO1077">
            <v>79</v>
          </cell>
          <cell r="FP1077">
            <v>72</v>
          </cell>
          <cell r="FQ1077" t="str">
            <v/>
          </cell>
          <cell r="FR1077">
            <v>0</v>
          </cell>
          <cell r="FS1077">
            <v>79.33</v>
          </cell>
          <cell r="FT1077">
            <v>71.25</v>
          </cell>
          <cell r="FU1077">
            <v>79</v>
          </cell>
          <cell r="FV1077">
            <v>72</v>
          </cell>
          <cell r="FW1077" t="str">
            <v/>
          </cell>
          <cell r="FX1077">
            <v>0</v>
          </cell>
          <cell r="FY1077">
            <v>79.33</v>
          </cell>
          <cell r="FZ1077">
            <v>71.25</v>
          </cell>
          <cell r="GA1077">
            <v>79</v>
          </cell>
          <cell r="GB1077">
            <v>72</v>
          </cell>
          <cell r="GC1077" t="str">
            <v/>
          </cell>
          <cell r="GD1077">
            <v>0</v>
          </cell>
          <cell r="GE1077">
            <v>79.33</v>
          </cell>
          <cell r="GF1077">
            <v>71.25</v>
          </cell>
          <cell r="GG1077">
            <v>79</v>
          </cell>
          <cell r="GH1077">
            <v>72</v>
          </cell>
          <cell r="GI1077" t="str">
            <v/>
          </cell>
          <cell r="GJ1077">
            <v>0</v>
          </cell>
          <cell r="GK1077">
            <v>79.33</v>
          </cell>
          <cell r="GL1077">
            <v>71.25</v>
          </cell>
          <cell r="GM1077">
            <v>79</v>
          </cell>
          <cell r="GN1077">
            <v>72</v>
          </cell>
          <cell r="GO1077" t="str">
            <v/>
          </cell>
          <cell r="GP1077">
            <v>0</v>
          </cell>
          <cell r="GQ1077">
            <v>79.33</v>
          </cell>
          <cell r="GR1077">
            <v>71.25</v>
          </cell>
          <cell r="GS1077">
            <v>79</v>
          </cell>
          <cell r="GT1077">
            <v>72</v>
          </cell>
          <cell r="GU1077" t="str">
            <v/>
          </cell>
          <cell r="GV1077">
            <v>0</v>
          </cell>
          <cell r="GW1077">
            <v>81.92</v>
          </cell>
          <cell r="GX1077">
            <v>78.75</v>
          </cell>
          <cell r="GY1077">
            <v>70</v>
          </cell>
          <cell r="GZ1077">
            <v>78</v>
          </cell>
          <cell r="HA1077" t="str">
            <v>EKO-L</v>
          </cell>
          <cell r="HB1077">
            <v>0</v>
          </cell>
          <cell r="HC1077">
            <v>83.83</v>
          </cell>
          <cell r="HD1077">
            <v>75.75</v>
          </cell>
          <cell r="HE1077">
            <v>77.5</v>
          </cell>
          <cell r="HF1077">
            <v>79</v>
          </cell>
          <cell r="HH1077">
            <v>0</v>
          </cell>
          <cell r="HM1077" t="str">
            <v/>
          </cell>
          <cell r="HN1077" t="str">
            <v/>
          </cell>
          <cell r="HS1077">
            <v>0</v>
          </cell>
          <cell r="HT1077" t="str">
            <v>PKN</v>
          </cell>
          <cell r="HU1077">
            <v>0</v>
          </cell>
          <cell r="HV1077" t="str">
            <v>IND</v>
          </cell>
          <cell r="HW1077">
            <v>0</v>
          </cell>
          <cell r="HX1077" t="str">
            <v>MAT-W</v>
          </cell>
          <cell r="HY1077">
            <v>0</v>
          </cell>
          <cell r="HZ1077" t="str">
            <v>SEJ-W</v>
          </cell>
          <cell r="IA1077">
            <v>0</v>
          </cell>
          <cell r="IB1077" t="str">
            <v>IGR-W</v>
          </cell>
          <cell r="IC1077">
            <v>0</v>
          </cell>
          <cell r="ID1077" t="str">
            <v>SBO</v>
          </cell>
          <cell r="IE1077">
            <v>0</v>
          </cell>
          <cell r="IF1077" t="str">
            <v>PJO</v>
          </cell>
          <cell r="IG1077">
            <v>0</v>
          </cell>
          <cell r="IH1077" t="str">
            <v>PRA</v>
          </cell>
          <cell r="II1077">
            <v>0</v>
          </cell>
          <cell r="IJ1077" t="str">
            <v>JAW</v>
          </cell>
          <cell r="IK1077">
            <v>0</v>
          </cell>
          <cell r="IL1077" t="str">
            <v>ARB</v>
          </cell>
          <cell r="IM1077">
            <v>0</v>
          </cell>
          <cell r="IN1077" t="str">
            <v>PKM</v>
          </cell>
          <cell r="IO1077">
            <v>0</v>
          </cell>
          <cell r="IP1077" t="str">
            <v>MAT-P</v>
          </cell>
          <cell r="IQ1077">
            <v>0</v>
          </cell>
          <cell r="IR1077" t="str">
            <v>BIO-P</v>
          </cell>
          <cell r="IS1077">
            <v>0</v>
          </cell>
          <cell r="IT1077" t="str">
            <v>FIS-P</v>
          </cell>
          <cell r="IU1077">
            <v>0</v>
          </cell>
          <cell r="IV1077" t="str">
            <v>KIM-P</v>
          </cell>
          <cell r="IW1077">
            <v>0</v>
          </cell>
          <cell r="IX1077" t="str">
            <v>EKO-L</v>
          </cell>
          <cell r="IY1077">
            <v>0</v>
          </cell>
          <cell r="JA1077">
            <v>0</v>
          </cell>
        </row>
        <row r="1078">
          <cell r="Q1078" t="str">
            <v/>
          </cell>
          <cell r="AB1078" t="str">
            <v/>
          </cell>
          <cell r="AC1078">
            <v>30</v>
          </cell>
          <cell r="AI1078" t="str">
            <v/>
          </cell>
          <cell r="AJ1078">
            <v>0</v>
          </cell>
          <cell r="AK1078">
            <v>83.25</v>
          </cell>
          <cell r="AL1078">
            <v>84.5</v>
          </cell>
          <cell r="AM1078">
            <v>88</v>
          </cell>
          <cell r="AN1078">
            <v>80</v>
          </cell>
          <cell r="AO1078" t="str">
            <v/>
          </cell>
          <cell r="AP1078">
            <v>0</v>
          </cell>
          <cell r="AQ1078">
            <v>85</v>
          </cell>
          <cell r="AR1078">
            <v>0</v>
          </cell>
          <cell r="AS1078">
            <v>78.5</v>
          </cell>
          <cell r="AT1078">
            <v>81</v>
          </cell>
          <cell r="AU1078" t="str">
            <v/>
          </cell>
          <cell r="AV1078">
            <v>0</v>
          </cell>
          <cell r="AW1078">
            <v>81.83</v>
          </cell>
          <cell r="AX1078">
            <v>84</v>
          </cell>
          <cell r="AY1078">
            <v>88</v>
          </cell>
          <cell r="AZ1078">
            <v>80</v>
          </cell>
          <cell r="BA1078" t="str">
            <v/>
          </cell>
          <cell r="BB1078">
            <v>0</v>
          </cell>
          <cell r="BC1078">
            <v>86.75</v>
          </cell>
          <cell r="BD1078">
            <v>84.5</v>
          </cell>
          <cell r="BE1078">
            <v>88</v>
          </cell>
          <cell r="BF1078">
            <v>82</v>
          </cell>
          <cell r="BG1078" t="str">
            <v/>
          </cell>
          <cell r="BH1078">
            <v>0</v>
          </cell>
          <cell r="BI1078">
            <v>84.33</v>
          </cell>
          <cell r="BJ1078">
            <v>80</v>
          </cell>
          <cell r="BK1078">
            <v>77.75</v>
          </cell>
          <cell r="BL1078">
            <v>78</v>
          </cell>
          <cell r="BM1078" t="str">
            <v/>
          </cell>
          <cell r="BN1078">
            <v>0</v>
          </cell>
          <cell r="BO1078">
            <v>81.13</v>
          </cell>
          <cell r="BP1078">
            <v>78.25</v>
          </cell>
          <cell r="BQ1078">
            <v>77.75</v>
          </cell>
          <cell r="BR1078">
            <v>85</v>
          </cell>
          <cell r="BS1078" t="str">
            <v/>
          </cell>
          <cell r="BT1078">
            <v>0</v>
          </cell>
          <cell r="BU1078">
            <v>86.5</v>
          </cell>
          <cell r="BV1078">
            <v>84.25</v>
          </cell>
          <cell r="BW1078">
            <v>88.5</v>
          </cell>
          <cell r="BX1078">
            <v>88</v>
          </cell>
          <cell r="BY1078" t="str">
            <v/>
          </cell>
          <cell r="BZ1078">
            <v>0</v>
          </cell>
          <cell r="CA1078">
            <v>86.78</v>
          </cell>
          <cell r="CB1078">
            <v>81.75</v>
          </cell>
          <cell r="CC1078">
            <v>81</v>
          </cell>
          <cell r="CD1078">
            <v>82</v>
          </cell>
          <cell r="CE1078" t="str">
            <v/>
          </cell>
          <cell r="CF1078">
            <v>0</v>
          </cell>
          <cell r="CG1078">
            <v>86.25</v>
          </cell>
          <cell r="CH1078">
            <v>76.25</v>
          </cell>
          <cell r="CI1078">
            <v>78</v>
          </cell>
          <cell r="CJ1078">
            <v>82</v>
          </cell>
          <cell r="CK1078" t="str">
            <v/>
          </cell>
          <cell r="CL1078">
            <v>0</v>
          </cell>
          <cell r="CM1078">
            <v>76.17</v>
          </cell>
          <cell r="CN1078">
            <v>83.5</v>
          </cell>
          <cell r="CO1078">
            <v>80</v>
          </cell>
          <cell r="CP1078">
            <v>78</v>
          </cell>
          <cell r="CQ1078" t="str">
            <v/>
          </cell>
          <cell r="CR1078">
            <v>0</v>
          </cell>
          <cell r="CS1078">
            <v>82.08</v>
          </cell>
          <cell r="CT1078">
            <v>89.75</v>
          </cell>
          <cell r="CU1078">
            <v>86.5</v>
          </cell>
          <cell r="CV1078">
            <v>83</v>
          </cell>
          <cell r="CW1078" t="str">
            <v/>
          </cell>
          <cell r="CX1078">
            <v>0</v>
          </cell>
          <cell r="CY1078">
            <v>82.44</v>
          </cell>
          <cell r="CZ1078">
            <v>83.75</v>
          </cell>
          <cell r="DA1078">
            <v>76.75</v>
          </cell>
          <cell r="DB1078">
            <v>83</v>
          </cell>
          <cell r="DC1078" t="str">
            <v/>
          </cell>
          <cell r="DD1078">
            <v>0</v>
          </cell>
          <cell r="DE1078">
            <v>91</v>
          </cell>
          <cell r="DF1078">
            <v>81</v>
          </cell>
          <cell r="DG1078">
            <v>81.75</v>
          </cell>
          <cell r="DH1078">
            <v>88</v>
          </cell>
          <cell r="DI1078" t="str">
            <v/>
          </cell>
          <cell r="DJ1078">
            <v>0</v>
          </cell>
          <cell r="DK1078">
            <v>0</v>
          </cell>
          <cell r="DL1078">
            <v>0</v>
          </cell>
          <cell r="DM1078">
            <v>0</v>
          </cell>
          <cell r="DN1078">
            <v>85</v>
          </cell>
          <cell r="DO1078" t="str">
            <v/>
          </cell>
          <cell r="DP1078">
            <v>0</v>
          </cell>
          <cell r="DQ1078">
            <v>89</v>
          </cell>
          <cell r="DR1078">
            <v>85.5</v>
          </cell>
          <cell r="DS1078">
            <v>91.5</v>
          </cell>
          <cell r="DT1078">
            <v>82</v>
          </cell>
          <cell r="DU1078" t="str">
            <v/>
          </cell>
          <cell r="DV1078">
            <v>0</v>
          </cell>
          <cell r="DW1078">
            <v>91</v>
          </cell>
          <cell r="DX1078">
            <v>86.75</v>
          </cell>
          <cell r="DY1078">
            <v>79.75</v>
          </cell>
          <cell r="DZ1078">
            <v>85</v>
          </cell>
          <cell r="EA1078" t="str">
            <v/>
          </cell>
          <cell r="EB1078">
            <v>0</v>
          </cell>
          <cell r="EC1078">
            <v>79.78</v>
          </cell>
          <cell r="ED1078">
            <v>78.25</v>
          </cell>
          <cell r="EE1078">
            <v>84.25</v>
          </cell>
          <cell r="EF1078">
            <v>77</v>
          </cell>
          <cell r="EG1078" t="str">
            <v/>
          </cell>
          <cell r="EH1078">
            <v>0</v>
          </cell>
          <cell r="EI1078">
            <v>78.5</v>
          </cell>
          <cell r="EJ1078">
            <v>74.75</v>
          </cell>
          <cell r="EK1078">
            <v>74.5</v>
          </cell>
          <cell r="EL1078">
            <v>76</v>
          </cell>
          <cell r="EM1078" t="str">
            <v/>
          </cell>
          <cell r="EN1078">
            <v>0</v>
          </cell>
          <cell r="EO1078">
            <v>78.5</v>
          </cell>
          <cell r="EP1078">
            <v>74.75</v>
          </cell>
          <cell r="EQ1078">
            <v>74.5</v>
          </cell>
          <cell r="ER1078">
            <v>76</v>
          </cell>
          <cell r="ES1078" t="str">
            <v/>
          </cell>
          <cell r="ET1078">
            <v>0</v>
          </cell>
          <cell r="EU1078">
            <v>78.5</v>
          </cell>
          <cell r="EV1078">
            <v>74.75</v>
          </cell>
          <cell r="EW1078">
            <v>74.5</v>
          </cell>
          <cell r="EX1078">
            <v>76</v>
          </cell>
          <cell r="EY1078" t="str">
            <v/>
          </cell>
          <cell r="EZ1078">
            <v>0</v>
          </cell>
          <cell r="FA1078">
            <v>79.33</v>
          </cell>
          <cell r="FB1078">
            <v>71.25</v>
          </cell>
          <cell r="FC1078">
            <v>79</v>
          </cell>
          <cell r="FD1078">
            <v>72</v>
          </cell>
          <cell r="FE1078" t="str">
            <v/>
          </cell>
          <cell r="FF1078">
            <v>0</v>
          </cell>
          <cell r="FG1078">
            <v>79.33</v>
          </cell>
          <cell r="FH1078">
            <v>71.25</v>
          </cell>
          <cell r="FI1078">
            <v>79</v>
          </cell>
          <cell r="FJ1078">
            <v>72</v>
          </cell>
          <cell r="FK1078" t="str">
            <v/>
          </cell>
          <cell r="FL1078">
            <v>0</v>
          </cell>
          <cell r="FM1078">
            <v>79.33</v>
          </cell>
          <cell r="FN1078">
            <v>71.25</v>
          </cell>
          <cell r="FO1078">
            <v>79</v>
          </cell>
          <cell r="FP1078">
            <v>72</v>
          </cell>
          <cell r="FQ1078" t="str">
            <v/>
          </cell>
          <cell r="FR1078">
            <v>0</v>
          </cell>
          <cell r="FS1078">
            <v>79.33</v>
          </cell>
          <cell r="FT1078">
            <v>71.25</v>
          </cell>
          <cell r="FU1078">
            <v>79</v>
          </cell>
          <cell r="FV1078">
            <v>72</v>
          </cell>
          <cell r="FW1078" t="str">
            <v/>
          </cell>
          <cell r="FX1078">
            <v>0</v>
          </cell>
          <cell r="FY1078">
            <v>79.33</v>
          </cell>
          <cell r="FZ1078">
            <v>71.25</v>
          </cell>
          <cell r="GA1078">
            <v>79</v>
          </cell>
          <cell r="GB1078">
            <v>72</v>
          </cell>
          <cell r="GC1078" t="str">
            <v/>
          </cell>
          <cell r="GD1078">
            <v>0</v>
          </cell>
          <cell r="GE1078">
            <v>79.33</v>
          </cell>
          <cell r="GF1078">
            <v>71.25</v>
          </cell>
          <cell r="GG1078">
            <v>79</v>
          </cell>
          <cell r="GH1078">
            <v>72</v>
          </cell>
          <cell r="GI1078" t="str">
            <v/>
          </cell>
          <cell r="GJ1078">
            <v>0</v>
          </cell>
          <cell r="GK1078">
            <v>79.33</v>
          </cell>
          <cell r="GL1078">
            <v>71.25</v>
          </cell>
          <cell r="GM1078">
            <v>79</v>
          </cell>
          <cell r="GN1078">
            <v>72</v>
          </cell>
          <cell r="GO1078" t="str">
            <v/>
          </cell>
          <cell r="GP1078">
            <v>0</v>
          </cell>
          <cell r="GQ1078">
            <v>79.33</v>
          </cell>
          <cell r="GR1078">
            <v>71.25</v>
          </cell>
          <cell r="GS1078">
            <v>79</v>
          </cell>
          <cell r="GT1078">
            <v>72</v>
          </cell>
          <cell r="GU1078" t="str">
            <v/>
          </cell>
          <cell r="GV1078">
            <v>0</v>
          </cell>
          <cell r="GW1078">
            <v>81.92</v>
          </cell>
          <cell r="GX1078">
            <v>78.75</v>
          </cell>
          <cell r="GY1078">
            <v>70</v>
          </cell>
          <cell r="GZ1078">
            <v>78</v>
          </cell>
          <cell r="HA1078" t="str">
            <v>EKO-L</v>
          </cell>
          <cell r="HB1078">
            <v>0</v>
          </cell>
          <cell r="HC1078">
            <v>83.83</v>
          </cell>
          <cell r="HD1078">
            <v>75.75</v>
          </cell>
          <cell r="HE1078">
            <v>77.5</v>
          </cell>
          <cell r="HF1078">
            <v>79</v>
          </cell>
          <cell r="HH1078">
            <v>0</v>
          </cell>
          <cell r="HM1078" t="str">
            <v/>
          </cell>
          <cell r="HN1078" t="str">
            <v/>
          </cell>
          <cell r="HS1078">
            <v>0</v>
          </cell>
          <cell r="HT1078" t="str">
            <v>PKN</v>
          </cell>
          <cell r="HU1078">
            <v>0</v>
          </cell>
          <cell r="HV1078" t="str">
            <v>IND</v>
          </cell>
          <cell r="HW1078">
            <v>0</v>
          </cell>
          <cell r="HX1078" t="str">
            <v>MAT-W</v>
          </cell>
          <cell r="HY1078">
            <v>0</v>
          </cell>
          <cell r="HZ1078" t="str">
            <v>SEJ-W</v>
          </cell>
          <cell r="IA1078">
            <v>0</v>
          </cell>
          <cell r="IB1078" t="str">
            <v>IGR-W</v>
          </cell>
          <cell r="IC1078">
            <v>0</v>
          </cell>
          <cell r="ID1078" t="str">
            <v>SBO</v>
          </cell>
          <cell r="IE1078">
            <v>0</v>
          </cell>
          <cell r="IF1078" t="str">
            <v>PJO</v>
          </cell>
          <cell r="IG1078">
            <v>0</v>
          </cell>
          <cell r="IH1078" t="str">
            <v>PRA</v>
          </cell>
          <cell r="II1078">
            <v>0</v>
          </cell>
          <cell r="IJ1078" t="str">
            <v>JAW</v>
          </cell>
          <cell r="IK1078">
            <v>0</v>
          </cell>
          <cell r="IL1078" t="str">
            <v>ARB</v>
          </cell>
          <cell r="IM1078">
            <v>0</v>
          </cell>
          <cell r="IN1078" t="str">
            <v>PKM</v>
          </cell>
          <cell r="IO1078">
            <v>0</v>
          </cell>
          <cell r="IP1078" t="str">
            <v>MAT-P</v>
          </cell>
          <cell r="IQ1078">
            <v>0</v>
          </cell>
          <cell r="IR1078" t="str">
            <v>BIO-P</v>
          </cell>
          <cell r="IS1078">
            <v>0</v>
          </cell>
          <cell r="IT1078" t="str">
            <v>FIS-P</v>
          </cell>
          <cell r="IU1078">
            <v>0</v>
          </cell>
          <cell r="IV1078" t="str">
            <v>KIM-P</v>
          </cell>
          <cell r="IW1078">
            <v>0</v>
          </cell>
          <cell r="IX1078" t="str">
            <v>EKO-L</v>
          </cell>
          <cell r="IY1078">
            <v>0</v>
          </cell>
          <cell r="JA1078">
            <v>0</v>
          </cell>
        </row>
        <row r="1079">
          <cell r="Q1079" t="str">
            <v/>
          </cell>
          <cell r="AB1079" t="str">
            <v/>
          </cell>
          <cell r="AC1079">
            <v>31</v>
          </cell>
          <cell r="AI1079" t="str">
            <v/>
          </cell>
          <cell r="AJ1079">
            <v>0</v>
          </cell>
          <cell r="AK1079">
            <v>83.25</v>
          </cell>
          <cell r="AL1079">
            <v>84.5</v>
          </cell>
          <cell r="AM1079">
            <v>88</v>
          </cell>
          <cell r="AN1079">
            <v>80</v>
          </cell>
          <cell r="AO1079" t="str">
            <v/>
          </cell>
          <cell r="AP1079">
            <v>0</v>
          </cell>
          <cell r="AQ1079">
            <v>85</v>
          </cell>
          <cell r="AR1079">
            <v>0</v>
          </cell>
          <cell r="AS1079">
            <v>78.5</v>
          </cell>
          <cell r="AT1079">
            <v>81</v>
          </cell>
          <cell r="AU1079" t="str">
            <v/>
          </cell>
          <cell r="AV1079">
            <v>0</v>
          </cell>
          <cell r="AW1079">
            <v>81.83</v>
          </cell>
          <cell r="AX1079">
            <v>84</v>
          </cell>
          <cell r="AY1079">
            <v>88</v>
          </cell>
          <cell r="AZ1079">
            <v>80</v>
          </cell>
          <cell r="BA1079" t="str">
            <v/>
          </cell>
          <cell r="BB1079">
            <v>0</v>
          </cell>
          <cell r="BC1079">
            <v>86.75</v>
          </cell>
          <cell r="BD1079">
            <v>84.5</v>
          </cell>
          <cell r="BE1079">
            <v>88</v>
          </cell>
          <cell r="BF1079">
            <v>82</v>
          </cell>
          <cell r="BG1079" t="str">
            <v/>
          </cell>
          <cell r="BH1079">
            <v>0</v>
          </cell>
          <cell r="BI1079">
            <v>84.33</v>
          </cell>
          <cell r="BJ1079">
            <v>80</v>
          </cell>
          <cell r="BK1079">
            <v>77.75</v>
          </cell>
          <cell r="BL1079">
            <v>78</v>
          </cell>
          <cell r="BM1079" t="str">
            <v/>
          </cell>
          <cell r="BN1079">
            <v>0</v>
          </cell>
          <cell r="BO1079">
            <v>81.13</v>
          </cell>
          <cell r="BP1079">
            <v>78.25</v>
          </cell>
          <cell r="BQ1079">
            <v>77.75</v>
          </cell>
          <cell r="BR1079">
            <v>85</v>
          </cell>
          <cell r="BS1079" t="str">
            <v/>
          </cell>
          <cell r="BT1079">
            <v>0</v>
          </cell>
          <cell r="BU1079">
            <v>86.5</v>
          </cell>
          <cell r="BV1079">
            <v>84.25</v>
          </cell>
          <cell r="BW1079">
            <v>88.5</v>
          </cell>
          <cell r="BX1079">
            <v>88</v>
          </cell>
          <cell r="BY1079" t="str">
            <v/>
          </cell>
          <cell r="BZ1079">
            <v>0</v>
          </cell>
          <cell r="CA1079">
            <v>86.78</v>
          </cell>
          <cell r="CB1079">
            <v>81.75</v>
          </cell>
          <cell r="CC1079">
            <v>81</v>
          </cell>
          <cell r="CD1079">
            <v>82</v>
          </cell>
          <cell r="CE1079" t="str">
            <v/>
          </cell>
          <cell r="CF1079">
            <v>0</v>
          </cell>
          <cell r="CG1079">
            <v>86.25</v>
          </cell>
          <cell r="CH1079">
            <v>76.25</v>
          </cell>
          <cell r="CI1079">
            <v>78</v>
          </cell>
          <cell r="CJ1079">
            <v>82</v>
          </cell>
          <cell r="CK1079" t="str">
            <v/>
          </cell>
          <cell r="CL1079">
            <v>0</v>
          </cell>
          <cell r="CM1079">
            <v>76.17</v>
          </cell>
          <cell r="CN1079">
            <v>83.5</v>
          </cell>
          <cell r="CO1079">
            <v>80</v>
          </cell>
          <cell r="CP1079">
            <v>78</v>
          </cell>
          <cell r="CQ1079" t="str">
            <v/>
          </cell>
          <cell r="CR1079">
            <v>0</v>
          </cell>
          <cell r="CS1079">
            <v>82.08</v>
          </cell>
          <cell r="CT1079">
            <v>89.75</v>
          </cell>
          <cell r="CU1079">
            <v>86.5</v>
          </cell>
          <cell r="CV1079">
            <v>83</v>
          </cell>
          <cell r="CW1079" t="str">
            <v/>
          </cell>
          <cell r="CX1079">
            <v>0</v>
          </cell>
          <cell r="CY1079">
            <v>82.44</v>
          </cell>
          <cell r="CZ1079">
            <v>83.75</v>
          </cell>
          <cell r="DA1079">
            <v>76.75</v>
          </cell>
          <cell r="DB1079">
            <v>83</v>
          </cell>
          <cell r="DC1079" t="str">
            <v/>
          </cell>
          <cell r="DD1079">
            <v>0</v>
          </cell>
          <cell r="DE1079">
            <v>91</v>
          </cell>
          <cell r="DF1079">
            <v>81</v>
          </cell>
          <cell r="DG1079">
            <v>81.75</v>
          </cell>
          <cell r="DH1079">
            <v>88</v>
          </cell>
          <cell r="DI1079" t="str">
            <v/>
          </cell>
          <cell r="DJ1079">
            <v>0</v>
          </cell>
          <cell r="DK1079">
            <v>0</v>
          </cell>
          <cell r="DL1079">
            <v>0</v>
          </cell>
          <cell r="DM1079">
            <v>0</v>
          </cell>
          <cell r="DN1079">
            <v>85</v>
          </cell>
          <cell r="DO1079" t="str">
            <v/>
          </cell>
          <cell r="DP1079">
            <v>0</v>
          </cell>
          <cell r="DQ1079">
            <v>89</v>
          </cell>
          <cell r="DR1079">
            <v>85.5</v>
          </cell>
          <cell r="DS1079">
            <v>91.5</v>
          </cell>
          <cell r="DT1079">
            <v>82</v>
          </cell>
          <cell r="DU1079" t="str">
            <v/>
          </cell>
          <cell r="DV1079">
            <v>0</v>
          </cell>
          <cell r="DW1079">
            <v>91</v>
          </cell>
          <cell r="DX1079">
            <v>86.75</v>
          </cell>
          <cell r="DY1079">
            <v>79.75</v>
          </cell>
          <cell r="DZ1079">
            <v>85</v>
          </cell>
          <cell r="EA1079" t="str">
            <v/>
          </cell>
          <cell r="EB1079">
            <v>0</v>
          </cell>
          <cell r="EC1079">
            <v>79.78</v>
          </cell>
          <cell r="ED1079">
            <v>78.25</v>
          </cell>
          <cell r="EE1079">
            <v>84.25</v>
          </cell>
          <cell r="EF1079">
            <v>77</v>
          </cell>
          <cell r="EG1079" t="str">
            <v/>
          </cell>
          <cell r="EH1079">
            <v>0</v>
          </cell>
          <cell r="EI1079">
            <v>78.5</v>
          </cell>
          <cell r="EJ1079">
            <v>74.75</v>
          </cell>
          <cell r="EK1079">
            <v>74.5</v>
          </cell>
          <cell r="EL1079">
            <v>76</v>
          </cell>
          <cell r="EM1079" t="str">
            <v/>
          </cell>
          <cell r="EN1079">
            <v>0</v>
          </cell>
          <cell r="EO1079">
            <v>78.5</v>
          </cell>
          <cell r="EP1079">
            <v>74.75</v>
          </cell>
          <cell r="EQ1079">
            <v>74.5</v>
          </cell>
          <cell r="ER1079">
            <v>76</v>
          </cell>
          <cell r="ES1079" t="str">
            <v/>
          </cell>
          <cell r="ET1079">
            <v>0</v>
          </cell>
          <cell r="EU1079">
            <v>78.5</v>
          </cell>
          <cell r="EV1079">
            <v>74.75</v>
          </cell>
          <cell r="EW1079">
            <v>74.5</v>
          </cell>
          <cell r="EX1079">
            <v>76</v>
          </cell>
          <cell r="EY1079" t="str">
            <v/>
          </cell>
          <cell r="EZ1079">
            <v>0</v>
          </cell>
          <cell r="FA1079">
            <v>79.33</v>
          </cell>
          <cell r="FB1079">
            <v>71.25</v>
          </cell>
          <cell r="FC1079">
            <v>79</v>
          </cell>
          <cell r="FD1079">
            <v>72</v>
          </cell>
          <cell r="FE1079" t="str">
            <v/>
          </cell>
          <cell r="FF1079">
            <v>0</v>
          </cell>
          <cell r="FG1079">
            <v>79.33</v>
          </cell>
          <cell r="FH1079">
            <v>71.25</v>
          </cell>
          <cell r="FI1079">
            <v>79</v>
          </cell>
          <cell r="FJ1079">
            <v>72</v>
          </cell>
          <cell r="FK1079" t="str">
            <v/>
          </cell>
          <cell r="FL1079">
            <v>0</v>
          </cell>
          <cell r="FM1079">
            <v>79.33</v>
          </cell>
          <cell r="FN1079">
            <v>71.25</v>
          </cell>
          <cell r="FO1079">
            <v>79</v>
          </cell>
          <cell r="FP1079">
            <v>72</v>
          </cell>
          <cell r="FQ1079" t="str">
            <v/>
          </cell>
          <cell r="FR1079">
            <v>0</v>
          </cell>
          <cell r="FS1079">
            <v>79.33</v>
          </cell>
          <cell r="FT1079">
            <v>71.25</v>
          </cell>
          <cell r="FU1079">
            <v>79</v>
          </cell>
          <cell r="FV1079">
            <v>72</v>
          </cell>
          <cell r="FW1079" t="str">
            <v/>
          </cell>
          <cell r="FX1079">
            <v>0</v>
          </cell>
          <cell r="FY1079">
            <v>79.33</v>
          </cell>
          <cell r="FZ1079">
            <v>71.25</v>
          </cell>
          <cell r="GA1079">
            <v>79</v>
          </cell>
          <cell r="GB1079">
            <v>72</v>
          </cell>
          <cell r="GC1079" t="str">
            <v/>
          </cell>
          <cell r="GD1079">
            <v>0</v>
          </cell>
          <cell r="GE1079">
            <v>79.33</v>
          </cell>
          <cell r="GF1079">
            <v>71.25</v>
          </cell>
          <cell r="GG1079">
            <v>79</v>
          </cell>
          <cell r="GH1079">
            <v>72</v>
          </cell>
          <cell r="GI1079" t="str">
            <v/>
          </cell>
          <cell r="GJ1079">
            <v>0</v>
          </cell>
          <cell r="GK1079">
            <v>79.33</v>
          </cell>
          <cell r="GL1079">
            <v>71.25</v>
          </cell>
          <cell r="GM1079">
            <v>79</v>
          </cell>
          <cell r="GN1079">
            <v>72</v>
          </cell>
          <cell r="GO1079" t="str">
            <v/>
          </cell>
          <cell r="GP1079">
            <v>0</v>
          </cell>
          <cell r="GQ1079">
            <v>79.33</v>
          </cell>
          <cell r="GR1079">
            <v>71.25</v>
          </cell>
          <cell r="GS1079">
            <v>79</v>
          </cell>
          <cell r="GT1079">
            <v>72</v>
          </cell>
          <cell r="GU1079" t="str">
            <v/>
          </cell>
          <cell r="GV1079">
            <v>0</v>
          </cell>
          <cell r="GW1079">
            <v>81.92</v>
          </cell>
          <cell r="GX1079">
            <v>78.75</v>
          </cell>
          <cell r="GY1079">
            <v>70</v>
          </cell>
          <cell r="GZ1079">
            <v>78</v>
          </cell>
          <cell r="HA1079" t="str">
            <v>EKO-L</v>
          </cell>
          <cell r="HB1079">
            <v>0</v>
          </cell>
          <cell r="HC1079">
            <v>83.83</v>
          </cell>
          <cell r="HD1079">
            <v>75.75</v>
          </cell>
          <cell r="HE1079">
            <v>77.5</v>
          </cell>
          <cell r="HF1079">
            <v>79</v>
          </cell>
          <cell r="HH1079">
            <v>0</v>
          </cell>
          <cell r="HM1079" t="str">
            <v/>
          </cell>
          <cell r="HN1079" t="str">
            <v/>
          </cell>
          <cell r="HS1079">
            <v>0</v>
          </cell>
          <cell r="HT1079" t="str">
            <v>PKN</v>
          </cell>
          <cell r="HU1079">
            <v>0</v>
          </cell>
          <cell r="HV1079" t="str">
            <v>IND</v>
          </cell>
          <cell r="HW1079">
            <v>0</v>
          </cell>
          <cell r="HX1079" t="str">
            <v>MAT-W</v>
          </cell>
          <cell r="HY1079">
            <v>0</v>
          </cell>
          <cell r="HZ1079" t="str">
            <v>SEJ-W</v>
          </cell>
          <cell r="IA1079">
            <v>0</v>
          </cell>
          <cell r="IB1079" t="str">
            <v>IGR-W</v>
          </cell>
          <cell r="IC1079">
            <v>0</v>
          </cell>
          <cell r="ID1079" t="str">
            <v>SBO</v>
          </cell>
          <cell r="IE1079">
            <v>0</v>
          </cell>
          <cell r="IF1079" t="str">
            <v>PJO</v>
          </cell>
          <cell r="IG1079">
            <v>0</v>
          </cell>
          <cell r="IH1079" t="str">
            <v>PRA</v>
          </cell>
          <cell r="II1079">
            <v>0</v>
          </cell>
          <cell r="IJ1079" t="str">
            <v>JAW</v>
          </cell>
          <cell r="IK1079">
            <v>0</v>
          </cell>
          <cell r="IL1079" t="str">
            <v>ARB</v>
          </cell>
          <cell r="IM1079">
            <v>0</v>
          </cell>
          <cell r="IN1079" t="str">
            <v>PKM</v>
          </cell>
          <cell r="IO1079">
            <v>0</v>
          </cell>
          <cell r="IP1079" t="str">
            <v>MAT-P</v>
          </cell>
          <cell r="IQ1079">
            <v>0</v>
          </cell>
          <cell r="IR1079" t="str">
            <v>BIO-P</v>
          </cell>
          <cell r="IS1079">
            <v>0</v>
          </cell>
          <cell r="IT1079" t="str">
            <v>FIS-P</v>
          </cell>
          <cell r="IU1079">
            <v>0</v>
          </cell>
          <cell r="IV1079" t="str">
            <v>KIM-P</v>
          </cell>
          <cell r="IW1079">
            <v>0</v>
          </cell>
          <cell r="IX1079" t="str">
            <v>EKO-L</v>
          </cell>
          <cell r="IY1079">
            <v>0</v>
          </cell>
          <cell r="JA1079">
            <v>0</v>
          </cell>
        </row>
        <row r="1080">
          <cell r="Q1080" t="str">
            <v/>
          </cell>
          <cell r="AB1080" t="str">
            <v/>
          </cell>
          <cell r="AC1080">
            <v>32</v>
          </cell>
          <cell r="AI1080" t="str">
            <v/>
          </cell>
          <cell r="AJ1080">
            <v>0</v>
          </cell>
          <cell r="AK1080">
            <v>83.25</v>
          </cell>
          <cell r="AL1080">
            <v>84.5</v>
          </cell>
          <cell r="AM1080">
            <v>88</v>
          </cell>
          <cell r="AN1080">
            <v>80</v>
          </cell>
          <cell r="AO1080" t="str">
            <v/>
          </cell>
          <cell r="AP1080">
            <v>0</v>
          </cell>
          <cell r="AQ1080">
            <v>85</v>
          </cell>
          <cell r="AR1080">
            <v>0</v>
          </cell>
          <cell r="AS1080">
            <v>78.5</v>
          </cell>
          <cell r="AT1080">
            <v>81</v>
          </cell>
          <cell r="AU1080" t="str">
            <v/>
          </cell>
          <cell r="AV1080">
            <v>0</v>
          </cell>
          <cell r="AW1080">
            <v>81.83</v>
          </cell>
          <cell r="AX1080">
            <v>84</v>
          </cell>
          <cell r="AY1080">
            <v>88</v>
          </cell>
          <cell r="AZ1080">
            <v>80</v>
          </cell>
          <cell r="BA1080" t="str">
            <v/>
          </cell>
          <cell r="BB1080">
            <v>0</v>
          </cell>
          <cell r="BC1080">
            <v>86.75</v>
          </cell>
          <cell r="BD1080">
            <v>84.5</v>
          </cell>
          <cell r="BE1080">
            <v>88</v>
          </cell>
          <cell r="BF1080">
            <v>82</v>
          </cell>
          <cell r="BG1080" t="str">
            <v/>
          </cell>
          <cell r="BH1080">
            <v>0</v>
          </cell>
          <cell r="BI1080">
            <v>84.33</v>
          </cell>
          <cell r="BJ1080">
            <v>80</v>
          </cell>
          <cell r="BK1080">
            <v>77.75</v>
          </cell>
          <cell r="BL1080">
            <v>78</v>
          </cell>
          <cell r="BM1080" t="str">
            <v/>
          </cell>
          <cell r="BN1080">
            <v>0</v>
          </cell>
          <cell r="BO1080">
            <v>81.13</v>
          </cell>
          <cell r="BP1080">
            <v>78.25</v>
          </cell>
          <cell r="BQ1080">
            <v>77.75</v>
          </cell>
          <cell r="BR1080">
            <v>85</v>
          </cell>
          <cell r="BS1080" t="str">
            <v/>
          </cell>
          <cell r="BT1080">
            <v>0</v>
          </cell>
          <cell r="BU1080">
            <v>86.5</v>
          </cell>
          <cell r="BV1080">
            <v>84.25</v>
          </cell>
          <cell r="BW1080">
            <v>88.5</v>
          </cell>
          <cell r="BX1080">
            <v>88</v>
          </cell>
          <cell r="BY1080" t="str">
            <v/>
          </cell>
          <cell r="BZ1080">
            <v>0</v>
          </cell>
          <cell r="CA1080">
            <v>86.78</v>
          </cell>
          <cell r="CB1080">
            <v>81.75</v>
          </cell>
          <cell r="CC1080">
            <v>81</v>
          </cell>
          <cell r="CD1080">
            <v>82</v>
          </cell>
          <cell r="CE1080" t="str">
            <v/>
          </cell>
          <cell r="CF1080">
            <v>0</v>
          </cell>
          <cell r="CG1080">
            <v>86.25</v>
          </cell>
          <cell r="CH1080">
            <v>76.25</v>
          </cell>
          <cell r="CI1080">
            <v>78</v>
          </cell>
          <cell r="CJ1080">
            <v>82</v>
          </cell>
          <cell r="CK1080" t="str">
            <v/>
          </cell>
          <cell r="CL1080">
            <v>0</v>
          </cell>
          <cell r="CM1080">
            <v>76.17</v>
          </cell>
          <cell r="CN1080">
            <v>83.5</v>
          </cell>
          <cell r="CO1080">
            <v>80</v>
          </cell>
          <cell r="CP1080">
            <v>78</v>
          </cell>
          <cell r="CQ1080" t="str">
            <v/>
          </cell>
          <cell r="CR1080">
            <v>0</v>
          </cell>
          <cell r="CS1080">
            <v>82.08</v>
          </cell>
          <cell r="CT1080">
            <v>89.75</v>
          </cell>
          <cell r="CU1080">
            <v>86.5</v>
          </cell>
          <cell r="CV1080">
            <v>83</v>
          </cell>
          <cell r="CW1080" t="str">
            <v/>
          </cell>
          <cell r="CX1080">
            <v>0</v>
          </cell>
          <cell r="CY1080">
            <v>82.44</v>
          </cell>
          <cell r="CZ1080">
            <v>83.75</v>
          </cell>
          <cell r="DA1080">
            <v>76.75</v>
          </cell>
          <cell r="DB1080">
            <v>83</v>
          </cell>
          <cell r="DC1080" t="str">
            <v/>
          </cell>
          <cell r="DD1080">
            <v>0</v>
          </cell>
          <cell r="DE1080">
            <v>91</v>
          </cell>
          <cell r="DF1080">
            <v>81</v>
          </cell>
          <cell r="DG1080">
            <v>81.75</v>
          </cell>
          <cell r="DH1080">
            <v>88</v>
          </cell>
          <cell r="DI1080" t="str">
            <v/>
          </cell>
          <cell r="DJ1080">
            <v>0</v>
          </cell>
          <cell r="DK1080">
            <v>0</v>
          </cell>
          <cell r="DL1080">
            <v>0</v>
          </cell>
          <cell r="DM1080">
            <v>0</v>
          </cell>
          <cell r="DN1080">
            <v>85</v>
          </cell>
          <cell r="DO1080" t="str">
            <v/>
          </cell>
          <cell r="DP1080">
            <v>0</v>
          </cell>
          <cell r="DQ1080">
            <v>89</v>
          </cell>
          <cell r="DR1080">
            <v>85.5</v>
          </cell>
          <cell r="DS1080">
            <v>91.5</v>
          </cell>
          <cell r="DT1080">
            <v>82</v>
          </cell>
          <cell r="DU1080" t="str">
            <v/>
          </cell>
          <cell r="DV1080">
            <v>0</v>
          </cell>
          <cell r="DW1080">
            <v>91</v>
          </cell>
          <cell r="DX1080">
            <v>86.75</v>
          </cell>
          <cell r="DY1080">
            <v>79.75</v>
          </cell>
          <cell r="DZ1080">
            <v>85</v>
          </cell>
          <cell r="EA1080" t="str">
            <v/>
          </cell>
          <cell r="EB1080">
            <v>0</v>
          </cell>
          <cell r="EC1080">
            <v>79.78</v>
          </cell>
          <cell r="ED1080">
            <v>78.25</v>
          </cell>
          <cell r="EE1080">
            <v>84.25</v>
          </cell>
          <cell r="EF1080">
            <v>77</v>
          </cell>
          <cell r="EG1080" t="str">
            <v/>
          </cell>
          <cell r="EH1080">
            <v>0</v>
          </cell>
          <cell r="EI1080">
            <v>78.5</v>
          </cell>
          <cell r="EJ1080">
            <v>74.75</v>
          </cell>
          <cell r="EK1080">
            <v>74.5</v>
          </cell>
          <cell r="EL1080">
            <v>76</v>
          </cell>
          <cell r="EM1080" t="str">
            <v/>
          </cell>
          <cell r="EN1080">
            <v>0</v>
          </cell>
          <cell r="EO1080">
            <v>78.5</v>
          </cell>
          <cell r="EP1080">
            <v>74.75</v>
          </cell>
          <cell r="EQ1080">
            <v>74.5</v>
          </cell>
          <cell r="ER1080">
            <v>76</v>
          </cell>
          <cell r="ES1080" t="str">
            <v/>
          </cell>
          <cell r="ET1080">
            <v>0</v>
          </cell>
          <cell r="EU1080">
            <v>78.5</v>
          </cell>
          <cell r="EV1080">
            <v>74.75</v>
          </cell>
          <cell r="EW1080">
            <v>74.5</v>
          </cell>
          <cell r="EX1080">
            <v>76</v>
          </cell>
          <cell r="EY1080" t="str">
            <v/>
          </cell>
          <cell r="EZ1080">
            <v>0</v>
          </cell>
          <cell r="FA1080">
            <v>79.33</v>
          </cell>
          <cell r="FB1080">
            <v>71.25</v>
          </cell>
          <cell r="FC1080">
            <v>79</v>
          </cell>
          <cell r="FD1080">
            <v>72</v>
          </cell>
          <cell r="FE1080" t="str">
            <v/>
          </cell>
          <cell r="FF1080">
            <v>0</v>
          </cell>
          <cell r="FG1080">
            <v>79.33</v>
          </cell>
          <cell r="FH1080">
            <v>71.25</v>
          </cell>
          <cell r="FI1080">
            <v>79</v>
          </cell>
          <cell r="FJ1080">
            <v>72</v>
          </cell>
          <cell r="FK1080" t="str">
            <v/>
          </cell>
          <cell r="FL1080">
            <v>0</v>
          </cell>
          <cell r="FM1080">
            <v>79.33</v>
          </cell>
          <cell r="FN1080">
            <v>71.25</v>
          </cell>
          <cell r="FO1080">
            <v>79</v>
          </cell>
          <cell r="FP1080">
            <v>72</v>
          </cell>
          <cell r="FQ1080" t="str">
            <v/>
          </cell>
          <cell r="FR1080">
            <v>0</v>
          </cell>
          <cell r="FS1080">
            <v>79.33</v>
          </cell>
          <cell r="FT1080">
            <v>71.25</v>
          </cell>
          <cell r="FU1080">
            <v>79</v>
          </cell>
          <cell r="FV1080">
            <v>72</v>
          </cell>
          <cell r="FW1080" t="str">
            <v/>
          </cell>
          <cell r="FX1080">
            <v>0</v>
          </cell>
          <cell r="FY1080">
            <v>79.33</v>
          </cell>
          <cell r="FZ1080">
            <v>71.25</v>
          </cell>
          <cell r="GA1080">
            <v>79</v>
          </cell>
          <cell r="GB1080">
            <v>72</v>
          </cell>
          <cell r="GC1080" t="str">
            <v/>
          </cell>
          <cell r="GD1080">
            <v>0</v>
          </cell>
          <cell r="GE1080">
            <v>79.33</v>
          </cell>
          <cell r="GF1080">
            <v>71.25</v>
          </cell>
          <cell r="GG1080">
            <v>79</v>
          </cell>
          <cell r="GH1080">
            <v>72</v>
          </cell>
          <cell r="GI1080" t="str">
            <v/>
          </cell>
          <cell r="GJ1080">
            <v>0</v>
          </cell>
          <cell r="GK1080">
            <v>79.33</v>
          </cell>
          <cell r="GL1080">
            <v>71.25</v>
          </cell>
          <cell r="GM1080">
            <v>79</v>
          </cell>
          <cell r="GN1080">
            <v>72</v>
          </cell>
          <cell r="GO1080" t="str">
            <v/>
          </cell>
          <cell r="GP1080">
            <v>0</v>
          </cell>
          <cell r="GQ1080">
            <v>79.33</v>
          </cell>
          <cell r="GR1080">
            <v>71.25</v>
          </cell>
          <cell r="GS1080">
            <v>79</v>
          </cell>
          <cell r="GT1080">
            <v>72</v>
          </cell>
          <cell r="GU1080" t="str">
            <v/>
          </cell>
          <cell r="GV1080">
            <v>0</v>
          </cell>
          <cell r="GW1080">
            <v>81.92</v>
          </cell>
          <cell r="GX1080">
            <v>78.75</v>
          </cell>
          <cell r="GY1080">
            <v>70</v>
          </cell>
          <cell r="GZ1080">
            <v>78</v>
          </cell>
          <cell r="HA1080" t="str">
            <v>EKO-L</v>
          </cell>
          <cell r="HB1080">
            <v>0</v>
          </cell>
          <cell r="HC1080">
            <v>83.83</v>
          </cell>
          <cell r="HD1080">
            <v>75.75</v>
          </cell>
          <cell r="HE1080">
            <v>77.5</v>
          </cell>
          <cell r="HF1080">
            <v>79</v>
          </cell>
          <cell r="HH1080">
            <v>0</v>
          </cell>
          <cell r="HM1080" t="str">
            <v/>
          </cell>
          <cell r="HN1080" t="str">
            <v/>
          </cell>
          <cell r="HS1080">
            <v>0</v>
          </cell>
          <cell r="HT1080" t="str">
            <v>PKN</v>
          </cell>
          <cell r="HU1080">
            <v>0</v>
          </cell>
          <cell r="HV1080" t="str">
            <v>IND</v>
          </cell>
          <cell r="HW1080">
            <v>0</v>
          </cell>
          <cell r="HX1080" t="str">
            <v>MAT-W</v>
          </cell>
          <cell r="HY1080">
            <v>0</v>
          </cell>
          <cell r="HZ1080" t="str">
            <v>SEJ-W</v>
          </cell>
          <cell r="IA1080">
            <v>0</v>
          </cell>
          <cell r="IB1080" t="str">
            <v>IGR-W</v>
          </cell>
          <cell r="IC1080">
            <v>0</v>
          </cell>
          <cell r="ID1080" t="str">
            <v>SBO</v>
          </cell>
          <cell r="IE1080">
            <v>0</v>
          </cell>
          <cell r="IF1080" t="str">
            <v>PJO</v>
          </cell>
          <cell r="IG1080">
            <v>0</v>
          </cell>
          <cell r="IH1080" t="str">
            <v>PRA</v>
          </cell>
          <cell r="II1080">
            <v>0</v>
          </cell>
          <cell r="IJ1080" t="str">
            <v>JAW</v>
          </cell>
          <cell r="IK1080">
            <v>0</v>
          </cell>
          <cell r="IL1080" t="str">
            <v>ARB</v>
          </cell>
          <cell r="IM1080">
            <v>0</v>
          </cell>
          <cell r="IN1080" t="str">
            <v>PKM</v>
          </cell>
          <cell r="IO1080">
            <v>0</v>
          </cell>
          <cell r="IP1080" t="str">
            <v>MAT-P</v>
          </cell>
          <cell r="IQ1080">
            <v>0</v>
          </cell>
          <cell r="IR1080" t="str">
            <v>BIO-P</v>
          </cell>
          <cell r="IS1080">
            <v>0</v>
          </cell>
          <cell r="IT1080" t="str">
            <v>FIS-P</v>
          </cell>
          <cell r="IU1080">
            <v>0</v>
          </cell>
          <cell r="IV1080" t="str">
            <v>KIM-P</v>
          </cell>
          <cell r="IW1080">
            <v>0</v>
          </cell>
          <cell r="IX1080" t="str">
            <v>EKO-L</v>
          </cell>
          <cell r="IY1080">
            <v>0</v>
          </cell>
          <cell r="JA1080">
            <v>0</v>
          </cell>
        </row>
        <row r="1081">
          <cell r="Q1081" t="str">
            <v/>
          </cell>
          <cell r="AB1081" t="str">
            <v/>
          </cell>
          <cell r="AC1081">
            <v>1</v>
          </cell>
          <cell r="AI1081" t="str">
            <v/>
          </cell>
          <cell r="AJ1081">
            <v>0</v>
          </cell>
          <cell r="AK1081">
            <v>83.25</v>
          </cell>
          <cell r="AL1081">
            <v>84.5</v>
          </cell>
          <cell r="AM1081">
            <v>88</v>
          </cell>
          <cell r="AN1081">
            <v>80</v>
          </cell>
          <cell r="AO1081" t="str">
            <v/>
          </cell>
          <cell r="AP1081">
            <v>0</v>
          </cell>
          <cell r="AQ1081">
            <v>85</v>
          </cell>
          <cell r="AR1081">
            <v>0</v>
          </cell>
          <cell r="AS1081">
            <v>78.5</v>
          </cell>
          <cell r="AT1081">
            <v>81</v>
          </cell>
          <cell r="AU1081" t="str">
            <v/>
          </cell>
          <cell r="AV1081">
            <v>0</v>
          </cell>
          <cell r="AW1081">
            <v>81.83</v>
          </cell>
          <cell r="AX1081">
            <v>84</v>
          </cell>
          <cell r="AY1081">
            <v>88</v>
          </cell>
          <cell r="AZ1081">
            <v>80</v>
          </cell>
          <cell r="BA1081" t="str">
            <v/>
          </cell>
          <cell r="BB1081">
            <v>0</v>
          </cell>
          <cell r="BC1081">
            <v>86.75</v>
          </cell>
          <cell r="BD1081">
            <v>84.5</v>
          </cell>
          <cell r="BE1081">
            <v>88</v>
          </cell>
          <cell r="BF1081">
            <v>82</v>
          </cell>
          <cell r="BG1081" t="str">
            <v/>
          </cell>
          <cell r="BH1081">
            <v>0</v>
          </cell>
          <cell r="BI1081">
            <v>84.33</v>
          </cell>
          <cell r="BJ1081">
            <v>80</v>
          </cell>
          <cell r="BK1081">
            <v>77.75</v>
          </cell>
          <cell r="BL1081">
            <v>78</v>
          </cell>
          <cell r="BM1081" t="str">
            <v/>
          </cell>
          <cell r="BN1081">
            <v>0</v>
          </cell>
          <cell r="BO1081">
            <v>81.13</v>
          </cell>
          <cell r="BP1081">
            <v>78.25</v>
          </cell>
          <cell r="BQ1081">
            <v>77.75</v>
          </cell>
          <cell r="BR1081">
            <v>85</v>
          </cell>
          <cell r="BS1081" t="str">
            <v/>
          </cell>
          <cell r="BT1081">
            <v>0</v>
          </cell>
          <cell r="BU1081">
            <v>86.5</v>
          </cell>
          <cell r="BV1081">
            <v>84.25</v>
          </cell>
          <cell r="BW1081">
            <v>88.5</v>
          </cell>
          <cell r="BX1081">
            <v>88</v>
          </cell>
          <cell r="BY1081" t="str">
            <v/>
          </cell>
          <cell r="BZ1081">
            <v>0</v>
          </cell>
          <cell r="CA1081">
            <v>86.78</v>
          </cell>
          <cell r="CB1081">
            <v>81.75</v>
          </cell>
          <cell r="CC1081">
            <v>81</v>
          </cell>
          <cell r="CD1081">
            <v>82</v>
          </cell>
          <cell r="CE1081" t="str">
            <v/>
          </cell>
          <cell r="CF1081">
            <v>0</v>
          </cell>
          <cell r="CG1081">
            <v>86.25</v>
          </cell>
          <cell r="CH1081">
            <v>76.25</v>
          </cell>
          <cell r="CI1081">
            <v>78</v>
          </cell>
          <cell r="CJ1081">
            <v>82</v>
          </cell>
          <cell r="CK1081" t="str">
            <v/>
          </cell>
          <cell r="CL1081">
            <v>0</v>
          </cell>
          <cell r="CM1081">
            <v>76.17</v>
          </cell>
          <cell r="CN1081">
            <v>83.5</v>
          </cell>
          <cell r="CO1081">
            <v>80</v>
          </cell>
          <cell r="CP1081">
            <v>78</v>
          </cell>
          <cell r="CQ1081" t="str">
            <v/>
          </cell>
          <cell r="CR1081">
            <v>0</v>
          </cell>
          <cell r="CS1081">
            <v>82.08</v>
          </cell>
          <cell r="CT1081">
            <v>89.75</v>
          </cell>
          <cell r="CU1081">
            <v>86.5</v>
          </cell>
          <cell r="CV1081">
            <v>83</v>
          </cell>
          <cell r="CW1081" t="str">
            <v/>
          </cell>
          <cell r="CX1081">
            <v>0</v>
          </cell>
          <cell r="CY1081">
            <v>82.44</v>
          </cell>
          <cell r="CZ1081">
            <v>83.75</v>
          </cell>
          <cell r="DA1081">
            <v>76.75</v>
          </cell>
          <cell r="DB1081">
            <v>83</v>
          </cell>
          <cell r="DC1081" t="str">
            <v/>
          </cell>
          <cell r="DD1081">
            <v>0</v>
          </cell>
          <cell r="DE1081">
            <v>91</v>
          </cell>
          <cell r="DF1081">
            <v>81</v>
          </cell>
          <cell r="DG1081">
            <v>81.75</v>
          </cell>
          <cell r="DH1081">
            <v>88</v>
          </cell>
          <cell r="DI1081" t="str">
            <v/>
          </cell>
          <cell r="DJ1081">
            <v>0</v>
          </cell>
          <cell r="DK1081">
            <v>0</v>
          </cell>
          <cell r="DL1081">
            <v>0</v>
          </cell>
          <cell r="DM1081">
            <v>0</v>
          </cell>
          <cell r="DN1081">
            <v>85</v>
          </cell>
          <cell r="DO1081" t="str">
            <v/>
          </cell>
          <cell r="DP1081">
            <v>0</v>
          </cell>
          <cell r="DQ1081">
            <v>89</v>
          </cell>
          <cell r="DR1081">
            <v>85.5</v>
          </cell>
          <cell r="DS1081">
            <v>91.5</v>
          </cell>
          <cell r="DT1081">
            <v>82</v>
          </cell>
          <cell r="DU1081" t="str">
            <v/>
          </cell>
          <cell r="DV1081">
            <v>0</v>
          </cell>
          <cell r="DW1081">
            <v>91</v>
          </cell>
          <cell r="DX1081">
            <v>86.75</v>
          </cell>
          <cell r="DY1081">
            <v>79.75</v>
          </cell>
          <cell r="DZ1081">
            <v>85</v>
          </cell>
          <cell r="EA1081" t="str">
            <v/>
          </cell>
          <cell r="EB1081">
            <v>0</v>
          </cell>
          <cell r="EC1081">
            <v>79.78</v>
          </cell>
          <cell r="ED1081">
            <v>78.25</v>
          </cell>
          <cell r="EE1081">
            <v>84.25</v>
          </cell>
          <cell r="EF1081">
            <v>77</v>
          </cell>
          <cell r="EG1081" t="str">
            <v/>
          </cell>
          <cell r="EH1081">
            <v>0</v>
          </cell>
          <cell r="EI1081">
            <v>78.5</v>
          </cell>
          <cell r="EJ1081">
            <v>74.75</v>
          </cell>
          <cell r="EK1081">
            <v>74.5</v>
          </cell>
          <cell r="EL1081">
            <v>76</v>
          </cell>
          <cell r="EM1081" t="str">
            <v/>
          </cell>
          <cell r="EN1081">
            <v>0</v>
          </cell>
          <cell r="EO1081">
            <v>78.5</v>
          </cell>
          <cell r="EP1081">
            <v>74.75</v>
          </cell>
          <cell r="EQ1081">
            <v>74.5</v>
          </cell>
          <cell r="ER1081">
            <v>76</v>
          </cell>
          <cell r="ES1081" t="str">
            <v/>
          </cell>
          <cell r="ET1081">
            <v>0</v>
          </cell>
          <cell r="EU1081">
            <v>78.5</v>
          </cell>
          <cell r="EV1081">
            <v>74.75</v>
          </cell>
          <cell r="EW1081">
            <v>74.5</v>
          </cell>
          <cell r="EX1081">
            <v>76</v>
          </cell>
          <cell r="EY1081" t="str">
            <v/>
          </cell>
          <cell r="EZ1081">
            <v>0</v>
          </cell>
          <cell r="FA1081">
            <v>79.33</v>
          </cell>
          <cell r="FB1081">
            <v>71.25</v>
          </cell>
          <cell r="FC1081">
            <v>79</v>
          </cell>
          <cell r="FD1081">
            <v>72</v>
          </cell>
          <cell r="FE1081" t="str">
            <v/>
          </cell>
          <cell r="FF1081">
            <v>0</v>
          </cell>
          <cell r="FG1081">
            <v>79.33</v>
          </cell>
          <cell r="FH1081">
            <v>71.25</v>
          </cell>
          <cell r="FI1081">
            <v>79</v>
          </cell>
          <cell r="FJ1081">
            <v>72</v>
          </cell>
          <cell r="FK1081" t="str">
            <v/>
          </cell>
          <cell r="FL1081">
            <v>0</v>
          </cell>
          <cell r="FM1081">
            <v>79.33</v>
          </cell>
          <cell r="FN1081">
            <v>71.25</v>
          </cell>
          <cell r="FO1081">
            <v>79</v>
          </cell>
          <cell r="FP1081">
            <v>72</v>
          </cell>
          <cell r="FQ1081" t="str">
            <v/>
          </cell>
          <cell r="FR1081">
            <v>0</v>
          </cell>
          <cell r="FS1081">
            <v>79.33</v>
          </cell>
          <cell r="FT1081">
            <v>71.25</v>
          </cell>
          <cell r="FU1081">
            <v>79</v>
          </cell>
          <cell r="FV1081">
            <v>72</v>
          </cell>
          <cell r="FW1081" t="str">
            <v/>
          </cell>
          <cell r="FX1081">
            <v>0</v>
          </cell>
          <cell r="FY1081">
            <v>79.33</v>
          </cell>
          <cell r="FZ1081">
            <v>71.25</v>
          </cell>
          <cell r="GA1081">
            <v>79</v>
          </cell>
          <cell r="GB1081">
            <v>72</v>
          </cell>
          <cell r="GC1081" t="str">
            <v/>
          </cell>
          <cell r="GD1081">
            <v>0</v>
          </cell>
          <cell r="GE1081">
            <v>79.33</v>
          </cell>
          <cell r="GF1081">
            <v>71.25</v>
          </cell>
          <cell r="GG1081">
            <v>79</v>
          </cell>
          <cell r="GH1081">
            <v>72</v>
          </cell>
          <cell r="GI1081" t="str">
            <v/>
          </cell>
          <cell r="GJ1081">
            <v>0</v>
          </cell>
          <cell r="GK1081">
            <v>79.33</v>
          </cell>
          <cell r="GL1081">
            <v>71.25</v>
          </cell>
          <cell r="GM1081">
            <v>79</v>
          </cell>
          <cell r="GN1081">
            <v>72</v>
          </cell>
          <cell r="GO1081" t="str">
            <v/>
          </cell>
          <cell r="GP1081">
            <v>0</v>
          </cell>
          <cell r="GQ1081">
            <v>79.33</v>
          </cell>
          <cell r="GR1081">
            <v>71.25</v>
          </cell>
          <cell r="GS1081">
            <v>79</v>
          </cell>
          <cell r="GT1081">
            <v>72</v>
          </cell>
          <cell r="GU1081" t="str">
            <v/>
          </cell>
          <cell r="GV1081">
            <v>0</v>
          </cell>
          <cell r="GW1081">
            <v>81.92</v>
          </cell>
          <cell r="GX1081">
            <v>78.75</v>
          </cell>
          <cell r="GY1081">
            <v>70</v>
          </cell>
          <cell r="GZ1081">
            <v>78</v>
          </cell>
          <cell r="HA1081" t="str">
            <v>EKO-L</v>
          </cell>
          <cell r="HB1081">
            <v>0</v>
          </cell>
          <cell r="HC1081">
            <v>83.83</v>
          </cell>
          <cell r="HD1081">
            <v>75.75</v>
          </cell>
          <cell r="HE1081">
            <v>77.5</v>
          </cell>
          <cell r="HF1081">
            <v>79</v>
          </cell>
          <cell r="HH1081">
            <v>0</v>
          </cell>
          <cell r="HM1081" t="str">
            <v/>
          </cell>
          <cell r="HN1081" t="str">
            <v/>
          </cell>
          <cell r="HS1081">
            <v>0</v>
          </cell>
          <cell r="HT1081" t="str">
            <v>PKN</v>
          </cell>
          <cell r="HU1081">
            <v>0</v>
          </cell>
          <cell r="HV1081" t="str">
            <v>IND</v>
          </cell>
          <cell r="HW1081">
            <v>0</v>
          </cell>
          <cell r="HX1081" t="str">
            <v>MAT-W</v>
          </cell>
          <cell r="HY1081">
            <v>0</v>
          </cell>
          <cell r="HZ1081" t="str">
            <v>SEJ-W</v>
          </cell>
          <cell r="IA1081">
            <v>0</v>
          </cell>
          <cell r="IB1081" t="str">
            <v>IGR-W</v>
          </cell>
          <cell r="IC1081">
            <v>0</v>
          </cell>
          <cell r="ID1081" t="str">
            <v>SBO</v>
          </cell>
          <cell r="IE1081">
            <v>0</v>
          </cell>
          <cell r="IF1081" t="str">
            <v>PJO</v>
          </cell>
          <cell r="IG1081">
            <v>0</v>
          </cell>
          <cell r="IH1081" t="str">
            <v>PRA</v>
          </cell>
          <cell r="II1081">
            <v>0</v>
          </cell>
          <cell r="IJ1081" t="str">
            <v>JAW</v>
          </cell>
          <cell r="IK1081">
            <v>0</v>
          </cell>
          <cell r="IL1081" t="str">
            <v>ARB</v>
          </cell>
          <cell r="IM1081">
            <v>0</v>
          </cell>
          <cell r="IN1081" t="str">
            <v>PKM</v>
          </cell>
          <cell r="IO1081">
            <v>0</v>
          </cell>
          <cell r="IP1081" t="str">
            <v>MAT-P</v>
          </cell>
          <cell r="IQ1081">
            <v>0</v>
          </cell>
          <cell r="IR1081" t="str">
            <v>BIO-P</v>
          </cell>
          <cell r="IS1081">
            <v>0</v>
          </cell>
          <cell r="IT1081" t="str">
            <v>FIS-P</v>
          </cell>
          <cell r="IU1081">
            <v>0</v>
          </cell>
          <cell r="IV1081" t="str">
            <v>KIM-P</v>
          </cell>
          <cell r="IW1081">
            <v>0</v>
          </cell>
          <cell r="IX1081" t="str">
            <v>EKO-L</v>
          </cell>
          <cell r="IY1081">
            <v>0</v>
          </cell>
          <cell r="JA1081">
            <v>0</v>
          </cell>
        </row>
        <row r="1082">
          <cell r="Q1082" t="str">
            <v/>
          </cell>
          <cell r="AB1082" t="str">
            <v/>
          </cell>
          <cell r="AC1082">
            <v>2</v>
          </cell>
          <cell r="AI1082" t="str">
            <v/>
          </cell>
          <cell r="AJ1082">
            <v>0</v>
          </cell>
          <cell r="AK1082">
            <v>83.25</v>
          </cell>
          <cell r="AL1082">
            <v>84.5</v>
          </cell>
          <cell r="AM1082">
            <v>88</v>
          </cell>
          <cell r="AN1082">
            <v>80</v>
          </cell>
          <cell r="AO1082" t="str">
            <v/>
          </cell>
          <cell r="AP1082">
            <v>0</v>
          </cell>
          <cell r="AQ1082">
            <v>85</v>
          </cell>
          <cell r="AR1082">
            <v>0</v>
          </cell>
          <cell r="AS1082">
            <v>78.5</v>
          </cell>
          <cell r="AT1082">
            <v>81</v>
          </cell>
          <cell r="AU1082" t="str">
            <v/>
          </cell>
          <cell r="AV1082">
            <v>0</v>
          </cell>
          <cell r="AW1082">
            <v>81.83</v>
          </cell>
          <cell r="AX1082">
            <v>84</v>
          </cell>
          <cell r="AY1082">
            <v>88</v>
          </cell>
          <cell r="AZ1082">
            <v>80</v>
          </cell>
          <cell r="BA1082" t="str">
            <v/>
          </cell>
          <cell r="BB1082">
            <v>0</v>
          </cell>
          <cell r="BC1082">
            <v>86.75</v>
          </cell>
          <cell r="BD1082">
            <v>84.5</v>
          </cell>
          <cell r="BE1082">
            <v>88</v>
          </cell>
          <cell r="BF1082">
            <v>82</v>
          </cell>
          <cell r="BG1082" t="str">
            <v/>
          </cell>
          <cell r="BH1082">
            <v>0</v>
          </cell>
          <cell r="BI1082">
            <v>84.33</v>
          </cell>
          <cell r="BJ1082">
            <v>80</v>
          </cell>
          <cell r="BK1082">
            <v>77.75</v>
          </cell>
          <cell r="BL1082">
            <v>78</v>
          </cell>
          <cell r="BM1082" t="str">
            <v/>
          </cell>
          <cell r="BN1082">
            <v>0</v>
          </cell>
          <cell r="BO1082">
            <v>81.13</v>
          </cell>
          <cell r="BP1082">
            <v>78.25</v>
          </cell>
          <cell r="BQ1082">
            <v>77.75</v>
          </cell>
          <cell r="BR1082">
            <v>85</v>
          </cell>
          <cell r="BS1082" t="str">
            <v/>
          </cell>
          <cell r="BT1082">
            <v>0</v>
          </cell>
          <cell r="BU1082">
            <v>86.5</v>
          </cell>
          <cell r="BV1082">
            <v>84.25</v>
          </cell>
          <cell r="BW1082">
            <v>88.5</v>
          </cell>
          <cell r="BX1082">
            <v>88</v>
          </cell>
          <cell r="BY1082" t="str">
            <v/>
          </cell>
          <cell r="BZ1082">
            <v>0</v>
          </cell>
          <cell r="CA1082">
            <v>86.78</v>
          </cell>
          <cell r="CB1082">
            <v>81.75</v>
          </cell>
          <cell r="CC1082">
            <v>81</v>
          </cell>
          <cell r="CD1082">
            <v>82</v>
          </cell>
          <cell r="CE1082" t="str">
            <v/>
          </cell>
          <cell r="CF1082">
            <v>0</v>
          </cell>
          <cell r="CG1082">
            <v>86.25</v>
          </cell>
          <cell r="CH1082">
            <v>76.25</v>
          </cell>
          <cell r="CI1082">
            <v>78</v>
          </cell>
          <cell r="CJ1082">
            <v>82</v>
          </cell>
          <cell r="CK1082" t="str">
            <v/>
          </cell>
          <cell r="CL1082">
            <v>0</v>
          </cell>
          <cell r="CM1082">
            <v>76.17</v>
          </cell>
          <cell r="CN1082">
            <v>83.5</v>
          </cell>
          <cell r="CO1082">
            <v>80</v>
          </cell>
          <cell r="CP1082">
            <v>78</v>
          </cell>
          <cell r="CQ1082" t="str">
            <v/>
          </cell>
          <cell r="CR1082">
            <v>0</v>
          </cell>
          <cell r="CS1082">
            <v>82.08</v>
          </cell>
          <cell r="CT1082">
            <v>89.75</v>
          </cell>
          <cell r="CU1082">
            <v>86.5</v>
          </cell>
          <cell r="CV1082">
            <v>83</v>
          </cell>
          <cell r="CW1082" t="str">
            <v/>
          </cell>
          <cell r="CX1082">
            <v>0</v>
          </cell>
          <cell r="CY1082">
            <v>82.44</v>
          </cell>
          <cell r="CZ1082">
            <v>83.75</v>
          </cell>
          <cell r="DA1082">
            <v>76.75</v>
          </cell>
          <cell r="DB1082">
            <v>83</v>
          </cell>
          <cell r="DC1082" t="str">
            <v/>
          </cell>
          <cell r="DD1082">
            <v>0</v>
          </cell>
          <cell r="DE1082">
            <v>91</v>
          </cell>
          <cell r="DF1082">
            <v>81</v>
          </cell>
          <cell r="DG1082">
            <v>81.75</v>
          </cell>
          <cell r="DH1082">
            <v>88</v>
          </cell>
          <cell r="DI1082" t="str">
            <v/>
          </cell>
          <cell r="DJ1082">
            <v>0</v>
          </cell>
          <cell r="DK1082">
            <v>0</v>
          </cell>
          <cell r="DL1082">
            <v>0</v>
          </cell>
          <cell r="DM1082">
            <v>0</v>
          </cell>
          <cell r="DN1082">
            <v>85</v>
          </cell>
          <cell r="DO1082" t="str">
            <v/>
          </cell>
          <cell r="DP1082">
            <v>0</v>
          </cell>
          <cell r="DQ1082">
            <v>89</v>
          </cell>
          <cell r="DR1082">
            <v>85.5</v>
          </cell>
          <cell r="DS1082">
            <v>91.5</v>
          </cell>
          <cell r="DT1082">
            <v>82</v>
          </cell>
          <cell r="DU1082" t="str">
            <v/>
          </cell>
          <cell r="DV1082">
            <v>0</v>
          </cell>
          <cell r="DW1082">
            <v>91</v>
          </cell>
          <cell r="DX1082">
            <v>86.75</v>
          </cell>
          <cell r="DY1082">
            <v>79.75</v>
          </cell>
          <cell r="DZ1082">
            <v>85</v>
          </cell>
          <cell r="EA1082" t="str">
            <v/>
          </cell>
          <cell r="EB1082">
            <v>0</v>
          </cell>
          <cell r="EC1082">
            <v>79.78</v>
          </cell>
          <cell r="ED1082">
            <v>78.25</v>
          </cell>
          <cell r="EE1082">
            <v>84.25</v>
          </cell>
          <cell r="EF1082">
            <v>77</v>
          </cell>
          <cell r="EG1082" t="str">
            <v/>
          </cell>
          <cell r="EH1082">
            <v>0</v>
          </cell>
          <cell r="EI1082">
            <v>78.5</v>
          </cell>
          <cell r="EJ1082">
            <v>74.75</v>
          </cell>
          <cell r="EK1082">
            <v>74.5</v>
          </cell>
          <cell r="EL1082">
            <v>76</v>
          </cell>
          <cell r="EM1082" t="str">
            <v/>
          </cell>
          <cell r="EN1082">
            <v>0</v>
          </cell>
          <cell r="EO1082">
            <v>78.5</v>
          </cell>
          <cell r="EP1082">
            <v>74.75</v>
          </cell>
          <cell r="EQ1082">
            <v>74.5</v>
          </cell>
          <cell r="ER1082">
            <v>76</v>
          </cell>
          <cell r="ES1082" t="str">
            <v/>
          </cell>
          <cell r="ET1082">
            <v>0</v>
          </cell>
          <cell r="EU1082">
            <v>78.5</v>
          </cell>
          <cell r="EV1082">
            <v>74.75</v>
          </cell>
          <cell r="EW1082">
            <v>74.5</v>
          </cell>
          <cell r="EX1082">
            <v>76</v>
          </cell>
          <cell r="EY1082" t="str">
            <v/>
          </cell>
          <cell r="EZ1082">
            <v>0</v>
          </cell>
          <cell r="FA1082">
            <v>79.33</v>
          </cell>
          <cell r="FB1082">
            <v>71.25</v>
          </cell>
          <cell r="FC1082">
            <v>79</v>
          </cell>
          <cell r="FD1082">
            <v>72</v>
          </cell>
          <cell r="FE1082" t="str">
            <v/>
          </cell>
          <cell r="FF1082">
            <v>0</v>
          </cell>
          <cell r="FG1082">
            <v>79.33</v>
          </cell>
          <cell r="FH1082">
            <v>71.25</v>
          </cell>
          <cell r="FI1082">
            <v>79</v>
          </cell>
          <cell r="FJ1082">
            <v>72</v>
          </cell>
          <cell r="FK1082" t="str">
            <v/>
          </cell>
          <cell r="FL1082">
            <v>0</v>
          </cell>
          <cell r="FM1082">
            <v>79.33</v>
          </cell>
          <cell r="FN1082">
            <v>71.25</v>
          </cell>
          <cell r="FO1082">
            <v>79</v>
          </cell>
          <cell r="FP1082">
            <v>72</v>
          </cell>
          <cell r="FQ1082" t="str">
            <v/>
          </cell>
          <cell r="FR1082">
            <v>0</v>
          </cell>
          <cell r="FS1082">
            <v>79.33</v>
          </cell>
          <cell r="FT1082">
            <v>71.25</v>
          </cell>
          <cell r="FU1082">
            <v>79</v>
          </cell>
          <cell r="FV1082">
            <v>72</v>
          </cell>
          <cell r="FW1082" t="str">
            <v/>
          </cell>
          <cell r="FX1082">
            <v>0</v>
          </cell>
          <cell r="FY1082">
            <v>79.33</v>
          </cell>
          <cell r="FZ1082">
            <v>71.25</v>
          </cell>
          <cell r="GA1082">
            <v>79</v>
          </cell>
          <cell r="GB1082">
            <v>72</v>
          </cell>
          <cell r="GC1082" t="str">
            <v/>
          </cell>
          <cell r="GD1082">
            <v>0</v>
          </cell>
          <cell r="GE1082">
            <v>79.33</v>
          </cell>
          <cell r="GF1082">
            <v>71.25</v>
          </cell>
          <cell r="GG1082">
            <v>79</v>
          </cell>
          <cell r="GH1082">
            <v>72</v>
          </cell>
          <cell r="GI1082" t="str">
            <v/>
          </cell>
          <cell r="GJ1082">
            <v>0</v>
          </cell>
          <cell r="GK1082">
            <v>79.33</v>
          </cell>
          <cell r="GL1082">
            <v>71.25</v>
          </cell>
          <cell r="GM1082">
            <v>79</v>
          </cell>
          <cell r="GN1082">
            <v>72</v>
          </cell>
          <cell r="GO1082" t="str">
            <v/>
          </cell>
          <cell r="GP1082">
            <v>0</v>
          </cell>
          <cell r="GQ1082">
            <v>79.33</v>
          </cell>
          <cell r="GR1082">
            <v>71.25</v>
          </cell>
          <cell r="GS1082">
            <v>79</v>
          </cell>
          <cell r="GT1082">
            <v>72</v>
          </cell>
          <cell r="GU1082" t="str">
            <v/>
          </cell>
          <cell r="GV1082">
            <v>0</v>
          </cell>
          <cell r="GW1082">
            <v>81.92</v>
          </cell>
          <cell r="GX1082">
            <v>78.75</v>
          </cell>
          <cell r="GY1082">
            <v>70</v>
          </cell>
          <cell r="GZ1082">
            <v>78</v>
          </cell>
          <cell r="HA1082" t="str">
            <v>EKO-L</v>
          </cell>
          <cell r="HB1082">
            <v>0</v>
          </cell>
          <cell r="HC1082">
            <v>83.83</v>
          </cell>
          <cell r="HD1082">
            <v>75.75</v>
          </cell>
          <cell r="HE1082">
            <v>77.5</v>
          </cell>
          <cell r="HF1082">
            <v>79</v>
          </cell>
          <cell r="HH1082">
            <v>0</v>
          </cell>
          <cell r="HM1082" t="str">
            <v/>
          </cell>
          <cell r="HN1082" t="str">
            <v/>
          </cell>
          <cell r="HS1082">
            <v>0</v>
          </cell>
          <cell r="HT1082" t="str">
            <v>PKN</v>
          </cell>
          <cell r="HU1082">
            <v>0</v>
          </cell>
          <cell r="HV1082" t="str">
            <v>IND</v>
          </cell>
          <cell r="HW1082">
            <v>0</v>
          </cell>
          <cell r="HX1082" t="str">
            <v>MAT-W</v>
          </cell>
          <cell r="HY1082">
            <v>0</v>
          </cell>
          <cell r="HZ1082" t="str">
            <v>SEJ-W</v>
          </cell>
          <cell r="IA1082">
            <v>0</v>
          </cell>
          <cell r="IB1082" t="str">
            <v>IGR-W</v>
          </cell>
          <cell r="IC1082">
            <v>0</v>
          </cell>
          <cell r="ID1082" t="str">
            <v>SBO</v>
          </cell>
          <cell r="IE1082">
            <v>0</v>
          </cell>
          <cell r="IF1082" t="str">
            <v>PJO</v>
          </cell>
          <cell r="IG1082">
            <v>0</v>
          </cell>
          <cell r="IH1082" t="str">
            <v>PRA</v>
          </cell>
          <cell r="II1082">
            <v>0</v>
          </cell>
          <cell r="IJ1082" t="str">
            <v>JAW</v>
          </cell>
          <cell r="IK1082">
            <v>0</v>
          </cell>
          <cell r="IL1082" t="str">
            <v>ARB</v>
          </cell>
          <cell r="IM1082">
            <v>0</v>
          </cell>
          <cell r="IN1082" t="str">
            <v>PKM</v>
          </cell>
          <cell r="IO1082">
            <v>0</v>
          </cell>
          <cell r="IP1082" t="str">
            <v>MAT-P</v>
          </cell>
          <cell r="IQ1082">
            <v>0</v>
          </cell>
          <cell r="IR1082" t="str">
            <v>BIO-P</v>
          </cell>
          <cell r="IS1082">
            <v>0</v>
          </cell>
          <cell r="IT1082" t="str">
            <v>FIS-P</v>
          </cell>
          <cell r="IU1082">
            <v>0</v>
          </cell>
          <cell r="IV1082" t="str">
            <v>KIM-P</v>
          </cell>
          <cell r="IW1082">
            <v>0</v>
          </cell>
          <cell r="IX1082" t="str">
            <v>EKO-L</v>
          </cell>
          <cell r="IY1082">
            <v>0</v>
          </cell>
          <cell r="JA1082">
            <v>0</v>
          </cell>
        </row>
        <row r="1083">
          <cell r="Q1083" t="str">
            <v/>
          </cell>
          <cell r="AB1083" t="str">
            <v/>
          </cell>
          <cell r="AC1083">
            <v>3</v>
          </cell>
          <cell r="AI1083" t="str">
            <v/>
          </cell>
          <cell r="AJ1083">
            <v>0</v>
          </cell>
          <cell r="AK1083">
            <v>83.25</v>
          </cell>
          <cell r="AL1083">
            <v>84.5</v>
          </cell>
          <cell r="AM1083">
            <v>88</v>
          </cell>
          <cell r="AN1083">
            <v>80</v>
          </cell>
          <cell r="AO1083" t="str">
            <v/>
          </cell>
          <cell r="AP1083">
            <v>0</v>
          </cell>
          <cell r="AQ1083">
            <v>85</v>
          </cell>
          <cell r="AR1083">
            <v>0</v>
          </cell>
          <cell r="AS1083">
            <v>78.5</v>
          </cell>
          <cell r="AT1083">
            <v>81</v>
          </cell>
          <cell r="AU1083" t="str">
            <v/>
          </cell>
          <cell r="AV1083">
            <v>0</v>
          </cell>
          <cell r="AW1083">
            <v>81.83</v>
          </cell>
          <cell r="AX1083">
            <v>84</v>
          </cell>
          <cell r="AY1083">
            <v>88</v>
          </cell>
          <cell r="AZ1083">
            <v>80</v>
          </cell>
          <cell r="BA1083" t="str">
            <v/>
          </cell>
          <cell r="BB1083">
            <v>0</v>
          </cell>
          <cell r="BC1083">
            <v>86.75</v>
          </cell>
          <cell r="BD1083">
            <v>84.5</v>
          </cell>
          <cell r="BE1083">
            <v>88</v>
          </cell>
          <cell r="BF1083">
            <v>82</v>
          </cell>
          <cell r="BG1083" t="str">
            <v/>
          </cell>
          <cell r="BH1083">
            <v>0</v>
          </cell>
          <cell r="BI1083">
            <v>84.33</v>
          </cell>
          <cell r="BJ1083">
            <v>80</v>
          </cell>
          <cell r="BK1083">
            <v>77.75</v>
          </cell>
          <cell r="BL1083">
            <v>78</v>
          </cell>
          <cell r="BM1083" t="str">
            <v/>
          </cell>
          <cell r="BN1083">
            <v>0</v>
          </cell>
          <cell r="BO1083">
            <v>81.13</v>
          </cell>
          <cell r="BP1083">
            <v>78.25</v>
          </cell>
          <cell r="BQ1083">
            <v>77.75</v>
          </cell>
          <cell r="BR1083">
            <v>85</v>
          </cell>
          <cell r="BS1083" t="str">
            <v/>
          </cell>
          <cell r="BT1083">
            <v>0</v>
          </cell>
          <cell r="BU1083">
            <v>86.5</v>
          </cell>
          <cell r="BV1083">
            <v>84.25</v>
          </cell>
          <cell r="BW1083">
            <v>88.5</v>
          </cell>
          <cell r="BX1083">
            <v>88</v>
          </cell>
          <cell r="BY1083" t="str">
            <v/>
          </cell>
          <cell r="BZ1083">
            <v>0</v>
          </cell>
          <cell r="CA1083">
            <v>86.78</v>
          </cell>
          <cell r="CB1083">
            <v>81.75</v>
          </cell>
          <cell r="CC1083">
            <v>81</v>
          </cell>
          <cell r="CD1083">
            <v>82</v>
          </cell>
          <cell r="CE1083" t="str">
            <v/>
          </cell>
          <cell r="CF1083">
            <v>0</v>
          </cell>
          <cell r="CG1083">
            <v>86.25</v>
          </cell>
          <cell r="CH1083">
            <v>76.25</v>
          </cell>
          <cell r="CI1083">
            <v>78</v>
          </cell>
          <cell r="CJ1083">
            <v>82</v>
          </cell>
          <cell r="CK1083" t="str">
            <v/>
          </cell>
          <cell r="CL1083">
            <v>0</v>
          </cell>
          <cell r="CM1083">
            <v>76.17</v>
          </cell>
          <cell r="CN1083">
            <v>83.5</v>
          </cell>
          <cell r="CO1083">
            <v>80</v>
          </cell>
          <cell r="CP1083">
            <v>78</v>
          </cell>
          <cell r="CQ1083" t="str">
            <v/>
          </cell>
          <cell r="CR1083">
            <v>0</v>
          </cell>
          <cell r="CS1083">
            <v>82.08</v>
          </cell>
          <cell r="CT1083">
            <v>89.75</v>
          </cell>
          <cell r="CU1083">
            <v>86.5</v>
          </cell>
          <cell r="CV1083">
            <v>83</v>
          </cell>
          <cell r="CW1083" t="str">
            <v/>
          </cell>
          <cell r="CX1083">
            <v>0</v>
          </cell>
          <cell r="CY1083">
            <v>82.44</v>
          </cell>
          <cell r="CZ1083">
            <v>83.75</v>
          </cell>
          <cell r="DA1083">
            <v>76.75</v>
          </cell>
          <cell r="DB1083">
            <v>83</v>
          </cell>
          <cell r="DC1083" t="str">
            <v/>
          </cell>
          <cell r="DD1083">
            <v>0</v>
          </cell>
          <cell r="DE1083">
            <v>91</v>
          </cell>
          <cell r="DF1083">
            <v>81</v>
          </cell>
          <cell r="DG1083">
            <v>81.75</v>
          </cell>
          <cell r="DH1083">
            <v>88</v>
          </cell>
          <cell r="DI1083" t="str">
            <v/>
          </cell>
          <cell r="DJ1083">
            <v>0</v>
          </cell>
          <cell r="DK1083">
            <v>0</v>
          </cell>
          <cell r="DL1083">
            <v>0</v>
          </cell>
          <cell r="DM1083">
            <v>0</v>
          </cell>
          <cell r="DN1083">
            <v>85</v>
          </cell>
          <cell r="DO1083" t="str">
            <v/>
          </cell>
          <cell r="DP1083">
            <v>0</v>
          </cell>
          <cell r="DQ1083">
            <v>89</v>
          </cell>
          <cell r="DR1083">
            <v>85.5</v>
          </cell>
          <cell r="DS1083">
            <v>91.5</v>
          </cell>
          <cell r="DT1083">
            <v>82</v>
          </cell>
          <cell r="DU1083" t="str">
            <v/>
          </cell>
          <cell r="DV1083">
            <v>0</v>
          </cell>
          <cell r="DW1083">
            <v>91</v>
          </cell>
          <cell r="DX1083">
            <v>86.75</v>
          </cell>
          <cell r="DY1083">
            <v>79.75</v>
          </cell>
          <cell r="DZ1083">
            <v>85</v>
          </cell>
          <cell r="EA1083" t="str">
            <v/>
          </cell>
          <cell r="EB1083">
            <v>0</v>
          </cell>
          <cell r="EC1083">
            <v>79.78</v>
          </cell>
          <cell r="ED1083">
            <v>78.25</v>
          </cell>
          <cell r="EE1083">
            <v>84.25</v>
          </cell>
          <cell r="EF1083">
            <v>77</v>
          </cell>
          <cell r="EG1083" t="str">
            <v/>
          </cell>
          <cell r="EH1083">
            <v>0</v>
          </cell>
          <cell r="EI1083">
            <v>78.5</v>
          </cell>
          <cell r="EJ1083">
            <v>74.75</v>
          </cell>
          <cell r="EK1083">
            <v>74.5</v>
          </cell>
          <cell r="EL1083">
            <v>76</v>
          </cell>
          <cell r="EM1083" t="str">
            <v/>
          </cell>
          <cell r="EN1083">
            <v>0</v>
          </cell>
          <cell r="EO1083">
            <v>78.5</v>
          </cell>
          <cell r="EP1083">
            <v>74.75</v>
          </cell>
          <cell r="EQ1083">
            <v>74.5</v>
          </cell>
          <cell r="ER1083">
            <v>76</v>
          </cell>
          <cell r="ES1083" t="str">
            <v/>
          </cell>
          <cell r="ET1083">
            <v>0</v>
          </cell>
          <cell r="EU1083">
            <v>78.5</v>
          </cell>
          <cell r="EV1083">
            <v>74.75</v>
          </cell>
          <cell r="EW1083">
            <v>74.5</v>
          </cell>
          <cell r="EX1083">
            <v>76</v>
          </cell>
          <cell r="EY1083" t="str">
            <v/>
          </cell>
          <cell r="EZ1083">
            <v>0</v>
          </cell>
          <cell r="FA1083">
            <v>79.33</v>
          </cell>
          <cell r="FB1083">
            <v>71.25</v>
          </cell>
          <cell r="FC1083">
            <v>79</v>
          </cell>
          <cell r="FD1083">
            <v>72</v>
          </cell>
          <cell r="FE1083" t="str">
            <v/>
          </cell>
          <cell r="FF1083">
            <v>0</v>
          </cell>
          <cell r="FG1083">
            <v>79.33</v>
          </cell>
          <cell r="FH1083">
            <v>71.25</v>
          </cell>
          <cell r="FI1083">
            <v>79</v>
          </cell>
          <cell r="FJ1083">
            <v>72</v>
          </cell>
          <cell r="FK1083" t="str">
            <v/>
          </cell>
          <cell r="FL1083">
            <v>0</v>
          </cell>
          <cell r="FM1083">
            <v>79.33</v>
          </cell>
          <cell r="FN1083">
            <v>71.25</v>
          </cell>
          <cell r="FO1083">
            <v>79</v>
          </cell>
          <cell r="FP1083">
            <v>72</v>
          </cell>
          <cell r="FQ1083" t="str">
            <v/>
          </cell>
          <cell r="FR1083">
            <v>0</v>
          </cell>
          <cell r="FS1083">
            <v>79.33</v>
          </cell>
          <cell r="FT1083">
            <v>71.25</v>
          </cell>
          <cell r="FU1083">
            <v>79</v>
          </cell>
          <cell r="FV1083">
            <v>72</v>
          </cell>
          <cell r="FW1083" t="str">
            <v/>
          </cell>
          <cell r="FX1083">
            <v>0</v>
          </cell>
          <cell r="FY1083">
            <v>79.33</v>
          </cell>
          <cell r="FZ1083">
            <v>71.25</v>
          </cell>
          <cell r="GA1083">
            <v>79</v>
          </cell>
          <cell r="GB1083">
            <v>72</v>
          </cell>
          <cell r="GC1083" t="str">
            <v/>
          </cell>
          <cell r="GD1083">
            <v>0</v>
          </cell>
          <cell r="GE1083">
            <v>79.33</v>
          </cell>
          <cell r="GF1083">
            <v>71.25</v>
          </cell>
          <cell r="GG1083">
            <v>79</v>
          </cell>
          <cell r="GH1083">
            <v>72</v>
          </cell>
          <cell r="GI1083" t="str">
            <v/>
          </cell>
          <cell r="GJ1083">
            <v>0</v>
          </cell>
          <cell r="GK1083">
            <v>79.33</v>
          </cell>
          <cell r="GL1083">
            <v>71.25</v>
          </cell>
          <cell r="GM1083">
            <v>79</v>
          </cell>
          <cell r="GN1083">
            <v>72</v>
          </cell>
          <cell r="GO1083" t="str">
            <v/>
          </cell>
          <cell r="GP1083">
            <v>0</v>
          </cell>
          <cell r="GQ1083">
            <v>79.33</v>
          </cell>
          <cell r="GR1083">
            <v>71.25</v>
          </cell>
          <cell r="GS1083">
            <v>79</v>
          </cell>
          <cell r="GT1083">
            <v>72</v>
          </cell>
          <cell r="GU1083" t="str">
            <v/>
          </cell>
          <cell r="GV1083">
            <v>0</v>
          </cell>
          <cell r="GW1083">
            <v>81.92</v>
          </cell>
          <cell r="GX1083">
            <v>78.75</v>
          </cell>
          <cell r="GY1083">
            <v>70</v>
          </cell>
          <cell r="GZ1083">
            <v>78</v>
          </cell>
          <cell r="HA1083" t="str">
            <v>EKO-L</v>
          </cell>
          <cell r="HB1083">
            <v>0</v>
          </cell>
          <cell r="HC1083">
            <v>83.83</v>
          </cell>
          <cell r="HD1083">
            <v>75.75</v>
          </cell>
          <cell r="HE1083">
            <v>77.5</v>
          </cell>
          <cell r="HF1083">
            <v>79</v>
          </cell>
          <cell r="HH1083">
            <v>0</v>
          </cell>
          <cell r="HM1083" t="str">
            <v/>
          </cell>
          <cell r="HN1083" t="str">
            <v/>
          </cell>
          <cell r="HS1083">
            <v>0</v>
          </cell>
          <cell r="HT1083" t="str">
            <v>PKN</v>
          </cell>
          <cell r="HU1083">
            <v>0</v>
          </cell>
          <cell r="HV1083" t="str">
            <v>IND</v>
          </cell>
          <cell r="HW1083">
            <v>0</v>
          </cell>
          <cell r="HX1083" t="str">
            <v>MAT-W</v>
          </cell>
          <cell r="HY1083">
            <v>0</v>
          </cell>
          <cell r="HZ1083" t="str">
            <v>SEJ-W</v>
          </cell>
          <cell r="IA1083">
            <v>0</v>
          </cell>
          <cell r="IB1083" t="str">
            <v>IGR-W</v>
          </cell>
          <cell r="IC1083">
            <v>0</v>
          </cell>
          <cell r="ID1083" t="str">
            <v>SBO</v>
          </cell>
          <cell r="IE1083">
            <v>0</v>
          </cell>
          <cell r="IF1083" t="str">
            <v>PJO</v>
          </cell>
          <cell r="IG1083">
            <v>0</v>
          </cell>
          <cell r="IH1083" t="str">
            <v>PRA</v>
          </cell>
          <cell r="II1083">
            <v>0</v>
          </cell>
          <cell r="IJ1083" t="str">
            <v>JAW</v>
          </cell>
          <cell r="IK1083">
            <v>0</v>
          </cell>
          <cell r="IL1083" t="str">
            <v>ARB</v>
          </cell>
          <cell r="IM1083">
            <v>0</v>
          </cell>
          <cell r="IN1083" t="str">
            <v>PKM</v>
          </cell>
          <cell r="IO1083">
            <v>0</v>
          </cell>
          <cell r="IP1083" t="str">
            <v>MAT-P</v>
          </cell>
          <cell r="IQ1083">
            <v>0</v>
          </cell>
          <cell r="IR1083" t="str">
            <v>BIO-P</v>
          </cell>
          <cell r="IS1083">
            <v>0</v>
          </cell>
          <cell r="IT1083" t="str">
            <v>FIS-P</v>
          </cell>
          <cell r="IU1083">
            <v>0</v>
          </cell>
          <cell r="IV1083" t="str">
            <v>KIM-P</v>
          </cell>
          <cell r="IW1083">
            <v>0</v>
          </cell>
          <cell r="IX1083" t="str">
            <v>EKO-L</v>
          </cell>
          <cell r="IY1083">
            <v>0</v>
          </cell>
          <cell r="JA1083">
            <v>0</v>
          </cell>
        </row>
        <row r="1084">
          <cell r="Q1084" t="str">
            <v/>
          </cell>
          <cell r="AB1084" t="str">
            <v/>
          </cell>
          <cell r="AC1084">
            <v>4</v>
          </cell>
          <cell r="AI1084" t="str">
            <v/>
          </cell>
          <cell r="AJ1084">
            <v>0</v>
          </cell>
          <cell r="AK1084">
            <v>83.25</v>
          </cell>
          <cell r="AL1084">
            <v>84.5</v>
          </cell>
          <cell r="AM1084">
            <v>88</v>
          </cell>
          <cell r="AN1084">
            <v>80</v>
          </cell>
          <cell r="AO1084" t="str">
            <v/>
          </cell>
          <cell r="AP1084">
            <v>0</v>
          </cell>
          <cell r="AQ1084">
            <v>85</v>
          </cell>
          <cell r="AR1084">
            <v>0</v>
          </cell>
          <cell r="AS1084">
            <v>78.5</v>
          </cell>
          <cell r="AT1084">
            <v>81</v>
          </cell>
          <cell r="AU1084" t="str">
            <v/>
          </cell>
          <cell r="AV1084">
            <v>0</v>
          </cell>
          <cell r="AW1084">
            <v>81.83</v>
          </cell>
          <cell r="AX1084">
            <v>84</v>
          </cell>
          <cell r="AY1084">
            <v>88</v>
          </cell>
          <cell r="AZ1084">
            <v>80</v>
          </cell>
          <cell r="BA1084" t="str">
            <v/>
          </cell>
          <cell r="BB1084">
            <v>0</v>
          </cell>
          <cell r="BC1084">
            <v>86.75</v>
          </cell>
          <cell r="BD1084">
            <v>84.5</v>
          </cell>
          <cell r="BE1084">
            <v>88</v>
          </cell>
          <cell r="BF1084">
            <v>82</v>
          </cell>
          <cell r="BG1084" t="str">
            <v/>
          </cell>
          <cell r="BH1084">
            <v>0</v>
          </cell>
          <cell r="BI1084">
            <v>84.33</v>
          </cell>
          <cell r="BJ1084">
            <v>80</v>
          </cell>
          <cell r="BK1084">
            <v>77.75</v>
          </cell>
          <cell r="BL1084">
            <v>78</v>
          </cell>
          <cell r="BM1084" t="str">
            <v/>
          </cell>
          <cell r="BN1084">
            <v>0</v>
          </cell>
          <cell r="BO1084">
            <v>81.13</v>
          </cell>
          <cell r="BP1084">
            <v>78.25</v>
          </cell>
          <cell r="BQ1084">
            <v>77.75</v>
          </cell>
          <cell r="BR1084">
            <v>85</v>
          </cell>
          <cell r="BS1084" t="str">
            <v/>
          </cell>
          <cell r="BT1084">
            <v>0</v>
          </cell>
          <cell r="BU1084">
            <v>86.5</v>
          </cell>
          <cell r="BV1084">
            <v>84.25</v>
          </cell>
          <cell r="BW1084">
            <v>88.5</v>
          </cell>
          <cell r="BX1084">
            <v>88</v>
          </cell>
          <cell r="BY1084" t="str">
            <v/>
          </cell>
          <cell r="BZ1084">
            <v>0</v>
          </cell>
          <cell r="CA1084">
            <v>86.78</v>
          </cell>
          <cell r="CB1084">
            <v>81.75</v>
          </cell>
          <cell r="CC1084">
            <v>81</v>
          </cell>
          <cell r="CD1084">
            <v>82</v>
          </cell>
          <cell r="CE1084" t="str">
            <v/>
          </cell>
          <cell r="CF1084">
            <v>0</v>
          </cell>
          <cell r="CG1084">
            <v>86.25</v>
          </cell>
          <cell r="CH1084">
            <v>76.25</v>
          </cell>
          <cell r="CI1084">
            <v>78</v>
          </cell>
          <cell r="CJ1084">
            <v>82</v>
          </cell>
          <cell r="CK1084" t="str">
            <v/>
          </cell>
          <cell r="CL1084">
            <v>0</v>
          </cell>
          <cell r="CM1084">
            <v>76.17</v>
          </cell>
          <cell r="CN1084">
            <v>83.5</v>
          </cell>
          <cell r="CO1084">
            <v>80</v>
          </cell>
          <cell r="CP1084">
            <v>78</v>
          </cell>
          <cell r="CQ1084" t="str">
            <v/>
          </cell>
          <cell r="CR1084">
            <v>0</v>
          </cell>
          <cell r="CS1084">
            <v>82.08</v>
          </cell>
          <cell r="CT1084">
            <v>89.75</v>
          </cell>
          <cell r="CU1084">
            <v>86.5</v>
          </cell>
          <cell r="CV1084">
            <v>83</v>
          </cell>
          <cell r="CW1084" t="str">
            <v/>
          </cell>
          <cell r="CX1084">
            <v>0</v>
          </cell>
          <cell r="CY1084">
            <v>82.44</v>
          </cell>
          <cell r="CZ1084">
            <v>83.75</v>
          </cell>
          <cell r="DA1084">
            <v>76.75</v>
          </cell>
          <cell r="DB1084">
            <v>83</v>
          </cell>
          <cell r="DC1084" t="str">
            <v/>
          </cell>
          <cell r="DD1084">
            <v>0</v>
          </cell>
          <cell r="DE1084">
            <v>91</v>
          </cell>
          <cell r="DF1084">
            <v>81</v>
          </cell>
          <cell r="DG1084">
            <v>81.75</v>
          </cell>
          <cell r="DH1084">
            <v>88</v>
          </cell>
          <cell r="DI1084" t="str">
            <v/>
          </cell>
          <cell r="DJ1084">
            <v>0</v>
          </cell>
          <cell r="DK1084">
            <v>0</v>
          </cell>
          <cell r="DL1084">
            <v>0</v>
          </cell>
          <cell r="DM1084">
            <v>0</v>
          </cell>
          <cell r="DN1084">
            <v>85</v>
          </cell>
          <cell r="DO1084" t="str">
            <v/>
          </cell>
          <cell r="DP1084">
            <v>0</v>
          </cell>
          <cell r="DQ1084">
            <v>89</v>
          </cell>
          <cell r="DR1084">
            <v>85.5</v>
          </cell>
          <cell r="DS1084">
            <v>91.5</v>
          </cell>
          <cell r="DT1084">
            <v>82</v>
          </cell>
          <cell r="DU1084" t="str">
            <v/>
          </cell>
          <cell r="DV1084">
            <v>0</v>
          </cell>
          <cell r="DW1084">
            <v>91</v>
          </cell>
          <cell r="DX1084">
            <v>86.75</v>
          </cell>
          <cell r="DY1084">
            <v>79.75</v>
          </cell>
          <cell r="DZ1084">
            <v>85</v>
          </cell>
          <cell r="EA1084" t="str">
            <v/>
          </cell>
          <cell r="EB1084">
            <v>0</v>
          </cell>
          <cell r="EC1084">
            <v>79.78</v>
          </cell>
          <cell r="ED1084">
            <v>78.25</v>
          </cell>
          <cell r="EE1084">
            <v>84.25</v>
          </cell>
          <cell r="EF1084">
            <v>77</v>
          </cell>
          <cell r="EG1084" t="str">
            <v/>
          </cell>
          <cell r="EH1084">
            <v>0</v>
          </cell>
          <cell r="EI1084">
            <v>78.5</v>
          </cell>
          <cell r="EJ1084">
            <v>74.75</v>
          </cell>
          <cell r="EK1084">
            <v>74.5</v>
          </cell>
          <cell r="EL1084">
            <v>76</v>
          </cell>
          <cell r="EM1084" t="str">
            <v/>
          </cell>
          <cell r="EN1084">
            <v>0</v>
          </cell>
          <cell r="EO1084">
            <v>78.5</v>
          </cell>
          <cell r="EP1084">
            <v>74.75</v>
          </cell>
          <cell r="EQ1084">
            <v>74.5</v>
          </cell>
          <cell r="ER1084">
            <v>76</v>
          </cell>
          <cell r="ES1084" t="str">
            <v/>
          </cell>
          <cell r="ET1084">
            <v>0</v>
          </cell>
          <cell r="EU1084">
            <v>78.5</v>
          </cell>
          <cell r="EV1084">
            <v>74.75</v>
          </cell>
          <cell r="EW1084">
            <v>74.5</v>
          </cell>
          <cell r="EX1084">
            <v>76</v>
          </cell>
          <cell r="EY1084" t="str">
            <v/>
          </cell>
          <cell r="EZ1084">
            <v>0</v>
          </cell>
          <cell r="FA1084">
            <v>79.33</v>
          </cell>
          <cell r="FB1084">
            <v>71.25</v>
          </cell>
          <cell r="FC1084">
            <v>79</v>
          </cell>
          <cell r="FD1084">
            <v>72</v>
          </cell>
          <cell r="FE1084" t="str">
            <v/>
          </cell>
          <cell r="FF1084">
            <v>0</v>
          </cell>
          <cell r="FG1084">
            <v>79.33</v>
          </cell>
          <cell r="FH1084">
            <v>71.25</v>
          </cell>
          <cell r="FI1084">
            <v>79</v>
          </cell>
          <cell r="FJ1084">
            <v>72</v>
          </cell>
          <cell r="FK1084" t="str">
            <v/>
          </cell>
          <cell r="FL1084">
            <v>0</v>
          </cell>
          <cell r="FM1084">
            <v>79.33</v>
          </cell>
          <cell r="FN1084">
            <v>71.25</v>
          </cell>
          <cell r="FO1084">
            <v>79</v>
          </cell>
          <cell r="FP1084">
            <v>72</v>
          </cell>
          <cell r="FQ1084" t="str">
            <v/>
          </cell>
          <cell r="FR1084">
            <v>0</v>
          </cell>
          <cell r="FS1084">
            <v>79.33</v>
          </cell>
          <cell r="FT1084">
            <v>71.25</v>
          </cell>
          <cell r="FU1084">
            <v>79</v>
          </cell>
          <cell r="FV1084">
            <v>72</v>
          </cell>
          <cell r="FW1084" t="str">
            <v/>
          </cell>
          <cell r="FX1084">
            <v>0</v>
          </cell>
          <cell r="FY1084">
            <v>79.33</v>
          </cell>
          <cell r="FZ1084">
            <v>71.25</v>
          </cell>
          <cell r="GA1084">
            <v>79</v>
          </cell>
          <cell r="GB1084">
            <v>72</v>
          </cell>
          <cell r="GC1084" t="str">
            <v/>
          </cell>
          <cell r="GD1084">
            <v>0</v>
          </cell>
          <cell r="GE1084">
            <v>79.33</v>
          </cell>
          <cell r="GF1084">
            <v>71.25</v>
          </cell>
          <cell r="GG1084">
            <v>79</v>
          </cell>
          <cell r="GH1084">
            <v>72</v>
          </cell>
          <cell r="GI1084" t="str">
            <v/>
          </cell>
          <cell r="GJ1084">
            <v>0</v>
          </cell>
          <cell r="GK1084">
            <v>79.33</v>
          </cell>
          <cell r="GL1084">
            <v>71.25</v>
          </cell>
          <cell r="GM1084">
            <v>79</v>
          </cell>
          <cell r="GN1084">
            <v>72</v>
          </cell>
          <cell r="GO1084" t="str">
            <v/>
          </cell>
          <cell r="GP1084">
            <v>0</v>
          </cell>
          <cell r="GQ1084">
            <v>79.33</v>
          </cell>
          <cell r="GR1084">
            <v>71.25</v>
          </cell>
          <cell r="GS1084">
            <v>79</v>
          </cell>
          <cell r="GT1084">
            <v>72</v>
          </cell>
          <cell r="GU1084" t="str">
            <v/>
          </cell>
          <cell r="GV1084">
            <v>0</v>
          </cell>
          <cell r="GW1084">
            <v>81.92</v>
          </cell>
          <cell r="GX1084">
            <v>78.75</v>
          </cell>
          <cell r="GY1084">
            <v>70</v>
          </cell>
          <cell r="GZ1084">
            <v>78</v>
          </cell>
          <cell r="HA1084" t="str">
            <v>EKO-L</v>
          </cell>
          <cell r="HB1084">
            <v>0</v>
          </cell>
          <cell r="HC1084">
            <v>83.83</v>
          </cell>
          <cell r="HD1084">
            <v>75.75</v>
          </cell>
          <cell r="HE1084">
            <v>77.5</v>
          </cell>
          <cell r="HF1084">
            <v>79</v>
          </cell>
          <cell r="HH1084">
            <v>0</v>
          </cell>
          <cell r="HM1084" t="str">
            <v/>
          </cell>
          <cell r="HN1084" t="str">
            <v/>
          </cell>
          <cell r="HS1084">
            <v>0</v>
          </cell>
          <cell r="HT1084" t="str">
            <v>PKN</v>
          </cell>
          <cell r="HU1084">
            <v>0</v>
          </cell>
          <cell r="HV1084" t="str">
            <v>IND</v>
          </cell>
          <cell r="HW1084">
            <v>0</v>
          </cell>
          <cell r="HX1084" t="str">
            <v>MAT-W</v>
          </cell>
          <cell r="HY1084">
            <v>0</v>
          </cell>
          <cell r="HZ1084" t="str">
            <v>SEJ-W</v>
          </cell>
          <cell r="IA1084">
            <v>0</v>
          </cell>
          <cell r="IB1084" t="str">
            <v>IGR-W</v>
          </cell>
          <cell r="IC1084">
            <v>0</v>
          </cell>
          <cell r="ID1084" t="str">
            <v>SBO</v>
          </cell>
          <cell r="IE1084">
            <v>0</v>
          </cell>
          <cell r="IF1084" t="str">
            <v>PJO</v>
          </cell>
          <cell r="IG1084">
            <v>0</v>
          </cell>
          <cell r="IH1084" t="str">
            <v>PRA</v>
          </cell>
          <cell r="II1084">
            <v>0</v>
          </cell>
          <cell r="IJ1084" t="str">
            <v>JAW</v>
          </cell>
          <cell r="IK1084">
            <v>0</v>
          </cell>
          <cell r="IL1084" t="str">
            <v>ARB</v>
          </cell>
          <cell r="IM1084">
            <v>0</v>
          </cell>
          <cell r="IN1084" t="str">
            <v>PKM</v>
          </cell>
          <cell r="IO1084">
            <v>0</v>
          </cell>
          <cell r="IP1084" t="str">
            <v>MAT-P</v>
          </cell>
          <cell r="IQ1084">
            <v>0</v>
          </cell>
          <cell r="IR1084" t="str">
            <v>BIO-P</v>
          </cell>
          <cell r="IS1084">
            <v>0</v>
          </cell>
          <cell r="IT1084" t="str">
            <v>FIS-P</v>
          </cell>
          <cell r="IU1084">
            <v>0</v>
          </cell>
          <cell r="IV1084" t="str">
            <v>KIM-P</v>
          </cell>
          <cell r="IW1084">
            <v>0</v>
          </cell>
          <cell r="IX1084" t="str">
            <v>EKO-L</v>
          </cell>
          <cell r="IY1084">
            <v>0</v>
          </cell>
          <cell r="JA1084">
            <v>0</v>
          </cell>
        </row>
        <row r="1085">
          <cell r="Q1085" t="str">
            <v/>
          </cell>
          <cell r="AB1085" t="str">
            <v/>
          </cell>
          <cell r="AC1085">
            <v>5</v>
          </cell>
          <cell r="AI1085" t="str">
            <v/>
          </cell>
          <cell r="AJ1085">
            <v>0</v>
          </cell>
          <cell r="AK1085">
            <v>83.25</v>
          </cell>
          <cell r="AL1085">
            <v>84.5</v>
          </cell>
          <cell r="AM1085">
            <v>88</v>
          </cell>
          <cell r="AN1085">
            <v>80</v>
          </cell>
          <cell r="AO1085" t="str">
            <v/>
          </cell>
          <cell r="AP1085">
            <v>0</v>
          </cell>
          <cell r="AQ1085">
            <v>85</v>
          </cell>
          <cell r="AR1085">
            <v>0</v>
          </cell>
          <cell r="AS1085">
            <v>78.5</v>
          </cell>
          <cell r="AT1085">
            <v>81</v>
          </cell>
          <cell r="AU1085" t="str">
            <v/>
          </cell>
          <cell r="AV1085">
            <v>0</v>
          </cell>
          <cell r="AW1085">
            <v>81.83</v>
          </cell>
          <cell r="AX1085">
            <v>84</v>
          </cell>
          <cell r="AY1085">
            <v>88</v>
          </cell>
          <cell r="AZ1085">
            <v>80</v>
          </cell>
          <cell r="BA1085" t="str">
            <v/>
          </cell>
          <cell r="BB1085">
            <v>0</v>
          </cell>
          <cell r="BC1085">
            <v>86.75</v>
          </cell>
          <cell r="BD1085">
            <v>84.5</v>
          </cell>
          <cell r="BE1085">
            <v>88</v>
          </cell>
          <cell r="BF1085">
            <v>82</v>
          </cell>
          <cell r="BG1085" t="str">
            <v/>
          </cell>
          <cell r="BH1085">
            <v>0</v>
          </cell>
          <cell r="BI1085">
            <v>84.33</v>
          </cell>
          <cell r="BJ1085">
            <v>80</v>
          </cell>
          <cell r="BK1085">
            <v>77.75</v>
          </cell>
          <cell r="BL1085">
            <v>78</v>
          </cell>
          <cell r="BM1085" t="str">
            <v/>
          </cell>
          <cell r="BN1085">
            <v>0</v>
          </cell>
          <cell r="BO1085">
            <v>81.13</v>
          </cell>
          <cell r="BP1085">
            <v>78.25</v>
          </cell>
          <cell r="BQ1085">
            <v>77.75</v>
          </cell>
          <cell r="BR1085">
            <v>85</v>
          </cell>
          <cell r="BS1085" t="str">
            <v/>
          </cell>
          <cell r="BT1085">
            <v>0</v>
          </cell>
          <cell r="BU1085">
            <v>86.5</v>
          </cell>
          <cell r="BV1085">
            <v>84.25</v>
          </cell>
          <cell r="BW1085">
            <v>88.5</v>
          </cell>
          <cell r="BX1085">
            <v>88</v>
          </cell>
          <cell r="BY1085" t="str">
            <v/>
          </cell>
          <cell r="BZ1085">
            <v>0</v>
          </cell>
          <cell r="CA1085">
            <v>86.78</v>
          </cell>
          <cell r="CB1085">
            <v>81.75</v>
          </cell>
          <cell r="CC1085">
            <v>81</v>
          </cell>
          <cell r="CD1085">
            <v>82</v>
          </cell>
          <cell r="CE1085" t="str">
            <v/>
          </cell>
          <cell r="CF1085">
            <v>0</v>
          </cell>
          <cell r="CG1085">
            <v>86.25</v>
          </cell>
          <cell r="CH1085">
            <v>76.25</v>
          </cell>
          <cell r="CI1085">
            <v>78</v>
          </cell>
          <cell r="CJ1085">
            <v>82</v>
          </cell>
          <cell r="CK1085" t="str">
            <v/>
          </cell>
          <cell r="CL1085">
            <v>0</v>
          </cell>
          <cell r="CM1085">
            <v>76.17</v>
          </cell>
          <cell r="CN1085">
            <v>83.5</v>
          </cell>
          <cell r="CO1085">
            <v>80</v>
          </cell>
          <cell r="CP1085">
            <v>78</v>
          </cell>
          <cell r="CQ1085" t="str">
            <v/>
          </cell>
          <cell r="CR1085">
            <v>0</v>
          </cell>
          <cell r="CS1085">
            <v>82.08</v>
          </cell>
          <cell r="CT1085">
            <v>89.75</v>
          </cell>
          <cell r="CU1085">
            <v>86.5</v>
          </cell>
          <cell r="CV1085">
            <v>83</v>
          </cell>
          <cell r="CW1085" t="str">
            <v/>
          </cell>
          <cell r="CX1085">
            <v>0</v>
          </cell>
          <cell r="CY1085">
            <v>82.44</v>
          </cell>
          <cell r="CZ1085">
            <v>83.75</v>
          </cell>
          <cell r="DA1085">
            <v>76.75</v>
          </cell>
          <cell r="DB1085">
            <v>83</v>
          </cell>
          <cell r="DC1085" t="str">
            <v/>
          </cell>
          <cell r="DD1085">
            <v>0</v>
          </cell>
          <cell r="DE1085">
            <v>91</v>
          </cell>
          <cell r="DF1085">
            <v>81</v>
          </cell>
          <cell r="DG1085">
            <v>81.75</v>
          </cell>
          <cell r="DH1085">
            <v>88</v>
          </cell>
          <cell r="DI1085" t="str">
            <v/>
          </cell>
          <cell r="DJ1085">
            <v>0</v>
          </cell>
          <cell r="DK1085">
            <v>0</v>
          </cell>
          <cell r="DL1085">
            <v>0</v>
          </cell>
          <cell r="DM1085">
            <v>0</v>
          </cell>
          <cell r="DN1085">
            <v>85</v>
          </cell>
          <cell r="DO1085" t="str">
            <v/>
          </cell>
          <cell r="DP1085">
            <v>0</v>
          </cell>
          <cell r="DQ1085">
            <v>89</v>
          </cell>
          <cell r="DR1085">
            <v>85.5</v>
          </cell>
          <cell r="DS1085">
            <v>91.5</v>
          </cell>
          <cell r="DT1085">
            <v>82</v>
          </cell>
          <cell r="DU1085" t="str">
            <v/>
          </cell>
          <cell r="DV1085">
            <v>0</v>
          </cell>
          <cell r="DW1085">
            <v>91</v>
          </cell>
          <cell r="DX1085">
            <v>86.75</v>
          </cell>
          <cell r="DY1085">
            <v>79.75</v>
          </cell>
          <cell r="DZ1085">
            <v>85</v>
          </cell>
          <cell r="EA1085" t="str">
            <v/>
          </cell>
          <cell r="EB1085">
            <v>0</v>
          </cell>
          <cell r="EC1085">
            <v>79.78</v>
          </cell>
          <cell r="ED1085">
            <v>78.25</v>
          </cell>
          <cell r="EE1085">
            <v>84.25</v>
          </cell>
          <cell r="EF1085">
            <v>77</v>
          </cell>
          <cell r="EG1085" t="str">
            <v/>
          </cell>
          <cell r="EH1085">
            <v>0</v>
          </cell>
          <cell r="EI1085">
            <v>78.5</v>
          </cell>
          <cell r="EJ1085">
            <v>74.75</v>
          </cell>
          <cell r="EK1085">
            <v>74.5</v>
          </cell>
          <cell r="EL1085">
            <v>76</v>
          </cell>
          <cell r="EM1085" t="str">
            <v/>
          </cell>
          <cell r="EN1085">
            <v>0</v>
          </cell>
          <cell r="EO1085">
            <v>78.5</v>
          </cell>
          <cell r="EP1085">
            <v>74.75</v>
          </cell>
          <cell r="EQ1085">
            <v>74.5</v>
          </cell>
          <cell r="ER1085">
            <v>76</v>
          </cell>
          <cell r="ES1085" t="str">
            <v/>
          </cell>
          <cell r="ET1085">
            <v>0</v>
          </cell>
          <cell r="EU1085">
            <v>78.5</v>
          </cell>
          <cell r="EV1085">
            <v>74.75</v>
          </cell>
          <cell r="EW1085">
            <v>74.5</v>
          </cell>
          <cell r="EX1085">
            <v>76</v>
          </cell>
          <cell r="EY1085" t="str">
            <v/>
          </cell>
          <cell r="EZ1085">
            <v>0</v>
          </cell>
          <cell r="FA1085">
            <v>79.33</v>
          </cell>
          <cell r="FB1085">
            <v>71.25</v>
          </cell>
          <cell r="FC1085">
            <v>79</v>
          </cell>
          <cell r="FD1085">
            <v>72</v>
          </cell>
          <cell r="FE1085" t="str">
            <v/>
          </cell>
          <cell r="FF1085">
            <v>0</v>
          </cell>
          <cell r="FG1085">
            <v>79.33</v>
          </cell>
          <cell r="FH1085">
            <v>71.25</v>
          </cell>
          <cell r="FI1085">
            <v>79</v>
          </cell>
          <cell r="FJ1085">
            <v>72</v>
          </cell>
          <cell r="FK1085" t="str">
            <v/>
          </cell>
          <cell r="FL1085">
            <v>0</v>
          </cell>
          <cell r="FM1085">
            <v>79.33</v>
          </cell>
          <cell r="FN1085">
            <v>71.25</v>
          </cell>
          <cell r="FO1085">
            <v>79</v>
          </cell>
          <cell r="FP1085">
            <v>72</v>
          </cell>
          <cell r="FQ1085" t="str">
            <v/>
          </cell>
          <cell r="FR1085">
            <v>0</v>
          </cell>
          <cell r="FS1085">
            <v>79.33</v>
          </cell>
          <cell r="FT1085">
            <v>71.25</v>
          </cell>
          <cell r="FU1085">
            <v>79</v>
          </cell>
          <cell r="FV1085">
            <v>72</v>
          </cell>
          <cell r="FW1085" t="str">
            <v/>
          </cell>
          <cell r="FX1085">
            <v>0</v>
          </cell>
          <cell r="FY1085">
            <v>79.33</v>
          </cell>
          <cell r="FZ1085">
            <v>71.25</v>
          </cell>
          <cell r="GA1085">
            <v>79</v>
          </cell>
          <cell r="GB1085">
            <v>72</v>
          </cell>
          <cell r="GC1085" t="str">
            <v/>
          </cell>
          <cell r="GD1085">
            <v>0</v>
          </cell>
          <cell r="GE1085">
            <v>79.33</v>
          </cell>
          <cell r="GF1085">
            <v>71.25</v>
          </cell>
          <cell r="GG1085">
            <v>79</v>
          </cell>
          <cell r="GH1085">
            <v>72</v>
          </cell>
          <cell r="GI1085" t="str">
            <v/>
          </cell>
          <cell r="GJ1085">
            <v>0</v>
          </cell>
          <cell r="GK1085">
            <v>79.33</v>
          </cell>
          <cell r="GL1085">
            <v>71.25</v>
          </cell>
          <cell r="GM1085">
            <v>79</v>
          </cell>
          <cell r="GN1085">
            <v>72</v>
          </cell>
          <cell r="GO1085" t="str">
            <v/>
          </cell>
          <cell r="GP1085">
            <v>0</v>
          </cell>
          <cell r="GQ1085">
            <v>79.33</v>
          </cell>
          <cell r="GR1085">
            <v>71.25</v>
          </cell>
          <cell r="GS1085">
            <v>79</v>
          </cell>
          <cell r="GT1085">
            <v>72</v>
          </cell>
          <cell r="GU1085" t="str">
            <v/>
          </cell>
          <cell r="GV1085">
            <v>0</v>
          </cell>
          <cell r="GW1085">
            <v>81.92</v>
          </cell>
          <cell r="GX1085">
            <v>78.75</v>
          </cell>
          <cell r="GY1085">
            <v>70</v>
          </cell>
          <cell r="GZ1085">
            <v>78</v>
          </cell>
          <cell r="HA1085" t="str">
            <v>EKO-L</v>
          </cell>
          <cell r="HB1085">
            <v>0</v>
          </cell>
          <cell r="HC1085">
            <v>83.83</v>
          </cell>
          <cell r="HD1085">
            <v>75.75</v>
          </cell>
          <cell r="HE1085">
            <v>77.5</v>
          </cell>
          <cell r="HF1085">
            <v>79</v>
          </cell>
          <cell r="HH1085">
            <v>0</v>
          </cell>
          <cell r="HM1085" t="str">
            <v/>
          </cell>
          <cell r="HN1085" t="str">
            <v/>
          </cell>
          <cell r="HS1085">
            <v>0</v>
          </cell>
          <cell r="HT1085" t="str">
            <v>PKN</v>
          </cell>
          <cell r="HU1085">
            <v>0</v>
          </cell>
          <cell r="HV1085" t="str">
            <v>IND</v>
          </cell>
          <cell r="HW1085">
            <v>0</v>
          </cell>
          <cell r="HX1085" t="str">
            <v>MAT-W</v>
          </cell>
          <cell r="HY1085">
            <v>0</v>
          </cell>
          <cell r="HZ1085" t="str">
            <v>SEJ-W</v>
          </cell>
          <cell r="IA1085">
            <v>0</v>
          </cell>
          <cell r="IB1085" t="str">
            <v>IGR-W</v>
          </cell>
          <cell r="IC1085">
            <v>0</v>
          </cell>
          <cell r="ID1085" t="str">
            <v>SBO</v>
          </cell>
          <cell r="IE1085">
            <v>0</v>
          </cell>
          <cell r="IF1085" t="str">
            <v>PJO</v>
          </cell>
          <cell r="IG1085">
            <v>0</v>
          </cell>
          <cell r="IH1085" t="str">
            <v>PRA</v>
          </cell>
          <cell r="II1085">
            <v>0</v>
          </cell>
          <cell r="IJ1085" t="str">
            <v>JAW</v>
          </cell>
          <cell r="IK1085">
            <v>0</v>
          </cell>
          <cell r="IL1085" t="str">
            <v>ARB</v>
          </cell>
          <cell r="IM1085">
            <v>0</v>
          </cell>
          <cell r="IN1085" t="str">
            <v>PKM</v>
          </cell>
          <cell r="IO1085">
            <v>0</v>
          </cell>
          <cell r="IP1085" t="str">
            <v>MAT-P</v>
          </cell>
          <cell r="IQ1085">
            <v>0</v>
          </cell>
          <cell r="IR1085" t="str">
            <v>BIO-P</v>
          </cell>
          <cell r="IS1085">
            <v>0</v>
          </cell>
          <cell r="IT1085" t="str">
            <v>FIS-P</v>
          </cell>
          <cell r="IU1085">
            <v>0</v>
          </cell>
          <cell r="IV1085" t="str">
            <v>KIM-P</v>
          </cell>
          <cell r="IW1085">
            <v>0</v>
          </cell>
          <cell r="IX1085" t="str">
            <v>EKO-L</v>
          </cell>
          <cell r="IY1085">
            <v>0</v>
          </cell>
          <cell r="JA1085">
            <v>0</v>
          </cell>
        </row>
        <row r="1086">
          <cell r="Q1086" t="str">
            <v/>
          </cell>
          <cell r="AB1086" t="str">
            <v/>
          </cell>
          <cell r="AC1086">
            <v>6</v>
          </cell>
          <cell r="AI1086" t="str">
            <v/>
          </cell>
          <cell r="AJ1086">
            <v>0</v>
          </cell>
          <cell r="AK1086">
            <v>83.25</v>
          </cell>
          <cell r="AL1086">
            <v>84.5</v>
          </cell>
          <cell r="AM1086">
            <v>88</v>
          </cell>
          <cell r="AN1086">
            <v>80</v>
          </cell>
          <cell r="AO1086" t="str">
            <v/>
          </cell>
          <cell r="AP1086">
            <v>0</v>
          </cell>
          <cell r="AQ1086">
            <v>85</v>
          </cell>
          <cell r="AR1086">
            <v>0</v>
          </cell>
          <cell r="AS1086">
            <v>78.5</v>
          </cell>
          <cell r="AT1086">
            <v>81</v>
          </cell>
          <cell r="AU1086" t="str">
            <v/>
          </cell>
          <cell r="AV1086">
            <v>0</v>
          </cell>
          <cell r="AW1086">
            <v>81.83</v>
          </cell>
          <cell r="AX1086">
            <v>84</v>
          </cell>
          <cell r="AY1086">
            <v>88</v>
          </cell>
          <cell r="AZ1086">
            <v>80</v>
          </cell>
          <cell r="BA1086" t="str">
            <v/>
          </cell>
          <cell r="BB1086">
            <v>0</v>
          </cell>
          <cell r="BC1086">
            <v>86.75</v>
          </cell>
          <cell r="BD1086">
            <v>84.5</v>
          </cell>
          <cell r="BE1086">
            <v>88</v>
          </cell>
          <cell r="BF1086">
            <v>82</v>
          </cell>
          <cell r="BG1086" t="str">
            <v/>
          </cell>
          <cell r="BH1086">
            <v>0</v>
          </cell>
          <cell r="BI1086">
            <v>84.33</v>
          </cell>
          <cell r="BJ1086">
            <v>80</v>
          </cell>
          <cell r="BK1086">
            <v>77.75</v>
          </cell>
          <cell r="BL1086">
            <v>78</v>
          </cell>
          <cell r="BM1086" t="str">
            <v/>
          </cell>
          <cell r="BN1086">
            <v>0</v>
          </cell>
          <cell r="BO1086">
            <v>81.13</v>
          </cell>
          <cell r="BP1086">
            <v>78.25</v>
          </cell>
          <cell r="BQ1086">
            <v>77.75</v>
          </cell>
          <cell r="BR1086">
            <v>85</v>
          </cell>
          <cell r="BS1086" t="str">
            <v/>
          </cell>
          <cell r="BT1086">
            <v>0</v>
          </cell>
          <cell r="BU1086">
            <v>86.5</v>
          </cell>
          <cell r="BV1086">
            <v>84.25</v>
          </cell>
          <cell r="BW1086">
            <v>88.5</v>
          </cell>
          <cell r="BX1086">
            <v>88</v>
          </cell>
          <cell r="BY1086" t="str">
            <v/>
          </cell>
          <cell r="BZ1086">
            <v>0</v>
          </cell>
          <cell r="CA1086">
            <v>86.78</v>
          </cell>
          <cell r="CB1086">
            <v>81.75</v>
          </cell>
          <cell r="CC1086">
            <v>81</v>
          </cell>
          <cell r="CD1086">
            <v>82</v>
          </cell>
          <cell r="CE1086" t="str">
            <v/>
          </cell>
          <cell r="CF1086">
            <v>0</v>
          </cell>
          <cell r="CG1086">
            <v>86.25</v>
          </cell>
          <cell r="CH1086">
            <v>76.25</v>
          </cell>
          <cell r="CI1086">
            <v>78</v>
          </cell>
          <cell r="CJ1086">
            <v>82</v>
          </cell>
          <cell r="CK1086" t="str">
            <v/>
          </cell>
          <cell r="CL1086">
            <v>0</v>
          </cell>
          <cell r="CM1086">
            <v>76.17</v>
          </cell>
          <cell r="CN1086">
            <v>83.5</v>
          </cell>
          <cell r="CO1086">
            <v>80</v>
          </cell>
          <cell r="CP1086">
            <v>78</v>
          </cell>
          <cell r="CQ1086" t="str">
            <v/>
          </cell>
          <cell r="CR1086">
            <v>0</v>
          </cell>
          <cell r="CS1086">
            <v>82.08</v>
          </cell>
          <cell r="CT1086">
            <v>89.75</v>
          </cell>
          <cell r="CU1086">
            <v>86.5</v>
          </cell>
          <cell r="CV1086">
            <v>83</v>
          </cell>
          <cell r="CW1086" t="str">
            <v/>
          </cell>
          <cell r="CX1086">
            <v>0</v>
          </cell>
          <cell r="CY1086">
            <v>82.44</v>
          </cell>
          <cell r="CZ1086">
            <v>83.75</v>
          </cell>
          <cell r="DA1086">
            <v>76.75</v>
          </cell>
          <cell r="DB1086">
            <v>83</v>
          </cell>
          <cell r="DC1086" t="str">
            <v/>
          </cell>
          <cell r="DD1086">
            <v>0</v>
          </cell>
          <cell r="DE1086">
            <v>91</v>
          </cell>
          <cell r="DF1086">
            <v>81</v>
          </cell>
          <cell r="DG1086">
            <v>81.75</v>
          </cell>
          <cell r="DH1086">
            <v>88</v>
          </cell>
          <cell r="DI1086" t="str">
            <v/>
          </cell>
          <cell r="DJ1086">
            <v>0</v>
          </cell>
          <cell r="DK1086">
            <v>0</v>
          </cell>
          <cell r="DL1086">
            <v>0</v>
          </cell>
          <cell r="DM1086">
            <v>0</v>
          </cell>
          <cell r="DN1086">
            <v>85</v>
          </cell>
          <cell r="DO1086" t="str">
            <v/>
          </cell>
          <cell r="DP1086">
            <v>0</v>
          </cell>
          <cell r="DQ1086">
            <v>89</v>
          </cell>
          <cell r="DR1086">
            <v>85.5</v>
          </cell>
          <cell r="DS1086">
            <v>91.5</v>
          </cell>
          <cell r="DT1086">
            <v>82</v>
          </cell>
          <cell r="DU1086" t="str">
            <v/>
          </cell>
          <cell r="DV1086">
            <v>0</v>
          </cell>
          <cell r="DW1086">
            <v>91</v>
          </cell>
          <cell r="DX1086">
            <v>86.75</v>
          </cell>
          <cell r="DY1086">
            <v>79.75</v>
          </cell>
          <cell r="DZ1086">
            <v>85</v>
          </cell>
          <cell r="EA1086" t="str">
            <v/>
          </cell>
          <cell r="EB1086">
            <v>0</v>
          </cell>
          <cell r="EC1086">
            <v>79.78</v>
          </cell>
          <cell r="ED1086">
            <v>78.25</v>
          </cell>
          <cell r="EE1086">
            <v>84.25</v>
          </cell>
          <cell r="EF1086">
            <v>77</v>
          </cell>
          <cell r="EG1086" t="str">
            <v/>
          </cell>
          <cell r="EH1086">
            <v>0</v>
          </cell>
          <cell r="EI1086">
            <v>78.5</v>
          </cell>
          <cell r="EJ1086">
            <v>74.75</v>
          </cell>
          <cell r="EK1086">
            <v>74.5</v>
          </cell>
          <cell r="EL1086">
            <v>76</v>
          </cell>
          <cell r="EM1086" t="str">
            <v/>
          </cell>
          <cell r="EN1086">
            <v>0</v>
          </cell>
          <cell r="EO1086">
            <v>78.5</v>
          </cell>
          <cell r="EP1086">
            <v>74.75</v>
          </cell>
          <cell r="EQ1086">
            <v>74.5</v>
          </cell>
          <cell r="ER1086">
            <v>76</v>
          </cell>
          <cell r="ES1086" t="str">
            <v/>
          </cell>
          <cell r="ET1086">
            <v>0</v>
          </cell>
          <cell r="EU1086">
            <v>78.5</v>
          </cell>
          <cell r="EV1086">
            <v>74.75</v>
          </cell>
          <cell r="EW1086">
            <v>74.5</v>
          </cell>
          <cell r="EX1086">
            <v>76</v>
          </cell>
          <cell r="EY1086" t="str">
            <v/>
          </cell>
          <cell r="EZ1086">
            <v>0</v>
          </cell>
          <cell r="FA1086">
            <v>79.33</v>
          </cell>
          <cell r="FB1086">
            <v>71.25</v>
          </cell>
          <cell r="FC1086">
            <v>79</v>
          </cell>
          <cell r="FD1086">
            <v>72</v>
          </cell>
          <cell r="FE1086" t="str">
            <v/>
          </cell>
          <cell r="FF1086">
            <v>0</v>
          </cell>
          <cell r="FG1086">
            <v>79.33</v>
          </cell>
          <cell r="FH1086">
            <v>71.25</v>
          </cell>
          <cell r="FI1086">
            <v>79</v>
          </cell>
          <cell r="FJ1086">
            <v>72</v>
          </cell>
          <cell r="FK1086" t="str">
            <v/>
          </cell>
          <cell r="FL1086">
            <v>0</v>
          </cell>
          <cell r="FM1086">
            <v>79.33</v>
          </cell>
          <cell r="FN1086">
            <v>71.25</v>
          </cell>
          <cell r="FO1086">
            <v>79</v>
          </cell>
          <cell r="FP1086">
            <v>72</v>
          </cell>
          <cell r="FQ1086" t="str">
            <v/>
          </cell>
          <cell r="FR1086">
            <v>0</v>
          </cell>
          <cell r="FS1086">
            <v>79.33</v>
          </cell>
          <cell r="FT1086">
            <v>71.25</v>
          </cell>
          <cell r="FU1086">
            <v>79</v>
          </cell>
          <cell r="FV1086">
            <v>72</v>
          </cell>
          <cell r="FW1086" t="str">
            <v/>
          </cell>
          <cell r="FX1086">
            <v>0</v>
          </cell>
          <cell r="FY1086">
            <v>79.33</v>
          </cell>
          <cell r="FZ1086">
            <v>71.25</v>
          </cell>
          <cell r="GA1086">
            <v>79</v>
          </cell>
          <cell r="GB1086">
            <v>72</v>
          </cell>
          <cell r="GC1086" t="str">
            <v/>
          </cell>
          <cell r="GD1086">
            <v>0</v>
          </cell>
          <cell r="GE1086">
            <v>79.33</v>
          </cell>
          <cell r="GF1086">
            <v>71.25</v>
          </cell>
          <cell r="GG1086">
            <v>79</v>
          </cell>
          <cell r="GH1086">
            <v>72</v>
          </cell>
          <cell r="GI1086" t="str">
            <v/>
          </cell>
          <cell r="GJ1086">
            <v>0</v>
          </cell>
          <cell r="GK1086">
            <v>79.33</v>
          </cell>
          <cell r="GL1086">
            <v>71.25</v>
          </cell>
          <cell r="GM1086">
            <v>79</v>
          </cell>
          <cell r="GN1086">
            <v>72</v>
          </cell>
          <cell r="GO1086" t="str">
            <v/>
          </cell>
          <cell r="GP1086">
            <v>0</v>
          </cell>
          <cell r="GQ1086">
            <v>79.33</v>
          </cell>
          <cell r="GR1086">
            <v>71.25</v>
          </cell>
          <cell r="GS1086">
            <v>79</v>
          </cell>
          <cell r="GT1086">
            <v>72</v>
          </cell>
          <cell r="GU1086" t="str">
            <v/>
          </cell>
          <cell r="GV1086">
            <v>0</v>
          </cell>
          <cell r="GW1086">
            <v>81.92</v>
          </cell>
          <cell r="GX1086">
            <v>78.75</v>
          </cell>
          <cell r="GY1086">
            <v>70</v>
          </cell>
          <cell r="GZ1086">
            <v>78</v>
          </cell>
          <cell r="HA1086" t="str">
            <v>EKO-L</v>
          </cell>
          <cell r="HB1086">
            <v>0</v>
          </cell>
          <cell r="HC1086">
            <v>83.83</v>
          </cell>
          <cell r="HD1086">
            <v>75.75</v>
          </cell>
          <cell r="HE1086">
            <v>77.5</v>
          </cell>
          <cell r="HF1086">
            <v>79</v>
          </cell>
          <cell r="HH1086">
            <v>0</v>
          </cell>
          <cell r="HM1086" t="str">
            <v/>
          </cell>
          <cell r="HN1086" t="str">
            <v/>
          </cell>
          <cell r="HS1086">
            <v>0</v>
          </cell>
          <cell r="HT1086" t="str">
            <v>PKN</v>
          </cell>
          <cell r="HU1086">
            <v>0</v>
          </cell>
          <cell r="HV1086" t="str">
            <v>IND</v>
          </cell>
          <cell r="HW1086">
            <v>0</v>
          </cell>
          <cell r="HX1086" t="str">
            <v>MAT-W</v>
          </cell>
          <cell r="HY1086">
            <v>0</v>
          </cell>
          <cell r="HZ1086" t="str">
            <v>SEJ-W</v>
          </cell>
          <cell r="IA1086">
            <v>0</v>
          </cell>
          <cell r="IB1086" t="str">
            <v>IGR-W</v>
          </cell>
          <cell r="IC1086">
            <v>0</v>
          </cell>
          <cell r="ID1086" t="str">
            <v>SBO</v>
          </cell>
          <cell r="IE1086">
            <v>0</v>
          </cell>
          <cell r="IF1086" t="str">
            <v>PJO</v>
          </cell>
          <cell r="IG1086">
            <v>0</v>
          </cell>
          <cell r="IH1086" t="str">
            <v>PRA</v>
          </cell>
          <cell r="II1086">
            <v>0</v>
          </cell>
          <cell r="IJ1086" t="str">
            <v>JAW</v>
          </cell>
          <cell r="IK1086">
            <v>0</v>
          </cell>
          <cell r="IL1086" t="str">
            <v>ARB</v>
          </cell>
          <cell r="IM1086">
            <v>0</v>
          </cell>
          <cell r="IN1086" t="str">
            <v>PKM</v>
          </cell>
          <cell r="IO1086">
            <v>0</v>
          </cell>
          <cell r="IP1086" t="str">
            <v>MAT-P</v>
          </cell>
          <cell r="IQ1086">
            <v>0</v>
          </cell>
          <cell r="IR1086" t="str">
            <v>BIO-P</v>
          </cell>
          <cell r="IS1086">
            <v>0</v>
          </cell>
          <cell r="IT1086" t="str">
            <v>FIS-P</v>
          </cell>
          <cell r="IU1086">
            <v>0</v>
          </cell>
          <cell r="IV1086" t="str">
            <v>KIM-P</v>
          </cell>
          <cell r="IW1086">
            <v>0</v>
          </cell>
          <cell r="IX1086" t="str">
            <v>EKO-L</v>
          </cell>
          <cell r="IY1086">
            <v>0</v>
          </cell>
          <cell r="JA1086">
            <v>0</v>
          </cell>
        </row>
        <row r="1087">
          <cell r="Q1087" t="str">
            <v/>
          </cell>
          <cell r="AB1087" t="str">
            <v/>
          </cell>
          <cell r="AC1087">
            <v>7</v>
          </cell>
          <cell r="AI1087" t="str">
            <v/>
          </cell>
          <cell r="AJ1087">
            <v>0</v>
          </cell>
          <cell r="AK1087">
            <v>83.25</v>
          </cell>
          <cell r="AL1087">
            <v>84.5</v>
          </cell>
          <cell r="AM1087">
            <v>88</v>
          </cell>
          <cell r="AN1087">
            <v>80</v>
          </cell>
          <cell r="AO1087" t="str">
            <v/>
          </cell>
          <cell r="AP1087">
            <v>0</v>
          </cell>
          <cell r="AQ1087">
            <v>85</v>
          </cell>
          <cell r="AR1087">
            <v>0</v>
          </cell>
          <cell r="AS1087">
            <v>78.5</v>
          </cell>
          <cell r="AT1087">
            <v>81</v>
          </cell>
          <cell r="AU1087" t="str">
            <v/>
          </cell>
          <cell r="AV1087">
            <v>0</v>
          </cell>
          <cell r="AW1087">
            <v>81.83</v>
          </cell>
          <cell r="AX1087">
            <v>84</v>
          </cell>
          <cell r="AY1087">
            <v>88</v>
          </cell>
          <cell r="AZ1087">
            <v>80</v>
          </cell>
          <cell r="BA1087" t="str">
            <v/>
          </cell>
          <cell r="BB1087">
            <v>0</v>
          </cell>
          <cell r="BC1087">
            <v>86.75</v>
          </cell>
          <cell r="BD1087">
            <v>84.5</v>
          </cell>
          <cell r="BE1087">
            <v>88</v>
          </cell>
          <cell r="BF1087">
            <v>82</v>
          </cell>
          <cell r="BG1087" t="str">
            <v/>
          </cell>
          <cell r="BH1087">
            <v>0</v>
          </cell>
          <cell r="BI1087">
            <v>84.33</v>
          </cell>
          <cell r="BJ1087">
            <v>80</v>
          </cell>
          <cell r="BK1087">
            <v>77.75</v>
          </cell>
          <cell r="BL1087">
            <v>78</v>
          </cell>
          <cell r="BM1087" t="str">
            <v/>
          </cell>
          <cell r="BN1087">
            <v>0</v>
          </cell>
          <cell r="BO1087">
            <v>81.13</v>
          </cell>
          <cell r="BP1087">
            <v>78.25</v>
          </cell>
          <cell r="BQ1087">
            <v>77.75</v>
          </cell>
          <cell r="BR1087">
            <v>85</v>
          </cell>
          <cell r="BS1087" t="str">
            <v/>
          </cell>
          <cell r="BT1087">
            <v>0</v>
          </cell>
          <cell r="BU1087">
            <v>86.5</v>
          </cell>
          <cell r="BV1087">
            <v>84.25</v>
          </cell>
          <cell r="BW1087">
            <v>88.5</v>
          </cell>
          <cell r="BX1087">
            <v>88</v>
          </cell>
          <cell r="BY1087" t="str">
            <v/>
          </cell>
          <cell r="BZ1087">
            <v>0</v>
          </cell>
          <cell r="CA1087">
            <v>86.78</v>
          </cell>
          <cell r="CB1087">
            <v>81.75</v>
          </cell>
          <cell r="CC1087">
            <v>81</v>
          </cell>
          <cell r="CD1087">
            <v>82</v>
          </cell>
          <cell r="CE1087" t="str">
            <v/>
          </cell>
          <cell r="CF1087">
            <v>0</v>
          </cell>
          <cell r="CG1087">
            <v>86.25</v>
          </cell>
          <cell r="CH1087">
            <v>76.25</v>
          </cell>
          <cell r="CI1087">
            <v>78</v>
          </cell>
          <cell r="CJ1087">
            <v>82</v>
          </cell>
          <cell r="CK1087" t="str">
            <v/>
          </cell>
          <cell r="CL1087">
            <v>0</v>
          </cell>
          <cell r="CM1087">
            <v>76.17</v>
          </cell>
          <cell r="CN1087">
            <v>83.5</v>
          </cell>
          <cell r="CO1087">
            <v>80</v>
          </cell>
          <cell r="CP1087">
            <v>78</v>
          </cell>
          <cell r="CQ1087" t="str">
            <v/>
          </cell>
          <cell r="CR1087">
            <v>0</v>
          </cell>
          <cell r="CS1087">
            <v>82.08</v>
          </cell>
          <cell r="CT1087">
            <v>89.75</v>
          </cell>
          <cell r="CU1087">
            <v>86.5</v>
          </cell>
          <cell r="CV1087">
            <v>83</v>
          </cell>
          <cell r="CW1087" t="str">
            <v/>
          </cell>
          <cell r="CX1087">
            <v>0</v>
          </cell>
          <cell r="CY1087">
            <v>82.44</v>
          </cell>
          <cell r="CZ1087">
            <v>83.75</v>
          </cell>
          <cell r="DA1087">
            <v>76.75</v>
          </cell>
          <cell r="DB1087">
            <v>83</v>
          </cell>
          <cell r="DC1087" t="str">
            <v/>
          </cell>
          <cell r="DD1087">
            <v>0</v>
          </cell>
          <cell r="DE1087">
            <v>91</v>
          </cell>
          <cell r="DF1087">
            <v>81</v>
          </cell>
          <cell r="DG1087">
            <v>81.75</v>
          </cell>
          <cell r="DH1087">
            <v>88</v>
          </cell>
          <cell r="DI1087" t="str">
            <v/>
          </cell>
          <cell r="DJ1087">
            <v>0</v>
          </cell>
          <cell r="DK1087">
            <v>0</v>
          </cell>
          <cell r="DL1087">
            <v>0</v>
          </cell>
          <cell r="DM1087">
            <v>0</v>
          </cell>
          <cell r="DN1087">
            <v>85</v>
          </cell>
          <cell r="DO1087" t="str">
            <v/>
          </cell>
          <cell r="DP1087">
            <v>0</v>
          </cell>
          <cell r="DQ1087">
            <v>89</v>
          </cell>
          <cell r="DR1087">
            <v>85.5</v>
          </cell>
          <cell r="DS1087">
            <v>91.5</v>
          </cell>
          <cell r="DT1087">
            <v>82</v>
          </cell>
          <cell r="DU1087" t="str">
            <v/>
          </cell>
          <cell r="DV1087">
            <v>0</v>
          </cell>
          <cell r="DW1087">
            <v>91</v>
          </cell>
          <cell r="DX1087">
            <v>86.75</v>
          </cell>
          <cell r="DY1087">
            <v>79.75</v>
          </cell>
          <cell r="DZ1087">
            <v>85</v>
          </cell>
          <cell r="EA1087" t="str">
            <v/>
          </cell>
          <cell r="EB1087">
            <v>0</v>
          </cell>
          <cell r="EC1087">
            <v>79.78</v>
          </cell>
          <cell r="ED1087">
            <v>78.25</v>
          </cell>
          <cell r="EE1087">
            <v>84.25</v>
          </cell>
          <cell r="EF1087">
            <v>77</v>
          </cell>
          <cell r="EG1087" t="str">
            <v/>
          </cell>
          <cell r="EH1087">
            <v>0</v>
          </cell>
          <cell r="EI1087">
            <v>78.5</v>
          </cell>
          <cell r="EJ1087">
            <v>74.75</v>
          </cell>
          <cell r="EK1087">
            <v>74.5</v>
          </cell>
          <cell r="EL1087">
            <v>76</v>
          </cell>
          <cell r="EM1087" t="str">
            <v/>
          </cell>
          <cell r="EN1087">
            <v>0</v>
          </cell>
          <cell r="EO1087">
            <v>78.5</v>
          </cell>
          <cell r="EP1087">
            <v>74.75</v>
          </cell>
          <cell r="EQ1087">
            <v>74.5</v>
          </cell>
          <cell r="ER1087">
            <v>76</v>
          </cell>
          <cell r="ES1087" t="str">
            <v/>
          </cell>
          <cell r="ET1087">
            <v>0</v>
          </cell>
          <cell r="EU1087">
            <v>78.5</v>
          </cell>
          <cell r="EV1087">
            <v>74.75</v>
          </cell>
          <cell r="EW1087">
            <v>74.5</v>
          </cell>
          <cell r="EX1087">
            <v>76</v>
          </cell>
          <cell r="EY1087" t="str">
            <v/>
          </cell>
          <cell r="EZ1087">
            <v>0</v>
          </cell>
          <cell r="FA1087">
            <v>79.33</v>
          </cell>
          <cell r="FB1087">
            <v>71.25</v>
          </cell>
          <cell r="FC1087">
            <v>79</v>
          </cell>
          <cell r="FD1087">
            <v>72</v>
          </cell>
          <cell r="FE1087" t="str">
            <v/>
          </cell>
          <cell r="FF1087">
            <v>0</v>
          </cell>
          <cell r="FG1087">
            <v>79.33</v>
          </cell>
          <cell r="FH1087">
            <v>71.25</v>
          </cell>
          <cell r="FI1087">
            <v>79</v>
          </cell>
          <cell r="FJ1087">
            <v>72</v>
          </cell>
          <cell r="FK1087" t="str">
            <v/>
          </cell>
          <cell r="FL1087">
            <v>0</v>
          </cell>
          <cell r="FM1087">
            <v>79.33</v>
          </cell>
          <cell r="FN1087">
            <v>71.25</v>
          </cell>
          <cell r="FO1087">
            <v>79</v>
          </cell>
          <cell r="FP1087">
            <v>72</v>
          </cell>
          <cell r="FQ1087" t="str">
            <v/>
          </cell>
          <cell r="FR1087">
            <v>0</v>
          </cell>
          <cell r="FS1087">
            <v>79.33</v>
          </cell>
          <cell r="FT1087">
            <v>71.25</v>
          </cell>
          <cell r="FU1087">
            <v>79</v>
          </cell>
          <cell r="FV1087">
            <v>72</v>
          </cell>
          <cell r="FW1087" t="str">
            <v/>
          </cell>
          <cell r="FX1087">
            <v>0</v>
          </cell>
          <cell r="FY1087">
            <v>79.33</v>
          </cell>
          <cell r="FZ1087">
            <v>71.25</v>
          </cell>
          <cell r="GA1087">
            <v>79</v>
          </cell>
          <cell r="GB1087">
            <v>72</v>
          </cell>
          <cell r="GC1087" t="str">
            <v/>
          </cell>
          <cell r="GD1087">
            <v>0</v>
          </cell>
          <cell r="GE1087">
            <v>79.33</v>
          </cell>
          <cell r="GF1087">
            <v>71.25</v>
          </cell>
          <cell r="GG1087">
            <v>79</v>
          </cell>
          <cell r="GH1087">
            <v>72</v>
          </cell>
          <cell r="GI1087" t="str">
            <v/>
          </cell>
          <cell r="GJ1087">
            <v>0</v>
          </cell>
          <cell r="GK1087">
            <v>79.33</v>
          </cell>
          <cell r="GL1087">
            <v>71.25</v>
          </cell>
          <cell r="GM1087">
            <v>79</v>
          </cell>
          <cell r="GN1087">
            <v>72</v>
          </cell>
          <cell r="GO1087" t="str">
            <v/>
          </cell>
          <cell r="GP1087">
            <v>0</v>
          </cell>
          <cell r="GQ1087">
            <v>79.33</v>
          </cell>
          <cell r="GR1087">
            <v>71.25</v>
          </cell>
          <cell r="GS1087">
            <v>79</v>
          </cell>
          <cell r="GT1087">
            <v>72</v>
          </cell>
          <cell r="GU1087" t="str">
            <v/>
          </cell>
          <cell r="GV1087">
            <v>0</v>
          </cell>
          <cell r="GW1087">
            <v>81.92</v>
          </cell>
          <cell r="GX1087">
            <v>78.75</v>
          </cell>
          <cell r="GY1087">
            <v>70</v>
          </cell>
          <cell r="GZ1087">
            <v>78</v>
          </cell>
          <cell r="HA1087" t="str">
            <v>EKO-L</v>
          </cell>
          <cell r="HB1087">
            <v>0</v>
          </cell>
          <cell r="HC1087">
            <v>83.83</v>
          </cell>
          <cell r="HD1087">
            <v>75.75</v>
          </cell>
          <cell r="HE1087">
            <v>77.5</v>
          </cell>
          <cell r="HF1087">
            <v>79</v>
          </cell>
          <cell r="HH1087">
            <v>0</v>
          </cell>
          <cell r="HM1087" t="str">
            <v/>
          </cell>
          <cell r="HN1087" t="str">
            <v/>
          </cell>
          <cell r="HS1087">
            <v>0</v>
          </cell>
          <cell r="HT1087" t="str">
            <v>PKN</v>
          </cell>
          <cell r="HU1087">
            <v>0</v>
          </cell>
          <cell r="HV1087" t="str">
            <v>IND</v>
          </cell>
          <cell r="HW1087">
            <v>0</v>
          </cell>
          <cell r="HX1087" t="str">
            <v>MAT-W</v>
          </cell>
          <cell r="HY1087">
            <v>0</v>
          </cell>
          <cell r="HZ1087" t="str">
            <v>SEJ-W</v>
          </cell>
          <cell r="IA1087">
            <v>0</v>
          </cell>
          <cell r="IB1087" t="str">
            <v>IGR-W</v>
          </cell>
          <cell r="IC1087">
            <v>0</v>
          </cell>
          <cell r="ID1087" t="str">
            <v>SBO</v>
          </cell>
          <cell r="IE1087">
            <v>0</v>
          </cell>
          <cell r="IF1087" t="str">
            <v>PJO</v>
          </cell>
          <cell r="IG1087">
            <v>0</v>
          </cell>
          <cell r="IH1087" t="str">
            <v>PRA</v>
          </cell>
          <cell r="II1087">
            <v>0</v>
          </cell>
          <cell r="IJ1087" t="str">
            <v>JAW</v>
          </cell>
          <cell r="IK1087">
            <v>0</v>
          </cell>
          <cell r="IL1087" t="str">
            <v>ARB</v>
          </cell>
          <cell r="IM1087">
            <v>0</v>
          </cell>
          <cell r="IN1087" t="str">
            <v>PKM</v>
          </cell>
          <cell r="IO1087">
            <v>0</v>
          </cell>
          <cell r="IP1087" t="str">
            <v>MAT-P</v>
          </cell>
          <cell r="IQ1087">
            <v>0</v>
          </cell>
          <cell r="IR1087" t="str">
            <v>BIO-P</v>
          </cell>
          <cell r="IS1087">
            <v>0</v>
          </cell>
          <cell r="IT1087" t="str">
            <v>FIS-P</v>
          </cell>
          <cell r="IU1087">
            <v>0</v>
          </cell>
          <cell r="IV1087" t="str">
            <v>KIM-P</v>
          </cell>
          <cell r="IW1087">
            <v>0</v>
          </cell>
          <cell r="IX1087" t="str">
            <v>EKO-L</v>
          </cell>
          <cell r="IY1087">
            <v>0</v>
          </cell>
          <cell r="JA1087">
            <v>0</v>
          </cell>
        </row>
        <row r="1088">
          <cell r="Q1088" t="str">
            <v/>
          </cell>
          <cell r="AB1088" t="str">
            <v/>
          </cell>
          <cell r="AC1088">
            <v>8</v>
          </cell>
          <cell r="AI1088" t="str">
            <v/>
          </cell>
          <cell r="AJ1088">
            <v>0</v>
          </cell>
          <cell r="AK1088">
            <v>83.25</v>
          </cell>
          <cell r="AL1088">
            <v>84.5</v>
          </cell>
          <cell r="AM1088">
            <v>88</v>
          </cell>
          <cell r="AN1088">
            <v>80</v>
          </cell>
          <cell r="AO1088" t="str">
            <v/>
          </cell>
          <cell r="AP1088">
            <v>0</v>
          </cell>
          <cell r="AQ1088">
            <v>85</v>
          </cell>
          <cell r="AR1088">
            <v>0</v>
          </cell>
          <cell r="AS1088">
            <v>78.5</v>
          </cell>
          <cell r="AT1088">
            <v>81</v>
          </cell>
          <cell r="AU1088" t="str">
            <v/>
          </cell>
          <cell r="AV1088">
            <v>0</v>
          </cell>
          <cell r="AW1088">
            <v>81.83</v>
          </cell>
          <cell r="AX1088">
            <v>84</v>
          </cell>
          <cell r="AY1088">
            <v>88</v>
          </cell>
          <cell r="AZ1088">
            <v>80</v>
          </cell>
          <cell r="BA1088" t="str">
            <v/>
          </cell>
          <cell r="BB1088">
            <v>0</v>
          </cell>
          <cell r="BC1088">
            <v>86.75</v>
          </cell>
          <cell r="BD1088">
            <v>84.5</v>
          </cell>
          <cell r="BE1088">
            <v>88</v>
          </cell>
          <cell r="BF1088">
            <v>82</v>
          </cell>
          <cell r="BG1088" t="str">
            <v/>
          </cell>
          <cell r="BH1088">
            <v>0</v>
          </cell>
          <cell r="BI1088">
            <v>84.33</v>
          </cell>
          <cell r="BJ1088">
            <v>80</v>
          </cell>
          <cell r="BK1088">
            <v>77.75</v>
          </cell>
          <cell r="BL1088">
            <v>78</v>
          </cell>
          <cell r="BM1088" t="str">
            <v/>
          </cell>
          <cell r="BN1088">
            <v>0</v>
          </cell>
          <cell r="BO1088">
            <v>81.13</v>
          </cell>
          <cell r="BP1088">
            <v>78.25</v>
          </cell>
          <cell r="BQ1088">
            <v>77.75</v>
          </cell>
          <cell r="BR1088">
            <v>85</v>
          </cell>
          <cell r="BS1088" t="str">
            <v/>
          </cell>
          <cell r="BT1088">
            <v>0</v>
          </cell>
          <cell r="BU1088">
            <v>86.5</v>
          </cell>
          <cell r="BV1088">
            <v>84.25</v>
          </cell>
          <cell r="BW1088">
            <v>88.5</v>
          </cell>
          <cell r="BX1088">
            <v>88</v>
          </cell>
          <cell r="BY1088" t="str">
            <v/>
          </cell>
          <cell r="BZ1088">
            <v>0</v>
          </cell>
          <cell r="CA1088">
            <v>86.78</v>
          </cell>
          <cell r="CB1088">
            <v>81.75</v>
          </cell>
          <cell r="CC1088">
            <v>81</v>
          </cell>
          <cell r="CD1088">
            <v>82</v>
          </cell>
          <cell r="CE1088" t="str">
            <v/>
          </cell>
          <cell r="CF1088">
            <v>0</v>
          </cell>
          <cell r="CG1088">
            <v>86.25</v>
          </cell>
          <cell r="CH1088">
            <v>76.25</v>
          </cell>
          <cell r="CI1088">
            <v>78</v>
          </cell>
          <cell r="CJ1088">
            <v>82</v>
          </cell>
          <cell r="CK1088" t="str">
            <v/>
          </cell>
          <cell r="CL1088">
            <v>0</v>
          </cell>
          <cell r="CM1088">
            <v>76.17</v>
          </cell>
          <cell r="CN1088">
            <v>83.5</v>
          </cell>
          <cell r="CO1088">
            <v>80</v>
          </cell>
          <cell r="CP1088">
            <v>78</v>
          </cell>
          <cell r="CQ1088" t="str">
            <v/>
          </cell>
          <cell r="CR1088">
            <v>0</v>
          </cell>
          <cell r="CS1088">
            <v>82.08</v>
          </cell>
          <cell r="CT1088">
            <v>89.75</v>
          </cell>
          <cell r="CU1088">
            <v>86.5</v>
          </cell>
          <cell r="CV1088">
            <v>83</v>
          </cell>
          <cell r="CW1088" t="str">
            <v/>
          </cell>
          <cell r="CX1088">
            <v>0</v>
          </cell>
          <cell r="CY1088">
            <v>82.44</v>
          </cell>
          <cell r="CZ1088">
            <v>83.75</v>
          </cell>
          <cell r="DA1088">
            <v>76.75</v>
          </cell>
          <cell r="DB1088">
            <v>83</v>
          </cell>
          <cell r="DC1088" t="str">
            <v/>
          </cell>
          <cell r="DD1088">
            <v>0</v>
          </cell>
          <cell r="DE1088">
            <v>91</v>
          </cell>
          <cell r="DF1088">
            <v>81</v>
          </cell>
          <cell r="DG1088">
            <v>81.75</v>
          </cell>
          <cell r="DH1088">
            <v>88</v>
          </cell>
          <cell r="DI1088" t="str">
            <v/>
          </cell>
          <cell r="DJ1088">
            <v>0</v>
          </cell>
          <cell r="DK1088">
            <v>0</v>
          </cell>
          <cell r="DL1088">
            <v>0</v>
          </cell>
          <cell r="DM1088">
            <v>0</v>
          </cell>
          <cell r="DN1088">
            <v>85</v>
          </cell>
          <cell r="DO1088" t="str">
            <v/>
          </cell>
          <cell r="DP1088">
            <v>0</v>
          </cell>
          <cell r="DQ1088">
            <v>89</v>
          </cell>
          <cell r="DR1088">
            <v>85.5</v>
          </cell>
          <cell r="DS1088">
            <v>91.5</v>
          </cell>
          <cell r="DT1088">
            <v>82</v>
          </cell>
          <cell r="DU1088" t="str">
            <v/>
          </cell>
          <cell r="DV1088">
            <v>0</v>
          </cell>
          <cell r="DW1088">
            <v>91</v>
          </cell>
          <cell r="DX1088">
            <v>86.75</v>
          </cell>
          <cell r="DY1088">
            <v>79.75</v>
          </cell>
          <cell r="DZ1088">
            <v>85</v>
          </cell>
          <cell r="EA1088" t="str">
            <v/>
          </cell>
          <cell r="EB1088">
            <v>0</v>
          </cell>
          <cell r="EC1088">
            <v>79.78</v>
          </cell>
          <cell r="ED1088">
            <v>78.25</v>
          </cell>
          <cell r="EE1088">
            <v>84.25</v>
          </cell>
          <cell r="EF1088">
            <v>77</v>
          </cell>
          <cell r="EG1088" t="str">
            <v/>
          </cell>
          <cell r="EH1088">
            <v>0</v>
          </cell>
          <cell r="EI1088">
            <v>78.5</v>
          </cell>
          <cell r="EJ1088">
            <v>74.75</v>
          </cell>
          <cell r="EK1088">
            <v>74.5</v>
          </cell>
          <cell r="EL1088">
            <v>76</v>
          </cell>
          <cell r="EM1088" t="str">
            <v/>
          </cell>
          <cell r="EN1088">
            <v>0</v>
          </cell>
          <cell r="EO1088">
            <v>78.5</v>
          </cell>
          <cell r="EP1088">
            <v>74.75</v>
          </cell>
          <cell r="EQ1088">
            <v>74.5</v>
          </cell>
          <cell r="ER1088">
            <v>76</v>
          </cell>
          <cell r="ES1088" t="str">
            <v/>
          </cell>
          <cell r="ET1088">
            <v>0</v>
          </cell>
          <cell r="EU1088">
            <v>78.5</v>
          </cell>
          <cell r="EV1088">
            <v>74.75</v>
          </cell>
          <cell r="EW1088">
            <v>74.5</v>
          </cell>
          <cell r="EX1088">
            <v>76</v>
          </cell>
          <cell r="EY1088" t="str">
            <v/>
          </cell>
          <cell r="EZ1088">
            <v>0</v>
          </cell>
          <cell r="FA1088">
            <v>79.33</v>
          </cell>
          <cell r="FB1088">
            <v>71.25</v>
          </cell>
          <cell r="FC1088">
            <v>79</v>
          </cell>
          <cell r="FD1088">
            <v>72</v>
          </cell>
          <cell r="FE1088" t="str">
            <v/>
          </cell>
          <cell r="FF1088">
            <v>0</v>
          </cell>
          <cell r="FG1088">
            <v>79.33</v>
          </cell>
          <cell r="FH1088">
            <v>71.25</v>
          </cell>
          <cell r="FI1088">
            <v>79</v>
          </cell>
          <cell r="FJ1088">
            <v>72</v>
          </cell>
          <cell r="FK1088" t="str">
            <v/>
          </cell>
          <cell r="FL1088">
            <v>0</v>
          </cell>
          <cell r="FM1088">
            <v>79.33</v>
          </cell>
          <cell r="FN1088">
            <v>71.25</v>
          </cell>
          <cell r="FO1088">
            <v>79</v>
          </cell>
          <cell r="FP1088">
            <v>72</v>
          </cell>
          <cell r="FQ1088" t="str">
            <v/>
          </cell>
          <cell r="FR1088">
            <v>0</v>
          </cell>
          <cell r="FS1088">
            <v>79.33</v>
          </cell>
          <cell r="FT1088">
            <v>71.25</v>
          </cell>
          <cell r="FU1088">
            <v>79</v>
          </cell>
          <cell r="FV1088">
            <v>72</v>
          </cell>
          <cell r="FW1088" t="str">
            <v/>
          </cell>
          <cell r="FX1088">
            <v>0</v>
          </cell>
          <cell r="FY1088">
            <v>79.33</v>
          </cell>
          <cell r="FZ1088">
            <v>71.25</v>
          </cell>
          <cell r="GA1088">
            <v>79</v>
          </cell>
          <cell r="GB1088">
            <v>72</v>
          </cell>
          <cell r="GC1088" t="str">
            <v/>
          </cell>
          <cell r="GD1088">
            <v>0</v>
          </cell>
          <cell r="GE1088">
            <v>79.33</v>
          </cell>
          <cell r="GF1088">
            <v>71.25</v>
          </cell>
          <cell r="GG1088">
            <v>79</v>
          </cell>
          <cell r="GH1088">
            <v>72</v>
          </cell>
          <cell r="GI1088" t="str">
            <v/>
          </cell>
          <cell r="GJ1088">
            <v>0</v>
          </cell>
          <cell r="GK1088">
            <v>79.33</v>
          </cell>
          <cell r="GL1088">
            <v>71.25</v>
          </cell>
          <cell r="GM1088">
            <v>79</v>
          </cell>
          <cell r="GN1088">
            <v>72</v>
          </cell>
          <cell r="GO1088" t="str">
            <v/>
          </cell>
          <cell r="GP1088">
            <v>0</v>
          </cell>
          <cell r="GQ1088">
            <v>79.33</v>
          </cell>
          <cell r="GR1088">
            <v>71.25</v>
          </cell>
          <cell r="GS1088">
            <v>79</v>
          </cell>
          <cell r="GT1088">
            <v>72</v>
          </cell>
          <cell r="GU1088" t="str">
            <v/>
          </cell>
          <cell r="GV1088">
            <v>0</v>
          </cell>
          <cell r="GW1088">
            <v>81.92</v>
          </cell>
          <cell r="GX1088">
            <v>78.75</v>
          </cell>
          <cell r="GY1088">
            <v>70</v>
          </cell>
          <cell r="GZ1088">
            <v>78</v>
          </cell>
          <cell r="HA1088" t="str">
            <v>EKO-L</v>
          </cell>
          <cell r="HB1088">
            <v>0</v>
          </cell>
          <cell r="HC1088">
            <v>83.83</v>
          </cell>
          <cell r="HD1088">
            <v>75.75</v>
          </cell>
          <cell r="HE1088">
            <v>77.5</v>
          </cell>
          <cell r="HF1088">
            <v>79</v>
          </cell>
          <cell r="HH1088">
            <v>0</v>
          </cell>
          <cell r="HM1088" t="str">
            <v/>
          </cell>
          <cell r="HN1088" t="str">
            <v/>
          </cell>
          <cell r="HS1088">
            <v>0</v>
          </cell>
          <cell r="HT1088" t="str">
            <v>PKN</v>
          </cell>
          <cell r="HU1088">
            <v>0</v>
          </cell>
          <cell r="HV1088" t="str">
            <v>IND</v>
          </cell>
          <cell r="HW1088">
            <v>0</v>
          </cell>
          <cell r="HX1088" t="str">
            <v>MAT-W</v>
          </cell>
          <cell r="HY1088">
            <v>0</v>
          </cell>
          <cell r="HZ1088" t="str">
            <v>SEJ-W</v>
          </cell>
          <cell r="IA1088">
            <v>0</v>
          </cell>
          <cell r="IB1088" t="str">
            <v>IGR-W</v>
          </cell>
          <cell r="IC1088">
            <v>0</v>
          </cell>
          <cell r="ID1088" t="str">
            <v>SBO</v>
          </cell>
          <cell r="IE1088">
            <v>0</v>
          </cell>
          <cell r="IF1088" t="str">
            <v>PJO</v>
          </cell>
          <cell r="IG1088">
            <v>0</v>
          </cell>
          <cell r="IH1088" t="str">
            <v>PRA</v>
          </cell>
          <cell r="II1088">
            <v>0</v>
          </cell>
          <cell r="IJ1088" t="str">
            <v>JAW</v>
          </cell>
          <cell r="IK1088">
            <v>0</v>
          </cell>
          <cell r="IL1088" t="str">
            <v>ARB</v>
          </cell>
          <cell r="IM1088">
            <v>0</v>
          </cell>
          <cell r="IN1088" t="str">
            <v>PKM</v>
          </cell>
          <cell r="IO1088">
            <v>0</v>
          </cell>
          <cell r="IP1088" t="str">
            <v>MAT-P</v>
          </cell>
          <cell r="IQ1088">
            <v>0</v>
          </cell>
          <cell r="IR1088" t="str">
            <v>BIO-P</v>
          </cell>
          <cell r="IS1088">
            <v>0</v>
          </cell>
          <cell r="IT1088" t="str">
            <v>FIS-P</v>
          </cell>
          <cell r="IU1088">
            <v>0</v>
          </cell>
          <cell r="IV1088" t="str">
            <v>KIM-P</v>
          </cell>
          <cell r="IW1088">
            <v>0</v>
          </cell>
          <cell r="IX1088" t="str">
            <v>EKO-L</v>
          </cell>
          <cell r="IY1088">
            <v>0</v>
          </cell>
          <cell r="JA1088">
            <v>0</v>
          </cell>
        </row>
        <row r="1089">
          <cell r="Q1089" t="str">
            <v/>
          </cell>
          <cell r="AB1089" t="str">
            <v/>
          </cell>
          <cell r="AC1089">
            <v>9</v>
          </cell>
          <cell r="AI1089" t="str">
            <v/>
          </cell>
          <cell r="AJ1089">
            <v>0</v>
          </cell>
          <cell r="AK1089">
            <v>83.25</v>
          </cell>
          <cell r="AL1089">
            <v>84.5</v>
          </cell>
          <cell r="AM1089">
            <v>88</v>
          </cell>
          <cell r="AN1089">
            <v>80</v>
          </cell>
          <cell r="AO1089" t="str">
            <v/>
          </cell>
          <cell r="AP1089">
            <v>0</v>
          </cell>
          <cell r="AQ1089">
            <v>85</v>
          </cell>
          <cell r="AR1089">
            <v>0</v>
          </cell>
          <cell r="AS1089">
            <v>78.5</v>
          </cell>
          <cell r="AT1089">
            <v>81</v>
          </cell>
          <cell r="AU1089" t="str">
            <v/>
          </cell>
          <cell r="AV1089">
            <v>0</v>
          </cell>
          <cell r="AW1089">
            <v>81.83</v>
          </cell>
          <cell r="AX1089">
            <v>84</v>
          </cell>
          <cell r="AY1089">
            <v>88</v>
          </cell>
          <cell r="AZ1089">
            <v>80</v>
          </cell>
          <cell r="BA1089" t="str">
            <v/>
          </cell>
          <cell r="BB1089">
            <v>0</v>
          </cell>
          <cell r="BC1089">
            <v>86.75</v>
          </cell>
          <cell r="BD1089">
            <v>84.5</v>
          </cell>
          <cell r="BE1089">
            <v>88</v>
          </cell>
          <cell r="BF1089">
            <v>82</v>
          </cell>
          <cell r="BG1089" t="str">
            <v/>
          </cell>
          <cell r="BH1089">
            <v>0</v>
          </cell>
          <cell r="BI1089">
            <v>84.33</v>
          </cell>
          <cell r="BJ1089">
            <v>80</v>
          </cell>
          <cell r="BK1089">
            <v>77.75</v>
          </cell>
          <cell r="BL1089">
            <v>78</v>
          </cell>
          <cell r="BM1089" t="str">
            <v/>
          </cell>
          <cell r="BN1089">
            <v>0</v>
          </cell>
          <cell r="BO1089">
            <v>81.13</v>
          </cell>
          <cell r="BP1089">
            <v>78.25</v>
          </cell>
          <cell r="BQ1089">
            <v>77.75</v>
          </cell>
          <cell r="BR1089">
            <v>85</v>
          </cell>
          <cell r="BS1089" t="str">
            <v/>
          </cell>
          <cell r="BT1089">
            <v>0</v>
          </cell>
          <cell r="BU1089">
            <v>86.5</v>
          </cell>
          <cell r="BV1089">
            <v>84.25</v>
          </cell>
          <cell r="BW1089">
            <v>88.5</v>
          </cell>
          <cell r="BX1089">
            <v>88</v>
          </cell>
          <cell r="BY1089" t="str">
            <v/>
          </cell>
          <cell r="BZ1089">
            <v>0</v>
          </cell>
          <cell r="CA1089">
            <v>86.78</v>
          </cell>
          <cell r="CB1089">
            <v>81.75</v>
          </cell>
          <cell r="CC1089">
            <v>81</v>
          </cell>
          <cell r="CD1089">
            <v>82</v>
          </cell>
          <cell r="CE1089" t="str">
            <v/>
          </cell>
          <cell r="CF1089">
            <v>0</v>
          </cell>
          <cell r="CG1089">
            <v>86.25</v>
          </cell>
          <cell r="CH1089">
            <v>76.25</v>
          </cell>
          <cell r="CI1089">
            <v>78</v>
          </cell>
          <cell r="CJ1089">
            <v>82</v>
          </cell>
          <cell r="CK1089" t="str">
            <v/>
          </cell>
          <cell r="CL1089">
            <v>0</v>
          </cell>
          <cell r="CM1089">
            <v>76.17</v>
          </cell>
          <cell r="CN1089">
            <v>83.5</v>
          </cell>
          <cell r="CO1089">
            <v>80</v>
          </cell>
          <cell r="CP1089">
            <v>78</v>
          </cell>
          <cell r="CQ1089" t="str">
            <v/>
          </cell>
          <cell r="CR1089">
            <v>0</v>
          </cell>
          <cell r="CS1089">
            <v>82.08</v>
          </cell>
          <cell r="CT1089">
            <v>89.75</v>
          </cell>
          <cell r="CU1089">
            <v>86.5</v>
          </cell>
          <cell r="CV1089">
            <v>83</v>
          </cell>
          <cell r="CW1089" t="str">
            <v/>
          </cell>
          <cell r="CX1089">
            <v>0</v>
          </cell>
          <cell r="CY1089">
            <v>82.44</v>
          </cell>
          <cell r="CZ1089">
            <v>83.75</v>
          </cell>
          <cell r="DA1089">
            <v>76.75</v>
          </cell>
          <cell r="DB1089">
            <v>83</v>
          </cell>
          <cell r="DC1089" t="str">
            <v/>
          </cell>
          <cell r="DD1089">
            <v>0</v>
          </cell>
          <cell r="DE1089">
            <v>91</v>
          </cell>
          <cell r="DF1089">
            <v>81</v>
          </cell>
          <cell r="DG1089">
            <v>81.75</v>
          </cell>
          <cell r="DH1089">
            <v>88</v>
          </cell>
          <cell r="DI1089" t="str">
            <v/>
          </cell>
          <cell r="DJ1089">
            <v>0</v>
          </cell>
          <cell r="DK1089">
            <v>0</v>
          </cell>
          <cell r="DL1089">
            <v>0</v>
          </cell>
          <cell r="DM1089">
            <v>0</v>
          </cell>
          <cell r="DN1089">
            <v>85</v>
          </cell>
          <cell r="DO1089" t="str">
            <v/>
          </cell>
          <cell r="DP1089">
            <v>0</v>
          </cell>
          <cell r="DQ1089">
            <v>89</v>
          </cell>
          <cell r="DR1089">
            <v>85.5</v>
          </cell>
          <cell r="DS1089">
            <v>91.5</v>
          </cell>
          <cell r="DT1089">
            <v>82</v>
          </cell>
          <cell r="DU1089" t="str">
            <v/>
          </cell>
          <cell r="DV1089">
            <v>0</v>
          </cell>
          <cell r="DW1089">
            <v>91</v>
          </cell>
          <cell r="DX1089">
            <v>86.75</v>
          </cell>
          <cell r="DY1089">
            <v>79.75</v>
          </cell>
          <cell r="DZ1089">
            <v>85</v>
          </cell>
          <cell r="EA1089" t="str">
            <v/>
          </cell>
          <cell r="EB1089">
            <v>0</v>
          </cell>
          <cell r="EC1089">
            <v>79.78</v>
          </cell>
          <cell r="ED1089">
            <v>78.25</v>
          </cell>
          <cell r="EE1089">
            <v>84.25</v>
          </cell>
          <cell r="EF1089">
            <v>77</v>
          </cell>
          <cell r="EG1089" t="str">
            <v/>
          </cell>
          <cell r="EH1089">
            <v>0</v>
          </cell>
          <cell r="EI1089">
            <v>78.5</v>
          </cell>
          <cell r="EJ1089">
            <v>74.75</v>
          </cell>
          <cell r="EK1089">
            <v>74.5</v>
          </cell>
          <cell r="EL1089">
            <v>76</v>
          </cell>
          <cell r="EM1089" t="str">
            <v/>
          </cell>
          <cell r="EN1089">
            <v>0</v>
          </cell>
          <cell r="EO1089">
            <v>78.5</v>
          </cell>
          <cell r="EP1089">
            <v>74.75</v>
          </cell>
          <cell r="EQ1089">
            <v>74.5</v>
          </cell>
          <cell r="ER1089">
            <v>76</v>
          </cell>
          <cell r="ES1089" t="str">
            <v/>
          </cell>
          <cell r="ET1089">
            <v>0</v>
          </cell>
          <cell r="EU1089">
            <v>78.5</v>
          </cell>
          <cell r="EV1089">
            <v>74.75</v>
          </cell>
          <cell r="EW1089">
            <v>74.5</v>
          </cell>
          <cell r="EX1089">
            <v>76</v>
          </cell>
          <cell r="EY1089" t="str">
            <v/>
          </cell>
          <cell r="EZ1089">
            <v>0</v>
          </cell>
          <cell r="FA1089">
            <v>79.33</v>
          </cell>
          <cell r="FB1089">
            <v>71.25</v>
          </cell>
          <cell r="FC1089">
            <v>79</v>
          </cell>
          <cell r="FD1089">
            <v>72</v>
          </cell>
          <cell r="FE1089" t="str">
            <v/>
          </cell>
          <cell r="FF1089">
            <v>0</v>
          </cell>
          <cell r="FG1089">
            <v>79.33</v>
          </cell>
          <cell r="FH1089">
            <v>71.25</v>
          </cell>
          <cell r="FI1089">
            <v>79</v>
          </cell>
          <cell r="FJ1089">
            <v>72</v>
          </cell>
          <cell r="FK1089" t="str">
            <v/>
          </cell>
          <cell r="FL1089">
            <v>0</v>
          </cell>
          <cell r="FM1089">
            <v>79.33</v>
          </cell>
          <cell r="FN1089">
            <v>71.25</v>
          </cell>
          <cell r="FO1089">
            <v>79</v>
          </cell>
          <cell r="FP1089">
            <v>72</v>
          </cell>
          <cell r="FQ1089" t="str">
            <v/>
          </cell>
          <cell r="FR1089">
            <v>0</v>
          </cell>
          <cell r="FS1089">
            <v>79.33</v>
          </cell>
          <cell r="FT1089">
            <v>71.25</v>
          </cell>
          <cell r="FU1089">
            <v>79</v>
          </cell>
          <cell r="FV1089">
            <v>72</v>
          </cell>
          <cell r="FW1089" t="str">
            <v/>
          </cell>
          <cell r="FX1089">
            <v>0</v>
          </cell>
          <cell r="FY1089">
            <v>79.33</v>
          </cell>
          <cell r="FZ1089">
            <v>71.25</v>
          </cell>
          <cell r="GA1089">
            <v>79</v>
          </cell>
          <cell r="GB1089">
            <v>72</v>
          </cell>
          <cell r="GC1089" t="str">
            <v/>
          </cell>
          <cell r="GD1089">
            <v>0</v>
          </cell>
          <cell r="GE1089">
            <v>79.33</v>
          </cell>
          <cell r="GF1089">
            <v>71.25</v>
          </cell>
          <cell r="GG1089">
            <v>79</v>
          </cell>
          <cell r="GH1089">
            <v>72</v>
          </cell>
          <cell r="GI1089" t="str">
            <v/>
          </cell>
          <cell r="GJ1089">
            <v>0</v>
          </cell>
          <cell r="GK1089">
            <v>79.33</v>
          </cell>
          <cell r="GL1089">
            <v>71.25</v>
          </cell>
          <cell r="GM1089">
            <v>79</v>
          </cell>
          <cell r="GN1089">
            <v>72</v>
          </cell>
          <cell r="GO1089" t="str">
            <v/>
          </cell>
          <cell r="GP1089">
            <v>0</v>
          </cell>
          <cell r="GQ1089">
            <v>79.33</v>
          </cell>
          <cell r="GR1089">
            <v>71.25</v>
          </cell>
          <cell r="GS1089">
            <v>79</v>
          </cell>
          <cell r="GT1089">
            <v>72</v>
          </cell>
          <cell r="GU1089" t="str">
            <v/>
          </cell>
          <cell r="GV1089">
            <v>0</v>
          </cell>
          <cell r="GW1089">
            <v>81.92</v>
          </cell>
          <cell r="GX1089">
            <v>78.75</v>
          </cell>
          <cell r="GY1089">
            <v>70</v>
          </cell>
          <cell r="GZ1089">
            <v>78</v>
          </cell>
          <cell r="HA1089" t="str">
            <v>EKO-L</v>
          </cell>
          <cell r="HB1089">
            <v>0</v>
          </cell>
          <cell r="HC1089">
            <v>83.83</v>
          </cell>
          <cell r="HD1089">
            <v>75.75</v>
          </cell>
          <cell r="HE1089">
            <v>77.5</v>
          </cell>
          <cell r="HF1089">
            <v>79</v>
          </cell>
          <cell r="HH1089">
            <v>0</v>
          </cell>
          <cell r="HM1089" t="str">
            <v/>
          </cell>
          <cell r="HN1089" t="str">
            <v/>
          </cell>
          <cell r="HS1089">
            <v>0</v>
          </cell>
          <cell r="HT1089" t="str">
            <v>PKN</v>
          </cell>
          <cell r="HU1089">
            <v>0</v>
          </cell>
          <cell r="HV1089" t="str">
            <v>IND</v>
          </cell>
          <cell r="HW1089">
            <v>0</v>
          </cell>
          <cell r="HX1089" t="str">
            <v>MAT-W</v>
          </cell>
          <cell r="HY1089">
            <v>0</v>
          </cell>
          <cell r="HZ1089" t="str">
            <v>SEJ-W</v>
          </cell>
          <cell r="IA1089">
            <v>0</v>
          </cell>
          <cell r="IB1089" t="str">
            <v>IGR-W</v>
          </cell>
          <cell r="IC1089">
            <v>0</v>
          </cell>
          <cell r="ID1089" t="str">
            <v>SBO</v>
          </cell>
          <cell r="IE1089">
            <v>0</v>
          </cell>
          <cell r="IF1089" t="str">
            <v>PJO</v>
          </cell>
          <cell r="IG1089">
            <v>0</v>
          </cell>
          <cell r="IH1089" t="str">
            <v>PRA</v>
          </cell>
          <cell r="II1089">
            <v>0</v>
          </cell>
          <cell r="IJ1089" t="str">
            <v>JAW</v>
          </cell>
          <cell r="IK1089">
            <v>0</v>
          </cell>
          <cell r="IL1089" t="str">
            <v>ARB</v>
          </cell>
          <cell r="IM1089">
            <v>0</v>
          </cell>
          <cell r="IN1089" t="str">
            <v>PKM</v>
          </cell>
          <cell r="IO1089">
            <v>0</v>
          </cell>
          <cell r="IP1089" t="str">
            <v>MAT-P</v>
          </cell>
          <cell r="IQ1089">
            <v>0</v>
          </cell>
          <cell r="IR1089" t="str">
            <v>BIO-P</v>
          </cell>
          <cell r="IS1089">
            <v>0</v>
          </cell>
          <cell r="IT1089" t="str">
            <v>FIS-P</v>
          </cell>
          <cell r="IU1089">
            <v>0</v>
          </cell>
          <cell r="IV1089" t="str">
            <v>KIM-P</v>
          </cell>
          <cell r="IW1089">
            <v>0</v>
          </cell>
          <cell r="IX1089" t="str">
            <v>EKO-L</v>
          </cell>
          <cell r="IY1089">
            <v>0</v>
          </cell>
          <cell r="JA1089">
            <v>0</v>
          </cell>
        </row>
        <row r="1090">
          <cell r="Q1090" t="str">
            <v/>
          </cell>
          <cell r="AB1090" t="str">
            <v/>
          </cell>
          <cell r="AC1090">
            <v>10</v>
          </cell>
          <cell r="AI1090" t="str">
            <v/>
          </cell>
          <cell r="AJ1090">
            <v>0</v>
          </cell>
          <cell r="AK1090">
            <v>83.25</v>
          </cell>
          <cell r="AL1090">
            <v>84.5</v>
          </cell>
          <cell r="AM1090">
            <v>88</v>
          </cell>
          <cell r="AN1090">
            <v>80</v>
          </cell>
          <cell r="AO1090" t="str">
            <v/>
          </cell>
          <cell r="AP1090">
            <v>0</v>
          </cell>
          <cell r="AQ1090">
            <v>85</v>
          </cell>
          <cell r="AR1090">
            <v>0</v>
          </cell>
          <cell r="AS1090">
            <v>78.5</v>
          </cell>
          <cell r="AT1090">
            <v>81</v>
          </cell>
          <cell r="AU1090" t="str">
            <v/>
          </cell>
          <cell r="AV1090">
            <v>0</v>
          </cell>
          <cell r="AW1090">
            <v>81.83</v>
          </cell>
          <cell r="AX1090">
            <v>84</v>
          </cell>
          <cell r="AY1090">
            <v>88</v>
          </cell>
          <cell r="AZ1090">
            <v>80</v>
          </cell>
          <cell r="BA1090" t="str">
            <v/>
          </cell>
          <cell r="BB1090">
            <v>0</v>
          </cell>
          <cell r="BC1090">
            <v>86.75</v>
          </cell>
          <cell r="BD1090">
            <v>84.5</v>
          </cell>
          <cell r="BE1090">
            <v>88</v>
          </cell>
          <cell r="BF1090">
            <v>82</v>
          </cell>
          <cell r="BG1090" t="str">
            <v/>
          </cell>
          <cell r="BH1090">
            <v>0</v>
          </cell>
          <cell r="BI1090">
            <v>84.33</v>
          </cell>
          <cell r="BJ1090">
            <v>80</v>
          </cell>
          <cell r="BK1090">
            <v>77.75</v>
          </cell>
          <cell r="BL1090">
            <v>78</v>
          </cell>
          <cell r="BM1090" t="str">
            <v/>
          </cell>
          <cell r="BN1090">
            <v>0</v>
          </cell>
          <cell r="BO1090">
            <v>81.13</v>
          </cell>
          <cell r="BP1090">
            <v>78.25</v>
          </cell>
          <cell r="BQ1090">
            <v>77.75</v>
          </cell>
          <cell r="BR1090">
            <v>85</v>
          </cell>
          <cell r="BS1090" t="str">
            <v/>
          </cell>
          <cell r="BT1090">
            <v>0</v>
          </cell>
          <cell r="BU1090">
            <v>86.5</v>
          </cell>
          <cell r="BV1090">
            <v>84.25</v>
          </cell>
          <cell r="BW1090">
            <v>88.5</v>
          </cell>
          <cell r="BX1090">
            <v>88</v>
          </cell>
          <cell r="BY1090" t="str">
            <v/>
          </cell>
          <cell r="BZ1090">
            <v>0</v>
          </cell>
          <cell r="CA1090">
            <v>86.78</v>
          </cell>
          <cell r="CB1090">
            <v>81.75</v>
          </cell>
          <cell r="CC1090">
            <v>81</v>
          </cell>
          <cell r="CD1090">
            <v>82</v>
          </cell>
          <cell r="CE1090" t="str">
            <v/>
          </cell>
          <cell r="CF1090">
            <v>0</v>
          </cell>
          <cell r="CG1090">
            <v>86.25</v>
          </cell>
          <cell r="CH1090">
            <v>76.25</v>
          </cell>
          <cell r="CI1090">
            <v>78</v>
          </cell>
          <cell r="CJ1090">
            <v>82</v>
          </cell>
          <cell r="CK1090" t="str">
            <v/>
          </cell>
          <cell r="CL1090">
            <v>0</v>
          </cell>
          <cell r="CM1090">
            <v>76.17</v>
          </cell>
          <cell r="CN1090">
            <v>83.5</v>
          </cell>
          <cell r="CO1090">
            <v>80</v>
          </cell>
          <cell r="CP1090">
            <v>78</v>
          </cell>
          <cell r="CQ1090" t="str">
            <v/>
          </cell>
          <cell r="CR1090">
            <v>0</v>
          </cell>
          <cell r="CS1090">
            <v>82.08</v>
          </cell>
          <cell r="CT1090">
            <v>89.75</v>
          </cell>
          <cell r="CU1090">
            <v>86.5</v>
          </cell>
          <cell r="CV1090">
            <v>83</v>
          </cell>
          <cell r="CW1090" t="str">
            <v/>
          </cell>
          <cell r="CX1090">
            <v>0</v>
          </cell>
          <cell r="CY1090">
            <v>82.44</v>
          </cell>
          <cell r="CZ1090">
            <v>83.75</v>
          </cell>
          <cell r="DA1090">
            <v>76.75</v>
          </cell>
          <cell r="DB1090">
            <v>83</v>
          </cell>
          <cell r="DC1090" t="str">
            <v/>
          </cell>
          <cell r="DD1090">
            <v>0</v>
          </cell>
          <cell r="DE1090">
            <v>91</v>
          </cell>
          <cell r="DF1090">
            <v>81</v>
          </cell>
          <cell r="DG1090">
            <v>81.75</v>
          </cell>
          <cell r="DH1090">
            <v>88</v>
          </cell>
          <cell r="DI1090" t="str">
            <v/>
          </cell>
          <cell r="DJ1090">
            <v>0</v>
          </cell>
          <cell r="DK1090">
            <v>0</v>
          </cell>
          <cell r="DL1090">
            <v>0</v>
          </cell>
          <cell r="DM1090">
            <v>0</v>
          </cell>
          <cell r="DN1090">
            <v>85</v>
          </cell>
          <cell r="DO1090" t="str">
            <v/>
          </cell>
          <cell r="DP1090">
            <v>0</v>
          </cell>
          <cell r="DQ1090">
            <v>89</v>
          </cell>
          <cell r="DR1090">
            <v>85.5</v>
          </cell>
          <cell r="DS1090">
            <v>91.5</v>
          </cell>
          <cell r="DT1090">
            <v>82</v>
          </cell>
          <cell r="DU1090" t="str">
            <v/>
          </cell>
          <cell r="DV1090">
            <v>0</v>
          </cell>
          <cell r="DW1090">
            <v>91</v>
          </cell>
          <cell r="DX1090">
            <v>86.75</v>
          </cell>
          <cell r="DY1090">
            <v>79.75</v>
          </cell>
          <cell r="DZ1090">
            <v>85</v>
          </cell>
          <cell r="EA1090" t="str">
            <v/>
          </cell>
          <cell r="EB1090">
            <v>0</v>
          </cell>
          <cell r="EC1090">
            <v>79.78</v>
          </cell>
          <cell r="ED1090">
            <v>78.25</v>
          </cell>
          <cell r="EE1090">
            <v>84.25</v>
          </cell>
          <cell r="EF1090">
            <v>77</v>
          </cell>
          <cell r="EG1090" t="str">
            <v/>
          </cell>
          <cell r="EH1090">
            <v>0</v>
          </cell>
          <cell r="EI1090">
            <v>78.5</v>
          </cell>
          <cell r="EJ1090">
            <v>74.75</v>
          </cell>
          <cell r="EK1090">
            <v>74.5</v>
          </cell>
          <cell r="EL1090">
            <v>76</v>
          </cell>
          <cell r="EM1090" t="str">
            <v/>
          </cell>
          <cell r="EN1090">
            <v>0</v>
          </cell>
          <cell r="EO1090">
            <v>78.5</v>
          </cell>
          <cell r="EP1090">
            <v>74.75</v>
          </cell>
          <cell r="EQ1090">
            <v>74.5</v>
          </cell>
          <cell r="ER1090">
            <v>76</v>
          </cell>
          <cell r="ES1090" t="str">
            <v/>
          </cell>
          <cell r="ET1090">
            <v>0</v>
          </cell>
          <cell r="EU1090">
            <v>78.5</v>
          </cell>
          <cell r="EV1090">
            <v>74.75</v>
          </cell>
          <cell r="EW1090">
            <v>74.5</v>
          </cell>
          <cell r="EX1090">
            <v>76</v>
          </cell>
          <cell r="EY1090" t="str">
            <v/>
          </cell>
          <cell r="EZ1090">
            <v>0</v>
          </cell>
          <cell r="FA1090">
            <v>79.33</v>
          </cell>
          <cell r="FB1090">
            <v>71.25</v>
          </cell>
          <cell r="FC1090">
            <v>79</v>
          </cell>
          <cell r="FD1090">
            <v>72</v>
          </cell>
          <cell r="FE1090" t="str">
            <v/>
          </cell>
          <cell r="FF1090">
            <v>0</v>
          </cell>
          <cell r="FG1090">
            <v>79.33</v>
          </cell>
          <cell r="FH1090">
            <v>71.25</v>
          </cell>
          <cell r="FI1090">
            <v>79</v>
          </cell>
          <cell r="FJ1090">
            <v>72</v>
          </cell>
          <cell r="FK1090" t="str">
            <v/>
          </cell>
          <cell r="FL1090">
            <v>0</v>
          </cell>
          <cell r="FM1090">
            <v>79.33</v>
          </cell>
          <cell r="FN1090">
            <v>71.25</v>
          </cell>
          <cell r="FO1090">
            <v>79</v>
          </cell>
          <cell r="FP1090">
            <v>72</v>
          </cell>
          <cell r="FQ1090" t="str">
            <v/>
          </cell>
          <cell r="FR1090">
            <v>0</v>
          </cell>
          <cell r="FS1090">
            <v>79.33</v>
          </cell>
          <cell r="FT1090">
            <v>71.25</v>
          </cell>
          <cell r="FU1090">
            <v>79</v>
          </cell>
          <cell r="FV1090">
            <v>72</v>
          </cell>
          <cell r="FW1090" t="str">
            <v/>
          </cell>
          <cell r="FX1090">
            <v>0</v>
          </cell>
          <cell r="FY1090">
            <v>79.33</v>
          </cell>
          <cell r="FZ1090">
            <v>71.25</v>
          </cell>
          <cell r="GA1090">
            <v>79</v>
          </cell>
          <cell r="GB1090">
            <v>72</v>
          </cell>
          <cell r="GC1090" t="str">
            <v/>
          </cell>
          <cell r="GD1090">
            <v>0</v>
          </cell>
          <cell r="GE1090">
            <v>79.33</v>
          </cell>
          <cell r="GF1090">
            <v>71.25</v>
          </cell>
          <cell r="GG1090">
            <v>79</v>
          </cell>
          <cell r="GH1090">
            <v>72</v>
          </cell>
          <cell r="GI1090" t="str">
            <v/>
          </cell>
          <cell r="GJ1090">
            <v>0</v>
          </cell>
          <cell r="GK1090">
            <v>79.33</v>
          </cell>
          <cell r="GL1090">
            <v>71.25</v>
          </cell>
          <cell r="GM1090">
            <v>79</v>
          </cell>
          <cell r="GN1090">
            <v>72</v>
          </cell>
          <cell r="GO1090" t="str">
            <v/>
          </cell>
          <cell r="GP1090">
            <v>0</v>
          </cell>
          <cell r="GQ1090">
            <v>79.33</v>
          </cell>
          <cell r="GR1090">
            <v>71.25</v>
          </cell>
          <cell r="GS1090">
            <v>79</v>
          </cell>
          <cell r="GT1090">
            <v>72</v>
          </cell>
          <cell r="GU1090" t="str">
            <v/>
          </cell>
          <cell r="GV1090">
            <v>0</v>
          </cell>
          <cell r="GW1090">
            <v>81.92</v>
          </cell>
          <cell r="GX1090">
            <v>78.75</v>
          </cell>
          <cell r="GY1090">
            <v>70</v>
          </cell>
          <cell r="GZ1090">
            <v>78</v>
          </cell>
          <cell r="HA1090" t="str">
            <v>EKO-L</v>
          </cell>
          <cell r="HB1090">
            <v>0</v>
          </cell>
          <cell r="HC1090">
            <v>83.83</v>
          </cell>
          <cell r="HD1090">
            <v>75.75</v>
          </cell>
          <cell r="HE1090">
            <v>77.5</v>
          </cell>
          <cell r="HF1090">
            <v>79</v>
          </cell>
          <cell r="HH1090">
            <v>0</v>
          </cell>
          <cell r="HM1090" t="str">
            <v/>
          </cell>
          <cell r="HN1090" t="str">
            <v/>
          </cell>
          <cell r="HS1090">
            <v>0</v>
          </cell>
          <cell r="HT1090" t="str">
            <v>PKN</v>
          </cell>
          <cell r="HU1090">
            <v>0</v>
          </cell>
          <cell r="HV1090" t="str">
            <v>IND</v>
          </cell>
          <cell r="HW1090">
            <v>0</v>
          </cell>
          <cell r="HX1090" t="str">
            <v>MAT-W</v>
          </cell>
          <cell r="HY1090">
            <v>0</v>
          </cell>
          <cell r="HZ1090" t="str">
            <v>SEJ-W</v>
          </cell>
          <cell r="IA1090">
            <v>0</v>
          </cell>
          <cell r="IB1090" t="str">
            <v>IGR-W</v>
          </cell>
          <cell r="IC1090">
            <v>0</v>
          </cell>
          <cell r="ID1090" t="str">
            <v>SBO</v>
          </cell>
          <cell r="IE1090">
            <v>0</v>
          </cell>
          <cell r="IF1090" t="str">
            <v>PJO</v>
          </cell>
          <cell r="IG1090">
            <v>0</v>
          </cell>
          <cell r="IH1090" t="str">
            <v>PRA</v>
          </cell>
          <cell r="II1090">
            <v>0</v>
          </cell>
          <cell r="IJ1090" t="str">
            <v>JAW</v>
          </cell>
          <cell r="IK1090">
            <v>0</v>
          </cell>
          <cell r="IL1090" t="str">
            <v>ARB</v>
          </cell>
          <cell r="IM1090">
            <v>0</v>
          </cell>
          <cell r="IN1090" t="str">
            <v>PKM</v>
          </cell>
          <cell r="IO1090">
            <v>0</v>
          </cell>
          <cell r="IP1090" t="str">
            <v>MAT-P</v>
          </cell>
          <cell r="IQ1090">
            <v>0</v>
          </cell>
          <cell r="IR1090" t="str">
            <v>BIO-P</v>
          </cell>
          <cell r="IS1090">
            <v>0</v>
          </cell>
          <cell r="IT1090" t="str">
            <v>FIS-P</v>
          </cell>
          <cell r="IU1090">
            <v>0</v>
          </cell>
          <cell r="IV1090" t="str">
            <v>KIM-P</v>
          </cell>
          <cell r="IW1090">
            <v>0</v>
          </cell>
          <cell r="IX1090" t="str">
            <v>EKO-L</v>
          </cell>
          <cell r="IY1090">
            <v>0</v>
          </cell>
          <cell r="JA1090">
            <v>0</v>
          </cell>
        </row>
        <row r="1091">
          <cell r="Q1091" t="str">
            <v/>
          </cell>
          <cell r="AB1091" t="str">
            <v/>
          </cell>
          <cell r="AC1091">
            <v>11</v>
          </cell>
          <cell r="AI1091" t="str">
            <v/>
          </cell>
          <cell r="AJ1091">
            <v>0</v>
          </cell>
          <cell r="AK1091">
            <v>83.25</v>
          </cell>
          <cell r="AL1091">
            <v>84.5</v>
          </cell>
          <cell r="AM1091">
            <v>88</v>
          </cell>
          <cell r="AN1091">
            <v>80</v>
          </cell>
          <cell r="AO1091" t="str">
            <v/>
          </cell>
          <cell r="AP1091">
            <v>0</v>
          </cell>
          <cell r="AQ1091">
            <v>85</v>
          </cell>
          <cell r="AR1091">
            <v>0</v>
          </cell>
          <cell r="AS1091">
            <v>78.5</v>
          </cell>
          <cell r="AT1091">
            <v>81</v>
          </cell>
          <cell r="AU1091" t="str">
            <v/>
          </cell>
          <cell r="AV1091">
            <v>0</v>
          </cell>
          <cell r="AW1091">
            <v>81.83</v>
          </cell>
          <cell r="AX1091">
            <v>84</v>
          </cell>
          <cell r="AY1091">
            <v>88</v>
          </cell>
          <cell r="AZ1091">
            <v>80</v>
          </cell>
          <cell r="BA1091" t="str">
            <v/>
          </cell>
          <cell r="BB1091">
            <v>0</v>
          </cell>
          <cell r="BC1091">
            <v>86.75</v>
          </cell>
          <cell r="BD1091">
            <v>84.5</v>
          </cell>
          <cell r="BE1091">
            <v>88</v>
          </cell>
          <cell r="BF1091">
            <v>82</v>
          </cell>
          <cell r="BG1091" t="str">
            <v/>
          </cell>
          <cell r="BH1091">
            <v>0</v>
          </cell>
          <cell r="BI1091">
            <v>84.33</v>
          </cell>
          <cell r="BJ1091">
            <v>80</v>
          </cell>
          <cell r="BK1091">
            <v>77.75</v>
          </cell>
          <cell r="BL1091">
            <v>78</v>
          </cell>
          <cell r="BM1091" t="str">
            <v/>
          </cell>
          <cell r="BN1091">
            <v>0</v>
          </cell>
          <cell r="BO1091">
            <v>81.13</v>
          </cell>
          <cell r="BP1091">
            <v>78.25</v>
          </cell>
          <cell r="BQ1091">
            <v>77.75</v>
          </cell>
          <cell r="BR1091">
            <v>85</v>
          </cell>
          <cell r="BS1091" t="str">
            <v/>
          </cell>
          <cell r="BT1091">
            <v>0</v>
          </cell>
          <cell r="BU1091">
            <v>86.5</v>
          </cell>
          <cell r="BV1091">
            <v>84.25</v>
          </cell>
          <cell r="BW1091">
            <v>88.5</v>
          </cell>
          <cell r="BX1091">
            <v>88</v>
          </cell>
          <cell r="BY1091" t="str">
            <v/>
          </cell>
          <cell r="BZ1091">
            <v>0</v>
          </cell>
          <cell r="CA1091">
            <v>86.78</v>
          </cell>
          <cell r="CB1091">
            <v>81.75</v>
          </cell>
          <cell r="CC1091">
            <v>81</v>
          </cell>
          <cell r="CD1091">
            <v>82</v>
          </cell>
          <cell r="CE1091" t="str">
            <v/>
          </cell>
          <cell r="CF1091">
            <v>0</v>
          </cell>
          <cell r="CG1091">
            <v>86.25</v>
          </cell>
          <cell r="CH1091">
            <v>76.25</v>
          </cell>
          <cell r="CI1091">
            <v>78</v>
          </cell>
          <cell r="CJ1091">
            <v>82</v>
          </cell>
          <cell r="CK1091" t="str">
            <v/>
          </cell>
          <cell r="CL1091">
            <v>0</v>
          </cell>
          <cell r="CM1091">
            <v>76.17</v>
          </cell>
          <cell r="CN1091">
            <v>83.5</v>
          </cell>
          <cell r="CO1091">
            <v>80</v>
          </cell>
          <cell r="CP1091">
            <v>78</v>
          </cell>
          <cell r="CQ1091" t="str">
            <v/>
          </cell>
          <cell r="CR1091">
            <v>0</v>
          </cell>
          <cell r="CS1091">
            <v>82.08</v>
          </cell>
          <cell r="CT1091">
            <v>89.75</v>
          </cell>
          <cell r="CU1091">
            <v>86.5</v>
          </cell>
          <cell r="CV1091">
            <v>83</v>
          </cell>
          <cell r="CW1091" t="str">
            <v/>
          </cell>
          <cell r="CX1091">
            <v>0</v>
          </cell>
          <cell r="CY1091">
            <v>82.44</v>
          </cell>
          <cell r="CZ1091">
            <v>83.75</v>
          </cell>
          <cell r="DA1091">
            <v>76.75</v>
          </cell>
          <cell r="DB1091">
            <v>83</v>
          </cell>
          <cell r="DC1091" t="str">
            <v/>
          </cell>
          <cell r="DD1091">
            <v>0</v>
          </cell>
          <cell r="DE1091">
            <v>91</v>
          </cell>
          <cell r="DF1091">
            <v>81</v>
          </cell>
          <cell r="DG1091">
            <v>81.75</v>
          </cell>
          <cell r="DH1091">
            <v>88</v>
          </cell>
          <cell r="DI1091" t="str">
            <v/>
          </cell>
          <cell r="DJ1091">
            <v>0</v>
          </cell>
          <cell r="DK1091">
            <v>0</v>
          </cell>
          <cell r="DL1091">
            <v>0</v>
          </cell>
          <cell r="DM1091">
            <v>0</v>
          </cell>
          <cell r="DN1091">
            <v>85</v>
          </cell>
          <cell r="DO1091" t="str">
            <v/>
          </cell>
          <cell r="DP1091">
            <v>0</v>
          </cell>
          <cell r="DQ1091">
            <v>89</v>
          </cell>
          <cell r="DR1091">
            <v>85.5</v>
          </cell>
          <cell r="DS1091">
            <v>91.5</v>
          </cell>
          <cell r="DT1091">
            <v>82</v>
          </cell>
          <cell r="DU1091" t="str">
            <v/>
          </cell>
          <cell r="DV1091">
            <v>0</v>
          </cell>
          <cell r="DW1091">
            <v>91</v>
          </cell>
          <cell r="DX1091">
            <v>86.75</v>
          </cell>
          <cell r="DY1091">
            <v>79.75</v>
          </cell>
          <cell r="DZ1091">
            <v>85</v>
          </cell>
          <cell r="EA1091" t="str">
            <v/>
          </cell>
          <cell r="EB1091">
            <v>0</v>
          </cell>
          <cell r="EC1091">
            <v>79.78</v>
          </cell>
          <cell r="ED1091">
            <v>78.25</v>
          </cell>
          <cell r="EE1091">
            <v>84.25</v>
          </cell>
          <cell r="EF1091">
            <v>77</v>
          </cell>
          <cell r="EG1091" t="str">
            <v/>
          </cell>
          <cell r="EH1091">
            <v>0</v>
          </cell>
          <cell r="EI1091">
            <v>78.5</v>
          </cell>
          <cell r="EJ1091">
            <v>74.75</v>
          </cell>
          <cell r="EK1091">
            <v>74.5</v>
          </cell>
          <cell r="EL1091">
            <v>76</v>
          </cell>
          <cell r="EM1091" t="str">
            <v/>
          </cell>
          <cell r="EN1091">
            <v>0</v>
          </cell>
          <cell r="EO1091">
            <v>78.5</v>
          </cell>
          <cell r="EP1091">
            <v>74.75</v>
          </cell>
          <cell r="EQ1091">
            <v>74.5</v>
          </cell>
          <cell r="ER1091">
            <v>76</v>
          </cell>
          <cell r="ES1091" t="str">
            <v/>
          </cell>
          <cell r="ET1091">
            <v>0</v>
          </cell>
          <cell r="EU1091">
            <v>78.5</v>
          </cell>
          <cell r="EV1091">
            <v>74.75</v>
          </cell>
          <cell r="EW1091">
            <v>74.5</v>
          </cell>
          <cell r="EX1091">
            <v>76</v>
          </cell>
          <cell r="EY1091" t="str">
            <v/>
          </cell>
          <cell r="EZ1091">
            <v>0</v>
          </cell>
          <cell r="FA1091">
            <v>79.33</v>
          </cell>
          <cell r="FB1091">
            <v>71.25</v>
          </cell>
          <cell r="FC1091">
            <v>79</v>
          </cell>
          <cell r="FD1091">
            <v>72</v>
          </cell>
          <cell r="FE1091" t="str">
            <v/>
          </cell>
          <cell r="FF1091">
            <v>0</v>
          </cell>
          <cell r="FG1091">
            <v>79.33</v>
          </cell>
          <cell r="FH1091">
            <v>71.25</v>
          </cell>
          <cell r="FI1091">
            <v>79</v>
          </cell>
          <cell r="FJ1091">
            <v>72</v>
          </cell>
          <cell r="FK1091" t="str">
            <v/>
          </cell>
          <cell r="FL1091">
            <v>0</v>
          </cell>
          <cell r="FM1091">
            <v>79.33</v>
          </cell>
          <cell r="FN1091">
            <v>71.25</v>
          </cell>
          <cell r="FO1091">
            <v>79</v>
          </cell>
          <cell r="FP1091">
            <v>72</v>
          </cell>
          <cell r="FQ1091" t="str">
            <v/>
          </cell>
          <cell r="FR1091">
            <v>0</v>
          </cell>
          <cell r="FS1091">
            <v>79.33</v>
          </cell>
          <cell r="FT1091">
            <v>71.25</v>
          </cell>
          <cell r="FU1091">
            <v>79</v>
          </cell>
          <cell r="FV1091">
            <v>72</v>
          </cell>
          <cell r="FW1091" t="str">
            <v/>
          </cell>
          <cell r="FX1091">
            <v>0</v>
          </cell>
          <cell r="FY1091">
            <v>79.33</v>
          </cell>
          <cell r="FZ1091">
            <v>71.25</v>
          </cell>
          <cell r="GA1091">
            <v>79</v>
          </cell>
          <cell r="GB1091">
            <v>72</v>
          </cell>
          <cell r="GC1091" t="str">
            <v/>
          </cell>
          <cell r="GD1091">
            <v>0</v>
          </cell>
          <cell r="GE1091">
            <v>79.33</v>
          </cell>
          <cell r="GF1091">
            <v>71.25</v>
          </cell>
          <cell r="GG1091">
            <v>79</v>
          </cell>
          <cell r="GH1091">
            <v>72</v>
          </cell>
          <cell r="GI1091" t="str">
            <v/>
          </cell>
          <cell r="GJ1091">
            <v>0</v>
          </cell>
          <cell r="GK1091">
            <v>79.33</v>
          </cell>
          <cell r="GL1091">
            <v>71.25</v>
          </cell>
          <cell r="GM1091">
            <v>79</v>
          </cell>
          <cell r="GN1091">
            <v>72</v>
          </cell>
          <cell r="GO1091" t="str">
            <v/>
          </cell>
          <cell r="GP1091">
            <v>0</v>
          </cell>
          <cell r="GQ1091">
            <v>79.33</v>
          </cell>
          <cell r="GR1091">
            <v>71.25</v>
          </cell>
          <cell r="GS1091">
            <v>79</v>
          </cell>
          <cell r="GT1091">
            <v>72</v>
          </cell>
          <cell r="GU1091" t="str">
            <v/>
          </cell>
          <cell r="GV1091">
            <v>0</v>
          </cell>
          <cell r="GW1091">
            <v>81.92</v>
          </cell>
          <cell r="GX1091">
            <v>78.75</v>
          </cell>
          <cell r="GY1091">
            <v>70</v>
          </cell>
          <cell r="GZ1091">
            <v>78</v>
          </cell>
          <cell r="HA1091" t="str">
            <v>EKO-L</v>
          </cell>
          <cell r="HB1091">
            <v>0</v>
          </cell>
          <cell r="HC1091">
            <v>83.83</v>
          </cell>
          <cell r="HD1091">
            <v>75.75</v>
          </cell>
          <cell r="HE1091">
            <v>77.5</v>
          </cell>
          <cell r="HF1091">
            <v>79</v>
          </cell>
          <cell r="HH1091">
            <v>0</v>
          </cell>
          <cell r="HM1091" t="str">
            <v/>
          </cell>
          <cell r="HN1091" t="str">
            <v/>
          </cell>
          <cell r="HS1091">
            <v>0</v>
          </cell>
          <cell r="HT1091" t="str">
            <v>PKN</v>
          </cell>
          <cell r="HU1091">
            <v>0</v>
          </cell>
          <cell r="HV1091" t="str">
            <v>IND</v>
          </cell>
          <cell r="HW1091">
            <v>0</v>
          </cell>
          <cell r="HX1091" t="str">
            <v>MAT-W</v>
          </cell>
          <cell r="HY1091">
            <v>0</v>
          </cell>
          <cell r="HZ1091" t="str">
            <v>SEJ-W</v>
          </cell>
          <cell r="IA1091">
            <v>0</v>
          </cell>
          <cell r="IB1091" t="str">
            <v>IGR-W</v>
          </cell>
          <cell r="IC1091">
            <v>0</v>
          </cell>
          <cell r="ID1091" t="str">
            <v>SBO</v>
          </cell>
          <cell r="IE1091">
            <v>0</v>
          </cell>
          <cell r="IF1091" t="str">
            <v>PJO</v>
          </cell>
          <cell r="IG1091">
            <v>0</v>
          </cell>
          <cell r="IH1091" t="str">
            <v>PRA</v>
          </cell>
          <cell r="II1091">
            <v>0</v>
          </cell>
          <cell r="IJ1091" t="str">
            <v>JAW</v>
          </cell>
          <cell r="IK1091">
            <v>0</v>
          </cell>
          <cell r="IL1091" t="str">
            <v>ARB</v>
          </cell>
          <cell r="IM1091">
            <v>0</v>
          </cell>
          <cell r="IN1091" t="str">
            <v>PKM</v>
          </cell>
          <cell r="IO1091">
            <v>0</v>
          </cell>
          <cell r="IP1091" t="str">
            <v>MAT-P</v>
          </cell>
          <cell r="IQ1091">
            <v>0</v>
          </cell>
          <cell r="IR1091" t="str">
            <v>BIO-P</v>
          </cell>
          <cell r="IS1091">
            <v>0</v>
          </cell>
          <cell r="IT1091" t="str">
            <v>FIS-P</v>
          </cell>
          <cell r="IU1091">
            <v>0</v>
          </cell>
          <cell r="IV1091" t="str">
            <v>KIM-P</v>
          </cell>
          <cell r="IW1091">
            <v>0</v>
          </cell>
          <cell r="IX1091" t="str">
            <v>EKO-L</v>
          </cell>
          <cell r="IY1091">
            <v>0</v>
          </cell>
          <cell r="JA1091">
            <v>0</v>
          </cell>
        </row>
        <row r="1092">
          <cell r="Q1092" t="str">
            <v/>
          </cell>
          <cell r="AB1092" t="str">
            <v/>
          </cell>
          <cell r="AC1092">
            <v>12</v>
          </cell>
          <cell r="AI1092" t="str">
            <v/>
          </cell>
          <cell r="AJ1092">
            <v>0</v>
          </cell>
          <cell r="AK1092">
            <v>83.25</v>
          </cell>
          <cell r="AL1092">
            <v>84.5</v>
          </cell>
          <cell r="AM1092">
            <v>88</v>
          </cell>
          <cell r="AN1092">
            <v>80</v>
          </cell>
          <cell r="AO1092" t="str">
            <v/>
          </cell>
          <cell r="AP1092">
            <v>0</v>
          </cell>
          <cell r="AQ1092">
            <v>85</v>
          </cell>
          <cell r="AR1092">
            <v>0</v>
          </cell>
          <cell r="AS1092">
            <v>78.5</v>
          </cell>
          <cell r="AT1092">
            <v>81</v>
          </cell>
          <cell r="AU1092" t="str">
            <v/>
          </cell>
          <cell r="AV1092">
            <v>0</v>
          </cell>
          <cell r="AW1092">
            <v>81.83</v>
          </cell>
          <cell r="AX1092">
            <v>84</v>
          </cell>
          <cell r="AY1092">
            <v>88</v>
          </cell>
          <cell r="AZ1092">
            <v>80</v>
          </cell>
          <cell r="BA1092" t="str">
            <v/>
          </cell>
          <cell r="BB1092">
            <v>0</v>
          </cell>
          <cell r="BC1092">
            <v>86.75</v>
          </cell>
          <cell r="BD1092">
            <v>84.5</v>
          </cell>
          <cell r="BE1092">
            <v>88</v>
          </cell>
          <cell r="BF1092">
            <v>82</v>
          </cell>
          <cell r="BG1092" t="str">
            <v/>
          </cell>
          <cell r="BH1092">
            <v>0</v>
          </cell>
          <cell r="BI1092">
            <v>84.33</v>
          </cell>
          <cell r="BJ1092">
            <v>80</v>
          </cell>
          <cell r="BK1092">
            <v>77.75</v>
          </cell>
          <cell r="BL1092">
            <v>78</v>
          </cell>
          <cell r="BM1092" t="str">
            <v/>
          </cell>
          <cell r="BN1092">
            <v>0</v>
          </cell>
          <cell r="BO1092">
            <v>81.13</v>
          </cell>
          <cell r="BP1092">
            <v>78.25</v>
          </cell>
          <cell r="BQ1092">
            <v>77.75</v>
          </cell>
          <cell r="BR1092">
            <v>85</v>
          </cell>
          <cell r="BS1092" t="str">
            <v/>
          </cell>
          <cell r="BT1092">
            <v>0</v>
          </cell>
          <cell r="BU1092">
            <v>86.5</v>
          </cell>
          <cell r="BV1092">
            <v>84.25</v>
          </cell>
          <cell r="BW1092">
            <v>88.5</v>
          </cell>
          <cell r="BX1092">
            <v>88</v>
          </cell>
          <cell r="BY1092" t="str">
            <v/>
          </cell>
          <cell r="BZ1092">
            <v>0</v>
          </cell>
          <cell r="CA1092">
            <v>86.78</v>
          </cell>
          <cell r="CB1092">
            <v>81.75</v>
          </cell>
          <cell r="CC1092">
            <v>81</v>
          </cell>
          <cell r="CD1092">
            <v>82</v>
          </cell>
          <cell r="CE1092" t="str">
            <v/>
          </cell>
          <cell r="CF1092">
            <v>0</v>
          </cell>
          <cell r="CG1092">
            <v>86.25</v>
          </cell>
          <cell r="CH1092">
            <v>76.25</v>
          </cell>
          <cell r="CI1092">
            <v>78</v>
          </cell>
          <cell r="CJ1092">
            <v>82</v>
          </cell>
          <cell r="CK1092" t="str">
            <v/>
          </cell>
          <cell r="CL1092">
            <v>0</v>
          </cell>
          <cell r="CM1092">
            <v>76.17</v>
          </cell>
          <cell r="CN1092">
            <v>83.5</v>
          </cell>
          <cell r="CO1092">
            <v>80</v>
          </cell>
          <cell r="CP1092">
            <v>78</v>
          </cell>
          <cell r="CQ1092" t="str">
            <v/>
          </cell>
          <cell r="CR1092">
            <v>0</v>
          </cell>
          <cell r="CS1092">
            <v>82.08</v>
          </cell>
          <cell r="CT1092">
            <v>89.75</v>
          </cell>
          <cell r="CU1092">
            <v>86.5</v>
          </cell>
          <cell r="CV1092">
            <v>83</v>
          </cell>
          <cell r="CW1092" t="str">
            <v/>
          </cell>
          <cell r="CX1092">
            <v>0</v>
          </cell>
          <cell r="CY1092">
            <v>82.44</v>
          </cell>
          <cell r="CZ1092">
            <v>83.75</v>
          </cell>
          <cell r="DA1092">
            <v>76.75</v>
          </cell>
          <cell r="DB1092">
            <v>83</v>
          </cell>
          <cell r="DC1092" t="str">
            <v/>
          </cell>
          <cell r="DD1092">
            <v>0</v>
          </cell>
          <cell r="DE1092">
            <v>91</v>
          </cell>
          <cell r="DF1092">
            <v>81</v>
          </cell>
          <cell r="DG1092">
            <v>81.75</v>
          </cell>
          <cell r="DH1092">
            <v>88</v>
          </cell>
          <cell r="DI1092" t="str">
            <v/>
          </cell>
          <cell r="DJ1092">
            <v>0</v>
          </cell>
          <cell r="DK1092">
            <v>0</v>
          </cell>
          <cell r="DL1092">
            <v>0</v>
          </cell>
          <cell r="DM1092">
            <v>0</v>
          </cell>
          <cell r="DN1092">
            <v>85</v>
          </cell>
          <cell r="DO1092" t="str">
            <v/>
          </cell>
          <cell r="DP1092">
            <v>0</v>
          </cell>
          <cell r="DQ1092">
            <v>89</v>
          </cell>
          <cell r="DR1092">
            <v>85.5</v>
          </cell>
          <cell r="DS1092">
            <v>91.5</v>
          </cell>
          <cell r="DT1092">
            <v>82</v>
          </cell>
          <cell r="DU1092" t="str">
            <v/>
          </cell>
          <cell r="DV1092">
            <v>0</v>
          </cell>
          <cell r="DW1092">
            <v>91</v>
          </cell>
          <cell r="DX1092">
            <v>86.75</v>
          </cell>
          <cell r="DY1092">
            <v>79.75</v>
          </cell>
          <cell r="DZ1092">
            <v>85</v>
          </cell>
          <cell r="EA1092" t="str">
            <v/>
          </cell>
          <cell r="EB1092">
            <v>0</v>
          </cell>
          <cell r="EC1092">
            <v>79.78</v>
          </cell>
          <cell r="ED1092">
            <v>78.25</v>
          </cell>
          <cell r="EE1092">
            <v>84.25</v>
          </cell>
          <cell r="EF1092">
            <v>77</v>
          </cell>
          <cell r="EG1092" t="str">
            <v/>
          </cell>
          <cell r="EH1092">
            <v>0</v>
          </cell>
          <cell r="EI1092">
            <v>78.5</v>
          </cell>
          <cell r="EJ1092">
            <v>74.75</v>
          </cell>
          <cell r="EK1092">
            <v>74.5</v>
          </cell>
          <cell r="EL1092">
            <v>76</v>
          </cell>
          <cell r="EM1092" t="str">
            <v/>
          </cell>
          <cell r="EN1092">
            <v>0</v>
          </cell>
          <cell r="EO1092">
            <v>78.5</v>
          </cell>
          <cell r="EP1092">
            <v>74.75</v>
          </cell>
          <cell r="EQ1092">
            <v>74.5</v>
          </cell>
          <cell r="ER1092">
            <v>76</v>
          </cell>
          <cell r="ES1092" t="str">
            <v/>
          </cell>
          <cell r="ET1092">
            <v>0</v>
          </cell>
          <cell r="EU1092">
            <v>78.5</v>
          </cell>
          <cell r="EV1092">
            <v>74.75</v>
          </cell>
          <cell r="EW1092">
            <v>74.5</v>
          </cell>
          <cell r="EX1092">
            <v>76</v>
          </cell>
          <cell r="EY1092" t="str">
            <v/>
          </cell>
          <cell r="EZ1092">
            <v>0</v>
          </cell>
          <cell r="FA1092">
            <v>79.33</v>
          </cell>
          <cell r="FB1092">
            <v>71.25</v>
          </cell>
          <cell r="FC1092">
            <v>79</v>
          </cell>
          <cell r="FD1092">
            <v>72</v>
          </cell>
          <cell r="FE1092" t="str">
            <v/>
          </cell>
          <cell r="FF1092">
            <v>0</v>
          </cell>
          <cell r="FG1092">
            <v>79.33</v>
          </cell>
          <cell r="FH1092">
            <v>71.25</v>
          </cell>
          <cell r="FI1092">
            <v>79</v>
          </cell>
          <cell r="FJ1092">
            <v>72</v>
          </cell>
          <cell r="FK1092" t="str">
            <v/>
          </cell>
          <cell r="FL1092">
            <v>0</v>
          </cell>
          <cell r="FM1092">
            <v>79.33</v>
          </cell>
          <cell r="FN1092">
            <v>71.25</v>
          </cell>
          <cell r="FO1092">
            <v>79</v>
          </cell>
          <cell r="FP1092">
            <v>72</v>
          </cell>
          <cell r="FQ1092" t="str">
            <v/>
          </cell>
          <cell r="FR1092">
            <v>0</v>
          </cell>
          <cell r="FS1092">
            <v>79.33</v>
          </cell>
          <cell r="FT1092">
            <v>71.25</v>
          </cell>
          <cell r="FU1092">
            <v>79</v>
          </cell>
          <cell r="FV1092">
            <v>72</v>
          </cell>
          <cell r="FW1092" t="str">
            <v/>
          </cell>
          <cell r="FX1092">
            <v>0</v>
          </cell>
          <cell r="FY1092">
            <v>79.33</v>
          </cell>
          <cell r="FZ1092">
            <v>71.25</v>
          </cell>
          <cell r="GA1092">
            <v>79</v>
          </cell>
          <cell r="GB1092">
            <v>72</v>
          </cell>
          <cell r="GC1092" t="str">
            <v/>
          </cell>
          <cell r="GD1092">
            <v>0</v>
          </cell>
          <cell r="GE1092">
            <v>79.33</v>
          </cell>
          <cell r="GF1092">
            <v>71.25</v>
          </cell>
          <cell r="GG1092">
            <v>79</v>
          </cell>
          <cell r="GH1092">
            <v>72</v>
          </cell>
          <cell r="GI1092" t="str">
            <v/>
          </cell>
          <cell r="GJ1092">
            <v>0</v>
          </cell>
          <cell r="GK1092">
            <v>79.33</v>
          </cell>
          <cell r="GL1092">
            <v>71.25</v>
          </cell>
          <cell r="GM1092">
            <v>79</v>
          </cell>
          <cell r="GN1092">
            <v>72</v>
          </cell>
          <cell r="GO1092" t="str">
            <v/>
          </cell>
          <cell r="GP1092">
            <v>0</v>
          </cell>
          <cell r="GQ1092">
            <v>79.33</v>
          </cell>
          <cell r="GR1092">
            <v>71.25</v>
          </cell>
          <cell r="GS1092">
            <v>79</v>
          </cell>
          <cell r="GT1092">
            <v>72</v>
          </cell>
          <cell r="GU1092" t="str">
            <v/>
          </cell>
          <cell r="GV1092">
            <v>0</v>
          </cell>
          <cell r="GW1092">
            <v>81.92</v>
          </cell>
          <cell r="GX1092">
            <v>78.75</v>
          </cell>
          <cell r="GY1092">
            <v>70</v>
          </cell>
          <cell r="GZ1092">
            <v>78</v>
          </cell>
          <cell r="HA1092" t="str">
            <v>EKO-L</v>
          </cell>
          <cell r="HB1092">
            <v>0</v>
          </cell>
          <cell r="HC1092">
            <v>83.83</v>
          </cell>
          <cell r="HD1092">
            <v>75.75</v>
          </cell>
          <cell r="HE1092">
            <v>77.5</v>
          </cell>
          <cell r="HF1092">
            <v>79</v>
          </cell>
          <cell r="HH1092">
            <v>0</v>
          </cell>
          <cell r="HM1092" t="str">
            <v/>
          </cell>
          <cell r="HN1092" t="str">
            <v/>
          </cell>
          <cell r="HS1092">
            <v>0</v>
          </cell>
          <cell r="HT1092" t="str">
            <v>PKN</v>
          </cell>
          <cell r="HU1092">
            <v>0</v>
          </cell>
          <cell r="HV1092" t="str">
            <v>IND</v>
          </cell>
          <cell r="HW1092">
            <v>0</v>
          </cell>
          <cell r="HX1092" t="str">
            <v>MAT-W</v>
          </cell>
          <cell r="HY1092">
            <v>0</v>
          </cell>
          <cell r="HZ1092" t="str">
            <v>SEJ-W</v>
          </cell>
          <cell r="IA1092">
            <v>0</v>
          </cell>
          <cell r="IB1092" t="str">
            <v>IGR-W</v>
          </cell>
          <cell r="IC1092">
            <v>0</v>
          </cell>
          <cell r="ID1092" t="str">
            <v>SBO</v>
          </cell>
          <cell r="IE1092">
            <v>0</v>
          </cell>
          <cell r="IF1092" t="str">
            <v>PJO</v>
          </cell>
          <cell r="IG1092">
            <v>0</v>
          </cell>
          <cell r="IH1092" t="str">
            <v>PRA</v>
          </cell>
          <cell r="II1092">
            <v>0</v>
          </cell>
          <cell r="IJ1092" t="str">
            <v>JAW</v>
          </cell>
          <cell r="IK1092">
            <v>0</v>
          </cell>
          <cell r="IL1092" t="str">
            <v>ARB</v>
          </cell>
          <cell r="IM1092">
            <v>0</v>
          </cell>
          <cell r="IN1092" t="str">
            <v>PKM</v>
          </cell>
          <cell r="IO1092">
            <v>0</v>
          </cell>
          <cell r="IP1092" t="str">
            <v>MAT-P</v>
          </cell>
          <cell r="IQ1092">
            <v>0</v>
          </cell>
          <cell r="IR1092" t="str">
            <v>BIO-P</v>
          </cell>
          <cell r="IS1092">
            <v>0</v>
          </cell>
          <cell r="IT1092" t="str">
            <v>FIS-P</v>
          </cell>
          <cell r="IU1092">
            <v>0</v>
          </cell>
          <cell r="IV1092" t="str">
            <v>KIM-P</v>
          </cell>
          <cell r="IW1092">
            <v>0</v>
          </cell>
          <cell r="IX1092" t="str">
            <v>EKO-L</v>
          </cell>
          <cell r="IY1092">
            <v>0</v>
          </cell>
          <cell r="JA1092">
            <v>0</v>
          </cell>
        </row>
        <row r="1093">
          <cell r="Q1093" t="str">
            <v/>
          </cell>
          <cell r="AB1093" t="str">
            <v/>
          </cell>
          <cell r="AC1093">
            <v>13</v>
          </cell>
          <cell r="AI1093" t="str">
            <v/>
          </cell>
          <cell r="AJ1093">
            <v>0</v>
          </cell>
          <cell r="AK1093">
            <v>83.25</v>
          </cell>
          <cell r="AL1093">
            <v>84.5</v>
          </cell>
          <cell r="AM1093">
            <v>88</v>
          </cell>
          <cell r="AN1093">
            <v>80</v>
          </cell>
          <cell r="AO1093" t="str">
            <v/>
          </cell>
          <cell r="AP1093">
            <v>0</v>
          </cell>
          <cell r="AQ1093">
            <v>85</v>
          </cell>
          <cell r="AR1093">
            <v>0</v>
          </cell>
          <cell r="AS1093">
            <v>78.5</v>
          </cell>
          <cell r="AT1093">
            <v>81</v>
          </cell>
          <cell r="AU1093" t="str">
            <v/>
          </cell>
          <cell r="AV1093">
            <v>0</v>
          </cell>
          <cell r="AW1093">
            <v>81.83</v>
          </cell>
          <cell r="AX1093">
            <v>84</v>
          </cell>
          <cell r="AY1093">
            <v>88</v>
          </cell>
          <cell r="AZ1093">
            <v>80</v>
          </cell>
          <cell r="BA1093" t="str">
            <v/>
          </cell>
          <cell r="BB1093">
            <v>0</v>
          </cell>
          <cell r="BC1093">
            <v>86.75</v>
          </cell>
          <cell r="BD1093">
            <v>84.5</v>
          </cell>
          <cell r="BE1093">
            <v>88</v>
          </cell>
          <cell r="BF1093">
            <v>82</v>
          </cell>
          <cell r="BG1093" t="str">
            <v/>
          </cell>
          <cell r="BH1093">
            <v>0</v>
          </cell>
          <cell r="BI1093">
            <v>84.33</v>
          </cell>
          <cell r="BJ1093">
            <v>80</v>
          </cell>
          <cell r="BK1093">
            <v>77.75</v>
          </cell>
          <cell r="BL1093">
            <v>78</v>
          </cell>
          <cell r="BM1093" t="str">
            <v/>
          </cell>
          <cell r="BN1093">
            <v>0</v>
          </cell>
          <cell r="BO1093">
            <v>81.13</v>
          </cell>
          <cell r="BP1093">
            <v>78.25</v>
          </cell>
          <cell r="BQ1093">
            <v>77.75</v>
          </cell>
          <cell r="BR1093">
            <v>85</v>
          </cell>
          <cell r="BS1093" t="str">
            <v/>
          </cell>
          <cell r="BT1093">
            <v>0</v>
          </cell>
          <cell r="BU1093">
            <v>86.5</v>
          </cell>
          <cell r="BV1093">
            <v>84.25</v>
          </cell>
          <cell r="BW1093">
            <v>88.5</v>
          </cell>
          <cell r="BX1093">
            <v>88</v>
          </cell>
          <cell r="BY1093" t="str">
            <v/>
          </cell>
          <cell r="BZ1093">
            <v>0</v>
          </cell>
          <cell r="CA1093">
            <v>86.78</v>
          </cell>
          <cell r="CB1093">
            <v>81.75</v>
          </cell>
          <cell r="CC1093">
            <v>81</v>
          </cell>
          <cell r="CD1093">
            <v>82</v>
          </cell>
          <cell r="CE1093" t="str">
            <v/>
          </cell>
          <cell r="CF1093">
            <v>0</v>
          </cell>
          <cell r="CG1093">
            <v>86.25</v>
          </cell>
          <cell r="CH1093">
            <v>76.25</v>
          </cell>
          <cell r="CI1093">
            <v>78</v>
          </cell>
          <cell r="CJ1093">
            <v>82</v>
          </cell>
          <cell r="CK1093" t="str">
            <v/>
          </cell>
          <cell r="CL1093">
            <v>0</v>
          </cell>
          <cell r="CM1093">
            <v>76.17</v>
          </cell>
          <cell r="CN1093">
            <v>83.5</v>
          </cell>
          <cell r="CO1093">
            <v>80</v>
          </cell>
          <cell r="CP1093">
            <v>78</v>
          </cell>
          <cell r="CQ1093" t="str">
            <v/>
          </cell>
          <cell r="CR1093">
            <v>0</v>
          </cell>
          <cell r="CS1093">
            <v>82.08</v>
          </cell>
          <cell r="CT1093">
            <v>89.75</v>
          </cell>
          <cell r="CU1093">
            <v>86.5</v>
          </cell>
          <cell r="CV1093">
            <v>83</v>
          </cell>
          <cell r="CW1093" t="str">
            <v/>
          </cell>
          <cell r="CX1093">
            <v>0</v>
          </cell>
          <cell r="CY1093">
            <v>82.44</v>
          </cell>
          <cell r="CZ1093">
            <v>83.75</v>
          </cell>
          <cell r="DA1093">
            <v>76.75</v>
          </cell>
          <cell r="DB1093">
            <v>83</v>
          </cell>
          <cell r="DC1093" t="str">
            <v/>
          </cell>
          <cell r="DD1093">
            <v>0</v>
          </cell>
          <cell r="DE1093">
            <v>91</v>
          </cell>
          <cell r="DF1093">
            <v>81</v>
          </cell>
          <cell r="DG1093">
            <v>81.75</v>
          </cell>
          <cell r="DH1093">
            <v>88</v>
          </cell>
          <cell r="DI1093" t="str">
            <v/>
          </cell>
          <cell r="DJ1093">
            <v>0</v>
          </cell>
          <cell r="DK1093">
            <v>0</v>
          </cell>
          <cell r="DL1093">
            <v>0</v>
          </cell>
          <cell r="DM1093">
            <v>0</v>
          </cell>
          <cell r="DN1093">
            <v>85</v>
          </cell>
          <cell r="DO1093" t="str">
            <v/>
          </cell>
          <cell r="DP1093">
            <v>0</v>
          </cell>
          <cell r="DQ1093">
            <v>89</v>
          </cell>
          <cell r="DR1093">
            <v>85.5</v>
          </cell>
          <cell r="DS1093">
            <v>91.5</v>
          </cell>
          <cell r="DT1093">
            <v>82</v>
          </cell>
          <cell r="DU1093" t="str">
            <v/>
          </cell>
          <cell r="DV1093">
            <v>0</v>
          </cell>
          <cell r="DW1093">
            <v>91</v>
          </cell>
          <cell r="DX1093">
            <v>86.75</v>
          </cell>
          <cell r="DY1093">
            <v>79.75</v>
          </cell>
          <cell r="DZ1093">
            <v>85</v>
          </cell>
          <cell r="EA1093" t="str">
            <v/>
          </cell>
          <cell r="EB1093">
            <v>0</v>
          </cell>
          <cell r="EC1093">
            <v>79.78</v>
          </cell>
          <cell r="ED1093">
            <v>78.25</v>
          </cell>
          <cell r="EE1093">
            <v>84.25</v>
          </cell>
          <cell r="EF1093">
            <v>77</v>
          </cell>
          <cell r="EG1093" t="str">
            <v/>
          </cell>
          <cell r="EH1093">
            <v>0</v>
          </cell>
          <cell r="EI1093">
            <v>78.5</v>
          </cell>
          <cell r="EJ1093">
            <v>74.75</v>
          </cell>
          <cell r="EK1093">
            <v>74.5</v>
          </cell>
          <cell r="EL1093">
            <v>76</v>
          </cell>
          <cell r="EM1093" t="str">
            <v/>
          </cell>
          <cell r="EN1093">
            <v>0</v>
          </cell>
          <cell r="EO1093">
            <v>78.5</v>
          </cell>
          <cell r="EP1093">
            <v>74.75</v>
          </cell>
          <cell r="EQ1093">
            <v>74.5</v>
          </cell>
          <cell r="ER1093">
            <v>76</v>
          </cell>
          <cell r="ES1093" t="str">
            <v/>
          </cell>
          <cell r="ET1093">
            <v>0</v>
          </cell>
          <cell r="EU1093">
            <v>78.5</v>
          </cell>
          <cell r="EV1093">
            <v>74.75</v>
          </cell>
          <cell r="EW1093">
            <v>74.5</v>
          </cell>
          <cell r="EX1093">
            <v>76</v>
          </cell>
          <cell r="EY1093" t="str">
            <v/>
          </cell>
          <cell r="EZ1093">
            <v>0</v>
          </cell>
          <cell r="FA1093">
            <v>79.33</v>
          </cell>
          <cell r="FB1093">
            <v>71.25</v>
          </cell>
          <cell r="FC1093">
            <v>79</v>
          </cell>
          <cell r="FD1093">
            <v>72</v>
          </cell>
          <cell r="FE1093" t="str">
            <v/>
          </cell>
          <cell r="FF1093">
            <v>0</v>
          </cell>
          <cell r="FG1093">
            <v>79.33</v>
          </cell>
          <cell r="FH1093">
            <v>71.25</v>
          </cell>
          <cell r="FI1093">
            <v>79</v>
          </cell>
          <cell r="FJ1093">
            <v>72</v>
          </cell>
          <cell r="FK1093" t="str">
            <v/>
          </cell>
          <cell r="FL1093">
            <v>0</v>
          </cell>
          <cell r="FM1093">
            <v>79.33</v>
          </cell>
          <cell r="FN1093">
            <v>71.25</v>
          </cell>
          <cell r="FO1093">
            <v>79</v>
          </cell>
          <cell r="FP1093">
            <v>72</v>
          </cell>
          <cell r="FQ1093" t="str">
            <v/>
          </cell>
          <cell r="FR1093">
            <v>0</v>
          </cell>
          <cell r="FS1093">
            <v>79.33</v>
          </cell>
          <cell r="FT1093">
            <v>71.25</v>
          </cell>
          <cell r="FU1093">
            <v>79</v>
          </cell>
          <cell r="FV1093">
            <v>72</v>
          </cell>
          <cell r="FW1093" t="str">
            <v/>
          </cell>
          <cell r="FX1093">
            <v>0</v>
          </cell>
          <cell r="FY1093">
            <v>79.33</v>
          </cell>
          <cell r="FZ1093">
            <v>71.25</v>
          </cell>
          <cell r="GA1093">
            <v>79</v>
          </cell>
          <cell r="GB1093">
            <v>72</v>
          </cell>
          <cell r="GC1093" t="str">
            <v/>
          </cell>
          <cell r="GD1093">
            <v>0</v>
          </cell>
          <cell r="GE1093">
            <v>79.33</v>
          </cell>
          <cell r="GF1093">
            <v>71.25</v>
          </cell>
          <cell r="GG1093">
            <v>79</v>
          </cell>
          <cell r="GH1093">
            <v>72</v>
          </cell>
          <cell r="GI1093" t="str">
            <v/>
          </cell>
          <cell r="GJ1093">
            <v>0</v>
          </cell>
          <cell r="GK1093">
            <v>79.33</v>
          </cell>
          <cell r="GL1093">
            <v>71.25</v>
          </cell>
          <cell r="GM1093">
            <v>79</v>
          </cell>
          <cell r="GN1093">
            <v>72</v>
          </cell>
          <cell r="GO1093" t="str">
            <v/>
          </cell>
          <cell r="GP1093">
            <v>0</v>
          </cell>
          <cell r="GQ1093">
            <v>79.33</v>
          </cell>
          <cell r="GR1093">
            <v>71.25</v>
          </cell>
          <cell r="GS1093">
            <v>79</v>
          </cell>
          <cell r="GT1093">
            <v>72</v>
          </cell>
          <cell r="GU1093" t="str">
            <v/>
          </cell>
          <cell r="GV1093">
            <v>0</v>
          </cell>
          <cell r="GW1093">
            <v>81.92</v>
          </cell>
          <cell r="GX1093">
            <v>78.75</v>
          </cell>
          <cell r="GY1093">
            <v>70</v>
          </cell>
          <cell r="GZ1093">
            <v>78</v>
          </cell>
          <cell r="HA1093" t="str">
            <v>EKO-L</v>
          </cell>
          <cell r="HB1093">
            <v>0</v>
          </cell>
          <cell r="HC1093">
            <v>83.83</v>
          </cell>
          <cell r="HD1093">
            <v>75.75</v>
          </cell>
          <cell r="HE1093">
            <v>77.5</v>
          </cell>
          <cell r="HF1093">
            <v>79</v>
          </cell>
          <cell r="HH1093">
            <v>0</v>
          </cell>
          <cell r="HM1093" t="str">
            <v/>
          </cell>
          <cell r="HN1093" t="str">
            <v/>
          </cell>
          <cell r="HS1093">
            <v>0</v>
          </cell>
          <cell r="HT1093" t="str">
            <v>PKN</v>
          </cell>
          <cell r="HU1093">
            <v>0</v>
          </cell>
          <cell r="HV1093" t="str">
            <v>IND</v>
          </cell>
          <cell r="HW1093">
            <v>0</v>
          </cell>
          <cell r="HX1093" t="str">
            <v>MAT-W</v>
          </cell>
          <cell r="HY1093">
            <v>0</v>
          </cell>
          <cell r="HZ1093" t="str">
            <v>SEJ-W</v>
          </cell>
          <cell r="IA1093">
            <v>0</v>
          </cell>
          <cell r="IB1093" t="str">
            <v>IGR-W</v>
          </cell>
          <cell r="IC1093">
            <v>0</v>
          </cell>
          <cell r="ID1093" t="str">
            <v>SBO</v>
          </cell>
          <cell r="IE1093">
            <v>0</v>
          </cell>
          <cell r="IF1093" t="str">
            <v>PJO</v>
          </cell>
          <cell r="IG1093">
            <v>0</v>
          </cell>
          <cell r="IH1093" t="str">
            <v>PRA</v>
          </cell>
          <cell r="II1093">
            <v>0</v>
          </cell>
          <cell r="IJ1093" t="str">
            <v>JAW</v>
          </cell>
          <cell r="IK1093">
            <v>0</v>
          </cell>
          <cell r="IL1093" t="str">
            <v>ARB</v>
          </cell>
          <cell r="IM1093">
            <v>0</v>
          </cell>
          <cell r="IN1093" t="str">
            <v>PKM</v>
          </cell>
          <cell r="IO1093">
            <v>0</v>
          </cell>
          <cell r="IP1093" t="str">
            <v>MAT-P</v>
          </cell>
          <cell r="IQ1093">
            <v>0</v>
          </cell>
          <cell r="IR1093" t="str">
            <v>BIO-P</v>
          </cell>
          <cell r="IS1093">
            <v>0</v>
          </cell>
          <cell r="IT1093" t="str">
            <v>FIS-P</v>
          </cell>
          <cell r="IU1093">
            <v>0</v>
          </cell>
          <cell r="IV1093" t="str">
            <v>KIM-P</v>
          </cell>
          <cell r="IW1093">
            <v>0</v>
          </cell>
          <cell r="IX1093" t="str">
            <v>EKO-L</v>
          </cell>
          <cell r="IY1093">
            <v>0</v>
          </cell>
          <cell r="JA1093">
            <v>0</v>
          </cell>
        </row>
        <row r="1094">
          <cell r="Q1094" t="str">
            <v/>
          </cell>
          <cell r="AB1094" t="str">
            <v/>
          </cell>
          <cell r="AC1094">
            <v>14</v>
          </cell>
          <cell r="AI1094" t="str">
            <v/>
          </cell>
          <cell r="AJ1094">
            <v>0</v>
          </cell>
          <cell r="AK1094">
            <v>83.25</v>
          </cell>
          <cell r="AL1094">
            <v>84.5</v>
          </cell>
          <cell r="AM1094">
            <v>88</v>
          </cell>
          <cell r="AN1094">
            <v>80</v>
          </cell>
          <cell r="AO1094" t="str">
            <v/>
          </cell>
          <cell r="AP1094">
            <v>0</v>
          </cell>
          <cell r="AQ1094">
            <v>85</v>
          </cell>
          <cell r="AR1094">
            <v>0</v>
          </cell>
          <cell r="AS1094">
            <v>78.5</v>
          </cell>
          <cell r="AT1094">
            <v>81</v>
          </cell>
          <cell r="AU1094" t="str">
            <v/>
          </cell>
          <cell r="AV1094">
            <v>0</v>
          </cell>
          <cell r="AW1094">
            <v>81.83</v>
          </cell>
          <cell r="AX1094">
            <v>84</v>
          </cell>
          <cell r="AY1094">
            <v>88</v>
          </cell>
          <cell r="AZ1094">
            <v>80</v>
          </cell>
          <cell r="BA1094" t="str">
            <v/>
          </cell>
          <cell r="BB1094">
            <v>0</v>
          </cell>
          <cell r="BC1094">
            <v>86.75</v>
          </cell>
          <cell r="BD1094">
            <v>84.5</v>
          </cell>
          <cell r="BE1094">
            <v>88</v>
          </cell>
          <cell r="BF1094">
            <v>82</v>
          </cell>
          <cell r="BG1094" t="str">
            <v/>
          </cell>
          <cell r="BH1094">
            <v>0</v>
          </cell>
          <cell r="BI1094">
            <v>84.33</v>
          </cell>
          <cell r="BJ1094">
            <v>80</v>
          </cell>
          <cell r="BK1094">
            <v>77.75</v>
          </cell>
          <cell r="BL1094">
            <v>78</v>
          </cell>
          <cell r="BM1094" t="str">
            <v/>
          </cell>
          <cell r="BN1094">
            <v>0</v>
          </cell>
          <cell r="BO1094">
            <v>81.13</v>
          </cell>
          <cell r="BP1094">
            <v>78.25</v>
          </cell>
          <cell r="BQ1094">
            <v>77.75</v>
          </cell>
          <cell r="BR1094">
            <v>85</v>
          </cell>
          <cell r="BS1094" t="str">
            <v/>
          </cell>
          <cell r="BT1094">
            <v>0</v>
          </cell>
          <cell r="BU1094">
            <v>86.5</v>
          </cell>
          <cell r="BV1094">
            <v>84.25</v>
          </cell>
          <cell r="BW1094">
            <v>88.5</v>
          </cell>
          <cell r="BX1094">
            <v>88</v>
          </cell>
          <cell r="BY1094" t="str">
            <v/>
          </cell>
          <cell r="BZ1094">
            <v>0</v>
          </cell>
          <cell r="CA1094">
            <v>86.78</v>
          </cell>
          <cell r="CB1094">
            <v>81.75</v>
          </cell>
          <cell r="CC1094">
            <v>81</v>
          </cell>
          <cell r="CD1094">
            <v>82</v>
          </cell>
          <cell r="CE1094" t="str">
            <v/>
          </cell>
          <cell r="CF1094">
            <v>0</v>
          </cell>
          <cell r="CG1094">
            <v>86.25</v>
          </cell>
          <cell r="CH1094">
            <v>76.25</v>
          </cell>
          <cell r="CI1094">
            <v>78</v>
          </cell>
          <cell r="CJ1094">
            <v>82</v>
          </cell>
          <cell r="CK1094" t="str">
            <v/>
          </cell>
          <cell r="CL1094">
            <v>0</v>
          </cell>
          <cell r="CM1094">
            <v>76.17</v>
          </cell>
          <cell r="CN1094">
            <v>83.5</v>
          </cell>
          <cell r="CO1094">
            <v>80</v>
          </cell>
          <cell r="CP1094">
            <v>78</v>
          </cell>
          <cell r="CQ1094" t="str">
            <v/>
          </cell>
          <cell r="CR1094">
            <v>0</v>
          </cell>
          <cell r="CS1094">
            <v>82.08</v>
          </cell>
          <cell r="CT1094">
            <v>89.75</v>
          </cell>
          <cell r="CU1094">
            <v>86.5</v>
          </cell>
          <cell r="CV1094">
            <v>83</v>
          </cell>
          <cell r="CW1094" t="str">
            <v/>
          </cell>
          <cell r="CX1094">
            <v>0</v>
          </cell>
          <cell r="CY1094">
            <v>82.44</v>
          </cell>
          <cell r="CZ1094">
            <v>83.75</v>
          </cell>
          <cell r="DA1094">
            <v>76.75</v>
          </cell>
          <cell r="DB1094">
            <v>83</v>
          </cell>
          <cell r="DC1094" t="str">
            <v/>
          </cell>
          <cell r="DD1094">
            <v>0</v>
          </cell>
          <cell r="DE1094">
            <v>91</v>
          </cell>
          <cell r="DF1094">
            <v>81</v>
          </cell>
          <cell r="DG1094">
            <v>81.75</v>
          </cell>
          <cell r="DH1094">
            <v>88</v>
          </cell>
          <cell r="DI1094" t="str">
            <v/>
          </cell>
          <cell r="DJ1094">
            <v>0</v>
          </cell>
          <cell r="DK1094">
            <v>0</v>
          </cell>
          <cell r="DL1094">
            <v>0</v>
          </cell>
          <cell r="DM1094">
            <v>0</v>
          </cell>
          <cell r="DN1094">
            <v>85</v>
          </cell>
          <cell r="DO1094" t="str">
            <v/>
          </cell>
          <cell r="DP1094">
            <v>0</v>
          </cell>
          <cell r="DQ1094">
            <v>89</v>
          </cell>
          <cell r="DR1094">
            <v>85.5</v>
          </cell>
          <cell r="DS1094">
            <v>91.5</v>
          </cell>
          <cell r="DT1094">
            <v>82</v>
          </cell>
          <cell r="DU1094" t="str">
            <v/>
          </cell>
          <cell r="DV1094">
            <v>0</v>
          </cell>
          <cell r="DW1094">
            <v>91</v>
          </cell>
          <cell r="DX1094">
            <v>86.75</v>
          </cell>
          <cell r="DY1094">
            <v>79.75</v>
          </cell>
          <cell r="DZ1094">
            <v>85</v>
          </cell>
          <cell r="EA1094" t="str">
            <v/>
          </cell>
          <cell r="EB1094">
            <v>0</v>
          </cell>
          <cell r="EC1094">
            <v>79.78</v>
          </cell>
          <cell r="ED1094">
            <v>78.25</v>
          </cell>
          <cell r="EE1094">
            <v>84.25</v>
          </cell>
          <cell r="EF1094">
            <v>77</v>
          </cell>
          <cell r="EG1094" t="str">
            <v/>
          </cell>
          <cell r="EH1094">
            <v>0</v>
          </cell>
          <cell r="EI1094">
            <v>78.5</v>
          </cell>
          <cell r="EJ1094">
            <v>74.75</v>
          </cell>
          <cell r="EK1094">
            <v>74.5</v>
          </cell>
          <cell r="EL1094">
            <v>76</v>
          </cell>
          <cell r="EM1094" t="str">
            <v/>
          </cell>
          <cell r="EN1094">
            <v>0</v>
          </cell>
          <cell r="EO1094">
            <v>78.5</v>
          </cell>
          <cell r="EP1094">
            <v>74.75</v>
          </cell>
          <cell r="EQ1094">
            <v>74.5</v>
          </cell>
          <cell r="ER1094">
            <v>76</v>
          </cell>
          <cell r="ES1094" t="str">
            <v/>
          </cell>
          <cell r="ET1094">
            <v>0</v>
          </cell>
          <cell r="EU1094">
            <v>78.5</v>
          </cell>
          <cell r="EV1094">
            <v>74.75</v>
          </cell>
          <cell r="EW1094">
            <v>74.5</v>
          </cell>
          <cell r="EX1094">
            <v>76</v>
          </cell>
          <cell r="EY1094" t="str">
            <v/>
          </cell>
          <cell r="EZ1094">
            <v>0</v>
          </cell>
          <cell r="FA1094">
            <v>79.33</v>
          </cell>
          <cell r="FB1094">
            <v>71.25</v>
          </cell>
          <cell r="FC1094">
            <v>79</v>
          </cell>
          <cell r="FD1094">
            <v>72</v>
          </cell>
          <cell r="FE1094" t="str">
            <v/>
          </cell>
          <cell r="FF1094">
            <v>0</v>
          </cell>
          <cell r="FG1094">
            <v>79.33</v>
          </cell>
          <cell r="FH1094">
            <v>71.25</v>
          </cell>
          <cell r="FI1094">
            <v>79</v>
          </cell>
          <cell r="FJ1094">
            <v>72</v>
          </cell>
          <cell r="FK1094" t="str">
            <v/>
          </cell>
          <cell r="FL1094">
            <v>0</v>
          </cell>
          <cell r="FM1094">
            <v>79.33</v>
          </cell>
          <cell r="FN1094">
            <v>71.25</v>
          </cell>
          <cell r="FO1094">
            <v>79</v>
          </cell>
          <cell r="FP1094">
            <v>72</v>
          </cell>
          <cell r="FQ1094" t="str">
            <v/>
          </cell>
          <cell r="FR1094">
            <v>0</v>
          </cell>
          <cell r="FS1094">
            <v>79.33</v>
          </cell>
          <cell r="FT1094">
            <v>71.25</v>
          </cell>
          <cell r="FU1094">
            <v>79</v>
          </cell>
          <cell r="FV1094">
            <v>72</v>
          </cell>
          <cell r="FW1094" t="str">
            <v/>
          </cell>
          <cell r="FX1094">
            <v>0</v>
          </cell>
          <cell r="FY1094">
            <v>79.33</v>
          </cell>
          <cell r="FZ1094">
            <v>71.25</v>
          </cell>
          <cell r="GA1094">
            <v>79</v>
          </cell>
          <cell r="GB1094">
            <v>72</v>
          </cell>
          <cell r="GC1094" t="str">
            <v/>
          </cell>
          <cell r="GD1094">
            <v>0</v>
          </cell>
          <cell r="GE1094">
            <v>79.33</v>
          </cell>
          <cell r="GF1094">
            <v>71.25</v>
          </cell>
          <cell r="GG1094">
            <v>79</v>
          </cell>
          <cell r="GH1094">
            <v>72</v>
          </cell>
          <cell r="GI1094" t="str">
            <v/>
          </cell>
          <cell r="GJ1094">
            <v>0</v>
          </cell>
          <cell r="GK1094">
            <v>79.33</v>
          </cell>
          <cell r="GL1094">
            <v>71.25</v>
          </cell>
          <cell r="GM1094">
            <v>79</v>
          </cell>
          <cell r="GN1094">
            <v>72</v>
          </cell>
          <cell r="GO1094" t="str">
            <v/>
          </cell>
          <cell r="GP1094">
            <v>0</v>
          </cell>
          <cell r="GQ1094">
            <v>79.33</v>
          </cell>
          <cell r="GR1094">
            <v>71.25</v>
          </cell>
          <cell r="GS1094">
            <v>79</v>
          </cell>
          <cell r="GT1094">
            <v>72</v>
          </cell>
          <cell r="GU1094" t="str">
            <v/>
          </cell>
          <cell r="GV1094">
            <v>0</v>
          </cell>
          <cell r="GW1094">
            <v>81.92</v>
          </cell>
          <cell r="GX1094">
            <v>78.75</v>
          </cell>
          <cell r="GY1094">
            <v>70</v>
          </cell>
          <cell r="GZ1094">
            <v>78</v>
          </cell>
          <cell r="HA1094" t="str">
            <v>EKO-L</v>
          </cell>
          <cell r="HB1094">
            <v>0</v>
          </cell>
          <cell r="HC1094">
            <v>83.83</v>
          </cell>
          <cell r="HD1094">
            <v>75.75</v>
          </cell>
          <cell r="HE1094">
            <v>77.5</v>
          </cell>
          <cell r="HF1094">
            <v>79</v>
          </cell>
          <cell r="HH1094">
            <v>0</v>
          </cell>
          <cell r="HM1094" t="str">
            <v/>
          </cell>
          <cell r="HN1094" t="str">
            <v/>
          </cell>
          <cell r="HS1094">
            <v>0</v>
          </cell>
          <cell r="HT1094" t="str">
            <v>PKN</v>
          </cell>
          <cell r="HU1094">
            <v>0</v>
          </cell>
          <cell r="HV1094" t="str">
            <v>IND</v>
          </cell>
          <cell r="HW1094">
            <v>0</v>
          </cell>
          <cell r="HX1094" t="str">
            <v>MAT-W</v>
          </cell>
          <cell r="HY1094">
            <v>0</v>
          </cell>
          <cell r="HZ1094" t="str">
            <v>SEJ-W</v>
          </cell>
          <cell r="IA1094">
            <v>0</v>
          </cell>
          <cell r="IB1094" t="str">
            <v>IGR-W</v>
          </cell>
          <cell r="IC1094">
            <v>0</v>
          </cell>
          <cell r="ID1094" t="str">
            <v>SBO</v>
          </cell>
          <cell r="IE1094">
            <v>0</v>
          </cell>
          <cell r="IF1094" t="str">
            <v>PJO</v>
          </cell>
          <cell r="IG1094">
            <v>0</v>
          </cell>
          <cell r="IH1094" t="str">
            <v>PRA</v>
          </cell>
          <cell r="II1094">
            <v>0</v>
          </cell>
          <cell r="IJ1094" t="str">
            <v>JAW</v>
          </cell>
          <cell r="IK1094">
            <v>0</v>
          </cell>
          <cell r="IL1094" t="str">
            <v>ARB</v>
          </cell>
          <cell r="IM1094">
            <v>0</v>
          </cell>
          <cell r="IN1094" t="str">
            <v>PKM</v>
          </cell>
          <cell r="IO1094">
            <v>0</v>
          </cell>
          <cell r="IP1094" t="str">
            <v>MAT-P</v>
          </cell>
          <cell r="IQ1094">
            <v>0</v>
          </cell>
          <cell r="IR1094" t="str">
            <v>BIO-P</v>
          </cell>
          <cell r="IS1094">
            <v>0</v>
          </cell>
          <cell r="IT1094" t="str">
            <v>FIS-P</v>
          </cell>
          <cell r="IU1094">
            <v>0</v>
          </cell>
          <cell r="IV1094" t="str">
            <v>KIM-P</v>
          </cell>
          <cell r="IW1094">
            <v>0</v>
          </cell>
          <cell r="IX1094" t="str">
            <v>EKO-L</v>
          </cell>
          <cell r="IY1094">
            <v>0</v>
          </cell>
          <cell r="JA1094">
            <v>0</v>
          </cell>
        </row>
        <row r="1095">
          <cell r="Q1095" t="str">
            <v/>
          </cell>
          <cell r="AB1095" t="str">
            <v/>
          </cell>
          <cell r="AC1095">
            <v>15</v>
          </cell>
          <cell r="AI1095" t="str">
            <v/>
          </cell>
          <cell r="AJ1095">
            <v>0</v>
          </cell>
          <cell r="AK1095">
            <v>83.25</v>
          </cell>
          <cell r="AL1095">
            <v>84.5</v>
          </cell>
          <cell r="AM1095">
            <v>88</v>
          </cell>
          <cell r="AN1095">
            <v>80</v>
          </cell>
          <cell r="AO1095" t="str">
            <v/>
          </cell>
          <cell r="AP1095">
            <v>0</v>
          </cell>
          <cell r="AQ1095">
            <v>85</v>
          </cell>
          <cell r="AR1095">
            <v>0</v>
          </cell>
          <cell r="AS1095">
            <v>78.5</v>
          </cell>
          <cell r="AT1095">
            <v>81</v>
          </cell>
          <cell r="AU1095" t="str">
            <v/>
          </cell>
          <cell r="AV1095">
            <v>0</v>
          </cell>
          <cell r="AW1095">
            <v>81.83</v>
          </cell>
          <cell r="AX1095">
            <v>84</v>
          </cell>
          <cell r="AY1095">
            <v>88</v>
          </cell>
          <cell r="AZ1095">
            <v>80</v>
          </cell>
          <cell r="BA1095" t="str">
            <v/>
          </cell>
          <cell r="BB1095">
            <v>0</v>
          </cell>
          <cell r="BC1095">
            <v>86.75</v>
          </cell>
          <cell r="BD1095">
            <v>84.5</v>
          </cell>
          <cell r="BE1095">
            <v>88</v>
          </cell>
          <cell r="BF1095">
            <v>82</v>
          </cell>
          <cell r="BG1095" t="str">
            <v/>
          </cell>
          <cell r="BH1095">
            <v>0</v>
          </cell>
          <cell r="BI1095">
            <v>84.33</v>
          </cell>
          <cell r="BJ1095">
            <v>80</v>
          </cell>
          <cell r="BK1095">
            <v>77.75</v>
          </cell>
          <cell r="BL1095">
            <v>78</v>
          </cell>
          <cell r="BM1095" t="str">
            <v/>
          </cell>
          <cell r="BN1095">
            <v>0</v>
          </cell>
          <cell r="BO1095">
            <v>81.13</v>
          </cell>
          <cell r="BP1095">
            <v>78.25</v>
          </cell>
          <cell r="BQ1095">
            <v>77.75</v>
          </cell>
          <cell r="BR1095">
            <v>85</v>
          </cell>
          <cell r="BS1095" t="str">
            <v/>
          </cell>
          <cell r="BT1095">
            <v>0</v>
          </cell>
          <cell r="BU1095">
            <v>86.5</v>
          </cell>
          <cell r="BV1095">
            <v>84.25</v>
          </cell>
          <cell r="BW1095">
            <v>88.5</v>
          </cell>
          <cell r="BX1095">
            <v>88</v>
          </cell>
          <cell r="BY1095" t="str">
            <v/>
          </cell>
          <cell r="BZ1095">
            <v>0</v>
          </cell>
          <cell r="CA1095">
            <v>86.78</v>
          </cell>
          <cell r="CB1095">
            <v>81.75</v>
          </cell>
          <cell r="CC1095">
            <v>81</v>
          </cell>
          <cell r="CD1095">
            <v>82</v>
          </cell>
          <cell r="CE1095" t="str">
            <v/>
          </cell>
          <cell r="CF1095">
            <v>0</v>
          </cell>
          <cell r="CG1095">
            <v>86.25</v>
          </cell>
          <cell r="CH1095">
            <v>76.25</v>
          </cell>
          <cell r="CI1095">
            <v>78</v>
          </cell>
          <cell r="CJ1095">
            <v>82</v>
          </cell>
          <cell r="CK1095" t="str">
            <v/>
          </cell>
          <cell r="CL1095">
            <v>0</v>
          </cell>
          <cell r="CM1095">
            <v>76.17</v>
          </cell>
          <cell r="CN1095">
            <v>83.5</v>
          </cell>
          <cell r="CO1095">
            <v>80</v>
          </cell>
          <cell r="CP1095">
            <v>78</v>
          </cell>
          <cell r="CQ1095" t="str">
            <v/>
          </cell>
          <cell r="CR1095">
            <v>0</v>
          </cell>
          <cell r="CS1095">
            <v>82.08</v>
          </cell>
          <cell r="CT1095">
            <v>89.75</v>
          </cell>
          <cell r="CU1095">
            <v>86.5</v>
          </cell>
          <cell r="CV1095">
            <v>83</v>
          </cell>
          <cell r="CW1095" t="str">
            <v/>
          </cell>
          <cell r="CX1095">
            <v>0</v>
          </cell>
          <cell r="CY1095">
            <v>82.44</v>
          </cell>
          <cell r="CZ1095">
            <v>83.75</v>
          </cell>
          <cell r="DA1095">
            <v>76.75</v>
          </cell>
          <cell r="DB1095">
            <v>83</v>
          </cell>
          <cell r="DC1095" t="str">
            <v/>
          </cell>
          <cell r="DD1095">
            <v>0</v>
          </cell>
          <cell r="DE1095">
            <v>91</v>
          </cell>
          <cell r="DF1095">
            <v>81</v>
          </cell>
          <cell r="DG1095">
            <v>81.75</v>
          </cell>
          <cell r="DH1095">
            <v>88</v>
          </cell>
          <cell r="DI1095" t="str">
            <v/>
          </cell>
          <cell r="DJ1095">
            <v>0</v>
          </cell>
          <cell r="DK1095">
            <v>0</v>
          </cell>
          <cell r="DL1095">
            <v>0</v>
          </cell>
          <cell r="DM1095">
            <v>0</v>
          </cell>
          <cell r="DN1095">
            <v>85</v>
          </cell>
          <cell r="DO1095" t="str">
            <v/>
          </cell>
          <cell r="DP1095">
            <v>0</v>
          </cell>
          <cell r="DQ1095">
            <v>89</v>
          </cell>
          <cell r="DR1095">
            <v>85.5</v>
          </cell>
          <cell r="DS1095">
            <v>91.5</v>
          </cell>
          <cell r="DT1095">
            <v>82</v>
          </cell>
          <cell r="DU1095" t="str">
            <v/>
          </cell>
          <cell r="DV1095">
            <v>0</v>
          </cell>
          <cell r="DW1095">
            <v>91</v>
          </cell>
          <cell r="DX1095">
            <v>86.75</v>
          </cell>
          <cell r="DY1095">
            <v>79.75</v>
          </cell>
          <cell r="DZ1095">
            <v>85</v>
          </cell>
          <cell r="EA1095" t="str">
            <v/>
          </cell>
          <cell r="EB1095">
            <v>0</v>
          </cell>
          <cell r="EC1095">
            <v>79.78</v>
          </cell>
          <cell r="ED1095">
            <v>78.25</v>
          </cell>
          <cell r="EE1095">
            <v>84.25</v>
          </cell>
          <cell r="EF1095">
            <v>77</v>
          </cell>
          <cell r="EG1095" t="str">
            <v/>
          </cell>
          <cell r="EH1095">
            <v>0</v>
          </cell>
          <cell r="EI1095">
            <v>78.5</v>
          </cell>
          <cell r="EJ1095">
            <v>74.75</v>
          </cell>
          <cell r="EK1095">
            <v>74.5</v>
          </cell>
          <cell r="EL1095">
            <v>76</v>
          </cell>
          <cell r="EM1095" t="str">
            <v/>
          </cell>
          <cell r="EN1095">
            <v>0</v>
          </cell>
          <cell r="EO1095">
            <v>78.5</v>
          </cell>
          <cell r="EP1095">
            <v>74.75</v>
          </cell>
          <cell r="EQ1095">
            <v>74.5</v>
          </cell>
          <cell r="ER1095">
            <v>76</v>
          </cell>
          <cell r="ES1095" t="str">
            <v/>
          </cell>
          <cell r="ET1095">
            <v>0</v>
          </cell>
          <cell r="EU1095">
            <v>78.5</v>
          </cell>
          <cell r="EV1095">
            <v>74.75</v>
          </cell>
          <cell r="EW1095">
            <v>74.5</v>
          </cell>
          <cell r="EX1095">
            <v>76</v>
          </cell>
          <cell r="EY1095" t="str">
            <v/>
          </cell>
          <cell r="EZ1095">
            <v>0</v>
          </cell>
          <cell r="FA1095">
            <v>79.33</v>
          </cell>
          <cell r="FB1095">
            <v>71.25</v>
          </cell>
          <cell r="FC1095">
            <v>79</v>
          </cell>
          <cell r="FD1095">
            <v>72</v>
          </cell>
          <cell r="FE1095" t="str">
            <v/>
          </cell>
          <cell r="FF1095">
            <v>0</v>
          </cell>
          <cell r="FG1095">
            <v>79.33</v>
          </cell>
          <cell r="FH1095">
            <v>71.25</v>
          </cell>
          <cell r="FI1095">
            <v>79</v>
          </cell>
          <cell r="FJ1095">
            <v>72</v>
          </cell>
          <cell r="FK1095" t="str">
            <v/>
          </cell>
          <cell r="FL1095">
            <v>0</v>
          </cell>
          <cell r="FM1095">
            <v>79.33</v>
          </cell>
          <cell r="FN1095">
            <v>71.25</v>
          </cell>
          <cell r="FO1095">
            <v>79</v>
          </cell>
          <cell r="FP1095">
            <v>72</v>
          </cell>
          <cell r="FQ1095" t="str">
            <v/>
          </cell>
          <cell r="FR1095">
            <v>0</v>
          </cell>
          <cell r="FS1095">
            <v>79.33</v>
          </cell>
          <cell r="FT1095">
            <v>71.25</v>
          </cell>
          <cell r="FU1095">
            <v>79</v>
          </cell>
          <cell r="FV1095">
            <v>72</v>
          </cell>
          <cell r="FW1095" t="str">
            <v/>
          </cell>
          <cell r="FX1095">
            <v>0</v>
          </cell>
          <cell r="FY1095">
            <v>79.33</v>
          </cell>
          <cell r="FZ1095">
            <v>71.25</v>
          </cell>
          <cell r="GA1095">
            <v>79</v>
          </cell>
          <cell r="GB1095">
            <v>72</v>
          </cell>
          <cell r="GC1095" t="str">
            <v/>
          </cell>
          <cell r="GD1095">
            <v>0</v>
          </cell>
          <cell r="GE1095">
            <v>79.33</v>
          </cell>
          <cell r="GF1095">
            <v>71.25</v>
          </cell>
          <cell r="GG1095">
            <v>79</v>
          </cell>
          <cell r="GH1095">
            <v>72</v>
          </cell>
          <cell r="GI1095" t="str">
            <v/>
          </cell>
          <cell r="GJ1095">
            <v>0</v>
          </cell>
          <cell r="GK1095">
            <v>79.33</v>
          </cell>
          <cell r="GL1095">
            <v>71.25</v>
          </cell>
          <cell r="GM1095">
            <v>79</v>
          </cell>
          <cell r="GN1095">
            <v>72</v>
          </cell>
          <cell r="GO1095" t="str">
            <v/>
          </cell>
          <cell r="GP1095">
            <v>0</v>
          </cell>
          <cell r="GQ1095">
            <v>79.33</v>
          </cell>
          <cell r="GR1095">
            <v>71.25</v>
          </cell>
          <cell r="GS1095">
            <v>79</v>
          </cell>
          <cell r="GT1095">
            <v>72</v>
          </cell>
          <cell r="GU1095" t="str">
            <v/>
          </cell>
          <cell r="GV1095">
            <v>0</v>
          </cell>
          <cell r="GW1095">
            <v>81.92</v>
          </cell>
          <cell r="GX1095">
            <v>78.75</v>
          </cell>
          <cell r="GY1095">
            <v>70</v>
          </cell>
          <cell r="GZ1095">
            <v>78</v>
          </cell>
          <cell r="HA1095" t="str">
            <v>EKO-L</v>
          </cell>
          <cell r="HB1095">
            <v>0</v>
          </cell>
          <cell r="HC1095">
            <v>83.83</v>
          </cell>
          <cell r="HD1095">
            <v>75.75</v>
          </cell>
          <cell r="HE1095">
            <v>77.5</v>
          </cell>
          <cell r="HF1095">
            <v>79</v>
          </cell>
          <cell r="HH1095">
            <v>0</v>
          </cell>
          <cell r="HM1095" t="str">
            <v/>
          </cell>
          <cell r="HN1095" t="str">
            <v/>
          </cell>
          <cell r="HS1095">
            <v>0</v>
          </cell>
          <cell r="HT1095" t="str">
            <v>PKN</v>
          </cell>
          <cell r="HU1095">
            <v>0</v>
          </cell>
          <cell r="HV1095" t="str">
            <v>IND</v>
          </cell>
          <cell r="HW1095">
            <v>0</v>
          </cell>
          <cell r="HX1095" t="str">
            <v>MAT-W</v>
          </cell>
          <cell r="HY1095">
            <v>0</v>
          </cell>
          <cell r="HZ1095" t="str">
            <v>SEJ-W</v>
          </cell>
          <cell r="IA1095">
            <v>0</v>
          </cell>
          <cell r="IB1095" t="str">
            <v>IGR-W</v>
          </cell>
          <cell r="IC1095">
            <v>0</v>
          </cell>
          <cell r="ID1095" t="str">
            <v>SBO</v>
          </cell>
          <cell r="IE1095">
            <v>0</v>
          </cell>
          <cell r="IF1095" t="str">
            <v>PJO</v>
          </cell>
          <cell r="IG1095">
            <v>0</v>
          </cell>
          <cell r="IH1095" t="str">
            <v>PRA</v>
          </cell>
          <cell r="II1095">
            <v>0</v>
          </cell>
          <cell r="IJ1095" t="str">
            <v>JAW</v>
          </cell>
          <cell r="IK1095">
            <v>0</v>
          </cell>
          <cell r="IL1095" t="str">
            <v>ARB</v>
          </cell>
          <cell r="IM1095">
            <v>0</v>
          </cell>
          <cell r="IN1095" t="str">
            <v>PKM</v>
          </cell>
          <cell r="IO1095">
            <v>0</v>
          </cell>
          <cell r="IP1095" t="str">
            <v>MAT-P</v>
          </cell>
          <cell r="IQ1095">
            <v>0</v>
          </cell>
          <cell r="IR1095" t="str">
            <v>BIO-P</v>
          </cell>
          <cell r="IS1095">
            <v>0</v>
          </cell>
          <cell r="IT1095" t="str">
            <v>FIS-P</v>
          </cell>
          <cell r="IU1095">
            <v>0</v>
          </cell>
          <cell r="IV1095" t="str">
            <v>KIM-P</v>
          </cell>
          <cell r="IW1095">
            <v>0</v>
          </cell>
          <cell r="IX1095" t="str">
            <v>EKO-L</v>
          </cell>
          <cell r="IY1095">
            <v>0</v>
          </cell>
          <cell r="JA1095">
            <v>0</v>
          </cell>
        </row>
        <row r="1096">
          <cell r="Q1096" t="str">
            <v/>
          </cell>
          <cell r="AB1096" t="str">
            <v/>
          </cell>
          <cell r="AC1096">
            <v>16</v>
          </cell>
          <cell r="AI1096" t="str">
            <v/>
          </cell>
          <cell r="AJ1096">
            <v>0</v>
          </cell>
          <cell r="AK1096">
            <v>83.25</v>
          </cell>
          <cell r="AL1096">
            <v>84.5</v>
          </cell>
          <cell r="AM1096">
            <v>88</v>
          </cell>
          <cell r="AN1096">
            <v>80</v>
          </cell>
          <cell r="AO1096" t="str">
            <v/>
          </cell>
          <cell r="AP1096">
            <v>0</v>
          </cell>
          <cell r="AQ1096">
            <v>85</v>
          </cell>
          <cell r="AR1096">
            <v>0</v>
          </cell>
          <cell r="AS1096">
            <v>78.5</v>
          </cell>
          <cell r="AT1096">
            <v>81</v>
          </cell>
          <cell r="AU1096" t="str">
            <v/>
          </cell>
          <cell r="AV1096">
            <v>0</v>
          </cell>
          <cell r="AW1096">
            <v>81.83</v>
          </cell>
          <cell r="AX1096">
            <v>84</v>
          </cell>
          <cell r="AY1096">
            <v>88</v>
          </cell>
          <cell r="AZ1096">
            <v>80</v>
          </cell>
          <cell r="BA1096" t="str">
            <v/>
          </cell>
          <cell r="BB1096">
            <v>0</v>
          </cell>
          <cell r="BC1096">
            <v>86.75</v>
          </cell>
          <cell r="BD1096">
            <v>84.5</v>
          </cell>
          <cell r="BE1096">
            <v>88</v>
          </cell>
          <cell r="BF1096">
            <v>82</v>
          </cell>
          <cell r="BG1096" t="str">
            <v/>
          </cell>
          <cell r="BH1096">
            <v>0</v>
          </cell>
          <cell r="BI1096">
            <v>84.33</v>
          </cell>
          <cell r="BJ1096">
            <v>80</v>
          </cell>
          <cell r="BK1096">
            <v>77.75</v>
          </cell>
          <cell r="BL1096">
            <v>78</v>
          </cell>
          <cell r="BM1096" t="str">
            <v/>
          </cell>
          <cell r="BN1096">
            <v>0</v>
          </cell>
          <cell r="BO1096">
            <v>81.13</v>
          </cell>
          <cell r="BP1096">
            <v>78.25</v>
          </cell>
          <cell r="BQ1096">
            <v>77.75</v>
          </cell>
          <cell r="BR1096">
            <v>85</v>
          </cell>
          <cell r="BS1096" t="str">
            <v/>
          </cell>
          <cell r="BT1096">
            <v>0</v>
          </cell>
          <cell r="BU1096">
            <v>86.5</v>
          </cell>
          <cell r="BV1096">
            <v>84.25</v>
          </cell>
          <cell r="BW1096">
            <v>88.5</v>
          </cell>
          <cell r="BX1096">
            <v>88</v>
          </cell>
          <cell r="BY1096" t="str">
            <v/>
          </cell>
          <cell r="BZ1096">
            <v>0</v>
          </cell>
          <cell r="CA1096">
            <v>86.78</v>
          </cell>
          <cell r="CB1096">
            <v>81.75</v>
          </cell>
          <cell r="CC1096">
            <v>81</v>
          </cell>
          <cell r="CD1096">
            <v>82</v>
          </cell>
          <cell r="CE1096" t="str">
            <v/>
          </cell>
          <cell r="CF1096">
            <v>0</v>
          </cell>
          <cell r="CG1096">
            <v>86.25</v>
          </cell>
          <cell r="CH1096">
            <v>76.25</v>
          </cell>
          <cell r="CI1096">
            <v>78</v>
          </cell>
          <cell r="CJ1096">
            <v>82</v>
          </cell>
          <cell r="CK1096" t="str">
            <v/>
          </cell>
          <cell r="CL1096">
            <v>0</v>
          </cell>
          <cell r="CM1096">
            <v>76.17</v>
          </cell>
          <cell r="CN1096">
            <v>83.5</v>
          </cell>
          <cell r="CO1096">
            <v>80</v>
          </cell>
          <cell r="CP1096">
            <v>78</v>
          </cell>
          <cell r="CQ1096" t="str">
            <v/>
          </cell>
          <cell r="CR1096">
            <v>0</v>
          </cell>
          <cell r="CS1096">
            <v>82.08</v>
          </cell>
          <cell r="CT1096">
            <v>89.75</v>
          </cell>
          <cell r="CU1096">
            <v>86.5</v>
          </cell>
          <cell r="CV1096">
            <v>83</v>
          </cell>
          <cell r="CW1096" t="str">
            <v/>
          </cell>
          <cell r="CX1096">
            <v>0</v>
          </cell>
          <cell r="CY1096">
            <v>82.44</v>
          </cell>
          <cell r="CZ1096">
            <v>83.75</v>
          </cell>
          <cell r="DA1096">
            <v>76.75</v>
          </cell>
          <cell r="DB1096">
            <v>83</v>
          </cell>
          <cell r="DC1096" t="str">
            <v/>
          </cell>
          <cell r="DD1096">
            <v>0</v>
          </cell>
          <cell r="DE1096">
            <v>91</v>
          </cell>
          <cell r="DF1096">
            <v>81</v>
          </cell>
          <cell r="DG1096">
            <v>81.75</v>
          </cell>
          <cell r="DH1096">
            <v>88</v>
          </cell>
          <cell r="DI1096" t="str">
            <v/>
          </cell>
          <cell r="DJ1096">
            <v>0</v>
          </cell>
          <cell r="DK1096">
            <v>0</v>
          </cell>
          <cell r="DL1096">
            <v>0</v>
          </cell>
          <cell r="DM1096">
            <v>0</v>
          </cell>
          <cell r="DN1096">
            <v>85</v>
          </cell>
          <cell r="DO1096" t="str">
            <v/>
          </cell>
          <cell r="DP1096">
            <v>0</v>
          </cell>
          <cell r="DQ1096">
            <v>89</v>
          </cell>
          <cell r="DR1096">
            <v>85.5</v>
          </cell>
          <cell r="DS1096">
            <v>91.5</v>
          </cell>
          <cell r="DT1096">
            <v>82</v>
          </cell>
          <cell r="DU1096" t="str">
            <v/>
          </cell>
          <cell r="DV1096">
            <v>0</v>
          </cell>
          <cell r="DW1096">
            <v>91</v>
          </cell>
          <cell r="DX1096">
            <v>86.75</v>
          </cell>
          <cell r="DY1096">
            <v>79.75</v>
          </cell>
          <cell r="DZ1096">
            <v>85</v>
          </cell>
          <cell r="EA1096" t="str">
            <v/>
          </cell>
          <cell r="EB1096">
            <v>0</v>
          </cell>
          <cell r="EC1096">
            <v>79.78</v>
          </cell>
          <cell r="ED1096">
            <v>78.25</v>
          </cell>
          <cell r="EE1096">
            <v>84.25</v>
          </cell>
          <cell r="EF1096">
            <v>77</v>
          </cell>
          <cell r="EG1096" t="str">
            <v/>
          </cell>
          <cell r="EH1096">
            <v>0</v>
          </cell>
          <cell r="EI1096">
            <v>78.5</v>
          </cell>
          <cell r="EJ1096">
            <v>74.75</v>
          </cell>
          <cell r="EK1096">
            <v>74.5</v>
          </cell>
          <cell r="EL1096">
            <v>76</v>
          </cell>
          <cell r="EM1096" t="str">
            <v/>
          </cell>
          <cell r="EN1096">
            <v>0</v>
          </cell>
          <cell r="EO1096">
            <v>78.5</v>
          </cell>
          <cell r="EP1096">
            <v>74.75</v>
          </cell>
          <cell r="EQ1096">
            <v>74.5</v>
          </cell>
          <cell r="ER1096">
            <v>76</v>
          </cell>
          <cell r="ES1096" t="str">
            <v/>
          </cell>
          <cell r="ET1096">
            <v>0</v>
          </cell>
          <cell r="EU1096">
            <v>78.5</v>
          </cell>
          <cell r="EV1096">
            <v>74.75</v>
          </cell>
          <cell r="EW1096">
            <v>74.5</v>
          </cell>
          <cell r="EX1096">
            <v>76</v>
          </cell>
          <cell r="EY1096" t="str">
            <v/>
          </cell>
          <cell r="EZ1096">
            <v>0</v>
          </cell>
          <cell r="FA1096">
            <v>79.33</v>
          </cell>
          <cell r="FB1096">
            <v>71.25</v>
          </cell>
          <cell r="FC1096">
            <v>79</v>
          </cell>
          <cell r="FD1096">
            <v>72</v>
          </cell>
          <cell r="FE1096" t="str">
            <v/>
          </cell>
          <cell r="FF1096">
            <v>0</v>
          </cell>
          <cell r="FG1096">
            <v>79.33</v>
          </cell>
          <cell r="FH1096">
            <v>71.25</v>
          </cell>
          <cell r="FI1096">
            <v>79</v>
          </cell>
          <cell r="FJ1096">
            <v>72</v>
          </cell>
          <cell r="FK1096" t="str">
            <v/>
          </cell>
          <cell r="FL1096">
            <v>0</v>
          </cell>
          <cell r="FM1096">
            <v>79.33</v>
          </cell>
          <cell r="FN1096">
            <v>71.25</v>
          </cell>
          <cell r="FO1096">
            <v>79</v>
          </cell>
          <cell r="FP1096">
            <v>72</v>
          </cell>
          <cell r="FQ1096" t="str">
            <v/>
          </cell>
          <cell r="FR1096">
            <v>0</v>
          </cell>
          <cell r="FS1096">
            <v>79.33</v>
          </cell>
          <cell r="FT1096">
            <v>71.25</v>
          </cell>
          <cell r="FU1096">
            <v>79</v>
          </cell>
          <cell r="FV1096">
            <v>72</v>
          </cell>
          <cell r="FW1096" t="str">
            <v/>
          </cell>
          <cell r="FX1096">
            <v>0</v>
          </cell>
          <cell r="FY1096">
            <v>79.33</v>
          </cell>
          <cell r="FZ1096">
            <v>71.25</v>
          </cell>
          <cell r="GA1096">
            <v>79</v>
          </cell>
          <cell r="GB1096">
            <v>72</v>
          </cell>
          <cell r="GC1096" t="str">
            <v/>
          </cell>
          <cell r="GD1096">
            <v>0</v>
          </cell>
          <cell r="GE1096">
            <v>79.33</v>
          </cell>
          <cell r="GF1096">
            <v>71.25</v>
          </cell>
          <cell r="GG1096">
            <v>79</v>
          </cell>
          <cell r="GH1096">
            <v>72</v>
          </cell>
          <cell r="GI1096" t="str">
            <v/>
          </cell>
          <cell r="GJ1096">
            <v>0</v>
          </cell>
          <cell r="GK1096">
            <v>79.33</v>
          </cell>
          <cell r="GL1096">
            <v>71.25</v>
          </cell>
          <cell r="GM1096">
            <v>79</v>
          </cell>
          <cell r="GN1096">
            <v>72</v>
          </cell>
          <cell r="GO1096" t="str">
            <v/>
          </cell>
          <cell r="GP1096">
            <v>0</v>
          </cell>
          <cell r="GQ1096">
            <v>79.33</v>
          </cell>
          <cell r="GR1096">
            <v>71.25</v>
          </cell>
          <cell r="GS1096">
            <v>79</v>
          </cell>
          <cell r="GT1096">
            <v>72</v>
          </cell>
          <cell r="GU1096" t="str">
            <v/>
          </cell>
          <cell r="GV1096">
            <v>0</v>
          </cell>
          <cell r="GW1096">
            <v>81.92</v>
          </cell>
          <cell r="GX1096">
            <v>78.75</v>
          </cell>
          <cell r="GY1096">
            <v>70</v>
          </cell>
          <cell r="GZ1096">
            <v>78</v>
          </cell>
          <cell r="HA1096" t="str">
            <v>EKO-L</v>
          </cell>
          <cell r="HB1096">
            <v>0</v>
          </cell>
          <cell r="HC1096">
            <v>83.83</v>
          </cell>
          <cell r="HD1096">
            <v>75.75</v>
          </cell>
          <cell r="HE1096">
            <v>77.5</v>
          </cell>
          <cell r="HF1096">
            <v>79</v>
          </cell>
          <cell r="HH1096">
            <v>0</v>
          </cell>
          <cell r="HM1096" t="str">
            <v/>
          </cell>
          <cell r="HN1096" t="str">
            <v/>
          </cell>
          <cell r="HS1096">
            <v>0</v>
          </cell>
          <cell r="HT1096" t="str">
            <v>PKN</v>
          </cell>
          <cell r="HU1096">
            <v>0</v>
          </cell>
          <cell r="HV1096" t="str">
            <v>IND</v>
          </cell>
          <cell r="HW1096">
            <v>0</v>
          </cell>
          <cell r="HX1096" t="str">
            <v>MAT-W</v>
          </cell>
          <cell r="HY1096">
            <v>0</v>
          </cell>
          <cell r="HZ1096" t="str">
            <v>SEJ-W</v>
          </cell>
          <cell r="IA1096">
            <v>0</v>
          </cell>
          <cell r="IB1096" t="str">
            <v>IGR-W</v>
          </cell>
          <cell r="IC1096">
            <v>0</v>
          </cell>
          <cell r="ID1096" t="str">
            <v>SBO</v>
          </cell>
          <cell r="IE1096">
            <v>0</v>
          </cell>
          <cell r="IF1096" t="str">
            <v>PJO</v>
          </cell>
          <cell r="IG1096">
            <v>0</v>
          </cell>
          <cell r="IH1096" t="str">
            <v>PRA</v>
          </cell>
          <cell r="II1096">
            <v>0</v>
          </cell>
          <cell r="IJ1096" t="str">
            <v>JAW</v>
          </cell>
          <cell r="IK1096">
            <v>0</v>
          </cell>
          <cell r="IL1096" t="str">
            <v>ARB</v>
          </cell>
          <cell r="IM1096">
            <v>0</v>
          </cell>
          <cell r="IN1096" t="str">
            <v>PKM</v>
          </cell>
          <cell r="IO1096">
            <v>0</v>
          </cell>
          <cell r="IP1096" t="str">
            <v>MAT-P</v>
          </cell>
          <cell r="IQ1096">
            <v>0</v>
          </cell>
          <cell r="IR1096" t="str">
            <v>BIO-P</v>
          </cell>
          <cell r="IS1096">
            <v>0</v>
          </cell>
          <cell r="IT1096" t="str">
            <v>FIS-P</v>
          </cell>
          <cell r="IU1096">
            <v>0</v>
          </cell>
          <cell r="IV1096" t="str">
            <v>KIM-P</v>
          </cell>
          <cell r="IW1096">
            <v>0</v>
          </cell>
          <cell r="IX1096" t="str">
            <v>EKO-L</v>
          </cell>
          <cell r="IY1096">
            <v>0</v>
          </cell>
          <cell r="JA1096">
            <v>0</v>
          </cell>
        </row>
        <row r="1097">
          <cell r="Q1097" t="str">
            <v/>
          </cell>
          <cell r="AB1097" t="str">
            <v/>
          </cell>
          <cell r="AC1097">
            <v>17</v>
          </cell>
          <cell r="AI1097" t="str">
            <v/>
          </cell>
          <cell r="AJ1097">
            <v>0</v>
          </cell>
          <cell r="AK1097">
            <v>83.25</v>
          </cell>
          <cell r="AL1097">
            <v>84.5</v>
          </cell>
          <cell r="AM1097">
            <v>88</v>
          </cell>
          <cell r="AN1097">
            <v>80</v>
          </cell>
          <cell r="AO1097" t="str">
            <v/>
          </cell>
          <cell r="AP1097">
            <v>0</v>
          </cell>
          <cell r="AQ1097">
            <v>85</v>
          </cell>
          <cell r="AR1097">
            <v>0</v>
          </cell>
          <cell r="AS1097">
            <v>78.5</v>
          </cell>
          <cell r="AT1097">
            <v>81</v>
          </cell>
          <cell r="AU1097" t="str">
            <v/>
          </cell>
          <cell r="AV1097">
            <v>0</v>
          </cell>
          <cell r="AW1097">
            <v>81.83</v>
          </cell>
          <cell r="AX1097">
            <v>84</v>
          </cell>
          <cell r="AY1097">
            <v>88</v>
          </cell>
          <cell r="AZ1097">
            <v>80</v>
          </cell>
          <cell r="BA1097" t="str">
            <v/>
          </cell>
          <cell r="BB1097">
            <v>0</v>
          </cell>
          <cell r="BC1097">
            <v>86.75</v>
          </cell>
          <cell r="BD1097">
            <v>84.5</v>
          </cell>
          <cell r="BE1097">
            <v>88</v>
          </cell>
          <cell r="BF1097">
            <v>82</v>
          </cell>
          <cell r="BG1097" t="str">
            <v/>
          </cell>
          <cell r="BH1097">
            <v>0</v>
          </cell>
          <cell r="BI1097">
            <v>84.33</v>
          </cell>
          <cell r="BJ1097">
            <v>80</v>
          </cell>
          <cell r="BK1097">
            <v>77.75</v>
          </cell>
          <cell r="BL1097">
            <v>78</v>
          </cell>
          <cell r="BM1097" t="str">
            <v/>
          </cell>
          <cell r="BN1097">
            <v>0</v>
          </cell>
          <cell r="BO1097">
            <v>81.13</v>
          </cell>
          <cell r="BP1097">
            <v>78.25</v>
          </cell>
          <cell r="BQ1097">
            <v>77.75</v>
          </cell>
          <cell r="BR1097">
            <v>85</v>
          </cell>
          <cell r="BS1097" t="str">
            <v/>
          </cell>
          <cell r="BT1097">
            <v>0</v>
          </cell>
          <cell r="BU1097">
            <v>86.5</v>
          </cell>
          <cell r="BV1097">
            <v>84.25</v>
          </cell>
          <cell r="BW1097">
            <v>88.5</v>
          </cell>
          <cell r="BX1097">
            <v>88</v>
          </cell>
          <cell r="BY1097" t="str">
            <v/>
          </cell>
          <cell r="BZ1097">
            <v>0</v>
          </cell>
          <cell r="CA1097">
            <v>86.78</v>
          </cell>
          <cell r="CB1097">
            <v>81.75</v>
          </cell>
          <cell r="CC1097">
            <v>81</v>
          </cell>
          <cell r="CD1097">
            <v>82</v>
          </cell>
          <cell r="CE1097" t="str">
            <v/>
          </cell>
          <cell r="CF1097">
            <v>0</v>
          </cell>
          <cell r="CG1097">
            <v>86.25</v>
          </cell>
          <cell r="CH1097">
            <v>76.25</v>
          </cell>
          <cell r="CI1097">
            <v>78</v>
          </cell>
          <cell r="CJ1097">
            <v>82</v>
          </cell>
          <cell r="CK1097" t="str">
            <v/>
          </cell>
          <cell r="CL1097">
            <v>0</v>
          </cell>
          <cell r="CM1097">
            <v>76.17</v>
          </cell>
          <cell r="CN1097">
            <v>83.5</v>
          </cell>
          <cell r="CO1097">
            <v>80</v>
          </cell>
          <cell r="CP1097">
            <v>78</v>
          </cell>
          <cell r="CQ1097" t="str">
            <v/>
          </cell>
          <cell r="CR1097">
            <v>0</v>
          </cell>
          <cell r="CS1097">
            <v>82.08</v>
          </cell>
          <cell r="CT1097">
            <v>89.75</v>
          </cell>
          <cell r="CU1097">
            <v>86.5</v>
          </cell>
          <cell r="CV1097">
            <v>83</v>
          </cell>
          <cell r="CW1097" t="str">
            <v/>
          </cell>
          <cell r="CX1097">
            <v>0</v>
          </cell>
          <cell r="CY1097">
            <v>82.44</v>
          </cell>
          <cell r="CZ1097">
            <v>83.75</v>
          </cell>
          <cell r="DA1097">
            <v>76.75</v>
          </cell>
          <cell r="DB1097">
            <v>83</v>
          </cell>
          <cell r="DC1097" t="str">
            <v/>
          </cell>
          <cell r="DD1097">
            <v>0</v>
          </cell>
          <cell r="DE1097">
            <v>91</v>
          </cell>
          <cell r="DF1097">
            <v>81</v>
          </cell>
          <cell r="DG1097">
            <v>81.75</v>
          </cell>
          <cell r="DH1097">
            <v>88</v>
          </cell>
          <cell r="DI1097" t="str">
            <v/>
          </cell>
          <cell r="DJ1097">
            <v>0</v>
          </cell>
          <cell r="DK1097">
            <v>0</v>
          </cell>
          <cell r="DL1097">
            <v>0</v>
          </cell>
          <cell r="DM1097">
            <v>0</v>
          </cell>
          <cell r="DN1097">
            <v>85</v>
          </cell>
          <cell r="DO1097" t="str">
            <v/>
          </cell>
          <cell r="DP1097">
            <v>0</v>
          </cell>
          <cell r="DQ1097">
            <v>89</v>
          </cell>
          <cell r="DR1097">
            <v>85.5</v>
          </cell>
          <cell r="DS1097">
            <v>91.5</v>
          </cell>
          <cell r="DT1097">
            <v>82</v>
          </cell>
          <cell r="DU1097" t="str">
            <v/>
          </cell>
          <cell r="DV1097">
            <v>0</v>
          </cell>
          <cell r="DW1097">
            <v>91</v>
          </cell>
          <cell r="DX1097">
            <v>86.75</v>
          </cell>
          <cell r="DY1097">
            <v>79.75</v>
          </cell>
          <cell r="DZ1097">
            <v>85</v>
          </cell>
          <cell r="EA1097" t="str">
            <v/>
          </cell>
          <cell r="EB1097">
            <v>0</v>
          </cell>
          <cell r="EC1097">
            <v>79.78</v>
          </cell>
          <cell r="ED1097">
            <v>78.25</v>
          </cell>
          <cell r="EE1097">
            <v>84.25</v>
          </cell>
          <cell r="EF1097">
            <v>77</v>
          </cell>
          <cell r="EG1097" t="str">
            <v/>
          </cell>
          <cell r="EH1097">
            <v>0</v>
          </cell>
          <cell r="EI1097">
            <v>78.5</v>
          </cell>
          <cell r="EJ1097">
            <v>74.75</v>
          </cell>
          <cell r="EK1097">
            <v>74.5</v>
          </cell>
          <cell r="EL1097">
            <v>76</v>
          </cell>
          <cell r="EM1097" t="str">
            <v/>
          </cell>
          <cell r="EN1097">
            <v>0</v>
          </cell>
          <cell r="EO1097">
            <v>78.5</v>
          </cell>
          <cell r="EP1097">
            <v>74.75</v>
          </cell>
          <cell r="EQ1097">
            <v>74.5</v>
          </cell>
          <cell r="ER1097">
            <v>76</v>
          </cell>
          <cell r="ES1097" t="str">
            <v/>
          </cell>
          <cell r="ET1097">
            <v>0</v>
          </cell>
          <cell r="EU1097">
            <v>78.5</v>
          </cell>
          <cell r="EV1097">
            <v>74.75</v>
          </cell>
          <cell r="EW1097">
            <v>74.5</v>
          </cell>
          <cell r="EX1097">
            <v>76</v>
          </cell>
          <cell r="EY1097" t="str">
            <v/>
          </cell>
          <cell r="EZ1097">
            <v>0</v>
          </cell>
          <cell r="FA1097">
            <v>79.33</v>
          </cell>
          <cell r="FB1097">
            <v>71.25</v>
          </cell>
          <cell r="FC1097">
            <v>79</v>
          </cell>
          <cell r="FD1097">
            <v>72</v>
          </cell>
          <cell r="FE1097" t="str">
            <v/>
          </cell>
          <cell r="FF1097">
            <v>0</v>
          </cell>
          <cell r="FG1097">
            <v>79.33</v>
          </cell>
          <cell r="FH1097">
            <v>71.25</v>
          </cell>
          <cell r="FI1097">
            <v>79</v>
          </cell>
          <cell r="FJ1097">
            <v>72</v>
          </cell>
          <cell r="FK1097" t="str">
            <v/>
          </cell>
          <cell r="FL1097">
            <v>0</v>
          </cell>
          <cell r="FM1097">
            <v>79.33</v>
          </cell>
          <cell r="FN1097">
            <v>71.25</v>
          </cell>
          <cell r="FO1097">
            <v>79</v>
          </cell>
          <cell r="FP1097">
            <v>72</v>
          </cell>
          <cell r="FQ1097" t="str">
            <v/>
          </cell>
          <cell r="FR1097">
            <v>0</v>
          </cell>
          <cell r="FS1097">
            <v>79.33</v>
          </cell>
          <cell r="FT1097">
            <v>71.25</v>
          </cell>
          <cell r="FU1097">
            <v>79</v>
          </cell>
          <cell r="FV1097">
            <v>72</v>
          </cell>
          <cell r="FW1097" t="str">
            <v/>
          </cell>
          <cell r="FX1097">
            <v>0</v>
          </cell>
          <cell r="FY1097">
            <v>79.33</v>
          </cell>
          <cell r="FZ1097">
            <v>71.25</v>
          </cell>
          <cell r="GA1097">
            <v>79</v>
          </cell>
          <cell r="GB1097">
            <v>72</v>
          </cell>
          <cell r="GC1097" t="str">
            <v/>
          </cell>
          <cell r="GD1097">
            <v>0</v>
          </cell>
          <cell r="GE1097">
            <v>79.33</v>
          </cell>
          <cell r="GF1097">
            <v>71.25</v>
          </cell>
          <cell r="GG1097">
            <v>79</v>
          </cell>
          <cell r="GH1097">
            <v>72</v>
          </cell>
          <cell r="GI1097" t="str">
            <v/>
          </cell>
          <cell r="GJ1097">
            <v>0</v>
          </cell>
          <cell r="GK1097">
            <v>79.33</v>
          </cell>
          <cell r="GL1097">
            <v>71.25</v>
          </cell>
          <cell r="GM1097">
            <v>79</v>
          </cell>
          <cell r="GN1097">
            <v>72</v>
          </cell>
          <cell r="GO1097" t="str">
            <v/>
          </cell>
          <cell r="GP1097">
            <v>0</v>
          </cell>
          <cell r="GQ1097">
            <v>79.33</v>
          </cell>
          <cell r="GR1097">
            <v>71.25</v>
          </cell>
          <cell r="GS1097">
            <v>79</v>
          </cell>
          <cell r="GT1097">
            <v>72</v>
          </cell>
          <cell r="GU1097" t="str">
            <v/>
          </cell>
          <cell r="GV1097">
            <v>0</v>
          </cell>
          <cell r="GW1097">
            <v>81.92</v>
          </cell>
          <cell r="GX1097">
            <v>78.75</v>
          </cell>
          <cell r="GY1097">
            <v>70</v>
          </cell>
          <cell r="GZ1097">
            <v>78</v>
          </cell>
          <cell r="HA1097" t="str">
            <v>EKO-L</v>
          </cell>
          <cell r="HB1097">
            <v>0</v>
          </cell>
          <cell r="HC1097">
            <v>83.83</v>
          </cell>
          <cell r="HD1097">
            <v>75.75</v>
          </cell>
          <cell r="HE1097">
            <v>77.5</v>
          </cell>
          <cell r="HF1097">
            <v>79</v>
          </cell>
          <cell r="HH1097">
            <v>0</v>
          </cell>
          <cell r="HM1097" t="str">
            <v/>
          </cell>
          <cell r="HN1097" t="str">
            <v/>
          </cell>
          <cell r="HS1097">
            <v>0</v>
          </cell>
          <cell r="HT1097" t="str">
            <v>PKN</v>
          </cell>
          <cell r="HU1097">
            <v>0</v>
          </cell>
          <cell r="HV1097" t="str">
            <v>IND</v>
          </cell>
          <cell r="HW1097">
            <v>0</v>
          </cell>
          <cell r="HX1097" t="str">
            <v>MAT-W</v>
          </cell>
          <cell r="HY1097">
            <v>0</v>
          </cell>
          <cell r="HZ1097" t="str">
            <v>SEJ-W</v>
          </cell>
          <cell r="IA1097">
            <v>0</v>
          </cell>
          <cell r="IB1097" t="str">
            <v>IGR-W</v>
          </cell>
          <cell r="IC1097">
            <v>0</v>
          </cell>
          <cell r="ID1097" t="str">
            <v>SBO</v>
          </cell>
          <cell r="IE1097">
            <v>0</v>
          </cell>
          <cell r="IF1097" t="str">
            <v>PJO</v>
          </cell>
          <cell r="IG1097">
            <v>0</v>
          </cell>
          <cell r="IH1097" t="str">
            <v>PRA</v>
          </cell>
          <cell r="II1097">
            <v>0</v>
          </cell>
          <cell r="IJ1097" t="str">
            <v>JAW</v>
          </cell>
          <cell r="IK1097">
            <v>0</v>
          </cell>
          <cell r="IL1097" t="str">
            <v>ARB</v>
          </cell>
          <cell r="IM1097">
            <v>0</v>
          </cell>
          <cell r="IN1097" t="str">
            <v>PKM</v>
          </cell>
          <cell r="IO1097">
            <v>0</v>
          </cell>
          <cell r="IP1097" t="str">
            <v>MAT-P</v>
          </cell>
          <cell r="IQ1097">
            <v>0</v>
          </cell>
          <cell r="IR1097" t="str">
            <v>BIO-P</v>
          </cell>
          <cell r="IS1097">
            <v>0</v>
          </cell>
          <cell r="IT1097" t="str">
            <v>FIS-P</v>
          </cell>
          <cell r="IU1097">
            <v>0</v>
          </cell>
          <cell r="IV1097" t="str">
            <v>KIM-P</v>
          </cell>
          <cell r="IW1097">
            <v>0</v>
          </cell>
          <cell r="IX1097" t="str">
            <v>EKO-L</v>
          </cell>
          <cell r="IY1097">
            <v>0</v>
          </cell>
          <cell r="JA1097">
            <v>0</v>
          </cell>
        </row>
        <row r="1098">
          <cell r="Q1098" t="str">
            <v/>
          </cell>
          <cell r="AB1098" t="str">
            <v/>
          </cell>
          <cell r="AC1098">
            <v>18</v>
          </cell>
          <cell r="AI1098" t="str">
            <v/>
          </cell>
          <cell r="AJ1098">
            <v>0</v>
          </cell>
          <cell r="AK1098">
            <v>83.25</v>
          </cell>
          <cell r="AL1098">
            <v>84.5</v>
          </cell>
          <cell r="AM1098">
            <v>88</v>
          </cell>
          <cell r="AN1098">
            <v>80</v>
          </cell>
          <cell r="AO1098" t="str">
            <v/>
          </cell>
          <cell r="AP1098">
            <v>0</v>
          </cell>
          <cell r="AQ1098">
            <v>85</v>
          </cell>
          <cell r="AR1098">
            <v>0</v>
          </cell>
          <cell r="AS1098">
            <v>78.5</v>
          </cell>
          <cell r="AT1098">
            <v>81</v>
          </cell>
          <cell r="AU1098" t="str">
            <v/>
          </cell>
          <cell r="AV1098">
            <v>0</v>
          </cell>
          <cell r="AW1098">
            <v>81.83</v>
          </cell>
          <cell r="AX1098">
            <v>84</v>
          </cell>
          <cell r="AY1098">
            <v>88</v>
          </cell>
          <cell r="AZ1098">
            <v>80</v>
          </cell>
          <cell r="BA1098" t="str">
            <v/>
          </cell>
          <cell r="BB1098">
            <v>0</v>
          </cell>
          <cell r="BC1098">
            <v>86.75</v>
          </cell>
          <cell r="BD1098">
            <v>84.5</v>
          </cell>
          <cell r="BE1098">
            <v>88</v>
          </cell>
          <cell r="BF1098">
            <v>82</v>
          </cell>
          <cell r="BG1098" t="str">
            <v/>
          </cell>
          <cell r="BH1098">
            <v>0</v>
          </cell>
          <cell r="BI1098">
            <v>84.33</v>
          </cell>
          <cell r="BJ1098">
            <v>80</v>
          </cell>
          <cell r="BK1098">
            <v>77.75</v>
          </cell>
          <cell r="BL1098">
            <v>78</v>
          </cell>
          <cell r="BM1098" t="str">
            <v/>
          </cell>
          <cell r="BN1098">
            <v>0</v>
          </cell>
          <cell r="BO1098">
            <v>81.13</v>
          </cell>
          <cell r="BP1098">
            <v>78.25</v>
          </cell>
          <cell r="BQ1098">
            <v>77.75</v>
          </cell>
          <cell r="BR1098">
            <v>85</v>
          </cell>
          <cell r="BS1098" t="str">
            <v/>
          </cell>
          <cell r="BT1098">
            <v>0</v>
          </cell>
          <cell r="BU1098">
            <v>86.5</v>
          </cell>
          <cell r="BV1098">
            <v>84.25</v>
          </cell>
          <cell r="BW1098">
            <v>88.5</v>
          </cell>
          <cell r="BX1098">
            <v>88</v>
          </cell>
          <cell r="BY1098" t="str">
            <v/>
          </cell>
          <cell r="BZ1098">
            <v>0</v>
          </cell>
          <cell r="CA1098">
            <v>86.78</v>
          </cell>
          <cell r="CB1098">
            <v>81.75</v>
          </cell>
          <cell r="CC1098">
            <v>81</v>
          </cell>
          <cell r="CD1098">
            <v>82</v>
          </cell>
          <cell r="CE1098" t="str">
            <v/>
          </cell>
          <cell r="CF1098">
            <v>0</v>
          </cell>
          <cell r="CG1098">
            <v>86.25</v>
          </cell>
          <cell r="CH1098">
            <v>76.25</v>
          </cell>
          <cell r="CI1098">
            <v>78</v>
          </cell>
          <cell r="CJ1098">
            <v>82</v>
          </cell>
          <cell r="CK1098" t="str">
            <v/>
          </cell>
          <cell r="CL1098">
            <v>0</v>
          </cell>
          <cell r="CM1098">
            <v>76.17</v>
          </cell>
          <cell r="CN1098">
            <v>83.5</v>
          </cell>
          <cell r="CO1098">
            <v>80</v>
          </cell>
          <cell r="CP1098">
            <v>78</v>
          </cell>
          <cell r="CQ1098" t="str">
            <v/>
          </cell>
          <cell r="CR1098">
            <v>0</v>
          </cell>
          <cell r="CS1098">
            <v>82.08</v>
          </cell>
          <cell r="CT1098">
            <v>89.75</v>
          </cell>
          <cell r="CU1098">
            <v>86.5</v>
          </cell>
          <cell r="CV1098">
            <v>83</v>
          </cell>
          <cell r="CW1098" t="str">
            <v/>
          </cell>
          <cell r="CX1098">
            <v>0</v>
          </cell>
          <cell r="CY1098">
            <v>82.44</v>
          </cell>
          <cell r="CZ1098">
            <v>83.75</v>
          </cell>
          <cell r="DA1098">
            <v>76.75</v>
          </cell>
          <cell r="DB1098">
            <v>83</v>
          </cell>
          <cell r="DC1098" t="str">
            <v/>
          </cell>
          <cell r="DD1098">
            <v>0</v>
          </cell>
          <cell r="DE1098">
            <v>91</v>
          </cell>
          <cell r="DF1098">
            <v>81</v>
          </cell>
          <cell r="DG1098">
            <v>81.75</v>
          </cell>
          <cell r="DH1098">
            <v>88</v>
          </cell>
          <cell r="DI1098" t="str">
            <v/>
          </cell>
          <cell r="DJ1098">
            <v>0</v>
          </cell>
          <cell r="DK1098">
            <v>0</v>
          </cell>
          <cell r="DL1098">
            <v>0</v>
          </cell>
          <cell r="DM1098">
            <v>0</v>
          </cell>
          <cell r="DN1098">
            <v>85</v>
          </cell>
          <cell r="DO1098" t="str">
            <v/>
          </cell>
          <cell r="DP1098">
            <v>0</v>
          </cell>
          <cell r="DQ1098">
            <v>89</v>
          </cell>
          <cell r="DR1098">
            <v>85.5</v>
          </cell>
          <cell r="DS1098">
            <v>91.5</v>
          </cell>
          <cell r="DT1098">
            <v>82</v>
          </cell>
          <cell r="DU1098" t="str">
            <v/>
          </cell>
          <cell r="DV1098">
            <v>0</v>
          </cell>
          <cell r="DW1098">
            <v>91</v>
          </cell>
          <cell r="DX1098">
            <v>86.75</v>
          </cell>
          <cell r="DY1098">
            <v>79.75</v>
          </cell>
          <cell r="DZ1098">
            <v>85</v>
          </cell>
          <cell r="EA1098" t="str">
            <v/>
          </cell>
          <cell r="EB1098">
            <v>0</v>
          </cell>
          <cell r="EC1098">
            <v>79.78</v>
          </cell>
          <cell r="ED1098">
            <v>78.25</v>
          </cell>
          <cell r="EE1098">
            <v>84.25</v>
          </cell>
          <cell r="EF1098">
            <v>77</v>
          </cell>
          <cell r="EG1098" t="str">
            <v/>
          </cell>
          <cell r="EH1098">
            <v>0</v>
          </cell>
          <cell r="EI1098">
            <v>78.5</v>
          </cell>
          <cell r="EJ1098">
            <v>74.75</v>
          </cell>
          <cell r="EK1098">
            <v>74.5</v>
          </cell>
          <cell r="EL1098">
            <v>76</v>
          </cell>
          <cell r="EM1098" t="str">
            <v/>
          </cell>
          <cell r="EN1098">
            <v>0</v>
          </cell>
          <cell r="EO1098">
            <v>78.5</v>
          </cell>
          <cell r="EP1098">
            <v>74.75</v>
          </cell>
          <cell r="EQ1098">
            <v>74.5</v>
          </cell>
          <cell r="ER1098">
            <v>76</v>
          </cell>
          <cell r="ES1098" t="str">
            <v/>
          </cell>
          <cell r="ET1098">
            <v>0</v>
          </cell>
          <cell r="EU1098">
            <v>78.5</v>
          </cell>
          <cell r="EV1098">
            <v>74.75</v>
          </cell>
          <cell r="EW1098">
            <v>74.5</v>
          </cell>
          <cell r="EX1098">
            <v>76</v>
          </cell>
          <cell r="EY1098" t="str">
            <v/>
          </cell>
          <cell r="EZ1098">
            <v>0</v>
          </cell>
          <cell r="FA1098">
            <v>79.33</v>
          </cell>
          <cell r="FB1098">
            <v>71.25</v>
          </cell>
          <cell r="FC1098">
            <v>79</v>
          </cell>
          <cell r="FD1098">
            <v>72</v>
          </cell>
          <cell r="FE1098" t="str">
            <v/>
          </cell>
          <cell r="FF1098">
            <v>0</v>
          </cell>
          <cell r="FG1098">
            <v>79.33</v>
          </cell>
          <cell r="FH1098">
            <v>71.25</v>
          </cell>
          <cell r="FI1098">
            <v>79</v>
          </cell>
          <cell r="FJ1098">
            <v>72</v>
          </cell>
          <cell r="FK1098" t="str">
            <v/>
          </cell>
          <cell r="FL1098">
            <v>0</v>
          </cell>
          <cell r="FM1098">
            <v>79.33</v>
          </cell>
          <cell r="FN1098">
            <v>71.25</v>
          </cell>
          <cell r="FO1098">
            <v>79</v>
          </cell>
          <cell r="FP1098">
            <v>72</v>
          </cell>
          <cell r="FQ1098" t="str">
            <v/>
          </cell>
          <cell r="FR1098">
            <v>0</v>
          </cell>
          <cell r="FS1098">
            <v>79.33</v>
          </cell>
          <cell r="FT1098">
            <v>71.25</v>
          </cell>
          <cell r="FU1098">
            <v>79</v>
          </cell>
          <cell r="FV1098">
            <v>72</v>
          </cell>
          <cell r="FW1098" t="str">
            <v/>
          </cell>
          <cell r="FX1098">
            <v>0</v>
          </cell>
          <cell r="FY1098">
            <v>79.33</v>
          </cell>
          <cell r="FZ1098">
            <v>71.25</v>
          </cell>
          <cell r="GA1098">
            <v>79</v>
          </cell>
          <cell r="GB1098">
            <v>72</v>
          </cell>
          <cell r="GC1098" t="str">
            <v/>
          </cell>
          <cell r="GD1098">
            <v>0</v>
          </cell>
          <cell r="GE1098">
            <v>79.33</v>
          </cell>
          <cell r="GF1098">
            <v>71.25</v>
          </cell>
          <cell r="GG1098">
            <v>79</v>
          </cell>
          <cell r="GH1098">
            <v>72</v>
          </cell>
          <cell r="GI1098" t="str">
            <v/>
          </cell>
          <cell r="GJ1098">
            <v>0</v>
          </cell>
          <cell r="GK1098">
            <v>79.33</v>
          </cell>
          <cell r="GL1098">
            <v>71.25</v>
          </cell>
          <cell r="GM1098">
            <v>79</v>
          </cell>
          <cell r="GN1098">
            <v>72</v>
          </cell>
          <cell r="GO1098" t="str">
            <v/>
          </cell>
          <cell r="GP1098">
            <v>0</v>
          </cell>
          <cell r="GQ1098">
            <v>79.33</v>
          </cell>
          <cell r="GR1098">
            <v>71.25</v>
          </cell>
          <cell r="GS1098">
            <v>79</v>
          </cell>
          <cell r="GT1098">
            <v>72</v>
          </cell>
          <cell r="GU1098" t="str">
            <v/>
          </cell>
          <cell r="GV1098">
            <v>0</v>
          </cell>
          <cell r="GW1098">
            <v>81.92</v>
          </cell>
          <cell r="GX1098">
            <v>78.75</v>
          </cell>
          <cell r="GY1098">
            <v>70</v>
          </cell>
          <cell r="GZ1098">
            <v>78</v>
          </cell>
          <cell r="HA1098" t="str">
            <v>EKO-L</v>
          </cell>
          <cell r="HB1098">
            <v>0</v>
          </cell>
          <cell r="HC1098">
            <v>83.83</v>
          </cell>
          <cell r="HD1098">
            <v>75.75</v>
          </cell>
          <cell r="HE1098">
            <v>77.5</v>
          </cell>
          <cell r="HF1098">
            <v>79</v>
          </cell>
          <cell r="HH1098">
            <v>0</v>
          </cell>
          <cell r="HM1098" t="str">
            <v/>
          </cell>
          <cell r="HN1098" t="str">
            <v/>
          </cell>
          <cell r="HS1098">
            <v>0</v>
          </cell>
          <cell r="HT1098" t="str">
            <v>PKN</v>
          </cell>
          <cell r="HU1098">
            <v>0</v>
          </cell>
          <cell r="HV1098" t="str">
            <v>IND</v>
          </cell>
          <cell r="HW1098">
            <v>0</v>
          </cell>
          <cell r="HX1098" t="str">
            <v>MAT-W</v>
          </cell>
          <cell r="HY1098">
            <v>0</v>
          </cell>
          <cell r="HZ1098" t="str">
            <v>SEJ-W</v>
          </cell>
          <cell r="IA1098">
            <v>0</v>
          </cell>
          <cell r="IB1098" t="str">
            <v>IGR-W</v>
          </cell>
          <cell r="IC1098">
            <v>0</v>
          </cell>
          <cell r="ID1098" t="str">
            <v>SBO</v>
          </cell>
          <cell r="IE1098">
            <v>0</v>
          </cell>
          <cell r="IF1098" t="str">
            <v>PJO</v>
          </cell>
          <cell r="IG1098">
            <v>0</v>
          </cell>
          <cell r="IH1098" t="str">
            <v>PRA</v>
          </cell>
          <cell r="II1098">
            <v>0</v>
          </cell>
          <cell r="IJ1098" t="str">
            <v>JAW</v>
          </cell>
          <cell r="IK1098">
            <v>0</v>
          </cell>
          <cell r="IL1098" t="str">
            <v>ARB</v>
          </cell>
          <cell r="IM1098">
            <v>0</v>
          </cell>
          <cell r="IN1098" t="str">
            <v>PKM</v>
          </cell>
          <cell r="IO1098">
            <v>0</v>
          </cell>
          <cell r="IP1098" t="str">
            <v>MAT-P</v>
          </cell>
          <cell r="IQ1098">
            <v>0</v>
          </cell>
          <cell r="IR1098" t="str">
            <v>BIO-P</v>
          </cell>
          <cell r="IS1098">
            <v>0</v>
          </cell>
          <cell r="IT1098" t="str">
            <v>FIS-P</v>
          </cell>
          <cell r="IU1098">
            <v>0</v>
          </cell>
          <cell r="IV1098" t="str">
            <v>KIM-P</v>
          </cell>
          <cell r="IW1098">
            <v>0</v>
          </cell>
          <cell r="IX1098" t="str">
            <v>EKO-L</v>
          </cell>
          <cell r="IY1098">
            <v>0</v>
          </cell>
          <cell r="JA1098">
            <v>0</v>
          </cell>
        </row>
        <row r="1099">
          <cell r="Q1099" t="str">
            <v/>
          </cell>
          <cell r="AB1099" t="str">
            <v/>
          </cell>
          <cell r="AC1099">
            <v>19</v>
          </cell>
          <cell r="AI1099" t="str">
            <v/>
          </cell>
          <cell r="AJ1099">
            <v>0</v>
          </cell>
          <cell r="AK1099">
            <v>83.25</v>
          </cell>
          <cell r="AL1099">
            <v>84.5</v>
          </cell>
          <cell r="AM1099">
            <v>88</v>
          </cell>
          <cell r="AN1099">
            <v>80</v>
          </cell>
          <cell r="AO1099" t="str">
            <v/>
          </cell>
          <cell r="AP1099">
            <v>0</v>
          </cell>
          <cell r="AQ1099">
            <v>85</v>
          </cell>
          <cell r="AR1099">
            <v>0</v>
          </cell>
          <cell r="AS1099">
            <v>78.5</v>
          </cell>
          <cell r="AT1099">
            <v>81</v>
          </cell>
          <cell r="AU1099" t="str">
            <v/>
          </cell>
          <cell r="AV1099">
            <v>0</v>
          </cell>
          <cell r="AW1099">
            <v>81.83</v>
          </cell>
          <cell r="AX1099">
            <v>84</v>
          </cell>
          <cell r="AY1099">
            <v>88</v>
          </cell>
          <cell r="AZ1099">
            <v>80</v>
          </cell>
          <cell r="BA1099" t="str">
            <v/>
          </cell>
          <cell r="BB1099">
            <v>0</v>
          </cell>
          <cell r="BC1099">
            <v>86.75</v>
          </cell>
          <cell r="BD1099">
            <v>84.5</v>
          </cell>
          <cell r="BE1099">
            <v>88</v>
          </cell>
          <cell r="BF1099">
            <v>82</v>
          </cell>
          <cell r="BG1099" t="str">
            <v/>
          </cell>
          <cell r="BH1099">
            <v>0</v>
          </cell>
          <cell r="BI1099">
            <v>84.33</v>
          </cell>
          <cell r="BJ1099">
            <v>80</v>
          </cell>
          <cell r="BK1099">
            <v>77.75</v>
          </cell>
          <cell r="BL1099">
            <v>78</v>
          </cell>
          <cell r="BM1099" t="str">
            <v/>
          </cell>
          <cell r="BN1099">
            <v>0</v>
          </cell>
          <cell r="BO1099">
            <v>81.13</v>
          </cell>
          <cell r="BP1099">
            <v>78.25</v>
          </cell>
          <cell r="BQ1099">
            <v>77.75</v>
          </cell>
          <cell r="BR1099">
            <v>85</v>
          </cell>
          <cell r="BS1099" t="str">
            <v/>
          </cell>
          <cell r="BT1099">
            <v>0</v>
          </cell>
          <cell r="BU1099">
            <v>86.5</v>
          </cell>
          <cell r="BV1099">
            <v>84.25</v>
          </cell>
          <cell r="BW1099">
            <v>88.5</v>
          </cell>
          <cell r="BX1099">
            <v>88</v>
          </cell>
          <cell r="BY1099" t="str">
            <v/>
          </cell>
          <cell r="BZ1099">
            <v>0</v>
          </cell>
          <cell r="CA1099">
            <v>86.78</v>
          </cell>
          <cell r="CB1099">
            <v>81.75</v>
          </cell>
          <cell r="CC1099">
            <v>81</v>
          </cell>
          <cell r="CD1099">
            <v>82</v>
          </cell>
          <cell r="CE1099" t="str">
            <v/>
          </cell>
          <cell r="CF1099">
            <v>0</v>
          </cell>
          <cell r="CG1099">
            <v>86.25</v>
          </cell>
          <cell r="CH1099">
            <v>76.25</v>
          </cell>
          <cell r="CI1099">
            <v>78</v>
          </cell>
          <cell r="CJ1099">
            <v>82</v>
          </cell>
          <cell r="CK1099" t="str">
            <v/>
          </cell>
          <cell r="CL1099">
            <v>0</v>
          </cell>
          <cell r="CM1099">
            <v>76.17</v>
          </cell>
          <cell r="CN1099">
            <v>83.5</v>
          </cell>
          <cell r="CO1099">
            <v>80</v>
          </cell>
          <cell r="CP1099">
            <v>78</v>
          </cell>
          <cell r="CQ1099" t="str">
            <v/>
          </cell>
          <cell r="CR1099">
            <v>0</v>
          </cell>
          <cell r="CS1099">
            <v>82.08</v>
          </cell>
          <cell r="CT1099">
            <v>89.75</v>
          </cell>
          <cell r="CU1099">
            <v>86.5</v>
          </cell>
          <cell r="CV1099">
            <v>83</v>
          </cell>
          <cell r="CW1099" t="str">
            <v/>
          </cell>
          <cell r="CX1099">
            <v>0</v>
          </cell>
          <cell r="CY1099">
            <v>82.44</v>
          </cell>
          <cell r="CZ1099">
            <v>83.75</v>
          </cell>
          <cell r="DA1099">
            <v>76.75</v>
          </cell>
          <cell r="DB1099">
            <v>83</v>
          </cell>
          <cell r="DC1099" t="str">
            <v/>
          </cell>
          <cell r="DD1099">
            <v>0</v>
          </cell>
          <cell r="DE1099">
            <v>91</v>
          </cell>
          <cell r="DF1099">
            <v>81</v>
          </cell>
          <cell r="DG1099">
            <v>81.75</v>
          </cell>
          <cell r="DH1099">
            <v>88</v>
          </cell>
          <cell r="DI1099" t="str">
            <v/>
          </cell>
          <cell r="DJ1099">
            <v>0</v>
          </cell>
          <cell r="DK1099">
            <v>0</v>
          </cell>
          <cell r="DL1099">
            <v>0</v>
          </cell>
          <cell r="DM1099">
            <v>0</v>
          </cell>
          <cell r="DN1099">
            <v>85</v>
          </cell>
          <cell r="DO1099" t="str">
            <v/>
          </cell>
          <cell r="DP1099">
            <v>0</v>
          </cell>
          <cell r="DQ1099">
            <v>89</v>
          </cell>
          <cell r="DR1099">
            <v>85.5</v>
          </cell>
          <cell r="DS1099">
            <v>91.5</v>
          </cell>
          <cell r="DT1099">
            <v>82</v>
          </cell>
          <cell r="DU1099" t="str">
            <v/>
          </cell>
          <cell r="DV1099">
            <v>0</v>
          </cell>
          <cell r="DW1099">
            <v>91</v>
          </cell>
          <cell r="DX1099">
            <v>86.75</v>
          </cell>
          <cell r="DY1099">
            <v>79.75</v>
          </cell>
          <cell r="DZ1099">
            <v>85</v>
          </cell>
          <cell r="EA1099" t="str">
            <v/>
          </cell>
          <cell r="EB1099">
            <v>0</v>
          </cell>
          <cell r="EC1099">
            <v>79.78</v>
          </cell>
          <cell r="ED1099">
            <v>78.25</v>
          </cell>
          <cell r="EE1099">
            <v>84.25</v>
          </cell>
          <cell r="EF1099">
            <v>77</v>
          </cell>
          <cell r="EG1099" t="str">
            <v/>
          </cell>
          <cell r="EH1099">
            <v>0</v>
          </cell>
          <cell r="EI1099">
            <v>78.5</v>
          </cell>
          <cell r="EJ1099">
            <v>74.75</v>
          </cell>
          <cell r="EK1099">
            <v>74.5</v>
          </cell>
          <cell r="EL1099">
            <v>76</v>
          </cell>
          <cell r="EM1099" t="str">
            <v/>
          </cell>
          <cell r="EN1099">
            <v>0</v>
          </cell>
          <cell r="EO1099">
            <v>78.5</v>
          </cell>
          <cell r="EP1099">
            <v>74.75</v>
          </cell>
          <cell r="EQ1099">
            <v>74.5</v>
          </cell>
          <cell r="ER1099">
            <v>76</v>
          </cell>
          <cell r="ES1099" t="str">
            <v/>
          </cell>
          <cell r="ET1099">
            <v>0</v>
          </cell>
          <cell r="EU1099">
            <v>78.5</v>
          </cell>
          <cell r="EV1099">
            <v>74.75</v>
          </cell>
          <cell r="EW1099">
            <v>74.5</v>
          </cell>
          <cell r="EX1099">
            <v>76</v>
          </cell>
          <cell r="EY1099" t="str">
            <v/>
          </cell>
          <cell r="EZ1099">
            <v>0</v>
          </cell>
          <cell r="FA1099">
            <v>79.33</v>
          </cell>
          <cell r="FB1099">
            <v>71.25</v>
          </cell>
          <cell r="FC1099">
            <v>79</v>
          </cell>
          <cell r="FD1099">
            <v>72</v>
          </cell>
          <cell r="FE1099" t="str">
            <v/>
          </cell>
          <cell r="FF1099">
            <v>0</v>
          </cell>
          <cell r="FG1099">
            <v>79.33</v>
          </cell>
          <cell r="FH1099">
            <v>71.25</v>
          </cell>
          <cell r="FI1099">
            <v>79</v>
          </cell>
          <cell r="FJ1099">
            <v>72</v>
          </cell>
          <cell r="FK1099" t="str">
            <v/>
          </cell>
          <cell r="FL1099">
            <v>0</v>
          </cell>
          <cell r="FM1099">
            <v>79.33</v>
          </cell>
          <cell r="FN1099">
            <v>71.25</v>
          </cell>
          <cell r="FO1099">
            <v>79</v>
          </cell>
          <cell r="FP1099">
            <v>72</v>
          </cell>
          <cell r="FQ1099" t="str">
            <v/>
          </cell>
          <cell r="FR1099">
            <v>0</v>
          </cell>
          <cell r="FS1099">
            <v>79.33</v>
          </cell>
          <cell r="FT1099">
            <v>71.25</v>
          </cell>
          <cell r="FU1099">
            <v>79</v>
          </cell>
          <cell r="FV1099">
            <v>72</v>
          </cell>
          <cell r="FW1099" t="str">
            <v/>
          </cell>
          <cell r="FX1099">
            <v>0</v>
          </cell>
          <cell r="FY1099">
            <v>79.33</v>
          </cell>
          <cell r="FZ1099">
            <v>71.25</v>
          </cell>
          <cell r="GA1099">
            <v>79</v>
          </cell>
          <cell r="GB1099">
            <v>72</v>
          </cell>
          <cell r="GC1099" t="str">
            <v/>
          </cell>
          <cell r="GD1099">
            <v>0</v>
          </cell>
          <cell r="GE1099">
            <v>79.33</v>
          </cell>
          <cell r="GF1099">
            <v>71.25</v>
          </cell>
          <cell r="GG1099">
            <v>79</v>
          </cell>
          <cell r="GH1099">
            <v>72</v>
          </cell>
          <cell r="GI1099" t="str">
            <v/>
          </cell>
          <cell r="GJ1099">
            <v>0</v>
          </cell>
          <cell r="GK1099">
            <v>79.33</v>
          </cell>
          <cell r="GL1099">
            <v>71.25</v>
          </cell>
          <cell r="GM1099">
            <v>79</v>
          </cell>
          <cell r="GN1099">
            <v>72</v>
          </cell>
          <cell r="GO1099" t="str">
            <v/>
          </cell>
          <cell r="GP1099">
            <v>0</v>
          </cell>
          <cell r="GQ1099">
            <v>79.33</v>
          </cell>
          <cell r="GR1099">
            <v>71.25</v>
          </cell>
          <cell r="GS1099">
            <v>79</v>
          </cell>
          <cell r="GT1099">
            <v>72</v>
          </cell>
          <cell r="GU1099" t="str">
            <v/>
          </cell>
          <cell r="GV1099">
            <v>0</v>
          </cell>
          <cell r="GW1099">
            <v>81.92</v>
          </cell>
          <cell r="GX1099">
            <v>78.75</v>
          </cell>
          <cell r="GY1099">
            <v>70</v>
          </cell>
          <cell r="GZ1099">
            <v>78</v>
          </cell>
          <cell r="HA1099" t="str">
            <v>EKO-L</v>
          </cell>
          <cell r="HB1099">
            <v>0</v>
          </cell>
          <cell r="HC1099">
            <v>83.83</v>
          </cell>
          <cell r="HD1099">
            <v>75.75</v>
          </cell>
          <cell r="HE1099">
            <v>77.5</v>
          </cell>
          <cell r="HF1099">
            <v>79</v>
          </cell>
          <cell r="HH1099">
            <v>0</v>
          </cell>
          <cell r="HM1099" t="str">
            <v/>
          </cell>
          <cell r="HN1099" t="str">
            <v/>
          </cell>
          <cell r="HS1099">
            <v>0</v>
          </cell>
          <cell r="HT1099" t="str">
            <v>PKN</v>
          </cell>
          <cell r="HU1099">
            <v>0</v>
          </cell>
          <cell r="HV1099" t="str">
            <v>IND</v>
          </cell>
          <cell r="HW1099">
            <v>0</v>
          </cell>
          <cell r="HX1099" t="str">
            <v>MAT-W</v>
          </cell>
          <cell r="HY1099">
            <v>0</v>
          </cell>
          <cell r="HZ1099" t="str">
            <v>SEJ-W</v>
          </cell>
          <cell r="IA1099">
            <v>0</v>
          </cell>
          <cell r="IB1099" t="str">
            <v>IGR-W</v>
          </cell>
          <cell r="IC1099">
            <v>0</v>
          </cell>
          <cell r="ID1099" t="str">
            <v>SBO</v>
          </cell>
          <cell r="IE1099">
            <v>0</v>
          </cell>
          <cell r="IF1099" t="str">
            <v>PJO</v>
          </cell>
          <cell r="IG1099">
            <v>0</v>
          </cell>
          <cell r="IH1099" t="str">
            <v>PRA</v>
          </cell>
          <cell r="II1099">
            <v>0</v>
          </cell>
          <cell r="IJ1099" t="str">
            <v>JAW</v>
          </cell>
          <cell r="IK1099">
            <v>0</v>
          </cell>
          <cell r="IL1099" t="str">
            <v>ARB</v>
          </cell>
          <cell r="IM1099">
            <v>0</v>
          </cell>
          <cell r="IN1099" t="str">
            <v>PKM</v>
          </cell>
          <cell r="IO1099">
            <v>0</v>
          </cell>
          <cell r="IP1099" t="str">
            <v>MAT-P</v>
          </cell>
          <cell r="IQ1099">
            <v>0</v>
          </cell>
          <cell r="IR1099" t="str">
            <v>BIO-P</v>
          </cell>
          <cell r="IS1099">
            <v>0</v>
          </cell>
          <cell r="IT1099" t="str">
            <v>FIS-P</v>
          </cell>
          <cell r="IU1099">
            <v>0</v>
          </cell>
          <cell r="IV1099" t="str">
            <v>KIM-P</v>
          </cell>
          <cell r="IW1099">
            <v>0</v>
          </cell>
          <cell r="IX1099" t="str">
            <v>EKO-L</v>
          </cell>
          <cell r="IY1099">
            <v>0</v>
          </cell>
          <cell r="JA1099">
            <v>0</v>
          </cell>
        </row>
        <row r="1100">
          <cell r="Q1100" t="str">
            <v/>
          </cell>
          <cell r="AB1100" t="str">
            <v/>
          </cell>
          <cell r="AC1100">
            <v>20</v>
          </cell>
          <cell r="AI1100" t="str">
            <v/>
          </cell>
          <cell r="AJ1100">
            <v>0</v>
          </cell>
          <cell r="AK1100">
            <v>83.25</v>
          </cell>
          <cell r="AL1100">
            <v>84.5</v>
          </cell>
          <cell r="AM1100">
            <v>88</v>
          </cell>
          <cell r="AN1100">
            <v>80</v>
          </cell>
          <cell r="AO1100" t="str">
            <v/>
          </cell>
          <cell r="AP1100">
            <v>0</v>
          </cell>
          <cell r="AQ1100">
            <v>85</v>
          </cell>
          <cell r="AR1100">
            <v>0</v>
          </cell>
          <cell r="AS1100">
            <v>78.5</v>
          </cell>
          <cell r="AT1100">
            <v>81</v>
          </cell>
          <cell r="AU1100" t="str">
            <v/>
          </cell>
          <cell r="AV1100">
            <v>0</v>
          </cell>
          <cell r="AW1100">
            <v>81.83</v>
          </cell>
          <cell r="AX1100">
            <v>84</v>
          </cell>
          <cell r="AY1100">
            <v>88</v>
          </cell>
          <cell r="AZ1100">
            <v>80</v>
          </cell>
          <cell r="BA1100" t="str">
            <v/>
          </cell>
          <cell r="BB1100">
            <v>0</v>
          </cell>
          <cell r="BC1100">
            <v>86.75</v>
          </cell>
          <cell r="BD1100">
            <v>84.5</v>
          </cell>
          <cell r="BE1100">
            <v>88</v>
          </cell>
          <cell r="BF1100">
            <v>82</v>
          </cell>
          <cell r="BG1100" t="str">
            <v/>
          </cell>
          <cell r="BH1100">
            <v>0</v>
          </cell>
          <cell r="BI1100">
            <v>84.33</v>
          </cell>
          <cell r="BJ1100">
            <v>80</v>
          </cell>
          <cell r="BK1100">
            <v>77.75</v>
          </cell>
          <cell r="BL1100">
            <v>78</v>
          </cell>
          <cell r="BM1100" t="str">
            <v/>
          </cell>
          <cell r="BN1100">
            <v>0</v>
          </cell>
          <cell r="BO1100">
            <v>81.13</v>
          </cell>
          <cell r="BP1100">
            <v>78.25</v>
          </cell>
          <cell r="BQ1100">
            <v>77.75</v>
          </cell>
          <cell r="BR1100">
            <v>85</v>
          </cell>
          <cell r="BS1100" t="str">
            <v/>
          </cell>
          <cell r="BT1100">
            <v>0</v>
          </cell>
          <cell r="BU1100">
            <v>86.5</v>
          </cell>
          <cell r="BV1100">
            <v>84.25</v>
          </cell>
          <cell r="BW1100">
            <v>88.5</v>
          </cell>
          <cell r="BX1100">
            <v>88</v>
          </cell>
          <cell r="BY1100" t="str">
            <v/>
          </cell>
          <cell r="BZ1100">
            <v>0</v>
          </cell>
          <cell r="CA1100">
            <v>86.78</v>
          </cell>
          <cell r="CB1100">
            <v>81.75</v>
          </cell>
          <cell r="CC1100">
            <v>81</v>
          </cell>
          <cell r="CD1100">
            <v>82</v>
          </cell>
          <cell r="CE1100" t="str">
            <v/>
          </cell>
          <cell r="CF1100">
            <v>0</v>
          </cell>
          <cell r="CG1100">
            <v>86.25</v>
          </cell>
          <cell r="CH1100">
            <v>76.25</v>
          </cell>
          <cell r="CI1100">
            <v>78</v>
          </cell>
          <cell r="CJ1100">
            <v>82</v>
          </cell>
          <cell r="CK1100" t="str">
            <v/>
          </cell>
          <cell r="CL1100">
            <v>0</v>
          </cell>
          <cell r="CM1100">
            <v>76.17</v>
          </cell>
          <cell r="CN1100">
            <v>83.5</v>
          </cell>
          <cell r="CO1100">
            <v>80</v>
          </cell>
          <cell r="CP1100">
            <v>78</v>
          </cell>
          <cell r="CQ1100" t="str">
            <v/>
          </cell>
          <cell r="CR1100">
            <v>0</v>
          </cell>
          <cell r="CS1100">
            <v>82.08</v>
          </cell>
          <cell r="CT1100">
            <v>89.75</v>
          </cell>
          <cell r="CU1100">
            <v>86.5</v>
          </cell>
          <cell r="CV1100">
            <v>83</v>
          </cell>
          <cell r="CW1100" t="str">
            <v/>
          </cell>
          <cell r="CX1100">
            <v>0</v>
          </cell>
          <cell r="CY1100">
            <v>82.44</v>
          </cell>
          <cell r="CZ1100">
            <v>83.75</v>
          </cell>
          <cell r="DA1100">
            <v>76.75</v>
          </cell>
          <cell r="DB1100">
            <v>83</v>
          </cell>
          <cell r="DC1100" t="str">
            <v/>
          </cell>
          <cell r="DD1100">
            <v>0</v>
          </cell>
          <cell r="DE1100">
            <v>91</v>
          </cell>
          <cell r="DF1100">
            <v>81</v>
          </cell>
          <cell r="DG1100">
            <v>81.75</v>
          </cell>
          <cell r="DH1100">
            <v>88</v>
          </cell>
          <cell r="DI1100" t="str">
            <v/>
          </cell>
          <cell r="DJ1100">
            <v>0</v>
          </cell>
          <cell r="DK1100">
            <v>0</v>
          </cell>
          <cell r="DL1100">
            <v>0</v>
          </cell>
          <cell r="DM1100">
            <v>0</v>
          </cell>
          <cell r="DN1100">
            <v>85</v>
          </cell>
          <cell r="DO1100" t="str">
            <v/>
          </cell>
          <cell r="DP1100">
            <v>0</v>
          </cell>
          <cell r="DQ1100">
            <v>89</v>
          </cell>
          <cell r="DR1100">
            <v>85.5</v>
          </cell>
          <cell r="DS1100">
            <v>91.5</v>
          </cell>
          <cell r="DT1100">
            <v>82</v>
          </cell>
          <cell r="DU1100" t="str">
            <v/>
          </cell>
          <cell r="DV1100">
            <v>0</v>
          </cell>
          <cell r="DW1100">
            <v>91</v>
          </cell>
          <cell r="DX1100">
            <v>86.75</v>
          </cell>
          <cell r="DY1100">
            <v>79.75</v>
          </cell>
          <cell r="DZ1100">
            <v>85</v>
          </cell>
          <cell r="EA1100" t="str">
            <v/>
          </cell>
          <cell r="EB1100">
            <v>0</v>
          </cell>
          <cell r="EC1100">
            <v>79.78</v>
          </cell>
          <cell r="ED1100">
            <v>78.25</v>
          </cell>
          <cell r="EE1100">
            <v>84.25</v>
          </cell>
          <cell r="EF1100">
            <v>77</v>
          </cell>
          <cell r="EG1100" t="str">
            <v/>
          </cell>
          <cell r="EH1100">
            <v>0</v>
          </cell>
          <cell r="EI1100">
            <v>78.5</v>
          </cell>
          <cell r="EJ1100">
            <v>74.75</v>
          </cell>
          <cell r="EK1100">
            <v>74.5</v>
          </cell>
          <cell r="EL1100">
            <v>76</v>
          </cell>
          <cell r="EM1100" t="str">
            <v/>
          </cell>
          <cell r="EN1100">
            <v>0</v>
          </cell>
          <cell r="EO1100">
            <v>78.5</v>
          </cell>
          <cell r="EP1100">
            <v>74.75</v>
          </cell>
          <cell r="EQ1100">
            <v>74.5</v>
          </cell>
          <cell r="ER1100">
            <v>76</v>
          </cell>
          <cell r="ES1100" t="str">
            <v/>
          </cell>
          <cell r="ET1100">
            <v>0</v>
          </cell>
          <cell r="EU1100">
            <v>78.5</v>
          </cell>
          <cell r="EV1100">
            <v>74.75</v>
          </cell>
          <cell r="EW1100">
            <v>74.5</v>
          </cell>
          <cell r="EX1100">
            <v>76</v>
          </cell>
          <cell r="EY1100" t="str">
            <v/>
          </cell>
          <cell r="EZ1100">
            <v>0</v>
          </cell>
          <cell r="FA1100">
            <v>79.33</v>
          </cell>
          <cell r="FB1100">
            <v>71.25</v>
          </cell>
          <cell r="FC1100">
            <v>79</v>
          </cell>
          <cell r="FD1100">
            <v>72</v>
          </cell>
          <cell r="FE1100" t="str">
            <v/>
          </cell>
          <cell r="FF1100">
            <v>0</v>
          </cell>
          <cell r="FG1100">
            <v>79.33</v>
          </cell>
          <cell r="FH1100">
            <v>71.25</v>
          </cell>
          <cell r="FI1100">
            <v>79</v>
          </cell>
          <cell r="FJ1100">
            <v>72</v>
          </cell>
          <cell r="FK1100" t="str">
            <v/>
          </cell>
          <cell r="FL1100">
            <v>0</v>
          </cell>
          <cell r="FM1100">
            <v>79.33</v>
          </cell>
          <cell r="FN1100">
            <v>71.25</v>
          </cell>
          <cell r="FO1100">
            <v>79</v>
          </cell>
          <cell r="FP1100">
            <v>72</v>
          </cell>
          <cell r="FQ1100" t="str">
            <v/>
          </cell>
          <cell r="FR1100">
            <v>0</v>
          </cell>
          <cell r="FS1100">
            <v>79.33</v>
          </cell>
          <cell r="FT1100">
            <v>71.25</v>
          </cell>
          <cell r="FU1100">
            <v>79</v>
          </cell>
          <cell r="FV1100">
            <v>72</v>
          </cell>
          <cell r="FW1100" t="str">
            <v/>
          </cell>
          <cell r="FX1100">
            <v>0</v>
          </cell>
          <cell r="FY1100">
            <v>79.33</v>
          </cell>
          <cell r="FZ1100">
            <v>71.25</v>
          </cell>
          <cell r="GA1100">
            <v>79</v>
          </cell>
          <cell r="GB1100">
            <v>72</v>
          </cell>
          <cell r="GC1100" t="str">
            <v/>
          </cell>
          <cell r="GD1100">
            <v>0</v>
          </cell>
          <cell r="GE1100">
            <v>79.33</v>
          </cell>
          <cell r="GF1100">
            <v>71.25</v>
          </cell>
          <cell r="GG1100">
            <v>79</v>
          </cell>
          <cell r="GH1100">
            <v>72</v>
          </cell>
          <cell r="GI1100" t="str">
            <v/>
          </cell>
          <cell r="GJ1100">
            <v>0</v>
          </cell>
          <cell r="GK1100">
            <v>79.33</v>
          </cell>
          <cell r="GL1100">
            <v>71.25</v>
          </cell>
          <cell r="GM1100">
            <v>79</v>
          </cell>
          <cell r="GN1100">
            <v>72</v>
          </cell>
          <cell r="GO1100" t="str">
            <v/>
          </cell>
          <cell r="GP1100">
            <v>0</v>
          </cell>
          <cell r="GQ1100">
            <v>79.33</v>
          </cell>
          <cell r="GR1100">
            <v>71.25</v>
          </cell>
          <cell r="GS1100">
            <v>79</v>
          </cell>
          <cell r="GT1100">
            <v>72</v>
          </cell>
          <cell r="GU1100" t="str">
            <v/>
          </cell>
          <cell r="GV1100">
            <v>0</v>
          </cell>
          <cell r="GW1100">
            <v>81.92</v>
          </cell>
          <cell r="GX1100">
            <v>78.75</v>
          </cell>
          <cell r="GY1100">
            <v>70</v>
          </cell>
          <cell r="GZ1100">
            <v>78</v>
          </cell>
          <cell r="HA1100" t="str">
            <v>EKO-L</v>
          </cell>
          <cell r="HB1100">
            <v>0</v>
          </cell>
          <cell r="HC1100">
            <v>83.83</v>
          </cell>
          <cell r="HD1100">
            <v>75.75</v>
          </cell>
          <cell r="HE1100">
            <v>77.5</v>
          </cell>
          <cell r="HF1100">
            <v>79</v>
          </cell>
          <cell r="HH1100">
            <v>0</v>
          </cell>
          <cell r="HM1100" t="str">
            <v/>
          </cell>
          <cell r="HN1100" t="str">
            <v/>
          </cell>
          <cell r="HS1100">
            <v>0</v>
          </cell>
          <cell r="HT1100" t="str">
            <v>PKN</v>
          </cell>
          <cell r="HU1100">
            <v>0</v>
          </cell>
          <cell r="HV1100" t="str">
            <v>IND</v>
          </cell>
          <cell r="HW1100">
            <v>0</v>
          </cell>
          <cell r="HX1100" t="str">
            <v>MAT-W</v>
          </cell>
          <cell r="HY1100">
            <v>0</v>
          </cell>
          <cell r="HZ1100" t="str">
            <v>SEJ-W</v>
          </cell>
          <cell r="IA1100">
            <v>0</v>
          </cell>
          <cell r="IB1100" t="str">
            <v>IGR-W</v>
          </cell>
          <cell r="IC1100">
            <v>0</v>
          </cell>
          <cell r="ID1100" t="str">
            <v>SBO</v>
          </cell>
          <cell r="IE1100">
            <v>0</v>
          </cell>
          <cell r="IF1100" t="str">
            <v>PJO</v>
          </cell>
          <cell r="IG1100">
            <v>0</v>
          </cell>
          <cell r="IH1100" t="str">
            <v>PRA</v>
          </cell>
          <cell r="II1100">
            <v>0</v>
          </cell>
          <cell r="IJ1100" t="str">
            <v>JAW</v>
          </cell>
          <cell r="IK1100">
            <v>0</v>
          </cell>
          <cell r="IL1100" t="str">
            <v>ARB</v>
          </cell>
          <cell r="IM1100">
            <v>0</v>
          </cell>
          <cell r="IN1100" t="str">
            <v>PKM</v>
          </cell>
          <cell r="IO1100">
            <v>0</v>
          </cell>
          <cell r="IP1100" t="str">
            <v>MAT-P</v>
          </cell>
          <cell r="IQ1100">
            <v>0</v>
          </cell>
          <cell r="IR1100" t="str">
            <v>BIO-P</v>
          </cell>
          <cell r="IS1100">
            <v>0</v>
          </cell>
          <cell r="IT1100" t="str">
            <v>FIS-P</v>
          </cell>
          <cell r="IU1100">
            <v>0</v>
          </cell>
          <cell r="IV1100" t="str">
            <v>KIM-P</v>
          </cell>
          <cell r="IW1100">
            <v>0</v>
          </cell>
          <cell r="IX1100" t="str">
            <v>EKO-L</v>
          </cell>
          <cell r="IY1100">
            <v>0</v>
          </cell>
          <cell r="JA1100">
            <v>0</v>
          </cell>
        </row>
        <row r="1101">
          <cell r="Q1101" t="str">
            <v/>
          </cell>
          <cell r="AB1101" t="str">
            <v/>
          </cell>
          <cell r="AC1101">
            <v>21</v>
          </cell>
          <cell r="AI1101" t="str">
            <v/>
          </cell>
          <cell r="AJ1101">
            <v>0</v>
          </cell>
          <cell r="AK1101">
            <v>83.25</v>
          </cell>
          <cell r="AL1101">
            <v>84.5</v>
          </cell>
          <cell r="AM1101">
            <v>88</v>
          </cell>
          <cell r="AN1101">
            <v>80</v>
          </cell>
          <cell r="AO1101" t="str">
            <v/>
          </cell>
          <cell r="AP1101">
            <v>0</v>
          </cell>
          <cell r="AQ1101">
            <v>85</v>
          </cell>
          <cell r="AR1101">
            <v>0</v>
          </cell>
          <cell r="AS1101">
            <v>78.5</v>
          </cell>
          <cell r="AT1101">
            <v>81</v>
          </cell>
          <cell r="AU1101" t="str">
            <v/>
          </cell>
          <cell r="AV1101">
            <v>0</v>
          </cell>
          <cell r="AW1101">
            <v>81.83</v>
          </cell>
          <cell r="AX1101">
            <v>84</v>
          </cell>
          <cell r="AY1101">
            <v>88</v>
          </cell>
          <cell r="AZ1101">
            <v>80</v>
          </cell>
          <cell r="BA1101" t="str">
            <v/>
          </cell>
          <cell r="BB1101">
            <v>0</v>
          </cell>
          <cell r="BC1101">
            <v>86.75</v>
          </cell>
          <cell r="BD1101">
            <v>84.5</v>
          </cell>
          <cell r="BE1101">
            <v>88</v>
          </cell>
          <cell r="BF1101">
            <v>82</v>
          </cell>
          <cell r="BG1101" t="str">
            <v/>
          </cell>
          <cell r="BH1101">
            <v>0</v>
          </cell>
          <cell r="BI1101">
            <v>84.33</v>
          </cell>
          <cell r="BJ1101">
            <v>80</v>
          </cell>
          <cell r="BK1101">
            <v>77.75</v>
          </cell>
          <cell r="BL1101">
            <v>78</v>
          </cell>
          <cell r="BM1101" t="str">
            <v/>
          </cell>
          <cell r="BN1101">
            <v>0</v>
          </cell>
          <cell r="BO1101">
            <v>81.13</v>
          </cell>
          <cell r="BP1101">
            <v>78.25</v>
          </cell>
          <cell r="BQ1101">
            <v>77.75</v>
          </cell>
          <cell r="BR1101">
            <v>85</v>
          </cell>
          <cell r="BS1101" t="str">
            <v/>
          </cell>
          <cell r="BT1101">
            <v>0</v>
          </cell>
          <cell r="BU1101">
            <v>86.5</v>
          </cell>
          <cell r="BV1101">
            <v>84.25</v>
          </cell>
          <cell r="BW1101">
            <v>88.5</v>
          </cell>
          <cell r="BX1101">
            <v>88</v>
          </cell>
          <cell r="BY1101" t="str">
            <v/>
          </cell>
          <cell r="BZ1101">
            <v>0</v>
          </cell>
          <cell r="CA1101">
            <v>86.78</v>
          </cell>
          <cell r="CB1101">
            <v>81.75</v>
          </cell>
          <cell r="CC1101">
            <v>81</v>
          </cell>
          <cell r="CD1101">
            <v>82</v>
          </cell>
          <cell r="CE1101" t="str">
            <v/>
          </cell>
          <cell r="CF1101">
            <v>0</v>
          </cell>
          <cell r="CG1101">
            <v>86.25</v>
          </cell>
          <cell r="CH1101">
            <v>76.25</v>
          </cell>
          <cell r="CI1101">
            <v>78</v>
          </cell>
          <cell r="CJ1101">
            <v>82</v>
          </cell>
          <cell r="CK1101" t="str">
            <v/>
          </cell>
          <cell r="CL1101">
            <v>0</v>
          </cell>
          <cell r="CM1101">
            <v>76.17</v>
          </cell>
          <cell r="CN1101">
            <v>83.5</v>
          </cell>
          <cell r="CO1101">
            <v>80</v>
          </cell>
          <cell r="CP1101">
            <v>78</v>
          </cell>
          <cell r="CQ1101" t="str">
            <v/>
          </cell>
          <cell r="CR1101">
            <v>0</v>
          </cell>
          <cell r="CS1101">
            <v>82.08</v>
          </cell>
          <cell r="CT1101">
            <v>89.75</v>
          </cell>
          <cell r="CU1101">
            <v>86.5</v>
          </cell>
          <cell r="CV1101">
            <v>83</v>
          </cell>
          <cell r="CW1101" t="str">
            <v/>
          </cell>
          <cell r="CX1101">
            <v>0</v>
          </cell>
          <cell r="CY1101">
            <v>82.44</v>
          </cell>
          <cell r="CZ1101">
            <v>83.75</v>
          </cell>
          <cell r="DA1101">
            <v>76.75</v>
          </cell>
          <cell r="DB1101">
            <v>83</v>
          </cell>
          <cell r="DC1101" t="str">
            <v/>
          </cell>
          <cell r="DD1101">
            <v>0</v>
          </cell>
          <cell r="DE1101">
            <v>91</v>
          </cell>
          <cell r="DF1101">
            <v>81</v>
          </cell>
          <cell r="DG1101">
            <v>81.75</v>
          </cell>
          <cell r="DH1101">
            <v>88</v>
          </cell>
          <cell r="DI1101" t="str">
            <v/>
          </cell>
          <cell r="DJ1101">
            <v>0</v>
          </cell>
          <cell r="DK1101">
            <v>0</v>
          </cell>
          <cell r="DL1101">
            <v>0</v>
          </cell>
          <cell r="DM1101">
            <v>0</v>
          </cell>
          <cell r="DN1101">
            <v>85</v>
          </cell>
          <cell r="DO1101" t="str">
            <v/>
          </cell>
          <cell r="DP1101">
            <v>0</v>
          </cell>
          <cell r="DQ1101">
            <v>89</v>
          </cell>
          <cell r="DR1101">
            <v>85.5</v>
          </cell>
          <cell r="DS1101">
            <v>91.5</v>
          </cell>
          <cell r="DT1101">
            <v>82</v>
          </cell>
          <cell r="DU1101" t="str">
            <v/>
          </cell>
          <cell r="DV1101">
            <v>0</v>
          </cell>
          <cell r="DW1101">
            <v>91</v>
          </cell>
          <cell r="DX1101">
            <v>86.75</v>
          </cell>
          <cell r="DY1101">
            <v>79.75</v>
          </cell>
          <cell r="DZ1101">
            <v>85</v>
          </cell>
          <cell r="EA1101" t="str">
            <v/>
          </cell>
          <cell r="EB1101">
            <v>0</v>
          </cell>
          <cell r="EC1101">
            <v>79.78</v>
          </cell>
          <cell r="ED1101">
            <v>78.25</v>
          </cell>
          <cell r="EE1101">
            <v>84.25</v>
          </cell>
          <cell r="EF1101">
            <v>77</v>
          </cell>
          <cell r="EG1101" t="str">
            <v/>
          </cell>
          <cell r="EH1101">
            <v>0</v>
          </cell>
          <cell r="EI1101">
            <v>78.5</v>
          </cell>
          <cell r="EJ1101">
            <v>74.75</v>
          </cell>
          <cell r="EK1101">
            <v>74.5</v>
          </cell>
          <cell r="EL1101">
            <v>76</v>
          </cell>
          <cell r="EM1101" t="str">
            <v/>
          </cell>
          <cell r="EN1101">
            <v>0</v>
          </cell>
          <cell r="EO1101">
            <v>78.5</v>
          </cell>
          <cell r="EP1101">
            <v>74.75</v>
          </cell>
          <cell r="EQ1101">
            <v>74.5</v>
          </cell>
          <cell r="ER1101">
            <v>76</v>
          </cell>
          <cell r="ES1101" t="str">
            <v/>
          </cell>
          <cell r="ET1101">
            <v>0</v>
          </cell>
          <cell r="EU1101">
            <v>78.5</v>
          </cell>
          <cell r="EV1101">
            <v>74.75</v>
          </cell>
          <cell r="EW1101">
            <v>74.5</v>
          </cell>
          <cell r="EX1101">
            <v>76</v>
          </cell>
          <cell r="EY1101" t="str">
            <v/>
          </cell>
          <cell r="EZ1101">
            <v>0</v>
          </cell>
          <cell r="FA1101">
            <v>79.33</v>
          </cell>
          <cell r="FB1101">
            <v>71.25</v>
          </cell>
          <cell r="FC1101">
            <v>79</v>
          </cell>
          <cell r="FD1101">
            <v>72</v>
          </cell>
          <cell r="FE1101" t="str">
            <v/>
          </cell>
          <cell r="FF1101">
            <v>0</v>
          </cell>
          <cell r="FG1101">
            <v>79.33</v>
          </cell>
          <cell r="FH1101">
            <v>71.25</v>
          </cell>
          <cell r="FI1101">
            <v>79</v>
          </cell>
          <cell r="FJ1101">
            <v>72</v>
          </cell>
          <cell r="FK1101" t="str">
            <v/>
          </cell>
          <cell r="FL1101">
            <v>0</v>
          </cell>
          <cell r="FM1101">
            <v>79.33</v>
          </cell>
          <cell r="FN1101">
            <v>71.25</v>
          </cell>
          <cell r="FO1101">
            <v>79</v>
          </cell>
          <cell r="FP1101">
            <v>72</v>
          </cell>
          <cell r="FQ1101" t="str">
            <v/>
          </cell>
          <cell r="FR1101">
            <v>0</v>
          </cell>
          <cell r="FS1101">
            <v>79.33</v>
          </cell>
          <cell r="FT1101">
            <v>71.25</v>
          </cell>
          <cell r="FU1101">
            <v>79</v>
          </cell>
          <cell r="FV1101">
            <v>72</v>
          </cell>
          <cell r="FW1101" t="str">
            <v/>
          </cell>
          <cell r="FX1101">
            <v>0</v>
          </cell>
          <cell r="FY1101">
            <v>79.33</v>
          </cell>
          <cell r="FZ1101">
            <v>71.25</v>
          </cell>
          <cell r="GA1101">
            <v>79</v>
          </cell>
          <cell r="GB1101">
            <v>72</v>
          </cell>
          <cell r="GC1101" t="str">
            <v/>
          </cell>
          <cell r="GD1101">
            <v>0</v>
          </cell>
          <cell r="GE1101">
            <v>79.33</v>
          </cell>
          <cell r="GF1101">
            <v>71.25</v>
          </cell>
          <cell r="GG1101">
            <v>79</v>
          </cell>
          <cell r="GH1101">
            <v>72</v>
          </cell>
          <cell r="GI1101" t="str">
            <v/>
          </cell>
          <cell r="GJ1101">
            <v>0</v>
          </cell>
          <cell r="GK1101">
            <v>79.33</v>
          </cell>
          <cell r="GL1101">
            <v>71.25</v>
          </cell>
          <cell r="GM1101">
            <v>79</v>
          </cell>
          <cell r="GN1101">
            <v>72</v>
          </cell>
          <cell r="GO1101" t="str">
            <v/>
          </cell>
          <cell r="GP1101">
            <v>0</v>
          </cell>
          <cell r="GQ1101">
            <v>79.33</v>
          </cell>
          <cell r="GR1101">
            <v>71.25</v>
          </cell>
          <cell r="GS1101">
            <v>79</v>
          </cell>
          <cell r="GT1101">
            <v>72</v>
          </cell>
          <cell r="GU1101" t="str">
            <v/>
          </cell>
          <cell r="GV1101">
            <v>0</v>
          </cell>
          <cell r="GW1101">
            <v>81.92</v>
          </cell>
          <cell r="GX1101">
            <v>78.75</v>
          </cell>
          <cell r="GY1101">
            <v>70</v>
          </cell>
          <cell r="GZ1101">
            <v>78</v>
          </cell>
          <cell r="HA1101" t="str">
            <v>EKO-L</v>
          </cell>
          <cell r="HB1101">
            <v>0</v>
          </cell>
          <cell r="HC1101">
            <v>83.83</v>
          </cell>
          <cell r="HD1101">
            <v>75.75</v>
          </cell>
          <cell r="HE1101">
            <v>77.5</v>
          </cell>
          <cell r="HF1101">
            <v>79</v>
          </cell>
          <cell r="HH1101">
            <v>0</v>
          </cell>
          <cell r="HM1101" t="str">
            <v/>
          </cell>
          <cell r="HN1101" t="str">
            <v/>
          </cell>
          <cell r="HS1101">
            <v>0</v>
          </cell>
          <cell r="HT1101" t="str">
            <v>PKN</v>
          </cell>
          <cell r="HU1101">
            <v>0</v>
          </cell>
          <cell r="HV1101" t="str">
            <v>IND</v>
          </cell>
          <cell r="HW1101">
            <v>0</v>
          </cell>
          <cell r="HX1101" t="str">
            <v>MAT-W</v>
          </cell>
          <cell r="HY1101">
            <v>0</v>
          </cell>
          <cell r="HZ1101" t="str">
            <v>SEJ-W</v>
          </cell>
          <cell r="IA1101">
            <v>0</v>
          </cell>
          <cell r="IB1101" t="str">
            <v>IGR-W</v>
          </cell>
          <cell r="IC1101">
            <v>0</v>
          </cell>
          <cell r="ID1101" t="str">
            <v>SBO</v>
          </cell>
          <cell r="IE1101">
            <v>0</v>
          </cell>
          <cell r="IF1101" t="str">
            <v>PJO</v>
          </cell>
          <cell r="IG1101">
            <v>0</v>
          </cell>
          <cell r="IH1101" t="str">
            <v>PRA</v>
          </cell>
          <cell r="II1101">
            <v>0</v>
          </cell>
          <cell r="IJ1101" t="str">
            <v>JAW</v>
          </cell>
          <cell r="IK1101">
            <v>0</v>
          </cell>
          <cell r="IL1101" t="str">
            <v>ARB</v>
          </cell>
          <cell r="IM1101">
            <v>0</v>
          </cell>
          <cell r="IN1101" t="str">
            <v>PKM</v>
          </cell>
          <cell r="IO1101">
            <v>0</v>
          </cell>
          <cell r="IP1101" t="str">
            <v>MAT-P</v>
          </cell>
          <cell r="IQ1101">
            <v>0</v>
          </cell>
          <cell r="IR1101" t="str">
            <v>BIO-P</v>
          </cell>
          <cell r="IS1101">
            <v>0</v>
          </cell>
          <cell r="IT1101" t="str">
            <v>FIS-P</v>
          </cell>
          <cell r="IU1101">
            <v>0</v>
          </cell>
          <cell r="IV1101" t="str">
            <v>KIM-P</v>
          </cell>
          <cell r="IW1101">
            <v>0</v>
          </cell>
          <cell r="IX1101" t="str">
            <v>EKO-L</v>
          </cell>
          <cell r="IY1101">
            <v>0</v>
          </cell>
          <cell r="JA1101">
            <v>0</v>
          </cell>
        </row>
        <row r="1102">
          <cell r="Q1102" t="str">
            <v/>
          </cell>
          <cell r="AB1102" t="str">
            <v/>
          </cell>
          <cell r="AC1102">
            <v>22</v>
          </cell>
          <cell r="AI1102" t="str">
            <v/>
          </cell>
          <cell r="AJ1102">
            <v>0</v>
          </cell>
          <cell r="AK1102">
            <v>83.25</v>
          </cell>
          <cell r="AL1102">
            <v>84.5</v>
          </cell>
          <cell r="AM1102">
            <v>88</v>
          </cell>
          <cell r="AN1102">
            <v>80</v>
          </cell>
          <cell r="AO1102" t="str">
            <v/>
          </cell>
          <cell r="AP1102">
            <v>0</v>
          </cell>
          <cell r="AQ1102">
            <v>85</v>
          </cell>
          <cell r="AR1102">
            <v>0</v>
          </cell>
          <cell r="AS1102">
            <v>78.5</v>
          </cell>
          <cell r="AT1102">
            <v>81</v>
          </cell>
          <cell r="AU1102" t="str">
            <v/>
          </cell>
          <cell r="AV1102">
            <v>0</v>
          </cell>
          <cell r="AW1102">
            <v>81.83</v>
          </cell>
          <cell r="AX1102">
            <v>84</v>
          </cell>
          <cell r="AY1102">
            <v>88</v>
          </cell>
          <cell r="AZ1102">
            <v>80</v>
          </cell>
          <cell r="BA1102" t="str">
            <v/>
          </cell>
          <cell r="BB1102">
            <v>0</v>
          </cell>
          <cell r="BC1102">
            <v>86.75</v>
          </cell>
          <cell r="BD1102">
            <v>84.5</v>
          </cell>
          <cell r="BE1102">
            <v>88</v>
          </cell>
          <cell r="BF1102">
            <v>82</v>
          </cell>
          <cell r="BG1102" t="str">
            <v/>
          </cell>
          <cell r="BH1102">
            <v>0</v>
          </cell>
          <cell r="BI1102">
            <v>84.33</v>
          </cell>
          <cell r="BJ1102">
            <v>80</v>
          </cell>
          <cell r="BK1102">
            <v>77.75</v>
          </cell>
          <cell r="BL1102">
            <v>78</v>
          </cell>
          <cell r="BM1102" t="str">
            <v/>
          </cell>
          <cell r="BN1102">
            <v>0</v>
          </cell>
          <cell r="BO1102">
            <v>81.13</v>
          </cell>
          <cell r="BP1102">
            <v>78.25</v>
          </cell>
          <cell r="BQ1102">
            <v>77.75</v>
          </cell>
          <cell r="BR1102">
            <v>85</v>
          </cell>
          <cell r="BS1102" t="str">
            <v/>
          </cell>
          <cell r="BT1102">
            <v>0</v>
          </cell>
          <cell r="BU1102">
            <v>86.5</v>
          </cell>
          <cell r="BV1102">
            <v>84.25</v>
          </cell>
          <cell r="BW1102">
            <v>88.5</v>
          </cell>
          <cell r="BX1102">
            <v>88</v>
          </cell>
          <cell r="BY1102" t="str">
            <v/>
          </cell>
          <cell r="BZ1102">
            <v>0</v>
          </cell>
          <cell r="CA1102">
            <v>86.78</v>
          </cell>
          <cell r="CB1102">
            <v>81.75</v>
          </cell>
          <cell r="CC1102">
            <v>81</v>
          </cell>
          <cell r="CD1102">
            <v>82</v>
          </cell>
          <cell r="CE1102" t="str">
            <v/>
          </cell>
          <cell r="CF1102">
            <v>0</v>
          </cell>
          <cell r="CG1102">
            <v>86.25</v>
          </cell>
          <cell r="CH1102">
            <v>76.25</v>
          </cell>
          <cell r="CI1102">
            <v>78</v>
          </cell>
          <cell r="CJ1102">
            <v>82</v>
          </cell>
          <cell r="CK1102" t="str">
            <v/>
          </cell>
          <cell r="CL1102">
            <v>0</v>
          </cell>
          <cell r="CM1102">
            <v>76.17</v>
          </cell>
          <cell r="CN1102">
            <v>83.5</v>
          </cell>
          <cell r="CO1102">
            <v>80</v>
          </cell>
          <cell r="CP1102">
            <v>78</v>
          </cell>
          <cell r="CQ1102" t="str">
            <v/>
          </cell>
          <cell r="CR1102">
            <v>0</v>
          </cell>
          <cell r="CS1102">
            <v>82.08</v>
          </cell>
          <cell r="CT1102">
            <v>89.75</v>
          </cell>
          <cell r="CU1102">
            <v>86.5</v>
          </cell>
          <cell r="CV1102">
            <v>83</v>
          </cell>
          <cell r="CW1102" t="str">
            <v/>
          </cell>
          <cell r="CX1102">
            <v>0</v>
          </cell>
          <cell r="CY1102">
            <v>82.44</v>
          </cell>
          <cell r="CZ1102">
            <v>83.75</v>
          </cell>
          <cell r="DA1102">
            <v>76.75</v>
          </cell>
          <cell r="DB1102">
            <v>83</v>
          </cell>
          <cell r="DC1102" t="str">
            <v/>
          </cell>
          <cell r="DD1102">
            <v>0</v>
          </cell>
          <cell r="DE1102">
            <v>91</v>
          </cell>
          <cell r="DF1102">
            <v>81</v>
          </cell>
          <cell r="DG1102">
            <v>81.75</v>
          </cell>
          <cell r="DH1102">
            <v>88</v>
          </cell>
          <cell r="DI1102" t="str">
            <v/>
          </cell>
          <cell r="DJ1102">
            <v>0</v>
          </cell>
          <cell r="DK1102">
            <v>0</v>
          </cell>
          <cell r="DL1102">
            <v>0</v>
          </cell>
          <cell r="DM1102">
            <v>0</v>
          </cell>
          <cell r="DN1102">
            <v>85</v>
          </cell>
          <cell r="DO1102" t="str">
            <v/>
          </cell>
          <cell r="DP1102">
            <v>0</v>
          </cell>
          <cell r="DQ1102">
            <v>89</v>
          </cell>
          <cell r="DR1102">
            <v>85.5</v>
          </cell>
          <cell r="DS1102">
            <v>91.5</v>
          </cell>
          <cell r="DT1102">
            <v>82</v>
          </cell>
          <cell r="DU1102" t="str">
            <v/>
          </cell>
          <cell r="DV1102">
            <v>0</v>
          </cell>
          <cell r="DW1102">
            <v>91</v>
          </cell>
          <cell r="DX1102">
            <v>86.75</v>
          </cell>
          <cell r="DY1102">
            <v>79.75</v>
          </cell>
          <cell r="DZ1102">
            <v>85</v>
          </cell>
          <cell r="EA1102" t="str">
            <v/>
          </cell>
          <cell r="EB1102">
            <v>0</v>
          </cell>
          <cell r="EC1102">
            <v>79.78</v>
          </cell>
          <cell r="ED1102">
            <v>78.25</v>
          </cell>
          <cell r="EE1102">
            <v>84.25</v>
          </cell>
          <cell r="EF1102">
            <v>77</v>
          </cell>
          <cell r="EG1102" t="str">
            <v/>
          </cell>
          <cell r="EH1102">
            <v>0</v>
          </cell>
          <cell r="EI1102">
            <v>78.5</v>
          </cell>
          <cell r="EJ1102">
            <v>74.75</v>
          </cell>
          <cell r="EK1102">
            <v>74.5</v>
          </cell>
          <cell r="EL1102">
            <v>76</v>
          </cell>
          <cell r="EM1102" t="str">
            <v/>
          </cell>
          <cell r="EN1102">
            <v>0</v>
          </cell>
          <cell r="EO1102">
            <v>78.5</v>
          </cell>
          <cell r="EP1102">
            <v>74.75</v>
          </cell>
          <cell r="EQ1102">
            <v>74.5</v>
          </cell>
          <cell r="ER1102">
            <v>76</v>
          </cell>
          <cell r="ES1102" t="str">
            <v/>
          </cell>
          <cell r="ET1102">
            <v>0</v>
          </cell>
          <cell r="EU1102">
            <v>78.5</v>
          </cell>
          <cell r="EV1102">
            <v>74.75</v>
          </cell>
          <cell r="EW1102">
            <v>74.5</v>
          </cell>
          <cell r="EX1102">
            <v>76</v>
          </cell>
          <cell r="EY1102" t="str">
            <v/>
          </cell>
          <cell r="EZ1102">
            <v>0</v>
          </cell>
          <cell r="FA1102">
            <v>79.33</v>
          </cell>
          <cell r="FB1102">
            <v>71.25</v>
          </cell>
          <cell r="FC1102">
            <v>79</v>
          </cell>
          <cell r="FD1102">
            <v>72</v>
          </cell>
          <cell r="FE1102" t="str">
            <v/>
          </cell>
          <cell r="FF1102">
            <v>0</v>
          </cell>
          <cell r="FG1102">
            <v>79.33</v>
          </cell>
          <cell r="FH1102">
            <v>71.25</v>
          </cell>
          <cell r="FI1102">
            <v>79</v>
          </cell>
          <cell r="FJ1102">
            <v>72</v>
          </cell>
          <cell r="FK1102" t="str">
            <v/>
          </cell>
          <cell r="FL1102">
            <v>0</v>
          </cell>
          <cell r="FM1102">
            <v>79.33</v>
          </cell>
          <cell r="FN1102">
            <v>71.25</v>
          </cell>
          <cell r="FO1102">
            <v>79</v>
          </cell>
          <cell r="FP1102">
            <v>72</v>
          </cell>
          <cell r="FQ1102" t="str">
            <v/>
          </cell>
          <cell r="FR1102">
            <v>0</v>
          </cell>
          <cell r="FS1102">
            <v>79.33</v>
          </cell>
          <cell r="FT1102">
            <v>71.25</v>
          </cell>
          <cell r="FU1102">
            <v>79</v>
          </cell>
          <cell r="FV1102">
            <v>72</v>
          </cell>
          <cell r="FW1102" t="str">
            <v/>
          </cell>
          <cell r="FX1102">
            <v>0</v>
          </cell>
          <cell r="FY1102">
            <v>79.33</v>
          </cell>
          <cell r="FZ1102">
            <v>71.25</v>
          </cell>
          <cell r="GA1102">
            <v>79</v>
          </cell>
          <cell r="GB1102">
            <v>72</v>
          </cell>
          <cell r="GC1102" t="str">
            <v/>
          </cell>
          <cell r="GD1102">
            <v>0</v>
          </cell>
          <cell r="GE1102">
            <v>79.33</v>
          </cell>
          <cell r="GF1102">
            <v>71.25</v>
          </cell>
          <cell r="GG1102">
            <v>79</v>
          </cell>
          <cell r="GH1102">
            <v>72</v>
          </cell>
          <cell r="GI1102" t="str">
            <v/>
          </cell>
          <cell r="GJ1102">
            <v>0</v>
          </cell>
          <cell r="GK1102">
            <v>79.33</v>
          </cell>
          <cell r="GL1102">
            <v>71.25</v>
          </cell>
          <cell r="GM1102">
            <v>79</v>
          </cell>
          <cell r="GN1102">
            <v>72</v>
          </cell>
          <cell r="GO1102" t="str">
            <v/>
          </cell>
          <cell r="GP1102">
            <v>0</v>
          </cell>
          <cell r="GQ1102">
            <v>79.33</v>
          </cell>
          <cell r="GR1102">
            <v>71.25</v>
          </cell>
          <cell r="GS1102">
            <v>79</v>
          </cell>
          <cell r="GT1102">
            <v>72</v>
          </cell>
          <cell r="GU1102" t="str">
            <v/>
          </cell>
          <cell r="GV1102">
            <v>0</v>
          </cell>
          <cell r="GW1102">
            <v>81.92</v>
          </cell>
          <cell r="GX1102">
            <v>78.75</v>
          </cell>
          <cell r="GY1102">
            <v>70</v>
          </cell>
          <cell r="GZ1102">
            <v>78</v>
          </cell>
          <cell r="HA1102" t="str">
            <v>EKO-L</v>
          </cell>
          <cell r="HB1102">
            <v>0</v>
          </cell>
          <cell r="HC1102">
            <v>83.83</v>
          </cell>
          <cell r="HD1102">
            <v>75.75</v>
          </cell>
          <cell r="HE1102">
            <v>77.5</v>
          </cell>
          <cell r="HF1102">
            <v>79</v>
          </cell>
          <cell r="HH1102">
            <v>0</v>
          </cell>
          <cell r="HM1102" t="str">
            <v/>
          </cell>
          <cell r="HN1102" t="str">
            <v/>
          </cell>
          <cell r="HS1102">
            <v>0</v>
          </cell>
          <cell r="HT1102" t="str">
            <v>PKN</v>
          </cell>
          <cell r="HU1102">
            <v>0</v>
          </cell>
          <cell r="HV1102" t="str">
            <v>IND</v>
          </cell>
          <cell r="HW1102">
            <v>0</v>
          </cell>
          <cell r="HX1102" t="str">
            <v>MAT-W</v>
          </cell>
          <cell r="HY1102">
            <v>0</v>
          </cell>
          <cell r="HZ1102" t="str">
            <v>SEJ-W</v>
          </cell>
          <cell r="IA1102">
            <v>0</v>
          </cell>
          <cell r="IB1102" t="str">
            <v>IGR-W</v>
          </cell>
          <cell r="IC1102">
            <v>0</v>
          </cell>
          <cell r="ID1102" t="str">
            <v>SBO</v>
          </cell>
          <cell r="IE1102">
            <v>0</v>
          </cell>
          <cell r="IF1102" t="str">
            <v>PJO</v>
          </cell>
          <cell r="IG1102">
            <v>0</v>
          </cell>
          <cell r="IH1102" t="str">
            <v>PRA</v>
          </cell>
          <cell r="II1102">
            <v>0</v>
          </cell>
          <cell r="IJ1102" t="str">
            <v>JAW</v>
          </cell>
          <cell r="IK1102">
            <v>0</v>
          </cell>
          <cell r="IL1102" t="str">
            <v>ARB</v>
          </cell>
          <cell r="IM1102">
            <v>0</v>
          </cell>
          <cell r="IN1102" t="str">
            <v>PKM</v>
          </cell>
          <cell r="IO1102">
            <v>0</v>
          </cell>
          <cell r="IP1102" t="str">
            <v>MAT-P</v>
          </cell>
          <cell r="IQ1102">
            <v>0</v>
          </cell>
          <cell r="IR1102" t="str">
            <v>BIO-P</v>
          </cell>
          <cell r="IS1102">
            <v>0</v>
          </cell>
          <cell r="IT1102" t="str">
            <v>FIS-P</v>
          </cell>
          <cell r="IU1102">
            <v>0</v>
          </cell>
          <cell r="IV1102" t="str">
            <v>KIM-P</v>
          </cell>
          <cell r="IW1102">
            <v>0</v>
          </cell>
          <cell r="IX1102" t="str">
            <v>EKO-L</v>
          </cell>
          <cell r="IY1102">
            <v>0</v>
          </cell>
          <cell r="JA1102">
            <v>0</v>
          </cell>
        </row>
        <row r="1103">
          <cell r="Q1103" t="str">
            <v/>
          </cell>
          <cell r="AB1103" t="str">
            <v/>
          </cell>
          <cell r="AC1103">
            <v>23</v>
          </cell>
          <cell r="AI1103" t="str">
            <v/>
          </cell>
          <cell r="AJ1103">
            <v>0</v>
          </cell>
          <cell r="AK1103">
            <v>83.25</v>
          </cell>
          <cell r="AL1103">
            <v>84.5</v>
          </cell>
          <cell r="AM1103">
            <v>88</v>
          </cell>
          <cell r="AN1103">
            <v>80</v>
          </cell>
          <cell r="AO1103" t="str">
            <v/>
          </cell>
          <cell r="AP1103">
            <v>0</v>
          </cell>
          <cell r="AQ1103">
            <v>85</v>
          </cell>
          <cell r="AR1103">
            <v>0</v>
          </cell>
          <cell r="AS1103">
            <v>78.5</v>
          </cell>
          <cell r="AT1103">
            <v>81</v>
          </cell>
          <cell r="AU1103" t="str">
            <v/>
          </cell>
          <cell r="AV1103">
            <v>0</v>
          </cell>
          <cell r="AW1103">
            <v>81.83</v>
          </cell>
          <cell r="AX1103">
            <v>84</v>
          </cell>
          <cell r="AY1103">
            <v>88</v>
          </cell>
          <cell r="AZ1103">
            <v>80</v>
          </cell>
          <cell r="BA1103" t="str">
            <v/>
          </cell>
          <cell r="BB1103">
            <v>0</v>
          </cell>
          <cell r="BC1103">
            <v>86.75</v>
          </cell>
          <cell r="BD1103">
            <v>84.5</v>
          </cell>
          <cell r="BE1103">
            <v>88</v>
          </cell>
          <cell r="BF1103">
            <v>82</v>
          </cell>
          <cell r="BG1103" t="str">
            <v/>
          </cell>
          <cell r="BH1103">
            <v>0</v>
          </cell>
          <cell r="BI1103">
            <v>84.33</v>
          </cell>
          <cell r="BJ1103">
            <v>80</v>
          </cell>
          <cell r="BK1103">
            <v>77.75</v>
          </cell>
          <cell r="BL1103">
            <v>78</v>
          </cell>
          <cell r="BM1103" t="str">
            <v/>
          </cell>
          <cell r="BN1103">
            <v>0</v>
          </cell>
          <cell r="BO1103">
            <v>81.13</v>
          </cell>
          <cell r="BP1103">
            <v>78.25</v>
          </cell>
          <cell r="BQ1103">
            <v>77.75</v>
          </cell>
          <cell r="BR1103">
            <v>85</v>
          </cell>
          <cell r="BS1103" t="str">
            <v/>
          </cell>
          <cell r="BT1103">
            <v>0</v>
          </cell>
          <cell r="BU1103">
            <v>86.5</v>
          </cell>
          <cell r="BV1103">
            <v>84.25</v>
          </cell>
          <cell r="BW1103">
            <v>88.5</v>
          </cell>
          <cell r="BX1103">
            <v>88</v>
          </cell>
          <cell r="BY1103" t="str">
            <v/>
          </cell>
          <cell r="BZ1103">
            <v>0</v>
          </cell>
          <cell r="CA1103">
            <v>86.78</v>
          </cell>
          <cell r="CB1103">
            <v>81.75</v>
          </cell>
          <cell r="CC1103">
            <v>81</v>
          </cell>
          <cell r="CD1103">
            <v>82</v>
          </cell>
          <cell r="CE1103" t="str">
            <v/>
          </cell>
          <cell r="CF1103">
            <v>0</v>
          </cell>
          <cell r="CG1103">
            <v>86.25</v>
          </cell>
          <cell r="CH1103">
            <v>76.25</v>
          </cell>
          <cell r="CI1103">
            <v>78</v>
          </cell>
          <cell r="CJ1103">
            <v>82</v>
          </cell>
          <cell r="CK1103" t="str">
            <v/>
          </cell>
          <cell r="CL1103">
            <v>0</v>
          </cell>
          <cell r="CM1103">
            <v>76.17</v>
          </cell>
          <cell r="CN1103">
            <v>83.5</v>
          </cell>
          <cell r="CO1103">
            <v>80</v>
          </cell>
          <cell r="CP1103">
            <v>78</v>
          </cell>
          <cell r="CQ1103" t="str">
            <v/>
          </cell>
          <cell r="CR1103">
            <v>0</v>
          </cell>
          <cell r="CS1103">
            <v>82.08</v>
          </cell>
          <cell r="CT1103">
            <v>89.75</v>
          </cell>
          <cell r="CU1103">
            <v>86.5</v>
          </cell>
          <cell r="CV1103">
            <v>83</v>
          </cell>
          <cell r="CW1103" t="str">
            <v/>
          </cell>
          <cell r="CX1103">
            <v>0</v>
          </cell>
          <cell r="CY1103">
            <v>82.44</v>
          </cell>
          <cell r="CZ1103">
            <v>83.75</v>
          </cell>
          <cell r="DA1103">
            <v>76.75</v>
          </cell>
          <cell r="DB1103">
            <v>83</v>
          </cell>
          <cell r="DC1103" t="str">
            <v/>
          </cell>
          <cell r="DD1103">
            <v>0</v>
          </cell>
          <cell r="DE1103">
            <v>91</v>
          </cell>
          <cell r="DF1103">
            <v>81</v>
          </cell>
          <cell r="DG1103">
            <v>81.75</v>
          </cell>
          <cell r="DH1103">
            <v>88</v>
          </cell>
          <cell r="DI1103" t="str">
            <v/>
          </cell>
          <cell r="DJ1103">
            <v>0</v>
          </cell>
          <cell r="DK1103">
            <v>0</v>
          </cell>
          <cell r="DL1103">
            <v>0</v>
          </cell>
          <cell r="DM1103">
            <v>0</v>
          </cell>
          <cell r="DN1103">
            <v>85</v>
          </cell>
          <cell r="DO1103" t="str">
            <v/>
          </cell>
          <cell r="DP1103">
            <v>0</v>
          </cell>
          <cell r="DQ1103">
            <v>89</v>
          </cell>
          <cell r="DR1103">
            <v>85.5</v>
          </cell>
          <cell r="DS1103">
            <v>91.5</v>
          </cell>
          <cell r="DT1103">
            <v>82</v>
          </cell>
          <cell r="DU1103" t="str">
            <v/>
          </cell>
          <cell r="DV1103">
            <v>0</v>
          </cell>
          <cell r="DW1103">
            <v>91</v>
          </cell>
          <cell r="DX1103">
            <v>86.75</v>
          </cell>
          <cell r="DY1103">
            <v>79.75</v>
          </cell>
          <cell r="DZ1103">
            <v>85</v>
          </cell>
          <cell r="EA1103" t="str">
            <v/>
          </cell>
          <cell r="EB1103">
            <v>0</v>
          </cell>
          <cell r="EC1103">
            <v>79.78</v>
          </cell>
          <cell r="ED1103">
            <v>78.25</v>
          </cell>
          <cell r="EE1103">
            <v>84.25</v>
          </cell>
          <cell r="EF1103">
            <v>77</v>
          </cell>
          <cell r="EG1103" t="str">
            <v/>
          </cell>
          <cell r="EH1103">
            <v>0</v>
          </cell>
          <cell r="EI1103">
            <v>78.5</v>
          </cell>
          <cell r="EJ1103">
            <v>74.75</v>
          </cell>
          <cell r="EK1103">
            <v>74.5</v>
          </cell>
          <cell r="EL1103">
            <v>76</v>
          </cell>
          <cell r="EM1103" t="str">
            <v/>
          </cell>
          <cell r="EN1103">
            <v>0</v>
          </cell>
          <cell r="EO1103">
            <v>78.5</v>
          </cell>
          <cell r="EP1103">
            <v>74.75</v>
          </cell>
          <cell r="EQ1103">
            <v>74.5</v>
          </cell>
          <cell r="ER1103">
            <v>76</v>
          </cell>
          <cell r="ES1103" t="str">
            <v/>
          </cell>
          <cell r="ET1103">
            <v>0</v>
          </cell>
          <cell r="EU1103">
            <v>78.5</v>
          </cell>
          <cell r="EV1103">
            <v>74.75</v>
          </cell>
          <cell r="EW1103">
            <v>74.5</v>
          </cell>
          <cell r="EX1103">
            <v>76</v>
          </cell>
          <cell r="EY1103" t="str">
            <v/>
          </cell>
          <cell r="EZ1103">
            <v>0</v>
          </cell>
          <cell r="FA1103">
            <v>79.33</v>
          </cell>
          <cell r="FB1103">
            <v>71.25</v>
          </cell>
          <cell r="FC1103">
            <v>79</v>
          </cell>
          <cell r="FD1103">
            <v>72</v>
          </cell>
          <cell r="FE1103" t="str">
            <v/>
          </cell>
          <cell r="FF1103">
            <v>0</v>
          </cell>
          <cell r="FG1103">
            <v>79.33</v>
          </cell>
          <cell r="FH1103">
            <v>71.25</v>
          </cell>
          <cell r="FI1103">
            <v>79</v>
          </cell>
          <cell r="FJ1103">
            <v>72</v>
          </cell>
          <cell r="FK1103" t="str">
            <v/>
          </cell>
          <cell r="FL1103">
            <v>0</v>
          </cell>
          <cell r="FM1103">
            <v>79.33</v>
          </cell>
          <cell r="FN1103">
            <v>71.25</v>
          </cell>
          <cell r="FO1103">
            <v>79</v>
          </cell>
          <cell r="FP1103">
            <v>72</v>
          </cell>
          <cell r="FQ1103" t="str">
            <v/>
          </cell>
          <cell r="FR1103">
            <v>0</v>
          </cell>
          <cell r="FS1103">
            <v>79.33</v>
          </cell>
          <cell r="FT1103">
            <v>71.25</v>
          </cell>
          <cell r="FU1103">
            <v>79</v>
          </cell>
          <cell r="FV1103">
            <v>72</v>
          </cell>
          <cell r="FW1103" t="str">
            <v/>
          </cell>
          <cell r="FX1103">
            <v>0</v>
          </cell>
          <cell r="FY1103">
            <v>79.33</v>
          </cell>
          <cell r="FZ1103">
            <v>71.25</v>
          </cell>
          <cell r="GA1103">
            <v>79</v>
          </cell>
          <cell r="GB1103">
            <v>72</v>
          </cell>
          <cell r="GC1103" t="str">
            <v/>
          </cell>
          <cell r="GD1103">
            <v>0</v>
          </cell>
          <cell r="GE1103">
            <v>79.33</v>
          </cell>
          <cell r="GF1103">
            <v>71.25</v>
          </cell>
          <cell r="GG1103">
            <v>79</v>
          </cell>
          <cell r="GH1103">
            <v>72</v>
          </cell>
          <cell r="GI1103" t="str">
            <v/>
          </cell>
          <cell r="GJ1103">
            <v>0</v>
          </cell>
          <cell r="GK1103">
            <v>79.33</v>
          </cell>
          <cell r="GL1103">
            <v>71.25</v>
          </cell>
          <cell r="GM1103">
            <v>79</v>
          </cell>
          <cell r="GN1103">
            <v>72</v>
          </cell>
          <cell r="GO1103" t="str">
            <v/>
          </cell>
          <cell r="GP1103">
            <v>0</v>
          </cell>
          <cell r="GQ1103">
            <v>79.33</v>
          </cell>
          <cell r="GR1103">
            <v>71.25</v>
          </cell>
          <cell r="GS1103">
            <v>79</v>
          </cell>
          <cell r="GT1103">
            <v>72</v>
          </cell>
          <cell r="GU1103" t="str">
            <v/>
          </cell>
          <cell r="GV1103">
            <v>0</v>
          </cell>
          <cell r="GW1103">
            <v>81.92</v>
          </cell>
          <cell r="GX1103">
            <v>78.75</v>
          </cell>
          <cell r="GY1103">
            <v>70</v>
          </cell>
          <cell r="GZ1103">
            <v>78</v>
          </cell>
          <cell r="HA1103" t="str">
            <v>EKO-L</v>
          </cell>
          <cell r="HB1103">
            <v>0</v>
          </cell>
          <cell r="HC1103">
            <v>83.83</v>
          </cell>
          <cell r="HD1103">
            <v>75.75</v>
          </cell>
          <cell r="HE1103">
            <v>77.5</v>
          </cell>
          <cell r="HF1103">
            <v>79</v>
          </cell>
          <cell r="HH1103">
            <v>0</v>
          </cell>
          <cell r="HM1103" t="str">
            <v/>
          </cell>
          <cell r="HN1103" t="str">
            <v/>
          </cell>
          <cell r="HS1103">
            <v>0</v>
          </cell>
          <cell r="HT1103" t="str">
            <v>PKN</v>
          </cell>
          <cell r="HU1103">
            <v>0</v>
          </cell>
          <cell r="HV1103" t="str">
            <v>IND</v>
          </cell>
          <cell r="HW1103">
            <v>0</v>
          </cell>
          <cell r="HX1103" t="str">
            <v>MAT-W</v>
          </cell>
          <cell r="HY1103">
            <v>0</v>
          </cell>
          <cell r="HZ1103" t="str">
            <v>SEJ-W</v>
          </cell>
          <cell r="IA1103">
            <v>0</v>
          </cell>
          <cell r="IB1103" t="str">
            <v>IGR-W</v>
          </cell>
          <cell r="IC1103">
            <v>0</v>
          </cell>
          <cell r="ID1103" t="str">
            <v>SBO</v>
          </cell>
          <cell r="IE1103">
            <v>0</v>
          </cell>
          <cell r="IF1103" t="str">
            <v>PJO</v>
          </cell>
          <cell r="IG1103">
            <v>0</v>
          </cell>
          <cell r="IH1103" t="str">
            <v>PRA</v>
          </cell>
          <cell r="II1103">
            <v>0</v>
          </cell>
          <cell r="IJ1103" t="str">
            <v>JAW</v>
          </cell>
          <cell r="IK1103">
            <v>0</v>
          </cell>
          <cell r="IL1103" t="str">
            <v>ARB</v>
          </cell>
          <cell r="IM1103">
            <v>0</v>
          </cell>
          <cell r="IN1103" t="str">
            <v>PKM</v>
          </cell>
          <cell r="IO1103">
            <v>0</v>
          </cell>
          <cell r="IP1103" t="str">
            <v>MAT-P</v>
          </cell>
          <cell r="IQ1103">
            <v>0</v>
          </cell>
          <cell r="IR1103" t="str">
            <v>BIO-P</v>
          </cell>
          <cell r="IS1103">
            <v>0</v>
          </cell>
          <cell r="IT1103" t="str">
            <v>FIS-P</v>
          </cell>
          <cell r="IU1103">
            <v>0</v>
          </cell>
          <cell r="IV1103" t="str">
            <v>KIM-P</v>
          </cell>
          <cell r="IW1103">
            <v>0</v>
          </cell>
          <cell r="IX1103" t="str">
            <v>EKO-L</v>
          </cell>
          <cell r="IY1103">
            <v>0</v>
          </cell>
          <cell r="JA1103">
            <v>0</v>
          </cell>
        </row>
        <row r="1104">
          <cell r="Q1104" t="str">
            <v/>
          </cell>
          <cell r="AB1104" t="str">
            <v/>
          </cell>
          <cell r="AC1104">
            <v>24</v>
          </cell>
          <cell r="AI1104" t="str">
            <v/>
          </cell>
          <cell r="AJ1104">
            <v>0</v>
          </cell>
          <cell r="AK1104">
            <v>83.25</v>
          </cell>
          <cell r="AL1104">
            <v>84.5</v>
          </cell>
          <cell r="AM1104">
            <v>88</v>
          </cell>
          <cell r="AN1104">
            <v>80</v>
          </cell>
          <cell r="AO1104" t="str">
            <v/>
          </cell>
          <cell r="AP1104">
            <v>0</v>
          </cell>
          <cell r="AQ1104">
            <v>85</v>
          </cell>
          <cell r="AR1104">
            <v>0</v>
          </cell>
          <cell r="AS1104">
            <v>78.5</v>
          </cell>
          <cell r="AT1104">
            <v>81</v>
          </cell>
          <cell r="AU1104" t="str">
            <v/>
          </cell>
          <cell r="AV1104">
            <v>0</v>
          </cell>
          <cell r="AW1104">
            <v>81.83</v>
          </cell>
          <cell r="AX1104">
            <v>84</v>
          </cell>
          <cell r="AY1104">
            <v>88</v>
          </cell>
          <cell r="AZ1104">
            <v>80</v>
          </cell>
          <cell r="BA1104" t="str">
            <v/>
          </cell>
          <cell r="BB1104">
            <v>0</v>
          </cell>
          <cell r="BC1104">
            <v>86.75</v>
          </cell>
          <cell r="BD1104">
            <v>84.5</v>
          </cell>
          <cell r="BE1104">
            <v>88</v>
          </cell>
          <cell r="BF1104">
            <v>82</v>
          </cell>
          <cell r="BG1104" t="str">
            <v/>
          </cell>
          <cell r="BH1104">
            <v>0</v>
          </cell>
          <cell r="BI1104">
            <v>84.33</v>
          </cell>
          <cell r="BJ1104">
            <v>80</v>
          </cell>
          <cell r="BK1104">
            <v>77.75</v>
          </cell>
          <cell r="BL1104">
            <v>78</v>
          </cell>
          <cell r="BM1104" t="str">
            <v/>
          </cell>
          <cell r="BN1104">
            <v>0</v>
          </cell>
          <cell r="BO1104">
            <v>81.13</v>
          </cell>
          <cell r="BP1104">
            <v>78.25</v>
          </cell>
          <cell r="BQ1104">
            <v>77.75</v>
          </cell>
          <cell r="BR1104">
            <v>85</v>
          </cell>
          <cell r="BS1104" t="str">
            <v/>
          </cell>
          <cell r="BT1104">
            <v>0</v>
          </cell>
          <cell r="BU1104">
            <v>86.5</v>
          </cell>
          <cell r="BV1104">
            <v>84.25</v>
          </cell>
          <cell r="BW1104">
            <v>88.5</v>
          </cell>
          <cell r="BX1104">
            <v>88</v>
          </cell>
          <cell r="BY1104" t="str">
            <v/>
          </cell>
          <cell r="BZ1104">
            <v>0</v>
          </cell>
          <cell r="CA1104">
            <v>86.78</v>
          </cell>
          <cell r="CB1104">
            <v>81.75</v>
          </cell>
          <cell r="CC1104">
            <v>81</v>
          </cell>
          <cell r="CD1104">
            <v>82</v>
          </cell>
          <cell r="CE1104" t="str">
            <v/>
          </cell>
          <cell r="CF1104">
            <v>0</v>
          </cell>
          <cell r="CG1104">
            <v>86.25</v>
          </cell>
          <cell r="CH1104">
            <v>76.25</v>
          </cell>
          <cell r="CI1104">
            <v>78</v>
          </cell>
          <cell r="CJ1104">
            <v>82</v>
          </cell>
          <cell r="CK1104" t="str">
            <v/>
          </cell>
          <cell r="CL1104">
            <v>0</v>
          </cell>
          <cell r="CM1104">
            <v>76.17</v>
          </cell>
          <cell r="CN1104">
            <v>83.5</v>
          </cell>
          <cell r="CO1104">
            <v>80</v>
          </cell>
          <cell r="CP1104">
            <v>78</v>
          </cell>
          <cell r="CQ1104" t="str">
            <v/>
          </cell>
          <cell r="CR1104">
            <v>0</v>
          </cell>
          <cell r="CS1104">
            <v>82.08</v>
          </cell>
          <cell r="CT1104">
            <v>89.75</v>
          </cell>
          <cell r="CU1104">
            <v>86.5</v>
          </cell>
          <cell r="CV1104">
            <v>83</v>
          </cell>
          <cell r="CW1104" t="str">
            <v/>
          </cell>
          <cell r="CX1104">
            <v>0</v>
          </cell>
          <cell r="CY1104">
            <v>82.44</v>
          </cell>
          <cell r="CZ1104">
            <v>83.75</v>
          </cell>
          <cell r="DA1104">
            <v>76.75</v>
          </cell>
          <cell r="DB1104">
            <v>83</v>
          </cell>
          <cell r="DC1104" t="str">
            <v/>
          </cell>
          <cell r="DD1104">
            <v>0</v>
          </cell>
          <cell r="DE1104">
            <v>91</v>
          </cell>
          <cell r="DF1104">
            <v>81</v>
          </cell>
          <cell r="DG1104">
            <v>81.75</v>
          </cell>
          <cell r="DH1104">
            <v>88</v>
          </cell>
          <cell r="DI1104" t="str">
            <v/>
          </cell>
          <cell r="DJ1104">
            <v>0</v>
          </cell>
          <cell r="DK1104">
            <v>0</v>
          </cell>
          <cell r="DL1104">
            <v>0</v>
          </cell>
          <cell r="DM1104">
            <v>0</v>
          </cell>
          <cell r="DN1104">
            <v>85</v>
          </cell>
          <cell r="DO1104" t="str">
            <v/>
          </cell>
          <cell r="DP1104">
            <v>0</v>
          </cell>
          <cell r="DQ1104">
            <v>89</v>
          </cell>
          <cell r="DR1104">
            <v>85.5</v>
          </cell>
          <cell r="DS1104">
            <v>91.5</v>
          </cell>
          <cell r="DT1104">
            <v>82</v>
          </cell>
          <cell r="DU1104" t="str">
            <v/>
          </cell>
          <cell r="DV1104">
            <v>0</v>
          </cell>
          <cell r="DW1104">
            <v>91</v>
          </cell>
          <cell r="DX1104">
            <v>86.75</v>
          </cell>
          <cell r="DY1104">
            <v>79.75</v>
          </cell>
          <cell r="DZ1104">
            <v>85</v>
          </cell>
          <cell r="EA1104" t="str">
            <v/>
          </cell>
          <cell r="EB1104">
            <v>0</v>
          </cell>
          <cell r="EC1104">
            <v>79.78</v>
          </cell>
          <cell r="ED1104">
            <v>78.25</v>
          </cell>
          <cell r="EE1104">
            <v>84.25</v>
          </cell>
          <cell r="EF1104">
            <v>77</v>
          </cell>
          <cell r="EG1104" t="str">
            <v/>
          </cell>
          <cell r="EH1104">
            <v>0</v>
          </cell>
          <cell r="EI1104">
            <v>78.5</v>
          </cell>
          <cell r="EJ1104">
            <v>74.75</v>
          </cell>
          <cell r="EK1104">
            <v>74.5</v>
          </cell>
          <cell r="EL1104">
            <v>76</v>
          </cell>
          <cell r="EM1104" t="str">
            <v/>
          </cell>
          <cell r="EN1104">
            <v>0</v>
          </cell>
          <cell r="EO1104">
            <v>78.5</v>
          </cell>
          <cell r="EP1104">
            <v>74.75</v>
          </cell>
          <cell r="EQ1104">
            <v>74.5</v>
          </cell>
          <cell r="ER1104">
            <v>76</v>
          </cell>
          <cell r="ES1104" t="str">
            <v/>
          </cell>
          <cell r="ET1104">
            <v>0</v>
          </cell>
          <cell r="EU1104">
            <v>78.5</v>
          </cell>
          <cell r="EV1104">
            <v>74.75</v>
          </cell>
          <cell r="EW1104">
            <v>74.5</v>
          </cell>
          <cell r="EX1104">
            <v>76</v>
          </cell>
          <cell r="EY1104" t="str">
            <v/>
          </cell>
          <cell r="EZ1104">
            <v>0</v>
          </cell>
          <cell r="FA1104">
            <v>79.33</v>
          </cell>
          <cell r="FB1104">
            <v>71.25</v>
          </cell>
          <cell r="FC1104">
            <v>79</v>
          </cell>
          <cell r="FD1104">
            <v>72</v>
          </cell>
          <cell r="FE1104" t="str">
            <v/>
          </cell>
          <cell r="FF1104">
            <v>0</v>
          </cell>
          <cell r="FG1104">
            <v>79.33</v>
          </cell>
          <cell r="FH1104">
            <v>71.25</v>
          </cell>
          <cell r="FI1104">
            <v>79</v>
          </cell>
          <cell r="FJ1104">
            <v>72</v>
          </cell>
          <cell r="FK1104" t="str">
            <v/>
          </cell>
          <cell r="FL1104">
            <v>0</v>
          </cell>
          <cell r="FM1104">
            <v>79.33</v>
          </cell>
          <cell r="FN1104">
            <v>71.25</v>
          </cell>
          <cell r="FO1104">
            <v>79</v>
          </cell>
          <cell r="FP1104">
            <v>72</v>
          </cell>
          <cell r="FQ1104" t="str">
            <v/>
          </cell>
          <cell r="FR1104">
            <v>0</v>
          </cell>
          <cell r="FS1104">
            <v>79.33</v>
          </cell>
          <cell r="FT1104">
            <v>71.25</v>
          </cell>
          <cell r="FU1104">
            <v>79</v>
          </cell>
          <cell r="FV1104">
            <v>72</v>
          </cell>
          <cell r="FW1104" t="str">
            <v/>
          </cell>
          <cell r="FX1104">
            <v>0</v>
          </cell>
          <cell r="FY1104">
            <v>79.33</v>
          </cell>
          <cell r="FZ1104">
            <v>71.25</v>
          </cell>
          <cell r="GA1104">
            <v>79</v>
          </cell>
          <cell r="GB1104">
            <v>72</v>
          </cell>
          <cell r="GC1104" t="str">
            <v/>
          </cell>
          <cell r="GD1104">
            <v>0</v>
          </cell>
          <cell r="GE1104">
            <v>79.33</v>
          </cell>
          <cell r="GF1104">
            <v>71.25</v>
          </cell>
          <cell r="GG1104">
            <v>79</v>
          </cell>
          <cell r="GH1104">
            <v>72</v>
          </cell>
          <cell r="GI1104" t="str">
            <v/>
          </cell>
          <cell r="GJ1104">
            <v>0</v>
          </cell>
          <cell r="GK1104">
            <v>79.33</v>
          </cell>
          <cell r="GL1104">
            <v>71.25</v>
          </cell>
          <cell r="GM1104">
            <v>79</v>
          </cell>
          <cell r="GN1104">
            <v>72</v>
          </cell>
          <cell r="GO1104" t="str">
            <v/>
          </cell>
          <cell r="GP1104">
            <v>0</v>
          </cell>
          <cell r="GQ1104">
            <v>79.33</v>
          </cell>
          <cell r="GR1104">
            <v>71.25</v>
          </cell>
          <cell r="GS1104">
            <v>79</v>
          </cell>
          <cell r="GT1104">
            <v>72</v>
          </cell>
          <cell r="GU1104" t="str">
            <v/>
          </cell>
          <cell r="GV1104">
            <v>0</v>
          </cell>
          <cell r="GW1104">
            <v>81.92</v>
          </cell>
          <cell r="GX1104">
            <v>78.75</v>
          </cell>
          <cell r="GY1104">
            <v>70</v>
          </cell>
          <cell r="GZ1104">
            <v>78</v>
          </cell>
          <cell r="HA1104" t="str">
            <v>EKO-L</v>
          </cell>
          <cell r="HB1104">
            <v>0</v>
          </cell>
          <cell r="HC1104">
            <v>83.83</v>
          </cell>
          <cell r="HD1104">
            <v>75.75</v>
          </cell>
          <cell r="HE1104">
            <v>77.5</v>
          </cell>
          <cell r="HF1104">
            <v>79</v>
          </cell>
          <cell r="HH1104">
            <v>0</v>
          </cell>
          <cell r="HM1104" t="str">
            <v/>
          </cell>
          <cell r="HN1104" t="str">
            <v/>
          </cell>
          <cell r="HS1104">
            <v>0</v>
          </cell>
          <cell r="HT1104" t="str">
            <v>PKN</v>
          </cell>
          <cell r="HU1104">
            <v>0</v>
          </cell>
          <cell r="HV1104" t="str">
            <v>IND</v>
          </cell>
          <cell r="HW1104">
            <v>0</v>
          </cell>
          <cell r="HX1104" t="str">
            <v>MAT-W</v>
          </cell>
          <cell r="HY1104">
            <v>0</v>
          </cell>
          <cell r="HZ1104" t="str">
            <v>SEJ-W</v>
          </cell>
          <cell r="IA1104">
            <v>0</v>
          </cell>
          <cell r="IB1104" t="str">
            <v>IGR-W</v>
          </cell>
          <cell r="IC1104">
            <v>0</v>
          </cell>
          <cell r="ID1104" t="str">
            <v>SBO</v>
          </cell>
          <cell r="IE1104">
            <v>0</v>
          </cell>
          <cell r="IF1104" t="str">
            <v>PJO</v>
          </cell>
          <cell r="IG1104">
            <v>0</v>
          </cell>
          <cell r="IH1104" t="str">
            <v>PRA</v>
          </cell>
          <cell r="II1104">
            <v>0</v>
          </cell>
          <cell r="IJ1104" t="str">
            <v>JAW</v>
          </cell>
          <cell r="IK1104">
            <v>0</v>
          </cell>
          <cell r="IL1104" t="str">
            <v>ARB</v>
          </cell>
          <cell r="IM1104">
            <v>0</v>
          </cell>
          <cell r="IN1104" t="str">
            <v>PKM</v>
          </cell>
          <cell r="IO1104">
            <v>0</v>
          </cell>
          <cell r="IP1104" t="str">
            <v>MAT-P</v>
          </cell>
          <cell r="IQ1104">
            <v>0</v>
          </cell>
          <cell r="IR1104" t="str">
            <v>BIO-P</v>
          </cell>
          <cell r="IS1104">
            <v>0</v>
          </cell>
          <cell r="IT1104" t="str">
            <v>FIS-P</v>
          </cell>
          <cell r="IU1104">
            <v>0</v>
          </cell>
          <cell r="IV1104" t="str">
            <v>KIM-P</v>
          </cell>
          <cell r="IW1104">
            <v>0</v>
          </cell>
          <cell r="IX1104" t="str">
            <v>EKO-L</v>
          </cell>
          <cell r="IY1104">
            <v>0</v>
          </cell>
          <cell r="JA1104">
            <v>0</v>
          </cell>
        </row>
        <row r="1105">
          <cell r="Q1105" t="str">
            <v/>
          </cell>
          <cell r="AB1105" t="str">
            <v/>
          </cell>
          <cell r="AC1105">
            <v>25</v>
          </cell>
          <cell r="AI1105" t="str">
            <v/>
          </cell>
          <cell r="AJ1105">
            <v>0</v>
          </cell>
          <cell r="AK1105">
            <v>83.25</v>
          </cell>
          <cell r="AL1105">
            <v>84.5</v>
          </cell>
          <cell r="AM1105">
            <v>88</v>
          </cell>
          <cell r="AN1105">
            <v>80</v>
          </cell>
          <cell r="AO1105" t="str">
            <v/>
          </cell>
          <cell r="AP1105">
            <v>0</v>
          </cell>
          <cell r="AQ1105">
            <v>85</v>
          </cell>
          <cell r="AR1105">
            <v>0</v>
          </cell>
          <cell r="AS1105">
            <v>78.5</v>
          </cell>
          <cell r="AT1105">
            <v>81</v>
          </cell>
          <cell r="AU1105" t="str">
            <v/>
          </cell>
          <cell r="AV1105">
            <v>0</v>
          </cell>
          <cell r="AW1105">
            <v>81.83</v>
          </cell>
          <cell r="AX1105">
            <v>84</v>
          </cell>
          <cell r="AY1105">
            <v>88</v>
          </cell>
          <cell r="AZ1105">
            <v>80</v>
          </cell>
          <cell r="BA1105" t="str">
            <v/>
          </cell>
          <cell r="BB1105">
            <v>0</v>
          </cell>
          <cell r="BC1105">
            <v>86.75</v>
          </cell>
          <cell r="BD1105">
            <v>84.5</v>
          </cell>
          <cell r="BE1105">
            <v>88</v>
          </cell>
          <cell r="BF1105">
            <v>82</v>
          </cell>
          <cell r="BG1105" t="str">
            <v/>
          </cell>
          <cell r="BH1105">
            <v>0</v>
          </cell>
          <cell r="BI1105">
            <v>84.33</v>
          </cell>
          <cell r="BJ1105">
            <v>80</v>
          </cell>
          <cell r="BK1105">
            <v>77.75</v>
          </cell>
          <cell r="BL1105">
            <v>78</v>
          </cell>
          <cell r="BM1105" t="str">
            <v/>
          </cell>
          <cell r="BN1105">
            <v>0</v>
          </cell>
          <cell r="BO1105">
            <v>81.13</v>
          </cell>
          <cell r="BP1105">
            <v>78.25</v>
          </cell>
          <cell r="BQ1105">
            <v>77.75</v>
          </cell>
          <cell r="BR1105">
            <v>85</v>
          </cell>
          <cell r="BS1105" t="str">
            <v/>
          </cell>
          <cell r="BT1105">
            <v>0</v>
          </cell>
          <cell r="BU1105">
            <v>86.5</v>
          </cell>
          <cell r="BV1105">
            <v>84.25</v>
          </cell>
          <cell r="BW1105">
            <v>88.5</v>
          </cell>
          <cell r="BX1105">
            <v>88</v>
          </cell>
          <cell r="BY1105" t="str">
            <v/>
          </cell>
          <cell r="BZ1105">
            <v>0</v>
          </cell>
          <cell r="CA1105">
            <v>86.78</v>
          </cell>
          <cell r="CB1105">
            <v>81.75</v>
          </cell>
          <cell r="CC1105">
            <v>81</v>
          </cell>
          <cell r="CD1105">
            <v>82</v>
          </cell>
          <cell r="CE1105" t="str">
            <v/>
          </cell>
          <cell r="CF1105">
            <v>0</v>
          </cell>
          <cell r="CG1105">
            <v>86.25</v>
          </cell>
          <cell r="CH1105">
            <v>76.25</v>
          </cell>
          <cell r="CI1105">
            <v>78</v>
          </cell>
          <cell r="CJ1105">
            <v>82</v>
          </cell>
          <cell r="CK1105" t="str">
            <v/>
          </cell>
          <cell r="CL1105">
            <v>0</v>
          </cell>
          <cell r="CM1105">
            <v>76.17</v>
          </cell>
          <cell r="CN1105">
            <v>83.5</v>
          </cell>
          <cell r="CO1105">
            <v>80</v>
          </cell>
          <cell r="CP1105">
            <v>78</v>
          </cell>
          <cell r="CQ1105" t="str">
            <v/>
          </cell>
          <cell r="CR1105">
            <v>0</v>
          </cell>
          <cell r="CS1105">
            <v>82.08</v>
          </cell>
          <cell r="CT1105">
            <v>89.75</v>
          </cell>
          <cell r="CU1105">
            <v>86.5</v>
          </cell>
          <cell r="CV1105">
            <v>83</v>
          </cell>
          <cell r="CW1105" t="str">
            <v/>
          </cell>
          <cell r="CX1105">
            <v>0</v>
          </cell>
          <cell r="CY1105">
            <v>82.44</v>
          </cell>
          <cell r="CZ1105">
            <v>83.75</v>
          </cell>
          <cell r="DA1105">
            <v>76.75</v>
          </cell>
          <cell r="DB1105">
            <v>83</v>
          </cell>
          <cell r="DC1105" t="str">
            <v/>
          </cell>
          <cell r="DD1105">
            <v>0</v>
          </cell>
          <cell r="DE1105">
            <v>91</v>
          </cell>
          <cell r="DF1105">
            <v>81</v>
          </cell>
          <cell r="DG1105">
            <v>81.75</v>
          </cell>
          <cell r="DH1105">
            <v>88</v>
          </cell>
          <cell r="DI1105" t="str">
            <v/>
          </cell>
          <cell r="DJ1105">
            <v>0</v>
          </cell>
          <cell r="DK1105">
            <v>0</v>
          </cell>
          <cell r="DL1105">
            <v>0</v>
          </cell>
          <cell r="DM1105">
            <v>0</v>
          </cell>
          <cell r="DN1105">
            <v>85</v>
          </cell>
          <cell r="DO1105" t="str">
            <v/>
          </cell>
          <cell r="DP1105">
            <v>0</v>
          </cell>
          <cell r="DQ1105">
            <v>89</v>
          </cell>
          <cell r="DR1105">
            <v>85.5</v>
          </cell>
          <cell r="DS1105">
            <v>91.5</v>
          </cell>
          <cell r="DT1105">
            <v>82</v>
          </cell>
          <cell r="DU1105" t="str">
            <v/>
          </cell>
          <cell r="DV1105">
            <v>0</v>
          </cell>
          <cell r="DW1105">
            <v>91</v>
          </cell>
          <cell r="DX1105">
            <v>86.75</v>
          </cell>
          <cell r="DY1105">
            <v>79.75</v>
          </cell>
          <cell r="DZ1105">
            <v>85</v>
          </cell>
          <cell r="EA1105" t="str">
            <v/>
          </cell>
          <cell r="EB1105">
            <v>0</v>
          </cell>
          <cell r="EC1105">
            <v>79.78</v>
          </cell>
          <cell r="ED1105">
            <v>78.25</v>
          </cell>
          <cell r="EE1105">
            <v>84.25</v>
          </cell>
          <cell r="EF1105">
            <v>77</v>
          </cell>
          <cell r="EG1105" t="str">
            <v/>
          </cell>
          <cell r="EH1105">
            <v>0</v>
          </cell>
          <cell r="EI1105">
            <v>78.5</v>
          </cell>
          <cell r="EJ1105">
            <v>74.75</v>
          </cell>
          <cell r="EK1105">
            <v>74.5</v>
          </cell>
          <cell r="EL1105">
            <v>76</v>
          </cell>
          <cell r="EM1105" t="str">
            <v/>
          </cell>
          <cell r="EN1105">
            <v>0</v>
          </cell>
          <cell r="EO1105">
            <v>78.5</v>
          </cell>
          <cell r="EP1105">
            <v>74.75</v>
          </cell>
          <cell r="EQ1105">
            <v>74.5</v>
          </cell>
          <cell r="ER1105">
            <v>76</v>
          </cell>
          <cell r="ES1105" t="str">
            <v/>
          </cell>
          <cell r="ET1105">
            <v>0</v>
          </cell>
          <cell r="EU1105">
            <v>78.5</v>
          </cell>
          <cell r="EV1105">
            <v>74.75</v>
          </cell>
          <cell r="EW1105">
            <v>74.5</v>
          </cell>
          <cell r="EX1105">
            <v>76</v>
          </cell>
          <cell r="EY1105" t="str">
            <v/>
          </cell>
          <cell r="EZ1105">
            <v>0</v>
          </cell>
          <cell r="FA1105">
            <v>79.33</v>
          </cell>
          <cell r="FB1105">
            <v>71.25</v>
          </cell>
          <cell r="FC1105">
            <v>79</v>
          </cell>
          <cell r="FD1105">
            <v>72</v>
          </cell>
          <cell r="FE1105" t="str">
            <v/>
          </cell>
          <cell r="FF1105">
            <v>0</v>
          </cell>
          <cell r="FG1105">
            <v>79.33</v>
          </cell>
          <cell r="FH1105">
            <v>71.25</v>
          </cell>
          <cell r="FI1105">
            <v>79</v>
          </cell>
          <cell r="FJ1105">
            <v>72</v>
          </cell>
          <cell r="FK1105" t="str">
            <v/>
          </cell>
          <cell r="FL1105">
            <v>0</v>
          </cell>
          <cell r="FM1105">
            <v>79.33</v>
          </cell>
          <cell r="FN1105">
            <v>71.25</v>
          </cell>
          <cell r="FO1105">
            <v>79</v>
          </cell>
          <cell r="FP1105">
            <v>72</v>
          </cell>
          <cell r="FQ1105" t="str">
            <v/>
          </cell>
          <cell r="FR1105">
            <v>0</v>
          </cell>
          <cell r="FS1105">
            <v>79.33</v>
          </cell>
          <cell r="FT1105">
            <v>71.25</v>
          </cell>
          <cell r="FU1105">
            <v>79</v>
          </cell>
          <cell r="FV1105">
            <v>72</v>
          </cell>
          <cell r="FW1105" t="str">
            <v/>
          </cell>
          <cell r="FX1105">
            <v>0</v>
          </cell>
          <cell r="FY1105">
            <v>79.33</v>
          </cell>
          <cell r="FZ1105">
            <v>71.25</v>
          </cell>
          <cell r="GA1105">
            <v>79</v>
          </cell>
          <cell r="GB1105">
            <v>72</v>
          </cell>
          <cell r="GC1105" t="str">
            <v/>
          </cell>
          <cell r="GD1105">
            <v>0</v>
          </cell>
          <cell r="GE1105">
            <v>79.33</v>
          </cell>
          <cell r="GF1105">
            <v>71.25</v>
          </cell>
          <cell r="GG1105">
            <v>79</v>
          </cell>
          <cell r="GH1105">
            <v>72</v>
          </cell>
          <cell r="GI1105" t="str">
            <v/>
          </cell>
          <cell r="GJ1105">
            <v>0</v>
          </cell>
          <cell r="GK1105">
            <v>79.33</v>
          </cell>
          <cell r="GL1105">
            <v>71.25</v>
          </cell>
          <cell r="GM1105">
            <v>79</v>
          </cell>
          <cell r="GN1105">
            <v>72</v>
          </cell>
          <cell r="GO1105" t="str">
            <v/>
          </cell>
          <cell r="GP1105">
            <v>0</v>
          </cell>
          <cell r="GQ1105">
            <v>79.33</v>
          </cell>
          <cell r="GR1105">
            <v>71.25</v>
          </cell>
          <cell r="GS1105">
            <v>79</v>
          </cell>
          <cell r="GT1105">
            <v>72</v>
          </cell>
          <cell r="GU1105" t="str">
            <v/>
          </cell>
          <cell r="GV1105">
            <v>0</v>
          </cell>
          <cell r="GW1105">
            <v>81.92</v>
          </cell>
          <cell r="GX1105">
            <v>78.75</v>
          </cell>
          <cell r="GY1105">
            <v>70</v>
          </cell>
          <cell r="GZ1105">
            <v>78</v>
          </cell>
          <cell r="HA1105" t="str">
            <v>EKO-L</v>
          </cell>
          <cell r="HB1105">
            <v>0</v>
          </cell>
          <cell r="HC1105">
            <v>83.83</v>
          </cell>
          <cell r="HD1105">
            <v>75.75</v>
          </cell>
          <cell r="HE1105">
            <v>77.5</v>
          </cell>
          <cell r="HF1105">
            <v>79</v>
          </cell>
          <cell r="HH1105">
            <v>0</v>
          </cell>
          <cell r="HM1105" t="str">
            <v/>
          </cell>
          <cell r="HN1105" t="str">
            <v/>
          </cell>
          <cell r="HS1105">
            <v>0</v>
          </cell>
          <cell r="HT1105" t="str">
            <v>PKN</v>
          </cell>
          <cell r="HU1105">
            <v>0</v>
          </cell>
          <cell r="HV1105" t="str">
            <v>IND</v>
          </cell>
          <cell r="HW1105">
            <v>0</v>
          </cell>
          <cell r="HX1105" t="str">
            <v>MAT-W</v>
          </cell>
          <cell r="HY1105">
            <v>0</v>
          </cell>
          <cell r="HZ1105" t="str">
            <v>SEJ-W</v>
          </cell>
          <cell r="IA1105">
            <v>0</v>
          </cell>
          <cell r="IB1105" t="str">
            <v>IGR-W</v>
          </cell>
          <cell r="IC1105">
            <v>0</v>
          </cell>
          <cell r="ID1105" t="str">
            <v>SBO</v>
          </cell>
          <cell r="IE1105">
            <v>0</v>
          </cell>
          <cell r="IF1105" t="str">
            <v>PJO</v>
          </cell>
          <cell r="IG1105">
            <v>0</v>
          </cell>
          <cell r="IH1105" t="str">
            <v>PRA</v>
          </cell>
          <cell r="II1105">
            <v>0</v>
          </cell>
          <cell r="IJ1105" t="str">
            <v>JAW</v>
          </cell>
          <cell r="IK1105">
            <v>0</v>
          </cell>
          <cell r="IL1105" t="str">
            <v>ARB</v>
          </cell>
          <cell r="IM1105">
            <v>0</v>
          </cell>
          <cell r="IN1105" t="str">
            <v>PKM</v>
          </cell>
          <cell r="IO1105">
            <v>0</v>
          </cell>
          <cell r="IP1105" t="str">
            <v>MAT-P</v>
          </cell>
          <cell r="IQ1105">
            <v>0</v>
          </cell>
          <cell r="IR1105" t="str">
            <v>BIO-P</v>
          </cell>
          <cell r="IS1105">
            <v>0</v>
          </cell>
          <cell r="IT1105" t="str">
            <v>FIS-P</v>
          </cell>
          <cell r="IU1105">
            <v>0</v>
          </cell>
          <cell r="IV1105" t="str">
            <v>KIM-P</v>
          </cell>
          <cell r="IW1105">
            <v>0</v>
          </cell>
          <cell r="IX1105" t="str">
            <v>EKO-L</v>
          </cell>
          <cell r="IY1105">
            <v>0</v>
          </cell>
          <cell r="JA1105">
            <v>0</v>
          </cell>
        </row>
        <row r="1106">
          <cell r="Q1106" t="str">
            <v/>
          </cell>
          <cell r="AB1106" t="str">
            <v/>
          </cell>
          <cell r="AC1106">
            <v>26</v>
          </cell>
          <cell r="AI1106" t="str">
            <v/>
          </cell>
          <cell r="AJ1106">
            <v>0</v>
          </cell>
          <cell r="AK1106">
            <v>83.25</v>
          </cell>
          <cell r="AL1106">
            <v>84.5</v>
          </cell>
          <cell r="AM1106">
            <v>88</v>
          </cell>
          <cell r="AN1106">
            <v>80</v>
          </cell>
          <cell r="AO1106" t="str">
            <v/>
          </cell>
          <cell r="AP1106">
            <v>0</v>
          </cell>
          <cell r="AQ1106">
            <v>85</v>
          </cell>
          <cell r="AR1106">
            <v>0</v>
          </cell>
          <cell r="AS1106">
            <v>78.5</v>
          </cell>
          <cell r="AT1106">
            <v>81</v>
          </cell>
          <cell r="AU1106" t="str">
            <v/>
          </cell>
          <cell r="AV1106">
            <v>0</v>
          </cell>
          <cell r="AW1106">
            <v>81.83</v>
          </cell>
          <cell r="AX1106">
            <v>84</v>
          </cell>
          <cell r="AY1106">
            <v>88</v>
          </cell>
          <cell r="AZ1106">
            <v>80</v>
          </cell>
          <cell r="BA1106" t="str">
            <v/>
          </cell>
          <cell r="BB1106">
            <v>0</v>
          </cell>
          <cell r="BC1106">
            <v>86.75</v>
          </cell>
          <cell r="BD1106">
            <v>84.5</v>
          </cell>
          <cell r="BE1106">
            <v>88</v>
          </cell>
          <cell r="BF1106">
            <v>82</v>
          </cell>
          <cell r="BG1106" t="str">
            <v/>
          </cell>
          <cell r="BH1106">
            <v>0</v>
          </cell>
          <cell r="BI1106">
            <v>84.33</v>
          </cell>
          <cell r="BJ1106">
            <v>80</v>
          </cell>
          <cell r="BK1106">
            <v>77.75</v>
          </cell>
          <cell r="BL1106">
            <v>78</v>
          </cell>
          <cell r="BM1106" t="str">
            <v/>
          </cell>
          <cell r="BN1106">
            <v>0</v>
          </cell>
          <cell r="BO1106">
            <v>81.13</v>
          </cell>
          <cell r="BP1106">
            <v>78.25</v>
          </cell>
          <cell r="BQ1106">
            <v>77.75</v>
          </cell>
          <cell r="BR1106">
            <v>85</v>
          </cell>
          <cell r="BS1106" t="str">
            <v/>
          </cell>
          <cell r="BT1106">
            <v>0</v>
          </cell>
          <cell r="BU1106">
            <v>86.5</v>
          </cell>
          <cell r="BV1106">
            <v>84.25</v>
          </cell>
          <cell r="BW1106">
            <v>88.5</v>
          </cell>
          <cell r="BX1106">
            <v>88</v>
          </cell>
          <cell r="BY1106" t="str">
            <v/>
          </cell>
          <cell r="BZ1106">
            <v>0</v>
          </cell>
          <cell r="CA1106">
            <v>86.78</v>
          </cell>
          <cell r="CB1106">
            <v>81.75</v>
          </cell>
          <cell r="CC1106">
            <v>81</v>
          </cell>
          <cell r="CD1106">
            <v>82</v>
          </cell>
          <cell r="CE1106" t="str">
            <v/>
          </cell>
          <cell r="CF1106">
            <v>0</v>
          </cell>
          <cell r="CG1106">
            <v>86.25</v>
          </cell>
          <cell r="CH1106">
            <v>76.25</v>
          </cell>
          <cell r="CI1106">
            <v>78</v>
          </cell>
          <cell r="CJ1106">
            <v>82</v>
          </cell>
          <cell r="CK1106" t="str">
            <v/>
          </cell>
          <cell r="CL1106">
            <v>0</v>
          </cell>
          <cell r="CM1106">
            <v>76.17</v>
          </cell>
          <cell r="CN1106">
            <v>83.5</v>
          </cell>
          <cell r="CO1106">
            <v>80</v>
          </cell>
          <cell r="CP1106">
            <v>78</v>
          </cell>
          <cell r="CQ1106" t="str">
            <v/>
          </cell>
          <cell r="CR1106">
            <v>0</v>
          </cell>
          <cell r="CS1106">
            <v>82.08</v>
          </cell>
          <cell r="CT1106">
            <v>89.75</v>
          </cell>
          <cell r="CU1106">
            <v>86.5</v>
          </cell>
          <cell r="CV1106">
            <v>83</v>
          </cell>
          <cell r="CW1106" t="str">
            <v/>
          </cell>
          <cell r="CX1106">
            <v>0</v>
          </cell>
          <cell r="CY1106">
            <v>82.44</v>
          </cell>
          <cell r="CZ1106">
            <v>83.75</v>
          </cell>
          <cell r="DA1106">
            <v>76.75</v>
          </cell>
          <cell r="DB1106">
            <v>83</v>
          </cell>
          <cell r="DC1106" t="str">
            <v/>
          </cell>
          <cell r="DD1106">
            <v>0</v>
          </cell>
          <cell r="DE1106">
            <v>91</v>
          </cell>
          <cell r="DF1106">
            <v>81</v>
          </cell>
          <cell r="DG1106">
            <v>81.75</v>
          </cell>
          <cell r="DH1106">
            <v>88</v>
          </cell>
          <cell r="DI1106" t="str">
            <v/>
          </cell>
          <cell r="DJ1106">
            <v>0</v>
          </cell>
          <cell r="DK1106">
            <v>0</v>
          </cell>
          <cell r="DL1106">
            <v>0</v>
          </cell>
          <cell r="DM1106">
            <v>0</v>
          </cell>
          <cell r="DN1106">
            <v>85</v>
          </cell>
          <cell r="DO1106" t="str">
            <v/>
          </cell>
          <cell r="DP1106">
            <v>0</v>
          </cell>
          <cell r="DQ1106">
            <v>89</v>
          </cell>
          <cell r="DR1106">
            <v>85.5</v>
          </cell>
          <cell r="DS1106">
            <v>91.5</v>
          </cell>
          <cell r="DT1106">
            <v>82</v>
          </cell>
          <cell r="DU1106" t="str">
            <v/>
          </cell>
          <cell r="DV1106">
            <v>0</v>
          </cell>
          <cell r="DW1106">
            <v>91</v>
          </cell>
          <cell r="DX1106">
            <v>86.75</v>
          </cell>
          <cell r="DY1106">
            <v>79.75</v>
          </cell>
          <cell r="DZ1106">
            <v>85</v>
          </cell>
          <cell r="EA1106" t="str">
            <v/>
          </cell>
          <cell r="EB1106">
            <v>0</v>
          </cell>
          <cell r="EC1106">
            <v>79.78</v>
          </cell>
          <cell r="ED1106">
            <v>78.25</v>
          </cell>
          <cell r="EE1106">
            <v>84.25</v>
          </cell>
          <cell r="EF1106">
            <v>77</v>
          </cell>
          <cell r="EG1106" t="str">
            <v/>
          </cell>
          <cell r="EH1106">
            <v>0</v>
          </cell>
          <cell r="EI1106">
            <v>78.5</v>
          </cell>
          <cell r="EJ1106">
            <v>74.75</v>
          </cell>
          <cell r="EK1106">
            <v>74.5</v>
          </cell>
          <cell r="EL1106">
            <v>76</v>
          </cell>
          <cell r="EM1106" t="str">
            <v/>
          </cell>
          <cell r="EN1106">
            <v>0</v>
          </cell>
          <cell r="EO1106">
            <v>78.5</v>
          </cell>
          <cell r="EP1106">
            <v>74.75</v>
          </cell>
          <cell r="EQ1106">
            <v>74.5</v>
          </cell>
          <cell r="ER1106">
            <v>76</v>
          </cell>
          <cell r="ES1106" t="str">
            <v/>
          </cell>
          <cell r="ET1106">
            <v>0</v>
          </cell>
          <cell r="EU1106">
            <v>78.5</v>
          </cell>
          <cell r="EV1106">
            <v>74.75</v>
          </cell>
          <cell r="EW1106">
            <v>74.5</v>
          </cell>
          <cell r="EX1106">
            <v>76</v>
          </cell>
          <cell r="EY1106" t="str">
            <v/>
          </cell>
          <cell r="EZ1106">
            <v>0</v>
          </cell>
          <cell r="FA1106">
            <v>79.33</v>
          </cell>
          <cell r="FB1106">
            <v>71.25</v>
          </cell>
          <cell r="FC1106">
            <v>79</v>
          </cell>
          <cell r="FD1106">
            <v>72</v>
          </cell>
          <cell r="FE1106" t="str">
            <v/>
          </cell>
          <cell r="FF1106">
            <v>0</v>
          </cell>
          <cell r="FG1106">
            <v>79.33</v>
          </cell>
          <cell r="FH1106">
            <v>71.25</v>
          </cell>
          <cell r="FI1106">
            <v>79</v>
          </cell>
          <cell r="FJ1106">
            <v>72</v>
          </cell>
          <cell r="FK1106" t="str">
            <v/>
          </cell>
          <cell r="FL1106">
            <v>0</v>
          </cell>
          <cell r="FM1106">
            <v>79.33</v>
          </cell>
          <cell r="FN1106">
            <v>71.25</v>
          </cell>
          <cell r="FO1106">
            <v>79</v>
          </cell>
          <cell r="FP1106">
            <v>72</v>
          </cell>
          <cell r="FQ1106" t="str">
            <v/>
          </cell>
          <cell r="FR1106">
            <v>0</v>
          </cell>
          <cell r="FS1106">
            <v>79.33</v>
          </cell>
          <cell r="FT1106">
            <v>71.25</v>
          </cell>
          <cell r="FU1106">
            <v>79</v>
          </cell>
          <cell r="FV1106">
            <v>72</v>
          </cell>
          <cell r="FW1106" t="str">
            <v/>
          </cell>
          <cell r="FX1106">
            <v>0</v>
          </cell>
          <cell r="FY1106">
            <v>79.33</v>
          </cell>
          <cell r="FZ1106">
            <v>71.25</v>
          </cell>
          <cell r="GA1106">
            <v>79</v>
          </cell>
          <cell r="GB1106">
            <v>72</v>
          </cell>
          <cell r="GC1106" t="str">
            <v/>
          </cell>
          <cell r="GD1106">
            <v>0</v>
          </cell>
          <cell r="GE1106">
            <v>79.33</v>
          </cell>
          <cell r="GF1106">
            <v>71.25</v>
          </cell>
          <cell r="GG1106">
            <v>79</v>
          </cell>
          <cell r="GH1106">
            <v>72</v>
          </cell>
          <cell r="GI1106" t="str">
            <v/>
          </cell>
          <cell r="GJ1106">
            <v>0</v>
          </cell>
          <cell r="GK1106">
            <v>79.33</v>
          </cell>
          <cell r="GL1106">
            <v>71.25</v>
          </cell>
          <cell r="GM1106">
            <v>79</v>
          </cell>
          <cell r="GN1106">
            <v>72</v>
          </cell>
          <cell r="GO1106" t="str">
            <v/>
          </cell>
          <cell r="GP1106">
            <v>0</v>
          </cell>
          <cell r="GQ1106">
            <v>79.33</v>
          </cell>
          <cell r="GR1106">
            <v>71.25</v>
          </cell>
          <cell r="GS1106">
            <v>79</v>
          </cell>
          <cell r="GT1106">
            <v>72</v>
          </cell>
          <cell r="GU1106" t="str">
            <v/>
          </cell>
          <cell r="GV1106">
            <v>0</v>
          </cell>
          <cell r="GW1106">
            <v>81.92</v>
          </cell>
          <cell r="GX1106">
            <v>78.75</v>
          </cell>
          <cell r="GY1106">
            <v>70</v>
          </cell>
          <cell r="GZ1106">
            <v>78</v>
          </cell>
          <cell r="HA1106" t="str">
            <v>EKO-L</v>
          </cell>
          <cell r="HB1106">
            <v>0</v>
          </cell>
          <cell r="HC1106">
            <v>83.83</v>
          </cell>
          <cell r="HD1106">
            <v>75.75</v>
          </cell>
          <cell r="HE1106">
            <v>77.5</v>
          </cell>
          <cell r="HF1106">
            <v>79</v>
          </cell>
          <cell r="HH1106">
            <v>0</v>
          </cell>
          <cell r="HM1106" t="str">
            <v/>
          </cell>
          <cell r="HN1106" t="str">
            <v/>
          </cell>
          <cell r="HS1106">
            <v>0</v>
          </cell>
          <cell r="HT1106" t="str">
            <v>PKN</v>
          </cell>
          <cell r="HU1106">
            <v>0</v>
          </cell>
          <cell r="HV1106" t="str">
            <v>IND</v>
          </cell>
          <cell r="HW1106">
            <v>0</v>
          </cell>
          <cell r="HX1106" t="str">
            <v>MAT-W</v>
          </cell>
          <cell r="HY1106">
            <v>0</v>
          </cell>
          <cell r="HZ1106" t="str">
            <v>SEJ-W</v>
          </cell>
          <cell r="IA1106">
            <v>0</v>
          </cell>
          <cell r="IB1106" t="str">
            <v>IGR-W</v>
          </cell>
          <cell r="IC1106">
            <v>0</v>
          </cell>
          <cell r="ID1106" t="str">
            <v>SBO</v>
          </cell>
          <cell r="IE1106">
            <v>0</v>
          </cell>
          <cell r="IF1106" t="str">
            <v>PJO</v>
          </cell>
          <cell r="IG1106">
            <v>0</v>
          </cell>
          <cell r="IH1106" t="str">
            <v>PRA</v>
          </cell>
          <cell r="II1106">
            <v>0</v>
          </cell>
          <cell r="IJ1106" t="str">
            <v>JAW</v>
          </cell>
          <cell r="IK1106">
            <v>0</v>
          </cell>
          <cell r="IL1106" t="str">
            <v>ARB</v>
          </cell>
          <cell r="IM1106">
            <v>0</v>
          </cell>
          <cell r="IN1106" t="str">
            <v>PKM</v>
          </cell>
          <cell r="IO1106">
            <v>0</v>
          </cell>
          <cell r="IP1106" t="str">
            <v>MAT-P</v>
          </cell>
          <cell r="IQ1106">
            <v>0</v>
          </cell>
          <cell r="IR1106" t="str">
            <v>BIO-P</v>
          </cell>
          <cell r="IS1106">
            <v>0</v>
          </cell>
          <cell r="IT1106" t="str">
            <v>FIS-P</v>
          </cell>
          <cell r="IU1106">
            <v>0</v>
          </cell>
          <cell r="IV1106" t="str">
            <v>KIM-P</v>
          </cell>
          <cell r="IW1106">
            <v>0</v>
          </cell>
          <cell r="IX1106" t="str">
            <v>EKO-L</v>
          </cell>
          <cell r="IY1106">
            <v>0</v>
          </cell>
          <cell r="JA1106">
            <v>0</v>
          </cell>
        </row>
        <row r="1107">
          <cell r="Q1107" t="str">
            <v/>
          </cell>
          <cell r="AB1107" t="str">
            <v/>
          </cell>
          <cell r="AC1107">
            <v>27</v>
          </cell>
          <cell r="AI1107" t="str">
            <v/>
          </cell>
          <cell r="AJ1107">
            <v>0</v>
          </cell>
          <cell r="AK1107">
            <v>83.25</v>
          </cell>
          <cell r="AL1107">
            <v>84.5</v>
          </cell>
          <cell r="AM1107">
            <v>88</v>
          </cell>
          <cell r="AN1107">
            <v>80</v>
          </cell>
          <cell r="AO1107" t="str">
            <v/>
          </cell>
          <cell r="AP1107">
            <v>0</v>
          </cell>
          <cell r="AQ1107">
            <v>85</v>
          </cell>
          <cell r="AR1107">
            <v>0</v>
          </cell>
          <cell r="AS1107">
            <v>78.5</v>
          </cell>
          <cell r="AT1107">
            <v>81</v>
          </cell>
          <cell r="AU1107" t="str">
            <v/>
          </cell>
          <cell r="AV1107">
            <v>0</v>
          </cell>
          <cell r="AW1107">
            <v>81.83</v>
          </cell>
          <cell r="AX1107">
            <v>84</v>
          </cell>
          <cell r="AY1107">
            <v>88</v>
          </cell>
          <cell r="AZ1107">
            <v>80</v>
          </cell>
          <cell r="BA1107" t="str">
            <v/>
          </cell>
          <cell r="BB1107">
            <v>0</v>
          </cell>
          <cell r="BC1107">
            <v>86.75</v>
          </cell>
          <cell r="BD1107">
            <v>84.5</v>
          </cell>
          <cell r="BE1107">
            <v>88</v>
          </cell>
          <cell r="BF1107">
            <v>82</v>
          </cell>
          <cell r="BG1107" t="str">
            <v/>
          </cell>
          <cell r="BH1107">
            <v>0</v>
          </cell>
          <cell r="BI1107">
            <v>84.33</v>
          </cell>
          <cell r="BJ1107">
            <v>80</v>
          </cell>
          <cell r="BK1107">
            <v>77.75</v>
          </cell>
          <cell r="BL1107">
            <v>78</v>
          </cell>
          <cell r="BM1107" t="str">
            <v/>
          </cell>
          <cell r="BN1107">
            <v>0</v>
          </cell>
          <cell r="BO1107">
            <v>81.13</v>
          </cell>
          <cell r="BP1107">
            <v>78.25</v>
          </cell>
          <cell r="BQ1107">
            <v>77.75</v>
          </cell>
          <cell r="BR1107">
            <v>85</v>
          </cell>
          <cell r="BS1107" t="str">
            <v/>
          </cell>
          <cell r="BT1107">
            <v>0</v>
          </cell>
          <cell r="BU1107">
            <v>86.5</v>
          </cell>
          <cell r="BV1107">
            <v>84.25</v>
          </cell>
          <cell r="BW1107">
            <v>88.5</v>
          </cell>
          <cell r="BX1107">
            <v>88</v>
          </cell>
          <cell r="BY1107" t="str">
            <v/>
          </cell>
          <cell r="BZ1107">
            <v>0</v>
          </cell>
          <cell r="CA1107">
            <v>86.78</v>
          </cell>
          <cell r="CB1107">
            <v>81.75</v>
          </cell>
          <cell r="CC1107">
            <v>81</v>
          </cell>
          <cell r="CD1107">
            <v>82</v>
          </cell>
          <cell r="CE1107" t="str">
            <v/>
          </cell>
          <cell r="CF1107">
            <v>0</v>
          </cell>
          <cell r="CG1107">
            <v>86.25</v>
          </cell>
          <cell r="CH1107">
            <v>76.25</v>
          </cell>
          <cell r="CI1107">
            <v>78</v>
          </cell>
          <cell r="CJ1107">
            <v>82</v>
          </cell>
          <cell r="CK1107" t="str">
            <v/>
          </cell>
          <cell r="CL1107">
            <v>0</v>
          </cell>
          <cell r="CM1107">
            <v>76.17</v>
          </cell>
          <cell r="CN1107">
            <v>83.5</v>
          </cell>
          <cell r="CO1107">
            <v>80</v>
          </cell>
          <cell r="CP1107">
            <v>78</v>
          </cell>
          <cell r="CQ1107" t="str">
            <v/>
          </cell>
          <cell r="CR1107">
            <v>0</v>
          </cell>
          <cell r="CS1107">
            <v>82.08</v>
          </cell>
          <cell r="CT1107">
            <v>89.75</v>
          </cell>
          <cell r="CU1107">
            <v>86.5</v>
          </cell>
          <cell r="CV1107">
            <v>83</v>
          </cell>
          <cell r="CW1107" t="str">
            <v/>
          </cell>
          <cell r="CX1107">
            <v>0</v>
          </cell>
          <cell r="CY1107">
            <v>82.44</v>
          </cell>
          <cell r="CZ1107">
            <v>83.75</v>
          </cell>
          <cell r="DA1107">
            <v>76.75</v>
          </cell>
          <cell r="DB1107">
            <v>83</v>
          </cell>
          <cell r="DC1107" t="str">
            <v/>
          </cell>
          <cell r="DD1107">
            <v>0</v>
          </cell>
          <cell r="DE1107">
            <v>91</v>
          </cell>
          <cell r="DF1107">
            <v>81</v>
          </cell>
          <cell r="DG1107">
            <v>81.75</v>
          </cell>
          <cell r="DH1107">
            <v>88</v>
          </cell>
          <cell r="DI1107" t="str">
            <v/>
          </cell>
          <cell r="DJ1107">
            <v>0</v>
          </cell>
          <cell r="DK1107">
            <v>0</v>
          </cell>
          <cell r="DL1107">
            <v>0</v>
          </cell>
          <cell r="DM1107">
            <v>0</v>
          </cell>
          <cell r="DN1107">
            <v>85</v>
          </cell>
          <cell r="DO1107" t="str">
            <v/>
          </cell>
          <cell r="DP1107">
            <v>0</v>
          </cell>
          <cell r="DQ1107">
            <v>89</v>
          </cell>
          <cell r="DR1107">
            <v>85.5</v>
          </cell>
          <cell r="DS1107">
            <v>91.5</v>
          </cell>
          <cell r="DT1107">
            <v>82</v>
          </cell>
          <cell r="DU1107" t="str">
            <v/>
          </cell>
          <cell r="DV1107">
            <v>0</v>
          </cell>
          <cell r="DW1107">
            <v>91</v>
          </cell>
          <cell r="DX1107">
            <v>86.75</v>
          </cell>
          <cell r="DY1107">
            <v>79.75</v>
          </cell>
          <cell r="DZ1107">
            <v>85</v>
          </cell>
          <cell r="EA1107" t="str">
            <v/>
          </cell>
          <cell r="EB1107">
            <v>0</v>
          </cell>
          <cell r="EC1107">
            <v>79.78</v>
          </cell>
          <cell r="ED1107">
            <v>78.25</v>
          </cell>
          <cell r="EE1107">
            <v>84.25</v>
          </cell>
          <cell r="EF1107">
            <v>77</v>
          </cell>
          <cell r="EG1107" t="str">
            <v/>
          </cell>
          <cell r="EH1107">
            <v>0</v>
          </cell>
          <cell r="EI1107">
            <v>78.5</v>
          </cell>
          <cell r="EJ1107">
            <v>74.75</v>
          </cell>
          <cell r="EK1107">
            <v>74.5</v>
          </cell>
          <cell r="EL1107">
            <v>76</v>
          </cell>
          <cell r="EM1107" t="str">
            <v/>
          </cell>
          <cell r="EN1107">
            <v>0</v>
          </cell>
          <cell r="EO1107">
            <v>78.5</v>
          </cell>
          <cell r="EP1107">
            <v>74.75</v>
          </cell>
          <cell r="EQ1107">
            <v>74.5</v>
          </cell>
          <cell r="ER1107">
            <v>76</v>
          </cell>
          <cell r="ES1107" t="str">
            <v/>
          </cell>
          <cell r="ET1107">
            <v>0</v>
          </cell>
          <cell r="EU1107">
            <v>78.5</v>
          </cell>
          <cell r="EV1107">
            <v>74.75</v>
          </cell>
          <cell r="EW1107">
            <v>74.5</v>
          </cell>
          <cell r="EX1107">
            <v>76</v>
          </cell>
          <cell r="EY1107" t="str">
            <v/>
          </cell>
          <cell r="EZ1107">
            <v>0</v>
          </cell>
          <cell r="FA1107">
            <v>79.33</v>
          </cell>
          <cell r="FB1107">
            <v>71.25</v>
          </cell>
          <cell r="FC1107">
            <v>79</v>
          </cell>
          <cell r="FD1107">
            <v>72</v>
          </cell>
          <cell r="FE1107" t="str">
            <v/>
          </cell>
          <cell r="FF1107">
            <v>0</v>
          </cell>
          <cell r="FG1107">
            <v>79.33</v>
          </cell>
          <cell r="FH1107">
            <v>71.25</v>
          </cell>
          <cell r="FI1107">
            <v>79</v>
          </cell>
          <cell r="FJ1107">
            <v>72</v>
          </cell>
          <cell r="FK1107" t="str">
            <v/>
          </cell>
          <cell r="FL1107">
            <v>0</v>
          </cell>
          <cell r="FM1107">
            <v>79.33</v>
          </cell>
          <cell r="FN1107">
            <v>71.25</v>
          </cell>
          <cell r="FO1107">
            <v>79</v>
          </cell>
          <cell r="FP1107">
            <v>72</v>
          </cell>
          <cell r="FQ1107" t="str">
            <v/>
          </cell>
          <cell r="FR1107">
            <v>0</v>
          </cell>
          <cell r="FS1107">
            <v>79.33</v>
          </cell>
          <cell r="FT1107">
            <v>71.25</v>
          </cell>
          <cell r="FU1107">
            <v>79</v>
          </cell>
          <cell r="FV1107">
            <v>72</v>
          </cell>
          <cell r="FW1107" t="str">
            <v/>
          </cell>
          <cell r="FX1107">
            <v>0</v>
          </cell>
          <cell r="FY1107">
            <v>79.33</v>
          </cell>
          <cell r="FZ1107">
            <v>71.25</v>
          </cell>
          <cell r="GA1107">
            <v>79</v>
          </cell>
          <cell r="GB1107">
            <v>72</v>
          </cell>
          <cell r="GC1107" t="str">
            <v/>
          </cell>
          <cell r="GD1107">
            <v>0</v>
          </cell>
          <cell r="GE1107">
            <v>79.33</v>
          </cell>
          <cell r="GF1107">
            <v>71.25</v>
          </cell>
          <cell r="GG1107">
            <v>79</v>
          </cell>
          <cell r="GH1107">
            <v>72</v>
          </cell>
          <cell r="GI1107" t="str">
            <v/>
          </cell>
          <cell r="GJ1107">
            <v>0</v>
          </cell>
          <cell r="GK1107">
            <v>79.33</v>
          </cell>
          <cell r="GL1107">
            <v>71.25</v>
          </cell>
          <cell r="GM1107">
            <v>79</v>
          </cell>
          <cell r="GN1107">
            <v>72</v>
          </cell>
          <cell r="GO1107" t="str">
            <v/>
          </cell>
          <cell r="GP1107">
            <v>0</v>
          </cell>
          <cell r="GQ1107">
            <v>79.33</v>
          </cell>
          <cell r="GR1107">
            <v>71.25</v>
          </cell>
          <cell r="GS1107">
            <v>79</v>
          </cell>
          <cell r="GT1107">
            <v>72</v>
          </cell>
          <cell r="GU1107" t="str">
            <v/>
          </cell>
          <cell r="GV1107">
            <v>0</v>
          </cell>
          <cell r="GW1107">
            <v>81.92</v>
          </cell>
          <cell r="GX1107">
            <v>78.75</v>
          </cell>
          <cell r="GY1107">
            <v>70</v>
          </cell>
          <cell r="GZ1107">
            <v>78</v>
          </cell>
          <cell r="HA1107" t="str">
            <v>EKO-L</v>
          </cell>
          <cell r="HB1107">
            <v>0</v>
          </cell>
          <cell r="HC1107">
            <v>83.83</v>
          </cell>
          <cell r="HD1107">
            <v>75.75</v>
          </cell>
          <cell r="HE1107">
            <v>77.5</v>
          </cell>
          <cell r="HF1107">
            <v>79</v>
          </cell>
          <cell r="HH1107">
            <v>0</v>
          </cell>
          <cell r="HM1107" t="str">
            <v/>
          </cell>
          <cell r="HN1107" t="str">
            <v/>
          </cell>
          <cell r="HS1107">
            <v>0</v>
          </cell>
          <cell r="HT1107" t="str">
            <v>PKN</v>
          </cell>
          <cell r="HU1107">
            <v>0</v>
          </cell>
          <cell r="HV1107" t="str">
            <v>IND</v>
          </cell>
          <cell r="HW1107">
            <v>0</v>
          </cell>
          <cell r="HX1107" t="str">
            <v>MAT-W</v>
          </cell>
          <cell r="HY1107">
            <v>0</v>
          </cell>
          <cell r="HZ1107" t="str">
            <v>SEJ-W</v>
          </cell>
          <cell r="IA1107">
            <v>0</v>
          </cell>
          <cell r="IB1107" t="str">
            <v>IGR-W</v>
          </cell>
          <cell r="IC1107">
            <v>0</v>
          </cell>
          <cell r="ID1107" t="str">
            <v>SBO</v>
          </cell>
          <cell r="IE1107">
            <v>0</v>
          </cell>
          <cell r="IF1107" t="str">
            <v>PJO</v>
          </cell>
          <cell r="IG1107">
            <v>0</v>
          </cell>
          <cell r="IH1107" t="str">
            <v>PRA</v>
          </cell>
          <cell r="II1107">
            <v>0</v>
          </cell>
          <cell r="IJ1107" t="str">
            <v>JAW</v>
          </cell>
          <cell r="IK1107">
            <v>0</v>
          </cell>
          <cell r="IL1107" t="str">
            <v>ARB</v>
          </cell>
          <cell r="IM1107">
            <v>0</v>
          </cell>
          <cell r="IN1107" t="str">
            <v>PKM</v>
          </cell>
          <cell r="IO1107">
            <v>0</v>
          </cell>
          <cell r="IP1107" t="str">
            <v>MAT-P</v>
          </cell>
          <cell r="IQ1107">
            <v>0</v>
          </cell>
          <cell r="IR1107" t="str">
            <v>BIO-P</v>
          </cell>
          <cell r="IS1107">
            <v>0</v>
          </cell>
          <cell r="IT1107" t="str">
            <v>FIS-P</v>
          </cell>
          <cell r="IU1107">
            <v>0</v>
          </cell>
          <cell r="IV1107" t="str">
            <v>KIM-P</v>
          </cell>
          <cell r="IW1107">
            <v>0</v>
          </cell>
          <cell r="IX1107" t="str">
            <v>EKO-L</v>
          </cell>
          <cell r="IY1107">
            <v>0</v>
          </cell>
          <cell r="JA1107">
            <v>0</v>
          </cell>
        </row>
        <row r="1108">
          <cell r="Q1108" t="str">
            <v/>
          </cell>
          <cell r="AB1108" t="str">
            <v/>
          </cell>
          <cell r="AC1108">
            <v>28</v>
          </cell>
          <cell r="AI1108" t="str">
            <v/>
          </cell>
          <cell r="AJ1108">
            <v>0</v>
          </cell>
          <cell r="AK1108">
            <v>83.25</v>
          </cell>
          <cell r="AL1108">
            <v>84.5</v>
          </cell>
          <cell r="AM1108">
            <v>88</v>
          </cell>
          <cell r="AN1108">
            <v>80</v>
          </cell>
          <cell r="AO1108" t="str">
            <v/>
          </cell>
          <cell r="AP1108">
            <v>0</v>
          </cell>
          <cell r="AQ1108">
            <v>85</v>
          </cell>
          <cell r="AR1108">
            <v>0</v>
          </cell>
          <cell r="AS1108">
            <v>78.5</v>
          </cell>
          <cell r="AT1108">
            <v>81</v>
          </cell>
          <cell r="AU1108" t="str">
            <v/>
          </cell>
          <cell r="AV1108">
            <v>0</v>
          </cell>
          <cell r="AW1108">
            <v>81.83</v>
          </cell>
          <cell r="AX1108">
            <v>84</v>
          </cell>
          <cell r="AY1108">
            <v>88</v>
          </cell>
          <cell r="AZ1108">
            <v>80</v>
          </cell>
          <cell r="BA1108" t="str">
            <v/>
          </cell>
          <cell r="BB1108">
            <v>0</v>
          </cell>
          <cell r="BC1108">
            <v>86.75</v>
          </cell>
          <cell r="BD1108">
            <v>84.5</v>
          </cell>
          <cell r="BE1108">
            <v>88</v>
          </cell>
          <cell r="BF1108">
            <v>82</v>
          </cell>
          <cell r="BG1108" t="str">
            <v/>
          </cell>
          <cell r="BH1108">
            <v>0</v>
          </cell>
          <cell r="BI1108">
            <v>84.33</v>
          </cell>
          <cell r="BJ1108">
            <v>80</v>
          </cell>
          <cell r="BK1108">
            <v>77.75</v>
          </cell>
          <cell r="BL1108">
            <v>78</v>
          </cell>
          <cell r="BM1108" t="str">
            <v/>
          </cell>
          <cell r="BN1108">
            <v>0</v>
          </cell>
          <cell r="BO1108">
            <v>81.13</v>
          </cell>
          <cell r="BP1108">
            <v>78.25</v>
          </cell>
          <cell r="BQ1108">
            <v>77.75</v>
          </cell>
          <cell r="BR1108">
            <v>85</v>
          </cell>
          <cell r="BS1108" t="str">
            <v/>
          </cell>
          <cell r="BT1108">
            <v>0</v>
          </cell>
          <cell r="BU1108">
            <v>86.5</v>
          </cell>
          <cell r="BV1108">
            <v>84.25</v>
          </cell>
          <cell r="BW1108">
            <v>88.5</v>
          </cell>
          <cell r="BX1108">
            <v>88</v>
          </cell>
          <cell r="BY1108" t="str">
            <v/>
          </cell>
          <cell r="BZ1108">
            <v>0</v>
          </cell>
          <cell r="CA1108">
            <v>86.78</v>
          </cell>
          <cell r="CB1108">
            <v>81.75</v>
          </cell>
          <cell r="CC1108">
            <v>81</v>
          </cell>
          <cell r="CD1108">
            <v>82</v>
          </cell>
          <cell r="CE1108" t="str">
            <v/>
          </cell>
          <cell r="CF1108">
            <v>0</v>
          </cell>
          <cell r="CG1108">
            <v>86.25</v>
          </cell>
          <cell r="CH1108">
            <v>76.25</v>
          </cell>
          <cell r="CI1108">
            <v>78</v>
          </cell>
          <cell r="CJ1108">
            <v>82</v>
          </cell>
          <cell r="CK1108" t="str">
            <v/>
          </cell>
          <cell r="CL1108">
            <v>0</v>
          </cell>
          <cell r="CM1108">
            <v>76.17</v>
          </cell>
          <cell r="CN1108">
            <v>83.5</v>
          </cell>
          <cell r="CO1108">
            <v>80</v>
          </cell>
          <cell r="CP1108">
            <v>78</v>
          </cell>
          <cell r="CQ1108" t="str">
            <v/>
          </cell>
          <cell r="CR1108">
            <v>0</v>
          </cell>
          <cell r="CS1108">
            <v>82.08</v>
          </cell>
          <cell r="CT1108">
            <v>89.75</v>
          </cell>
          <cell r="CU1108">
            <v>86.5</v>
          </cell>
          <cell r="CV1108">
            <v>83</v>
          </cell>
          <cell r="CW1108" t="str">
            <v/>
          </cell>
          <cell r="CX1108">
            <v>0</v>
          </cell>
          <cell r="CY1108">
            <v>82.44</v>
          </cell>
          <cell r="CZ1108">
            <v>83.75</v>
          </cell>
          <cell r="DA1108">
            <v>76.75</v>
          </cell>
          <cell r="DB1108">
            <v>83</v>
          </cell>
          <cell r="DC1108" t="str">
            <v/>
          </cell>
          <cell r="DD1108">
            <v>0</v>
          </cell>
          <cell r="DE1108">
            <v>91</v>
          </cell>
          <cell r="DF1108">
            <v>81</v>
          </cell>
          <cell r="DG1108">
            <v>81.75</v>
          </cell>
          <cell r="DH1108">
            <v>88</v>
          </cell>
          <cell r="DI1108" t="str">
            <v/>
          </cell>
          <cell r="DJ1108">
            <v>0</v>
          </cell>
          <cell r="DK1108">
            <v>0</v>
          </cell>
          <cell r="DL1108">
            <v>0</v>
          </cell>
          <cell r="DM1108">
            <v>0</v>
          </cell>
          <cell r="DN1108">
            <v>85</v>
          </cell>
          <cell r="DO1108" t="str">
            <v/>
          </cell>
          <cell r="DP1108">
            <v>0</v>
          </cell>
          <cell r="DQ1108">
            <v>89</v>
          </cell>
          <cell r="DR1108">
            <v>85.5</v>
          </cell>
          <cell r="DS1108">
            <v>91.5</v>
          </cell>
          <cell r="DT1108">
            <v>82</v>
          </cell>
          <cell r="DU1108" t="str">
            <v/>
          </cell>
          <cell r="DV1108">
            <v>0</v>
          </cell>
          <cell r="DW1108">
            <v>91</v>
          </cell>
          <cell r="DX1108">
            <v>86.75</v>
          </cell>
          <cell r="DY1108">
            <v>79.75</v>
          </cell>
          <cell r="DZ1108">
            <v>85</v>
          </cell>
          <cell r="EA1108" t="str">
            <v/>
          </cell>
          <cell r="EB1108">
            <v>0</v>
          </cell>
          <cell r="EC1108">
            <v>79.78</v>
          </cell>
          <cell r="ED1108">
            <v>78.25</v>
          </cell>
          <cell r="EE1108">
            <v>84.25</v>
          </cell>
          <cell r="EF1108">
            <v>77</v>
          </cell>
          <cell r="EG1108" t="str">
            <v/>
          </cell>
          <cell r="EH1108">
            <v>0</v>
          </cell>
          <cell r="EI1108">
            <v>78.5</v>
          </cell>
          <cell r="EJ1108">
            <v>74.75</v>
          </cell>
          <cell r="EK1108">
            <v>74.5</v>
          </cell>
          <cell r="EL1108">
            <v>76</v>
          </cell>
          <cell r="EM1108" t="str">
            <v/>
          </cell>
          <cell r="EN1108">
            <v>0</v>
          </cell>
          <cell r="EO1108">
            <v>78.5</v>
          </cell>
          <cell r="EP1108">
            <v>74.75</v>
          </cell>
          <cell r="EQ1108">
            <v>74.5</v>
          </cell>
          <cell r="ER1108">
            <v>76</v>
          </cell>
          <cell r="ES1108" t="str">
            <v/>
          </cell>
          <cell r="ET1108">
            <v>0</v>
          </cell>
          <cell r="EU1108">
            <v>78.5</v>
          </cell>
          <cell r="EV1108">
            <v>74.75</v>
          </cell>
          <cell r="EW1108">
            <v>74.5</v>
          </cell>
          <cell r="EX1108">
            <v>76</v>
          </cell>
          <cell r="EY1108" t="str">
            <v/>
          </cell>
          <cell r="EZ1108">
            <v>0</v>
          </cell>
          <cell r="FA1108">
            <v>79.33</v>
          </cell>
          <cell r="FB1108">
            <v>71.25</v>
          </cell>
          <cell r="FC1108">
            <v>79</v>
          </cell>
          <cell r="FD1108">
            <v>72</v>
          </cell>
          <cell r="FE1108" t="str">
            <v/>
          </cell>
          <cell r="FF1108">
            <v>0</v>
          </cell>
          <cell r="FG1108">
            <v>79.33</v>
          </cell>
          <cell r="FH1108">
            <v>71.25</v>
          </cell>
          <cell r="FI1108">
            <v>79</v>
          </cell>
          <cell r="FJ1108">
            <v>72</v>
          </cell>
          <cell r="FK1108" t="str">
            <v/>
          </cell>
          <cell r="FL1108">
            <v>0</v>
          </cell>
          <cell r="FM1108">
            <v>79.33</v>
          </cell>
          <cell r="FN1108">
            <v>71.25</v>
          </cell>
          <cell r="FO1108">
            <v>79</v>
          </cell>
          <cell r="FP1108">
            <v>72</v>
          </cell>
          <cell r="FQ1108" t="str">
            <v/>
          </cell>
          <cell r="FR1108">
            <v>0</v>
          </cell>
          <cell r="FS1108">
            <v>79.33</v>
          </cell>
          <cell r="FT1108">
            <v>71.25</v>
          </cell>
          <cell r="FU1108">
            <v>79</v>
          </cell>
          <cell r="FV1108">
            <v>72</v>
          </cell>
          <cell r="FW1108" t="str">
            <v/>
          </cell>
          <cell r="FX1108">
            <v>0</v>
          </cell>
          <cell r="FY1108">
            <v>79.33</v>
          </cell>
          <cell r="FZ1108">
            <v>71.25</v>
          </cell>
          <cell r="GA1108">
            <v>79</v>
          </cell>
          <cell r="GB1108">
            <v>72</v>
          </cell>
          <cell r="GC1108" t="str">
            <v/>
          </cell>
          <cell r="GD1108">
            <v>0</v>
          </cell>
          <cell r="GE1108">
            <v>79.33</v>
          </cell>
          <cell r="GF1108">
            <v>71.25</v>
          </cell>
          <cell r="GG1108">
            <v>79</v>
          </cell>
          <cell r="GH1108">
            <v>72</v>
          </cell>
          <cell r="GI1108" t="str">
            <v/>
          </cell>
          <cell r="GJ1108">
            <v>0</v>
          </cell>
          <cell r="GK1108">
            <v>79.33</v>
          </cell>
          <cell r="GL1108">
            <v>71.25</v>
          </cell>
          <cell r="GM1108">
            <v>79</v>
          </cell>
          <cell r="GN1108">
            <v>72</v>
          </cell>
          <cell r="GO1108" t="str">
            <v/>
          </cell>
          <cell r="GP1108">
            <v>0</v>
          </cell>
          <cell r="GQ1108">
            <v>79.33</v>
          </cell>
          <cell r="GR1108">
            <v>71.25</v>
          </cell>
          <cell r="GS1108">
            <v>79</v>
          </cell>
          <cell r="GT1108">
            <v>72</v>
          </cell>
          <cell r="GU1108" t="str">
            <v/>
          </cell>
          <cell r="GV1108">
            <v>0</v>
          </cell>
          <cell r="GW1108">
            <v>81.92</v>
          </cell>
          <cell r="GX1108">
            <v>78.75</v>
          </cell>
          <cell r="GY1108">
            <v>70</v>
          </cell>
          <cell r="GZ1108">
            <v>78</v>
          </cell>
          <cell r="HA1108" t="str">
            <v>EKO-L</v>
          </cell>
          <cell r="HB1108">
            <v>0</v>
          </cell>
          <cell r="HC1108">
            <v>83.83</v>
          </cell>
          <cell r="HD1108">
            <v>75.75</v>
          </cell>
          <cell r="HE1108">
            <v>77.5</v>
          </cell>
          <cell r="HF1108">
            <v>79</v>
          </cell>
          <cell r="HH1108">
            <v>0</v>
          </cell>
          <cell r="HM1108" t="str">
            <v/>
          </cell>
          <cell r="HN1108" t="str">
            <v/>
          </cell>
          <cell r="HS1108">
            <v>0</v>
          </cell>
          <cell r="HT1108" t="str">
            <v>PKN</v>
          </cell>
          <cell r="HU1108">
            <v>0</v>
          </cell>
          <cell r="HV1108" t="str">
            <v>IND</v>
          </cell>
          <cell r="HW1108">
            <v>0</v>
          </cell>
          <cell r="HX1108" t="str">
            <v>MAT-W</v>
          </cell>
          <cell r="HY1108">
            <v>0</v>
          </cell>
          <cell r="HZ1108" t="str">
            <v>SEJ-W</v>
          </cell>
          <cell r="IA1108">
            <v>0</v>
          </cell>
          <cell r="IB1108" t="str">
            <v>IGR-W</v>
          </cell>
          <cell r="IC1108">
            <v>0</v>
          </cell>
          <cell r="ID1108" t="str">
            <v>SBO</v>
          </cell>
          <cell r="IE1108">
            <v>0</v>
          </cell>
          <cell r="IF1108" t="str">
            <v>PJO</v>
          </cell>
          <cell r="IG1108">
            <v>0</v>
          </cell>
          <cell r="IH1108" t="str">
            <v>PRA</v>
          </cell>
          <cell r="II1108">
            <v>0</v>
          </cell>
          <cell r="IJ1108" t="str">
            <v>JAW</v>
          </cell>
          <cell r="IK1108">
            <v>0</v>
          </cell>
          <cell r="IL1108" t="str">
            <v>ARB</v>
          </cell>
          <cell r="IM1108">
            <v>0</v>
          </cell>
          <cell r="IN1108" t="str">
            <v>PKM</v>
          </cell>
          <cell r="IO1108">
            <v>0</v>
          </cell>
          <cell r="IP1108" t="str">
            <v>MAT-P</v>
          </cell>
          <cell r="IQ1108">
            <v>0</v>
          </cell>
          <cell r="IR1108" t="str">
            <v>BIO-P</v>
          </cell>
          <cell r="IS1108">
            <v>0</v>
          </cell>
          <cell r="IT1108" t="str">
            <v>FIS-P</v>
          </cell>
          <cell r="IU1108">
            <v>0</v>
          </cell>
          <cell r="IV1108" t="str">
            <v>KIM-P</v>
          </cell>
          <cell r="IW1108">
            <v>0</v>
          </cell>
          <cell r="IX1108" t="str">
            <v>EKO-L</v>
          </cell>
          <cell r="IY1108">
            <v>0</v>
          </cell>
          <cell r="JA1108">
            <v>0</v>
          </cell>
        </row>
        <row r="1109">
          <cell r="Q1109" t="str">
            <v/>
          </cell>
          <cell r="AB1109" t="str">
            <v/>
          </cell>
          <cell r="AC1109">
            <v>29</v>
          </cell>
          <cell r="AI1109" t="str">
            <v/>
          </cell>
          <cell r="AJ1109">
            <v>0</v>
          </cell>
          <cell r="AK1109">
            <v>83.25</v>
          </cell>
          <cell r="AL1109">
            <v>84.5</v>
          </cell>
          <cell r="AM1109">
            <v>88</v>
          </cell>
          <cell r="AN1109">
            <v>80</v>
          </cell>
          <cell r="AO1109" t="str">
            <v/>
          </cell>
          <cell r="AP1109">
            <v>0</v>
          </cell>
          <cell r="AQ1109">
            <v>85</v>
          </cell>
          <cell r="AR1109">
            <v>0</v>
          </cell>
          <cell r="AS1109">
            <v>78.5</v>
          </cell>
          <cell r="AT1109">
            <v>81</v>
          </cell>
          <cell r="AU1109" t="str">
            <v/>
          </cell>
          <cell r="AV1109">
            <v>0</v>
          </cell>
          <cell r="AW1109">
            <v>81.83</v>
          </cell>
          <cell r="AX1109">
            <v>84</v>
          </cell>
          <cell r="AY1109">
            <v>88</v>
          </cell>
          <cell r="AZ1109">
            <v>80</v>
          </cell>
          <cell r="BA1109" t="str">
            <v/>
          </cell>
          <cell r="BB1109">
            <v>0</v>
          </cell>
          <cell r="BC1109">
            <v>86.75</v>
          </cell>
          <cell r="BD1109">
            <v>84.5</v>
          </cell>
          <cell r="BE1109">
            <v>88</v>
          </cell>
          <cell r="BF1109">
            <v>82</v>
          </cell>
          <cell r="BG1109" t="str">
            <v/>
          </cell>
          <cell r="BH1109">
            <v>0</v>
          </cell>
          <cell r="BI1109">
            <v>84.33</v>
          </cell>
          <cell r="BJ1109">
            <v>80</v>
          </cell>
          <cell r="BK1109">
            <v>77.75</v>
          </cell>
          <cell r="BL1109">
            <v>78</v>
          </cell>
          <cell r="BM1109" t="str">
            <v/>
          </cell>
          <cell r="BN1109">
            <v>0</v>
          </cell>
          <cell r="BO1109">
            <v>81.13</v>
          </cell>
          <cell r="BP1109">
            <v>78.25</v>
          </cell>
          <cell r="BQ1109">
            <v>77.75</v>
          </cell>
          <cell r="BR1109">
            <v>85</v>
          </cell>
          <cell r="BS1109" t="str">
            <v/>
          </cell>
          <cell r="BT1109">
            <v>0</v>
          </cell>
          <cell r="BU1109">
            <v>86.5</v>
          </cell>
          <cell r="BV1109">
            <v>84.25</v>
          </cell>
          <cell r="BW1109">
            <v>88.5</v>
          </cell>
          <cell r="BX1109">
            <v>88</v>
          </cell>
          <cell r="BY1109" t="str">
            <v/>
          </cell>
          <cell r="BZ1109">
            <v>0</v>
          </cell>
          <cell r="CA1109">
            <v>86.78</v>
          </cell>
          <cell r="CB1109">
            <v>81.75</v>
          </cell>
          <cell r="CC1109">
            <v>81</v>
          </cell>
          <cell r="CD1109">
            <v>82</v>
          </cell>
          <cell r="CE1109" t="str">
            <v/>
          </cell>
          <cell r="CF1109">
            <v>0</v>
          </cell>
          <cell r="CG1109">
            <v>86.25</v>
          </cell>
          <cell r="CH1109">
            <v>76.25</v>
          </cell>
          <cell r="CI1109">
            <v>78</v>
          </cell>
          <cell r="CJ1109">
            <v>82</v>
          </cell>
          <cell r="CK1109" t="str">
            <v/>
          </cell>
          <cell r="CL1109">
            <v>0</v>
          </cell>
          <cell r="CM1109">
            <v>76.17</v>
          </cell>
          <cell r="CN1109">
            <v>83.5</v>
          </cell>
          <cell r="CO1109">
            <v>80</v>
          </cell>
          <cell r="CP1109">
            <v>78</v>
          </cell>
          <cell r="CQ1109" t="str">
            <v/>
          </cell>
          <cell r="CR1109">
            <v>0</v>
          </cell>
          <cell r="CS1109">
            <v>82.08</v>
          </cell>
          <cell r="CT1109">
            <v>89.75</v>
          </cell>
          <cell r="CU1109">
            <v>86.5</v>
          </cell>
          <cell r="CV1109">
            <v>83</v>
          </cell>
          <cell r="CW1109" t="str">
            <v/>
          </cell>
          <cell r="CX1109">
            <v>0</v>
          </cell>
          <cell r="CY1109">
            <v>82.44</v>
          </cell>
          <cell r="CZ1109">
            <v>83.75</v>
          </cell>
          <cell r="DA1109">
            <v>76.75</v>
          </cell>
          <cell r="DB1109">
            <v>83</v>
          </cell>
          <cell r="DC1109" t="str">
            <v/>
          </cell>
          <cell r="DD1109">
            <v>0</v>
          </cell>
          <cell r="DE1109">
            <v>91</v>
          </cell>
          <cell r="DF1109">
            <v>81</v>
          </cell>
          <cell r="DG1109">
            <v>81.75</v>
          </cell>
          <cell r="DH1109">
            <v>88</v>
          </cell>
          <cell r="DI1109" t="str">
            <v/>
          </cell>
          <cell r="DJ1109">
            <v>0</v>
          </cell>
          <cell r="DK1109">
            <v>0</v>
          </cell>
          <cell r="DL1109">
            <v>0</v>
          </cell>
          <cell r="DM1109">
            <v>0</v>
          </cell>
          <cell r="DN1109">
            <v>85</v>
          </cell>
          <cell r="DO1109" t="str">
            <v/>
          </cell>
          <cell r="DP1109">
            <v>0</v>
          </cell>
          <cell r="DQ1109">
            <v>89</v>
          </cell>
          <cell r="DR1109">
            <v>85.5</v>
          </cell>
          <cell r="DS1109">
            <v>91.5</v>
          </cell>
          <cell r="DT1109">
            <v>82</v>
          </cell>
          <cell r="DU1109" t="str">
            <v/>
          </cell>
          <cell r="DV1109">
            <v>0</v>
          </cell>
          <cell r="DW1109">
            <v>91</v>
          </cell>
          <cell r="DX1109">
            <v>86.75</v>
          </cell>
          <cell r="DY1109">
            <v>79.75</v>
          </cell>
          <cell r="DZ1109">
            <v>85</v>
          </cell>
          <cell r="EA1109" t="str">
            <v/>
          </cell>
          <cell r="EB1109">
            <v>0</v>
          </cell>
          <cell r="EC1109">
            <v>79.78</v>
          </cell>
          <cell r="ED1109">
            <v>78.25</v>
          </cell>
          <cell r="EE1109">
            <v>84.25</v>
          </cell>
          <cell r="EF1109">
            <v>77</v>
          </cell>
          <cell r="EG1109" t="str">
            <v/>
          </cell>
          <cell r="EH1109">
            <v>0</v>
          </cell>
          <cell r="EI1109">
            <v>78.5</v>
          </cell>
          <cell r="EJ1109">
            <v>74.75</v>
          </cell>
          <cell r="EK1109">
            <v>74.5</v>
          </cell>
          <cell r="EL1109">
            <v>76</v>
          </cell>
          <cell r="EM1109" t="str">
            <v/>
          </cell>
          <cell r="EN1109">
            <v>0</v>
          </cell>
          <cell r="EO1109">
            <v>78.5</v>
          </cell>
          <cell r="EP1109">
            <v>74.75</v>
          </cell>
          <cell r="EQ1109">
            <v>74.5</v>
          </cell>
          <cell r="ER1109">
            <v>76</v>
          </cell>
          <cell r="ES1109" t="str">
            <v/>
          </cell>
          <cell r="ET1109">
            <v>0</v>
          </cell>
          <cell r="EU1109">
            <v>78.5</v>
          </cell>
          <cell r="EV1109">
            <v>74.75</v>
          </cell>
          <cell r="EW1109">
            <v>74.5</v>
          </cell>
          <cell r="EX1109">
            <v>76</v>
          </cell>
          <cell r="EY1109" t="str">
            <v/>
          </cell>
          <cell r="EZ1109">
            <v>0</v>
          </cell>
          <cell r="FA1109">
            <v>79.33</v>
          </cell>
          <cell r="FB1109">
            <v>71.25</v>
          </cell>
          <cell r="FC1109">
            <v>79</v>
          </cell>
          <cell r="FD1109">
            <v>72</v>
          </cell>
          <cell r="FE1109" t="str">
            <v/>
          </cell>
          <cell r="FF1109">
            <v>0</v>
          </cell>
          <cell r="FG1109">
            <v>79.33</v>
          </cell>
          <cell r="FH1109">
            <v>71.25</v>
          </cell>
          <cell r="FI1109">
            <v>79</v>
          </cell>
          <cell r="FJ1109">
            <v>72</v>
          </cell>
          <cell r="FK1109" t="str">
            <v/>
          </cell>
          <cell r="FL1109">
            <v>0</v>
          </cell>
          <cell r="FM1109">
            <v>79.33</v>
          </cell>
          <cell r="FN1109">
            <v>71.25</v>
          </cell>
          <cell r="FO1109">
            <v>79</v>
          </cell>
          <cell r="FP1109">
            <v>72</v>
          </cell>
          <cell r="FQ1109" t="str">
            <v/>
          </cell>
          <cell r="FR1109">
            <v>0</v>
          </cell>
          <cell r="FS1109">
            <v>79.33</v>
          </cell>
          <cell r="FT1109">
            <v>71.25</v>
          </cell>
          <cell r="FU1109">
            <v>79</v>
          </cell>
          <cell r="FV1109">
            <v>72</v>
          </cell>
          <cell r="FW1109" t="str">
            <v/>
          </cell>
          <cell r="FX1109">
            <v>0</v>
          </cell>
          <cell r="FY1109">
            <v>79.33</v>
          </cell>
          <cell r="FZ1109">
            <v>71.25</v>
          </cell>
          <cell r="GA1109">
            <v>79</v>
          </cell>
          <cell r="GB1109">
            <v>72</v>
          </cell>
          <cell r="GC1109" t="str">
            <v/>
          </cell>
          <cell r="GD1109">
            <v>0</v>
          </cell>
          <cell r="GE1109">
            <v>79.33</v>
          </cell>
          <cell r="GF1109">
            <v>71.25</v>
          </cell>
          <cell r="GG1109">
            <v>79</v>
          </cell>
          <cell r="GH1109">
            <v>72</v>
          </cell>
          <cell r="GI1109" t="str">
            <v/>
          </cell>
          <cell r="GJ1109">
            <v>0</v>
          </cell>
          <cell r="GK1109">
            <v>79.33</v>
          </cell>
          <cell r="GL1109">
            <v>71.25</v>
          </cell>
          <cell r="GM1109">
            <v>79</v>
          </cell>
          <cell r="GN1109">
            <v>72</v>
          </cell>
          <cell r="GO1109" t="str">
            <v/>
          </cell>
          <cell r="GP1109">
            <v>0</v>
          </cell>
          <cell r="GQ1109">
            <v>79.33</v>
          </cell>
          <cell r="GR1109">
            <v>71.25</v>
          </cell>
          <cell r="GS1109">
            <v>79</v>
          </cell>
          <cell r="GT1109">
            <v>72</v>
          </cell>
          <cell r="GU1109" t="str">
            <v/>
          </cell>
          <cell r="GV1109">
            <v>0</v>
          </cell>
          <cell r="GW1109">
            <v>81.92</v>
          </cell>
          <cell r="GX1109">
            <v>78.75</v>
          </cell>
          <cell r="GY1109">
            <v>70</v>
          </cell>
          <cell r="GZ1109">
            <v>78</v>
          </cell>
          <cell r="HA1109" t="str">
            <v>EKO-L</v>
          </cell>
          <cell r="HB1109">
            <v>0</v>
          </cell>
          <cell r="HC1109">
            <v>83.83</v>
          </cell>
          <cell r="HD1109">
            <v>75.75</v>
          </cell>
          <cell r="HE1109">
            <v>77.5</v>
          </cell>
          <cell r="HF1109">
            <v>79</v>
          </cell>
          <cell r="HH1109">
            <v>0</v>
          </cell>
          <cell r="HM1109" t="str">
            <v/>
          </cell>
          <cell r="HN1109" t="str">
            <v/>
          </cell>
          <cell r="HS1109">
            <v>0</v>
          </cell>
          <cell r="HT1109" t="str">
            <v>PKN</v>
          </cell>
          <cell r="HU1109">
            <v>0</v>
          </cell>
          <cell r="HV1109" t="str">
            <v>IND</v>
          </cell>
          <cell r="HW1109">
            <v>0</v>
          </cell>
          <cell r="HX1109" t="str">
            <v>MAT-W</v>
          </cell>
          <cell r="HY1109">
            <v>0</v>
          </cell>
          <cell r="HZ1109" t="str">
            <v>SEJ-W</v>
          </cell>
          <cell r="IA1109">
            <v>0</v>
          </cell>
          <cell r="IB1109" t="str">
            <v>IGR-W</v>
          </cell>
          <cell r="IC1109">
            <v>0</v>
          </cell>
          <cell r="ID1109" t="str">
            <v>SBO</v>
          </cell>
          <cell r="IE1109">
            <v>0</v>
          </cell>
          <cell r="IF1109" t="str">
            <v>PJO</v>
          </cell>
          <cell r="IG1109">
            <v>0</v>
          </cell>
          <cell r="IH1109" t="str">
            <v>PRA</v>
          </cell>
          <cell r="II1109">
            <v>0</v>
          </cell>
          <cell r="IJ1109" t="str">
            <v>JAW</v>
          </cell>
          <cell r="IK1109">
            <v>0</v>
          </cell>
          <cell r="IL1109" t="str">
            <v>ARB</v>
          </cell>
          <cell r="IM1109">
            <v>0</v>
          </cell>
          <cell r="IN1109" t="str">
            <v>PKM</v>
          </cell>
          <cell r="IO1109">
            <v>0</v>
          </cell>
          <cell r="IP1109" t="str">
            <v>MAT-P</v>
          </cell>
          <cell r="IQ1109">
            <v>0</v>
          </cell>
          <cell r="IR1109" t="str">
            <v>BIO-P</v>
          </cell>
          <cell r="IS1109">
            <v>0</v>
          </cell>
          <cell r="IT1109" t="str">
            <v>FIS-P</v>
          </cell>
          <cell r="IU1109">
            <v>0</v>
          </cell>
          <cell r="IV1109" t="str">
            <v>KIM-P</v>
          </cell>
          <cell r="IW1109">
            <v>0</v>
          </cell>
          <cell r="IX1109" t="str">
            <v>EKO-L</v>
          </cell>
          <cell r="IY1109">
            <v>0</v>
          </cell>
          <cell r="JA1109">
            <v>0</v>
          </cell>
        </row>
        <row r="1110">
          <cell r="Q1110" t="str">
            <v/>
          </cell>
          <cell r="AB1110" t="str">
            <v/>
          </cell>
          <cell r="AC1110">
            <v>30</v>
          </cell>
          <cell r="AI1110" t="str">
            <v/>
          </cell>
          <cell r="AJ1110">
            <v>0</v>
          </cell>
          <cell r="AK1110">
            <v>83.25</v>
          </cell>
          <cell r="AL1110">
            <v>84.5</v>
          </cell>
          <cell r="AM1110">
            <v>88</v>
          </cell>
          <cell r="AN1110">
            <v>80</v>
          </cell>
          <cell r="AO1110" t="str">
            <v/>
          </cell>
          <cell r="AP1110">
            <v>0</v>
          </cell>
          <cell r="AQ1110">
            <v>85</v>
          </cell>
          <cell r="AR1110">
            <v>0</v>
          </cell>
          <cell r="AS1110">
            <v>78.5</v>
          </cell>
          <cell r="AT1110">
            <v>81</v>
          </cell>
          <cell r="AU1110" t="str">
            <v/>
          </cell>
          <cell r="AV1110">
            <v>0</v>
          </cell>
          <cell r="AW1110">
            <v>81.83</v>
          </cell>
          <cell r="AX1110">
            <v>84</v>
          </cell>
          <cell r="AY1110">
            <v>88</v>
          </cell>
          <cell r="AZ1110">
            <v>80</v>
          </cell>
          <cell r="BA1110" t="str">
            <v/>
          </cell>
          <cell r="BB1110">
            <v>0</v>
          </cell>
          <cell r="BC1110">
            <v>86.75</v>
          </cell>
          <cell r="BD1110">
            <v>84.5</v>
          </cell>
          <cell r="BE1110">
            <v>88</v>
          </cell>
          <cell r="BF1110">
            <v>82</v>
          </cell>
          <cell r="BG1110" t="str">
            <v/>
          </cell>
          <cell r="BH1110">
            <v>0</v>
          </cell>
          <cell r="BI1110">
            <v>84.33</v>
          </cell>
          <cell r="BJ1110">
            <v>80</v>
          </cell>
          <cell r="BK1110">
            <v>77.75</v>
          </cell>
          <cell r="BL1110">
            <v>78</v>
          </cell>
          <cell r="BM1110" t="str">
            <v/>
          </cell>
          <cell r="BN1110">
            <v>0</v>
          </cell>
          <cell r="BO1110">
            <v>81.13</v>
          </cell>
          <cell r="BP1110">
            <v>78.25</v>
          </cell>
          <cell r="BQ1110">
            <v>77.75</v>
          </cell>
          <cell r="BR1110">
            <v>85</v>
          </cell>
          <cell r="BS1110" t="str">
            <v/>
          </cell>
          <cell r="BT1110">
            <v>0</v>
          </cell>
          <cell r="BU1110">
            <v>86.5</v>
          </cell>
          <cell r="BV1110">
            <v>84.25</v>
          </cell>
          <cell r="BW1110">
            <v>88.5</v>
          </cell>
          <cell r="BX1110">
            <v>88</v>
          </cell>
          <cell r="BY1110" t="str">
            <v/>
          </cell>
          <cell r="BZ1110">
            <v>0</v>
          </cell>
          <cell r="CA1110">
            <v>86.78</v>
          </cell>
          <cell r="CB1110">
            <v>81.75</v>
          </cell>
          <cell r="CC1110">
            <v>81</v>
          </cell>
          <cell r="CD1110">
            <v>82</v>
          </cell>
          <cell r="CE1110" t="str">
            <v/>
          </cell>
          <cell r="CF1110">
            <v>0</v>
          </cell>
          <cell r="CG1110">
            <v>86.25</v>
          </cell>
          <cell r="CH1110">
            <v>76.25</v>
          </cell>
          <cell r="CI1110">
            <v>78</v>
          </cell>
          <cell r="CJ1110">
            <v>82</v>
          </cell>
          <cell r="CK1110" t="str">
            <v/>
          </cell>
          <cell r="CL1110">
            <v>0</v>
          </cell>
          <cell r="CM1110">
            <v>76.17</v>
          </cell>
          <cell r="CN1110">
            <v>83.5</v>
          </cell>
          <cell r="CO1110">
            <v>80</v>
          </cell>
          <cell r="CP1110">
            <v>78</v>
          </cell>
          <cell r="CQ1110" t="str">
            <v/>
          </cell>
          <cell r="CR1110">
            <v>0</v>
          </cell>
          <cell r="CS1110">
            <v>82.08</v>
          </cell>
          <cell r="CT1110">
            <v>89.75</v>
          </cell>
          <cell r="CU1110">
            <v>86.5</v>
          </cell>
          <cell r="CV1110">
            <v>83</v>
          </cell>
          <cell r="CW1110" t="str">
            <v/>
          </cell>
          <cell r="CX1110">
            <v>0</v>
          </cell>
          <cell r="CY1110">
            <v>82.44</v>
          </cell>
          <cell r="CZ1110">
            <v>83.75</v>
          </cell>
          <cell r="DA1110">
            <v>76.75</v>
          </cell>
          <cell r="DB1110">
            <v>83</v>
          </cell>
          <cell r="DC1110" t="str">
            <v/>
          </cell>
          <cell r="DD1110">
            <v>0</v>
          </cell>
          <cell r="DE1110">
            <v>91</v>
          </cell>
          <cell r="DF1110">
            <v>81</v>
          </cell>
          <cell r="DG1110">
            <v>81.75</v>
          </cell>
          <cell r="DH1110">
            <v>88</v>
          </cell>
          <cell r="DI1110" t="str">
            <v/>
          </cell>
          <cell r="DJ1110">
            <v>0</v>
          </cell>
          <cell r="DK1110">
            <v>0</v>
          </cell>
          <cell r="DL1110">
            <v>0</v>
          </cell>
          <cell r="DM1110">
            <v>0</v>
          </cell>
          <cell r="DN1110">
            <v>85</v>
          </cell>
          <cell r="DO1110" t="str">
            <v/>
          </cell>
          <cell r="DP1110">
            <v>0</v>
          </cell>
          <cell r="DQ1110">
            <v>89</v>
          </cell>
          <cell r="DR1110">
            <v>85.5</v>
          </cell>
          <cell r="DS1110">
            <v>91.5</v>
          </cell>
          <cell r="DT1110">
            <v>82</v>
          </cell>
          <cell r="DU1110" t="str">
            <v/>
          </cell>
          <cell r="DV1110">
            <v>0</v>
          </cell>
          <cell r="DW1110">
            <v>91</v>
          </cell>
          <cell r="DX1110">
            <v>86.75</v>
          </cell>
          <cell r="DY1110">
            <v>79.75</v>
          </cell>
          <cell r="DZ1110">
            <v>85</v>
          </cell>
          <cell r="EA1110" t="str">
            <v/>
          </cell>
          <cell r="EB1110">
            <v>0</v>
          </cell>
          <cell r="EC1110">
            <v>79.78</v>
          </cell>
          <cell r="ED1110">
            <v>78.25</v>
          </cell>
          <cell r="EE1110">
            <v>84.25</v>
          </cell>
          <cell r="EF1110">
            <v>77</v>
          </cell>
          <cell r="EG1110" t="str">
            <v/>
          </cell>
          <cell r="EH1110">
            <v>0</v>
          </cell>
          <cell r="EI1110">
            <v>78.5</v>
          </cell>
          <cell r="EJ1110">
            <v>74.75</v>
          </cell>
          <cell r="EK1110">
            <v>74.5</v>
          </cell>
          <cell r="EL1110">
            <v>76</v>
          </cell>
          <cell r="EM1110" t="str">
            <v/>
          </cell>
          <cell r="EN1110">
            <v>0</v>
          </cell>
          <cell r="EO1110">
            <v>78.5</v>
          </cell>
          <cell r="EP1110">
            <v>74.75</v>
          </cell>
          <cell r="EQ1110">
            <v>74.5</v>
          </cell>
          <cell r="ER1110">
            <v>76</v>
          </cell>
          <cell r="ES1110" t="str">
            <v/>
          </cell>
          <cell r="ET1110">
            <v>0</v>
          </cell>
          <cell r="EU1110">
            <v>78.5</v>
          </cell>
          <cell r="EV1110">
            <v>74.75</v>
          </cell>
          <cell r="EW1110">
            <v>74.5</v>
          </cell>
          <cell r="EX1110">
            <v>76</v>
          </cell>
          <cell r="EY1110" t="str">
            <v/>
          </cell>
          <cell r="EZ1110">
            <v>0</v>
          </cell>
          <cell r="FA1110">
            <v>79.33</v>
          </cell>
          <cell r="FB1110">
            <v>71.25</v>
          </cell>
          <cell r="FC1110">
            <v>79</v>
          </cell>
          <cell r="FD1110">
            <v>72</v>
          </cell>
          <cell r="FE1110" t="str">
            <v/>
          </cell>
          <cell r="FF1110">
            <v>0</v>
          </cell>
          <cell r="FG1110">
            <v>79.33</v>
          </cell>
          <cell r="FH1110">
            <v>71.25</v>
          </cell>
          <cell r="FI1110">
            <v>79</v>
          </cell>
          <cell r="FJ1110">
            <v>72</v>
          </cell>
          <cell r="FK1110" t="str">
            <v/>
          </cell>
          <cell r="FL1110">
            <v>0</v>
          </cell>
          <cell r="FM1110">
            <v>79.33</v>
          </cell>
          <cell r="FN1110">
            <v>71.25</v>
          </cell>
          <cell r="FO1110">
            <v>79</v>
          </cell>
          <cell r="FP1110">
            <v>72</v>
          </cell>
          <cell r="FQ1110" t="str">
            <v/>
          </cell>
          <cell r="FR1110">
            <v>0</v>
          </cell>
          <cell r="FS1110">
            <v>79.33</v>
          </cell>
          <cell r="FT1110">
            <v>71.25</v>
          </cell>
          <cell r="FU1110">
            <v>79</v>
          </cell>
          <cell r="FV1110">
            <v>72</v>
          </cell>
          <cell r="FW1110" t="str">
            <v/>
          </cell>
          <cell r="FX1110">
            <v>0</v>
          </cell>
          <cell r="FY1110">
            <v>79.33</v>
          </cell>
          <cell r="FZ1110">
            <v>71.25</v>
          </cell>
          <cell r="GA1110">
            <v>79</v>
          </cell>
          <cell r="GB1110">
            <v>72</v>
          </cell>
          <cell r="GC1110" t="str">
            <v/>
          </cell>
          <cell r="GD1110">
            <v>0</v>
          </cell>
          <cell r="GE1110">
            <v>79.33</v>
          </cell>
          <cell r="GF1110">
            <v>71.25</v>
          </cell>
          <cell r="GG1110">
            <v>79</v>
          </cell>
          <cell r="GH1110">
            <v>72</v>
          </cell>
          <cell r="GI1110" t="str">
            <v/>
          </cell>
          <cell r="GJ1110">
            <v>0</v>
          </cell>
          <cell r="GK1110">
            <v>79.33</v>
          </cell>
          <cell r="GL1110">
            <v>71.25</v>
          </cell>
          <cell r="GM1110">
            <v>79</v>
          </cell>
          <cell r="GN1110">
            <v>72</v>
          </cell>
          <cell r="GO1110" t="str">
            <v/>
          </cell>
          <cell r="GP1110">
            <v>0</v>
          </cell>
          <cell r="GQ1110">
            <v>79.33</v>
          </cell>
          <cell r="GR1110">
            <v>71.25</v>
          </cell>
          <cell r="GS1110">
            <v>79</v>
          </cell>
          <cell r="GT1110">
            <v>72</v>
          </cell>
          <cell r="GU1110" t="str">
            <v/>
          </cell>
          <cell r="GV1110">
            <v>0</v>
          </cell>
          <cell r="GW1110">
            <v>81.92</v>
          </cell>
          <cell r="GX1110">
            <v>78.75</v>
          </cell>
          <cell r="GY1110">
            <v>70</v>
          </cell>
          <cell r="GZ1110">
            <v>78</v>
          </cell>
          <cell r="HA1110" t="str">
            <v>EKO-L</v>
          </cell>
          <cell r="HB1110">
            <v>0</v>
          </cell>
          <cell r="HC1110">
            <v>83.83</v>
          </cell>
          <cell r="HD1110">
            <v>75.75</v>
          </cell>
          <cell r="HE1110">
            <v>77.5</v>
          </cell>
          <cell r="HF1110">
            <v>79</v>
          </cell>
          <cell r="HH1110">
            <v>0</v>
          </cell>
          <cell r="HM1110" t="str">
            <v/>
          </cell>
          <cell r="HN1110" t="str">
            <v/>
          </cell>
          <cell r="HS1110">
            <v>0</v>
          </cell>
          <cell r="HT1110" t="str">
            <v>PKN</v>
          </cell>
          <cell r="HU1110">
            <v>0</v>
          </cell>
          <cell r="HV1110" t="str">
            <v>IND</v>
          </cell>
          <cell r="HW1110">
            <v>0</v>
          </cell>
          <cell r="HX1110" t="str">
            <v>MAT-W</v>
          </cell>
          <cell r="HY1110">
            <v>0</v>
          </cell>
          <cell r="HZ1110" t="str">
            <v>SEJ-W</v>
          </cell>
          <cell r="IA1110">
            <v>0</v>
          </cell>
          <cell r="IB1110" t="str">
            <v>IGR-W</v>
          </cell>
          <cell r="IC1110">
            <v>0</v>
          </cell>
          <cell r="ID1110" t="str">
            <v>SBO</v>
          </cell>
          <cell r="IE1110">
            <v>0</v>
          </cell>
          <cell r="IF1110" t="str">
            <v>PJO</v>
          </cell>
          <cell r="IG1110">
            <v>0</v>
          </cell>
          <cell r="IH1110" t="str">
            <v>PRA</v>
          </cell>
          <cell r="II1110">
            <v>0</v>
          </cell>
          <cell r="IJ1110" t="str">
            <v>JAW</v>
          </cell>
          <cell r="IK1110">
            <v>0</v>
          </cell>
          <cell r="IL1110" t="str">
            <v>ARB</v>
          </cell>
          <cell r="IM1110">
            <v>0</v>
          </cell>
          <cell r="IN1110" t="str">
            <v>PKM</v>
          </cell>
          <cell r="IO1110">
            <v>0</v>
          </cell>
          <cell r="IP1110" t="str">
            <v>MAT-P</v>
          </cell>
          <cell r="IQ1110">
            <v>0</v>
          </cell>
          <cell r="IR1110" t="str">
            <v>BIO-P</v>
          </cell>
          <cell r="IS1110">
            <v>0</v>
          </cell>
          <cell r="IT1110" t="str">
            <v>FIS-P</v>
          </cell>
          <cell r="IU1110">
            <v>0</v>
          </cell>
          <cell r="IV1110" t="str">
            <v>KIM-P</v>
          </cell>
          <cell r="IW1110">
            <v>0</v>
          </cell>
          <cell r="IX1110" t="str">
            <v>EKO-L</v>
          </cell>
          <cell r="IY1110">
            <v>0</v>
          </cell>
          <cell r="JA1110">
            <v>0</v>
          </cell>
        </row>
        <row r="1111">
          <cell r="Q1111" t="str">
            <v/>
          </cell>
          <cell r="AB1111" t="str">
            <v/>
          </cell>
          <cell r="AC1111">
            <v>31</v>
          </cell>
          <cell r="AI1111" t="str">
            <v/>
          </cell>
          <cell r="AJ1111">
            <v>0</v>
          </cell>
          <cell r="AK1111">
            <v>83.25</v>
          </cell>
          <cell r="AL1111">
            <v>84.5</v>
          </cell>
          <cell r="AM1111">
            <v>88</v>
          </cell>
          <cell r="AN1111">
            <v>80</v>
          </cell>
          <cell r="AO1111" t="str">
            <v/>
          </cell>
          <cell r="AP1111">
            <v>0</v>
          </cell>
          <cell r="AQ1111">
            <v>85</v>
          </cell>
          <cell r="AR1111">
            <v>0</v>
          </cell>
          <cell r="AS1111">
            <v>78.5</v>
          </cell>
          <cell r="AT1111">
            <v>81</v>
          </cell>
          <cell r="AU1111" t="str">
            <v/>
          </cell>
          <cell r="AV1111">
            <v>0</v>
          </cell>
          <cell r="AW1111">
            <v>81.83</v>
          </cell>
          <cell r="AX1111">
            <v>84</v>
          </cell>
          <cell r="AY1111">
            <v>88</v>
          </cell>
          <cell r="AZ1111">
            <v>80</v>
          </cell>
          <cell r="BA1111" t="str">
            <v/>
          </cell>
          <cell r="BB1111">
            <v>0</v>
          </cell>
          <cell r="BC1111">
            <v>86.75</v>
          </cell>
          <cell r="BD1111">
            <v>84.5</v>
          </cell>
          <cell r="BE1111">
            <v>88</v>
          </cell>
          <cell r="BF1111">
            <v>82</v>
          </cell>
          <cell r="BG1111" t="str">
            <v/>
          </cell>
          <cell r="BH1111">
            <v>0</v>
          </cell>
          <cell r="BI1111">
            <v>84.33</v>
          </cell>
          <cell r="BJ1111">
            <v>80</v>
          </cell>
          <cell r="BK1111">
            <v>77.75</v>
          </cell>
          <cell r="BL1111">
            <v>78</v>
          </cell>
          <cell r="BM1111" t="str">
            <v/>
          </cell>
          <cell r="BN1111">
            <v>0</v>
          </cell>
          <cell r="BO1111">
            <v>81.13</v>
          </cell>
          <cell r="BP1111">
            <v>78.25</v>
          </cell>
          <cell r="BQ1111">
            <v>77.75</v>
          </cell>
          <cell r="BR1111">
            <v>85</v>
          </cell>
          <cell r="BS1111" t="str">
            <v/>
          </cell>
          <cell r="BT1111">
            <v>0</v>
          </cell>
          <cell r="BU1111">
            <v>86.5</v>
          </cell>
          <cell r="BV1111">
            <v>84.25</v>
          </cell>
          <cell r="BW1111">
            <v>88.5</v>
          </cell>
          <cell r="BX1111">
            <v>88</v>
          </cell>
          <cell r="BY1111" t="str">
            <v/>
          </cell>
          <cell r="BZ1111">
            <v>0</v>
          </cell>
          <cell r="CA1111">
            <v>86.78</v>
          </cell>
          <cell r="CB1111">
            <v>81.75</v>
          </cell>
          <cell r="CC1111">
            <v>81</v>
          </cell>
          <cell r="CD1111">
            <v>82</v>
          </cell>
          <cell r="CE1111" t="str">
            <v/>
          </cell>
          <cell r="CF1111">
            <v>0</v>
          </cell>
          <cell r="CG1111">
            <v>86.25</v>
          </cell>
          <cell r="CH1111">
            <v>76.25</v>
          </cell>
          <cell r="CI1111">
            <v>78</v>
          </cell>
          <cell r="CJ1111">
            <v>82</v>
          </cell>
          <cell r="CK1111" t="str">
            <v/>
          </cell>
          <cell r="CL1111">
            <v>0</v>
          </cell>
          <cell r="CM1111">
            <v>76.17</v>
          </cell>
          <cell r="CN1111">
            <v>83.5</v>
          </cell>
          <cell r="CO1111">
            <v>80</v>
          </cell>
          <cell r="CP1111">
            <v>78</v>
          </cell>
          <cell r="CQ1111" t="str">
            <v/>
          </cell>
          <cell r="CR1111">
            <v>0</v>
          </cell>
          <cell r="CS1111">
            <v>82.08</v>
          </cell>
          <cell r="CT1111">
            <v>89.75</v>
          </cell>
          <cell r="CU1111">
            <v>86.5</v>
          </cell>
          <cell r="CV1111">
            <v>83</v>
          </cell>
          <cell r="CW1111" t="str">
            <v/>
          </cell>
          <cell r="CX1111">
            <v>0</v>
          </cell>
          <cell r="CY1111">
            <v>82.44</v>
          </cell>
          <cell r="CZ1111">
            <v>83.75</v>
          </cell>
          <cell r="DA1111">
            <v>76.75</v>
          </cell>
          <cell r="DB1111">
            <v>83</v>
          </cell>
          <cell r="DC1111" t="str">
            <v/>
          </cell>
          <cell r="DD1111">
            <v>0</v>
          </cell>
          <cell r="DE1111">
            <v>91</v>
          </cell>
          <cell r="DF1111">
            <v>81</v>
          </cell>
          <cell r="DG1111">
            <v>81.75</v>
          </cell>
          <cell r="DH1111">
            <v>88</v>
          </cell>
          <cell r="DI1111" t="str">
            <v/>
          </cell>
          <cell r="DJ1111">
            <v>0</v>
          </cell>
          <cell r="DK1111">
            <v>0</v>
          </cell>
          <cell r="DL1111">
            <v>0</v>
          </cell>
          <cell r="DM1111">
            <v>0</v>
          </cell>
          <cell r="DN1111">
            <v>85</v>
          </cell>
          <cell r="DO1111" t="str">
            <v/>
          </cell>
          <cell r="DP1111">
            <v>0</v>
          </cell>
          <cell r="DQ1111">
            <v>89</v>
          </cell>
          <cell r="DR1111">
            <v>85.5</v>
          </cell>
          <cell r="DS1111">
            <v>91.5</v>
          </cell>
          <cell r="DT1111">
            <v>82</v>
          </cell>
          <cell r="DU1111" t="str">
            <v/>
          </cell>
          <cell r="DV1111">
            <v>0</v>
          </cell>
          <cell r="DW1111">
            <v>91</v>
          </cell>
          <cell r="DX1111">
            <v>86.75</v>
          </cell>
          <cell r="DY1111">
            <v>79.75</v>
          </cell>
          <cell r="DZ1111">
            <v>85</v>
          </cell>
          <cell r="EA1111" t="str">
            <v/>
          </cell>
          <cell r="EB1111">
            <v>0</v>
          </cell>
          <cell r="EC1111">
            <v>79.78</v>
          </cell>
          <cell r="ED1111">
            <v>78.25</v>
          </cell>
          <cell r="EE1111">
            <v>84.25</v>
          </cell>
          <cell r="EF1111">
            <v>77</v>
          </cell>
          <cell r="EG1111" t="str">
            <v/>
          </cell>
          <cell r="EH1111">
            <v>0</v>
          </cell>
          <cell r="EI1111">
            <v>78.5</v>
          </cell>
          <cell r="EJ1111">
            <v>74.75</v>
          </cell>
          <cell r="EK1111">
            <v>74.5</v>
          </cell>
          <cell r="EL1111">
            <v>76</v>
          </cell>
          <cell r="EM1111" t="str">
            <v/>
          </cell>
          <cell r="EN1111">
            <v>0</v>
          </cell>
          <cell r="EO1111">
            <v>78.5</v>
          </cell>
          <cell r="EP1111">
            <v>74.75</v>
          </cell>
          <cell r="EQ1111">
            <v>74.5</v>
          </cell>
          <cell r="ER1111">
            <v>76</v>
          </cell>
          <cell r="ES1111" t="str">
            <v/>
          </cell>
          <cell r="ET1111">
            <v>0</v>
          </cell>
          <cell r="EU1111">
            <v>78.5</v>
          </cell>
          <cell r="EV1111">
            <v>74.75</v>
          </cell>
          <cell r="EW1111">
            <v>74.5</v>
          </cell>
          <cell r="EX1111">
            <v>76</v>
          </cell>
          <cell r="EY1111" t="str">
            <v/>
          </cell>
          <cell r="EZ1111">
            <v>0</v>
          </cell>
          <cell r="FA1111">
            <v>79.33</v>
          </cell>
          <cell r="FB1111">
            <v>71.25</v>
          </cell>
          <cell r="FC1111">
            <v>79</v>
          </cell>
          <cell r="FD1111">
            <v>72</v>
          </cell>
          <cell r="FE1111" t="str">
            <v/>
          </cell>
          <cell r="FF1111">
            <v>0</v>
          </cell>
          <cell r="FG1111">
            <v>79.33</v>
          </cell>
          <cell r="FH1111">
            <v>71.25</v>
          </cell>
          <cell r="FI1111">
            <v>79</v>
          </cell>
          <cell r="FJ1111">
            <v>72</v>
          </cell>
          <cell r="FK1111" t="str">
            <v/>
          </cell>
          <cell r="FL1111">
            <v>0</v>
          </cell>
          <cell r="FM1111">
            <v>79.33</v>
          </cell>
          <cell r="FN1111">
            <v>71.25</v>
          </cell>
          <cell r="FO1111">
            <v>79</v>
          </cell>
          <cell r="FP1111">
            <v>72</v>
          </cell>
          <cell r="FQ1111" t="str">
            <v/>
          </cell>
          <cell r="FR1111">
            <v>0</v>
          </cell>
          <cell r="FS1111">
            <v>79.33</v>
          </cell>
          <cell r="FT1111">
            <v>71.25</v>
          </cell>
          <cell r="FU1111">
            <v>79</v>
          </cell>
          <cell r="FV1111">
            <v>72</v>
          </cell>
          <cell r="FW1111" t="str">
            <v/>
          </cell>
          <cell r="FX1111">
            <v>0</v>
          </cell>
          <cell r="FY1111">
            <v>79.33</v>
          </cell>
          <cell r="FZ1111">
            <v>71.25</v>
          </cell>
          <cell r="GA1111">
            <v>79</v>
          </cell>
          <cell r="GB1111">
            <v>72</v>
          </cell>
          <cell r="GC1111" t="str">
            <v/>
          </cell>
          <cell r="GD1111">
            <v>0</v>
          </cell>
          <cell r="GE1111">
            <v>79.33</v>
          </cell>
          <cell r="GF1111">
            <v>71.25</v>
          </cell>
          <cell r="GG1111">
            <v>79</v>
          </cell>
          <cell r="GH1111">
            <v>72</v>
          </cell>
          <cell r="GI1111" t="str">
            <v/>
          </cell>
          <cell r="GJ1111">
            <v>0</v>
          </cell>
          <cell r="GK1111">
            <v>79.33</v>
          </cell>
          <cell r="GL1111">
            <v>71.25</v>
          </cell>
          <cell r="GM1111">
            <v>79</v>
          </cell>
          <cell r="GN1111">
            <v>72</v>
          </cell>
          <cell r="GO1111" t="str">
            <v/>
          </cell>
          <cell r="GP1111">
            <v>0</v>
          </cell>
          <cell r="GQ1111">
            <v>79.33</v>
          </cell>
          <cell r="GR1111">
            <v>71.25</v>
          </cell>
          <cell r="GS1111">
            <v>79</v>
          </cell>
          <cell r="GT1111">
            <v>72</v>
          </cell>
          <cell r="GU1111" t="str">
            <v/>
          </cell>
          <cell r="GV1111">
            <v>0</v>
          </cell>
          <cell r="GW1111">
            <v>81.92</v>
          </cell>
          <cell r="GX1111">
            <v>78.75</v>
          </cell>
          <cell r="GY1111">
            <v>70</v>
          </cell>
          <cell r="GZ1111">
            <v>78</v>
          </cell>
          <cell r="HA1111" t="str">
            <v>EKO-L</v>
          </cell>
          <cell r="HB1111">
            <v>0</v>
          </cell>
          <cell r="HC1111">
            <v>83.83</v>
          </cell>
          <cell r="HD1111">
            <v>75.75</v>
          </cell>
          <cell r="HE1111">
            <v>77.5</v>
          </cell>
          <cell r="HF1111">
            <v>79</v>
          </cell>
          <cell r="HH1111">
            <v>0</v>
          </cell>
          <cell r="HM1111" t="str">
            <v/>
          </cell>
          <cell r="HN1111" t="str">
            <v/>
          </cell>
          <cell r="HS1111">
            <v>0</v>
          </cell>
          <cell r="HT1111" t="str">
            <v>PKN</v>
          </cell>
          <cell r="HU1111">
            <v>0</v>
          </cell>
          <cell r="HV1111" t="str">
            <v>IND</v>
          </cell>
          <cell r="HW1111">
            <v>0</v>
          </cell>
          <cell r="HX1111" t="str">
            <v>MAT-W</v>
          </cell>
          <cell r="HY1111">
            <v>0</v>
          </cell>
          <cell r="HZ1111" t="str">
            <v>SEJ-W</v>
          </cell>
          <cell r="IA1111">
            <v>0</v>
          </cell>
          <cell r="IB1111" t="str">
            <v>IGR-W</v>
          </cell>
          <cell r="IC1111">
            <v>0</v>
          </cell>
          <cell r="ID1111" t="str">
            <v>SBO</v>
          </cell>
          <cell r="IE1111">
            <v>0</v>
          </cell>
          <cell r="IF1111" t="str">
            <v>PJO</v>
          </cell>
          <cell r="IG1111">
            <v>0</v>
          </cell>
          <cell r="IH1111" t="str">
            <v>PRA</v>
          </cell>
          <cell r="II1111">
            <v>0</v>
          </cell>
          <cell r="IJ1111" t="str">
            <v>JAW</v>
          </cell>
          <cell r="IK1111">
            <v>0</v>
          </cell>
          <cell r="IL1111" t="str">
            <v>ARB</v>
          </cell>
          <cell r="IM1111">
            <v>0</v>
          </cell>
          <cell r="IN1111" t="str">
            <v>PKM</v>
          </cell>
          <cell r="IO1111">
            <v>0</v>
          </cell>
          <cell r="IP1111" t="str">
            <v>MAT-P</v>
          </cell>
          <cell r="IQ1111">
            <v>0</v>
          </cell>
          <cell r="IR1111" t="str">
            <v>BIO-P</v>
          </cell>
          <cell r="IS1111">
            <v>0</v>
          </cell>
          <cell r="IT1111" t="str">
            <v>FIS-P</v>
          </cell>
          <cell r="IU1111">
            <v>0</v>
          </cell>
          <cell r="IV1111" t="str">
            <v>KIM-P</v>
          </cell>
          <cell r="IW1111">
            <v>0</v>
          </cell>
          <cell r="IX1111" t="str">
            <v>EKO-L</v>
          </cell>
          <cell r="IY1111">
            <v>0</v>
          </cell>
          <cell r="JA1111">
            <v>0</v>
          </cell>
        </row>
        <row r="1112">
          <cell r="Q1112" t="str">
            <v/>
          </cell>
          <cell r="AB1112" t="str">
            <v/>
          </cell>
          <cell r="AC1112">
            <v>1</v>
          </cell>
          <cell r="AI1112" t="str">
            <v/>
          </cell>
          <cell r="AJ1112">
            <v>0</v>
          </cell>
          <cell r="AK1112">
            <v>83.25</v>
          </cell>
          <cell r="AL1112">
            <v>84.5</v>
          </cell>
          <cell r="AM1112">
            <v>88</v>
          </cell>
          <cell r="AN1112">
            <v>80</v>
          </cell>
          <cell r="AO1112" t="str">
            <v/>
          </cell>
          <cell r="AP1112">
            <v>0</v>
          </cell>
          <cell r="AQ1112">
            <v>85</v>
          </cell>
          <cell r="AR1112">
            <v>0</v>
          </cell>
          <cell r="AS1112">
            <v>78.5</v>
          </cell>
          <cell r="AT1112">
            <v>81</v>
          </cell>
          <cell r="AU1112" t="str">
            <v/>
          </cell>
          <cell r="AV1112">
            <v>0</v>
          </cell>
          <cell r="AW1112">
            <v>81.83</v>
          </cell>
          <cell r="AX1112">
            <v>84</v>
          </cell>
          <cell r="AY1112">
            <v>88</v>
          </cell>
          <cell r="AZ1112">
            <v>80</v>
          </cell>
          <cell r="BA1112" t="str">
            <v/>
          </cell>
          <cell r="BB1112">
            <v>0</v>
          </cell>
          <cell r="BC1112">
            <v>86.75</v>
          </cell>
          <cell r="BD1112">
            <v>84.5</v>
          </cell>
          <cell r="BE1112">
            <v>88</v>
          </cell>
          <cell r="BF1112">
            <v>82</v>
          </cell>
          <cell r="BG1112" t="str">
            <v/>
          </cell>
          <cell r="BH1112">
            <v>0</v>
          </cell>
          <cell r="BI1112">
            <v>84.33</v>
          </cell>
          <cell r="BJ1112">
            <v>80</v>
          </cell>
          <cell r="BK1112">
            <v>77.75</v>
          </cell>
          <cell r="BL1112">
            <v>78</v>
          </cell>
          <cell r="BM1112" t="str">
            <v/>
          </cell>
          <cell r="BN1112">
            <v>0</v>
          </cell>
          <cell r="BO1112">
            <v>81.13</v>
          </cell>
          <cell r="BP1112">
            <v>78.25</v>
          </cell>
          <cell r="BQ1112">
            <v>77.75</v>
          </cell>
          <cell r="BR1112">
            <v>85</v>
          </cell>
          <cell r="BS1112" t="str">
            <v/>
          </cell>
          <cell r="BT1112">
            <v>0</v>
          </cell>
          <cell r="BU1112">
            <v>86.5</v>
          </cell>
          <cell r="BV1112">
            <v>84.25</v>
          </cell>
          <cell r="BW1112">
            <v>88.5</v>
          </cell>
          <cell r="BX1112">
            <v>88</v>
          </cell>
          <cell r="BY1112" t="str">
            <v/>
          </cell>
          <cell r="BZ1112">
            <v>0</v>
          </cell>
          <cell r="CA1112">
            <v>86.78</v>
          </cell>
          <cell r="CB1112">
            <v>81.75</v>
          </cell>
          <cell r="CC1112">
            <v>81</v>
          </cell>
          <cell r="CD1112">
            <v>82</v>
          </cell>
          <cell r="CE1112" t="str">
            <v/>
          </cell>
          <cell r="CF1112">
            <v>0</v>
          </cell>
          <cell r="CG1112">
            <v>86.25</v>
          </cell>
          <cell r="CH1112">
            <v>76.25</v>
          </cell>
          <cell r="CI1112">
            <v>78</v>
          </cell>
          <cell r="CJ1112">
            <v>82</v>
          </cell>
          <cell r="CK1112" t="str">
            <v/>
          </cell>
          <cell r="CL1112">
            <v>0</v>
          </cell>
          <cell r="CM1112">
            <v>76.17</v>
          </cell>
          <cell r="CN1112">
            <v>83.5</v>
          </cell>
          <cell r="CO1112">
            <v>80</v>
          </cell>
          <cell r="CP1112">
            <v>78</v>
          </cell>
          <cell r="CQ1112" t="str">
            <v/>
          </cell>
          <cell r="CR1112">
            <v>0</v>
          </cell>
          <cell r="CS1112">
            <v>82.08</v>
          </cell>
          <cell r="CT1112">
            <v>89.75</v>
          </cell>
          <cell r="CU1112">
            <v>86.5</v>
          </cell>
          <cell r="CV1112">
            <v>83</v>
          </cell>
          <cell r="CW1112" t="str">
            <v/>
          </cell>
          <cell r="CX1112">
            <v>0</v>
          </cell>
          <cell r="CY1112">
            <v>82.44</v>
          </cell>
          <cell r="CZ1112">
            <v>83.75</v>
          </cell>
          <cell r="DA1112">
            <v>76.75</v>
          </cell>
          <cell r="DB1112">
            <v>83</v>
          </cell>
          <cell r="DC1112" t="str">
            <v/>
          </cell>
          <cell r="DD1112">
            <v>0</v>
          </cell>
          <cell r="DE1112">
            <v>91</v>
          </cell>
          <cell r="DF1112">
            <v>81</v>
          </cell>
          <cell r="DG1112">
            <v>81.75</v>
          </cell>
          <cell r="DH1112">
            <v>88</v>
          </cell>
          <cell r="DI1112" t="str">
            <v/>
          </cell>
          <cell r="DJ1112">
            <v>0</v>
          </cell>
          <cell r="DK1112">
            <v>0</v>
          </cell>
          <cell r="DL1112">
            <v>0</v>
          </cell>
          <cell r="DM1112">
            <v>0</v>
          </cell>
          <cell r="DN1112">
            <v>85</v>
          </cell>
          <cell r="DO1112" t="str">
            <v/>
          </cell>
          <cell r="DP1112">
            <v>0</v>
          </cell>
          <cell r="DQ1112">
            <v>89</v>
          </cell>
          <cell r="DR1112">
            <v>85.5</v>
          </cell>
          <cell r="DS1112">
            <v>91.5</v>
          </cell>
          <cell r="DT1112">
            <v>82</v>
          </cell>
          <cell r="DU1112" t="str">
            <v/>
          </cell>
          <cell r="DV1112">
            <v>0</v>
          </cell>
          <cell r="DW1112">
            <v>91</v>
          </cell>
          <cell r="DX1112">
            <v>86.75</v>
          </cell>
          <cell r="DY1112">
            <v>79.75</v>
          </cell>
          <cell r="DZ1112">
            <v>85</v>
          </cell>
          <cell r="EA1112" t="str">
            <v/>
          </cell>
          <cell r="EB1112">
            <v>0</v>
          </cell>
          <cell r="EC1112">
            <v>79.78</v>
          </cell>
          <cell r="ED1112">
            <v>78.25</v>
          </cell>
          <cell r="EE1112">
            <v>84.25</v>
          </cell>
          <cell r="EF1112">
            <v>77</v>
          </cell>
          <cell r="EG1112" t="str">
            <v/>
          </cell>
          <cell r="EH1112">
            <v>0</v>
          </cell>
          <cell r="EI1112">
            <v>78.5</v>
          </cell>
          <cell r="EJ1112">
            <v>74.75</v>
          </cell>
          <cell r="EK1112">
            <v>74.5</v>
          </cell>
          <cell r="EL1112">
            <v>76</v>
          </cell>
          <cell r="EM1112" t="str">
            <v/>
          </cell>
          <cell r="EN1112">
            <v>0</v>
          </cell>
          <cell r="EO1112">
            <v>78.5</v>
          </cell>
          <cell r="EP1112">
            <v>74.75</v>
          </cell>
          <cell r="EQ1112">
            <v>74.5</v>
          </cell>
          <cell r="ER1112">
            <v>76</v>
          </cell>
          <cell r="ES1112" t="str">
            <v/>
          </cell>
          <cell r="ET1112">
            <v>0</v>
          </cell>
          <cell r="EU1112">
            <v>78.5</v>
          </cell>
          <cell r="EV1112">
            <v>74.75</v>
          </cell>
          <cell r="EW1112">
            <v>74.5</v>
          </cell>
          <cell r="EX1112">
            <v>76</v>
          </cell>
          <cell r="EY1112" t="str">
            <v/>
          </cell>
          <cell r="EZ1112">
            <v>0</v>
          </cell>
          <cell r="FA1112">
            <v>79.33</v>
          </cell>
          <cell r="FB1112">
            <v>71.25</v>
          </cell>
          <cell r="FC1112">
            <v>79</v>
          </cell>
          <cell r="FD1112">
            <v>72</v>
          </cell>
          <cell r="FE1112" t="str">
            <v/>
          </cell>
          <cell r="FF1112">
            <v>0</v>
          </cell>
          <cell r="FG1112">
            <v>79.33</v>
          </cell>
          <cell r="FH1112">
            <v>71.25</v>
          </cell>
          <cell r="FI1112">
            <v>79</v>
          </cell>
          <cell r="FJ1112">
            <v>72</v>
          </cell>
          <cell r="FK1112" t="str">
            <v/>
          </cell>
          <cell r="FL1112">
            <v>0</v>
          </cell>
          <cell r="FM1112">
            <v>79.33</v>
          </cell>
          <cell r="FN1112">
            <v>71.25</v>
          </cell>
          <cell r="FO1112">
            <v>79</v>
          </cell>
          <cell r="FP1112">
            <v>72</v>
          </cell>
          <cell r="FQ1112" t="str">
            <v/>
          </cell>
          <cell r="FR1112">
            <v>0</v>
          </cell>
          <cell r="FS1112">
            <v>79.33</v>
          </cell>
          <cell r="FT1112">
            <v>71.25</v>
          </cell>
          <cell r="FU1112">
            <v>79</v>
          </cell>
          <cell r="FV1112">
            <v>72</v>
          </cell>
          <cell r="FW1112" t="str">
            <v/>
          </cell>
          <cell r="FX1112">
            <v>0</v>
          </cell>
          <cell r="FY1112">
            <v>79.33</v>
          </cell>
          <cell r="FZ1112">
            <v>71.25</v>
          </cell>
          <cell r="GA1112">
            <v>79</v>
          </cell>
          <cell r="GB1112">
            <v>72</v>
          </cell>
          <cell r="GC1112" t="str">
            <v/>
          </cell>
          <cell r="GD1112">
            <v>0</v>
          </cell>
          <cell r="GE1112">
            <v>79.33</v>
          </cell>
          <cell r="GF1112">
            <v>71.25</v>
          </cell>
          <cell r="GG1112">
            <v>79</v>
          </cell>
          <cell r="GH1112">
            <v>72</v>
          </cell>
          <cell r="GI1112" t="str">
            <v/>
          </cell>
          <cell r="GJ1112">
            <v>0</v>
          </cell>
          <cell r="GK1112">
            <v>79.33</v>
          </cell>
          <cell r="GL1112">
            <v>71.25</v>
          </cell>
          <cell r="GM1112">
            <v>79</v>
          </cell>
          <cell r="GN1112">
            <v>72</v>
          </cell>
          <cell r="GO1112" t="str">
            <v/>
          </cell>
          <cell r="GP1112">
            <v>0</v>
          </cell>
          <cell r="GQ1112">
            <v>79.33</v>
          </cell>
          <cell r="GR1112">
            <v>71.25</v>
          </cell>
          <cell r="GS1112">
            <v>79</v>
          </cell>
          <cell r="GT1112">
            <v>72</v>
          </cell>
          <cell r="GU1112" t="str">
            <v/>
          </cell>
          <cell r="GV1112">
            <v>0</v>
          </cell>
          <cell r="GW1112">
            <v>81.92</v>
          </cell>
          <cell r="GX1112">
            <v>78.75</v>
          </cell>
          <cell r="GY1112">
            <v>70</v>
          </cell>
          <cell r="GZ1112">
            <v>78</v>
          </cell>
          <cell r="HA1112" t="str">
            <v>EKO-L</v>
          </cell>
          <cell r="HB1112">
            <v>0</v>
          </cell>
          <cell r="HC1112">
            <v>83.83</v>
          </cell>
          <cell r="HD1112">
            <v>75.75</v>
          </cell>
          <cell r="HE1112">
            <v>77.5</v>
          </cell>
          <cell r="HF1112">
            <v>79</v>
          </cell>
          <cell r="HH1112">
            <v>0</v>
          </cell>
          <cell r="HM1112" t="str">
            <v/>
          </cell>
          <cell r="HN1112" t="str">
            <v/>
          </cell>
          <cell r="HS1112">
            <v>0</v>
          </cell>
          <cell r="HT1112" t="str">
            <v>PKN</v>
          </cell>
          <cell r="HU1112">
            <v>0</v>
          </cell>
          <cell r="HV1112" t="str">
            <v>IND</v>
          </cell>
          <cell r="HW1112">
            <v>0</v>
          </cell>
          <cell r="HX1112" t="str">
            <v>MAT-W</v>
          </cell>
          <cell r="HY1112">
            <v>0</v>
          </cell>
          <cell r="HZ1112" t="str">
            <v>SEJ-W</v>
          </cell>
          <cell r="IA1112">
            <v>0</v>
          </cell>
          <cell r="IB1112" t="str">
            <v>IGR-W</v>
          </cell>
          <cell r="IC1112">
            <v>0</v>
          </cell>
          <cell r="ID1112" t="str">
            <v>SBO</v>
          </cell>
          <cell r="IE1112">
            <v>0</v>
          </cell>
          <cell r="IF1112" t="str">
            <v>PJO</v>
          </cell>
          <cell r="IG1112">
            <v>0</v>
          </cell>
          <cell r="IH1112" t="str">
            <v>PRA</v>
          </cell>
          <cell r="II1112">
            <v>0</v>
          </cell>
          <cell r="IJ1112" t="str">
            <v>JAW</v>
          </cell>
          <cell r="IK1112">
            <v>0</v>
          </cell>
          <cell r="IL1112" t="str">
            <v>ARB</v>
          </cell>
          <cell r="IM1112">
            <v>0</v>
          </cell>
          <cell r="IN1112" t="str">
            <v>PKM</v>
          </cell>
          <cell r="IO1112">
            <v>0</v>
          </cell>
          <cell r="IP1112" t="str">
            <v>MAT-P</v>
          </cell>
          <cell r="IQ1112">
            <v>0</v>
          </cell>
          <cell r="IR1112" t="str">
            <v>BIO-P</v>
          </cell>
          <cell r="IS1112">
            <v>0</v>
          </cell>
          <cell r="IT1112" t="str">
            <v>FIS-P</v>
          </cell>
          <cell r="IU1112">
            <v>0</v>
          </cell>
          <cell r="IV1112" t="str">
            <v>KIM-P</v>
          </cell>
          <cell r="IW1112">
            <v>0</v>
          </cell>
          <cell r="IX1112" t="str">
            <v>EKO-L</v>
          </cell>
          <cell r="IY1112">
            <v>0</v>
          </cell>
          <cell r="JA1112">
            <v>0</v>
          </cell>
        </row>
        <row r="1113">
          <cell r="Q1113" t="str">
            <v/>
          </cell>
          <cell r="AB1113" t="str">
            <v/>
          </cell>
          <cell r="AC1113">
            <v>2</v>
          </cell>
          <cell r="AI1113" t="str">
            <v/>
          </cell>
          <cell r="AJ1113">
            <v>0</v>
          </cell>
          <cell r="AK1113">
            <v>83.25</v>
          </cell>
          <cell r="AL1113">
            <v>84.5</v>
          </cell>
          <cell r="AM1113">
            <v>88</v>
          </cell>
          <cell r="AN1113">
            <v>80</v>
          </cell>
          <cell r="AO1113" t="str">
            <v/>
          </cell>
          <cell r="AP1113">
            <v>0</v>
          </cell>
          <cell r="AQ1113">
            <v>85</v>
          </cell>
          <cell r="AR1113">
            <v>0</v>
          </cell>
          <cell r="AS1113">
            <v>78.5</v>
          </cell>
          <cell r="AT1113">
            <v>81</v>
          </cell>
          <cell r="AU1113" t="str">
            <v/>
          </cell>
          <cell r="AV1113">
            <v>0</v>
          </cell>
          <cell r="AW1113">
            <v>81.83</v>
          </cell>
          <cell r="AX1113">
            <v>84</v>
          </cell>
          <cell r="AY1113">
            <v>88</v>
          </cell>
          <cell r="AZ1113">
            <v>80</v>
          </cell>
          <cell r="BA1113" t="str">
            <v/>
          </cell>
          <cell r="BB1113">
            <v>0</v>
          </cell>
          <cell r="BC1113">
            <v>86.75</v>
          </cell>
          <cell r="BD1113">
            <v>84.5</v>
          </cell>
          <cell r="BE1113">
            <v>88</v>
          </cell>
          <cell r="BF1113">
            <v>82</v>
          </cell>
          <cell r="BG1113" t="str">
            <v/>
          </cell>
          <cell r="BH1113">
            <v>0</v>
          </cell>
          <cell r="BI1113">
            <v>84.33</v>
          </cell>
          <cell r="BJ1113">
            <v>80</v>
          </cell>
          <cell r="BK1113">
            <v>77.75</v>
          </cell>
          <cell r="BL1113">
            <v>78</v>
          </cell>
          <cell r="BM1113" t="str">
            <v/>
          </cell>
          <cell r="BN1113">
            <v>0</v>
          </cell>
          <cell r="BO1113">
            <v>81.13</v>
          </cell>
          <cell r="BP1113">
            <v>78.25</v>
          </cell>
          <cell r="BQ1113">
            <v>77.75</v>
          </cell>
          <cell r="BR1113">
            <v>85</v>
          </cell>
          <cell r="BS1113" t="str">
            <v/>
          </cell>
          <cell r="BT1113">
            <v>0</v>
          </cell>
          <cell r="BU1113">
            <v>86.5</v>
          </cell>
          <cell r="BV1113">
            <v>84.25</v>
          </cell>
          <cell r="BW1113">
            <v>88.5</v>
          </cell>
          <cell r="BX1113">
            <v>88</v>
          </cell>
          <cell r="BY1113" t="str">
            <v/>
          </cell>
          <cell r="BZ1113">
            <v>0</v>
          </cell>
          <cell r="CA1113">
            <v>86.78</v>
          </cell>
          <cell r="CB1113">
            <v>81.75</v>
          </cell>
          <cell r="CC1113">
            <v>81</v>
          </cell>
          <cell r="CD1113">
            <v>82</v>
          </cell>
          <cell r="CE1113" t="str">
            <v/>
          </cell>
          <cell r="CF1113">
            <v>0</v>
          </cell>
          <cell r="CG1113">
            <v>86.25</v>
          </cell>
          <cell r="CH1113">
            <v>76.25</v>
          </cell>
          <cell r="CI1113">
            <v>78</v>
          </cell>
          <cell r="CJ1113">
            <v>82</v>
          </cell>
          <cell r="CK1113" t="str">
            <v/>
          </cell>
          <cell r="CL1113">
            <v>0</v>
          </cell>
          <cell r="CM1113">
            <v>76.17</v>
          </cell>
          <cell r="CN1113">
            <v>83.5</v>
          </cell>
          <cell r="CO1113">
            <v>80</v>
          </cell>
          <cell r="CP1113">
            <v>78</v>
          </cell>
          <cell r="CQ1113" t="str">
            <v/>
          </cell>
          <cell r="CR1113">
            <v>0</v>
          </cell>
          <cell r="CS1113">
            <v>82.08</v>
          </cell>
          <cell r="CT1113">
            <v>89.75</v>
          </cell>
          <cell r="CU1113">
            <v>86.5</v>
          </cell>
          <cell r="CV1113">
            <v>83</v>
          </cell>
          <cell r="CW1113" t="str">
            <v/>
          </cell>
          <cell r="CX1113">
            <v>0</v>
          </cell>
          <cell r="CY1113">
            <v>82.44</v>
          </cell>
          <cell r="CZ1113">
            <v>83.75</v>
          </cell>
          <cell r="DA1113">
            <v>76.75</v>
          </cell>
          <cell r="DB1113">
            <v>83</v>
          </cell>
          <cell r="DC1113" t="str">
            <v/>
          </cell>
          <cell r="DD1113">
            <v>0</v>
          </cell>
          <cell r="DE1113">
            <v>91</v>
          </cell>
          <cell r="DF1113">
            <v>81</v>
          </cell>
          <cell r="DG1113">
            <v>81.75</v>
          </cell>
          <cell r="DH1113">
            <v>88</v>
          </cell>
          <cell r="DI1113" t="str">
            <v/>
          </cell>
          <cell r="DJ1113">
            <v>0</v>
          </cell>
          <cell r="DK1113">
            <v>0</v>
          </cell>
          <cell r="DL1113">
            <v>0</v>
          </cell>
          <cell r="DM1113">
            <v>0</v>
          </cell>
          <cell r="DN1113">
            <v>85</v>
          </cell>
          <cell r="DO1113" t="str">
            <v/>
          </cell>
          <cell r="DP1113">
            <v>0</v>
          </cell>
          <cell r="DQ1113">
            <v>89</v>
          </cell>
          <cell r="DR1113">
            <v>85.5</v>
          </cell>
          <cell r="DS1113">
            <v>91.5</v>
          </cell>
          <cell r="DT1113">
            <v>82</v>
          </cell>
          <cell r="DU1113" t="str">
            <v/>
          </cell>
          <cell r="DV1113">
            <v>0</v>
          </cell>
          <cell r="DW1113">
            <v>91</v>
          </cell>
          <cell r="DX1113">
            <v>86.75</v>
          </cell>
          <cell r="DY1113">
            <v>79.75</v>
          </cell>
          <cell r="DZ1113">
            <v>85</v>
          </cell>
          <cell r="EA1113" t="str">
            <v/>
          </cell>
          <cell r="EB1113">
            <v>0</v>
          </cell>
          <cell r="EC1113">
            <v>79.78</v>
          </cell>
          <cell r="ED1113">
            <v>78.25</v>
          </cell>
          <cell r="EE1113">
            <v>84.25</v>
          </cell>
          <cell r="EF1113">
            <v>77</v>
          </cell>
          <cell r="EG1113" t="str">
            <v/>
          </cell>
          <cell r="EH1113">
            <v>0</v>
          </cell>
          <cell r="EI1113">
            <v>78.5</v>
          </cell>
          <cell r="EJ1113">
            <v>74.75</v>
          </cell>
          <cell r="EK1113">
            <v>74.5</v>
          </cell>
          <cell r="EL1113">
            <v>76</v>
          </cell>
          <cell r="EM1113" t="str">
            <v/>
          </cell>
          <cell r="EN1113">
            <v>0</v>
          </cell>
          <cell r="EO1113">
            <v>78.5</v>
          </cell>
          <cell r="EP1113">
            <v>74.75</v>
          </cell>
          <cell r="EQ1113">
            <v>74.5</v>
          </cell>
          <cell r="ER1113">
            <v>76</v>
          </cell>
          <cell r="ES1113" t="str">
            <v/>
          </cell>
          <cell r="ET1113">
            <v>0</v>
          </cell>
          <cell r="EU1113">
            <v>78.5</v>
          </cell>
          <cell r="EV1113">
            <v>74.75</v>
          </cell>
          <cell r="EW1113">
            <v>74.5</v>
          </cell>
          <cell r="EX1113">
            <v>76</v>
          </cell>
          <cell r="EY1113" t="str">
            <v/>
          </cell>
          <cell r="EZ1113">
            <v>0</v>
          </cell>
          <cell r="FA1113">
            <v>79.33</v>
          </cell>
          <cell r="FB1113">
            <v>71.25</v>
          </cell>
          <cell r="FC1113">
            <v>79</v>
          </cell>
          <cell r="FD1113">
            <v>72</v>
          </cell>
          <cell r="FE1113" t="str">
            <v/>
          </cell>
          <cell r="FF1113">
            <v>0</v>
          </cell>
          <cell r="FG1113">
            <v>79.33</v>
          </cell>
          <cell r="FH1113">
            <v>71.25</v>
          </cell>
          <cell r="FI1113">
            <v>79</v>
          </cell>
          <cell r="FJ1113">
            <v>72</v>
          </cell>
          <cell r="FK1113" t="str">
            <v/>
          </cell>
          <cell r="FL1113">
            <v>0</v>
          </cell>
          <cell r="FM1113">
            <v>79.33</v>
          </cell>
          <cell r="FN1113">
            <v>71.25</v>
          </cell>
          <cell r="FO1113">
            <v>79</v>
          </cell>
          <cell r="FP1113">
            <v>72</v>
          </cell>
          <cell r="FQ1113" t="str">
            <v/>
          </cell>
          <cell r="FR1113">
            <v>0</v>
          </cell>
          <cell r="FS1113">
            <v>79.33</v>
          </cell>
          <cell r="FT1113">
            <v>71.25</v>
          </cell>
          <cell r="FU1113">
            <v>79</v>
          </cell>
          <cell r="FV1113">
            <v>72</v>
          </cell>
          <cell r="FW1113" t="str">
            <v/>
          </cell>
          <cell r="FX1113">
            <v>0</v>
          </cell>
          <cell r="FY1113">
            <v>79.33</v>
          </cell>
          <cell r="FZ1113">
            <v>71.25</v>
          </cell>
          <cell r="GA1113">
            <v>79</v>
          </cell>
          <cell r="GB1113">
            <v>72</v>
          </cell>
          <cell r="GC1113" t="str">
            <v/>
          </cell>
          <cell r="GD1113">
            <v>0</v>
          </cell>
          <cell r="GE1113">
            <v>79.33</v>
          </cell>
          <cell r="GF1113">
            <v>71.25</v>
          </cell>
          <cell r="GG1113">
            <v>79</v>
          </cell>
          <cell r="GH1113">
            <v>72</v>
          </cell>
          <cell r="GI1113" t="str">
            <v/>
          </cell>
          <cell r="GJ1113">
            <v>0</v>
          </cell>
          <cell r="GK1113">
            <v>79.33</v>
          </cell>
          <cell r="GL1113">
            <v>71.25</v>
          </cell>
          <cell r="GM1113">
            <v>79</v>
          </cell>
          <cell r="GN1113">
            <v>72</v>
          </cell>
          <cell r="GO1113" t="str">
            <v/>
          </cell>
          <cell r="GP1113">
            <v>0</v>
          </cell>
          <cell r="GQ1113">
            <v>79.33</v>
          </cell>
          <cell r="GR1113">
            <v>71.25</v>
          </cell>
          <cell r="GS1113">
            <v>79</v>
          </cell>
          <cell r="GT1113">
            <v>72</v>
          </cell>
          <cell r="GU1113" t="str">
            <v/>
          </cell>
          <cell r="GV1113">
            <v>0</v>
          </cell>
          <cell r="GW1113">
            <v>81.92</v>
          </cell>
          <cell r="GX1113">
            <v>78.75</v>
          </cell>
          <cell r="GY1113">
            <v>70</v>
          </cell>
          <cell r="GZ1113">
            <v>78</v>
          </cell>
          <cell r="HA1113" t="str">
            <v>EKO-L</v>
          </cell>
          <cell r="HB1113">
            <v>0</v>
          </cell>
          <cell r="HC1113">
            <v>83.83</v>
          </cell>
          <cell r="HD1113">
            <v>75.75</v>
          </cell>
          <cell r="HE1113">
            <v>77.5</v>
          </cell>
          <cell r="HF1113">
            <v>79</v>
          </cell>
          <cell r="HH1113">
            <v>0</v>
          </cell>
          <cell r="HM1113" t="str">
            <v/>
          </cell>
          <cell r="HN1113" t="str">
            <v/>
          </cell>
          <cell r="HS1113">
            <v>0</v>
          </cell>
          <cell r="HT1113" t="str">
            <v>PKN</v>
          </cell>
          <cell r="HU1113">
            <v>0</v>
          </cell>
          <cell r="HV1113" t="str">
            <v>IND</v>
          </cell>
          <cell r="HW1113">
            <v>0</v>
          </cell>
          <cell r="HX1113" t="str">
            <v>MAT-W</v>
          </cell>
          <cell r="HY1113">
            <v>0</v>
          </cell>
          <cell r="HZ1113" t="str">
            <v>SEJ-W</v>
          </cell>
          <cell r="IA1113">
            <v>0</v>
          </cell>
          <cell r="IB1113" t="str">
            <v>IGR-W</v>
          </cell>
          <cell r="IC1113">
            <v>0</v>
          </cell>
          <cell r="ID1113" t="str">
            <v>SBO</v>
          </cell>
          <cell r="IE1113">
            <v>0</v>
          </cell>
          <cell r="IF1113" t="str">
            <v>PJO</v>
          </cell>
          <cell r="IG1113">
            <v>0</v>
          </cell>
          <cell r="IH1113" t="str">
            <v>PRA</v>
          </cell>
          <cell r="II1113">
            <v>0</v>
          </cell>
          <cell r="IJ1113" t="str">
            <v>JAW</v>
          </cell>
          <cell r="IK1113">
            <v>0</v>
          </cell>
          <cell r="IL1113" t="str">
            <v>ARB</v>
          </cell>
          <cell r="IM1113">
            <v>0</v>
          </cell>
          <cell r="IN1113" t="str">
            <v>PKM</v>
          </cell>
          <cell r="IO1113">
            <v>0</v>
          </cell>
          <cell r="IP1113" t="str">
            <v>MAT-P</v>
          </cell>
          <cell r="IQ1113">
            <v>0</v>
          </cell>
          <cell r="IR1113" t="str">
            <v>BIO-P</v>
          </cell>
          <cell r="IS1113">
            <v>0</v>
          </cell>
          <cell r="IT1113" t="str">
            <v>FIS-P</v>
          </cell>
          <cell r="IU1113">
            <v>0</v>
          </cell>
          <cell r="IV1113" t="str">
            <v>KIM-P</v>
          </cell>
          <cell r="IW1113">
            <v>0</v>
          </cell>
          <cell r="IX1113" t="str">
            <v>EKO-L</v>
          </cell>
          <cell r="IY1113">
            <v>0</v>
          </cell>
          <cell r="JA1113">
            <v>0</v>
          </cell>
        </row>
        <row r="1114">
          <cell r="Q1114" t="str">
            <v/>
          </cell>
          <cell r="AB1114" t="str">
            <v/>
          </cell>
          <cell r="AC1114">
            <v>3</v>
          </cell>
          <cell r="AI1114" t="str">
            <v/>
          </cell>
          <cell r="AJ1114">
            <v>0</v>
          </cell>
          <cell r="AK1114">
            <v>83.25</v>
          </cell>
          <cell r="AL1114">
            <v>84.5</v>
          </cell>
          <cell r="AM1114">
            <v>88</v>
          </cell>
          <cell r="AN1114">
            <v>80</v>
          </cell>
          <cell r="AO1114" t="str">
            <v/>
          </cell>
          <cell r="AP1114">
            <v>0</v>
          </cell>
          <cell r="AQ1114">
            <v>85</v>
          </cell>
          <cell r="AR1114">
            <v>0</v>
          </cell>
          <cell r="AS1114">
            <v>78.5</v>
          </cell>
          <cell r="AT1114">
            <v>81</v>
          </cell>
          <cell r="AU1114" t="str">
            <v/>
          </cell>
          <cell r="AV1114">
            <v>0</v>
          </cell>
          <cell r="AW1114">
            <v>81.83</v>
          </cell>
          <cell r="AX1114">
            <v>84</v>
          </cell>
          <cell r="AY1114">
            <v>88</v>
          </cell>
          <cell r="AZ1114">
            <v>80</v>
          </cell>
          <cell r="BA1114" t="str">
            <v/>
          </cell>
          <cell r="BB1114">
            <v>0</v>
          </cell>
          <cell r="BC1114">
            <v>86.75</v>
          </cell>
          <cell r="BD1114">
            <v>84.5</v>
          </cell>
          <cell r="BE1114">
            <v>88</v>
          </cell>
          <cell r="BF1114">
            <v>82</v>
          </cell>
          <cell r="BG1114" t="str">
            <v/>
          </cell>
          <cell r="BH1114">
            <v>0</v>
          </cell>
          <cell r="BI1114">
            <v>84.33</v>
          </cell>
          <cell r="BJ1114">
            <v>80</v>
          </cell>
          <cell r="BK1114">
            <v>77.75</v>
          </cell>
          <cell r="BL1114">
            <v>78</v>
          </cell>
          <cell r="BM1114" t="str">
            <v/>
          </cell>
          <cell r="BN1114">
            <v>0</v>
          </cell>
          <cell r="BO1114">
            <v>81.13</v>
          </cell>
          <cell r="BP1114">
            <v>78.25</v>
          </cell>
          <cell r="BQ1114">
            <v>77.75</v>
          </cell>
          <cell r="BR1114">
            <v>85</v>
          </cell>
          <cell r="BS1114" t="str">
            <v/>
          </cell>
          <cell r="BT1114">
            <v>0</v>
          </cell>
          <cell r="BU1114">
            <v>86.5</v>
          </cell>
          <cell r="BV1114">
            <v>84.25</v>
          </cell>
          <cell r="BW1114">
            <v>88.5</v>
          </cell>
          <cell r="BX1114">
            <v>88</v>
          </cell>
          <cell r="BY1114" t="str">
            <v/>
          </cell>
          <cell r="BZ1114">
            <v>0</v>
          </cell>
          <cell r="CA1114">
            <v>86.78</v>
          </cell>
          <cell r="CB1114">
            <v>81.75</v>
          </cell>
          <cell r="CC1114">
            <v>81</v>
          </cell>
          <cell r="CD1114">
            <v>82</v>
          </cell>
          <cell r="CE1114" t="str">
            <v/>
          </cell>
          <cell r="CF1114">
            <v>0</v>
          </cell>
          <cell r="CG1114">
            <v>86.25</v>
          </cell>
          <cell r="CH1114">
            <v>76.25</v>
          </cell>
          <cell r="CI1114">
            <v>78</v>
          </cell>
          <cell r="CJ1114">
            <v>82</v>
          </cell>
          <cell r="CK1114" t="str">
            <v/>
          </cell>
          <cell r="CL1114">
            <v>0</v>
          </cell>
          <cell r="CM1114">
            <v>76.17</v>
          </cell>
          <cell r="CN1114">
            <v>83.5</v>
          </cell>
          <cell r="CO1114">
            <v>80</v>
          </cell>
          <cell r="CP1114">
            <v>78</v>
          </cell>
          <cell r="CQ1114" t="str">
            <v/>
          </cell>
          <cell r="CR1114">
            <v>0</v>
          </cell>
          <cell r="CS1114">
            <v>82.08</v>
          </cell>
          <cell r="CT1114">
            <v>89.75</v>
          </cell>
          <cell r="CU1114">
            <v>86.5</v>
          </cell>
          <cell r="CV1114">
            <v>83</v>
          </cell>
          <cell r="CW1114" t="str">
            <v/>
          </cell>
          <cell r="CX1114">
            <v>0</v>
          </cell>
          <cell r="CY1114">
            <v>82.44</v>
          </cell>
          <cell r="CZ1114">
            <v>83.75</v>
          </cell>
          <cell r="DA1114">
            <v>76.75</v>
          </cell>
          <cell r="DB1114">
            <v>83</v>
          </cell>
          <cell r="DC1114" t="str">
            <v/>
          </cell>
          <cell r="DD1114">
            <v>0</v>
          </cell>
          <cell r="DE1114">
            <v>91</v>
          </cell>
          <cell r="DF1114">
            <v>81</v>
          </cell>
          <cell r="DG1114">
            <v>81.75</v>
          </cell>
          <cell r="DH1114">
            <v>88</v>
          </cell>
          <cell r="DI1114" t="str">
            <v/>
          </cell>
          <cell r="DJ1114">
            <v>0</v>
          </cell>
          <cell r="DK1114">
            <v>0</v>
          </cell>
          <cell r="DL1114">
            <v>0</v>
          </cell>
          <cell r="DM1114">
            <v>0</v>
          </cell>
          <cell r="DN1114">
            <v>85</v>
          </cell>
          <cell r="DO1114" t="str">
            <v/>
          </cell>
          <cell r="DP1114">
            <v>0</v>
          </cell>
          <cell r="DQ1114">
            <v>89</v>
          </cell>
          <cell r="DR1114">
            <v>85.5</v>
          </cell>
          <cell r="DS1114">
            <v>91.5</v>
          </cell>
          <cell r="DT1114">
            <v>82</v>
          </cell>
          <cell r="DU1114" t="str">
            <v/>
          </cell>
          <cell r="DV1114">
            <v>0</v>
          </cell>
          <cell r="DW1114">
            <v>91</v>
          </cell>
          <cell r="DX1114">
            <v>86.75</v>
          </cell>
          <cell r="DY1114">
            <v>79.75</v>
          </cell>
          <cell r="DZ1114">
            <v>85</v>
          </cell>
          <cell r="EA1114" t="str">
            <v/>
          </cell>
          <cell r="EB1114">
            <v>0</v>
          </cell>
          <cell r="EC1114">
            <v>79.78</v>
          </cell>
          <cell r="ED1114">
            <v>78.25</v>
          </cell>
          <cell r="EE1114">
            <v>84.25</v>
          </cell>
          <cell r="EF1114">
            <v>77</v>
          </cell>
          <cell r="EG1114" t="str">
            <v/>
          </cell>
          <cell r="EH1114">
            <v>0</v>
          </cell>
          <cell r="EI1114">
            <v>78.5</v>
          </cell>
          <cell r="EJ1114">
            <v>74.75</v>
          </cell>
          <cell r="EK1114">
            <v>74.5</v>
          </cell>
          <cell r="EL1114">
            <v>76</v>
          </cell>
          <cell r="EM1114" t="str">
            <v/>
          </cell>
          <cell r="EN1114">
            <v>0</v>
          </cell>
          <cell r="EO1114">
            <v>78.5</v>
          </cell>
          <cell r="EP1114">
            <v>74.75</v>
          </cell>
          <cell r="EQ1114">
            <v>74.5</v>
          </cell>
          <cell r="ER1114">
            <v>76</v>
          </cell>
          <cell r="ES1114" t="str">
            <v/>
          </cell>
          <cell r="ET1114">
            <v>0</v>
          </cell>
          <cell r="EU1114">
            <v>78.5</v>
          </cell>
          <cell r="EV1114">
            <v>74.75</v>
          </cell>
          <cell r="EW1114">
            <v>74.5</v>
          </cell>
          <cell r="EX1114">
            <v>76</v>
          </cell>
          <cell r="EY1114" t="str">
            <v/>
          </cell>
          <cell r="EZ1114">
            <v>0</v>
          </cell>
          <cell r="FA1114">
            <v>79.33</v>
          </cell>
          <cell r="FB1114">
            <v>71.25</v>
          </cell>
          <cell r="FC1114">
            <v>79</v>
          </cell>
          <cell r="FD1114">
            <v>72</v>
          </cell>
          <cell r="FE1114" t="str">
            <v/>
          </cell>
          <cell r="FF1114">
            <v>0</v>
          </cell>
          <cell r="FG1114">
            <v>79.33</v>
          </cell>
          <cell r="FH1114">
            <v>71.25</v>
          </cell>
          <cell r="FI1114">
            <v>79</v>
          </cell>
          <cell r="FJ1114">
            <v>72</v>
          </cell>
          <cell r="FK1114" t="str">
            <v/>
          </cell>
          <cell r="FL1114">
            <v>0</v>
          </cell>
          <cell r="FM1114">
            <v>79.33</v>
          </cell>
          <cell r="FN1114">
            <v>71.25</v>
          </cell>
          <cell r="FO1114">
            <v>79</v>
          </cell>
          <cell r="FP1114">
            <v>72</v>
          </cell>
          <cell r="FQ1114" t="str">
            <v/>
          </cell>
          <cell r="FR1114">
            <v>0</v>
          </cell>
          <cell r="FS1114">
            <v>79.33</v>
          </cell>
          <cell r="FT1114">
            <v>71.25</v>
          </cell>
          <cell r="FU1114">
            <v>79</v>
          </cell>
          <cell r="FV1114">
            <v>72</v>
          </cell>
          <cell r="FW1114" t="str">
            <v/>
          </cell>
          <cell r="FX1114">
            <v>0</v>
          </cell>
          <cell r="FY1114">
            <v>79.33</v>
          </cell>
          <cell r="FZ1114">
            <v>71.25</v>
          </cell>
          <cell r="GA1114">
            <v>79</v>
          </cell>
          <cell r="GB1114">
            <v>72</v>
          </cell>
          <cell r="GC1114" t="str">
            <v/>
          </cell>
          <cell r="GD1114">
            <v>0</v>
          </cell>
          <cell r="GE1114">
            <v>79.33</v>
          </cell>
          <cell r="GF1114">
            <v>71.25</v>
          </cell>
          <cell r="GG1114">
            <v>79</v>
          </cell>
          <cell r="GH1114">
            <v>72</v>
          </cell>
          <cell r="GI1114" t="str">
            <v/>
          </cell>
          <cell r="GJ1114">
            <v>0</v>
          </cell>
          <cell r="GK1114">
            <v>79.33</v>
          </cell>
          <cell r="GL1114">
            <v>71.25</v>
          </cell>
          <cell r="GM1114">
            <v>79</v>
          </cell>
          <cell r="GN1114">
            <v>72</v>
          </cell>
          <cell r="GO1114" t="str">
            <v/>
          </cell>
          <cell r="GP1114">
            <v>0</v>
          </cell>
          <cell r="GQ1114">
            <v>79.33</v>
          </cell>
          <cell r="GR1114">
            <v>71.25</v>
          </cell>
          <cell r="GS1114">
            <v>79</v>
          </cell>
          <cell r="GT1114">
            <v>72</v>
          </cell>
          <cell r="GU1114" t="str">
            <v/>
          </cell>
          <cell r="GV1114">
            <v>0</v>
          </cell>
          <cell r="GW1114">
            <v>81.92</v>
          </cell>
          <cell r="GX1114">
            <v>78.75</v>
          </cell>
          <cell r="GY1114">
            <v>70</v>
          </cell>
          <cell r="GZ1114">
            <v>78</v>
          </cell>
          <cell r="HA1114" t="str">
            <v>EKO-L</v>
          </cell>
          <cell r="HB1114">
            <v>0</v>
          </cell>
          <cell r="HC1114">
            <v>83.83</v>
          </cell>
          <cell r="HD1114">
            <v>75.75</v>
          </cell>
          <cell r="HE1114">
            <v>77.5</v>
          </cell>
          <cell r="HF1114">
            <v>79</v>
          </cell>
          <cell r="HH1114">
            <v>0</v>
          </cell>
          <cell r="HM1114" t="str">
            <v/>
          </cell>
          <cell r="HN1114" t="str">
            <v/>
          </cell>
          <cell r="HS1114">
            <v>0</v>
          </cell>
          <cell r="HT1114" t="str">
            <v>PKN</v>
          </cell>
          <cell r="HU1114">
            <v>0</v>
          </cell>
          <cell r="HV1114" t="str">
            <v>IND</v>
          </cell>
          <cell r="HW1114">
            <v>0</v>
          </cell>
          <cell r="HX1114" t="str">
            <v>MAT-W</v>
          </cell>
          <cell r="HY1114">
            <v>0</v>
          </cell>
          <cell r="HZ1114" t="str">
            <v>SEJ-W</v>
          </cell>
          <cell r="IA1114">
            <v>0</v>
          </cell>
          <cell r="IB1114" t="str">
            <v>IGR-W</v>
          </cell>
          <cell r="IC1114">
            <v>0</v>
          </cell>
          <cell r="ID1114" t="str">
            <v>SBO</v>
          </cell>
          <cell r="IE1114">
            <v>0</v>
          </cell>
          <cell r="IF1114" t="str">
            <v>PJO</v>
          </cell>
          <cell r="IG1114">
            <v>0</v>
          </cell>
          <cell r="IH1114" t="str">
            <v>PRA</v>
          </cell>
          <cell r="II1114">
            <v>0</v>
          </cell>
          <cell r="IJ1114" t="str">
            <v>JAW</v>
          </cell>
          <cell r="IK1114">
            <v>0</v>
          </cell>
          <cell r="IL1114" t="str">
            <v>ARB</v>
          </cell>
          <cell r="IM1114">
            <v>0</v>
          </cell>
          <cell r="IN1114" t="str">
            <v>PKM</v>
          </cell>
          <cell r="IO1114">
            <v>0</v>
          </cell>
          <cell r="IP1114" t="str">
            <v>MAT-P</v>
          </cell>
          <cell r="IQ1114">
            <v>0</v>
          </cell>
          <cell r="IR1114" t="str">
            <v>BIO-P</v>
          </cell>
          <cell r="IS1114">
            <v>0</v>
          </cell>
          <cell r="IT1114" t="str">
            <v>FIS-P</v>
          </cell>
          <cell r="IU1114">
            <v>0</v>
          </cell>
          <cell r="IV1114" t="str">
            <v>KIM-P</v>
          </cell>
          <cell r="IW1114">
            <v>0</v>
          </cell>
          <cell r="IX1114" t="str">
            <v>EKO-L</v>
          </cell>
          <cell r="IY1114">
            <v>0</v>
          </cell>
          <cell r="JA1114">
            <v>0</v>
          </cell>
        </row>
        <row r="1115">
          <cell r="Q1115" t="str">
            <v/>
          </cell>
          <cell r="AB1115" t="str">
            <v/>
          </cell>
          <cell r="AC1115">
            <v>4</v>
          </cell>
          <cell r="AI1115" t="str">
            <v/>
          </cell>
          <cell r="AJ1115">
            <v>0</v>
          </cell>
          <cell r="AK1115">
            <v>83.25</v>
          </cell>
          <cell r="AL1115">
            <v>84.5</v>
          </cell>
          <cell r="AM1115">
            <v>88</v>
          </cell>
          <cell r="AN1115">
            <v>80</v>
          </cell>
          <cell r="AO1115" t="str">
            <v/>
          </cell>
          <cell r="AP1115">
            <v>0</v>
          </cell>
          <cell r="AQ1115">
            <v>85</v>
          </cell>
          <cell r="AR1115">
            <v>0</v>
          </cell>
          <cell r="AS1115">
            <v>78.5</v>
          </cell>
          <cell r="AT1115">
            <v>81</v>
          </cell>
          <cell r="AU1115" t="str">
            <v/>
          </cell>
          <cell r="AV1115">
            <v>0</v>
          </cell>
          <cell r="AW1115">
            <v>81.83</v>
          </cell>
          <cell r="AX1115">
            <v>84</v>
          </cell>
          <cell r="AY1115">
            <v>88</v>
          </cell>
          <cell r="AZ1115">
            <v>80</v>
          </cell>
          <cell r="BA1115" t="str">
            <v/>
          </cell>
          <cell r="BB1115">
            <v>0</v>
          </cell>
          <cell r="BC1115">
            <v>86.75</v>
          </cell>
          <cell r="BD1115">
            <v>84.5</v>
          </cell>
          <cell r="BE1115">
            <v>88</v>
          </cell>
          <cell r="BF1115">
            <v>82</v>
          </cell>
          <cell r="BG1115" t="str">
            <v/>
          </cell>
          <cell r="BH1115">
            <v>0</v>
          </cell>
          <cell r="BI1115">
            <v>84.33</v>
          </cell>
          <cell r="BJ1115">
            <v>80</v>
          </cell>
          <cell r="BK1115">
            <v>77.75</v>
          </cell>
          <cell r="BL1115">
            <v>78</v>
          </cell>
          <cell r="BM1115" t="str">
            <v/>
          </cell>
          <cell r="BN1115">
            <v>0</v>
          </cell>
          <cell r="BO1115">
            <v>81.13</v>
          </cell>
          <cell r="BP1115">
            <v>78.25</v>
          </cell>
          <cell r="BQ1115">
            <v>77.75</v>
          </cell>
          <cell r="BR1115">
            <v>85</v>
          </cell>
          <cell r="BS1115" t="str">
            <v/>
          </cell>
          <cell r="BT1115">
            <v>0</v>
          </cell>
          <cell r="BU1115">
            <v>86.5</v>
          </cell>
          <cell r="BV1115">
            <v>84.25</v>
          </cell>
          <cell r="BW1115">
            <v>88.5</v>
          </cell>
          <cell r="BX1115">
            <v>88</v>
          </cell>
          <cell r="BY1115" t="str">
            <v/>
          </cell>
          <cell r="BZ1115">
            <v>0</v>
          </cell>
          <cell r="CA1115">
            <v>86.78</v>
          </cell>
          <cell r="CB1115">
            <v>81.75</v>
          </cell>
          <cell r="CC1115">
            <v>81</v>
          </cell>
          <cell r="CD1115">
            <v>82</v>
          </cell>
          <cell r="CE1115" t="str">
            <v/>
          </cell>
          <cell r="CF1115">
            <v>0</v>
          </cell>
          <cell r="CG1115">
            <v>86.25</v>
          </cell>
          <cell r="CH1115">
            <v>76.25</v>
          </cell>
          <cell r="CI1115">
            <v>78</v>
          </cell>
          <cell r="CJ1115">
            <v>82</v>
          </cell>
          <cell r="CK1115" t="str">
            <v/>
          </cell>
          <cell r="CL1115">
            <v>0</v>
          </cell>
          <cell r="CM1115">
            <v>76.17</v>
          </cell>
          <cell r="CN1115">
            <v>83.5</v>
          </cell>
          <cell r="CO1115">
            <v>80</v>
          </cell>
          <cell r="CP1115">
            <v>78</v>
          </cell>
          <cell r="CQ1115" t="str">
            <v/>
          </cell>
          <cell r="CR1115">
            <v>0</v>
          </cell>
          <cell r="CS1115">
            <v>82.08</v>
          </cell>
          <cell r="CT1115">
            <v>89.75</v>
          </cell>
          <cell r="CU1115">
            <v>86.5</v>
          </cell>
          <cell r="CV1115">
            <v>83</v>
          </cell>
          <cell r="CW1115" t="str">
            <v/>
          </cell>
          <cell r="CX1115">
            <v>0</v>
          </cell>
          <cell r="CY1115">
            <v>82.44</v>
          </cell>
          <cell r="CZ1115">
            <v>83.75</v>
          </cell>
          <cell r="DA1115">
            <v>76.75</v>
          </cell>
          <cell r="DB1115">
            <v>83</v>
          </cell>
          <cell r="DC1115" t="str">
            <v/>
          </cell>
          <cell r="DD1115">
            <v>0</v>
          </cell>
          <cell r="DE1115">
            <v>91</v>
          </cell>
          <cell r="DF1115">
            <v>81</v>
          </cell>
          <cell r="DG1115">
            <v>81.75</v>
          </cell>
          <cell r="DH1115">
            <v>88</v>
          </cell>
          <cell r="DI1115" t="str">
            <v/>
          </cell>
          <cell r="DJ1115">
            <v>0</v>
          </cell>
          <cell r="DK1115">
            <v>0</v>
          </cell>
          <cell r="DL1115">
            <v>0</v>
          </cell>
          <cell r="DM1115">
            <v>0</v>
          </cell>
          <cell r="DN1115">
            <v>85</v>
          </cell>
          <cell r="DO1115" t="str">
            <v/>
          </cell>
          <cell r="DP1115">
            <v>0</v>
          </cell>
          <cell r="DQ1115">
            <v>89</v>
          </cell>
          <cell r="DR1115">
            <v>85.5</v>
          </cell>
          <cell r="DS1115">
            <v>91.5</v>
          </cell>
          <cell r="DT1115">
            <v>82</v>
          </cell>
          <cell r="DU1115" t="str">
            <v/>
          </cell>
          <cell r="DV1115">
            <v>0</v>
          </cell>
          <cell r="DW1115">
            <v>91</v>
          </cell>
          <cell r="DX1115">
            <v>86.75</v>
          </cell>
          <cell r="DY1115">
            <v>79.75</v>
          </cell>
          <cell r="DZ1115">
            <v>85</v>
          </cell>
          <cell r="EA1115" t="str">
            <v/>
          </cell>
          <cell r="EB1115">
            <v>0</v>
          </cell>
          <cell r="EC1115">
            <v>79.78</v>
          </cell>
          <cell r="ED1115">
            <v>78.25</v>
          </cell>
          <cell r="EE1115">
            <v>84.25</v>
          </cell>
          <cell r="EF1115">
            <v>77</v>
          </cell>
          <cell r="EG1115" t="str">
            <v/>
          </cell>
          <cell r="EH1115">
            <v>0</v>
          </cell>
          <cell r="EI1115">
            <v>78.5</v>
          </cell>
          <cell r="EJ1115">
            <v>74.75</v>
          </cell>
          <cell r="EK1115">
            <v>74.5</v>
          </cell>
          <cell r="EL1115">
            <v>76</v>
          </cell>
          <cell r="EM1115" t="str">
            <v/>
          </cell>
          <cell r="EN1115">
            <v>0</v>
          </cell>
          <cell r="EO1115">
            <v>78.5</v>
          </cell>
          <cell r="EP1115">
            <v>74.75</v>
          </cell>
          <cell r="EQ1115">
            <v>74.5</v>
          </cell>
          <cell r="ER1115">
            <v>76</v>
          </cell>
          <cell r="ES1115" t="str">
            <v/>
          </cell>
          <cell r="ET1115">
            <v>0</v>
          </cell>
          <cell r="EU1115">
            <v>78.5</v>
          </cell>
          <cell r="EV1115">
            <v>74.75</v>
          </cell>
          <cell r="EW1115">
            <v>74.5</v>
          </cell>
          <cell r="EX1115">
            <v>76</v>
          </cell>
          <cell r="EY1115" t="str">
            <v/>
          </cell>
          <cell r="EZ1115">
            <v>0</v>
          </cell>
          <cell r="FA1115">
            <v>79.33</v>
          </cell>
          <cell r="FB1115">
            <v>71.25</v>
          </cell>
          <cell r="FC1115">
            <v>79</v>
          </cell>
          <cell r="FD1115">
            <v>72</v>
          </cell>
          <cell r="FE1115" t="str">
            <v/>
          </cell>
          <cell r="FF1115">
            <v>0</v>
          </cell>
          <cell r="FG1115">
            <v>79.33</v>
          </cell>
          <cell r="FH1115">
            <v>71.25</v>
          </cell>
          <cell r="FI1115">
            <v>79</v>
          </cell>
          <cell r="FJ1115">
            <v>72</v>
          </cell>
          <cell r="FK1115" t="str">
            <v/>
          </cell>
          <cell r="FL1115">
            <v>0</v>
          </cell>
          <cell r="FM1115">
            <v>79.33</v>
          </cell>
          <cell r="FN1115">
            <v>71.25</v>
          </cell>
          <cell r="FO1115">
            <v>79</v>
          </cell>
          <cell r="FP1115">
            <v>72</v>
          </cell>
          <cell r="FQ1115" t="str">
            <v/>
          </cell>
          <cell r="FR1115">
            <v>0</v>
          </cell>
          <cell r="FS1115">
            <v>79.33</v>
          </cell>
          <cell r="FT1115">
            <v>71.25</v>
          </cell>
          <cell r="FU1115">
            <v>79</v>
          </cell>
          <cell r="FV1115">
            <v>72</v>
          </cell>
          <cell r="FW1115" t="str">
            <v/>
          </cell>
          <cell r="FX1115">
            <v>0</v>
          </cell>
          <cell r="FY1115">
            <v>79.33</v>
          </cell>
          <cell r="FZ1115">
            <v>71.25</v>
          </cell>
          <cell r="GA1115">
            <v>79</v>
          </cell>
          <cell r="GB1115">
            <v>72</v>
          </cell>
          <cell r="GC1115" t="str">
            <v/>
          </cell>
          <cell r="GD1115">
            <v>0</v>
          </cell>
          <cell r="GE1115">
            <v>79.33</v>
          </cell>
          <cell r="GF1115">
            <v>71.25</v>
          </cell>
          <cell r="GG1115">
            <v>79</v>
          </cell>
          <cell r="GH1115">
            <v>72</v>
          </cell>
          <cell r="GI1115" t="str">
            <v/>
          </cell>
          <cell r="GJ1115">
            <v>0</v>
          </cell>
          <cell r="GK1115">
            <v>79.33</v>
          </cell>
          <cell r="GL1115">
            <v>71.25</v>
          </cell>
          <cell r="GM1115">
            <v>79</v>
          </cell>
          <cell r="GN1115">
            <v>72</v>
          </cell>
          <cell r="GO1115" t="str">
            <v/>
          </cell>
          <cell r="GP1115">
            <v>0</v>
          </cell>
          <cell r="GQ1115">
            <v>79.33</v>
          </cell>
          <cell r="GR1115">
            <v>71.25</v>
          </cell>
          <cell r="GS1115">
            <v>79</v>
          </cell>
          <cell r="GT1115">
            <v>72</v>
          </cell>
          <cell r="GU1115" t="str">
            <v/>
          </cell>
          <cell r="GV1115">
            <v>0</v>
          </cell>
          <cell r="GW1115">
            <v>81.92</v>
          </cell>
          <cell r="GX1115">
            <v>78.75</v>
          </cell>
          <cell r="GY1115">
            <v>70</v>
          </cell>
          <cell r="GZ1115">
            <v>78</v>
          </cell>
          <cell r="HA1115" t="str">
            <v>EKO-L</v>
          </cell>
          <cell r="HB1115">
            <v>0</v>
          </cell>
          <cell r="HC1115">
            <v>83.83</v>
          </cell>
          <cell r="HD1115">
            <v>75.75</v>
          </cell>
          <cell r="HE1115">
            <v>77.5</v>
          </cell>
          <cell r="HF1115">
            <v>79</v>
          </cell>
          <cell r="HH1115">
            <v>0</v>
          </cell>
          <cell r="HM1115" t="str">
            <v/>
          </cell>
          <cell r="HN1115" t="str">
            <v/>
          </cell>
          <cell r="HS1115">
            <v>0</v>
          </cell>
          <cell r="HT1115" t="str">
            <v>PKN</v>
          </cell>
          <cell r="HU1115">
            <v>0</v>
          </cell>
          <cell r="HV1115" t="str">
            <v>IND</v>
          </cell>
          <cell r="HW1115">
            <v>0</v>
          </cell>
          <cell r="HX1115" t="str">
            <v>MAT-W</v>
          </cell>
          <cell r="HY1115">
            <v>0</v>
          </cell>
          <cell r="HZ1115" t="str">
            <v>SEJ-W</v>
          </cell>
          <cell r="IA1115">
            <v>0</v>
          </cell>
          <cell r="IB1115" t="str">
            <v>IGR-W</v>
          </cell>
          <cell r="IC1115">
            <v>0</v>
          </cell>
          <cell r="ID1115" t="str">
            <v>SBO</v>
          </cell>
          <cell r="IE1115">
            <v>0</v>
          </cell>
          <cell r="IF1115" t="str">
            <v>PJO</v>
          </cell>
          <cell r="IG1115">
            <v>0</v>
          </cell>
          <cell r="IH1115" t="str">
            <v>PRA</v>
          </cell>
          <cell r="II1115">
            <v>0</v>
          </cell>
          <cell r="IJ1115" t="str">
            <v>JAW</v>
          </cell>
          <cell r="IK1115">
            <v>0</v>
          </cell>
          <cell r="IL1115" t="str">
            <v>ARB</v>
          </cell>
          <cell r="IM1115">
            <v>0</v>
          </cell>
          <cell r="IN1115" t="str">
            <v>PKM</v>
          </cell>
          <cell r="IO1115">
            <v>0</v>
          </cell>
          <cell r="IP1115" t="str">
            <v>MAT-P</v>
          </cell>
          <cell r="IQ1115">
            <v>0</v>
          </cell>
          <cell r="IR1115" t="str">
            <v>BIO-P</v>
          </cell>
          <cell r="IS1115">
            <v>0</v>
          </cell>
          <cell r="IT1115" t="str">
            <v>FIS-P</v>
          </cell>
          <cell r="IU1115">
            <v>0</v>
          </cell>
          <cell r="IV1115" t="str">
            <v>KIM-P</v>
          </cell>
          <cell r="IW1115">
            <v>0</v>
          </cell>
          <cell r="IX1115" t="str">
            <v>EKO-L</v>
          </cell>
          <cell r="IY1115">
            <v>0</v>
          </cell>
          <cell r="JA1115">
            <v>0</v>
          </cell>
        </row>
        <row r="1116">
          <cell r="Q1116" t="str">
            <v/>
          </cell>
          <cell r="AB1116" t="str">
            <v/>
          </cell>
          <cell r="AC1116">
            <v>5</v>
          </cell>
          <cell r="AI1116" t="str">
            <v/>
          </cell>
          <cell r="AJ1116">
            <v>0</v>
          </cell>
          <cell r="AK1116">
            <v>83.25</v>
          </cell>
          <cell r="AL1116">
            <v>84.5</v>
          </cell>
          <cell r="AM1116">
            <v>88</v>
          </cell>
          <cell r="AN1116">
            <v>80</v>
          </cell>
          <cell r="AO1116" t="str">
            <v/>
          </cell>
          <cell r="AP1116">
            <v>0</v>
          </cell>
          <cell r="AQ1116">
            <v>85</v>
          </cell>
          <cell r="AR1116">
            <v>0</v>
          </cell>
          <cell r="AS1116">
            <v>78.5</v>
          </cell>
          <cell r="AT1116">
            <v>81</v>
          </cell>
          <cell r="AU1116" t="str">
            <v/>
          </cell>
          <cell r="AV1116">
            <v>0</v>
          </cell>
          <cell r="AW1116">
            <v>81.83</v>
          </cell>
          <cell r="AX1116">
            <v>84</v>
          </cell>
          <cell r="AY1116">
            <v>88</v>
          </cell>
          <cell r="AZ1116">
            <v>80</v>
          </cell>
          <cell r="BA1116" t="str">
            <v/>
          </cell>
          <cell r="BB1116">
            <v>0</v>
          </cell>
          <cell r="BC1116">
            <v>86.75</v>
          </cell>
          <cell r="BD1116">
            <v>84.5</v>
          </cell>
          <cell r="BE1116">
            <v>88</v>
          </cell>
          <cell r="BF1116">
            <v>82</v>
          </cell>
          <cell r="BG1116" t="str">
            <v/>
          </cell>
          <cell r="BH1116">
            <v>0</v>
          </cell>
          <cell r="BI1116">
            <v>84.33</v>
          </cell>
          <cell r="BJ1116">
            <v>80</v>
          </cell>
          <cell r="BK1116">
            <v>77.75</v>
          </cell>
          <cell r="BL1116">
            <v>78</v>
          </cell>
          <cell r="BM1116" t="str">
            <v/>
          </cell>
          <cell r="BN1116">
            <v>0</v>
          </cell>
          <cell r="BO1116">
            <v>81.13</v>
          </cell>
          <cell r="BP1116">
            <v>78.25</v>
          </cell>
          <cell r="BQ1116">
            <v>77.75</v>
          </cell>
          <cell r="BR1116">
            <v>85</v>
          </cell>
          <cell r="BS1116" t="str">
            <v/>
          </cell>
          <cell r="BT1116">
            <v>0</v>
          </cell>
          <cell r="BU1116">
            <v>86.5</v>
          </cell>
          <cell r="BV1116">
            <v>84.25</v>
          </cell>
          <cell r="BW1116">
            <v>88.5</v>
          </cell>
          <cell r="BX1116">
            <v>88</v>
          </cell>
          <cell r="BY1116" t="str">
            <v/>
          </cell>
          <cell r="BZ1116">
            <v>0</v>
          </cell>
          <cell r="CA1116">
            <v>86.78</v>
          </cell>
          <cell r="CB1116">
            <v>81.75</v>
          </cell>
          <cell r="CC1116">
            <v>81</v>
          </cell>
          <cell r="CD1116">
            <v>82</v>
          </cell>
          <cell r="CE1116" t="str">
            <v/>
          </cell>
          <cell r="CF1116">
            <v>0</v>
          </cell>
          <cell r="CG1116">
            <v>86.25</v>
          </cell>
          <cell r="CH1116">
            <v>76.25</v>
          </cell>
          <cell r="CI1116">
            <v>78</v>
          </cell>
          <cell r="CJ1116">
            <v>82</v>
          </cell>
          <cell r="CK1116" t="str">
            <v/>
          </cell>
          <cell r="CL1116">
            <v>0</v>
          </cell>
          <cell r="CM1116">
            <v>76.17</v>
          </cell>
          <cell r="CN1116">
            <v>83.5</v>
          </cell>
          <cell r="CO1116">
            <v>80</v>
          </cell>
          <cell r="CP1116">
            <v>78</v>
          </cell>
          <cell r="CQ1116" t="str">
            <v/>
          </cell>
          <cell r="CR1116">
            <v>0</v>
          </cell>
          <cell r="CS1116">
            <v>82.08</v>
          </cell>
          <cell r="CT1116">
            <v>89.75</v>
          </cell>
          <cell r="CU1116">
            <v>86.5</v>
          </cell>
          <cell r="CV1116">
            <v>83</v>
          </cell>
          <cell r="CW1116" t="str">
            <v/>
          </cell>
          <cell r="CX1116">
            <v>0</v>
          </cell>
          <cell r="CY1116">
            <v>82.44</v>
          </cell>
          <cell r="CZ1116">
            <v>83.75</v>
          </cell>
          <cell r="DA1116">
            <v>76.75</v>
          </cell>
          <cell r="DB1116">
            <v>83</v>
          </cell>
          <cell r="DC1116" t="str">
            <v/>
          </cell>
          <cell r="DD1116">
            <v>0</v>
          </cell>
          <cell r="DE1116">
            <v>91</v>
          </cell>
          <cell r="DF1116">
            <v>81</v>
          </cell>
          <cell r="DG1116">
            <v>81.75</v>
          </cell>
          <cell r="DH1116">
            <v>88</v>
          </cell>
          <cell r="DI1116" t="str">
            <v/>
          </cell>
          <cell r="DJ1116">
            <v>0</v>
          </cell>
          <cell r="DK1116">
            <v>0</v>
          </cell>
          <cell r="DL1116">
            <v>0</v>
          </cell>
          <cell r="DM1116">
            <v>0</v>
          </cell>
          <cell r="DN1116">
            <v>85</v>
          </cell>
          <cell r="DO1116" t="str">
            <v/>
          </cell>
          <cell r="DP1116">
            <v>0</v>
          </cell>
          <cell r="DQ1116">
            <v>89</v>
          </cell>
          <cell r="DR1116">
            <v>85.5</v>
          </cell>
          <cell r="DS1116">
            <v>91.5</v>
          </cell>
          <cell r="DT1116">
            <v>82</v>
          </cell>
          <cell r="DU1116" t="str">
            <v/>
          </cell>
          <cell r="DV1116">
            <v>0</v>
          </cell>
          <cell r="DW1116">
            <v>91</v>
          </cell>
          <cell r="DX1116">
            <v>86.75</v>
          </cell>
          <cell r="DY1116">
            <v>79.75</v>
          </cell>
          <cell r="DZ1116">
            <v>85</v>
          </cell>
          <cell r="EA1116" t="str">
            <v/>
          </cell>
          <cell r="EB1116">
            <v>0</v>
          </cell>
          <cell r="EC1116">
            <v>79.78</v>
          </cell>
          <cell r="ED1116">
            <v>78.25</v>
          </cell>
          <cell r="EE1116">
            <v>84.25</v>
          </cell>
          <cell r="EF1116">
            <v>77</v>
          </cell>
          <cell r="EG1116" t="str">
            <v/>
          </cell>
          <cell r="EH1116">
            <v>0</v>
          </cell>
          <cell r="EI1116">
            <v>78.5</v>
          </cell>
          <cell r="EJ1116">
            <v>74.75</v>
          </cell>
          <cell r="EK1116">
            <v>74.5</v>
          </cell>
          <cell r="EL1116">
            <v>76</v>
          </cell>
          <cell r="EM1116" t="str">
            <v/>
          </cell>
          <cell r="EN1116">
            <v>0</v>
          </cell>
          <cell r="EO1116">
            <v>78.5</v>
          </cell>
          <cell r="EP1116">
            <v>74.75</v>
          </cell>
          <cell r="EQ1116">
            <v>74.5</v>
          </cell>
          <cell r="ER1116">
            <v>76</v>
          </cell>
          <cell r="ES1116" t="str">
            <v/>
          </cell>
          <cell r="ET1116">
            <v>0</v>
          </cell>
          <cell r="EU1116">
            <v>78.5</v>
          </cell>
          <cell r="EV1116">
            <v>74.75</v>
          </cell>
          <cell r="EW1116">
            <v>74.5</v>
          </cell>
          <cell r="EX1116">
            <v>76</v>
          </cell>
          <cell r="EY1116" t="str">
            <v/>
          </cell>
          <cell r="EZ1116">
            <v>0</v>
          </cell>
          <cell r="FA1116">
            <v>79.33</v>
          </cell>
          <cell r="FB1116">
            <v>71.25</v>
          </cell>
          <cell r="FC1116">
            <v>79</v>
          </cell>
          <cell r="FD1116">
            <v>72</v>
          </cell>
          <cell r="FE1116" t="str">
            <v/>
          </cell>
          <cell r="FF1116">
            <v>0</v>
          </cell>
          <cell r="FG1116">
            <v>79.33</v>
          </cell>
          <cell r="FH1116">
            <v>71.25</v>
          </cell>
          <cell r="FI1116">
            <v>79</v>
          </cell>
          <cell r="FJ1116">
            <v>72</v>
          </cell>
          <cell r="FK1116" t="str">
            <v/>
          </cell>
          <cell r="FL1116">
            <v>0</v>
          </cell>
          <cell r="FM1116">
            <v>79.33</v>
          </cell>
          <cell r="FN1116">
            <v>71.25</v>
          </cell>
          <cell r="FO1116">
            <v>79</v>
          </cell>
          <cell r="FP1116">
            <v>72</v>
          </cell>
          <cell r="FQ1116" t="str">
            <v/>
          </cell>
          <cell r="FR1116">
            <v>0</v>
          </cell>
          <cell r="FS1116">
            <v>79.33</v>
          </cell>
          <cell r="FT1116">
            <v>71.25</v>
          </cell>
          <cell r="FU1116">
            <v>79</v>
          </cell>
          <cell r="FV1116">
            <v>72</v>
          </cell>
          <cell r="FW1116" t="str">
            <v/>
          </cell>
          <cell r="FX1116">
            <v>0</v>
          </cell>
          <cell r="FY1116">
            <v>79.33</v>
          </cell>
          <cell r="FZ1116">
            <v>71.25</v>
          </cell>
          <cell r="GA1116">
            <v>79</v>
          </cell>
          <cell r="GB1116">
            <v>72</v>
          </cell>
          <cell r="GC1116" t="str">
            <v/>
          </cell>
          <cell r="GD1116">
            <v>0</v>
          </cell>
          <cell r="GE1116">
            <v>79.33</v>
          </cell>
          <cell r="GF1116">
            <v>71.25</v>
          </cell>
          <cell r="GG1116">
            <v>79</v>
          </cell>
          <cell r="GH1116">
            <v>72</v>
          </cell>
          <cell r="GI1116" t="str">
            <v/>
          </cell>
          <cell r="GJ1116">
            <v>0</v>
          </cell>
          <cell r="GK1116">
            <v>79.33</v>
          </cell>
          <cell r="GL1116">
            <v>71.25</v>
          </cell>
          <cell r="GM1116">
            <v>79</v>
          </cell>
          <cell r="GN1116">
            <v>72</v>
          </cell>
          <cell r="GO1116" t="str">
            <v/>
          </cell>
          <cell r="GP1116">
            <v>0</v>
          </cell>
          <cell r="GQ1116">
            <v>79.33</v>
          </cell>
          <cell r="GR1116">
            <v>71.25</v>
          </cell>
          <cell r="GS1116">
            <v>79</v>
          </cell>
          <cell r="GT1116">
            <v>72</v>
          </cell>
          <cell r="GU1116" t="str">
            <v/>
          </cell>
          <cell r="GV1116">
            <v>0</v>
          </cell>
          <cell r="GW1116">
            <v>81.92</v>
          </cell>
          <cell r="GX1116">
            <v>78.75</v>
          </cell>
          <cell r="GY1116">
            <v>70</v>
          </cell>
          <cell r="GZ1116">
            <v>78</v>
          </cell>
          <cell r="HA1116" t="str">
            <v>EKO-L</v>
          </cell>
          <cell r="HB1116">
            <v>0</v>
          </cell>
          <cell r="HC1116">
            <v>83.83</v>
          </cell>
          <cell r="HD1116">
            <v>75.75</v>
          </cell>
          <cell r="HE1116">
            <v>77.5</v>
          </cell>
          <cell r="HF1116">
            <v>79</v>
          </cell>
          <cell r="HH1116">
            <v>0</v>
          </cell>
          <cell r="HM1116" t="str">
            <v/>
          </cell>
          <cell r="HN1116" t="str">
            <v/>
          </cell>
          <cell r="HS1116">
            <v>0</v>
          </cell>
          <cell r="HT1116" t="str">
            <v>PKN</v>
          </cell>
          <cell r="HU1116">
            <v>0</v>
          </cell>
          <cell r="HV1116" t="str">
            <v>IND</v>
          </cell>
          <cell r="HW1116">
            <v>0</v>
          </cell>
          <cell r="HX1116" t="str">
            <v>MAT-W</v>
          </cell>
          <cell r="HY1116">
            <v>0</v>
          </cell>
          <cell r="HZ1116" t="str">
            <v>SEJ-W</v>
          </cell>
          <cell r="IA1116">
            <v>0</v>
          </cell>
          <cell r="IB1116" t="str">
            <v>IGR-W</v>
          </cell>
          <cell r="IC1116">
            <v>0</v>
          </cell>
          <cell r="ID1116" t="str">
            <v>SBO</v>
          </cell>
          <cell r="IE1116">
            <v>0</v>
          </cell>
          <cell r="IF1116" t="str">
            <v>PJO</v>
          </cell>
          <cell r="IG1116">
            <v>0</v>
          </cell>
          <cell r="IH1116" t="str">
            <v>PRA</v>
          </cell>
          <cell r="II1116">
            <v>0</v>
          </cell>
          <cell r="IJ1116" t="str">
            <v>JAW</v>
          </cell>
          <cell r="IK1116">
            <v>0</v>
          </cell>
          <cell r="IL1116" t="str">
            <v>ARB</v>
          </cell>
          <cell r="IM1116">
            <v>0</v>
          </cell>
          <cell r="IN1116" t="str">
            <v>PKM</v>
          </cell>
          <cell r="IO1116">
            <v>0</v>
          </cell>
          <cell r="IP1116" t="str">
            <v>MAT-P</v>
          </cell>
          <cell r="IQ1116">
            <v>0</v>
          </cell>
          <cell r="IR1116" t="str">
            <v>BIO-P</v>
          </cell>
          <cell r="IS1116">
            <v>0</v>
          </cell>
          <cell r="IT1116" t="str">
            <v>FIS-P</v>
          </cell>
          <cell r="IU1116">
            <v>0</v>
          </cell>
          <cell r="IV1116" t="str">
            <v>KIM-P</v>
          </cell>
          <cell r="IW1116">
            <v>0</v>
          </cell>
          <cell r="IX1116" t="str">
            <v>EKO-L</v>
          </cell>
          <cell r="IY1116">
            <v>0</v>
          </cell>
          <cell r="JA1116">
            <v>0</v>
          </cell>
        </row>
        <row r="1117">
          <cell r="Q1117" t="str">
            <v/>
          </cell>
          <cell r="AB1117" t="str">
            <v/>
          </cell>
          <cell r="AC1117">
            <v>6</v>
          </cell>
          <cell r="AI1117" t="str">
            <v/>
          </cell>
          <cell r="AJ1117">
            <v>0</v>
          </cell>
          <cell r="AK1117">
            <v>83.25</v>
          </cell>
          <cell r="AL1117">
            <v>84.5</v>
          </cell>
          <cell r="AM1117">
            <v>88</v>
          </cell>
          <cell r="AN1117">
            <v>80</v>
          </cell>
          <cell r="AO1117" t="str">
            <v/>
          </cell>
          <cell r="AP1117">
            <v>0</v>
          </cell>
          <cell r="AQ1117">
            <v>85</v>
          </cell>
          <cell r="AR1117">
            <v>0</v>
          </cell>
          <cell r="AS1117">
            <v>78.5</v>
          </cell>
          <cell r="AT1117">
            <v>81</v>
          </cell>
          <cell r="AU1117" t="str">
            <v/>
          </cell>
          <cell r="AV1117">
            <v>0</v>
          </cell>
          <cell r="AW1117">
            <v>81.83</v>
          </cell>
          <cell r="AX1117">
            <v>84</v>
          </cell>
          <cell r="AY1117">
            <v>88</v>
          </cell>
          <cell r="AZ1117">
            <v>80</v>
          </cell>
          <cell r="BA1117" t="str">
            <v/>
          </cell>
          <cell r="BB1117">
            <v>0</v>
          </cell>
          <cell r="BC1117">
            <v>86.75</v>
          </cell>
          <cell r="BD1117">
            <v>84.5</v>
          </cell>
          <cell r="BE1117">
            <v>88</v>
          </cell>
          <cell r="BF1117">
            <v>82</v>
          </cell>
          <cell r="BG1117" t="str">
            <v/>
          </cell>
          <cell r="BH1117">
            <v>0</v>
          </cell>
          <cell r="BI1117">
            <v>84.33</v>
          </cell>
          <cell r="BJ1117">
            <v>80</v>
          </cell>
          <cell r="BK1117">
            <v>77.75</v>
          </cell>
          <cell r="BL1117">
            <v>78</v>
          </cell>
          <cell r="BM1117" t="str">
            <v/>
          </cell>
          <cell r="BN1117">
            <v>0</v>
          </cell>
          <cell r="BO1117">
            <v>81.13</v>
          </cell>
          <cell r="BP1117">
            <v>78.25</v>
          </cell>
          <cell r="BQ1117">
            <v>77.75</v>
          </cell>
          <cell r="BR1117">
            <v>85</v>
          </cell>
          <cell r="BS1117" t="str">
            <v/>
          </cell>
          <cell r="BT1117">
            <v>0</v>
          </cell>
          <cell r="BU1117">
            <v>86.5</v>
          </cell>
          <cell r="BV1117">
            <v>84.25</v>
          </cell>
          <cell r="BW1117">
            <v>88.5</v>
          </cell>
          <cell r="BX1117">
            <v>88</v>
          </cell>
          <cell r="BY1117" t="str">
            <v/>
          </cell>
          <cell r="BZ1117">
            <v>0</v>
          </cell>
          <cell r="CA1117">
            <v>86.78</v>
          </cell>
          <cell r="CB1117">
            <v>81.75</v>
          </cell>
          <cell r="CC1117">
            <v>81</v>
          </cell>
          <cell r="CD1117">
            <v>82</v>
          </cell>
          <cell r="CE1117" t="str">
            <v/>
          </cell>
          <cell r="CF1117">
            <v>0</v>
          </cell>
          <cell r="CG1117">
            <v>86.25</v>
          </cell>
          <cell r="CH1117">
            <v>76.25</v>
          </cell>
          <cell r="CI1117">
            <v>78</v>
          </cell>
          <cell r="CJ1117">
            <v>82</v>
          </cell>
          <cell r="CK1117" t="str">
            <v/>
          </cell>
          <cell r="CL1117">
            <v>0</v>
          </cell>
          <cell r="CM1117">
            <v>76.17</v>
          </cell>
          <cell r="CN1117">
            <v>83.5</v>
          </cell>
          <cell r="CO1117">
            <v>80</v>
          </cell>
          <cell r="CP1117">
            <v>78</v>
          </cell>
          <cell r="CQ1117" t="str">
            <v/>
          </cell>
          <cell r="CR1117">
            <v>0</v>
          </cell>
          <cell r="CS1117">
            <v>82.08</v>
          </cell>
          <cell r="CT1117">
            <v>89.75</v>
          </cell>
          <cell r="CU1117">
            <v>86.5</v>
          </cell>
          <cell r="CV1117">
            <v>83</v>
          </cell>
          <cell r="CW1117" t="str">
            <v/>
          </cell>
          <cell r="CX1117">
            <v>0</v>
          </cell>
          <cell r="CY1117">
            <v>82.44</v>
          </cell>
          <cell r="CZ1117">
            <v>83.75</v>
          </cell>
          <cell r="DA1117">
            <v>76.75</v>
          </cell>
          <cell r="DB1117">
            <v>83</v>
          </cell>
          <cell r="DC1117" t="str">
            <v/>
          </cell>
          <cell r="DD1117">
            <v>0</v>
          </cell>
          <cell r="DE1117">
            <v>91</v>
          </cell>
          <cell r="DF1117">
            <v>81</v>
          </cell>
          <cell r="DG1117">
            <v>81.75</v>
          </cell>
          <cell r="DH1117">
            <v>88</v>
          </cell>
          <cell r="DI1117" t="str">
            <v/>
          </cell>
          <cell r="DJ1117">
            <v>0</v>
          </cell>
          <cell r="DK1117">
            <v>0</v>
          </cell>
          <cell r="DL1117">
            <v>0</v>
          </cell>
          <cell r="DM1117">
            <v>0</v>
          </cell>
          <cell r="DN1117">
            <v>85</v>
          </cell>
          <cell r="DO1117" t="str">
            <v/>
          </cell>
          <cell r="DP1117">
            <v>0</v>
          </cell>
          <cell r="DQ1117">
            <v>89</v>
          </cell>
          <cell r="DR1117">
            <v>85.5</v>
          </cell>
          <cell r="DS1117">
            <v>91.5</v>
          </cell>
          <cell r="DT1117">
            <v>82</v>
          </cell>
          <cell r="DU1117" t="str">
            <v/>
          </cell>
          <cell r="DV1117">
            <v>0</v>
          </cell>
          <cell r="DW1117">
            <v>91</v>
          </cell>
          <cell r="DX1117">
            <v>86.75</v>
          </cell>
          <cell r="DY1117">
            <v>79.75</v>
          </cell>
          <cell r="DZ1117">
            <v>85</v>
          </cell>
          <cell r="EA1117" t="str">
            <v/>
          </cell>
          <cell r="EB1117">
            <v>0</v>
          </cell>
          <cell r="EC1117">
            <v>79.78</v>
          </cell>
          <cell r="ED1117">
            <v>78.25</v>
          </cell>
          <cell r="EE1117">
            <v>84.25</v>
          </cell>
          <cell r="EF1117">
            <v>77</v>
          </cell>
          <cell r="EG1117" t="str">
            <v/>
          </cell>
          <cell r="EH1117">
            <v>0</v>
          </cell>
          <cell r="EI1117">
            <v>78.5</v>
          </cell>
          <cell r="EJ1117">
            <v>74.75</v>
          </cell>
          <cell r="EK1117">
            <v>74.5</v>
          </cell>
          <cell r="EL1117">
            <v>76</v>
          </cell>
          <cell r="EM1117" t="str">
            <v/>
          </cell>
          <cell r="EN1117">
            <v>0</v>
          </cell>
          <cell r="EO1117">
            <v>78.5</v>
          </cell>
          <cell r="EP1117">
            <v>74.75</v>
          </cell>
          <cell r="EQ1117">
            <v>74.5</v>
          </cell>
          <cell r="ER1117">
            <v>76</v>
          </cell>
          <cell r="ES1117" t="str">
            <v/>
          </cell>
          <cell r="ET1117">
            <v>0</v>
          </cell>
          <cell r="EU1117">
            <v>78.5</v>
          </cell>
          <cell r="EV1117">
            <v>74.75</v>
          </cell>
          <cell r="EW1117">
            <v>74.5</v>
          </cell>
          <cell r="EX1117">
            <v>76</v>
          </cell>
          <cell r="EY1117" t="str">
            <v/>
          </cell>
          <cell r="EZ1117">
            <v>0</v>
          </cell>
          <cell r="FA1117">
            <v>79.33</v>
          </cell>
          <cell r="FB1117">
            <v>71.25</v>
          </cell>
          <cell r="FC1117">
            <v>79</v>
          </cell>
          <cell r="FD1117">
            <v>72</v>
          </cell>
          <cell r="FE1117" t="str">
            <v/>
          </cell>
          <cell r="FF1117">
            <v>0</v>
          </cell>
          <cell r="FG1117">
            <v>79.33</v>
          </cell>
          <cell r="FH1117">
            <v>71.25</v>
          </cell>
          <cell r="FI1117">
            <v>79</v>
          </cell>
          <cell r="FJ1117">
            <v>72</v>
          </cell>
          <cell r="FK1117" t="str">
            <v/>
          </cell>
          <cell r="FL1117">
            <v>0</v>
          </cell>
          <cell r="FM1117">
            <v>79.33</v>
          </cell>
          <cell r="FN1117">
            <v>71.25</v>
          </cell>
          <cell r="FO1117">
            <v>79</v>
          </cell>
          <cell r="FP1117">
            <v>72</v>
          </cell>
          <cell r="FQ1117" t="str">
            <v/>
          </cell>
          <cell r="FR1117">
            <v>0</v>
          </cell>
          <cell r="FS1117">
            <v>79.33</v>
          </cell>
          <cell r="FT1117">
            <v>71.25</v>
          </cell>
          <cell r="FU1117">
            <v>79</v>
          </cell>
          <cell r="FV1117">
            <v>72</v>
          </cell>
          <cell r="FW1117" t="str">
            <v/>
          </cell>
          <cell r="FX1117">
            <v>0</v>
          </cell>
          <cell r="FY1117">
            <v>79.33</v>
          </cell>
          <cell r="FZ1117">
            <v>71.25</v>
          </cell>
          <cell r="GA1117">
            <v>79</v>
          </cell>
          <cell r="GB1117">
            <v>72</v>
          </cell>
          <cell r="GC1117" t="str">
            <v/>
          </cell>
          <cell r="GD1117">
            <v>0</v>
          </cell>
          <cell r="GE1117">
            <v>79.33</v>
          </cell>
          <cell r="GF1117">
            <v>71.25</v>
          </cell>
          <cell r="GG1117">
            <v>79</v>
          </cell>
          <cell r="GH1117">
            <v>72</v>
          </cell>
          <cell r="GI1117" t="str">
            <v/>
          </cell>
          <cell r="GJ1117">
            <v>0</v>
          </cell>
          <cell r="GK1117">
            <v>79.33</v>
          </cell>
          <cell r="GL1117">
            <v>71.25</v>
          </cell>
          <cell r="GM1117">
            <v>79</v>
          </cell>
          <cell r="GN1117">
            <v>72</v>
          </cell>
          <cell r="GO1117" t="str">
            <v/>
          </cell>
          <cell r="GP1117">
            <v>0</v>
          </cell>
          <cell r="GQ1117">
            <v>79.33</v>
          </cell>
          <cell r="GR1117">
            <v>71.25</v>
          </cell>
          <cell r="GS1117">
            <v>79</v>
          </cell>
          <cell r="GT1117">
            <v>72</v>
          </cell>
          <cell r="GU1117" t="str">
            <v/>
          </cell>
          <cell r="GV1117">
            <v>0</v>
          </cell>
          <cell r="GW1117">
            <v>81.92</v>
          </cell>
          <cell r="GX1117">
            <v>78.75</v>
          </cell>
          <cell r="GY1117">
            <v>70</v>
          </cell>
          <cell r="GZ1117">
            <v>78</v>
          </cell>
          <cell r="HA1117" t="str">
            <v>EKO-L</v>
          </cell>
          <cell r="HB1117">
            <v>0</v>
          </cell>
          <cell r="HC1117">
            <v>83.83</v>
          </cell>
          <cell r="HD1117">
            <v>75.75</v>
          </cell>
          <cell r="HE1117">
            <v>77.5</v>
          </cell>
          <cell r="HF1117">
            <v>79</v>
          </cell>
          <cell r="HH1117">
            <v>0</v>
          </cell>
          <cell r="HM1117" t="str">
            <v/>
          </cell>
          <cell r="HN1117" t="str">
            <v/>
          </cell>
          <cell r="HS1117">
            <v>0</v>
          </cell>
          <cell r="HT1117" t="str">
            <v>PKN</v>
          </cell>
          <cell r="HU1117">
            <v>0</v>
          </cell>
          <cell r="HV1117" t="str">
            <v>IND</v>
          </cell>
          <cell r="HW1117">
            <v>0</v>
          </cell>
          <cell r="HX1117" t="str">
            <v>MAT-W</v>
          </cell>
          <cell r="HY1117">
            <v>0</v>
          </cell>
          <cell r="HZ1117" t="str">
            <v>SEJ-W</v>
          </cell>
          <cell r="IA1117">
            <v>0</v>
          </cell>
          <cell r="IB1117" t="str">
            <v>IGR-W</v>
          </cell>
          <cell r="IC1117">
            <v>0</v>
          </cell>
          <cell r="ID1117" t="str">
            <v>SBO</v>
          </cell>
          <cell r="IE1117">
            <v>0</v>
          </cell>
          <cell r="IF1117" t="str">
            <v>PJO</v>
          </cell>
          <cell r="IG1117">
            <v>0</v>
          </cell>
          <cell r="IH1117" t="str">
            <v>PRA</v>
          </cell>
          <cell r="II1117">
            <v>0</v>
          </cell>
          <cell r="IJ1117" t="str">
            <v>JAW</v>
          </cell>
          <cell r="IK1117">
            <v>0</v>
          </cell>
          <cell r="IL1117" t="str">
            <v>ARB</v>
          </cell>
          <cell r="IM1117">
            <v>0</v>
          </cell>
          <cell r="IN1117" t="str">
            <v>PKM</v>
          </cell>
          <cell r="IO1117">
            <v>0</v>
          </cell>
          <cell r="IP1117" t="str">
            <v>MAT-P</v>
          </cell>
          <cell r="IQ1117">
            <v>0</v>
          </cell>
          <cell r="IR1117" t="str">
            <v>BIO-P</v>
          </cell>
          <cell r="IS1117">
            <v>0</v>
          </cell>
          <cell r="IT1117" t="str">
            <v>FIS-P</v>
          </cell>
          <cell r="IU1117">
            <v>0</v>
          </cell>
          <cell r="IV1117" t="str">
            <v>KIM-P</v>
          </cell>
          <cell r="IW1117">
            <v>0</v>
          </cell>
          <cell r="IX1117" t="str">
            <v>EKO-L</v>
          </cell>
          <cell r="IY1117">
            <v>0</v>
          </cell>
          <cell r="JA1117">
            <v>0</v>
          </cell>
        </row>
        <row r="1118">
          <cell r="Q1118" t="str">
            <v/>
          </cell>
          <cell r="AB1118" t="str">
            <v/>
          </cell>
          <cell r="AC1118">
            <v>7</v>
          </cell>
          <cell r="AI1118" t="str">
            <v/>
          </cell>
          <cell r="AJ1118">
            <v>0</v>
          </cell>
          <cell r="AK1118">
            <v>83.25</v>
          </cell>
          <cell r="AL1118">
            <v>84.5</v>
          </cell>
          <cell r="AM1118">
            <v>88</v>
          </cell>
          <cell r="AN1118">
            <v>80</v>
          </cell>
          <cell r="AO1118" t="str">
            <v/>
          </cell>
          <cell r="AP1118">
            <v>0</v>
          </cell>
          <cell r="AQ1118">
            <v>85</v>
          </cell>
          <cell r="AR1118">
            <v>0</v>
          </cell>
          <cell r="AS1118">
            <v>78.5</v>
          </cell>
          <cell r="AT1118">
            <v>81</v>
          </cell>
          <cell r="AU1118" t="str">
            <v/>
          </cell>
          <cell r="AV1118">
            <v>0</v>
          </cell>
          <cell r="AW1118">
            <v>81.83</v>
          </cell>
          <cell r="AX1118">
            <v>84</v>
          </cell>
          <cell r="AY1118">
            <v>88</v>
          </cell>
          <cell r="AZ1118">
            <v>80</v>
          </cell>
          <cell r="BA1118" t="str">
            <v/>
          </cell>
          <cell r="BB1118">
            <v>0</v>
          </cell>
          <cell r="BC1118">
            <v>86.75</v>
          </cell>
          <cell r="BD1118">
            <v>84.5</v>
          </cell>
          <cell r="BE1118">
            <v>88</v>
          </cell>
          <cell r="BF1118">
            <v>82</v>
          </cell>
          <cell r="BG1118" t="str">
            <v/>
          </cell>
          <cell r="BH1118">
            <v>0</v>
          </cell>
          <cell r="BI1118">
            <v>84.33</v>
          </cell>
          <cell r="BJ1118">
            <v>80</v>
          </cell>
          <cell r="BK1118">
            <v>77.75</v>
          </cell>
          <cell r="BL1118">
            <v>78</v>
          </cell>
          <cell r="BM1118" t="str">
            <v/>
          </cell>
          <cell r="BN1118">
            <v>0</v>
          </cell>
          <cell r="BO1118">
            <v>81.13</v>
          </cell>
          <cell r="BP1118">
            <v>78.25</v>
          </cell>
          <cell r="BQ1118">
            <v>77.75</v>
          </cell>
          <cell r="BR1118">
            <v>85</v>
          </cell>
          <cell r="BS1118" t="str">
            <v/>
          </cell>
          <cell r="BT1118">
            <v>0</v>
          </cell>
          <cell r="BU1118">
            <v>86.5</v>
          </cell>
          <cell r="BV1118">
            <v>84.25</v>
          </cell>
          <cell r="BW1118">
            <v>88.5</v>
          </cell>
          <cell r="BX1118">
            <v>88</v>
          </cell>
          <cell r="BY1118" t="str">
            <v/>
          </cell>
          <cell r="BZ1118">
            <v>0</v>
          </cell>
          <cell r="CA1118">
            <v>86.78</v>
          </cell>
          <cell r="CB1118">
            <v>81.75</v>
          </cell>
          <cell r="CC1118">
            <v>81</v>
          </cell>
          <cell r="CD1118">
            <v>82</v>
          </cell>
          <cell r="CE1118" t="str">
            <v/>
          </cell>
          <cell r="CF1118">
            <v>0</v>
          </cell>
          <cell r="CG1118">
            <v>86.25</v>
          </cell>
          <cell r="CH1118">
            <v>76.25</v>
          </cell>
          <cell r="CI1118">
            <v>78</v>
          </cell>
          <cell r="CJ1118">
            <v>82</v>
          </cell>
          <cell r="CK1118" t="str">
            <v/>
          </cell>
          <cell r="CL1118">
            <v>0</v>
          </cell>
          <cell r="CM1118">
            <v>76.17</v>
          </cell>
          <cell r="CN1118">
            <v>83.5</v>
          </cell>
          <cell r="CO1118">
            <v>80</v>
          </cell>
          <cell r="CP1118">
            <v>78</v>
          </cell>
          <cell r="CQ1118" t="str">
            <v/>
          </cell>
          <cell r="CR1118">
            <v>0</v>
          </cell>
          <cell r="CS1118">
            <v>82.08</v>
          </cell>
          <cell r="CT1118">
            <v>89.75</v>
          </cell>
          <cell r="CU1118">
            <v>86.5</v>
          </cell>
          <cell r="CV1118">
            <v>83</v>
          </cell>
          <cell r="CW1118" t="str">
            <v/>
          </cell>
          <cell r="CX1118">
            <v>0</v>
          </cell>
          <cell r="CY1118">
            <v>82.44</v>
          </cell>
          <cell r="CZ1118">
            <v>83.75</v>
          </cell>
          <cell r="DA1118">
            <v>76.75</v>
          </cell>
          <cell r="DB1118">
            <v>83</v>
          </cell>
          <cell r="DC1118" t="str">
            <v/>
          </cell>
          <cell r="DD1118">
            <v>0</v>
          </cell>
          <cell r="DE1118">
            <v>91</v>
          </cell>
          <cell r="DF1118">
            <v>81</v>
          </cell>
          <cell r="DG1118">
            <v>81.75</v>
          </cell>
          <cell r="DH1118">
            <v>88</v>
          </cell>
          <cell r="DI1118" t="str">
            <v/>
          </cell>
          <cell r="DJ1118">
            <v>0</v>
          </cell>
          <cell r="DK1118">
            <v>0</v>
          </cell>
          <cell r="DL1118">
            <v>0</v>
          </cell>
          <cell r="DM1118">
            <v>0</v>
          </cell>
          <cell r="DN1118">
            <v>85</v>
          </cell>
          <cell r="DO1118" t="str">
            <v/>
          </cell>
          <cell r="DP1118">
            <v>0</v>
          </cell>
          <cell r="DQ1118">
            <v>89</v>
          </cell>
          <cell r="DR1118">
            <v>85.5</v>
          </cell>
          <cell r="DS1118">
            <v>91.5</v>
          </cell>
          <cell r="DT1118">
            <v>82</v>
          </cell>
          <cell r="DU1118" t="str">
            <v/>
          </cell>
          <cell r="DV1118">
            <v>0</v>
          </cell>
          <cell r="DW1118">
            <v>91</v>
          </cell>
          <cell r="DX1118">
            <v>86.75</v>
          </cell>
          <cell r="DY1118">
            <v>79.75</v>
          </cell>
          <cell r="DZ1118">
            <v>85</v>
          </cell>
          <cell r="EA1118" t="str">
            <v/>
          </cell>
          <cell r="EB1118">
            <v>0</v>
          </cell>
          <cell r="EC1118">
            <v>79.78</v>
          </cell>
          <cell r="ED1118">
            <v>78.25</v>
          </cell>
          <cell r="EE1118">
            <v>84.25</v>
          </cell>
          <cell r="EF1118">
            <v>77</v>
          </cell>
          <cell r="EG1118" t="str">
            <v/>
          </cell>
          <cell r="EH1118">
            <v>0</v>
          </cell>
          <cell r="EI1118">
            <v>78.5</v>
          </cell>
          <cell r="EJ1118">
            <v>74.75</v>
          </cell>
          <cell r="EK1118">
            <v>74.5</v>
          </cell>
          <cell r="EL1118">
            <v>76</v>
          </cell>
          <cell r="EM1118" t="str">
            <v/>
          </cell>
          <cell r="EN1118">
            <v>0</v>
          </cell>
          <cell r="EO1118">
            <v>78.5</v>
          </cell>
          <cell r="EP1118">
            <v>74.75</v>
          </cell>
          <cell r="EQ1118">
            <v>74.5</v>
          </cell>
          <cell r="ER1118">
            <v>76</v>
          </cell>
          <cell r="ES1118" t="str">
            <v/>
          </cell>
          <cell r="ET1118">
            <v>0</v>
          </cell>
          <cell r="EU1118">
            <v>78.5</v>
          </cell>
          <cell r="EV1118">
            <v>74.75</v>
          </cell>
          <cell r="EW1118">
            <v>74.5</v>
          </cell>
          <cell r="EX1118">
            <v>76</v>
          </cell>
          <cell r="EY1118" t="str">
            <v/>
          </cell>
          <cell r="EZ1118">
            <v>0</v>
          </cell>
          <cell r="FA1118">
            <v>79.33</v>
          </cell>
          <cell r="FB1118">
            <v>71.25</v>
          </cell>
          <cell r="FC1118">
            <v>79</v>
          </cell>
          <cell r="FD1118">
            <v>72</v>
          </cell>
          <cell r="FE1118" t="str">
            <v/>
          </cell>
          <cell r="FF1118">
            <v>0</v>
          </cell>
          <cell r="FG1118">
            <v>79.33</v>
          </cell>
          <cell r="FH1118">
            <v>71.25</v>
          </cell>
          <cell r="FI1118">
            <v>79</v>
          </cell>
          <cell r="FJ1118">
            <v>72</v>
          </cell>
          <cell r="FK1118" t="str">
            <v/>
          </cell>
          <cell r="FL1118">
            <v>0</v>
          </cell>
          <cell r="FM1118">
            <v>79.33</v>
          </cell>
          <cell r="FN1118">
            <v>71.25</v>
          </cell>
          <cell r="FO1118">
            <v>79</v>
          </cell>
          <cell r="FP1118">
            <v>72</v>
          </cell>
          <cell r="FQ1118" t="str">
            <v/>
          </cell>
          <cell r="FR1118">
            <v>0</v>
          </cell>
          <cell r="FS1118">
            <v>79.33</v>
          </cell>
          <cell r="FT1118">
            <v>71.25</v>
          </cell>
          <cell r="FU1118">
            <v>79</v>
          </cell>
          <cell r="FV1118">
            <v>72</v>
          </cell>
          <cell r="FW1118" t="str">
            <v/>
          </cell>
          <cell r="FX1118">
            <v>0</v>
          </cell>
          <cell r="FY1118">
            <v>79.33</v>
          </cell>
          <cell r="FZ1118">
            <v>71.25</v>
          </cell>
          <cell r="GA1118">
            <v>79</v>
          </cell>
          <cell r="GB1118">
            <v>72</v>
          </cell>
          <cell r="GC1118" t="str">
            <v/>
          </cell>
          <cell r="GD1118">
            <v>0</v>
          </cell>
          <cell r="GE1118">
            <v>79.33</v>
          </cell>
          <cell r="GF1118">
            <v>71.25</v>
          </cell>
          <cell r="GG1118">
            <v>79</v>
          </cell>
          <cell r="GH1118">
            <v>72</v>
          </cell>
          <cell r="GI1118" t="str">
            <v/>
          </cell>
          <cell r="GJ1118">
            <v>0</v>
          </cell>
          <cell r="GK1118">
            <v>79.33</v>
          </cell>
          <cell r="GL1118">
            <v>71.25</v>
          </cell>
          <cell r="GM1118">
            <v>79</v>
          </cell>
          <cell r="GN1118">
            <v>72</v>
          </cell>
          <cell r="GO1118" t="str">
            <v/>
          </cell>
          <cell r="GP1118">
            <v>0</v>
          </cell>
          <cell r="GQ1118">
            <v>79.33</v>
          </cell>
          <cell r="GR1118">
            <v>71.25</v>
          </cell>
          <cell r="GS1118">
            <v>79</v>
          </cell>
          <cell r="GT1118">
            <v>72</v>
          </cell>
          <cell r="GU1118" t="str">
            <v/>
          </cell>
          <cell r="GV1118">
            <v>0</v>
          </cell>
          <cell r="GW1118">
            <v>81.92</v>
          </cell>
          <cell r="GX1118">
            <v>78.75</v>
          </cell>
          <cell r="GY1118">
            <v>70</v>
          </cell>
          <cell r="GZ1118">
            <v>78</v>
          </cell>
          <cell r="HA1118" t="str">
            <v>EKO-L</v>
          </cell>
          <cell r="HB1118">
            <v>0</v>
          </cell>
          <cell r="HC1118">
            <v>83.83</v>
          </cell>
          <cell r="HD1118">
            <v>75.75</v>
          </cell>
          <cell r="HE1118">
            <v>77.5</v>
          </cell>
          <cell r="HF1118">
            <v>79</v>
          </cell>
          <cell r="HH1118">
            <v>0</v>
          </cell>
          <cell r="HM1118" t="str">
            <v/>
          </cell>
          <cell r="HN1118" t="str">
            <v/>
          </cell>
          <cell r="HS1118">
            <v>0</v>
          </cell>
          <cell r="HT1118" t="str">
            <v>PKN</v>
          </cell>
          <cell r="HU1118">
            <v>0</v>
          </cell>
          <cell r="HV1118" t="str">
            <v>IND</v>
          </cell>
          <cell r="HW1118">
            <v>0</v>
          </cell>
          <cell r="HX1118" t="str">
            <v>MAT-W</v>
          </cell>
          <cell r="HY1118">
            <v>0</v>
          </cell>
          <cell r="HZ1118" t="str">
            <v>SEJ-W</v>
          </cell>
          <cell r="IA1118">
            <v>0</v>
          </cell>
          <cell r="IB1118" t="str">
            <v>IGR-W</v>
          </cell>
          <cell r="IC1118">
            <v>0</v>
          </cell>
          <cell r="ID1118" t="str">
            <v>SBO</v>
          </cell>
          <cell r="IE1118">
            <v>0</v>
          </cell>
          <cell r="IF1118" t="str">
            <v>PJO</v>
          </cell>
          <cell r="IG1118">
            <v>0</v>
          </cell>
          <cell r="IH1118" t="str">
            <v>PRA</v>
          </cell>
          <cell r="II1118">
            <v>0</v>
          </cell>
          <cell r="IJ1118" t="str">
            <v>JAW</v>
          </cell>
          <cell r="IK1118">
            <v>0</v>
          </cell>
          <cell r="IL1118" t="str">
            <v>ARB</v>
          </cell>
          <cell r="IM1118">
            <v>0</v>
          </cell>
          <cell r="IN1118" t="str">
            <v>PKM</v>
          </cell>
          <cell r="IO1118">
            <v>0</v>
          </cell>
          <cell r="IP1118" t="str">
            <v>MAT-P</v>
          </cell>
          <cell r="IQ1118">
            <v>0</v>
          </cell>
          <cell r="IR1118" t="str">
            <v>BIO-P</v>
          </cell>
          <cell r="IS1118">
            <v>0</v>
          </cell>
          <cell r="IT1118" t="str">
            <v>FIS-P</v>
          </cell>
          <cell r="IU1118">
            <v>0</v>
          </cell>
          <cell r="IV1118" t="str">
            <v>KIM-P</v>
          </cell>
          <cell r="IW1118">
            <v>0</v>
          </cell>
          <cell r="IX1118" t="str">
            <v>EKO-L</v>
          </cell>
          <cell r="IY1118">
            <v>0</v>
          </cell>
          <cell r="JA1118">
            <v>0</v>
          </cell>
        </row>
        <row r="1119">
          <cell r="Q1119" t="str">
            <v/>
          </cell>
          <cell r="AB1119" t="str">
            <v/>
          </cell>
          <cell r="AC1119">
            <v>8</v>
          </cell>
          <cell r="AI1119" t="str">
            <v/>
          </cell>
          <cell r="AJ1119">
            <v>0</v>
          </cell>
          <cell r="AK1119">
            <v>83.25</v>
          </cell>
          <cell r="AL1119">
            <v>84.5</v>
          </cell>
          <cell r="AM1119">
            <v>88</v>
          </cell>
          <cell r="AN1119">
            <v>80</v>
          </cell>
          <cell r="AO1119" t="str">
            <v/>
          </cell>
          <cell r="AP1119">
            <v>0</v>
          </cell>
          <cell r="AQ1119">
            <v>85</v>
          </cell>
          <cell r="AR1119">
            <v>0</v>
          </cell>
          <cell r="AS1119">
            <v>78.5</v>
          </cell>
          <cell r="AT1119">
            <v>81</v>
          </cell>
          <cell r="AU1119" t="str">
            <v/>
          </cell>
          <cell r="AV1119">
            <v>0</v>
          </cell>
          <cell r="AW1119">
            <v>81.83</v>
          </cell>
          <cell r="AX1119">
            <v>84</v>
          </cell>
          <cell r="AY1119">
            <v>88</v>
          </cell>
          <cell r="AZ1119">
            <v>80</v>
          </cell>
          <cell r="BA1119" t="str">
            <v/>
          </cell>
          <cell r="BB1119">
            <v>0</v>
          </cell>
          <cell r="BC1119">
            <v>86.75</v>
          </cell>
          <cell r="BD1119">
            <v>84.5</v>
          </cell>
          <cell r="BE1119">
            <v>88</v>
          </cell>
          <cell r="BF1119">
            <v>82</v>
          </cell>
          <cell r="BG1119" t="str">
            <v/>
          </cell>
          <cell r="BH1119">
            <v>0</v>
          </cell>
          <cell r="BI1119">
            <v>84.33</v>
          </cell>
          <cell r="BJ1119">
            <v>80</v>
          </cell>
          <cell r="BK1119">
            <v>77.75</v>
          </cell>
          <cell r="BL1119">
            <v>78</v>
          </cell>
          <cell r="BM1119" t="str">
            <v/>
          </cell>
          <cell r="BN1119">
            <v>0</v>
          </cell>
          <cell r="BO1119">
            <v>81.13</v>
          </cell>
          <cell r="BP1119">
            <v>78.25</v>
          </cell>
          <cell r="BQ1119">
            <v>77.75</v>
          </cell>
          <cell r="BR1119">
            <v>85</v>
          </cell>
          <cell r="BS1119" t="str">
            <v/>
          </cell>
          <cell r="BT1119">
            <v>0</v>
          </cell>
          <cell r="BU1119">
            <v>86.5</v>
          </cell>
          <cell r="BV1119">
            <v>84.25</v>
          </cell>
          <cell r="BW1119">
            <v>88.5</v>
          </cell>
          <cell r="BX1119">
            <v>88</v>
          </cell>
          <cell r="BY1119" t="str">
            <v/>
          </cell>
          <cell r="BZ1119">
            <v>0</v>
          </cell>
          <cell r="CA1119">
            <v>86.78</v>
          </cell>
          <cell r="CB1119">
            <v>81.75</v>
          </cell>
          <cell r="CC1119">
            <v>81</v>
          </cell>
          <cell r="CD1119">
            <v>82</v>
          </cell>
          <cell r="CE1119" t="str">
            <v/>
          </cell>
          <cell r="CF1119">
            <v>0</v>
          </cell>
          <cell r="CG1119">
            <v>86.25</v>
          </cell>
          <cell r="CH1119">
            <v>76.25</v>
          </cell>
          <cell r="CI1119">
            <v>78</v>
          </cell>
          <cell r="CJ1119">
            <v>82</v>
          </cell>
          <cell r="CK1119" t="str">
            <v/>
          </cell>
          <cell r="CL1119">
            <v>0</v>
          </cell>
          <cell r="CM1119">
            <v>76.17</v>
          </cell>
          <cell r="CN1119">
            <v>83.5</v>
          </cell>
          <cell r="CO1119">
            <v>80</v>
          </cell>
          <cell r="CP1119">
            <v>78</v>
          </cell>
          <cell r="CQ1119" t="str">
            <v/>
          </cell>
          <cell r="CR1119">
            <v>0</v>
          </cell>
          <cell r="CS1119">
            <v>82.08</v>
          </cell>
          <cell r="CT1119">
            <v>89.75</v>
          </cell>
          <cell r="CU1119">
            <v>86.5</v>
          </cell>
          <cell r="CV1119">
            <v>83</v>
          </cell>
          <cell r="CW1119" t="str">
            <v/>
          </cell>
          <cell r="CX1119">
            <v>0</v>
          </cell>
          <cell r="CY1119">
            <v>82.44</v>
          </cell>
          <cell r="CZ1119">
            <v>83.75</v>
          </cell>
          <cell r="DA1119">
            <v>76.75</v>
          </cell>
          <cell r="DB1119">
            <v>83</v>
          </cell>
          <cell r="DC1119" t="str">
            <v/>
          </cell>
          <cell r="DD1119">
            <v>0</v>
          </cell>
          <cell r="DE1119">
            <v>91</v>
          </cell>
          <cell r="DF1119">
            <v>81</v>
          </cell>
          <cell r="DG1119">
            <v>81.75</v>
          </cell>
          <cell r="DH1119">
            <v>88</v>
          </cell>
          <cell r="DI1119" t="str">
            <v/>
          </cell>
          <cell r="DJ1119">
            <v>0</v>
          </cell>
          <cell r="DK1119">
            <v>0</v>
          </cell>
          <cell r="DL1119">
            <v>0</v>
          </cell>
          <cell r="DM1119">
            <v>0</v>
          </cell>
          <cell r="DN1119">
            <v>85</v>
          </cell>
          <cell r="DO1119" t="str">
            <v/>
          </cell>
          <cell r="DP1119">
            <v>0</v>
          </cell>
          <cell r="DQ1119">
            <v>89</v>
          </cell>
          <cell r="DR1119">
            <v>85.5</v>
          </cell>
          <cell r="DS1119">
            <v>91.5</v>
          </cell>
          <cell r="DT1119">
            <v>82</v>
          </cell>
          <cell r="DU1119" t="str">
            <v/>
          </cell>
          <cell r="DV1119">
            <v>0</v>
          </cell>
          <cell r="DW1119">
            <v>91</v>
          </cell>
          <cell r="DX1119">
            <v>86.75</v>
          </cell>
          <cell r="DY1119">
            <v>79.75</v>
          </cell>
          <cell r="DZ1119">
            <v>85</v>
          </cell>
          <cell r="EA1119" t="str">
            <v/>
          </cell>
          <cell r="EB1119">
            <v>0</v>
          </cell>
          <cell r="EC1119">
            <v>79.78</v>
          </cell>
          <cell r="ED1119">
            <v>78.25</v>
          </cell>
          <cell r="EE1119">
            <v>84.25</v>
          </cell>
          <cell r="EF1119">
            <v>77</v>
          </cell>
          <cell r="EG1119" t="str">
            <v/>
          </cell>
          <cell r="EH1119">
            <v>0</v>
          </cell>
          <cell r="EI1119">
            <v>78.5</v>
          </cell>
          <cell r="EJ1119">
            <v>74.75</v>
          </cell>
          <cell r="EK1119">
            <v>74.5</v>
          </cell>
          <cell r="EL1119">
            <v>76</v>
          </cell>
          <cell r="EM1119" t="str">
            <v/>
          </cell>
          <cell r="EN1119">
            <v>0</v>
          </cell>
          <cell r="EO1119">
            <v>78.5</v>
          </cell>
          <cell r="EP1119">
            <v>74.75</v>
          </cell>
          <cell r="EQ1119">
            <v>74.5</v>
          </cell>
          <cell r="ER1119">
            <v>76</v>
          </cell>
          <cell r="ES1119" t="str">
            <v/>
          </cell>
          <cell r="ET1119">
            <v>0</v>
          </cell>
          <cell r="EU1119">
            <v>78.5</v>
          </cell>
          <cell r="EV1119">
            <v>74.75</v>
          </cell>
          <cell r="EW1119">
            <v>74.5</v>
          </cell>
          <cell r="EX1119">
            <v>76</v>
          </cell>
          <cell r="EY1119" t="str">
            <v/>
          </cell>
          <cell r="EZ1119">
            <v>0</v>
          </cell>
          <cell r="FA1119">
            <v>79.33</v>
          </cell>
          <cell r="FB1119">
            <v>71.25</v>
          </cell>
          <cell r="FC1119">
            <v>79</v>
          </cell>
          <cell r="FD1119">
            <v>72</v>
          </cell>
          <cell r="FE1119" t="str">
            <v/>
          </cell>
          <cell r="FF1119">
            <v>0</v>
          </cell>
          <cell r="FG1119">
            <v>79.33</v>
          </cell>
          <cell r="FH1119">
            <v>71.25</v>
          </cell>
          <cell r="FI1119">
            <v>79</v>
          </cell>
          <cell r="FJ1119">
            <v>72</v>
          </cell>
          <cell r="FK1119" t="str">
            <v/>
          </cell>
          <cell r="FL1119">
            <v>0</v>
          </cell>
          <cell r="FM1119">
            <v>79.33</v>
          </cell>
          <cell r="FN1119">
            <v>71.25</v>
          </cell>
          <cell r="FO1119">
            <v>79</v>
          </cell>
          <cell r="FP1119">
            <v>72</v>
          </cell>
          <cell r="FQ1119" t="str">
            <v/>
          </cell>
          <cell r="FR1119">
            <v>0</v>
          </cell>
          <cell r="FS1119">
            <v>79.33</v>
          </cell>
          <cell r="FT1119">
            <v>71.25</v>
          </cell>
          <cell r="FU1119">
            <v>79</v>
          </cell>
          <cell r="FV1119">
            <v>72</v>
          </cell>
          <cell r="FW1119" t="str">
            <v/>
          </cell>
          <cell r="FX1119">
            <v>0</v>
          </cell>
          <cell r="FY1119">
            <v>79.33</v>
          </cell>
          <cell r="FZ1119">
            <v>71.25</v>
          </cell>
          <cell r="GA1119">
            <v>79</v>
          </cell>
          <cell r="GB1119">
            <v>72</v>
          </cell>
          <cell r="GC1119" t="str">
            <v/>
          </cell>
          <cell r="GD1119">
            <v>0</v>
          </cell>
          <cell r="GE1119">
            <v>79.33</v>
          </cell>
          <cell r="GF1119">
            <v>71.25</v>
          </cell>
          <cell r="GG1119">
            <v>79</v>
          </cell>
          <cell r="GH1119">
            <v>72</v>
          </cell>
          <cell r="GI1119" t="str">
            <v/>
          </cell>
          <cell r="GJ1119">
            <v>0</v>
          </cell>
          <cell r="GK1119">
            <v>79.33</v>
          </cell>
          <cell r="GL1119">
            <v>71.25</v>
          </cell>
          <cell r="GM1119">
            <v>79</v>
          </cell>
          <cell r="GN1119">
            <v>72</v>
          </cell>
          <cell r="GO1119" t="str">
            <v/>
          </cell>
          <cell r="GP1119">
            <v>0</v>
          </cell>
          <cell r="GQ1119">
            <v>79.33</v>
          </cell>
          <cell r="GR1119">
            <v>71.25</v>
          </cell>
          <cell r="GS1119">
            <v>79</v>
          </cell>
          <cell r="GT1119">
            <v>72</v>
          </cell>
          <cell r="GU1119" t="str">
            <v/>
          </cell>
          <cell r="GV1119">
            <v>0</v>
          </cell>
          <cell r="GW1119">
            <v>81.92</v>
          </cell>
          <cell r="GX1119">
            <v>78.75</v>
          </cell>
          <cell r="GY1119">
            <v>70</v>
          </cell>
          <cell r="GZ1119">
            <v>78</v>
          </cell>
          <cell r="HA1119" t="str">
            <v>EKO-L</v>
          </cell>
          <cell r="HB1119">
            <v>0</v>
          </cell>
          <cell r="HC1119">
            <v>83.83</v>
          </cell>
          <cell r="HD1119">
            <v>75.75</v>
          </cell>
          <cell r="HE1119">
            <v>77.5</v>
          </cell>
          <cell r="HF1119">
            <v>79</v>
          </cell>
          <cell r="HH1119">
            <v>0</v>
          </cell>
          <cell r="HM1119" t="str">
            <v/>
          </cell>
          <cell r="HN1119" t="str">
            <v/>
          </cell>
          <cell r="HS1119">
            <v>0</v>
          </cell>
          <cell r="HT1119" t="str">
            <v>PKN</v>
          </cell>
          <cell r="HU1119">
            <v>0</v>
          </cell>
          <cell r="HV1119" t="str">
            <v>IND</v>
          </cell>
          <cell r="HW1119">
            <v>0</v>
          </cell>
          <cell r="HX1119" t="str">
            <v>MAT-W</v>
          </cell>
          <cell r="HY1119">
            <v>0</v>
          </cell>
          <cell r="HZ1119" t="str">
            <v>SEJ-W</v>
          </cell>
          <cell r="IA1119">
            <v>0</v>
          </cell>
          <cell r="IB1119" t="str">
            <v>IGR-W</v>
          </cell>
          <cell r="IC1119">
            <v>0</v>
          </cell>
          <cell r="ID1119" t="str">
            <v>SBO</v>
          </cell>
          <cell r="IE1119">
            <v>0</v>
          </cell>
          <cell r="IF1119" t="str">
            <v>PJO</v>
          </cell>
          <cell r="IG1119">
            <v>0</v>
          </cell>
          <cell r="IH1119" t="str">
            <v>PRA</v>
          </cell>
          <cell r="II1119">
            <v>0</v>
          </cell>
          <cell r="IJ1119" t="str">
            <v>JAW</v>
          </cell>
          <cell r="IK1119">
            <v>0</v>
          </cell>
          <cell r="IL1119" t="str">
            <v>ARB</v>
          </cell>
          <cell r="IM1119">
            <v>0</v>
          </cell>
          <cell r="IN1119" t="str">
            <v>PKM</v>
          </cell>
          <cell r="IO1119">
            <v>0</v>
          </cell>
          <cell r="IP1119" t="str">
            <v>MAT-P</v>
          </cell>
          <cell r="IQ1119">
            <v>0</v>
          </cell>
          <cell r="IR1119" t="str">
            <v>BIO-P</v>
          </cell>
          <cell r="IS1119">
            <v>0</v>
          </cell>
          <cell r="IT1119" t="str">
            <v>FIS-P</v>
          </cell>
          <cell r="IU1119">
            <v>0</v>
          </cell>
          <cell r="IV1119" t="str">
            <v>KIM-P</v>
          </cell>
          <cell r="IW1119">
            <v>0</v>
          </cell>
          <cell r="IX1119" t="str">
            <v>EKO-L</v>
          </cell>
          <cell r="IY1119">
            <v>0</v>
          </cell>
          <cell r="JA1119">
            <v>0</v>
          </cell>
        </row>
        <row r="1120">
          <cell r="Q1120" t="str">
            <v/>
          </cell>
          <cell r="AB1120" t="str">
            <v/>
          </cell>
          <cell r="AC1120">
            <v>9</v>
          </cell>
          <cell r="AI1120" t="str">
            <v/>
          </cell>
          <cell r="AJ1120">
            <v>0</v>
          </cell>
          <cell r="AK1120">
            <v>83.25</v>
          </cell>
          <cell r="AL1120">
            <v>84.5</v>
          </cell>
          <cell r="AM1120">
            <v>88</v>
          </cell>
          <cell r="AN1120">
            <v>80</v>
          </cell>
          <cell r="AO1120" t="str">
            <v/>
          </cell>
          <cell r="AP1120">
            <v>0</v>
          </cell>
          <cell r="AQ1120">
            <v>85</v>
          </cell>
          <cell r="AR1120">
            <v>0</v>
          </cell>
          <cell r="AS1120">
            <v>78.5</v>
          </cell>
          <cell r="AT1120">
            <v>81</v>
          </cell>
          <cell r="AU1120" t="str">
            <v/>
          </cell>
          <cell r="AV1120">
            <v>0</v>
          </cell>
          <cell r="AW1120">
            <v>81.83</v>
          </cell>
          <cell r="AX1120">
            <v>84</v>
          </cell>
          <cell r="AY1120">
            <v>88</v>
          </cell>
          <cell r="AZ1120">
            <v>80</v>
          </cell>
          <cell r="BA1120" t="str">
            <v/>
          </cell>
          <cell r="BB1120">
            <v>0</v>
          </cell>
          <cell r="BC1120">
            <v>86.75</v>
          </cell>
          <cell r="BD1120">
            <v>84.5</v>
          </cell>
          <cell r="BE1120">
            <v>88</v>
          </cell>
          <cell r="BF1120">
            <v>82</v>
          </cell>
          <cell r="BG1120" t="str">
            <v/>
          </cell>
          <cell r="BH1120">
            <v>0</v>
          </cell>
          <cell r="BI1120">
            <v>84.33</v>
          </cell>
          <cell r="BJ1120">
            <v>80</v>
          </cell>
          <cell r="BK1120">
            <v>77.75</v>
          </cell>
          <cell r="BL1120">
            <v>78</v>
          </cell>
          <cell r="BM1120" t="str">
            <v/>
          </cell>
          <cell r="BN1120">
            <v>0</v>
          </cell>
          <cell r="BO1120">
            <v>81.13</v>
          </cell>
          <cell r="BP1120">
            <v>78.25</v>
          </cell>
          <cell r="BQ1120">
            <v>77.75</v>
          </cell>
          <cell r="BR1120">
            <v>85</v>
          </cell>
          <cell r="BS1120" t="str">
            <v/>
          </cell>
          <cell r="BT1120">
            <v>0</v>
          </cell>
          <cell r="BU1120">
            <v>86.5</v>
          </cell>
          <cell r="BV1120">
            <v>84.25</v>
          </cell>
          <cell r="BW1120">
            <v>88.5</v>
          </cell>
          <cell r="BX1120">
            <v>88</v>
          </cell>
          <cell r="BY1120" t="str">
            <v/>
          </cell>
          <cell r="BZ1120">
            <v>0</v>
          </cell>
          <cell r="CA1120">
            <v>86.78</v>
          </cell>
          <cell r="CB1120">
            <v>81.75</v>
          </cell>
          <cell r="CC1120">
            <v>81</v>
          </cell>
          <cell r="CD1120">
            <v>82</v>
          </cell>
          <cell r="CE1120" t="str">
            <v/>
          </cell>
          <cell r="CF1120">
            <v>0</v>
          </cell>
          <cell r="CG1120">
            <v>86.25</v>
          </cell>
          <cell r="CH1120">
            <v>76.25</v>
          </cell>
          <cell r="CI1120">
            <v>78</v>
          </cell>
          <cell r="CJ1120">
            <v>82</v>
          </cell>
          <cell r="CK1120" t="str">
            <v/>
          </cell>
          <cell r="CL1120">
            <v>0</v>
          </cell>
          <cell r="CM1120">
            <v>76.17</v>
          </cell>
          <cell r="CN1120">
            <v>83.5</v>
          </cell>
          <cell r="CO1120">
            <v>80</v>
          </cell>
          <cell r="CP1120">
            <v>78</v>
          </cell>
          <cell r="CQ1120" t="str">
            <v/>
          </cell>
          <cell r="CR1120">
            <v>0</v>
          </cell>
          <cell r="CS1120">
            <v>82.08</v>
          </cell>
          <cell r="CT1120">
            <v>89.75</v>
          </cell>
          <cell r="CU1120">
            <v>86.5</v>
          </cell>
          <cell r="CV1120">
            <v>83</v>
          </cell>
          <cell r="CW1120" t="str">
            <v/>
          </cell>
          <cell r="CX1120">
            <v>0</v>
          </cell>
          <cell r="CY1120">
            <v>82.44</v>
          </cell>
          <cell r="CZ1120">
            <v>83.75</v>
          </cell>
          <cell r="DA1120">
            <v>76.75</v>
          </cell>
          <cell r="DB1120">
            <v>83</v>
          </cell>
          <cell r="DC1120" t="str">
            <v/>
          </cell>
          <cell r="DD1120">
            <v>0</v>
          </cell>
          <cell r="DE1120">
            <v>91</v>
          </cell>
          <cell r="DF1120">
            <v>81</v>
          </cell>
          <cell r="DG1120">
            <v>81.75</v>
          </cell>
          <cell r="DH1120">
            <v>88</v>
          </cell>
          <cell r="DI1120" t="str">
            <v/>
          </cell>
          <cell r="DJ1120">
            <v>0</v>
          </cell>
          <cell r="DK1120">
            <v>0</v>
          </cell>
          <cell r="DL1120">
            <v>0</v>
          </cell>
          <cell r="DM1120">
            <v>0</v>
          </cell>
          <cell r="DN1120">
            <v>85</v>
          </cell>
          <cell r="DO1120" t="str">
            <v/>
          </cell>
          <cell r="DP1120">
            <v>0</v>
          </cell>
          <cell r="DQ1120">
            <v>89</v>
          </cell>
          <cell r="DR1120">
            <v>85.5</v>
          </cell>
          <cell r="DS1120">
            <v>91.5</v>
          </cell>
          <cell r="DT1120">
            <v>82</v>
          </cell>
          <cell r="DU1120" t="str">
            <v/>
          </cell>
          <cell r="DV1120">
            <v>0</v>
          </cell>
          <cell r="DW1120">
            <v>91</v>
          </cell>
          <cell r="DX1120">
            <v>86.75</v>
          </cell>
          <cell r="DY1120">
            <v>79.75</v>
          </cell>
          <cell r="DZ1120">
            <v>85</v>
          </cell>
          <cell r="EA1120" t="str">
            <v/>
          </cell>
          <cell r="EB1120">
            <v>0</v>
          </cell>
          <cell r="EC1120">
            <v>79.78</v>
          </cell>
          <cell r="ED1120">
            <v>78.25</v>
          </cell>
          <cell r="EE1120">
            <v>84.25</v>
          </cell>
          <cell r="EF1120">
            <v>77</v>
          </cell>
          <cell r="EG1120" t="str">
            <v/>
          </cell>
          <cell r="EH1120">
            <v>0</v>
          </cell>
          <cell r="EI1120">
            <v>78.5</v>
          </cell>
          <cell r="EJ1120">
            <v>74.75</v>
          </cell>
          <cell r="EK1120">
            <v>74.5</v>
          </cell>
          <cell r="EL1120">
            <v>76</v>
          </cell>
          <cell r="EM1120" t="str">
            <v/>
          </cell>
          <cell r="EN1120">
            <v>0</v>
          </cell>
          <cell r="EO1120">
            <v>78.5</v>
          </cell>
          <cell r="EP1120">
            <v>74.75</v>
          </cell>
          <cell r="EQ1120">
            <v>74.5</v>
          </cell>
          <cell r="ER1120">
            <v>76</v>
          </cell>
          <cell r="ES1120" t="str">
            <v/>
          </cell>
          <cell r="ET1120">
            <v>0</v>
          </cell>
          <cell r="EU1120">
            <v>78.5</v>
          </cell>
          <cell r="EV1120">
            <v>74.75</v>
          </cell>
          <cell r="EW1120">
            <v>74.5</v>
          </cell>
          <cell r="EX1120">
            <v>76</v>
          </cell>
          <cell r="EY1120" t="str">
            <v/>
          </cell>
          <cell r="EZ1120">
            <v>0</v>
          </cell>
          <cell r="FA1120">
            <v>79.33</v>
          </cell>
          <cell r="FB1120">
            <v>71.25</v>
          </cell>
          <cell r="FC1120">
            <v>79</v>
          </cell>
          <cell r="FD1120">
            <v>72</v>
          </cell>
          <cell r="FE1120" t="str">
            <v/>
          </cell>
          <cell r="FF1120">
            <v>0</v>
          </cell>
          <cell r="FG1120">
            <v>79.33</v>
          </cell>
          <cell r="FH1120">
            <v>71.25</v>
          </cell>
          <cell r="FI1120">
            <v>79</v>
          </cell>
          <cell r="FJ1120">
            <v>72</v>
          </cell>
          <cell r="FK1120" t="str">
            <v/>
          </cell>
          <cell r="FL1120">
            <v>0</v>
          </cell>
          <cell r="FM1120">
            <v>79.33</v>
          </cell>
          <cell r="FN1120">
            <v>71.25</v>
          </cell>
          <cell r="FO1120">
            <v>79</v>
          </cell>
          <cell r="FP1120">
            <v>72</v>
          </cell>
          <cell r="FQ1120" t="str">
            <v/>
          </cell>
          <cell r="FR1120">
            <v>0</v>
          </cell>
          <cell r="FS1120">
            <v>79.33</v>
          </cell>
          <cell r="FT1120">
            <v>71.25</v>
          </cell>
          <cell r="FU1120">
            <v>79</v>
          </cell>
          <cell r="FV1120">
            <v>72</v>
          </cell>
          <cell r="FW1120" t="str">
            <v/>
          </cell>
          <cell r="FX1120">
            <v>0</v>
          </cell>
          <cell r="FY1120">
            <v>79.33</v>
          </cell>
          <cell r="FZ1120">
            <v>71.25</v>
          </cell>
          <cell r="GA1120">
            <v>79</v>
          </cell>
          <cell r="GB1120">
            <v>72</v>
          </cell>
          <cell r="GC1120" t="str">
            <v/>
          </cell>
          <cell r="GD1120">
            <v>0</v>
          </cell>
          <cell r="GE1120">
            <v>79.33</v>
          </cell>
          <cell r="GF1120">
            <v>71.25</v>
          </cell>
          <cell r="GG1120">
            <v>79</v>
          </cell>
          <cell r="GH1120">
            <v>72</v>
          </cell>
          <cell r="GI1120" t="str">
            <v/>
          </cell>
          <cell r="GJ1120">
            <v>0</v>
          </cell>
          <cell r="GK1120">
            <v>79.33</v>
          </cell>
          <cell r="GL1120">
            <v>71.25</v>
          </cell>
          <cell r="GM1120">
            <v>79</v>
          </cell>
          <cell r="GN1120">
            <v>72</v>
          </cell>
          <cell r="GO1120" t="str">
            <v/>
          </cell>
          <cell r="GP1120">
            <v>0</v>
          </cell>
          <cell r="GQ1120">
            <v>79.33</v>
          </cell>
          <cell r="GR1120">
            <v>71.25</v>
          </cell>
          <cell r="GS1120">
            <v>79</v>
          </cell>
          <cell r="GT1120">
            <v>72</v>
          </cell>
          <cell r="GU1120" t="str">
            <v/>
          </cell>
          <cell r="GV1120">
            <v>0</v>
          </cell>
          <cell r="GW1120">
            <v>81.92</v>
          </cell>
          <cell r="GX1120">
            <v>78.75</v>
          </cell>
          <cell r="GY1120">
            <v>70</v>
          </cell>
          <cell r="GZ1120">
            <v>78</v>
          </cell>
          <cell r="HA1120" t="str">
            <v>EKO-L</v>
          </cell>
          <cell r="HB1120">
            <v>0</v>
          </cell>
          <cell r="HC1120">
            <v>83.83</v>
          </cell>
          <cell r="HD1120">
            <v>75.75</v>
          </cell>
          <cell r="HE1120">
            <v>77.5</v>
          </cell>
          <cell r="HF1120">
            <v>79</v>
          </cell>
          <cell r="HH1120">
            <v>0</v>
          </cell>
          <cell r="HM1120" t="str">
            <v/>
          </cell>
          <cell r="HN1120" t="str">
            <v/>
          </cell>
          <cell r="HS1120">
            <v>0</v>
          </cell>
          <cell r="HT1120" t="str">
            <v>PKN</v>
          </cell>
          <cell r="HU1120">
            <v>0</v>
          </cell>
          <cell r="HV1120" t="str">
            <v>IND</v>
          </cell>
          <cell r="HW1120">
            <v>0</v>
          </cell>
          <cell r="HX1120" t="str">
            <v>MAT-W</v>
          </cell>
          <cell r="HY1120">
            <v>0</v>
          </cell>
          <cell r="HZ1120" t="str">
            <v>SEJ-W</v>
          </cell>
          <cell r="IA1120">
            <v>0</v>
          </cell>
          <cell r="IB1120" t="str">
            <v>IGR-W</v>
          </cell>
          <cell r="IC1120">
            <v>0</v>
          </cell>
          <cell r="ID1120" t="str">
            <v>SBO</v>
          </cell>
          <cell r="IE1120">
            <v>0</v>
          </cell>
          <cell r="IF1120" t="str">
            <v>PJO</v>
          </cell>
          <cell r="IG1120">
            <v>0</v>
          </cell>
          <cell r="IH1120" t="str">
            <v>PRA</v>
          </cell>
          <cell r="II1120">
            <v>0</v>
          </cell>
          <cell r="IJ1120" t="str">
            <v>JAW</v>
          </cell>
          <cell r="IK1120">
            <v>0</v>
          </cell>
          <cell r="IL1120" t="str">
            <v>ARB</v>
          </cell>
          <cell r="IM1120">
            <v>0</v>
          </cell>
          <cell r="IN1120" t="str">
            <v>PKM</v>
          </cell>
          <cell r="IO1120">
            <v>0</v>
          </cell>
          <cell r="IP1120" t="str">
            <v>MAT-P</v>
          </cell>
          <cell r="IQ1120">
            <v>0</v>
          </cell>
          <cell r="IR1120" t="str">
            <v>BIO-P</v>
          </cell>
          <cell r="IS1120">
            <v>0</v>
          </cell>
          <cell r="IT1120" t="str">
            <v>FIS-P</v>
          </cell>
          <cell r="IU1120">
            <v>0</v>
          </cell>
          <cell r="IV1120" t="str">
            <v>KIM-P</v>
          </cell>
          <cell r="IW1120">
            <v>0</v>
          </cell>
          <cell r="IX1120" t="str">
            <v>EKO-L</v>
          </cell>
          <cell r="IY1120">
            <v>0</v>
          </cell>
          <cell r="JA1120">
            <v>0</v>
          </cell>
        </row>
        <row r="1121">
          <cell r="Q1121" t="str">
            <v/>
          </cell>
          <cell r="AB1121" t="str">
            <v/>
          </cell>
          <cell r="AC1121">
            <v>10</v>
          </cell>
          <cell r="AI1121" t="str">
            <v/>
          </cell>
          <cell r="AJ1121">
            <v>0</v>
          </cell>
          <cell r="AK1121">
            <v>83.25</v>
          </cell>
          <cell r="AL1121">
            <v>84.5</v>
          </cell>
          <cell r="AM1121">
            <v>88</v>
          </cell>
          <cell r="AN1121">
            <v>80</v>
          </cell>
          <cell r="AO1121" t="str">
            <v/>
          </cell>
          <cell r="AP1121">
            <v>0</v>
          </cell>
          <cell r="AQ1121">
            <v>85</v>
          </cell>
          <cell r="AR1121">
            <v>0</v>
          </cell>
          <cell r="AS1121">
            <v>78.5</v>
          </cell>
          <cell r="AT1121">
            <v>81</v>
          </cell>
          <cell r="AU1121" t="str">
            <v/>
          </cell>
          <cell r="AV1121">
            <v>0</v>
          </cell>
          <cell r="AW1121">
            <v>81.83</v>
          </cell>
          <cell r="AX1121">
            <v>84</v>
          </cell>
          <cell r="AY1121">
            <v>88</v>
          </cell>
          <cell r="AZ1121">
            <v>80</v>
          </cell>
          <cell r="BA1121" t="str">
            <v/>
          </cell>
          <cell r="BB1121">
            <v>0</v>
          </cell>
          <cell r="BC1121">
            <v>86.75</v>
          </cell>
          <cell r="BD1121">
            <v>84.5</v>
          </cell>
          <cell r="BE1121">
            <v>88</v>
          </cell>
          <cell r="BF1121">
            <v>82</v>
          </cell>
          <cell r="BG1121" t="str">
            <v/>
          </cell>
          <cell r="BH1121">
            <v>0</v>
          </cell>
          <cell r="BI1121">
            <v>84.33</v>
          </cell>
          <cell r="BJ1121">
            <v>80</v>
          </cell>
          <cell r="BK1121">
            <v>77.75</v>
          </cell>
          <cell r="BL1121">
            <v>78</v>
          </cell>
          <cell r="BM1121" t="str">
            <v/>
          </cell>
          <cell r="BN1121">
            <v>0</v>
          </cell>
          <cell r="BO1121">
            <v>81.13</v>
          </cell>
          <cell r="BP1121">
            <v>78.25</v>
          </cell>
          <cell r="BQ1121">
            <v>77.75</v>
          </cell>
          <cell r="BR1121">
            <v>85</v>
          </cell>
          <cell r="BS1121" t="str">
            <v/>
          </cell>
          <cell r="BT1121">
            <v>0</v>
          </cell>
          <cell r="BU1121">
            <v>86.5</v>
          </cell>
          <cell r="BV1121">
            <v>84.25</v>
          </cell>
          <cell r="BW1121">
            <v>88.5</v>
          </cell>
          <cell r="BX1121">
            <v>88</v>
          </cell>
          <cell r="BY1121" t="str">
            <v/>
          </cell>
          <cell r="BZ1121">
            <v>0</v>
          </cell>
          <cell r="CA1121">
            <v>86.78</v>
          </cell>
          <cell r="CB1121">
            <v>81.75</v>
          </cell>
          <cell r="CC1121">
            <v>81</v>
          </cell>
          <cell r="CD1121">
            <v>82</v>
          </cell>
          <cell r="CE1121" t="str">
            <v/>
          </cell>
          <cell r="CF1121">
            <v>0</v>
          </cell>
          <cell r="CG1121">
            <v>86.25</v>
          </cell>
          <cell r="CH1121">
            <v>76.25</v>
          </cell>
          <cell r="CI1121">
            <v>78</v>
          </cell>
          <cell r="CJ1121">
            <v>82</v>
          </cell>
          <cell r="CK1121" t="str">
            <v/>
          </cell>
          <cell r="CL1121">
            <v>0</v>
          </cell>
          <cell r="CM1121">
            <v>76.17</v>
          </cell>
          <cell r="CN1121">
            <v>83.5</v>
          </cell>
          <cell r="CO1121">
            <v>80</v>
          </cell>
          <cell r="CP1121">
            <v>78</v>
          </cell>
          <cell r="CQ1121" t="str">
            <v/>
          </cell>
          <cell r="CR1121">
            <v>0</v>
          </cell>
          <cell r="CS1121">
            <v>82.08</v>
          </cell>
          <cell r="CT1121">
            <v>89.75</v>
          </cell>
          <cell r="CU1121">
            <v>86.5</v>
          </cell>
          <cell r="CV1121">
            <v>83</v>
          </cell>
          <cell r="CW1121" t="str">
            <v/>
          </cell>
          <cell r="CX1121">
            <v>0</v>
          </cell>
          <cell r="CY1121">
            <v>82.44</v>
          </cell>
          <cell r="CZ1121">
            <v>83.75</v>
          </cell>
          <cell r="DA1121">
            <v>76.75</v>
          </cell>
          <cell r="DB1121">
            <v>83</v>
          </cell>
          <cell r="DC1121" t="str">
            <v/>
          </cell>
          <cell r="DD1121">
            <v>0</v>
          </cell>
          <cell r="DE1121">
            <v>91</v>
          </cell>
          <cell r="DF1121">
            <v>81</v>
          </cell>
          <cell r="DG1121">
            <v>81.75</v>
          </cell>
          <cell r="DH1121">
            <v>88</v>
          </cell>
          <cell r="DI1121" t="str">
            <v/>
          </cell>
          <cell r="DJ1121">
            <v>0</v>
          </cell>
          <cell r="DK1121">
            <v>0</v>
          </cell>
          <cell r="DL1121">
            <v>0</v>
          </cell>
          <cell r="DM1121">
            <v>0</v>
          </cell>
          <cell r="DN1121">
            <v>85</v>
          </cell>
          <cell r="DO1121" t="str">
            <v/>
          </cell>
          <cell r="DP1121">
            <v>0</v>
          </cell>
          <cell r="DQ1121">
            <v>89</v>
          </cell>
          <cell r="DR1121">
            <v>85.5</v>
          </cell>
          <cell r="DS1121">
            <v>91.5</v>
          </cell>
          <cell r="DT1121">
            <v>82</v>
          </cell>
          <cell r="DU1121" t="str">
            <v/>
          </cell>
          <cell r="DV1121">
            <v>0</v>
          </cell>
          <cell r="DW1121">
            <v>91</v>
          </cell>
          <cell r="DX1121">
            <v>86.75</v>
          </cell>
          <cell r="DY1121">
            <v>79.75</v>
          </cell>
          <cell r="DZ1121">
            <v>85</v>
          </cell>
          <cell r="EA1121" t="str">
            <v/>
          </cell>
          <cell r="EB1121">
            <v>0</v>
          </cell>
          <cell r="EC1121">
            <v>79.78</v>
          </cell>
          <cell r="ED1121">
            <v>78.25</v>
          </cell>
          <cell r="EE1121">
            <v>84.25</v>
          </cell>
          <cell r="EF1121">
            <v>77</v>
          </cell>
          <cell r="EG1121" t="str">
            <v/>
          </cell>
          <cell r="EH1121">
            <v>0</v>
          </cell>
          <cell r="EI1121">
            <v>78.5</v>
          </cell>
          <cell r="EJ1121">
            <v>74.75</v>
          </cell>
          <cell r="EK1121">
            <v>74.5</v>
          </cell>
          <cell r="EL1121">
            <v>76</v>
          </cell>
          <cell r="EM1121" t="str">
            <v/>
          </cell>
          <cell r="EN1121">
            <v>0</v>
          </cell>
          <cell r="EO1121">
            <v>78.5</v>
          </cell>
          <cell r="EP1121">
            <v>74.75</v>
          </cell>
          <cell r="EQ1121">
            <v>74.5</v>
          </cell>
          <cell r="ER1121">
            <v>76</v>
          </cell>
          <cell r="ES1121" t="str">
            <v/>
          </cell>
          <cell r="ET1121">
            <v>0</v>
          </cell>
          <cell r="EU1121">
            <v>78.5</v>
          </cell>
          <cell r="EV1121">
            <v>74.75</v>
          </cell>
          <cell r="EW1121">
            <v>74.5</v>
          </cell>
          <cell r="EX1121">
            <v>76</v>
          </cell>
          <cell r="EY1121" t="str">
            <v/>
          </cell>
          <cell r="EZ1121">
            <v>0</v>
          </cell>
          <cell r="FA1121">
            <v>79.33</v>
          </cell>
          <cell r="FB1121">
            <v>71.25</v>
          </cell>
          <cell r="FC1121">
            <v>79</v>
          </cell>
          <cell r="FD1121">
            <v>72</v>
          </cell>
          <cell r="FE1121" t="str">
            <v/>
          </cell>
          <cell r="FF1121">
            <v>0</v>
          </cell>
          <cell r="FG1121">
            <v>79.33</v>
          </cell>
          <cell r="FH1121">
            <v>71.25</v>
          </cell>
          <cell r="FI1121">
            <v>79</v>
          </cell>
          <cell r="FJ1121">
            <v>72</v>
          </cell>
          <cell r="FK1121" t="str">
            <v/>
          </cell>
          <cell r="FL1121">
            <v>0</v>
          </cell>
          <cell r="FM1121">
            <v>79.33</v>
          </cell>
          <cell r="FN1121">
            <v>71.25</v>
          </cell>
          <cell r="FO1121">
            <v>79</v>
          </cell>
          <cell r="FP1121">
            <v>72</v>
          </cell>
          <cell r="FQ1121" t="str">
            <v/>
          </cell>
          <cell r="FR1121">
            <v>0</v>
          </cell>
          <cell r="FS1121">
            <v>79.33</v>
          </cell>
          <cell r="FT1121">
            <v>71.25</v>
          </cell>
          <cell r="FU1121">
            <v>79</v>
          </cell>
          <cell r="FV1121">
            <v>72</v>
          </cell>
          <cell r="FW1121" t="str">
            <v/>
          </cell>
          <cell r="FX1121">
            <v>0</v>
          </cell>
          <cell r="FY1121">
            <v>79.33</v>
          </cell>
          <cell r="FZ1121">
            <v>71.25</v>
          </cell>
          <cell r="GA1121">
            <v>79</v>
          </cell>
          <cell r="GB1121">
            <v>72</v>
          </cell>
          <cell r="GC1121" t="str">
            <v/>
          </cell>
          <cell r="GD1121">
            <v>0</v>
          </cell>
          <cell r="GE1121">
            <v>79.33</v>
          </cell>
          <cell r="GF1121">
            <v>71.25</v>
          </cell>
          <cell r="GG1121">
            <v>79</v>
          </cell>
          <cell r="GH1121">
            <v>72</v>
          </cell>
          <cell r="GI1121" t="str">
            <v/>
          </cell>
          <cell r="GJ1121">
            <v>0</v>
          </cell>
          <cell r="GK1121">
            <v>79.33</v>
          </cell>
          <cell r="GL1121">
            <v>71.25</v>
          </cell>
          <cell r="GM1121">
            <v>79</v>
          </cell>
          <cell r="GN1121">
            <v>72</v>
          </cell>
          <cell r="GO1121" t="str">
            <v/>
          </cell>
          <cell r="GP1121">
            <v>0</v>
          </cell>
          <cell r="GQ1121">
            <v>79.33</v>
          </cell>
          <cell r="GR1121">
            <v>71.25</v>
          </cell>
          <cell r="GS1121">
            <v>79</v>
          </cell>
          <cell r="GT1121">
            <v>72</v>
          </cell>
          <cell r="GU1121" t="str">
            <v/>
          </cell>
          <cell r="GV1121">
            <v>0</v>
          </cell>
          <cell r="GW1121">
            <v>81.92</v>
          </cell>
          <cell r="GX1121">
            <v>78.75</v>
          </cell>
          <cell r="GY1121">
            <v>70</v>
          </cell>
          <cell r="GZ1121">
            <v>78</v>
          </cell>
          <cell r="HA1121" t="str">
            <v>EKO-L</v>
          </cell>
          <cell r="HB1121">
            <v>0</v>
          </cell>
          <cell r="HC1121">
            <v>83.83</v>
          </cell>
          <cell r="HD1121">
            <v>75.75</v>
          </cell>
          <cell r="HE1121">
            <v>77.5</v>
          </cell>
          <cell r="HF1121">
            <v>79</v>
          </cell>
          <cell r="HH1121">
            <v>0</v>
          </cell>
          <cell r="HM1121" t="str">
            <v/>
          </cell>
          <cell r="HN1121" t="str">
            <v/>
          </cell>
          <cell r="HS1121">
            <v>0</v>
          </cell>
          <cell r="HT1121" t="str">
            <v>PKN</v>
          </cell>
          <cell r="HU1121">
            <v>0</v>
          </cell>
          <cell r="HV1121" t="str">
            <v>IND</v>
          </cell>
          <cell r="HW1121">
            <v>0</v>
          </cell>
          <cell r="HX1121" t="str">
            <v>MAT-W</v>
          </cell>
          <cell r="HY1121">
            <v>0</v>
          </cell>
          <cell r="HZ1121" t="str">
            <v>SEJ-W</v>
          </cell>
          <cell r="IA1121">
            <v>0</v>
          </cell>
          <cell r="IB1121" t="str">
            <v>IGR-W</v>
          </cell>
          <cell r="IC1121">
            <v>0</v>
          </cell>
          <cell r="ID1121" t="str">
            <v>SBO</v>
          </cell>
          <cell r="IE1121">
            <v>0</v>
          </cell>
          <cell r="IF1121" t="str">
            <v>PJO</v>
          </cell>
          <cell r="IG1121">
            <v>0</v>
          </cell>
          <cell r="IH1121" t="str">
            <v>PRA</v>
          </cell>
          <cell r="II1121">
            <v>0</v>
          </cell>
          <cell r="IJ1121" t="str">
            <v>JAW</v>
          </cell>
          <cell r="IK1121">
            <v>0</v>
          </cell>
          <cell r="IL1121" t="str">
            <v>ARB</v>
          </cell>
          <cell r="IM1121">
            <v>0</v>
          </cell>
          <cell r="IN1121" t="str">
            <v>PKM</v>
          </cell>
          <cell r="IO1121">
            <v>0</v>
          </cell>
          <cell r="IP1121" t="str">
            <v>MAT-P</v>
          </cell>
          <cell r="IQ1121">
            <v>0</v>
          </cell>
          <cell r="IR1121" t="str">
            <v>BIO-P</v>
          </cell>
          <cell r="IS1121">
            <v>0</v>
          </cell>
          <cell r="IT1121" t="str">
            <v>FIS-P</v>
          </cell>
          <cell r="IU1121">
            <v>0</v>
          </cell>
          <cell r="IV1121" t="str">
            <v>KIM-P</v>
          </cell>
          <cell r="IW1121">
            <v>0</v>
          </cell>
          <cell r="IX1121" t="str">
            <v>EKO-L</v>
          </cell>
          <cell r="IY1121">
            <v>0</v>
          </cell>
          <cell r="JA1121">
            <v>0</v>
          </cell>
        </row>
        <row r="1122">
          <cell r="Q1122" t="str">
            <v/>
          </cell>
          <cell r="AB1122" t="str">
            <v/>
          </cell>
          <cell r="AC1122">
            <v>11</v>
          </cell>
          <cell r="AI1122" t="str">
            <v/>
          </cell>
          <cell r="AJ1122">
            <v>0</v>
          </cell>
          <cell r="AK1122">
            <v>83.25</v>
          </cell>
          <cell r="AL1122">
            <v>84.5</v>
          </cell>
          <cell r="AM1122">
            <v>88</v>
          </cell>
          <cell r="AN1122">
            <v>80</v>
          </cell>
          <cell r="AO1122" t="str">
            <v/>
          </cell>
          <cell r="AP1122">
            <v>0</v>
          </cell>
          <cell r="AQ1122">
            <v>85</v>
          </cell>
          <cell r="AR1122">
            <v>0</v>
          </cell>
          <cell r="AS1122">
            <v>78.5</v>
          </cell>
          <cell r="AT1122">
            <v>81</v>
          </cell>
          <cell r="AU1122" t="str">
            <v/>
          </cell>
          <cell r="AV1122">
            <v>0</v>
          </cell>
          <cell r="AW1122">
            <v>81.83</v>
          </cell>
          <cell r="AX1122">
            <v>84</v>
          </cell>
          <cell r="AY1122">
            <v>88</v>
          </cell>
          <cell r="AZ1122">
            <v>80</v>
          </cell>
          <cell r="BA1122" t="str">
            <v/>
          </cell>
          <cell r="BB1122">
            <v>0</v>
          </cell>
          <cell r="BC1122">
            <v>86.75</v>
          </cell>
          <cell r="BD1122">
            <v>84.5</v>
          </cell>
          <cell r="BE1122">
            <v>88</v>
          </cell>
          <cell r="BF1122">
            <v>82</v>
          </cell>
          <cell r="BG1122" t="str">
            <v/>
          </cell>
          <cell r="BH1122">
            <v>0</v>
          </cell>
          <cell r="BI1122">
            <v>84.33</v>
          </cell>
          <cell r="BJ1122">
            <v>80</v>
          </cell>
          <cell r="BK1122">
            <v>77.75</v>
          </cell>
          <cell r="BL1122">
            <v>78</v>
          </cell>
          <cell r="BM1122" t="str">
            <v/>
          </cell>
          <cell r="BN1122">
            <v>0</v>
          </cell>
          <cell r="BO1122">
            <v>81.13</v>
          </cell>
          <cell r="BP1122">
            <v>78.25</v>
          </cell>
          <cell r="BQ1122">
            <v>77.75</v>
          </cell>
          <cell r="BR1122">
            <v>85</v>
          </cell>
          <cell r="BS1122" t="str">
            <v/>
          </cell>
          <cell r="BT1122">
            <v>0</v>
          </cell>
          <cell r="BU1122">
            <v>86.5</v>
          </cell>
          <cell r="BV1122">
            <v>84.25</v>
          </cell>
          <cell r="BW1122">
            <v>88.5</v>
          </cell>
          <cell r="BX1122">
            <v>88</v>
          </cell>
          <cell r="BY1122" t="str">
            <v/>
          </cell>
          <cell r="BZ1122">
            <v>0</v>
          </cell>
          <cell r="CA1122">
            <v>86.78</v>
          </cell>
          <cell r="CB1122">
            <v>81.75</v>
          </cell>
          <cell r="CC1122">
            <v>81</v>
          </cell>
          <cell r="CD1122">
            <v>82</v>
          </cell>
          <cell r="CE1122" t="str">
            <v/>
          </cell>
          <cell r="CF1122">
            <v>0</v>
          </cell>
          <cell r="CG1122">
            <v>86.25</v>
          </cell>
          <cell r="CH1122">
            <v>76.25</v>
          </cell>
          <cell r="CI1122">
            <v>78</v>
          </cell>
          <cell r="CJ1122">
            <v>82</v>
          </cell>
          <cell r="CK1122" t="str">
            <v/>
          </cell>
          <cell r="CL1122">
            <v>0</v>
          </cell>
          <cell r="CM1122">
            <v>76.17</v>
          </cell>
          <cell r="CN1122">
            <v>83.5</v>
          </cell>
          <cell r="CO1122">
            <v>80</v>
          </cell>
          <cell r="CP1122">
            <v>78</v>
          </cell>
          <cell r="CQ1122" t="str">
            <v/>
          </cell>
          <cell r="CR1122">
            <v>0</v>
          </cell>
          <cell r="CS1122">
            <v>82.08</v>
          </cell>
          <cell r="CT1122">
            <v>89.75</v>
          </cell>
          <cell r="CU1122">
            <v>86.5</v>
          </cell>
          <cell r="CV1122">
            <v>83</v>
          </cell>
          <cell r="CW1122" t="str">
            <v/>
          </cell>
          <cell r="CX1122">
            <v>0</v>
          </cell>
          <cell r="CY1122">
            <v>82.44</v>
          </cell>
          <cell r="CZ1122">
            <v>83.75</v>
          </cell>
          <cell r="DA1122">
            <v>76.75</v>
          </cell>
          <cell r="DB1122">
            <v>83</v>
          </cell>
          <cell r="DC1122" t="str">
            <v/>
          </cell>
          <cell r="DD1122">
            <v>0</v>
          </cell>
          <cell r="DE1122">
            <v>91</v>
          </cell>
          <cell r="DF1122">
            <v>81</v>
          </cell>
          <cell r="DG1122">
            <v>81.75</v>
          </cell>
          <cell r="DH1122">
            <v>88</v>
          </cell>
          <cell r="DI1122" t="str">
            <v/>
          </cell>
          <cell r="DJ1122">
            <v>0</v>
          </cell>
          <cell r="DK1122">
            <v>0</v>
          </cell>
          <cell r="DL1122">
            <v>0</v>
          </cell>
          <cell r="DM1122">
            <v>0</v>
          </cell>
          <cell r="DN1122">
            <v>85</v>
          </cell>
          <cell r="DO1122" t="str">
            <v/>
          </cell>
          <cell r="DP1122">
            <v>0</v>
          </cell>
          <cell r="DQ1122">
            <v>89</v>
          </cell>
          <cell r="DR1122">
            <v>85.5</v>
          </cell>
          <cell r="DS1122">
            <v>91.5</v>
          </cell>
          <cell r="DT1122">
            <v>82</v>
          </cell>
          <cell r="DU1122" t="str">
            <v/>
          </cell>
          <cell r="DV1122">
            <v>0</v>
          </cell>
          <cell r="DW1122">
            <v>91</v>
          </cell>
          <cell r="DX1122">
            <v>86.75</v>
          </cell>
          <cell r="DY1122">
            <v>79.75</v>
          </cell>
          <cell r="DZ1122">
            <v>85</v>
          </cell>
          <cell r="EA1122" t="str">
            <v/>
          </cell>
          <cell r="EB1122">
            <v>0</v>
          </cell>
          <cell r="EC1122">
            <v>79.78</v>
          </cell>
          <cell r="ED1122">
            <v>78.25</v>
          </cell>
          <cell r="EE1122">
            <v>84.25</v>
          </cell>
          <cell r="EF1122">
            <v>77</v>
          </cell>
          <cell r="EG1122" t="str">
            <v/>
          </cell>
          <cell r="EH1122">
            <v>0</v>
          </cell>
          <cell r="EI1122">
            <v>78.5</v>
          </cell>
          <cell r="EJ1122">
            <v>74.75</v>
          </cell>
          <cell r="EK1122">
            <v>74.5</v>
          </cell>
          <cell r="EL1122">
            <v>76</v>
          </cell>
          <cell r="EM1122" t="str">
            <v/>
          </cell>
          <cell r="EN1122">
            <v>0</v>
          </cell>
          <cell r="EO1122">
            <v>78.5</v>
          </cell>
          <cell r="EP1122">
            <v>74.75</v>
          </cell>
          <cell r="EQ1122">
            <v>74.5</v>
          </cell>
          <cell r="ER1122">
            <v>76</v>
          </cell>
          <cell r="ES1122" t="str">
            <v/>
          </cell>
          <cell r="ET1122">
            <v>0</v>
          </cell>
          <cell r="EU1122">
            <v>78.5</v>
          </cell>
          <cell r="EV1122">
            <v>74.75</v>
          </cell>
          <cell r="EW1122">
            <v>74.5</v>
          </cell>
          <cell r="EX1122">
            <v>76</v>
          </cell>
          <cell r="EY1122" t="str">
            <v/>
          </cell>
          <cell r="EZ1122">
            <v>0</v>
          </cell>
          <cell r="FA1122">
            <v>79.33</v>
          </cell>
          <cell r="FB1122">
            <v>71.25</v>
          </cell>
          <cell r="FC1122">
            <v>79</v>
          </cell>
          <cell r="FD1122">
            <v>72</v>
          </cell>
          <cell r="FE1122" t="str">
            <v/>
          </cell>
          <cell r="FF1122">
            <v>0</v>
          </cell>
          <cell r="FG1122">
            <v>79.33</v>
          </cell>
          <cell r="FH1122">
            <v>71.25</v>
          </cell>
          <cell r="FI1122">
            <v>79</v>
          </cell>
          <cell r="FJ1122">
            <v>72</v>
          </cell>
          <cell r="FK1122" t="str">
            <v/>
          </cell>
          <cell r="FL1122">
            <v>0</v>
          </cell>
          <cell r="FM1122">
            <v>79.33</v>
          </cell>
          <cell r="FN1122">
            <v>71.25</v>
          </cell>
          <cell r="FO1122">
            <v>79</v>
          </cell>
          <cell r="FP1122">
            <v>72</v>
          </cell>
          <cell r="FQ1122" t="str">
            <v/>
          </cell>
          <cell r="FR1122">
            <v>0</v>
          </cell>
          <cell r="FS1122">
            <v>79.33</v>
          </cell>
          <cell r="FT1122">
            <v>71.25</v>
          </cell>
          <cell r="FU1122">
            <v>79</v>
          </cell>
          <cell r="FV1122">
            <v>72</v>
          </cell>
          <cell r="FW1122" t="str">
            <v/>
          </cell>
          <cell r="FX1122">
            <v>0</v>
          </cell>
          <cell r="FY1122">
            <v>79.33</v>
          </cell>
          <cell r="FZ1122">
            <v>71.25</v>
          </cell>
          <cell r="GA1122">
            <v>79</v>
          </cell>
          <cell r="GB1122">
            <v>72</v>
          </cell>
          <cell r="GC1122" t="str">
            <v/>
          </cell>
          <cell r="GD1122">
            <v>0</v>
          </cell>
          <cell r="GE1122">
            <v>79.33</v>
          </cell>
          <cell r="GF1122">
            <v>71.25</v>
          </cell>
          <cell r="GG1122">
            <v>79</v>
          </cell>
          <cell r="GH1122">
            <v>72</v>
          </cell>
          <cell r="GI1122" t="str">
            <v/>
          </cell>
          <cell r="GJ1122">
            <v>0</v>
          </cell>
          <cell r="GK1122">
            <v>79.33</v>
          </cell>
          <cell r="GL1122">
            <v>71.25</v>
          </cell>
          <cell r="GM1122">
            <v>79</v>
          </cell>
          <cell r="GN1122">
            <v>72</v>
          </cell>
          <cell r="GO1122" t="str">
            <v/>
          </cell>
          <cell r="GP1122">
            <v>0</v>
          </cell>
          <cell r="GQ1122">
            <v>79.33</v>
          </cell>
          <cell r="GR1122">
            <v>71.25</v>
          </cell>
          <cell r="GS1122">
            <v>79</v>
          </cell>
          <cell r="GT1122">
            <v>72</v>
          </cell>
          <cell r="GU1122" t="str">
            <v/>
          </cell>
          <cell r="GV1122">
            <v>0</v>
          </cell>
          <cell r="GW1122">
            <v>81.92</v>
          </cell>
          <cell r="GX1122">
            <v>78.75</v>
          </cell>
          <cell r="GY1122">
            <v>70</v>
          </cell>
          <cell r="GZ1122">
            <v>78</v>
          </cell>
          <cell r="HA1122" t="str">
            <v>EKO-L</v>
          </cell>
          <cell r="HB1122">
            <v>0</v>
          </cell>
          <cell r="HC1122">
            <v>83.83</v>
          </cell>
          <cell r="HD1122">
            <v>75.75</v>
          </cell>
          <cell r="HE1122">
            <v>77.5</v>
          </cell>
          <cell r="HF1122">
            <v>79</v>
          </cell>
          <cell r="HH1122">
            <v>0</v>
          </cell>
          <cell r="HM1122" t="str">
            <v/>
          </cell>
          <cell r="HN1122" t="str">
            <v/>
          </cell>
          <cell r="HS1122">
            <v>0</v>
          </cell>
          <cell r="HT1122" t="str">
            <v>PKN</v>
          </cell>
          <cell r="HU1122">
            <v>0</v>
          </cell>
          <cell r="HV1122" t="str">
            <v>IND</v>
          </cell>
          <cell r="HW1122">
            <v>0</v>
          </cell>
          <cell r="HX1122" t="str">
            <v>MAT-W</v>
          </cell>
          <cell r="HY1122">
            <v>0</v>
          </cell>
          <cell r="HZ1122" t="str">
            <v>SEJ-W</v>
          </cell>
          <cell r="IA1122">
            <v>0</v>
          </cell>
          <cell r="IB1122" t="str">
            <v>IGR-W</v>
          </cell>
          <cell r="IC1122">
            <v>0</v>
          </cell>
          <cell r="ID1122" t="str">
            <v>SBO</v>
          </cell>
          <cell r="IE1122">
            <v>0</v>
          </cell>
          <cell r="IF1122" t="str">
            <v>PJO</v>
          </cell>
          <cell r="IG1122">
            <v>0</v>
          </cell>
          <cell r="IH1122" t="str">
            <v>PRA</v>
          </cell>
          <cell r="II1122">
            <v>0</v>
          </cell>
          <cell r="IJ1122" t="str">
            <v>JAW</v>
          </cell>
          <cell r="IK1122">
            <v>0</v>
          </cell>
          <cell r="IL1122" t="str">
            <v>ARB</v>
          </cell>
          <cell r="IM1122">
            <v>0</v>
          </cell>
          <cell r="IN1122" t="str">
            <v>PKM</v>
          </cell>
          <cell r="IO1122">
            <v>0</v>
          </cell>
          <cell r="IP1122" t="str">
            <v>MAT-P</v>
          </cell>
          <cell r="IQ1122">
            <v>0</v>
          </cell>
          <cell r="IR1122" t="str">
            <v>BIO-P</v>
          </cell>
          <cell r="IS1122">
            <v>0</v>
          </cell>
          <cell r="IT1122" t="str">
            <v>FIS-P</v>
          </cell>
          <cell r="IU1122">
            <v>0</v>
          </cell>
          <cell r="IV1122" t="str">
            <v>KIM-P</v>
          </cell>
          <cell r="IW1122">
            <v>0</v>
          </cell>
          <cell r="IX1122" t="str">
            <v>EKO-L</v>
          </cell>
          <cell r="IY1122">
            <v>0</v>
          </cell>
          <cell r="JA1122">
            <v>0</v>
          </cell>
        </row>
        <row r="1123">
          <cell r="Q1123" t="str">
            <v/>
          </cell>
          <cell r="AB1123" t="str">
            <v/>
          </cell>
          <cell r="AC1123">
            <v>12</v>
          </cell>
          <cell r="AI1123" t="str">
            <v/>
          </cell>
          <cell r="AJ1123">
            <v>0</v>
          </cell>
          <cell r="AK1123">
            <v>83.25</v>
          </cell>
          <cell r="AL1123">
            <v>84.5</v>
          </cell>
          <cell r="AM1123">
            <v>88</v>
          </cell>
          <cell r="AN1123">
            <v>80</v>
          </cell>
          <cell r="AO1123" t="str">
            <v/>
          </cell>
          <cell r="AP1123">
            <v>0</v>
          </cell>
          <cell r="AQ1123">
            <v>85</v>
          </cell>
          <cell r="AR1123">
            <v>0</v>
          </cell>
          <cell r="AS1123">
            <v>78.5</v>
          </cell>
          <cell r="AT1123">
            <v>81</v>
          </cell>
          <cell r="AU1123" t="str">
            <v/>
          </cell>
          <cell r="AV1123">
            <v>0</v>
          </cell>
          <cell r="AW1123">
            <v>81.83</v>
          </cell>
          <cell r="AX1123">
            <v>84</v>
          </cell>
          <cell r="AY1123">
            <v>88</v>
          </cell>
          <cell r="AZ1123">
            <v>80</v>
          </cell>
          <cell r="BA1123" t="str">
            <v/>
          </cell>
          <cell r="BB1123">
            <v>0</v>
          </cell>
          <cell r="BC1123">
            <v>86.75</v>
          </cell>
          <cell r="BD1123">
            <v>84.5</v>
          </cell>
          <cell r="BE1123">
            <v>88</v>
          </cell>
          <cell r="BF1123">
            <v>82</v>
          </cell>
          <cell r="BG1123" t="str">
            <v/>
          </cell>
          <cell r="BH1123">
            <v>0</v>
          </cell>
          <cell r="BI1123">
            <v>84.33</v>
          </cell>
          <cell r="BJ1123">
            <v>80</v>
          </cell>
          <cell r="BK1123">
            <v>77.75</v>
          </cell>
          <cell r="BL1123">
            <v>78</v>
          </cell>
          <cell r="BM1123" t="str">
            <v/>
          </cell>
          <cell r="BN1123">
            <v>0</v>
          </cell>
          <cell r="BO1123">
            <v>81.13</v>
          </cell>
          <cell r="BP1123">
            <v>78.25</v>
          </cell>
          <cell r="BQ1123">
            <v>77.75</v>
          </cell>
          <cell r="BR1123">
            <v>85</v>
          </cell>
          <cell r="BS1123" t="str">
            <v/>
          </cell>
          <cell r="BT1123">
            <v>0</v>
          </cell>
          <cell r="BU1123">
            <v>86.5</v>
          </cell>
          <cell r="BV1123">
            <v>84.25</v>
          </cell>
          <cell r="BW1123">
            <v>88.5</v>
          </cell>
          <cell r="BX1123">
            <v>88</v>
          </cell>
          <cell r="BY1123" t="str">
            <v/>
          </cell>
          <cell r="BZ1123">
            <v>0</v>
          </cell>
          <cell r="CA1123">
            <v>86.78</v>
          </cell>
          <cell r="CB1123">
            <v>81.75</v>
          </cell>
          <cell r="CC1123">
            <v>81</v>
          </cell>
          <cell r="CD1123">
            <v>82</v>
          </cell>
          <cell r="CE1123" t="str">
            <v/>
          </cell>
          <cell r="CF1123">
            <v>0</v>
          </cell>
          <cell r="CG1123">
            <v>86.25</v>
          </cell>
          <cell r="CH1123">
            <v>76.25</v>
          </cell>
          <cell r="CI1123">
            <v>78</v>
          </cell>
          <cell r="CJ1123">
            <v>82</v>
          </cell>
          <cell r="CK1123" t="str">
            <v/>
          </cell>
          <cell r="CL1123">
            <v>0</v>
          </cell>
          <cell r="CM1123">
            <v>76.17</v>
          </cell>
          <cell r="CN1123">
            <v>83.5</v>
          </cell>
          <cell r="CO1123">
            <v>80</v>
          </cell>
          <cell r="CP1123">
            <v>78</v>
          </cell>
          <cell r="CQ1123" t="str">
            <v/>
          </cell>
          <cell r="CR1123">
            <v>0</v>
          </cell>
          <cell r="CS1123">
            <v>82.08</v>
          </cell>
          <cell r="CT1123">
            <v>89.75</v>
          </cell>
          <cell r="CU1123">
            <v>86.5</v>
          </cell>
          <cell r="CV1123">
            <v>83</v>
          </cell>
          <cell r="CW1123" t="str">
            <v/>
          </cell>
          <cell r="CX1123">
            <v>0</v>
          </cell>
          <cell r="CY1123">
            <v>82.44</v>
          </cell>
          <cell r="CZ1123">
            <v>83.75</v>
          </cell>
          <cell r="DA1123">
            <v>76.75</v>
          </cell>
          <cell r="DB1123">
            <v>83</v>
          </cell>
          <cell r="DC1123" t="str">
            <v/>
          </cell>
          <cell r="DD1123">
            <v>0</v>
          </cell>
          <cell r="DE1123">
            <v>91</v>
          </cell>
          <cell r="DF1123">
            <v>81</v>
          </cell>
          <cell r="DG1123">
            <v>81.75</v>
          </cell>
          <cell r="DH1123">
            <v>88</v>
          </cell>
          <cell r="DI1123" t="str">
            <v/>
          </cell>
          <cell r="DJ1123">
            <v>0</v>
          </cell>
          <cell r="DK1123">
            <v>0</v>
          </cell>
          <cell r="DL1123">
            <v>0</v>
          </cell>
          <cell r="DM1123">
            <v>0</v>
          </cell>
          <cell r="DN1123">
            <v>85</v>
          </cell>
          <cell r="DO1123" t="str">
            <v/>
          </cell>
          <cell r="DP1123">
            <v>0</v>
          </cell>
          <cell r="DQ1123">
            <v>89</v>
          </cell>
          <cell r="DR1123">
            <v>85.5</v>
          </cell>
          <cell r="DS1123">
            <v>91.5</v>
          </cell>
          <cell r="DT1123">
            <v>82</v>
          </cell>
          <cell r="DU1123" t="str">
            <v/>
          </cell>
          <cell r="DV1123">
            <v>0</v>
          </cell>
          <cell r="DW1123">
            <v>91</v>
          </cell>
          <cell r="DX1123">
            <v>86.75</v>
          </cell>
          <cell r="DY1123">
            <v>79.75</v>
          </cell>
          <cell r="DZ1123">
            <v>85</v>
          </cell>
          <cell r="EA1123" t="str">
            <v/>
          </cell>
          <cell r="EB1123">
            <v>0</v>
          </cell>
          <cell r="EC1123">
            <v>79.78</v>
          </cell>
          <cell r="ED1123">
            <v>78.25</v>
          </cell>
          <cell r="EE1123">
            <v>84.25</v>
          </cell>
          <cell r="EF1123">
            <v>77</v>
          </cell>
          <cell r="EG1123" t="str">
            <v/>
          </cell>
          <cell r="EH1123">
            <v>0</v>
          </cell>
          <cell r="EI1123">
            <v>78.5</v>
          </cell>
          <cell r="EJ1123">
            <v>74.75</v>
          </cell>
          <cell r="EK1123">
            <v>74.5</v>
          </cell>
          <cell r="EL1123">
            <v>76</v>
          </cell>
          <cell r="EM1123" t="str">
            <v/>
          </cell>
          <cell r="EN1123">
            <v>0</v>
          </cell>
          <cell r="EO1123">
            <v>78.5</v>
          </cell>
          <cell r="EP1123">
            <v>74.75</v>
          </cell>
          <cell r="EQ1123">
            <v>74.5</v>
          </cell>
          <cell r="ER1123">
            <v>76</v>
          </cell>
          <cell r="ES1123" t="str">
            <v/>
          </cell>
          <cell r="ET1123">
            <v>0</v>
          </cell>
          <cell r="EU1123">
            <v>78.5</v>
          </cell>
          <cell r="EV1123">
            <v>74.75</v>
          </cell>
          <cell r="EW1123">
            <v>74.5</v>
          </cell>
          <cell r="EX1123">
            <v>76</v>
          </cell>
          <cell r="EY1123" t="str">
            <v/>
          </cell>
          <cell r="EZ1123">
            <v>0</v>
          </cell>
          <cell r="FA1123">
            <v>79.33</v>
          </cell>
          <cell r="FB1123">
            <v>71.25</v>
          </cell>
          <cell r="FC1123">
            <v>79</v>
          </cell>
          <cell r="FD1123">
            <v>72</v>
          </cell>
          <cell r="FE1123" t="str">
            <v/>
          </cell>
          <cell r="FF1123">
            <v>0</v>
          </cell>
          <cell r="FG1123">
            <v>79.33</v>
          </cell>
          <cell r="FH1123">
            <v>71.25</v>
          </cell>
          <cell r="FI1123">
            <v>79</v>
          </cell>
          <cell r="FJ1123">
            <v>72</v>
          </cell>
          <cell r="FK1123" t="str">
            <v/>
          </cell>
          <cell r="FL1123">
            <v>0</v>
          </cell>
          <cell r="FM1123">
            <v>79.33</v>
          </cell>
          <cell r="FN1123">
            <v>71.25</v>
          </cell>
          <cell r="FO1123">
            <v>79</v>
          </cell>
          <cell r="FP1123">
            <v>72</v>
          </cell>
          <cell r="FQ1123" t="str">
            <v/>
          </cell>
          <cell r="FR1123">
            <v>0</v>
          </cell>
          <cell r="FS1123">
            <v>79.33</v>
          </cell>
          <cell r="FT1123">
            <v>71.25</v>
          </cell>
          <cell r="FU1123">
            <v>79</v>
          </cell>
          <cell r="FV1123">
            <v>72</v>
          </cell>
          <cell r="FW1123" t="str">
            <v/>
          </cell>
          <cell r="FX1123">
            <v>0</v>
          </cell>
          <cell r="FY1123">
            <v>79.33</v>
          </cell>
          <cell r="FZ1123">
            <v>71.25</v>
          </cell>
          <cell r="GA1123">
            <v>79</v>
          </cell>
          <cell r="GB1123">
            <v>72</v>
          </cell>
          <cell r="GC1123" t="str">
            <v/>
          </cell>
          <cell r="GD1123">
            <v>0</v>
          </cell>
          <cell r="GE1123">
            <v>79.33</v>
          </cell>
          <cell r="GF1123">
            <v>71.25</v>
          </cell>
          <cell r="GG1123">
            <v>79</v>
          </cell>
          <cell r="GH1123">
            <v>72</v>
          </cell>
          <cell r="GI1123" t="str">
            <v/>
          </cell>
          <cell r="GJ1123">
            <v>0</v>
          </cell>
          <cell r="GK1123">
            <v>79.33</v>
          </cell>
          <cell r="GL1123">
            <v>71.25</v>
          </cell>
          <cell r="GM1123">
            <v>79</v>
          </cell>
          <cell r="GN1123">
            <v>72</v>
          </cell>
          <cell r="GO1123" t="str">
            <v/>
          </cell>
          <cell r="GP1123">
            <v>0</v>
          </cell>
          <cell r="GQ1123">
            <v>79.33</v>
          </cell>
          <cell r="GR1123">
            <v>71.25</v>
          </cell>
          <cell r="GS1123">
            <v>79</v>
          </cell>
          <cell r="GT1123">
            <v>72</v>
          </cell>
          <cell r="GU1123" t="str">
            <v/>
          </cell>
          <cell r="GV1123">
            <v>0</v>
          </cell>
          <cell r="GW1123">
            <v>81.92</v>
          </cell>
          <cell r="GX1123">
            <v>78.75</v>
          </cell>
          <cell r="GY1123">
            <v>70</v>
          </cell>
          <cell r="GZ1123">
            <v>78</v>
          </cell>
          <cell r="HA1123" t="str">
            <v>EKO-L</v>
          </cell>
          <cell r="HB1123">
            <v>0</v>
          </cell>
          <cell r="HC1123">
            <v>83.83</v>
          </cell>
          <cell r="HD1123">
            <v>75.75</v>
          </cell>
          <cell r="HE1123">
            <v>77.5</v>
          </cell>
          <cell r="HF1123">
            <v>79</v>
          </cell>
          <cell r="HH1123">
            <v>0</v>
          </cell>
          <cell r="HM1123" t="str">
            <v/>
          </cell>
          <cell r="HN1123" t="str">
            <v/>
          </cell>
          <cell r="HS1123">
            <v>0</v>
          </cell>
          <cell r="HT1123" t="str">
            <v>PKN</v>
          </cell>
          <cell r="HU1123">
            <v>0</v>
          </cell>
          <cell r="HV1123" t="str">
            <v>IND</v>
          </cell>
          <cell r="HW1123">
            <v>0</v>
          </cell>
          <cell r="HX1123" t="str">
            <v>MAT-W</v>
          </cell>
          <cell r="HY1123">
            <v>0</v>
          </cell>
          <cell r="HZ1123" t="str">
            <v>SEJ-W</v>
          </cell>
          <cell r="IA1123">
            <v>0</v>
          </cell>
          <cell r="IB1123" t="str">
            <v>IGR-W</v>
          </cell>
          <cell r="IC1123">
            <v>0</v>
          </cell>
          <cell r="ID1123" t="str">
            <v>SBO</v>
          </cell>
          <cell r="IE1123">
            <v>0</v>
          </cell>
          <cell r="IF1123" t="str">
            <v>PJO</v>
          </cell>
          <cell r="IG1123">
            <v>0</v>
          </cell>
          <cell r="IH1123" t="str">
            <v>PRA</v>
          </cell>
          <cell r="II1123">
            <v>0</v>
          </cell>
          <cell r="IJ1123" t="str">
            <v>JAW</v>
          </cell>
          <cell r="IK1123">
            <v>0</v>
          </cell>
          <cell r="IL1123" t="str">
            <v>ARB</v>
          </cell>
          <cell r="IM1123">
            <v>0</v>
          </cell>
          <cell r="IN1123" t="str">
            <v>PKM</v>
          </cell>
          <cell r="IO1123">
            <v>0</v>
          </cell>
          <cell r="IP1123" t="str">
            <v>MAT-P</v>
          </cell>
          <cell r="IQ1123">
            <v>0</v>
          </cell>
          <cell r="IR1123" t="str">
            <v>BIO-P</v>
          </cell>
          <cell r="IS1123">
            <v>0</v>
          </cell>
          <cell r="IT1123" t="str">
            <v>FIS-P</v>
          </cell>
          <cell r="IU1123">
            <v>0</v>
          </cell>
          <cell r="IV1123" t="str">
            <v>KIM-P</v>
          </cell>
          <cell r="IW1123">
            <v>0</v>
          </cell>
          <cell r="IX1123" t="str">
            <v>EKO-L</v>
          </cell>
          <cell r="IY1123">
            <v>0</v>
          </cell>
          <cell r="JA1123">
            <v>0</v>
          </cell>
        </row>
        <row r="1124">
          <cell r="Q1124" t="str">
            <v/>
          </cell>
          <cell r="AB1124" t="str">
            <v/>
          </cell>
          <cell r="AC1124">
            <v>13</v>
          </cell>
          <cell r="AI1124" t="str">
            <v/>
          </cell>
          <cell r="AJ1124">
            <v>0</v>
          </cell>
          <cell r="AK1124">
            <v>83.25</v>
          </cell>
          <cell r="AL1124">
            <v>84.5</v>
          </cell>
          <cell r="AM1124">
            <v>88</v>
          </cell>
          <cell r="AN1124">
            <v>80</v>
          </cell>
          <cell r="AO1124" t="str">
            <v/>
          </cell>
          <cell r="AP1124">
            <v>0</v>
          </cell>
          <cell r="AQ1124">
            <v>85</v>
          </cell>
          <cell r="AR1124">
            <v>0</v>
          </cell>
          <cell r="AS1124">
            <v>78.5</v>
          </cell>
          <cell r="AT1124">
            <v>81</v>
          </cell>
          <cell r="AU1124" t="str">
            <v/>
          </cell>
          <cell r="AV1124">
            <v>0</v>
          </cell>
          <cell r="AW1124">
            <v>81.83</v>
          </cell>
          <cell r="AX1124">
            <v>84</v>
          </cell>
          <cell r="AY1124">
            <v>88</v>
          </cell>
          <cell r="AZ1124">
            <v>80</v>
          </cell>
          <cell r="BA1124" t="str">
            <v/>
          </cell>
          <cell r="BB1124">
            <v>0</v>
          </cell>
          <cell r="BC1124">
            <v>86.75</v>
          </cell>
          <cell r="BD1124">
            <v>84.5</v>
          </cell>
          <cell r="BE1124">
            <v>88</v>
          </cell>
          <cell r="BF1124">
            <v>82</v>
          </cell>
          <cell r="BG1124" t="str">
            <v/>
          </cell>
          <cell r="BH1124">
            <v>0</v>
          </cell>
          <cell r="BI1124">
            <v>84.33</v>
          </cell>
          <cell r="BJ1124">
            <v>80</v>
          </cell>
          <cell r="BK1124">
            <v>77.75</v>
          </cell>
          <cell r="BL1124">
            <v>78</v>
          </cell>
          <cell r="BM1124" t="str">
            <v/>
          </cell>
          <cell r="BN1124">
            <v>0</v>
          </cell>
          <cell r="BO1124">
            <v>81.13</v>
          </cell>
          <cell r="BP1124">
            <v>78.25</v>
          </cell>
          <cell r="BQ1124">
            <v>77.75</v>
          </cell>
          <cell r="BR1124">
            <v>85</v>
          </cell>
          <cell r="BS1124" t="str">
            <v/>
          </cell>
          <cell r="BT1124">
            <v>0</v>
          </cell>
          <cell r="BU1124">
            <v>86.5</v>
          </cell>
          <cell r="BV1124">
            <v>84.25</v>
          </cell>
          <cell r="BW1124">
            <v>88.5</v>
          </cell>
          <cell r="BX1124">
            <v>88</v>
          </cell>
          <cell r="BY1124" t="str">
            <v/>
          </cell>
          <cell r="BZ1124">
            <v>0</v>
          </cell>
          <cell r="CA1124">
            <v>86.78</v>
          </cell>
          <cell r="CB1124">
            <v>81.75</v>
          </cell>
          <cell r="CC1124">
            <v>81</v>
          </cell>
          <cell r="CD1124">
            <v>82</v>
          </cell>
          <cell r="CE1124" t="str">
            <v/>
          </cell>
          <cell r="CF1124">
            <v>0</v>
          </cell>
          <cell r="CG1124">
            <v>86.25</v>
          </cell>
          <cell r="CH1124">
            <v>76.25</v>
          </cell>
          <cell r="CI1124">
            <v>78</v>
          </cell>
          <cell r="CJ1124">
            <v>82</v>
          </cell>
          <cell r="CK1124" t="str">
            <v/>
          </cell>
          <cell r="CL1124">
            <v>0</v>
          </cell>
          <cell r="CM1124">
            <v>76.17</v>
          </cell>
          <cell r="CN1124">
            <v>83.5</v>
          </cell>
          <cell r="CO1124">
            <v>80</v>
          </cell>
          <cell r="CP1124">
            <v>78</v>
          </cell>
          <cell r="CQ1124" t="str">
            <v/>
          </cell>
          <cell r="CR1124">
            <v>0</v>
          </cell>
          <cell r="CS1124">
            <v>82.08</v>
          </cell>
          <cell r="CT1124">
            <v>89.75</v>
          </cell>
          <cell r="CU1124">
            <v>86.5</v>
          </cell>
          <cell r="CV1124">
            <v>83</v>
          </cell>
          <cell r="CW1124" t="str">
            <v/>
          </cell>
          <cell r="CX1124">
            <v>0</v>
          </cell>
          <cell r="CY1124">
            <v>82.44</v>
          </cell>
          <cell r="CZ1124">
            <v>83.75</v>
          </cell>
          <cell r="DA1124">
            <v>76.75</v>
          </cell>
          <cell r="DB1124">
            <v>83</v>
          </cell>
          <cell r="DC1124" t="str">
            <v/>
          </cell>
          <cell r="DD1124">
            <v>0</v>
          </cell>
          <cell r="DE1124">
            <v>91</v>
          </cell>
          <cell r="DF1124">
            <v>81</v>
          </cell>
          <cell r="DG1124">
            <v>81.75</v>
          </cell>
          <cell r="DH1124">
            <v>88</v>
          </cell>
          <cell r="DI1124" t="str">
            <v/>
          </cell>
          <cell r="DJ1124">
            <v>0</v>
          </cell>
          <cell r="DK1124">
            <v>0</v>
          </cell>
          <cell r="DL1124">
            <v>0</v>
          </cell>
          <cell r="DM1124">
            <v>0</v>
          </cell>
          <cell r="DN1124">
            <v>85</v>
          </cell>
          <cell r="DO1124" t="str">
            <v/>
          </cell>
          <cell r="DP1124">
            <v>0</v>
          </cell>
          <cell r="DQ1124">
            <v>89</v>
          </cell>
          <cell r="DR1124">
            <v>85.5</v>
          </cell>
          <cell r="DS1124">
            <v>91.5</v>
          </cell>
          <cell r="DT1124">
            <v>82</v>
          </cell>
          <cell r="DU1124" t="str">
            <v/>
          </cell>
          <cell r="DV1124">
            <v>0</v>
          </cell>
          <cell r="DW1124">
            <v>91</v>
          </cell>
          <cell r="DX1124">
            <v>86.75</v>
          </cell>
          <cell r="DY1124">
            <v>79.75</v>
          </cell>
          <cell r="DZ1124">
            <v>85</v>
          </cell>
          <cell r="EA1124" t="str">
            <v/>
          </cell>
          <cell r="EB1124">
            <v>0</v>
          </cell>
          <cell r="EC1124">
            <v>79.78</v>
          </cell>
          <cell r="ED1124">
            <v>78.25</v>
          </cell>
          <cell r="EE1124">
            <v>84.25</v>
          </cell>
          <cell r="EF1124">
            <v>77</v>
          </cell>
          <cell r="EG1124" t="str">
            <v/>
          </cell>
          <cell r="EH1124">
            <v>0</v>
          </cell>
          <cell r="EI1124">
            <v>78.5</v>
          </cell>
          <cell r="EJ1124">
            <v>74.75</v>
          </cell>
          <cell r="EK1124">
            <v>74.5</v>
          </cell>
          <cell r="EL1124">
            <v>76</v>
          </cell>
          <cell r="EM1124" t="str">
            <v/>
          </cell>
          <cell r="EN1124">
            <v>0</v>
          </cell>
          <cell r="EO1124">
            <v>78.5</v>
          </cell>
          <cell r="EP1124">
            <v>74.75</v>
          </cell>
          <cell r="EQ1124">
            <v>74.5</v>
          </cell>
          <cell r="ER1124">
            <v>76</v>
          </cell>
          <cell r="ES1124" t="str">
            <v/>
          </cell>
          <cell r="ET1124">
            <v>0</v>
          </cell>
          <cell r="EU1124">
            <v>78.5</v>
          </cell>
          <cell r="EV1124">
            <v>74.75</v>
          </cell>
          <cell r="EW1124">
            <v>74.5</v>
          </cell>
          <cell r="EX1124">
            <v>76</v>
          </cell>
          <cell r="EY1124" t="str">
            <v/>
          </cell>
          <cell r="EZ1124">
            <v>0</v>
          </cell>
          <cell r="FA1124">
            <v>79.33</v>
          </cell>
          <cell r="FB1124">
            <v>71.25</v>
          </cell>
          <cell r="FC1124">
            <v>79</v>
          </cell>
          <cell r="FD1124">
            <v>72</v>
          </cell>
          <cell r="FE1124" t="str">
            <v/>
          </cell>
          <cell r="FF1124">
            <v>0</v>
          </cell>
          <cell r="FG1124">
            <v>79.33</v>
          </cell>
          <cell r="FH1124">
            <v>71.25</v>
          </cell>
          <cell r="FI1124">
            <v>79</v>
          </cell>
          <cell r="FJ1124">
            <v>72</v>
          </cell>
          <cell r="FK1124" t="str">
            <v/>
          </cell>
          <cell r="FL1124">
            <v>0</v>
          </cell>
          <cell r="FM1124">
            <v>79.33</v>
          </cell>
          <cell r="FN1124">
            <v>71.25</v>
          </cell>
          <cell r="FO1124">
            <v>79</v>
          </cell>
          <cell r="FP1124">
            <v>72</v>
          </cell>
          <cell r="FQ1124" t="str">
            <v/>
          </cell>
          <cell r="FR1124">
            <v>0</v>
          </cell>
          <cell r="FS1124">
            <v>79.33</v>
          </cell>
          <cell r="FT1124">
            <v>71.25</v>
          </cell>
          <cell r="FU1124">
            <v>79</v>
          </cell>
          <cell r="FV1124">
            <v>72</v>
          </cell>
          <cell r="FW1124" t="str">
            <v/>
          </cell>
          <cell r="FX1124">
            <v>0</v>
          </cell>
          <cell r="FY1124">
            <v>79.33</v>
          </cell>
          <cell r="FZ1124">
            <v>71.25</v>
          </cell>
          <cell r="GA1124">
            <v>79</v>
          </cell>
          <cell r="GB1124">
            <v>72</v>
          </cell>
          <cell r="GC1124" t="str">
            <v/>
          </cell>
          <cell r="GD1124">
            <v>0</v>
          </cell>
          <cell r="GE1124">
            <v>79.33</v>
          </cell>
          <cell r="GF1124">
            <v>71.25</v>
          </cell>
          <cell r="GG1124">
            <v>79</v>
          </cell>
          <cell r="GH1124">
            <v>72</v>
          </cell>
          <cell r="GI1124" t="str">
            <v/>
          </cell>
          <cell r="GJ1124">
            <v>0</v>
          </cell>
          <cell r="GK1124">
            <v>79.33</v>
          </cell>
          <cell r="GL1124">
            <v>71.25</v>
          </cell>
          <cell r="GM1124">
            <v>79</v>
          </cell>
          <cell r="GN1124">
            <v>72</v>
          </cell>
          <cell r="GO1124" t="str">
            <v/>
          </cell>
          <cell r="GP1124">
            <v>0</v>
          </cell>
          <cell r="GQ1124">
            <v>79.33</v>
          </cell>
          <cell r="GR1124">
            <v>71.25</v>
          </cell>
          <cell r="GS1124">
            <v>79</v>
          </cell>
          <cell r="GT1124">
            <v>72</v>
          </cell>
          <cell r="GU1124" t="str">
            <v/>
          </cell>
          <cell r="GV1124">
            <v>0</v>
          </cell>
          <cell r="GW1124">
            <v>81.92</v>
          </cell>
          <cell r="GX1124">
            <v>78.75</v>
          </cell>
          <cell r="GY1124">
            <v>70</v>
          </cell>
          <cell r="GZ1124">
            <v>78</v>
          </cell>
          <cell r="HA1124" t="str">
            <v>EKO-L</v>
          </cell>
          <cell r="HB1124">
            <v>0</v>
          </cell>
          <cell r="HC1124">
            <v>83.83</v>
          </cell>
          <cell r="HD1124">
            <v>75.75</v>
          </cell>
          <cell r="HE1124">
            <v>77.5</v>
          </cell>
          <cell r="HF1124">
            <v>79</v>
          </cell>
          <cell r="HH1124">
            <v>0</v>
          </cell>
          <cell r="HM1124" t="str">
            <v/>
          </cell>
          <cell r="HN1124" t="str">
            <v/>
          </cell>
          <cell r="HS1124">
            <v>0</v>
          </cell>
          <cell r="HT1124" t="str">
            <v>PKN</v>
          </cell>
          <cell r="HU1124">
            <v>0</v>
          </cell>
          <cell r="HV1124" t="str">
            <v>IND</v>
          </cell>
          <cell r="HW1124">
            <v>0</v>
          </cell>
          <cell r="HX1124" t="str">
            <v>MAT-W</v>
          </cell>
          <cell r="HY1124">
            <v>0</v>
          </cell>
          <cell r="HZ1124" t="str">
            <v>SEJ-W</v>
          </cell>
          <cell r="IA1124">
            <v>0</v>
          </cell>
          <cell r="IB1124" t="str">
            <v>IGR-W</v>
          </cell>
          <cell r="IC1124">
            <v>0</v>
          </cell>
          <cell r="ID1124" t="str">
            <v>SBO</v>
          </cell>
          <cell r="IE1124">
            <v>0</v>
          </cell>
          <cell r="IF1124" t="str">
            <v>PJO</v>
          </cell>
          <cell r="IG1124">
            <v>0</v>
          </cell>
          <cell r="IH1124" t="str">
            <v>PRA</v>
          </cell>
          <cell r="II1124">
            <v>0</v>
          </cell>
          <cell r="IJ1124" t="str">
            <v>JAW</v>
          </cell>
          <cell r="IK1124">
            <v>0</v>
          </cell>
          <cell r="IL1124" t="str">
            <v>ARB</v>
          </cell>
          <cell r="IM1124">
            <v>0</v>
          </cell>
          <cell r="IN1124" t="str">
            <v>PKM</v>
          </cell>
          <cell r="IO1124">
            <v>0</v>
          </cell>
          <cell r="IP1124" t="str">
            <v>MAT-P</v>
          </cell>
          <cell r="IQ1124">
            <v>0</v>
          </cell>
          <cell r="IR1124" t="str">
            <v>BIO-P</v>
          </cell>
          <cell r="IS1124">
            <v>0</v>
          </cell>
          <cell r="IT1124" t="str">
            <v>FIS-P</v>
          </cell>
          <cell r="IU1124">
            <v>0</v>
          </cell>
          <cell r="IV1124" t="str">
            <v>KIM-P</v>
          </cell>
          <cell r="IW1124">
            <v>0</v>
          </cell>
          <cell r="IX1124" t="str">
            <v>EKO-L</v>
          </cell>
          <cell r="IY1124">
            <v>0</v>
          </cell>
          <cell r="JA1124">
            <v>0</v>
          </cell>
        </row>
        <row r="1125">
          <cell r="Q1125" t="str">
            <v/>
          </cell>
          <cell r="AB1125" t="str">
            <v/>
          </cell>
          <cell r="AC1125">
            <v>14</v>
          </cell>
          <cell r="AI1125" t="str">
            <v/>
          </cell>
          <cell r="AJ1125">
            <v>0</v>
          </cell>
          <cell r="AK1125">
            <v>83.25</v>
          </cell>
          <cell r="AL1125">
            <v>84.5</v>
          </cell>
          <cell r="AM1125">
            <v>88</v>
          </cell>
          <cell r="AN1125">
            <v>80</v>
          </cell>
          <cell r="AO1125" t="str">
            <v/>
          </cell>
          <cell r="AP1125">
            <v>0</v>
          </cell>
          <cell r="AQ1125">
            <v>85</v>
          </cell>
          <cell r="AR1125">
            <v>0</v>
          </cell>
          <cell r="AS1125">
            <v>78.5</v>
          </cell>
          <cell r="AT1125">
            <v>81</v>
          </cell>
          <cell r="AU1125" t="str">
            <v/>
          </cell>
          <cell r="AV1125">
            <v>0</v>
          </cell>
          <cell r="AW1125">
            <v>81.83</v>
          </cell>
          <cell r="AX1125">
            <v>84</v>
          </cell>
          <cell r="AY1125">
            <v>88</v>
          </cell>
          <cell r="AZ1125">
            <v>80</v>
          </cell>
          <cell r="BA1125" t="str">
            <v/>
          </cell>
          <cell r="BB1125">
            <v>0</v>
          </cell>
          <cell r="BC1125">
            <v>86.75</v>
          </cell>
          <cell r="BD1125">
            <v>84.5</v>
          </cell>
          <cell r="BE1125">
            <v>88</v>
          </cell>
          <cell r="BF1125">
            <v>82</v>
          </cell>
          <cell r="BG1125" t="str">
            <v/>
          </cell>
          <cell r="BH1125">
            <v>0</v>
          </cell>
          <cell r="BI1125">
            <v>84.33</v>
          </cell>
          <cell r="BJ1125">
            <v>80</v>
          </cell>
          <cell r="BK1125">
            <v>77.75</v>
          </cell>
          <cell r="BL1125">
            <v>78</v>
          </cell>
          <cell r="BM1125" t="str">
            <v/>
          </cell>
          <cell r="BN1125">
            <v>0</v>
          </cell>
          <cell r="BO1125">
            <v>81.13</v>
          </cell>
          <cell r="BP1125">
            <v>78.25</v>
          </cell>
          <cell r="BQ1125">
            <v>77.75</v>
          </cell>
          <cell r="BR1125">
            <v>85</v>
          </cell>
          <cell r="BS1125" t="str">
            <v/>
          </cell>
          <cell r="BT1125">
            <v>0</v>
          </cell>
          <cell r="BU1125">
            <v>86.5</v>
          </cell>
          <cell r="BV1125">
            <v>84.25</v>
          </cell>
          <cell r="BW1125">
            <v>88.5</v>
          </cell>
          <cell r="BX1125">
            <v>88</v>
          </cell>
          <cell r="BY1125" t="str">
            <v/>
          </cell>
          <cell r="BZ1125">
            <v>0</v>
          </cell>
          <cell r="CA1125">
            <v>86.78</v>
          </cell>
          <cell r="CB1125">
            <v>81.75</v>
          </cell>
          <cell r="CC1125">
            <v>81</v>
          </cell>
          <cell r="CD1125">
            <v>82</v>
          </cell>
          <cell r="CE1125" t="str">
            <v/>
          </cell>
          <cell r="CF1125">
            <v>0</v>
          </cell>
          <cell r="CG1125">
            <v>86.25</v>
          </cell>
          <cell r="CH1125">
            <v>76.25</v>
          </cell>
          <cell r="CI1125">
            <v>78</v>
          </cell>
          <cell r="CJ1125">
            <v>82</v>
          </cell>
          <cell r="CK1125" t="str">
            <v/>
          </cell>
          <cell r="CL1125">
            <v>0</v>
          </cell>
          <cell r="CM1125">
            <v>76.17</v>
          </cell>
          <cell r="CN1125">
            <v>83.5</v>
          </cell>
          <cell r="CO1125">
            <v>80</v>
          </cell>
          <cell r="CP1125">
            <v>78</v>
          </cell>
          <cell r="CQ1125" t="str">
            <v/>
          </cell>
          <cell r="CR1125">
            <v>0</v>
          </cell>
          <cell r="CS1125">
            <v>82.08</v>
          </cell>
          <cell r="CT1125">
            <v>89.75</v>
          </cell>
          <cell r="CU1125">
            <v>86.5</v>
          </cell>
          <cell r="CV1125">
            <v>83</v>
          </cell>
          <cell r="CW1125" t="str">
            <v/>
          </cell>
          <cell r="CX1125">
            <v>0</v>
          </cell>
          <cell r="CY1125">
            <v>82.44</v>
          </cell>
          <cell r="CZ1125">
            <v>83.75</v>
          </cell>
          <cell r="DA1125">
            <v>76.75</v>
          </cell>
          <cell r="DB1125">
            <v>83</v>
          </cell>
          <cell r="DC1125" t="str">
            <v/>
          </cell>
          <cell r="DD1125">
            <v>0</v>
          </cell>
          <cell r="DE1125">
            <v>91</v>
          </cell>
          <cell r="DF1125">
            <v>81</v>
          </cell>
          <cell r="DG1125">
            <v>81.75</v>
          </cell>
          <cell r="DH1125">
            <v>88</v>
          </cell>
          <cell r="DI1125" t="str">
            <v/>
          </cell>
          <cell r="DJ1125">
            <v>0</v>
          </cell>
          <cell r="DK1125">
            <v>0</v>
          </cell>
          <cell r="DL1125">
            <v>0</v>
          </cell>
          <cell r="DM1125">
            <v>0</v>
          </cell>
          <cell r="DN1125">
            <v>85</v>
          </cell>
          <cell r="DO1125" t="str">
            <v/>
          </cell>
          <cell r="DP1125">
            <v>0</v>
          </cell>
          <cell r="DQ1125">
            <v>89</v>
          </cell>
          <cell r="DR1125">
            <v>85.5</v>
          </cell>
          <cell r="DS1125">
            <v>91.5</v>
          </cell>
          <cell r="DT1125">
            <v>82</v>
          </cell>
          <cell r="DU1125" t="str">
            <v/>
          </cell>
          <cell r="DV1125">
            <v>0</v>
          </cell>
          <cell r="DW1125">
            <v>91</v>
          </cell>
          <cell r="DX1125">
            <v>86.75</v>
          </cell>
          <cell r="DY1125">
            <v>79.75</v>
          </cell>
          <cell r="DZ1125">
            <v>85</v>
          </cell>
          <cell r="EA1125" t="str">
            <v/>
          </cell>
          <cell r="EB1125">
            <v>0</v>
          </cell>
          <cell r="EC1125">
            <v>79.78</v>
          </cell>
          <cell r="ED1125">
            <v>78.25</v>
          </cell>
          <cell r="EE1125">
            <v>84.25</v>
          </cell>
          <cell r="EF1125">
            <v>77</v>
          </cell>
          <cell r="EG1125" t="str">
            <v/>
          </cell>
          <cell r="EH1125">
            <v>0</v>
          </cell>
          <cell r="EI1125">
            <v>78.5</v>
          </cell>
          <cell r="EJ1125">
            <v>74.75</v>
          </cell>
          <cell r="EK1125">
            <v>74.5</v>
          </cell>
          <cell r="EL1125">
            <v>76</v>
          </cell>
          <cell r="EM1125" t="str">
            <v/>
          </cell>
          <cell r="EN1125">
            <v>0</v>
          </cell>
          <cell r="EO1125">
            <v>78.5</v>
          </cell>
          <cell r="EP1125">
            <v>74.75</v>
          </cell>
          <cell r="EQ1125">
            <v>74.5</v>
          </cell>
          <cell r="ER1125">
            <v>76</v>
          </cell>
          <cell r="ES1125" t="str">
            <v/>
          </cell>
          <cell r="ET1125">
            <v>0</v>
          </cell>
          <cell r="EU1125">
            <v>78.5</v>
          </cell>
          <cell r="EV1125">
            <v>74.75</v>
          </cell>
          <cell r="EW1125">
            <v>74.5</v>
          </cell>
          <cell r="EX1125">
            <v>76</v>
          </cell>
          <cell r="EY1125" t="str">
            <v/>
          </cell>
          <cell r="EZ1125">
            <v>0</v>
          </cell>
          <cell r="FA1125">
            <v>79.33</v>
          </cell>
          <cell r="FB1125">
            <v>71.25</v>
          </cell>
          <cell r="FC1125">
            <v>79</v>
          </cell>
          <cell r="FD1125">
            <v>72</v>
          </cell>
          <cell r="FE1125" t="str">
            <v/>
          </cell>
          <cell r="FF1125">
            <v>0</v>
          </cell>
          <cell r="FG1125">
            <v>79.33</v>
          </cell>
          <cell r="FH1125">
            <v>71.25</v>
          </cell>
          <cell r="FI1125">
            <v>79</v>
          </cell>
          <cell r="FJ1125">
            <v>72</v>
          </cell>
          <cell r="FK1125" t="str">
            <v/>
          </cell>
          <cell r="FL1125">
            <v>0</v>
          </cell>
          <cell r="FM1125">
            <v>79.33</v>
          </cell>
          <cell r="FN1125">
            <v>71.25</v>
          </cell>
          <cell r="FO1125">
            <v>79</v>
          </cell>
          <cell r="FP1125">
            <v>72</v>
          </cell>
          <cell r="FQ1125" t="str">
            <v/>
          </cell>
          <cell r="FR1125">
            <v>0</v>
          </cell>
          <cell r="FS1125">
            <v>79.33</v>
          </cell>
          <cell r="FT1125">
            <v>71.25</v>
          </cell>
          <cell r="FU1125">
            <v>79</v>
          </cell>
          <cell r="FV1125">
            <v>72</v>
          </cell>
          <cell r="FW1125" t="str">
            <v/>
          </cell>
          <cell r="FX1125">
            <v>0</v>
          </cell>
          <cell r="FY1125">
            <v>79.33</v>
          </cell>
          <cell r="FZ1125">
            <v>71.25</v>
          </cell>
          <cell r="GA1125">
            <v>79</v>
          </cell>
          <cell r="GB1125">
            <v>72</v>
          </cell>
          <cell r="GC1125" t="str">
            <v/>
          </cell>
          <cell r="GD1125">
            <v>0</v>
          </cell>
          <cell r="GE1125">
            <v>79.33</v>
          </cell>
          <cell r="GF1125">
            <v>71.25</v>
          </cell>
          <cell r="GG1125">
            <v>79</v>
          </cell>
          <cell r="GH1125">
            <v>72</v>
          </cell>
          <cell r="GI1125" t="str">
            <v/>
          </cell>
          <cell r="GJ1125">
            <v>0</v>
          </cell>
          <cell r="GK1125">
            <v>79.33</v>
          </cell>
          <cell r="GL1125">
            <v>71.25</v>
          </cell>
          <cell r="GM1125">
            <v>79</v>
          </cell>
          <cell r="GN1125">
            <v>72</v>
          </cell>
          <cell r="GO1125" t="str">
            <v/>
          </cell>
          <cell r="GP1125">
            <v>0</v>
          </cell>
          <cell r="GQ1125">
            <v>79.33</v>
          </cell>
          <cell r="GR1125">
            <v>71.25</v>
          </cell>
          <cell r="GS1125">
            <v>79</v>
          </cell>
          <cell r="GT1125">
            <v>72</v>
          </cell>
          <cell r="GU1125" t="str">
            <v/>
          </cell>
          <cell r="GV1125">
            <v>0</v>
          </cell>
          <cell r="GW1125">
            <v>81.92</v>
          </cell>
          <cell r="GX1125">
            <v>78.75</v>
          </cell>
          <cell r="GY1125">
            <v>70</v>
          </cell>
          <cell r="GZ1125">
            <v>78</v>
          </cell>
          <cell r="HA1125" t="str">
            <v>EKO-L</v>
          </cell>
          <cell r="HB1125">
            <v>0</v>
          </cell>
          <cell r="HC1125">
            <v>83.83</v>
          </cell>
          <cell r="HD1125">
            <v>75.75</v>
          </cell>
          <cell r="HE1125">
            <v>77.5</v>
          </cell>
          <cell r="HF1125">
            <v>79</v>
          </cell>
          <cell r="HH1125">
            <v>0</v>
          </cell>
          <cell r="HM1125" t="str">
            <v/>
          </cell>
          <cell r="HN1125" t="str">
            <v/>
          </cell>
          <cell r="HS1125">
            <v>0</v>
          </cell>
          <cell r="HT1125" t="str">
            <v>PKN</v>
          </cell>
          <cell r="HU1125">
            <v>0</v>
          </cell>
          <cell r="HV1125" t="str">
            <v>IND</v>
          </cell>
          <cell r="HW1125">
            <v>0</v>
          </cell>
          <cell r="HX1125" t="str">
            <v>MAT-W</v>
          </cell>
          <cell r="HY1125">
            <v>0</v>
          </cell>
          <cell r="HZ1125" t="str">
            <v>SEJ-W</v>
          </cell>
          <cell r="IA1125">
            <v>0</v>
          </cell>
          <cell r="IB1125" t="str">
            <v>IGR-W</v>
          </cell>
          <cell r="IC1125">
            <v>0</v>
          </cell>
          <cell r="ID1125" t="str">
            <v>SBO</v>
          </cell>
          <cell r="IE1125">
            <v>0</v>
          </cell>
          <cell r="IF1125" t="str">
            <v>PJO</v>
          </cell>
          <cell r="IG1125">
            <v>0</v>
          </cell>
          <cell r="IH1125" t="str">
            <v>PRA</v>
          </cell>
          <cell r="II1125">
            <v>0</v>
          </cell>
          <cell r="IJ1125" t="str">
            <v>JAW</v>
          </cell>
          <cell r="IK1125">
            <v>0</v>
          </cell>
          <cell r="IL1125" t="str">
            <v>ARB</v>
          </cell>
          <cell r="IM1125">
            <v>0</v>
          </cell>
          <cell r="IN1125" t="str">
            <v>PKM</v>
          </cell>
          <cell r="IO1125">
            <v>0</v>
          </cell>
          <cell r="IP1125" t="str">
            <v>MAT-P</v>
          </cell>
          <cell r="IQ1125">
            <v>0</v>
          </cell>
          <cell r="IR1125" t="str">
            <v>BIO-P</v>
          </cell>
          <cell r="IS1125">
            <v>0</v>
          </cell>
          <cell r="IT1125" t="str">
            <v>FIS-P</v>
          </cell>
          <cell r="IU1125">
            <v>0</v>
          </cell>
          <cell r="IV1125" t="str">
            <v>KIM-P</v>
          </cell>
          <cell r="IW1125">
            <v>0</v>
          </cell>
          <cell r="IX1125" t="str">
            <v>EKO-L</v>
          </cell>
          <cell r="IY1125">
            <v>0</v>
          </cell>
          <cell r="JA1125">
            <v>0</v>
          </cell>
        </row>
        <row r="1126">
          <cell r="Q1126" t="str">
            <v/>
          </cell>
          <cell r="AB1126" t="str">
            <v/>
          </cell>
          <cell r="AC1126">
            <v>15</v>
          </cell>
          <cell r="AI1126" t="str">
            <v/>
          </cell>
          <cell r="AJ1126">
            <v>0</v>
          </cell>
          <cell r="AK1126">
            <v>83.25</v>
          </cell>
          <cell r="AL1126">
            <v>84.5</v>
          </cell>
          <cell r="AM1126">
            <v>88</v>
          </cell>
          <cell r="AN1126">
            <v>80</v>
          </cell>
          <cell r="AO1126" t="str">
            <v/>
          </cell>
          <cell r="AP1126">
            <v>0</v>
          </cell>
          <cell r="AQ1126">
            <v>85</v>
          </cell>
          <cell r="AR1126">
            <v>0</v>
          </cell>
          <cell r="AS1126">
            <v>78.5</v>
          </cell>
          <cell r="AT1126">
            <v>81</v>
          </cell>
          <cell r="AU1126" t="str">
            <v/>
          </cell>
          <cell r="AV1126">
            <v>0</v>
          </cell>
          <cell r="AW1126">
            <v>81.83</v>
          </cell>
          <cell r="AX1126">
            <v>84</v>
          </cell>
          <cell r="AY1126">
            <v>88</v>
          </cell>
          <cell r="AZ1126">
            <v>80</v>
          </cell>
          <cell r="BA1126" t="str">
            <v/>
          </cell>
          <cell r="BB1126">
            <v>0</v>
          </cell>
          <cell r="BC1126">
            <v>86.75</v>
          </cell>
          <cell r="BD1126">
            <v>84.5</v>
          </cell>
          <cell r="BE1126">
            <v>88</v>
          </cell>
          <cell r="BF1126">
            <v>82</v>
          </cell>
          <cell r="BG1126" t="str">
            <v/>
          </cell>
          <cell r="BH1126">
            <v>0</v>
          </cell>
          <cell r="BI1126">
            <v>84.33</v>
          </cell>
          <cell r="BJ1126">
            <v>80</v>
          </cell>
          <cell r="BK1126">
            <v>77.75</v>
          </cell>
          <cell r="BL1126">
            <v>78</v>
          </cell>
          <cell r="BM1126" t="str">
            <v/>
          </cell>
          <cell r="BN1126">
            <v>0</v>
          </cell>
          <cell r="BO1126">
            <v>81.13</v>
          </cell>
          <cell r="BP1126">
            <v>78.25</v>
          </cell>
          <cell r="BQ1126">
            <v>77.75</v>
          </cell>
          <cell r="BR1126">
            <v>85</v>
          </cell>
          <cell r="BS1126" t="str">
            <v/>
          </cell>
          <cell r="BT1126">
            <v>0</v>
          </cell>
          <cell r="BU1126">
            <v>86.5</v>
          </cell>
          <cell r="BV1126">
            <v>84.25</v>
          </cell>
          <cell r="BW1126">
            <v>88.5</v>
          </cell>
          <cell r="BX1126">
            <v>88</v>
          </cell>
          <cell r="BY1126" t="str">
            <v/>
          </cell>
          <cell r="BZ1126">
            <v>0</v>
          </cell>
          <cell r="CA1126">
            <v>86.78</v>
          </cell>
          <cell r="CB1126">
            <v>81.75</v>
          </cell>
          <cell r="CC1126">
            <v>81</v>
          </cell>
          <cell r="CD1126">
            <v>82</v>
          </cell>
          <cell r="CE1126" t="str">
            <v/>
          </cell>
          <cell r="CF1126">
            <v>0</v>
          </cell>
          <cell r="CG1126">
            <v>86.25</v>
          </cell>
          <cell r="CH1126">
            <v>76.25</v>
          </cell>
          <cell r="CI1126">
            <v>78</v>
          </cell>
          <cell r="CJ1126">
            <v>82</v>
          </cell>
          <cell r="CK1126" t="str">
            <v/>
          </cell>
          <cell r="CL1126">
            <v>0</v>
          </cell>
          <cell r="CM1126">
            <v>76.17</v>
          </cell>
          <cell r="CN1126">
            <v>83.5</v>
          </cell>
          <cell r="CO1126">
            <v>80</v>
          </cell>
          <cell r="CP1126">
            <v>78</v>
          </cell>
          <cell r="CQ1126" t="str">
            <v/>
          </cell>
          <cell r="CR1126">
            <v>0</v>
          </cell>
          <cell r="CS1126">
            <v>82.08</v>
          </cell>
          <cell r="CT1126">
            <v>89.75</v>
          </cell>
          <cell r="CU1126">
            <v>86.5</v>
          </cell>
          <cell r="CV1126">
            <v>83</v>
          </cell>
          <cell r="CW1126" t="str">
            <v/>
          </cell>
          <cell r="CX1126">
            <v>0</v>
          </cell>
          <cell r="CY1126">
            <v>82.44</v>
          </cell>
          <cell r="CZ1126">
            <v>83.75</v>
          </cell>
          <cell r="DA1126">
            <v>76.75</v>
          </cell>
          <cell r="DB1126">
            <v>83</v>
          </cell>
          <cell r="DC1126" t="str">
            <v/>
          </cell>
          <cell r="DD1126">
            <v>0</v>
          </cell>
          <cell r="DE1126">
            <v>91</v>
          </cell>
          <cell r="DF1126">
            <v>81</v>
          </cell>
          <cell r="DG1126">
            <v>81.75</v>
          </cell>
          <cell r="DH1126">
            <v>88</v>
          </cell>
          <cell r="DI1126" t="str">
            <v/>
          </cell>
          <cell r="DJ1126">
            <v>0</v>
          </cell>
          <cell r="DK1126">
            <v>0</v>
          </cell>
          <cell r="DL1126">
            <v>0</v>
          </cell>
          <cell r="DM1126">
            <v>0</v>
          </cell>
          <cell r="DN1126">
            <v>85</v>
          </cell>
          <cell r="DO1126" t="str">
            <v/>
          </cell>
          <cell r="DP1126">
            <v>0</v>
          </cell>
          <cell r="DQ1126">
            <v>89</v>
          </cell>
          <cell r="DR1126">
            <v>85.5</v>
          </cell>
          <cell r="DS1126">
            <v>91.5</v>
          </cell>
          <cell r="DT1126">
            <v>82</v>
          </cell>
          <cell r="DU1126" t="str">
            <v/>
          </cell>
          <cell r="DV1126">
            <v>0</v>
          </cell>
          <cell r="DW1126">
            <v>91</v>
          </cell>
          <cell r="DX1126">
            <v>86.75</v>
          </cell>
          <cell r="DY1126">
            <v>79.75</v>
          </cell>
          <cell r="DZ1126">
            <v>85</v>
          </cell>
          <cell r="EA1126" t="str">
            <v/>
          </cell>
          <cell r="EB1126">
            <v>0</v>
          </cell>
          <cell r="EC1126">
            <v>79.78</v>
          </cell>
          <cell r="ED1126">
            <v>78.25</v>
          </cell>
          <cell r="EE1126">
            <v>84.25</v>
          </cell>
          <cell r="EF1126">
            <v>77</v>
          </cell>
          <cell r="EG1126" t="str">
            <v/>
          </cell>
          <cell r="EH1126">
            <v>0</v>
          </cell>
          <cell r="EI1126">
            <v>78.5</v>
          </cell>
          <cell r="EJ1126">
            <v>74.75</v>
          </cell>
          <cell r="EK1126">
            <v>74.5</v>
          </cell>
          <cell r="EL1126">
            <v>76</v>
          </cell>
          <cell r="EM1126" t="str">
            <v/>
          </cell>
          <cell r="EN1126">
            <v>0</v>
          </cell>
          <cell r="EO1126">
            <v>78.5</v>
          </cell>
          <cell r="EP1126">
            <v>74.75</v>
          </cell>
          <cell r="EQ1126">
            <v>74.5</v>
          </cell>
          <cell r="ER1126">
            <v>76</v>
          </cell>
          <cell r="ES1126" t="str">
            <v/>
          </cell>
          <cell r="ET1126">
            <v>0</v>
          </cell>
          <cell r="EU1126">
            <v>78.5</v>
          </cell>
          <cell r="EV1126">
            <v>74.75</v>
          </cell>
          <cell r="EW1126">
            <v>74.5</v>
          </cell>
          <cell r="EX1126">
            <v>76</v>
          </cell>
          <cell r="EY1126" t="str">
            <v/>
          </cell>
          <cell r="EZ1126">
            <v>0</v>
          </cell>
          <cell r="FA1126">
            <v>79.33</v>
          </cell>
          <cell r="FB1126">
            <v>71.25</v>
          </cell>
          <cell r="FC1126">
            <v>79</v>
          </cell>
          <cell r="FD1126">
            <v>72</v>
          </cell>
          <cell r="FE1126" t="str">
            <v/>
          </cell>
          <cell r="FF1126">
            <v>0</v>
          </cell>
          <cell r="FG1126">
            <v>79.33</v>
          </cell>
          <cell r="FH1126">
            <v>71.25</v>
          </cell>
          <cell r="FI1126">
            <v>79</v>
          </cell>
          <cell r="FJ1126">
            <v>72</v>
          </cell>
          <cell r="FK1126" t="str">
            <v/>
          </cell>
          <cell r="FL1126">
            <v>0</v>
          </cell>
          <cell r="FM1126">
            <v>79.33</v>
          </cell>
          <cell r="FN1126">
            <v>71.25</v>
          </cell>
          <cell r="FO1126">
            <v>79</v>
          </cell>
          <cell r="FP1126">
            <v>72</v>
          </cell>
          <cell r="FQ1126" t="str">
            <v/>
          </cell>
          <cell r="FR1126">
            <v>0</v>
          </cell>
          <cell r="FS1126">
            <v>79.33</v>
          </cell>
          <cell r="FT1126">
            <v>71.25</v>
          </cell>
          <cell r="FU1126">
            <v>79</v>
          </cell>
          <cell r="FV1126">
            <v>72</v>
          </cell>
          <cell r="FW1126" t="str">
            <v/>
          </cell>
          <cell r="FX1126">
            <v>0</v>
          </cell>
          <cell r="FY1126">
            <v>79.33</v>
          </cell>
          <cell r="FZ1126">
            <v>71.25</v>
          </cell>
          <cell r="GA1126">
            <v>79</v>
          </cell>
          <cell r="GB1126">
            <v>72</v>
          </cell>
          <cell r="GC1126" t="str">
            <v/>
          </cell>
          <cell r="GD1126">
            <v>0</v>
          </cell>
          <cell r="GE1126">
            <v>79.33</v>
          </cell>
          <cell r="GF1126">
            <v>71.25</v>
          </cell>
          <cell r="GG1126">
            <v>79</v>
          </cell>
          <cell r="GH1126">
            <v>72</v>
          </cell>
          <cell r="GI1126" t="str">
            <v/>
          </cell>
          <cell r="GJ1126">
            <v>0</v>
          </cell>
          <cell r="GK1126">
            <v>79.33</v>
          </cell>
          <cell r="GL1126">
            <v>71.25</v>
          </cell>
          <cell r="GM1126">
            <v>79</v>
          </cell>
          <cell r="GN1126">
            <v>72</v>
          </cell>
          <cell r="GO1126" t="str">
            <v/>
          </cell>
          <cell r="GP1126">
            <v>0</v>
          </cell>
          <cell r="GQ1126">
            <v>79.33</v>
          </cell>
          <cell r="GR1126">
            <v>71.25</v>
          </cell>
          <cell r="GS1126">
            <v>79</v>
          </cell>
          <cell r="GT1126">
            <v>72</v>
          </cell>
          <cell r="GU1126" t="str">
            <v/>
          </cell>
          <cell r="GV1126">
            <v>0</v>
          </cell>
          <cell r="GW1126">
            <v>81.92</v>
          </cell>
          <cell r="GX1126">
            <v>78.75</v>
          </cell>
          <cell r="GY1126">
            <v>70</v>
          </cell>
          <cell r="GZ1126">
            <v>78</v>
          </cell>
          <cell r="HA1126" t="str">
            <v>EKO-L</v>
          </cell>
          <cell r="HB1126">
            <v>0</v>
          </cell>
          <cell r="HC1126">
            <v>83.83</v>
          </cell>
          <cell r="HD1126">
            <v>75.75</v>
          </cell>
          <cell r="HE1126">
            <v>77.5</v>
          </cell>
          <cell r="HF1126">
            <v>79</v>
          </cell>
          <cell r="HH1126">
            <v>0</v>
          </cell>
          <cell r="HM1126" t="str">
            <v/>
          </cell>
          <cell r="HN1126" t="str">
            <v/>
          </cell>
          <cell r="HS1126">
            <v>0</v>
          </cell>
          <cell r="HT1126" t="str">
            <v>PKN</v>
          </cell>
          <cell r="HU1126">
            <v>0</v>
          </cell>
          <cell r="HV1126" t="str">
            <v>IND</v>
          </cell>
          <cell r="HW1126">
            <v>0</v>
          </cell>
          <cell r="HX1126" t="str">
            <v>MAT-W</v>
          </cell>
          <cell r="HY1126">
            <v>0</v>
          </cell>
          <cell r="HZ1126" t="str">
            <v>SEJ-W</v>
          </cell>
          <cell r="IA1126">
            <v>0</v>
          </cell>
          <cell r="IB1126" t="str">
            <v>IGR-W</v>
          </cell>
          <cell r="IC1126">
            <v>0</v>
          </cell>
          <cell r="ID1126" t="str">
            <v>SBO</v>
          </cell>
          <cell r="IE1126">
            <v>0</v>
          </cell>
          <cell r="IF1126" t="str">
            <v>PJO</v>
          </cell>
          <cell r="IG1126">
            <v>0</v>
          </cell>
          <cell r="IH1126" t="str">
            <v>PRA</v>
          </cell>
          <cell r="II1126">
            <v>0</v>
          </cell>
          <cell r="IJ1126" t="str">
            <v>JAW</v>
          </cell>
          <cell r="IK1126">
            <v>0</v>
          </cell>
          <cell r="IL1126" t="str">
            <v>ARB</v>
          </cell>
          <cell r="IM1126">
            <v>0</v>
          </cell>
          <cell r="IN1126" t="str">
            <v>PKM</v>
          </cell>
          <cell r="IO1126">
            <v>0</v>
          </cell>
          <cell r="IP1126" t="str">
            <v>MAT-P</v>
          </cell>
          <cell r="IQ1126">
            <v>0</v>
          </cell>
          <cell r="IR1126" t="str">
            <v>BIO-P</v>
          </cell>
          <cell r="IS1126">
            <v>0</v>
          </cell>
          <cell r="IT1126" t="str">
            <v>FIS-P</v>
          </cell>
          <cell r="IU1126">
            <v>0</v>
          </cell>
          <cell r="IV1126" t="str">
            <v>KIM-P</v>
          </cell>
          <cell r="IW1126">
            <v>0</v>
          </cell>
          <cell r="IX1126" t="str">
            <v>EKO-L</v>
          </cell>
          <cell r="IY1126">
            <v>0</v>
          </cell>
          <cell r="JA1126">
            <v>0</v>
          </cell>
        </row>
        <row r="1127">
          <cell r="Q1127" t="str">
            <v/>
          </cell>
          <cell r="AB1127" t="str">
            <v/>
          </cell>
          <cell r="AC1127">
            <v>16</v>
          </cell>
          <cell r="AI1127" t="str">
            <v/>
          </cell>
          <cell r="AJ1127">
            <v>0</v>
          </cell>
          <cell r="AK1127">
            <v>83.25</v>
          </cell>
          <cell r="AL1127">
            <v>84.5</v>
          </cell>
          <cell r="AM1127">
            <v>88</v>
          </cell>
          <cell r="AN1127">
            <v>80</v>
          </cell>
          <cell r="AO1127" t="str">
            <v/>
          </cell>
          <cell r="AP1127">
            <v>0</v>
          </cell>
          <cell r="AQ1127">
            <v>85</v>
          </cell>
          <cell r="AR1127">
            <v>0</v>
          </cell>
          <cell r="AS1127">
            <v>78.5</v>
          </cell>
          <cell r="AT1127">
            <v>81</v>
          </cell>
          <cell r="AU1127" t="str">
            <v/>
          </cell>
          <cell r="AV1127">
            <v>0</v>
          </cell>
          <cell r="AW1127">
            <v>81.83</v>
          </cell>
          <cell r="AX1127">
            <v>84</v>
          </cell>
          <cell r="AY1127">
            <v>88</v>
          </cell>
          <cell r="AZ1127">
            <v>80</v>
          </cell>
          <cell r="BA1127" t="str">
            <v/>
          </cell>
          <cell r="BB1127">
            <v>0</v>
          </cell>
          <cell r="BC1127">
            <v>86.75</v>
          </cell>
          <cell r="BD1127">
            <v>84.5</v>
          </cell>
          <cell r="BE1127">
            <v>88</v>
          </cell>
          <cell r="BF1127">
            <v>82</v>
          </cell>
          <cell r="BG1127" t="str">
            <v/>
          </cell>
          <cell r="BH1127">
            <v>0</v>
          </cell>
          <cell r="BI1127">
            <v>84.33</v>
          </cell>
          <cell r="BJ1127">
            <v>80</v>
          </cell>
          <cell r="BK1127">
            <v>77.75</v>
          </cell>
          <cell r="BL1127">
            <v>78</v>
          </cell>
          <cell r="BM1127" t="str">
            <v/>
          </cell>
          <cell r="BN1127">
            <v>0</v>
          </cell>
          <cell r="BO1127">
            <v>81.13</v>
          </cell>
          <cell r="BP1127">
            <v>78.25</v>
          </cell>
          <cell r="BQ1127">
            <v>77.75</v>
          </cell>
          <cell r="BR1127">
            <v>85</v>
          </cell>
          <cell r="BS1127" t="str">
            <v/>
          </cell>
          <cell r="BT1127">
            <v>0</v>
          </cell>
          <cell r="BU1127">
            <v>86.5</v>
          </cell>
          <cell r="BV1127">
            <v>84.25</v>
          </cell>
          <cell r="BW1127">
            <v>88.5</v>
          </cell>
          <cell r="BX1127">
            <v>88</v>
          </cell>
          <cell r="BY1127" t="str">
            <v/>
          </cell>
          <cell r="BZ1127">
            <v>0</v>
          </cell>
          <cell r="CA1127">
            <v>86.78</v>
          </cell>
          <cell r="CB1127">
            <v>81.75</v>
          </cell>
          <cell r="CC1127">
            <v>81</v>
          </cell>
          <cell r="CD1127">
            <v>82</v>
          </cell>
          <cell r="CE1127" t="str">
            <v/>
          </cell>
          <cell r="CF1127">
            <v>0</v>
          </cell>
          <cell r="CG1127">
            <v>86.25</v>
          </cell>
          <cell r="CH1127">
            <v>76.25</v>
          </cell>
          <cell r="CI1127">
            <v>78</v>
          </cell>
          <cell r="CJ1127">
            <v>82</v>
          </cell>
          <cell r="CK1127" t="str">
            <v/>
          </cell>
          <cell r="CL1127">
            <v>0</v>
          </cell>
          <cell r="CM1127">
            <v>76.17</v>
          </cell>
          <cell r="CN1127">
            <v>83.5</v>
          </cell>
          <cell r="CO1127">
            <v>80</v>
          </cell>
          <cell r="CP1127">
            <v>78</v>
          </cell>
          <cell r="CQ1127" t="str">
            <v/>
          </cell>
          <cell r="CR1127">
            <v>0</v>
          </cell>
          <cell r="CS1127">
            <v>82.08</v>
          </cell>
          <cell r="CT1127">
            <v>89.75</v>
          </cell>
          <cell r="CU1127">
            <v>86.5</v>
          </cell>
          <cell r="CV1127">
            <v>83</v>
          </cell>
          <cell r="CW1127" t="str">
            <v/>
          </cell>
          <cell r="CX1127">
            <v>0</v>
          </cell>
          <cell r="CY1127">
            <v>82.44</v>
          </cell>
          <cell r="CZ1127">
            <v>83.75</v>
          </cell>
          <cell r="DA1127">
            <v>76.75</v>
          </cell>
          <cell r="DB1127">
            <v>83</v>
          </cell>
          <cell r="DC1127" t="str">
            <v/>
          </cell>
          <cell r="DD1127">
            <v>0</v>
          </cell>
          <cell r="DE1127">
            <v>91</v>
          </cell>
          <cell r="DF1127">
            <v>81</v>
          </cell>
          <cell r="DG1127">
            <v>81.75</v>
          </cell>
          <cell r="DH1127">
            <v>88</v>
          </cell>
          <cell r="DI1127" t="str">
            <v/>
          </cell>
          <cell r="DJ1127">
            <v>0</v>
          </cell>
          <cell r="DK1127">
            <v>0</v>
          </cell>
          <cell r="DL1127">
            <v>0</v>
          </cell>
          <cell r="DM1127">
            <v>0</v>
          </cell>
          <cell r="DN1127">
            <v>85</v>
          </cell>
          <cell r="DO1127" t="str">
            <v/>
          </cell>
          <cell r="DP1127">
            <v>0</v>
          </cell>
          <cell r="DQ1127">
            <v>89</v>
          </cell>
          <cell r="DR1127">
            <v>85.5</v>
          </cell>
          <cell r="DS1127">
            <v>91.5</v>
          </cell>
          <cell r="DT1127">
            <v>82</v>
          </cell>
          <cell r="DU1127" t="str">
            <v/>
          </cell>
          <cell r="DV1127">
            <v>0</v>
          </cell>
          <cell r="DW1127">
            <v>91</v>
          </cell>
          <cell r="DX1127">
            <v>86.75</v>
          </cell>
          <cell r="DY1127">
            <v>79.75</v>
          </cell>
          <cell r="DZ1127">
            <v>85</v>
          </cell>
          <cell r="EA1127" t="str">
            <v/>
          </cell>
          <cell r="EB1127">
            <v>0</v>
          </cell>
          <cell r="EC1127">
            <v>79.78</v>
          </cell>
          <cell r="ED1127">
            <v>78.25</v>
          </cell>
          <cell r="EE1127">
            <v>84.25</v>
          </cell>
          <cell r="EF1127">
            <v>77</v>
          </cell>
          <cell r="EG1127" t="str">
            <v/>
          </cell>
          <cell r="EH1127">
            <v>0</v>
          </cell>
          <cell r="EI1127">
            <v>78.5</v>
          </cell>
          <cell r="EJ1127">
            <v>74.75</v>
          </cell>
          <cell r="EK1127">
            <v>74.5</v>
          </cell>
          <cell r="EL1127">
            <v>76</v>
          </cell>
          <cell r="EM1127" t="str">
            <v/>
          </cell>
          <cell r="EN1127">
            <v>0</v>
          </cell>
          <cell r="EO1127">
            <v>78.5</v>
          </cell>
          <cell r="EP1127">
            <v>74.75</v>
          </cell>
          <cell r="EQ1127">
            <v>74.5</v>
          </cell>
          <cell r="ER1127">
            <v>76</v>
          </cell>
          <cell r="ES1127" t="str">
            <v/>
          </cell>
          <cell r="ET1127">
            <v>0</v>
          </cell>
          <cell r="EU1127">
            <v>78.5</v>
          </cell>
          <cell r="EV1127">
            <v>74.75</v>
          </cell>
          <cell r="EW1127">
            <v>74.5</v>
          </cell>
          <cell r="EX1127">
            <v>76</v>
          </cell>
          <cell r="EY1127" t="str">
            <v/>
          </cell>
          <cell r="EZ1127">
            <v>0</v>
          </cell>
          <cell r="FA1127">
            <v>79.33</v>
          </cell>
          <cell r="FB1127">
            <v>71.25</v>
          </cell>
          <cell r="FC1127">
            <v>79</v>
          </cell>
          <cell r="FD1127">
            <v>72</v>
          </cell>
          <cell r="FE1127" t="str">
            <v/>
          </cell>
          <cell r="FF1127">
            <v>0</v>
          </cell>
          <cell r="FG1127">
            <v>79.33</v>
          </cell>
          <cell r="FH1127">
            <v>71.25</v>
          </cell>
          <cell r="FI1127">
            <v>79</v>
          </cell>
          <cell r="FJ1127">
            <v>72</v>
          </cell>
          <cell r="FK1127" t="str">
            <v/>
          </cell>
          <cell r="FL1127">
            <v>0</v>
          </cell>
          <cell r="FM1127">
            <v>79.33</v>
          </cell>
          <cell r="FN1127">
            <v>71.25</v>
          </cell>
          <cell r="FO1127">
            <v>79</v>
          </cell>
          <cell r="FP1127">
            <v>72</v>
          </cell>
          <cell r="FQ1127" t="str">
            <v/>
          </cell>
          <cell r="FR1127">
            <v>0</v>
          </cell>
          <cell r="FS1127">
            <v>79.33</v>
          </cell>
          <cell r="FT1127">
            <v>71.25</v>
          </cell>
          <cell r="FU1127">
            <v>79</v>
          </cell>
          <cell r="FV1127">
            <v>72</v>
          </cell>
          <cell r="FW1127" t="str">
            <v/>
          </cell>
          <cell r="FX1127">
            <v>0</v>
          </cell>
          <cell r="FY1127">
            <v>79.33</v>
          </cell>
          <cell r="FZ1127">
            <v>71.25</v>
          </cell>
          <cell r="GA1127">
            <v>79</v>
          </cell>
          <cell r="GB1127">
            <v>72</v>
          </cell>
          <cell r="GC1127" t="str">
            <v/>
          </cell>
          <cell r="GD1127">
            <v>0</v>
          </cell>
          <cell r="GE1127">
            <v>79.33</v>
          </cell>
          <cell r="GF1127">
            <v>71.25</v>
          </cell>
          <cell r="GG1127">
            <v>79</v>
          </cell>
          <cell r="GH1127">
            <v>72</v>
          </cell>
          <cell r="GI1127" t="str">
            <v/>
          </cell>
          <cell r="GJ1127">
            <v>0</v>
          </cell>
          <cell r="GK1127">
            <v>79.33</v>
          </cell>
          <cell r="GL1127">
            <v>71.25</v>
          </cell>
          <cell r="GM1127">
            <v>79</v>
          </cell>
          <cell r="GN1127">
            <v>72</v>
          </cell>
          <cell r="GO1127" t="str">
            <v/>
          </cell>
          <cell r="GP1127">
            <v>0</v>
          </cell>
          <cell r="GQ1127">
            <v>79.33</v>
          </cell>
          <cell r="GR1127">
            <v>71.25</v>
          </cell>
          <cell r="GS1127">
            <v>79</v>
          </cell>
          <cell r="GT1127">
            <v>72</v>
          </cell>
          <cell r="GU1127" t="str">
            <v/>
          </cell>
          <cell r="GV1127">
            <v>0</v>
          </cell>
          <cell r="GW1127">
            <v>81.92</v>
          </cell>
          <cell r="GX1127">
            <v>78.75</v>
          </cell>
          <cell r="GY1127">
            <v>70</v>
          </cell>
          <cell r="GZ1127">
            <v>78</v>
          </cell>
          <cell r="HA1127" t="str">
            <v>EKO-L</v>
          </cell>
          <cell r="HB1127">
            <v>0</v>
          </cell>
          <cell r="HC1127">
            <v>83.83</v>
          </cell>
          <cell r="HD1127">
            <v>75.75</v>
          </cell>
          <cell r="HE1127">
            <v>77.5</v>
          </cell>
          <cell r="HF1127">
            <v>79</v>
          </cell>
          <cell r="HH1127">
            <v>0</v>
          </cell>
          <cell r="HM1127" t="str">
            <v/>
          </cell>
          <cell r="HN1127" t="str">
            <v/>
          </cell>
          <cell r="HS1127">
            <v>0</v>
          </cell>
          <cell r="HT1127" t="str">
            <v>PKN</v>
          </cell>
          <cell r="HU1127">
            <v>0</v>
          </cell>
          <cell r="HV1127" t="str">
            <v>IND</v>
          </cell>
          <cell r="HW1127">
            <v>0</v>
          </cell>
          <cell r="HX1127" t="str">
            <v>MAT-W</v>
          </cell>
          <cell r="HY1127">
            <v>0</v>
          </cell>
          <cell r="HZ1127" t="str">
            <v>SEJ-W</v>
          </cell>
          <cell r="IA1127">
            <v>0</v>
          </cell>
          <cell r="IB1127" t="str">
            <v>IGR-W</v>
          </cell>
          <cell r="IC1127">
            <v>0</v>
          </cell>
          <cell r="ID1127" t="str">
            <v>SBO</v>
          </cell>
          <cell r="IE1127">
            <v>0</v>
          </cell>
          <cell r="IF1127" t="str">
            <v>PJO</v>
          </cell>
          <cell r="IG1127">
            <v>0</v>
          </cell>
          <cell r="IH1127" t="str">
            <v>PRA</v>
          </cell>
          <cell r="II1127">
            <v>0</v>
          </cell>
          <cell r="IJ1127" t="str">
            <v>JAW</v>
          </cell>
          <cell r="IK1127">
            <v>0</v>
          </cell>
          <cell r="IL1127" t="str">
            <v>ARB</v>
          </cell>
          <cell r="IM1127">
            <v>0</v>
          </cell>
          <cell r="IN1127" t="str">
            <v>PKM</v>
          </cell>
          <cell r="IO1127">
            <v>0</v>
          </cell>
          <cell r="IP1127" t="str">
            <v>MAT-P</v>
          </cell>
          <cell r="IQ1127">
            <v>0</v>
          </cell>
          <cell r="IR1127" t="str">
            <v>BIO-P</v>
          </cell>
          <cell r="IS1127">
            <v>0</v>
          </cell>
          <cell r="IT1127" t="str">
            <v>FIS-P</v>
          </cell>
          <cell r="IU1127">
            <v>0</v>
          </cell>
          <cell r="IV1127" t="str">
            <v>KIM-P</v>
          </cell>
          <cell r="IW1127">
            <v>0</v>
          </cell>
          <cell r="IX1127" t="str">
            <v>EKO-L</v>
          </cell>
          <cell r="IY1127">
            <v>0</v>
          </cell>
          <cell r="JA1127">
            <v>0</v>
          </cell>
        </row>
        <row r="1128">
          <cell r="Q1128" t="str">
            <v/>
          </cell>
          <cell r="AB1128" t="str">
            <v/>
          </cell>
          <cell r="AC1128">
            <v>17</v>
          </cell>
          <cell r="AI1128" t="str">
            <v/>
          </cell>
          <cell r="AJ1128">
            <v>0</v>
          </cell>
          <cell r="AK1128">
            <v>83.25</v>
          </cell>
          <cell r="AL1128">
            <v>84.5</v>
          </cell>
          <cell r="AM1128">
            <v>88</v>
          </cell>
          <cell r="AN1128">
            <v>80</v>
          </cell>
          <cell r="AO1128" t="str">
            <v/>
          </cell>
          <cell r="AP1128">
            <v>0</v>
          </cell>
          <cell r="AQ1128">
            <v>85</v>
          </cell>
          <cell r="AR1128">
            <v>0</v>
          </cell>
          <cell r="AS1128">
            <v>78.5</v>
          </cell>
          <cell r="AT1128">
            <v>81</v>
          </cell>
          <cell r="AU1128" t="str">
            <v/>
          </cell>
          <cell r="AV1128">
            <v>0</v>
          </cell>
          <cell r="AW1128">
            <v>81.83</v>
          </cell>
          <cell r="AX1128">
            <v>84</v>
          </cell>
          <cell r="AY1128">
            <v>88</v>
          </cell>
          <cell r="AZ1128">
            <v>80</v>
          </cell>
          <cell r="BA1128" t="str">
            <v/>
          </cell>
          <cell r="BB1128">
            <v>0</v>
          </cell>
          <cell r="BC1128">
            <v>86.75</v>
          </cell>
          <cell r="BD1128">
            <v>84.5</v>
          </cell>
          <cell r="BE1128">
            <v>88</v>
          </cell>
          <cell r="BF1128">
            <v>82</v>
          </cell>
          <cell r="BG1128" t="str">
            <v/>
          </cell>
          <cell r="BH1128">
            <v>0</v>
          </cell>
          <cell r="BI1128">
            <v>84.33</v>
          </cell>
          <cell r="BJ1128">
            <v>80</v>
          </cell>
          <cell r="BK1128">
            <v>77.75</v>
          </cell>
          <cell r="BL1128">
            <v>78</v>
          </cell>
          <cell r="BM1128" t="str">
            <v/>
          </cell>
          <cell r="BN1128">
            <v>0</v>
          </cell>
          <cell r="BO1128">
            <v>81.13</v>
          </cell>
          <cell r="BP1128">
            <v>78.25</v>
          </cell>
          <cell r="BQ1128">
            <v>77.75</v>
          </cell>
          <cell r="BR1128">
            <v>85</v>
          </cell>
          <cell r="BS1128" t="str">
            <v/>
          </cell>
          <cell r="BT1128">
            <v>0</v>
          </cell>
          <cell r="BU1128">
            <v>86.5</v>
          </cell>
          <cell r="BV1128">
            <v>84.25</v>
          </cell>
          <cell r="BW1128">
            <v>88.5</v>
          </cell>
          <cell r="BX1128">
            <v>88</v>
          </cell>
          <cell r="BY1128" t="str">
            <v/>
          </cell>
          <cell r="BZ1128">
            <v>0</v>
          </cell>
          <cell r="CA1128">
            <v>86.78</v>
          </cell>
          <cell r="CB1128">
            <v>81.75</v>
          </cell>
          <cell r="CC1128">
            <v>81</v>
          </cell>
          <cell r="CD1128">
            <v>82</v>
          </cell>
          <cell r="CE1128" t="str">
            <v/>
          </cell>
          <cell r="CF1128">
            <v>0</v>
          </cell>
          <cell r="CG1128">
            <v>86.25</v>
          </cell>
          <cell r="CH1128">
            <v>76.25</v>
          </cell>
          <cell r="CI1128">
            <v>78</v>
          </cell>
          <cell r="CJ1128">
            <v>82</v>
          </cell>
          <cell r="CK1128" t="str">
            <v/>
          </cell>
          <cell r="CL1128">
            <v>0</v>
          </cell>
          <cell r="CM1128">
            <v>76.17</v>
          </cell>
          <cell r="CN1128">
            <v>83.5</v>
          </cell>
          <cell r="CO1128">
            <v>80</v>
          </cell>
          <cell r="CP1128">
            <v>78</v>
          </cell>
          <cell r="CQ1128" t="str">
            <v/>
          </cell>
          <cell r="CR1128">
            <v>0</v>
          </cell>
          <cell r="CS1128">
            <v>82.08</v>
          </cell>
          <cell r="CT1128">
            <v>89.75</v>
          </cell>
          <cell r="CU1128">
            <v>86.5</v>
          </cell>
          <cell r="CV1128">
            <v>83</v>
          </cell>
          <cell r="CW1128" t="str">
            <v/>
          </cell>
          <cell r="CX1128">
            <v>0</v>
          </cell>
          <cell r="CY1128">
            <v>82.44</v>
          </cell>
          <cell r="CZ1128">
            <v>83.75</v>
          </cell>
          <cell r="DA1128">
            <v>76.75</v>
          </cell>
          <cell r="DB1128">
            <v>83</v>
          </cell>
          <cell r="DC1128" t="str">
            <v/>
          </cell>
          <cell r="DD1128">
            <v>0</v>
          </cell>
          <cell r="DE1128">
            <v>91</v>
          </cell>
          <cell r="DF1128">
            <v>81</v>
          </cell>
          <cell r="DG1128">
            <v>81.75</v>
          </cell>
          <cell r="DH1128">
            <v>88</v>
          </cell>
          <cell r="DI1128" t="str">
            <v/>
          </cell>
          <cell r="DJ1128">
            <v>0</v>
          </cell>
          <cell r="DK1128">
            <v>0</v>
          </cell>
          <cell r="DL1128">
            <v>0</v>
          </cell>
          <cell r="DM1128">
            <v>0</v>
          </cell>
          <cell r="DN1128">
            <v>85</v>
          </cell>
          <cell r="DO1128" t="str">
            <v/>
          </cell>
          <cell r="DP1128">
            <v>0</v>
          </cell>
          <cell r="DQ1128">
            <v>89</v>
          </cell>
          <cell r="DR1128">
            <v>85.5</v>
          </cell>
          <cell r="DS1128">
            <v>91.5</v>
          </cell>
          <cell r="DT1128">
            <v>82</v>
          </cell>
          <cell r="DU1128" t="str">
            <v/>
          </cell>
          <cell r="DV1128">
            <v>0</v>
          </cell>
          <cell r="DW1128">
            <v>91</v>
          </cell>
          <cell r="DX1128">
            <v>86.75</v>
          </cell>
          <cell r="DY1128">
            <v>79.75</v>
          </cell>
          <cell r="DZ1128">
            <v>85</v>
          </cell>
          <cell r="EA1128" t="str">
            <v/>
          </cell>
          <cell r="EB1128">
            <v>0</v>
          </cell>
          <cell r="EC1128">
            <v>79.78</v>
          </cell>
          <cell r="ED1128">
            <v>78.25</v>
          </cell>
          <cell r="EE1128">
            <v>84.25</v>
          </cell>
          <cell r="EF1128">
            <v>77</v>
          </cell>
          <cell r="EG1128" t="str">
            <v/>
          </cell>
          <cell r="EH1128">
            <v>0</v>
          </cell>
          <cell r="EI1128">
            <v>78.5</v>
          </cell>
          <cell r="EJ1128">
            <v>74.75</v>
          </cell>
          <cell r="EK1128">
            <v>74.5</v>
          </cell>
          <cell r="EL1128">
            <v>76</v>
          </cell>
          <cell r="EM1128" t="str">
            <v/>
          </cell>
          <cell r="EN1128">
            <v>0</v>
          </cell>
          <cell r="EO1128">
            <v>78.5</v>
          </cell>
          <cell r="EP1128">
            <v>74.75</v>
          </cell>
          <cell r="EQ1128">
            <v>74.5</v>
          </cell>
          <cell r="ER1128">
            <v>76</v>
          </cell>
          <cell r="ES1128" t="str">
            <v/>
          </cell>
          <cell r="ET1128">
            <v>0</v>
          </cell>
          <cell r="EU1128">
            <v>78.5</v>
          </cell>
          <cell r="EV1128">
            <v>74.75</v>
          </cell>
          <cell r="EW1128">
            <v>74.5</v>
          </cell>
          <cell r="EX1128">
            <v>76</v>
          </cell>
          <cell r="EY1128" t="str">
            <v/>
          </cell>
          <cell r="EZ1128">
            <v>0</v>
          </cell>
          <cell r="FA1128">
            <v>79.33</v>
          </cell>
          <cell r="FB1128">
            <v>71.25</v>
          </cell>
          <cell r="FC1128">
            <v>79</v>
          </cell>
          <cell r="FD1128">
            <v>72</v>
          </cell>
          <cell r="FE1128" t="str">
            <v/>
          </cell>
          <cell r="FF1128">
            <v>0</v>
          </cell>
          <cell r="FG1128">
            <v>79.33</v>
          </cell>
          <cell r="FH1128">
            <v>71.25</v>
          </cell>
          <cell r="FI1128">
            <v>79</v>
          </cell>
          <cell r="FJ1128">
            <v>72</v>
          </cell>
          <cell r="FK1128" t="str">
            <v/>
          </cell>
          <cell r="FL1128">
            <v>0</v>
          </cell>
          <cell r="FM1128">
            <v>79.33</v>
          </cell>
          <cell r="FN1128">
            <v>71.25</v>
          </cell>
          <cell r="FO1128">
            <v>79</v>
          </cell>
          <cell r="FP1128">
            <v>72</v>
          </cell>
          <cell r="FQ1128" t="str">
            <v/>
          </cell>
          <cell r="FR1128">
            <v>0</v>
          </cell>
          <cell r="FS1128">
            <v>79.33</v>
          </cell>
          <cell r="FT1128">
            <v>71.25</v>
          </cell>
          <cell r="FU1128">
            <v>79</v>
          </cell>
          <cell r="FV1128">
            <v>72</v>
          </cell>
          <cell r="FW1128" t="str">
            <v/>
          </cell>
          <cell r="FX1128">
            <v>0</v>
          </cell>
          <cell r="FY1128">
            <v>79.33</v>
          </cell>
          <cell r="FZ1128">
            <v>71.25</v>
          </cell>
          <cell r="GA1128">
            <v>79</v>
          </cell>
          <cell r="GB1128">
            <v>72</v>
          </cell>
          <cell r="GC1128" t="str">
            <v/>
          </cell>
          <cell r="GD1128">
            <v>0</v>
          </cell>
          <cell r="GE1128">
            <v>79.33</v>
          </cell>
          <cell r="GF1128">
            <v>71.25</v>
          </cell>
          <cell r="GG1128">
            <v>79</v>
          </cell>
          <cell r="GH1128">
            <v>72</v>
          </cell>
          <cell r="GI1128" t="str">
            <v/>
          </cell>
          <cell r="GJ1128">
            <v>0</v>
          </cell>
          <cell r="GK1128">
            <v>79.33</v>
          </cell>
          <cell r="GL1128">
            <v>71.25</v>
          </cell>
          <cell r="GM1128">
            <v>79</v>
          </cell>
          <cell r="GN1128">
            <v>72</v>
          </cell>
          <cell r="GO1128" t="str">
            <v/>
          </cell>
          <cell r="GP1128">
            <v>0</v>
          </cell>
          <cell r="GQ1128">
            <v>79.33</v>
          </cell>
          <cell r="GR1128">
            <v>71.25</v>
          </cell>
          <cell r="GS1128">
            <v>79</v>
          </cell>
          <cell r="GT1128">
            <v>72</v>
          </cell>
          <cell r="GU1128" t="str">
            <v/>
          </cell>
          <cell r="GV1128">
            <v>0</v>
          </cell>
          <cell r="GW1128">
            <v>81.92</v>
          </cell>
          <cell r="GX1128">
            <v>78.75</v>
          </cell>
          <cell r="GY1128">
            <v>70</v>
          </cell>
          <cell r="GZ1128">
            <v>78</v>
          </cell>
          <cell r="HA1128" t="str">
            <v>EKO-L</v>
          </cell>
          <cell r="HB1128">
            <v>0</v>
          </cell>
          <cell r="HC1128">
            <v>83.83</v>
          </cell>
          <cell r="HD1128">
            <v>75.75</v>
          </cell>
          <cell r="HE1128">
            <v>77.5</v>
          </cell>
          <cell r="HF1128">
            <v>79</v>
          </cell>
          <cell r="HH1128">
            <v>0</v>
          </cell>
          <cell r="HM1128" t="str">
            <v/>
          </cell>
          <cell r="HN1128" t="str">
            <v/>
          </cell>
          <cell r="HS1128">
            <v>0</v>
          </cell>
          <cell r="HT1128" t="str">
            <v>PKN</v>
          </cell>
          <cell r="HU1128">
            <v>0</v>
          </cell>
          <cell r="HV1128" t="str">
            <v>IND</v>
          </cell>
          <cell r="HW1128">
            <v>0</v>
          </cell>
          <cell r="HX1128" t="str">
            <v>MAT-W</v>
          </cell>
          <cell r="HY1128">
            <v>0</v>
          </cell>
          <cell r="HZ1128" t="str">
            <v>SEJ-W</v>
          </cell>
          <cell r="IA1128">
            <v>0</v>
          </cell>
          <cell r="IB1128" t="str">
            <v>IGR-W</v>
          </cell>
          <cell r="IC1128">
            <v>0</v>
          </cell>
          <cell r="ID1128" t="str">
            <v>SBO</v>
          </cell>
          <cell r="IE1128">
            <v>0</v>
          </cell>
          <cell r="IF1128" t="str">
            <v>PJO</v>
          </cell>
          <cell r="IG1128">
            <v>0</v>
          </cell>
          <cell r="IH1128" t="str">
            <v>PRA</v>
          </cell>
          <cell r="II1128">
            <v>0</v>
          </cell>
          <cell r="IJ1128" t="str">
            <v>JAW</v>
          </cell>
          <cell r="IK1128">
            <v>0</v>
          </cell>
          <cell r="IL1128" t="str">
            <v>ARB</v>
          </cell>
          <cell r="IM1128">
            <v>0</v>
          </cell>
          <cell r="IN1128" t="str">
            <v>PKM</v>
          </cell>
          <cell r="IO1128">
            <v>0</v>
          </cell>
          <cell r="IP1128" t="str">
            <v>MAT-P</v>
          </cell>
          <cell r="IQ1128">
            <v>0</v>
          </cell>
          <cell r="IR1128" t="str">
            <v>BIO-P</v>
          </cell>
          <cell r="IS1128">
            <v>0</v>
          </cell>
          <cell r="IT1128" t="str">
            <v>FIS-P</v>
          </cell>
          <cell r="IU1128">
            <v>0</v>
          </cell>
          <cell r="IV1128" t="str">
            <v>KIM-P</v>
          </cell>
          <cell r="IW1128">
            <v>0</v>
          </cell>
          <cell r="IX1128" t="str">
            <v>EKO-L</v>
          </cell>
          <cell r="IY1128">
            <v>0</v>
          </cell>
          <cell r="JA1128">
            <v>0</v>
          </cell>
        </row>
        <row r="1129">
          <cell r="Q1129" t="str">
            <v/>
          </cell>
          <cell r="AB1129" t="str">
            <v/>
          </cell>
          <cell r="AC1129">
            <v>18</v>
          </cell>
          <cell r="AI1129" t="str">
            <v/>
          </cell>
          <cell r="AJ1129">
            <v>0</v>
          </cell>
          <cell r="AK1129">
            <v>83.25</v>
          </cell>
          <cell r="AL1129">
            <v>84.5</v>
          </cell>
          <cell r="AM1129">
            <v>88</v>
          </cell>
          <cell r="AN1129">
            <v>80</v>
          </cell>
          <cell r="AO1129" t="str">
            <v/>
          </cell>
          <cell r="AP1129">
            <v>0</v>
          </cell>
          <cell r="AQ1129">
            <v>85</v>
          </cell>
          <cell r="AR1129">
            <v>0</v>
          </cell>
          <cell r="AS1129">
            <v>78.5</v>
          </cell>
          <cell r="AT1129">
            <v>81</v>
          </cell>
          <cell r="AU1129" t="str">
            <v/>
          </cell>
          <cell r="AV1129">
            <v>0</v>
          </cell>
          <cell r="AW1129">
            <v>81.83</v>
          </cell>
          <cell r="AX1129">
            <v>84</v>
          </cell>
          <cell r="AY1129">
            <v>88</v>
          </cell>
          <cell r="AZ1129">
            <v>80</v>
          </cell>
          <cell r="BA1129" t="str">
            <v/>
          </cell>
          <cell r="BB1129">
            <v>0</v>
          </cell>
          <cell r="BC1129">
            <v>86.75</v>
          </cell>
          <cell r="BD1129">
            <v>84.5</v>
          </cell>
          <cell r="BE1129">
            <v>88</v>
          </cell>
          <cell r="BF1129">
            <v>82</v>
          </cell>
          <cell r="BG1129" t="str">
            <v/>
          </cell>
          <cell r="BH1129">
            <v>0</v>
          </cell>
          <cell r="BI1129">
            <v>84.33</v>
          </cell>
          <cell r="BJ1129">
            <v>80</v>
          </cell>
          <cell r="BK1129">
            <v>77.75</v>
          </cell>
          <cell r="BL1129">
            <v>78</v>
          </cell>
          <cell r="BM1129" t="str">
            <v/>
          </cell>
          <cell r="BN1129">
            <v>0</v>
          </cell>
          <cell r="BO1129">
            <v>81.13</v>
          </cell>
          <cell r="BP1129">
            <v>78.25</v>
          </cell>
          <cell r="BQ1129">
            <v>77.75</v>
          </cell>
          <cell r="BR1129">
            <v>85</v>
          </cell>
          <cell r="BS1129" t="str">
            <v/>
          </cell>
          <cell r="BT1129">
            <v>0</v>
          </cell>
          <cell r="BU1129">
            <v>86.5</v>
          </cell>
          <cell r="BV1129">
            <v>84.25</v>
          </cell>
          <cell r="BW1129">
            <v>88.5</v>
          </cell>
          <cell r="BX1129">
            <v>88</v>
          </cell>
          <cell r="BY1129" t="str">
            <v/>
          </cell>
          <cell r="BZ1129">
            <v>0</v>
          </cell>
          <cell r="CA1129">
            <v>86.78</v>
          </cell>
          <cell r="CB1129">
            <v>81.75</v>
          </cell>
          <cell r="CC1129">
            <v>81</v>
          </cell>
          <cell r="CD1129">
            <v>82</v>
          </cell>
          <cell r="CE1129" t="str">
            <v/>
          </cell>
          <cell r="CF1129">
            <v>0</v>
          </cell>
          <cell r="CG1129">
            <v>86.25</v>
          </cell>
          <cell r="CH1129">
            <v>76.25</v>
          </cell>
          <cell r="CI1129">
            <v>78</v>
          </cell>
          <cell r="CJ1129">
            <v>82</v>
          </cell>
          <cell r="CK1129" t="str">
            <v/>
          </cell>
          <cell r="CL1129">
            <v>0</v>
          </cell>
          <cell r="CM1129">
            <v>76.17</v>
          </cell>
          <cell r="CN1129">
            <v>83.5</v>
          </cell>
          <cell r="CO1129">
            <v>80</v>
          </cell>
          <cell r="CP1129">
            <v>78</v>
          </cell>
          <cell r="CQ1129" t="str">
            <v/>
          </cell>
          <cell r="CR1129">
            <v>0</v>
          </cell>
          <cell r="CS1129">
            <v>82.08</v>
          </cell>
          <cell r="CT1129">
            <v>89.75</v>
          </cell>
          <cell r="CU1129">
            <v>86.5</v>
          </cell>
          <cell r="CV1129">
            <v>83</v>
          </cell>
          <cell r="CW1129" t="str">
            <v/>
          </cell>
          <cell r="CX1129">
            <v>0</v>
          </cell>
          <cell r="CY1129">
            <v>82.44</v>
          </cell>
          <cell r="CZ1129">
            <v>83.75</v>
          </cell>
          <cell r="DA1129">
            <v>76.75</v>
          </cell>
          <cell r="DB1129">
            <v>83</v>
          </cell>
          <cell r="DC1129" t="str">
            <v/>
          </cell>
          <cell r="DD1129">
            <v>0</v>
          </cell>
          <cell r="DE1129">
            <v>91</v>
          </cell>
          <cell r="DF1129">
            <v>81</v>
          </cell>
          <cell r="DG1129">
            <v>81.75</v>
          </cell>
          <cell r="DH1129">
            <v>88</v>
          </cell>
          <cell r="DI1129" t="str">
            <v/>
          </cell>
          <cell r="DJ1129">
            <v>0</v>
          </cell>
          <cell r="DK1129">
            <v>0</v>
          </cell>
          <cell r="DL1129">
            <v>0</v>
          </cell>
          <cell r="DM1129">
            <v>0</v>
          </cell>
          <cell r="DN1129">
            <v>85</v>
          </cell>
          <cell r="DO1129" t="str">
            <v/>
          </cell>
          <cell r="DP1129">
            <v>0</v>
          </cell>
          <cell r="DQ1129">
            <v>89</v>
          </cell>
          <cell r="DR1129">
            <v>85.5</v>
          </cell>
          <cell r="DS1129">
            <v>91.5</v>
          </cell>
          <cell r="DT1129">
            <v>82</v>
          </cell>
          <cell r="DU1129" t="str">
            <v/>
          </cell>
          <cell r="DV1129">
            <v>0</v>
          </cell>
          <cell r="DW1129">
            <v>91</v>
          </cell>
          <cell r="DX1129">
            <v>86.75</v>
          </cell>
          <cell r="DY1129">
            <v>79.75</v>
          </cell>
          <cell r="DZ1129">
            <v>85</v>
          </cell>
          <cell r="EA1129" t="str">
            <v/>
          </cell>
          <cell r="EB1129">
            <v>0</v>
          </cell>
          <cell r="EC1129">
            <v>79.78</v>
          </cell>
          <cell r="ED1129">
            <v>78.25</v>
          </cell>
          <cell r="EE1129">
            <v>84.25</v>
          </cell>
          <cell r="EF1129">
            <v>77</v>
          </cell>
          <cell r="EG1129" t="str">
            <v/>
          </cell>
          <cell r="EH1129">
            <v>0</v>
          </cell>
          <cell r="EI1129">
            <v>78.5</v>
          </cell>
          <cell r="EJ1129">
            <v>74.75</v>
          </cell>
          <cell r="EK1129">
            <v>74.5</v>
          </cell>
          <cell r="EL1129">
            <v>76</v>
          </cell>
          <cell r="EM1129" t="str">
            <v/>
          </cell>
          <cell r="EN1129">
            <v>0</v>
          </cell>
          <cell r="EO1129">
            <v>78.5</v>
          </cell>
          <cell r="EP1129">
            <v>74.75</v>
          </cell>
          <cell r="EQ1129">
            <v>74.5</v>
          </cell>
          <cell r="ER1129">
            <v>76</v>
          </cell>
          <cell r="ES1129" t="str">
            <v/>
          </cell>
          <cell r="ET1129">
            <v>0</v>
          </cell>
          <cell r="EU1129">
            <v>78.5</v>
          </cell>
          <cell r="EV1129">
            <v>74.75</v>
          </cell>
          <cell r="EW1129">
            <v>74.5</v>
          </cell>
          <cell r="EX1129">
            <v>76</v>
          </cell>
          <cell r="EY1129" t="str">
            <v/>
          </cell>
          <cell r="EZ1129">
            <v>0</v>
          </cell>
          <cell r="FA1129">
            <v>79.33</v>
          </cell>
          <cell r="FB1129">
            <v>71.25</v>
          </cell>
          <cell r="FC1129">
            <v>79</v>
          </cell>
          <cell r="FD1129">
            <v>72</v>
          </cell>
          <cell r="FE1129" t="str">
            <v/>
          </cell>
          <cell r="FF1129">
            <v>0</v>
          </cell>
          <cell r="FG1129">
            <v>79.33</v>
          </cell>
          <cell r="FH1129">
            <v>71.25</v>
          </cell>
          <cell r="FI1129">
            <v>79</v>
          </cell>
          <cell r="FJ1129">
            <v>72</v>
          </cell>
          <cell r="FK1129" t="str">
            <v/>
          </cell>
          <cell r="FL1129">
            <v>0</v>
          </cell>
          <cell r="FM1129">
            <v>79.33</v>
          </cell>
          <cell r="FN1129">
            <v>71.25</v>
          </cell>
          <cell r="FO1129">
            <v>79</v>
          </cell>
          <cell r="FP1129">
            <v>72</v>
          </cell>
          <cell r="FQ1129" t="str">
            <v/>
          </cell>
          <cell r="FR1129">
            <v>0</v>
          </cell>
          <cell r="FS1129">
            <v>79.33</v>
          </cell>
          <cell r="FT1129">
            <v>71.25</v>
          </cell>
          <cell r="FU1129">
            <v>79</v>
          </cell>
          <cell r="FV1129">
            <v>72</v>
          </cell>
          <cell r="FW1129" t="str">
            <v/>
          </cell>
          <cell r="FX1129">
            <v>0</v>
          </cell>
          <cell r="FY1129">
            <v>79.33</v>
          </cell>
          <cell r="FZ1129">
            <v>71.25</v>
          </cell>
          <cell r="GA1129">
            <v>79</v>
          </cell>
          <cell r="GB1129">
            <v>72</v>
          </cell>
          <cell r="GC1129" t="str">
            <v/>
          </cell>
          <cell r="GD1129">
            <v>0</v>
          </cell>
          <cell r="GE1129">
            <v>79.33</v>
          </cell>
          <cell r="GF1129">
            <v>71.25</v>
          </cell>
          <cell r="GG1129">
            <v>79</v>
          </cell>
          <cell r="GH1129">
            <v>72</v>
          </cell>
          <cell r="GI1129" t="str">
            <v/>
          </cell>
          <cell r="GJ1129">
            <v>0</v>
          </cell>
          <cell r="GK1129">
            <v>79.33</v>
          </cell>
          <cell r="GL1129">
            <v>71.25</v>
          </cell>
          <cell r="GM1129">
            <v>79</v>
          </cell>
          <cell r="GN1129">
            <v>72</v>
          </cell>
          <cell r="GO1129" t="str">
            <v/>
          </cell>
          <cell r="GP1129">
            <v>0</v>
          </cell>
          <cell r="GQ1129">
            <v>79.33</v>
          </cell>
          <cell r="GR1129">
            <v>71.25</v>
          </cell>
          <cell r="GS1129">
            <v>79</v>
          </cell>
          <cell r="GT1129">
            <v>72</v>
          </cell>
          <cell r="GU1129" t="str">
            <v/>
          </cell>
          <cell r="GV1129">
            <v>0</v>
          </cell>
          <cell r="GW1129">
            <v>81.92</v>
          </cell>
          <cell r="GX1129">
            <v>78.75</v>
          </cell>
          <cell r="GY1129">
            <v>70</v>
          </cell>
          <cell r="GZ1129">
            <v>78</v>
          </cell>
          <cell r="HA1129" t="str">
            <v>EKO-L</v>
          </cell>
          <cell r="HB1129">
            <v>0</v>
          </cell>
          <cell r="HC1129">
            <v>83.83</v>
          </cell>
          <cell r="HD1129">
            <v>75.75</v>
          </cell>
          <cell r="HE1129">
            <v>77.5</v>
          </cell>
          <cell r="HF1129">
            <v>79</v>
          </cell>
          <cell r="HH1129">
            <v>0</v>
          </cell>
          <cell r="HM1129" t="str">
            <v/>
          </cell>
          <cell r="HN1129" t="str">
            <v/>
          </cell>
          <cell r="HS1129">
            <v>0</v>
          </cell>
          <cell r="HT1129" t="str">
            <v>PKN</v>
          </cell>
          <cell r="HU1129">
            <v>0</v>
          </cell>
          <cell r="HV1129" t="str">
            <v>IND</v>
          </cell>
          <cell r="HW1129">
            <v>0</v>
          </cell>
          <cell r="HX1129" t="str">
            <v>MAT-W</v>
          </cell>
          <cell r="HY1129">
            <v>0</v>
          </cell>
          <cell r="HZ1129" t="str">
            <v>SEJ-W</v>
          </cell>
          <cell r="IA1129">
            <v>0</v>
          </cell>
          <cell r="IB1129" t="str">
            <v>IGR-W</v>
          </cell>
          <cell r="IC1129">
            <v>0</v>
          </cell>
          <cell r="ID1129" t="str">
            <v>SBO</v>
          </cell>
          <cell r="IE1129">
            <v>0</v>
          </cell>
          <cell r="IF1129" t="str">
            <v>PJO</v>
          </cell>
          <cell r="IG1129">
            <v>0</v>
          </cell>
          <cell r="IH1129" t="str">
            <v>PRA</v>
          </cell>
          <cell r="II1129">
            <v>0</v>
          </cell>
          <cell r="IJ1129" t="str">
            <v>JAW</v>
          </cell>
          <cell r="IK1129">
            <v>0</v>
          </cell>
          <cell r="IL1129" t="str">
            <v>ARB</v>
          </cell>
          <cell r="IM1129">
            <v>0</v>
          </cell>
          <cell r="IN1129" t="str">
            <v>PKM</v>
          </cell>
          <cell r="IO1129">
            <v>0</v>
          </cell>
          <cell r="IP1129" t="str">
            <v>MAT-P</v>
          </cell>
          <cell r="IQ1129">
            <v>0</v>
          </cell>
          <cell r="IR1129" t="str">
            <v>BIO-P</v>
          </cell>
          <cell r="IS1129">
            <v>0</v>
          </cell>
          <cell r="IT1129" t="str">
            <v>FIS-P</v>
          </cell>
          <cell r="IU1129">
            <v>0</v>
          </cell>
          <cell r="IV1129" t="str">
            <v>KIM-P</v>
          </cell>
          <cell r="IW1129">
            <v>0</v>
          </cell>
          <cell r="IX1129" t="str">
            <v>EKO-L</v>
          </cell>
          <cell r="IY1129">
            <v>0</v>
          </cell>
          <cell r="JA1129">
            <v>0</v>
          </cell>
        </row>
        <row r="1130">
          <cell r="Q1130" t="str">
            <v/>
          </cell>
          <cell r="AB1130" t="str">
            <v/>
          </cell>
          <cell r="AC1130">
            <v>19</v>
          </cell>
          <cell r="AI1130" t="str">
            <v/>
          </cell>
          <cell r="AJ1130">
            <v>0</v>
          </cell>
          <cell r="AK1130">
            <v>83.25</v>
          </cell>
          <cell r="AL1130">
            <v>84.5</v>
          </cell>
          <cell r="AM1130">
            <v>88</v>
          </cell>
          <cell r="AN1130">
            <v>80</v>
          </cell>
          <cell r="AO1130" t="str">
            <v/>
          </cell>
          <cell r="AP1130">
            <v>0</v>
          </cell>
          <cell r="AQ1130">
            <v>85</v>
          </cell>
          <cell r="AR1130">
            <v>0</v>
          </cell>
          <cell r="AS1130">
            <v>78.5</v>
          </cell>
          <cell r="AT1130">
            <v>81</v>
          </cell>
          <cell r="AU1130" t="str">
            <v/>
          </cell>
          <cell r="AV1130">
            <v>0</v>
          </cell>
          <cell r="AW1130">
            <v>81.83</v>
          </cell>
          <cell r="AX1130">
            <v>84</v>
          </cell>
          <cell r="AY1130">
            <v>88</v>
          </cell>
          <cell r="AZ1130">
            <v>80</v>
          </cell>
          <cell r="BA1130" t="str">
            <v/>
          </cell>
          <cell r="BB1130">
            <v>0</v>
          </cell>
          <cell r="BC1130">
            <v>86.75</v>
          </cell>
          <cell r="BD1130">
            <v>84.5</v>
          </cell>
          <cell r="BE1130">
            <v>88</v>
          </cell>
          <cell r="BF1130">
            <v>82</v>
          </cell>
          <cell r="BG1130" t="str">
            <v/>
          </cell>
          <cell r="BH1130">
            <v>0</v>
          </cell>
          <cell r="BI1130">
            <v>84.33</v>
          </cell>
          <cell r="BJ1130">
            <v>80</v>
          </cell>
          <cell r="BK1130">
            <v>77.75</v>
          </cell>
          <cell r="BL1130">
            <v>78</v>
          </cell>
          <cell r="BM1130" t="str">
            <v/>
          </cell>
          <cell r="BN1130">
            <v>0</v>
          </cell>
          <cell r="BO1130">
            <v>81.13</v>
          </cell>
          <cell r="BP1130">
            <v>78.25</v>
          </cell>
          <cell r="BQ1130">
            <v>77.75</v>
          </cell>
          <cell r="BR1130">
            <v>85</v>
          </cell>
          <cell r="BS1130" t="str">
            <v/>
          </cell>
          <cell r="BT1130">
            <v>0</v>
          </cell>
          <cell r="BU1130">
            <v>86.5</v>
          </cell>
          <cell r="BV1130">
            <v>84.25</v>
          </cell>
          <cell r="BW1130">
            <v>88.5</v>
          </cell>
          <cell r="BX1130">
            <v>88</v>
          </cell>
          <cell r="BY1130" t="str">
            <v/>
          </cell>
          <cell r="BZ1130">
            <v>0</v>
          </cell>
          <cell r="CA1130">
            <v>86.78</v>
          </cell>
          <cell r="CB1130">
            <v>81.75</v>
          </cell>
          <cell r="CC1130">
            <v>81</v>
          </cell>
          <cell r="CD1130">
            <v>82</v>
          </cell>
          <cell r="CE1130" t="str">
            <v/>
          </cell>
          <cell r="CF1130">
            <v>0</v>
          </cell>
          <cell r="CG1130">
            <v>86.25</v>
          </cell>
          <cell r="CH1130">
            <v>76.25</v>
          </cell>
          <cell r="CI1130">
            <v>78</v>
          </cell>
          <cell r="CJ1130">
            <v>82</v>
          </cell>
          <cell r="CK1130" t="str">
            <v/>
          </cell>
          <cell r="CL1130">
            <v>0</v>
          </cell>
          <cell r="CM1130">
            <v>76.17</v>
          </cell>
          <cell r="CN1130">
            <v>83.5</v>
          </cell>
          <cell r="CO1130">
            <v>80</v>
          </cell>
          <cell r="CP1130">
            <v>78</v>
          </cell>
          <cell r="CQ1130" t="str">
            <v/>
          </cell>
          <cell r="CR1130">
            <v>0</v>
          </cell>
          <cell r="CS1130">
            <v>82.08</v>
          </cell>
          <cell r="CT1130">
            <v>89.75</v>
          </cell>
          <cell r="CU1130">
            <v>86.5</v>
          </cell>
          <cell r="CV1130">
            <v>83</v>
          </cell>
          <cell r="CW1130" t="str">
            <v/>
          </cell>
          <cell r="CX1130">
            <v>0</v>
          </cell>
          <cell r="CY1130">
            <v>82.44</v>
          </cell>
          <cell r="CZ1130">
            <v>83.75</v>
          </cell>
          <cell r="DA1130">
            <v>76.75</v>
          </cell>
          <cell r="DB1130">
            <v>83</v>
          </cell>
          <cell r="DC1130" t="str">
            <v/>
          </cell>
          <cell r="DD1130">
            <v>0</v>
          </cell>
          <cell r="DE1130">
            <v>91</v>
          </cell>
          <cell r="DF1130">
            <v>81</v>
          </cell>
          <cell r="DG1130">
            <v>81.75</v>
          </cell>
          <cell r="DH1130">
            <v>88</v>
          </cell>
          <cell r="DI1130" t="str">
            <v/>
          </cell>
          <cell r="DJ1130">
            <v>0</v>
          </cell>
          <cell r="DK1130">
            <v>0</v>
          </cell>
          <cell r="DL1130">
            <v>0</v>
          </cell>
          <cell r="DM1130">
            <v>0</v>
          </cell>
          <cell r="DN1130">
            <v>85</v>
          </cell>
          <cell r="DO1130" t="str">
            <v/>
          </cell>
          <cell r="DP1130">
            <v>0</v>
          </cell>
          <cell r="DQ1130">
            <v>89</v>
          </cell>
          <cell r="DR1130">
            <v>85.5</v>
          </cell>
          <cell r="DS1130">
            <v>91.5</v>
          </cell>
          <cell r="DT1130">
            <v>82</v>
          </cell>
          <cell r="DU1130" t="str">
            <v/>
          </cell>
          <cell r="DV1130">
            <v>0</v>
          </cell>
          <cell r="DW1130">
            <v>91</v>
          </cell>
          <cell r="DX1130">
            <v>86.75</v>
          </cell>
          <cell r="DY1130">
            <v>79.75</v>
          </cell>
          <cell r="DZ1130">
            <v>85</v>
          </cell>
          <cell r="EA1130" t="str">
            <v/>
          </cell>
          <cell r="EB1130">
            <v>0</v>
          </cell>
          <cell r="EC1130">
            <v>79.78</v>
          </cell>
          <cell r="ED1130">
            <v>78.25</v>
          </cell>
          <cell r="EE1130">
            <v>84.25</v>
          </cell>
          <cell r="EF1130">
            <v>77</v>
          </cell>
          <cell r="EG1130" t="str">
            <v/>
          </cell>
          <cell r="EH1130">
            <v>0</v>
          </cell>
          <cell r="EI1130">
            <v>78.5</v>
          </cell>
          <cell r="EJ1130">
            <v>74.75</v>
          </cell>
          <cell r="EK1130">
            <v>74.5</v>
          </cell>
          <cell r="EL1130">
            <v>76</v>
          </cell>
          <cell r="EM1130" t="str">
            <v/>
          </cell>
          <cell r="EN1130">
            <v>0</v>
          </cell>
          <cell r="EO1130">
            <v>78.5</v>
          </cell>
          <cell r="EP1130">
            <v>74.75</v>
          </cell>
          <cell r="EQ1130">
            <v>74.5</v>
          </cell>
          <cell r="ER1130">
            <v>76</v>
          </cell>
          <cell r="ES1130" t="str">
            <v/>
          </cell>
          <cell r="ET1130">
            <v>0</v>
          </cell>
          <cell r="EU1130">
            <v>78.5</v>
          </cell>
          <cell r="EV1130">
            <v>74.75</v>
          </cell>
          <cell r="EW1130">
            <v>74.5</v>
          </cell>
          <cell r="EX1130">
            <v>76</v>
          </cell>
          <cell r="EY1130" t="str">
            <v/>
          </cell>
          <cell r="EZ1130">
            <v>0</v>
          </cell>
          <cell r="FA1130">
            <v>79.33</v>
          </cell>
          <cell r="FB1130">
            <v>71.25</v>
          </cell>
          <cell r="FC1130">
            <v>79</v>
          </cell>
          <cell r="FD1130">
            <v>72</v>
          </cell>
          <cell r="FE1130" t="str">
            <v/>
          </cell>
          <cell r="FF1130">
            <v>0</v>
          </cell>
          <cell r="FG1130">
            <v>79.33</v>
          </cell>
          <cell r="FH1130">
            <v>71.25</v>
          </cell>
          <cell r="FI1130">
            <v>79</v>
          </cell>
          <cell r="FJ1130">
            <v>72</v>
          </cell>
          <cell r="FK1130" t="str">
            <v/>
          </cell>
          <cell r="FL1130">
            <v>0</v>
          </cell>
          <cell r="FM1130">
            <v>79.33</v>
          </cell>
          <cell r="FN1130">
            <v>71.25</v>
          </cell>
          <cell r="FO1130">
            <v>79</v>
          </cell>
          <cell r="FP1130">
            <v>72</v>
          </cell>
          <cell r="FQ1130" t="str">
            <v/>
          </cell>
          <cell r="FR1130">
            <v>0</v>
          </cell>
          <cell r="FS1130">
            <v>79.33</v>
          </cell>
          <cell r="FT1130">
            <v>71.25</v>
          </cell>
          <cell r="FU1130">
            <v>79</v>
          </cell>
          <cell r="FV1130">
            <v>72</v>
          </cell>
          <cell r="FW1130" t="str">
            <v/>
          </cell>
          <cell r="FX1130">
            <v>0</v>
          </cell>
          <cell r="FY1130">
            <v>79.33</v>
          </cell>
          <cell r="FZ1130">
            <v>71.25</v>
          </cell>
          <cell r="GA1130">
            <v>79</v>
          </cell>
          <cell r="GB1130">
            <v>72</v>
          </cell>
          <cell r="GC1130" t="str">
            <v/>
          </cell>
          <cell r="GD1130">
            <v>0</v>
          </cell>
          <cell r="GE1130">
            <v>79.33</v>
          </cell>
          <cell r="GF1130">
            <v>71.25</v>
          </cell>
          <cell r="GG1130">
            <v>79</v>
          </cell>
          <cell r="GH1130">
            <v>72</v>
          </cell>
          <cell r="GI1130" t="str">
            <v/>
          </cell>
          <cell r="GJ1130">
            <v>0</v>
          </cell>
          <cell r="GK1130">
            <v>79.33</v>
          </cell>
          <cell r="GL1130">
            <v>71.25</v>
          </cell>
          <cell r="GM1130">
            <v>79</v>
          </cell>
          <cell r="GN1130">
            <v>72</v>
          </cell>
          <cell r="GO1130" t="str">
            <v/>
          </cell>
          <cell r="GP1130">
            <v>0</v>
          </cell>
          <cell r="GQ1130">
            <v>79.33</v>
          </cell>
          <cell r="GR1130">
            <v>71.25</v>
          </cell>
          <cell r="GS1130">
            <v>79</v>
          </cell>
          <cell r="GT1130">
            <v>72</v>
          </cell>
          <cell r="GU1130" t="str">
            <v/>
          </cell>
          <cell r="GV1130">
            <v>0</v>
          </cell>
          <cell r="GW1130">
            <v>81.92</v>
          </cell>
          <cell r="GX1130">
            <v>78.75</v>
          </cell>
          <cell r="GY1130">
            <v>70</v>
          </cell>
          <cell r="GZ1130">
            <v>78</v>
          </cell>
          <cell r="HA1130" t="str">
            <v>EKO-L</v>
          </cell>
          <cell r="HB1130">
            <v>0</v>
          </cell>
          <cell r="HC1130">
            <v>83.83</v>
          </cell>
          <cell r="HD1130">
            <v>75.75</v>
          </cell>
          <cell r="HE1130">
            <v>77.5</v>
          </cell>
          <cell r="HF1130">
            <v>79</v>
          </cell>
          <cell r="HH1130">
            <v>0</v>
          </cell>
          <cell r="HM1130" t="str">
            <v/>
          </cell>
          <cell r="HN1130" t="str">
            <v/>
          </cell>
          <cell r="HS1130">
            <v>0</v>
          </cell>
          <cell r="HT1130" t="str">
            <v>PKN</v>
          </cell>
          <cell r="HU1130">
            <v>0</v>
          </cell>
          <cell r="HV1130" t="str">
            <v>IND</v>
          </cell>
          <cell r="HW1130">
            <v>0</v>
          </cell>
          <cell r="HX1130" t="str">
            <v>MAT-W</v>
          </cell>
          <cell r="HY1130">
            <v>0</v>
          </cell>
          <cell r="HZ1130" t="str">
            <v>SEJ-W</v>
          </cell>
          <cell r="IA1130">
            <v>0</v>
          </cell>
          <cell r="IB1130" t="str">
            <v>IGR-W</v>
          </cell>
          <cell r="IC1130">
            <v>0</v>
          </cell>
          <cell r="ID1130" t="str">
            <v>SBO</v>
          </cell>
          <cell r="IE1130">
            <v>0</v>
          </cell>
          <cell r="IF1130" t="str">
            <v>PJO</v>
          </cell>
          <cell r="IG1130">
            <v>0</v>
          </cell>
          <cell r="IH1130" t="str">
            <v>PRA</v>
          </cell>
          <cell r="II1130">
            <v>0</v>
          </cell>
          <cell r="IJ1130" t="str">
            <v>JAW</v>
          </cell>
          <cell r="IK1130">
            <v>0</v>
          </cell>
          <cell r="IL1130" t="str">
            <v>ARB</v>
          </cell>
          <cell r="IM1130">
            <v>0</v>
          </cell>
          <cell r="IN1130" t="str">
            <v>PKM</v>
          </cell>
          <cell r="IO1130">
            <v>0</v>
          </cell>
          <cell r="IP1130" t="str">
            <v>MAT-P</v>
          </cell>
          <cell r="IQ1130">
            <v>0</v>
          </cell>
          <cell r="IR1130" t="str">
            <v>BIO-P</v>
          </cell>
          <cell r="IS1130">
            <v>0</v>
          </cell>
          <cell r="IT1130" t="str">
            <v>FIS-P</v>
          </cell>
          <cell r="IU1130">
            <v>0</v>
          </cell>
          <cell r="IV1130" t="str">
            <v>KIM-P</v>
          </cell>
          <cell r="IW1130">
            <v>0</v>
          </cell>
          <cell r="IX1130" t="str">
            <v>EKO-L</v>
          </cell>
          <cell r="IY1130">
            <v>0</v>
          </cell>
          <cell r="JA1130">
            <v>0</v>
          </cell>
        </row>
        <row r="1131">
          <cell r="Q1131" t="str">
            <v/>
          </cell>
          <cell r="AB1131" t="str">
            <v/>
          </cell>
          <cell r="AC1131">
            <v>20</v>
          </cell>
          <cell r="AI1131" t="str">
            <v/>
          </cell>
          <cell r="AJ1131">
            <v>0</v>
          </cell>
          <cell r="AK1131">
            <v>83.25</v>
          </cell>
          <cell r="AL1131">
            <v>84.5</v>
          </cell>
          <cell r="AM1131">
            <v>88</v>
          </cell>
          <cell r="AN1131">
            <v>80</v>
          </cell>
          <cell r="AO1131" t="str">
            <v/>
          </cell>
          <cell r="AP1131">
            <v>0</v>
          </cell>
          <cell r="AQ1131">
            <v>85</v>
          </cell>
          <cell r="AR1131">
            <v>0</v>
          </cell>
          <cell r="AS1131">
            <v>78.5</v>
          </cell>
          <cell r="AT1131">
            <v>81</v>
          </cell>
          <cell r="AU1131" t="str">
            <v/>
          </cell>
          <cell r="AV1131">
            <v>0</v>
          </cell>
          <cell r="AW1131">
            <v>81.83</v>
          </cell>
          <cell r="AX1131">
            <v>84</v>
          </cell>
          <cell r="AY1131">
            <v>88</v>
          </cell>
          <cell r="AZ1131">
            <v>80</v>
          </cell>
          <cell r="BA1131" t="str">
            <v/>
          </cell>
          <cell r="BB1131">
            <v>0</v>
          </cell>
          <cell r="BC1131">
            <v>86.75</v>
          </cell>
          <cell r="BD1131">
            <v>84.5</v>
          </cell>
          <cell r="BE1131">
            <v>88</v>
          </cell>
          <cell r="BF1131">
            <v>82</v>
          </cell>
          <cell r="BG1131" t="str">
            <v/>
          </cell>
          <cell r="BH1131">
            <v>0</v>
          </cell>
          <cell r="BI1131">
            <v>84.33</v>
          </cell>
          <cell r="BJ1131">
            <v>80</v>
          </cell>
          <cell r="BK1131">
            <v>77.75</v>
          </cell>
          <cell r="BL1131">
            <v>78</v>
          </cell>
          <cell r="BM1131" t="str">
            <v/>
          </cell>
          <cell r="BN1131">
            <v>0</v>
          </cell>
          <cell r="BO1131">
            <v>81.13</v>
          </cell>
          <cell r="BP1131">
            <v>78.25</v>
          </cell>
          <cell r="BQ1131">
            <v>77.75</v>
          </cell>
          <cell r="BR1131">
            <v>85</v>
          </cell>
          <cell r="BS1131" t="str">
            <v/>
          </cell>
          <cell r="BT1131">
            <v>0</v>
          </cell>
          <cell r="BU1131">
            <v>86.5</v>
          </cell>
          <cell r="BV1131">
            <v>84.25</v>
          </cell>
          <cell r="BW1131">
            <v>88.5</v>
          </cell>
          <cell r="BX1131">
            <v>88</v>
          </cell>
          <cell r="BY1131" t="str">
            <v/>
          </cell>
          <cell r="BZ1131">
            <v>0</v>
          </cell>
          <cell r="CA1131">
            <v>86.78</v>
          </cell>
          <cell r="CB1131">
            <v>81.75</v>
          </cell>
          <cell r="CC1131">
            <v>81</v>
          </cell>
          <cell r="CD1131">
            <v>82</v>
          </cell>
          <cell r="CE1131" t="str">
            <v/>
          </cell>
          <cell r="CF1131">
            <v>0</v>
          </cell>
          <cell r="CG1131">
            <v>86.25</v>
          </cell>
          <cell r="CH1131">
            <v>76.25</v>
          </cell>
          <cell r="CI1131">
            <v>78</v>
          </cell>
          <cell r="CJ1131">
            <v>82</v>
          </cell>
          <cell r="CK1131" t="str">
            <v/>
          </cell>
          <cell r="CL1131">
            <v>0</v>
          </cell>
          <cell r="CM1131">
            <v>76.17</v>
          </cell>
          <cell r="CN1131">
            <v>83.5</v>
          </cell>
          <cell r="CO1131">
            <v>80</v>
          </cell>
          <cell r="CP1131">
            <v>78</v>
          </cell>
          <cell r="CQ1131" t="str">
            <v/>
          </cell>
          <cell r="CR1131">
            <v>0</v>
          </cell>
          <cell r="CS1131">
            <v>82.08</v>
          </cell>
          <cell r="CT1131">
            <v>89.75</v>
          </cell>
          <cell r="CU1131">
            <v>86.5</v>
          </cell>
          <cell r="CV1131">
            <v>83</v>
          </cell>
          <cell r="CW1131" t="str">
            <v/>
          </cell>
          <cell r="CX1131">
            <v>0</v>
          </cell>
          <cell r="CY1131">
            <v>82.44</v>
          </cell>
          <cell r="CZ1131">
            <v>83.75</v>
          </cell>
          <cell r="DA1131">
            <v>76.75</v>
          </cell>
          <cell r="DB1131">
            <v>83</v>
          </cell>
          <cell r="DC1131" t="str">
            <v/>
          </cell>
          <cell r="DD1131">
            <v>0</v>
          </cell>
          <cell r="DE1131">
            <v>91</v>
          </cell>
          <cell r="DF1131">
            <v>81</v>
          </cell>
          <cell r="DG1131">
            <v>81.75</v>
          </cell>
          <cell r="DH1131">
            <v>88</v>
          </cell>
          <cell r="DI1131" t="str">
            <v/>
          </cell>
          <cell r="DJ1131">
            <v>0</v>
          </cell>
          <cell r="DK1131">
            <v>0</v>
          </cell>
          <cell r="DL1131">
            <v>0</v>
          </cell>
          <cell r="DM1131">
            <v>0</v>
          </cell>
          <cell r="DN1131">
            <v>85</v>
          </cell>
          <cell r="DO1131" t="str">
            <v/>
          </cell>
          <cell r="DP1131">
            <v>0</v>
          </cell>
          <cell r="DQ1131">
            <v>89</v>
          </cell>
          <cell r="DR1131">
            <v>85.5</v>
          </cell>
          <cell r="DS1131">
            <v>91.5</v>
          </cell>
          <cell r="DT1131">
            <v>82</v>
          </cell>
          <cell r="DU1131" t="str">
            <v/>
          </cell>
          <cell r="DV1131">
            <v>0</v>
          </cell>
          <cell r="DW1131">
            <v>91</v>
          </cell>
          <cell r="DX1131">
            <v>86.75</v>
          </cell>
          <cell r="DY1131">
            <v>79.75</v>
          </cell>
          <cell r="DZ1131">
            <v>85</v>
          </cell>
          <cell r="EA1131" t="str">
            <v/>
          </cell>
          <cell r="EB1131">
            <v>0</v>
          </cell>
          <cell r="EC1131">
            <v>79.78</v>
          </cell>
          <cell r="ED1131">
            <v>78.25</v>
          </cell>
          <cell r="EE1131">
            <v>84.25</v>
          </cell>
          <cell r="EF1131">
            <v>77</v>
          </cell>
          <cell r="EG1131" t="str">
            <v/>
          </cell>
          <cell r="EH1131">
            <v>0</v>
          </cell>
          <cell r="EI1131">
            <v>78.5</v>
          </cell>
          <cell r="EJ1131">
            <v>74.75</v>
          </cell>
          <cell r="EK1131">
            <v>74.5</v>
          </cell>
          <cell r="EL1131">
            <v>76</v>
          </cell>
          <cell r="EM1131" t="str">
            <v/>
          </cell>
          <cell r="EN1131">
            <v>0</v>
          </cell>
          <cell r="EO1131">
            <v>78.5</v>
          </cell>
          <cell r="EP1131">
            <v>74.75</v>
          </cell>
          <cell r="EQ1131">
            <v>74.5</v>
          </cell>
          <cell r="ER1131">
            <v>76</v>
          </cell>
          <cell r="ES1131" t="str">
            <v/>
          </cell>
          <cell r="ET1131">
            <v>0</v>
          </cell>
          <cell r="EU1131">
            <v>78.5</v>
          </cell>
          <cell r="EV1131">
            <v>74.75</v>
          </cell>
          <cell r="EW1131">
            <v>74.5</v>
          </cell>
          <cell r="EX1131">
            <v>76</v>
          </cell>
          <cell r="EY1131" t="str">
            <v/>
          </cell>
          <cell r="EZ1131">
            <v>0</v>
          </cell>
          <cell r="FA1131">
            <v>79.33</v>
          </cell>
          <cell r="FB1131">
            <v>71.25</v>
          </cell>
          <cell r="FC1131">
            <v>79</v>
          </cell>
          <cell r="FD1131">
            <v>72</v>
          </cell>
          <cell r="FE1131" t="str">
            <v/>
          </cell>
          <cell r="FF1131">
            <v>0</v>
          </cell>
          <cell r="FG1131">
            <v>79.33</v>
          </cell>
          <cell r="FH1131">
            <v>71.25</v>
          </cell>
          <cell r="FI1131">
            <v>79</v>
          </cell>
          <cell r="FJ1131">
            <v>72</v>
          </cell>
          <cell r="FK1131" t="str">
            <v/>
          </cell>
          <cell r="FL1131">
            <v>0</v>
          </cell>
          <cell r="FM1131">
            <v>79.33</v>
          </cell>
          <cell r="FN1131">
            <v>71.25</v>
          </cell>
          <cell r="FO1131">
            <v>79</v>
          </cell>
          <cell r="FP1131">
            <v>72</v>
          </cell>
          <cell r="FQ1131" t="str">
            <v/>
          </cell>
          <cell r="FR1131">
            <v>0</v>
          </cell>
          <cell r="FS1131">
            <v>79.33</v>
          </cell>
          <cell r="FT1131">
            <v>71.25</v>
          </cell>
          <cell r="FU1131">
            <v>79</v>
          </cell>
          <cell r="FV1131">
            <v>72</v>
          </cell>
          <cell r="FW1131" t="str">
            <v/>
          </cell>
          <cell r="FX1131">
            <v>0</v>
          </cell>
          <cell r="FY1131">
            <v>79.33</v>
          </cell>
          <cell r="FZ1131">
            <v>71.25</v>
          </cell>
          <cell r="GA1131">
            <v>79</v>
          </cell>
          <cell r="GB1131">
            <v>72</v>
          </cell>
          <cell r="GC1131" t="str">
            <v/>
          </cell>
          <cell r="GD1131">
            <v>0</v>
          </cell>
          <cell r="GE1131">
            <v>79.33</v>
          </cell>
          <cell r="GF1131">
            <v>71.25</v>
          </cell>
          <cell r="GG1131">
            <v>79</v>
          </cell>
          <cell r="GH1131">
            <v>72</v>
          </cell>
          <cell r="GI1131" t="str">
            <v/>
          </cell>
          <cell r="GJ1131">
            <v>0</v>
          </cell>
          <cell r="GK1131">
            <v>79.33</v>
          </cell>
          <cell r="GL1131">
            <v>71.25</v>
          </cell>
          <cell r="GM1131">
            <v>79</v>
          </cell>
          <cell r="GN1131">
            <v>72</v>
          </cell>
          <cell r="GO1131" t="str">
            <v/>
          </cell>
          <cell r="GP1131">
            <v>0</v>
          </cell>
          <cell r="GQ1131">
            <v>79.33</v>
          </cell>
          <cell r="GR1131">
            <v>71.25</v>
          </cell>
          <cell r="GS1131">
            <v>79</v>
          </cell>
          <cell r="GT1131">
            <v>72</v>
          </cell>
          <cell r="GU1131" t="str">
            <v/>
          </cell>
          <cell r="GV1131">
            <v>0</v>
          </cell>
          <cell r="GW1131">
            <v>81.92</v>
          </cell>
          <cell r="GX1131">
            <v>78.75</v>
          </cell>
          <cell r="GY1131">
            <v>70</v>
          </cell>
          <cell r="GZ1131">
            <v>78</v>
          </cell>
          <cell r="HA1131" t="str">
            <v>EKO-L</v>
          </cell>
          <cell r="HB1131">
            <v>0</v>
          </cell>
          <cell r="HC1131">
            <v>83.83</v>
          </cell>
          <cell r="HD1131">
            <v>75.75</v>
          </cell>
          <cell r="HE1131">
            <v>77.5</v>
          </cell>
          <cell r="HF1131">
            <v>79</v>
          </cell>
          <cell r="HH1131">
            <v>0</v>
          </cell>
          <cell r="HM1131" t="str">
            <v/>
          </cell>
          <cell r="HN1131" t="str">
            <v/>
          </cell>
          <cell r="HS1131">
            <v>0</v>
          </cell>
          <cell r="HT1131" t="str">
            <v>PKN</v>
          </cell>
          <cell r="HU1131">
            <v>0</v>
          </cell>
          <cell r="HV1131" t="str">
            <v>IND</v>
          </cell>
          <cell r="HW1131">
            <v>0</v>
          </cell>
          <cell r="HX1131" t="str">
            <v>MAT-W</v>
          </cell>
          <cell r="HY1131">
            <v>0</v>
          </cell>
          <cell r="HZ1131" t="str">
            <v>SEJ-W</v>
          </cell>
          <cell r="IA1131">
            <v>0</v>
          </cell>
          <cell r="IB1131" t="str">
            <v>IGR-W</v>
          </cell>
          <cell r="IC1131">
            <v>0</v>
          </cell>
          <cell r="ID1131" t="str">
            <v>SBO</v>
          </cell>
          <cell r="IE1131">
            <v>0</v>
          </cell>
          <cell r="IF1131" t="str">
            <v>PJO</v>
          </cell>
          <cell r="IG1131">
            <v>0</v>
          </cell>
          <cell r="IH1131" t="str">
            <v>PRA</v>
          </cell>
          <cell r="II1131">
            <v>0</v>
          </cell>
          <cell r="IJ1131" t="str">
            <v>JAW</v>
          </cell>
          <cell r="IK1131">
            <v>0</v>
          </cell>
          <cell r="IL1131" t="str">
            <v>ARB</v>
          </cell>
          <cell r="IM1131">
            <v>0</v>
          </cell>
          <cell r="IN1131" t="str">
            <v>PKM</v>
          </cell>
          <cell r="IO1131">
            <v>0</v>
          </cell>
          <cell r="IP1131" t="str">
            <v>MAT-P</v>
          </cell>
          <cell r="IQ1131">
            <v>0</v>
          </cell>
          <cell r="IR1131" t="str">
            <v>BIO-P</v>
          </cell>
          <cell r="IS1131">
            <v>0</v>
          </cell>
          <cell r="IT1131" t="str">
            <v>FIS-P</v>
          </cell>
          <cell r="IU1131">
            <v>0</v>
          </cell>
          <cell r="IV1131" t="str">
            <v>KIM-P</v>
          </cell>
          <cell r="IW1131">
            <v>0</v>
          </cell>
          <cell r="IX1131" t="str">
            <v>EKO-L</v>
          </cell>
          <cell r="IY1131">
            <v>0</v>
          </cell>
          <cell r="JA1131">
            <v>0</v>
          </cell>
        </row>
        <row r="1132">
          <cell r="Q1132" t="str">
            <v/>
          </cell>
          <cell r="AB1132" t="str">
            <v/>
          </cell>
          <cell r="AC1132">
            <v>21</v>
          </cell>
          <cell r="AI1132" t="str">
            <v/>
          </cell>
          <cell r="AJ1132">
            <v>0</v>
          </cell>
          <cell r="AK1132">
            <v>83.25</v>
          </cell>
          <cell r="AL1132">
            <v>84.5</v>
          </cell>
          <cell r="AM1132">
            <v>88</v>
          </cell>
          <cell r="AN1132">
            <v>80</v>
          </cell>
          <cell r="AO1132" t="str">
            <v/>
          </cell>
          <cell r="AP1132">
            <v>0</v>
          </cell>
          <cell r="AQ1132">
            <v>85</v>
          </cell>
          <cell r="AR1132">
            <v>0</v>
          </cell>
          <cell r="AS1132">
            <v>78.5</v>
          </cell>
          <cell r="AT1132">
            <v>81</v>
          </cell>
          <cell r="AU1132" t="str">
            <v/>
          </cell>
          <cell r="AV1132">
            <v>0</v>
          </cell>
          <cell r="AW1132">
            <v>81.83</v>
          </cell>
          <cell r="AX1132">
            <v>84</v>
          </cell>
          <cell r="AY1132">
            <v>88</v>
          </cell>
          <cell r="AZ1132">
            <v>80</v>
          </cell>
          <cell r="BA1132" t="str">
            <v/>
          </cell>
          <cell r="BB1132">
            <v>0</v>
          </cell>
          <cell r="BC1132">
            <v>86.75</v>
          </cell>
          <cell r="BD1132">
            <v>84.5</v>
          </cell>
          <cell r="BE1132">
            <v>88</v>
          </cell>
          <cell r="BF1132">
            <v>82</v>
          </cell>
          <cell r="BG1132" t="str">
            <v/>
          </cell>
          <cell r="BH1132">
            <v>0</v>
          </cell>
          <cell r="BI1132">
            <v>84.33</v>
          </cell>
          <cell r="BJ1132">
            <v>80</v>
          </cell>
          <cell r="BK1132">
            <v>77.75</v>
          </cell>
          <cell r="BL1132">
            <v>78</v>
          </cell>
          <cell r="BM1132" t="str">
            <v/>
          </cell>
          <cell r="BN1132">
            <v>0</v>
          </cell>
          <cell r="BO1132">
            <v>81.13</v>
          </cell>
          <cell r="BP1132">
            <v>78.25</v>
          </cell>
          <cell r="BQ1132">
            <v>77.75</v>
          </cell>
          <cell r="BR1132">
            <v>85</v>
          </cell>
          <cell r="BS1132" t="str">
            <v/>
          </cell>
          <cell r="BT1132">
            <v>0</v>
          </cell>
          <cell r="BU1132">
            <v>86.5</v>
          </cell>
          <cell r="BV1132">
            <v>84.25</v>
          </cell>
          <cell r="BW1132">
            <v>88.5</v>
          </cell>
          <cell r="BX1132">
            <v>88</v>
          </cell>
          <cell r="BY1132" t="str">
            <v/>
          </cell>
          <cell r="BZ1132">
            <v>0</v>
          </cell>
          <cell r="CA1132">
            <v>86.78</v>
          </cell>
          <cell r="CB1132">
            <v>81.75</v>
          </cell>
          <cell r="CC1132">
            <v>81</v>
          </cell>
          <cell r="CD1132">
            <v>82</v>
          </cell>
          <cell r="CE1132" t="str">
            <v/>
          </cell>
          <cell r="CF1132">
            <v>0</v>
          </cell>
          <cell r="CG1132">
            <v>86.25</v>
          </cell>
          <cell r="CH1132">
            <v>76.25</v>
          </cell>
          <cell r="CI1132">
            <v>78</v>
          </cell>
          <cell r="CJ1132">
            <v>82</v>
          </cell>
          <cell r="CK1132" t="str">
            <v/>
          </cell>
          <cell r="CL1132">
            <v>0</v>
          </cell>
          <cell r="CM1132">
            <v>76.17</v>
          </cell>
          <cell r="CN1132">
            <v>83.5</v>
          </cell>
          <cell r="CO1132">
            <v>80</v>
          </cell>
          <cell r="CP1132">
            <v>78</v>
          </cell>
          <cell r="CQ1132" t="str">
            <v/>
          </cell>
          <cell r="CR1132">
            <v>0</v>
          </cell>
          <cell r="CS1132">
            <v>82.08</v>
          </cell>
          <cell r="CT1132">
            <v>89.75</v>
          </cell>
          <cell r="CU1132">
            <v>86.5</v>
          </cell>
          <cell r="CV1132">
            <v>83</v>
          </cell>
          <cell r="CW1132" t="str">
            <v/>
          </cell>
          <cell r="CX1132">
            <v>0</v>
          </cell>
          <cell r="CY1132">
            <v>82.44</v>
          </cell>
          <cell r="CZ1132">
            <v>83.75</v>
          </cell>
          <cell r="DA1132">
            <v>76.75</v>
          </cell>
          <cell r="DB1132">
            <v>83</v>
          </cell>
          <cell r="DC1132" t="str">
            <v/>
          </cell>
          <cell r="DD1132">
            <v>0</v>
          </cell>
          <cell r="DE1132">
            <v>91</v>
          </cell>
          <cell r="DF1132">
            <v>81</v>
          </cell>
          <cell r="DG1132">
            <v>81.75</v>
          </cell>
          <cell r="DH1132">
            <v>88</v>
          </cell>
          <cell r="DI1132" t="str">
            <v/>
          </cell>
          <cell r="DJ1132">
            <v>0</v>
          </cell>
          <cell r="DK1132">
            <v>0</v>
          </cell>
          <cell r="DL1132">
            <v>0</v>
          </cell>
          <cell r="DM1132">
            <v>0</v>
          </cell>
          <cell r="DN1132">
            <v>85</v>
          </cell>
          <cell r="DO1132" t="str">
            <v/>
          </cell>
          <cell r="DP1132">
            <v>0</v>
          </cell>
          <cell r="DQ1132">
            <v>89</v>
          </cell>
          <cell r="DR1132">
            <v>85.5</v>
          </cell>
          <cell r="DS1132">
            <v>91.5</v>
          </cell>
          <cell r="DT1132">
            <v>82</v>
          </cell>
          <cell r="DU1132" t="str">
            <v/>
          </cell>
          <cell r="DV1132">
            <v>0</v>
          </cell>
          <cell r="DW1132">
            <v>91</v>
          </cell>
          <cell r="DX1132">
            <v>86.75</v>
          </cell>
          <cell r="DY1132">
            <v>79.75</v>
          </cell>
          <cell r="DZ1132">
            <v>85</v>
          </cell>
          <cell r="EA1132" t="str">
            <v/>
          </cell>
          <cell r="EB1132">
            <v>0</v>
          </cell>
          <cell r="EC1132">
            <v>79.78</v>
          </cell>
          <cell r="ED1132">
            <v>78.25</v>
          </cell>
          <cell r="EE1132">
            <v>84.25</v>
          </cell>
          <cell r="EF1132">
            <v>77</v>
          </cell>
          <cell r="EG1132" t="str">
            <v/>
          </cell>
          <cell r="EH1132">
            <v>0</v>
          </cell>
          <cell r="EI1132">
            <v>78.5</v>
          </cell>
          <cell r="EJ1132">
            <v>74.75</v>
          </cell>
          <cell r="EK1132">
            <v>74.5</v>
          </cell>
          <cell r="EL1132">
            <v>76</v>
          </cell>
          <cell r="EM1132" t="str">
            <v/>
          </cell>
          <cell r="EN1132">
            <v>0</v>
          </cell>
          <cell r="EO1132">
            <v>78.5</v>
          </cell>
          <cell r="EP1132">
            <v>74.75</v>
          </cell>
          <cell r="EQ1132">
            <v>74.5</v>
          </cell>
          <cell r="ER1132">
            <v>76</v>
          </cell>
          <cell r="ES1132" t="str">
            <v/>
          </cell>
          <cell r="ET1132">
            <v>0</v>
          </cell>
          <cell r="EU1132">
            <v>78.5</v>
          </cell>
          <cell r="EV1132">
            <v>74.75</v>
          </cell>
          <cell r="EW1132">
            <v>74.5</v>
          </cell>
          <cell r="EX1132">
            <v>76</v>
          </cell>
          <cell r="EY1132" t="str">
            <v/>
          </cell>
          <cell r="EZ1132">
            <v>0</v>
          </cell>
          <cell r="FA1132">
            <v>79.33</v>
          </cell>
          <cell r="FB1132">
            <v>71.25</v>
          </cell>
          <cell r="FC1132">
            <v>79</v>
          </cell>
          <cell r="FD1132">
            <v>72</v>
          </cell>
          <cell r="FE1132" t="str">
            <v/>
          </cell>
          <cell r="FF1132">
            <v>0</v>
          </cell>
          <cell r="FG1132">
            <v>79.33</v>
          </cell>
          <cell r="FH1132">
            <v>71.25</v>
          </cell>
          <cell r="FI1132">
            <v>79</v>
          </cell>
          <cell r="FJ1132">
            <v>72</v>
          </cell>
          <cell r="FK1132" t="str">
            <v/>
          </cell>
          <cell r="FL1132">
            <v>0</v>
          </cell>
          <cell r="FM1132">
            <v>79.33</v>
          </cell>
          <cell r="FN1132">
            <v>71.25</v>
          </cell>
          <cell r="FO1132">
            <v>79</v>
          </cell>
          <cell r="FP1132">
            <v>72</v>
          </cell>
          <cell r="FQ1132" t="str">
            <v/>
          </cell>
          <cell r="FR1132">
            <v>0</v>
          </cell>
          <cell r="FS1132">
            <v>79.33</v>
          </cell>
          <cell r="FT1132">
            <v>71.25</v>
          </cell>
          <cell r="FU1132">
            <v>79</v>
          </cell>
          <cell r="FV1132">
            <v>72</v>
          </cell>
          <cell r="FW1132" t="str">
            <v/>
          </cell>
          <cell r="FX1132">
            <v>0</v>
          </cell>
          <cell r="FY1132">
            <v>79.33</v>
          </cell>
          <cell r="FZ1132">
            <v>71.25</v>
          </cell>
          <cell r="GA1132">
            <v>79</v>
          </cell>
          <cell r="GB1132">
            <v>72</v>
          </cell>
          <cell r="GC1132" t="str">
            <v/>
          </cell>
          <cell r="GD1132">
            <v>0</v>
          </cell>
          <cell r="GE1132">
            <v>79.33</v>
          </cell>
          <cell r="GF1132">
            <v>71.25</v>
          </cell>
          <cell r="GG1132">
            <v>79</v>
          </cell>
          <cell r="GH1132">
            <v>72</v>
          </cell>
          <cell r="GI1132" t="str">
            <v/>
          </cell>
          <cell r="GJ1132">
            <v>0</v>
          </cell>
          <cell r="GK1132">
            <v>79.33</v>
          </cell>
          <cell r="GL1132">
            <v>71.25</v>
          </cell>
          <cell r="GM1132">
            <v>79</v>
          </cell>
          <cell r="GN1132">
            <v>72</v>
          </cell>
          <cell r="GO1132" t="str">
            <v/>
          </cell>
          <cell r="GP1132">
            <v>0</v>
          </cell>
          <cell r="GQ1132">
            <v>79.33</v>
          </cell>
          <cell r="GR1132">
            <v>71.25</v>
          </cell>
          <cell r="GS1132">
            <v>79</v>
          </cell>
          <cell r="GT1132">
            <v>72</v>
          </cell>
          <cell r="GU1132" t="str">
            <v/>
          </cell>
          <cell r="GV1132">
            <v>0</v>
          </cell>
          <cell r="GW1132">
            <v>81.92</v>
          </cell>
          <cell r="GX1132">
            <v>78.75</v>
          </cell>
          <cell r="GY1132">
            <v>70</v>
          </cell>
          <cell r="GZ1132">
            <v>78</v>
          </cell>
          <cell r="HA1132" t="str">
            <v>EKO-L</v>
          </cell>
          <cell r="HB1132">
            <v>0</v>
          </cell>
          <cell r="HC1132">
            <v>83.83</v>
          </cell>
          <cell r="HD1132">
            <v>75.75</v>
          </cell>
          <cell r="HE1132">
            <v>77.5</v>
          </cell>
          <cell r="HF1132">
            <v>79</v>
          </cell>
          <cell r="HH1132">
            <v>0</v>
          </cell>
          <cell r="HM1132" t="str">
            <v/>
          </cell>
          <cell r="HN1132" t="str">
            <v/>
          </cell>
          <cell r="HS1132">
            <v>0</v>
          </cell>
          <cell r="HT1132" t="str">
            <v>PKN</v>
          </cell>
          <cell r="HU1132">
            <v>0</v>
          </cell>
          <cell r="HV1132" t="str">
            <v>IND</v>
          </cell>
          <cell r="HW1132">
            <v>0</v>
          </cell>
          <cell r="HX1132" t="str">
            <v>MAT-W</v>
          </cell>
          <cell r="HY1132">
            <v>0</v>
          </cell>
          <cell r="HZ1132" t="str">
            <v>SEJ-W</v>
          </cell>
          <cell r="IA1132">
            <v>0</v>
          </cell>
          <cell r="IB1132" t="str">
            <v>IGR-W</v>
          </cell>
          <cell r="IC1132">
            <v>0</v>
          </cell>
          <cell r="ID1132" t="str">
            <v>SBO</v>
          </cell>
          <cell r="IE1132">
            <v>0</v>
          </cell>
          <cell r="IF1132" t="str">
            <v>PJO</v>
          </cell>
          <cell r="IG1132">
            <v>0</v>
          </cell>
          <cell r="IH1132" t="str">
            <v>PRA</v>
          </cell>
          <cell r="II1132">
            <v>0</v>
          </cell>
          <cell r="IJ1132" t="str">
            <v>JAW</v>
          </cell>
          <cell r="IK1132">
            <v>0</v>
          </cell>
          <cell r="IL1132" t="str">
            <v>ARB</v>
          </cell>
          <cell r="IM1132">
            <v>0</v>
          </cell>
          <cell r="IN1132" t="str">
            <v>PKM</v>
          </cell>
          <cell r="IO1132">
            <v>0</v>
          </cell>
          <cell r="IP1132" t="str">
            <v>MAT-P</v>
          </cell>
          <cell r="IQ1132">
            <v>0</v>
          </cell>
          <cell r="IR1132" t="str">
            <v>BIO-P</v>
          </cell>
          <cell r="IS1132">
            <v>0</v>
          </cell>
          <cell r="IT1132" t="str">
            <v>FIS-P</v>
          </cell>
          <cell r="IU1132">
            <v>0</v>
          </cell>
          <cell r="IV1132" t="str">
            <v>KIM-P</v>
          </cell>
          <cell r="IW1132">
            <v>0</v>
          </cell>
          <cell r="IX1132" t="str">
            <v>EKO-L</v>
          </cell>
          <cell r="IY1132">
            <v>0</v>
          </cell>
          <cell r="JA1132">
            <v>0</v>
          </cell>
        </row>
        <row r="1133">
          <cell r="Q1133" t="str">
            <v/>
          </cell>
          <cell r="AB1133" t="str">
            <v/>
          </cell>
          <cell r="AC1133">
            <v>22</v>
          </cell>
          <cell r="AI1133" t="str">
            <v/>
          </cell>
          <cell r="AJ1133">
            <v>0</v>
          </cell>
          <cell r="AK1133">
            <v>83.25</v>
          </cell>
          <cell r="AL1133">
            <v>84.5</v>
          </cell>
          <cell r="AM1133">
            <v>88</v>
          </cell>
          <cell r="AN1133">
            <v>80</v>
          </cell>
          <cell r="AO1133" t="str">
            <v/>
          </cell>
          <cell r="AP1133">
            <v>0</v>
          </cell>
          <cell r="AQ1133">
            <v>85</v>
          </cell>
          <cell r="AR1133">
            <v>0</v>
          </cell>
          <cell r="AS1133">
            <v>78.5</v>
          </cell>
          <cell r="AT1133">
            <v>81</v>
          </cell>
          <cell r="AU1133" t="str">
            <v/>
          </cell>
          <cell r="AV1133">
            <v>0</v>
          </cell>
          <cell r="AW1133">
            <v>81.83</v>
          </cell>
          <cell r="AX1133">
            <v>84</v>
          </cell>
          <cell r="AY1133">
            <v>88</v>
          </cell>
          <cell r="AZ1133">
            <v>80</v>
          </cell>
          <cell r="BA1133" t="str">
            <v/>
          </cell>
          <cell r="BB1133">
            <v>0</v>
          </cell>
          <cell r="BC1133">
            <v>86.75</v>
          </cell>
          <cell r="BD1133">
            <v>84.5</v>
          </cell>
          <cell r="BE1133">
            <v>88</v>
          </cell>
          <cell r="BF1133">
            <v>82</v>
          </cell>
          <cell r="BG1133" t="str">
            <v/>
          </cell>
          <cell r="BH1133">
            <v>0</v>
          </cell>
          <cell r="BI1133">
            <v>84.33</v>
          </cell>
          <cell r="BJ1133">
            <v>80</v>
          </cell>
          <cell r="BK1133">
            <v>77.75</v>
          </cell>
          <cell r="BL1133">
            <v>78</v>
          </cell>
          <cell r="BM1133" t="str">
            <v/>
          </cell>
          <cell r="BN1133">
            <v>0</v>
          </cell>
          <cell r="BO1133">
            <v>81.13</v>
          </cell>
          <cell r="BP1133">
            <v>78.25</v>
          </cell>
          <cell r="BQ1133">
            <v>77.75</v>
          </cell>
          <cell r="BR1133">
            <v>85</v>
          </cell>
          <cell r="BS1133" t="str">
            <v/>
          </cell>
          <cell r="BT1133">
            <v>0</v>
          </cell>
          <cell r="BU1133">
            <v>86.5</v>
          </cell>
          <cell r="BV1133">
            <v>84.25</v>
          </cell>
          <cell r="BW1133">
            <v>88.5</v>
          </cell>
          <cell r="BX1133">
            <v>88</v>
          </cell>
          <cell r="BY1133" t="str">
            <v/>
          </cell>
          <cell r="BZ1133">
            <v>0</v>
          </cell>
          <cell r="CA1133">
            <v>86.78</v>
          </cell>
          <cell r="CB1133">
            <v>81.75</v>
          </cell>
          <cell r="CC1133">
            <v>81</v>
          </cell>
          <cell r="CD1133">
            <v>82</v>
          </cell>
          <cell r="CE1133" t="str">
            <v/>
          </cell>
          <cell r="CF1133">
            <v>0</v>
          </cell>
          <cell r="CG1133">
            <v>86.25</v>
          </cell>
          <cell r="CH1133">
            <v>76.25</v>
          </cell>
          <cell r="CI1133">
            <v>78</v>
          </cell>
          <cell r="CJ1133">
            <v>82</v>
          </cell>
          <cell r="CK1133" t="str">
            <v/>
          </cell>
          <cell r="CL1133">
            <v>0</v>
          </cell>
          <cell r="CM1133">
            <v>76.17</v>
          </cell>
          <cell r="CN1133">
            <v>83.5</v>
          </cell>
          <cell r="CO1133">
            <v>80</v>
          </cell>
          <cell r="CP1133">
            <v>78</v>
          </cell>
          <cell r="CQ1133" t="str">
            <v/>
          </cell>
          <cell r="CR1133">
            <v>0</v>
          </cell>
          <cell r="CS1133">
            <v>82.08</v>
          </cell>
          <cell r="CT1133">
            <v>89.75</v>
          </cell>
          <cell r="CU1133">
            <v>86.5</v>
          </cell>
          <cell r="CV1133">
            <v>83</v>
          </cell>
          <cell r="CW1133" t="str">
            <v/>
          </cell>
          <cell r="CX1133">
            <v>0</v>
          </cell>
          <cell r="CY1133">
            <v>82.44</v>
          </cell>
          <cell r="CZ1133">
            <v>83.75</v>
          </cell>
          <cell r="DA1133">
            <v>76.75</v>
          </cell>
          <cell r="DB1133">
            <v>83</v>
          </cell>
          <cell r="DC1133" t="str">
            <v/>
          </cell>
          <cell r="DD1133">
            <v>0</v>
          </cell>
          <cell r="DE1133">
            <v>91</v>
          </cell>
          <cell r="DF1133">
            <v>81</v>
          </cell>
          <cell r="DG1133">
            <v>81.75</v>
          </cell>
          <cell r="DH1133">
            <v>88</v>
          </cell>
          <cell r="DI1133" t="str">
            <v/>
          </cell>
          <cell r="DJ1133">
            <v>0</v>
          </cell>
          <cell r="DK1133">
            <v>0</v>
          </cell>
          <cell r="DL1133">
            <v>0</v>
          </cell>
          <cell r="DM1133">
            <v>0</v>
          </cell>
          <cell r="DN1133">
            <v>85</v>
          </cell>
          <cell r="DO1133" t="str">
            <v/>
          </cell>
          <cell r="DP1133">
            <v>0</v>
          </cell>
          <cell r="DQ1133">
            <v>89</v>
          </cell>
          <cell r="DR1133">
            <v>85.5</v>
          </cell>
          <cell r="DS1133">
            <v>91.5</v>
          </cell>
          <cell r="DT1133">
            <v>82</v>
          </cell>
          <cell r="DU1133" t="str">
            <v/>
          </cell>
          <cell r="DV1133">
            <v>0</v>
          </cell>
          <cell r="DW1133">
            <v>91</v>
          </cell>
          <cell r="DX1133">
            <v>86.75</v>
          </cell>
          <cell r="DY1133">
            <v>79.75</v>
          </cell>
          <cell r="DZ1133">
            <v>85</v>
          </cell>
          <cell r="EA1133" t="str">
            <v/>
          </cell>
          <cell r="EB1133">
            <v>0</v>
          </cell>
          <cell r="EC1133">
            <v>79.78</v>
          </cell>
          <cell r="ED1133">
            <v>78.25</v>
          </cell>
          <cell r="EE1133">
            <v>84.25</v>
          </cell>
          <cell r="EF1133">
            <v>77</v>
          </cell>
          <cell r="EG1133" t="str">
            <v/>
          </cell>
          <cell r="EH1133">
            <v>0</v>
          </cell>
          <cell r="EI1133">
            <v>78.5</v>
          </cell>
          <cell r="EJ1133">
            <v>74.75</v>
          </cell>
          <cell r="EK1133">
            <v>74.5</v>
          </cell>
          <cell r="EL1133">
            <v>76</v>
          </cell>
          <cell r="EM1133" t="str">
            <v/>
          </cell>
          <cell r="EN1133">
            <v>0</v>
          </cell>
          <cell r="EO1133">
            <v>78.5</v>
          </cell>
          <cell r="EP1133">
            <v>74.75</v>
          </cell>
          <cell r="EQ1133">
            <v>74.5</v>
          </cell>
          <cell r="ER1133">
            <v>76</v>
          </cell>
          <cell r="ES1133" t="str">
            <v/>
          </cell>
          <cell r="ET1133">
            <v>0</v>
          </cell>
          <cell r="EU1133">
            <v>78.5</v>
          </cell>
          <cell r="EV1133">
            <v>74.75</v>
          </cell>
          <cell r="EW1133">
            <v>74.5</v>
          </cell>
          <cell r="EX1133">
            <v>76</v>
          </cell>
          <cell r="EY1133" t="str">
            <v/>
          </cell>
          <cell r="EZ1133">
            <v>0</v>
          </cell>
          <cell r="FA1133">
            <v>79.33</v>
          </cell>
          <cell r="FB1133">
            <v>71.25</v>
          </cell>
          <cell r="FC1133">
            <v>79</v>
          </cell>
          <cell r="FD1133">
            <v>72</v>
          </cell>
          <cell r="FE1133" t="str">
            <v/>
          </cell>
          <cell r="FF1133">
            <v>0</v>
          </cell>
          <cell r="FG1133">
            <v>79.33</v>
          </cell>
          <cell r="FH1133">
            <v>71.25</v>
          </cell>
          <cell r="FI1133">
            <v>79</v>
          </cell>
          <cell r="FJ1133">
            <v>72</v>
          </cell>
          <cell r="FK1133" t="str">
            <v/>
          </cell>
          <cell r="FL1133">
            <v>0</v>
          </cell>
          <cell r="FM1133">
            <v>79.33</v>
          </cell>
          <cell r="FN1133">
            <v>71.25</v>
          </cell>
          <cell r="FO1133">
            <v>79</v>
          </cell>
          <cell r="FP1133">
            <v>72</v>
          </cell>
          <cell r="FQ1133" t="str">
            <v/>
          </cell>
          <cell r="FR1133">
            <v>0</v>
          </cell>
          <cell r="FS1133">
            <v>79.33</v>
          </cell>
          <cell r="FT1133">
            <v>71.25</v>
          </cell>
          <cell r="FU1133">
            <v>79</v>
          </cell>
          <cell r="FV1133">
            <v>72</v>
          </cell>
          <cell r="FW1133" t="str">
            <v/>
          </cell>
          <cell r="FX1133">
            <v>0</v>
          </cell>
          <cell r="FY1133">
            <v>79.33</v>
          </cell>
          <cell r="FZ1133">
            <v>71.25</v>
          </cell>
          <cell r="GA1133">
            <v>79</v>
          </cell>
          <cell r="GB1133">
            <v>72</v>
          </cell>
          <cell r="GC1133" t="str">
            <v/>
          </cell>
          <cell r="GD1133">
            <v>0</v>
          </cell>
          <cell r="GE1133">
            <v>79.33</v>
          </cell>
          <cell r="GF1133">
            <v>71.25</v>
          </cell>
          <cell r="GG1133">
            <v>79</v>
          </cell>
          <cell r="GH1133">
            <v>72</v>
          </cell>
          <cell r="GI1133" t="str">
            <v/>
          </cell>
          <cell r="GJ1133">
            <v>0</v>
          </cell>
          <cell r="GK1133">
            <v>79.33</v>
          </cell>
          <cell r="GL1133">
            <v>71.25</v>
          </cell>
          <cell r="GM1133">
            <v>79</v>
          </cell>
          <cell r="GN1133">
            <v>72</v>
          </cell>
          <cell r="GO1133" t="str">
            <v/>
          </cell>
          <cell r="GP1133">
            <v>0</v>
          </cell>
          <cell r="GQ1133">
            <v>79.33</v>
          </cell>
          <cell r="GR1133">
            <v>71.25</v>
          </cell>
          <cell r="GS1133">
            <v>79</v>
          </cell>
          <cell r="GT1133">
            <v>72</v>
          </cell>
          <cell r="GU1133" t="str">
            <v/>
          </cell>
          <cell r="GV1133">
            <v>0</v>
          </cell>
          <cell r="GW1133">
            <v>81.92</v>
          </cell>
          <cell r="GX1133">
            <v>78.75</v>
          </cell>
          <cell r="GY1133">
            <v>70</v>
          </cell>
          <cell r="GZ1133">
            <v>78</v>
          </cell>
          <cell r="HA1133" t="str">
            <v>EKO-L</v>
          </cell>
          <cell r="HB1133">
            <v>0</v>
          </cell>
          <cell r="HC1133">
            <v>83.83</v>
          </cell>
          <cell r="HD1133">
            <v>75.75</v>
          </cell>
          <cell r="HE1133">
            <v>77.5</v>
          </cell>
          <cell r="HF1133">
            <v>79</v>
          </cell>
          <cell r="HH1133">
            <v>0</v>
          </cell>
          <cell r="HM1133" t="str">
            <v/>
          </cell>
          <cell r="HN1133" t="str">
            <v/>
          </cell>
          <cell r="HS1133">
            <v>0</v>
          </cell>
          <cell r="HT1133" t="str">
            <v>PKN</v>
          </cell>
          <cell r="HU1133">
            <v>0</v>
          </cell>
          <cell r="HV1133" t="str">
            <v>IND</v>
          </cell>
          <cell r="HW1133">
            <v>0</v>
          </cell>
          <cell r="HX1133" t="str">
            <v>MAT-W</v>
          </cell>
          <cell r="HY1133">
            <v>0</v>
          </cell>
          <cell r="HZ1133" t="str">
            <v>SEJ-W</v>
          </cell>
          <cell r="IA1133">
            <v>0</v>
          </cell>
          <cell r="IB1133" t="str">
            <v>IGR-W</v>
          </cell>
          <cell r="IC1133">
            <v>0</v>
          </cell>
          <cell r="ID1133" t="str">
            <v>SBO</v>
          </cell>
          <cell r="IE1133">
            <v>0</v>
          </cell>
          <cell r="IF1133" t="str">
            <v>PJO</v>
          </cell>
          <cell r="IG1133">
            <v>0</v>
          </cell>
          <cell r="IH1133" t="str">
            <v>PRA</v>
          </cell>
          <cell r="II1133">
            <v>0</v>
          </cell>
          <cell r="IJ1133" t="str">
            <v>JAW</v>
          </cell>
          <cell r="IK1133">
            <v>0</v>
          </cell>
          <cell r="IL1133" t="str">
            <v>ARB</v>
          </cell>
          <cell r="IM1133">
            <v>0</v>
          </cell>
          <cell r="IN1133" t="str">
            <v>PKM</v>
          </cell>
          <cell r="IO1133">
            <v>0</v>
          </cell>
          <cell r="IP1133" t="str">
            <v>MAT-P</v>
          </cell>
          <cell r="IQ1133">
            <v>0</v>
          </cell>
          <cell r="IR1133" t="str">
            <v>BIO-P</v>
          </cell>
          <cell r="IS1133">
            <v>0</v>
          </cell>
          <cell r="IT1133" t="str">
            <v>FIS-P</v>
          </cell>
          <cell r="IU1133">
            <v>0</v>
          </cell>
          <cell r="IV1133" t="str">
            <v>KIM-P</v>
          </cell>
          <cell r="IW1133">
            <v>0</v>
          </cell>
          <cell r="IX1133" t="str">
            <v>EKO-L</v>
          </cell>
          <cell r="IY1133">
            <v>0</v>
          </cell>
          <cell r="JA1133">
            <v>0</v>
          </cell>
        </row>
        <row r="1134">
          <cell r="Q1134" t="str">
            <v/>
          </cell>
          <cell r="AB1134" t="str">
            <v/>
          </cell>
          <cell r="AC1134">
            <v>23</v>
          </cell>
          <cell r="AI1134" t="str">
            <v/>
          </cell>
          <cell r="AJ1134">
            <v>0</v>
          </cell>
          <cell r="AK1134">
            <v>83.25</v>
          </cell>
          <cell r="AL1134">
            <v>84.5</v>
          </cell>
          <cell r="AM1134">
            <v>88</v>
          </cell>
          <cell r="AN1134">
            <v>80</v>
          </cell>
          <cell r="AO1134" t="str">
            <v/>
          </cell>
          <cell r="AP1134">
            <v>0</v>
          </cell>
          <cell r="AQ1134">
            <v>85</v>
          </cell>
          <cell r="AR1134">
            <v>0</v>
          </cell>
          <cell r="AS1134">
            <v>78.5</v>
          </cell>
          <cell r="AT1134">
            <v>81</v>
          </cell>
          <cell r="AU1134" t="str">
            <v/>
          </cell>
          <cell r="AV1134">
            <v>0</v>
          </cell>
          <cell r="AW1134">
            <v>81.83</v>
          </cell>
          <cell r="AX1134">
            <v>84</v>
          </cell>
          <cell r="AY1134">
            <v>88</v>
          </cell>
          <cell r="AZ1134">
            <v>80</v>
          </cell>
          <cell r="BA1134" t="str">
            <v/>
          </cell>
          <cell r="BB1134">
            <v>0</v>
          </cell>
          <cell r="BC1134">
            <v>86.75</v>
          </cell>
          <cell r="BD1134">
            <v>84.5</v>
          </cell>
          <cell r="BE1134">
            <v>88</v>
          </cell>
          <cell r="BF1134">
            <v>82</v>
          </cell>
          <cell r="BG1134" t="str">
            <v/>
          </cell>
          <cell r="BH1134">
            <v>0</v>
          </cell>
          <cell r="BI1134">
            <v>84.33</v>
          </cell>
          <cell r="BJ1134">
            <v>80</v>
          </cell>
          <cell r="BK1134">
            <v>77.75</v>
          </cell>
          <cell r="BL1134">
            <v>78</v>
          </cell>
          <cell r="BM1134" t="str">
            <v/>
          </cell>
          <cell r="BN1134">
            <v>0</v>
          </cell>
          <cell r="BO1134">
            <v>81.13</v>
          </cell>
          <cell r="BP1134">
            <v>78.25</v>
          </cell>
          <cell r="BQ1134">
            <v>77.75</v>
          </cell>
          <cell r="BR1134">
            <v>85</v>
          </cell>
          <cell r="BS1134" t="str">
            <v/>
          </cell>
          <cell r="BT1134">
            <v>0</v>
          </cell>
          <cell r="BU1134">
            <v>86.5</v>
          </cell>
          <cell r="BV1134">
            <v>84.25</v>
          </cell>
          <cell r="BW1134">
            <v>88.5</v>
          </cell>
          <cell r="BX1134">
            <v>88</v>
          </cell>
          <cell r="BY1134" t="str">
            <v/>
          </cell>
          <cell r="BZ1134">
            <v>0</v>
          </cell>
          <cell r="CA1134">
            <v>86.78</v>
          </cell>
          <cell r="CB1134">
            <v>81.75</v>
          </cell>
          <cell r="CC1134">
            <v>81</v>
          </cell>
          <cell r="CD1134">
            <v>82</v>
          </cell>
          <cell r="CE1134" t="str">
            <v/>
          </cell>
          <cell r="CF1134">
            <v>0</v>
          </cell>
          <cell r="CG1134">
            <v>86.25</v>
          </cell>
          <cell r="CH1134">
            <v>76.25</v>
          </cell>
          <cell r="CI1134">
            <v>78</v>
          </cell>
          <cell r="CJ1134">
            <v>82</v>
          </cell>
          <cell r="CK1134" t="str">
            <v/>
          </cell>
          <cell r="CL1134">
            <v>0</v>
          </cell>
          <cell r="CM1134">
            <v>76.17</v>
          </cell>
          <cell r="CN1134">
            <v>83.5</v>
          </cell>
          <cell r="CO1134">
            <v>80</v>
          </cell>
          <cell r="CP1134">
            <v>78</v>
          </cell>
          <cell r="CQ1134" t="str">
            <v/>
          </cell>
          <cell r="CR1134">
            <v>0</v>
          </cell>
          <cell r="CS1134">
            <v>82.08</v>
          </cell>
          <cell r="CT1134">
            <v>89.75</v>
          </cell>
          <cell r="CU1134">
            <v>86.5</v>
          </cell>
          <cell r="CV1134">
            <v>83</v>
          </cell>
          <cell r="CW1134" t="str">
            <v/>
          </cell>
          <cell r="CX1134">
            <v>0</v>
          </cell>
          <cell r="CY1134">
            <v>82.44</v>
          </cell>
          <cell r="CZ1134">
            <v>83.75</v>
          </cell>
          <cell r="DA1134">
            <v>76.75</v>
          </cell>
          <cell r="DB1134">
            <v>83</v>
          </cell>
          <cell r="DC1134" t="str">
            <v/>
          </cell>
          <cell r="DD1134">
            <v>0</v>
          </cell>
          <cell r="DE1134">
            <v>91</v>
          </cell>
          <cell r="DF1134">
            <v>81</v>
          </cell>
          <cell r="DG1134">
            <v>81.75</v>
          </cell>
          <cell r="DH1134">
            <v>88</v>
          </cell>
          <cell r="DI1134" t="str">
            <v/>
          </cell>
          <cell r="DJ1134">
            <v>0</v>
          </cell>
          <cell r="DK1134">
            <v>0</v>
          </cell>
          <cell r="DL1134">
            <v>0</v>
          </cell>
          <cell r="DM1134">
            <v>0</v>
          </cell>
          <cell r="DN1134">
            <v>85</v>
          </cell>
          <cell r="DO1134" t="str">
            <v/>
          </cell>
          <cell r="DP1134">
            <v>0</v>
          </cell>
          <cell r="DQ1134">
            <v>89</v>
          </cell>
          <cell r="DR1134">
            <v>85.5</v>
          </cell>
          <cell r="DS1134">
            <v>91.5</v>
          </cell>
          <cell r="DT1134">
            <v>82</v>
          </cell>
          <cell r="DU1134" t="str">
            <v/>
          </cell>
          <cell r="DV1134">
            <v>0</v>
          </cell>
          <cell r="DW1134">
            <v>91</v>
          </cell>
          <cell r="DX1134">
            <v>86.75</v>
          </cell>
          <cell r="DY1134">
            <v>79.75</v>
          </cell>
          <cell r="DZ1134">
            <v>85</v>
          </cell>
          <cell r="EA1134" t="str">
            <v/>
          </cell>
          <cell r="EB1134">
            <v>0</v>
          </cell>
          <cell r="EC1134">
            <v>79.78</v>
          </cell>
          <cell r="ED1134">
            <v>78.25</v>
          </cell>
          <cell r="EE1134">
            <v>84.25</v>
          </cell>
          <cell r="EF1134">
            <v>77</v>
          </cell>
          <cell r="EG1134" t="str">
            <v/>
          </cell>
          <cell r="EH1134">
            <v>0</v>
          </cell>
          <cell r="EI1134">
            <v>78.5</v>
          </cell>
          <cell r="EJ1134">
            <v>74.75</v>
          </cell>
          <cell r="EK1134">
            <v>74.5</v>
          </cell>
          <cell r="EL1134">
            <v>76</v>
          </cell>
          <cell r="EM1134" t="str">
            <v/>
          </cell>
          <cell r="EN1134">
            <v>0</v>
          </cell>
          <cell r="EO1134">
            <v>78.5</v>
          </cell>
          <cell r="EP1134">
            <v>74.75</v>
          </cell>
          <cell r="EQ1134">
            <v>74.5</v>
          </cell>
          <cell r="ER1134">
            <v>76</v>
          </cell>
          <cell r="ES1134" t="str">
            <v/>
          </cell>
          <cell r="ET1134">
            <v>0</v>
          </cell>
          <cell r="EU1134">
            <v>78.5</v>
          </cell>
          <cell r="EV1134">
            <v>74.75</v>
          </cell>
          <cell r="EW1134">
            <v>74.5</v>
          </cell>
          <cell r="EX1134">
            <v>76</v>
          </cell>
          <cell r="EY1134" t="str">
            <v/>
          </cell>
          <cell r="EZ1134">
            <v>0</v>
          </cell>
          <cell r="FA1134">
            <v>79.33</v>
          </cell>
          <cell r="FB1134">
            <v>71.25</v>
          </cell>
          <cell r="FC1134">
            <v>79</v>
          </cell>
          <cell r="FD1134">
            <v>72</v>
          </cell>
          <cell r="FE1134" t="str">
            <v/>
          </cell>
          <cell r="FF1134">
            <v>0</v>
          </cell>
          <cell r="FG1134">
            <v>79.33</v>
          </cell>
          <cell r="FH1134">
            <v>71.25</v>
          </cell>
          <cell r="FI1134">
            <v>79</v>
          </cell>
          <cell r="FJ1134">
            <v>72</v>
          </cell>
          <cell r="FK1134" t="str">
            <v/>
          </cell>
          <cell r="FL1134">
            <v>0</v>
          </cell>
          <cell r="FM1134">
            <v>79.33</v>
          </cell>
          <cell r="FN1134">
            <v>71.25</v>
          </cell>
          <cell r="FO1134">
            <v>79</v>
          </cell>
          <cell r="FP1134">
            <v>72</v>
          </cell>
          <cell r="FQ1134" t="str">
            <v/>
          </cell>
          <cell r="FR1134">
            <v>0</v>
          </cell>
          <cell r="FS1134">
            <v>79.33</v>
          </cell>
          <cell r="FT1134">
            <v>71.25</v>
          </cell>
          <cell r="FU1134">
            <v>79</v>
          </cell>
          <cell r="FV1134">
            <v>72</v>
          </cell>
          <cell r="FW1134" t="str">
            <v/>
          </cell>
          <cell r="FX1134">
            <v>0</v>
          </cell>
          <cell r="FY1134">
            <v>79.33</v>
          </cell>
          <cell r="FZ1134">
            <v>71.25</v>
          </cell>
          <cell r="GA1134">
            <v>79</v>
          </cell>
          <cell r="GB1134">
            <v>72</v>
          </cell>
          <cell r="GC1134" t="str">
            <v/>
          </cell>
          <cell r="GD1134">
            <v>0</v>
          </cell>
          <cell r="GE1134">
            <v>79.33</v>
          </cell>
          <cell r="GF1134">
            <v>71.25</v>
          </cell>
          <cell r="GG1134">
            <v>79</v>
          </cell>
          <cell r="GH1134">
            <v>72</v>
          </cell>
          <cell r="GI1134" t="str">
            <v/>
          </cell>
          <cell r="GJ1134">
            <v>0</v>
          </cell>
          <cell r="GK1134">
            <v>79.33</v>
          </cell>
          <cell r="GL1134">
            <v>71.25</v>
          </cell>
          <cell r="GM1134">
            <v>79</v>
          </cell>
          <cell r="GN1134">
            <v>72</v>
          </cell>
          <cell r="GO1134" t="str">
            <v/>
          </cell>
          <cell r="GP1134">
            <v>0</v>
          </cell>
          <cell r="GQ1134">
            <v>79.33</v>
          </cell>
          <cell r="GR1134">
            <v>71.25</v>
          </cell>
          <cell r="GS1134">
            <v>79</v>
          </cell>
          <cell r="GT1134">
            <v>72</v>
          </cell>
          <cell r="GU1134" t="str">
            <v/>
          </cell>
          <cell r="GV1134">
            <v>0</v>
          </cell>
          <cell r="GW1134">
            <v>81.92</v>
          </cell>
          <cell r="GX1134">
            <v>78.75</v>
          </cell>
          <cell r="GY1134">
            <v>70</v>
          </cell>
          <cell r="GZ1134">
            <v>78</v>
          </cell>
          <cell r="HA1134" t="str">
            <v>EKO-L</v>
          </cell>
          <cell r="HB1134">
            <v>0</v>
          </cell>
          <cell r="HC1134">
            <v>83.83</v>
          </cell>
          <cell r="HD1134">
            <v>75.75</v>
          </cell>
          <cell r="HE1134">
            <v>77.5</v>
          </cell>
          <cell r="HF1134">
            <v>79</v>
          </cell>
          <cell r="HH1134">
            <v>0</v>
          </cell>
          <cell r="HM1134" t="str">
            <v/>
          </cell>
          <cell r="HN1134" t="str">
            <v/>
          </cell>
          <cell r="HS1134">
            <v>0</v>
          </cell>
          <cell r="HT1134" t="str">
            <v>PKN</v>
          </cell>
          <cell r="HU1134">
            <v>0</v>
          </cell>
          <cell r="HV1134" t="str">
            <v>IND</v>
          </cell>
          <cell r="HW1134">
            <v>0</v>
          </cell>
          <cell r="HX1134" t="str">
            <v>MAT-W</v>
          </cell>
          <cell r="HY1134">
            <v>0</v>
          </cell>
          <cell r="HZ1134" t="str">
            <v>SEJ-W</v>
          </cell>
          <cell r="IA1134">
            <v>0</v>
          </cell>
          <cell r="IB1134" t="str">
            <v>IGR-W</v>
          </cell>
          <cell r="IC1134">
            <v>0</v>
          </cell>
          <cell r="ID1134" t="str">
            <v>SBO</v>
          </cell>
          <cell r="IE1134">
            <v>0</v>
          </cell>
          <cell r="IF1134" t="str">
            <v>PJO</v>
          </cell>
          <cell r="IG1134">
            <v>0</v>
          </cell>
          <cell r="IH1134" t="str">
            <v>PRA</v>
          </cell>
          <cell r="II1134">
            <v>0</v>
          </cell>
          <cell r="IJ1134" t="str">
            <v>JAW</v>
          </cell>
          <cell r="IK1134">
            <v>0</v>
          </cell>
          <cell r="IL1134" t="str">
            <v>ARB</v>
          </cell>
          <cell r="IM1134">
            <v>0</v>
          </cell>
          <cell r="IN1134" t="str">
            <v>PKM</v>
          </cell>
          <cell r="IO1134">
            <v>0</v>
          </cell>
          <cell r="IP1134" t="str">
            <v>MAT-P</v>
          </cell>
          <cell r="IQ1134">
            <v>0</v>
          </cell>
          <cell r="IR1134" t="str">
            <v>BIO-P</v>
          </cell>
          <cell r="IS1134">
            <v>0</v>
          </cell>
          <cell r="IT1134" t="str">
            <v>FIS-P</v>
          </cell>
          <cell r="IU1134">
            <v>0</v>
          </cell>
          <cell r="IV1134" t="str">
            <v>KIM-P</v>
          </cell>
          <cell r="IW1134">
            <v>0</v>
          </cell>
          <cell r="IX1134" t="str">
            <v>EKO-L</v>
          </cell>
          <cell r="IY1134">
            <v>0</v>
          </cell>
          <cell r="JA1134">
            <v>0</v>
          </cell>
        </row>
        <row r="1135">
          <cell r="Q1135" t="str">
            <v/>
          </cell>
          <cell r="AB1135" t="str">
            <v/>
          </cell>
          <cell r="AC1135">
            <v>24</v>
          </cell>
          <cell r="AI1135" t="str">
            <v/>
          </cell>
          <cell r="AJ1135">
            <v>0</v>
          </cell>
          <cell r="AK1135">
            <v>83.25</v>
          </cell>
          <cell r="AL1135">
            <v>84.5</v>
          </cell>
          <cell r="AM1135">
            <v>88</v>
          </cell>
          <cell r="AN1135">
            <v>80</v>
          </cell>
          <cell r="AO1135" t="str">
            <v/>
          </cell>
          <cell r="AP1135">
            <v>0</v>
          </cell>
          <cell r="AQ1135">
            <v>85</v>
          </cell>
          <cell r="AR1135">
            <v>0</v>
          </cell>
          <cell r="AS1135">
            <v>78.5</v>
          </cell>
          <cell r="AT1135">
            <v>81</v>
          </cell>
          <cell r="AU1135" t="str">
            <v/>
          </cell>
          <cell r="AV1135">
            <v>0</v>
          </cell>
          <cell r="AW1135">
            <v>81.83</v>
          </cell>
          <cell r="AX1135">
            <v>84</v>
          </cell>
          <cell r="AY1135">
            <v>88</v>
          </cell>
          <cell r="AZ1135">
            <v>80</v>
          </cell>
          <cell r="BA1135" t="str">
            <v/>
          </cell>
          <cell r="BB1135">
            <v>0</v>
          </cell>
          <cell r="BC1135">
            <v>86.75</v>
          </cell>
          <cell r="BD1135">
            <v>84.5</v>
          </cell>
          <cell r="BE1135">
            <v>88</v>
          </cell>
          <cell r="BF1135">
            <v>82</v>
          </cell>
          <cell r="BG1135" t="str">
            <v/>
          </cell>
          <cell r="BH1135">
            <v>0</v>
          </cell>
          <cell r="BI1135">
            <v>84.33</v>
          </cell>
          <cell r="BJ1135">
            <v>80</v>
          </cell>
          <cell r="BK1135">
            <v>77.75</v>
          </cell>
          <cell r="BL1135">
            <v>78</v>
          </cell>
          <cell r="BM1135" t="str">
            <v/>
          </cell>
          <cell r="BN1135">
            <v>0</v>
          </cell>
          <cell r="BO1135">
            <v>81.13</v>
          </cell>
          <cell r="BP1135">
            <v>78.25</v>
          </cell>
          <cell r="BQ1135">
            <v>77.75</v>
          </cell>
          <cell r="BR1135">
            <v>85</v>
          </cell>
          <cell r="BS1135" t="str">
            <v/>
          </cell>
          <cell r="BT1135">
            <v>0</v>
          </cell>
          <cell r="BU1135">
            <v>86.5</v>
          </cell>
          <cell r="BV1135">
            <v>84.25</v>
          </cell>
          <cell r="BW1135">
            <v>88.5</v>
          </cell>
          <cell r="BX1135">
            <v>88</v>
          </cell>
          <cell r="BY1135" t="str">
            <v/>
          </cell>
          <cell r="BZ1135">
            <v>0</v>
          </cell>
          <cell r="CA1135">
            <v>86.78</v>
          </cell>
          <cell r="CB1135">
            <v>81.75</v>
          </cell>
          <cell r="CC1135">
            <v>81</v>
          </cell>
          <cell r="CD1135">
            <v>82</v>
          </cell>
          <cell r="CE1135" t="str">
            <v/>
          </cell>
          <cell r="CF1135">
            <v>0</v>
          </cell>
          <cell r="CG1135">
            <v>86.25</v>
          </cell>
          <cell r="CH1135">
            <v>76.25</v>
          </cell>
          <cell r="CI1135">
            <v>78</v>
          </cell>
          <cell r="CJ1135">
            <v>82</v>
          </cell>
          <cell r="CK1135" t="str">
            <v/>
          </cell>
          <cell r="CL1135">
            <v>0</v>
          </cell>
          <cell r="CM1135">
            <v>76.17</v>
          </cell>
          <cell r="CN1135">
            <v>83.5</v>
          </cell>
          <cell r="CO1135">
            <v>80</v>
          </cell>
          <cell r="CP1135">
            <v>78</v>
          </cell>
          <cell r="CQ1135" t="str">
            <v/>
          </cell>
          <cell r="CR1135">
            <v>0</v>
          </cell>
          <cell r="CS1135">
            <v>82.08</v>
          </cell>
          <cell r="CT1135">
            <v>89.75</v>
          </cell>
          <cell r="CU1135">
            <v>86.5</v>
          </cell>
          <cell r="CV1135">
            <v>83</v>
          </cell>
          <cell r="CW1135" t="str">
            <v/>
          </cell>
          <cell r="CX1135">
            <v>0</v>
          </cell>
          <cell r="CY1135">
            <v>82.44</v>
          </cell>
          <cell r="CZ1135">
            <v>83.75</v>
          </cell>
          <cell r="DA1135">
            <v>76.75</v>
          </cell>
          <cell r="DB1135">
            <v>83</v>
          </cell>
          <cell r="DC1135" t="str">
            <v/>
          </cell>
          <cell r="DD1135">
            <v>0</v>
          </cell>
          <cell r="DE1135">
            <v>91</v>
          </cell>
          <cell r="DF1135">
            <v>81</v>
          </cell>
          <cell r="DG1135">
            <v>81.75</v>
          </cell>
          <cell r="DH1135">
            <v>88</v>
          </cell>
          <cell r="DI1135" t="str">
            <v/>
          </cell>
          <cell r="DJ1135">
            <v>0</v>
          </cell>
          <cell r="DK1135">
            <v>0</v>
          </cell>
          <cell r="DL1135">
            <v>0</v>
          </cell>
          <cell r="DM1135">
            <v>0</v>
          </cell>
          <cell r="DN1135">
            <v>85</v>
          </cell>
          <cell r="DO1135" t="str">
            <v/>
          </cell>
          <cell r="DP1135">
            <v>0</v>
          </cell>
          <cell r="DQ1135">
            <v>89</v>
          </cell>
          <cell r="DR1135">
            <v>85.5</v>
          </cell>
          <cell r="DS1135">
            <v>91.5</v>
          </cell>
          <cell r="DT1135">
            <v>82</v>
          </cell>
          <cell r="DU1135" t="str">
            <v/>
          </cell>
          <cell r="DV1135">
            <v>0</v>
          </cell>
          <cell r="DW1135">
            <v>91</v>
          </cell>
          <cell r="DX1135">
            <v>86.75</v>
          </cell>
          <cell r="DY1135">
            <v>79.75</v>
          </cell>
          <cell r="DZ1135">
            <v>85</v>
          </cell>
          <cell r="EA1135" t="str">
            <v/>
          </cell>
          <cell r="EB1135">
            <v>0</v>
          </cell>
          <cell r="EC1135">
            <v>79.78</v>
          </cell>
          <cell r="ED1135">
            <v>78.25</v>
          </cell>
          <cell r="EE1135">
            <v>84.25</v>
          </cell>
          <cell r="EF1135">
            <v>77</v>
          </cell>
          <cell r="EG1135" t="str">
            <v/>
          </cell>
          <cell r="EH1135">
            <v>0</v>
          </cell>
          <cell r="EI1135">
            <v>78.5</v>
          </cell>
          <cell r="EJ1135">
            <v>74.75</v>
          </cell>
          <cell r="EK1135">
            <v>74.5</v>
          </cell>
          <cell r="EL1135">
            <v>76</v>
          </cell>
          <cell r="EM1135" t="str">
            <v/>
          </cell>
          <cell r="EN1135">
            <v>0</v>
          </cell>
          <cell r="EO1135">
            <v>78.5</v>
          </cell>
          <cell r="EP1135">
            <v>74.75</v>
          </cell>
          <cell r="EQ1135">
            <v>74.5</v>
          </cell>
          <cell r="ER1135">
            <v>76</v>
          </cell>
          <cell r="ES1135" t="str">
            <v/>
          </cell>
          <cell r="ET1135">
            <v>0</v>
          </cell>
          <cell r="EU1135">
            <v>78.5</v>
          </cell>
          <cell r="EV1135">
            <v>74.75</v>
          </cell>
          <cell r="EW1135">
            <v>74.5</v>
          </cell>
          <cell r="EX1135">
            <v>76</v>
          </cell>
          <cell r="EY1135" t="str">
            <v/>
          </cell>
          <cell r="EZ1135">
            <v>0</v>
          </cell>
          <cell r="FA1135">
            <v>79.33</v>
          </cell>
          <cell r="FB1135">
            <v>71.25</v>
          </cell>
          <cell r="FC1135">
            <v>79</v>
          </cell>
          <cell r="FD1135">
            <v>72</v>
          </cell>
          <cell r="FE1135" t="str">
            <v/>
          </cell>
          <cell r="FF1135">
            <v>0</v>
          </cell>
          <cell r="FG1135">
            <v>79.33</v>
          </cell>
          <cell r="FH1135">
            <v>71.25</v>
          </cell>
          <cell r="FI1135">
            <v>79</v>
          </cell>
          <cell r="FJ1135">
            <v>72</v>
          </cell>
          <cell r="FK1135" t="str">
            <v/>
          </cell>
          <cell r="FL1135">
            <v>0</v>
          </cell>
          <cell r="FM1135">
            <v>79.33</v>
          </cell>
          <cell r="FN1135">
            <v>71.25</v>
          </cell>
          <cell r="FO1135">
            <v>79</v>
          </cell>
          <cell r="FP1135">
            <v>72</v>
          </cell>
          <cell r="FQ1135" t="str">
            <v/>
          </cell>
          <cell r="FR1135">
            <v>0</v>
          </cell>
          <cell r="FS1135">
            <v>79.33</v>
          </cell>
          <cell r="FT1135">
            <v>71.25</v>
          </cell>
          <cell r="FU1135">
            <v>79</v>
          </cell>
          <cell r="FV1135">
            <v>72</v>
          </cell>
          <cell r="FW1135" t="str">
            <v/>
          </cell>
          <cell r="FX1135">
            <v>0</v>
          </cell>
          <cell r="FY1135">
            <v>79.33</v>
          </cell>
          <cell r="FZ1135">
            <v>71.25</v>
          </cell>
          <cell r="GA1135">
            <v>79</v>
          </cell>
          <cell r="GB1135">
            <v>72</v>
          </cell>
          <cell r="GC1135" t="str">
            <v/>
          </cell>
          <cell r="GD1135">
            <v>0</v>
          </cell>
          <cell r="GE1135">
            <v>79.33</v>
          </cell>
          <cell r="GF1135">
            <v>71.25</v>
          </cell>
          <cell r="GG1135">
            <v>79</v>
          </cell>
          <cell r="GH1135">
            <v>72</v>
          </cell>
          <cell r="GI1135" t="str">
            <v/>
          </cell>
          <cell r="GJ1135">
            <v>0</v>
          </cell>
          <cell r="GK1135">
            <v>79.33</v>
          </cell>
          <cell r="GL1135">
            <v>71.25</v>
          </cell>
          <cell r="GM1135">
            <v>79</v>
          </cell>
          <cell r="GN1135">
            <v>72</v>
          </cell>
          <cell r="GO1135" t="str">
            <v/>
          </cell>
          <cell r="GP1135">
            <v>0</v>
          </cell>
          <cell r="GQ1135">
            <v>79.33</v>
          </cell>
          <cell r="GR1135">
            <v>71.25</v>
          </cell>
          <cell r="GS1135">
            <v>79</v>
          </cell>
          <cell r="GT1135">
            <v>72</v>
          </cell>
          <cell r="GU1135" t="str">
            <v/>
          </cell>
          <cell r="GV1135">
            <v>0</v>
          </cell>
          <cell r="GW1135">
            <v>81.92</v>
          </cell>
          <cell r="GX1135">
            <v>78.75</v>
          </cell>
          <cell r="GY1135">
            <v>70</v>
          </cell>
          <cell r="GZ1135">
            <v>78</v>
          </cell>
          <cell r="HA1135" t="str">
            <v>EKO-L</v>
          </cell>
          <cell r="HB1135">
            <v>0</v>
          </cell>
          <cell r="HC1135">
            <v>83.83</v>
          </cell>
          <cell r="HD1135">
            <v>75.75</v>
          </cell>
          <cell r="HE1135">
            <v>77.5</v>
          </cell>
          <cell r="HF1135">
            <v>79</v>
          </cell>
          <cell r="HH1135">
            <v>0</v>
          </cell>
          <cell r="HM1135" t="str">
            <v/>
          </cell>
          <cell r="HN1135" t="str">
            <v/>
          </cell>
          <cell r="HS1135">
            <v>0</v>
          </cell>
          <cell r="HT1135" t="str">
            <v>PKN</v>
          </cell>
          <cell r="HU1135">
            <v>0</v>
          </cell>
          <cell r="HV1135" t="str">
            <v>IND</v>
          </cell>
          <cell r="HW1135">
            <v>0</v>
          </cell>
          <cell r="HX1135" t="str">
            <v>MAT-W</v>
          </cell>
          <cell r="HY1135">
            <v>0</v>
          </cell>
          <cell r="HZ1135" t="str">
            <v>SEJ-W</v>
          </cell>
          <cell r="IA1135">
            <v>0</v>
          </cell>
          <cell r="IB1135" t="str">
            <v>IGR-W</v>
          </cell>
          <cell r="IC1135">
            <v>0</v>
          </cell>
          <cell r="ID1135" t="str">
            <v>SBO</v>
          </cell>
          <cell r="IE1135">
            <v>0</v>
          </cell>
          <cell r="IF1135" t="str">
            <v>PJO</v>
          </cell>
          <cell r="IG1135">
            <v>0</v>
          </cell>
          <cell r="IH1135" t="str">
            <v>PRA</v>
          </cell>
          <cell r="II1135">
            <v>0</v>
          </cell>
          <cell r="IJ1135" t="str">
            <v>JAW</v>
          </cell>
          <cell r="IK1135">
            <v>0</v>
          </cell>
          <cell r="IL1135" t="str">
            <v>ARB</v>
          </cell>
          <cell r="IM1135">
            <v>0</v>
          </cell>
          <cell r="IN1135" t="str">
            <v>PKM</v>
          </cell>
          <cell r="IO1135">
            <v>0</v>
          </cell>
          <cell r="IP1135" t="str">
            <v>MAT-P</v>
          </cell>
          <cell r="IQ1135">
            <v>0</v>
          </cell>
          <cell r="IR1135" t="str">
            <v>BIO-P</v>
          </cell>
          <cell r="IS1135">
            <v>0</v>
          </cell>
          <cell r="IT1135" t="str">
            <v>FIS-P</v>
          </cell>
          <cell r="IU1135">
            <v>0</v>
          </cell>
          <cell r="IV1135" t="str">
            <v>KIM-P</v>
          </cell>
          <cell r="IW1135">
            <v>0</v>
          </cell>
          <cell r="IX1135" t="str">
            <v>EKO-L</v>
          </cell>
          <cell r="IY1135">
            <v>0</v>
          </cell>
          <cell r="JA1135">
            <v>0</v>
          </cell>
        </row>
        <row r="1136">
          <cell r="Q1136" t="str">
            <v/>
          </cell>
          <cell r="AB1136" t="str">
            <v/>
          </cell>
          <cell r="AC1136">
            <v>25</v>
          </cell>
          <cell r="AI1136" t="str">
            <v/>
          </cell>
          <cell r="AJ1136">
            <v>0</v>
          </cell>
          <cell r="AK1136">
            <v>83.25</v>
          </cell>
          <cell r="AL1136">
            <v>84.5</v>
          </cell>
          <cell r="AM1136">
            <v>88</v>
          </cell>
          <cell r="AN1136">
            <v>80</v>
          </cell>
          <cell r="AO1136" t="str">
            <v/>
          </cell>
          <cell r="AP1136">
            <v>0</v>
          </cell>
          <cell r="AQ1136">
            <v>85</v>
          </cell>
          <cell r="AR1136">
            <v>0</v>
          </cell>
          <cell r="AS1136">
            <v>78.5</v>
          </cell>
          <cell r="AT1136">
            <v>81</v>
          </cell>
          <cell r="AU1136" t="str">
            <v/>
          </cell>
          <cell r="AV1136">
            <v>0</v>
          </cell>
          <cell r="AW1136">
            <v>81.83</v>
          </cell>
          <cell r="AX1136">
            <v>84</v>
          </cell>
          <cell r="AY1136">
            <v>88</v>
          </cell>
          <cell r="AZ1136">
            <v>80</v>
          </cell>
          <cell r="BA1136" t="str">
            <v/>
          </cell>
          <cell r="BB1136">
            <v>0</v>
          </cell>
          <cell r="BC1136">
            <v>86.75</v>
          </cell>
          <cell r="BD1136">
            <v>84.5</v>
          </cell>
          <cell r="BE1136">
            <v>88</v>
          </cell>
          <cell r="BF1136">
            <v>82</v>
          </cell>
          <cell r="BG1136" t="str">
            <v/>
          </cell>
          <cell r="BH1136">
            <v>0</v>
          </cell>
          <cell r="BI1136">
            <v>84.33</v>
          </cell>
          <cell r="BJ1136">
            <v>80</v>
          </cell>
          <cell r="BK1136">
            <v>77.75</v>
          </cell>
          <cell r="BL1136">
            <v>78</v>
          </cell>
          <cell r="BM1136" t="str">
            <v/>
          </cell>
          <cell r="BN1136">
            <v>0</v>
          </cell>
          <cell r="BO1136">
            <v>81.13</v>
          </cell>
          <cell r="BP1136">
            <v>78.25</v>
          </cell>
          <cell r="BQ1136">
            <v>77.75</v>
          </cell>
          <cell r="BR1136">
            <v>85</v>
          </cell>
          <cell r="BS1136" t="str">
            <v/>
          </cell>
          <cell r="BT1136">
            <v>0</v>
          </cell>
          <cell r="BU1136">
            <v>86.5</v>
          </cell>
          <cell r="BV1136">
            <v>84.25</v>
          </cell>
          <cell r="BW1136">
            <v>88.5</v>
          </cell>
          <cell r="BX1136">
            <v>88</v>
          </cell>
          <cell r="BY1136" t="str">
            <v/>
          </cell>
          <cell r="BZ1136">
            <v>0</v>
          </cell>
          <cell r="CA1136">
            <v>86.78</v>
          </cell>
          <cell r="CB1136">
            <v>81.75</v>
          </cell>
          <cell r="CC1136">
            <v>81</v>
          </cell>
          <cell r="CD1136">
            <v>82</v>
          </cell>
          <cell r="CE1136" t="str">
            <v/>
          </cell>
          <cell r="CF1136">
            <v>0</v>
          </cell>
          <cell r="CG1136">
            <v>86.25</v>
          </cell>
          <cell r="CH1136">
            <v>76.25</v>
          </cell>
          <cell r="CI1136">
            <v>78</v>
          </cell>
          <cell r="CJ1136">
            <v>82</v>
          </cell>
          <cell r="CK1136" t="str">
            <v/>
          </cell>
          <cell r="CL1136">
            <v>0</v>
          </cell>
          <cell r="CM1136">
            <v>76.17</v>
          </cell>
          <cell r="CN1136">
            <v>83.5</v>
          </cell>
          <cell r="CO1136">
            <v>80</v>
          </cell>
          <cell r="CP1136">
            <v>78</v>
          </cell>
          <cell r="CQ1136" t="str">
            <v/>
          </cell>
          <cell r="CR1136">
            <v>0</v>
          </cell>
          <cell r="CS1136">
            <v>82.08</v>
          </cell>
          <cell r="CT1136">
            <v>89.75</v>
          </cell>
          <cell r="CU1136">
            <v>86.5</v>
          </cell>
          <cell r="CV1136">
            <v>83</v>
          </cell>
          <cell r="CW1136" t="str">
            <v/>
          </cell>
          <cell r="CX1136">
            <v>0</v>
          </cell>
          <cell r="CY1136">
            <v>82.44</v>
          </cell>
          <cell r="CZ1136">
            <v>83.75</v>
          </cell>
          <cell r="DA1136">
            <v>76.75</v>
          </cell>
          <cell r="DB1136">
            <v>83</v>
          </cell>
          <cell r="DC1136" t="str">
            <v/>
          </cell>
          <cell r="DD1136">
            <v>0</v>
          </cell>
          <cell r="DE1136">
            <v>91</v>
          </cell>
          <cell r="DF1136">
            <v>81</v>
          </cell>
          <cell r="DG1136">
            <v>81.75</v>
          </cell>
          <cell r="DH1136">
            <v>88</v>
          </cell>
          <cell r="DI1136" t="str">
            <v/>
          </cell>
          <cell r="DJ1136">
            <v>0</v>
          </cell>
          <cell r="DK1136">
            <v>0</v>
          </cell>
          <cell r="DL1136">
            <v>0</v>
          </cell>
          <cell r="DM1136">
            <v>0</v>
          </cell>
          <cell r="DN1136">
            <v>85</v>
          </cell>
          <cell r="DO1136" t="str">
            <v/>
          </cell>
          <cell r="DP1136">
            <v>0</v>
          </cell>
          <cell r="DQ1136">
            <v>89</v>
          </cell>
          <cell r="DR1136">
            <v>85.5</v>
          </cell>
          <cell r="DS1136">
            <v>91.5</v>
          </cell>
          <cell r="DT1136">
            <v>82</v>
          </cell>
          <cell r="DU1136" t="str">
            <v/>
          </cell>
          <cell r="DV1136">
            <v>0</v>
          </cell>
          <cell r="DW1136">
            <v>91</v>
          </cell>
          <cell r="DX1136">
            <v>86.75</v>
          </cell>
          <cell r="DY1136">
            <v>79.75</v>
          </cell>
          <cell r="DZ1136">
            <v>85</v>
          </cell>
          <cell r="EA1136" t="str">
            <v/>
          </cell>
          <cell r="EB1136">
            <v>0</v>
          </cell>
          <cell r="EC1136">
            <v>79.78</v>
          </cell>
          <cell r="ED1136">
            <v>78.25</v>
          </cell>
          <cell r="EE1136">
            <v>84.25</v>
          </cell>
          <cell r="EF1136">
            <v>77</v>
          </cell>
          <cell r="EG1136" t="str">
            <v/>
          </cell>
          <cell r="EH1136">
            <v>0</v>
          </cell>
          <cell r="EI1136">
            <v>78.5</v>
          </cell>
          <cell r="EJ1136">
            <v>74.75</v>
          </cell>
          <cell r="EK1136">
            <v>74.5</v>
          </cell>
          <cell r="EL1136">
            <v>76</v>
          </cell>
          <cell r="EM1136" t="str">
            <v/>
          </cell>
          <cell r="EN1136">
            <v>0</v>
          </cell>
          <cell r="EO1136">
            <v>78.5</v>
          </cell>
          <cell r="EP1136">
            <v>74.75</v>
          </cell>
          <cell r="EQ1136">
            <v>74.5</v>
          </cell>
          <cell r="ER1136">
            <v>76</v>
          </cell>
          <cell r="ES1136" t="str">
            <v/>
          </cell>
          <cell r="ET1136">
            <v>0</v>
          </cell>
          <cell r="EU1136">
            <v>78.5</v>
          </cell>
          <cell r="EV1136">
            <v>74.75</v>
          </cell>
          <cell r="EW1136">
            <v>74.5</v>
          </cell>
          <cell r="EX1136">
            <v>76</v>
          </cell>
          <cell r="EY1136" t="str">
            <v/>
          </cell>
          <cell r="EZ1136">
            <v>0</v>
          </cell>
          <cell r="FA1136">
            <v>79.33</v>
          </cell>
          <cell r="FB1136">
            <v>71.25</v>
          </cell>
          <cell r="FC1136">
            <v>79</v>
          </cell>
          <cell r="FD1136">
            <v>72</v>
          </cell>
          <cell r="FE1136" t="str">
            <v/>
          </cell>
          <cell r="FF1136">
            <v>0</v>
          </cell>
          <cell r="FG1136">
            <v>79.33</v>
          </cell>
          <cell r="FH1136">
            <v>71.25</v>
          </cell>
          <cell r="FI1136">
            <v>79</v>
          </cell>
          <cell r="FJ1136">
            <v>72</v>
          </cell>
          <cell r="FK1136" t="str">
            <v/>
          </cell>
          <cell r="FL1136">
            <v>0</v>
          </cell>
          <cell r="FM1136">
            <v>79.33</v>
          </cell>
          <cell r="FN1136">
            <v>71.25</v>
          </cell>
          <cell r="FO1136">
            <v>79</v>
          </cell>
          <cell r="FP1136">
            <v>72</v>
          </cell>
          <cell r="FQ1136" t="str">
            <v/>
          </cell>
          <cell r="FR1136">
            <v>0</v>
          </cell>
          <cell r="FS1136">
            <v>79.33</v>
          </cell>
          <cell r="FT1136">
            <v>71.25</v>
          </cell>
          <cell r="FU1136">
            <v>79</v>
          </cell>
          <cell r="FV1136">
            <v>72</v>
          </cell>
          <cell r="FW1136" t="str">
            <v/>
          </cell>
          <cell r="FX1136">
            <v>0</v>
          </cell>
          <cell r="FY1136">
            <v>79.33</v>
          </cell>
          <cell r="FZ1136">
            <v>71.25</v>
          </cell>
          <cell r="GA1136">
            <v>79</v>
          </cell>
          <cell r="GB1136">
            <v>72</v>
          </cell>
          <cell r="GC1136" t="str">
            <v/>
          </cell>
          <cell r="GD1136">
            <v>0</v>
          </cell>
          <cell r="GE1136">
            <v>79.33</v>
          </cell>
          <cell r="GF1136">
            <v>71.25</v>
          </cell>
          <cell r="GG1136">
            <v>79</v>
          </cell>
          <cell r="GH1136">
            <v>72</v>
          </cell>
          <cell r="GI1136" t="str">
            <v/>
          </cell>
          <cell r="GJ1136">
            <v>0</v>
          </cell>
          <cell r="GK1136">
            <v>79.33</v>
          </cell>
          <cell r="GL1136">
            <v>71.25</v>
          </cell>
          <cell r="GM1136">
            <v>79</v>
          </cell>
          <cell r="GN1136">
            <v>72</v>
          </cell>
          <cell r="GO1136" t="str">
            <v/>
          </cell>
          <cell r="GP1136">
            <v>0</v>
          </cell>
          <cell r="GQ1136">
            <v>79.33</v>
          </cell>
          <cell r="GR1136">
            <v>71.25</v>
          </cell>
          <cell r="GS1136">
            <v>79</v>
          </cell>
          <cell r="GT1136">
            <v>72</v>
          </cell>
          <cell r="GU1136" t="str">
            <v/>
          </cell>
          <cell r="GV1136">
            <v>0</v>
          </cell>
          <cell r="GW1136">
            <v>81.92</v>
          </cell>
          <cell r="GX1136">
            <v>78.75</v>
          </cell>
          <cell r="GY1136">
            <v>70</v>
          </cell>
          <cell r="GZ1136">
            <v>78</v>
          </cell>
          <cell r="HA1136" t="str">
            <v>EKO-L</v>
          </cell>
          <cell r="HB1136">
            <v>0</v>
          </cell>
          <cell r="HC1136">
            <v>83.83</v>
          </cell>
          <cell r="HD1136">
            <v>75.75</v>
          </cell>
          <cell r="HE1136">
            <v>77.5</v>
          </cell>
          <cell r="HF1136">
            <v>79</v>
          </cell>
          <cell r="HH1136">
            <v>0</v>
          </cell>
          <cell r="HM1136" t="str">
            <v/>
          </cell>
          <cell r="HN1136" t="str">
            <v/>
          </cell>
          <cell r="HS1136">
            <v>0</v>
          </cell>
          <cell r="HT1136" t="str">
            <v>PKN</v>
          </cell>
          <cell r="HU1136">
            <v>0</v>
          </cell>
          <cell r="HV1136" t="str">
            <v>IND</v>
          </cell>
          <cell r="HW1136">
            <v>0</v>
          </cell>
          <cell r="HX1136" t="str">
            <v>MAT-W</v>
          </cell>
          <cell r="HY1136">
            <v>0</v>
          </cell>
          <cell r="HZ1136" t="str">
            <v>SEJ-W</v>
          </cell>
          <cell r="IA1136">
            <v>0</v>
          </cell>
          <cell r="IB1136" t="str">
            <v>IGR-W</v>
          </cell>
          <cell r="IC1136">
            <v>0</v>
          </cell>
          <cell r="ID1136" t="str">
            <v>SBO</v>
          </cell>
          <cell r="IE1136">
            <v>0</v>
          </cell>
          <cell r="IF1136" t="str">
            <v>PJO</v>
          </cell>
          <cell r="IG1136">
            <v>0</v>
          </cell>
          <cell r="IH1136" t="str">
            <v>PRA</v>
          </cell>
          <cell r="II1136">
            <v>0</v>
          </cell>
          <cell r="IJ1136" t="str">
            <v>JAW</v>
          </cell>
          <cell r="IK1136">
            <v>0</v>
          </cell>
          <cell r="IL1136" t="str">
            <v>ARB</v>
          </cell>
          <cell r="IM1136">
            <v>0</v>
          </cell>
          <cell r="IN1136" t="str">
            <v>PKM</v>
          </cell>
          <cell r="IO1136">
            <v>0</v>
          </cell>
          <cell r="IP1136" t="str">
            <v>MAT-P</v>
          </cell>
          <cell r="IQ1136">
            <v>0</v>
          </cell>
          <cell r="IR1136" t="str">
            <v>BIO-P</v>
          </cell>
          <cell r="IS1136">
            <v>0</v>
          </cell>
          <cell r="IT1136" t="str">
            <v>FIS-P</v>
          </cell>
          <cell r="IU1136">
            <v>0</v>
          </cell>
          <cell r="IV1136" t="str">
            <v>KIM-P</v>
          </cell>
          <cell r="IW1136">
            <v>0</v>
          </cell>
          <cell r="IX1136" t="str">
            <v>EKO-L</v>
          </cell>
          <cell r="IY1136">
            <v>0</v>
          </cell>
          <cell r="JA1136">
            <v>0</v>
          </cell>
        </row>
        <row r="1137">
          <cell r="Q1137" t="str">
            <v/>
          </cell>
          <cell r="AB1137" t="str">
            <v/>
          </cell>
          <cell r="AC1137">
            <v>26</v>
          </cell>
          <cell r="AI1137" t="str">
            <v/>
          </cell>
          <cell r="AJ1137">
            <v>0</v>
          </cell>
          <cell r="AK1137">
            <v>83.25</v>
          </cell>
          <cell r="AL1137">
            <v>84.5</v>
          </cell>
          <cell r="AM1137">
            <v>88</v>
          </cell>
          <cell r="AN1137">
            <v>80</v>
          </cell>
          <cell r="AO1137" t="str">
            <v/>
          </cell>
          <cell r="AP1137">
            <v>0</v>
          </cell>
          <cell r="AQ1137">
            <v>85</v>
          </cell>
          <cell r="AR1137">
            <v>0</v>
          </cell>
          <cell r="AS1137">
            <v>78.5</v>
          </cell>
          <cell r="AT1137">
            <v>81</v>
          </cell>
          <cell r="AU1137" t="str">
            <v/>
          </cell>
          <cell r="AV1137">
            <v>0</v>
          </cell>
          <cell r="AW1137">
            <v>81.83</v>
          </cell>
          <cell r="AX1137">
            <v>84</v>
          </cell>
          <cell r="AY1137">
            <v>88</v>
          </cell>
          <cell r="AZ1137">
            <v>80</v>
          </cell>
          <cell r="BA1137" t="str">
            <v/>
          </cell>
          <cell r="BB1137">
            <v>0</v>
          </cell>
          <cell r="BC1137">
            <v>86.75</v>
          </cell>
          <cell r="BD1137">
            <v>84.5</v>
          </cell>
          <cell r="BE1137">
            <v>88</v>
          </cell>
          <cell r="BF1137">
            <v>82</v>
          </cell>
          <cell r="BG1137" t="str">
            <v/>
          </cell>
          <cell r="BH1137">
            <v>0</v>
          </cell>
          <cell r="BI1137">
            <v>84.33</v>
          </cell>
          <cell r="BJ1137">
            <v>80</v>
          </cell>
          <cell r="BK1137">
            <v>77.75</v>
          </cell>
          <cell r="BL1137">
            <v>78</v>
          </cell>
          <cell r="BM1137" t="str">
            <v/>
          </cell>
          <cell r="BN1137">
            <v>0</v>
          </cell>
          <cell r="BO1137">
            <v>81.13</v>
          </cell>
          <cell r="BP1137">
            <v>78.25</v>
          </cell>
          <cell r="BQ1137">
            <v>77.75</v>
          </cell>
          <cell r="BR1137">
            <v>85</v>
          </cell>
          <cell r="BS1137" t="str">
            <v/>
          </cell>
          <cell r="BT1137">
            <v>0</v>
          </cell>
          <cell r="BU1137">
            <v>86.5</v>
          </cell>
          <cell r="BV1137">
            <v>84.25</v>
          </cell>
          <cell r="BW1137">
            <v>88.5</v>
          </cell>
          <cell r="BX1137">
            <v>88</v>
          </cell>
          <cell r="BY1137" t="str">
            <v/>
          </cell>
          <cell r="BZ1137">
            <v>0</v>
          </cell>
          <cell r="CA1137">
            <v>86.78</v>
          </cell>
          <cell r="CB1137">
            <v>81.75</v>
          </cell>
          <cell r="CC1137">
            <v>81</v>
          </cell>
          <cell r="CD1137">
            <v>82</v>
          </cell>
          <cell r="CE1137" t="str">
            <v/>
          </cell>
          <cell r="CF1137">
            <v>0</v>
          </cell>
          <cell r="CG1137">
            <v>86.25</v>
          </cell>
          <cell r="CH1137">
            <v>76.25</v>
          </cell>
          <cell r="CI1137">
            <v>78</v>
          </cell>
          <cell r="CJ1137">
            <v>82</v>
          </cell>
          <cell r="CK1137" t="str">
            <v/>
          </cell>
          <cell r="CL1137">
            <v>0</v>
          </cell>
          <cell r="CM1137">
            <v>76.17</v>
          </cell>
          <cell r="CN1137">
            <v>83.5</v>
          </cell>
          <cell r="CO1137">
            <v>80</v>
          </cell>
          <cell r="CP1137">
            <v>78</v>
          </cell>
          <cell r="CQ1137" t="str">
            <v/>
          </cell>
          <cell r="CR1137">
            <v>0</v>
          </cell>
          <cell r="CS1137">
            <v>82.08</v>
          </cell>
          <cell r="CT1137">
            <v>89.75</v>
          </cell>
          <cell r="CU1137">
            <v>86.5</v>
          </cell>
          <cell r="CV1137">
            <v>83</v>
          </cell>
          <cell r="CW1137" t="str">
            <v/>
          </cell>
          <cell r="CX1137">
            <v>0</v>
          </cell>
          <cell r="CY1137">
            <v>82.44</v>
          </cell>
          <cell r="CZ1137">
            <v>83.75</v>
          </cell>
          <cell r="DA1137">
            <v>76.75</v>
          </cell>
          <cell r="DB1137">
            <v>83</v>
          </cell>
          <cell r="DC1137" t="str">
            <v/>
          </cell>
          <cell r="DD1137">
            <v>0</v>
          </cell>
          <cell r="DE1137">
            <v>91</v>
          </cell>
          <cell r="DF1137">
            <v>81</v>
          </cell>
          <cell r="DG1137">
            <v>81.75</v>
          </cell>
          <cell r="DH1137">
            <v>88</v>
          </cell>
          <cell r="DI1137" t="str">
            <v/>
          </cell>
          <cell r="DJ1137">
            <v>0</v>
          </cell>
          <cell r="DK1137">
            <v>0</v>
          </cell>
          <cell r="DL1137">
            <v>0</v>
          </cell>
          <cell r="DM1137">
            <v>0</v>
          </cell>
          <cell r="DN1137">
            <v>85</v>
          </cell>
          <cell r="DO1137" t="str">
            <v/>
          </cell>
          <cell r="DP1137">
            <v>0</v>
          </cell>
          <cell r="DQ1137">
            <v>89</v>
          </cell>
          <cell r="DR1137">
            <v>85.5</v>
          </cell>
          <cell r="DS1137">
            <v>91.5</v>
          </cell>
          <cell r="DT1137">
            <v>82</v>
          </cell>
          <cell r="DU1137" t="str">
            <v/>
          </cell>
          <cell r="DV1137">
            <v>0</v>
          </cell>
          <cell r="DW1137">
            <v>91</v>
          </cell>
          <cell r="DX1137">
            <v>86.75</v>
          </cell>
          <cell r="DY1137">
            <v>79.75</v>
          </cell>
          <cell r="DZ1137">
            <v>85</v>
          </cell>
          <cell r="EA1137" t="str">
            <v/>
          </cell>
          <cell r="EB1137">
            <v>0</v>
          </cell>
          <cell r="EC1137">
            <v>79.78</v>
          </cell>
          <cell r="ED1137">
            <v>78.25</v>
          </cell>
          <cell r="EE1137">
            <v>84.25</v>
          </cell>
          <cell r="EF1137">
            <v>77</v>
          </cell>
          <cell r="EG1137" t="str">
            <v/>
          </cell>
          <cell r="EH1137">
            <v>0</v>
          </cell>
          <cell r="EI1137">
            <v>78.5</v>
          </cell>
          <cell r="EJ1137">
            <v>74.75</v>
          </cell>
          <cell r="EK1137">
            <v>74.5</v>
          </cell>
          <cell r="EL1137">
            <v>76</v>
          </cell>
          <cell r="EM1137" t="str">
            <v/>
          </cell>
          <cell r="EN1137">
            <v>0</v>
          </cell>
          <cell r="EO1137">
            <v>78.5</v>
          </cell>
          <cell r="EP1137">
            <v>74.75</v>
          </cell>
          <cell r="EQ1137">
            <v>74.5</v>
          </cell>
          <cell r="ER1137">
            <v>76</v>
          </cell>
          <cell r="ES1137" t="str">
            <v/>
          </cell>
          <cell r="ET1137">
            <v>0</v>
          </cell>
          <cell r="EU1137">
            <v>78.5</v>
          </cell>
          <cell r="EV1137">
            <v>74.75</v>
          </cell>
          <cell r="EW1137">
            <v>74.5</v>
          </cell>
          <cell r="EX1137">
            <v>76</v>
          </cell>
          <cell r="EY1137" t="str">
            <v/>
          </cell>
          <cell r="EZ1137">
            <v>0</v>
          </cell>
          <cell r="FA1137">
            <v>79.33</v>
          </cell>
          <cell r="FB1137">
            <v>71.25</v>
          </cell>
          <cell r="FC1137">
            <v>79</v>
          </cell>
          <cell r="FD1137">
            <v>72</v>
          </cell>
          <cell r="FE1137" t="str">
            <v/>
          </cell>
          <cell r="FF1137">
            <v>0</v>
          </cell>
          <cell r="FG1137">
            <v>79.33</v>
          </cell>
          <cell r="FH1137">
            <v>71.25</v>
          </cell>
          <cell r="FI1137">
            <v>79</v>
          </cell>
          <cell r="FJ1137">
            <v>72</v>
          </cell>
          <cell r="FK1137" t="str">
            <v/>
          </cell>
          <cell r="FL1137">
            <v>0</v>
          </cell>
          <cell r="FM1137">
            <v>79.33</v>
          </cell>
          <cell r="FN1137">
            <v>71.25</v>
          </cell>
          <cell r="FO1137">
            <v>79</v>
          </cell>
          <cell r="FP1137">
            <v>72</v>
          </cell>
          <cell r="FQ1137" t="str">
            <v/>
          </cell>
          <cell r="FR1137">
            <v>0</v>
          </cell>
          <cell r="FS1137">
            <v>79.33</v>
          </cell>
          <cell r="FT1137">
            <v>71.25</v>
          </cell>
          <cell r="FU1137">
            <v>79</v>
          </cell>
          <cell r="FV1137">
            <v>72</v>
          </cell>
          <cell r="FW1137" t="str">
            <v/>
          </cell>
          <cell r="FX1137">
            <v>0</v>
          </cell>
          <cell r="FY1137">
            <v>79.33</v>
          </cell>
          <cell r="FZ1137">
            <v>71.25</v>
          </cell>
          <cell r="GA1137">
            <v>79</v>
          </cell>
          <cell r="GB1137">
            <v>72</v>
          </cell>
          <cell r="GC1137" t="str">
            <v/>
          </cell>
          <cell r="GD1137">
            <v>0</v>
          </cell>
          <cell r="GE1137">
            <v>79.33</v>
          </cell>
          <cell r="GF1137">
            <v>71.25</v>
          </cell>
          <cell r="GG1137">
            <v>79</v>
          </cell>
          <cell r="GH1137">
            <v>72</v>
          </cell>
          <cell r="GI1137" t="str">
            <v/>
          </cell>
          <cell r="GJ1137">
            <v>0</v>
          </cell>
          <cell r="GK1137">
            <v>79.33</v>
          </cell>
          <cell r="GL1137">
            <v>71.25</v>
          </cell>
          <cell r="GM1137">
            <v>79</v>
          </cell>
          <cell r="GN1137">
            <v>72</v>
          </cell>
          <cell r="GO1137" t="str">
            <v/>
          </cell>
          <cell r="GP1137">
            <v>0</v>
          </cell>
          <cell r="GQ1137">
            <v>79.33</v>
          </cell>
          <cell r="GR1137">
            <v>71.25</v>
          </cell>
          <cell r="GS1137">
            <v>79</v>
          </cell>
          <cell r="GT1137">
            <v>72</v>
          </cell>
          <cell r="GU1137" t="str">
            <v/>
          </cell>
          <cell r="GV1137">
            <v>0</v>
          </cell>
          <cell r="GW1137">
            <v>81.92</v>
          </cell>
          <cell r="GX1137">
            <v>78.75</v>
          </cell>
          <cell r="GY1137">
            <v>70</v>
          </cell>
          <cell r="GZ1137">
            <v>78</v>
          </cell>
          <cell r="HA1137" t="str">
            <v>EKO-L</v>
          </cell>
          <cell r="HB1137">
            <v>0</v>
          </cell>
          <cell r="HC1137">
            <v>83.83</v>
          </cell>
          <cell r="HD1137">
            <v>75.75</v>
          </cell>
          <cell r="HE1137">
            <v>77.5</v>
          </cell>
          <cell r="HF1137">
            <v>79</v>
          </cell>
          <cell r="HH1137">
            <v>0</v>
          </cell>
          <cell r="HM1137" t="str">
            <v/>
          </cell>
          <cell r="HN1137" t="str">
            <v/>
          </cell>
          <cell r="HS1137">
            <v>0</v>
          </cell>
          <cell r="HT1137" t="str">
            <v>PKN</v>
          </cell>
          <cell r="HU1137">
            <v>0</v>
          </cell>
          <cell r="HV1137" t="str">
            <v>IND</v>
          </cell>
          <cell r="HW1137">
            <v>0</v>
          </cell>
          <cell r="HX1137" t="str">
            <v>MAT-W</v>
          </cell>
          <cell r="HY1137">
            <v>0</v>
          </cell>
          <cell r="HZ1137" t="str">
            <v>SEJ-W</v>
          </cell>
          <cell r="IA1137">
            <v>0</v>
          </cell>
          <cell r="IB1137" t="str">
            <v>IGR-W</v>
          </cell>
          <cell r="IC1137">
            <v>0</v>
          </cell>
          <cell r="ID1137" t="str">
            <v>SBO</v>
          </cell>
          <cell r="IE1137">
            <v>0</v>
          </cell>
          <cell r="IF1137" t="str">
            <v>PJO</v>
          </cell>
          <cell r="IG1137">
            <v>0</v>
          </cell>
          <cell r="IH1137" t="str">
            <v>PRA</v>
          </cell>
          <cell r="II1137">
            <v>0</v>
          </cell>
          <cell r="IJ1137" t="str">
            <v>JAW</v>
          </cell>
          <cell r="IK1137">
            <v>0</v>
          </cell>
          <cell r="IL1137" t="str">
            <v>ARB</v>
          </cell>
          <cell r="IM1137">
            <v>0</v>
          </cell>
          <cell r="IN1137" t="str">
            <v>PKM</v>
          </cell>
          <cell r="IO1137">
            <v>0</v>
          </cell>
          <cell r="IP1137" t="str">
            <v>MAT-P</v>
          </cell>
          <cell r="IQ1137">
            <v>0</v>
          </cell>
          <cell r="IR1137" t="str">
            <v>BIO-P</v>
          </cell>
          <cell r="IS1137">
            <v>0</v>
          </cell>
          <cell r="IT1137" t="str">
            <v>FIS-P</v>
          </cell>
          <cell r="IU1137">
            <v>0</v>
          </cell>
          <cell r="IV1137" t="str">
            <v>KIM-P</v>
          </cell>
          <cell r="IW1137">
            <v>0</v>
          </cell>
          <cell r="IX1137" t="str">
            <v>EKO-L</v>
          </cell>
          <cell r="IY1137">
            <v>0</v>
          </cell>
          <cell r="JA1137">
            <v>0</v>
          </cell>
        </row>
        <row r="1138">
          <cell r="Q1138" t="str">
            <v/>
          </cell>
          <cell r="AB1138" t="str">
            <v/>
          </cell>
          <cell r="AC1138">
            <v>27</v>
          </cell>
          <cell r="AI1138" t="str">
            <v/>
          </cell>
          <cell r="AJ1138">
            <v>0</v>
          </cell>
          <cell r="AK1138">
            <v>83.25</v>
          </cell>
          <cell r="AL1138">
            <v>84.5</v>
          </cell>
          <cell r="AM1138">
            <v>88</v>
          </cell>
          <cell r="AN1138">
            <v>80</v>
          </cell>
          <cell r="AO1138" t="str">
            <v/>
          </cell>
          <cell r="AP1138">
            <v>0</v>
          </cell>
          <cell r="AQ1138">
            <v>85</v>
          </cell>
          <cell r="AR1138">
            <v>0</v>
          </cell>
          <cell r="AS1138">
            <v>78.5</v>
          </cell>
          <cell r="AT1138">
            <v>81</v>
          </cell>
          <cell r="AU1138" t="str">
            <v/>
          </cell>
          <cell r="AV1138">
            <v>0</v>
          </cell>
          <cell r="AW1138">
            <v>81.83</v>
          </cell>
          <cell r="AX1138">
            <v>84</v>
          </cell>
          <cell r="AY1138">
            <v>88</v>
          </cell>
          <cell r="AZ1138">
            <v>80</v>
          </cell>
          <cell r="BA1138" t="str">
            <v/>
          </cell>
          <cell r="BB1138">
            <v>0</v>
          </cell>
          <cell r="BC1138">
            <v>86.75</v>
          </cell>
          <cell r="BD1138">
            <v>84.5</v>
          </cell>
          <cell r="BE1138">
            <v>88</v>
          </cell>
          <cell r="BF1138">
            <v>82</v>
          </cell>
          <cell r="BG1138" t="str">
            <v/>
          </cell>
          <cell r="BH1138">
            <v>0</v>
          </cell>
          <cell r="BI1138">
            <v>84.33</v>
          </cell>
          <cell r="BJ1138">
            <v>80</v>
          </cell>
          <cell r="BK1138">
            <v>77.75</v>
          </cell>
          <cell r="BL1138">
            <v>78</v>
          </cell>
          <cell r="BM1138" t="str">
            <v/>
          </cell>
          <cell r="BN1138">
            <v>0</v>
          </cell>
          <cell r="BO1138">
            <v>81.13</v>
          </cell>
          <cell r="BP1138">
            <v>78.25</v>
          </cell>
          <cell r="BQ1138">
            <v>77.75</v>
          </cell>
          <cell r="BR1138">
            <v>85</v>
          </cell>
          <cell r="BS1138" t="str">
            <v/>
          </cell>
          <cell r="BT1138">
            <v>0</v>
          </cell>
          <cell r="BU1138">
            <v>86.5</v>
          </cell>
          <cell r="BV1138">
            <v>84.25</v>
          </cell>
          <cell r="BW1138">
            <v>88.5</v>
          </cell>
          <cell r="BX1138">
            <v>88</v>
          </cell>
          <cell r="BY1138" t="str">
            <v/>
          </cell>
          <cell r="BZ1138">
            <v>0</v>
          </cell>
          <cell r="CA1138">
            <v>86.78</v>
          </cell>
          <cell r="CB1138">
            <v>81.75</v>
          </cell>
          <cell r="CC1138">
            <v>81</v>
          </cell>
          <cell r="CD1138">
            <v>82</v>
          </cell>
          <cell r="CE1138" t="str">
            <v/>
          </cell>
          <cell r="CF1138">
            <v>0</v>
          </cell>
          <cell r="CG1138">
            <v>86.25</v>
          </cell>
          <cell r="CH1138">
            <v>76.25</v>
          </cell>
          <cell r="CI1138">
            <v>78</v>
          </cell>
          <cell r="CJ1138">
            <v>82</v>
          </cell>
          <cell r="CK1138" t="str">
            <v/>
          </cell>
          <cell r="CL1138">
            <v>0</v>
          </cell>
          <cell r="CM1138">
            <v>76.17</v>
          </cell>
          <cell r="CN1138">
            <v>83.5</v>
          </cell>
          <cell r="CO1138">
            <v>80</v>
          </cell>
          <cell r="CP1138">
            <v>78</v>
          </cell>
          <cell r="CQ1138" t="str">
            <v/>
          </cell>
          <cell r="CR1138">
            <v>0</v>
          </cell>
          <cell r="CS1138">
            <v>82.08</v>
          </cell>
          <cell r="CT1138">
            <v>89.75</v>
          </cell>
          <cell r="CU1138">
            <v>86.5</v>
          </cell>
          <cell r="CV1138">
            <v>83</v>
          </cell>
          <cell r="CW1138" t="str">
            <v/>
          </cell>
          <cell r="CX1138">
            <v>0</v>
          </cell>
          <cell r="CY1138">
            <v>82.44</v>
          </cell>
          <cell r="CZ1138">
            <v>83.75</v>
          </cell>
          <cell r="DA1138">
            <v>76.75</v>
          </cell>
          <cell r="DB1138">
            <v>83</v>
          </cell>
          <cell r="DC1138" t="str">
            <v/>
          </cell>
          <cell r="DD1138">
            <v>0</v>
          </cell>
          <cell r="DE1138">
            <v>91</v>
          </cell>
          <cell r="DF1138">
            <v>81</v>
          </cell>
          <cell r="DG1138">
            <v>81.75</v>
          </cell>
          <cell r="DH1138">
            <v>88</v>
          </cell>
          <cell r="DI1138" t="str">
            <v/>
          </cell>
          <cell r="DJ1138">
            <v>0</v>
          </cell>
          <cell r="DK1138">
            <v>0</v>
          </cell>
          <cell r="DL1138">
            <v>0</v>
          </cell>
          <cell r="DM1138">
            <v>0</v>
          </cell>
          <cell r="DN1138">
            <v>85</v>
          </cell>
          <cell r="DO1138" t="str">
            <v/>
          </cell>
          <cell r="DP1138">
            <v>0</v>
          </cell>
          <cell r="DQ1138">
            <v>89</v>
          </cell>
          <cell r="DR1138">
            <v>85.5</v>
          </cell>
          <cell r="DS1138">
            <v>91.5</v>
          </cell>
          <cell r="DT1138">
            <v>82</v>
          </cell>
          <cell r="DU1138" t="str">
            <v/>
          </cell>
          <cell r="DV1138">
            <v>0</v>
          </cell>
          <cell r="DW1138">
            <v>91</v>
          </cell>
          <cell r="DX1138">
            <v>86.75</v>
          </cell>
          <cell r="DY1138">
            <v>79.75</v>
          </cell>
          <cell r="DZ1138">
            <v>85</v>
          </cell>
          <cell r="EA1138" t="str">
            <v/>
          </cell>
          <cell r="EB1138">
            <v>0</v>
          </cell>
          <cell r="EC1138">
            <v>79.78</v>
          </cell>
          <cell r="ED1138">
            <v>78.25</v>
          </cell>
          <cell r="EE1138">
            <v>84.25</v>
          </cell>
          <cell r="EF1138">
            <v>77</v>
          </cell>
          <cell r="EG1138" t="str">
            <v/>
          </cell>
          <cell r="EH1138">
            <v>0</v>
          </cell>
          <cell r="EI1138">
            <v>78.5</v>
          </cell>
          <cell r="EJ1138">
            <v>74.75</v>
          </cell>
          <cell r="EK1138">
            <v>74.5</v>
          </cell>
          <cell r="EL1138">
            <v>76</v>
          </cell>
          <cell r="EM1138" t="str">
            <v/>
          </cell>
          <cell r="EN1138">
            <v>0</v>
          </cell>
          <cell r="EO1138">
            <v>78.5</v>
          </cell>
          <cell r="EP1138">
            <v>74.75</v>
          </cell>
          <cell r="EQ1138">
            <v>74.5</v>
          </cell>
          <cell r="ER1138">
            <v>76</v>
          </cell>
          <cell r="ES1138" t="str">
            <v/>
          </cell>
          <cell r="ET1138">
            <v>0</v>
          </cell>
          <cell r="EU1138">
            <v>78.5</v>
          </cell>
          <cell r="EV1138">
            <v>74.75</v>
          </cell>
          <cell r="EW1138">
            <v>74.5</v>
          </cell>
          <cell r="EX1138">
            <v>76</v>
          </cell>
          <cell r="EY1138" t="str">
            <v/>
          </cell>
          <cell r="EZ1138">
            <v>0</v>
          </cell>
          <cell r="FA1138">
            <v>79.33</v>
          </cell>
          <cell r="FB1138">
            <v>71.25</v>
          </cell>
          <cell r="FC1138">
            <v>79</v>
          </cell>
          <cell r="FD1138">
            <v>72</v>
          </cell>
          <cell r="FE1138" t="str">
            <v/>
          </cell>
          <cell r="FF1138">
            <v>0</v>
          </cell>
          <cell r="FG1138">
            <v>79.33</v>
          </cell>
          <cell r="FH1138">
            <v>71.25</v>
          </cell>
          <cell r="FI1138">
            <v>79</v>
          </cell>
          <cell r="FJ1138">
            <v>72</v>
          </cell>
          <cell r="FK1138" t="str">
            <v/>
          </cell>
          <cell r="FL1138">
            <v>0</v>
          </cell>
          <cell r="FM1138">
            <v>79.33</v>
          </cell>
          <cell r="FN1138">
            <v>71.25</v>
          </cell>
          <cell r="FO1138">
            <v>79</v>
          </cell>
          <cell r="FP1138">
            <v>72</v>
          </cell>
          <cell r="FQ1138" t="str">
            <v/>
          </cell>
          <cell r="FR1138">
            <v>0</v>
          </cell>
          <cell r="FS1138">
            <v>79.33</v>
          </cell>
          <cell r="FT1138">
            <v>71.25</v>
          </cell>
          <cell r="FU1138">
            <v>79</v>
          </cell>
          <cell r="FV1138">
            <v>72</v>
          </cell>
          <cell r="FW1138" t="str">
            <v/>
          </cell>
          <cell r="FX1138">
            <v>0</v>
          </cell>
          <cell r="FY1138">
            <v>79.33</v>
          </cell>
          <cell r="FZ1138">
            <v>71.25</v>
          </cell>
          <cell r="GA1138">
            <v>79</v>
          </cell>
          <cell r="GB1138">
            <v>72</v>
          </cell>
          <cell r="GC1138" t="str">
            <v/>
          </cell>
          <cell r="GD1138">
            <v>0</v>
          </cell>
          <cell r="GE1138">
            <v>79.33</v>
          </cell>
          <cell r="GF1138">
            <v>71.25</v>
          </cell>
          <cell r="GG1138">
            <v>79</v>
          </cell>
          <cell r="GH1138">
            <v>72</v>
          </cell>
          <cell r="GI1138" t="str">
            <v/>
          </cell>
          <cell r="GJ1138">
            <v>0</v>
          </cell>
          <cell r="GK1138">
            <v>79.33</v>
          </cell>
          <cell r="GL1138">
            <v>71.25</v>
          </cell>
          <cell r="GM1138">
            <v>79</v>
          </cell>
          <cell r="GN1138">
            <v>72</v>
          </cell>
          <cell r="GO1138" t="str">
            <v/>
          </cell>
          <cell r="GP1138">
            <v>0</v>
          </cell>
          <cell r="GQ1138">
            <v>79.33</v>
          </cell>
          <cell r="GR1138">
            <v>71.25</v>
          </cell>
          <cell r="GS1138">
            <v>79</v>
          </cell>
          <cell r="GT1138">
            <v>72</v>
          </cell>
          <cell r="GU1138" t="str">
            <v/>
          </cell>
          <cell r="GV1138">
            <v>0</v>
          </cell>
          <cell r="GW1138">
            <v>81.92</v>
          </cell>
          <cell r="GX1138">
            <v>78.75</v>
          </cell>
          <cell r="GY1138">
            <v>70</v>
          </cell>
          <cell r="GZ1138">
            <v>78</v>
          </cell>
          <cell r="HA1138" t="str">
            <v>EKO-L</v>
          </cell>
          <cell r="HB1138">
            <v>0</v>
          </cell>
          <cell r="HC1138">
            <v>83.83</v>
          </cell>
          <cell r="HD1138">
            <v>75.75</v>
          </cell>
          <cell r="HE1138">
            <v>77.5</v>
          </cell>
          <cell r="HF1138">
            <v>79</v>
          </cell>
          <cell r="HH1138">
            <v>0</v>
          </cell>
          <cell r="HM1138" t="str">
            <v/>
          </cell>
          <cell r="HN1138" t="str">
            <v/>
          </cell>
          <cell r="HS1138">
            <v>0</v>
          </cell>
          <cell r="HT1138" t="str">
            <v>PKN</v>
          </cell>
          <cell r="HU1138">
            <v>0</v>
          </cell>
          <cell r="HV1138" t="str">
            <v>IND</v>
          </cell>
          <cell r="HW1138">
            <v>0</v>
          </cell>
          <cell r="HX1138" t="str">
            <v>MAT-W</v>
          </cell>
          <cell r="HY1138">
            <v>0</v>
          </cell>
          <cell r="HZ1138" t="str">
            <v>SEJ-W</v>
          </cell>
          <cell r="IA1138">
            <v>0</v>
          </cell>
          <cell r="IB1138" t="str">
            <v>IGR-W</v>
          </cell>
          <cell r="IC1138">
            <v>0</v>
          </cell>
          <cell r="ID1138" t="str">
            <v>SBO</v>
          </cell>
          <cell r="IE1138">
            <v>0</v>
          </cell>
          <cell r="IF1138" t="str">
            <v>PJO</v>
          </cell>
          <cell r="IG1138">
            <v>0</v>
          </cell>
          <cell r="IH1138" t="str">
            <v>PRA</v>
          </cell>
          <cell r="II1138">
            <v>0</v>
          </cell>
          <cell r="IJ1138" t="str">
            <v>JAW</v>
          </cell>
          <cell r="IK1138">
            <v>0</v>
          </cell>
          <cell r="IL1138" t="str">
            <v>ARB</v>
          </cell>
          <cell r="IM1138">
            <v>0</v>
          </cell>
          <cell r="IN1138" t="str">
            <v>PKM</v>
          </cell>
          <cell r="IO1138">
            <v>0</v>
          </cell>
          <cell r="IP1138" t="str">
            <v>MAT-P</v>
          </cell>
          <cell r="IQ1138">
            <v>0</v>
          </cell>
          <cell r="IR1138" t="str">
            <v>BIO-P</v>
          </cell>
          <cell r="IS1138">
            <v>0</v>
          </cell>
          <cell r="IT1138" t="str">
            <v>FIS-P</v>
          </cell>
          <cell r="IU1138">
            <v>0</v>
          </cell>
          <cell r="IV1138" t="str">
            <v>KIM-P</v>
          </cell>
          <cell r="IW1138">
            <v>0</v>
          </cell>
          <cell r="IX1138" t="str">
            <v>EKO-L</v>
          </cell>
          <cell r="IY1138">
            <v>0</v>
          </cell>
          <cell r="JA1138">
            <v>0</v>
          </cell>
        </row>
        <row r="1139">
          <cell r="Q1139" t="str">
            <v/>
          </cell>
          <cell r="AB1139" t="str">
            <v/>
          </cell>
          <cell r="AC1139">
            <v>28</v>
          </cell>
          <cell r="AI1139" t="str">
            <v/>
          </cell>
          <cell r="AJ1139">
            <v>0</v>
          </cell>
          <cell r="AK1139">
            <v>83.25</v>
          </cell>
          <cell r="AL1139">
            <v>84.5</v>
          </cell>
          <cell r="AM1139">
            <v>88</v>
          </cell>
          <cell r="AN1139">
            <v>80</v>
          </cell>
          <cell r="AO1139" t="str">
            <v/>
          </cell>
          <cell r="AP1139">
            <v>0</v>
          </cell>
          <cell r="AQ1139">
            <v>85</v>
          </cell>
          <cell r="AR1139">
            <v>0</v>
          </cell>
          <cell r="AS1139">
            <v>78.5</v>
          </cell>
          <cell r="AT1139">
            <v>81</v>
          </cell>
          <cell r="AU1139" t="str">
            <v/>
          </cell>
          <cell r="AV1139">
            <v>0</v>
          </cell>
          <cell r="AW1139">
            <v>81.83</v>
          </cell>
          <cell r="AX1139">
            <v>84</v>
          </cell>
          <cell r="AY1139">
            <v>88</v>
          </cell>
          <cell r="AZ1139">
            <v>80</v>
          </cell>
          <cell r="BA1139" t="str">
            <v/>
          </cell>
          <cell r="BB1139">
            <v>0</v>
          </cell>
          <cell r="BC1139">
            <v>86.75</v>
          </cell>
          <cell r="BD1139">
            <v>84.5</v>
          </cell>
          <cell r="BE1139">
            <v>88</v>
          </cell>
          <cell r="BF1139">
            <v>82</v>
          </cell>
          <cell r="BG1139" t="str">
            <v/>
          </cell>
          <cell r="BH1139">
            <v>0</v>
          </cell>
          <cell r="BI1139">
            <v>84.33</v>
          </cell>
          <cell r="BJ1139">
            <v>80</v>
          </cell>
          <cell r="BK1139">
            <v>77.75</v>
          </cell>
          <cell r="BL1139">
            <v>78</v>
          </cell>
          <cell r="BM1139" t="str">
            <v/>
          </cell>
          <cell r="BN1139">
            <v>0</v>
          </cell>
          <cell r="BO1139">
            <v>81.13</v>
          </cell>
          <cell r="BP1139">
            <v>78.25</v>
          </cell>
          <cell r="BQ1139">
            <v>77.75</v>
          </cell>
          <cell r="BR1139">
            <v>85</v>
          </cell>
          <cell r="BS1139" t="str">
            <v/>
          </cell>
          <cell r="BT1139">
            <v>0</v>
          </cell>
          <cell r="BU1139">
            <v>86.5</v>
          </cell>
          <cell r="BV1139">
            <v>84.25</v>
          </cell>
          <cell r="BW1139">
            <v>88.5</v>
          </cell>
          <cell r="BX1139">
            <v>88</v>
          </cell>
          <cell r="BY1139" t="str">
            <v/>
          </cell>
          <cell r="BZ1139">
            <v>0</v>
          </cell>
          <cell r="CA1139">
            <v>86.78</v>
          </cell>
          <cell r="CB1139">
            <v>81.75</v>
          </cell>
          <cell r="CC1139">
            <v>81</v>
          </cell>
          <cell r="CD1139">
            <v>82</v>
          </cell>
          <cell r="CE1139" t="str">
            <v/>
          </cell>
          <cell r="CF1139">
            <v>0</v>
          </cell>
          <cell r="CG1139">
            <v>86.25</v>
          </cell>
          <cell r="CH1139">
            <v>76.25</v>
          </cell>
          <cell r="CI1139">
            <v>78</v>
          </cell>
          <cell r="CJ1139">
            <v>82</v>
          </cell>
          <cell r="CK1139" t="str">
            <v/>
          </cell>
          <cell r="CL1139">
            <v>0</v>
          </cell>
          <cell r="CM1139">
            <v>76.17</v>
          </cell>
          <cell r="CN1139">
            <v>83.5</v>
          </cell>
          <cell r="CO1139">
            <v>80</v>
          </cell>
          <cell r="CP1139">
            <v>78</v>
          </cell>
          <cell r="CQ1139" t="str">
            <v/>
          </cell>
          <cell r="CR1139">
            <v>0</v>
          </cell>
          <cell r="CS1139">
            <v>82.08</v>
          </cell>
          <cell r="CT1139">
            <v>89.75</v>
          </cell>
          <cell r="CU1139">
            <v>86.5</v>
          </cell>
          <cell r="CV1139">
            <v>83</v>
          </cell>
          <cell r="CW1139" t="str">
            <v/>
          </cell>
          <cell r="CX1139">
            <v>0</v>
          </cell>
          <cell r="CY1139">
            <v>82.44</v>
          </cell>
          <cell r="CZ1139">
            <v>83.75</v>
          </cell>
          <cell r="DA1139">
            <v>76.75</v>
          </cell>
          <cell r="DB1139">
            <v>83</v>
          </cell>
          <cell r="DC1139" t="str">
            <v/>
          </cell>
          <cell r="DD1139">
            <v>0</v>
          </cell>
          <cell r="DE1139">
            <v>91</v>
          </cell>
          <cell r="DF1139">
            <v>81</v>
          </cell>
          <cell r="DG1139">
            <v>81.75</v>
          </cell>
          <cell r="DH1139">
            <v>88</v>
          </cell>
          <cell r="DI1139" t="str">
            <v/>
          </cell>
          <cell r="DJ1139">
            <v>0</v>
          </cell>
          <cell r="DK1139">
            <v>0</v>
          </cell>
          <cell r="DL1139">
            <v>0</v>
          </cell>
          <cell r="DM1139">
            <v>0</v>
          </cell>
          <cell r="DN1139">
            <v>85</v>
          </cell>
          <cell r="DO1139" t="str">
            <v/>
          </cell>
          <cell r="DP1139">
            <v>0</v>
          </cell>
          <cell r="DQ1139">
            <v>89</v>
          </cell>
          <cell r="DR1139">
            <v>85.5</v>
          </cell>
          <cell r="DS1139">
            <v>91.5</v>
          </cell>
          <cell r="DT1139">
            <v>82</v>
          </cell>
          <cell r="DU1139" t="str">
            <v/>
          </cell>
          <cell r="DV1139">
            <v>0</v>
          </cell>
          <cell r="DW1139">
            <v>91</v>
          </cell>
          <cell r="DX1139">
            <v>86.75</v>
          </cell>
          <cell r="DY1139">
            <v>79.75</v>
          </cell>
          <cell r="DZ1139">
            <v>85</v>
          </cell>
          <cell r="EA1139" t="str">
            <v/>
          </cell>
          <cell r="EB1139">
            <v>0</v>
          </cell>
          <cell r="EC1139">
            <v>79.78</v>
          </cell>
          <cell r="ED1139">
            <v>78.25</v>
          </cell>
          <cell r="EE1139">
            <v>84.25</v>
          </cell>
          <cell r="EF1139">
            <v>77</v>
          </cell>
          <cell r="EG1139" t="str">
            <v/>
          </cell>
          <cell r="EH1139">
            <v>0</v>
          </cell>
          <cell r="EI1139">
            <v>78.5</v>
          </cell>
          <cell r="EJ1139">
            <v>74.75</v>
          </cell>
          <cell r="EK1139">
            <v>74.5</v>
          </cell>
          <cell r="EL1139">
            <v>76</v>
          </cell>
          <cell r="EM1139" t="str">
            <v/>
          </cell>
          <cell r="EN1139">
            <v>0</v>
          </cell>
          <cell r="EO1139">
            <v>78.5</v>
          </cell>
          <cell r="EP1139">
            <v>74.75</v>
          </cell>
          <cell r="EQ1139">
            <v>74.5</v>
          </cell>
          <cell r="ER1139">
            <v>76</v>
          </cell>
          <cell r="ES1139" t="str">
            <v/>
          </cell>
          <cell r="ET1139">
            <v>0</v>
          </cell>
          <cell r="EU1139">
            <v>78.5</v>
          </cell>
          <cell r="EV1139">
            <v>74.75</v>
          </cell>
          <cell r="EW1139">
            <v>74.5</v>
          </cell>
          <cell r="EX1139">
            <v>76</v>
          </cell>
          <cell r="EY1139" t="str">
            <v/>
          </cell>
          <cell r="EZ1139">
            <v>0</v>
          </cell>
          <cell r="FA1139">
            <v>79.33</v>
          </cell>
          <cell r="FB1139">
            <v>71.25</v>
          </cell>
          <cell r="FC1139">
            <v>79</v>
          </cell>
          <cell r="FD1139">
            <v>72</v>
          </cell>
          <cell r="FE1139" t="str">
            <v/>
          </cell>
          <cell r="FF1139">
            <v>0</v>
          </cell>
          <cell r="FG1139">
            <v>79.33</v>
          </cell>
          <cell r="FH1139">
            <v>71.25</v>
          </cell>
          <cell r="FI1139">
            <v>79</v>
          </cell>
          <cell r="FJ1139">
            <v>72</v>
          </cell>
          <cell r="FK1139" t="str">
            <v/>
          </cell>
          <cell r="FL1139">
            <v>0</v>
          </cell>
          <cell r="FM1139">
            <v>79.33</v>
          </cell>
          <cell r="FN1139">
            <v>71.25</v>
          </cell>
          <cell r="FO1139">
            <v>79</v>
          </cell>
          <cell r="FP1139">
            <v>72</v>
          </cell>
          <cell r="FQ1139" t="str">
            <v/>
          </cell>
          <cell r="FR1139">
            <v>0</v>
          </cell>
          <cell r="FS1139">
            <v>79.33</v>
          </cell>
          <cell r="FT1139">
            <v>71.25</v>
          </cell>
          <cell r="FU1139">
            <v>79</v>
          </cell>
          <cell r="FV1139">
            <v>72</v>
          </cell>
          <cell r="FW1139" t="str">
            <v/>
          </cell>
          <cell r="FX1139">
            <v>0</v>
          </cell>
          <cell r="FY1139">
            <v>79.33</v>
          </cell>
          <cell r="FZ1139">
            <v>71.25</v>
          </cell>
          <cell r="GA1139">
            <v>79</v>
          </cell>
          <cell r="GB1139">
            <v>72</v>
          </cell>
          <cell r="GC1139" t="str">
            <v/>
          </cell>
          <cell r="GD1139">
            <v>0</v>
          </cell>
          <cell r="GE1139">
            <v>79.33</v>
          </cell>
          <cell r="GF1139">
            <v>71.25</v>
          </cell>
          <cell r="GG1139">
            <v>79</v>
          </cell>
          <cell r="GH1139">
            <v>72</v>
          </cell>
          <cell r="GI1139" t="str">
            <v/>
          </cell>
          <cell r="GJ1139">
            <v>0</v>
          </cell>
          <cell r="GK1139">
            <v>79.33</v>
          </cell>
          <cell r="GL1139">
            <v>71.25</v>
          </cell>
          <cell r="GM1139">
            <v>79</v>
          </cell>
          <cell r="GN1139">
            <v>72</v>
          </cell>
          <cell r="GO1139" t="str">
            <v/>
          </cell>
          <cell r="GP1139">
            <v>0</v>
          </cell>
          <cell r="GQ1139">
            <v>79.33</v>
          </cell>
          <cell r="GR1139">
            <v>71.25</v>
          </cell>
          <cell r="GS1139">
            <v>79</v>
          </cell>
          <cell r="GT1139">
            <v>72</v>
          </cell>
          <cell r="GU1139" t="str">
            <v/>
          </cell>
          <cell r="GV1139">
            <v>0</v>
          </cell>
          <cell r="GW1139">
            <v>81.92</v>
          </cell>
          <cell r="GX1139">
            <v>78.75</v>
          </cell>
          <cell r="GY1139">
            <v>70</v>
          </cell>
          <cell r="GZ1139">
            <v>78</v>
          </cell>
          <cell r="HA1139" t="str">
            <v>EKO-L</v>
          </cell>
          <cell r="HB1139">
            <v>0</v>
          </cell>
          <cell r="HC1139">
            <v>83.83</v>
          </cell>
          <cell r="HD1139">
            <v>75.75</v>
          </cell>
          <cell r="HE1139">
            <v>77.5</v>
          </cell>
          <cell r="HF1139">
            <v>79</v>
          </cell>
          <cell r="HH1139">
            <v>0</v>
          </cell>
          <cell r="HM1139" t="str">
            <v/>
          </cell>
          <cell r="HN1139" t="str">
            <v/>
          </cell>
          <cell r="HS1139">
            <v>0</v>
          </cell>
          <cell r="HT1139" t="str">
            <v>PKN</v>
          </cell>
          <cell r="HU1139">
            <v>0</v>
          </cell>
          <cell r="HV1139" t="str">
            <v>IND</v>
          </cell>
          <cell r="HW1139">
            <v>0</v>
          </cell>
          <cell r="HX1139" t="str">
            <v>MAT-W</v>
          </cell>
          <cell r="HY1139">
            <v>0</v>
          </cell>
          <cell r="HZ1139" t="str">
            <v>SEJ-W</v>
          </cell>
          <cell r="IA1139">
            <v>0</v>
          </cell>
          <cell r="IB1139" t="str">
            <v>IGR-W</v>
          </cell>
          <cell r="IC1139">
            <v>0</v>
          </cell>
          <cell r="ID1139" t="str">
            <v>SBO</v>
          </cell>
          <cell r="IE1139">
            <v>0</v>
          </cell>
          <cell r="IF1139" t="str">
            <v>PJO</v>
          </cell>
          <cell r="IG1139">
            <v>0</v>
          </cell>
          <cell r="IH1139" t="str">
            <v>PRA</v>
          </cell>
          <cell r="II1139">
            <v>0</v>
          </cell>
          <cell r="IJ1139" t="str">
            <v>JAW</v>
          </cell>
          <cell r="IK1139">
            <v>0</v>
          </cell>
          <cell r="IL1139" t="str">
            <v>ARB</v>
          </cell>
          <cell r="IM1139">
            <v>0</v>
          </cell>
          <cell r="IN1139" t="str">
            <v>PKM</v>
          </cell>
          <cell r="IO1139">
            <v>0</v>
          </cell>
          <cell r="IP1139" t="str">
            <v>MAT-P</v>
          </cell>
          <cell r="IQ1139">
            <v>0</v>
          </cell>
          <cell r="IR1139" t="str">
            <v>BIO-P</v>
          </cell>
          <cell r="IS1139">
            <v>0</v>
          </cell>
          <cell r="IT1139" t="str">
            <v>FIS-P</v>
          </cell>
          <cell r="IU1139">
            <v>0</v>
          </cell>
          <cell r="IV1139" t="str">
            <v>KIM-P</v>
          </cell>
          <cell r="IW1139">
            <v>0</v>
          </cell>
          <cell r="IX1139" t="str">
            <v>EKO-L</v>
          </cell>
          <cell r="IY1139">
            <v>0</v>
          </cell>
          <cell r="JA1139">
            <v>0</v>
          </cell>
        </row>
        <row r="1140">
          <cell r="Q1140" t="str">
            <v/>
          </cell>
          <cell r="AB1140" t="str">
            <v/>
          </cell>
          <cell r="AC1140">
            <v>29</v>
          </cell>
          <cell r="AI1140" t="str">
            <v/>
          </cell>
          <cell r="AJ1140">
            <v>0</v>
          </cell>
          <cell r="AK1140">
            <v>83.25</v>
          </cell>
          <cell r="AL1140">
            <v>84.5</v>
          </cell>
          <cell r="AM1140">
            <v>88</v>
          </cell>
          <cell r="AN1140">
            <v>80</v>
          </cell>
          <cell r="AO1140" t="str">
            <v/>
          </cell>
          <cell r="AP1140">
            <v>0</v>
          </cell>
          <cell r="AQ1140">
            <v>85</v>
          </cell>
          <cell r="AR1140">
            <v>0</v>
          </cell>
          <cell r="AS1140">
            <v>78.5</v>
          </cell>
          <cell r="AT1140">
            <v>81</v>
          </cell>
          <cell r="AU1140" t="str">
            <v/>
          </cell>
          <cell r="AV1140">
            <v>0</v>
          </cell>
          <cell r="AW1140">
            <v>81.83</v>
          </cell>
          <cell r="AX1140">
            <v>84</v>
          </cell>
          <cell r="AY1140">
            <v>88</v>
          </cell>
          <cell r="AZ1140">
            <v>80</v>
          </cell>
          <cell r="BA1140" t="str">
            <v/>
          </cell>
          <cell r="BB1140">
            <v>0</v>
          </cell>
          <cell r="BC1140">
            <v>86.75</v>
          </cell>
          <cell r="BD1140">
            <v>84.5</v>
          </cell>
          <cell r="BE1140">
            <v>88</v>
          </cell>
          <cell r="BF1140">
            <v>82</v>
          </cell>
          <cell r="BG1140" t="str">
            <v/>
          </cell>
          <cell r="BH1140">
            <v>0</v>
          </cell>
          <cell r="BI1140">
            <v>84.33</v>
          </cell>
          <cell r="BJ1140">
            <v>80</v>
          </cell>
          <cell r="BK1140">
            <v>77.75</v>
          </cell>
          <cell r="BL1140">
            <v>78</v>
          </cell>
          <cell r="BM1140" t="str">
            <v/>
          </cell>
          <cell r="BN1140">
            <v>0</v>
          </cell>
          <cell r="BO1140">
            <v>81.13</v>
          </cell>
          <cell r="BP1140">
            <v>78.25</v>
          </cell>
          <cell r="BQ1140">
            <v>77.75</v>
          </cell>
          <cell r="BR1140">
            <v>85</v>
          </cell>
          <cell r="BS1140" t="str">
            <v/>
          </cell>
          <cell r="BT1140">
            <v>0</v>
          </cell>
          <cell r="BU1140">
            <v>86.5</v>
          </cell>
          <cell r="BV1140">
            <v>84.25</v>
          </cell>
          <cell r="BW1140">
            <v>88.5</v>
          </cell>
          <cell r="BX1140">
            <v>88</v>
          </cell>
          <cell r="BY1140" t="str">
            <v/>
          </cell>
          <cell r="BZ1140">
            <v>0</v>
          </cell>
          <cell r="CA1140">
            <v>86.78</v>
          </cell>
          <cell r="CB1140">
            <v>81.75</v>
          </cell>
          <cell r="CC1140">
            <v>81</v>
          </cell>
          <cell r="CD1140">
            <v>82</v>
          </cell>
          <cell r="CE1140" t="str">
            <v/>
          </cell>
          <cell r="CF1140">
            <v>0</v>
          </cell>
          <cell r="CG1140">
            <v>86.25</v>
          </cell>
          <cell r="CH1140">
            <v>76.25</v>
          </cell>
          <cell r="CI1140">
            <v>78</v>
          </cell>
          <cell r="CJ1140">
            <v>82</v>
          </cell>
          <cell r="CK1140" t="str">
            <v/>
          </cell>
          <cell r="CL1140">
            <v>0</v>
          </cell>
          <cell r="CM1140">
            <v>76.17</v>
          </cell>
          <cell r="CN1140">
            <v>83.5</v>
          </cell>
          <cell r="CO1140">
            <v>80</v>
          </cell>
          <cell r="CP1140">
            <v>78</v>
          </cell>
          <cell r="CQ1140" t="str">
            <v/>
          </cell>
          <cell r="CR1140">
            <v>0</v>
          </cell>
          <cell r="CS1140">
            <v>82.08</v>
          </cell>
          <cell r="CT1140">
            <v>89.75</v>
          </cell>
          <cell r="CU1140">
            <v>86.5</v>
          </cell>
          <cell r="CV1140">
            <v>83</v>
          </cell>
          <cell r="CW1140" t="str">
            <v/>
          </cell>
          <cell r="CX1140">
            <v>0</v>
          </cell>
          <cell r="CY1140">
            <v>82.44</v>
          </cell>
          <cell r="CZ1140">
            <v>83.75</v>
          </cell>
          <cell r="DA1140">
            <v>76.75</v>
          </cell>
          <cell r="DB1140">
            <v>83</v>
          </cell>
          <cell r="DC1140" t="str">
            <v/>
          </cell>
          <cell r="DD1140">
            <v>0</v>
          </cell>
          <cell r="DE1140">
            <v>91</v>
          </cell>
          <cell r="DF1140">
            <v>81</v>
          </cell>
          <cell r="DG1140">
            <v>81.75</v>
          </cell>
          <cell r="DH1140">
            <v>88</v>
          </cell>
          <cell r="DI1140" t="str">
            <v/>
          </cell>
          <cell r="DJ1140">
            <v>0</v>
          </cell>
          <cell r="DK1140">
            <v>0</v>
          </cell>
          <cell r="DL1140">
            <v>0</v>
          </cell>
          <cell r="DM1140">
            <v>0</v>
          </cell>
          <cell r="DN1140">
            <v>85</v>
          </cell>
          <cell r="DO1140" t="str">
            <v/>
          </cell>
          <cell r="DP1140">
            <v>0</v>
          </cell>
          <cell r="DQ1140">
            <v>89</v>
          </cell>
          <cell r="DR1140">
            <v>85.5</v>
          </cell>
          <cell r="DS1140">
            <v>91.5</v>
          </cell>
          <cell r="DT1140">
            <v>82</v>
          </cell>
          <cell r="DU1140" t="str">
            <v/>
          </cell>
          <cell r="DV1140">
            <v>0</v>
          </cell>
          <cell r="DW1140">
            <v>91</v>
          </cell>
          <cell r="DX1140">
            <v>86.75</v>
          </cell>
          <cell r="DY1140">
            <v>79.75</v>
          </cell>
          <cell r="DZ1140">
            <v>85</v>
          </cell>
          <cell r="EA1140" t="str">
            <v/>
          </cell>
          <cell r="EB1140">
            <v>0</v>
          </cell>
          <cell r="EC1140">
            <v>79.78</v>
          </cell>
          <cell r="ED1140">
            <v>78.25</v>
          </cell>
          <cell r="EE1140">
            <v>84.25</v>
          </cell>
          <cell r="EF1140">
            <v>77</v>
          </cell>
          <cell r="EG1140" t="str">
            <v/>
          </cell>
          <cell r="EH1140">
            <v>0</v>
          </cell>
          <cell r="EI1140">
            <v>78.5</v>
          </cell>
          <cell r="EJ1140">
            <v>74.75</v>
          </cell>
          <cell r="EK1140">
            <v>74.5</v>
          </cell>
          <cell r="EL1140">
            <v>76</v>
          </cell>
          <cell r="EM1140" t="str">
            <v/>
          </cell>
          <cell r="EN1140">
            <v>0</v>
          </cell>
          <cell r="EO1140">
            <v>78.5</v>
          </cell>
          <cell r="EP1140">
            <v>74.75</v>
          </cell>
          <cell r="EQ1140">
            <v>74.5</v>
          </cell>
          <cell r="ER1140">
            <v>76</v>
          </cell>
          <cell r="ES1140" t="str">
            <v/>
          </cell>
          <cell r="ET1140">
            <v>0</v>
          </cell>
          <cell r="EU1140">
            <v>78.5</v>
          </cell>
          <cell r="EV1140">
            <v>74.75</v>
          </cell>
          <cell r="EW1140">
            <v>74.5</v>
          </cell>
          <cell r="EX1140">
            <v>76</v>
          </cell>
          <cell r="EY1140" t="str">
            <v/>
          </cell>
          <cell r="EZ1140">
            <v>0</v>
          </cell>
          <cell r="FA1140">
            <v>79.33</v>
          </cell>
          <cell r="FB1140">
            <v>71.25</v>
          </cell>
          <cell r="FC1140">
            <v>79</v>
          </cell>
          <cell r="FD1140">
            <v>72</v>
          </cell>
          <cell r="FE1140" t="str">
            <v/>
          </cell>
          <cell r="FF1140">
            <v>0</v>
          </cell>
          <cell r="FG1140">
            <v>79.33</v>
          </cell>
          <cell r="FH1140">
            <v>71.25</v>
          </cell>
          <cell r="FI1140">
            <v>79</v>
          </cell>
          <cell r="FJ1140">
            <v>72</v>
          </cell>
          <cell r="FK1140" t="str">
            <v/>
          </cell>
          <cell r="FL1140">
            <v>0</v>
          </cell>
          <cell r="FM1140">
            <v>79.33</v>
          </cell>
          <cell r="FN1140">
            <v>71.25</v>
          </cell>
          <cell r="FO1140">
            <v>79</v>
          </cell>
          <cell r="FP1140">
            <v>72</v>
          </cell>
          <cell r="FQ1140" t="str">
            <v/>
          </cell>
          <cell r="FR1140">
            <v>0</v>
          </cell>
          <cell r="FS1140">
            <v>79.33</v>
          </cell>
          <cell r="FT1140">
            <v>71.25</v>
          </cell>
          <cell r="FU1140">
            <v>79</v>
          </cell>
          <cell r="FV1140">
            <v>72</v>
          </cell>
          <cell r="FW1140" t="str">
            <v/>
          </cell>
          <cell r="FX1140">
            <v>0</v>
          </cell>
          <cell r="FY1140">
            <v>79.33</v>
          </cell>
          <cell r="FZ1140">
            <v>71.25</v>
          </cell>
          <cell r="GA1140">
            <v>79</v>
          </cell>
          <cell r="GB1140">
            <v>72</v>
          </cell>
          <cell r="GC1140" t="str">
            <v/>
          </cell>
          <cell r="GD1140">
            <v>0</v>
          </cell>
          <cell r="GE1140">
            <v>79.33</v>
          </cell>
          <cell r="GF1140">
            <v>71.25</v>
          </cell>
          <cell r="GG1140">
            <v>79</v>
          </cell>
          <cell r="GH1140">
            <v>72</v>
          </cell>
          <cell r="GI1140" t="str">
            <v/>
          </cell>
          <cell r="GJ1140">
            <v>0</v>
          </cell>
          <cell r="GK1140">
            <v>79.33</v>
          </cell>
          <cell r="GL1140">
            <v>71.25</v>
          </cell>
          <cell r="GM1140">
            <v>79</v>
          </cell>
          <cell r="GN1140">
            <v>72</v>
          </cell>
          <cell r="GO1140" t="str">
            <v/>
          </cell>
          <cell r="GP1140">
            <v>0</v>
          </cell>
          <cell r="GQ1140">
            <v>79.33</v>
          </cell>
          <cell r="GR1140">
            <v>71.25</v>
          </cell>
          <cell r="GS1140">
            <v>79</v>
          </cell>
          <cell r="GT1140">
            <v>72</v>
          </cell>
          <cell r="GU1140" t="str">
            <v/>
          </cell>
          <cell r="GV1140">
            <v>0</v>
          </cell>
          <cell r="GW1140">
            <v>81.92</v>
          </cell>
          <cell r="GX1140">
            <v>78.75</v>
          </cell>
          <cell r="GY1140">
            <v>70</v>
          </cell>
          <cell r="GZ1140">
            <v>78</v>
          </cell>
          <cell r="HA1140" t="str">
            <v>EKO-L</v>
          </cell>
          <cell r="HB1140">
            <v>0</v>
          </cell>
          <cell r="HC1140">
            <v>83.83</v>
          </cell>
          <cell r="HD1140">
            <v>75.75</v>
          </cell>
          <cell r="HE1140">
            <v>77.5</v>
          </cell>
          <cell r="HF1140">
            <v>79</v>
          </cell>
          <cell r="HH1140">
            <v>0</v>
          </cell>
          <cell r="HM1140" t="str">
            <v/>
          </cell>
          <cell r="HN1140" t="str">
            <v/>
          </cell>
          <cell r="HS1140">
            <v>0</v>
          </cell>
          <cell r="HT1140" t="str">
            <v>PKN</v>
          </cell>
          <cell r="HU1140">
            <v>0</v>
          </cell>
          <cell r="HV1140" t="str">
            <v>IND</v>
          </cell>
          <cell r="HW1140">
            <v>0</v>
          </cell>
          <cell r="HX1140" t="str">
            <v>MAT-W</v>
          </cell>
          <cell r="HY1140">
            <v>0</v>
          </cell>
          <cell r="HZ1140" t="str">
            <v>SEJ-W</v>
          </cell>
          <cell r="IA1140">
            <v>0</v>
          </cell>
          <cell r="IB1140" t="str">
            <v>IGR-W</v>
          </cell>
          <cell r="IC1140">
            <v>0</v>
          </cell>
          <cell r="ID1140" t="str">
            <v>SBO</v>
          </cell>
          <cell r="IE1140">
            <v>0</v>
          </cell>
          <cell r="IF1140" t="str">
            <v>PJO</v>
          </cell>
          <cell r="IG1140">
            <v>0</v>
          </cell>
          <cell r="IH1140" t="str">
            <v>PRA</v>
          </cell>
          <cell r="II1140">
            <v>0</v>
          </cell>
          <cell r="IJ1140" t="str">
            <v>JAW</v>
          </cell>
          <cell r="IK1140">
            <v>0</v>
          </cell>
          <cell r="IL1140" t="str">
            <v>ARB</v>
          </cell>
          <cell r="IM1140">
            <v>0</v>
          </cell>
          <cell r="IN1140" t="str">
            <v>PKM</v>
          </cell>
          <cell r="IO1140">
            <v>0</v>
          </cell>
          <cell r="IP1140" t="str">
            <v>MAT-P</v>
          </cell>
          <cell r="IQ1140">
            <v>0</v>
          </cell>
          <cell r="IR1140" t="str">
            <v>BIO-P</v>
          </cell>
          <cell r="IS1140">
            <v>0</v>
          </cell>
          <cell r="IT1140" t="str">
            <v>FIS-P</v>
          </cell>
          <cell r="IU1140">
            <v>0</v>
          </cell>
          <cell r="IV1140" t="str">
            <v>KIM-P</v>
          </cell>
          <cell r="IW1140">
            <v>0</v>
          </cell>
          <cell r="IX1140" t="str">
            <v>EKO-L</v>
          </cell>
          <cell r="IY1140">
            <v>0</v>
          </cell>
          <cell r="JA1140">
            <v>0</v>
          </cell>
        </row>
        <row r="1141">
          <cell r="Q1141" t="str">
            <v/>
          </cell>
          <cell r="AB1141" t="str">
            <v/>
          </cell>
          <cell r="AC1141">
            <v>30</v>
          </cell>
          <cell r="AI1141" t="str">
            <v/>
          </cell>
          <cell r="AJ1141">
            <v>0</v>
          </cell>
          <cell r="AK1141">
            <v>83.25</v>
          </cell>
          <cell r="AL1141">
            <v>84.5</v>
          </cell>
          <cell r="AM1141">
            <v>88</v>
          </cell>
          <cell r="AN1141">
            <v>80</v>
          </cell>
          <cell r="AO1141" t="str">
            <v/>
          </cell>
          <cell r="AP1141">
            <v>0</v>
          </cell>
          <cell r="AQ1141">
            <v>85</v>
          </cell>
          <cell r="AR1141">
            <v>0</v>
          </cell>
          <cell r="AS1141">
            <v>78.5</v>
          </cell>
          <cell r="AT1141">
            <v>81</v>
          </cell>
          <cell r="AU1141" t="str">
            <v/>
          </cell>
          <cell r="AV1141">
            <v>0</v>
          </cell>
          <cell r="AW1141">
            <v>81.83</v>
          </cell>
          <cell r="AX1141">
            <v>84</v>
          </cell>
          <cell r="AY1141">
            <v>88</v>
          </cell>
          <cell r="AZ1141">
            <v>80</v>
          </cell>
          <cell r="BA1141" t="str">
            <v/>
          </cell>
          <cell r="BB1141">
            <v>0</v>
          </cell>
          <cell r="BC1141">
            <v>86.75</v>
          </cell>
          <cell r="BD1141">
            <v>84.5</v>
          </cell>
          <cell r="BE1141">
            <v>88</v>
          </cell>
          <cell r="BF1141">
            <v>82</v>
          </cell>
          <cell r="BG1141" t="str">
            <v/>
          </cell>
          <cell r="BH1141">
            <v>0</v>
          </cell>
          <cell r="BI1141">
            <v>84.33</v>
          </cell>
          <cell r="BJ1141">
            <v>80</v>
          </cell>
          <cell r="BK1141">
            <v>77.75</v>
          </cell>
          <cell r="BL1141">
            <v>78</v>
          </cell>
          <cell r="BM1141" t="str">
            <v/>
          </cell>
          <cell r="BN1141">
            <v>0</v>
          </cell>
          <cell r="BO1141">
            <v>81.13</v>
          </cell>
          <cell r="BP1141">
            <v>78.25</v>
          </cell>
          <cell r="BQ1141">
            <v>77.75</v>
          </cell>
          <cell r="BR1141">
            <v>85</v>
          </cell>
          <cell r="BS1141" t="str">
            <v/>
          </cell>
          <cell r="BT1141">
            <v>0</v>
          </cell>
          <cell r="BU1141">
            <v>86.5</v>
          </cell>
          <cell r="BV1141">
            <v>84.25</v>
          </cell>
          <cell r="BW1141">
            <v>88.5</v>
          </cell>
          <cell r="BX1141">
            <v>88</v>
          </cell>
          <cell r="BY1141" t="str">
            <v/>
          </cell>
          <cell r="BZ1141">
            <v>0</v>
          </cell>
          <cell r="CA1141">
            <v>86.78</v>
          </cell>
          <cell r="CB1141">
            <v>81.75</v>
          </cell>
          <cell r="CC1141">
            <v>81</v>
          </cell>
          <cell r="CD1141">
            <v>82</v>
          </cell>
          <cell r="CE1141" t="str">
            <v/>
          </cell>
          <cell r="CF1141">
            <v>0</v>
          </cell>
          <cell r="CG1141">
            <v>86.25</v>
          </cell>
          <cell r="CH1141">
            <v>76.25</v>
          </cell>
          <cell r="CI1141">
            <v>78</v>
          </cell>
          <cell r="CJ1141">
            <v>82</v>
          </cell>
          <cell r="CK1141" t="str">
            <v/>
          </cell>
          <cell r="CL1141">
            <v>0</v>
          </cell>
          <cell r="CM1141">
            <v>76.17</v>
          </cell>
          <cell r="CN1141">
            <v>83.5</v>
          </cell>
          <cell r="CO1141">
            <v>80</v>
          </cell>
          <cell r="CP1141">
            <v>78</v>
          </cell>
          <cell r="CQ1141" t="str">
            <v/>
          </cell>
          <cell r="CR1141">
            <v>0</v>
          </cell>
          <cell r="CS1141">
            <v>82.08</v>
          </cell>
          <cell r="CT1141">
            <v>89.75</v>
          </cell>
          <cell r="CU1141">
            <v>86.5</v>
          </cell>
          <cell r="CV1141">
            <v>83</v>
          </cell>
          <cell r="CW1141" t="str">
            <v/>
          </cell>
          <cell r="CX1141">
            <v>0</v>
          </cell>
          <cell r="CY1141">
            <v>82.44</v>
          </cell>
          <cell r="CZ1141">
            <v>83.75</v>
          </cell>
          <cell r="DA1141">
            <v>76.75</v>
          </cell>
          <cell r="DB1141">
            <v>83</v>
          </cell>
          <cell r="DC1141" t="str">
            <v/>
          </cell>
          <cell r="DD1141">
            <v>0</v>
          </cell>
          <cell r="DE1141">
            <v>91</v>
          </cell>
          <cell r="DF1141">
            <v>81</v>
          </cell>
          <cell r="DG1141">
            <v>81.75</v>
          </cell>
          <cell r="DH1141">
            <v>88</v>
          </cell>
          <cell r="DI1141" t="str">
            <v/>
          </cell>
          <cell r="DJ1141">
            <v>0</v>
          </cell>
          <cell r="DK1141">
            <v>0</v>
          </cell>
          <cell r="DL1141">
            <v>0</v>
          </cell>
          <cell r="DM1141">
            <v>0</v>
          </cell>
          <cell r="DN1141">
            <v>85</v>
          </cell>
          <cell r="DO1141" t="str">
            <v/>
          </cell>
          <cell r="DP1141">
            <v>0</v>
          </cell>
          <cell r="DQ1141">
            <v>89</v>
          </cell>
          <cell r="DR1141">
            <v>85.5</v>
          </cell>
          <cell r="DS1141">
            <v>91.5</v>
          </cell>
          <cell r="DT1141">
            <v>82</v>
          </cell>
          <cell r="DU1141" t="str">
            <v/>
          </cell>
          <cell r="DV1141">
            <v>0</v>
          </cell>
          <cell r="DW1141">
            <v>91</v>
          </cell>
          <cell r="DX1141">
            <v>86.75</v>
          </cell>
          <cell r="DY1141">
            <v>79.75</v>
          </cell>
          <cell r="DZ1141">
            <v>85</v>
          </cell>
          <cell r="EA1141" t="str">
            <v/>
          </cell>
          <cell r="EB1141">
            <v>0</v>
          </cell>
          <cell r="EC1141">
            <v>79.78</v>
          </cell>
          <cell r="ED1141">
            <v>78.25</v>
          </cell>
          <cell r="EE1141">
            <v>84.25</v>
          </cell>
          <cell r="EF1141">
            <v>77</v>
          </cell>
          <cell r="EG1141" t="str">
            <v/>
          </cell>
          <cell r="EH1141">
            <v>0</v>
          </cell>
          <cell r="EI1141">
            <v>78.5</v>
          </cell>
          <cell r="EJ1141">
            <v>74.75</v>
          </cell>
          <cell r="EK1141">
            <v>74.5</v>
          </cell>
          <cell r="EL1141">
            <v>76</v>
          </cell>
          <cell r="EM1141" t="str">
            <v/>
          </cell>
          <cell r="EN1141">
            <v>0</v>
          </cell>
          <cell r="EO1141">
            <v>78.5</v>
          </cell>
          <cell r="EP1141">
            <v>74.75</v>
          </cell>
          <cell r="EQ1141">
            <v>74.5</v>
          </cell>
          <cell r="ER1141">
            <v>76</v>
          </cell>
          <cell r="ES1141" t="str">
            <v/>
          </cell>
          <cell r="ET1141">
            <v>0</v>
          </cell>
          <cell r="EU1141">
            <v>78.5</v>
          </cell>
          <cell r="EV1141">
            <v>74.75</v>
          </cell>
          <cell r="EW1141">
            <v>74.5</v>
          </cell>
          <cell r="EX1141">
            <v>76</v>
          </cell>
          <cell r="EY1141" t="str">
            <v/>
          </cell>
          <cell r="EZ1141">
            <v>0</v>
          </cell>
          <cell r="FA1141">
            <v>79.33</v>
          </cell>
          <cell r="FB1141">
            <v>71.25</v>
          </cell>
          <cell r="FC1141">
            <v>79</v>
          </cell>
          <cell r="FD1141">
            <v>72</v>
          </cell>
          <cell r="FE1141" t="str">
            <v/>
          </cell>
          <cell r="FF1141">
            <v>0</v>
          </cell>
          <cell r="FG1141">
            <v>79.33</v>
          </cell>
          <cell r="FH1141">
            <v>71.25</v>
          </cell>
          <cell r="FI1141">
            <v>79</v>
          </cell>
          <cell r="FJ1141">
            <v>72</v>
          </cell>
          <cell r="FK1141" t="str">
            <v/>
          </cell>
          <cell r="FL1141">
            <v>0</v>
          </cell>
          <cell r="FM1141">
            <v>79.33</v>
          </cell>
          <cell r="FN1141">
            <v>71.25</v>
          </cell>
          <cell r="FO1141">
            <v>79</v>
          </cell>
          <cell r="FP1141">
            <v>72</v>
          </cell>
          <cell r="FQ1141" t="str">
            <v/>
          </cell>
          <cell r="FR1141">
            <v>0</v>
          </cell>
          <cell r="FS1141">
            <v>79.33</v>
          </cell>
          <cell r="FT1141">
            <v>71.25</v>
          </cell>
          <cell r="FU1141">
            <v>79</v>
          </cell>
          <cell r="FV1141">
            <v>72</v>
          </cell>
          <cell r="FW1141" t="str">
            <v/>
          </cell>
          <cell r="FX1141">
            <v>0</v>
          </cell>
          <cell r="FY1141">
            <v>79.33</v>
          </cell>
          <cell r="FZ1141">
            <v>71.25</v>
          </cell>
          <cell r="GA1141">
            <v>79</v>
          </cell>
          <cell r="GB1141">
            <v>72</v>
          </cell>
          <cell r="GC1141" t="str">
            <v/>
          </cell>
          <cell r="GD1141">
            <v>0</v>
          </cell>
          <cell r="GE1141">
            <v>79.33</v>
          </cell>
          <cell r="GF1141">
            <v>71.25</v>
          </cell>
          <cell r="GG1141">
            <v>79</v>
          </cell>
          <cell r="GH1141">
            <v>72</v>
          </cell>
          <cell r="GI1141" t="str">
            <v/>
          </cell>
          <cell r="GJ1141">
            <v>0</v>
          </cell>
          <cell r="GK1141">
            <v>79.33</v>
          </cell>
          <cell r="GL1141">
            <v>71.25</v>
          </cell>
          <cell r="GM1141">
            <v>79</v>
          </cell>
          <cell r="GN1141">
            <v>72</v>
          </cell>
          <cell r="GO1141" t="str">
            <v/>
          </cell>
          <cell r="GP1141">
            <v>0</v>
          </cell>
          <cell r="GQ1141">
            <v>79.33</v>
          </cell>
          <cell r="GR1141">
            <v>71.25</v>
          </cell>
          <cell r="GS1141">
            <v>79</v>
          </cell>
          <cell r="GT1141">
            <v>72</v>
          </cell>
          <cell r="GU1141" t="str">
            <v/>
          </cell>
          <cell r="GV1141">
            <v>0</v>
          </cell>
          <cell r="GW1141">
            <v>81.92</v>
          </cell>
          <cell r="GX1141">
            <v>78.75</v>
          </cell>
          <cell r="GY1141">
            <v>70</v>
          </cell>
          <cell r="GZ1141">
            <v>78</v>
          </cell>
          <cell r="HA1141" t="str">
            <v>EKO-L</v>
          </cell>
          <cell r="HB1141">
            <v>0</v>
          </cell>
          <cell r="HC1141">
            <v>83.83</v>
          </cell>
          <cell r="HD1141">
            <v>75.75</v>
          </cell>
          <cell r="HE1141">
            <v>77.5</v>
          </cell>
          <cell r="HF1141">
            <v>79</v>
          </cell>
          <cell r="HH1141">
            <v>0</v>
          </cell>
          <cell r="HM1141" t="str">
            <v/>
          </cell>
          <cell r="HN1141" t="str">
            <v/>
          </cell>
          <cell r="HS1141">
            <v>0</v>
          </cell>
          <cell r="HT1141" t="str">
            <v>PKN</v>
          </cell>
          <cell r="HU1141">
            <v>0</v>
          </cell>
          <cell r="HV1141" t="str">
            <v>IND</v>
          </cell>
          <cell r="HW1141">
            <v>0</v>
          </cell>
          <cell r="HX1141" t="str">
            <v>MAT-W</v>
          </cell>
          <cell r="HY1141">
            <v>0</v>
          </cell>
          <cell r="HZ1141" t="str">
            <v>SEJ-W</v>
          </cell>
          <cell r="IA1141">
            <v>0</v>
          </cell>
          <cell r="IB1141" t="str">
            <v>IGR-W</v>
          </cell>
          <cell r="IC1141">
            <v>0</v>
          </cell>
          <cell r="ID1141" t="str">
            <v>SBO</v>
          </cell>
          <cell r="IE1141">
            <v>0</v>
          </cell>
          <cell r="IF1141" t="str">
            <v>PJO</v>
          </cell>
          <cell r="IG1141">
            <v>0</v>
          </cell>
          <cell r="IH1141" t="str">
            <v>PRA</v>
          </cell>
          <cell r="II1141">
            <v>0</v>
          </cell>
          <cell r="IJ1141" t="str">
            <v>JAW</v>
          </cell>
          <cell r="IK1141">
            <v>0</v>
          </cell>
          <cell r="IL1141" t="str">
            <v>ARB</v>
          </cell>
          <cell r="IM1141">
            <v>0</v>
          </cell>
          <cell r="IN1141" t="str">
            <v>PKM</v>
          </cell>
          <cell r="IO1141">
            <v>0</v>
          </cell>
          <cell r="IP1141" t="str">
            <v>MAT-P</v>
          </cell>
          <cell r="IQ1141">
            <v>0</v>
          </cell>
          <cell r="IR1141" t="str">
            <v>BIO-P</v>
          </cell>
          <cell r="IS1141">
            <v>0</v>
          </cell>
          <cell r="IT1141" t="str">
            <v>FIS-P</v>
          </cell>
          <cell r="IU1141">
            <v>0</v>
          </cell>
          <cell r="IV1141" t="str">
            <v>KIM-P</v>
          </cell>
          <cell r="IW1141">
            <v>0</v>
          </cell>
          <cell r="IX1141" t="str">
            <v>EKO-L</v>
          </cell>
          <cell r="IY1141">
            <v>0</v>
          </cell>
          <cell r="JA1141">
            <v>0</v>
          </cell>
        </row>
        <row r="1142">
          <cell r="Q1142" t="str">
            <v/>
          </cell>
          <cell r="AB1142" t="str">
            <v/>
          </cell>
          <cell r="AC1142">
            <v>31</v>
          </cell>
          <cell r="AI1142" t="str">
            <v/>
          </cell>
          <cell r="AJ1142">
            <v>0</v>
          </cell>
          <cell r="AK1142">
            <v>83.25</v>
          </cell>
          <cell r="AL1142">
            <v>84.5</v>
          </cell>
          <cell r="AM1142">
            <v>88</v>
          </cell>
          <cell r="AN1142">
            <v>80</v>
          </cell>
          <cell r="AO1142" t="str">
            <v/>
          </cell>
          <cell r="AP1142">
            <v>0</v>
          </cell>
          <cell r="AQ1142">
            <v>85</v>
          </cell>
          <cell r="AR1142">
            <v>0</v>
          </cell>
          <cell r="AS1142">
            <v>78.5</v>
          </cell>
          <cell r="AT1142">
            <v>81</v>
          </cell>
          <cell r="AU1142" t="str">
            <v/>
          </cell>
          <cell r="AV1142">
            <v>0</v>
          </cell>
          <cell r="AW1142">
            <v>81.83</v>
          </cell>
          <cell r="AX1142">
            <v>84</v>
          </cell>
          <cell r="AY1142">
            <v>88</v>
          </cell>
          <cell r="AZ1142">
            <v>80</v>
          </cell>
          <cell r="BA1142" t="str">
            <v/>
          </cell>
          <cell r="BB1142">
            <v>0</v>
          </cell>
          <cell r="BC1142">
            <v>86.75</v>
          </cell>
          <cell r="BD1142">
            <v>84.5</v>
          </cell>
          <cell r="BE1142">
            <v>88</v>
          </cell>
          <cell r="BF1142">
            <v>82</v>
          </cell>
          <cell r="BG1142" t="str">
            <v/>
          </cell>
          <cell r="BH1142">
            <v>0</v>
          </cell>
          <cell r="BI1142">
            <v>84.33</v>
          </cell>
          <cell r="BJ1142">
            <v>80</v>
          </cell>
          <cell r="BK1142">
            <v>77.75</v>
          </cell>
          <cell r="BL1142">
            <v>78</v>
          </cell>
          <cell r="BM1142" t="str">
            <v/>
          </cell>
          <cell r="BN1142">
            <v>0</v>
          </cell>
          <cell r="BO1142">
            <v>81.13</v>
          </cell>
          <cell r="BP1142">
            <v>78.25</v>
          </cell>
          <cell r="BQ1142">
            <v>77.75</v>
          </cell>
          <cell r="BR1142">
            <v>85</v>
          </cell>
          <cell r="BS1142" t="str">
            <v/>
          </cell>
          <cell r="BT1142">
            <v>0</v>
          </cell>
          <cell r="BU1142">
            <v>86.5</v>
          </cell>
          <cell r="BV1142">
            <v>84.25</v>
          </cell>
          <cell r="BW1142">
            <v>88.5</v>
          </cell>
          <cell r="BX1142">
            <v>88</v>
          </cell>
          <cell r="BY1142" t="str">
            <v/>
          </cell>
          <cell r="BZ1142">
            <v>0</v>
          </cell>
          <cell r="CA1142">
            <v>86.78</v>
          </cell>
          <cell r="CB1142">
            <v>81.75</v>
          </cell>
          <cell r="CC1142">
            <v>81</v>
          </cell>
          <cell r="CD1142">
            <v>82</v>
          </cell>
          <cell r="CE1142" t="str">
            <v/>
          </cell>
          <cell r="CF1142">
            <v>0</v>
          </cell>
          <cell r="CG1142">
            <v>86.25</v>
          </cell>
          <cell r="CH1142">
            <v>76.25</v>
          </cell>
          <cell r="CI1142">
            <v>78</v>
          </cell>
          <cell r="CJ1142">
            <v>82</v>
          </cell>
          <cell r="CK1142" t="str">
            <v/>
          </cell>
          <cell r="CL1142">
            <v>0</v>
          </cell>
          <cell r="CM1142">
            <v>76.17</v>
          </cell>
          <cell r="CN1142">
            <v>83.5</v>
          </cell>
          <cell r="CO1142">
            <v>80</v>
          </cell>
          <cell r="CP1142">
            <v>78</v>
          </cell>
          <cell r="CQ1142" t="str">
            <v/>
          </cell>
          <cell r="CR1142">
            <v>0</v>
          </cell>
          <cell r="CS1142">
            <v>82.08</v>
          </cell>
          <cell r="CT1142">
            <v>89.75</v>
          </cell>
          <cell r="CU1142">
            <v>86.5</v>
          </cell>
          <cell r="CV1142">
            <v>83</v>
          </cell>
          <cell r="CW1142" t="str">
            <v/>
          </cell>
          <cell r="CX1142">
            <v>0</v>
          </cell>
          <cell r="CY1142">
            <v>82.44</v>
          </cell>
          <cell r="CZ1142">
            <v>83.75</v>
          </cell>
          <cell r="DA1142">
            <v>76.75</v>
          </cell>
          <cell r="DB1142">
            <v>83</v>
          </cell>
          <cell r="DC1142" t="str">
            <v/>
          </cell>
          <cell r="DD1142">
            <v>0</v>
          </cell>
          <cell r="DE1142">
            <v>91</v>
          </cell>
          <cell r="DF1142">
            <v>81</v>
          </cell>
          <cell r="DG1142">
            <v>81.75</v>
          </cell>
          <cell r="DH1142">
            <v>88</v>
          </cell>
          <cell r="DI1142" t="str">
            <v/>
          </cell>
          <cell r="DJ1142">
            <v>0</v>
          </cell>
          <cell r="DK1142">
            <v>0</v>
          </cell>
          <cell r="DL1142">
            <v>0</v>
          </cell>
          <cell r="DM1142">
            <v>0</v>
          </cell>
          <cell r="DN1142">
            <v>85</v>
          </cell>
          <cell r="DO1142" t="str">
            <v/>
          </cell>
          <cell r="DP1142">
            <v>0</v>
          </cell>
          <cell r="DQ1142">
            <v>89</v>
          </cell>
          <cell r="DR1142">
            <v>85.5</v>
          </cell>
          <cell r="DS1142">
            <v>91.5</v>
          </cell>
          <cell r="DT1142">
            <v>82</v>
          </cell>
          <cell r="DU1142" t="str">
            <v/>
          </cell>
          <cell r="DV1142">
            <v>0</v>
          </cell>
          <cell r="DW1142">
            <v>91</v>
          </cell>
          <cell r="DX1142">
            <v>86.75</v>
          </cell>
          <cell r="DY1142">
            <v>79.75</v>
          </cell>
          <cell r="DZ1142">
            <v>85</v>
          </cell>
          <cell r="EA1142" t="str">
            <v/>
          </cell>
          <cell r="EB1142">
            <v>0</v>
          </cell>
          <cell r="EC1142">
            <v>79.78</v>
          </cell>
          <cell r="ED1142">
            <v>78.25</v>
          </cell>
          <cell r="EE1142">
            <v>84.25</v>
          </cell>
          <cell r="EF1142">
            <v>77</v>
          </cell>
          <cell r="EG1142" t="str">
            <v/>
          </cell>
          <cell r="EH1142">
            <v>0</v>
          </cell>
          <cell r="EI1142">
            <v>78.5</v>
          </cell>
          <cell r="EJ1142">
            <v>74.75</v>
          </cell>
          <cell r="EK1142">
            <v>74.5</v>
          </cell>
          <cell r="EL1142">
            <v>76</v>
          </cell>
          <cell r="EM1142" t="str">
            <v/>
          </cell>
          <cell r="EN1142">
            <v>0</v>
          </cell>
          <cell r="EO1142">
            <v>78.5</v>
          </cell>
          <cell r="EP1142">
            <v>74.75</v>
          </cell>
          <cell r="EQ1142">
            <v>74.5</v>
          </cell>
          <cell r="ER1142">
            <v>76</v>
          </cell>
          <cell r="ES1142" t="str">
            <v/>
          </cell>
          <cell r="ET1142">
            <v>0</v>
          </cell>
          <cell r="EU1142">
            <v>78.5</v>
          </cell>
          <cell r="EV1142">
            <v>74.75</v>
          </cell>
          <cell r="EW1142">
            <v>74.5</v>
          </cell>
          <cell r="EX1142">
            <v>76</v>
          </cell>
          <cell r="EY1142" t="str">
            <v/>
          </cell>
          <cell r="EZ1142">
            <v>0</v>
          </cell>
          <cell r="FA1142">
            <v>79.33</v>
          </cell>
          <cell r="FB1142">
            <v>71.25</v>
          </cell>
          <cell r="FC1142">
            <v>79</v>
          </cell>
          <cell r="FD1142">
            <v>72</v>
          </cell>
          <cell r="FE1142" t="str">
            <v/>
          </cell>
          <cell r="FF1142">
            <v>0</v>
          </cell>
          <cell r="FG1142">
            <v>79.33</v>
          </cell>
          <cell r="FH1142">
            <v>71.25</v>
          </cell>
          <cell r="FI1142">
            <v>79</v>
          </cell>
          <cell r="FJ1142">
            <v>72</v>
          </cell>
          <cell r="FK1142" t="str">
            <v/>
          </cell>
          <cell r="FL1142">
            <v>0</v>
          </cell>
          <cell r="FM1142">
            <v>79.33</v>
          </cell>
          <cell r="FN1142">
            <v>71.25</v>
          </cell>
          <cell r="FO1142">
            <v>79</v>
          </cell>
          <cell r="FP1142">
            <v>72</v>
          </cell>
          <cell r="FQ1142" t="str">
            <v/>
          </cell>
          <cell r="FR1142">
            <v>0</v>
          </cell>
          <cell r="FS1142">
            <v>79.33</v>
          </cell>
          <cell r="FT1142">
            <v>71.25</v>
          </cell>
          <cell r="FU1142">
            <v>79</v>
          </cell>
          <cell r="FV1142">
            <v>72</v>
          </cell>
          <cell r="FW1142" t="str">
            <v/>
          </cell>
          <cell r="FX1142">
            <v>0</v>
          </cell>
          <cell r="FY1142">
            <v>79.33</v>
          </cell>
          <cell r="FZ1142">
            <v>71.25</v>
          </cell>
          <cell r="GA1142">
            <v>79</v>
          </cell>
          <cell r="GB1142">
            <v>72</v>
          </cell>
          <cell r="GC1142" t="str">
            <v/>
          </cell>
          <cell r="GD1142">
            <v>0</v>
          </cell>
          <cell r="GE1142">
            <v>79.33</v>
          </cell>
          <cell r="GF1142">
            <v>71.25</v>
          </cell>
          <cell r="GG1142">
            <v>79</v>
          </cell>
          <cell r="GH1142">
            <v>72</v>
          </cell>
          <cell r="GI1142" t="str">
            <v/>
          </cell>
          <cell r="GJ1142">
            <v>0</v>
          </cell>
          <cell r="GK1142">
            <v>79.33</v>
          </cell>
          <cell r="GL1142">
            <v>71.25</v>
          </cell>
          <cell r="GM1142">
            <v>79</v>
          </cell>
          <cell r="GN1142">
            <v>72</v>
          </cell>
          <cell r="GO1142" t="str">
            <v/>
          </cell>
          <cell r="GP1142">
            <v>0</v>
          </cell>
          <cell r="GQ1142">
            <v>79.33</v>
          </cell>
          <cell r="GR1142">
            <v>71.25</v>
          </cell>
          <cell r="GS1142">
            <v>79</v>
          </cell>
          <cell r="GT1142">
            <v>72</v>
          </cell>
          <cell r="GU1142" t="str">
            <v/>
          </cell>
          <cell r="GV1142">
            <v>0</v>
          </cell>
          <cell r="GW1142">
            <v>81.92</v>
          </cell>
          <cell r="GX1142">
            <v>78.75</v>
          </cell>
          <cell r="GY1142">
            <v>70</v>
          </cell>
          <cell r="GZ1142">
            <v>78</v>
          </cell>
          <cell r="HA1142" t="str">
            <v>EKO-L</v>
          </cell>
          <cell r="HB1142">
            <v>0</v>
          </cell>
          <cell r="HC1142">
            <v>83.83</v>
          </cell>
          <cell r="HD1142">
            <v>75.75</v>
          </cell>
          <cell r="HE1142">
            <v>77.5</v>
          </cell>
          <cell r="HF1142">
            <v>79</v>
          </cell>
          <cell r="HH1142">
            <v>0</v>
          </cell>
          <cell r="HM1142" t="str">
            <v/>
          </cell>
          <cell r="HN1142" t="str">
            <v/>
          </cell>
          <cell r="HS1142">
            <v>0</v>
          </cell>
          <cell r="HT1142" t="str">
            <v>PKN</v>
          </cell>
          <cell r="HU1142">
            <v>0</v>
          </cell>
          <cell r="HV1142" t="str">
            <v>IND</v>
          </cell>
          <cell r="HW1142">
            <v>0</v>
          </cell>
          <cell r="HX1142" t="str">
            <v>MAT-W</v>
          </cell>
          <cell r="HY1142">
            <v>0</v>
          </cell>
          <cell r="HZ1142" t="str">
            <v>SEJ-W</v>
          </cell>
          <cell r="IA1142">
            <v>0</v>
          </cell>
          <cell r="IB1142" t="str">
            <v>IGR-W</v>
          </cell>
          <cell r="IC1142">
            <v>0</v>
          </cell>
          <cell r="ID1142" t="str">
            <v>SBO</v>
          </cell>
          <cell r="IE1142">
            <v>0</v>
          </cell>
          <cell r="IF1142" t="str">
            <v>PJO</v>
          </cell>
          <cell r="IG1142">
            <v>0</v>
          </cell>
          <cell r="IH1142" t="str">
            <v>PRA</v>
          </cell>
          <cell r="II1142">
            <v>0</v>
          </cell>
          <cell r="IJ1142" t="str">
            <v>JAW</v>
          </cell>
          <cell r="IK1142">
            <v>0</v>
          </cell>
          <cell r="IL1142" t="str">
            <v>ARB</v>
          </cell>
          <cell r="IM1142">
            <v>0</v>
          </cell>
          <cell r="IN1142" t="str">
            <v>PKM</v>
          </cell>
          <cell r="IO1142">
            <v>0</v>
          </cell>
          <cell r="IP1142" t="str">
            <v>MAT-P</v>
          </cell>
          <cell r="IQ1142">
            <v>0</v>
          </cell>
          <cell r="IR1142" t="str">
            <v>BIO-P</v>
          </cell>
          <cell r="IS1142">
            <v>0</v>
          </cell>
          <cell r="IT1142" t="str">
            <v>FIS-P</v>
          </cell>
          <cell r="IU1142">
            <v>0</v>
          </cell>
          <cell r="IV1142" t="str">
            <v>KIM-P</v>
          </cell>
          <cell r="IW1142">
            <v>0</v>
          </cell>
          <cell r="IX1142" t="str">
            <v>EKO-L</v>
          </cell>
          <cell r="IY1142">
            <v>0</v>
          </cell>
          <cell r="JA1142">
            <v>0</v>
          </cell>
        </row>
        <row r="1143">
          <cell r="Q1143" t="str">
            <v/>
          </cell>
          <cell r="AB1143" t="str">
            <v/>
          </cell>
          <cell r="AC1143">
            <v>1</v>
          </cell>
          <cell r="AI1143" t="str">
            <v/>
          </cell>
          <cell r="AJ1143">
            <v>0</v>
          </cell>
          <cell r="AK1143">
            <v>83.25</v>
          </cell>
          <cell r="AL1143">
            <v>84.5</v>
          </cell>
          <cell r="AM1143">
            <v>88</v>
          </cell>
          <cell r="AN1143">
            <v>80</v>
          </cell>
          <cell r="AO1143" t="str">
            <v/>
          </cell>
          <cell r="AP1143">
            <v>0</v>
          </cell>
          <cell r="AQ1143">
            <v>85</v>
          </cell>
          <cell r="AR1143">
            <v>0</v>
          </cell>
          <cell r="AS1143">
            <v>78.5</v>
          </cell>
          <cell r="AT1143">
            <v>81</v>
          </cell>
          <cell r="AU1143" t="str">
            <v/>
          </cell>
          <cell r="AV1143">
            <v>0</v>
          </cell>
          <cell r="AW1143">
            <v>81.83</v>
          </cell>
          <cell r="AX1143">
            <v>84</v>
          </cell>
          <cell r="AY1143">
            <v>88</v>
          </cell>
          <cell r="AZ1143">
            <v>80</v>
          </cell>
          <cell r="BA1143" t="str">
            <v/>
          </cell>
          <cell r="BB1143">
            <v>0</v>
          </cell>
          <cell r="BC1143">
            <v>86.75</v>
          </cell>
          <cell r="BD1143">
            <v>84.5</v>
          </cell>
          <cell r="BE1143">
            <v>88</v>
          </cell>
          <cell r="BF1143">
            <v>82</v>
          </cell>
          <cell r="BG1143" t="str">
            <v/>
          </cell>
          <cell r="BH1143">
            <v>0</v>
          </cell>
          <cell r="BI1143">
            <v>84.33</v>
          </cell>
          <cell r="BJ1143">
            <v>80</v>
          </cell>
          <cell r="BK1143">
            <v>77.75</v>
          </cell>
          <cell r="BL1143">
            <v>78</v>
          </cell>
          <cell r="BM1143" t="str">
            <v/>
          </cell>
          <cell r="BN1143">
            <v>0</v>
          </cell>
          <cell r="BO1143">
            <v>81.13</v>
          </cell>
          <cell r="BP1143">
            <v>78.25</v>
          </cell>
          <cell r="BQ1143">
            <v>77.75</v>
          </cell>
          <cell r="BR1143">
            <v>85</v>
          </cell>
          <cell r="BS1143" t="str">
            <v/>
          </cell>
          <cell r="BT1143">
            <v>0</v>
          </cell>
          <cell r="BU1143">
            <v>86.5</v>
          </cell>
          <cell r="BV1143">
            <v>84.25</v>
          </cell>
          <cell r="BW1143">
            <v>88.5</v>
          </cell>
          <cell r="BX1143">
            <v>88</v>
          </cell>
          <cell r="BY1143" t="str">
            <v/>
          </cell>
          <cell r="BZ1143">
            <v>0</v>
          </cell>
          <cell r="CA1143">
            <v>86.78</v>
          </cell>
          <cell r="CB1143">
            <v>81.75</v>
          </cell>
          <cell r="CC1143">
            <v>81</v>
          </cell>
          <cell r="CD1143">
            <v>82</v>
          </cell>
          <cell r="CE1143" t="str">
            <v/>
          </cell>
          <cell r="CF1143">
            <v>0</v>
          </cell>
          <cell r="CG1143">
            <v>86.25</v>
          </cell>
          <cell r="CH1143">
            <v>76.25</v>
          </cell>
          <cell r="CI1143">
            <v>78</v>
          </cell>
          <cell r="CJ1143">
            <v>82</v>
          </cell>
          <cell r="CK1143" t="str">
            <v/>
          </cell>
          <cell r="CL1143">
            <v>0</v>
          </cell>
          <cell r="CM1143">
            <v>76.17</v>
          </cell>
          <cell r="CN1143">
            <v>83.5</v>
          </cell>
          <cell r="CO1143">
            <v>80</v>
          </cell>
          <cell r="CP1143">
            <v>78</v>
          </cell>
          <cell r="CQ1143" t="str">
            <v/>
          </cell>
          <cell r="CR1143">
            <v>0</v>
          </cell>
          <cell r="CS1143">
            <v>82.08</v>
          </cell>
          <cell r="CT1143">
            <v>89.75</v>
          </cell>
          <cell r="CU1143">
            <v>86.5</v>
          </cell>
          <cell r="CV1143">
            <v>83</v>
          </cell>
          <cell r="CW1143" t="str">
            <v/>
          </cell>
          <cell r="CX1143">
            <v>0</v>
          </cell>
          <cell r="CY1143">
            <v>82.44</v>
          </cell>
          <cell r="CZ1143">
            <v>83.75</v>
          </cell>
          <cell r="DA1143">
            <v>76.75</v>
          </cell>
          <cell r="DB1143">
            <v>83</v>
          </cell>
          <cell r="DC1143" t="str">
            <v/>
          </cell>
          <cell r="DD1143">
            <v>0</v>
          </cell>
          <cell r="DE1143">
            <v>91</v>
          </cell>
          <cell r="DF1143">
            <v>81</v>
          </cell>
          <cell r="DG1143">
            <v>81.75</v>
          </cell>
          <cell r="DH1143">
            <v>88</v>
          </cell>
          <cell r="DI1143" t="str">
            <v/>
          </cell>
          <cell r="DJ1143">
            <v>0</v>
          </cell>
          <cell r="DK1143">
            <v>0</v>
          </cell>
          <cell r="DL1143">
            <v>0</v>
          </cell>
          <cell r="DM1143">
            <v>0</v>
          </cell>
          <cell r="DN1143">
            <v>85</v>
          </cell>
          <cell r="DO1143" t="str">
            <v/>
          </cell>
          <cell r="DP1143">
            <v>0</v>
          </cell>
          <cell r="DQ1143">
            <v>89</v>
          </cell>
          <cell r="DR1143">
            <v>85.5</v>
          </cell>
          <cell r="DS1143">
            <v>91.5</v>
          </cell>
          <cell r="DT1143">
            <v>82</v>
          </cell>
          <cell r="DU1143" t="str">
            <v/>
          </cell>
          <cell r="DV1143">
            <v>0</v>
          </cell>
          <cell r="DW1143">
            <v>91</v>
          </cell>
          <cell r="DX1143">
            <v>86.75</v>
          </cell>
          <cell r="DY1143">
            <v>79.75</v>
          </cell>
          <cell r="DZ1143">
            <v>85</v>
          </cell>
          <cell r="EA1143" t="str">
            <v/>
          </cell>
          <cell r="EB1143">
            <v>0</v>
          </cell>
          <cell r="EC1143">
            <v>79.78</v>
          </cell>
          <cell r="ED1143">
            <v>78.25</v>
          </cell>
          <cell r="EE1143">
            <v>84.25</v>
          </cell>
          <cell r="EF1143">
            <v>77</v>
          </cell>
          <cell r="EG1143" t="str">
            <v/>
          </cell>
          <cell r="EH1143">
            <v>0</v>
          </cell>
          <cell r="EI1143">
            <v>78.5</v>
          </cell>
          <cell r="EJ1143">
            <v>74.75</v>
          </cell>
          <cell r="EK1143">
            <v>74.5</v>
          </cell>
          <cell r="EL1143">
            <v>76</v>
          </cell>
          <cell r="EM1143" t="str">
            <v/>
          </cell>
          <cell r="EN1143">
            <v>0</v>
          </cell>
          <cell r="EO1143">
            <v>78.5</v>
          </cell>
          <cell r="EP1143">
            <v>74.75</v>
          </cell>
          <cell r="EQ1143">
            <v>74.5</v>
          </cell>
          <cell r="ER1143">
            <v>76</v>
          </cell>
          <cell r="ES1143" t="str">
            <v/>
          </cell>
          <cell r="ET1143">
            <v>0</v>
          </cell>
          <cell r="EU1143">
            <v>78.5</v>
          </cell>
          <cell r="EV1143">
            <v>74.75</v>
          </cell>
          <cell r="EW1143">
            <v>74.5</v>
          </cell>
          <cell r="EX1143">
            <v>76</v>
          </cell>
          <cell r="EY1143" t="str">
            <v/>
          </cell>
          <cell r="EZ1143">
            <v>0</v>
          </cell>
          <cell r="FA1143">
            <v>79.33</v>
          </cell>
          <cell r="FB1143">
            <v>71.25</v>
          </cell>
          <cell r="FC1143">
            <v>79</v>
          </cell>
          <cell r="FD1143">
            <v>72</v>
          </cell>
          <cell r="FE1143" t="str">
            <v/>
          </cell>
          <cell r="FF1143">
            <v>0</v>
          </cell>
          <cell r="FG1143">
            <v>79.33</v>
          </cell>
          <cell r="FH1143">
            <v>71.25</v>
          </cell>
          <cell r="FI1143">
            <v>79</v>
          </cell>
          <cell r="FJ1143">
            <v>72</v>
          </cell>
          <cell r="FK1143" t="str">
            <v/>
          </cell>
          <cell r="FL1143">
            <v>0</v>
          </cell>
          <cell r="FM1143">
            <v>79.33</v>
          </cell>
          <cell r="FN1143">
            <v>71.25</v>
          </cell>
          <cell r="FO1143">
            <v>79</v>
          </cell>
          <cell r="FP1143">
            <v>72</v>
          </cell>
          <cell r="FQ1143" t="str">
            <v/>
          </cell>
          <cell r="FR1143">
            <v>0</v>
          </cell>
          <cell r="FS1143">
            <v>79.33</v>
          </cell>
          <cell r="FT1143">
            <v>71.25</v>
          </cell>
          <cell r="FU1143">
            <v>79</v>
          </cell>
          <cell r="FV1143">
            <v>72</v>
          </cell>
          <cell r="FW1143" t="str">
            <v/>
          </cell>
          <cell r="FX1143">
            <v>0</v>
          </cell>
          <cell r="FY1143">
            <v>79.33</v>
          </cell>
          <cell r="FZ1143">
            <v>71.25</v>
          </cell>
          <cell r="GA1143">
            <v>79</v>
          </cell>
          <cell r="GB1143">
            <v>72</v>
          </cell>
          <cell r="GC1143" t="str">
            <v/>
          </cell>
          <cell r="GD1143">
            <v>0</v>
          </cell>
          <cell r="GE1143">
            <v>79.33</v>
          </cell>
          <cell r="GF1143">
            <v>71.25</v>
          </cell>
          <cell r="GG1143">
            <v>79</v>
          </cell>
          <cell r="GH1143">
            <v>72</v>
          </cell>
          <cell r="GI1143" t="str">
            <v/>
          </cell>
          <cell r="GJ1143">
            <v>0</v>
          </cell>
          <cell r="GK1143">
            <v>79.33</v>
          </cell>
          <cell r="GL1143">
            <v>71.25</v>
          </cell>
          <cell r="GM1143">
            <v>79</v>
          </cell>
          <cell r="GN1143">
            <v>72</v>
          </cell>
          <cell r="GO1143" t="str">
            <v/>
          </cell>
          <cell r="GP1143">
            <v>0</v>
          </cell>
          <cell r="GQ1143">
            <v>79.33</v>
          </cell>
          <cell r="GR1143">
            <v>71.25</v>
          </cell>
          <cell r="GS1143">
            <v>79</v>
          </cell>
          <cell r="GT1143">
            <v>72</v>
          </cell>
          <cell r="GU1143" t="str">
            <v/>
          </cell>
          <cell r="GV1143">
            <v>0</v>
          </cell>
          <cell r="GW1143">
            <v>81.92</v>
          </cell>
          <cell r="GX1143">
            <v>78.75</v>
          </cell>
          <cell r="GY1143">
            <v>70</v>
          </cell>
          <cell r="GZ1143">
            <v>78</v>
          </cell>
          <cell r="HA1143" t="str">
            <v>EKO-L</v>
          </cell>
          <cell r="HB1143">
            <v>0</v>
          </cell>
          <cell r="HC1143">
            <v>83.83</v>
          </cell>
          <cell r="HD1143">
            <v>75.75</v>
          </cell>
          <cell r="HE1143">
            <v>77.5</v>
          </cell>
          <cell r="HF1143">
            <v>79</v>
          </cell>
          <cell r="HH1143">
            <v>0</v>
          </cell>
          <cell r="HM1143" t="str">
            <v/>
          </cell>
          <cell r="HN1143" t="str">
            <v/>
          </cell>
          <cell r="HS1143">
            <v>0</v>
          </cell>
          <cell r="HT1143" t="str">
            <v>PKN</v>
          </cell>
          <cell r="HU1143">
            <v>0</v>
          </cell>
          <cell r="HV1143" t="str">
            <v>IND</v>
          </cell>
          <cell r="HW1143">
            <v>0</v>
          </cell>
          <cell r="HX1143" t="str">
            <v>MAT-W</v>
          </cell>
          <cell r="HY1143">
            <v>0</v>
          </cell>
          <cell r="HZ1143" t="str">
            <v>SEJ-W</v>
          </cell>
          <cell r="IA1143">
            <v>0</v>
          </cell>
          <cell r="IB1143" t="str">
            <v>IGR-W</v>
          </cell>
          <cell r="IC1143">
            <v>0</v>
          </cell>
          <cell r="ID1143" t="str">
            <v>SBO</v>
          </cell>
          <cell r="IE1143">
            <v>0</v>
          </cell>
          <cell r="IF1143" t="str">
            <v>PJO</v>
          </cell>
          <cell r="IG1143">
            <v>0</v>
          </cell>
          <cell r="IH1143" t="str">
            <v>PRA</v>
          </cell>
          <cell r="II1143">
            <v>0</v>
          </cell>
          <cell r="IJ1143" t="str">
            <v>JAW</v>
          </cell>
          <cell r="IK1143">
            <v>0</v>
          </cell>
          <cell r="IL1143" t="str">
            <v>ARB</v>
          </cell>
          <cell r="IM1143">
            <v>0</v>
          </cell>
          <cell r="IN1143" t="str">
            <v>PKM</v>
          </cell>
          <cell r="IO1143">
            <v>0</v>
          </cell>
          <cell r="IP1143" t="str">
            <v>MAT-P</v>
          </cell>
          <cell r="IQ1143">
            <v>0</v>
          </cell>
          <cell r="IR1143" t="str">
            <v>BIO-P</v>
          </cell>
          <cell r="IS1143">
            <v>0</v>
          </cell>
          <cell r="IT1143" t="str">
            <v>FIS-P</v>
          </cell>
          <cell r="IU1143">
            <v>0</v>
          </cell>
          <cell r="IV1143" t="str">
            <v>KIM-P</v>
          </cell>
          <cell r="IW1143">
            <v>0</v>
          </cell>
          <cell r="IX1143" t="str">
            <v>EKO-L</v>
          </cell>
          <cell r="IY1143">
            <v>0</v>
          </cell>
          <cell r="JA1143">
            <v>0</v>
          </cell>
        </row>
        <row r="1144">
          <cell r="Q1144" t="str">
            <v/>
          </cell>
          <cell r="AB1144" t="str">
            <v/>
          </cell>
          <cell r="AC1144">
            <v>2</v>
          </cell>
          <cell r="AI1144" t="str">
            <v/>
          </cell>
          <cell r="AJ1144">
            <v>0</v>
          </cell>
          <cell r="AK1144">
            <v>83.25</v>
          </cell>
          <cell r="AL1144">
            <v>84.5</v>
          </cell>
          <cell r="AM1144">
            <v>88</v>
          </cell>
          <cell r="AN1144">
            <v>80</v>
          </cell>
          <cell r="AO1144" t="str">
            <v/>
          </cell>
          <cell r="AP1144">
            <v>0</v>
          </cell>
          <cell r="AQ1144">
            <v>85</v>
          </cell>
          <cell r="AR1144">
            <v>0</v>
          </cell>
          <cell r="AS1144">
            <v>78.5</v>
          </cell>
          <cell r="AT1144">
            <v>81</v>
          </cell>
          <cell r="AU1144" t="str">
            <v/>
          </cell>
          <cell r="AV1144">
            <v>0</v>
          </cell>
          <cell r="AW1144">
            <v>81.83</v>
          </cell>
          <cell r="AX1144">
            <v>84</v>
          </cell>
          <cell r="AY1144">
            <v>88</v>
          </cell>
          <cell r="AZ1144">
            <v>80</v>
          </cell>
          <cell r="BA1144" t="str">
            <v/>
          </cell>
          <cell r="BB1144">
            <v>0</v>
          </cell>
          <cell r="BC1144">
            <v>86.75</v>
          </cell>
          <cell r="BD1144">
            <v>84.5</v>
          </cell>
          <cell r="BE1144">
            <v>88</v>
          </cell>
          <cell r="BF1144">
            <v>82</v>
          </cell>
          <cell r="BG1144" t="str">
            <v/>
          </cell>
          <cell r="BH1144">
            <v>0</v>
          </cell>
          <cell r="BI1144">
            <v>84.33</v>
          </cell>
          <cell r="BJ1144">
            <v>80</v>
          </cell>
          <cell r="BK1144">
            <v>77.75</v>
          </cell>
          <cell r="BL1144">
            <v>78</v>
          </cell>
          <cell r="BM1144" t="str">
            <v/>
          </cell>
          <cell r="BN1144">
            <v>0</v>
          </cell>
          <cell r="BO1144">
            <v>81.13</v>
          </cell>
          <cell r="BP1144">
            <v>78.25</v>
          </cell>
          <cell r="BQ1144">
            <v>77.75</v>
          </cell>
          <cell r="BR1144">
            <v>85</v>
          </cell>
          <cell r="BS1144" t="str">
            <v/>
          </cell>
          <cell r="BT1144">
            <v>0</v>
          </cell>
          <cell r="BU1144">
            <v>86.5</v>
          </cell>
          <cell r="BV1144">
            <v>84.25</v>
          </cell>
          <cell r="BW1144">
            <v>88.5</v>
          </cell>
          <cell r="BX1144">
            <v>88</v>
          </cell>
          <cell r="BY1144" t="str">
            <v/>
          </cell>
          <cell r="BZ1144">
            <v>0</v>
          </cell>
          <cell r="CA1144">
            <v>86.78</v>
          </cell>
          <cell r="CB1144">
            <v>81.75</v>
          </cell>
          <cell r="CC1144">
            <v>81</v>
          </cell>
          <cell r="CD1144">
            <v>82</v>
          </cell>
          <cell r="CE1144" t="str">
            <v/>
          </cell>
          <cell r="CF1144">
            <v>0</v>
          </cell>
          <cell r="CG1144">
            <v>86.25</v>
          </cell>
          <cell r="CH1144">
            <v>76.25</v>
          </cell>
          <cell r="CI1144">
            <v>78</v>
          </cell>
          <cell r="CJ1144">
            <v>82</v>
          </cell>
          <cell r="CK1144" t="str">
            <v/>
          </cell>
          <cell r="CL1144">
            <v>0</v>
          </cell>
          <cell r="CM1144">
            <v>76.17</v>
          </cell>
          <cell r="CN1144">
            <v>83.5</v>
          </cell>
          <cell r="CO1144">
            <v>80</v>
          </cell>
          <cell r="CP1144">
            <v>78</v>
          </cell>
          <cell r="CQ1144" t="str">
            <v/>
          </cell>
          <cell r="CR1144">
            <v>0</v>
          </cell>
          <cell r="CS1144">
            <v>82.08</v>
          </cell>
          <cell r="CT1144">
            <v>89.75</v>
          </cell>
          <cell r="CU1144">
            <v>86.5</v>
          </cell>
          <cell r="CV1144">
            <v>83</v>
          </cell>
          <cell r="CW1144" t="str">
            <v/>
          </cell>
          <cell r="CX1144">
            <v>0</v>
          </cell>
          <cell r="CY1144">
            <v>82.44</v>
          </cell>
          <cell r="CZ1144">
            <v>83.75</v>
          </cell>
          <cell r="DA1144">
            <v>76.75</v>
          </cell>
          <cell r="DB1144">
            <v>83</v>
          </cell>
          <cell r="DC1144" t="str">
            <v/>
          </cell>
          <cell r="DD1144">
            <v>0</v>
          </cell>
          <cell r="DE1144">
            <v>91</v>
          </cell>
          <cell r="DF1144">
            <v>81</v>
          </cell>
          <cell r="DG1144">
            <v>81.75</v>
          </cell>
          <cell r="DH1144">
            <v>88</v>
          </cell>
          <cell r="DI1144" t="str">
            <v/>
          </cell>
          <cell r="DJ1144">
            <v>0</v>
          </cell>
          <cell r="DK1144">
            <v>0</v>
          </cell>
          <cell r="DL1144">
            <v>0</v>
          </cell>
          <cell r="DM1144">
            <v>0</v>
          </cell>
          <cell r="DN1144">
            <v>85</v>
          </cell>
          <cell r="DO1144" t="str">
            <v/>
          </cell>
          <cell r="DP1144">
            <v>0</v>
          </cell>
          <cell r="DQ1144">
            <v>89</v>
          </cell>
          <cell r="DR1144">
            <v>85.5</v>
          </cell>
          <cell r="DS1144">
            <v>91.5</v>
          </cell>
          <cell r="DT1144">
            <v>82</v>
          </cell>
          <cell r="DU1144" t="str">
            <v/>
          </cell>
          <cell r="DV1144">
            <v>0</v>
          </cell>
          <cell r="DW1144">
            <v>91</v>
          </cell>
          <cell r="DX1144">
            <v>86.75</v>
          </cell>
          <cell r="DY1144">
            <v>79.75</v>
          </cell>
          <cell r="DZ1144">
            <v>85</v>
          </cell>
          <cell r="EA1144" t="str">
            <v/>
          </cell>
          <cell r="EB1144">
            <v>0</v>
          </cell>
          <cell r="EC1144">
            <v>79.78</v>
          </cell>
          <cell r="ED1144">
            <v>78.25</v>
          </cell>
          <cell r="EE1144">
            <v>84.25</v>
          </cell>
          <cell r="EF1144">
            <v>77</v>
          </cell>
          <cell r="EG1144" t="str">
            <v/>
          </cell>
          <cell r="EH1144">
            <v>0</v>
          </cell>
          <cell r="EI1144">
            <v>78.5</v>
          </cell>
          <cell r="EJ1144">
            <v>74.75</v>
          </cell>
          <cell r="EK1144">
            <v>74.5</v>
          </cell>
          <cell r="EL1144">
            <v>76</v>
          </cell>
          <cell r="EM1144" t="str">
            <v/>
          </cell>
          <cell r="EN1144">
            <v>0</v>
          </cell>
          <cell r="EO1144">
            <v>78.5</v>
          </cell>
          <cell r="EP1144">
            <v>74.75</v>
          </cell>
          <cell r="EQ1144">
            <v>74.5</v>
          </cell>
          <cell r="ER1144">
            <v>76</v>
          </cell>
          <cell r="ES1144" t="str">
            <v/>
          </cell>
          <cell r="ET1144">
            <v>0</v>
          </cell>
          <cell r="EU1144">
            <v>78.5</v>
          </cell>
          <cell r="EV1144">
            <v>74.75</v>
          </cell>
          <cell r="EW1144">
            <v>74.5</v>
          </cell>
          <cell r="EX1144">
            <v>76</v>
          </cell>
          <cell r="EY1144" t="str">
            <v/>
          </cell>
          <cell r="EZ1144">
            <v>0</v>
          </cell>
          <cell r="FA1144">
            <v>79.33</v>
          </cell>
          <cell r="FB1144">
            <v>71.25</v>
          </cell>
          <cell r="FC1144">
            <v>79</v>
          </cell>
          <cell r="FD1144">
            <v>72</v>
          </cell>
          <cell r="FE1144" t="str">
            <v/>
          </cell>
          <cell r="FF1144">
            <v>0</v>
          </cell>
          <cell r="FG1144">
            <v>79.33</v>
          </cell>
          <cell r="FH1144">
            <v>71.25</v>
          </cell>
          <cell r="FI1144">
            <v>79</v>
          </cell>
          <cell r="FJ1144">
            <v>72</v>
          </cell>
          <cell r="FK1144" t="str">
            <v/>
          </cell>
          <cell r="FL1144">
            <v>0</v>
          </cell>
          <cell r="FM1144">
            <v>79.33</v>
          </cell>
          <cell r="FN1144">
            <v>71.25</v>
          </cell>
          <cell r="FO1144">
            <v>79</v>
          </cell>
          <cell r="FP1144">
            <v>72</v>
          </cell>
          <cell r="FQ1144" t="str">
            <v/>
          </cell>
          <cell r="FR1144">
            <v>0</v>
          </cell>
          <cell r="FS1144">
            <v>79.33</v>
          </cell>
          <cell r="FT1144">
            <v>71.25</v>
          </cell>
          <cell r="FU1144">
            <v>79</v>
          </cell>
          <cell r="FV1144">
            <v>72</v>
          </cell>
          <cell r="FW1144" t="str">
            <v/>
          </cell>
          <cell r="FX1144">
            <v>0</v>
          </cell>
          <cell r="FY1144">
            <v>79.33</v>
          </cell>
          <cell r="FZ1144">
            <v>71.25</v>
          </cell>
          <cell r="GA1144">
            <v>79</v>
          </cell>
          <cell r="GB1144">
            <v>72</v>
          </cell>
          <cell r="GC1144" t="str">
            <v/>
          </cell>
          <cell r="GD1144">
            <v>0</v>
          </cell>
          <cell r="GE1144">
            <v>79.33</v>
          </cell>
          <cell r="GF1144">
            <v>71.25</v>
          </cell>
          <cell r="GG1144">
            <v>79</v>
          </cell>
          <cell r="GH1144">
            <v>72</v>
          </cell>
          <cell r="GI1144" t="str">
            <v/>
          </cell>
          <cell r="GJ1144">
            <v>0</v>
          </cell>
          <cell r="GK1144">
            <v>79.33</v>
          </cell>
          <cell r="GL1144">
            <v>71.25</v>
          </cell>
          <cell r="GM1144">
            <v>79</v>
          </cell>
          <cell r="GN1144">
            <v>72</v>
          </cell>
          <cell r="GO1144" t="str">
            <v/>
          </cell>
          <cell r="GP1144">
            <v>0</v>
          </cell>
          <cell r="GQ1144">
            <v>79.33</v>
          </cell>
          <cell r="GR1144">
            <v>71.25</v>
          </cell>
          <cell r="GS1144">
            <v>79</v>
          </cell>
          <cell r="GT1144">
            <v>72</v>
          </cell>
          <cell r="GU1144" t="str">
            <v/>
          </cell>
          <cell r="GV1144">
            <v>0</v>
          </cell>
          <cell r="GW1144">
            <v>81.92</v>
          </cell>
          <cell r="GX1144">
            <v>78.75</v>
          </cell>
          <cell r="GY1144">
            <v>70</v>
          </cell>
          <cell r="GZ1144">
            <v>78</v>
          </cell>
          <cell r="HA1144" t="str">
            <v>EKO-L</v>
          </cell>
          <cell r="HB1144">
            <v>0</v>
          </cell>
          <cell r="HC1144">
            <v>83.83</v>
          </cell>
          <cell r="HD1144">
            <v>75.75</v>
          </cell>
          <cell r="HE1144">
            <v>77.5</v>
          </cell>
          <cell r="HF1144">
            <v>79</v>
          </cell>
          <cell r="HH1144">
            <v>0</v>
          </cell>
          <cell r="HM1144" t="str">
            <v/>
          </cell>
          <cell r="HN1144" t="str">
            <v/>
          </cell>
          <cell r="HS1144">
            <v>0</v>
          </cell>
          <cell r="HT1144" t="str">
            <v>PKN</v>
          </cell>
          <cell r="HU1144">
            <v>0</v>
          </cell>
          <cell r="HV1144" t="str">
            <v>IND</v>
          </cell>
          <cell r="HW1144">
            <v>0</v>
          </cell>
          <cell r="HX1144" t="str">
            <v>MAT-W</v>
          </cell>
          <cell r="HY1144">
            <v>0</v>
          </cell>
          <cell r="HZ1144" t="str">
            <v>SEJ-W</v>
          </cell>
          <cell r="IA1144">
            <v>0</v>
          </cell>
          <cell r="IB1144" t="str">
            <v>IGR-W</v>
          </cell>
          <cell r="IC1144">
            <v>0</v>
          </cell>
          <cell r="ID1144" t="str">
            <v>SBO</v>
          </cell>
          <cell r="IE1144">
            <v>0</v>
          </cell>
          <cell r="IF1144" t="str">
            <v>PJO</v>
          </cell>
          <cell r="IG1144">
            <v>0</v>
          </cell>
          <cell r="IH1144" t="str">
            <v>PRA</v>
          </cell>
          <cell r="II1144">
            <v>0</v>
          </cell>
          <cell r="IJ1144" t="str">
            <v>JAW</v>
          </cell>
          <cell r="IK1144">
            <v>0</v>
          </cell>
          <cell r="IL1144" t="str">
            <v>ARB</v>
          </cell>
          <cell r="IM1144">
            <v>0</v>
          </cell>
          <cell r="IN1144" t="str">
            <v>PKM</v>
          </cell>
          <cell r="IO1144">
            <v>0</v>
          </cell>
          <cell r="IP1144" t="str">
            <v>MAT-P</v>
          </cell>
          <cell r="IQ1144">
            <v>0</v>
          </cell>
          <cell r="IR1144" t="str">
            <v>BIO-P</v>
          </cell>
          <cell r="IS1144">
            <v>0</v>
          </cell>
          <cell r="IT1144" t="str">
            <v>FIS-P</v>
          </cell>
          <cell r="IU1144">
            <v>0</v>
          </cell>
          <cell r="IV1144" t="str">
            <v>KIM-P</v>
          </cell>
          <cell r="IW1144">
            <v>0</v>
          </cell>
          <cell r="IX1144" t="str">
            <v>EKO-L</v>
          </cell>
          <cell r="IY1144">
            <v>0</v>
          </cell>
          <cell r="JA1144">
            <v>0</v>
          </cell>
        </row>
        <row r="1145">
          <cell r="Q1145" t="str">
            <v/>
          </cell>
          <cell r="AB1145" t="str">
            <v/>
          </cell>
          <cell r="AC1145">
            <v>3</v>
          </cell>
          <cell r="AI1145" t="str">
            <v/>
          </cell>
          <cell r="AJ1145">
            <v>0</v>
          </cell>
          <cell r="AK1145">
            <v>83.25</v>
          </cell>
          <cell r="AL1145">
            <v>84.5</v>
          </cell>
          <cell r="AM1145">
            <v>88</v>
          </cell>
          <cell r="AN1145">
            <v>80</v>
          </cell>
          <cell r="AO1145" t="str">
            <v/>
          </cell>
          <cell r="AP1145">
            <v>0</v>
          </cell>
          <cell r="AQ1145">
            <v>85</v>
          </cell>
          <cell r="AR1145">
            <v>0</v>
          </cell>
          <cell r="AS1145">
            <v>78.5</v>
          </cell>
          <cell r="AT1145">
            <v>81</v>
          </cell>
          <cell r="AU1145" t="str">
            <v/>
          </cell>
          <cell r="AV1145">
            <v>0</v>
          </cell>
          <cell r="AW1145">
            <v>81.83</v>
          </cell>
          <cell r="AX1145">
            <v>84</v>
          </cell>
          <cell r="AY1145">
            <v>88</v>
          </cell>
          <cell r="AZ1145">
            <v>80</v>
          </cell>
          <cell r="BA1145" t="str">
            <v/>
          </cell>
          <cell r="BB1145">
            <v>0</v>
          </cell>
          <cell r="BC1145">
            <v>86.75</v>
          </cell>
          <cell r="BD1145">
            <v>84.5</v>
          </cell>
          <cell r="BE1145">
            <v>88</v>
          </cell>
          <cell r="BF1145">
            <v>82</v>
          </cell>
          <cell r="BG1145" t="str">
            <v/>
          </cell>
          <cell r="BH1145">
            <v>0</v>
          </cell>
          <cell r="BI1145">
            <v>84.33</v>
          </cell>
          <cell r="BJ1145">
            <v>80</v>
          </cell>
          <cell r="BK1145">
            <v>77.75</v>
          </cell>
          <cell r="BL1145">
            <v>78</v>
          </cell>
          <cell r="BM1145" t="str">
            <v/>
          </cell>
          <cell r="BN1145">
            <v>0</v>
          </cell>
          <cell r="BO1145">
            <v>81.13</v>
          </cell>
          <cell r="BP1145">
            <v>78.25</v>
          </cell>
          <cell r="BQ1145">
            <v>77.75</v>
          </cell>
          <cell r="BR1145">
            <v>85</v>
          </cell>
          <cell r="BS1145" t="str">
            <v/>
          </cell>
          <cell r="BT1145">
            <v>0</v>
          </cell>
          <cell r="BU1145">
            <v>86.5</v>
          </cell>
          <cell r="BV1145">
            <v>84.25</v>
          </cell>
          <cell r="BW1145">
            <v>88.5</v>
          </cell>
          <cell r="BX1145">
            <v>88</v>
          </cell>
          <cell r="BY1145" t="str">
            <v/>
          </cell>
          <cell r="BZ1145">
            <v>0</v>
          </cell>
          <cell r="CA1145">
            <v>86.78</v>
          </cell>
          <cell r="CB1145">
            <v>81.75</v>
          </cell>
          <cell r="CC1145">
            <v>81</v>
          </cell>
          <cell r="CD1145">
            <v>82</v>
          </cell>
          <cell r="CE1145" t="str">
            <v/>
          </cell>
          <cell r="CF1145">
            <v>0</v>
          </cell>
          <cell r="CG1145">
            <v>86.25</v>
          </cell>
          <cell r="CH1145">
            <v>76.25</v>
          </cell>
          <cell r="CI1145">
            <v>78</v>
          </cell>
          <cell r="CJ1145">
            <v>82</v>
          </cell>
          <cell r="CK1145" t="str">
            <v/>
          </cell>
          <cell r="CL1145">
            <v>0</v>
          </cell>
          <cell r="CM1145">
            <v>76.17</v>
          </cell>
          <cell r="CN1145">
            <v>83.5</v>
          </cell>
          <cell r="CO1145">
            <v>80</v>
          </cell>
          <cell r="CP1145">
            <v>78</v>
          </cell>
          <cell r="CQ1145" t="str">
            <v/>
          </cell>
          <cell r="CR1145">
            <v>0</v>
          </cell>
          <cell r="CS1145">
            <v>82.08</v>
          </cell>
          <cell r="CT1145">
            <v>89.75</v>
          </cell>
          <cell r="CU1145">
            <v>86.5</v>
          </cell>
          <cell r="CV1145">
            <v>83</v>
          </cell>
          <cell r="CW1145" t="str">
            <v/>
          </cell>
          <cell r="CX1145">
            <v>0</v>
          </cell>
          <cell r="CY1145">
            <v>82.44</v>
          </cell>
          <cell r="CZ1145">
            <v>83.75</v>
          </cell>
          <cell r="DA1145">
            <v>76.75</v>
          </cell>
          <cell r="DB1145">
            <v>83</v>
          </cell>
          <cell r="DC1145" t="str">
            <v/>
          </cell>
          <cell r="DD1145">
            <v>0</v>
          </cell>
          <cell r="DE1145">
            <v>91</v>
          </cell>
          <cell r="DF1145">
            <v>81</v>
          </cell>
          <cell r="DG1145">
            <v>81.75</v>
          </cell>
          <cell r="DH1145">
            <v>88</v>
          </cell>
          <cell r="DI1145" t="str">
            <v/>
          </cell>
          <cell r="DJ1145">
            <v>0</v>
          </cell>
          <cell r="DK1145">
            <v>0</v>
          </cell>
          <cell r="DL1145">
            <v>0</v>
          </cell>
          <cell r="DM1145">
            <v>0</v>
          </cell>
          <cell r="DN1145">
            <v>85</v>
          </cell>
          <cell r="DO1145" t="str">
            <v/>
          </cell>
          <cell r="DP1145">
            <v>0</v>
          </cell>
          <cell r="DQ1145">
            <v>89</v>
          </cell>
          <cell r="DR1145">
            <v>85.5</v>
          </cell>
          <cell r="DS1145">
            <v>91.5</v>
          </cell>
          <cell r="DT1145">
            <v>82</v>
          </cell>
          <cell r="DU1145" t="str">
            <v/>
          </cell>
          <cell r="DV1145">
            <v>0</v>
          </cell>
          <cell r="DW1145">
            <v>91</v>
          </cell>
          <cell r="DX1145">
            <v>86.75</v>
          </cell>
          <cell r="DY1145">
            <v>79.75</v>
          </cell>
          <cell r="DZ1145">
            <v>85</v>
          </cell>
          <cell r="EA1145" t="str">
            <v/>
          </cell>
          <cell r="EB1145">
            <v>0</v>
          </cell>
          <cell r="EC1145">
            <v>79.78</v>
          </cell>
          <cell r="ED1145">
            <v>78.25</v>
          </cell>
          <cell r="EE1145">
            <v>84.25</v>
          </cell>
          <cell r="EF1145">
            <v>77</v>
          </cell>
          <cell r="EG1145" t="str">
            <v/>
          </cell>
          <cell r="EH1145">
            <v>0</v>
          </cell>
          <cell r="EI1145">
            <v>78.5</v>
          </cell>
          <cell r="EJ1145">
            <v>74.75</v>
          </cell>
          <cell r="EK1145">
            <v>74.5</v>
          </cell>
          <cell r="EL1145">
            <v>76</v>
          </cell>
          <cell r="EM1145" t="str">
            <v/>
          </cell>
          <cell r="EN1145">
            <v>0</v>
          </cell>
          <cell r="EO1145">
            <v>78.5</v>
          </cell>
          <cell r="EP1145">
            <v>74.75</v>
          </cell>
          <cell r="EQ1145">
            <v>74.5</v>
          </cell>
          <cell r="ER1145">
            <v>76</v>
          </cell>
          <cell r="ES1145" t="str">
            <v/>
          </cell>
          <cell r="ET1145">
            <v>0</v>
          </cell>
          <cell r="EU1145">
            <v>78.5</v>
          </cell>
          <cell r="EV1145">
            <v>74.75</v>
          </cell>
          <cell r="EW1145">
            <v>74.5</v>
          </cell>
          <cell r="EX1145">
            <v>76</v>
          </cell>
          <cell r="EY1145" t="str">
            <v/>
          </cell>
          <cell r="EZ1145">
            <v>0</v>
          </cell>
          <cell r="FA1145">
            <v>79.33</v>
          </cell>
          <cell r="FB1145">
            <v>71.25</v>
          </cell>
          <cell r="FC1145">
            <v>79</v>
          </cell>
          <cell r="FD1145">
            <v>72</v>
          </cell>
          <cell r="FE1145" t="str">
            <v/>
          </cell>
          <cell r="FF1145">
            <v>0</v>
          </cell>
          <cell r="FG1145">
            <v>79.33</v>
          </cell>
          <cell r="FH1145">
            <v>71.25</v>
          </cell>
          <cell r="FI1145">
            <v>79</v>
          </cell>
          <cell r="FJ1145">
            <v>72</v>
          </cell>
          <cell r="FK1145" t="str">
            <v/>
          </cell>
          <cell r="FL1145">
            <v>0</v>
          </cell>
          <cell r="FM1145">
            <v>79.33</v>
          </cell>
          <cell r="FN1145">
            <v>71.25</v>
          </cell>
          <cell r="FO1145">
            <v>79</v>
          </cell>
          <cell r="FP1145">
            <v>72</v>
          </cell>
          <cell r="FQ1145" t="str">
            <v/>
          </cell>
          <cell r="FR1145">
            <v>0</v>
          </cell>
          <cell r="FS1145">
            <v>79.33</v>
          </cell>
          <cell r="FT1145">
            <v>71.25</v>
          </cell>
          <cell r="FU1145">
            <v>79</v>
          </cell>
          <cell r="FV1145">
            <v>72</v>
          </cell>
          <cell r="FW1145" t="str">
            <v/>
          </cell>
          <cell r="FX1145">
            <v>0</v>
          </cell>
          <cell r="FY1145">
            <v>79.33</v>
          </cell>
          <cell r="FZ1145">
            <v>71.25</v>
          </cell>
          <cell r="GA1145">
            <v>79</v>
          </cell>
          <cell r="GB1145">
            <v>72</v>
          </cell>
          <cell r="GC1145" t="str">
            <v/>
          </cell>
          <cell r="GD1145">
            <v>0</v>
          </cell>
          <cell r="GE1145">
            <v>79.33</v>
          </cell>
          <cell r="GF1145">
            <v>71.25</v>
          </cell>
          <cell r="GG1145">
            <v>79</v>
          </cell>
          <cell r="GH1145">
            <v>72</v>
          </cell>
          <cell r="GI1145" t="str">
            <v/>
          </cell>
          <cell r="GJ1145">
            <v>0</v>
          </cell>
          <cell r="GK1145">
            <v>79.33</v>
          </cell>
          <cell r="GL1145">
            <v>71.25</v>
          </cell>
          <cell r="GM1145">
            <v>79</v>
          </cell>
          <cell r="GN1145">
            <v>72</v>
          </cell>
          <cell r="GO1145" t="str">
            <v/>
          </cell>
          <cell r="GP1145">
            <v>0</v>
          </cell>
          <cell r="GQ1145">
            <v>79.33</v>
          </cell>
          <cell r="GR1145">
            <v>71.25</v>
          </cell>
          <cell r="GS1145">
            <v>79</v>
          </cell>
          <cell r="GT1145">
            <v>72</v>
          </cell>
          <cell r="GU1145" t="str">
            <v/>
          </cell>
          <cell r="GV1145">
            <v>0</v>
          </cell>
          <cell r="GW1145">
            <v>81.92</v>
          </cell>
          <cell r="GX1145">
            <v>78.75</v>
          </cell>
          <cell r="GY1145">
            <v>70</v>
          </cell>
          <cell r="GZ1145">
            <v>78</v>
          </cell>
          <cell r="HA1145" t="str">
            <v>EKO-L</v>
          </cell>
          <cell r="HB1145">
            <v>0</v>
          </cell>
          <cell r="HC1145">
            <v>83.83</v>
          </cell>
          <cell r="HD1145">
            <v>75.75</v>
          </cell>
          <cell r="HE1145">
            <v>77.5</v>
          </cell>
          <cell r="HF1145">
            <v>79</v>
          </cell>
          <cell r="HH1145">
            <v>0</v>
          </cell>
          <cell r="HM1145" t="str">
            <v/>
          </cell>
          <cell r="HN1145" t="str">
            <v/>
          </cell>
          <cell r="HS1145">
            <v>0</v>
          </cell>
          <cell r="HT1145" t="str">
            <v>PKN</v>
          </cell>
          <cell r="HU1145">
            <v>0</v>
          </cell>
          <cell r="HV1145" t="str">
            <v>IND</v>
          </cell>
          <cell r="HW1145">
            <v>0</v>
          </cell>
          <cell r="HX1145" t="str">
            <v>MAT-W</v>
          </cell>
          <cell r="HY1145">
            <v>0</v>
          </cell>
          <cell r="HZ1145" t="str">
            <v>SEJ-W</v>
          </cell>
          <cell r="IA1145">
            <v>0</v>
          </cell>
          <cell r="IB1145" t="str">
            <v>IGR-W</v>
          </cell>
          <cell r="IC1145">
            <v>0</v>
          </cell>
          <cell r="ID1145" t="str">
            <v>SBO</v>
          </cell>
          <cell r="IE1145">
            <v>0</v>
          </cell>
          <cell r="IF1145" t="str">
            <v>PJO</v>
          </cell>
          <cell r="IG1145">
            <v>0</v>
          </cell>
          <cell r="IH1145" t="str">
            <v>PRA</v>
          </cell>
          <cell r="II1145">
            <v>0</v>
          </cell>
          <cell r="IJ1145" t="str">
            <v>JAW</v>
          </cell>
          <cell r="IK1145">
            <v>0</v>
          </cell>
          <cell r="IL1145" t="str">
            <v>ARB</v>
          </cell>
          <cell r="IM1145">
            <v>0</v>
          </cell>
          <cell r="IN1145" t="str">
            <v>PKM</v>
          </cell>
          <cell r="IO1145">
            <v>0</v>
          </cell>
          <cell r="IP1145" t="str">
            <v>MAT-P</v>
          </cell>
          <cell r="IQ1145">
            <v>0</v>
          </cell>
          <cell r="IR1145" t="str">
            <v>BIO-P</v>
          </cell>
          <cell r="IS1145">
            <v>0</v>
          </cell>
          <cell r="IT1145" t="str">
            <v>FIS-P</v>
          </cell>
          <cell r="IU1145">
            <v>0</v>
          </cell>
          <cell r="IV1145" t="str">
            <v>KIM-P</v>
          </cell>
          <cell r="IW1145">
            <v>0</v>
          </cell>
          <cell r="IX1145" t="str">
            <v>EKO-L</v>
          </cell>
          <cell r="IY1145">
            <v>0</v>
          </cell>
          <cell r="JA1145">
            <v>0</v>
          </cell>
        </row>
        <row r="1146">
          <cell r="Q1146" t="str">
            <v/>
          </cell>
          <cell r="AB1146" t="str">
            <v/>
          </cell>
          <cell r="AC1146">
            <v>4</v>
          </cell>
          <cell r="AI1146" t="str">
            <v/>
          </cell>
          <cell r="AJ1146">
            <v>0</v>
          </cell>
          <cell r="AK1146">
            <v>83.25</v>
          </cell>
          <cell r="AL1146">
            <v>84.5</v>
          </cell>
          <cell r="AM1146">
            <v>88</v>
          </cell>
          <cell r="AN1146">
            <v>80</v>
          </cell>
          <cell r="AO1146" t="str">
            <v/>
          </cell>
          <cell r="AP1146">
            <v>0</v>
          </cell>
          <cell r="AQ1146">
            <v>85</v>
          </cell>
          <cell r="AR1146">
            <v>0</v>
          </cell>
          <cell r="AS1146">
            <v>78.5</v>
          </cell>
          <cell r="AT1146">
            <v>81</v>
          </cell>
          <cell r="AU1146" t="str">
            <v/>
          </cell>
          <cell r="AV1146">
            <v>0</v>
          </cell>
          <cell r="AW1146">
            <v>81.83</v>
          </cell>
          <cell r="AX1146">
            <v>84</v>
          </cell>
          <cell r="AY1146">
            <v>88</v>
          </cell>
          <cell r="AZ1146">
            <v>80</v>
          </cell>
          <cell r="BA1146" t="str">
            <v/>
          </cell>
          <cell r="BB1146">
            <v>0</v>
          </cell>
          <cell r="BC1146">
            <v>86.75</v>
          </cell>
          <cell r="BD1146">
            <v>84.5</v>
          </cell>
          <cell r="BE1146">
            <v>88</v>
          </cell>
          <cell r="BF1146">
            <v>82</v>
          </cell>
          <cell r="BG1146" t="str">
            <v/>
          </cell>
          <cell r="BH1146">
            <v>0</v>
          </cell>
          <cell r="BI1146">
            <v>84.33</v>
          </cell>
          <cell r="BJ1146">
            <v>80</v>
          </cell>
          <cell r="BK1146">
            <v>77.75</v>
          </cell>
          <cell r="BL1146">
            <v>78</v>
          </cell>
          <cell r="BM1146" t="str">
            <v/>
          </cell>
          <cell r="BN1146">
            <v>0</v>
          </cell>
          <cell r="BO1146">
            <v>81.13</v>
          </cell>
          <cell r="BP1146">
            <v>78.25</v>
          </cell>
          <cell r="BQ1146">
            <v>77.75</v>
          </cell>
          <cell r="BR1146">
            <v>85</v>
          </cell>
          <cell r="BS1146" t="str">
            <v/>
          </cell>
          <cell r="BT1146">
            <v>0</v>
          </cell>
          <cell r="BU1146">
            <v>86.5</v>
          </cell>
          <cell r="BV1146">
            <v>84.25</v>
          </cell>
          <cell r="BW1146">
            <v>88.5</v>
          </cell>
          <cell r="BX1146">
            <v>88</v>
          </cell>
          <cell r="BY1146" t="str">
            <v/>
          </cell>
          <cell r="BZ1146">
            <v>0</v>
          </cell>
          <cell r="CA1146">
            <v>86.78</v>
          </cell>
          <cell r="CB1146">
            <v>81.75</v>
          </cell>
          <cell r="CC1146">
            <v>81</v>
          </cell>
          <cell r="CD1146">
            <v>82</v>
          </cell>
          <cell r="CE1146" t="str">
            <v/>
          </cell>
          <cell r="CF1146">
            <v>0</v>
          </cell>
          <cell r="CG1146">
            <v>86.25</v>
          </cell>
          <cell r="CH1146">
            <v>76.25</v>
          </cell>
          <cell r="CI1146">
            <v>78</v>
          </cell>
          <cell r="CJ1146">
            <v>82</v>
          </cell>
          <cell r="CK1146" t="str">
            <v/>
          </cell>
          <cell r="CL1146">
            <v>0</v>
          </cell>
          <cell r="CM1146">
            <v>76.17</v>
          </cell>
          <cell r="CN1146">
            <v>83.5</v>
          </cell>
          <cell r="CO1146">
            <v>80</v>
          </cell>
          <cell r="CP1146">
            <v>78</v>
          </cell>
          <cell r="CQ1146" t="str">
            <v/>
          </cell>
          <cell r="CR1146">
            <v>0</v>
          </cell>
          <cell r="CS1146">
            <v>82.08</v>
          </cell>
          <cell r="CT1146">
            <v>89.75</v>
          </cell>
          <cell r="CU1146">
            <v>86.5</v>
          </cell>
          <cell r="CV1146">
            <v>83</v>
          </cell>
          <cell r="CW1146" t="str">
            <v/>
          </cell>
          <cell r="CX1146">
            <v>0</v>
          </cell>
          <cell r="CY1146">
            <v>82.44</v>
          </cell>
          <cell r="CZ1146">
            <v>83.75</v>
          </cell>
          <cell r="DA1146">
            <v>76.75</v>
          </cell>
          <cell r="DB1146">
            <v>83</v>
          </cell>
          <cell r="DC1146" t="str">
            <v/>
          </cell>
          <cell r="DD1146">
            <v>0</v>
          </cell>
          <cell r="DE1146">
            <v>91</v>
          </cell>
          <cell r="DF1146">
            <v>81</v>
          </cell>
          <cell r="DG1146">
            <v>81.75</v>
          </cell>
          <cell r="DH1146">
            <v>88</v>
          </cell>
          <cell r="DI1146" t="str">
            <v/>
          </cell>
          <cell r="DJ1146">
            <v>0</v>
          </cell>
          <cell r="DK1146">
            <v>0</v>
          </cell>
          <cell r="DL1146">
            <v>0</v>
          </cell>
          <cell r="DM1146">
            <v>0</v>
          </cell>
          <cell r="DN1146">
            <v>85</v>
          </cell>
          <cell r="DO1146" t="str">
            <v/>
          </cell>
          <cell r="DP1146">
            <v>0</v>
          </cell>
          <cell r="DQ1146">
            <v>89</v>
          </cell>
          <cell r="DR1146">
            <v>85.5</v>
          </cell>
          <cell r="DS1146">
            <v>91.5</v>
          </cell>
          <cell r="DT1146">
            <v>82</v>
          </cell>
          <cell r="DU1146" t="str">
            <v/>
          </cell>
          <cell r="DV1146">
            <v>0</v>
          </cell>
          <cell r="DW1146">
            <v>91</v>
          </cell>
          <cell r="DX1146">
            <v>86.75</v>
          </cell>
          <cell r="DY1146">
            <v>79.75</v>
          </cell>
          <cell r="DZ1146">
            <v>85</v>
          </cell>
          <cell r="EA1146" t="str">
            <v/>
          </cell>
          <cell r="EB1146">
            <v>0</v>
          </cell>
          <cell r="EC1146">
            <v>79.78</v>
          </cell>
          <cell r="ED1146">
            <v>78.25</v>
          </cell>
          <cell r="EE1146">
            <v>84.25</v>
          </cell>
          <cell r="EF1146">
            <v>77</v>
          </cell>
          <cell r="EG1146" t="str">
            <v/>
          </cell>
          <cell r="EH1146">
            <v>0</v>
          </cell>
          <cell r="EI1146">
            <v>78.5</v>
          </cell>
          <cell r="EJ1146">
            <v>74.75</v>
          </cell>
          <cell r="EK1146">
            <v>74.5</v>
          </cell>
          <cell r="EL1146">
            <v>76</v>
          </cell>
          <cell r="EM1146" t="str">
            <v/>
          </cell>
          <cell r="EN1146">
            <v>0</v>
          </cell>
          <cell r="EO1146">
            <v>78.5</v>
          </cell>
          <cell r="EP1146">
            <v>74.75</v>
          </cell>
          <cell r="EQ1146">
            <v>74.5</v>
          </cell>
          <cell r="ER1146">
            <v>76</v>
          </cell>
          <cell r="ES1146" t="str">
            <v/>
          </cell>
          <cell r="ET1146">
            <v>0</v>
          </cell>
          <cell r="EU1146">
            <v>78.5</v>
          </cell>
          <cell r="EV1146">
            <v>74.75</v>
          </cell>
          <cell r="EW1146">
            <v>74.5</v>
          </cell>
          <cell r="EX1146">
            <v>76</v>
          </cell>
          <cell r="EY1146" t="str">
            <v/>
          </cell>
          <cell r="EZ1146">
            <v>0</v>
          </cell>
          <cell r="FA1146">
            <v>79.33</v>
          </cell>
          <cell r="FB1146">
            <v>71.25</v>
          </cell>
          <cell r="FC1146">
            <v>79</v>
          </cell>
          <cell r="FD1146">
            <v>72</v>
          </cell>
          <cell r="FE1146" t="str">
            <v/>
          </cell>
          <cell r="FF1146">
            <v>0</v>
          </cell>
          <cell r="FG1146">
            <v>79.33</v>
          </cell>
          <cell r="FH1146">
            <v>71.25</v>
          </cell>
          <cell r="FI1146">
            <v>79</v>
          </cell>
          <cell r="FJ1146">
            <v>72</v>
          </cell>
          <cell r="FK1146" t="str">
            <v/>
          </cell>
          <cell r="FL1146">
            <v>0</v>
          </cell>
          <cell r="FM1146">
            <v>79.33</v>
          </cell>
          <cell r="FN1146">
            <v>71.25</v>
          </cell>
          <cell r="FO1146">
            <v>79</v>
          </cell>
          <cell r="FP1146">
            <v>72</v>
          </cell>
          <cell r="FQ1146" t="str">
            <v/>
          </cell>
          <cell r="FR1146">
            <v>0</v>
          </cell>
          <cell r="FS1146">
            <v>79.33</v>
          </cell>
          <cell r="FT1146">
            <v>71.25</v>
          </cell>
          <cell r="FU1146">
            <v>79</v>
          </cell>
          <cell r="FV1146">
            <v>72</v>
          </cell>
          <cell r="FW1146" t="str">
            <v/>
          </cell>
          <cell r="FX1146">
            <v>0</v>
          </cell>
          <cell r="FY1146">
            <v>79.33</v>
          </cell>
          <cell r="FZ1146">
            <v>71.25</v>
          </cell>
          <cell r="GA1146">
            <v>79</v>
          </cell>
          <cell r="GB1146">
            <v>72</v>
          </cell>
          <cell r="GC1146" t="str">
            <v/>
          </cell>
          <cell r="GD1146">
            <v>0</v>
          </cell>
          <cell r="GE1146">
            <v>79.33</v>
          </cell>
          <cell r="GF1146">
            <v>71.25</v>
          </cell>
          <cell r="GG1146">
            <v>79</v>
          </cell>
          <cell r="GH1146">
            <v>72</v>
          </cell>
          <cell r="GI1146" t="str">
            <v/>
          </cell>
          <cell r="GJ1146">
            <v>0</v>
          </cell>
          <cell r="GK1146">
            <v>79.33</v>
          </cell>
          <cell r="GL1146">
            <v>71.25</v>
          </cell>
          <cell r="GM1146">
            <v>79</v>
          </cell>
          <cell r="GN1146">
            <v>72</v>
          </cell>
          <cell r="GO1146" t="str">
            <v/>
          </cell>
          <cell r="GP1146">
            <v>0</v>
          </cell>
          <cell r="GQ1146">
            <v>79.33</v>
          </cell>
          <cell r="GR1146">
            <v>71.25</v>
          </cell>
          <cell r="GS1146">
            <v>79</v>
          </cell>
          <cell r="GT1146">
            <v>72</v>
          </cell>
          <cell r="GU1146" t="str">
            <v/>
          </cell>
          <cell r="GV1146">
            <v>0</v>
          </cell>
          <cell r="GW1146">
            <v>81.92</v>
          </cell>
          <cell r="GX1146">
            <v>78.75</v>
          </cell>
          <cell r="GY1146">
            <v>70</v>
          </cell>
          <cell r="GZ1146">
            <v>78</v>
          </cell>
          <cell r="HA1146" t="str">
            <v>EKO-L</v>
          </cell>
          <cell r="HB1146">
            <v>0</v>
          </cell>
          <cell r="HC1146">
            <v>83.83</v>
          </cell>
          <cell r="HD1146">
            <v>75.75</v>
          </cell>
          <cell r="HE1146">
            <v>77.5</v>
          </cell>
          <cell r="HF1146">
            <v>79</v>
          </cell>
          <cell r="HH1146">
            <v>0</v>
          </cell>
          <cell r="HM1146" t="str">
            <v/>
          </cell>
          <cell r="HN1146" t="str">
            <v/>
          </cell>
          <cell r="HS1146">
            <v>0</v>
          </cell>
          <cell r="HT1146" t="str">
            <v>PKN</v>
          </cell>
          <cell r="HU1146">
            <v>0</v>
          </cell>
          <cell r="HV1146" t="str">
            <v>IND</v>
          </cell>
          <cell r="HW1146">
            <v>0</v>
          </cell>
          <cell r="HX1146" t="str">
            <v>MAT-W</v>
          </cell>
          <cell r="HY1146">
            <v>0</v>
          </cell>
          <cell r="HZ1146" t="str">
            <v>SEJ-W</v>
          </cell>
          <cell r="IA1146">
            <v>0</v>
          </cell>
          <cell r="IB1146" t="str">
            <v>IGR-W</v>
          </cell>
          <cell r="IC1146">
            <v>0</v>
          </cell>
          <cell r="ID1146" t="str">
            <v>SBO</v>
          </cell>
          <cell r="IE1146">
            <v>0</v>
          </cell>
          <cell r="IF1146" t="str">
            <v>PJO</v>
          </cell>
          <cell r="IG1146">
            <v>0</v>
          </cell>
          <cell r="IH1146" t="str">
            <v>PRA</v>
          </cell>
          <cell r="II1146">
            <v>0</v>
          </cell>
          <cell r="IJ1146" t="str">
            <v>JAW</v>
          </cell>
          <cell r="IK1146">
            <v>0</v>
          </cell>
          <cell r="IL1146" t="str">
            <v>ARB</v>
          </cell>
          <cell r="IM1146">
            <v>0</v>
          </cell>
          <cell r="IN1146" t="str">
            <v>PKM</v>
          </cell>
          <cell r="IO1146">
            <v>0</v>
          </cell>
          <cell r="IP1146" t="str">
            <v>MAT-P</v>
          </cell>
          <cell r="IQ1146">
            <v>0</v>
          </cell>
          <cell r="IR1146" t="str">
            <v>BIO-P</v>
          </cell>
          <cell r="IS1146">
            <v>0</v>
          </cell>
          <cell r="IT1146" t="str">
            <v>FIS-P</v>
          </cell>
          <cell r="IU1146">
            <v>0</v>
          </cell>
          <cell r="IV1146" t="str">
            <v>KIM-P</v>
          </cell>
          <cell r="IW1146">
            <v>0</v>
          </cell>
          <cell r="IX1146" t="str">
            <v>EKO-L</v>
          </cell>
          <cell r="IY1146">
            <v>0</v>
          </cell>
          <cell r="JA1146">
            <v>0</v>
          </cell>
        </row>
        <row r="1147">
          <cell r="Q1147" t="str">
            <v/>
          </cell>
          <cell r="AB1147" t="str">
            <v/>
          </cell>
          <cell r="AC1147">
            <v>5</v>
          </cell>
          <cell r="AI1147" t="str">
            <v/>
          </cell>
          <cell r="AJ1147">
            <v>0</v>
          </cell>
          <cell r="AK1147">
            <v>83.25</v>
          </cell>
          <cell r="AL1147">
            <v>84.5</v>
          </cell>
          <cell r="AM1147">
            <v>88</v>
          </cell>
          <cell r="AN1147">
            <v>80</v>
          </cell>
          <cell r="AO1147" t="str">
            <v/>
          </cell>
          <cell r="AP1147">
            <v>0</v>
          </cell>
          <cell r="AQ1147">
            <v>85</v>
          </cell>
          <cell r="AR1147">
            <v>0</v>
          </cell>
          <cell r="AS1147">
            <v>78.5</v>
          </cell>
          <cell r="AT1147">
            <v>81</v>
          </cell>
          <cell r="AU1147" t="str">
            <v/>
          </cell>
          <cell r="AV1147">
            <v>0</v>
          </cell>
          <cell r="AW1147">
            <v>81.83</v>
          </cell>
          <cell r="AX1147">
            <v>84</v>
          </cell>
          <cell r="AY1147">
            <v>88</v>
          </cell>
          <cell r="AZ1147">
            <v>80</v>
          </cell>
          <cell r="BA1147" t="str">
            <v/>
          </cell>
          <cell r="BB1147">
            <v>0</v>
          </cell>
          <cell r="BC1147">
            <v>86.75</v>
          </cell>
          <cell r="BD1147">
            <v>84.5</v>
          </cell>
          <cell r="BE1147">
            <v>88</v>
          </cell>
          <cell r="BF1147">
            <v>82</v>
          </cell>
          <cell r="BG1147" t="str">
            <v/>
          </cell>
          <cell r="BH1147">
            <v>0</v>
          </cell>
          <cell r="BI1147">
            <v>84.33</v>
          </cell>
          <cell r="BJ1147">
            <v>80</v>
          </cell>
          <cell r="BK1147">
            <v>77.75</v>
          </cell>
          <cell r="BL1147">
            <v>78</v>
          </cell>
          <cell r="BM1147" t="str">
            <v/>
          </cell>
          <cell r="BN1147">
            <v>0</v>
          </cell>
          <cell r="BO1147">
            <v>81.13</v>
          </cell>
          <cell r="BP1147">
            <v>78.25</v>
          </cell>
          <cell r="BQ1147">
            <v>77.75</v>
          </cell>
          <cell r="BR1147">
            <v>85</v>
          </cell>
          <cell r="BS1147" t="str">
            <v/>
          </cell>
          <cell r="BT1147">
            <v>0</v>
          </cell>
          <cell r="BU1147">
            <v>86.5</v>
          </cell>
          <cell r="BV1147">
            <v>84.25</v>
          </cell>
          <cell r="BW1147">
            <v>88.5</v>
          </cell>
          <cell r="BX1147">
            <v>88</v>
          </cell>
          <cell r="BY1147" t="str">
            <v/>
          </cell>
          <cell r="BZ1147">
            <v>0</v>
          </cell>
          <cell r="CA1147">
            <v>86.78</v>
          </cell>
          <cell r="CB1147">
            <v>81.75</v>
          </cell>
          <cell r="CC1147">
            <v>81</v>
          </cell>
          <cell r="CD1147">
            <v>82</v>
          </cell>
          <cell r="CE1147" t="str">
            <v/>
          </cell>
          <cell r="CF1147">
            <v>0</v>
          </cell>
          <cell r="CG1147">
            <v>86.25</v>
          </cell>
          <cell r="CH1147">
            <v>76.25</v>
          </cell>
          <cell r="CI1147">
            <v>78</v>
          </cell>
          <cell r="CJ1147">
            <v>82</v>
          </cell>
          <cell r="CK1147" t="str">
            <v/>
          </cell>
          <cell r="CL1147">
            <v>0</v>
          </cell>
          <cell r="CM1147">
            <v>76.17</v>
          </cell>
          <cell r="CN1147">
            <v>83.5</v>
          </cell>
          <cell r="CO1147">
            <v>80</v>
          </cell>
          <cell r="CP1147">
            <v>78</v>
          </cell>
          <cell r="CQ1147" t="str">
            <v/>
          </cell>
          <cell r="CR1147">
            <v>0</v>
          </cell>
          <cell r="CS1147">
            <v>82.08</v>
          </cell>
          <cell r="CT1147">
            <v>89.75</v>
          </cell>
          <cell r="CU1147">
            <v>86.5</v>
          </cell>
          <cell r="CV1147">
            <v>83</v>
          </cell>
          <cell r="CW1147" t="str">
            <v/>
          </cell>
          <cell r="CX1147">
            <v>0</v>
          </cell>
          <cell r="CY1147">
            <v>82.44</v>
          </cell>
          <cell r="CZ1147">
            <v>83.75</v>
          </cell>
          <cell r="DA1147">
            <v>76.75</v>
          </cell>
          <cell r="DB1147">
            <v>83</v>
          </cell>
          <cell r="DC1147" t="str">
            <v/>
          </cell>
          <cell r="DD1147">
            <v>0</v>
          </cell>
          <cell r="DE1147">
            <v>91</v>
          </cell>
          <cell r="DF1147">
            <v>81</v>
          </cell>
          <cell r="DG1147">
            <v>81.75</v>
          </cell>
          <cell r="DH1147">
            <v>88</v>
          </cell>
          <cell r="DI1147" t="str">
            <v/>
          </cell>
          <cell r="DJ1147">
            <v>0</v>
          </cell>
          <cell r="DK1147">
            <v>0</v>
          </cell>
          <cell r="DL1147">
            <v>0</v>
          </cell>
          <cell r="DM1147">
            <v>0</v>
          </cell>
          <cell r="DN1147">
            <v>85</v>
          </cell>
          <cell r="DO1147" t="str">
            <v/>
          </cell>
          <cell r="DP1147">
            <v>0</v>
          </cell>
          <cell r="DQ1147">
            <v>89</v>
          </cell>
          <cell r="DR1147">
            <v>85.5</v>
          </cell>
          <cell r="DS1147">
            <v>91.5</v>
          </cell>
          <cell r="DT1147">
            <v>82</v>
          </cell>
          <cell r="DU1147" t="str">
            <v/>
          </cell>
          <cell r="DV1147">
            <v>0</v>
          </cell>
          <cell r="DW1147">
            <v>91</v>
          </cell>
          <cell r="DX1147">
            <v>86.75</v>
          </cell>
          <cell r="DY1147">
            <v>79.75</v>
          </cell>
          <cell r="DZ1147">
            <v>85</v>
          </cell>
          <cell r="EA1147" t="str">
            <v/>
          </cell>
          <cell r="EB1147">
            <v>0</v>
          </cell>
          <cell r="EC1147">
            <v>79.78</v>
          </cell>
          <cell r="ED1147">
            <v>78.25</v>
          </cell>
          <cell r="EE1147">
            <v>84.25</v>
          </cell>
          <cell r="EF1147">
            <v>77</v>
          </cell>
          <cell r="EG1147" t="str">
            <v/>
          </cell>
          <cell r="EH1147">
            <v>0</v>
          </cell>
          <cell r="EI1147">
            <v>78.5</v>
          </cell>
          <cell r="EJ1147">
            <v>74.75</v>
          </cell>
          <cell r="EK1147">
            <v>74.5</v>
          </cell>
          <cell r="EL1147">
            <v>76</v>
          </cell>
          <cell r="EM1147" t="str">
            <v/>
          </cell>
          <cell r="EN1147">
            <v>0</v>
          </cell>
          <cell r="EO1147">
            <v>78.5</v>
          </cell>
          <cell r="EP1147">
            <v>74.75</v>
          </cell>
          <cell r="EQ1147">
            <v>74.5</v>
          </cell>
          <cell r="ER1147">
            <v>76</v>
          </cell>
          <cell r="ES1147" t="str">
            <v/>
          </cell>
          <cell r="ET1147">
            <v>0</v>
          </cell>
          <cell r="EU1147">
            <v>78.5</v>
          </cell>
          <cell r="EV1147">
            <v>74.75</v>
          </cell>
          <cell r="EW1147">
            <v>74.5</v>
          </cell>
          <cell r="EX1147">
            <v>76</v>
          </cell>
          <cell r="EY1147" t="str">
            <v/>
          </cell>
          <cell r="EZ1147">
            <v>0</v>
          </cell>
          <cell r="FA1147">
            <v>79.33</v>
          </cell>
          <cell r="FB1147">
            <v>71.25</v>
          </cell>
          <cell r="FC1147">
            <v>79</v>
          </cell>
          <cell r="FD1147">
            <v>72</v>
          </cell>
          <cell r="FE1147" t="str">
            <v/>
          </cell>
          <cell r="FF1147">
            <v>0</v>
          </cell>
          <cell r="FG1147">
            <v>79.33</v>
          </cell>
          <cell r="FH1147">
            <v>71.25</v>
          </cell>
          <cell r="FI1147">
            <v>79</v>
          </cell>
          <cell r="FJ1147">
            <v>72</v>
          </cell>
          <cell r="FK1147" t="str">
            <v/>
          </cell>
          <cell r="FL1147">
            <v>0</v>
          </cell>
          <cell r="FM1147">
            <v>79.33</v>
          </cell>
          <cell r="FN1147">
            <v>71.25</v>
          </cell>
          <cell r="FO1147">
            <v>79</v>
          </cell>
          <cell r="FP1147">
            <v>72</v>
          </cell>
          <cell r="FQ1147" t="str">
            <v/>
          </cell>
          <cell r="FR1147">
            <v>0</v>
          </cell>
          <cell r="FS1147">
            <v>79.33</v>
          </cell>
          <cell r="FT1147">
            <v>71.25</v>
          </cell>
          <cell r="FU1147">
            <v>79</v>
          </cell>
          <cell r="FV1147">
            <v>72</v>
          </cell>
          <cell r="FW1147" t="str">
            <v/>
          </cell>
          <cell r="FX1147">
            <v>0</v>
          </cell>
          <cell r="FY1147">
            <v>79.33</v>
          </cell>
          <cell r="FZ1147">
            <v>71.25</v>
          </cell>
          <cell r="GA1147">
            <v>79</v>
          </cell>
          <cell r="GB1147">
            <v>72</v>
          </cell>
          <cell r="GC1147" t="str">
            <v/>
          </cell>
          <cell r="GD1147">
            <v>0</v>
          </cell>
          <cell r="GE1147">
            <v>79.33</v>
          </cell>
          <cell r="GF1147">
            <v>71.25</v>
          </cell>
          <cell r="GG1147">
            <v>79</v>
          </cell>
          <cell r="GH1147">
            <v>72</v>
          </cell>
          <cell r="GI1147" t="str">
            <v/>
          </cell>
          <cell r="GJ1147">
            <v>0</v>
          </cell>
          <cell r="GK1147">
            <v>79.33</v>
          </cell>
          <cell r="GL1147">
            <v>71.25</v>
          </cell>
          <cell r="GM1147">
            <v>79</v>
          </cell>
          <cell r="GN1147">
            <v>72</v>
          </cell>
          <cell r="GO1147" t="str">
            <v/>
          </cell>
          <cell r="GP1147">
            <v>0</v>
          </cell>
          <cell r="GQ1147">
            <v>79.33</v>
          </cell>
          <cell r="GR1147">
            <v>71.25</v>
          </cell>
          <cell r="GS1147">
            <v>79</v>
          </cell>
          <cell r="GT1147">
            <v>72</v>
          </cell>
          <cell r="GU1147" t="str">
            <v/>
          </cell>
          <cell r="GV1147">
            <v>0</v>
          </cell>
          <cell r="GW1147">
            <v>81.92</v>
          </cell>
          <cell r="GX1147">
            <v>78.75</v>
          </cell>
          <cell r="GY1147">
            <v>70</v>
          </cell>
          <cell r="GZ1147">
            <v>78</v>
          </cell>
          <cell r="HA1147" t="str">
            <v>EKO-L</v>
          </cell>
          <cell r="HB1147">
            <v>0</v>
          </cell>
          <cell r="HC1147">
            <v>83.83</v>
          </cell>
          <cell r="HD1147">
            <v>75.75</v>
          </cell>
          <cell r="HE1147">
            <v>77.5</v>
          </cell>
          <cell r="HF1147">
            <v>79</v>
          </cell>
          <cell r="HH1147">
            <v>0</v>
          </cell>
          <cell r="HM1147" t="str">
            <v/>
          </cell>
          <cell r="HN1147" t="str">
            <v/>
          </cell>
          <cell r="HS1147">
            <v>0</v>
          </cell>
          <cell r="HT1147" t="str">
            <v>PKN</v>
          </cell>
          <cell r="HU1147">
            <v>0</v>
          </cell>
          <cell r="HV1147" t="str">
            <v>IND</v>
          </cell>
          <cell r="HW1147">
            <v>0</v>
          </cell>
          <cell r="HX1147" t="str">
            <v>MAT-W</v>
          </cell>
          <cell r="HY1147">
            <v>0</v>
          </cell>
          <cell r="HZ1147" t="str">
            <v>SEJ-W</v>
          </cell>
          <cell r="IA1147">
            <v>0</v>
          </cell>
          <cell r="IB1147" t="str">
            <v>IGR-W</v>
          </cell>
          <cell r="IC1147">
            <v>0</v>
          </cell>
          <cell r="ID1147" t="str">
            <v>SBO</v>
          </cell>
          <cell r="IE1147">
            <v>0</v>
          </cell>
          <cell r="IF1147" t="str">
            <v>PJO</v>
          </cell>
          <cell r="IG1147">
            <v>0</v>
          </cell>
          <cell r="IH1147" t="str">
            <v>PRA</v>
          </cell>
          <cell r="II1147">
            <v>0</v>
          </cell>
          <cell r="IJ1147" t="str">
            <v>JAW</v>
          </cell>
          <cell r="IK1147">
            <v>0</v>
          </cell>
          <cell r="IL1147" t="str">
            <v>ARB</v>
          </cell>
          <cell r="IM1147">
            <v>0</v>
          </cell>
          <cell r="IN1147" t="str">
            <v>PKM</v>
          </cell>
          <cell r="IO1147">
            <v>0</v>
          </cell>
          <cell r="IP1147" t="str">
            <v>MAT-P</v>
          </cell>
          <cell r="IQ1147">
            <v>0</v>
          </cell>
          <cell r="IR1147" t="str">
            <v>BIO-P</v>
          </cell>
          <cell r="IS1147">
            <v>0</v>
          </cell>
          <cell r="IT1147" t="str">
            <v>FIS-P</v>
          </cell>
          <cell r="IU1147">
            <v>0</v>
          </cell>
          <cell r="IV1147" t="str">
            <v>KIM-P</v>
          </cell>
          <cell r="IW1147">
            <v>0</v>
          </cell>
          <cell r="IX1147" t="str">
            <v>EKO-L</v>
          </cell>
          <cell r="IY1147">
            <v>0</v>
          </cell>
          <cell r="JA1147">
            <v>0</v>
          </cell>
        </row>
        <row r="1148">
          <cell r="Q1148" t="str">
            <v/>
          </cell>
          <cell r="AB1148" t="str">
            <v/>
          </cell>
          <cell r="AC1148">
            <v>6</v>
          </cell>
          <cell r="AI1148" t="str">
            <v/>
          </cell>
          <cell r="AJ1148">
            <v>0</v>
          </cell>
          <cell r="AK1148">
            <v>83.25</v>
          </cell>
          <cell r="AL1148">
            <v>84.5</v>
          </cell>
          <cell r="AM1148">
            <v>88</v>
          </cell>
          <cell r="AN1148">
            <v>80</v>
          </cell>
          <cell r="AO1148" t="str">
            <v/>
          </cell>
          <cell r="AP1148">
            <v>0</v>
          </cell>
          <cell r="AQ1148">
            <v>85</v>
          </cell>
          <cell r="AR1148">
            <v>0</v>
          </cell>
          <cell r="AS1148">
            <v>78.5</v>
          </cell>
          <cell r="AT1148">
            <v>81</v>
          </cell>
          <cell r="AU1148" t="str">
            <v/>
          </cell>
          <cell r="AV1148">
            <v>0</v>
          </cell>
          <cell r="AW1148">
            <v>81.83</v>
          </cell>
          <cell r="AX1148">
            <v>84</v>
          </cell>
          <cell r="AY1148">
            <v>88</v>
          </cell>
          <cell r="AZ1148">
            <v>80</v>
          </cell>
          <cell r="BA1148" t="str">
            <v/>
          </cell>
          <cell r="BB1148">
            <v>0</v>
          </cell>
          <cell r="BC1148">
            <v>86.75</v>
          </cell>
          <cell r="BD1148">
            <v>84.5</v>
          </cell>
          <cell r="BE1148">
            <v>88</v>
          </cell>
          <cell r="BF1148">
            <v>82</v>
          </cell>
          <cell r="BG1148" t="str">
            <v/>
          </cell>
          <cell r="BH1148">
            <v>0</v>
          </cell>
          <cell r="BI1148">
            <v>84.33</v>
          </cell>
          <cell r="BJ1148">
            <v>80</v>
          </cell>
          <cell r="BK1148">
            <v>77.75</v>
          </cell>
          <cell r="BL1148">
            <v>78</v>
          </cell>
          <cell r="BM1148" t="str">
            <v/>
          </cell>
          <cell r="BN1148">
            <v>0</v>
          </cell>
          <cell r="BO1148">
            <v>81.13</v>
          </cell>
          <cell r="BP1148">
            <v>78.25</v>
          </cell>
          <cell r="BQ1148">
            <v>77.75</v>
          </cell>
          <cell r="BR1148">
            <v>85</v>
          </cell>
          <cell r="BS1148" t="str">
            <v/>
          </cell>
          <cell r="BT1148">
            <v>0</v>
          </cell>
          <cell r="BU1148">
            <v>86.5</v>
          </cell>
          <cell r="BV1148">
            <v>84.25</v>
          </cell>
          <cell r="BW1148">
            <v>88.5</v>
          </cell>
          <cell r="BX1148">
            <v>88</v>
          </cell>
          <cell r="BY1148" t="str">
            <v/>
          </cell>
          <cell r="BZ1148">
            <v>0</v>
          </cell>
          <cell r="CA1148">
            <v>86.78</v>
          </cell>
          <cell r="CB1148">
            <v>81.75</v>
          </cell>
          <cell r="CC1148">
            <v>81</v>
          </cell>
          <cell r="CD1148">
            <v>82</v>
          </cell>
          <cell r="CE1148" t="str">
            <v/>
          </cell>
          <cell r="CF1148">
            <v>0</v>
          </cell>
          <cell r="CG1148">
            <v>86.25</v>
          </cell>
          <cell r="CH1148">
            <v>76.25</v>
          </cell>
          <cell r="CI1148">
            <v>78</v>
          </cell>
          <cell r="CJ1148">
            <v>82</v>
          </cell>
          <cell r="CK1148" t="str">
            <v/>
          </cell>
          <cell r="CL1148">
            <v>0</v>
          </cell>
          <cell r="CM1148">
            <v>76.17</v>
          </cell>
          <cell r="CN1148">
            <v>83.5</v>
          </cell>
          <cell r="CO1148">
            <v>80</v>
          </cell>
          <cell r="CP1148">
            <v>78</v>
          </cell>
          <cell r="CQ1148" t="str">
            <v/>
          </cell>
          <cell r="CR1148">
            <v>0</v>
          </cell>
          <cell r="CS1148">
            <v>82.08</v>
          </cell>
          <cell r="CT1148">
            <v>89.75</v>
          </cell>
          <cell r="CU1148">
            <v>86.5</v>
          </cell>
          <cell r="CV1148">
            <v>83</v>
          </cell>
          <cell r="CW1148" t="str">
            <v/>
          </cell>
          <cell r="CX1148">
            <v>0</v>
          </cell>
          <cell r="CY1148">
            <v>82.44</v>
          </cell>
          <cell r="CZ1148">
            <v>83.75</v>
          </cell>
          <cell r="DA1148">
            <v>76.75</v>
          </cell>
          <cell r="DB1148">
            <v>83</v>
          </cell>
          <cell r="DC1148" t="str">
            <v/>
          </cell>
          <cell r="DD1148">
            <v>0</v>
          </cell>
          <cell r="DE1148">
            <v>91</v>
          </cell>
          <cell r="DF1148">
            <v>81</v>
          </cell>
          <cell r="DG1148">
            <v>81.75</v>
          </cell>
          <cell r="DH1148">
            <v>88</v>
          </cell>
          <cell r="DI1148" t="str">
            <v/>
          </cell>
          <cell r="DJ1148">
            <v>0</v>
          </cell>
          <cell r="DK1148">
            <v>0</v>
          </cell>
          <cell r="DL1148">
            <v>0</v>
          </cell>
          <cell r="DM1148">
            <v>0</v>
          </cell>
          <cell r="DN1148">
            <v>85</v>
          </cell>
          <cell r="DO1148" t="str">
            <v/>
          </cell>
          <cell r="DP1148">
            <v>0</v>
          </cell>
          <cell r="DQ1148">
            <v>89</v>
          </cell>
          <cell r="DR1148">
            <v>85.5</v>
          </cell>
          <cell r="DS1148">
            <v>91.5</v>
          </cell>
          <cell r="DT1148">
            <v>82</v>
          </cell>
          <cell r="DU1148" t="str">
            <v/>
          </cell>
          <cell r="DV1148">
            <v>0</v>
          </cell>
          <cell r="DW1148">
            <v>91</v>
          </cell>
          <cell r="DX1148">
            <v>86.75</v>
          </cell>
          <cell r="DY1148">
            <v>79.75</v>
          </cell>
          <cell r="DZ1148">
            <v>85</v>
          </cell>
          <cell r="EA1148" t="str">
            <v/>
          </cell>
          <cell r="EB1148">
            <v>0</v>
          </cell>
          <cell r="EC1148">
            <v>79.78</v>
          </cell>
          <cell r="ED1148">
            <v>78.25</v>
          </cell>
          <cell r="EE1148">
            <v>84.25</v>
          </cell>
          <cell r="EF1148">
            <v>77</v>
          </cell>
          <cell r="EG1148" t="str">
            <v/>
          </cell>
          <cell r="EH1148">
            <v>0</v>
          </cell>
          <cell r="EI1148">
            <v>78.5</v>
          </cell>
          <cell r="EJ1148">
            <v>74.75</v>
          </cell>
          <cell r="EK1148">
            <v>74.5</v>
          </cell>
          <cell r="EL1148">
            <v>76</v>
          </cell>
          <cell r="EM1148" t="str">
            <v/>
          </cell>
          <cell r="EN1148">
            <v>0</v>
          </cell>
          <cell r="EO1148">
            <v>78.5</v>
          </cell>
          <cell r="EP1148">
            <v>74.75</v>
          </cell>
          <cell r="EQ1148">
            <v>74.5</v>
          </cell>
          <cell r="ER1148">
            <v>76</v>
          </cell>
          <cell r="ES1148" t="str">
            <v/>
          </cell>
          <cell r="ET1148">
            <v>0</v>
          </cell>
          <cell r="EU1148">
            <v>78.5</v>
          </cell>
          <cell r="EV1148">
            <v>74.75</v>
          </cell>
          <cell r="EW1148">
            <v>74.5</v>
          </cell>
          <cell r="EX1148">
            <v>76</v>
          </cell>
          <cell r="EY1148" t="str">
            <v/>
          </cell>
          <cell r="EZ1148">
            <v>0</v>
          </cell>
          <cell r="FA1148">
            <v>79.33</v>
          </cell>
          <cell r="FB1148">
            <v>71.25</v>
          </cell>
          <cell r="FC1148">
            <v>79</v>
          </cell>
          <cell r="FD1148">
            <v>72</v>
          </cell>
          <cell r="FE1148" t="str">
            <v/>
          </cell>
          <cell r="FF1148">
            <v>0</v>
          </cell>
          <cell r="FG1148">
            <v>79.33</v>
          </cell>
          <cell r="FH1148">
            <v>71.25</v>
          </cell>
          <cell r="FI1148">
            <v>79</v>
          </cell>
          <cell r="FJ1148">
            <v>72</v>
          </cell>
          <cell r="FK1148" t="str">
            <v/>
          </cell>
          <cell r="FL1148">
            <v>0</v>
          </cell>
          <cell r="FM1148">
            <v>79.33</v>
          </cell>
          <cell r="FN1148">
            <v>71.25</v>
          </cell>
          <cell r="FO1148">
            <v>79</v>
          </cell>
          <cell r="FP1148">
            <v>72</v>
          </cell>
          <cell r="FQ1148" t="str">
            <v/>
          </cell>
          <cell r="FR1148">
            <v>0</v>
          </cell>
          <cell r="FS1148">
            <v>79.33</v>
          </cell>
          <cell r="FT1148">
            <v>71.25</v>
          </cell>
          <cell r="FU1148">
            <v>79</v>
          </cell>
          <cell r="FV1148">
            <v>72</v>
          </cell>
          <cell r="FW1148" t="str">
            <v/>
          </cell>
          <cell r="FX1148">
            <v>0</v>
          </cell>
          <cell r="FY1148">
            <v>79.33</v>
          </cell>
          <cell r="FZ1148">
            <v>71.25</v>
          </cell>
          <cell r="GA1148">
            <v>79</v>
          </cell>
          <cell r="GB1148">
            <v>72</v>
          </cell>
          <cell r="GC1148" t="str">
            <v/>
          </cell>
          <cell r="GD1148">
            <v>0</v>
          </cell>
          <cell r="GE1148">
            <v>79.33</v>
          </cell>
          <cell r="GF1148">
            <v>71.25</v>
          </cell>
          <cell r="GG1148">
            <v>79</v>
          </cell>
          <cell r="GH1148">
            <v>72</v>
          </cell>
          <cell r="GI1148" t="str">
            <v/>
          </cell>
          <cell r="GJ1148">
            <v>0</v>
          </cell>
          <cell r="GK1148">
            <v>79.33</v>
          </cell>
          <cell r="GL1148">
            <v>71.25</v>
          </cell>
          <cell r="GM1148">
            <v>79</v>
          </cell>
          <cell r="GN1148">
            <v>72</v>
          </cell>
          <cell r="GO1148" t="str">
            <v/>
          </cell>
          <cell r="GP1148">
            <v>0</v>
          </cell>
          <cell r="GQ1148">
            <v>79.33</v>
          </cell>
          <cell r="GR1148">
            <v>71.25</v>
          </cell>
          <cell r="GS1148">
            <v>79</v>
          </cell>
          <cell r="GT1148">
            <v>72</v>
          </cell>
          <cell r="GU1148" t="str">
            <v/>
          </cell>
          <cell r="GV1148">
            <v>0</v>
          </cell>
          <cell r="GW1148">
            <v>81.92</v>
          </cell>
          <cell r="GX1148">
            <v>78.75</v>
          </cell>
          <cell r="GY1148">
            <v>70</v>
          </cell>
          <cell r="GZ1148">
            <v>78</v>
          </cell>
          <cell r="HA1148" t="str">
            <v>EKO-L</v>
          </cell>
          <cell r="HB1148">
            <v>0</v>
          </cell>
          <cell r="HC1148">
            <v>83.83</v>
          </cell>
          <cell r="HD1148">
            <v>75.75</v>
          </cell>
          <cell r="HE1148">
            <v>77.5</v>
          </cell>
          <cell r="HF1148">
            <v>79</v>
          </cell>
          <cell r="HH1148">
            <v>0</v>
          </cell>
          <cell r="HM1148" t="str">
            <v/>
          </cell>
          <cell r="HN1148" t="str">
            <v/>
          </cell>
          <cell r="HS1148">
            <v>0</v>
          </cell>
          <cell r="HT1148" t="str">
            <v>PKN</v>
          </cell>
          <cell r="HU1148">
            <v>0</v>
          </cell>
          <cell r="HV1148" t="str">
            <v>IND</v>
          </cell>
          <cell r="HW1148">
            <v>0</v>
          </cell>
          <cell r="HX1148" t="str">
            <v>MAT-W</v>
          </cell>
          <cell r="HY1148">
            <v>0</v>
          </cell>
          <cell r="HZ1148" t="str">
            <v>SEJ-W</v>
          </cell>
          <cell r="IA1148">
            <v>0</v>
          </cell>
          <cell r="IB1148" t="str">
            <v>IGR-W</v>
          </cell>
          <cell r="IC1148">
            <v>0</v>
          </cell>
          <cell r="ID1148" t="str">
            <v>SBO</v>
          </cell>
          <cell r="IE1148">
            <v>0</v>
          </cell>
          <cell r="IF1148" t="str">
            <v>PJO</v>
          </cell>
          <cell r="IG1148">
            <v>0</v>
          </cell>
          <cell r="IH1148" t="str">
            <v>PRA</v>
          </cell>
          <cell r="II1148">
            <v>0</v>
          </cell>
          <cell r="IJ1148" t="str">
            <v>JAW</v>
          </cell>
          <cell r="IK1148">
            <v>0</v>
          </cell>
          <cell r="IL1148" t="str">
            <v>ARB</v>
          </cell>
          <cell r="IM1148">
            <v>0</v>
          </cell>
          <cell r="IN1148" t="str">
            <v>PKM</v>
          </cell>
          <cell r="IO1148">
            <v>0</v>
          </cell>
          <cell r="IP1148" t="str">
            <v>MAT-P</v>
          </cell>
          <cell r="IQ1148">
            <v>0</v>
          </cell>
          <cell r="IR1148" t="str">
            <v>BIO-P</v>
          </cell>
          <cell r="IS1148">
            <v>0</v>
          </cell>
          <cell r="IT1148" t="str">
            <v>FIS-P</v>
          </cell>
          <cell r="IU1148">
            <v>0</v>
          </cell>
          <cell r="IV1148" t="str">
            <v>KIM-P</v>
          </cell>
          <cell r="IW1148">
            <v>0</v>
          </cell>
          <cell r="IX1148" t="str">
            <v>EKO-L</v>
          </cell>
          <cell r="IY1148">
            <v>0</v>
          </cell>
          <cell r="JA1148">
            <v>0</v>
          </cell>
        </row>
        <row r="1149">
          <cell r="Q1149" t="str">
            <v/>
          </cell>
          <cell r="AB1149" t="str">
            <v/>
          </cell>
          <cell r="AC1149">
            <v>7</v>
          </cell>
          <cell r="AI1149" t="str">
            <v/>
          </cell>
          <cell r="AJ1149">
            <v>0</v>
          </cell>
          <cell r="AK1149">
            <v>83.25</v>
          </cell>
          <cell r="AL1149">
            <v>84.5</v>
          </cell>
          <cell r="AM1149">
            <v>88</v>
          </cell>
          <cell r="AN1149">
            <v>80</v>
          </cell>
          <cell r="AO1149" t="str">
            <v/>
          </cell>
          <cell r="AP1149">
            <v>0</v>
          </cell>
          <cell r="AQ1149">
            <v>85</v>
          </cell>
          <cell r="AR1149">
            <v>0</v>
          </cell>
          <cell r="AS1149">
            <v>78.5</v>
          </cell>
          <cell r="AT1149">
            <v>81</v>
          </cell>
          <cell r="AU1149" t="str">
            <v/>
          </cell>
          <cell r="AV1149">
            <v>0</v>
          </cell>
          <cell r="AW1149">
            <v>81.83</v>
          </cell>
          <cell r="AX1149">
            <v>84</v>
          </cell>
          <cell r="AY1149">
            <v>88</v>
          </cell>
          <cell r="AZ1149">
            <v>80</v>
          </cell>
          <cell r="BA1149" t="str">
            <v/>
          </cell>
          <cell r="BB1149">
            <v>0</v>
          </cell>
          <cell r="BC1149">
            <v>86.75</v>
          </cell>
          <cell r="BD1149">
            <v>84.5</v>
          </cell>
          <cell r="BE1149">
            <v>88</v>
          </cell>
          <cell r="BF1149">
            <v>82</v>
          </cell>
          <cell r="BG1149" t="str">
            <v/>
          </cell>
          <cell r="BH1149">
            <v>0</v>
          </cell>
          <cell r="BI1149">
            <v>84.33</v>
          </cell>
          <cell r="BJ1149">
            <v>80</v>
          </cell>
          <cell r="BK1149">
            <v>77.75</v>
          </cell>
          <cell r="BL1149">
            <v>78</v>
          </cell>
          <cell r="BM1149" t="str">
            <v/>
          </cell>
          <cell r="BN1149">
            <v>0</v>
          </cell>
          <cell r="BO1149">
            <v>81.13</v>
          </cell>
          <cell r="BP1149">
            <v>78.25</v>
          </cell>
          <cell r="BQ1149">
            <v>77.75</v>
          </cell>
          <cell r="BR1149">
            <v>85</v>
          </cell>
          <cell r="BS1149" t="str">
            <v/>
          </cell>
          <cell r="BT1149">
            <v>0</v>
          </cell>
          <cell r="BU1149">
            <v>86.5</v>
          </cell>
          <cell r="BV1149">
            <v>84.25</v>
          </cell>
          <cell r="BW1149">
            <v>88.5</v>
          </cell>
          <cell r="BX1149">
            <v>88</v>
          </cell>
          <cell r="BY1149" t="str">
            <v/>
          </cell>
          <cell r="BZ1149">
            <v>0</v>
          </cell>
          <cell r="CA1149">
            <v>86.78</v>
          </cell>
          <cell r="CB1149">
            <v>81.75</v>
          </cell>
          <cell r="CC1149">
            <v>81</v>
          </cell>
          <cell r="CD1149">
            <v>82</v>
          </cell>
          <cell r="CE1149" t="str">
            <v/>
          </cell>
          <cell r="CF1149">
            <v>0</v>
          </cell>
          <cell r="CG1149">
            <v>86.25</v>
          </cell>
          <cell r="CH1149">
            <v>76.25</v>
          </cell>
          <cell r="CI1149">
            <v>78</v>
          </cell>
          <cell r="CJ1149">
            <v>82</v>
          </cell>
          <cell r="CK1149" t="str">
            <v/>
          </cell>
          <cell r="CL1149">
            <v>0</v>
          </cell>
          <cell r="CM1149">
            <v>76.17</v>
          </cell>
          <cell r="CN1149">
            <v>83.5</v>
          </cell>
          <cell r="CO1149">
            <v>80</v>
          </cell>
          <cell r="CP1149">
            <v>78</v>
          </cell>
          <cell r="CQ1149" t="str">
            <v/>
          </cell>
          <cell r="CR1149">
            <v>0</v>
          </cell>
          <cell r="CS1149">
            <v>82.08</v>
          </cell>
          <cell r="CT1149">
            <v>89.75</v>
          </cell>
          <cell r="CU1149">
            <v>86.5</v>
          </cell>
          <cell r="CV1149">
            <v>83</v>
          </cell>
          <cell r="CW1149" t="str">
            <v/>
          </cell>
          <cell r="CX1149">
            <v>0</v>
          </cell>
          <cell r="CY1149">
            <v>82.44</v>
          </cell>
          <cell r="CZ1149">
            <v>83.75</v>
          </cell>
          <cell r="DA1149">
            <v>76.75</v>
          </cell>
          <cell r="DB1149">
            <v>83</v>
          </cell>
          <cell r="DC1149" t="str">
            <v/>
          </cell>
          <cell r="DD1149">
            <v>0</v>
          </cell>
          <cell r="DE1149">
            <v>91</v>
          </cell>
          <cell r="DF1149">
            <v>81</v>
          </cell>
          <cell r="DG1149">
            <v>81.75</v>
          </cell>
          <cell r="DH1149">
            <v>88</v>
          </cell>
          <cell r="DI1149" t="str">
            <v/>
          </cell>
          <cell r="DJ1149">
            <v>0</v>
          </cell>
          <cell r="DK1149">
            <v>0</v>
          </cell>
          <cell r="DL1149">
            <v>0</v>
          </cell>
          <cell r="DM1149">
            <v>0</v>
          </cell>
          <cell r="DN1149">
            <v>85</v>
          </cell>
          <cell r="DO1149" t="str">
            <v/>
          </cell>
          <cell r="DP1149">
            <v>0</v>
          </cell>
          <cell r="DQ1149">
            <v>89</v>
          </cell>
          <cell r="DR1149">
            <v>85.5</v>
          </cell>
          <cell r="DS1149">
            <v>91.5</v>
          </cell>
          <cell r="DT1149">
            <v>82</v>
          </cell>
          <cell r="DU1149" t="str">
            <v/>
          </cell>
          <cell r="DV1149">
            <v>0</v>
          </cell>
          <cell r="DW1149">
            <v>91</v>
          </cell>
          <cell r="DX1149">
            <v>86.75</v>
          </cell>
          <cell r="DY1149">
            <v>79.75</v>
          </cell>
          <cell r="DZ1149">
            <v>85</v>
          </cell>
          <cell r="EA1149" t="str">
            <v/>
          </cell>
          <cell r="EB1149">
            <v>0</v>
          </cell>
          <cell r="EC1149">
            <v>79.78</v>
          </cell>
          <cell r="ED1149">
            <v>78.25</v>
          </cell>
          <cell r="EE1149">
            <v>84.25</v>
          </cell>
          <cell r="EF1149">
            <v>77</v>
          </cell>
          <cell r="EG1149" t="str">
            <v/>
          </cell>
          <cell r="EH1149">
            <v>0</v>
          </cell>
          <cell r="EI1149">
            <v>78.5</v>
          </cell>
          <cell r="EJ1149">
            <v>74.75</v>
          </cell>
          <cell r="EK1149">
            <v>74.5</v>
          </cell>
          <cell r="EL1149">
            <v>76</v>
          </cell>
          <cell r="EM1149" t="str">
            <v/>
          </cell>
          <cell r="EN1149">
            <v>0</v>
          </cell>
          <cell r="EO1149">
            <v>78.5</v>
          </cell>
          <cell r="EP1149">
            <v>74.75</v>
          </cell>
          <cell r="EQ1149">
            <v>74.5</v>
          </cell>
          <cell r="ER1149">
            <v>76</v>
          </cell>
          <cell r="ES1149" t="str">
            <v/>
          </cell>
          <cell r="ET1149">
            <v>0</v>
          </cell>
          <cell r="EU1149">
            <v>78.5</v>
          </cell>
          <cell r="EV1149">
            <v>74.75</v>
          </cell>
          <cell r="EW1149">
            <v>74.5</v>
          </cell>
          <cell r="EX1149">
            <v>76</v>
          </cell>
          <cell r="EY1149" t="str">
            <v/>
          </cell>
          <cell r="EZ1149">
            <v>0</v>
          </cell>
          <cell r="FA1149">
            <v>79.33</v>
          </cell>
          <cell r="FB1149">
            <v>71.25</v>
          </cell>
          <cell r="FC1149">
            <v>79</v>
          </cell>
          <cell r="FD1149">
            <v>72</v>
          </cell>
          <cell r="FE1149" t="str">
            <v/>
          </cell>
          <cell r="FF1149">
            <v>0</v>
          </cell>
          <cell r="FG1149">
            <v>79.33</v>
          </cell>
          <cell r="FH1149">
            <v>71.25</v>
          </cell>
          <cell r="FI1149">
            <v>79</v>
          </cell>
          <cell r="FJ1149">
            <v>72</v>
          </cell>
          <cell r="FK1149" t="str">
            <v/>
          </cell>
          <cell r="FL1149">
            <v>0</v>
          </cell>
          <cell r="FM1149">
            <v>79.33</v>
          </cell>
          <cell r="FN1149">
            <v>71.25</v>
          </cell>
          <cell r="FO1149">
            <v>79</v>
          </cell>
          <cell r="FP1149">
            <v>72</v>
          </cell>
          <cell r="FQ1149" t="str">
            <v/>
          </cell>
          <cell r="FR1149">
            <v>0</v>
          </cell>
          <cell r="FS1149">
            <v>79.33</v>
          </cell>
          <cell r="FT1149">
            <v>71.25</v>
          </cell>
          <cell r="FU1149">
            <v>79</v>
          </cell>
          <cell r="FV1149">
            <v>72</v>
          </cell>
          <cell r="FW1149" t="str">
            <v/>
          </cell>
          <cell r="FX1149">
            <v>0</v>
          </cell>
          <cell r="FY1149">
            <v>79.33</v>
          </cell>
          <cell r="FZ1149">
            <v>71.25</v>
          </cell>
          <cell r="GA1149">
            <v>79</v>
          </cell>
          <cell r="GB1149">
            <v>72</v>
          </cell>
          <cell r="GC1149" t="str">
            <v/>
          </cell>
          <cell r="GD1149">
            <v>0</v>
          </cell>
          <cell r="GE1149">
            <v>79.33</v>
          </cell>
          <cell r="GF1149">
            <v>71.25</v>
          </cell>
          <cell r="GG1149">
            <v>79</v>
          </cell>
          <cell r="GH1149">
            <v>72</v>
          </cell>
          <cell r="GI1149" t="str">
            <v/>
          </cell>
          <cell r="GJ1149">
            <v>0</v>
          </cell>
          <cell r="GK1149">
            <v>79.33</v>
          </cell>
          <cell r="GL1149">
            <v>71.25</v>
          </cell>
          <cell r="GM1149">
            <v>79</v>
          </cell>
          <cell r="GN1149">
            <v>72</v>
          </cell>
          <cell r="GO1149" t="str">
            <v/>
          </cell>
          <cell r="GP1149">
            <v>0</v>
          </cell>
          <cell r="GQ1149">
            <v>79.33</v>
          </cell>
          <cell r="GR1149">
            <v>71.25</v>
          </cell>
          <cell r="GS1149">
            <v>79</v>
          </cell>
          <cell r="GT1149">
            <v>72</v>
          </cell>
          <cell r="GU1149" t="str">
            <v/>
          </cell>
          <cell r="GV1149">
            <v>0</v>
          </cell>
          <cell r="GW1149">
            <v>81.92</v>
          </cell>
          <cell r="GX1149">
            <v>78.75</v>
          </cell>
          <cell r="GY1149">
            <v>70</v>
          </cell>
          <cell r="GZ1149">
            <v>78</v>
          </cell>
          <cell r="HA1149" t="str">
            <v>EKO-L</v>
          </cell>
          <cell r="HB1149">
            <v>0</v>
          </cell>
          <cell r="HC1149">
            <v>83.83</v>
          </cell>
          <cell r="HD1149">
            <v>75.75</v>
          </cell>
          <cell r="HE1149">
            <v>77.5</v>
          </cell>
          <cell r="HF1149">
            <v>79</v>
          </cell>
          <cell r="HH1149">
            <v>0</v>
          </cell>
          <cell r="HM1149" t="str">
            <v/>
          </cell>
          <cell r="HN1149" t="str">
            <v/>
          </cell>
          <cell r="HS1149">
            <v>0</v>
          </cell>
          <cell r="HT1149" t="str">
            <v>PKN</v>
          </cell>
          <cell r="HU1149">
            <v>0</v>
          </cell>
          <cell r="HV1149" t="str">
            <v>IND</v>
          </cell>
          <cell r="HW1149">
            <v>0</v>
          </cell>
          <cell r="HX1149" t="str">
            <v>MAT-W</v>
          </cell>
          <cell r="HY1149">
            <v>0</v>
          </cell>
          <cell r="HZ1149" t="str">
            <v>SEJ-W</v>
          </cell>
          <cell r="IA1149">
            <v>0</v>
          </cell>
          <cell r="IB1149" t="str">
            <v>IGR-W</v>
          </cell>
          <cell r="IC1149">
            <v>0</v>
          </cell>
          <cell r="ID1149" t="str">
            <v>SBO</v>
          </cell>
          <cell r="IE1149">
            <v>0</v>
          </cell>
          <cell r="IF1149" t="str">
            <v>PJO</v>
          </cell>
          <cell r="IG1149">
            <v>0</v>
          </cell>
          <cell r="IH1149" t="str">
            <v>PRA</v>
          </cell>
          <cell r="II1149">
            <v>0</v>
          </cell>
          <cell r="IJ1149" t="str">
            <v>JAW</v>
          </cell>
          <cell r="IK1149">
            <v>0</v>
          </cell>
          <cell r="IL1149" t="str">
            <v>ARB</v>
          </cell>
          <cell r="IM1149">
            <v>0</v>
          </cell>
          <cell r="IN1149" t="str">
            <v>PKM</v>
          </cell>
          <cell r="IO1149">
            <v>0</v>
          </cell>
          <cell r="IP1149" t="str">
            <v>MAT-P</v>
          </cell>
          <cell r="IQ1149">
            <v>0</v>
          </cell>
          <cell r="IR1149" t="str">
            <v>BIO-P</v>
          </cell>
          <cell r="IS1149">
            <v>0</v>
          </cell>
          <cell r="IT1149" t="str">
            <v>FIS-P</v>
          </cell>
          <cell r="IU1149">
            <v>0</v>
          </cell>
          <cell r="IV1149" t="str">
            <v>KIM-P</v>
          </cell>
          <cell r="IW1149">
            <v>0</v>
          </cell>
          <cell r="IX1149" t="str">
            <v>EKO-L</v>
          </cell>
          <cell r="IY1149">
            <v>0</v>
          </cell>
          <cell r="JA1149">
            <v>0</v>
          </cell>
        </row>
        <row r="1150">
          <cell r="Q1150" t="str">
            <v/>
          </cell>
          <cell r="AB1150" t="str">
            <v/>
          </cell>
          <cell r="AC1150">
            <v>8</v>
          </cell>
          <cell r="AI1150" t="str">
            <v/>
          </cell>
          <cell r="AJ1150">
            <v>0</v>
          </cell>
          <cell r="AK1150">
            <v>83.25</v>
          </cell>
          <cell r="AL1150">
            <v>84.5</v>
          </cell>
          <cell r="AM1150">
            <v>88</v>
          </cell>
          <cell r="AN1150">
            <v>80</v>
          </cell>
          <cell r="AO1150" t="str">
            <v/>
          </cell>
          <cell r="AP1150">
            <v>0</v>
          </cell>
          <cell r="AQ1150">
            <v>85</v>
          </cell>
          <cell r="AR1150">
            <v>0</v>
          </cell>
          <cell r="AS1150">
            <v>78.5</v>
          </cell>
          <cell r="AT1150">
            <v>81</v>
          </cell>
          <cell r="AU1150" t="str">
            <v/>
          </cell>
          <cell r="AV1150">
            <v>0</v>
          </cell>
          <cell r="AW1150">
            <v>81.83</v>
          </cell>
          <cell r="AX1150">
            <v>84</v>
          </cell>
          <cell r="AY1150">
            <v>88</v>
          </cell>
          <cell r="AZ1150">
            <v>80</v>
          </cell>
          <cell r="BA1150" t="str">
            <v/>
          </cell>
          <cell r="BB1150">
            <v>0</v>
          </cell>
          <cell r="BC1150">
            <v>86.75</v>
          </cell>
          <cell r="BD1150">
            <v>84.5</v>
          </cell>
          <cell r="BE1150">
            <v>88</v>
          </cell>
          <cell r="BF1150">
            <v>82</v>
          </cell>
          <cell r="BG1150" t="str">
            <v/>
          </cell>
          <cell r="BH1150">
            <v>0</v>
          </cell>
          <cell r="BI1150">
            <v>84.33</v>
          </cell>
          <cell r="BJ1150">
            <v>80</v>
          </cell>
          <cell r="BK1150">
            <v>77.75</v>
          </cell>
          <cell r="BL1150">
            <v>78</v>
          </cell>
          <cell r="BM1150" t="str">
            <v/>
          </cell>
          <cell r="BN1150">
            <v>0</v>
          </cell>
          <cell r="BO1150">
            <v>81.13</v>
          </cell>
          <cell r="BP1150">
            <v>78.25</v>
          </cell>
          <cell r="BQ1150">
            <v>77.75</v>
          </cell>
          <cell r="BR1150">
            <v>85</v>
          </cell>
          <cell r="BS1150" t="str">
            <v/>
          </cell>
          <cell r="BT1150">
            <v>0</v>
          </cell>
          <cell r="BU1150">
            <v>86.5</v>
          </cell>
          <cell r="BV1150">
            <v>84.25</v>
          </cell>
          <cell r="BW1150">
            <v>88.5</v>
          </cell>
          <cell r="BX1150">
            <v>88</v>
          </cell>
          <cell r="BY1150" t="str">
            <v/>
          </cell>
          <cell r="BZ1150">
            <v>0</v>
          </cell>
          <cell r="CA1150">
            <v>86.78</v>
          </cell>
          <cell r="CB1150">
            <v>81.75</v>
          </cell>
          <cell r="CC1150">
            <v>81</v>
          </cell>
          <cell r="CD1150">
            <v>82</v>
          </cell>
          <cell r="CE1150" t="str">
            <v/>
          </cell>
          <cell r="CF1150">
            <v>0</v>
          </cell>
          <cell r="CG1150">
            <v>86.25</v>
          </cell>
          <cell r="CH1150">
            <v>76.25</v>
          </cell>
          <cell r="CI1150">
            <v>78</v>
          </cell>
          <cell r="CJ1150">
            <v>82</v>
          </cell>
          <cell r="CK1150" t="str">
            <v/>
          </cell>
          <cell r="CL1150">
            <v>0</v>
          </cell>
          <cell r="CM1150">
            <v>76.17</v>
          </cell>
          <cell r="CN1150">
            <v>83.5</v>
          </cell>
          <cell r="CO1150">
            <v>80</v>
          </cell>
          <cell r="CP1150">
            <v>78</v>
          </cell>
          <cell r="CQ1150" t="str">
            <v/>
          </cell>
          <cell r="CR1150">
            <v>0</v>
          </cell>
          <cell r="CS1150">
            <v>82.08</v>
          </cell>
          <cell r="CT1150">
            <v>89.75</v>
          </cell>
          <cell r="CU1150">
            <v>86.5</v>
          </cell>
          <cell r="CV1150">
            <v>83</v>
          </cell>
          <cell r="CW1150" t="str">
            <v/>
          </cell>
          <cell r="CX1150">
            <v>0</v>
          </cell>
          <cell r="CY1150">
            <v>82.44</v>
          </cell>
          <cell r="CZ1150">
            <v>83.75</v>
          </cell>
          <cell r="DA1150">
            <v>76.75</v>
          </cell>
          <cell r="DB1150">
            <v>83</v>
          </cell>
          <cell r="DC1150" t="str">
            <v/>
          </cell>
          <cell r="DD1150">
            <v>0</v>
          </cell>
          <cell r="DE1150">
            <v>91</v>
          </cell>
          <cell r="DF1150">
            <v>81</v>
          </cell>
          <cell r="DG1150">
            <v>81.75</v>
          </cell>
          <cell r="DH1150">
            <v>88</v>
          </cell>
          <cell r="DI1150" t="str">
            <v/>
          </cell>
          <cell r="DJ1150">
            <v>0</v>
          </cell>
          <cell r="DK1150">
            <v>0</v>
          </cell>
          <cell r="DL1150">
            <v>0</v>
          </cell>
          <cell r="DM1150">
            <v>0</v>
          </cell>
          <cell r="DN1150">
            <v>85</v>
          </cell>
          <cell r="DO1150" t="str">
            <v/>
          </cell>
          <cell r="DP1150">
            <v>0</v>
          </cell>
          <cell r="DQ1150">
            <v>89</v>
          </cell>
          <cell r="DR1150">
            <v>85.5</v>
          </cell>
          <cell r="DS1150">
            <v>91.5</v>
          </cell>
          <cell r="DT1150">
            <v>82</v>
          </cell>
          <cell r="DU1150" t="str">
            <v/>
          </cell>
          <cell r="DV1150">
            <v>0</v>
          </cell>
          <cell r="DW1150">
            <v>91</v>
          </cell>
          <cell r="DX1150">
            <v>86.75</v>
          </cell>
          <cell r="DY1150">
            <v>79.75</v>
          </cell>
          <cell r="DZ1150">
            <v>85</v>
          </cell>
          <cell r="EA1150" t="str">
            <v/>
          </cell>
          <cell r="EB1150">
            <v>0</v>
          </cell>
          <cell r="EC1150">
            <v>79.78</v>
          </cell>
          <cell r="ED1150">
            <v>78.25</v>
          </cell>
          <cell r="EE1150">
            <v>84.25</v>
          </cell>
          <cell r="EF1150">
            <v>77</v>
          </cell>
          <cell r="EG1150" t="str">
            <v/>
          </cell>
          <cell r="EH1150">
            <v>0</v>
          </cell>
          <cell r="EI1150">
            <v>78.5</v>
          </cell>
          <cell r="EJ1150">
            <v>74.75</v>
          </cell>
          <cell r="EK1150">
            <v>74.5</v>
          </cell>
          <cell r="EL1150">
            <v>76</v>
          </cell>
          <cell r="EM1150" t="str">
            <v/>
          </cell>
          <cell r="EN1150">
            <v>0</v>
          </cell>
          <cell r="EO1150">
            <v>78.5</v>
          </cell>
          <cell r="EP1150">
            <v>74.75</v>
          </cell>
          <cell r="EQ1150">
            <v>74.5</v>
          </cell>
          <cell r="ER1150">
            <v>76</v>
          </cell>
          <cell r="ES1150" t="str">
            <v/>
          </cell>
          <cell r="ET1150">
            <v>0</v>
          </cell>
          <cell r="EU1150">
            <v>78.5</v>
          </cell>
          <cell r="EV1150">
            <v>74.75</v>
          </cell>
          <cell r="EW1150">
            <v>74.5</v>
          </cell>
          <cell r="EX1150">
            <v>76</v>
          </cell>
          <cell r="EY1150" t="str">
            <v/>
          </cell>
          <cell r="EZ1150">
            <v>0</v>
          </cell>
          <cell r="FA1150">
            <v>79.33</v>
          </cell>
          <cell r="FB1150">
            <v>71.25</v>
          </cell>
          <cell r="FC1150">
            <v>79</v>
          </cell>
          <cell r="FD1150">
            <v>72</v>
          </cell>
          <cell r="FE1150" t="str">
            <v/>
          </cell>
          <cell r="FF1150">
            <v>0</v>
          </cell>
          <cell r="FG1150">
            <v>79.33</v>
          </cell>
          <cell r="FH1150">
            <v>71.25</v>
          </cell>
          <cell r="FI1150">
            <v>79</v>
          </cell>
          <cell r="FJ1150">
            <v>72</v>
          </cell>
          <cell r="FK1150" t="str">
            <v/>
          </cell>
          <cell r="FL1150">
            <v>0</v>
          </cell>
          <cell r="FM1150">
            <v>79.33</v>
          </cell>
          <cell r="FN1150">
            <v>71.25</v>
          </cell>
          <cell r="FO1150">
            <v>79</v>
          </cell>
          <cell r="FP1150">
            <v>72</v>
          </cell>
          <cell r="FQ1150" t="str">
            <v/>
          </cell>
          <cell r="FR1150">
            <v>0</v>
          </cell>
          <cell r="FS1150">
            <v>79.33</v>
          </cell>
          <cell r="FT1150">
            <v>71.25</v>
          </cell>
          <cell r="FU1150">
            <v>79</v>
          </cell>
          <cell r="FV1150">
            <v>72</v>
          </cell>
          <cell r="FW1150" t="str">
            <v/>
          </cell>
          <cell r="FX1150">
            <v>0</v>
          </cell>
          <cell r="FY1150">
            <v>79.33</v>
          </cell>
          <cell r="FZ1150">
            <v>71.25</v>
          </cell>
          <cell r="GA1150">
            <v>79</v>
          </cell>
          <cell r="GB1150">
            <v>72</v>
          </cell>
          <cell r="GC1150" t="str">
            <v/>
          </cell>
          <cell r="GD1150">
            <v>0</v>
          </cell>
          <cell r="GE1150">
            <v>79.33</v>
          </cell>
          <cell r="GF1150">
            <v>71.25</v>
          </cell>
          <cell r="GG1150">
            <v>79</v>
          </cell>
          <cell r="GH1150">
            <v>72</v>
          </cell>
          <cell r="GI1150" t="str">
            <v/>
          </cell>
          <cell r="GJ1150">
            <v>0</v>
          </cell>
          <cell r="GK1150">
            <v>79.33</v>
          </cell>
          <cell r="GL1150">
            <v>71.25</v>
          </cell>
          <cell r="GM1150">
            <v>79</v>
          </cell>
          <cell r="GN1150">
            <v>72</v>
          </cell>
          <cell r="GO1150" t="str">
            <v/>
          </cell>
          <cell r="GP1150">
            <v>0</v>
          </cell>
          <cell r="GQ1150">
            <v>79.33</v>
          </cell>
          <cell r="GR1150">
            <v>71.25</v>
          </cell>
          <cell r="GS1150">
            <v>79</v>
          </cell>
          <cell r="GT1150">
            <v>72</v>
          </cell>
          <cell r="GU1150" t="str">
            <v/>
          </cell>
          <cell r="GV1150">
            <v>0</v>
          </cell>
          <cell r="GW1150">
            <v>81.92</v>
          </cell>
          <cell r="GX1150">
            <v>78.75</v>
          </cell>
          <cell r="GY1150">
            <v>70</v>
          </cell>
          <cell r="GZ1150">
            <v>78</v>
          </cell>
          <cell r="HA1150" t="str">
            <v>EKO-L</v>
          </cell>
          <cell r="HB1150">
            <v>0</v>
          </cell>
          <cell r="HC1150">
            <v>83.83</v>
          </cell>
          <cell r="HD1150">
            <v>75.75</v>
          </cell>
          <cell r="HE1150">
            <v>77.5</v>
          </cell>
          <cell r="HF1150">
            <v>79</v>
          </cell>
          <cell r="HH1150">
            <v>0</v>
          </cell>
          <cell r="HM1150" t="str">
            <v/>
          </cell>
          <cell r="HN1150" t="str">
            <v/>
          </cell>
          <cell r="HS1150">
            <v>0</v>
          </cell>
          <cell r="HT1150" t="str">
            <v>PKN</v>
          </cell>
          <cell r="HU1150">
            <v>0</v>
          </cell>
          <cell r="HV1150" t="str">
            <v>IND</v>
          </cell>
          <cell r="HW1150">
            <v>0</v>
          </cell>
          <cell r="HX1150" t="str">
            <v>MAT-W</v>
          </cell>
          <cell r="HY1150">
            <v>0</v>
          </cell>
          <cell r="HZ1150" t="str">
            <v>SEJ-W</v>
          </cell>
          <cell r="IA1150">
            <v>0</v>
          </cell>
          <cell r="IB1150" t="str">
            <v>IGR-W</v>
          </cell>
          <cell r="IC1150">
            <v>0</v>
          </cell>
          <cell r="ID1150" t="str">
            <v>SBO</v>
          </cell>
          <cell r="IE1150">
            <v>0</v>
          </cell>
          <cell r="IF1150" t="str">
            <v>PJO</v>
          </cell>
          <cell r="IG1150">
            <v>0</v>
          </cell>
          <cell r="IH1150" t="str">
            <v>PRA</v>
          </cell>
          <cell r="II1150">
            <v>0</v>
          </cell>
          <cell r="IJ1150" t="str">
            <v>JAW</v>
          </cell>
          <cell r="IK1150">
            <v>0</v>
          </cell>
          <cell r="IL1150" t="str">
            <v>ARB</v>
          </cell>
          <cell r="IM1150">
            <v>0</v>
          </cell>
          <cell r="IN1150" t="str">
            <v>PKM</v>
          </cell>
          <cell r="IO1150">
            <v>0</v>
          </cell>
          <cell r="IP1150" t="str">
            <v>MAT-P</v>
          </cell>
          <cell r="IQ1150">
            <v>0</v>
          </cell>
          <cell r="IR1150" t="str">
            <v>BIO-P</v>
          </cell>
          <cell r="IS1150">
            <v>0</v>
          </cell>
          <cell r="IT1150" t="str">
            <v>FIS-P</v>
          </cell>
          <cell r="IU1150">
            <v>0</v>
          </cell>
          <cell r="IV1150" t="str">
            <v>KIM-P</v>
          </cell>
          <cell r="IW1150">
            <v>0</v>
          </cell>
          <cell r="IX1150" t="str">
            <v>EKO-L</v>
          </cell>
          <cell r="IY1150">
            <v>0</v>
          </cell>
          <cell r="JA1150">
            <v>0</v>
          </cell>
        </row>
        <row r="1151">
          <cell r="Q1151" t="str">
            <v/>
          </cell>
          <cell r="AB1151" t="str">
            <v/>
          </cell>
          <cell r="AC1151">
            <v>9</v>
          </cell>
          <cell r="AI1151" t="str">
            <v/>
          </cell>
          <cell r="AJ1151">
            <v>0</v>
          </cell>
          <cell r="AK1151">
            <v>83.25</v>
          </cell>
          <cell r="AL1151">
            <v>84.5</v>
          </cell>
          <cell r="AM1151">
            <v>88</v>
          </cell>
          <cell r="AN1151">
            <v>80</v>
          </cell>
          <cell r="AO1151" t="str">
            <v/>
          </cell>
          <cell r="AP1151">
            <v>0</v>
          </cell>
          <cell r="AQ1151">
            <v>85</v>
          </cell>
          <cell r="AR1151">
            <v>0</v>
          </cell>
          <cell r="AS1151">
            <v>78.5</v>
          </cell>
          <cell r="AT1151">
            <v>81</v>
          </cell>
          <cell r="AU1151" t="str">
            <v/>
          </cell>
          <cell r="AV1151">
            <v>0</v>
          </cell>
          <cell r="AW1151">
            <v>81.83</v>
          </cell>
          <cell r="AX1151">
            <v>84</v>
          </cell>
          <cell r="AY1151">
            <v>88</v>
          </cell>
          <cell r="AZ1151">
            <v>80</v>
          </cell>
          <cell r="BA1151" t="str">
            <v/>
          </cell>
          <cell r="BB1151">
            <v>0</v>
          </cell>
          <cell r="BC1151">
            <v>86.75</v>
          </cell>
          <cell r="BD1151">
            <v>84.5</v>
          </cell>
          <cell r="BE1151">
            <v>88</v>
          </cell>
          <cell r="BF1151">
            <v>82</v>
          </cell>
          <cell r="BG1151" t="str">
            <v/>
          </cell>
          <cell r="BH1151">
            <v>0</v>
          </cell>
          <cell r="BI1151">
            <v>84.33</v>
          </cell>
          <cell r="BJ1151">
            <v>80</v>
          </cell>
          <cell r="BK1151">
            <v>77.75</v>
          </cell>
          <cell r="BL1151">
            <v>78</v>
          </cell>
          <cell r="BM1151" t="str">
            <v/>
          </cell>
          <cell r="BN1151">
            <v>0</v>
          </cell>
          <cell r="BO1151">
            <v>81.13</v>
          </cell>
          <cell r="BP1151">
            <v>78.25</v>
          </cell>
          <cell r="BQ1151">
            <v>77.75</v>
          </cell>
          <cell r="BR1151">
            <v>85</v>
          </cell>
          <cell r="BS1151" t="str">
            <v/>
          </cell>
          <cell r="BT1151">
            <v>0</v>
          </cell>
          <cell r="BU1151">
            <v>86.5</v>
          </cell>
          <cell r="BV1151">
            <v>84.25</v>
          </cell>
          <cell r="BW1151">
            <v>88.5</v>
          </cell>
          <cell r="BX1151">
            <v>88</v>
          </cell>
          <cell r="BY1151" t="str">
            <v/>
          </cell>
          <cell r="BZ1151">
            <v>0</v>
          </cell>
          <cell r="CA1151">
            <v>86.78</v>
          </cell>
          <cell r="CB1151">
            <v>81.75</v>
          </cell>
          <cell r="CC1151">
            <v>81</v>
          </cell>
          <cell r="CD1151">
            <v>82</v>
          </cell>
          <cell r="CE1151" t="str">
            <v/>
          </cell>
          <cell r="CF1151">
            <v>0</v>
          </cell>
          <cell r="CG1151">
            <v>86.25</v>
          </cell>
          <cell r="CH1151">
            <v>76.25</v>
          </cell>
          <cell r="CI1151">
            <v>78</v>
          </cell>
          <cell r="CJ1151">
            <v>82</v>
          </cell>
          <cell r="CK1151" t="str">
            <v/>
          </cell>
          <cell r="CL1151">
            <v>0</v>
          </cell>
          <cell r="CM1151">
            <v>76.17</v>
          </cell>
          <cell r="CN1151">
            <v>83.5</v>
          </cell>
          <cell r="CO1151">
            <v>80</v>
          </cell>
          <cell r="CP1151">
            <v>78</v>
          </cell>
          <cell r="CQ1151" t="str">
            <v/>
          </cell>
          <cell r="CR1151">
            <v>0</v>
          </cell>
          <cell r="CS1151">
            <v>82.08</v>
          </cell>
          <cell r="CT1151">
            <v>89.75</v>
          </cell>
          <cell r="CU1151">
            <v>86.5</v>
          </cell>
          <cell r="CV1151">
            <v>83</v>
          </cell>
          <cell r="CW1151" t="str">
            <v/>
          </cell>
          <cell r="CX1151">
            <v>0</v>
          </cell>
          <cell r="CY1151">
            <v>82.44</v>
          </cell>
          <cell r="CZ1151">
            <v>83.75</v>
          </cell>
          <cell r="DA1151">
            <v>76.75</v>
          </cell>
          <cell r="DB1151">
            <v>83</v>
          </cell>
          <cell r="DC1151" t="str">
            <v/>
          </cell>
          <cell r="DD1151">
            <v>0</v>
          </cell>
          <cell r="DE1151">
            <v>91</v>
          </cell>
          <cell r="DF1151">
            <v>81</v>
          </cell>
          <cell r="DG1151">
            <v>81.75</v>
          </cell>
          <cell r="DH1151">
            <v>88</v>
          </cell>
          <cell r="DI1151" t="str">
            <v/>
          </cell>
          <cell r="DJ1151">
            <v>0</v>
          </cell>
          <cell r="DK1151">
            <v>0</v>
          </cell>
          <cell r="DL1151">
            <v>0</v>
          </cell>
          <cell r="DM1151">
            <v>0</v>
          </cell>
          <cell r="DN1151">
            <v>85</v>
          </cell>
          <cell r="DO1151" t="str">
            <v/>
          </cell>
          <cell r="DP1151">
            <v>0</v>
          </cell>
          <cell r="DQ1151">
            <v>89</v>
          </cell>
          <cell r="DR1151">
            <v>85.5</v>
          </cell>
          <cell r="DS1151">
            <v>91.5</v>
          </cell>
          <cell r="DT1151">
            <v>82</v>
          </cell>
          <cell r="DU1151" t="str">
            <v/>
          </cell>
          <cell r="DV1151">
            <v>0</v>
          </cell>
          <cell r="DW1151">
            <v>91</v>
          </cell>
          <cell r="DX1151">
            <v>86.75</v>
          </cell>
          <cell r="DY1151">
            <v>79.75</v>
          </cell>
          <cell r="DZ1151">
            <v>85</v>
          </cell>
          <cell r="EA1151" t="str">
            <v/>
          </cell>
          <cell r="EB1151">
            <v>0</v>
          </cell>
          <cell r="EC1151">
            <v>79.78</v>
          </cell>
          <cell r="ED1151">
            <v>78.25</v>
          </cell>
          <cell r="EE1151">
            <v>84.25</v>
          </cell>
          <cell r="EF1151">
            <v>77</v>
          </cell>
          <cell r="EG1151" t="str">
            <v/>
          </cell>
          <cell r="EH1151">
            <v>0</v>
          </cell>
          <cell r="EI1151">
            <v>78.5</v>
          </cell>
          <cell r="EJ1151">
            <v>74.75</v>
          </cell>
          <cell r="EK1151">
            <v>74.5</v>
          </cell>
          <cell r="EL1151">
            <v>76</v>
          </cell>
          <cell r="EM1151" t="str">
            <v/>
          </cell>
          <cell r="EN1151">
            <v>0</v>
          </cell>
          <cell r="EO1151">
            <v>78.5</v>
          </cell>
          <cell r="EP1151">
            <v>74.75</v>
          </cell>
          <cell r="EQ1151">
            <v>74.5</v>
          </cell>
          <cell r="ER1151">
            <v>76</v>
          </cell>
          <cell r="ES1151" t="str">
            <v/>
          </cell>
          <cell r="ET1151">
            <v>0</v>
          </cell>
          <cell r="EU1151">
            <v>78.5</v>
          </cell>
          <cell r="EV1151">
            <v>74.75</v>
          </cell>
          <cell r="EW1151">
            <v>74.5</v>
          </cell>
          <cell r="EX1151">
            <v>76</v>
          </cell>
          <cell r="EY1151" t="str">
            <v/>
          </cell>
          <cell r="EZ1151">
            <v>0</v>
          </cell>
          <cell r="FA1151">
            <v>79.33</v>
          </cell>
          <cell r="FB1151">
            <v>71.25</v>
          </cell>
          <cell r="FC1151">
            <v>79</v>
          </cell>
          <cell r="FD1151">
            <v>72</v>
          </cell>
          <cell r="FE1151" t="str">
            <v/>
          </cell>
          <cell r="FF1151">
            <v>0</v>
          </cell>
          <cell r="FG1151">
            <v>79.33</v>
          </cell>
          <cell r="FH1151">
            <v>71.25</v>
          </cell>
          <cell r="FI1151">
            <v>79</v>
          </cell>
          <cell r="FJ1151">
            <v>72</v>
          </cell>
          <cell r="FK1151" t="str">
            <v/>
          </cell>
          <cell r="FL1151">
            <v>0</v>
          </cell>
          <cell r="FM1151">
            <v>79.33</v>
          </cell>
          <cell r="FN1151">
            <v>71.25</v>
          </cell>
          <cell r="FO1151">
            <v>79</v>
          </cell>
          <cell r="FP1151">
            <v>72</v>
          </cell>
          <cell r="FQ1151" t="str">
            <v/>
          </cell>
          <cell r="FR1151">
            <v>0</v>
          </cell>
          <cell r="FS1151">
            <v>79.33</v>
          </cell>
          <cell r="FT1151">
            <v>71.25</v>
          </cell>
          <cell r="FU1151">
            <v>79</v>
          </cell>
          <cell r="FV1151">
            <v>72</v>
          </cell>
          <cell r="FW1151" t="str">
            <v/>
          </cell>
          <cell r="FX1151">
            <v>0</v>
          </cell>
          <cell r="FY1151">
            <v>79.33</v>
          </cell>
          <cell r="FZ1151">
            <v>71.25</v>
          </cell>
          <cell r="GA1151">
            <v>79</v>
          </cell>
          <cell r="GB1151">
            <v>72</v>
          </cell>
          <cell r="GC1151" t="str">
            <v/>
          </cell>
          <cell r="GD1151">
            <v>0</v>
          </cell>
          <cell r="GE1151">
            <v>79.33</v>
          </cell>
          <cell r="GF1151">
            <v>71.25</v>
          </cell>
          <cell r="GG1151">
            <v>79</v>
          </cell>
          <cell r="GH1151">
            <v>72</v>
          </cell>
          <cell r="GI1151" t="str">
            <v/>
          </cell>
          <cell r="GJ1151">
            <v>0</v>
          </cell>
          <cell r="GK1151">
            <v>79.33</v>
          </cell>
          <cell r="GL1151">
            <v>71.25</v>
          </cell>
          <cell r="GM1151">
            <v>79</v>
          </cell>
          <cell r="GN1151">
            <v>72</v>
          </cell>
          <cell r="GO1151" t="str">
            <v/>
          </cell>
          <cell r="GP1151">
            <v>0</v>
          </cell>
          <cell r="GQ1151">
            <v>79.33</v>
          </cell>
          <cell r="GR1151">
            <v>71.25</v>
          </cell>
          <cell r="GS1151">
            <v>79</v>
          </cell>
          <cell r="GT1151">
            <v>72</v>
          </cell>
          <cell r="GU1151" t="str">
            <v/>
          </cell>
          <cell r="GV1151">
            <v>0</v>
          </cell>
          <cell r="GW1151">
            <v>81.92</v>
          </cell>
          <cell r="GX1151">
            <v>78.75</v>
          </cell>
          <cell r="GY1151">
            <v>70</v>
          </cell>
          <cell r="GZ1151">
            <v>78</v>
          </cell>
          <cell r="HA1151" t="str">
            <v>EKO-L</v>
          </cell>
          <cell r="HB1151">
            <v>0</v>
          </cell>
          <cell r="HC1151">
            <v>83.83</v>
          </cell>
          <cell r="HD1151">
            <v>75.75</v>
          </cell>
          <cell r="HE1151">
            <v>77.5</v>
          </cell>
          <cell r="HF1151">
            <v>79</v>
          </cell>
          <cell r="HH1151">
            <v>0</v>
          </cell>
          <cell r="HM1151" t="str">
            <v/>
          </cell>
          <cell r="HN1151" t="str">
            <v/>
          </cell>
          <cell r="HS1151">
            <v>0</v>
          </cell>
          <cell r="HT1151" t="str">
            <v>PKN</v>
          </cell>
          <cell r="HU1151">
            <v>0</v>
          </cell>
          <cell r="HV1151" t="str">
            <v>IND</v>
          </cell>
          <cell r="HW1151">
            <v>0</v>
          </cell>
          <cell r="HX1151" t="str">
            <v>MAT-W</v>
          </cell>
          <cell r="HY1151">
            <v>0</v>
          </cell>
          <cell r="HZ1151" t="str">
            <v>SEJ-W</v>
          </cell>
          <cell r="IA1151">
            <v>0</v>
          </cell>
          <cell r="IB1151" t="str">
            <v>IGR-W</v>
          </cell>
          <cell r="IC1151">
            <v>0</v>
          </cell>
          <cell r="ID1151" t="str">
            <v>SBO</v>
          </cell>
          <cell r="IE1151">
            <v>0</v>
          </cell>
          <cell r="IF1151" t="str">
            <v>PJO</v>
          </cell>
          <cell r="IG1151">
            <v>0</v>
          </cell>
          <cell r="IH1151" t="str">
            <v>PRA</v>
          </cell>
          <cell r="II1151">
            <v>0</v>
          </cell>
          <cell r="IJ1151" t="str">
            <v>JAW</v>
          </cell>
          <cell r="IK1151">
            <v>0</v>
          </cell>
          <cell r="IL1151" t="str">
            <v>ARB</v>
          </cell>
          <cell r="IM1151">
            <v>0</v>
          </cell>
          <cell r="IN1151" t="str">
            <v>PKM</v>
          </cell>
          <cell r="IO1151">
            <v>0</v>
          </cell>
          <cell r="IP1151" t="str">
            <v>MAT-P</v>
          </cell>
          <cell r="IQ1151">
            <v>0</v>
          </cell>
          <cell r="IR1151" t="str">
            <v>BIO-P</v>
          </cell>
          <cell r="IS1151">
            <v>0</v>
          </cell>
          <cell r="IT1151" t="str">
            <v>FIS-P</v>
          </cell>
          <cell r="IU1151">
            <v>0</v>
          </cell>
          <cell r="IV1151" t="str">
            <v>KIM-P</v>
          </cell>
          <cell r="IW1151">
            <v>0</v>
          </cell>
          <cell r="IX1151" t="str">
            <v>EKO-L</v>
          </cell>
          <cell r="IY1151">
            <v>0</v>
          </cell>
          <cell r="JA1151">
            <v>0</v>
          </cell>
        </row>
        <row r="1152">
          <cell r="Q1152" t="str">
            <v/>
          </cell>
          <cell r="AB1152" t="str">
            <v/>
          </cell>
          <cell r="AC1152">
            <v>10</v>
          </cell>
          <cell r="AI1152" t="str">
            <v/>
          </cell>
          <cell r="AJ1152">
            <v>0</v>
          </cell>
          <cell r="AK1152">
            <v>83.25</v>
          </cell>
          <cell r="AL1152">
            <v>84.5</v>
          </cell>
          <cell r="AM1152">
            <v>88</v>
          </cell>
          <cell r="AN1152">
            <v>80</v>
          </cell>
          <cell r="AO1152" t="str">
            <v/>
          </cell>
          <cell r="AP1152">
            <v>0</v>
          </cell>
          <cell r="AQ1152">
            <v>85</v>
          </cell>
          <cell r="AR1152">
            <v>0</v>
          </cell>
          <cell r="AS1152">
            <v>78.5</v>
          </cell>
          <cell r="AT1152">
            <v>81</v>
          </cell>
          <cell r="AU1152" t="str">
            <v/>
          </cell>
          <cell r="AV1152">
            <v>0</v>
          </cell>
          <cell r="AW1152">
            <v>81.83</v>
          </cell>
          <cell r="AX1152">
            <v>84</v>
          </cell>
          <cell r="AY1152">
            <v>88</v>
          </cell>
          <cell r="AZ1152">
            <v>80</v>
          </cell>
          <cell r="BA1152" t="str">
            <v/>
          </cell>
          <cell r="BB1152">
            <v>0</v>
          </cell>
          <cell r="BC1152">
            <v>86.75</v>
          </cell>
          <cell r="BD1152">
            <v>84.5</v>
          </cell>
          <cell r="BE1152">
            <v>88</v>
          </cell>
          <cell r="BF1152">
            <v>82</v>
          </cell>
          <cell r="BG1152" t="str">
            <v/>
          </cell>
          <cell r="BH1152">
            <v>0</v>
          </cell>
          <cell r="BI1152">
            <v>84.33</v>
          </cell>
          <cell r="BJ1152">
            <v>80</v>
          </cell>
          <cell r="BK1152">
            <v>77.75</v>
          </cell>
          <cell r="BL1152">
            <v>78</v>
          </cell>
          <cell r="BM1152" t="str">
            <v/>
          </cell>
          <cell r="BN1152">
            <v>0</v>
          </cell>
          <cell r="BO1152">
            <v>81.13</v>
          </cell>
          <cell r="BP1152">
            <v>78.25</v>
          </cell>
          <cell r="BQ1152">
            <v>77.75</v>
          </cell>
          <cell r="BR1152">
            <v>85</v>
          </cell>
          <cell r="BS1152" t="str">
            <v/>
          </cell>
          <cell r="BT1152">
            <v>0</v>
          </cell>
          <cell r="BU1152">
            <v>86.5</v>
          </cell>
          <cell r="BV1152">
            <v>84.25</v>
          </cell>
          <cell r="BW1152">
            <v>88.5</v>
          </cell>
          <cell r="BX1152">
            <v>88</v>
          </cell>
          <cell r="BY1152" t="str">
            <v/>
          </cell>
          <cell r="BZ1152">
            <v>0</v>
          </cell>
          <cell r="CA1152">
            <v>86.78</v>
          </cell>
          <cell r="CB1152">
            <v>81.75</v>
          </cell>
          <cell r="CC1152">
            <v>81</v>
          </cell>
          <cell r="CD1152">
            <v>82</v>
          </cell>
          <cell r="CE1152" t="str">
            <v/>
          </cell>
          <cell r="CF1152">
            <v>0</v>
          </cell>
          <cell r="CG1152">
            <v>86.25</v>
          </cell>
          <cell r="CH1152">
            <v>76.25</v>
          </cell>
          <cell r="CI1152">
            <v>78</v>
          </cell>
          <cell r="CJ1152">
            <v>82</v>
          </cell>
          <cell r="CK1152" t="str">
            <v/>
          </cell>
          <cell r="CL1152">
            <v>0</v>
          </cell>
          <cell r="CM1152">
            <v>76.17</v>
          </cell>
          <cell r="CN1152">
            <v>83.5</v>
          </cell>
          <cell r="CO1152">
            <v>80</v>
          </cell>
          <cell r="CP1152">
            <v>78</v>
          </cell>
          <cell r="CQ1152" t="str">
            <v/>
          </cell>
          <cell r="CR1152">
            <v>0</v>
          </cell>
          <cell r="CS1152">
            <v>82.08</v>
          </cell>
          <cell r="CT1152">
            <v>89.75</v>
          </cell>
          <cell r="CU1152">
            <v>86.5</v>
          </cell>
          <cell r="CV1152">
            <v>83</v>
          </cell>
          <cell r="CW1152" t="str">
            <v/>
          </cell>
          <cell r="CX1152">
            <v>0</v>
          </cell>
          <cell r="CY1152">
            <v>82.44</v>
          </cell>
          <cell r="CZ1152">
            <v>83.75</v>
          </cell>
          <cell r="DA1152">
            <v>76.75</v>
          </cell>
          <cell r="DB1152">
            <v>83</v>
          </cell>
          <cell r="DC1152" t="str">
            <v/>
          </cell>
          <cell r="DD1152">
            <v>0</v>
          </cell>
          <cell r="DE1152">
            <v>91</v>
          </cell>
          <cell r="DF1152">
            <v>81</v>
          </cell>
          <cell r="DG1152">
            <v>81.75</v>
          </cell>
          <cell r="DH1152">
            <v>88</v>
          </cell>
          <cell r="DI1152" t="str">
            <v/>
          </cell>
          <cell r="DJ1152">
            <v>0</v>
          </cell>
          <cell r="DK1152">
            <v>0</v>
          </cell>
          <cell r="DL1152">
            <v>0</v>
          </cell>
          <cell r="DM1152">
            <v>0</v>
          </cell>
          <cell r="DN1152">
            <v>85</v>
          </cell>
          <cell r="DO1152" t="str">
            <v/>
          </cell>
          <cell r="DP1152">
            <v>0</v>
          </cell>
          <cell r="DQ1152">
            <v>89</v>
          </cell>
          <cell r="DR1152">
            <v>85.5</v>
          </cell>
          <cell r="DS1152">
            <v>91.5</v>
          </cell>
          <cell r="DT1152">
            <v>82</v>
          </cell>
          <cell r="DU1152" t="str">
            <v/>
          </cell>
          <cell r="DV1152">
            <v>0</v>
          </cell>
          <cell r="DW1152">
            <v>91</v>
          </cell>
          <cell r="DX1152">
            <v>86.75</v>
          </cell>
          <cell r="DY1152">
            <v>79.75</v>
          </cell>
          <cell r="DZ1152">
            <v>85</v>
          </cell>
          <cell r="EA1152" t="str">
            <v/>
          </cell>
          <cell r="EB1152">
            <v>0</v>
          </cell>
          <cell r="EC1152">
            <v>79.78</v>
          </cell>
          <cell r="ED1152">
            <v>78.25</v>
          </cell>
          <cell r="EE1152">
            <v>84.25</v>
          </cell>
          <cell r="EF1152">
            <v>77</v>
          </cell>
          <cell r="EG1152" t="str">
            <v/>
          </cell>
          <cell r="EH1152">
            <v>0</v>
          </cell>
          <cell r="EI1152">
            <v>78.5</v>
          </cell>
          <cell r="EJ1152">
            <v>74.75</v>
          </cell>
          <cell r="EK1152">
            <v>74.5</v>
          </cell>
          <cell r="EL1152">
            <v>76</v>
          </cell>
          <cell r="EM1152" t="str">
            <v/>
          </cell>
          <cell r="EN1152">
            <v>0</v>
          </cell>
          <cell r="EO1152">
            <v>78.5</v>
          </cell>
          <cell r="EP1152">
            <v>74.75</v>
          </cell>
          <cell r="EQ1152">
            <v>74.5</v>
          </cell>
          <cell r="ER1152">
            <v>76</v>
          </cell>
          <cell r="ES1152" t="str">
            <v/>
          </cell>
          <cell r="ET1152">
            <v>0</v>
          </cell>
          <cell r="EU1152">
            <v>78.5</v>
          </cell>
          <cell r="EV1152">
            <v>74.75</v>
          </cell>
          <cell r="EW1152">
            <v>74.5</v>
          </cell>
          <cell r="EX1152">
            <v>76</v>
          </cell>
          <cell r="EY1152" t="str">
            <v/>
          </cell>
          <cell r="EZ1152">
            <v>0</v>
          </cell>
          <cell r="FA1152">
            <v>79.33</v>
          </cell>
          <cell r="FB1152">
            <v>71.25</v>
          </cell>
          <cell r="FC1152">
            <v>79</v>
          </cell>
          <cell r="FD1152">
            <v>72</v>
          </cell>
          <cell r="FE1152" t="str">
            <v/>
          </cell>
          <cell r="FF1152">
            <v>0</v>
          </cell>
          <cell r="FG1152">
            <v>79.33</v>
          </cell>
          <cell r="FH1152">
            <v>71.25</v>
          </cell>
          <cell r="FI1152">
            <v>79</v>
          </cell>
          <cell r="FJ1152">
            <v>72</v>
          </cell>
          <cell r="FK1152" t="str">
            <v/>
          </cell>
          <cell r="FL1152">
            <v>0</v>
          </cell>
          <cell r="FM1152">
            <v>79.33</v>
          </cell>
          <cell r="FN1152">
            <v>71.25</v>
          </cell>
          <cell r="FO1152">
            <v>79</v>
          </cell>
          <cell r="FP1152">
            <v>72</v>
          </cell>
          <cell r="FQ1152" t="str">
            <v/>
          </cell>
          <cell r="FR1152">
            <v>0</v>
          </cell>
          <cell r="FS1152">
            <v>79.33</v>
          </cell>
          <cell r="FT1152">
            <v>71.25</v>
          </cell>
          <cell r="FU1152">
            <v>79</v>
          </cell>
          <cell r="FV1152">
            <v>72</v>
          </cell>
          <cell r="FW1152" t="str">
            <v/>
          </cell>
          <cell r="FX1152">
            <v>0</v>
          </cell>
          <cell r="FY1152">
            <v>79.33</v>
          </cell>
          <cell r="FZ1152">
            <v>71.25</v>
          </cell>
          <cell r="GA1152">
            <v>79</v>
          </cell>
          <cell r="GB1152">
            <v>72</v>
          </cell>
          <cell r="GC1152" t="str">
            <v/>
          </cell>
          <cell r="GD1152">
            <v>0</v>
          </cell>
          <cell r="GE1152">
            <v>79.33</v>
          </cell>
          <cell r="GF1152">
            <v>71.25</v>
          </cell>
          <cell r="GG1152">
            <v>79</v>
          </cell>
          <cell r="GH1152">
            <v>72</v>
          </cell>
          <cell r="GI1152" t="str">
            <v/>
          </cell>
          <cell r="GJ1152">
            <v>0</v>
          </cell>
          <cell r="GK1152">
            <v>79.33</v>
          </cell>
          <cell r="GL1152">
            <v>71.25</v>
          </cell>
          <cell r="GM1152">
            <v>79</v>
          </cell>
          <cell r="GN1152">
            <v>72</v>
          </cell>
          <cell r="GO1152" t="str">
            <v/>
          </cell>
          <cell r="GP1152">
            <v>0</v>
          </cell>
          <cell r="GQ1152">
            <v>79.33</v>
          </cell>
          <cell r="GR1152">
            <v>71.25</v>
          </cell>
          <cell r="GS1152">
            <v>79</v>
          </cell>
          <cell r="GT1152">
            <v>72</v>
          </cell>
          <cell r="GU1152" t="str">
            <v/>
          </cell>
          <cell r="GV1152">
            <v>0</v>
          </cell>
          <cell r="GW1152">
            <v>81.92</v>
          </cell>
          <cell r="GX1152">
            <v>78.75</v>
          </cell>
          <cell r="GY1152">
            <v>70</v>
          </cell>
          <cell r="GZ1152">
            <v>78</v>
          </cell>
          <cell r="HA1152" t="str">
            <v>EKO-L</v>
          </cell>
          <cell r="HB1152">
            <v>0</v>
          </cell>
          <cell r="HC1152">
            <v>83.83</v>
          </cell>
          <cell r="HD1152">
            <v>75.75</v>
          </cell>
          <cell r="HE1152">
            <v>77.5</v>
          </cell>
          <cell r="HF1152">
            <v>79</v>
          </cell>
          <cell r="HH1152">
            <v>0</v>
          </cell>
          <cell r="HM1152" t="str">
            <v/>
          </cell>
          <cell r="HN1152" t="str">
            <v/>
          </cell>
          <cell r="HS1152">
            <v>0</v>
          </cell>
          <cell r="HT1152" t="str">
            <v>PKN</v>
          </cell>
          <cell r="HU1152">
            <v>0</v>
          </cell>
          <cell r="HV1152" t="str">
            <v>IND</v>
          </cell>
          <cell r="HW1152">
            <v>0</v>
          </cell>
          <cell r="HX1152" t="str">
            <v>MAT-W</v>
          </cell>
          <cell r="HY1152">
            <v>0</v>
          </cell>
          <cell r="HZ1152" t="str">
            <v>SEJ-W</v>
          </cell>
          <cell r="IA1152">
            <v>0</v>
          </cell>
          <cell r="IB1152" t="str">
            <v>IGR-W</v>
          </cell>
          <cell r="IC1152">
            <v>0</v>
          </cell>
          <cell r="ID1152" t="str">
            <v>SBO</v>
          </cell>
          <cell r="IE1152">
            <v>0</v>
          </cell>
          <cell r="IF1152" t="str">
            <v>PJO</v>
          </cell>
          <cell r="IG1152">
            <v>0</v>
          </cell>
          <cell r="IH1152" t="str">
            <v>PRA</v>
          </cell>
          <cell r="II1152">
            <v>0</v>
          </cell>
          <cell r="IJ1152" t="str">
            <v>JAW</v>
          </cell>
          <cell r="IK1152">
            <v>0</v>
          </cell>
          <cell r="IL1152" t="str">
            <v>ARB</v>
          </cell>
          <cell r="IM1152">
            <v>0</v>
          </cell>
          <cell r="IN1152" t="str">
            <v>PKM</v>
          </cell>
          <cell r="IO1152">
            <v>0</v>
          </cell>
          <cell r="IP1152" t="str">
            <v>MAT-P</v>
          </cell>
          <cell r="IQ1152">
            <v>0</v>
          </cell>
          <cell r="IR1152" t="str">
            <v>BIO-P</v>
          </cell>
          <cell r="IS1152">
            <v>0</v>
          </cell>
          <cell r="IT1152" t="str">
            <v>FIS-P</v>
          </cell>
          <cell r="IU1152">
            <v>0</v>
          </cell>
          <cell r="IV1152" t="str">
            <v>KIM-P</v>
          </cell>
          <cell r="IW1152">
            <v>0</v>
          </cell>
          <cell r="IX1152" t="str">
            <v>EKO-L</v>
          </cell>
          <cell r="IY1152">
            <v>0</v>
          </cell>
          <cell r="JA1152">
            <v>0</v>
          </cell>
        </row>
        <row r="1153">
          <cell r="Q1153" t="str">
            <v/>
          </cell>
          <cell r="AB1153" t="str">
            <v/>
          </cell>
          <cell r="AC1153">
            <v>11</v>
          </cell>
          <cell r="AI1153" t="str">
            <v/>
          </cell>
          <cell r="AJ1153">
            <v>0</v>
          </cell>
          <cell r="AK1153">
            <v>83.25</v>
          </cell>
          <cell r="AL1153">
            <v>84.5</v>
          </cell>
          <cell r="AM1153">
            <v>88</v>
          </cell>
          <cell r="AN1153">
            <v>80</v>
          </cell>
          <cell r="AO1153" t="str">
            <v/>
          </cell>
          <cell r="AP1153">
            <v>0</v>
          </cell>
          <cell r="AQ1153">
            <v>85</v>
          </cell>
          <cell r="AR1153">
            <v>0</v>
          </cell>
          <cell r="AS1153">
            <v>78.5</v>
          </cell>
          <cell r="AT1153">
            <v>81</v>
          </cell>
          <cell r="AU1153" t="str">
            <v/>
          </cell>
          <cell r="AV1153">
            <v>0</v>
          </cell>
          <cell r="AW1153">
            <v>81.83</v>
          </cell>
          <cell r="AX1153">
            <v>84</v>
          </cell>
          <cell r="AY1153">
            <v>88</v>
          </cell>
          <cell r="AZ1153">
            <v>80</v>
          </cell>
          <cell r="BA1153" t="str">
            <v/>
          </cell>
          <cell r="BB1153">
            <v>0</v>
          </cell>
          <cell r="BC1153">
            <v>86.75</v>
          </cell>
          <cell r="BD1153">
            <v>84.5</v>
          </cell>
          <cell r="BE1153">
            <v>88</v>
          </cell>
          <cell r="BF1153">
            <v>82</v>
          </cell>
          <cell r="BG1153" t="str">
            <v/>
          </cell>
          <cell r="BH1153">
            <v>0</v>
          </cell>
          <cell r="BI1153">
            <v>84.33</v>
          </cell>
          <cell r="BJ1153">
            <v>80</v>
          </cell>
          <cell r="BK1153">
            <v>77.75</v>
          </cell>
          <cell r="BL1153">
            <v>78</v>
          </cell>
          <cell r="BM1153" t="str">
            <v/>
          </cell>
          <cell r="BN1153">
            <v>0</v>
          </cell>
          <cell r="BO1153">
            <v>81.13</v>
          </cell>
          <cell r="BP1153">
            <v>78.25</v>
          </cell>
          <cell r="BQ1153">
            <v>77.75</v>
          </cell>
          <cell r="BR1153">
            <v>85</v>
          </cell>
          <cell r="BS1153" t="str">
            <v/>
          </cell>
          <cell r="BT1153">
            <v>0</v>
          </cell>
          <cell r="BU1153">
            <v>86.5</v>
          </cell>
          <cell r="BV1153">
            <v>84.25</v>
          </cell>
          <cell r="BW1153">
            <v>88.5</v>
          </cell>
          <cell r="BX1153">
            <v>88</v>
          </cell>
          <cell r="BY1153" t="str">
            <v/>
          </cell>
          <cell r="BZ1153">
            <v>0</v>
          </cell>
          <cell r="CA1153">
            <v>86.78</v>
          </cell>
          <cell r="CB1153">
            <v>81.75</v>
          </cell>
          <cell r="CC1153">
            <v>81</v>
          </cell>
          <cell r="CD1153">
            <v>82</v>
          </cell>
          <cell r="CE1153" t="str">
            <v/>
          </cell>
          <cell r="CF1153">
            <v>0</v>
          </cell>
          <cell r="CG1153">
            <v>86.25</v>
          </cell>
          <cell r="CH1153">
            <v>76.25</v>
          </cell>
          <cell r="CI1153">
            <v>78</v>
          </cell>
          <cell r="CJ1153">
            <v>82</v>
          </cell>
          <cell r="CK1153" t="str">
            <v/>
          </cell>
          <cell r="CL1153">
            <v>0</v>
          </cell>
          <cell r="CM1153">
            <v>76.17</v>
          </cell>
          <cell r="CN1153">
            <v>83.5</v>
          </cell>
          <cell r="CO1153">
            <v>80</v>
          </cell>
          <cell r="CP1153">
            <v>78</v>
          </cell>
          <cell r="CQ1153" t="str">
            <v/>
          </cell>
          <cell r="CR1153">
            <v>0</v>
          </cell>
          <cell r="CS1153">
            <v>82.08</v>
          </cell>
          <cell r="CT1153">
            <v>89.75</v>
          </cell>
          <cell r="CU1153">
            <v>86.5</v>
          </cell>
          <cell r="CV1153">
            <v>83</v>
          </cell>
          <cell r="CW1153" t="str">
            <v/>
          </cell>
          <cell r="CX1153">
            <v>0</v>
          </cell>
          <cell r="CY1153">
            <v>82.44</v>
          </cell>
          <cell r="CZ1153">
            <v>83.75</v>
          </cell>
          <cell r="DA1153">
            <v>76.75</v>
          </cell>
          <cell r="DB1153">
            <v>83</v>
          </cell>
          <cell r="DC1153" t="str">
            <v/>
          </cell>
          <cell r="DD1153">
            <v>0</v>
          </cell>
          <cell r="DE1153">
            <v>91</v>
          </cell>
          <cell r="DF1153">
            <v>81</v>
          </cell>
          <cell r="DG1153">
            <v>81.75</v>
          </cell>
          <cell r="DH1153">
            <v>88</v>
          </cell>
          <cell r="DI1153" t="str">
            <v/>
          </cell>
          <cell r="DJ1153">
            <v>0</v>
          </cell>
          <cell r="DK1153">
            <v>0</v>
          </cell>
          <cell r="DL1153">
            <v>0</v>
          </cell>
          <cell r="DM1153">
            <v>0</v>
          </cell>
          <cell r="DN1153">
            <v>85</v>
          </cell>
          <cell r="DO1153" t="str">
            <v/>
          </cell>
          <cell r="DP1153">
            <v>0</v>
          </cell>
          <cell r="DQ1153">
            <v>89</v>
          </cell>
          <cell r="DR1153">
            <v>85.5</v>
          </cell>
          <cell r="DS1153">
            <v>91.5</v>
          </cell>
          <cell r="DT1153">
            <v>82</v>
          </cell>
          <cell r="DU1153" t="str">
            <v/>
          </cell>
          <cell r="DV1153">
            <v>0</v>
          </cell>
          <cell r="DW1153">
            <v>91</v>
          </cell>
          <cell r="DX1153">
            <v>86.75</v>
          </cell>
          <cell r="DY1153">
            <v>79.75</v>
          </cell>
          <cell r="DZ1153">
            <v>85</v>
          </cell>
          <cell r="EA1153" t="str">
            <v/>
          </cell>
          <cell r="EB1153">
            <v>0</v>
          </cell>
          <cell r="EC1153">
            <v>79.78</v>
          </cell>
          <cell r="ED1153">
            <v>78.25</v>
          </cell>
          <cell r="EE1153">
            <v>84.25</v>
          </cell>
          <cell r="EF1153">
            <v>77</v>
          </cell>
          <cell r="EG1153" t="str">
            <v/>
          </cell>
          <cell r="EH1153">
            <v>0</v>
          </cell>
          <cell r="EI1153">
            <v>78.5</v>
          </cell>
          <cell r="EJ1153">
            <v>74.75</v>
          </cell>
          <cell r="EK1153">
            <v>74.5</v>
          </cell>
          <cell r="EL1153">
            <v>76</v>
          </cell>
          <cell r="EM1153" t="str">
            <v/>
          </cell>
          <cell r="EN1153">
            <v>0</v>
          </cell>
          <cell r="EO1153">
            <v>78.5</v>
          </cell>
          <cell r="EP1153">
            <v>74.75</v>
          </cell>
          <cell r="EQ1153">
            <v>74.5</v>
          </cell>
          <cell r="ER1153">
            <v>76</v>
          </cell>
          <cell r="ES1153" t="str">
            <v/>
          </cell>
          <cell r="ET1153">
            <v>0</v>
          </cell>
          <cell r="EU1153">
            <v>78.5</v>
          </cell>
          <cell r="EV1153">
            <v>74.75</v>
          </cell>
          <cell r="EW1153">
            <v>74.5</v>
          </cell>
          <cell r="EX1153">
            <v>76</v>
          </cell>
          <cell r="EY1153" t="str">
            <v/>
          </cell>
          <cell r="EZ1153">
            <v>0</v>
          </cell>
          <cell r="FA1153">
            <v>79.33</v>
          </cell>
          <cell r="FB1153">
            <v>71.25</v>
          </cell>
          <cell r="FC1153">
            <v>79</v>
          </cell>
          <cell r="FD1153">
            <v>72</v>
          </cell>
          <cell r="FE1153" t="str">
            <v/>
          </cell>
          <cell r="FF1153">
            <v>0</v>
          </cell>
          <cell r="FG1153">
            <v>79.33</v>
          </cell>
          <cell r="FH1153">
            <v>71.25</v>
          </cell>
          <cell r="FI1153">
            <v>79</v>
          </cell>
          <cell r="FJ1153">
            <v>72</v>
          </cell>
          <cell r="FK1153" t="str">
            <v/>
          </cell>
          <cell r="FL1153">
            <v>0</v>
          </cell>
          <cell r="FM1153">
            <v>79.33</v>
          </cell>
          <cell r="FN1153">
            <v>71.25</v>
          </cell>
          <cell r="FO1153">
            <v>79</v>
          </cell>
          <cell r="FP1153">
            <v>72</v>
          </cell>
          <cell r="FQ1153" t="str">
            <v/>
          </cell>
          <cell r="FR1153">
            <v>0</v>
          </cell>
          <cell r="FS1153">
            <v>79.33</v>
          </cell>
          <cell r="FT1153">
            <v>71.25</v>
          </cell>
          <cell r="FU1153">
            <v>79</v>
          </cell>
          <cell r="FV1153">
            <v>72</v>
          </cell>
          <cell r="FW1153" t="str">
            <v/>
          </cell>
          <cell r="FX1153">
            <v>0</v>
          </cell>
          <cell r="FY1153">
            <v>79.33</v>
          </cell>
          <cell r="FZ1153">
            <v>71.25</v>
          </cell>
          <cell r="GA1153">
            <v>79</v>
          </cell>
          <cell r="GB1153">
            <v>72</v>
          </cell>
          <cell r="GC1153" t="str">
            <v/>
          </cell>
          <cell r="GD1153">
            <v>0</v>
          </cell>
          <cell r="GE1153">
            <v>79.33</v>
          </cell>
          <cell r="GF1153">
            <v>71.25</v>
          </cell>
          <cell r="GG1153">
            <v>79</v>
          </cell>
          <cell r="GH1153">
            <v>72</v>
          </cell>
          <cell r="GI1153" t="str">
            <v/>
          </cell>
          <cell r="GJ1153">
            <v>0</v>
          </cell>
          <cell r="GK1153">
            <v>79.33</v>
          </cell>
          <cell r="GL1153">
            <v>71.25</v>
          </cell>
          <cell r="GM1153">
            <v>79</v>
          </cell>
          <cell r="GN1153">
            <v>72</v>
          </cell>
          <cell r="GO1153" t="str">
            <v/>
          </cell>
          <cell r="GP1153">
            <v>0</v>
          </cell>
          <cell r="GQ1153">
            <v>79.33</v>
          </cell>
          <cell r="GR1153">
            <v>71.25</v>
          </cell>
          <cell r="GS1153">
            <v>79</v>
          </cell>
          <cell r="GT1153">
            <v>72</v>
          </cell>
          <cell r="GU1153" t="str">
            <v/>
          </cell>
          <cell r="GV1153">
            <v>0</v>
          </cell>
          <cell r="GW1153">
            <v>81.92</v>
          </cell>
          <cell r="GX1153">
            <v>78.75</v>
          </cell>
          <cell r="GY1153">
            <v>70</v>
          </cell>
          <cell r="GZ1153">
            <v>78</v>
          </cell>
          <cell r="HA1153" t="str">
            <v>EKO-L</v>
          </cell>
          <cell r="HB1153">
            <v>0</v>
          </cell>
          <cell r="HC1153">
            <v>83.83</v>
          </cell>
          <cell r="HD1153">
            <v>75.75</v>
          </cell>
          <cell r="HE1153">
            <v>77.5</v>
          </cell>
          <cell r="HF1153">
            <v>79</v>
          </cell>
          <cell r="HH1153">
            <v>0</v>
          </cell>
          <cell r="HM1153" t="str">
            <v/>
          </cell>
          <cell r="HN1153" t="str">
            <v/>
          </cell>
          <cell r="HS1153">
            <v>0</v>
          </cell>
          <cell r="HT1153" t="str">
            <v>PKN</v>
          </cell>
          <cell r="HU1153">
            <v>0</v>
          </cell>
          <cell r="HV1153" t="str">
            <v>IND</v>
          </cell>
          <cell r="HW1153">
            <v>0</v>
          </cell>
          <cell r="HX1153" t="str">
            <v>MAT-W</v>
          </cell>
          <cell r="HY1153">
            <v>0</v>
          </cell>
          <cell r="HZ1153" t="str">
            <v>SEJ-W</v>
          </cell>
          <cell r="IA1153">
            <v>0</v>
          </cell>
          <cell r="IB1153" t="str">
            <v>IGR-W</v>
          </cell>
          <cell r="IC1153">
            <v>0</v>
          </cell>
          <cell r="ID1153" t="str">
            <v>SBO</v>
          </cell>
          <cell r="IE1153">
            <v>0</v>
          </cell>
          <cell r="IF1153" t="str">
            <v>PJO</v>
          </cell>
          <cell r="IG1153">
            <v>0</v>
          </cell>
          <cell r="IH1153" t="str">
            <v>PRA</v>
          </cell>
          <cell r="II1153">
            <v>0</v>
          </cell>
          <cell r="IJ1153" t="str">
            <v>JAW</v>
          </cell>
          <cell r="IK1153">
            <v>0</v>
          </cell>
          <cell r="IL1153" t="str">
            <v>ARB</v>
          </cell>
          <cell r="IM1153">
            <v>0</v>
          </cell>
          <cell r="IN1153" t="str">
            <v>PKM</v>
          </cell>
          <cell r="IO1153">
            <v>0</v>
          </cell>
          <cell r="IP1153" t="str">
            <v>MAT-P</v>
          </cell>
          <cell r="IQ1153">
            <v>0</v>
          </cell>
          <cell r="IR1153" t="str">
            <v>BIO-P</v>
          </cell>
          <cell r="IS1153">
            <v>0</v>
          </cell>
          <cell r="IT1153" t="str">
            <v>FIS-P</v>
          </cell>
          <cell r="IU1153">
            <v>0</v>
          </cell>
          <cell r="IV1153" t="str">
            <v>KIM-P</v>
          </cell>
          <cell r="IW1153">
            <v>0</v>
          </cell>
          <cell r="IX1153" t="str">
            <v>EKO-L</v>
          </cell>
          <cell r="IY1153">
            <v>0</v>
          </cell>
          <cell r="JA1153">
            <v>0</v>
          </cell>
        </row>
        <row r="1154">
          <cell r="Q1154" t="str">
            <v/>
          </cell>
          <cell r="AB1154" t="str">
            <v/>
          </cell>
          <cell r="AC1154">
            <v>12</v>
          </cell>
          <cell r="AI1154" t="str">
            <v/>
          </cell>
          <cell r="AJ1154">
            <v>0</v>
          </cell>
          <cell r="AK1154">
            <v>83.25</v>
          </cell>
          <cell r="AL1154">
            <v>84.5</v>
          </cell>
          <cell r="AM1154">
            <v>88</v>
          </cell>
          <cell r="AN1154">
            <v>80</v>
          </cell>
          <cell r="AO1154" t="str">
            <v/>
          </cell>
          <cell r="AP1154">
            <v>0</v>
          </cell>
          <cell r="AQ1154">
            <v>85</v>
          </cell>
          <cell r="AR1154">
            <v>0</v>
          </cell>
          <cell r="AS1154">
            <v>78.5</v>
          </cell>
          <cell r="AT1154">
            <v>81</v>
          </cell>
          <cell r="AU1154" t="str">
            <v/>
          </cell>
          <cell r="AV1154">
            <v>0</v>
          </cell>
          <cell r="AW1154">
            <v>81.83</v>
          </cell>
          <cell r="AX1154">
            <v>84</v>
          </cell>
          <cell r="AY1154">
            <v>88</v>
          </cell>
          <cell r="AZ1154">
            <v>80</v>
          </cell>
          <cell r="BA1154" t="str">
            <v/>
          </cell>
          <cell r="BB1154">
            <v>0</v>
          </cell>
          <cell r="BC1154">
            <v>86.75</v>
          </cell>
          <cell r="BD1154">
            <v>84.5</v>
          </cell>
          <cell r="BE1154">
            <v>88</v>
          </cell>
          <cell r="BF1154">
            <v>82</v>
          </cell>
          <cell r="BG1154" t="str">
            <v/>
          </cell>
          <cell r="BH1154">
            <v>0</v>
          </cell>
          <cell r="BI1154">
            <v>84.33</v>
          </cell>
          <cell r="BJ1154">
            <v>80</v>
          </cell>
          <cell r="BK1154">
            <v>77.75</v>
          </cell>
          <cell r="BL1154">
            <v>78</v>
          </cell>
          <cell r="BM1154" t="str">
            <v/>
          </cell>
          <cell r="BN1154">
            <v>0</v>
          </cell>
          <cell r="BO1154">
            <v>81.13</v>
          </cell>
          <cell r="BP1154">
            <v>78.25</v>
          </cell>
          <cell r="BQ1154">
            <v>77.75</v>
          </cell>
          <cell r="BR1154">
            <v>85</v>
          </cell>
          <cell r="BS1154" t="str">
            <v/>
          </cell>
          <cell r="BT1154">
            <v>0</v>
          </cell>
          <cell r="BU1154">
            <v>86.5</v>
          </cell>
          <cell r="BV1154">
            <v>84.25</v>
          </cell>
          <cell r="BW1154">
            <v>88.5</v>
          </cell>
          <cell r="BX1154">
            <v>88</v>
          </cell>
          <cell r="BY1154" t="str">
            <v/>
          </cell>
          <cell r="BZ1154">
            <v>0</v>
          </cell>
          <cell r="CA1154">
            <v>86.78</v>
          </cell>
          <cell r="CB1154">
            <v>81.75</v>
          </cell>
          <cell r="CC1154">
            <v>81</v>
          </cell>
          <cell r="CD1154">
            <v>82</v>
          </cell>
          <cell r="CE1154" t="str">
            <v/>
          </cell>
          <cell r="CF1154">
            <v>0</v>
          </cell>
          <cell r="CG1154">
            <v>86.25</v>
          </cell>
          <cell r="CH1154">
            <v>76.25</v>
          </cell>
          <cell r="CI1154">
            <v>78</v>
          </cell>
          <cell r="CJ1154">
            <v>82</v>
          </cell>
          <cell r="CK1154" t="str">
            <v/>
          </cell>
          <cell r="CL1154">
            <v>0</v>
          </cell>
          <cell r="CM1154">
            <v>76.17</v>
          </cell>
          <cell r="CN1154">
            <v>83.5</v>
          </cell>
          <cell r="CO1154">
            <v>80</v>
          </cell>
          <cell r="CP1154">
            <v>78</v>
          </cell>
          <cell r="CQ1154" t="str">
            <v/>
          </cell>
          <cell r="CR1154">
            <v>0</v>
          </cell>
          <cell r="CS1154">
            <v>82.08</v>
          </cell>
          <cell r="CT1154">
            <v>89.75</v>
          </cell>
          <cell r="CU1154">
            <v>86.5</v>
          </cell>
          <cell r="CV1154">
            <v>83</v>
          </cell>
          <cell r="CW1154" t="str">
            <v/>
          </cell>
          <cell r="CX1154">
            <v>0</v>
          </cell>
          <cell r="CY1154">
            <v>82.44</v>
          </cell>
          <cell r="CZ1154">
            <v>83.75</v>
          </cell>
          <cell r="DA1154">
            <v>76.75</v>
          </cell>
          <cell r="DB1154">
            <v>83</v>
          </cell>
          <cell r="DC1154" t="str">
            <v/>
          </cell>
          <cell r="DD1154">
            <v>0</v>
          </cell>
          <cell r="DE1154">
            <v>91</v>
          </cell>
          <cell r="DF1154">
            <v>81</v>
          </cell>
          <cell r="DG1154">
            <v>81.75</v>
          </cell>
          <cell r="DH1154">
            <v>88</v>
          </cell>
          <cell r="DI1154" t="str">
            <v/>
          </cell>
          <cell r="DJ1154">
            <v>0</v>
          </cell>
          <cell r="DK1154">
            <v>0</v>
          </cell>
          <cell r="DL1154">
            <v>0</v>
          </cell>
          <cell r="DM1154">
            <v>0</v>
          </cell>
          <cell r="DN1154">
            <v>85</v>
          </cell>
          <cell r="DO1154" t="str">
            <v/>
          </cell>
          <cell r="DP1154">
            <v>0</v>
          </cell>
          <cell r="DQ1154">
            <v>89</v>
          </cell>
          <cell r="DR1154">
            <v>85.5</v>
          </cell>
          <cell r="DS1154">
            <v>91.5</v>
          </cell>
          <cell r="DT1154">
            <v>82</v>
          </cell>
          <cell r="DU1154" t="str">
            <v/>
          </cell>
          <cell r="DV1154">
            <v>0</v>
          </cell>
          <cell r="DW1154">
            <v>91</v>
          </cell>
          <cell r="DX1154">
            <v>86.75</v>
          </cell>
          <cell r="DY1154">
            <v>79.75</v>
          </cell>
          <cell r="DZ1154">
            <v>85</v>
          </cell>
          <cell r="EA1154" t="str">
            <v/>
          </cell>
          <cell r="EB1154">
            <v>0</v>
          </cell>
          <cell r="EC1154">
            <v>79.78</v>
          </cell>
          <cell r="ED1154">
            <v>78.25</v>
          </cell>
          <cell r="EE1154">
            <v>84.25</v>
          </cell>
          <cell r="EF1154">
            <v>77</v>
          </cell>
          <cell r="EG1154" t="str">
            <v/>
          </cell>
          <cell r="EH1154">
            <v>0</v>
          </cell>
          <cell r="EI1154">
            <v>78.5</v>
          </cell>
          <cell r="EJ1154">
            <v>74.75</v>
          </cell>
          <cell r="EK1154">
            <v>74.5</v>
          </cell>
          <cell r="EL1154">
            <v>76</v>
          </cell>
          <cell r="EM1154" t="str">
            <v/>
          </cell>
          <cell r="EN1154">
            <v>0</v>
          </cell>
          <cell r="EO1154">
            <v>78.5</v>
          </cell>
          <cell r="EP1154">
            <v>74.75</v>
          </cell>
          <cell r="EQ1154">
            <v>74.5</v>
          </cell>
          <cell r="ER1154">
            <v>76</v>
          </cell>
          <cell r="ES1154" t="str">
            <v/>
          </cell>
          <cell r="ET1154">
            <v>0</v>
          </cell>
          <cell r="EU1154">
            <v>78.5</v>
          </cell>
          <cell r="EV1154">
            <v>74.75</v>
          </cell>
          <cell r="EW1154">
            <v>74.5</v>
          </cell>
          <cell r="EX1154">
            <v>76</v>
          </cell>
          <cell r="EY1154" t="str">
            <v/>
          </cell>
          <cell r="EZ1154">
            <v>0</v>
          </cell>
          <cell r="FA1154">
            <v>79.33</v>
          </cell>
          <cell r="FB1154">
            <v>71.25</v>
          </cell>
          <cell r="FC1154">
            <v>79</v>
          </cell>
          <cell r="FD1154">
            <v>72</v>
          </cell>
          <cell r="FE1154" t="str">
            <v/>
          </cell>
          <cell r="FF1154">
            <v>0</v>
          </cell>
          <cell r="FG1154">
            <v>79.33</v>
          </cell>
          <cell r="FH1154">
            <v>71.25</v>
          </cell>
          <cell r="FI1154">
            <v>79</v>
          </cell>
          <cell r="FJ1154">
            <v>72</v>
          </cell>
          <cell r="FK1154" t="str">
            <v/>
          </cell>
          <cell r="FL1154">
            <v>0</v>
          </cell>
          <cell r="FM1154">
            <v>79.33</v>
          </cell>
          <cell r="FN1154">
            <v>71.25</v>
          </cell>
          <cell r="FO1154">
            <v>79</v>
          </cell>
          <cell r="FP1154">
            <v>72</v>
          </cell>
          <cell r="FQ1154" t="str">
            <v/>
          </cell>
          <cell r="FR1154">
            <v>0</v>
          </cell>
          <cell r="FS1154">
            <v>79.33</v>
          </cell>
          <cell r="FT1154">
            <v>71.25</v>
          </cell>
          <cell r="FU1154">
            <v>79</v>
          </cell>
          <cell r="FV1154">
            <v>72</v>
          </cell>
          <cell r="FW1154" t="str">
            <v/>
          </cell>
          <cell r="FX1154">
            <v>0</v>
          </cell>
          <cell r="FY1154">
            <v>79.33</v>
          </cell>
          <cell r="FZ1154">
            <v>71.25</v>
          </cell>
          <cell r="GA1154">
            <v>79</v>
          </cell>
          <cell r="GB1154">
            <v>72</v>
          </cell>
          <cell r="GC1154" t="str">
            <v/>
          </cell>
          <cell r="GD1154">
            <v>0</v>
          </cell>
          <cell r="GE1154">
            <v>79.33</v>
          </cell>
          <cell r="GF1154">
            <v>71.25</v>
          </cell>
          <cell r="GG1154">
            <v>79</v>
          </cell>
          <cell r="GH1154">
            <v>72</v>
          </cell>
          <cell r="GI1154" t="str">
            <v/>
          </cell>
          <cell r="GJ1154">
            <v>0</v>
          </cell>
          <cell r="GK1154">
            <v>79.33</v>
          </cell>
          <cell r="GL1154">
            <v>71.25</v>
          </cell>
          <cell r="GM1154">
            <v>79</v>
          </cell>
          <cell r="GN1154">
            <v>72</v>
          </cell>
          <cell r="GO1154" t="str">
            <v/>
          </cell>
          <cell r="GP1154">
            <v>0</v>
          </cell>
          <cell r="GQ1154">
            <v>79.33</v>
          </cell>
          <cell r="GR1154">
            <v>71.25</v>
          </cell>
          <cell r="GS1154">
            <v>79</v>
          </cell>
          <cell r="GT1154">
            <v>72</v>
          </cell>
          <cell r="GU1154" t="str">
            <v/>
          </cell>
          <cell r="GV1154">
            <v>0</v>
          </cell>
          <cell r="GW1154">
            <v>81.92</v>
          </cell>
          <cell r="GX1154">
            <v>78.75</v>
          </cell>
          <cell r="GY1154">
            <v>70</v>
          </cell>
          <cell r="GZ1154">
            <v>78</v>
          </cell>
          <cell r="HA1154" t="str">
            <v>EKO-L</v>
          </cell>
          <cell r="HB1154">
            <v>0</v>
          </cell>
          <cell r="HC1154">
            <v>83.83</v>
          </cell>
          <cell r="HD1154">
            <v>75.75</v>
          </cell>
          <cell r="HE1154">
            <v>77.5</v>
          </cell>
          <cell r="HF1154">
            <v>79</v>
          </cell>
          <cell r="HH1154">
            <v>0</v>
          </cell>
          <cell r="HM1154" t="str">
            <v/>
          </cell>
          <cell r="HN1154" t="str">
            <v/>
          </cell>
          <cell r="HS1154">
            <v>0</v>
          </cell>
          <cell r="HT1154" t="str">
            <v>PKN</v>
          </cell>
          <cell r="HU1154">
            <v>0</v>
          </cell>
          <cell r="HV1154" t="str">
            <v>IND</v>
          </cell>
          <cell r="HW1154">
            <v>0</v>
          </cell>
          <cell r="HX1154" t="str">
            <v>MAT-W</v>
          </cell>
          <cell r="HY1154">
            <v>0</v>
          </cell>
          <cell r="HZ1154" t="str">
            <v>SEJ-W</v>
          </cell>
          <cell r="IA1154">
            <v>0</v>
          </cell>
          <cell r="IB1154" t="str">
            <v>IGR-W</v>
          </cell>
          <cell r="IC1154">
            <v>0</v>
          </cell>
          <cell r="ID1154" t="str">
            <v>SBO</v>
          </cell>
          <cell r="IE1154">
            <v>0</v>
          </cell>
          <cell r="IF1154" t="str">
            <v>PJO</v>
          </cell>
          <cell r="IG1154">
            <v>0</v>
          </cell>
          <cell r="IH1154" t="str">
            <v>PRA</v>
          </cell>
          <cell r="II1154">
            <v>0</v>
          </cell>
          <cell r="IJ1154" t="str">
            <v>JAW</v>
          </cell>
          <cell r="IK1154">
            <v>0</v>
          </cell>
          <cell r="IL1154" t="str">
            <v>ARB</v>
          </cell>
          <cell r="IM1154">
            <v>0</v>
          </cell>
          <cell r="IN1154" t="str">
            <v>PKM</v>
          </cell>
          <cell r="IO1154">
            <v>0</v>
          </cell>
          <cell r="IP1154" t="str">
            <v>MAT-P</v>
          </cell>
          <cell r="IQ1154">
            <v>0</v>
          </cell>
          <cell r="IR1154" t="str">
            <v>BIO-P</v>
          </cell>
          <cell r="IS1154">
            <v>0</v>
          </cell>
          <cell r="IT1154" t="str">
            <v>FIS-P</v>
          </cell>
          <cell r="IU1154">
            <v>0</v>
          </cell>
          <cell r="IV1154" t="str">
            <v>KIM-P</v>
          </cell>
          <cell r="IW1154">
            <v>0</v>
          </cell>
          <cell r="IX1154" t="str">
            <v>EKO-L</v>
          </cell>
          <cell r="IY1154">
            <v>0</v>
          </cell>
          <cell r="JA1154">
            <v>0</v>
          </cell>
        </row>
        <row r="1155">
          <cell r="Q1155" t="str">
            <v/>
          </cell>
          <cell r="AB1155" t="str">
            <v/>
          </cell>
          <cell r="AC1155">
            <v>13</v>
          </cell>
          <cell r="AI1155" t="str">
            <v/>
          </cell>
          <cell r="AJ1155">
            <v>0</v>
          </cell>
          <cell r="AK1155">
            <v>83.25</v>
          </cell>
          <cell r="AL1155">
            <v>84.5</v>
          </cell>
          <cell r="AM1155">
            <v>88</v>
          </cell>
          <cell r="AN1155">
            <v>80</v>
          </cell>
          <cell r="AO1155" t="str">
            <v/>
          </cell>
          <cell r="AP1155">
            <v>0</v>
          </cell>
          <cell r="AQ1155">
            <v>85</v>
          </cell>
          <cell r="AR1155">
            <v>0</v>
          </cell>
          <cell r="AS1155">
            <v>78.5</v>
          </cell>
          <cell r="AT1155">
            <v>81</v>
          </cell>
          <cell r="AU1155" t="str">
            <v/>
          </cell>
          <cell r="AV1155">
            <v>0</v>
          </cell>
          <cell r="AW1155">
            <v>81.83</v>
          </cell>
          <cell r="AX1155">
            <v>84</v>
          </cell>
          <cell r="AY1155">
            <v>88</v>
          </cell>
          <cell r="AZ1155">
            <v>80</v>
          </cell>
          <cell r="BA1155" t="str">
            <v/>
          </cell>
          <cell r="BB1155">
            <v>0</v>
          </cell>
          <cell r="BC1155">
            <v>86.75</v>
          </cell>
          <cell r="BD1155">
            <v>84.5</v>
          </cell>
          <cell r="BE1155">
            <v>88</v>
          </cell>
          <cell r="BF1155">
            <v>82</v>
          </cell>
          <cell r="BG1155" t="str">
            <v/>
          </cell>
          <cell r="BH1155">
            <v>0</v>
          </cell>
          <cell r="BI1155">
            <v>84.33</v>
          </cell>
          <cell r="BJ1155">
            <v>80</v>
          </cell>
          <cell r="BK1155">
            <v>77.75</v>
          </cell>
          <cell r="BL1155">
            <v>78</v>
          </cell>
          <cell r="BM1155" t="str">
            <v/>
          </cell>
          <cell r="BN1155">
            <v>0</v>
          </cell>
          <cell r="BO1155">
            <v>81.13</v>
          </cell>
          <cell r="BP1155">
            <v>78.25</v>
          </cell>
          <cell r="BQ1155">
            <v>77.75</v>
          </cell>
          <cell r="BR1155">
            <v>85</v>
          </cell>
          <cell r="BS1155" t="str">
            <v/>
          </cell>
          <cell r="BT1155">
            <v>0</v>
          </cell>
          <cell r="BU1155">
            <v>86.5</v>
          </cell>
          <cell r="BV1155">
            <v>84.25</v>
          </cell>
          <cell r="BW1155">
            <v>88.5</v>
          </cell>
          <cell r="BX1155">
            <v>88</v>
          </cell>
          <cell r="BY1155" t="str">
            <v/>
          </cell>
          <cell r="BZ1155">
            <v>0</v>
          </cell>
          <cell r="CA1155">
            <v>86.78</v>
          </cell>
          <cell r="CB1155">
            <v>81.75</v>
          </cell>
          <cell r="CC1155">
            <v>81</v>
          </cell>
          <cell r="CD1155">
            <v>82</v>
          </cell>
          <cell r="CE1155" t="str">
            <v/>
          </cell>
          <cell r="CF1155">
            <v>0</v>
          </cell>
          <cell r="CG1155">
            <v>86.25</v>
          </cell>
          <cell r="CH1155">
            <v>76.25</v>
          </cell>
          <cell r="CI1155">
            <v>78</v>
          </cell>
          <cell r="CJ1155">
            <v>82</v>
          </cell>
          <cell r="CK1155" t="str">
            <v/>
          </cell>
          <cell r="CL1155">
            <v>0</v>
          </cell>
          <cell r="CM1155">
            <v>76.17</v>
          </cell>
          <cell r="CN1155">
            <v>83.5</v>
          </cell>
          <cell r="CO1155">
            <v>80</v>
          </cell>
          <cell r="CP1155">
            <v>78</v>
          </cell>
          <cell r="CQ1155" t="str">
            <v/>
          </cell>
          <cell r="CR1155">
            <v>0</v>
          </cell>
          <cell r="CS1155">
            <v>82.08</v>
          </cell>
          <cell r="CT1155">
            <v>89.75</v>
          </cell>
          <cell r="CU1155">
            <v>86.5</v>
          </cell>
          <cell r="CV1155">
            <v>83</v>
          </cell>
          <cell r="CW1155" t="str">
            <v/>
          </cell>
          <cell r="CX1155">
            <v>0</v>
          </cell>
          <cell r="CY1155">
            <v>82.44</v>
          </cell>
          <cell r="CZ1155">
            <v>83.75</v>
          </cell>
          <cell r="DA1155">
            <v>76.75</v>
          </cell>
          <cell r="DB1155">
            <v>83</v>
          </cell>
          <cell r="DC1155" t="str">
            <v/>
          </cell>
          <cell r="DD1155">
            <v>0</v>
          </cell>
          <cell r="DE1155">
            <v>91</v>
          </cell>
          <cell r="DF1155">
            <v>81</v>
          </cell>
          <cell r="DG1155">
            <v>81.75</v>
          </cell>
          <cell r="DH1155">
            <v>88</v>
          </cell>
          <cell r="DI1155" t="str">
            <v/>
          </cell>
          <cell r="DJ1155">
            <v>0</v>
          </cell>
          <cell r="DK1155">
            <v>0</v>
          </cell>
          <cell r="DL1155">
            <v>0</v>
          </cell>
          <cell r="DM1155">
            <v>0</v>
          </cell>
          <cell r="DN1155">
            <v>85</v>
          </cell>
          <cell r="DO1155" t="str">
            <v/>
          </cell>
          <cell r="DP1155">
            <v>0</v>
          </cell>
          <cell r="DQ1155">
            <v>89</v>
          </cell>
          <cell r="DR1155">
            <v>85.5</v>
          </cell>
          <cell r="DS1155">
            <v>91.5</v>
          </cell>
          <cell r="DT1155">
            <v>82</v>
          </cell>
          <cell r="DU1155" t="str">
            <v/>
          </cell>
          <cell r="DV1155">
            <v>0</v>
          </cell>
          <cell r="DW1155">
            <v>91</v>
          </cell>
          <cell r="DX1155">
            <v>86.75</v>
          </cell>
          <cell r="DY1155">
            <v>79.75</v>
          </cell>
          <cell r="DZ1155">
            <v>85</v>
          </cell>
          <cell r="EA1155" t="str">
            <v/>
          </cell>
          <cell r="EB1155">
            <v>0</v>
          </cell>
          <cell r="EC1155">
            <v>79.78</v>
          </cell>
          <cell r="ED1155">
            <v>78.25</v>
          </cell>
          <cell r="EE1155">
            <v>84.25</v>
          </cell>
          <cell r="EF1155">
            <v>77</v>
          </cell>
          <cell r="EG1155" t="str">
            <v/>
          </cell>
          <cell r="EH1155">
            <v>0</v>
          </cell>
          <cell r="EI1155">
            <v>78.5</v>
          </cell>
          <cell r="EJ1155">
            <v>74.75</v>
          </cell>
          <cell r="EK1155">
            <v>74.5</v>
          </cell>
          <cell r="EL1155">
            <v>76</v>
          </cell>
          <cell r="EM1155" t="str">
            <v/>
          </cell>
          <cell r="EN1155">
            <v>0</v>
          </cell>
          <cell r="EO1155">
            <v>78.5</v>
          </cell>
          <cell r="EP1155">
            <v>74.75</v>
          </cell>
          <cell r="EQ1155">
            <v>74.5</v>
          </cell>
          <cell r="ER1155">
            <v>76</v>
          </cell>
          <cell r="ES1155" t="str">
            <v/>
          </cell>
          <cell r="ET1155">
            <v>0</v>
          </cell>
          <cell r="EU1155">
            <v>78.5</v>
          </cell>
          <cell r="EV1155">
            <v>74.75</v>
          </cell>
          <cell r="EW1155">
            <v>74.5</v>
          </cell>
          <cell r="EX1155">
            <v>76</v>
          </cell>
          <cell r="EY1155" t="str">
            <v/>
          </cell>
          <cell r="EZ1155">
            <v>0</v>
          </cell>
          <cell r="FA1155">
            <v>79.33</v>
          </cell>
          <cell r="FB1155">
            <v>71.25</v>
          </cell>
          <cell r="FC1155">
            <v>79</v>
          </cell>
          <cell r="FD1155">
            <v>72</v>
          </cell>
          <cell r="FE1155" t="str">
            <v/>
          </cell>
          <cell r="FF1155">
            <v>0</v>
          </cell>
          <cell r="FG1155">
            <v>79.33</v>
          </cell>
          <cell r="FH1155">
            <v>71.25</v>
          </cell>
          <cell r="FI1155">
            <v>79</v>
          </cell>
          <cell r="FJ1155">
            <v>72</v>
          </cell>
          <cell r="FK1155" t="str">
            <v/>
          </cell>
          <cell r="FL1155">
            <v>0</v>
          </cell>
          <cell r="FM1155">
            <v>79.33</v>
          </cell>
          <cell r="FN1155">
            <v>71.25</v>
          </cell>
          <cell r="FO1155">
            <v>79</v>
          </cell>
          <cell r="FP1155">
            <v>72</v>
          </cell>
          <cell r="FQ1155" t="str">
            <v/>
          </cell>
          <cell r="FR1155">
            <v>0</v>
          </cell>
          <cell r="FS1155">
            <v>79.33</v>
          </cell>
          <cell r="FT1155">
            <v>71.25</v>
          </cell>
          <cell r="FU1155">
            <v>79</v>
          </cell>
          <cell r="FV1155">
            <v>72</v>
          </cell>
          <cell r="FW1155" t="str">
            <v/>
          </cell>
          <cell r="FX1155">
            <v>0</v>
          </cell>
          <cell r="FY1155">
            <v>79.33</v>
          </cell>
          <cell r="FZ1155">
            <v>71.25</v>
          </cell>
          <cell r="GA1155">
            <v>79</v>
          </cell>
          <cell r="GB1155">
            <v>72</v>
          </cell>
          <cell r="GC1155" t="str">
            <v/>
          </cell>
          <cell r="GD1155">
            <v>0</v>
          </cell>
          <cell r="GE1155">
            <v>79.33</v>
          </cell>
          <cell r="GF1155">
            <v>71.25</v>
          </cell>
          <cell r="GG1155">
            <v>79</v>
          </cell>
          <cell r="GH1155">
            <v>72</v>
          </cell>
          <cell r="GI1155" t="str">
            <v/>
          </cell>
          <cell r="GJ1155">
            <v>0</v>
          </cell>
          <cell r="GK1155">
            <v>79.33</v>
          </cell>
          <cell r="GL1155">
            <v>71.25</v>
          </cell>
          <cell r="GM1155">
            <v>79</v>
          </cell>
          <cell r="GN1155">
            <v>72</v>
          </cell>
          <cell r="GO1155" t="str">
            <v/>
          </cell>
          <cell r="GP1155">
            <v>0</v>
          </cell>
          <cell r="GQ1155">
            <v>79.33</v>
          </cell>
          <cell r="GR1155">
            <v>71.25</v>
          </cell>
          <cell r="GS1155">
            <v>79</v>
          </cell>
          <cell r="GT1155">
            <v>72</v>
          </cell>
          <cell r="GU1155" t="str">
            <v/>
          </cell>
          <cell r="GV1155">
            <v>0</v>
          </cell>
          <cell r="GW1155">
            <v>81.92</v>
          </cell>
          <cell r="GX1155">
            <v>78.75</v>
          </cell>
          <cell r="GY1155">
            <v>70</v>
          </cell>
          <cell r="GZ1155">
            <v>78</v>
          </cell>
          <cell r="HA1155" t="str">
            <v>EKO-L</v>
          </cell>
          <cell r="HB1155">
            <v>0</v>
          </cell>
          <cell r="HC1155">
            <v>83.83</v>
          </cell>
          <cell r="HD1155">
            <v>75.75</v>
          </cell>
          <cell r="HE1155">
            <v>77.5</v>
          </cell>
          <cell r="HF1155">
            <v>79</v>
          </cell>
          <cell r="HH1155">
            <v>0</v>
          </cell>
          <cell r="HM1155" t="str">
            <v/>
          </cell>
          <cell r="HN1155" t="str">
            <v/>
          </cell>
          <cell r="HS1155">
            <v>0</v>
          </cell>
          <cell r="HT1155" t="str">
            <v>PKN</v>
          </cell>
          <cell r="HU1155">
            <v>0</v>
          </cell>
          <cell r="HV1155" t="str">
            <v>IND</v>
          </cell>
          <cell r="HW1155">
            <v>0</v>
          </cell>
          <cell r="HX1155" t="str">
            <v>MAT-W</v>
          </cell>
          <cell r="HY1155">
            <v>0</v>
          </cell>
          <cell r="HZ1155" t="str">
            <v>SEJ-W</v>
          </cell>
          <cell r="IA1155">
            <v>0</v>
          </cell>
          <cell r="IB1155" t="str">
            <v>IGR-W</v>
          </cell>
          <cell r="IC1155">
            <v>0</v>
          </cell>
          <cell r="ID1155" t="str">
            <v>SBO</v>
          </cell>
          <cell r="IE1155">
            <v>0</v>
          </cell>
          <cell r="IF1155" t="str">
            <v>PJO</v>
          </cell>
          <cell r="IG1155">
            <v>0</v>
          </cell>
          <cell r="IH1155" t="str">
            <v>PRA</v>
          </cell>
          <cell r="II1155">
            <v>0</v>
          </cell>
          <cell r="IJ1155" t="str">
            <v>JAW</v>
          </cell>
          <cell r="IK1155">
            <v>0</v>
          </cell>
          <cell r="IL1155" t="str">
            <v>ARB</v>
          </cell>
          <cell r="IM1155">
            <v>0</v>
          </cell>
          <cell r="IN1155" t="str">
            <v>PKM</v>
          </cell>
          <cell r="IO1155">
            <v>0</v>
          </cell>
          <cell r="IP1155" t="str">
            <v>MAT-P</v>
          </cell>
          <cell r="IQ1155">
            <v>0</v>
          </cell>
          <cell r="IR1155" t="str">
            <v>BIO-P</v>
          </cell>
          <cell r="IS1155">
            <v>0</v>
          </cell>
          <cell r="IT1155" t="str">
            <v>FIS-P</v>
          </cell>
          <cell r="IU1155">
            <v>0</v>
          </cell>
          <cell r="IV1155" t="str">
            <v>KIM-P</v>
          </cell>
          <cell r="IW1155">
            <v>0</v>
          </cell>
          <cell r="IX1155" t="str">
            <v>EKO-L</v>
          </cell>
          <cell r="IY1155">
            <v>0</v>
          </cell>
          <cell r="JA1155">
            <v>0</v>
          </cell>
        </row>
        <row r="1156">
          <cell r="Q1156" t="str">
            <v/>
          </cell>
          <cell r="AB1156" t="str">
            <v/>
          </cell>
          <cell r="AC1156">
            <v>14</v>
          </cell>
          <cell r="AI1156" t="str">
            <v/>
          </cell>
          <cell r="AJ1156">
            <v>0</v>
          </cell>
          <cell r="AK1156">
            <v>83.25</v>
          </cell>
          <cell r="AL1156">
            <v>84.5</v>
          </cell>
          <cell r="AM1156">
            <v>88</v>
          </cell>
          <cell r="AN1156">
            <v>80</v>
          </cell>
          <cell r="AO1156" t="str">
            <v/>
          </cell>
          <cell r="AP1156">
            <v>0</v>
          </cell>
          <cell r="AQ1156">
            <v>85</v>
          </cell>
          <cell r="AR1156">
            <v>0</v>
          </cell>
          <cell r="AS1156">
            <v>78.5</v>
          </cell>
          <cell r="AT1156">
            <v>81</v>
          </cell>
          <cell r="AU1156" t="str">
            <v/>
          </cell>
          <cell r="AV1156">
            <v>0</v>
          </cell>
          <cell r="AW1156">
            <v>81.83</v>
          </cell>
          <cell r="AX1156">
            <v>84</v>
          </cell>
          <cell r="AY1156">
            <v>88</v>
          </cell>
          <cell r="AZ1156">
            <v>80</v>
          </cell>
          <cell r="BA1156" t="str">
            <v/>
          </cell>
          <cell r="BB1156">
            <v>0</v>
          </cell>
          <cell r="BC1156">
            <v>86.75</v>
          </cell>
          <cell r="BD1156">
            <v>84.5</v>
          </cell>
          <cell r="BE1156">
            <v>88</v>
          </cell>
          <cell r="BF1156">
            <v>82</v>
          </cell>
          <cell r="BG1156" t="str">
            <v/>
          </cell>
          <cell r="BH1156">
            <v>0</v>
          </cell>
          <cell r="BI1156">
            <v>84.33</v>
          </cell>
          <cell r="BJ1156">
            <v>80</v>
          </cell>
          <cell r="BK1156">
            <v>77.75</v>
          </cell>
          <cell r="BL1156">
            <v>78</v>
          </cell>
          <cell r="BM1156" t="str">
            <v/>
          </cell>
          <cell r="BN1156">
            <v>0</v>
          </cell>
          <cell r="BO1156">
            <v>81.13</v>
          </cell>
          <cell r="BP1156">
            <v>78.25</v>
          </cell>
          <cell r="BQ1156">
            <v>77.75</v>
          </cell>
          <cell r="BR1156">
            <v>85</v>
          </cell>
          <cell r="BS1156" t="str">
            <v/>
          </cell>
          <cell r="BT1156">
            <v>0</v>
          </cell>
          <cell r="BU1156">
            <v>86.5</v>
          </cell>
          <cell r="BV1156">
            <v>84.25</v>
          </cell>
          <cell r="BW1156">
            <v>88.5</v>
          </cell>
          <cell r="BX1156">
            <v>88</v>
          </cell>
          <cell r="BY1156" t="str">
            <v/>
          </cell>
          <cell r="BZ1156">
            <v>0</v>
          </cell>
          <cell r="CA1156">
            <v>86.78</v>
          </cell>
          <cell r="CB1156">
            <v>81.75</v>
          </cell>
          <cell r="CC1156">
            <v>81</v>
          </cell>
          <cell r="CD1156">
            <v>82</v>
          </cell>
          <cell r="CE1156" t="str">
            <v/>
          </cell>
          <cell r="CF1156">
            <v>0</v>
          </cell>
          <cell r="CG1156">
            <v>86.25</v>
          </cell>
          <cell r="CH1156">
            <v>76.25</v>
          </cell>
          <cell r="CI1156">
            <v>78</v>
          </cell>
          <cell r="CJ1156">
            <v>82</v>
          </cell>
          <cell r="CK1156" t="str">
            <v/>
          </cell>
          <cell r="CL1156">
            <v>0</v>
          </cell>
          <cell r="CM1156">
            <v>76.17</v>
          </cell>
          <cell r="CN1156">
            <v>83.5</v>
          </cell>
          <cell r="CO1156">
            <v>80</v>
          </cell>
          <cell r="CP1156">
            <v>78</v>
          </cell>
          <cell r="CQ1156" t="str">
            <v/>
          </cell>
          <cell r="CR1156">
            <v>0</v>
          </cell>
          <cell r="CS1156">
            <v>82.08</v>
          </cell>
          <cell r="CT1156">
            <v>89.75</v>
          </cell>
          <cell r="CU1156">
            <v>86.5</v>
          </cell>
          <cell r="CV1156">
            <v>83</v>
          </cell>
          <cell r="CW1156" t="str">
            <v/>
          </cell>
          <cell r="CX1156">
            <v>0</v>
          </cell>
          <cell r="CY1156">
            <v>82.44</v>
          </cell>
          <cell r="CZ1156">
            <v>83.75</v>
          </cell>
          <cell r="DA1156">
            <v>76.75</v>
          </cell>
          <cell r="DB1156">
            <v>83</v>
          </cell>
          <cell r="DC1156" t="str">
            <v/>
          </cell>
          <cell r="DD1156">
            <v>0</v>
          </cell>
          <cell r="DE1156">
            <v>91</v>
          </cell>
          <cell r="DF1156">
            <v>81</v>
          </cell>
          <cell r="DG1156">
            <v>81.75</v>
          </cell>
          <cell r="DH1156">
            <v>88</v>
          </cell>
          <cell r="DI1156" t="str">
            <v/>
          </cell>
          <cell r="DJ1156">
            <v>0</v>
          </cell>
          <cell r="DK1156">
            <v>0</v>
          </cell>
          <cell r="DL1156">
            <v>0</v>
          </cell>
          <cell r="DM1156">
            <v>0</v>
          </cell>
          <cell r="DN1156">
            <v>85</v>
          </cell>
          <cell r="DO1156" t="str">
            <v/>
          </cell>
          <cell r="DP1156">
            <v>0</v>
          </cell>
          <cell r="DQ1156">
            <v>89</v>
          </cell>
          <cell r="DR1156">
            <v>85.5</v>
          </cell>
          <cell r="DS1156">
            <v>91.5</v>
          </cell>
          <cell r="DT1156">
            <v>82</v>
          </cell>
          <cell r="DU1156" t="str">
            <v/>
          </cell>
          <cell r="DV1156">
            <v>0</v>
          </cell>
          <cell r="DW1156">
            <v>91</v>
          </cell>
          <cell r="DX1156">
            <v>86.75</v>
          </cell>
          <cell r="DY1156">
            <v>79.75</v>
          </cell>
          <cell r="DZ1156">
            <v>85</v>
          </cell>
          <cell r="EA1156" t="str">
            <v/>
          </cell>
          <cell r="EB1156">
            <v>0</v>
          </cell>
          <cell r="EC1156">
            <v>79.78</v>
          </cell>
          <cell r="ED1156">
            <v>78.25</v>
          </cell>
          <cell r="EE1156">
            <v>84.25</v>
          </cell>
          <cell r="EF1156">
            <v>77</v>
          </cell>
          <cell r="EG1156" t="str">
            <v/>
          </cell>
          <cell r="EH1156">
            <v>0</v>
          </cell>
          <cell r="EI1156">
            <v>78.5</v>
          </cell>
          <cell r="EJ1156">
            <v>74.75</v>
          </cell>
          <cell r="EK1156">
            <v>74.5</v>
          </cell>
          <cell r="EL1156">
            <v>76</v>
          </cell>
          <cell r="EM1156" t="str">
            <v/>
          </cell>
          <cell r="EN1156">
            <v>0</v>
          </cell>
          <cell r="EO1156">
            <v>78.5</v>
          </cell>
          <cell r="EP1156">
            <v>74.75</v>
          </cell>
          <cell r="EQ1156">
            <v>74.5</v>
          </cell>
          <cell r="ER1156">
            <v>76</v>
          </cell>
          <cell r="ES1156" t="str">
            <v/>
          </cell>
          <cell r="ET1156">
            <v>0</v>
          </cell>
          <cell r="EU1156">
            <v>78.5</v>
          </cell>
          <cell r="EV1156">
            <v>74.75</v>
          </cell>
          <cell r="EW1156">
            <v>74.5</v>
          </cell>
          <cell r="EX1156">
            <v>76</v>
          </cell>
          <cell r="EY1156" t="str">
            <v/>
          </cell>
          <cell r="EZ1156">
            <v>0</v>
          </cell>
          <cell r="FA1156">
            <v>79.33</v>
          </cell>
          <cell r="FB1156">
            <v>71.25</v>
          </cell>
          <cell r="FC1156">
            <v>79</v>
          </cell>
          <cell r="FD1156">
            <v>72</v>
          </cell>
          <cell r="FE1156" t="str">
            <v/>
          </cell>
          <cell r="FF1156">
            <v>0</v>
          </cell>
          <cell r="FG1156">
            <v>79.33</v>
          </cell>
          <cell r="FH1156">
            <v>71.25</v>
          </cell>
          <cell r="FI1156">
            <v>79</v>
          </cell>
          <cell r="FJ1156">
            <v>72</v>
          </cell>
          <cell r="FK1156" t="str">
            <v/>
          </cell>
          <cell r="FL1156">
            <v>0</v>
          </cell>
          <cell r="FM1156">
            <v>79.33</v>
          </cell>
          <cell r="FN1156">
            <v>71.25</v>
          </cell>
          <cell r="FO1156">
            <v>79</v>
          </cell>
          <cell r="FP1156">
            <v>72</v>
          </cell>
          <cell r="FQ1156" t="str">
            <v/>
          </cell>
          <cell r="FR1156">
            <v>0</v>
          </cell>
          <cell r="FS1156">
            <v>79.33</v>
          </cell>
          <cell r="FT1156">
            <v>71.25</v>
          </cell>
          <cell r="FU1156">
            <v>79</v>
          </cell>
          <cell r="FV1156">
            <v>72</v>
          </cell>
          <cell r="FW1156" t="str">
            <v/>
          </cell>
          <cell r="FX1156">
            <v>0</v>
          </cell>
          <cell r="FY1156">
            <v>79.33</v>
          </cell>
          <cell r="FZ1156">
            <v>71.25</v>
          </cell>
          <cell r="GA1156">
            <v>79</v>
          </cell>
          <cell r="GB1156">
            <v>72</v>
          </cell>
          <cell r="GC1156" t="str">
            <v/>
          </cell>
          <cell r="GD1156">
            <v>0</v>
          </cell>
          <cell r="GE1156">
            <v>79.33</v>
          </cell>
          <cell r="GF1156">
            <v>71.25</v>
          </cell>
          <cell r="GG1156">
            <v>79</v>
          </cell>
          <cell r="GH1156">
            <v>72</v>
          </cell>
          <cell r="GI1156" t="str">
            <v/>
          </cell>
          <cell r="GJ1156">
            <v>0</v>
          </cell>
          <cell r="GK1156">
            <v>79.33</v>
          </cell>
          <cell r="GL1156">
            <v>71.25</v>
          </cell>
          <cell r="GM1156">
            <v>79</v>
          </cell>
          <cell r="GN1156">
            <v>72</v>
          </cell>
          <cell r="GO1156" t="str">
            <v/>
          </cell>
          <cell r="GP1156">
            <v>0</v>
          </cell>
          <cell r="GQ1156">
            <v>79.33</v>
          </cell>
          <cell r="GR1156">
            <v>71.25</v>
          </cell>
          <cell r="GS1156">
            <v>79</v>
          </cell>
          <cell r="GT1156">
            <v>72</v>
          </cell>
          <cell r="GU1156" t="str">
            <v/>
          </cell>
          <cell r="GV1156">
            <v>0</v>
          </cell>
          <cell r="GW1156">
            <v>81.92</v>
          </cell>
          <cell r="GX1156">
            <v>78.75</v>
          </cell>
          <cell r="GY1156">
            <v>70</v>
          </cell>
          <cell r="GZ1156">
            <v>78</v>
          </cell>
          <cell r="HA1156" t="str">
            <v>EKO-L</v>
          </cell>
          <cell r="HB1156">
            <v>0</v>
          </cell>
          <cell r="HC1156">
            <v>83.83</v>
          </cell>
          <cell r="HD1156">
            <v>75.75</v>
          </cell>
          <cell r="HE1156">
            <v>77.5</v>
          </cell>
          <cell r="HF1156">
            <v>79</v>
          </cell>
          <cell r="HH1156">
            <v>0</v>
          </cell>
          <cell r="HM1156" t="str">
            <v/>
          </cell>
          <cell r="HN1156" t="str">
            <v/>
          </cell>
          <cell r="HS1156">
            <v>0</v>
          </cell>
          <cell r="HT1156" t="str">
            <v>PKN</v>
          </cell>
          <cell r="HU1156">
            <v>0</v>
          </cell>
          <cell r="HV1156" t="str">
            <v>IND</v>
          </cell>
          <cell r="HW1156">
            <v>0</v>
          </cell>
          <cell r="HX1156" t="str">
            <v>MAT-W</v>
          </cell>
          <cell r="HY1156">
            <v>0</v>
          </cell>
          <cell r="HZ1156" t="str">
            <v>SEJ-W</v>
          </cell>
          <cell r="IA1156">
            <v>0</v>
          </cell>
          <cell r="IB1156" t="str">
            <v>IGR-W</v>
          </cell>
          <cell r="IC1156">
            <v>0</v>
          </cell>
          <cell r="ID1156" t="str">
            <v>SBO</v>
          </cell>
          <cell r="IE1156">
            <v>0</v>
          </cell>
          <cell r="IF1156" t="str">
            <v>PJO</v>
          </cell>
          <cell r="IG1156">
            <v>0</v>
          </cell>
          <cell r="IH1156" t="str">
            <v>PRA</v>
          </cell>
          <cell r="II1156">
            <v>0</v>
          </cell>
          <cell r="IJ1156" t="str">
            <v>JAW</v>
          </cell>
          <cell r="IK1156">
            <v>0</v>
          </cell>
          <cell r="IL1156" t="str">
            <v>ARB</v>
          </cell>
          <cell r="IM1156">
            <v>0</v>
          </cell>
          <cell r="IN1156" t="str">
            <v>PKM</v>
          </cell>
          <cell r="IO1156">
            <v>0</v>
          </cell>
          <cell r="IP1156" t="str">
            <v>MAT-P</v>
          </cell>
          <cell r="IQ1156">
            <v>0</v>
          </cell>
          <cell r="IR1156" t="str">
            <v>BIO-P</v>
          </cell>
          <cell r="IS1156">
            <v>0</v>
          </cell>
          <cell r="IT1156" t="str">
            <v>FIS-P</v>
          </cell>
          <cell r="IU1156">
            <v>0</v>
          </cell>
          <cell r="IV1156" t="str">
            <v>KIM-P</v>
          </cell>
          <cell r="IW1156">
            <v>0</v>
          </cell>
          <cell r="IX1156" t="str">
            <v>EKO-L</v>
          </cell>
          <cell r="IY1156">
            <v>0</v>
          </cell>
          <cell r="JA1156">
            <v>0</v>
          </cell>
        </row>
        <row r="1157">
          <cell r="Q1157" t="str">
            <v/>
          </cell>
          <cell r="AB1157" t="str">
            <v/>
          </cell>
          <cell r="AC1157">
            <v>15</v>
          </cell>
          <cell r="AI1157" t="str">
            <v/>
          </cell>
          <cell r="AJ1157">
            <v>0</v>
          </cell>
          <cell r="AK1157">
            <v>83.25</v>
          </cell>
          <cell r="AL1157">
            <v>84.5</v>
          </cell>
          <cell r="AM1157">
            <v>88</v>
          </cell>
          <cell r="AN1157">
            <v>80</v>
          </cell>
          <cell r="AO1157" t="str">
            <v/>
          </cell>
          <cell r="AP1157">
            <v>0</v>
          </cell>
          <cell r="AQ1157">
            <v>85</v>
          </cell>
          <cell r="AR1157">
            <v>0</v>
          </cell>
          <cell r="AS1157">
            <v>78.5</v>
          </cell>
          <cell r="AT1157">
            <v>81</v>
          </cell>
          <cell r="AU1157" t="str">
            <v/>
          </cell>
          <cell r="AV1157">
            <v>0</v>
          </cell>
          <cell r="AW1157">
            <v>81.83</v>
          </cell>
          <cell r="AX1157">
            <v>84</v>
          </cell>
          <cell r="AY1157">
            <v>88</v>
          </cell>
          <cell r="AZ1157">
            <v>80</v>
          </cell>
          <cell r="BA1157" t="str">
            <v/>
          </cell>
          <cell r="BB1157">
            <v>0</v>
          </cell>
          <cell r="BC1157">
            <v>86.75</v>
          </cell>
          <cell r="BD1157">
            <v>84.5</v>
          </cell>
          <cell r="BE1157">
            <v>88</v>
          </cell>
          <cell r="BF1157">
            <v>82</v>
          </cell>
          <cell r="BG1157" t="str">
            <v/>
          </cell>
          <cell r="BH1157">
            <v>0</v>
          </cell>
          <cell r="BI1157">
            <v>84.33</v>
          </cell>
          <cell r="BJ1157">
            <v>80</v>
          </cell>
          <cell r="BK1157">
            <v>77.75</v>
          </cell>
          <cell r="BL1157">
            <v>78</v>
          </cell>
          <cell r="BM1157" t="str">
            <v/>
          </cell>
          <cell r="BN1157">
            <v>0</v>
          </cell>
          <cell r="BO1157">
            <v>81.13</v>
          </cell>
          <cell r="BP1157">
            <v>78.25</v>
          </cell>
          <cell r="BQ1157">
            <v>77.75</v>
          </cell>
          <cell r="BR1157">
            <v>85</v>
          </cell>
          <cell r="BS1157" t="str">
            <v/>
          </cell>
          <cell r="BT1157">
            <v>0</v>
          </cell>
          <cell r="BU1157">
            <v>86.5</v>
          </cell>
          <cell r="BV1157">
            <v>84.25</v>
          </cell>
          <cell r="BW1157">
            <v>88.5</v>
          </cell>
          <cell r="BX1157">
            <v>88</v>
          </cell>
          <cell r="BY1157" t="str">
            <v/>
          </cell>
          <cell r="BZ1157">
            <v>0</v>
          </cell>
          <cell r="CA1157">
            <v>86.78</v>
          </cell>
          <cell r="CB1157">
            <v>81.75</v>
          </cell>
          <cell r="CC1157">
            <v>81</v>
          </cell>
          <cell r="CD1157">
            <v>82</v>
          </cell>
          <cell r="CE1157" t="str">
            <v/>
          </cell>
          <cell r="CF1157">
            <v>0</v>
          </cell>
          <cell r="CG1157">
            <v>86.25</v>
          </cell>
          <cell r="CH1157">
            <v>76.25</v>
          </cell>
          <cell r="CI1157">
            <v>78</v>
          </cell>
          <cell r="CJ1157">
            <v>82</v>
          </cell>
          <cell r="CK1157" t="str">
            <v/>
          </cell>
          <cell r="CL1157">
            <v>0</v>
          </cell>
          <cell r="CM1157">
            <v>76.17</v>
          </cell>
          <cell r="CN1157">
            <v>83.5</v>
          </cell>
          <cell r="CO1157">
            <v>80</v>
          </cell>
          <cell r="CP1157">
            <v>78</v>
          </cell>
          <cell r="CQ1157" t="str">
            <v/>
          </cell>
          <cell r="CR1157">
            <v>0</v>
          </cell>
          <cell r="CS1157">
            <v>82.08</v>
          </cell>
          <cell r="CT1157">
            <v>89.75</v>
          </cell>
          <cell r="CU1157">
            <v>86.5</v>
          </cell>
          <cell r="CV1157">
            <v>83</v>
          </cell>
          <cell r="CW1157" t="str">
            <v/>
          </cell>
          <cell r="CX1157">
            <v>0</v>
          </cell>
          <cell r="CY1157">
            <v>82.44</v>
          </cell>
          <cell r="CZ1157">
            <v>83.75</v>
          </cell>
          <cell r="DA1157">
            <v>76.75</v>
          </cell>
          <cell r="DB1157">
            <v>83</v>
          </cell>
          <cell r="DC1157" t="str">
            <v/>
          </cell>
          <cell r="DD1157">
            <v>0</v>
          </cell>
          <cell r="DE1157">
            <v>91</v>
          </cell>
          <cell r="DF1157">
            <v>81</v>
          </cell>
          <cell r="DG1157">
            <v>81.75</v>
          </cell>
          <cell r="DH1157">
            <v>88</v>
          </cell>
          <cell r="DI1157" t="str">
            <v/>
          </cell>
          <cell r="DJ1157">
            <v>0</v>
          </cell>
          <cell r="DK1157">
            <v>0</v>
          </cell>
          <cell r="DL1157">
            <v>0</v>
          </cell>
          <cell r="DM1157">
            <v>0</v>
          </cell>
          <cell r="DN1157">
            <v>85</v>
          </cell>
          <cell r="DO1157" t="str">
            <v/>
          </cell>
          <cell r="DP1157">
            <v>0</v>
          </cell>
          <cell r="DQ1157">
            <v>89</v>
          </cell>
          <cell r="DR1157">
            <v>85.5</v>
          </cell>
          <cell r="DS1157">
            <v>91.5</v>
          </cell>
          <cell r="DT1157">
            <v>82</v>
          </cell>
          <cell r="DU1157" t="str">
            <v/>
          </cell>
          <cell r="DV1157">
            <v>0</v>
          </cell>
          <cell r="DW1157">
            <v>91</v>
          </cell>
          <cell r="DX1157">
            <v>86.75</v>
          </cell>
          <cell r="DY1157">
            <v>79.75</v>
          </cell>
          <cell r="DZ1157">
            <v>85</v>
          </cell>
          <cell r="EA1157" t="str">
            <v/>
          </cell>
          <cell r="EB1157">
            <v>0</v>
          </cell>
          <cell r="EC1157">
            <v>79.78</v>
          </cell>
          <cell r="ED1157">
            <v>78.25</v>
          </cell>
          <cell r="EE1157">
            <v>84.25</v>
          </cell>
          <cell r="EF1157">
            <v>77</v>
          </cell>
          <cell r="EG1157" t="str">
            <v/>
          </cell>
          <cell r="EH1157">
            <v>0</v>
          </cell>
          <cell r="EI1157">
            <v>78.5</v>
          </cell>
          <cell r="EJ1157">
            <v>74.75</v>
          </cell>
          <cell r="EK1157">
            <v>74.5</v>
          </cell>
          <cell r="EL1157">
            <v>76</v>
          </cell>
          <cell r="EM1157" t="str">
            <v/>
          </cell>
          <cell r="EN1157">
            <v>0</v>
          </cell>
          <cell r="EO1157">
            <v>78.5</v>
          </cell>
          <cell r="EP1157">
            <v>74.75</v>
          </cell>
          <cell r="EQ1157">
            <v>74.5</v>
          </cell>
          <cell r="ER1157">
            <v>76</v>
          </cell>
          <cell r="ES1157" t="str">
            <v/>
          </cell>
          <cell r="ET1157">
            <v>0</v>
          </cell>
          <cell r="EU1157">
            <v>78.5</v>
          </cell>
          <cell r="EV1157">
            <v>74.75</v>
          </cell>
          <cell r="EW1157">
            <v>74.5</v>
          </cell>
          <cell r="EX1157">
            <v>76</v>
          </cell>
          <cell r="EY1157" t="str">
            <v/>
          </cell>
          <cell r="EZ1157">
            <v>0</v>
          </cell>
          <cell r="FA1157">
            <v>79.33</v>
          </cell>
          <cell r="FB1157">
            <v>71.25</v>
          </cell>
          <cell r="FC1157">
            <v>79</v>
          </cell>
          <cell r="FD1157">
            <v>72</v>
          </cell>
          <cell r="FE1157" t="str">
            <v/>
          </cell>
          <cell r="FF1157">
            <v>0</v>
          </cell>
          <cell r="FG1157">
            <v>79.33</v>
          </cell>
          <cell r="FH1157">
            <v>71.25</v>
          </cell>
          <cell r="FI1157">
            <v>79</v>
          </cell>
          <cell r="FJ1157">
            <v>72</v>
          </cell>
          <cell r="FK1157" t="str">
            <v/>
          </cell>
          <cell r="FL1157">
            <v>0</v>
          </cell>
          <cell r="FM1157">
            <v>79.33</v>
          </cell>
          <cell r="FN1157">
            <v>71.25</v>
          </cell>
          <cell r="FO1157">
            <v>79</v>
          </cell>
          <cell r="FP1157">
            <v>72</v>
          </cell>
          <cell r="FQ1157" t="str">
            <v/>
          </cell>
          <cell r="FR1157">
            <v>0</v>
          </cell>
          <cell r="FS1157">
            <v>79.33</v>
          </cell>
          <cell r="FT1157">
            <v>71.25</v>
          </cell>
          <cell r="FU1157">
            <v>79</v>
          </cell>
          <cell r="FV1157">
            <v>72</v>
          </cell>
          <cell r="FW1157" t="str">
            <v/>
          </cell>
          <cell r="FX1157">
            <v>0</v>
          </cell>
          <cell r="FY1157">
            <v>79.33</v>
          </cell>
          <cell r="FZ1157">
            <v>71.25</v>
          </cell>
          <cell r="GA1157">
            <v>79</v>
          </cell>
          <cell r="GB1157">
            <v>72</v>
          </cell>
          <cell r="GC1157" t="str">
            <v/>
          </cell>
          <cell r="GD1157">
            <v>0</v>
          </cell>
          <cell r="GE1157">
            <v>79.33</v>
          </cell>
          <cell r="GF1157">
            <v>71.25</v>
          </cell>
          <cell r="GG1157">
            <v>79</v>
          </cell>
          <cell r="GH1157">
            <v>72</v>
          </cell>
          <cell r="GI1157" t="str">
            <v/>
          </cell>
          <cell r="GJ1157">
            <v>0</v>
          </cell>
          <cell r="GK1157">
            <v>79.33</v>
          </cell>
          <cell r="GL1157">
            <v>71.25</v>
          </cell>
          <cell r="GM1157">
            <v>79</v>
          </cell>
          <cell r="GN1157">
            <v>72</v>
          </cell>
          <cell r="GO1157" t="str">
            <v/>
          </cell>
          <cell r="GP1157">
            <v>0</v>
          </cell>
          <cell r="GQ1157">
            <v>79.33</v>
          </cell>
          <cell r="GR1157">
            <v>71.25</v>
          </cell>
          <cell r="GS1157">
            <v>79</v>
          </cell>
          <cell r="GT1157">
            <v>72</v>
          </cell>
          <cell r="GU1157" t="str">
            <v/>
          </cell>
          <cell r="GV1157">
            <v>0</v>
          </cell>
          <cell r="GW1157">
            <v>81.92</v>
          </cell>
          <cell r="GX1157">
            <v>78.75</v>
          </cell>
          <cell r="GY1157">
            <v>70</v>
          </cell>
          <cell r="GZ1157">
            <v>78</v>
          </cell>
          <cell r="HA1157" t="str">
            <v>EKO-L</v>
          </cell>
          <cell r="HB1157">
            <v>0</v>
          </cell>
          <cell r="HC1157">
            <v>83.83</v>
          </cell>
          <cell r="HD1157">
            <v>75.75</v>
          </cell>
          <cell r="HE1157">
            <v>77.5</v>
          </cell>
          <cell r="HF1157">
            <v>79</v>
          </cell>
          <cell r="HH1157">
            <v>0</v>
          </cell>
          <cell r="HM1157" t="str">
            <v/>
          </cell>
          <cell r="HN1157" t="str">
            <v/>
          </cell>
          <cell r="HS1157">
            <v>0</v>
          </cell>
          <cell r="HT1157" t="str">
            <v>PKN</v>
          </cell>
          <cell r="HU1157">
            <v>0</v>
          </cell>
          <cell r="HV1157" t="str">
            <v>IND</v>
          </cell>
          <cell r="HW1157">
            <v>0</v>
          </cell>
          <cell r="HX1157" t="str">
            <v>MAT-W</v>
          </cell>
          <cell r="HY1157">
            <v>0</v>
          </cell>
          <cell r="HZ1157" t="str">
            <v>SEJ-W</v>
          </cell>
          <cell r="IA1157">
            <v>0</v>
          </cell>
          <cell r="IB1157" t="str">
            <v>IGR-W</v>
          </cell>
          <cell r="IC1157">
            <v>0</v>
          </cell>
          <cell r="ID1157" t="str">
            <v>SBO</v>
          </cell>
          <cell r="IE1157">
            <v>0</v>
          </cell>
          <cell r="IF1157" t="str">
            <v>PJO</v>
          </cell>
          <cell r="IG1157">
            <v>0</v>
          </cell>
          <cell r="IH1157" t="str">
            <v>PRA</v>
          </cell>
          <cell r="II1157">
            <v>0</v>
          </cell>
          <cell r="IJ1157" t="str">
            <v>JAW</v>
          </cell>
          <cell r="IK1157">
            <v>0</v>
          </cell>
          <cell r="IL1157" t="str">
            <v>ARB</v>
          </cell>
          <cell r="IM1157">
            <v>0</v>
          </cell>
          <cell r="IN1157" t="str">
            <v>PKM</v>
          </cell>
          <cell r="IO1157">
            <v>0</v>
          </cell>
          <cell r="IP1157" t="str">
            <v>MAT-P</v>
          </cell>
          <cell r="IQ1157">
            <v>0</v>
          </cell>
          <cell r="IR1157" t="str">
            <v>BIO-P</v>
          </cell>
          <cell r="IS1157">
            <v>0</v>
          </cell>
          <cell r="IT1157" t="str">
            <v>FIS-P</v>
          </cell>
          <cell r="IU1157">
            <v>0</v>
          </cell>
          <cell r="IV1157" t="str">
            <v>KIM-P</v>
          </cell>
          <cell r="IW1157">
            <v>0</v>
          </cell>
          <cell r="IX1157" t="str">
            <v>EKO-L</v>
          </cell>
          <cell r="IY1157">
            <v>0</v>
          </cell>
          <cell r="JA1157">
            <v>0</v>
          </cell>
        </row>
        <row r="1158">
          <cell r="Q1158" t="str">
            <v/>
          </cell>
          <cell r="AB1158" t="str">
            <v/>
          </cell>
          <cell r="AC1158">
            <v>16</v>
          </cell>
          <cell r="AI1158" t="str">
            <v/>
          </cell>
          <cell r="AJ1158">
            <v>0</v>
          </cell>
          <cell r="AK1158">
            <v>83.25</v>
          </cell>
          <cell r="AL1158">
            <v>84.5</v>
          </cell>
          <cell r="AM1158">
            <v>88</v>
          </cell>
          <cell r="AN1158">
            <v>80</v>
          </cell>
          <cell r="AO1158" t="str">
            <v/>
          </cell>
          <cell r="AP1158">
            <v>0</v>
          </cell>
          <cell r="AQ1158">
            <v>85</v>
          </cell>
          <cell r="AR1158">
            <v>0</v>
          </cell>
          <cell r="AS1158">
            <v>78.5</v>
          </cell>
          <cell r="AT1158">
            <v>81</v>
          </cell>
          <cell r="AU1158" t="str">
            <v/>
          </cell>
          <cell r="AV1158">
            <v>0</v>
          </cell>
          <cell r="AW1158">
            <v>81.83</v>
          </cell>
          <cell r="AX1158">
            <v>84</v>
          </cell>
          <cell r="AY1158">
            <v>88</v>
          </cell>
          <cell r="AZ1158">
            <v>80</v>
          </cell>
          <cell r="BA1158" t="str">
            <v/>
          </cell>
          <cell r="BB1158">
            <v>0</v>
          </cell>
          <cell r="BC1158">
            <v>86.75</v>
          </cell>
          <cell r="BD1158">
            <v>84.5</v>
          </cell>
          <cell r="BE1158">
            <v>88</v>
          </cell>
          <cell r="BF1158">
            <v>82</v>
          </cell>
          <cell r="BG1158" t="str">
            <v/>
          </cell>
          <cell r="BH1158">
            <v>0</v>
          </cell>
          <cell r="BI1158">
            <v>84.33</v>
          </cell>
          <cell r="BJ1158">
            <v>80</v>
          </cell>
          <cell r="BK1158">
            <v>77.75</v>
          </cell>
          <cell r="BL1158">
            <v>78</v>
          </cell>
          <cell r="BM1158" t="str">
            <v/>
          </cell>
          <cell r="BN1158">
            <v>0</v>
          </cell>
          <cell r="BO1158">
            <v>81.13</v>
          </cell>
          <cell r="BP1158">
            <v>78.25</v>
          </cell>
          <cell r="BQ1158">
            <v>77.75</v>
          </cell>
          <cell r="BR1158">
            <v>85</v>
          </cell>
          <cell r="BS1158" t="str">
            <v/>
          </cell>
          <cell r="BT1158">
            <v>0</v>
          </cell>
          <cell r="BU1158">
            <v>86.5</v>
          </cell>
          <cell r="BV1158">
            <v>84.25</v>
          </cell>
          <cell r="BW1158">
            <v>88.5</v>
          </cell>
          <cell r="BX1158">
            <v>88</v>
          </cell>
          <cell r="BY1158" t="str">
            <v/>
          </cell>
          <cell r="BZ1158">
            <v>0</v>
          </cell>
          <cell r="CA1158">
            <v>86.78</v>
          </cell>
          <cell r="CB1158">
            <v>81.75</v>
          </cell>
          <cell r="CC1158">
            <v>81</v>
          </cell>
          <cell r="CD1158">
            <v>82</v>
          </cell>
          <cell r="CE1158" t="str">
            <v/>
          </cell>
          <cell r="CF1158">
            <v>0</v>
          </cell>
          <cell r="CG1158">
            <v>86.25</v>
          </cell>
          <cell r="CH1158">
            <v>76.25</v>
          </cell>
          <cell r="CI1158">
            <v>78</v>
          </cell>
          <cell r="CJ1158">
            <v>82</v>
          </cell>
          <cell r="CK1158" t="str">
            <v/>
          </cell>
          <cell r="CL1158">
            <v>0</v>
          </cell>
          <cell r="CM1158">
            <v>76.17</v>
          </cell>
          <cell r="CN1158">
            <v>83.5</v>
          </cell>
          <cell r="CO1158">
            <v>80</v>
          </cell>
          <cell r="CP1158">
            <v>78</v>
          </cell>
          <cell r="CQ1158" t="str">
            <v/>
          </cell>
          <cell r="CR1158">
            <v>0</v>
          </cell>
          <cell r="CS1158">
            <v>82.08</v>
          </cell>
          <cell r="CT1158">
            <v>89.75</v>
          </cell>
          <cell r="CU1158">
            <v>86.5</v>
          </cell>
          <cell r="CV1158">
            <v>83</v>
          </cell>
          <cell r="CW1158" t="str">
            <v/>
          </cell>
          <cell r="CX1158">
            <v>0</v>
          </cell>
          <cell r="CY1158">
            <v>82.44</v>
          </cell>
          <cell r="CZ1158">
            <v>83.75</v>
          </cell>
          <cell r="DA1158">
            <v>76.75</v>
          </cell>
          <cell r="DB1158">
            <v>83</v>
          </cell>
          <cell r="DC1158" t="str">
            <v/>
          </cell>
          <cell r="DD1158">
            <v>0</v>
          </cell>
          <cell r="DE1158">
            <v>91</v>
          </cell>
          <cell r="DF1158">
            <v>81</v>
          </cell>
          <cell r="DG1158">
            <v>81.75</v>
          </cell>
          <cell r="DH1158">
            <v>88</v>
          </cell>
          <cell r="DI1158" t="str">
            <v/>
          </cell>
          <cell r="DJ1158">
            <v>0</v>
          </cell>
          <cell r="DK1158">
            <v>0</v>
          </cell>
          <cell r="DL1158">
            <v>0</v>
          </cell>
          <cell r="DM1158">
            <v>0</v>
          </cell>
          <cell r="DN1158">
            <v>85</v>
          </cell>
          <cell r="DO1158" t="str">
            <v/>
          </cell>
          <cell r="DP1158">
            <v>0</v>
          </cell>
          <cell r="DQ1158">
            <v>89</v>
          </cell>
          <cell r="DR1158">
            <v>85.5</v>
          </cell>
          <cell r="DS1158">
            <v>91.5</v>
          </cell>
          <cell r="DT1158">
            <v>82</v>
          </cell>
          <cell r="DU1158" t="str">
            <v/>
          </cell>
          <cell r="DV1158">
            <v>0</v>
          </cell>
          <cell r="DW1158">
            <v>91</v>
          </cell>
          <cell r="DX1158">
            <v>86.75</v>
          </cell>
          <cell r="DY1158">
            <v>79.75</v>
          </cell>
          <cell r="DZ1158">
            <v>85</v>
          </cell>
          <cell r="EA1158" t="str">
            <v/>
          </cell>
          <cell r="EB1158">
            <v>0</v>
          </cell>
          <cell r="EC1158">
            <v>79.78</v>
          </cell>
          <cell r="ED1158">
            <v>78.25</v>
          </cell>
          <cell r="EE1158">
            <v>84.25</v>
          </cell>
          <cell r="EF1158">
            <v>77</v>
          </cell>
          <cell r="EG1158" t="str">
            <v/>
          </cell>
          <cell r="EH1158">
            <v>0</v>
          </cell>
          <cell r="EI1158">
            <v>78.5</v>
          </cell>
          <cell r="EJ1158">
            <v>74.75</v>
          </cell>
          <cell r="EK1158">
            <v>74.5</v>
          </cell>
          <cell r="EL1158">
            <v>76</v>
          </cell>
          <cell r="EM1158" t="str">
            <v/>
          </cell>
          <cell r="EN1158">
            <v>0</v>
          </cell>
          <cell r="EO1158">
            <v>78.5</v>
          </cell>
          <cell r="EP1158">
            <v>74.75</v>
          </cell>
          <cell r="EQ1158">
            <v>74.5</v>
          </cell>
          <cell r="ER1158">
            <v>76</v>
          </cell>
          <cell r="ES1158" t="str">
            <v/>
          </cell>
          <cell r="ET1158">
            <v>0</v>
          </cell>
          <cell r="EU1158">
            <v>78.5</v>
          </cell>
          <cell r="EV1158">
            <v>74.75</v>
          </cell>
          <cell r="EW1158">
            <v>74.5</v>
          </cell>
          <cell r="EX1158">
            <v>76</v>
          </cell>
          <cell r="EY1158" t="str">
            <v/>
          </cell>
          <cell r="EZ1158">
            <v>0</v>
          </cell>
          <cell r="FA1158">
            <v>79.33</v>
          </cell>
          <cell r="FB1158">
            <v>71.25</v>
          </cell>
          <cell r="FC1158">
            <v>79</v>
          </cell>
          <cell r="FD1158">
            <v>72</v>
          </cell>
          <cell r="FE1158" t="str">
            <v/>
          </cell>
          <cell r="FF1158">
            <v>0</v>
          </cell>
          <cell r="FG1158">
            <v>79.33</v>
          </cell>
          <cell r="FH1158">
            <v>71.25</v>
          </cell>
          <cell r="FI1158">
            <v>79</v>
          </cell>
          <cell r="FJ1158">
            <v>72</v>
          </cell>
          <cell r="FK1158" t="str">
            <v/>
          </cell>
          <cell r="FL1158">
            <v>0</v>
          </cell>
          <cell r="FM1158">
            <v>79.33</v>
          </cell>
          <cell r="FN1158">
            <v>71.25</v>
          </cell>
          <cell r="FO1158">
            <v>79</v>
          </cell>
          <cell r="FP1158">
            <v>72</v>
          </cell>
          <cell r="FQ1158" t="str">
            <v/>
          </cell>
          <cell r="FR1158">
            <v>0</v>
          </cell>
          <cell r="FS1158">
            <v>79.33</v>
          </cell>
          <cell r="FT1158">
            <v>71.25</v>
          </cell>
          <cell r="FU1158">
            <v>79</v>
          </cell>
          <cell r="FV1158">
            <v>72</v>
          </cell>
          <cell r="FW1158" t="str">
            <v/>
          </cell>
          <cell r="FX1158">
            <v>0</v>
          </cell>
          <cell r="FY1158">
            <v>79.33</v>
          </cell>
          <cell r="FZ1158">
            <v>71.25</v>
          </cell>
          <cell r="GA1158">
            <v>79</v>
          </cell>
          <cell r="GB1158">
            <v>72</v>
          </cell>
          <cell r="GC1158" t="str">
            <v/>
          </cell>
          <cell r="GD1158">
            <v>0</v>
          </cell>
          <cell r="GE1158">
            <v>79.33</v>
          </cell>
          <cell r="GF1158">
            <v>71.25</v>
          </cell>
          <cell r="GG1158">
            <v>79</v>
          </cell>
          <cell r="GH1158">
            <v>72</v>
          </cell>
          <cell r="GI1158" t="str">
            <v/>
          </cell>
          <cell r="GJ1158">
            <v>0</v>
          </cell>
          <cell r="GK1158">
            <v>79.33</v>
          </cell>
          <cell r="GL1158">
            <v>71.25</v>
          </cell>
          <cell r="GM1158">
            <v>79</v>
          </cell>
          <cell r="GN1158">
            <v>72</v>
          </cell>
          <cell r="GO1158" t="str">
            <v/>
          </cell>
          <cell r="GP1158">
            <v>0</v>
          </cell>
          <cell r="GQ1158">
            <v>79.33</v>
          </cell>
          <cell r="GR1158">
            <v>71.25</v>
          </cell>
          <cell r="GS1158">
            <v>79</v>
          </cell>
          <cell r="GT1158">
            <v>72</v>
          </cell>
          <cell r="GU1158" t="str">
            <v/>
          </cell>
          <cell r="GV1158">
            <v>0</v>
          </cell>
          <cell r="GW1158">
            <v>81.92</v>
          </cell>
          <cell r="GX1158">
            <v>78.75</v>
          </cell>
          <cell r="GY1158">
            <v>70</v>
          </cell>
          <cell r="GZ1158">
            <v>78</v>
          </cell>
          <cell r="HA1158" t="str">
            <v>EKO-L</v>
          </cell>
          <cell r="HB1158">
            <v>0</v>
          </cell>
          <cell r="HC1158">
            <v>83.83</v>
          </cell>
          <cell r="HD1158">
            <v>75.75</v>
          </cell>
          <cell r="HE1158">
            <v>77.5</v>
          </cell>
          <cell r="HF1158">
            <v>79</v>
          </cell>
          <cell r="HH1158">
            <v>0</v>
          </cell>
          <cell r="HM1158" t="str">
            <v/>
          </cell>
          <cell r="HN1158" t="str">
            <v/>
          </cell>
          <cell r="HS1158">
            <v>0</v>
          </cell>
          <cell r="HT1158" t="str">
            <v>PKN</v>
          </cell>
          <cell r="HU1158">
            <v>0</v>
          </cell>
          <cell r="HV1158" t="str">
            <v>IND</v>
          </cell>
          <cell r="HW1158">
            <v>0</v>
          </cell>
          <cell r="HX1158" t="str">
            <v>MAT-W</v>
          </cell>
          <cell r="HY1158">
            <v>0</v>
          </cell>
          <cell r="HZ1158" t="str">
            <v>SEJ-W</v>
          </cell>
          <cell r="IA1158">
            <v>0</v>
          </cell>
          <cell r="IB1158" t="str">
            <v>IGR-W</v>
          </cell>
          <cell r="IC1158">
            <v>0</v>
          </cell>
          <cell r="ID1158" t="str">
            <v>SBO</v>
          </cell>
          <cell r="IE1158">
            <v>0</v>
          </cell>
          <cell r="IF1158" t="str">
            <v>PJO</v>
          </cell>
          <cell r="IG1158">
            <v>0</v>
          </cell>
          <cell r="IH1158" t="str">
            <v>PRA</v>
          </cell>
          <cell r="II1158">
            <v>0</v>
          </cell>
          <cell r="IJ1158" t="str">
            <v>JAW</v>
          </cell>
          <cell r="IK1158">
            <v>0</v>
          </cell>
          <cell r="IL1158" t="str">
            <v>ARB</v>
          </cell>
          <cell r="IM1158">
            <v>0</v>
          </cell>
          <cell r="IN1158" t="str">
            <v>PKM</v>
          </cell>
          <cell r="IO1158">
            <v>0</v>
          </cell>
          <cell r="IP1158" t="str">
            <v>MAT-P</v>
          </cell>
          <cell r="IQ1158">
            <v>0</v>
          </cell>
          <cell r="IR1158" t="str">
            <v>BIO-P</v>
          </cell>
          <cell r="IS1158">
            <v>0</v>
          </cell>
          <cell r="IT1158" t="str">
            <v>FIS-P</v>
          </cell>
          <cell r="IU1158">
            <v>0</v>
          </cell>
          <cell r="IV1158" t="str">
            <v>KIM-P</v>
          </cell>
          <cell r="IW1158">
            <v>0</v>
          </cell>
          <cell r="IX1158" t="str">
            <v>EKO-L</v>
          </cell>
          <cell r="IY1158">
            <v>0</v>
          </cell>
          <cell r="JA1158">
            <v>0</v>
          </cell>
        </row>
        <row r="1159">
          <cell r="Q1159" t="str">
            <v/>
          </cell>
          <cell r="AB1159" t="str">
            <v/>
          </cell>
          <cell r="AC1159">
            <v>17</v>
          </cell>
          <cell r="AI1159" t="str">
            <v/>
          </cell>
          <cell r="AJ1159">
            <v>0</v>
          </cell>
          <cell r="AK1159">
            <v>83.25</v>
          </cell>
          <cell r="AL1159">
            <v>84.5</v>
          </cell>
          <cell r="AM1159">
            <v>88</v>
          </cell>
          <cell r="AN1159">
            <v>80</v>
          </cell>
          <cell r="AO1159" t="str">
            <v/>
          </cell>
          <cell r="AP1159">
            <v>0</v>
          </cell>
          <cell r="AQ1159">
            <v>85</v>
          </cell>
          <cell r="AR1159">
            <v>0</v>
          </cell>
          <cell r="AS1159">
            <v>78.5</v>
          </cell>
          <cell r="AT1159">
            <v>81</v>
          </cell>
          <cell r="AU1159" t="str">
            <v/>
          </cell>
          <cell r="AV1159">
            <v>0</v>
          </cell>
          <cell r="AW1159">
            <v>81.83</v>
          </cell>
          <cell r="AX1159">
            <v>84</v>
          </cell>
          <cell r="AY1159">
            <v>88</v>
          </cell>
          <cell r="AZ1159">
            <v>80</v>
          </cell>
          <cell r="BA1159" t="str">
            <v/>
          </cell>
          <cell r="BB1159">
            <v>0</v>
          </cell>
          <cell r="BC1159">
            <v>86.75</v>
          </cell>
          <cell r="BD1159">
            <v>84.5</v>
          </cell>
          <cell r="BE1159">
            <v>88</v>
          </cell>
          <cell r="BF1159">
            <v>82</v>
          </cell>
          <cell r="BG1159" t="str">
            <v/>
          </cell>
          <cell r="BH1159">
            <v>0</v>
          </cell>
          <cell r="BI1159">
            <v>84.33</v>
          </cell>
          <cell r="BJ1159">
            <v>80</v>
          </cell>
          <cell r="BK1159">
            <v>77.75</v>
          </cell>
          <cell r="BL1159">
            <v>78</v>
          </cell>
          <cell r="BM1159" t="str">
            <v/>
          </cell>
          <cell r="BN1159">
            <v>0</v>
          </cell>
          <cell r="BO1159">
            <v>81.13</v>
          </cell>
          <cell r="BP1159">
            <v>78.25</v>
          </cell>
          <cell r="BQ1159">
            <v>77.75</v>
          </cell>
          <cell r="BR1159">
            <v>85</v>
          </cell>
          <cell r="BS1159" t="str">
            <v/>
          </cell>
          <cell r="BT1159">
            <v>0</v>
          </cell>
          <cell r="BU1159">
            <v>86.5</v>
          </cell>
          <cell r="BV1159">
            <v>84.25</v>
          </cell>
          <cell r="BW1159">
            <v>88.5</v>
          </cell>
          <cell r="BX1159">
            <v>88</v>
          </cell>
          <cell r="BY1159" t="str">
            <v/>
          </cell>
          <cell r="BZ1159">
            <v>0</v>
          </cell>
          <cell r="CA1159">
            <v>86.78</v>
          </cell>
          <cell r="CB1159">
            <v>81.75</v>
          </cell>
          <cell r="CC1159">
            <v>81</v>
          </cell>
          <cell r="CD1159">
            <v>82</v>
          </cell>
          <cell r="CE1159" t="str">
            <v/>
          </cell>
          <cell r="CF1159">
            <v>0</v>
          </cell>
          <cell r="CG1159">
            <v>86.25</v>
          </cell>
          <cell r="CH1159">
            <v>76.25</v>
          </cell>
          <cell r="CI1159">
            <v>78</v>
          </cell>
          <cell r="CJ1159">
            <v>82</v>
          </cell>
          <cell r="CK1159" t="str">
            <v/>
          </cell>
          <cell r="CL1159">
            <v>0</v>
          </cell>
          <cell r="CM1159">
            <v>76.17</v>
          </cell>
          <cell r="CN1159">
            <v>83.5</v>
          </cell>
          <cell r="CO1159">
            <v>80</v>
          </cell>
          <cell r="CP1159">
            <v>78</v>
          </cell>
          <cell r="CQ1159" t="str">
            <v/>
          </cell>
          <cell r="CR1159">
            <v>0</v>
          </cell>
          <cell r="CS1159">
            <v>82.08</v>
          </cell>
          <cell r="CT1159">
            <v>89.75</v>
          </cell>
          <cell r="CU1159">
            <v>86.5</v>
          </cell>
          <cell r="CV1159">
            <v>83</v>
          </cell>
          <cell r="CW1159" t="str">
            <v/>
          </cell>
          <cell r="CX1159">
            <v>0</v>
          </cell>
          <cell r="CY1159">
            <v>82.44</v>
          </cell>
          <cell r="CZ1159">
            <v>83.75</v>
          </cell>
          <cell r="DA1159">
            <v>76.75</v>
          </cell>
          <cell r="DB1159">
            <v>83</v>
          </cell>
          <cell r="DC1159" t="str">
            <v/>
          </cell>
          <cell r="DD1159">
            <v>0</v>
          </cell>
          <cell r="DE1159">
            <v>91</v>
          </cell>
          <cell r="DF1159">
            <v>81</v>
          </cell>
          <cell r="DG1159">
            <v>81.75</v>
          </cell>
          <cell r="DH1159">
            <v>88</v>
          </cell>
          <cell r="DI1159" t="str">
            <v/>
          </cell>
          <cell r="DJ1159">
            <v>0</v>
          </cell>
          <cell r="DK1159">
            <v>0</v>
          </cell>
          <cell r="DL1159">
            <v>0</v>
          </cell>
          <cell r="DM1159">
            <v>0</v>
          </cell>
          <cell r="DN1159">
            <v>85</v>
          </cell>
          <cell r="DO1159" t="str">
            <v/>
          </cell>
          <cell r="DP1159">
            <v>0</v>
          </cell>
          <cell r="DQ1159">
            <v>89</v>
          </cell>
          <cell r="DR1159">
            <v>85.5</v>
          </cell>
          <cell r="DS1159">
            <v>91.5</v>
          </cell>
          <cell r="DT1159">
            <v>82</v>
          </cell>
          <cell r="DU1159" t="str">
            <v/>
          </cell>
          <cell r="DV1159">
            <v>0</v>
          </cell>
          <cell r="DW1159">
            <v>91</v>
          </cell>
          <cell r="DX1159">
            <v>86.75</v>
          </cell>
          <cell r="DY1159">
            <v>79.75</v>
          </cell>
          <cell r="DZ1159">
            <v>85</v>
          </cell>
          <cell r="EA1159" t="str">
            <v/>
          </cell>
          <cell r="EB1159">
            <v>0</v>
          </cell>
          <cell r="EC1159">
            <v>79.78</v>
          </cell>
          <cell r="ED1159">
            <v>78.25</v>
          </cell>
          <cell r="EE1159">
            <v>84.25</v>
          </cell>
          <cell r="EF1159">
            <v>77</v>
          </cell>
          <cell r="EG1159" t="str">
            <v/>
          </cell>
          <cell r="EH1159">
            <v>0</v>
          </cell>
          <cell r="EI1159">
            <v>78.5</v>
          </cell>
          <cell r="EJ1159">
            <v>74.75</v>
          </cell>
          <cell r="EK1159">
            <v>74.5</v>
          </cell>
          <cell r="EL1159">
            <v>76</v>
          </cell>
          <cell r="EM1159" t="str">
            <v/>
          </cell>
          <cell r="EN1159">
            <v>0</v>
          </cell>
          <cell r="EO1159">
            <v>78.5</v>
          </cell>
          <cell r="EP1159">
            <v>74.75</v>
          </cell>
          <cell r="EQ1159">
            <v>74.5</v>
          </cell>
          <cell r="ER1159">
            <v>76</v>
          </cell>
          <cell r="ES1159" t="str">
            <v/>
          </cell>
          <cell r="ET1159">
            <v>0</v>
          </cell>
          <cell r="EU1159">
            <v>78.5</v>
          </cell>
          <cell r="EV1159">
            <v>74.75</v>
          </cell>
          <cell r="EW1159">
            <v>74.5</v>
          </cell>
          <cell r="EX1159">
            <v>76</v>
          </cell>
          <cell r="EY1159" t="str">
            <v/>
          </cell>
          <cell r="EZ1159">
            <v>0</v>
          </cell>
          <cell r="FA1159">
            <v>79.33</v>
          </cell>
          <cell r="FB1159">
            <v>71.25</v>
          </cell>
          <cell r="FC1159">
            <v>79</v>
          </cell>
          <cell r="FD1159">
            <v>72</v>
          </cell>
          <cell r="FE1159" t="str">
            <v/>
          </cell>
          <cell r="FF1159">
            <v>0</v>
          </cell>
          <cell r="FG1159">
            <v>79.33</v>
          </cell>
          <cell r="FH1159">
            <v>71.25</v>
          </cell>
          <cell r="FI1159">
            <v>79</v>
          </cell>
          <cell r="FJ1159">
            <v>72</v>
          </cell>
          <cell r="FK1159" t="str">
            <v/>
          </cell>
          <cell r="FL1159">
            <v>0</v>
          </cell>
          <cell r="FM1159">
            <v>79.33</v>
          </cell>
          <cell r="FN1159">
            <v>71.25</v>
          </cell>
          <cell r="FO1159">
            <v>79</v>
          </cell>
          <cell r="FP1159">
            <v>72</v>
          </cell>
          <cell r="FQ1159" t="str">
            <v/>
          </cell>
          <cell r="FR1159">
            <v>0</v>
          </cell>
          <cell r="FS1159">
            <v>79.33</v>
          </cell>
          <cell r="FT1159">
            <v>71.25</v>
          </cell>
          <cell r="FU1159">
            <v>79</v>
          </cell>
          <cell r="FV1159">
            <v>72</v>
          </cell>
          <cell r="FW1159" t="str">
            <v/>
          </cell>
          <cell r="FX1159">
            <v>0</v>
          </cell>
          <cell r="FY1159">
            <v>79.33</v>
          </cell>
          <cell r="FZ1159">
            <v>71.25</v>
          </cell>
          <cell r="GA1159">
            <v>79</v>
          </cell>
          <cell r="GB1159">
            <v>72</v>
          </cell>
          <cell r="GC1159" t="str">
            <v/>
          </cell>
          <cell r="GD1159">
            <v>0</v>
          </cell>
          <cell r="GE1159">
            <v>79.33</v>
          </cell>
          <cell r="GF1159">
            <v>71.25</v>
          </cell>
          <cell r="GG1159">
            <v>79</v>
          </cell>
          <cell r="GH1159">
            <v>72</v>
          </cell>
          <cell r="GI1159" t="str">
            <v/>
          </cell>
          <cell r="GJ1159">
            <v>0</v>
          </cell>
          <cell r="GK1159">
            <v>79.33</v>
          </cell>
          <cell r="GL1159">
            <v>71.25</v>
          </cell>
          <cell r="GM1159">
            <v>79</v>
          </cell>
          <cell r="GN1159">
            <v>72</v>
          </cell>
          <cell r="GO1159" t="str">
            <v/>
          </cell>
          <cell r="GP1159">
            <v>0</v>
          </cell>
          <cell r="GQ1159">
            <v>79.33</v>
          </cell>
          <cell r="GR1159">
            <v>71.25</v>
          </cell>
          <cell r="GS1159">
            <v>79</v>
          </cell>
          <cell r="GT1159">
            <v>72</v>
          </cell>
          <cell r="GU1159" t="str">
            <v/>
          </cell>
          <cell r="GV1159">
            <v>0</v>
          </cell>
          <cell r="GW1159">
            <v>81.92</v>
          </cell>
          <cell r="GX1159">
            <v>78.75</v>
          </cell>
          <cell r="GY1159">
            <v>70</v>
          </cell>
          <cell r="GZ1159">
            <v>78</v>
          </cell>
          <cell r="HA1159" t="str">
            <v>EKO-L</v>
          </cell>
          <cell r="HB1159">
            <v>0</v>
          </cell>
          <cell r="HC1159">
            <v>83.83</v>
          </cell>
          <cell r="HD1159">
            <v>75.75</v>
          </cell>
          <cell r="HE1159">
            <v>77.5</v>
          </cell>
          <cell r="HF1159">
            <v>79</v>
          </cell>
          <cell r="HH1159">
            <v>0</v>
          </cell>
          <cell r="HM1159" t="str">
            <v/>
          </cell>
          <cell r="HN1159" t="str">
            <v/>
          </cell>
          <cell r="HS1159">
            <v>0</v>
          </cell>
          <cell r="HT1159" t="str">
            <v>PKN</v>
          </cell>
          <cell r="HU1159">
            <v>0</v>
          </cell>
          <cell r="HV1159" t="str">
            <v>IND</v>
          </cell>
          <cell r="HW1159">
            <v>0</v>
          </cell>
          <cell r="HX1159" t="str">
            <v>MAT-W</v>
          </cell>
          <cell r="HY1159">
            <v>0</v>
          </cell>
          <cell r="HZ1159" t="str">
            <v>SEJ-W</v>
          </cell>
          <cell r="IA1159">
            <v>0</v>
          </cell>
          <cell r="IB1159" t="str">
            <v>IGR-W</v>
          </cell>
          <cell r="IC1159">
            <v>0</v>
          </cell>
          <cell r="ID1159" t="str">
            <v>SBO</v>
          </cell>
          <cell r="IE1159">
            <v>0</v>
          </cell>
          <cell r="IF1159" t="str">
            <v>PJO</v>
          </cell>
          <cell r="IG1159">
            <v>0</v>
          </cell>
          <cell r="IH1159" t="str">
            <v>PRA</v>
          </cell>
          <cell r="II1159">
            <v>0</v>
          </cell>
          <cell r="IJ1159" t="str">
            <v>JAW</v>
          </cell>
          <cell r="IK1159">
            <v>0</v>
          </cell>
          <cell r="IL1159" t="str">
            <v>ARB</v>
          </cell>
          <cell r="IM1159">
            <v>0</v>
          </cell>
          <cell r="IN1159" t="str">
            <v>PKM</v>
          </cell>
          <cell r="IO1159">
            <v>0</v>
          </cell>
          <cell r="IP1159" t="str">
            <v>MAT-P</v>
          </cell>
          <cell r="IQ1159">
            <v>0</v>
          </cell>
          <cell r="IR1159" t="str">
            <v>BIO-P</v>
          </cell>
          <cell r="IS1159">
            <v>0</v>
          </cell>
          <cell r="IT1159" t="str">
            <v>FIS-P</v>
          </cell>
          <cell r="IU1159">
            <v>0</v>
          </cell>
          <cell r="IV1159" t="str">
            <v>KIM-P</v>
          </cell>
          <cell r="IW1159">
            <v>0</v>
          </cell>
          <cell r="IX1159" t="str">
            <v>EKO-L</v>
          </cell>
          <cell r="IY1159">
            <v>0</v>
          </cell>
          <cell r="JA1159">
            <v>0</v>
          </cell>
        </row>
        <row r="1160">
          <cell r="Q1160" t="str">
            <v/>
          </cell>
          <cell r="AB1160" t="str">
            <v/>
          </cell>
          <cell r="AC1160">
            <v>18</v>
          </cell>
          <cell r="AI1160" t="str">
            <v/>
          </cell>
          <cell r="AJ1160">
            <v>0</v>
          </cell>
          <cell r="AK1160">
            <v>83.25</v>
          </cell>
          <cell r="AL1160">
            <v>84.5</v>
          </cell>
          <cell r="AM1160">
            <v>88</v>
          </cell>
          <cell r="AN1160">
            <v>80</v>
          </cell>
          <cell r="AO1160" t="str">
            <v/>
          </cell>
          <cell r="AP1160">
            <v>0</v>
          </cell>
          <cell r="AQ1160">
            <v>85</v>
          </cell>
          <cell r="AR1160">
            <v>0</v>
          </cell>
          <cell r="AS1160">
            <v>78.5</v>
          </cell>
          <cell r="AT1160">
            <v>81</v>
          </cell>
          <cell r="AU1160" t="str">
            <v/>
          </cell>
          <cell r="AV1160">
            <v>0</v>
          </cell>
          <cell r="AW1160">
            <v>81.83</v>
          </cell>
          <cell r="AX1160">
            <v>84</v>
          </cell>
          <cell r="AY1160">
            <v>88</v>
          </cell>
          <cell r="AZ1160">
            <v>80</v>
          </cell>
          <cell r="BA1160" t="str">
            <v/>
          </cell>
          <cell r="BB1160">
            <v>0</v>
          </cell>
          <cell r="BC1160">
            <v>86.75</v>
          </cell>
          <cell r="BD1160">
            <v>84.5</v>
          </cell>
          <cell r="BE1160">
            <v>88</v>
          </cell>
          <cell r="BF1160">
            <v>82</v>
          </cell>
          <cell r="BG1160" t="str">
            <v/>
          </cell>
          <cell r="BH1160">
            <v>0</v>
          </cell>
          <cell r="BI1160">
            <v>84.33</v>
          </cell>
          <cell r="BJ1160">
            <v>80</v>
          </cell>
          <cell r="BK1160">
            <v>77.75</v>
          </cell>
          <cell r="BL1160">
            <v>78</v>
          </cell>
          <cell r="BM1160" t="str">
            <v/>
          </cell>
          <cell r="BN1160">
            <v>0</v>
          </cell>
          <cell r="BO1160">
            <v>81.13</v>
          </cell>
          <cell r="BP1160">
            <v>78.25</v>
          </cell>
          <cell r="BQ1160">
            <v>77.75</v>
          </cell>
          <cell r="BR1160">
            <v>85</v>
          </cell>
          <cell r="BS1160" t="str">
            <v/>
          </cell>
          <cell r="BT1160">
            <v>0</v>
          </cell>
          <cell r="BU1160">
            <v>86.5</v>
          </cell>
          <cell r="BV1160">
            <v>84.25</v>
          </cell>
          <cell r="BW1160">
            <v>88.5</v>
          </cell>
          <cell r="BX1160">
            <v>88</v>
          </cell>
          <cell r="BY1160" t="str">
            <v/>
          </cell>
          <cell r="BZ1160">
            <v>0</v>
          </cell>
          <cell r="CA1160">
            <v>86.78</v>
          </cell>
          <cell r="CB1160">
            <v>81.75</v>
          </cell>
          <cell r="CC1160">
            <v>81</v>
          </cell>
          <cell r="CD1160">
            <v>82</v>
          </cell>
          <cell r="CE1160" t="str">
            <v/>
          </cell>
          <cell r="CF1160">
            <v>0</v>
          </cell>
          <cell r="CG1160">
            <v>86.25</v>
          </cell>
          <cell r="CH1160">
            <v>76.25</v>
          </cell>
          <cell r="CI1160">
            <v>78</v>
          </cell>
          <cell r="CJ1160">
            <v>82</v>
          </cell>
          <cell r="CK1160" t="str">
            <v/>
          </cell>
          <cell r="CL1160">
            <v>0</v>
          </cell>
          <cell r="CM1160">
            <v>76.17</v>
          </cell>
          <cell r="CN1160">
            <v>83.5</v>
          </cell>
          <cell r="CO1160">
            <v>80</v>
          </cell>
          <cell r="CP1160">
            <v>78</v>
          </cell>
          <cell r="CQ1160" t="str">
            <v/>
          </cell>
          <cell r="CR1160">
            <v>0</v>
          </cell>
          <cell r="CS1160">
            <v>82.08</v>
          </cell>
          <cell r="CT1160">
            <v>89.75</v>
          </cell>
          <cell r="CU1160">
            <v>86.5</v>
          </cell>
          <cell r="CV1160">
            <v>83</v>
          </cell>
          <cell r="CW1160" t="str">
            <v/>
          </cell>
          <cell r="CX1160">
            <v>0</v>
          </cell>
          <cell r="CY1160">
            <v>82.44</v>
          </cell>
          <cell r="CZ1160">
            <v>83.75</v>
          </cell>
          <cell r="DA1160">
            <v>76.75</v>
          </cell>
          <cell r="DB1160">
            <v>83</v>
          </cell>
          <cell r="DC1160" t="str">
            <v/>
          </cell>
          <cell r="DD1160">
            <v>0</v>
          </cell>
          <cell r="DE1160">
            <v>91</v>
          </cell>
          <cell r="DF1160">
            <v>81</v>
          </cell>
          <cell r="DG1160">
            <v>81.75</v>
          </cell>
          <cell r="DH1160">
            <v>88</v>
          </cell>
          <cell r="DI1160" t="str">
            <v/>
          </cell>
          <cell r="DJ1160">
            <v>0</v>
          </cell>
          <cell r="DK1160">
            <v>0</v>
          </cell>
          <cell r="DL1160">
            <v>0</v>
          </cell>
          <cell r="DM1160">
            <v>0</v>
          </cell>
          <cell r="DN1160">
            <v>85</v>
          </cell>
          <cell r="DO1160" t="str">
            <v/>
          </cell>
          <cell r="DP1160">
            <v>0</v>
          </cell>
          <cell r="DQ1160">
            <v>89</v>
          </cell>
          <cell r="DR1160">
            <v>85.5</v>
          </cell>
          <cell r="DS1160">
            <v>91.5</v>
          </cell>
          <cell r="DT1160">
            <v>82</v>
          </cell>
          <cell r="DU1160" t="str">
            <v/>
          </cell>
          <cell r="DV1160">
            <v>0</v>
          </cell>
          <cell r="DW1160">
            <v>91</v>
          </cell>
          <cell r="DX1160">
            <v>86.75</v>
          </cell>
          <cell r="DY1160">
            <v>79.75</v>
          </cell>
          <cell r="DZ1160">
            <v>85</v>
          </cell>
          <cell r="EA1160" t="str">
            <v/>
          </cell>
          <cell r="EB1160">
            <v>0</v>
          </cell>
          <cell r="EC1160">
            <v>79.78</v>
          </cell>
          <cell r="ED1160">
            <v>78.25</v>
          </cell>
          <cell r="EE1160">
            <v>84.25</v>
          </cell>
          <cell r="EF1160">
            <v>77</v>
          </cell>
          <cell r="EG1160" t="str">
            <v/>
          </cell>
          <cell r="EH1160">
            <v>0</v>
          </cell>
          <cell r="EI1160">
            <v>78.5</v>
          </cell>
          <cell r="EJ1160">
            <v>74.75</v>
          </cell>
          <cell r="EK1160">
            <v>74.5</v>
          </cell>
          <cell r="EL1160">
            <v>76</v>
          </cell>
          <cell r="EM1160" t="str">
            <v/>
          </cell>
          <cell r="EN1160">
            <v>0</v>
          </cell>
          <cell r="EO1160">
            <v>78.5</v>
          </cell>
          <cell r="EP1160">
            <v>74.75</v>
          </cell>
          <cell r="EQ1160">
            <v>74.5</v>
          </cell>
          <cell r="ER1160">
            <v>76</v>
          </cell>
          <cell r="ES1160" t="str">
            <v/>
          </cell>
          <cell r="ET1160">
            <v>0</v>
          </cell>
          <cell r="EU1160">
            <v>78.5</v>
          </cell>
          <cell r="EV1160">
            <v>74.75</v>
          </cell>
          <cell r="EW1160">
            <v>74.5</v>
          </cell>
          <cell r="EX1160">
            <v>76</v>
          </cell>
          <cell r="EY1160" t="str">
            <v/>
          </cell>
          <cell r="EZ1160">
            <v>0</v>
          </cell>
          <cell r="FA1160">
            <v>79.33</v>
          </cell>
          <cell r="FB1160">
            <v>71.25</v>
          </cell>
          <cell r="FC1160">
            <v>79</v>
          </cell>
          <cell r="FD1160">
            <v>72</v>
          </cell>
          <cell r="FE1160" t="str">
            <v/>
          </cell>
          <cell r="FF1160">
            <v>0</v>
          </cell>
          <cell r="FG1160">
            <v>79.33</v>
          </cell>
          <cell r="FH1160">
            <v>71.25</v>
          </cell>
          <cell r="FI1160">
            <v>79</v>
          </cell>
          <cell r="FJ1160">
            <v>72</v>
          </cell>
          <cell r="FK1160" t="str">
            <v/>
          </cell>
          <cell r="FL1160">
            <v>0</v>
          </cell>
          <cell r="FM1160">
            <v>79.33</v>
          </cell>
          <cell r="FN1160">
            <v>71.25</v>
          </cell>
          <cell r="FO1160">
            <v>79</v>
          </cell>
          <cell r="FP1160">
            <v>72</v>
          </cell>
          <cell r="FQ1160" t="str">
            <v/>
          </cell>
          <cell r="FR1160">
            <v>0</v>
          </cell>
          <cell r="FS1160">
            <v>79.33</v>
          </cell>
          <cell r="FT1160">
            <v>71.25</v>
          </cell>
          <cell r="FU1160">
            <v>79</v>
          </cell>
          <cell r="FV1160">
            <v>72</v>
          </cell>
          <cell r="FW1160" t="str">
            <v/>
          </cell>
          <cell r="FX1160">
            <v>0</v>
          </cell>
          <cell r="FY1160">
            <v>79.33</v>
          </cell>
          <cell r="FZ1160">
            <v>71.25</v>
          </cell>
          <cell r="GA1160">
            <v>79</v>
          </cell>
          <cell r="GB1160">
            <v>72</v>
          </cell>
          <cell r="GC1160" t="str">
            <v/>
          </cell>
          <cell r="GD1160">
            <v>0</v>
          </cell>
          <cell r="GE1160">
            <v>79.33</v>
          </cell>
          <cell r="GF1160">
            <v>71.25</v>
          </cell>
          <cell r="GG1160">
            <v>79</v>
          </cell>
          <cell r="GH1160">
            <v>72</v>
          </cell>
          <cell r="GI1160" t="str">
            <v/>
          </cell>
          <cell r="GJ1160">
            <v>0</v>
          </cell>
          <cell r="GK1160">
            <v>79.33</v>
          </cell>
          <cell r="GL1160">
            <v>71.25</v>
          </cell>
          <cell r="GM1160">
            <v>79</v>
          </cell>
          <cell r="GN1160">
            <v>72</v>
          </cell>
          <cell r="GO1160" t="str">
            <v/>
          </cell>
          <cell r="GP1160">
            <v>0</v>
          </cell>
          <cell r="GQ1160">
            <v>79.33</v>
          </cell>
          <cell r="GR1160">
            <v>71.25</v>
          </cell>
          <cell r="GS1160">
            <v>79</v>
          </cell>
          <cell r="GT1160">
            <v>72</v>
          </cell>
          <cell r="GU1160" t="str">
            <v/>
          </cell>
          <cell r="GV1160">
            <v>0</v>
          </cell>
          <cell r="GW1160">
            <v>81.92</v>
          </cell>
          <cell r="GX1160">
            <v>78.75</v>
          </cell>
          <cell r="GY1160">
            <v>70</v>
          </cell>
          <cell r="GZ1160">
            <v>78</v>
          </cell>
          <cell r="HA1160" t="str">
            <v>EKO-L</v>
          </cell>
          <cell r="HB1160">
            <v>0</v>
          </cell>
          <cell r="HC1160">
            <v>83.83</v>
          </cell>
          <cell r="HD1160">
            <v>75.75</v>
          </cell>
          <cell r="HE1160">
            <v>77.5</v>
          </cell>
          <cell r="HF1160">
            <v>79</v>
          </cell>
          <cell r="HH1160">
            <v>0</v>
          </cell>
          <cell r="HM1160" t="str">
            <v/>
          </cell>
          <cell r="HN1160" t="str">
            <v/>
          </cell>
          <cell r="HS1160">
            <v>0</v>
          </cell>
          <cell r="HT1160" t="str">
            <v>PKN</v>
          </cell>
          <cell r="HU1160">
            <v>0</v>
          </cell>
          <cell r="HV1160" t="str">
            <v>IND</v>
          </cell>
          <cell r="HW1160">
            <v>0</v>
          </cell>
          <cell r="HX1160" t="str">
            <v>MAT-W</v>
          </cell>
          <cell r="HY1160">
            <v>0</v>
          </cell>
          <cell r="HZ1160" t="str">
            <v>SEJ-W</v>
          </cell>
          <cell r="IA1160">
            <v>0</v>
          </cell>
          <cell r="IB1160" t="str">
            <v>IGR-W</v>
          </cell>
          <cell r="IC1160">
            <v>0</v>
          </cell>
          <cell r="ID1160" t="str">
            <v>SBO</v>
          </cell>
          <cell r="IE1160">
            <v>0</v>
          </cell>
          <cell r="IF1160" t="str">
            <v>PJO</v>
          </cell>
          <cell r="IG1160">
            <v>0</v>
          </cell>
          <cell r="IH1160" t="str">
            <v>PRA</v>
          </cell>
          <cell r="II1160">
            <v>0</v>
          </cell>
          <cell r="IJ1160" t="str">
            <v>JAW</v>
          </cell>
          <cell r="IK1160">
            <v>0</v>
          </cell>
          <cell r="IL1160" t="str">
            <v>ARB</v>
          </cell>
          <cell r="IM1160">
            <v>0</v>
          </cell>
          <cell r="IN1160" t="str">
            <v>PKM</v>
          </cell>
          <cell r="IO1160">
            <v>0</v>
          </cell>
          <cell r="IP1160" t="str">
            <v>MAT-P</v>
          </cell>
          <cell r="IQ1160">
            <v>0</v>
          </cell>
          <cell r="IR1160" t="str">
            <v>BIO-P</v>
          </cell>
          <cell r="IS1160">
            <v>0</v>
          </cell>
          <cell r="IT1160" t="str">
            <v>FIS-P</v>
          </cell>
          <cell r="IU1160">
            <v>0</v>
          </cell>
          <cell r="IV1160" t="str">
            <v>KIM-P</v>
          </cell>
          <cell r="IW1160">
            <v>0</v>
          </cell>
          <cell r="IX1160" t="str">
            <v>EKO-L</v>
          </cell>
          <cell r="IY1160">
            <v>0</v>
          </cell>
          <cell r="JA1160">
            <v>0</v>
          </cell>
        </row>
        <row r="1161">
          <cell r="Q1161" t="str">
            <v/>
          </cell>
          <cell r="AB1161" t="str">
            <v/>
          </cell>
          <cell r="AC1161">
            <v>19</v>
          </cell>
          <cell r="AI1161" t="str">
            <v/>
          </cell>
          <cell r="AJ1161">
            <v>0</v>
          </cell>
          <cell r="AK1161">
            <v>83.25</v>
          </cell>
          <cell r="AL1161">
            <v>84.5</v>
          </cell>
          <cell r="AM1161">
            <v>88</v>
          </cell>
          <cell r="AN1161">
            <v>80</v>
          </cell>
          <cell r="AO1161" t="str">
            <v/>
          </cell>
          <cell r="AP1161">
            <v>0</v>
          </cell>
          <cell r="AQ1161">
            <v>85</v>
          </cell>
          <cell r="AR1161">
            <v>0</v>
          </cell>
          <cell r="AS1161">
            <v>78.5</v>
          </cell>
          <cell r="AT1161">
            <v>81</v>
          </cell>
          <cell r="AU1161" t="str">
            <v/>
          </cell>
          <cell r="AV1161">
            <v>0</v>
          </cell>
          <cell r="AW1161">
            <v>81.83</v>
          </cell>
          <cell r="AX1161">
            <v>84</v>
          </cell>
          <cell r="AY1161">
            <v>88</v>
          </cell>
          <cell r="AZ1161">
            <v>80</v>
          </cell>
          <cell r="BA1161" t="str">
            <v/>
          </cell>
          <cell r="BB1161">
            <v>0</v>
          </cell>
          <cell r="BC1161">
            <v>86.75</v>
          </cell>
          <cell r="BD1161">
            <v>84.5</v>
          </cell>
          <cell r="BE1161">
            <v>88</v>
          </cell>
          <cell r="BF1161">
            <v>82</v>
          </cell>
          <cell r="BG1161" t="str">
            <v/>
          </cell>
          <cell r="BH1161">
            <v>0</v>
          </cell>
          <cell r="BI1161">
            <v>84.33</v>
          </cell>
          <cell r="BJ1161">
            <v>80</v>
          </cell>
          <cell r="BK1161">
            <v>77.75</v>
          </cell>
          <cell r="BL1161">
            <v>78</v>
          </cell>
          <cell r="BM1161" t="str">
            <v/>
          </cell>
          <cell r="BN1161">
            <v>0</v>
          </cell>
          <cell r="BO1161">
            <v>81.13</v>
          </cell>
          <cell r="BP1161">
            <v>78.25</v>
          </cell>
          <cell r="BQ1161">
            <v>77.75</v>
          </cell>
          <cell r="BR1161">
            <v>85</v>
          </cell>
          <cell r="BS1161" t="str">
            <v/>
          </cell>
          <cell r="BT1161">
            <v>0</v>
          </cell>
          <cell r="BU1161">
            <v>86.5</v>
          </cell>
          <cell r="BV1161">
            <v>84.25</v>
          </cell>
          <cell r="BW1161">
            <v>88.5</v>
          </cell>
          <cell r="BX1161">
            <v>88</v>
          </cell>
          <cell r="BY1161" t="str">
            <v/>
          </cell>
          <cell r="BZ1161">
            <v>0</v>
          </cell>
          <cell r="CA1161">
            <v>86.78</v>
          </cell>
          <cell r="CB1161">
            <v>81.75</v>
          </cell>
          <cell r="CC1161">
            <v>81</v>
          </cell>
          <cell r="CD1161">
            <v>82</v>
          </cell>
          <cell r="CE1161" t="str">
            <v/>
          </cell>
          <cell r="CF1161">
            <v>0</v>
          </cell>
          <cell r="CG1161">
            <v>86.25</v>
          </cell>
          <cell r="CH1161">
            <v>76.25</v>
          </cell>
          <cell r="CI1161">
            <v>78</v>
          </cell>
          <cell r="CJ1161">
            <v>82</v>
          </cell>
          <cell r="CK1161" t="str">
            <v/>
          </cell>
          <cell r="CL1161">
            <v>0</v>
          </cell>
          <cell r="CM1161">
            <v>76.17</v>
          </cell>
          <cell r="CN1161">
            <v>83.5</v>
          </cell>
          <cell r="CO1161">
            <v>80</v>
          </cell>
          <cell r="CP1161">
            <v>78</v>
          </cell>
          <cell r="CQ1161" t="str">
            <v/>
          </cell>
          <cell r="CR1161">
            <v>0</v>
          </cell>
          <cell r="CS1161">
            <v>82.08</v>
          </cell>
          <cell r="CT1161">
            <v>89.75</v>
          </cell>
          <cell r="CU1161">
            <v>86.5</v>
          </cell>
          <cell r="CV1161">
            <v>83</v>
          </cell>
          <cell r="CW1161" t="str">
            <v/>
          </cell>
          <cell r="CX1161">
            <v>0</v>
          </cell>
          <cell r="CY1161">
            <v>82.44</v>
          </cell>
          <cell r="CZ1161">
            <v>83.75</v>
          </cell>
          <cell r="DA1161">
            <v>76.75</v>
          </cell>
          <cell r="DB1161">
            <v>83</v>
          </cell>
          <cell r="DC1161" t="str">
            <v/>
          </cell>
          <cell r="DD1161">
            <v>0</v>
          </cell>
          <cell r="DE1161">
            <v>91</v>
          </cell>
          <cell r="DF1161">
            <v>81</v>
          </cell>
          <cell r="DG1161">
            <v>81.75</v>
          </cell>
          <cell r="DH1161">
            <v>88</v>
          </cell>
          <cell r="DI1161" t="str">
            <v/>
          </cell>
          <cell r="DJ1161">
            <v>0</v>
          </cell>
          <cell r="DK1161">
            <v>0</v>
          </cell>
          <cell r="DL1161">
            <v>0</v>
          </cell>
          <cell r="DM1161">
            <v>0</v>
          </cell>
          <cell r="DN1161">
            <v>85</v>
          </cell>
          <cell r="DO1161" t="str">
            <v/>
          </cell>
          <cell r="DP1161">
            <v>0</v>
          </cell>
          <cell r="DQ1161">
            <v>89</v>
          </cell>
          <cell r="DR1161">
            <v>85.5</v>
          </cell>
          <cell r="DS1161">
            <v>91.5</v>
          </cell>
          <cell r="DT1161">
            <v>82</v>
          </cell>
          <cell r="DU1161" t="str">
            <v/>
          </cell>
          <cell r="DV1161">
            <v>0</v>
          </cell>
          <cell r="DW1161">
            <v>91</v>
          </cell>
          <cell r="DX1161">
            <v>86.75</v>
          </cell>
          <cell r="DY1161">
            <v>79.75</v>
          </cell>
          <cell r="DZ1161">
            <v>85</v>
          </cell>
          <cell r="EA1161" t="str">
            <v/>
          </cell>
          <cell r="EB1161">
            <v>0</v>
          </cell>
          <cell r="EC1161">
            <v>79.78</v>
          </cell>
          <cell r="ED1161">
            <v>78.25</v>
          </cell>
          <cell r="EE1161">
            <v>84.25</v>
          </cell>
          <cell r="EF1161">
            <v>77</v>
          </cell>
          <cell r="EG1161" t="str">
            <v/>
          </cell>
          <cell r="EH1161">
            <v>0</v>
          </cell>
          <cell r="EI1161">
            <v>78.5</v>
          </cell>
          <cell r="EJ1161">
            <v>74.75</v>
          </cell>
          <cell r="EK1161">
            <v>74.5</v>
          </cell>
          <cell r="EL1161">
            <v>76</v>
          </cell>
          <cell r="EM1161" t="str">
            <v/>
          </cell>
          <cell r="EN1161">
            <v>0</v>
          </cell>
          <cell r="EO1161">
            <v>78.5</v>
          </cell>
          <cell r="EP1161">
            <v>74.75</v>
          </cell>
          <cell r="EQ1161">
            <v>74.5</v>
          </cell>
          <cell r="ER1161">
            <v>76</v>
          </cell>
          <cell r="ES1161" t="str">
            <v/>
          </cell>
          <cell r="ET1161">
            <v>0</v>
          </cell>
          <cell r="EU1161">
            <v>78.5</v>
          </cell>
          <cell r="EV1161">
            <v>74.75</v>
          </cell>
          <cell r="EW1161">
            <v>74.5</v>
          </cell>
          <cell r="EX1161">
            <v>76</v>
          </cell>
          <cell r="EY1161" t="str">
            <v/>
          </cell>
          <cell r="EZ1161">
            <v>0</v>
          </cell>
          <cell r="FA1161">
            <v>79.33</v>
          </cell>
          <cell r="FB1161">
            <v>71.25</v>
          </cell>
          <cell r="FC1161">
            <v>79</v>
          </cell>
          <cell r="FD1161">
            <v>72</v>
          </cell>
          <cell r="FE1161" t="str">
            <v/>
          </cell>
          <cell r="FF1161">
            <v>0</v>
          </cell>
          <cell r="FG1161">
            <v>79.33</v>
          </cell>
          <cell r="FH1161">
            <v>71.25</v>
          </cell>
          <cell r="FI1161">
            <v>79</v>
          </cell>
          <cell r="FJ1161">
            <v>72</v>
          </cell>
          <cell r="FK1161" t="str">
            <v/>
          </cell>
          <cell r="FL1161">
            <v>0</v>
          </cell>
          <cell r="FM1161">
            <v>79.33</v>
          </cell>
          <cell r="FN1161">
            <v>71.25</v>
          </cell>
          <cell r="FO1161">
            <v>79</v>
          </cell>
          <cell r="FP1161">
            <v>72</v>
          </cell>
          <cell r="FQ1161" t="str">
            <v/>
          </cell>
          <cell r="FR1161">
            <v>0</v>
          </cell>
          <cell r="FS1161">
            <v>79.33</v>
          </cell>
          <cell r="FT1161">
            <v>71.25</v>
          </cell>
          <cell r="FU1161">
            <v>79</v>
          </cell>
          <cell r="FV1161">
            <v>72</v>
          </cell>
          <cell r="FW1161" t="str">
            <v/>
          </cell>
          <cell r="FX1161">
            <v>0</v>
          </cell>
          <cell r="FY1161">
            <v>79.33</v>
          </cell>
          <cell r="FZ1161">
            <v>71.25</v>
          </cell>
          <cell r="GA1161">
            <v>79</v>
          </cell>
          <cell r="GB1161">
            <v>72</v>
          </cell>
          <cell r="GC1161" t="str">
            <v/>
          </cell>
          <cell r="GD1161">
            <v>0</v>
          </cell>
          <cell r="GE1161">
            <v>79.33</v>
          </cell>
          <cell r="GF1161">
            <v>71.25</v>
          </cell>
          <cell r="GG1161">
            <v>79</v>
          </cell>
          <cell r="GH1161">
            <v>72</v>
          </cell>
          <cell r="GI1161" t="str">
            <v/>
          </cell>
          <cell r="GJ1161">
            <v>0</v>
          </cell>
          <cell r="GK1161">
            <v>79.33</v>
          </cell>
          <cell r="GL1161">
            <v>71.25</v>
          </cell>
          <cell r="GM1161">
            <v>79</v>
          </cell>
          <cell r="GN1161">
            <v>72</v>
          </cell>
          <cell r="GO1161" t="str">
            <v/>
          </cell>
          <cell r="GP1161">
            <v>0</v>
          </cell>
          <cell r="GQ1161">
            <v>79.33</v>
          </cell>
          <cell r="GR1161">
            <v>71.25</v>
          </cell>
          <cell r="GS1161">
            <v>79</v>
          </cell>
          <cell r="GT1161">
            <v>72</v>
          </cell>
          <cell r="GU1161" t="str">
            <v/>
          </cell>
          <cell r="GV1161">
            <v>0</v>
          </cell>
          <cell r="GW1161">
            <v>81.92</v>
          </cell>
          <cell r="GX1161">
            <v>78.75</v>
          </cell>
          <cell r="GY1161">
            <v>70</v>
          </cell>
          <cell r="GZ1161">
            <v>78</v>
          </cell>
          <cell r="HA1161" t="str">
            <v>EKO-L</v>
          </cell>
          <cell r="HB1161">
            <v>0</v>
          </cell>
          <cell r="HC1161">
            <v>83.83</v>
          </cell>
          <cell r="HD1161">
            <v>75.75</v>
          </cell>
          <cell r="HE1161">
            <v>77.5</v>
          </cell>
          <cell r="HF1161">
            <v>79</v>
          </cell>
          <cell r="HH1161">
            <v>0</v>
          </cell>
          <cell r="HM1161" t="str">
            <v/>
          </cell>
          <cell r="HN1161" t="str">
            <v/>
          </cell>
          <cell r="HS1161">
            <v>0</v>
          </cell>
          <cell r="HT1161" t="str">
            <v>PKN</v>
          </cell>
          <cell r="HU1161">
            <v>0</v>
          </cell>
          <cell r="HV1161" t="str">
            <v>IND</v>
          </cell>
          <cell r="HW1161">
            <v>0</v>
          </cell>
          <cell r="HX1161" t="str">
            <v>MAT-W</v>
          </cell>
          <cell r="HY1161">
            <v>0</v>
          </cell>
          <cell r="HZ1161" t="str">
            <v>SEJ-W</v>
          </cell>
          <cell r="IA1161">
            <v>0</v>
          </cell>
          <cell r="IB1161" t="str">
            <v>IGR-W</v>
          </cell>
          <cell r="IC1161">
            <v>0</v>
          </cell>
          <cell r="ID1161" t="str">
            <v>SBO</v>
          </cell>
          <cell r="IE1161">
            <v>0</v>
          </cell>
          <cell r="IF1161" t="str">
            <v>PJO</v>
          </cell>
          <cell r="IG1161">
            <v>0</v>
          </cell>
          <cell r="IH1161" t="str">
            <v>PRA</v>
          </cell>
          <cell r="II1161">
            <v>0</v>
          </cell>
          <cell r="IJ1161" t="str">
            <v>JAW</v>
          </cell>
          <cell r="IK1161">
            <v>0</v>
          </cell>
          <cell r="IL1161" t="str">
            <v>ARB</v>
          </cell>
          <cell r="IM1161">
            <v>0</v>
          </cell>
          <cell r="IN1161" t="str">
            <v>PKM</v>
          </cell>
          <cell r="IO1161">
            <v>0</v>
          </cell>
          <cell r="IP1161" t="str">
            <v>MAT-P</v>
          </cell>
          <cell r="IQ1161">
            <v>0</v>
          </cell>
          <cell r="IR1161" t="str">
            <v>BIO-P</v>
          </cell>
          <cell r="IS1161">
            <v>0</v>
          </cell>
          <cell r="IT1161" t="str">
            <v>FIS-P</v>
          </cell>
          <cell r="IU1161">
            <v>0</v>
          </cell>
          <cell r="IV1161" t="str">
            <v>KIM-P</v>
          </cell>
          <cell r="IW1161">
            <v>0</v>
          </cell>
          <cell r="IX1161" t="str">
            <v>EKO-L</v>
          </cell>
          <cell r="IY1161">
            <v>0</v>
          </cell>
          <cell r="JA1161">
            <v>0</v>
          </cell>
        </row>
        <row r="1162">
          <cell r="Q1162" t="str">
            <v/>
          </cell>
          <cell r="AB1162" t="str">
            <v/>
          </cell>
          <cell r="AC1162">
            <v>20</v>
          </cell>
          <cell r="AI1162" t="str">
            <v/>
          </cell>
          <cell r="AJ1162">
            <v>0</v>
          </cell>
          <cell r="AK1162">
            <v>83.25</v>
          </cell>
          <cell r="AL1162">
            <v>84.5</v>
          </cell>
          <cell r="AM1162">
            <v>88</v>
          </cell>
          <cell r="AN1162">
            <v>80</v>
          </cell>
          <cell r="AO1162" t="str">
            <v/>
          </cell>
          <cell r="AP1162">
            <v>0</v>
          </cell>
          <cell r="AQ1162">
            <v>85</v>
          </cell>
          <cell r="AR1162">
            <v>0</v>
          </cell>
          <cell r="AS1162">
            <v>78.5</v>
          </cell>
          <cell r="AT1162">
            <v>81</v>
          </cell>
          <cell r="AU1162" t="str">
            <v/>
          </cell>
          <cell r="AV1162">
            <v>0</v>
          </cell>
          <cell r="AW1162">
            <v>81.83</v>
          </cell>
          <cell r="AX1162">
            <v>84</v>
          </cell>
          <cell r="AY1162">
            <v>88</v>
          </cell>
          <cell r="AZ1162">
            <v>80</v>
          </cell>
          <cell r="BA1162" t="str">
            <v/>
          </cell>
          <cell r="BB1162">
            <v>0</v>
          </cell>
          <cell r="BC1162">
            <v>86.75</v>
          </cell>
          <cell r="BD1162">
            <v>84.5</v>
          </cell>
          <cell r="BE1162">
            <v>88</v>
          </cell>
          <cell r="BF1162">
            <v>82</v>
          </cell>
          <cell r="BG1162" t="str">
            <v/>
          </cell>
          <cell r="BH1162">
            <v>0</v>
          </cell>
          <cell r="BI1162">
            <v>84.33</v>
          </cell>
          <cell r="BJ1162">
            <v>80</v>
          </cell>
          <cell r="BK1162">
            <v>77.75</v>
          </cell>
          <cell r="BL1162">
            <v>78</v>
          </cell>
          <cell r="BM1162" t="str">
            <v/>
          </cell>
          <cell r="BN1162">
            <v>0</v>
          </cell>
          <cell r="BO1162">
            <v>81.13</v>
          </cell>
          <cell r="BP1162">
            <v>78.25</v>
          </cell>
          <cell r="BQ1162">
            <v>77.75</v>
          </cell>
          <cell r="BR1162">
            <v>85</v>
          </cell>
          <cell r="BS1162" t="str">
            <v/>
          </cell>
          <cell r="BT1162">
            <v>0</v>
          </cell>
          <cell r="BU1162">
            <v>86.5</v>
          </cell>
          <cell r="BV1162">
            <v>84.25</v>
          </cell>
          <cell r="BW1162">
            <v>88.5</v>
          </cell>
          <cell r="BX1162">
            <v>88</v>
          </cell>
          <cell r="BY1162" t="str">
            <v/>
          </cell>
          <cell r="BZ1162">
            <v>0</v>
          </cell>
          <cell r="CA1162">
            <v>86.78</v>
          </cell>
          <cell r="CB1162">
            <v>81.75</v>
          </cell>
          <cell r="CC1162">
            <v>81</v>
          </cell>
          <cell r="CD1162">
            <v>82</v>
          </cell>
          <cell r="CE1162" t="str">
            <v/>
          </cell>
          <cell r="CF1162">
            <v>0</v>
          </cell>
          <cell r="CG1162">
            <v>86.25</v>
          </cell>
          <cell r="CH1162">
            <v>76.25</v>
          </cell>
          <cell r="CI1162">
            <v>78</v>
          </cell>
          <cell r="CJ1162">
            <v>82</v>
          </cell>
          <cell r="CK1162" t="str">
            <v/>
          </cell>
          <cell r="CL1162">
            <v>0</v>
          </cell>
          <cell r="CM1162">
            <v>76.17</v>
          </cell>
          <cell r="CN1162">
            <v>83.5</v>
          </cell>
          <cell r="CO1162">
            <v>80</v>
          </cell>
          <cell r="CP1162">
            <v>78</v>
          </cell>
          <cell r="CQ1162" t="str">
            <v/>
          </cell>
          <cell r="CR1162">
            <v>0</v>
          </cell>
          <cell r="CS1162">
            <v>82.08</v>
          </cell>
          <cell r="CT1162">
            <v>89.75</v>
          </cell>
          <cell r="CU1162">
            <v>86.5</v>
          </cell>
          <cell r="CV1162">
            <v>83</v>
          </cell>
          <cell r="CW1162" t="str">
            <v/>
          </cell>
          <cell r="CX1162">
            <v>0</v>
          </cell>
          <cell r="CY1162">
            <v>82.44</v>
          </cell>
          <cell r="CZ1162">
            <v>83.75</v>
          </cell>
          <cell r="DA1162">
            <v>76.75</v>
          </cell>
          <cell r="DB1162">
            <v>83</v>
          </cell>
          <cell r="DC1162" t="str">
            <v/>
          </cell>
          <cell r="DD1162">
            <v>0</v>
          </cell>
          <cell r="DE1162">
            <v>91</v>
          </cell>
          <cell r="DF1162">
            <v>81</v>
          </cell>
          <cell r="DG1162">
            <v>81.75</v>
          </cell>
          <cell r="DH1162">
            <v>88</v>
          </cell>
          <cell r="DI1162" t="str">
            <v/>
          </cell>
          <cell r="DJ1162">
            <v>0</v>
          </cell>
          <cell r="DK1162">
            <v>0</v>
          </cell>
          <cell r="DL1162">
            <v>0</v>
          </cell>
          <cell r="DM1162">
            <v>0</v>
          </cell>
          <cell r="DN1162">
            <v>85</v>
          </cell>
          <cell r="DO1162" t="str">
            <v/>
          </cell>
          <cell r="DP1162">
            <v>0</v>
          </cell>
          <cell r="DQ1162">
            <v>89</v>
          </cell>
          <cell r="DR1162">
            <v>85.5</v>
          </cell>
          <cell r="DS1162">
            <v>91.5</v>
          </cell>
          <cell r="DT1162">
            <v>82</v>
          </cell>
          <cell r="DU1162" t="str">
            <v/>
          </cell>
          <cell r="DV1162">
            <v>0</v>
          </cell>
          <cell r="DW1162">
            <v>91</v>
          </cell>
          <cell r="DX1162">
            <v>86.75</v>
          </cell>
          <cell r="DY1162">
            <v>79.75</v>
          </cell>
          <cell r="DZ1162">
            <v>85</v>
          </cell>
          <cell r="EA1162" t="str">
            <v/>
          </cell>
          <cell r="EB1162">
            <v>0</v>
          </cell>
          <cell r="EC1162">
            <v>79.78</v>
          </cell>
          <cell r="ED1162">
            <v>78.25</v>
          </cell>
          <cell r="EE1162">
            <v>84.25</v>
          </cell>
          <cell r="EF1162">
            <v>77</v>
          </cell>
          <cell r="EG1162" t="str">
            <v/>
          </cell>
          <cell r="EH1162">
            <v>0</v>
          </cell>
          <cell r="EI1162">
            <v>78.5</v>
          </cell>
          <cell r="EJ1162">
            <v>74.75</v>
          </cell>
          <cell r="EK1162">
            <v>74.5</v>
          </cell>
          <cell r="EL1162">
            <v>76</v>
          </cell>
          <cell r="EM1162" t="str">
            <v/>
          </cell>
          <cell r="EN1162">
            <v>0</v>
          </cell>
          <cell r="EO1162">
            <v>78.5</v>
          </cell>
          <cell r="EP1162">
            <v>74.75</v>
          </cell>
          <cell r="EQ1162">
            <v>74.5</v>
          </cell>
          <cell r="ER1162">
            <v>76</v>
          </cell>
          <cell r="ES1162" t="str">
            <v/>
          </cell>
          <cell r="ET1162">
            <v>0</v>
          </cell>
          <cell r="EU1162">
            <v>78.5</v>
          </cell>
          <cell r="EV1162">
            <v>74.75</v>
          </cell>
          <cell r="EW1162">
            <v>74.5</v>
          </cell>
          <cell r="EX1162">
            <v>76</v>
          </cell>
          <cell r="EY1162" t="str">
            <v/>
          </cell>
          <cell r="EZ1162">
            <v>0</v>
          </cell>
          <cell r="FA1162">
            <v>79.33</v>
          </cell>
          <cell r="FB1162">
            <v>71.25</v>
          </cell>
          <cell r="FC1162">
            <v>79</v>
          </cell>
          <cell r="FD1162">
            <v>72</v>
          </cell>
          <cell r="FE1162" t="str">
            <v/>
          </cell>
          <cell r="FF1162">
            <v>0</v>
          </cell>
          <cell r="FG1162">
            <v>79.33</v>
          </cell>
          <cell r="FH1162">
            <v>71.25</v>
          </cell>
          <cell r="FI1162">
            <v>79</v>
          </cell>
          <cell r="FJ1162">
            <v>72</v>
          </cell>
          <cell r="FK1162" t="str">
            <v/>
          </cell>
          <cell r="FL1162">
            <v>0</v>
          </cell>
          <cell r="FM1162">
            <v>79.33</v>
          </cell>
          <cell r="FN1162">
            <v>71.25</v>
          </cell>
          <cell r="FO1162">
            <v>79</v>
          </cell>
          <cell r="FP1162">
            <v>72</v>
          </cell>
          <cell r="FQ1162" t="str">
            <v/>
          </cell>
          <cell r="FR1162">
            <v>0</v>
          </cell>
          <cell r="FS1162">
            <v>79.33</v>
          </cell>
          <cell r="FT1162">
            <v>71.25</v>
          </cell>
          <cell r="FU1162">
            <v>79</v>
          </cell>
          <cell r="FV1162">
            <v>72</v>
          </cell>
          <cell r="FW1162" t="str">
            <v/>
          </cell>
          <cell r="FX1162">
            <v>0</v>
          </cell>
          <cell r="FY1162">
            <v>79.33</v>
          </cell>
          <cell r="FZ1162">
            <v>71.25</v>
          </cell>
          <cell r="GA1162">
            <v>79</v>
          </cell>
          <cell r="GB1162">
            <v>72</v>
          </cell>
          <cell r="GC1162" t="str">
            <v/>
          </cell>
          <cell r="GD1162">
            <v>0</v>
          </cell>
          <cell r="GE1162">
            <v>79.33</v>
          </cell>
          <cell r="GF1162">
            <v>71.25</v>
          </cell>
          <cell r="GG1162">
            <v>79</v>
          </cell>
          <cell r="GH1162">
            <v>72</v>
          </cell>
          <cell r="GI1162" t="str">
            <v/>
          </cell>
          <cell r="GJ1162">
            <v>0</v>
          </cell>
          <cell r="GK1162">
            <v>79.33</v>
          </cell>
          <cell r="GL1162">
            <v>71.25</v>
          </cell>
          <cell r="GM1162">
            <v>79</v>
          </cell>
          <cell r="GN1162">
            <v>72</v>
          </cell>
          <cell r="GO1162" t="str">
            <v/>
          </cell>
          <cell r="GP1162">
            <v>0</v>
          </cell>
          <cell r="GQ1162">
            <v>79.33</v>
          </cell>
          <cell r="GR1162">
            <v>71.25</v>
          </cell>
          <cell r="GS1162">
            <v>79</v>
          </cell>
          <cell r="GT1162">
            <v>72</v>
          </cell>
          <cell r="GU1162" t="str">
            <v/>
          </cell>
          <cell r="GV1162">
            <v>0</v>
          </cell>
          <cell r="GW1162">
            <v>81.92</v>
          </cell>
          <cell r="GX1162">
            <v>78.75</v>
          </cell>
          <cell r="GY1162">
            <v>70</v>
          </cell>
          <cell r="GZ1162">
            <v>78</v>
          </cell>
          <cell r="HA1162" t="str">
            <v>EKO-L</v>
          </cell>
          <cell r="HB1162">
            <v>0</v>
          </cell>
          <cell r="HC1162">
            <v>83.83</v>
          </cell>
          <cell r="HD1162">
            <v>75.75</v>
          </cell>
          <cell r="HE1162">
            <v>77.5</v>
          </cell>
          <cell r="HF1162">
            <v>79</v>
          </cell>
          <cell r="HH1162">
            <v>0</v>
          </cell>
          <cell r="HM1162" t="str">
            <v/>
          </cell>
          <cell r="HN1162" t="str">
            <v/>
          </cell>
          <cell r="HS1162">
            <v>0</v>
          </cell>
          <cell r="HT1162" t="str">
            <v>PKN</v>
          </cell>
          <cell r="HU1162">
            <v>0</v>
          </cell>
          <cell r="HV1162" t="str">
            <v>IND</v>
          </cell>
          <cell r="HW1162">
            <v>0</v>
          </cell>
          <cell r="HX1162" t="str">
            <v>MAT-W</v>
          </cell>
          <cell r="HY1162">
            <v>0</v>
          </cell>
          <cell r="HZ1162" t="str">
            <v>SEJ-W</v>
          </cell>
          <cell r="IA1162">
            <v>0</v>
          </cell>
          <cell r="IB1162" t="str">
            <v>IGR-W</v>
          </cell>
          <cell r="IC1162">
            <v>0</v>
          </cell>
          <cell r="ID1162" t="str">
            <v>SBO</v>
          </cell>
          <cell r="IE1162">
            <v>0</v>
          </cell>
          <cell r="IF1162" t="str">
            <v>PJO</v>
          </cell>
          <cell r="IG1162">
            <v>0</v>
          </cell>
          <cell r="IH1162" t="str">
            <v>PRA</v>
          </cell>
          <cell r="II1162">
            <v>0</v>
          </cell>
          <cell r="IJ1162" t="str">
            <v>JAW</v>
          </cell>
          <cell r="IK1162">
            <v>0</v>
          </cell>
          <cell r="IL1162" t="str">
            <v>ARB</v>
          </cell>
          <cell r="IM1162">
            <v>0</v>
          </cell>
          <cell r="IN1162" t="str">
            <v>PKM</v>
          </cell>
          <cell r="IO1162">
            <v>0</v>
          </cell>
          <cell r="IP1162" t="str">
            <v>MAT-P</v>
          </cell>
          <cell r="IQ1162">
            <v>0</v>
          </cell>
          <cell r="IR1162" t="str">
            <v>BIO-P</v>
          </cell>
          <cell r="IS1162">
            <v>0</v>
          </cell>
          <cell r="IT1162" t="str">
            <v>FIS-P</v>
          </cell>
          <cell r="IU1162">
            <v>0</v>
          </cell>
          <cell r="IV1162" t="str">
            <v>KIM-P</v>
          </cell>
          <cell r="IW1162">
            <v>0</v>
          </cell>
          <cell r="IX1162" t="str">
            <v>EKO-L</v>
          </cell>
          <cell r="IY1162">
            <v>0</v>
          </cell>
          <cell r="JA1162">
            <v>0</v>
          </cell>
        </row>
        <row r="1163">
          <cell r="Q1163" t="str">
            <v/>
          </cell>
          <cell r="AB1163" t="str">
            <v/>
          </cell>
          <cell r="AC1163">
            <v>21</v>
          </cell>
          <cell r="AI1163" t="str">
            <v/>
          </cell>
          <cell r="AJ1163">
            <v>0</v>
          </cell>
          <cell r="AK1163">
            <v>83.25</v>
          </cell>
          <cell r="AL1163">
            <v>84.5</v>
          </cell>
          <cell r="AM1163">
            <v>88</v>
          </cell>
          <cell r="AN1163">
            <v>80</v>
          </cell>
          <cell r="AO1163" t="str">
            <v/>
          </cell>
          <cell r="AP1163">
            <v>0</v>
          </cell>
          <cell r="AQ1163">
            <v>85</v>
          </cell>
          <cell r="AR1163">
            <v>0</v>
          </cell>
          <cell r="AS1163">
            <v>78.5</v>
          </cell>
          <cell r="AT1163">
            <v>81</v>
          </cell>
          <cell r="AU1163" t="str">
            <v/>
          </cell>
          <cell r="AV1163">
            <v>0</v>
          </cell>
          <cell r="AW1163">
            <v>81.83</v>
          </cell>
          <cell r="AX1163">
            <v>84</v>
          </cell>
          <cell r="AY1163">
            <v>88</v>
          </cell>
          <cell r="AZ1163">
            <v>80</v>
          </cell>
          <cell r="BA1163" t="str">
            <v/>
          </cell>
          <cell r="BB1163">
            <v>0</v>
          </cell>
          <cell r="BC1163">
            <v>86.75</v>
          </cell>
          <cell r="BD1163">
            <v>84.5</v>
          </cell>
          <cell r="BE1163">
            <v>88</v>
          </cell>
          <cell r="BF1163">
            <v>82</v>
          </cell>
          <cell r="BG1163" t="str">
            <v/>
          </cell>
          <cell r="BH1163">
            <v>0</v>
          </cell>
          <cell r="BI1163">
            <v>84.33</v>
          </cell>
          <cell r="BJ1163">
            <v>80</v>
          </cell>
          <cell r="BK1163">
            <v>77.75</v>
          </cell>
          <cell r="BL1163">
            <v>78</v>
          </cell>
          <cell r="BM1163" t="str">
            <v/>
          </cell>
          <cell r="BN1163">
            <v>0</v>
          </cell>
          <cell r="BO1163">
            <v>81.13</v>
          </cell>
          <cell r="BP1163">
            <v>78.25</v>
          </cell>
          <cell r="BQ1163">
            <v>77.75</v>
          </cell>
          <cell r="BR1163">
            <v>85</v>
          </cell>
          <cell r="BS1163" t="str">
            <v/>
          </cell>
          <cell r="BT1163">
            <v>0</v>
          </cell>
          <cell r="BU1163">
            <v>86.5</v>
          </cell>
          <cell r="BV1163">
            <v>84.25</v>
          </cell>
          <cell r="BW1163">
            <v>88.5</v>
          </cell>
          <cell r="BX1163">
            <v>88</v>
          </cell>
          <cell r="BY1163" t="str">
            <v/>
          </cell>
          <cell r="BZ1163">
            <v>0</v>
          </cell>
          <cell r="CA1163">
            <v>86.78</v>
          </cell>
          <cell r="CB1163">
            <v>81.75</v>
          </cell>
          <cell r="CC1163">
            <v>81</v>
          </cell>
          <cell r="CD1163">
            <v>82</v>
          </cell>
          <cell r="CE1163" t="str">
            <v/>
          </cell>
          <cell r="CF1163">
            <v>0</v>
          </cell>
          <cell r="CG1163">
            <v>86.25</v>
          </cell>
          <cell r="CH1163">
            <v>76.25</v>
          </cell>
          <cell r="CI1163">
            <v>78</v>
          </cell>
          <cell r="CJ1163">
            <v>82</v>
          </cell>
          <cell r="CK1163" t="str">
            <v/>
          </cell>
          <cell r="CL1163">
            <v>0</v>
          </cell>
          <cell r="CM1163">
            <v>76.17</v>
          </cell>
          <cell r="CN1163">
            <v>83.5</v>
          </cell>
          <cell r="CO1163">
            <v>80</v>
          </cell>
          <cell r="CP1163">
            <v>78</v>
          </cell>
          <cell r="CQ1163" t="str">
            <v/>
          </cell>
          <cell r="CR1163">
            <v>0</v>
          </cell>
          <cell r="CS1163">
            <v>82.08</v>
          </cell>
          <cell r="CT1163">
            <v>89.75</v>
          </cell>
          <cell r="CU1163">
            <v>86.5</v>
          </cell>
          <cell r="CV1163">
            <v>83</v>
          </cell>
          <cell r="CW1163" t="str">
            <v/>
          </cell>
          <cell r="CX1163">
            <v>0</v>
          </cell>
          <cell r="CY1163">
            <v>82.44</v>
          </cell>
          <cell r="CZ1163">
            <v>83.75</v>
          </cell>
          <cell r="DA1163">
            <v>76.75</v>
          </cell>
          <cell r="DB1163">
            <v>83</v>
          </cell>
          <cell r="DC1163" t="str">
            <v/>
          </cell>
          <cell r="DD1163">
            <v>0</v>
          </cell>
          <cell r="DE1163">
            <v>91</v>
          </cell>
          <cell r="DF1163">
            <v>81</v>
          </cell>
          <cell r="DG1163">
            <v>81.75</v>
          </cell>
          <cell r="DH1163">
            <v>88</v>
          </cell>
          <cell r="DI1163" t="str">
            <v/>
          </cell>
          <cell r="DJ1163">
            <v>0</v>
          </cell>
          <cell r="DK1163">
            <v>0</v>
          </cell>
          <cell r="DL1163">
            <v>0</v>
          </cell>
          <cell r="DM1163">
            <v>0</v>
          </cell>
          <cell r="DN1163">
            <v>85</v>
          </cell>
          <cell r="DO1163" t="str">
            <v/>
          </cell>
          <cell r="DP1163">
            <v>0</v>
          </cell>
          <cell r="DQ1163">
            <v>89</v>
          </cell>
          <cell r="DR1163">
            <v>85.5</v>
          </cell>
          <cell r="DS1163">
            <v>91.5</v>
          </cell>
          <cell r="DT1163">
            <v>82</v>
          </cell>
          <cell r="DU1163" t="str">
            <v/>
          </cell>
          <cell r="DV1163">
            <v>0</v>
          </cell>
          <cell r="DW1163">
            <v>91</v>
          </cell>
          <cell r="DX1163">
            <v>86.75</v>
          </cell>
          <cell r="DY1163">
            <v>79.75</v>
          </cell>
          <cell r="DZ1163">
            <v>85</v>
          </cell>
          <cell r="EA1163" t="str">
            <v/>
          </cell>
          <cell r="EB1163">
            <v>0</v>
          </cell>
          <cell r="EC1163">
            <v>79.78</v>
          </cell>
          <cell r="ED1163">
            <v>78.25</v>
          </cell>
          <cell r="EE1163">
            <v>84.25</v>
          </cell>
          <cell r="EF1163">
            <v>77</v>
          </cell>
          <cell r="EG1163" t="str">
            <v/>
          </cell>
          <cell r="EH1163">
            <v>0</v>
          </cell>
          <cell r="EI1163">
            <v>78.5</v>
          </cell>
          <cell r="EJ1163">
            <v>74.75</v>
          </cell>
          <cell r="EK1163">
            <v>74.5</v>
          </cell>
          <cell r="EL1163">
            <v>76</v>
          </cell>
          <cell r="EM1163" t="str">
            <v/>
          </cell>
          <cell r="EN1163">
            <v>0</v>
          </cell>
          <cell r="EO1163">
            <v>78.5</v>
          </cell>
          <cell r="EP1163">
            <v>74.75</v>
          </cell>
          <cell r="EQ1163">
            <v>74.5</v>
          </cell>
          <cell r="ER1163">
            <v>76</v>
          </cell>
          <cell r="ES1163" t="str">
            <v/>
          </cell>
          <cell r="ET1163">
            <v>0</v>
          </cell>
          <cell r="EU1163">
            <v>78.5</v>
          </cell>
          <cell r="EV1163">
            <v>74.75</v>
          </cell>
          <cell r="EW1163">
            <v>74.5</v>
          </cell>
          <cell r="EX1163">
            <v>76</v>
          </cell>
          <cell r="EY1163" t="str">
            <v/>
          </cell>
          <cell r="EZ1163">
            <v>0</v>
          </cell>
          <cell r="FA1163">
            <v>79.33</v>
          </cell>
          <cell r="FB1163">
            <v>71.25</v>
          </cell>
          <cell r="FC1163">
            <v>79</v>
          </cell>
          <cell r="FD1163">
            <v>72</v>
          </cell>
          <cell r="FE1163" t="str">
            <v/>
          </cell>
          <cell r="FF1163">
            <v>0</v>
          </cell>
          <cell r="FG1163">
            <v>79.33</v>
          </cell>
          <cell r="FH1163">
            <v>71.25</v>
          </cell>
          <cell r="FI1163">
            <v>79</v>
          </cell>
          <cell r="FJ1163">
            <v>72</v>
          </cell>
          <cell r="FK1163" t="str">
            <v/>
          </cell>
          <cell r="FL1163">
            <v>0</v>
          </cell>
          <cell r="FM1163">
            <v>79.33</v>
          </cell>
          <cell r="FN1163">
            <v>71.25</v>
          </cell>
          <cell r="FO1163">
            <v>79</v>
          </cell>
          <cell r="FP1163">
            <v>72</v>
          </cell>
          <cell r="FQ1163" t="str">
            <v/>
          </cell>
          <cell r="FR1163">
            <v>0</v>
          </cell>
          <cell r="FS1163">
            <v>79.33</v>
          </cell>
          <cell r="FT1163">
            <v>71.25</v>
          </cell>
          <cell r="FU1163">
            <v>79</v>
          </cell>
          <cell r="FV1163">
            <v>72</v>
          </cell>
          <cell r="FW1163" t="str">
            <v/>
          </cell>
          <cell r="FX1163">
            <v>0</v>
          </cell>
          <cell r="FY1163">
            <v>79.33</v>
          </cell>
          <cell r="FZ1163">
            <v>71.25</v>
          </cell>
          <cell r="GA1163">
            <v>79</v>
          </cell>
          <cell r="GB1163">
            <v>72</v>
          </cell>
          <cell r="GC1163" t="str">
            <v/>
          </cell>
          <cell r="GD1163">
            <v>0</v>
          </cell>
          <cell r="GE1163">
            <v>79.33</v>
          </cell>
          <cell r="GF1163">
            <v>71.25</v>
          </cell>
          <cell r="GG1163">
            <v>79</v>
          </cell>
          <cell r="GH1163">
            <v>72</v>
          </cell>
          <cell r="GI1163" t="str">
            <v/>
          </cell>
          <cell r="GJ1163">
            <v>0</v>
          </cell>
          <cell r="GK1163">
            <v>79.33</v>
          </cell>
          <cell r="GL1163">
            <v>71.25</v>
          </cell>
          <cell r="GM1163">
            <v>79</v>
          </cell>
          <cell r="GN1163">
            <v>72</v>
          </cell>
          <cell r="GO1163" t="str">
            <v/>
          </cell>
          <cell r="GP1163">
            <v>0</v>
          </cell>
          <cell r="GQ1163">
            <v>79.33</v>
          </cell>
          <cell r="GR1163">
            <v>71.25</v>
          </cell>
          <cell r="GS1163">
            <v>79</v>
          </cell>
          <cell r="GT1163">
            <v>72</v>
          </cell>
          <cell r="GU1163" t="str">
            <v/>
          </cell>
          <cell r="GV1163">
            <v>0</v>
          </cell>
          <cell r="GW1163">
            <v>81.92</v>
          </cell>
          <cell r="GX1163">
            <v>78.75</v>
          </cell>
          <cell r="GY1163">
            <v>70</v>
          </cell>
          <cell r="GZ1163">
            <v>78</v>
          </cell>
          <cell r="HA1163" t="str">
            <v>EKO-L</v>
          </cell>
          <cell r="HB1163">
            <v>0</v>
          </cell>
          <cell r="HC1163">
            <v>83.83</v>
          </cell>
          <cell r="HD1163">
            <v>75.75</v>
          </cell>
          <cell r="HE1163">
            <v>77.5</v>
          </cell>
          <cell r="HF1163">
            <v>79</v>
          </cell>
          <cell r="HH1163">
            <v>0</v>
          </cell>
          <cell r="HM1163" t="str">
            <v/>
          </cell>
          <cell r="HN1163" t="str">
            <v/>
          </cell>
          <cell r="HS1163">
            <v>0</v>
          </cell>
          <cell r="HT1163" t="str">
            <v>PKN</v>
          </cell>
          <cell r="HU1163">
            <v>0</v>
          </cell>
          <cell r="HV1163" t="str">
            <v>IND</v>
          </cell>
          <cell r="HW1163">
            <v>0</v>
          </cell>
          <cell r="HX1163" t="str">
            <v>MAT-W</v>
          </cell>
          <cell r="HY1163">
            <v>0</v>
          </cell>
          <cell r="HZ1163" t="str">
            <v>SEJ-W</v>
          </cell>
          <cell r="IA1163">
            <v>0</v>
          </cell>
          <cell r="IB1163" t="str">
            <v>IGR-W</v>
          </cell>
          <cell r="IC1163">
            <v>0</v>
          </cell>
          <cell r="ID1163" t="str">
            <v>SBO</v>
          </cell>
          <cell r="IE1163">
            <v>0</v>
          </cell>
          <cell r="IF1163" t="str">
            <v>PJO</v>
          </cell>
          <cell r="IG1163">
            <v>0</v>
          </cell>
          <cell r="IH1163" t="str">
            <v>PRA</v>
          </cell>
          <cell r="II1163">
            <v>0</v>
          </cell>
          <cell r="IJ1163" t="str">
            <v>JAW</v>
          </cell>
          <cell r="IK1163">
            <v>0</v>
          </cell>
          <cell r="IL1163" t="str">
            <v>ARB</v>
          </cell>
          <cell r="IM1163">
            <v>0</v>
          </cell>
          <cell r="IN1163" t="str">
            <v>PKM</v>
          </cell>
          <cell r="IO1163">
            <v>0</v>
          </cell>
          <cell r="IP1163" t="str">
            <v>MAT-P</v>
          </cell>
          <cell r="IQ1163">
            <v>0</v>
          </cell>
          <cell r="IR1163" t="str">
            <v>BIO-P</v>
          </cell>
          <cell r="IS1163">
            <v>0</v>
          </cell>
          <cell r="IT1163" t="str">
            <v>FIS-P</v>
          </cell>
          <cell r="IU1163">
            <v>0</v>
          </cell>
          <cell r="IV1163" t="str">
            <v>KIM-P</v>
          </cell>
          <cell r="IW1163">
            <v>0</v>
          </cell>
          <cell r="IX1163" t="str">
            <v>EKO-L</v>
          </cell>
          <cell r="IY1163">
            <v>0</v>
          </cell>
          <cell r="JA1163">
            <v>0</v>
          </cell>
        </row>
        <row r="1164">
          <cell r="Q1164" t="str">
            <v/>
          </cell>
          <cell r="AB1164" t="str">
            <v/>
          </cell>
          <cell r="AC1164">
            <v>22</v>
          </cell>
          <cell r="AI1164" t="str">
            <v/>
          </cell>
          <cell r="AJ1164">
            <v>0</v>
          </cell>
          <cell r="AK1164">
            <v>83.25</v>
          </cell>
          <cell r="AL1164">
            <v>84.5</v>
          </cell>
          <cell r="AM1164">
            <v>88</v>
          </cell>
          <cell r="AN1164">
            <v>80</v>
          </cell>
          <cell r="AO1164" t="str">
            <v/>
          </cell>
          <cell r="AP1164">
            <v>0</v>
          </cell>
          <cell r="AQ1164">
            <v>85</v>
          </cell>
          <cell r="AR1164">
            <v>0</v>
          </cell>
          <cell r="AS1164">
            <v>78.5</v>
          </cell>
          <cell r="AT1164">
            <v>81</v>
          </cell>
          <cell r="AU1164" t="str">
            <v/>
          </cell>
          <cell r="AV1164">
            <v>0</v>
          </cell>
          <cell r="AW1164">
            <v>81.83</v>
          </cell>
          <cell r="AX1164">
            <v>84</v>
          </cell>
          <cell r="AY1164">
            <v>88</v>
          </cell>
          <cell r="AZ1164">
            <v>80</v>
          </cell>
          <cell r="BA1164" t="str">
            <v/>
          </cell>
          <cell r="BB1164">
            <v>0</v>
          </cell>
          <cell r="BC1164">
            <v>86.75</v>
          </cell>
          <cell r="BD1164">
            <v>84.5</v>
          </cell>
          <cell r="BE1164">
            <v>88</v>
          </cell>
          <cell r="BF1164">
            <v>82</v>
          </cell>
          <cell r="BG1164" t="str">
            <v/>
          </cell>
          <cell r="BH1164">
            <v>0</v>
          </cell>
          <cell r="BI1164">
            <v>84.33</v>
          </cell>
          <cell r="BJ1164">
            <v>80</v>
          </cell>
          <cell r="BK1164">
            <v>77.75</v>
          </cell>
          <cell r="BL1164">
            <v>78</v>
          </cell>
          <cell r="BM1164" t="str">
            <v/>
          </cell>
          <cell r="BN1164">
            <v>0</v>
          </cell>
          <cell r="BO1164">
            <v>81.13</v>
          </cell>
          <cell r="BP1164">
            <v>78.25</v>
          </cell>
          <cell r="BQ1164">
            <v>77.75</v>
          </cell>
          <cell r="BR1164">
            <v>85</v>
          </cell>
          <cell r="BS1164" t="str">
            <v/>
          </cell>
          <cell r="BT1164">
            <v>0</v>
          </cell>
          <cell r="BU1164">
            <v>86.5</v>
          </cell>
          <cell r="BV1164">
            <v>84.25</v>
          </cell>
          <cell r="BW1164">
            <v>88.5</v>
          </cell>
          <cell r="BX1164">
            <v>88</v>
          </cell>
          <cell r="BY1164" t="str">
            <v/>
          </cell>
          <cell r="BZ1164">
            <v>0</v>
          </cell>
          <cell r="CA1164">
            <v>86.78</v>
          </cell>
          <cell r="CB1164">
            <v>81.75</v>
          </cell>
          <cell r="CC1164">
            <v>81</v>
          </cell>
          <cell r="CD1164">
            <v>82</v>
          </cell>
          <cell r="CE1164" t="str">
            <v/>
          </cell>
          <cell r="CF1164">
            <v>0</v>
          </cell>
          <cell r="CG1164">
            <v>86.25</v>
          </cell>
          <cell r="CH1164">
            <v>76.25</v>
          </cell>
          <cell r="CI1164">
            <v>78</v>
          </cell>
          <cell r="CJ1164">
            <v>82</v>
          </cell>
          <cell r="CK1164" t="str">
            <v/>
          </cell>
          <cell r="CL1164">
            <v>0</v>
          </cell>
          <cell r="CM1164">
            <v>76.17</v>
          </cell>
          <cell r="CN1164">
            <v>83.5</v>
          </cell>
          <cell r="CO1164">
            <v>80</v>
          </cell>
          <cell r="CP1164">
            <v>78</v>
          </cell>
          <cell r="CQ1164" t="str">
            <v/>
          </cell>
          <cell r="CR1164">
            <v>0</v>
          </cell>
          <cell r="CS1164">
            <v>82.08</v>
          </cell>
          <cell r="CT1164">
            <v>89.75</v>
          </cell>
          <cell r="CU1164">
            <v>86.5</v>
          </cell>
          <cell r="CV1164">
            <v>83</v>
          </cell>
          <cell r="CW1164" t="str">
            <v/>
          </cell>
          <cell r="CX1164">
            <v>0</v>
          </cell>
          <cell r="CY1164">
            <v>82.44</v>
          </cell>
          <cell r="CZ1164">
            <v>83.75</v>
          </cell>
          <cell r="DA1164">
            <v>76.75</v>
          </cell>
          <cell r="DB1164">
            <v>83</v>
          </cell>
          <cell r="DC1164" t="str">
            <v/>
          </cell>
          <cell r="DD1164">
            <v>0</v>
          </cell>
          <cell r="DE1164">
            <v>91</v>
          </cell>
          <cell r="DF1164">
            <v>81</v>
          </cell>
          <cell r="DG1164">
            <v>81.75</v>
          </cell>
          <cell r="DH1164">
            <v>88</v>
          </cell>
          <cell r="DI1164" t="str">
            <v/>
          </cell>
          <cell r="DJ1164">
            <v>0</v>
          </cell>
          <cell r="DK1164">
            <v>0</v>
          </cell>
          <cell r="DL1164">
            <v>0</v>
          </cell>
          <cell r="DM1164">
            <v>0</v>
          </cell>
          <cell r="DN1164">
            <v>85</v>
          </cell>
          <cell r="DO1164" t="str">
            <v/>
          </cell>
          <cell r="DP1164">
            <v>0</v>
          </cell>
          <cell r="DQ1164">
            <v>89</v>
          </cell>
          <cell r="DR1164">
            <v>85.5</v>
          </cell>
          <cell r="DS1164">
            <v>91.5</v>
          </cell>
          <cell r="DT1164">
            <v>82</v>
          </cell>
          <cell r="DU1164" t="str">
            <v/>
          </cell>
          <cell r="DV1164">
            <v>0</v>
          </cell>
          <cell r="DW1164">
            <v>91</v>
          </cell>
          <cell r="DX1164">
            <v>86.75</v>
          </cell>
          <cell r="DY1164">
            <v>79.75</v>
          </cell>
          <cell r="DZ1164">
            <v>85</v>
          </cell>
          <cell r="EA1164" t="str">
            <v/>
          </cell>
          <cell r="EB1164">
            <v>0</v>
          </cell>
          <cell r="EC1164">
            <v>79.78</v>
          </cell>
          <cell r="ED1164">
            <v>78.25</v>
          </cell>
          <cell r="EE1164">
            <v>84.25</v>
          </cell>
          <cell r="EF1164">
            <v>77</v>
          </cell>
          <cell r="EG1164" t="str">
            <v/>
          </cell>
          <cell r="EH1164">
            <v>0</v>
          </cell>
          <cell r="EI1164">
            <v>78.5</v>
          </cell>
          <cell r="EJ1164">
            <v>74.75</v>
          </cell>
          <cell r="EK1164">
            <v>74.5</v>
          </cell>
          <cell r="EL1164">
            <v>76</v>
          </cell>
          <cell r="EM1164" t="str">
            <v/>
          </cell>
          <cell r="EN1164">
            <v>0</v>
          </cell>
          <cell r="EO1164">
            <v>78.5</v>
          </cell>
          <cell r="EP1164">
            <v>74.75</v>
          </cell>
          <cell r="EQ1164">
            <v>74.5</v>
          </cell>
          <cell r="ER1164">
            <v>76</v>
          </cell>
          <cell r="ES1164" t="str">
            <v/>
          </cell>
          <cell r="ET1164">
            <v>0</v>
          </cell>
          <cell r="EU1164">
            <v>78.5</v>
          </cell>
          <cell r="EV1164">
            <v>74.75</v>
          </cell>
          <cell r="EW1164">
            <v>74.5</v>
          </cell>
          <cell r="EX1164">
            <v>76</v>
          </cell>
          <cell r="EY1164" t="str">
            <v/>
          </cell>
          <cell r="EZ1164">
            <v>0</v>
          </cell>
          <cell r="FA1164">
            <v>79.33</v>
          </cell>
          <cell r="FB1164">
            <v>71.25</v>
          </cell>
          <cell r="FC1164">
            <v>79</v>
          </cell>
          <cell r="FD1164">
            <v>72</v>
          </cell>
          <cell r="FE1164" t="str">
            <v/>
          </cell>
          <cell r="FF1164">
            <v>0</v>
          </cell>
          <cell r="FG1164">
            <v>79.33</v>
          </cell>
          <cell r="FH1164">
            <v>71.25</v>
          </cell>
          <cell r="FI1164">
            <v>79</v>
          </cell>
          <cell r="FJ1164">
            <v>72</v>
          </cell>
          <cell r="FK1164" t="str">
            <v/>
          </cell>
          <cell r="FL1164">
            <v>0</v>
          </cell>
          <cell r="FM1164">
            <v>79.33</v>
          </cell>
          <cell r="FN1164">
            <v>71.25</v>
          </cell>
          <cell r="FO1164">
            <v>79</v>
          </cell>
          <cell r="FP1164">
            <v>72</v>
          </cell>
          <cell r="FQ1164" t="str">
            <v/>
          </cell>
          <cell r="FR1164">
            <v>0</v>
          </cell>
          <cell r="FS1164">
            <v>79.33</v>
          </cell>
          <cell r="FT1164">
            <v>71.25</v>
          </cell>
          <cell r="FU1164">
            <v>79</v>
          </cell>
          <cell r="FV1164">
            <v>72</v>
          </cell>
          <cell r="FW1164" t="str">
            <v/>
          </cell>
          <cell r="FX1164">
            <v>0</v>
          </cell>
          <cell r="FY1164">
            <v>79.33</v>
          </cell>
          <cell r="FZ1164">
            <v>71.25</v>
          </cell>
          <cell r="GA1164">
            <v>79</v>
          </cell>
          <cell r="GB1164">
            <v>72</v>
          </cell>
          <cell r="GC1164" t="str">
            <v/>
          </cell>
          <cell r="GD1164">
            <v>0</v>
          </cell>
          <cell r="GE1164">
            <v>79.33</v>
          </cell>
          <cell r="GF1164">
            <v>71.25</v>
          </cell>
          <cell r="GG1164">
            <v>79</v>
          </cell>
          <cell r="GH1164">
            <v>72</v>
          </cell>
          <cell r="GI1164" t="str">
            <v/>
          </cell>
          <cell r="GJ1164">
            <v>0</v>
          </cell>
          <cell r="GK1164">
            <v>79.33</v>
          </cell>
          <cell r="GL1164">
            <v>71.25</v>
          </cell>
          <cell r="GM1164">
            <v>79</v>
          </cell>
          <cell r="GN1164">
            <v>72</v>
          </cell>
          <cell r="GO1164" t="str">
            <v/>
          </cell>
          <cell r="GP1164">
            <v>0</v>
          </cell>
          <cell r="GQ1164">
            <v>79.33</v>
          </cell>
          <cell r="GR1164">
            <v>71.25</v>
          </cell>
          <cell r="GS1164">
            <v>79</v>
          </cell>
          <cell r="GT1164">
            <v>72</v>
          </cell>
          <cell r="GU1164" t="str">
            <v/>
          </cell>
          <cell r="GV1164">
            <v>0</v>
          </cell>
          <cell r="GW1164">
            <v>81.92</v>
          </cell>
          <cell r="GX1164">
            <v>78.75</v>
          </cell>
          <cell r="GY1164">
            <v>70</v>
          </cell>
          <cell r="GZ1164">
            <v>78</v>
          </cell>
          <cell r="HA1164" t="str">
            <v>EKO-L</v>
          </cell>
          <cell r="HB1164">
            <v>0</v>
          </cell>
          <cell r="HC1164">
            <v>83.83</v>
          </cell>
          <cell r="HD1164">
            <v>75.75</v>
          </cell>
          <cell r="HE1164">
            <v>77.5</v>
          </cell>
          <cell r="HF1164">
            <v>79</v>
          </cell>
          <cell r="HH1164">
            <v>0</v>
          </cell>
          <cell r="HM1164" t="str">
            <v/>
          </cell>
          <cell r="HN1164" t="str">
            <v/>
          </cell>
          <cell r="HS1164">
            <v>0</v>
          </cell>
          <cell r="HT1164" t="str">
            <v>PKN</v>
          </cell>
          <cell r="HU1164">
            <v>0</v>
          </cell>
          <cell r="HV1164" t="str">
            <v>IND</v>
          </cell>
          <cell r="HW1164">
            <v>0</v>
          </cell>
          <cell r="HX1164" t="str">
            <v>MAT-W</v>
          </cell>
          <cell r="HY1164">
            <v>0</v>
          </cell>
          <cell r="HZ1164" t="str">
            <v>SEJ-W</v>
          </cell>
          <cell r="IA1164">
            <v>0</v>
          </cell>
          <cell r="IB1164" t="str">
            <v>IGR-W</v>
          </cell>
          <cell r="IC1164">
            <v>0</v>
          </cell>
          <cell r="ID1164" t="str">
            <v>SBO</v>
          </cell>
          <cell r="IE1164">
            <v>0</v>
          </cell>
          <cell r="IF1164" t="str">
            <v>PJO</v>
          </cell>
          <cell r="IG1164">
            <v>0</v>
          </cell>
          <cell r="IH1164" t="str">
            <v>PRA</v>
          </cell>
          <cell r="II1164">
            <v>0</v>
          </cell>
          <cell r="IJ1164" t="str">
            <v>JAW</v>
          </cell>
          <cell r="IK1164">
            <v>0</v>
          </cell>
          <cell r="IL1164" t="str">
            <v>ARB</v>
          </cell>
          <cell r="IM1164">
            <v>0</v>
          </cell>
          <cell r="IN1164" t="str">
            <v>PKM</v>
          </cell>
          <cell r="IO1164">
            <v>0</v>
          </cell>
          <cell r="IP1164" t="str">
            <v>MAT-P</v>
          </cell>
          <cell r="IQ1164">
            <v>0</v>
          </cell>
          <cell r="IR1164" t="str">
            <v>BIO-P</v>
          </cell>
          <cell r="IS1164">
            <v>0</v>
          </cell>
          <cell r="IT1164" t="str">
            <v>FIS-P</v>
          </cell>
          <cell r="IU1164">
            <v>0</v>
          </cell>
          <cell r="IV1164" t="str">
            <v>KIM-P</v>
          </cell>
          <cell r="IW1164">
            <v>0</v>
          </cell>
          <cell r="IX1164" t="str">
            <v>EKO-L</v>
          </cell>
          <cell r="IY1164">
            <v>0</v>
          </cell>
          <cell r="JA1164">
            <v>0</v>
          </cell>
        </row>
        <row r="1165">
          <cell r="Q1165" t="str">
            <v/>
          </cell>
          <cell r="AB1165" t="str">
            <v/>
          </cell>
          <cell r="AC1165">
            <v>23</v>
          </cell>
          <cell r="AI1165" t="str">
            <v/>
          </cell>
          <cell r="AJ1165">
            <v>0</v>
          </cell>
          <cell r="AK1165">
            <v>83.25</v>
          </cell>
          <cell r="AL1165">
            <v>84.5</v>
          </cell>
          <cell r="AM1165">
            <v>88</v>
          </cell>
          <cell r="AN1165">
            <v>80</v>
          </cell>
          <cell r="AO1165" t="str">
            <v/>
          </cell>
          <cell r="AP1165">
            <v>0</v>
          </cell>
          <cell r="AQ1165">
            <v>85</v>
          </cell>
          <cell r="AR1165">
            <v>0</v>
          </cell>
          <cell r="AS1165">
            <v>78.5</v>
          </cell>
          <cell r="AT1165">
            <v>81</v>
          </cell>
          <cell r="AU1165" t="str">
            <v/>
          </cell>
          <cell r="AV1165">
            <v>0</v>
          </cell>
          <cell r="AW1165">
            <v>81.83</v>
          </cell>
          <cell r="AX1165">
            <v>84</v>
          </cell>
          <cell r="AY1165">
            <v>88</v>
          </cell>
          <cell r="AZ1165">
            <v>80</v>
          </cell>
          <cell r="BA1165" t="str">
            <v/>
          </cell>
          <cell r="BB1165">
            <v>0</v>
          </cell>
          <cell r="BC1165">
            <v>86.75</v>
          </cell>
          <cell r="BD1165">
            <v>84.5</v>
          </cell>
          <cell r="BE1165">
            <v>88</v>
          </cell>
          <cell r="BF1165">
            <v>82</v>
          </cell>
          <cell r="BG1165" t="str">
            <v/>
          </cell>
          <cell r="BH1165">
            <v>0</v>
          </cell>
          <cell r="BI1165">
            <v>84.33</v>
          </cell>
          <cell r="BJ1165">
            <v>80</v>
          </cell>
          <cell r="BK1165">
            <v>77.75</v>
          </cell>
          <cell r="BL1165">
            <v>78</v>
          </cell>
          <cell r="BM1165" t="str">
            <v/>
          </cell>
          <cell r="BN1165">
            <v>0</v>
          </cell>
          <cell r="BO1165">
            <v>81.13</v>
          </cell>
          <cell r="BP1165">
            <v>78.25</v>
          </cell>
          <cell r="BQ1165">
            <v>77.75</v>
          </cell>
          <cell r="BR1165">
            <v>85</v>
          </cell>
          <cell r="BS1165" t="str">
            <v/>
          </cell>
          <cell r="BT1165">
            <v>0</v>
          </cell>
          <cell r="BU1165">
            <v>86.5</v>
          </cell>
          <cell r="BV1165">
            <v>84.25</v>
          </cell>
          <cell r="BW1165">
            <v>88.5</v>
          </cell>
          <cell r="BX1165">
            <v>88</v>
          </cell>
          <cell r="BY1165" t="str">
            <v/>
          </cell>
          <cell r="BZ1165">
            <v>0</v>
          </cell>
          <cell r="CA1165">
            <v>86.78</v>
          </cell>
          <cell r="CB1165">
            <v>81.75</v>
          </cell>
          <cell r="CC1165">
            <v>81</v>
          </cell>
          <cell r="CD1165">
            <v>82</v>
          </cell>
          <cell r="CE1165" t="str">
            <v/>
          </cell>
          <cell r="CF1165">
            <v>0</v>
          </cell>
          <cell r="CG1165">
            <v>86.25</v>
          </cell>
          <cell r="CH1165">
            <v>76.25</v>
          </cell>
          <cell r="CI1165">
            <v>78</v>
          </cell>
          <cell r="CJ1165">
            <v>82</v>
          </cell>
          <cell r="CK1165" t="str">
            <v/>
          </cell>
          <cell r="CL1165">
            <v>0</v>
          </cell>
          <cell r="CM1165">
            <v>76.17</v>
          </cell>
          <cell r="CN1165">
            <v>83.5</v>
          </cell>
          <cell r="CO1165">
            <v>80</v>
          </cell>
          <cell r="CP1165">
            <v>78</v>
          </cell>
          <cell r="CQ1165" t="str">
            <v/>
          </cell>
          <cell r="CR1165">
            <v>0</v>
          </cell>
          <cell r="CS1165">
            <v>82.08</v>
          </cell>
          <cell r="CT1165">
            <v>89.75</v>
          </cell>
          <cell r="CU1165">
            <v>86.5</v>
          </cell>
          <cell r="CV1165">
            <v>83</v>
          </cell>
          <cell r="CW1165" t="str">
            <v/>
          </cell>
          <cell r="CX1165">
            <v>0</v>
          </cell>
          <cell r="CY1165">
            <v>82.44</v>
          </cell>
          <cell r="CZ1165">
            <v>83.75</v>
          </cell>
          <cell r="DA1165">
            <v>76.75</v>
          </cell>
          <cell r="DB1165">
            <v>83</v>
          </cell>
          <cell r="DC1165" t="str">
            <v/>
          </cell>
          <cell r="DD1165">
            <v>0</v>
          </cell>
          <cell r="DE1165">
            <v>91</v>
          </cell>
          <cell r="DF1165">
            <v>81</v>
          </cell>
          <cell r="DG1165">
            <v>81.75</v>
          </cell>
          <cell r="DH1165">
            <v>88</v>
          </cell>
          <cell r="DI1165" t="str">
            <v/>
          </cell>
          <cell r="DJ1165">
            <v>0</v>
          </cell>
          <cell r="DK1165">
            <v>0</v>
          </cell>
          <cell r="DL1165">
            <v>0</v>
          </cell>
          <cell r="DM1165">
            <v>0</v>
          </cell>
          <cell r="DN1165">
            <v>85</v>
          </cell>
          <cell r="DO1165" t="str">
            <v/>
          </cell>
          <cell r="DP1165">
            <v>0</v>
          </cell>
          <cell r="DQ1165">
            <v>89</v>
          </cell>
          <cell r="DR1165">
            <v>85.5</v>
          </cell>
          <cell r="DS1165">
            <v>91.5</v>
          </cell>
          <cell r="DT1165">
            <v>82</v>
          </cell>
          <cell r="DU1165" t="str">
            <v/>
          </cell>
          <cell r="DV1165">
            <v>0</v>
          </cell>
          <cell r="DW1165">
            <v>91</v>
          </cell>
          <cell r="DX1165">
            <v>86.75</v>
          </cell>
          <cell r="DY1165">
            <v>79.75</v>
          </cell>
          <cell r="DZ1165">
            <v>85</v>
          </cell>
          <cell r="EA1165" t="str">
            <v/>
          </cell>
          <cell r="EB1165">
            <v>0</v>
          </cell>
          <cell r="EC1165">
            <v>79.78</v>
          </cell>
          <cell r="ED1165">
            <v>78.25</v>
          </cell>
          <cell r="EE1165">
            <v>84.25</v>
          </cell>
          <cell r="EF1165">
            <v>77</v>
          </cell>
          <cell r="EG1165" t="str">
            <v/>
          </cell>
          <cell r="EH1165">
            <v>0</v>
          </cell>
          <cell r="EI1165">
            <v>78.5</v>
          </cell>
          <cell r="EJ1165">
            <v>74.75</v>
          </cell>
          <cell r="EK1165">
            <v>74.5</v>
          </cell>
          <cell r="EL1165">
            <v>76</v>
          </cell>
          <cell r="EM1165" t="str">
            <v/>
          </cell>
          <cell r="EN1165">
            <v>0</v>
          </cell>
          <cell r="EO1165">
            <v>78.5</v>
          </cell>
          <cell r="EP1165">
            <v>74.75</v>
          </cell>
          <cell r="EQ1165">
            <v>74.5</v>
          </cell>
          <cell r="ER1165">
            <v>76</v>
          </cell>
          <cell r="ES1165" t="str">
            <v/>
          </cell>
          <cell r="ET1165">
            <v>0</v>
          </cell>
          <cell r="EU1165">
            <v>78.5</v>
          </cell>
          <cell r="EV1165">
            <v>74.75</v>
          </cell>
          <cell r="EW1165">
            <v>74.5</v>
          </cell>
          <cell r="EX1165">
            <v>76</v>
          </cell>
          <cell r="EY1165" t="str">
            <v/>
          </cell>
          <cell r="EZ1165">
            <v>0</v>
          </cell>
          <cell r="FA1165">
            <v>79.33</v>
          </cell>
          <cell r="FB1165">
            <v>71.25</v>
          </cell>
          <cell r="FC1165">
            <v>79</v>
          </cell>
          <cell r="FD1165">
            <v>72</v>
          </cell>
          <cell r="FE1165" t="str">
            <v/>
          </cell>
          <cell r="FF1165">
            <v>0</v>
          </cell>
          <cell r="FG1165">
            <v>79.33</v>
          </cell>
          <cell r="FH1165">
            <v>71.25</v>
          </cell>
          <cell r="FI1165">
            <v>79</v>
          </cell>
          <cell r="FJ1165">
            <v>72</v>
          </cell>
          <cell r="FK1165" t="str">
            <v/>
          </cell>
          <cell r="FL1165">
            <v>0</v>
          </cell>
          <cell r="FM1165">
            <v>79.33</v>
          </cell>
          <cell r="FN1165">
            <v>71.25</v>
          </cell>
          <cell r="FO1165">
            <v>79</v>
          </cell>
          <cell r="FP1165">
            <v>72</v>
          </cell>
          <cell r="FQ1165" t="str">
            <v/>
          </cell>
          <cell r="FR1165">
            <v>0</v>
          </cell>
          <cell r="FS1165">
            <v>79.33</v>
          </cell>
          <cell r="FT1165">
            <v>71.25</v>
          </cell>
          <cell r="FU1165">
            <v>79</v>
          </cell>
          <cell r="FV1165">
            <v>72</v>
          </cell>
          <cell r="FW1165" t="str">
            <v/>
          </cell>
          <cell r="FX1165">
            <v>0</v>
          </cell>
          <cell r="FY1165">
            <v>79.33</v>
          </cell>
          <cell r="FZ1165">
            <v>71.25</v>
          </cell>
          <cell r="GA1165">
            <v>79</v>
          </cell>
          <cell r="GB1165">
            <v>72</v>
          </cell>
          <cell r="GC1165" t="str">
            <v/>
          </cell>
          <cell r="GD1165">
            <v>0</v>
          </cell>
          <cell r="GE1165">
            <v>79.33</v>
          </cell>
          <cell r="GF1165">
            <v>71.25</v>
          </cell>
          <cell r="GG1165">
            <v>79</v>
          </cell>
          <cell r="GH1165">
            <v>72</v>
          </cell>
          <cell r="GI1165" t="str">
            <v/>
          </cell>
          <cell r="GJ1165">
            <v>0</v>
          </cell>
          <cell r="GK1165">
            <v>79.33</v>
          </cell>
          <cell r="GL1165">
            <v>71.25</v>
          </cell>
          <cell r="GM1165">
            <v>79</v>
          </cell>
          <cell r="GN1165">
            <v>72</v>
          </cell>
          <cell r="GO1165" t="str">
            <v/>
          </cell>
          <cell r="GP1165">
            <v>0</v>
          </cell>
          <cell r="GQ1165">
            <v>79.33</v>
          </cell>
          <cell r="GR1165">
            <v>71.25</v>
          </cell>
          <cell r="GS1165">
            <v>79</v>
          </cell>
          <cell r="GT1165">
            <v>72</v>
          </cell>
          <cell r="GU1165" t="str">
            <v/>
          </cell>
          <cell r="GV1165">
            <v>0</v>
          </cell>
          <cell r="GW1165">
            <v>81.92</v>
          </cell>
          <cell r="GX1165">
            <v>78.75</v>
          </cell>
          <cell r="GY1165">
            <v>70</v>
          </cell>
          <cell r="GZ1165">
            <v>78</v>
          </cell>
          <cell r="HA1165" t="str">
            <v>EKO-L</v>
          </cell>
          <cell r="HB1165">
            <v>0</v>
          </cell>
          <cell r="HC1165">
            <v>83.83</v>
          </cell>
          <cell r="HD1165">
            <v>75.75</v>
          </cell>
          <cell r="HE1165">
            <v>77.5</v>
          </cell>
          <cell r="HF1165">
            <v>79</v>
          </cell>
          <cell r="HH1165">
            <v>0</v>
          </cell>
          <cell r="HM1165" t="str">
            <v/>
          </cell>
          <cell r="HN1165" t="str">
            <v/>
          </cell>
          <cell r="HS1165">
            <v>0</v>
          </cell>
          <cell r="HT1165" t="str">
            <v>PKN</v>
          </cell>
          <cell r="HU1165">
            <v>0</v>
          </cell>
          <cell r="HV1165" t="str">
            <v>IND</v>
          </cell>
          <cell r="HW1165">
            <v>0</v>
          </cell>
          <cell r="HX1165" t="str">
            <v>MAT-W</v>
          </cell>
          <cell r="HY1165">
            <v>0</v>
          </cell>
          <cell r="HZ1165" t="str">
            <v>SEJ-W</v>
          </cell>
          <cell r="IA1165">
            <v>0</v>
          </cell>
          <cell r="IB1165" t="str">
            <v>IGR-W</v>
          </cell>
          <cell r="IC1165">
            <v>0</v>
          </cell>
          <cell r="ID1165" t="str">
            <v>SBO</v>
          </cell>
          <cell r="IE1165">
            <v>0</v>
          </cell>
          <cell r="IF1165" t="str">
            <v>PJO</v>
          </cell>
          <cell r="IG1165">
            <v>0</v>
          </cell>
          <cell r="IH1165" t="str">
            <v>PRA</v>
          </cell>
          <cell r="II1165">
            <v>0</v>
          </cell>
          <cell r="IJ1165" t="str">
            <v>JAW</v>
          </cell>
          <cell r="IK1165">
            <v>0</v>
          </cell>
          <cell r="IL1165" t="str">
            <v>ARB</v>
          </cell>
          <cell r="IM1165">
            <v>0</v>
          </cell>
          <cell r="IN1165" t="str">
            <v>PKM</v>
          </cell>
          <cell r="IO1165">
            <v>0</v>
          </cell>
          <cell r="IP1165" t="str">
            <v>MAT-P</v>
          </cell>
          <cell r="IQ1165">
            <v>0</v>
          </cell>
          <cell r="IR1165" t="str">
            <v>BIO-P</v>
          </cell>
          <cell r="IS1165">
            <v>0</v>
          </cell>
          <cell r="IT1165" t="str">
            <v>FIS-P</v>
          </cell>
          <cell r="IU1165">
            <v>0</v>
          </cell>
          <cell r="IV1165" t="str">
            <v>KIM-P</v>
          </cell>
          <cell r="IW1165">
            <v>0</v>
          </cell>
          <cell r="IX1165" t="str">
            <v>EKO-L</v>
          </cell>
          <cell r="IY1165">
            <v>0</v>
          </cell>
          <cell r="JA1165">
            <v>0</v>
          </cell>
        </row>
        <row r="1166">
          <cell r="Q1166" t="str">
            <v/>
          </cell>
          <cell r="AB1166" t="str">
            <v/>
          </cell>
          <cell r="AC1166">
            <v>24</v>
          </cell>
          <cell r="AI1166" t="str">
            <v/>
          </cell>
          <cell r="AJ1166">
            <v>0</v>
          </cell>
          <cell r="AK1166">
            <v>83.25</v>
          </cell>
          <cell r="AL1166">
            <v>84.5</v>
          </cell>
          <cell r="AM1166">
            <v>88</v>
          </cell>
          <cell r="AN1166">
            <v>80</v>
          </cell>
          <cell r="AO1166" t="str">
            <v/>
          </cell>
          <cell r="AP1166">
            <v>0</v>
          </cell>
          <cell r="AQ1166">
            <v>85</v>
          </cell>
          <cell r="AR1166">
            <v>0</v>
          </cell>
          <cell r="AS1166">
            <v>78.5</v>
          </cell>
          <cell r="AT1166">
            <v>81</v>
          </cell>
          <cell r="AU1166" t="str">
            <v/>
          </cell>
          <cell r="AV1166">
            <v>0</v>
          </cell>
          <cell r="AW1166">
            <v>81.83</v>
          </cell>
          <cell r="AX1166">
            <v>84</v>
          </cell>
          <cell r="AY1166">
            <v>88</v>
          </cell>
          <cell r="AZ1166">
            <v>80</v>
          </cell>
          <cell r="BA1166" t="str">
            <v/>
          </cell>
          <cell r="BB1166">
            <v>0</v>
          </cell>
          <cell r="BC1166">
            <v>86.75</v>
          </cell>
          <cell r="BD1166">
            <v>84.5</v>
          </cell>
          <cell r="BE1166">
            <v>88</v>
          </cell>
          <cell r="BF1166">
            <v>82</v>
          </cell>
          <cell r="BG1166" t="str">
            <v/>
          </cell>
          <cell r="BH1166">
            <v>0</v>
          </cell>
          <cell r="BI1166">
            <v>84.33</v>
          </cell>
          <cell r="BJ1166">
            <v>80</v>
          </cell>
          <cell r="BK1166">
            <v>77.75</v>
          </cell>
          <cell r="BL1166">
            <v>78</v>
          </cell>
          <cell r="BM1166" t="str">
            <v/>
          </cell>
          <cell r="BN1166">
            <v>0</v>
          </cell>
          <cell r="BO1166">
            <v>81.13</v>
          </cell>
          <cell r="BP1166">
            <v>78.25</v>
          </cell>
          <cell r="BQ1166">
            <v>77.75</v>
          </cell>
          <cell r="BR1166">
            <v>85</v>
          </cell>
          <cell r="BS1166" t="str">
            <v/>
          </cell>
          <cell r="BT1166">
            <v>0</v>
          </cell>
          <cell r="BU1166">
            <v>86.5</v>
          </cell>
          <cell r="BV1166">
            <v>84.25</v>
          </cell>
          <cell r="BW1166">
            <v>88.5</v>
          </cell>
          <cell r="BX1166">
            <v>88</v>
          </cell>
          <cell r="BY1166" t="str">
            <v/>
          </cell>
          <cell r="BZ1166">
            <v>0</v>
          </cell>
          <cell r="CA1166">
            <v>86.78</v>
          </cell>
          <cell r="CB1166">
            <v>81.75</v>
          </cell>
          <cell r="CC1166">
            <v>81</v>
          </cell>
          <cell r="CD1166">
            <v>82</v>
          </cell>
          <cell r="CE1166" t="str">
            <v/>
          </cell>
          <cell r="CF1166">
            <v>0</v>
          </cell>
          <cell r="CG1166">
            <v>86.25</v>
          </cell>
          <cell r="CH1166">
            <v>76.25</v>
          </cell>
          <cell r="CI1166">
            <v>78</v>
          </cell>
          <cell r="CJ1166">
            <v>82</v>
          </cell>
          <cell r="CK1166" t="str">
            <v/>
          </cell>
          <cell r="CL1166">
            <v>0</v>
          </cell>
          <cell r="CM1166">
            <v>76.17</v>
          </cell>
          <cell r="CN1166">
            <v>83.5</v>
          </cell>
          <cell r="CO1166">
            <v>80</v>
          </cell>
          <cell r="CP1166">
            <v>78</v>
          </cell>
          <cell r="CQ1166" t="str">
            <v/>
          </cell>
          <cell r="CR1166">
            <v>0</v>
          </cell>
          <cell r="CS1166">
            <v>82.08</v>
          </cell>
          <cell r="CT1166">
            <v>89.75</v>
          </cell>
          <cell r="CU1166">
            <v>86.5</v>
          </cell>
          <cell r="CV1166">
            <v>83</v>
          </cell>
          <cell r="CW1166" t="str">
            <v/>
          </cell>
          <cell r="CX1166">
            <v>0</v>
          </cell>
          <cell r="CY1166">
            <v>82.44</v>
          </cell>
          <cell r="CZ1166">
            <v>83.75</v>
          </cell>
          <cell r="DA1166">
            <v>76.75</v>
          </cell>
          <cell r="DB1166">
            <v>83</v>
          </cell>
          <cell r="DC1166" t="str">
            <v/>
          </cell>
          <cell r="DD1166">
            <v>0</v>
          </cell>
          <cell r="DE1166">
            <v>91</v>
          </cell>
          <cell r="DF1166">
            <v>81</v>
          </cell>
          <cell r="DG1166">
            <v>81.75</v>
          </cell>
          <cell r="DH1166">
            <v>88</v>
          </cell>
          <cell r="DI1166" t="str">
            <v/>
          </cell>
          <cell r="DJ1166">
            <v>0</v>
          </cell>
          <cell r="DK1166">
            <v>0</v>
          </cell>
          <cell r="DL1166">
            <v>0</v>
          </cell>
          <cell r="DM1166">
            <v>0</v>
          </cell>
          <cell r="DN1166">
            <v>85</v>
          </cell>
          <cell r="DO1166" t="str">
            <v/>
          </cell>
          <cell r="DP1166">
            <v>0</v>
          </cell>
          <cell r="DQ1166">
            <v>89</v>
          </cell>
          <cell r="DR1166">
            <v>85.5</v>
          </cell>
          <cell r="DS1166">
            <v>91.5</v>
          </cell>
          <cell r="DT1166">
            <v>82</v>
          </cell>
          <cell r="DU1166" t="str">
            <v/>
          </cell>
          <cell r="DV1166">
            <v>0</v>
          </cell>
          <cell r="DW1166">
            <v>91</v>
          </cell>
          <cell r="DX1166">
            <v>86.75</v>
          </cell>
          <cell r="DY1166">
            <v>79.75</v>
          </cell>
          <cell r="DZ1166">
            <v>85</v>
          </cell>
          <cell r="EA1166" t="str">
            <v/>
          </cell>
          <cell r="EB1166">
            <v>0</v>
          </cell>
          <cell r="EC1166">
            <v>79.78</v>
          </cell>
          <cell r="ED1166">
            <v>78.25</v>
          </cell>
          <cell r="EE1166">
            <v>84.25</v>
          </cell>
          <cell r="EF1166">
            <v>77</v>
          </cell>
          <cell r="EG1166" t="str">
            <v/>
          </cell>
          <cell r="EH1166">
            <v>0</v>
          </cell>
          <cell r="EI1166">
            <v>78.5</v>
          </cell>
          <cell r="EJ1166">
            <v>74.75</v>
          </cell>
          <cell r="EK1166">
            <v>74.5</v>
          </cell>
          <cell r="EL1166">
            <v>76</v>
          </cell>
          <cell r="EM1166" t="str">
            <v/>
          </cell>
          <cell r="EN1166">
            <v>0</v>
          </cell>
          <cell r="EO1166">
            <v>78.5</v>
          </cell>
          <cell r="EP1166">
            <v>74.75</v>
          </cell>
          <cell r="EQ1166">
            <v>74.5</v>
          </cell>
          <cell r="ER1166">
            <v>76</v>
          </cell>
          <cell r="ES1166" t="str">
            <v/>
          </cell>
          <cell r="ET1166">
            <v>0</v>
          </cell>
          <cell r="EU1166">
            <v>78.5</v>
          </cell>
          <cell r="EV1166">
            <v>74.75</v>
          </cell>
          <cell r="EW1166">
            <v>74.5</v>
          </cell>
          <cell r="EX1166">
            <v>76</v>
          </cell>
          <cell r="EY1166" t="str">
            <v/>
          </cell>
          <cell r="EZ1166">
            <v>0</v>
          </cell>
          <cell r="FA1166">
            <v>79.33</v>
          </cell>
          <cell r="FB1166">
            <v>71.25</v>
          </cell>
          <cell r="FC1166">
            <v>79</v>
          </cell>
          <cell r="FD1166">
            <v>72</v>
          </cell>
          <cell r="FE1166" t="str">
            <v/>
          </cell>
          <cell r="FF1166">
            <v>0</v>
          </cell>
          <cell r="FG1166">
            <v>79.33</v>
          </cell>
          <cell r="FH1166">
            <v>71.25</v>
          </cell>
          <cell r="FI1166">
            <v>79</v>
          </cell>
          <cell r="FJ1166">
            <v>72</v>
          </cell>
          <cell r="FK1166" t="str">
            <v/>
          </cell>
          <cell r="FL1166">
            <v>0</v>
          </cell>
          <cell r="FM1166">
            <v>79.33</v>
          </cell>
          <cell r="FN1166">
            <v>71.25</v>
          </cell>
          <cell r="FO1166">
            <v>79</v>
          </cell>
          <cell r="FP1166">
            <v>72</v>
          </cell>
          <cell r="FQ1166" t="str">
            <v/>
          </cell>
          <cell r="FR1166">
            <v>0</v>
          </cell>
          <cell r="FS1166">
            <v>79.33</v>
          </cell>
          <cell r="FT1166">
            <v>71.25</v>
          </cell>
          <cell r="FU1166">
            <v>79</v>
          </cell>
          <cell r="FV1166">
            <v>72</v>
          </cell>
          <cell r="FW1166" t="str">
            <v/>
          </cell>
          <cell r="FX1166">
            <v>0</v>
          </cell>
          <cell r="FY1166">
            <v>79.33</v>
          </cell>
          <cell r="FZ1166">
            <v>71.25</v>
          </cell>
          <cell r="GA1166">
            <v>79</v>
          </cell>
          <cell r="GB1166">
            <v>72</v>
          </cell>
          <cell r="GC1166" t="str">
            <v/>
          </cell>
          <cell r="GD1166">
            <v>0</v>
          </cell>
          <cell r="GE1166">
            <v>79.33</v>
          </cell>
          <cell r="GF1166">
            <v>71.25</v>
          </cell>
          <cell r="GG1166">
            <v>79</v>
          </cell>
          <cell r="GH1166">
            <v>72</v>
          </cell>
          <cell r="GI1166" t="str">
            <v/>
          </cell>
          <cell r="GJ1166">
            <v>0</v>
          </cell>
          <cell r="GK1166">
            <v>79.33</v>
          </cell>
          <cell r="GL1166">
            <v>71.25</v>
          </cell>
          <cell r="GM1166">
            <v>79</v>
          </cell>
          <cell r="GN1166">
            <v>72</v>
          </cell>
          <cell r="GO1166" t="str">
            <v/>
          </cell>
          <cell r="GP1166">
            <v>0</v>
          </cell>
          <cell r="GQ1166">
            <v>79.33</v>
          </cell>
          <cell r="GR1166">
            <v>71.25</v>
          </cell>
          <cell r="GS1166">
            <v>79</v>
          </cell>
          <cell r="GT1166">
            <v>72</v>
          </cell>
          <cell r="GU1166" t="str">
            <v/>
          </cell>
          <cell r="GV1166">
            <v>0</v>
          </cell>
          <cell r="GW1166">
            <v>81.92</v>
          </cell>
          <cell r="GX1166">
            <v>78.75</v>
          </cell>
          <cell r="GY1166">
            <v>70</v>
          </cell>
          <cell r="GZ1166">
            <v>78</v>
          </cell>
          <cell r="HA1166" t="str">
            <v>EKO-L</v>
          </cell>
          <cell r="HB1166">
            <v>0</v>
          </cell>
          <cell r="HC1166">
            <v>83.83</v>
          </cell>
          <cell r="HD1166">
            <v>75.75</v>
          </cell>
          <cell r="HE1166">
            <v>77.5</v>
          </cell>
          <cell r="HF1166">
            <v>79</v>
          </cell>
          <cell r="HH1166">
            <v>0</v>
          </cell>
          <cell r="HM1166" t="str">
            <v/>
          </cell>
          <cell r="HN1166" t="str">
            <v/>
          </cell>
          <cell r="HS1166">
            <v>0</v>
          </cell>
          <cell r="HT1166" t="str">
            <v>PKN</v>
          </cell>
          <cell r="HU1166">
            <v>0</v>
          </cell>
          <cell r="HV1166" t="str">
            <v>IND</v>
          </cell>
          <cell r="HW1166">
            <v>0</v>
          </cell>
          <cell r="HX1166" t="str">
            <v>MAT-W</v>
          </cell>
          <cell r="HY1166">
            <v>0</v>
          </cell>
          <cell r="HZ1166" t="str">
            <v>SEJ-W</v>
          </cell>
          <cell r="IA1166">
            <v>0</v>
          </cell>
          <cell r="IB1166" t="str">
            <v>IGR-W</v>
          </cell>
          <cell r="IC1166">
            <v>0</v>
          </cell>
          <cell r="ID1166" t="str">
            <v>SBO</v>
          </cell>
          <cell r="IE1166">
            <v>0</v>
          </cell>
          <cell r="IF1166" t="str">
            <v>PJO</v>
          </cell>
          <cell r="IG1166">
            <v>0</v>
          </cell>
          <cell r="IH1166" t="str">
            <v>PRA</v>
          </cell>
          <cell r="II1166">
            <v>0</v>
          </cell>
          <cell r="IJ1166" t="str">
            <v>JAW</v>
          </cell>
          <cell r="IK1166">
            <v>0</v>
          </cell>
          <cell r="IL1166" t="str">
            <v>ARB</v>
          </cell>
          <cell r="IM1166">
            <v>0</v>
          </cell>
          <cell r="IN1166" t="str">
            <v>PKM</v>
          </cell>
          <cell r="IO1166">
            <v>0</v>
          </cell>
          <cell r="IP1166" t="str">
            <v>MAT-P</v>
          </cell>
          <cell r="IQ1166">
            <v>0</v>
          </cell>
          <cell r="IR1166" t="str">
            <v>BIO-P</v>
          </cell>
          <cell r="IS1166">
            <v>0</v>
          </cell>
          <cell r="IT1166" t="str">
            <v>FIS-P</v>
          </cell>
          <cell r="IU1166">
            <v>0</v>
          </cell>
          <cell r="IV1166" t="str">
            <v>KIM-P</v>
          </cell>
          <cell r="IW1166">
            <v>0</v>
          </cell>
          <cell r="IX1166" t="str">
            <v>EKO-L</v>
          </cell>
          <cell r="IY1166">
            <v>0</v>
          </cell>
          <cell r="JA1166">
            <v>0</v>
          </cell>
        </row>
        <row r="1167">
          <cell r="Q1167" t="str">
            <v/>
          </cell>
          <cell r="AB1167" t="str">
            <v/>
          </cell>
          <cell r="AC1167">
            <v>25</v>
          </cell>
          <cell r="AI1167" t="str">
            <v/>
          </cell>
          <cell r="AJ1167">
            <v>0</v>
          </cell>
          <cell r="AK1167">
            <v>83.25</v>
          </cell>
          <cell r="AL1167">
            <v>84.5</v>
          </cell>
          <cell r="AM1167">
            <v>88</v>
          </cell>
          <cell r="AN1167">
            <v>80</v>
          </cell>
          <cell r="AO1167" t="str">
            <v/>
          </cell>
          <cell r="AP1167">
            <v>0</v>
          </cell>
          <cell r="AQ1167">
            <v>85</v>
          </cell>
          <cell r="AR1167">
            <v>0</v>
          </cell>
          <cell r="AS1167">
            <v>78.5</v>
          </cell>
          <cell r="AT1167">
            <v>81</v>
          </cell>
          <cell r="AU1167" t="str">
            <v/>
          </cell>
          <cell r="AV1167">
            <v>0</v>
          </cell>
          <cell r="AW1167">
            <v>81.83</v>
          </cell>
          <cell r="AX1167">
            <v>84</v>
          </cell>
          <cell r="AY1167">
            <v>88</v>
          </cell>
          <cell r="AZ1167">
            <v>80</v>
          </cell>
          <cell r="BA1167" t="str">
            <v/>
          </cell>
          <cell r="BB1167">
            <v>0</v>
          </cell>
          <cell r="BC1167">
            <v>86.75</v>
          </cell>
          <cell r="BD1167">
            <v>84.5</v>
          </cell>
          <cell r="BE1167">
            <v>88</v>
          </cell>
          <cell r="BF1167">
            <v>82</v>
          </cell>
          <cell r="BG1167" t="str">
            <v/>
          </cell>
          <cell r="BH1167">
            <v>0</v>
          </cell>
          <cell r="BI1167">
            <v>84.33</v>
          </cell>
          <cell r="BJ1167">
            <v>80</v>
          </cell>
          <cell r="BK1167">
            <v>77.75</v>
          </cell>
          <cell r="BL1167">
            <v>78</v>
          </cell>
          <cell r="BM1167" t="str">
            <v/>
          </cell>
          <cell r="BN1167">
            <v>0</v>
          </cell>
          <cell r="BO1167">
            <v>81.13</v>
          </cell>
          <cell r="BP1167">
            <v>78.25</v>
          </cell>
          <cell r="BQ1167">
            <v>77.75</v>
          </cell>
          <cell r="BR1167">
            <v>85</v>
          </cell>
          <cell r="BS1167" t="str">
            <v/>
          </cell>
          <cell r="BT1167">
            <v>0</v>
          </cell>
          <cell r="BU1167">
            <v>86.5</v>
          </cell>
          <cell r="BV1167">
            <v>84.25</v>
          </cell>
          <cell r="BW1167">
            <v>88.5</v>
          </cell>
          <cell r="BX1167">
            <v>88</v>
          </cell>
          <cell r="BY1167" t="str">
            <v/>
          </cell>
          <cell r="BZ1167">
            <v>0</v>
          </cell>
          <cell r="CA1167">
            <v>86.78</v>
          </cell>
          <cell r="CB1167">
            <v>81.75</v>
          </cell>
          <cell r="CC1167">
            <v>81</v>
          </cell>
          <cell r="CD1167">
            <v>82</v>
          </cell>
          <cell r="CE1167" t="str">
            <v/>
          </cell>
          <cell r="CF1167">
            <v>0</v>
          </cell>
          <cell r="CG1167">
            <v>86.25</v>
          </cell>
          <cell r="CH1167">
            <v>76.25</v>
          </cell>
          <cell r="CI1167">
            <v>78</v>
          </cell>
          <cell r="CJ1167">
            <v>82</v>
          </cell>
          <cell r="CK1167" t="str">
            <v/>
          </cell>
          <cell r="CL1167">
            <v>0</v>
          </cell>
          <cell r="CM1167">
            <v>76.17</v>
          </cell>
          <cell r="CN1167">
            <v>83.5</v>
          </cell>
          <cell r="CO1167">
            <v>80</v>
          </cell>
          <cell r="CP1167">
            <v>78</v>
          </cell>
          <cell r="CQ1167" t="str">
            <v/>
          </cell>
          <cell r="CR1167">
            <v>0</v>
          </cell>
          <cell r="CS1167">
            <v>82.08</v>
          </cell>
          <cell r="CT1167">
            <v>89.75</v>
          </cell>
          <cell r="CU1167">
            <v>86.5</v>
          </cell>
          <cell r="CV1167">
            <v>83</v>
          </cell>
          <cell r="CW1167" t="str">
            <v/>
          </cell>
          <cell r="CX1167">
            <v>0</v>
          </cell>
          <cell r="CY1167">
            <v>82.44</v>
          </cell>
          <cell r="CZ1167">
            <v>83.75</v>
          </cell>
          <cell r="DA1167">
            <v>76.75</v>
          </cell>
          <cell r="DB1167">
            <v>83</v>
          </cell>
          <cell r="DC1167" t="str">
            <v/>
          </cell>
          <cell r="DD1167">
            <v>0</v>
          </cell>
          <cell r="DE1167">
            <v>91</v>
          </cell>
          <cell r="DF1167">
            <v>81</v>
          </cell>
          <cell r="DG1167">
            <v>81.75</v>
          </cell>
          <cell r="DH1167">
            <v>88</v>
          </cell>
          <cell r="DI1167" t="str">
            <v/>
          </cell>
          <cell r="DJ1167">
            <v>0</v>
          </cell>
          <cell r="DK1167">
            <v>0</v>
          </cell>
          <cell r="DL1167">
            <v>0</v>
          </cell>
          <cell r="DM1167">
            <v>0</v>
          </cell>
          <cell r="DN1167">
            <v>85</v>
          </cell>
          <cell r="DO1167" t="str">
            <v/>
          </cell>
          <cell r="DP1167">
            <v>0</v>
          </cell>
          <cell r="DQ1167">
            <v>89</v>
          </cell>
          <cell r="DR1167">
            <v>85.5</v>
          </cell>
          <cell r="DS1167">
            <v>91.5</v>
          </cell>
          <cell r="DT1167">
            <v>82</v>
          </cell>
          <cell r="DU1167" t="str">
            <v/>
          </cell>
          <cell r="DV1167">
            <v>0</v>
          </cell>
          <cell r="DW1167">
            <v>91</v>
          </cell>
          <cell r="DX1167">
            <v>86.75</v>
          </cell>
          <cell r="DY1167">
            <v>79.75</v>
          </cell>
          <cell r="DZ1167">
            <v>85</v>
          </cell>
          <cell r="EA1167" t="str">
            <v/>
          </cell>
          <cell r="EB1167">
            <v>0</v>
          </cell>
          <cell r="EC1167">
            <v>79.78</v>
          </cell>
          <cell r="ED1167">
            <v>78.25</v>
          </cell>
          <cell r="EE1167">
            <v>84.25</v>
          </cell>
          <cell r="EF1167">
            <v>77</v>
          </cell>
          <cell r="EG1167" t="str">
            <v/>
          </cell>
          <cell r="EH1167">
            <v>0</v>
          </cell>
          <cell r="EI1167">
            <v>78.5</v>
          </cell>
          <cell r="EJ1167">
            <v>74.75</v>
          </cell>
          <cell r="EK1167">
            <v>74.5</v>
          </cell>
          <cell r="EL1167">
            <v>76</v>
          </cell>
          <cell r="EM1167" t="str">
            <v/>
          </cell>
          <cell r="EN1167">
            <v>0</v>
          </cell>
          <cell r="EO1167">
            <v>78.5</v>
          </cell>
          <cell r="EP1167">
            <v>74.75</v>
          </cell>
          <cell r="EQ1167">
            <v>74.5</v>
          </cell>
          <cell r="ER1167">
            <v>76</v>
          </cell>
          <cell r="ES1167" t="str">
            <v/>
          </cell>
          <cell r="ET1167">
            <v>0</v>
          </cell>
          <cell r="EU1167">
            <v>78.5</v>
          </cell>
          <cell r="EV1167">
            <v>74.75</v>
          </cell>
          <cell r="EW1167">
            <v>74.5</v>
          </cell>
          <cell r="EX1167">
            <v>76</v>
          </cell>
          <cell r="EY1167" t="str">
            <v/>
          </cell>
          <cell r="EZ1167">
            <v>0</v>
          </cell>
          <cell r="FA1167">
            <v>79.33</v>
          </cell>
          <cell r="FB1167">
            <v>71.25</v>
          </cell>
          <cell r="FC1167">
            <v>79</v>
          </cell>
          <cell r="FD1167">
            <v>72</v>
          </cell>
          <cell r="FE1167" t="str">
            <v/>
          </cell>
          <cell r="FF1167">
            <v>0</v>
          </cell>
          <cell r="FG1167">
            <v>79.33</v>
          </cell>
          <cell r="FH1167">
            <v>71.25</v>
          </cell>
          <cell r="FI1167">
            <v>79</v>
          </cell>
          <cell r="FJ1167">
            <v>72</v>
          </cell>
          <cell r="FK1167" t="str">
            <v/>
          </cell>
          <cell r="FL1167">
            <v>0</v>
          </cell>
          <cell r="FM1167">
            <v>79.33</v>
          </cell>
          <cell r="FN1167">
            <v>71.25</v>
          </cell>
          <cell r="FO1167">
            <v>79</v>
          </cell>
          <cell r="FP1167">
            <v>72</v>
          </cell>
          <cell r="FQ1167" t="str">
            <v/>
          </cell>
          <cell r="FR1167">
            <v>0</v>
          </cell>
          <cell r="FS1167">
            <v>79.33</v>
          </cell>
          <cell r="FT1167">
            <v>71.25</v>
          </cell>
          <cell r="FU1167">
            <v>79</v>
          </cell>
          <cell r="FV1167">
            <v>72</v>
          </cell>
          <cell r="FW1167" t="str">
            <v/>
          </cell>
          <cell r="FX1167">
            <v>0</v>
          </cell>
          <cell r="FY1167">
            <v>79.33</v>
          </cell>
          <cell r="FZ1167">
            <v>71.25</v>
          </cell>
          <cell r="GA1167">
            <v>79</v>
          </cell>
          <cell r="GB1167">
            <v>72</v>
          </cell>
          <cell r="GC1167" t="str">
            <v/>
          </cell>
          <cell r="GD1167">
            <v>0</v>
          </cell>
          <cell r="GE1167">
            <v>79.33</v>
          </cell>
          <cell r="GF1167">
            <v>71.25</v>
          </cell>
          <cell r="GG1167">
            <v>79</v>
          </cell>
          <cell r="GH1167">
            <v>72</v>
          </cell>
          <cell r="GI1167" t="str">
            <v/>
          </cell>
          <cell r="GJ1167">
            <v>0</v>
          </cell>
          <cell r="GK1167">
            <v>79.33</v>
          </cell>
          <cell r="GL1167">
            <v>71.25</v>
          </cell>
          <cell r="GM1167">
            <v>79</v>
          </cell>
          <cell r="GN1167">
            <v>72</v>
          </cell>
          <cell r="GO1167" t="str">
            <v/>
          </cell>
          <cell r="GP1167">
            <v>0</v>
          </cell>
          <cell r="GQ1167">
            <v>79.33</v>
          </cell>
          <cell r="GR1167">
            <v>71.25</v>
          </cell>
          <cell r="GS1167">
            <v>79</v>
          </cell>
          <cell r="GT1167">
            <v>72</v>
          </cell>
          <cell r="GU1167" t="str">
            <v/>
          </cell>
          <cell r="GV1167">
            <v>0</v>
          </cell>
          <cell r="GW1167">
            <v>81.92</v>
          </cell>
          <cell r="GX1167">
            <v>78.75</v>
          </cell>
          <cell r="GY1167">
            <v>70</v>
          </cell>
          <cell r="GZ1167">
            <v>78</v>
          </cell>
          <cell r="HA1167" t="str">
            <v>EKO-L</v>
          </cell>
          <cell r="HB1167">
            <v>0</v>
          </cell>
          <cell r="HC1167">
            <v>83.83</v>
          </cell>
          <cell r="HD1167">
            <v>75.75</v>
          </cell>
          <cell r="HE1167">
            <v>77.5</v>
          </cell>
          <cell r="HF1167">
            <v>79</v>
          </cell>
          <cell r="HH1167">
            <v>0</v>
          </cell>
          <cell r="HM1167" t="str">
            <v/>
          </cell>
          <cell r="HN1167" t="str">
            <v/>
          </cell>
          <cell r="HS1167">
            <v>0</v>
          </cell>
          <cell r="HT1167" t="str">
            <v>PKN</v>
          </cell>
          <cell r="HU1167">
            <v>0</v>
          </cell>
          <cell r="HV1167" t="str">
            <v>IND</v>
          </cell>
          <cell r="HW1167">
            <v>0</v>
          </cell>
          <cell r="HX1167" t="str">
            <v>MAT-W</v>
          </cell>
          <cell r="HY1167">
            <v>0</v>
          </cell>
          <cell r="HZ1167" t="str">
            <v>SEJ-W</v>
          </cell>
          <cell r="IA1167">
            <v>0</v>
          </cell>
          <cell r="IB1167" t="str">
            <v>IGR-W</v>
          </cell>
          <cell r="IC1167">
            <v>0</v>
          </cell>
          <cell r="ID1167" t="str">
            <v>SBO</v>
          </cell>
          <cell r="IE1167">
            <v>0</v>
          </cell>
          <cell r="IF1167" t="str">
            <v>PJO</v>
          </cell>
          <cell r="IG1167">
            <v>0</v>
          </cell>
          <cell r="IH1167" t="str">
            <v>PRA</v>
          </cell>
          <cell r="II1167">
            <v>0</v>
          </cell>
          <cell r="IJ1167" t="str">
            <v>JAW</v>
          </cell>
          <cell r="IK1167">
            <v>0</v>
          </cell>
          <cell r="IL1167" t="str">
            <v>ARB</v>
          </cell>
          <cell r="IM1167">
            <v>0</v>
          </cell>
          <cell r="IN1167" t="str">
            <v>PKM</v>
          </cell>
          <cell r="IO1167">
            <v>0</v>
          </cell>
          <cell r="IP1167" t="str">
            <v>MAT-P</v>
          </cell>
          <cell r="IQ1167">
            <v>0</v>
          </cell>
          <cell r="IR1167" t="str">
            <v>BIO-P</v>
          </cell>
          <cell r="IS1167">
            <v>0</v>
          </cell>
          <cell r="IT1167" t="str">
            <v>FIS-P</v>
          </cell>
          <cell r="IU1167">
            <v>0</v>
          </cell>
          <cell r="IV1167" t="str">
            <v>KIM-P</v>
          </cell>
          <cell r="IW1167">
            <v>0</v>
          </cell>
          <cell r="IX1167" t="str">
            <v>EKO-L</v>
          </cell>
          <cell r="IY1167">
            <v>0</v>
          </cell>
          <cell r="JA1167">
            <v>0</v>
          </cell>
        </row>
        <row r="1168">
          <cell r="Q1168" t="str">
            <v/>
          </cell>
          <cell r="AB1168" t="str">
            <v/>
          </cell>
          <cell r="AC1168">
            <v>26</v>
          </cell>
          <cell r="AI1168" t="str">
            <v/>
          </cell>
          <cell r="AJ1168">
            <v>0</v>
          </cell>
          <cell r="AK1168">
            <v>83.25</v>
          </cell>
          <cell r="AL1168">
            <v>84.5</v>
          </cell>
          <cell r="AM1168">
            <v>88</v>
          </cell>
          <cell r="AN1168">
            <v>80</v>
          </cell>
          <cell r="AO1168" t="str">
            <v/>
          </cell>
          <cell r="AP1168">
            <v>0</v>
          </cell>
          <cell r="AQ1168">
            <v>85</v>
          </cell>
          <cell r="AR1168">
            <v>0</v>
          </cell>
          <cell r="AS1168">
            <v>78.5</v>
          </cell>
          <cell r="AT1168">
            <v>81</v>
          </cell>
          <cell r="AU1168" t="str">
            <v/>
          </cell>
          <cell r="AV1168">
            <v>0</v>
          </cell>
          <cell r="AW1168">
            <v>81.83</v>
          </cell>
          <cell r="AX1168">
            <v>84</v>
          </cell>
          <cell r="AY1168">
            <v>88</v>
          </cell>
          <cell r="AZ1168">
            <v>80</v>
          </cell>
          <cell r="BA1168" t="str">
            <v/>
          </cell>
          <cell r="BB1168">
            <v>0</v>
          </cell>
          <cell r="BC1168">
            <v>86.75</v>
          </cell>
          <cell r="BD1168">
            <v>84.5</v>
          </cell>
          <cell r="BE1168">
            <v>88</v>
          </cell>
          <cell r="BF1168">
            <v>82</v>
          </cell>
          <cell r="BG1168" t="str">
            <v/>
          </cell>
          <cell r="BH1168">
            <v>0</v>
          </cell>
          <cell r="BI1168">
            <v>84.33</v>
          </cell>
          <cell r="BJ1168">
            <v>80</v>
          </cell>
          <cell r="BK1168">
            <v>77.75</v>
          </cell>
          <cell r="BL1168">
            <v>78</v>
          </cell>
          <cell r="BM1168" t="str">
            <v/>
          </cell>
          <cell r="BN1168">
            <v>0</v>
          </cell>
          <cell r="BO1168">
            <v>81.13</v>
          </cell>
          <cell r="BP1168">
            <v>78.25</v>
          </cell>
          <cell r="BQ1168">
            <v>77.75</v>
          </cell>
          <cell r="BR1168">
            <v>85</v>
          </cell>
          <cell r="BS1168" t="str">
            <v/>
          </cell>
          <cell r="BT1168">
            <v>0</v>
          </cell>
          <cell r="BU1168">
            <v>86.5</v>
          </cell>
          <cell r="BV1168">
            <v>84.25</v>
          </cell>
          <cell r="BW1168">
            <v>88.5</v>
          </cell>
          <cell r="BX1168">
            <v>88</v>
          </cell>
          <cell r="BY1168" t="str">
            <v/>
          </cell>
          <cell r="BZ1168">
            <v>0</v>
          </cell>
          <cell r="CA1168">
            <v>86.78</v>
          </cell>
          <cell r="CB1168">
            <v>81.75</v>
          </cell>
          <cell r="CC1168">
            <v>81</v>
          </cell>
          <cell r="CD1168">
            <v>82</v>
          </cell>
          <cell r="CE1168" t="str">
            <v/>
          </cell>
          <cell r="CF1168">
            <v>0</v>
          </cell>
          <cell r="CG1168">
            <v>86.25</v>
          </cell>
          <cell r="CH1168">
            <v>76.25</v>
          </cell>
          <cell r="CI1168">
            <v>78</v>
          </cell>
          <cell r="CJ1168">
            <v>82</v>
          </cell>
          <cell r="CK1168" t="str">
            <v/>
          </cell>
          <cell r="CL1168">
            <v>0</v>
          </cell>
          <cell r="CM1168">
            <v>76.17</v>
          </cell>
          <cell r="CN1168">
            <v>83.5</v>
          </cell>
          <cell r="CO1168">
            <v>80</v>
          </cell>
          <cell r="CP1168">
            <v>78</v>
          </cell>
          <cell r="CQ1168" t="str">
            <v/>
          </cell>
          <cell r="CR1168">
            <v>0</v>
          </cell>
          <cell r="CS1168">
            <v>82.08</v>
          </cell>
          <cell r="CT1168">
            <v>89.75</v>
          </cell>
          <cell r="CU1168">
            <v>86.5</v>
          </cell>
          <cell r="CV1168">
            <v>83</v>
          </cell>
          <cell r="CW1168" t="str">
            <v/>
          </cell>
          <cell r="CX1168">
            <v>0</v>
          </cell>
          <cell r="CY1168">
            <v>82.44</v>
          </cell>
          <cell r="CZ1168">
            <v>83.75</v>
          </cell>
          <cell r="DA1168">
            <v>76.75</v>
          </cell>
          <cell r="DB1168">
            <v>83</v>
          </cell>
          <cell r="DC1168" t="str">
            <v/>
          </cell>
          <cell r="DD1168">
            <v>0</v>
          </cell>
          <cell r="DE1168">
            <v>91</v>
          </cell>
          <cell r="DF1168">
            <v>81</v>
          </cell>
          <cell r="DG1168">
            <v>81.75</v>
          </cell>
          <cell r="DH1168">
            <v>88</v>
          </cell>
          <cell r="DI1168" t="str">
            <v/>
          </cell>
          <cell r="DJ1168">
            <v>0</v>
          </cell>
          <cell r="DK1168">
            <v>0</v>
          </cell>
          <cell r="DL1168">
            <v>0</v>
          </cell>
          <cell r="DM1168">
            <v>0</v>
          </cell>
          <cell r="DN1168">
            <v>85</v>
          </cell>
          <cell r="DO1168" t="str">
            <v/>
          </cell>
          <cell r="DP1168">
            <v>0</v>
          </cell>
          <cell r="DQ1168">
            <v>89</v>
          </cell>
          <cell r="DR1168">
            <v>85.5</v>
          </cell>
          <cell r="DS1168">
            <v>91.5</v>
          </cell>
          <cell r="DT1168">
            <v>82</v>
          </cell>
          <cell r="DU1168" t="str">
            <v/>
          </cell>
          <cell r="DV1168">
            <v>0</v>
          </cell>
          <cell r="DW1168">
            <v>91</v>
          </cell>
          <cell r="DX1168">
            <v>86.75</v>
          </cell>
          <cell r="DY1168">
            <v>79.75</v>
          </cell>
          <cell r="DZ1168">
            <v>85</v>
          </cell>
          <cell r="EA1168" t="str">
            <v/>
          </cell>
          <cell r="EB1168">
            <v>0</v>
          </cell>
          <cell r="EC1168">
            <v>79.78</v>
          </cell>
          <cell r="ED1168">
            <v>78.25</v>
          </cell>
          <cell r="EE1168">
            <v>84.25</v>
          </cell>
          <cell r="EF1168">
            <v>77</v>
          </cell>
          <cell r="EG1168" t="str">
            <v/>
          </cell>
          <cell r="EH1168">
            <v>0</v>
          </cell>
          <cell r="EI1168">
            <v>78.5</v>
          </cell>
          <cell r="EJ1168">
            <v>74.75</v>
          </cell>
          <cell r="EK1168">
            <v>74.5</v>
          </cell>
          <cell r="EL1168">
            <v>76</v>
          </cell>
          <cell r="EM1168" t="str">
            <v/>
          </cell>
          <cell r="EN1168">
            <v>0</v>
          </cell>
          <cell r="EO1168">
            <v>78.5</v>
          </cell>
          <cell r="EP1168">
            <v>74.75</v>
          </cell>
          <cell r="EQ1168">
            <v>74.5</v>
          </cell>
          <cell r="ER1168">
            <v>76</v>
          </cell>
          <cell r="ES1168" t="str">
            <v/>
          </cell>
          <cell r="ET1168">
            <v>0</v>
          </cell>
          <cell r="EU1168">
            <v>78.5</v>
          </cell>
          <cell r="EV1168">
            <v>74.75</v>
          </cell>
          <cell r="EW1168">
            <v>74.5</v>
          </cell>
          <cell r="EX1168">
            <v>76</v>
          </cell>
          <cell r="EY1168" t="str">
            <v/>
          </cell>
          <cell r="EZ1168">
            <v>0</v>
          </cell>
          <cell r="FA1168">
            <v>79.33</v>
          </cell>
          <cell r="FB1168">
            <v>71.25</v>
          </cell>
          <cell r="FC1168">
            <v>79</v>
          </cell>
          <cell r="FD1168">
            <v>72</v>
          </cell>
          <cell r="FE1168" t="str">
            <v/>
          </cell>
          <cell r="FF1168">
            <v>0</v>
          </cell>
          <cell r="FG1168">
            <v>79.33</v>
          </cell>
          <cell r="FH1168">
            <v>71.25</v>
          </cell>
          <cell r="FI1168">
            <v>79</v>
          </cell>
          <cell r="FJ1168">
            <v>72</v>
          </cell>
          <cell r="FK1168" t="str">
            <v/>
          </cell>
          <cell r="FL1168">
            <v>0</v>
          </cell>
          <cell r="FM1168">
            <v>79.33</v>
          </cell>
          <cell r="FN1168">
            <v>71.25</v>
          </cell>
          <cell r="FO1168">
            <v>79</v>
          </cell>
          <cell r="FP1168">
            <v>72</v>
          </cell>
          <cell r="FQ1168" t="str">
            <v/>
          </cell>
          <cell r="FR1168">
            <v>0</v>
          </cell>
          <cell r="FS1168">
            <v>79.33</v>
          </cell>
          <cell r="FT1168">
            <v>71.25</v>
          </cell>
          <cell r="FU1168">
            <v>79</v>
          </cell>
          <cell r="FV1168">
            <v>72</v>
          </cell>
          <cell r="FW1168" t="str">
            <v/>
          </cell>
          <cell r="FX1168">
            <v>0</v>
          </cell>
          <cell r="FY1168">
            <v>79.33</v>
          </cell>
          <cell r="FZ1168">
            <v>71.25</v>
          </cell>
          <cell r="GA1168">
            <v>79</v>
          </cell>
          <cell r="GB1168">
            <v>72</v>
          </cell>
          <cell r="GC1168" t="str">
            <v/>
          </cell>
          <cell r="GD1168">
            <v>0</v>
          </cell>
          <cell r="GE1168">
            <v>79.33</v>
          </cell>
          <cell r="GF1168">
            <v>71.25</v>
          </cell>
          <cell r="GG1168">
            <v>79</v>
          </cell>
          <cell r="GH1168">
            <v>72</v>
          </cell>
          <cell r="GI1168" t="str">
            <v/>
          </cell>
          <cell r="GJ1168">
            <v>0</v>
          </cell>
          <cell r="GK1168">
            <v>79.33</v>
          </cell>
          <cell r="GL1168">
            <v>71.25</v>
          </cell>
          <cell r="GM1168">
            <v>79</v>
          </cell>
          <cell r="GN1168">
            <v>72</v>
          </cell>
          <cell r="GO1168" t="str">
            <v/>
          </cell>
          <cell r="GP1168">
            <v>0</v>
          </cell>
          <cell r="GQ1168">
            <v>79.33</v>
          </cell>
          <cell r="GR1168">
            <v>71.25</v>
          </cell>
          <cell r="GS1168">
            <v>79</v>
          </cell>
          <cell r="GT1168">
            <v>72</v>
          </cell>
          <cell r="GU1168" t="str">
            <v/>
          </cell>
          <cell r="GV1168">
            <v>0</v>
          </cell>
          <cell r="GW1168">
            <v>81.92</v>
          </cell>
          <cell r="GX1168">
            <v>78.75</v>
          </cell>
          <cell r="GY1168">
            <v>70</v>
          </cell>
          <cell r="GZ1168">
            <v>78</v>
          </cell>
          <cell r="HA1168" t="str">
            <v>EKO-L</v>
          </cell>
          <cell r="HB1168">
            <v>0</v>
          </cell>
          <cell r="HC1168">
            <v>83.83</v>
          </cell>
          <cell r="HD1168">
            <v>75.75</v>
          </cell>
          <cell r="HE1168">
            <v>77.5</v>
          </cell>
          <cell r="HF1168">
            <v>79</v>
          </cell>
          <cell r="HH1168">
            <v>0</v>
          </cell>
          <cell r="HM1168" t="str">
            <v/>
          </cell>
          <cell r="HN1168" t="str">
            <v/>
          </cell>
          <cell r="HS1168">
            <v>0</v>
          </cell>
          <cell r="HT1168" t="str">
            <v>PKN</v>
          </cell>
          <cell r="HU1168">
            <v>0</v>
          </cell>
          <cell r="HV1168" t="str">
            <v>IND</v>
          </cell>
          <cell r="HW1168">
            <v>0</v>
          </cell>
          <cell r="HX1168" t="str">
            <v>MAT-W</v>
          </cell>
          <cell r="HY1168">
            <v>0</v>
          </cell>
          <cell r="HZ1168" t="str">
            <v>SEJ-W</v>
          </cell>
          <cell r="IA1168">
            <v>0</v>
          </cell>
          <cell r="IB1168" t="str">
            <v>IGR-W</v>
          </cell>
          <cell r="IC1168">
            <v>0</v>
          </cell>
          <cell r="ID1168" t="str">
            <v>SBO</v>
          </cell>
          <cell r="IE1168">
            <v>0</v>
          </cell>
          <cell r="IF1168" t="str">
            <v>PJO</v>
          </cell>
          <cell r="IG1168">
            <v>0</v>
          </cell>
          <cell r="IH1168" t="str">
            <v>PRA</v>
          </cell>
          <cell r="II1168">
            <v>0</v>
          </cell>
          <cell r="IJ1168" t="str">
            <v>JAW</v>
          </cell>
          <cell r="IK1168">
            <v>0</v>
          </cell>
          <cell r="IL1168" t="str">
            <v>ARB</v>
          </cell>
          <cell r="IM1168">
            <v>0</v>
          </cell>
          <cell r="IN1168" t="str">
            <v>PKM</v>
          </cell>
          <cell r="IO1168">
            <v>0</v>
          </cell>
          <cell r="IP1168" t="str">
            <v>MAT-P</v>
          </cell>
          <cell r="IQ1168">
            <v>0</v>
          </cell>
          <cell r="IR1168" t="str">
            <v>BIO-P</v>
          </cell>
          <cell r="IS1168">
            <v>0</v>
          </cell>
          <cell r="IT1168" t="str">
            <v>FIS-P</v>
          </cell>
          <cell r="IU1168">
            <v>0</v>
          </cell>
          <cell r="IV1168" t="str">
            <v>KIM-P</v>
          </cell>
          <cell r="IW1168">
            <v>0</v>
          </cell>
          <cell r="IX1168" t="str">
            <v>EKO-L</v>
          </cell>
          <cell r="IY1168">
            <v>0</v>
          </cell>
          <cell r="JA1168">
            <v>0</v>
          </cell>
        </row>
        <row r="1169">
          <cell r="Q1169" t="str">
            <v/>
          </cell>
          <cell r="AB1169" t="str">
            <v/>
          </cell>
          <cell r="AC1169">
            <v>27</v>
          </cell>
          <cell r="AI1169" t="str">
            <v/>
          </cell>
          <cell r="AJ1169">
            <v>0</v>
          </cell>
          <cell r="AK1169">
            <v>83.25</v>
          </cell>
          <cell r="AL1169">
            <v>84.5</v>
          </cell>
          <cell r="AM1169">
            <v>88</v>
          </cell>
          <cell r="AN1169">
            <v>80</v>
          </cell>
          <cell r="AO1169" t="str">
            <v/>
          </cell>
          <cell r="AP1169">
            <v>0</v>
          </cell>
          <cell r="AQ1169">
            <v>85</v>
          </cell>
          <cell r="AR1169">
            <v>0</v>
          </cell>
          <cell r="AS1169">
            <v>78.5</v>
          </cell>
          <cell r="AT1169">
            <v>81</v>
          </cell>
          <cell r="AU1169" t="str">
            <v/>
          </cell>
          <cell r="AV1169">
            <v>0</v>
          </cell>
          <cell r="AW1169">
            <v>81.83</v>
          </cell>
          <cell r="AX1169">
            <v>84</v>
          </cell>
          <cell r="AY1169">
            <v>88</v>
          </cell>
          <cell r="AZ1169">
            <v>80</v>
          </cell>
          <cell r="BA1169" t="str">
            <v/>
          </cell>
          <cell r="BB1169">
            <v>0</v>
          </cell>
          <cell r="BC1169">
            <v>86.75</v>
          </cell>
          <cell r="BD1169">
            <v>84.5</v>
          </cell>
          <cell r="BE1169">
            <v>88</v>
          </cell>
          <cell r="BF1169">
            <v>82</v>
          </cell>
          <cell r="BG1169" t="str">
            <v/>
          </cell>
          <cell r="BH1169">
            <v>0</v>
          </cell>
          <cell r="BI1169">
            <v>84.33</v>
          </cell>
          <cell r="BJ1169">
            <v>80</v>
          </cell>
          <cell r="BK1169">
            <v>77.75</v>
          </cell>
          <cell r="BL1169">
            <v>78</v>
          </cell>
          <cell r="BM1169" t="str">
            <v/>
          </cell>
          <cell r="BN1169">
            <v>0</v>
          </cell>
          <cell r="BO1169">
            <v>81.13</v>
          </cell>
          <cell r="BP1169">
            <v>78.25</v>
          </cell>
          <cell r="BQ1169">
            <v>77.75</v>
          </cell>
          <cell r="BR1169">
            <v>85</v>
          </cell>
          <cell r="BS1169" t="str">
            <v/>
          </cell>
          <cell r="BT1169">
            <v>0</v>
          </cell>
          <cell r="BU1169">
            <v>86.5</v>
          </cell>
          <cell r="BV1169">
            <v>84.25</v>
          </cell>
          <cell r="BW1169">
            <v>88.5</v>
          </cell>
          <cell r="BX1169">
            <v>88</v>
          </cell>
          <cell r="BY1169" t="str">
            <v/>
          </cell>
          <cell r="BZ1169">
            <v>0</v>
          </cell>
          <cell r="CA1169">
            <v>86.78</v>
          </cell>
          <cell r="CB1169">
            <v>81.75</v>
          </cell>
          <cell r="CC1169">
            <v>81</v>
          </cell>
          <cell r="CD1169">
            <v>82</v>
          </cell>
          <cell r="CE1169" t="str">
            <v/>
          </cell>
          <cell r="CF1169">
            <v>0</v>
          </cell>
          <cell r="CG1169">
            <v>86.25</v>
          </cell>
          <cell r="CH1169">
            <v>76.25</v>
          </cell>
          <cell r="CI1169">
            <v>78</v>
          </cell>
          <cell r="CJ1169">
            <v>82</v>
          </cell>
          <cell r="CK1169" t="str">
            <v/>
          </cell>
          <cell r="CL1169">
            <v>0</v>
          </cell>
          <cell r="CM1169">
            <v>76.17</v>
          </cell>
          <cell r="CN1169">
            <v>83.5</v>
          </cell>
          <cell r="CO1169">
            <v>80</v>
          </cell>
          <cell r="CP1169">
            <v>78</v>
          </cell>
          <cell r="CQ1169" t="str">
            <v/>
          </cell>
          <cell r="CR1169">
            <v>0</v>
          </cell>
          <cell r="CS1169">
            <v>82.08</v>
          </cell>
          <cell r="CT1169">
            <v>89.75</v>
          </cell>
          <cell r="CU1169">
            <v>86.5</v>
          </cell>
          <cell r="CV1169">
            <v>83</v>
          </cell>
          <cell r="CW1169" t="str">
            <v/>
          </cell>
          <cell r="CX1169">
            <v>0</v>
          </cell>
          <cell r="CY1169">
            <v>82.44</v>
          </cell>
          <cell r="CZ1169">
            <v>83.75</v>
          </cell>
          <cell r="DA1169">
            <v>76.75</v>
          </cell>
          <cell r="DB1169">
            <v>83</v>
          </cell>
          <cell r="DC1169" t="str">
            <v/>
          </cell>
          <cell r="DD1169">
            <v>0</v>
          </cell>
          <cell r="DE1169">
            <v>91</v>
          </cell>
          <cell r="DF1169">
            <v>81</v>
          </cell>
          <cell r="DG1169">
            <v>81.75</v>
          </cell>
          <cell r="DH1169">
            <v>88</v>
          </cell>
          <cell r="DI1169" t="str">
            <v/>
          </cell>
          <cell r="DJ1169">
            <v>0</v>
          </cell>
          <cell r="DK1169">
            <v>0</v>
          </cell>
          <cell r="DL1169">
            <v>0</v>
          </cell>
          <cell r="DM1169">
            <v>0</v>
          </cell>
          <cell r="DN1169">
            <v>85</v>
          </cell>
          <cell r="DO1169" t="str">
            <v/>
          </cell>
          <cell r="DP1169">
            <v>0</v>
          </cell>
          <cell r="DQ1169">
            <v>89</v>
          </cell>
          <cell r="DR1169">
            <v>85.5</v>
          </cell>
          <cell r="DS1169">
            <v>91.5</v>
          </cell>
          <cell r="DT1169">
            <v>82</v>
          </cell>
          <cell r="DU1169" t="str">
            <v/>
          </cell>
          <cell r="DV1169">
            <v>0</v>
          </cell>
          <cell r="DW1169">
            <v>91</v>
          </cell>
          <cell r="DX1169">
            <v>86.75</v>
          </cell>
          <cell r="DY1169">
            <v>79.75</v>
          </cell>
          <cell r="DZ1169">
            <v>85</v>
          </cell>
          <cell r="EA1169" t="str">
            <v/>
          </cell>
          <cell r="EB1169">
            <v>0</v>
          </cell>
          <cell r="EC1169">
            <v>79.78</v>
          </cell>
          <cell r="ED1169">
            <v>78.25</v>
          </cell>
          <cell r="EE1169">
            <v>84.25</v>
          </cell>
          <cell r="EF1169">
            <v>77</v>
          </cell>
          <cell r="EG1169" t="str">
            <v/>
          </cell>
          <cell r="EH1169">
            <v>0</v>
          </cell>
          <cell r="EI1169">
            <v>78.5</v>
          </cell>
          <cell r="EJ1169">
            <v>74.75</v>
          </cell>
          <cell r="EK1169">
            <v>74.5</v>
          </cell>
          <cell r="EL1169">
            <v>76</v>
          </cell>
          <cell r="EM1169" t="str">
            <v/>
          </cell>
          <cell r="EN1169">
            <v>0</v>
          </cell>
          <cell r="EO1169">
            <v>78.5</v>
          </cell>
          <cell r="EP1169">
            <v>74.75</v>
          </cell>
          <cell r="EQ1169">
            <v>74.5</v>
          </cell>
          <cell r="ER1169">
            <v>76</v>
          </cell>
          <cell r="ES1169" t="str">
            <v/>
          </cell>
          <cell r="ET1169">
            <v>0</v>
          </cell>
          <cell r="EU1169">
            <v>78.5</v>
          </cell>
          <cell r="EV1169">
            <v>74.75</v>
          </cell>
          <cell r="EW1169">
            <v>74.5</v>
          </cell>
          <cell r="EX1169">
            <v>76</v>
          </cell>
          <cell r="EY1169" t="str">
            <v/>
          </cell>
          <cell r="EZ1169">
            <v>0</v>
          </cell>
          <cell r="FA1169">
            <v>79.33</v>
          </cell>
          <cell r="FB1169">
            <v>71.25</v>
          </cell>
          <cell r="FC1169">
            <v>79</v>
          </cell>
          <cell r="FD1169">
            <v>72</v>
          </cell>
          <cell r="FE1169" t="str">
            <v/>
          </cell>
          <cell r="FF1169">
            <v>0</v>
          </cell>
          <cell r="FG1169">
            <v>79.33</v>
          </cell>
          <cell r="FH1169">
            <v>71.25</v>
          </cell>
          <cell r="FI1169">
            <v>79</v>
          </cell>
          <cell r="FJ1169">
            <v>72</v>
          </cell>
          <cell r="FK1169" t="str">
            <v/>
          </cell>
          <cell r="FL1169">
            <v>0</v>
          </cell>
          <cell r="FM1169">
            <v>79.33</v>
          </cell>
          <cell r="FN1169">
            <v>71.25</v>
          </cell>
          <cell r="FO1169">
            <v>79</v>
          </cell>
          <cell r="FP1169">
            <v>72</v>
          </cell>
          <cell r="FQ1169" t="str">
            <v/>
          </cell>
          <cell r="FR1169">
            <v>0</v>
          </cell>
          <cell r="FS1169">
            <v>79.33</v>
          </cell>
          <cell r="FT1169">
            <v>71.25</v>
          </cell>
          <cell r="FU1169">
            <v>79</v>
          </cell>
          <cell r="FV1169">
            <v>72</v>
          </cell>
          <cell r="FW1169" t="str">
            <v/>
          </cell>
          <cell r="FX1169">
            <v>0</v>
          </cell>
          <cell r="FY1169">
            <v>79.33</v>
          </cell>
          <cell r="FZ1169">
            <v>71.25</v>
          </cell>
          <cell r="GA1169">
            <v>79</v>
          </cell>
          <cell r="GB1169">
            <v>72</v>
          </cell>
          <cell r="GC1169" t="str">
            <v/>
          </cell>
          <cell r="GD1169">
            <v>0</v>
          </cell>
          <cell r="GE1169">
            <v>79.33</v>
          </cell>
          <cell r="GF1169">
            <v>71.25</v>
          </cell>
          <cell r="GG1169">
            <v>79</v>
          </cell>
          <cell r="GH1169">
            <v>72</v>
          </cell>
          <cell r="GI1169" t="str">
            <v/>
          </cell>
          <cell r="GJ1169">
            <v>0</v>
          </cell>
          <cell r="GK1169">
            <v>79.33</v>
          </cell>
          <cell r="GL1169">
            <v>71.25</v>
          </cell>
          <cell r="GM1169">
            <v>79</v>
          </cell>
          <cell r="GN1169">
            <v>72</v>
          </cell>
          <cell r="GO1169" t="str">
            <v/>
          </cell>
          <cell r="GP1169">
            <v>0</v>
          </cell>
          <cell r="GQ1169">
            <v>79.33</v>
          </cell>
          <cell r="GR1169">
            <v>71.25</v>
          </cell>
          <cell r="GS1169">
            <v>79</v>
          </cell>
          <cell r="GT1169">
            <v>72</v>
          </cell>
          <cell r="GU1169" t="str">
            <v/>
          </cell>
          <cell r="GV1169">
            <v>0</v>
          </cell>
          <cell r="GW1169">
            <v>81.92</v>
          </cell>
          <cell r="GX1169">
            <v>78.75</v>
          </cell>
          <cell r="GY1169">
            <v>70</v>
          </cell>
          <cell r="GZ1169">
            <v>78</v>
          </cell>
          <cell r="HA1169" t="str">
            <v>EKO-L</v>
          </cell>
          <cell r="HB1169">
            <v>0</v>
          </cell>
          <cell r="HC1169">
            <v>83.83</v>
          </cell>
          <cell r="HD1169">
            <v>75.75</v>
          </cell>
          <cell r="HE1169">
            <v>77.5</v>
          </cell>
          <cell r="HF1169">
            <v>79</v>
          </cell>
          <cell r="HH1169">
            <v>0</v>
          </cell>
          <cell r="HM1169" t="str">
            <v/>
          </cell>
          <cell r="HN1169" t="str">
            <v/>
          </cell>
          <cell r="HS1169">
            <v>0</v>
          </cell>
          <cell r="HT1169" t="str">
            <v>PKN</v>
          </cell>
          <cell r="HU1169">
            <v>0</v>
          </cell>
          <cell r="HV1169" t="str">
            <v>IND</v>
          </cell>
          <cell r="HW1169">
            <v>0</v>
          </cell>
          <cell r="HX1169" t="str">
            <v>MAT-W</v>
          </cell>
          <cell r="HY1169">
            <v>0</v>
          </cell>
          <cell r="HZ1169" t="str">
            <v>SEJ-W</v>
          </cell>
          <cell r="IA1169">
            <v>0</v>
          </cell>
          <cell r="IB1169" t="str">
            <v>IGR-W</v>
          </cell>
          <cell r="IC1169">
            <v>0</v>
          </cell>
          <cell r="ID1169" t="str">
            <v>SBO</v>
          </cell>
          <cell r="IE1169">
            <v>0</v>
          </cell>
          <cell r="IF1169" t="str">
            <v>PJO</v>
          </cell>
          <cell r="IG1169">
            <v>0</v>
          </cell>
          <cell r="IH1169" t="str">
            <v>PRA</v>
          </cell>
          <cell r="II1169">
            <v>0</v>
          </cell>
          <cell r="IJ1169" t="str">
            <v>JAW</v>
          </cell>
          <cell r="IK1169">
            <v>0</v>
          </cell>
          <cell r="IL1169" t="str">
            <v>ARB</v>
          </cell>
          <cell r="IM1169">
            <v>0</v>
          </cell>
          <cell r="IN1169" t="str">
            <v>PKM</v>
          </cell>
          <cell r="IO1169">
            <v>0</v>
          </cell>
          <cell r="IP1169" t="str">
            <v>MAT-P</v>
          </cell>
          <cell r="IQ1169">
            <v>0</v>
          </cell>
          <cell r="IR1169" t="str">
            <v>BIO-P</v>
          </cell>
          <cell r="IS1169">
            <v>0</v>
          </cell>
          <cell r="IT1169" t="str">
            <v>FIS-P</v>
          </cell>
          <cell r="IU1169">
            <v>0</v>
          </cell>
          <cell r="IV1169" t="str">
            <v>KIM-P</v>
          </cell>
          <cell r="IW1169">
            <v>0</v>
          </cell>
          <cell r="IX1169" t="str">
            <v>EKO-L</v>
          </cell>
          <cell r="IY1169">
            <v>0</v>
          </cell>
          <cell r="JA1169">
            <v>0</v>
          </cell>
        </row>
        <row r="1170">
          <cell r="Q1170" t="str">
            <v/>
          </cell>
          <cell r="AB1170" t="str">
            <v/>
          </cell>
          <cell r="AC1170">
            <v>28</v>
          </cell>
          <cell r="AI1170" t="str">
            <v/>
          </cell>
          <cell r="AJ1170">
            <v>0</v>
          </cell>
          <cell r="AK1170">
            <v>83.25</v>
          </cell>
          <cell r="AL1170">
            <v>84.5</v>
          </cell>
          <cell r="AM1170">
            <v>88</v>
          </cell>
          <cell r="AN1170">
            <v>80</v>
          </cell>
          <cell r="AO1170" t="str">
            <v/>
          </cell>
          <cell r="AP1170">
            <v>0</v>
          </cell>
          <cell r="AQ1170">
            <v>85</v>
          </cell>
          <cell r="AR1170">
            <v>0</v>
          </cell>
          <cell r="AS1170">
            <v>78.5</v>
          </cell>
          <cell r="AT1170">
            <v>81</v>
          </cell>
          <cell r="AU1170" t="str">
            <v/>
          </cell>
          <cell r="AV1170">
            <v>0</v>
          </cell>
          <cell r="AW1170">
            <v>81.83</v>
          </cell>
          <cell r="AX1170">
            <v>84</v>
          </cell>
          <cell r="AY1170">
            <v>88</v>
          </cell>
          <cell r="AZ1170">
            <v>80</v>
          </cell>
          <cell r="BA1170" t="str">
            <v/>
          </cell>
          <cell r="BB1170">
            <v>0</v>
          </cell>
          <cell r="BC1170">
            <v>86.75</v>
          </cell>
          <cell r="BD1170">
            <v>84.5</v>
          </cell>
          <cell r="BE1170">
            <v>88</v>
          </cell>
          <cell r="BF1170">
            <v>82</v>
          </cell>
          <cell r="BG1170" t="str">
            <v/>
          </cell>
          <cell r="BH1170">
            <v>0</v>
          </cell>
          <cell r="BI1170">
            <v>84.33</v>
          </cell>
          <cell r="BJ1170">
            <v>80</v>
          </cell>
          <cell r="BK1170">
            <v>77.75</v>
          </cell>
          <cell r="BL1170">
            <v>78</v>
          </cell>
          <cell r="BM1170" t="str">
            <v/>
          </cell>
          <cell r="BN1170">
            <v>0</v>
          </cell>
          <cell r="BO1170">
            <v>81.13</v>
          </cell>
          <cell r="BP1170">
            <v>78.25</v>
          </cell>
          <cell r="BQ1170">
            <v>77.75</v>
          </cell>
          <cell r="BR1170">
            <v>85</v>
          </cell>
          <cell r="BS1170" t="str">
            <v/>
          </cell>
          <cell r="BT1170">
            <v>0</v>
          </cell>
          <cell r="BU1170">
            <v>86.5</v>
          </cell>
          <cell r="BV1170">
            <v>84.25</v>
          </cell>
          <cell r="BW1170">
            <v>88.5</v>
          </cell>
          <cell r="BX1170">
            <v>88</v>
          </cell>
          <cell r="BY1170" t="str">
            <v/>
          </cell>
          <cell r="BZ1170">
            <v>0</v>
          </cell>
          <cell r="CA1170">
            <v>86.78</v>
          </cell>
          <cell r="CB1170">
            <v>81.75</v>
          </cell>
          <cell r="CC1170">
            <v>81</v>
          </cell>
          <cell r="CD1170">
            <v>82</v>
          </cell>
          <cell r="CE1170" t="str">
            <v/>
          </cell>
          <cell r="CF1170">
            <v>0</v>
          </cell>
          <cell r="CG1170">
            <v>86.25</v>
          </cell>
          <cell r="CH1170">
            <v>76.25</v>
          </cell>
          <cell r="CI1170">
            <v>78</v>
          </cell>
          <cell r="CJ1170">
            <v>82</v>
          </cell>
          <cell r="CK1170" t="str">
            <v/>
          </cell>
          <cell r="CL1170">
            <v>0</v>
          </cell>
          <cell r="CM1170">
            <v>76.17</v>
          </cell>
          <cell r="CN1170">
            <v>83.5</v>
          </cell>
          <cell r="CO1170">
            <v>80</v>
          </cell>
          <cell r="CP1170">
            <v>78</v>
          </cell>
          <cell r="CQ1170" t="str">
            <v/>
          </cell>
          <cell r="CR1170">
            <v>0</v>
          </cell>
          <cell r="CS1170">
            <v>82.08</v>
          </cell>
          <cell r="CT1170">
            <v>89.75</v>
          </cell>
          <cell r="CU1170">
            <v>86.5</v>
          </cell>
          <cell r="CV1170">
            <v>83</v>
          </cell>
          <cell r="CW1170" t="str">
            <v/>
          </cell>
          <cell r="CX1170">
            <v>0</v>
          </cell>
          <cell r="CY1170">
            <v>82.44</v>
          </cell>
          <cell r="CZ1170">
            <v>83.75</v>
          </cell>
          <cell r="DA1170">
            <v>76.75</v>
          </cell>
          <cell r="DB1170">
            <v>83</v>
          </cell>
          <cell r="DC1170" t="str">
            <v/>
          </cell>
          <cell r="DD1170">
            <v>0</v>
          </cell>
          <cell r="DE1170">
            <v>91</v>
          </cell>
          <cell r="DF1170">
            <v>81</v>
          </cell>
          <cell r="DG1170">
            <v>81.75</v>
          </cell>
          <cell r="DH1170">
            <v>88</v>
          </cell>
          <cell r="DI1170" t="str">
            <v/>
          </cell>
          <cell r="DJ1170">
            <v>0</v>
          </cell>
          <cell r="DK1170">
            <v>0</v>
          </cell>
          <cell r="DL1170">
            <v>0</v>
          </cell>
          <cell r="DM1170">
            <v>0</v>
          </cell>
          <cell r="DN1170">
            <v>85</v>
          </cell>
          <cell r="DO1170" t="str">
            <v/>
          </cell>
          <cell r="DP1170">
            <v>0</v>
          </cell>
          <cell r="DQ1170">
            <v>89</v>
          </cell>
          <cell r="DR1170">
            <v>85.5</v>
          </cell>
          <cell r="DS1170">
            <v>91.5</v>
          </cell>
          <cell r="DT1170">
            <v>82</v>
          </cell>
          <cell r="DU1170" t="str">
            <v/>
          </cell>
          <cell r="DV1170">
            <v>0</v>
          </cell>
          <cell r="DW1170">
            <v>91</v>
          </cell>
          <cell r="DX1170">
            <v>86.75</v>
          </cell>
          <cell r="DY1170">
            <v>79.75</v>
          </cell>
          <cell r="DZ1170">
            <v>85</v>
          </cell>
          <cell r="EA1170" t="str">
            <v/>
          </cell>
          <cell r="EB1170">
            <v>0</v>
          </cell>
          <cell r="EC1170">
            <v>79.78</v>
          </cell>
          <cell r="ED1170">
            <v>78.25</v>
          </cell>
          <cell r="EE1170">
            <v>84.25</v>
          </cell>
          <cell r="EF1170">
            <v>77</v>
          </cell>
          <cell r="EG1170" t="str">
            <v/>
          </cell>
          <cell r="EH1170">
            <v>0</v>
          </cell>
          <cell r="EI1170">
            <v>78.5</v>
          </cell>
          <cell r="EJ1170">
            <v>74.75</v>
          </cell>
          <cell r="EK1170">
            <v>74.5</v>
          </cell>
          <cell r="EL1170">
            <v>76</v>
          </cell>
          <cell r="EM1170" t="str">
            <v/>
          </cell>
          <cell r="EN1170">
            <v>0</v>
          </cell>
          <cell r="EO1170">
            <v>78.5</v>
          </cell>
          <cell r="EP1170">
            <v>74.75</v>
          </cell>
          <cell r="EQ1170">
            <v>74.5</v>
          </cell>
          <cell r="ER1170">
            <v>76</v>
          </cell>
          <cell r="ES1170" t="str">
            <v/>
          </cell>
          <cell r="ET1170">
            <v>0</v>
          </cell>
          <cell r="EU1170">
            <v>78.5</v>
          </cell>
          <cell r="EV1170">
            <v>74.75</v>
          </cell>
          <cell r="EW1170">
            <v>74.5</v>
          </cell>
          <cell r="EX1170">
            <v>76</v>
          </cell>
          <cell r="EY1170" t="str">
            <v/>
          </cell>
          <cell r="EZ1170">
            <v>0</v>
          </cell>
          <cell r="FA1170">
            <v>79.33</v>
          </cell>
          <cell r="FB1170">
            <v>71.25</v>
          </cell>
          <cell r="FC1170">
            <v>79</v>
          </cell>
          <cell r="FD1170">
            <v>72</v>
          </cell>
          <cell r="FE1170" t="str">
            <v/>
          </cell>
          <cell r="FF1170">
            <v>0</v>
          </cell>
          <cell r="FG1170">
            <v>79.33</v>
          </cell>
          <cell r="FH1170">
            <v>71.25</v>
          </cell>
          <cell r="FI1170">
            <v>79</v>
          </cell>
          <cell r="FJ1170">
            <v>72</v>
          </cell>
          <cell r="FK1170" t="str">
            <v/>
          </cell>
          <cell r="FL1170">
            <v>0</v>
          </cell>
          <cell r="FM1170">
            <v>79.33</v>
          </cell>
          <cell r="FN1170">
            <v>71.25</v>
          </cell>
          <cell r="FO1170">
            <v>79</v>
          </cell>
          <cell r="FP1170">
            <v>72</v>
          </cell>
          <cell r="FQ1170" t="str">
            <v/>
          </cell>
          <cell r="FR1170">
            <v>0</v>
          </cell>
          <cell r="FS1170">
            <v>79.33</v>
          </cell>
          <cell r="FT1170">
            <v>71.25</v>
          </cell>
          <cell r="FU1170">
            <v>79</v>
          </cell>
          <cell r="FV1170">
            <v>72</v>
          </cell>
          <cell r="FW1170" t="str">
            <v/>
          </cell>
          <cell r="FX1170">
            <v>0</v>
          </cell>
          <cell r="FY1170">
            <v>79.33</v>
          </cell>
          <cell r="FZ1170">
            <v>71.25</v>
          </cell>
          <cell r="GA1170">
            <v>79</v>
          </cell>
          <cell r="GB1170">
            <v>72</v>
          </cell>
          <cell r="GC1170" t="str">
            <v/>
          </cell>
          <cell r="GD1170">
            <v>0</v>
          </cell>
          <cell r="GE1170">
            <v>79.33</v>
          </cell>
          <cell r="GF1170">
            <v>71.25</v>
          </cell>
          <cell r="GG1170">
            <v>79</v>
          </cell>
          <cell r="GH1170">
            <v>72</v>
          </cell>
          <cell r="GI1170" t="str">
            <v/>
          </cell>
          <cell r="GJ1170">
            <v>0</v>
          </cell>
          <cell r="GK1170">
            <v>79.33</v>
          </cell>
          <cell r="GL1170">
            <v>71.25</v>
          </cell>
          <cell r="GM1170">
            <v>79</v>
          </cell>
          <cell r="GN1170">
            <v>72</v>
          </cell>
          <cell r="GO1170" t="str">
            <v/>
          </cell>
          <cell r="GP1170">
            <v>0</v>
          </cell>
          <cell r="GQ1170">
            <v>79.33</v>
          </cell>
          <cell r="GR1170">
            <v>71.25</v>
          </cell>
          <cell r="GS1170">
            <v>79</v>
          </cell>
          <cell r="GT1170">
            <v>72</v>
          </cell>
          <cell r="GU1170" t="str">
            <v/>
          </cell>
          <cell r="GV1170">
            <v>0</v>
          </cell>
          <cell r="GW1170">
            <v>81.92</v>
          </cell>
          <cell r="GX1170">
            <v>78.75</v>
          </cell>
          <cell r="GY1170">
            <v>70</v>
          </cell>
          <cell r="GZ1170">
            <v>78</v>
          </cell>
          <cell r="HA1170" t="str">
            <v>EKO-L</v>
          </cell>
          <cell r="HB1170">
            <v>0</v>
          </cell>
          <cell r="HC1170">
            <v>83.83</v>
          </cell>
          <cell r="HD1170">
            <v>75.75</v>
          </cell>
          <cell r="HE1170">
            <v>77.5</v>
          </cell>
          <cell r="HF1170">
            <v>79</v>
          </cell>
          <cell r="HH1170">
            <v>0</v>
          </cell>
          <cell r="HM1170" t="str">
            <v/>
          </cell>
          <cell r="HN1170" t="str">
            <v/>
          </cell>
          <cell r="HS1170">
            <v>0</v>
          </cell>
          <cell r="HT1170" t="str">
            <v>PKN</v>
          </cell>
          <cell r="HU1170">
            <v>0</v>
          </cell>
          <cell r="HV1170" t="str">
            <v>IND</v>
          </cell>
          <cell r="HW1170">
            <v>0</v>
          </cell>
          <cell r="HX1170" t="str">
            <v>MAT-W</v>
          </cell>
          <cell r="HY1170">
            <v>0</v>
          </cell>
          <cell r="HZ1170" t="str">
            <v>SEJ-W</v>
          </cell>
          <cell r="IA1170">
            <v>0</v>
          </cell>
          <cell r="IB1170" t="str">
            <v>IGR-W</v>
          </cell>
          <cell r="IC1170">
            <v>0</v>
          </cell>
          <cell r="ID1170" t="str">
            <v>SBO</v>
          </cell>
          <cell r="IE1170">
            <v>0</v>
          </cell>
          <cell r="IF1170" t="str">
            <v>PJO</v>
          </cell>
          <cell r="IG1170">
            <v>0</v>
          </cell>
          <cell r="IH1170" t="str">
            <v>PRA</v>
          </cell>
          <cell r="II1170">
            <v>0</v>
          </cell>
          <cell r="IJ1170" t="str">
            <v>JAW</v>
          </cell>
          <cell r="IK1170">
            <v>0</v>
          </cell>
          <cell r="IL1170" t="str">
            <v>ARB</v>
          </cell>
          <cell r="IM1170">
            <v>0</v>
          </cell>
          <cell r="IN1170" t="str">
            <v>PKM</v>
          </cell>
          <cell r="IO1170">
            <v>0</v>
          </cell>
          <cell r="IP1170" t="str">
            <v>MAT-P</v>
          </cell>
          <cell r="IQ1170">
            <v>0</v>
          </cell>
          <cell r="IR1170" t="str">
            <v>BIO-P</v>
          </cell>
          <cell r="IS1170">
            <v>0</v>
          </cell>
          <cell r="IT1170" t="str">
            <v>FIS-P</v>
          </cell>
          <cell r="IU1170">
            <v>0</v>
          </cell>
          <cell r="IV1170" t="str">
            <v>KIM-P</v>
          </cell>
          <cell r="IW1170">
            <v>0</v>
          </cell>
          <cell r="IX1170" t="str">
            <v>EKO-L</v>
          </cell>
          <cell r="IY1170">
            <v>0</v>
          </cell>
          <cell r="JA1170">
            <v>0</v>
          </cell>
        </row>
        <row r="1171">
          <cell r="Q1171" t="str">
            <v/>
          </cell>
          <cell r="AB1171" t="str">
            <v/>
          </cell>
          <cell r="AC1171">
            <v>29</v>
          </cell>
          <cell r="AI1171" t="str">
            <v/>
          </cell>
          <cell r="AJ1171">
            <v>0</v>
          </cell>
          <cell r="AK1171">
            <v>83.25</v>
          </cell>
          <cell r="AL1171">
            <v>84.5</v>
          </cell>
          <cell r="AM1171">
            <v>88</v>
          </cell>
          <cell r="AN1171">
            <v>80</v>
          </cell>
          <cell r="AO1171" t="str">
            <v/>
          </cell>
          <cell r="AP1171">
            <v>0</v>
          </cell>
          <cell r="AQ1171">
            <v>85</v>
          </cell>
          <cell r="AR1171">
            <v>0</v>
          </cell>
          <cell r="AS1171">
            <v>78.5</v>
          </cell>
          <cell r="AT1171">
            <v>81</v>
          </cell>
          <cell r="AU1171" t="str">
            <v/>
          </cell>
          <cell r="AV1171">
            <v>0</v>
          </cell>
          <cell r="AW1171">
            <v>81.83</v>
          </cell>
          <cell r="AX1171">
            <v>84</v>
          </cell>
          <cell r="AY1171">
            <v>88</v>
          </cell>
          <cell r="AZ1171">
            <v>80</v>
          </cell>
          <cell r="BA1171" t="str">
            <v/>
          </cell>
          <cell r="BB1171">
            <v>0</v>
          </cell>
          <cell r="BC1171">
            <v>86.75</v>
          </cell>
          <cell r="BD1171">
            <v>84.5</v>
          </cell>
          <cell r="BE1171">
            <v>88</v>
          </cell>
          <cell r="BF1171">
            <v>82</v>
          </cell>
          <cell r="BG1171" t="str">
            <v/>
          </cell>
          <cell r="BH1171">
            <v>0</v>
          </cell>
          <cell r="BI1171">
            <v>84.33</v>
          </cell>
          <cell r="BJ1171">
            <v>80</v>
          </cell>
          <cell r="BK1171">
            <v>77.75</v>
          </cell>
          <cell r="BL1171">
            <v>78</v>
          </cell>
          <cell r="BM1171" t="str">
            <v/>
          </cell>
          <cell r="BN1171">
            <v>0</v>
          </cell>
          <cell r="BO1171">
            <v>81.13</v>
          </cell>
          <cell r="BP1171">
            <v>78.25</v>
          </cell>
          <cell r="BQ1171">
            <v>77.75</v>
          </cell>
          <cell r="BR1171">
            <v>85</v>
          </cell>
          <cell r="BS1171" t="str">
            <v/>
          </cell>
          <cell r="BT1171">
            <v>0</v>
          </cell>
          <cell r="BU1171">
            <v>86.5</v>
          </cell>
          <cell r="BV1171">
            <v>84.25</v>
          </cell>
          <cell r="BW1171">
            <v>88.5</v>
          </cell>
          <cell r="BX1171">
            <v>88</v>
          </cell>
          <cell r="BY1171" t="str">
            <v/>
          </cell>
          <cell r="BZ1171">
            <v>0</v>
          </cell>
          <cell r="CA1171">
            <v>86.78</v>
          </cell>
          <cell r="CB1171">
            <v>81.75</v>
          </cell>
          <cell r="CC1171">
            <v>81</v>
          </cell>
          <cell r="CD1171">
            <v>82</v>
          </cell>
          <cell r="CE1171" t="str">
            <v/>
          </cell>
          <cell r="CF1171">
            <v>0</v>
          </cell>
          <cell r="CG1171">
            <v>86.25</v>
          </cell>
          <cell r="CH1171">
            <v>76.25</v>
          </cell>
          <cell r="CI1171">
            <v>78</v>
          </cell>
          <cell r="CJ1171">
            <v>82</v>
          </cell>
          <cell r="CK1171" t="str">
            <v/>
          </cell>
          <cell r="CL1171">
            <v>0</v>
          </cell>
          <cell r="CM1171">
            <v>76.17</v>
          </cell>
          <cell r="CN1171">
            <v>83.5</v>
          </cell>
          <cell r="CO1171">
            <v>80</v>
          </cell>
          <cell r="CP1171">
            <v>78</v>
          </cell>
          <cell r="CQ1171" t="str">
            <v/>
          </cell>
          <cell r="CR1171">
            <v>0</v>
          </cell>
          <cell r="CS1171">
            <v>82.08</v>
          </cell>
          <cell r="CT1171">
            <v>89.75</v>
          </cell>
          <cell r="CU1171">
            <v>86.5</v>
          </cell>
          <cell r="CV1171">
            <v>83</v>
          </cell>
          <cell r="CW1171" t="str">
            <v/>
          </cell>
          <cell r="CX1171">
            <v>0</v>
          </cell>
          <cell r="CY1171">
            <v>82.44</v>
          </cell>
          <cell r="CZ1171">
            <v>83.75</v>
          </cell>
          <cell r="DA1171">
            <v>76.75</v>
          </cell>
          <cell r="DB1171">
            <v>83</v>
          </cell>
          <cell r="DC1171" t="str">
            <v/>
          </cell>
          <cell r="DD1171">
            <v>0</v>
          </cell>
          <cell r="DE1171">
            <v>91</v>
          </cell>
          <cell r="DF1171">
            <v>81</v>
          </cell>
          <cell r="DG1171">
            <v>81.75</v>
          </cell>
          <cell r="DH1171">
            <v>88</v>
          </cell>
          <cell r="DI1171" t="str">
            <v/>
          </cell>
          <cell r="DJ1171">
            <v>0</v>
          </cell>
          <cell r="DK1171">
            <v>0</v>
          </cell>
          <cell r="DL1171">
            <v>0</v>
          </cell>
          <cell r="DM1171">
            <v>0</v>
          </cell>
          <cell r="DN1171">
            <v>85</v>
          </cell>
          <cell r="DO1171" t="str">
            <v/>
          </cell>
          <cell r="DP1171">
            <v>0</v>
          </cell>
          <cell r="DQ1171">
            <v>89</v>
          </cell>
          <cell r="DR1171">
            <v>85.5</v>
          </cell>
          <cell r="DS1171">
            <v>91.5</v>
          </cell>
          <cell r="DT1171">
            <v>82</v>
          </cell>
          <cell r="DU1171" t="str">
            <v/>
          </cell>
          <cell r="DV1171">
            <v>0</v>
          </cell>
          <cell r="DW1171">
            <v>91</v>
          </cell>
          <cell r="DX1171">
            <v>86.75</v>
          </cell>
          <cell r="DY1171">
            <v>79.75</v>
          </cell>
          <cell r="DZ1171">
            <v>85</v>
          </cell>
          <cell r="EA1171" t="str">
            <v/>
          </cell>
          <cell r="EB1171">
            <v>0</v>
          </cell>
          <cell r="EC1171">
            <v>79.78</v>
          </cell>
          <cell r="ED1171">
            <v>78.25</v>
          </cell>
          <cell r="EE1171">
            <v>84.25</v>
          </cell>
          <cell r="EF1171">
            <v>77</v>
          </cell>
          <cell r="EG1171" t="str">
            <v/>
          </cell>
          <cell r="EH1171">
            <v>0</v>
          </cell>
          <cell r="EI1171">
            <v>78.5</v>
          </cell>
          <cell r="EJ1171">
            <v>74.75</v>
          </cell>
          <cell r="EK1171">
            <v>74.5</v>
          </cell>
          <cell r="EL1171">
            <v>76</v>
          </cell>
          <cell r="EM1171" t="str">
            <v/>
          </cell>
          <cell r="EN1171">
            <v>0</v>
          </cell>
          <cell r="EO1171">
            <v>78.5</v>
          </cell>
          <cell r="EP1171">
            <v>74.75</v>
          </cell>
          <cell r="EQ1171">
            <v>74.5</v>
          </cell>
          <cell r="ER1171">
            <v>76</v>
          </cell>
          <cell r="ES1171" t="str">
            <v/>
          </cell>
          <cell r="ET1171">
            <v>0</v>
          </cell>
          <cell r="EU1171">
            <v>78.5</v>
          </cell>
          <cell r="EV1171">
            <v>74.75</v>
          </cell>
          <cell r="EW1171">
            <v>74.5</v>
          </cell>
          <cell r="EX1171">
            <v>76</v>
          </cell>
          <cell r="EY1171" t="str">
            <v/>
          </cell>
          <cell r="EZ1171">
            <v>0</v>
          </cell>
          <cell r="FA1171">
            <v>79.33</v>
          </cell>
          <cell r="FB1171">
            <v>71.25</v>
          </cell>
          <cell r="FC1171">
            <v>79</v>
          </cell>
          <cell r="FD1171">
            <v>72</v>
          </cell>
          <cell r="FE1171" t="str">
            <v/>
          </cell>
          <cell r="FF1171">
            <v>0</v>
          </cell>
          <cell r="FG1171">
            <v>79.33</v>
          </cell>
          <cell r="FH1171">
            <v>71.25</v>
          </cell>
          <cell r="FI1171">
            <v>79</v>
          </cell>
          <cell r="FJ1171">
            <v>72</v>
          </cell>
          <cell r="FK1171" t="str">
            <v/>
          </cell>
          <cell r="FL1171">
            <v>0</v>
          </cell>
          <cell r="FM1171">
            <v>79.33</v>
          </cell>
          <cell r="FN1171">
            <v>71.25</v>
          </cell>
          <cell r="FO1171">
            <v>79</v>
          </cell>
          <cell r="FP1171">
            <v>72</v>
          </cell>
          <cell r="FQ1171" t="str">
            <v/>
          </cell>
          <cell r="FR1171">
            <v>0</v>
          </cell>
          <cell r="FS1171">
            <v>79.33</v>
          </cell>
          <cell r="FT1171">
            <v>71.25</v>
          </cell>
          <cell r="FU1171">
            <v>79</v>
          </cell>
          <cell r="FV1171">
            <v>72</v>
          </cell>
          <cell r="FW1171" t="str">
            <v/>
          </cell>
          <cell r="FX1171">
            <v>0</v>
          </cell>
          <cell r="FY1171">
            <v>79.33</v>
          </cell>
          <cell r="FZ1171">
            <v>71.25</v>
          </cell>
          <cell r="GA1171">
            <v>79</v>
          </cell>
          <cell r="GB1171">
            <v>72</v>
          </cell>
          <cell r="GC1171" t="str">
            <v/>
          </cell>
          <cell r="GD1171">
            <v>0</v>
          </cell>
          <cell r="GE1171">
            <v>79.33</v>
          </cell>
          <cell r="GF1171">
            <v>71.25</v>
          </cell>
          <cell r="GG1171">
            <v>79</v>
          </cell>
          <cell r="GH1171">
            <v>72</v>
          </cell>
          <cell r="GI1171" t="str">
            <v/>
          </cell>
          <cell r="GJ1171">
            <v>0</v>
          </cell>
          <cell r="GK1171">
            <v>79.33</v>
          </cell>
          <cell r="GL1171">
            <v>71.25</v>
          </cell>
          <cell r="GM1171">
            <v>79</v>
          </cell>
          <cell r="GN1171">
            <v>72</v>
          </cell>
          <cell r="GO1171" t="str">
            <v/>
          </cell>
          <cell r="GP1171">
            <v>0</v>
          </cell>
          <cell r="GQ1171">
            <v>79.33</v>
          </cell>
          <cell r="GR1171">
            <v>71.25</v>
          </cell>
          <cell r="GS1171">
            <v>79</v>
          </cell>
          <cell r="GT1171">
            <v>72</v>
          </cell>
          <cell r="GU1171" t="str">
            <v/>
          </cell>
          <cell r="GV1171">
            <v>0</v>
          </cell>
          <cell r="GW1171">
            <v>81.92</v>
          </cell>
          <cell r="GX1171">
            <v>78.75</v>
          </cell>
          <cell r="GY1171">
            <v>70</v>
          </cell>
          <cell r="GZ1171">
            <v>78</v>
          </cell>
          <cell r="HA1171" t="str">
            <v>EKO-L</v>
          </cell>
          <cell r="HB1171">
            <v>0</v>
          </cell>
          <cell r="HC1171">
            <v>83.83</v>
          </cell>
          <cell r="HD1171">
            <v>75.75</v>
          </cell>
          <cell r="HE1171">
            <v>77.5</v>
          </cell>
          <cell r="HF1171">
            <v>79</v>
          </cell>
          <cell r="HH1171">
            <v>0</v>
          </cell>
          <cell r="HM1171" t="str">
            <v/>
          </cell>
          <cell r="HN1171" t="str">
            <v/>
          </cell>
          <cell r="HS1171">
            <v>0</v>
          </cell>
          <cell r="HT1171" t="str">
            <v>PKN</v>
          </cell>
          <cell r="HU1171">
            <v>0</v>
          </cell>
          <cell r="HV1171" t="str">
            <v>IND</v>
          </cell>
          <cell r="HW1171">
            <v>0</v>
          </cell>
          <cell r="HX1171" t="str">
            <v>MAT-W</v>
          </cell>
          <cell r="HY1171">
            <v>0</v>
          </cell>
          <cell r="HZ1171" t="str">
            <v>SEJ-W</v>
          </cell>
          <cell r="IA1171">
            <v>0</v>
          </cell>
          <cell r="IB1171" t="str">
            <v>IGR-W</v>
          </cell>
          <cell r="IC1171">
            <v>0</v>
          </cell>
          <cell r="ID1171" t="str">
            <v>SBO</v>
          </cell>
          <cell r="IE1171">
            <v>0</v>
          </cell>
          <cell r="IF1171" t="str">
            <v>PJO</v>
          </cell>
          <cell r="IG1171">
            <v>0</v>
          </cell>
          <cell r="IH1171" t="str">
            <v>PRA</v>
          </cell>
          <cell r="II1171">
            <v>0</v>
          </cell>
          <cell r="IJ1171" t="str">
            <v>JAW</v>
          </cell>
          <cell r="IK1171">
            <v>0</v>
          </cell>
          <cell r="IL1171" t="str">
            <v>ARB</v>
          </cell>
          <cell r="IM1171">
            <v>0</v>
          </cell>
          <cell r="IN1171" t="str">
            <v>PKM</v>
          </cell>
          <cell r="IO1171">
            <v>0</v>
          </cell>
          <cell r="IP1171" t="str">
            <v>MAT-P</v>
          </cell>
          <cell r="IQ1171">
            <v>0</v>
          </cell>
          <cell r="IR1171" t="str">
            <v>BIO-P</v>
          </cell>
          <cell r="IS1171">
            <v>0</v>
          </cell>
          <cell r="IT1171" t="str">
            <v>FIS-P</v>
          </cell>
          <cell r="IU1171">
            <v>0</v>
          </cell>
          <cell r="IV1171" t="str">
            <v>KIM-P</v>
          </cell>
          <cell r="IW1171">
            <v>0</v>
          </cell>
          <cell r="IX1171" t="str">
            <v>EKO-L</v>
          </cell>
          <cell r="IY1171">
            <v>0</v>
          </cell>
          <cell r="JA1171">
            <v>0</v>
          </cell>
        </row>
        <row r="1172">
          <cell r="Q1172" t="str">
            <v/>
          </cell>
          <cell r="AB1172" t="str">
            <v/>
          </cell>
          <cell r="AC1172">
            <v>30</v>
          </cell>
          <cell r="AI1172" t="str">
            <v/>
          </cell>
          <cell r="AJ1172">
            <v>0</v>
          </cell>
          <cell r="AK1172">
            <v>83.25</v>
          </cell>
          <cell r="AL1172">
            <v>84.5</v>
          </cell>
          <cell r="AM1172">
            <v>88</v>
          </cell>
          <cell r="AN1172">
            <v>80</v>
          </cell>
          <cell r="AO1172" t="str">
            <v/>
          </cell>
          <cell r="AP1172">
            <v>0</v>
          </cell>
          <cell r="AQ1172">
            <v>85</v>
          </cell>
          <cell r="AR1172">
            <v>0</v>
          </cell>
          <cell r="AS1172">
            <v>78.5</v>
          </cell>
          <cell r="AT1172">
            <v>81</v>
          </cell>
          <cell r="AU1172" t="str">
            <v/>
          </cell>
          <cell r="AV1172">
            <v>0</v>
          </cell>
          <cell r="AW1172">
            <v>81.83</v>
          </cell>
          <cell r="AX1172">
            <v>84</v>
          </cell>
          <cell r="AY1172">
            <v>88</v>
          </cell>
          <cell r="AZ1172">
            <v>80</v>
          </cell>
          <cell r="BA1172" t="str">
            <v/>
          </cell>
          <cell r="BB1172">
            <v>0</v>
          </cell>
          <cell r="BC1172">
            <v>86.75</v>
          </cell>
          <cell r="BD1172">
            <v>84.5</v>
          </cell>
          <cell r="BE1172">
            <v>88</v>
          </cell>
          <cell r="BF1172">
            <v>82</v>
          </cell>
          <cell r="BG1172" t="str">
            <v/>
          </cell>
          <cell r="BH1172">
            <v>0</v>
          </cell>
          <cell r="BI1172">
            <v>84.33</v>
          </cell>
          <cell r="BJ1172">
            <v>80</v>
          </cell>
          <cell r="BK1172">
            <v>77.75</v>
          </cell>
          <cell r="BL1172">
            <v>78</v>
          </cell>
          <cell r="BM1172" t="str">
            <v/>
          </cell>
          <cell r="BN1172">
            <v>0</v>
          </cell>
          <cell r="BO1172">
            <v>81.13</v>
          </cell>
          <cell r="BP1172">
            <v>78.25</v>
          </cell>
          <cell r="BQ1172">
            <v>77.75</v>
          </cell>
          <cell r="BR1172">
            <v>85</v>
          </cell>
          <cell r="BS1172" t="str">
            <v/>
          </cell>
          <cell r="BT1172">
            <v>0</v>
          </cell>
          <cell r="BU1172">
            <v>86.5</v>
          </cell>
          <cell r="BV1172">
            <v>84.25</v>
          </cell>
          <cell r="BW1172">
            <v>88.5</v>
          </cell>
          <cell r="BX1172">
            <v>88</v>
          </cell>
          <cell r="BY1172" t="str">
            <v/>
          </cell>
          <cell r="BZ1172">
            <v>0</v>
          </cell>
          <cell r="CA1172">
            <v>86.78</v>
          </cell>
          <cell r="CB1172">
            <v>81.75</v>
          </cell>
          <cell r="CC1172">
            <v>81</v>
          </cell>
          <cell r="CD1172">
            <v>82</v>
          </cell>
          <cell r="CE1172" t="str">
            <v/>
          </cell>
          <cell r="CF1172">
            <v>0</v>
          </cell>
          <cell r="CG1172">
            <v>86.25</v>
          </cell>
          <cell r="CH1172">
            <v>76.25</v>
          </cell>
          <cell r="CI1172">
            <v>78</v>
          </cell>
          <cell r="CJ1172">
            <v>82</v>
          </cell>
          <cell r="CK1172" t="str">
            <v/>
          </cell>
          <cell r="CL1172">
            <v>0</v>
          </cell>
          <cell r="CM1172">
            <v>76.17</v>
          </cell>
          <cell r="CN1172">
            <v>83.5</v>
          </cell>
          <cell r="CO1172">
            <v>80</v>
          </cell>
          <cell r="CP1172">
            <v>78</v>
          </cell>
          <cell r="CQ1172" t="str">
            <v/>
          </cell>
          <cell r="CR1172">
            <v>0</v>
          </cell>
          <cell r="CS1172">
            <v>82.08</v>
          </cell>
          <cell r="CT1172">
            <v>89.75</v>
          </cell>
          <cell r="CU1172">
            <v>86.5</v>
          </cell>
          <cell r="CV1172">
            <v>83</v>
          </cell>
          <cell r="CW1172" t="str">
            <v/>
          </cell>
          <cell r="CX1172">
            <v>0</v>
          </cell>
          <cell r="CY1172">
            <v>82.44</v>
          </cell>
          <cell r="CZ1172">
            <v>83.75</v>
          </cell>
          <cell r="DA1172">
            <v>76.75</v>
          </cell>
          <cell r="DB1172">
            <v>83</v>
          </cell>
          <cell r="DC1172" t="str">
            <v/>
          </cell>
          <cell r="DD1172">
            <v>0</v>
          </cell>
          <cell r="DE1172">
            <v>91</v>
          </cell>
          <cell r="DF1172">
            <v>81</v>
          </cell>
          <cell r="DG1172">
            <v>81.75</v>
          </cell>
          <cell r="DH1172">
            <v>88</v>
          </cell>
          <cell r="DI1172" t="str">
            <v/>
          </cell>
          <cell r="DJ1172">
            <v>0</v>
          </cell>
          <cell r="DK1172">
            <v>0</v>
          </cell>
          <cell r="DL1172">
            <v>0</v>
          </cell>
          <cell r="DM1172">
            <v>0</v>
          </cell>
          <cell r="DN1172">
            <v>85</v>
          </cell>
          <cell r="DO1172" t="str">
            <v/>
          </cell>
          <cell r="DP1172">
            <v>0</v>
          </cell>
          <cell r="DQ1172">
            <v>89</v>
          </cell>
          <cell r="DR1172">
            <v>85.5</v>
          </cell>
          <cell r="DS1172">
            <v>91.5</v>
          </cell>
          <cell r="DT1172">
            <v>82</v>
          </cell>
          <cell r="DU1172" t="str">
            <v/>
          </cell>
          <cell r="DV1172">
            <v>0</v>
          </cell>
          <cell r="DW1172">
            <v>91</v>
          </cell>
          <cell r="DX1172">
            <v>86.75</v>
          </cell>
          <cell r="DY1172">
            <v>79.75</v>
          </cell>
          <cell r="DZ1172">
            <v>85</v>
          </cell>
          <cell r="EA1172" t="str">
            <v/>
          </cell>
          <cell r="EB1172">
            <v>0</v>
          </cell>
          <cell r="EC1172">
            <v>79.78</v>
          </cell>
          <cell r="ED1172">
            <v>78.25</v>
          </cell>
          <cell r="EE1172">
            <v>84.25</v>
          </cell>
          <cell r="EF1172">
            <v>77</v>
          </cell>
          <cell r="EG1172" t="str">
            <v/>
          </cell>
          <cell r="EH1172">
            <v>0</v>
          </cell>
          <cell r="EI1172">
            <v>78.5</v>
          </cell>
          <cell r="EJ1172">
            <v>74.75</v>
          </cell>
          <cell r="EK1172">
            <v>74.5</v>
          </cell>
          <cell r="EL1172">
            <v>76</v>
          </cell>
          <cell r="EM1172" t="str">
            <v/>
          </cell>
          <cell r="EN1172">
            <v>0</v>
          </cell>
          <cell r="EO1172">
            <v>78.5</v>
          </cell>
          <cell r="EP1172">
            <v>74.75</v>
          </cell>
          <cell r="EQ1172">
            <v>74.5</v>
          </cell>
          <cell r="ER1172">
            <v>76</v>
          </cell>
          <cell r="ES1172" t="str">
            <v/>
          </cell>
          <cell r="ET1172">
            <v>0</v>
          </cell>
          <cell r="EU1172">
            <v>78.5</v>
          </cell>
          <cell r="EV1172">
            <v>74.75</v>
          </cell>
          <cell r="EW1172">
            <v>74.5</v>
          </cell>
          <cell r="EX1172">
            <v>76</v>
          </cell>
          <cell r="EY1172" t="str">
            <v/>
          </cell>
          <cell r="EZ1172">
            <v>0</v>
          </cell>
          <cell r="FA1172">
            <v>79.33</v>
          </cell>
          <cell r="FB1172">
            <v>71.25</v>
          </cell>
          <cell r="FC1172">
            <v>79</v>
          </cell>
          <cell r="FD1172">
            <v>72</v>
          </cell>
          <cell r="FE1172" t="str">
            <v/>
          </cell>
          <cell r="FF1172">
            <v>0</v>
          </cell>
          <cell r="FG1172">
            <v>79.33</v>
          </cell>
          <cell r="FH1172">
            <v>71.25</v>
          </cell>
          <cell r="FI1172">
            <v>79</v>
          </cell>
          <cell r="FJ1172">
            <v>72</v>
          </cell>
          <cell r="FK1172" t="str">
            <v/>
          </cell>
          <cell r="FL1172">
            <v>0</v>
          </cell>
          <cell r="FM1172">
            <v>79.33</v>
          </cell>
          <cell r="FN1172">
            <v>71.25</v>
          </cell>
          <cell r="FO1172">
            <v>79</v>
          </cell>
          <cell r="FP1172">
            <v>72</v>
          </cell>
          <cell r="FQ1172" t="str">
            <v/>
          </cell>
          <cell r="FR1172">
            <v>0</v>
          </cell>
          <cell r="FS1172">
            <v>79.33</v>
          </cell>
          <cell r="FT1172">
            <v>71.25</v>
          </cell>
          <cell r="FU1172">
            <v>79</v>
          </cell>
          <cell r="FV1172">
            <v>72</v>
          </cell>
          <cell r="FW1172" t="str">
            <v/>
          </cell>
          <cell r="FX1172">
            <v>0</v>
          </cell>
          <cell r="FY1172">
            <v>79.33</v>
          </cell>
          <cell r="FZ1172">
            <v>71.25</v>
          </cell>
          <cell r="GA1172">
            <v>79</v>
          </cell>
          <cell r="GB1172">
            <v>72</v>
          </cell>
          <cell r="GC1172" t="str">
            <v/>
          </cell>
          <cell r="GD1172">
            <v>0</v>
          </cell>
          <cell r="GE1172">
            <v>79.33</v>
          </cell>
          <cell r="GF1172">
            <v>71.25</v>
          </cell>
          <cell r="GG1172">
            <v>79</v>
          </cell>
          <cell r="GH1172">
            <v>72</v>
          </cell>
          <cell r="GI1172" t="str">
            <v/>
          </cell>
          <cell r="GJ1172">
            <v>0</v>
          </cell>
          <cell r="GK1172">
            <v>79.33</v>
          </cell>
          <cell r="GL1172">
            <v>71.25</v>
          </cell>
          <cell r="GM1172">
            <v>79</v>
          </cell>
          <cell r="GN1172">
            <v>72</v>
          </cell>
          <cell r="GO1172" t="str">
            <v/>
          </cell>
          <cell r="GP1172">
            <v>0</v>
          </cell>
          <cell r="GQ1172">
            <v>79.33</v>
          </cell>
          <cell r="GR1172">
            <v>71.25</v>
          </cell>
          <cell r="GS1172">
            <v>79</v>
          </cell>
          <cell r="GT1172">
            <v>72</v>
          </cell>
          <cell r="GU1172" t="str">
            <v/>
          </cell>
          <cell r="GV1172">
            <v>0</v>
          </cell>
          <cell r="GW1172">
            <v>81.92</v>
          </cell>
          <cell r="GX1172">
            <v>78.75</v>
          </cell>
          <cell r="GY1172">
            <v>70</v>
          </cell>
          <cell r="GZ1172">
            <v>78</v>
          </cell>
          <cell r="HA1172" t="str">
            <v>EKO-L</v>
          </cell>
          <cell r="HB1172">
            <v>0</v>
          </cell>
          <cell r="HC1172">
            <v>83.83</v>
          </cell>
          <cell r="HD1172">
            <v>75.75</v>
          </cell>
          <cell r="HE1172">
            <v>77.5</v>
          </cell>
          <cell r="HF1172">
            <v>79</v>
          </cell>
          <cell r="HH1172">
            <v>0</v>
          </cell>
          <cell r="HM1172" t="str">
            <v/>
          </cell>
          <cell r="HN1172" t="str">
            <v/>
          </cell>
          <cell r="HS1172">
            <v>0</v>
          </cell>
          <cell r="HT1172" t="str">
            <v>PKN</v>
          </cell>
          <cell r="HU1172">
            <v>0</v>
          </cell>
          <cell r="HV1172" t="str">
            <v>IND</v>
          </cell>
          <cell r="HW1172">
            <v>0</v>
          </cell>
          <cell r="HX1172" t="str">
            <v>MAT-W</v>
          </cell>
          <cell r="HY1172">
            <v>0</v>
          </cell>
          <cell r="HZ1172" t="str">
            <v>SEJ-W</v>
          </cell>
          <cell r="IA1172">
            <v>0</v>
          </cell>
          <cell r="IB1172" t="str">
            <v>IGR-W</v>
          </cell>
          <cell r="IC1172">
            <v>0</v>
          </cell>
          <cell r="ID1172" t="str">
            <v>SBO</v>
          </cell>
          <cell r="IE1172">
            <v>0</v>
          </cell>
          <cell r="IF1172" t="str">
            <v>PJO</v>
          </cell>
          <cell r="IG1172">
            <v>0</v>
          </cell>
          <cell r="IH1172" t="str">
            <v>PRA</v>
          </cell>
          <cell r="II1172">
            <v>0</v>
          </cell>
          <cell r="IJ1172" t="str">
            <v>JAW</v>
          </cell>
          <cell r="IK1172">
            <v>0</v>
          </cell>
          <cell r="IL1172" t="str">
            <v>ARB</v>
          </cell>
          <cell r="IM1172">
            <v>0</v>
          </cell>
          <cell r="IN1172" t="str">
            <v>PKM</v>
          </cell>
          <cell r="IO1172">
            <v>0</v>
          </cell>
          <cell r="IP1172" t="str">
            <v>MAT-P</v>
          </cell>
          <cell r="IQ1172">
            <v>0</v>
          </cell>
          <cell r="IR1172" t="str">
            <v>BIO-P</v>
          </cell>
          <cell r="IS1172">
            <v>0</v>
          </cell>
          <cell r="IT1172" t="str">
            <v>FIS-P</v>
          </cell>
          <cell r="IU1172">
            <v>0</v>
          </cell>
          <cell r="IV1172" t="str">
            <v>KIM-P</v>
          </cell>
          <cell r="IW1172">
            <v>0</v>
          </cell>
          <cell r="IX1172" t="str">
            <v>EKO-L</v>
          </cell>
          <cell r="IY1172">
            <v>0</v>
          </cell>
          <cell r="JA1172">
            <v>0</v>
          </cell>
        </row>
        <row r="1173">
          <cell r="Q1173" t="str">
            <v/>
          </cell>
          <cell r="AB1173" t="str">
            <v/>
          </cell>
          <cell r="AC1173">
            <v>31</v>
          </cell>
          <cell r="AI1173" t="str">
            <v/>
          </cell>
          <cell r="AJ1173">
            <v>0</v>
          </cell>
          <cell r="AK1173">
            <v>83.25</v>
          </cell>
          <cell r="AL1173">
            <v>84.5</v>
          </cell>
          <cell r="AM1173">
            <v>88</v>
          </cell>
          <cell r="AN1173">
            <v>80</v>
          </cell>
          <cell r="AO1173" t="str">
            <v/>
          </cell>
          <cell r="AP1173">
            <v>0</v>
          </cell>
          <cell r="AQ1173">
            <v>85</v>
          </cell>
          <cell r="AR1173">
            <v>0</v>
          </cell>
          <cell r="AS1173">
            <v>78.5</v>
          </cell>
          <cell r="AT1173">
            <v>81</v>
          </cell>
          <cell r="AU1173" t="str">
            <v/>
          </cell>
          <cell r="AV1173">
            <v>0</v>
          </cell>
          <cell r="AW1173">
            <v>81.83</v>
          </cell>
          <cell r="AX1173">
            <v>84</v>
          </cell>
          <cell r="AY1173">
            <v>88</v>
          </cell>
          <cell r="AZ1173">
            <v>80</v>
          </cell>
          <cell r="BA1173" t="str">
            <v/>
          </cell>
          <cell r="BB1173">
            <v>0</v>
          </cell>
          <cell r="BC1173">
            <v>86.75</v>
          </cell>
          <cell r="BD1173">
            <v>84.5</v>
          </cell>
          <cell r="BE1173">
            <v>88</v>
          </cell>
          <cell r="BF1173">
            <v>82</v>
          </cell>
          <cell r="BG1173" t="str">
            <v/>
          </cell>
          <cell r="BH1173">
            <v>0</v>
          </cell>
          <cell r="BI1173">
            <v>84.33</v>
          </cell>
          <cell r="BJ1173">
            <v>80</v>
          </cell>
          <cell r="BK1173">
            <v>77.75</v>
          </cell>
          <cell r="BL1173">
            <v>78</v>
          </cell>
          <cell r="BM1173" t="str">
            <v/>
          </cell>
          <cell r="BN1173">
            <v>0</v>
          </cell>
          <cell r="BO1173">
            <v>81.13</v>
          </cell>
          <cell r="BP1173">
            <v>78.25</v>
          </cell>
          <cell r="BQ1173">
            <v>77.75</v>
          </cell>
          <cell r="BR1173">
            <v>85</v>
          </cell>
          <cell r="BS1173" t="str">
            <v/>
          </cell>
          <cell r="BT1173">
            <v>0</v>
          </cell>
          <cell r="BU1173">
            <v>86.5</v>
          </cell>
          <cell r="BV1173">
            <v>84.25</v>
          </cell>
          <cell r="BW1173">
            <v>88.5</v>
          </cell>
          <cell r="BX1173">
            <v>88</v>
          </cell>
          <cell r="BY1173" t="str">
            <v/>
          </cell>
          <cell r="BZ1173">
            <v>0</v>
          </cell>
          <cell r="CA1173">
            <v>86.78</v>
          </cell>
          <cell r="CB1173">
            <v>81.75</v>
          </cell>
          <cell r="CC1173">
            <v>81</v>
          </cell>
          <cell r="CD1173">
            <v>82</v>
          </cell>
          <cell r="CE1173" t="str">
            <v/>
          </cell>
          <cell r="CF1173">
            <v>0</v>
          </cell>
          <cell r="CG1173">
            <v>86.25</v>
          </cell>
          <cell r="CH1173">
            <v>76.25</v>
          </cell>
          <cell r="CI1173">
            <v>78</v>
          </cell>
          <cell r="CJ1173">
            <v>82</v>
          </cell>
          <cell r="CK1173" t="str">
            <v/>
          </cell>
          <cell r="CL1173">
            <v>0</v>
          </cell>
          <cell r="CM1173">
            <v>76.17</v>
          </cell>
          <cell r="CN1173">
            <v>83.5</v>
          </cell>
          <cell r="CO1173">
            <v>80</v>
          </cell>
          <cell r="CP1173">
            <v>78</v>
          </cell>
          <cell r="CQ1173" t="str">
            <v/>
          </cell>
          <cell r="CR1173">
            <v>0</v>
          </cell>
          <cell r="CS1173">
            <v>82.08</v>
          </cell>
          <cell r="CT1173">
            <v>89.75</v>
          </cell>
          <cell r="CU1173">
            <v>86.5</v>
          </cell>
          <cell r="CV1173">
            <v>83</v>
          </cell>
          <cell r="CW1173" t="str">
            <v/>
          </cell>
          <cell r="CX1173">
            <v>0</v>
          </cell>
          <cell r="CY1173">
            <v>82.44</v>
          </cell>
          <cell r="CZ1173">
            <v>83.75</v>
          </cell>
          <cell r="DA1173">
            <v>76.75</v>
          </cell>
          <cell r="DB1173">
            <v>83</v>
          </cell>
          <cell r="DC1173" t="str">
            <v/>
          </cell>
          <cell r="DD1173">
            <v>0</v>
          </cell>
          <cell r="DE1173">
            <v>91</v>
          </cell>
          <cell r="DF1173">
            <v>81</v>
          </cell>
          <cell r="DG1173">
            <v>81.75</v>
          </cell>
          <cell r="DH1173">
            <v>88</v>
          </cell>
          <cell r="DI1173" t="str">
            <v/>
          </cell>
          <cell r="DJ1173">
            <v>0</v>
          </cell>
          <cell r="DK1173">
            <v>0</v>
          </cell>
          <cell r="DL1173">
            <v>0</v>
          </cell>
          <cell r="DM1173">
            <v>0</v>
          </cell>
          <cell r="DN1173">
            <v>85</v>
          </cell>
          <cell r="DO1173" t="str">
            <v/>
          </cell>
          <cell r="DP1173">
            <v>0</v>
          </cell>
          <cell r="DQ1173">
            <v>89</v>
          </cell>
          <cell r="DR1173">
            <v>85.5</v>
          </cell>
          <cell r="DS1173">
            <v>91.5</v>
          </cell>
          <cell r="DT1173">
            <v>82</v>
          </cell>
          <cell r="DU1173" t="str">
            <v/>
          </cell>
          <cell r="DV1173">
            <v>0</v>
          </cell>
          <cell r="DW1173">
            <v>91</v>
          </cell>
          <cell r="DX1173">
            <v>86.75</v>
          </cell>
          <cell r="DY1173">
            <v>79.75</v>
          </cell>
          <cell r="DZ1173">
            <v>85</v>
          </cell>
          <cell r="EA1173" t="str">
            <v/>
          </cell>
          <cell r="EB1173">
            <v>0</v>
          </cell>
          <cell r="EC1173">
            <v>79.78</v>
          </cell>
          <cell r="ED1173">
            <v>78.25</v>
          </cell>
          <cell r="EE1173">
            <v>84.25</v>
          </cell>
          <cell r="EF1173">
            <v>77</v>
          </cell>
          <cell r="EG1173" t="str">
            <v/>
          </cell>
          <cell r="EH1173">
            <v>0</v>
          </cell>
          <cell r="EI1173">
            <v>78.5</v>
          </cell>
          <cell r="EJ1173">
            <v>74.75</v>
          </cell>
          <cell r="EK1173">
            <v>74.5</v>
          </cell>
          <cell r="EL1173">
            <v>76</v>
          </cell>
          <cell r="EM1173" t="str">
            <v/>
          </cell>
          <cell r="EN1173">
            <v>0</v>
          </cell>
          <cell r="EO1173">
            <v>78.5</v>
          </cell>
          <cell r="EP1173">
            <v>74.75</v>
          </cell>
          <cell r="EQ1173">
            <v>74.5</v>
          </cell>
          <cell r="ER1173">
            <v>76</v>
          </cell>
          <cell r="ES1173" t="str">
            <v/>
          </cell>
          <cell r="ET1173">
            <v>0</v>
          </cell>
          <cell r="EU1173">
            <v>78.5</v>
          </cell>
          <cell r="EV1173">
            <v>74.75</v>
          </cell>
          <cell r="EW1173">
            <v>74.5</v>
          </cell>
          <cell r="EX1173">
            <v>76</v>
          </cell>
          <cell r="EY1173" t="str">
            <v/>
          </cell>
          <cell r="EZ1173">
            <v>0</v>
          </cell>
          <cell r="FA1173">
            <v>79.33</v>
          </cell>
          <cell r="FB1173">
            <v>71.25</v>
          </cell>
          <cell r="FC1173">
            <v>79</v>
          </cell>
          <cell r="FD1173">
            <v>72</v>
          </cell>
          <cell r="FE1173" t="str">
            <v/>
          </cell>
          <cell r="FF1173">
            <v>0</v>
          </cell>
          <cell r="FG1173">
            <v>79.33</v>
          </cell>
          <cell r="FH1173">
            <v>71.25</v>
          </cell>
          <cell r="FI1173">
            <v>79</v>
          </cell>
          <cell r="FJ1173">
            <v>72</v>
          </cell>
          <cell r="FK1173" t="str">
            <v/>
          </cell>
          <cell r="FL1173">
            <v>0</v>
          </cell>
          <cell r="FM1173">
            <v>79.33</v>
          </cell>
          <cell r="FN1173">
            <v>71.25</v>
          </cell>
          <cell r="FO1173">
            <v>79</v>
          </cell>
          <cell r="FP1173">
            <v>72</v>
          </cell>
          <cell r="FQ1173" t="str">
            <v/>
          </cell>
          <cell r="FR1173">
            <v>0</v>
          </cell>
          <cell r="FS1173">
            <v>79.33</v>
          </cell>
          <cell r="FT1173">
            <v>71.25</v>
          </cell>
          <cell r="FU1173">
            <v>79</v>
          </cell>
          <cell r="FV1173">
            <v>72</v>
          </cell>
          <cell r="FW1173" t="str">
            <v/>
          </cell>
          <cell r="FX1173">
            <v>0</v>
          </cell>
          <cell r="FY1173">
            <v>79.33</v>
          </cell>
          <cell r="FZ1173">
            <v>71.25</v>
          </cell>
          <cell r="GA1173">
            <v>79</v>
          </cell>
          <cell r="GB1173">
            <v>72</v>
          </cell>
          <cell r="GC1173" t="str">
            <v/>
          </cell>
          <cell r="GD1173">
            <v>0</v>
          </cell>
          <cell r="GE1173">
            <v>79.33</v>
          </cell>
          <cell r="GF1173">
            <v>71.25</v>
          </cell>
          <cell r="GG1173">
            <v>79</v>
          </cell>
          <cell r="GH1173">
            <v>72</v>
          </cell>
          <cell r="GI1173" t="str">
            <v/>
          </cell>
          <cell r="GJ1173">
            <v>0</v>
          </cell>
          <cell r="GK1173">
            <v>79.33</v>
          </cell>
          <cell r="GL1173">
            <v>71.25</v>
          </cell>
          <cell r="GM1173">
            <v>79</v>
          </cell>
          <cell r="GN1173">
            <v>72</v>
          </cell>
          <cell r="GO1173" t="str">
            <v/>
          </cell>
          <cell r="GP1173">
            <v>0</v>
          </cell>
          <cell r="GQ1173">
            <v>79.33</v>
          </cell>
          <cell r="GR1173">
            <v>71.25</v>
          </cell>
          <cell r="GS1173">
            <v>79</v>
          </cell>
          <cell r="GT1173">
            <v>72</v>
          </cell>
          <cell r="GU1173" t="str">
            <v/>
          </cell>
          <cell r="GV1173">
            <v>0</v>
          </cell>
          <cell r="GW1173">
            <v>81.92</v>
          </cell>
          <cell r="GX1173">
            <v>78.75</v>
          </cell>
          <cell r="GY1173">
            <v>70</v>
          </cell>
          <cell r="GZ1173">
            <v>78</v>
          </cell>
          <cell r="HA1173" t="str">
            <v>EKO-L</v>
          </cell>
          <cell r="HB1173">
            <v>0</v>
          </cell>
          <cell r="HC1173">
            <v>83.83</v>
          </cell>
          <cell r="HD1173">
            <v>75.75</v>
          </cell>
          <cell r="HE1173">
            <v>77.5</v>
          </cell>
          <cell r="HF1173">
            <v>79</v>
          </cell>
          <cell r="HH1173">
            <v>0</v>
          </cell>
          <cell r="HM1173" t="str">
            <v/>
          </cell>
          <cell r="HN1173" t="str">
            <v/>
          </cell>
          <cell r="HS1173">
            <v>0</v>
          </cell>
          <cell r="HT1173" t="str">
            <v>PKN</v>
          </cell>
          <cell r="HU1173">
            <v>0</v>
          </cell>
          <cell r="HV1173" t="str">
            <v>IND</v>
          </cell>
          <cell r="HW1173">
            <v>0</v>
          </cell>
          <cell r="HX1173" t="str">
            <v>MAT-W</v>
          </cell>
          <cell r="HY1173">
            <v>0</v>
          </cell>
          <cell r="HZ1173" t="str">
            <v>SEJ-W</v>
          </cell>
          <cell r="IA1173">
            <v>0</v>
          </cell>
          <cell r="IB1173" t="str">
            <v>IGR-W</v>
          </cell>
          <cell r="IC1173">
            <v>0</v>
          </cell>
          <cell r="ID1173" t="str">
            <v>SBO</v>
          </cell>
          <cell r="IE1173">
            <v>0</v>
          </cell>
          <cell r="IF1173" t="str">
            <v>PJO</v>
          </cell>
          <cell r="IG1173">
            <v>0</v>
          </cell>
          <cell r="IH1173" t="str">
            <v>PRA</v>
          </cell>
          <cell r="II1173">
            <v>0</v>
          </cell>
          <cell r="IJ1173" t="str">
            <v>JAW</v>
          </cell>
          <cell r="IK1173">
            <v>0</v>
          </cell>
          <cell r="IL1173" t="str">
            <v>ARB</v>
          </cell>
          <cell r="IM1173">
            <v>0</v>
          </cell>
          <cell r="IN1173" t="str">
            <v>PKM</v>
          </cell>
          <cell r="IO1173">
            <v>0</v>
          </cell>
          <cell r="IP1173" t="str">
            <v>MAT-P</v>
          </cell>
          <cell r="IQ1173">
            <v>0</v>
          </cell>
          <cell r="IR1173" t="str">
            <v>BIO-P</v>
          </cell>
          <cell r="IS1173">
            <v>0</v>
          </cell>
          <cell r="IT1173" t="str">
            <v>FIS-P</v>
          </cell>
          <cell r="IU1173">
            <v>0</v>
          </cell>
          <cell r="IV1173" t="str">
            <v>KIM-P</v>
          </cell>
          <cell r="IW1173">
            <v>0</v>
          </cell>
          <cell r="IX1173" t="str">
            <v>EKO-L</v>
          </cell>
          <cell r="IY1173">
            <v>0</v>
          </cell>
          <cell r="JA1173">
            <v>0</v>
          </cell>
        </row>
        <row r="1174">
          <cell r="Q1174" t="str">
            <v/>
          </cell>
          <cell r="AB1174" t="str">
            <v/>
          </cell>
          <cell r="AC1174">
            <v>32</v>
          </cell>
          <cell r="AI1174" t="str">
            <v/>
          </cell>
          <cell r="AJ1174">
            <v>0</v>
          </cell>
          <cell r="AK1174">
            <v>83.25</v>
          </cell>
          <cell r="AL1174">
            <v>84.5</v>
          </cell>
          <cell r="AM1174">
            <v>88</v>
          </cell>
          <cell r="AN1174">
            <v>80</v>
          </cell>
          <cell r="AO1174" t="str">
            <v/>
          </cell>
          <cell r="AP1174">
            <v>0</v>
          </cell>
          <cell r="AQ1174">
            <v>85</v>
          </cell>
          <cell r="AR1174">
            <v>0</v>
          </cell>
          <cell r="AS1174">
            <v>78.5</v>
          </cell>
          <cell r="AT1174">
            <v>81</v>
          </cell>
          <cell r="AU1174" t="str">
            <v/>
          </cell>
          <cell r="AV1174">
            <v>0</v>
          </cell>
          <cell r="AW1174">
            <v>81.83</v>
          </cell>
          <cell r="AX1174">
            <v>84</v>
          </cell>
          <cell r="AY1174">
            <v>88</v>
          </cell>
          <cell r="AZ1174">
            <v>80</v>
          </cell>
          <cell r="BA1174" t="str">
            <v/>
          </cell>
          <cell r="BB1174">
            <v>0</v>
          </cell>
          <cell r="BC1174">
            <v>86.75</v>
          </cell>
          <cell r="BD1174">
            <v>84.5</v>
          </cell>
          <cell r="BE1174">
            <v>88</v>
          </cell>
          <cell r="BF1174">
            <v>82</v>
          </cell>
          <cell r="BG1174" t="str">
            <v/>
          </cell>
          <cell r="BH1174">
            <v>0</v>
          </cell>
          <cell r="BI1174">
            <v>84.33</v>
          </cell>
          <cell r="BJ1174">
            <v>80</v>
          </cell>
          <cell r="BK1174">
            <v>77.75</v>
          </cell>
          <cell r="BL1174">
            <v>78</v>
          </cell>
          <cell r="BM1174" t="str">
            <v/>
          </cell>
          <cell r="BN1174">
            <v>0</v>
          </cell>
          <cell r="BO1174">
            <v>81.13</v>
          </cell>
          <cell r="BP1174">
            <v>78.25</v>
          </cell>
          <cell r="BQ1174">
            <v>77.75</v>
          </cell>
          <cell r="BR1174">
            <v>85</v>
          </cell>
          <cell r="BS1174" t="str">
            <v/>
          </cell>
          <cell r="BT1174">
            <v>0</v>
          </cell>
          <cell r="BU1174">
            <v>86.5</v>
          </cell>
          <cell r="BV1174">
            <v>84.25</v>
          </cell>
          <cell r="BW1174">
            <v>88.5</v>
          </cell>
          <cell r="BX1174">
            <v>88</v>
          </cell>
          <cell r="BY1174" t="str">
            <v/>
          </cell>
          <cell r="BZ1174">
            <v>0</v>
          </cell>
          <cell r="CA1174">
            <v>86.78</v>
          </cell>
          <cell r="CB1174">
            <v>81.75</v>
          </cell>
          <cell r="CC1174">
            <v>81</v>
          </cell>
          <cell r="CD1174">
            <v>82</v>
          </cell>
          <cell r="CE1174" t="str">
            <v/>
          </cell>
          <cell r="CF1174">
            <v>0</v>
          </cell>
          <cell r="CG1174">
            <v>86.25</v>
          </cell>
          <cell r="CH1174">
            <v>76.25</v>
          </cell>
          <cell r="CI1174">
            <v>78</v>
          </cell>
          <cell r="CJ1174">
            <v>82</v>
          </cell>
          <cell r="CK1174" t="str">
            <v/>
          </cell>
          <cell r="CL1174">
            <v>0</v>
          </cell>
          <cell r="CM1174">
            <v>76.17</v>
          </cell>
          <cell r="CN1174">
            <v>83.5</v>
          </cell>
          <cell r="CO1174">
            <v>80</v>
          </cell>
          <cell r="CP1174">
            <v>78</v>
          </cell>
          <cell r="CQ1174" t="str">
            <v/>
          </cell>
          <cell r="CR1174">
            <v>0</v>
          </cell>
          <cell r="CS1174">
            <v>82.08</v>
          </cell>
          <cell r="CT1174">
            <v>89.75</v>
          </cell>
          <cell r="CU1174">
            <v>86.5</v>
          </cell>
          <cell r="CV1174">
            <v>83</v>
          </cell>
          <cell r="CW1174" t="str">
            <v/>
          </cell>
          <cell r="CX1174">
            <v>0</v>
          </cell>
          <cell r="CY1174">
            <v>82.44</v>
          </cell>
          <cell r="CZ1174">
            <v>83.75</v>
          </cell>
          <cell r="DA1174">
            <v>76.75</v>
          </cell>
          <cell r="DB1174">
            <v>83</v>
          </cell>
          <cell r="DC1174" t="str">
            <v/>
          </cell>
          <cell r="DD1174">
            <v>0</v>
          </cell>
          <cell r="DE1174">
            <v>91</v>
          </cell>
          <cell r="DF1174">
            <v>81</v>
          </cell>
          <cell r="DG1174">
            <v>81.75</v>
          </cell>
          <cell r="DH1174">
            <v>88</v>
          </cell>
          <cell r="DI1174" t="str">
            <v/>
          </cell>
          <cell r="DJ1174">
            <v>0</v>
          </cell>
          <cell r="DK1174">
            <v>0</v>
          </cell>
          <cell r="DL1174">
            <v>0</v>
          </cell>
          <cell r="DM1174">
            <v>0</v>
          </cell>
          <cell r="DN1174">
            <v>85</v>
          </cell>
          <cell r="DO1174" t="str">
            <v/>
          </cell>
          <cell r="DP1174">
            <v>0</v>
          </cell>
          <cell r="DQ1174">
            <v>89</v>
          </cell>
          <cell r="DR1174">
            <v>85.5</v>
          </cell>
          <cell r="DS1174">
            <v>91.5</v>
          </cell>
          <cell r="DT1174">
            <v>82</v>
          </cell>
          <cell r="DU1174" t="str">
            <v/>
          </cell>
          <cell r="DV1174">
            <v>0</v>
          </cell>
          <cell r="DW1174">
            <v>91</v>
          </cell>
          <cell r="DX1174">
            <v>86.75</v>
          </cell>
          <cell r="DY1174">
            <v>79.75</v>
          </cell>
          <cell r="DZ1174">
            <v>85</v>
          </cell>
          <cell r="EA1174" t="str">
            <v/>
          </cell>
          <cell r="EB1174">
            <v>0</v>
          </cell>
          <cell r="EC1174">
            <v>79.78</v>
          </cell>
          <cell r="ED1174">
            <v>78.25</v>
          </cell>
          <cell r="EE1174">
            <v>84.25</v>
          </cell>
          <cell r="EF1174">
            <v>77</v>
          </cell>
          <cell r="EG1174" t="str">
            <v/>
          </cell>
          <cell r="EH1174">
            <v>0</v>
          </cell>
          <cell r="EI1174">
            <v>78.5</v>
          </cell>
          <cell r="EJ1174">
            <v>74.75</v>
          </cell>
          <cell r="EK1174">
            <v>74.5</v>
          </cell>
          <cell r="EL1174">
            <v>76</v>
          </cell>
          <cell r="EM1174" t="str">
            <v/>
          </cell>
          <cell r="EN1174">
            <v>0</v>
          </cell>
          <cell r="EO1174">
            <v>78.5</v>
          </cell>
          <cell r="EP1174">
            <v>74.75</v>
          </cell>
          <cell r="EQ1174">
            <v>74.5</v>
          </cell>
          <cell r="ER1174">
            <v>76</v>
          </cell>
          <cell r="ES1174" t="str">
            <v/>
          </cell>
          <cell r="ET1174">
            <v>0</v>
          </cell>
          <cell r="EU1174">
            <v>78.5</v>
          </cell>
          <cell r="EV1174">
            <v>74.75</v>
          </cell>
          <cell r="EW1174">
            <v>74.5</v>
          </cell>
          <cell r="EX1174">
            <v>76</v>
          </cell>
          <cell r="EY1174" t="str">
            <v/>
          </cell>
          <cell r="EZ1174">
            <v>0</v>
          </cell>
          <cell r="FA1174">
            <v>79.33</v>
          </cell>
          <cell r="FB1174">
            <v>71.25</v>
          </cell>
          <cell r="FC1174">
            <v>79</v>
          </cell>
          <cell r="FD1174">
            <v>72</v>
          </cell>
          <cell r="FE1174" t="str">
            <v/>
          </cell>
          <cell r="FF1174">
            <v>0</v>
          </cell>
          <cell r="FG1174">
            <v>79.33</v>
          </cell>
          <cell r="FH1174">
            <v>71.25</v>
          </cell>
          <cell r="FI1174">
            <v>79</v>
          </cell>
          <cell r="FJ1174">
            <v>72</v>
          </cell>
          <cell r="FK1174" t="str">
            <v/>
          </cell>
          <cell r="FL1174">
            <v>0</v>
          </cell>
          <cell r="FM1174">
            <v>79.33</v>
          </cell>
          <cell r="FN1174">
            <v>71.25</v>
          </cell>
          <cell r="FO1174">
            <v>79</v>
          </cell>
          <cell r="FP1174">
            <v>72</v>
          </cell>
          <cell r="FQ1174" t="str">
            <v/>
          </cell>
          <cell r="FR1174">
            <v>0</v>
          </cell>
          <cell r="FS1174">
            <v>79.33</v>
          </cell>
          <cell r="FT1174">
            <v>71.25</v>
          </cell>
          <cell r="FU1174">
            <v>79</v>
          </cell>
          <cell r="FV1174">
            <v>72</v>
          </cell>
          <cell r="FW1174" t="str">
            <v/>
          </cell>
          <cell r="FX1174">
            <v>0</v>
          </cell>
          <cell r="FY1174">
            <v>79.33</v>
          </cell>
          <cell r="FZ1174">
            <v>71.25</v>
          </cell>
          <cell r="GA1174">
            <v>79</v>
          </cell>
          <cell r="GB1174">
            <v>72</v>
          </cell>
          <cell r="GC1174" t="str">
            <v/>
          </cell>
          <cell r="GD1174">
            <v>0</v>
          </cell>
          <cell r="GE1174">
            <v>79.33</v>
          </cell>
          <cell r="GF1174">
            <v>71.25</v>
          </cell>
          <cell r="GG1174">
            <v>79</v>
          </cell>
          <cell r="GH1174">
            <v>72</v>
          </cell>
          <cell r="GI1174" t="str">
            <v/>
          </cell>
          <cell r="GJ1174">
            <v>0</v>
          </cell>
          <cell r="GK1174">
            <v>79.33</v>
          </cell>
          <cell r="GL1174">
            <v>71.25</v>
          </cell>
          <cell r="GM1174">
            <v>79</v>
          </cell>
          <cell r="GN1174">
            <v>72</v>
          </cell>
          <cell r="GO1174" t="str">
            <v/>
          </cell>
          <cell r="GP1174">
            <v>0</v>
          </cell>
          <cell r="GQ1174">
            <v>79.33</v>
          </cell>
          <cell r="GR1174">
            <v>71.25</v>
          </cell>
          <cell r="GS1174">
            <v>79</v>
          </cell>
          <cell r="GT1174">
            <v>72</v>
          </cell>
          <cell r="GU1174" t="str">
            <v/>
          </cell>
          <cell r="GV1174">
            <v>0</v>
          </cell>
          <cell r="GW1174">
            <v>81.92</v>
          </cell>
          <cell r="GX1174">
            <v>78.75</v>
          </cell>
          <cell r="GY1174">
            <v>70</v>
          </cell>
          <cell r="GZ1174">
            <v>78</v>
          </cell>
          <cell r="HA1174" t="str">
            <v>EKO-L</v>
          </cell>
          <cell r="HB1174">
            <v>0</v>
          </cell>
          <cell r="HC1174">
            <v>83.83</v>
          </cell>
          <cell r="HD1174">
            <v>75.75</v>
          </cell>
          <cell r="HE1174">
            <v>77.5</v>
          </cell>
          <cell r="HF1174">
            <v>79</v>
          </cell>
          <cell r="HH1174">
            <v>0</v>
          </cell>
          <cell r="HM1174" t="str">
            <v/>
          </cell>
          <cell r="HN1174" t="str">
            <v/>
          </cell>
          <cell r="HS1174">
            <v>0</v>
          </cell>
          <cell r="HT1174" t="str">
            <v>PKN</v>
          </cell>
          <cell r="HU1174">
            <v>0</v>
          </cell>
          <cell r="HV1174" t="str">
            <v>IND</v>
          </cell>
          <cell r="HW1174">
            <v>0</v>
          </cell>
          <cell r="HX1174" t="str">
            <v>MAT-W</v>
          </cell>
          <cell r="HY1174">
            <v>0</v>
          </cell>
          <cell r="HZ1174" t="str">
            <v>SEJ-W</v>
          </cell>
          <cell r="IA1174">
            <v>0</v>
          </cell>
          <cell r="IB1174" t="str">
            <v>IGR-W</v>
          </cell>
          <cell r="IC1174">
            <v>0</v>
          </cell>
          <cell r="ID1174" t="str">
            <v>SBO</v>
          </cell>
          <cell r="IE1174">
            <v>0</v>
          </cell>
          <cell r="IF1174" t="str">
            <v>PJO</v>
          </cell>
          <cell r="IG1174">
            <v>0</v>
          </cell>
          <cell r="IH1174" t="str">
            <v>PRA</v>
          </cell>
          <cell r="II1174">
            <v>0</v>
          </cell>
          <cell r="IJ1174" t="str">
            <v>JAW</v>
          </cell>
          <cell r="IK1174">
            <v>0</v>
          </cell>
          <cell r="IL1174" t="str">
            <v>ARB</v>
          </cell>
          <cell r="IM1174">
            <v>0</v>
          </cell>
          <cell r="IN1174" t="str">
            <v>PKM</v>
          </cell>
          <cell r="IO1174">
            <v>0</v>
          </cell>
          <cell r="IP1174" t="str">
            <v>MAT-P</v>
          </cell>
          <cell r="IQ1174">
            <v>0</v>
          </cell>
          <cell r="IR1174" t="str">
            <v>BIO-P</v>
          </cell>
          <cell r="IS1174">
            <v>0</v>
          </cell>
          <cell r="IT1174" t="str">
            <v>FIS-P</v>
          </cell>
          <cell r="IU1174">
            <v>0</v>
          </cell>
          <cell r="IV1174" t="str">
            <v>KIM-P</v>
          </cell>
          <cell r="IW1174">
            <v>0</v>
          </cell>
          <cell r="IX1174" t="str">
            <v>EKO-L</v>
          </cell>
          <cell r="IY1174">
            <v>0</v>
          </cell>
          <cell r="JA1174">
            <v>0</v>
          </cell>
        </row>
        <row r="1175">
          <cell r="Q1175" t="str">
            <v/>
          </cell>
          <cell r="AB1175" t="str">
            <v/>
          </cell>
          <cell r="AC1175">
            <v>1</v>
          </cell>
          <cell r="AI1175" t="str">
            <v/>
          </cell>
          <cell r="AJ1175">
            <v>0</v>
          </cell>
          <cell r="AK1175">
            <v>83.25</v>
          </cell>
          <cell r="AL1175">
            <v>84.5</v>
          </cell>
          <cell r="AM1175">
            <v>88</v>
          </cell>
          <cell r="AN1175">
            <v>80</v>
          </cell>
          <cell r="AO1175" t="str">
            <v/>
          </cell>
          <cell r="AP1175">
            <v>0</v>
          </cell>
          <cell r="AQ1175">
            <v>85</v>
          </cell>
          <cell r="AR1175">
            <v>0</v>
          </cell>
          <cell r="AS1175">
            <v>78.5</v>
          </cell>
          <cell r="AT1175">
            <v>81</v>
          </cell>
          <cell r="AU1175" t="str">
            <v/>
          </cell>
          <cell r="AV1175">
            <v>0</v>
          </cell>
          <cell r="AW1175">
            <v>81.83</v>
          </cell>
          <cell r="AX1175">
            <v>84</v>
          </cell>
          <cell r="AY1175">
            <v>88</v>
          </cell>
          <cell r="AZ1175">
            <v>80</v>
          </cell>
          <cell r="BA1175" t="str">
            <v/>
          </cell>
          <cell r="BB1175">
            <v>0</v>
          </cell>
          <cell r="BC1175">
            <v>86.75</v>
          </cell>
          <cell r="BD1175">
            <v>84.5</v>
          </cell>
          <cell r="BE1175">
            <v>88</v>
          </cell>
          <cell r="BF1175">
            <v>82</v>
          </cell>
          <cell r="BG1175" t="str">
            <v/>
          </cell>
          <cell r="BH1175">
            <v>0</v>
          </cell>
          <cell r="BI1175">
            <v>84.33</v>
          </cell>
          <cell r="BJ1175">
            <v>80</v>
          </cell>
          <cell r="BK1175">
            <v>77.75</v>
          </cell>
          <cell r="BL1175">
            <v>78</v>
          </cell>
          <cell r="BM1175" t="str">
            <v/>
          </cell>
          <cell r="BN1175">
            <v>0</v>
          </cell>
          <cell r="BO1175">
            <v>81.13</v>
          </cell>
          <cell r="BP1175">
            <v>78.25</v>
          </cell>
          <cell r="BQ1175">
            <v>77.75</v>
          </cell>
          <cell r="BR1175">
            <v>85</v>
          </cell>
          <cell r="BS1175" t="str">
            <v/>
          </cell>
          <cell r="BT1175">
            <v>0</v>
          </cell>
          <cell r="BU1175">
            <v>86.5</v>
          </cell>
          <cell r="BV1175">
            <v>84.25</v>
          </cell>
          <cell r="BW1175">
            <v>88.5</v>
          </cell>
          <cell r="BX1175">
            <v>88</v>
          </cell>
          <cell r="BY1175" t="str">
            <v/>
          </cell>
          <cell r="BZ1175">
            <v>0</v>
          </cell>
          <cell r="CA1175">
            <v>86.78</v>
          </cell>
          <cell r="CB1175">
            <v>81.75</v>
          </cell>
          <cell r="CC1175">
            <v>81</v>
          </cell>
          <cell r="CD1175">
            <v>82</v>
          </cell>
          <cell r="CE1175" t="str">
            <v/>
          </cell>
          <cell r="CF1175">
            <v>0</v>
          </cell>
          <cell r="CG1175">
            <v>86.25</v>
          </cell>
          <cell r="CH1175">
            <v>76.25</v>
          </cell>
          <cell r="CI1175">
            <v>78</v>
          </cell>
          <cell r="CJ1175">
            <v>82</v>
          </cell>
          <cell r="CK1175" t="str">
            <v/>
          </cell>
          <cell r="CL1175">
            <v>0</v>
          </cell>
          <cell r="CM1175">
            <v>76.17</v>
          </cell>
          <cell r="CN1175">
            <v>83.5</v>
          </cell>
          <cell r="CO1175">
            <v>80</v>
          </cell>
          <cell r="CP1175">
            <v>78</v>
          </cell>
          <cell r="CQ1175" t="str">
            <v/>
          </cell>
          <cell r="CR1175">
            <v>0</v>
          </cell>
          <cell r="CS1175">
            <v>82.08</v>
          </cell>
          <cell r="CT1175">
            <v>89.75</v>
          </cell>
          <cell r="CU1175">
            <v>86.5</v>
          </cell>
          <cell r="CV1175">
            <v>83</v>
          </cell>
          <cell r="CW1175" t="str">
            <v/>
          </cell>
          <cell r="CX1175">
            <v>0</v>
          </cell>
          <cell r="CY1175">
            <v>82.44</v>
          </cell>
          <cell r="CZ1175">
            <v>83.75</v>
          </cell>
          <cell r="DA1175">
            <v>76.75</v>
          </cell>
          <cell r="DB1175">
            <v>83</v>
          </cell>
          <cell r="DC1175" t="str">
            <v/>
          </cell>
          <cell r="DD1175">
            <v>0</v>
          </cell>
          <cell r="DE1175">
            <v>91</v>
          </cell>
          <cell r="DF1175">
            <v>81</v>
          </cell>
          <cell r="DG1175">
            <v>81.75</v>
          </cell>
          <cell r="DH1175">
            <v>88</v>
          </cell>
          <cell r="DI1175" t="str">
            <v/>
          </cell>
          <cell r="DJ1175">
            <v>0</v>
          </cell>
          <cell r="DK1175">
            <v>0</v>
          </cell>
          <cell r="DL1175">
            <v>0</v>
          </cell>
          <cell r="DM1175">
            <v>0</v>
          </cell>
          <cell r="DN1175">
            <v>85</v>
          </cell>
          <cell r="DO1175" t="str">
            <v/>
          </cell>
          <cell r="DP1175">
            <v>0</v>
          </cell>
          <cell r="DQ1175">
            <v>89</v>
          </cell>
          <cell r="DR1175">
            <v>85.5</v>
          </cell>
          <cell r="DS1175">
            <v>91.5</v>
          </cell>
          <cell r="DT1175">
            <v>82</v>
          </cell>
          <cell r="DU1175" t="str">
            <v/>
          </cell>
          <cell r="DV1175">
            <v>0</v>
          </cell>
          <cell r="DW1175">
            <v>91</v>
          </cell>
          <cell r="DX1175">
            <v>86.75</v>
          </cell>
          <cell r="DY1175">
            <v>79.75</v>
          </cell>
          <cell r="DZ1175">
            <v>85</v>
          </cell>
          <cell r="EA1175" t="str">
            <v/>
          </cell>
          <cell r="EB1175">
            <v>0</v>
          </cell>
          <cell r="EC1175">
            <v>79.78</v>
          </cell>
          <cell r="ED1175">
            <v>78.25</v>
          </cell>
          <cell r="EE1175">
            <v>84.25</v>
          </cell>
          <cell r="EF1175">
            <v>77</v>
          </cell>
          <cell r="EG1175" t="str">
            <v/>
          </cell>
          <cell r="EH1175">
            <v>0</v>
          </cell>
          <cell r="EI1175">
            <v>78.5</v>
          </cell>
          <cell r="EJ1175">
            <v>74.75</v>
          </cell>
          <cell r="EK1175">
            <v>74.5</v>
          </cell>
          <cell r="EL1175">
            <v>76</v>
          </cell>
          <cell r="EM1175" t="str">
            <v/>
          </cell>
          <cell r="EN1175">
            <v>0</v>
          </cell>
          <cell r="EO1175">
            <v>78.5</v>
          </cell>
          <cell r="EP1175">
            <v>74.75</v>
          </cell>
          <cell r="EQ1175">
            <v>74.5</v>
          </cell>
          <cell r="ER1175">
            <v>76</v>
          </cell>
          <cell r="ES1175" t="str">
            <v/>
          </cell>
          <cell r="ET1175">
            <v>0</v>
          </cell>
          <cell r="EU1175">
            <v>78.5</v>
          </cell>
          <cell r="EV1175">
            <v>74.75</v>
          </cell>
          <cell r="EW1175">
            <v>74.5</v>
          </cell>
          <cell r="EX1175">
            <v>76</v>
          </cell>
          <cell r="EY1175" t="str">
            <v/>
          </cell>
          <cell r="EZ1175">
            <v>0</v>
          </cell>
          <cell r="FA1175">
            <v>79.33</v>
          </cell>
          <cell r="FB1175">
            <v>71.25</v>
          </cell>
          <cell r="FC1175">
            <v>79</v>
          </cell>
          <cell r="FD1175">
            <v>72</v>
          </cell>
          <cell r="FE1175" t="str">
            <v/>
          </cell>
          <cell r="FF1175">
            <v>0</v>
          </cell>
          <cell r="FG1175">
            <v>79.33</v>
          </cell>
          <cell r="FH1175">
            <v>71.25</v>
          </cell>
          <cell r="FI1175">
            <v>79</v>
          </cell>
          <cell r="FJ1175">
            <v>72</v>
          </cell>
          <cell r="FK1175" t="str">
            <v/>
          </cell>
          <cell r="FL1175">
            <v>0</v>
          </cell>
          <cell r="FM1175">
            <v>79.33</v>
          </cell>
          <cell r="FN1175">
            <v>71.25</v>
          </cell>
          <cell r="FO1175">
            <v>79</v>
          </cell>
          <cell r="FP1175">
            <v>72</v>
          </cell>
          <cell r="FQ1175" t="str">
            <v/>
          </cell>
          <cell r="FR1175">
            <v>0</v>
          </cell>
          <cell r="FS1175">
            <v>79.33</v>
          </cell>
          <cell r="FT1175">
            <v>71.25</v>
          </cell>
          <cell r="FU1175">
            <v>79</v>
          </cell>
          <cell r="FV1175">
            <v>72</v>
          </cell>
          <cell r="FW1175" t="str">
            <v/>
          </cell>
          <cell r="FX1175">
            <v>0</v>
          </cell>
          <cell r="FY1175">
            <v>79.33</v>
          </cell>
          <cell r="FZ1175">
            <v>71.25</v>
          </cell>
          <cell r="GA1175">
            <v>79</v>
          </cell>
          <cell r="GB1175">
            <v>72</v>
          </cell>
          <cell r="GC1175" t="str">
            <v/>
          </cell>
          <cell r="GD1175">
            <v>0</v>
          </cell>
          <cell r="GE1175">
            <v>79.33</v>
          </cell>
          <cell r="GF1175">
            <v>71.25</v>
          </cell>
          <cell r="GG1175">
            <v>79</v>
          </cell>
          <cell r="GH1175">
            <v>72</v>
          </cell>
          <cell r="GI1175" t="str">
            <v/>
          </cell>
          <cell r="GJ1175">
            <v>0</v>
          </cell>
          <cell r="GK1175">
            <v>79.33</v>
          </cell>
          <cell r="GL1175">
            <v>71.25</v>
          </cell>
          <cell r="GM1175">
            <v>79</v>
          </cell>
          <cell r="GN1175">
            <v>72</v>
          </cell>
          <cell r="GO1175" t="str">
            <v/>
          </cell>
          <cell r="GP1175">
            <v>0</v>
          </cell>
          <cell r="GQ1175">
            <v>79.33</v>
          </cell>
          <cell r="GR1175">
            <v>71.25</v>
          </cell>
          <cell r="GS1175">
            <v>79</v>
          </cell>
          <cell r="GT1175">
            <v>72</v>
          </cell>
          <cell r="GU1175" t="str">
            <v/>
          </cell>
          <cell r="GV1175">
            <v>0</v>
          </cell>
          <cell r="GW1175">
            <v>81.92</v>
          </cell>
          <cell r="GX1175">
            <v>78.75</v>
          </cell>
          <cell r="GY1175">
            <v>70</v>
          </cell>
          <cell r="GZ1175">
            <v>78</v>
          </cell>
          <cell r="HA1175" t="str">
            <v>EKO-L</v>
          </cell>
          <cell r="HB1175">
            <v>0</v>
          </cell>
          <cell r="HC1175">
            <v>83.83</v>
          </cell>
          <cell r="HD1175">
            <v>75.75</v>
          </cell>
          <cell r="HE1175">
            <v>77.5</v>
          </cell>
          <cell r="HF1175">
            <v>79</v>
          </cell>
          <cell r="HH1175">
            <v>0</v>
          </cell>
          <cell r="HM1175" t="str">
            <v/>
          </cell>
          <cell r="HN1175" t="str">
            <v/>
          </cell>
          <cell r="HS1175">
            <v>0</v>
          </cell>
          <cell r="HT1175" t="str">
            <v>PKN</v>
          </cell>
          <cell r="HU1175">
            <v>0</v>
          </cell>
          <cell r="HV1175" t="str">
            <v>IND</v>
          </cell>
          <cell r="HW1175">
            <v>0</v>
          </cell>
          <cell r="HX1175" t="str">
            <v>MAT-W</v>
          </cell>
          <cell r="HY1175">
            <v>0</v>
          </cell>
          <cell r="HZ1175" t="str">
            <v>SEJ-W</v>
          </cell>
          <cell r="IA1175">
            <v>0</v>
          </cell>
          <cell r="IB1175" t="str">
            <v>IGR-W</v>
          </cell>
          <cell r="IC1175">
            <v>0</v>
          </cell>
          <cell r="ID1175" t="str">
            <v>SBO</v>
          </cell>
          <cell r="IE1175">
            <v>0</v>
          </cell>
          <cell r="IF1175" t="str">
            <v>PJO</v>
          </cell>
          <cell r="IG1175">
            <v>0</v>
          </cell>
          <cell r="IH1175" t="str">
            <v>PRA</v>
          </cell>
          <cell r="II1175">
            <v>0</v>
          </cell>
          <cell r="IJ1175" t="str">
            <v>JAW</v>
          </cell>
          <cell r="IK1175">
            <v>0</v>
          </cell>
          <cell r="IL1175" t="str">
            <v>ARB</v>
          </cell>
          <cell r="IM1175">
            <v>0</v>
          </cell>
          <cell r="IN1175" t="str">
            <v>PKM</v>
          </cell>
          <cell r="IO1175">
            <v>0</v>
          </cell>
          <cell r="IP1175" t="str">
            <v>MAT-P</v>
          </cell>
          <cell r="IQ1175">
            <v>0</v>
          </cell>
          <cell r="IR1175" t="str">
            <v>BIO-P</v>
          </cell>
          <cell r="IS1175">
            <v>0</v>
          </cell>
          <cell r="IT1175" t="str">
            <v>FIS-P</v>
          </cell>
          <cell r="IU1175">
            <v>0</v>
          </cell>
          <cell r="IV1175" t="str">
            <v>KIM-P</v>
          </cell>
          <cell r="IW1175">
            <v>0</v>
          </cell>
          <cell r="IX1175" t="str">
            <v>EKO-L</v>
          </cell>
          <cell r="IY1175">
            <v>0</v>
          </cell>
          <cell r="JA1175">
            <v>0</v>
          </cell>
        </row>
        <row r="1176">
          <cell r="Q1176" t="str">
            <v/>
          </cell>
          <cell r="AB1176" t="str">
            <v/>
          </cell>
          <cell r="AC1176">
            <v>2</v>
          </cell>
          <cell r="AI1176" t="str">
            <v/>
          </cell>
          <cell r="AJ1176">
            <v>0</v>
          </cell>
          <cell r="AK1176">
            <v>83.25</v>
          </cell>
          <cell r="AL1176">
            <v>84.5</v>
          </cell>
          <cell r="AM1176">
            <v>88</v>
          </cell>
          <cell r="AN1176">
            <v>80</v>
          </cell>
          <cell r="AO1176" t="str">
            <v/>
          </cell>
          <cell r="AP1176">
            <v>0</v>
          </cell>
          <cell r="AQ1176">
            <v>85</v>
          </cell>
          <cell r="AR1176">
            <v>0</v>
          </cell>
          <cell r="AS1176">
            <v>78.5</v>
          </cell>
          <cell r="AT1176">
            <v>81</v>
          </cell>
          <cell r="AU1176" t="str">
            <v/>
          </cell>
          <cell r="AV1176">
            <v>0</v>
          </cell>
          <cell r="AW1176">
            <v>81.83</v>
          </cell>
          <cell r="AX1176">
            <v>84</v>
          </cell>
          <cell r="AY1176">
            <v>88</v>
          </cell>
          <cell r="AZ1176">
            <v>80</v>
          </cell>
          <cell r="BA1176" t="str">
            <v/>
          </cell>
          <cell r="BB1176">
            <v>0</v>
          </cell>
          <cell r="BC1176">
            <v>86.75</v>
          </cell>
          <cell r="BD1176">
            <v>84.5</v>
          </cell>
          <cell r="BE1176">
            <v>88</v>
          </cell>
          <cell r="BF1176">
            <v>82</v>
          </cell>
          <cell r="BG1176" t="str">
            <v/>
          </cell>
          <cell r="BH1176">
            <v>0</v>
          </cell>
          <cell r="BI1176">
            <v>84.33</v>
          </cell>
          <cell r="BJ1176">
            <v>80</v>
          </cell>
          <cell r="BK1176">
            <v>77.75</v>
          </cell>
          <cell r="BL1176">
            <v>78</v>
          </cell>
          <cell r="BM1176" t="str">
            <v/>
          </cell>
          <cell r="BN1176">
            <v>0</v>
          </cell>
          <cell r="BO1176">
            <v>81.13</v>
          </cell>
          <cell r="BP1176">
            <v>78.25</v>
          </cell>
          <cell r="BQ1176">
            <v>77.75</v>
          </cell>
          <cell r="BR1176">
            <v>85</v>
          </cell>
          <cell r="BS1176" t="str">
            <v/>
          </cell>
          <cell r="BT1176">
            <v>0</v>
          </cell>
          <cell r="BU1176">
            <v>86.5</v>
          </cell>
          <cell r="BV1176">
            <v>84.25</v>
          </cell>
          <cell r="BW1176">
            <v>88.5</v>
          </cell>
          <cell r="BX1176">
            <v>88</v>
          </cell>
          <cell r="BY1176" t="str">
            <v/>
          </cell>
          <cell r="BZ1176">
            <v>0</v>
          </cell>
          <cell r="CA1176">
            <v>86.78</v>
          </cell>
          <cell r="CB1176">
            <v>81.75</v>
          </cell>
          <cell r="CC1176">
            <v>81</v>
          </cell>
          <cell r="CD1176">
            <v>82</v>
          </cell>
          <cell r="CE1176" t="str">
            <v/>
          </cell>
          <cell r="CF1176">
            <v>0</v>
          </cell>
          <cell r="CG1176">
            <v>86.25</v>
          </cell>
          <cell r="CH1176">
            <v>76.25</v>
          </cell>
          <cell r="CI1176">
            <v>78</v>
          </cell>
          <cell r="CJ1176">
            <v>82</v>
          </cell>
          <cell r="CK1176" t="str">
            <v/>
          </cell>
          <cell r="CL1176">
            <v>0</v>
          </cell>
          <cell r="CM1176">
            <v>76.17</v>
          </cell>
          <cell r="CN1176">
            <v>83.5</v>
          </cell>
          <cell r="CO1176">
            <v>80</v>
          </cell>
          <cell r="CP1176">
            <v>78</v>
          </cell>
          <cell r="CQ1176" t="str">
            <v/>
          </cell>
          <cell r="CR1176">
            <v>0</v>
          </cell>
          <cell r="CS1176">
            <v>82.08</v>
          </cell>
          <cell r="CT1176">
            <v>89.75</v>
          </cell>
          <cell r="CU1176">
            <v>86.5</v>
          </cell>
          <cell r="CV1176">
            <v>83</v>
          </cell>
          <cell r="CW1176" t="str">
            <v/>
          </cell>
          <cell r="CX1176">
            <v>0</v>
          </cell>
          <cell r="CY1176">
            <v>82.44</v>
          </cell>
          <cell r="CZ1176">
            <v>83.75</v>
          </cell>
          <cell r="DA1176">
            <v>76.75</v>
          </cell>
          <cell r="DB1176">
            <v>83</v>
          </cell>
          <cell r="DC1176" t="str">
            <v/>
          </cell>
          <cell r="DD1176">
            <v>0</v>
          </cell>
          <cell r="DE1176">
            <v>91</v>
          </cell>
          <cell r="DF1176">
            <v>81</v>
          </cell>
          <cell r="DG1176">
            <v>81.75</v>
          </cell>
          <cell r="DH1176">
            <v>88</v>
          </cell>
          <cell r="DI1176" t="str">
            <v/>
          </cell>
          <cell r="DJ1176">
            <v>0</v>
          </cell>
          <cell r="DK1176">
            <v>0</v>
          </cell>
          <cell r="DL1176">
            <v>0</v>
          </cell>
          <cell r="DM1176">
            <v>0</v>
          </cell>
          <cell r="DN1176">
            <v>85</v>
          </cell>
          <cell r="DO1176" t="str">
            <v/>
          </cell>
          <cell r="DP1176">
            <v>0</v>
          </cell>
          <cell r="DQ1176">
            <v>89</v>
          </cell>
          <cell r="DR1176">
            <v>85.5</v>
          </cell>
          <cell r="DS1176">
            <v>91.5</v>
          </cell>
          <cell r="DT1176">
            <v>82</v>
          </cell>
          <cell r="DU1176" t="str">
            <v/>
          </cell>
          <cell r="DV1176">
            <v>0</v>
          </cell>
          <cell r="DW1176">
            <v>91</v>
          </cell>
          <cell r="DX1176">
            <v>86.75</v>
          </cell>
          <cell r="DY1176">
            <v>79.75</v>
          </cell>
          <cell r="DZ1176">
            <v>85</v>
          </cell>
          <cell r="EA1176" t="str">
            <v/>
          </cell>
          <cell r="EB1176">
            <v>0</v>
          </cell>
          <cell r="EC1176">
            <v>79.78</v>
          </cell>
          <cell r="ED1176">
            <v>78.25</v>
          </cell>
          <cell r="EE1176">
            <v>84.25</v>
          </cell>
          <cell r="EF1176">
            <v>77</v>
          </cell>
          <cell r="EG1176" t="str">
            <v/>
          </cell>
          <cell r="EH1176">
            <v>0</v>
          </cell>
          <cell r="EI1176">
            <v>78.5</v>
          </cell>
          <cell r="EJ1176">
            <v>74.75</v>
          </cell>
          <cell r="EK1176">
            <v>74.5</v>
          </cell>
          <cell r="EL1176">
            <v>76</v>
          </cell>
          <cell r="EM1176" t="str">
            <v/>
          </cell>
          <cell r="EN1176">
            <v>0</v>
          </cell>
          <cell r="EO1176">
            <v>78.5</v>
          </cell>
          <cell r="EP1176">
            <v>74.75</v>
          </cell>
          <cell r="EQ1176">
            <v>74.5</v>
          </cell>
          <cell r="ER1176">
            <v>76</v>
          </cell>
          <cell r="ES1176" t="str">
            <v/>
          </cell>
          <cell r="ET1176">
            <v>0</v>
          </cell>
          <cell r="EU1176">
            <v>78.5</v>
          </cell>
          <cell r="EV1176">
            <v>74.75</v>
          </cell>
          <cell r="EW1176">
            <v>74.5</v>
          </cell>
          <cell r="EX1176">
            <v>76</v>
          </cell>
          <cell r="EY1176" t="str">
            <v/>
          </cell>
          <cell r="EZ1176">
            <v>0</v>
          </cell>
          <cell r="FA1176">
            <v>79.33</v>
          </cell>
          <cell r="FB1176">
            <v>71.25</v>
          </cell>
          <cell r="FC1176">
            <v>79</v>
          </cell>
          <cell r="FD1176">
            <v>72</v>
          </cell>
          <cell r="FE1176" t="str">
            <v/>
          </cell>
          <cell r="FF1176">
            <v>0</v>
          </cell>
          <cell r="FG1176">
            <v>79.33</v>
          </cell>
          <cell r="FH1176">
            <v>71.25</v>
          </cell>
          <cell r="FI1176">
            <v>79</v>
          </cell>
          <cell r="FJ1176">
            <v>72</v>
          </cell>
          <cell r="FK1176" t="str">
            <v/>
          </cell>
          <cell r="FL1176">
            <v>0</v>
          </cell>
          <cell r="FM1176">
            <v>79.33</v>
          </cell>
          <cell r="FN1176">
            <v>71.25</v>
          </cell>
          <cell r="FO1176">
            <v>79</v>
          </cell>
          <cell r="FP1176">
            <v>72</v>
          </cell>
          <cell r="FQ1176" t="str">
            <v/>
          </cell>
          <cell r="FR1176">
            <v>0</v>
          </cell>
          <cell r="FS1176">
            <v>79.33</v>
          </cell>
          <cell r="FT1176">
            <v>71.25</v>
          </cell>
          <cell r="FU1176">
            <v>79</v>
          </cell>
          <cell r="FV1176">
            <v>72</v>
          </cell>
          <cell r="FW1176" t="str">
            <v/>
          </cell>
          <cell r="FX1176">
            <v>0</v>
          </cell>
          <cell r="FY1176">
            <v>79.33</v>
          </cell>
          <cell r="FZ1176">
            <v>71.25</v>
          </cell>
          <cell r="GA1176">
            <v>79</v>
          </cell>
          <cell r="GB1176">
            <v>72</v>
          </cell>
          <cell r="GC1176" t="str">
            <v/>
          </cell>
          <cell r="GD1176">
            <v>0</v>
          </cell>
          <cell r="GE1176">
            <v>79.33</v>
          </cell>
          <cell r="GF1176">
            <v>71.25</v>
          </cell>
          <cell r="GG1176">
            <v>79</v>
          </cell>
          <cell r="GH1176">
            <v>72</v>
          </cell>
          <cell r="GI1176" t="str">
            <v/>
          </cell>
          <cell r="GJ1176">
            <v>0</v>
          </cell>
          <cell r="GK1176">
            <v>79.33</v>
          </cell>
          <cell r="GL1176">
            <v>71.25</v>
          </cell>
          <cell r="GM1176">
            <v>79</v>
          </cell>
          <cell r="GN1176">
            <v>72</v>
          </cell>
          <cell r="GO1176" t="str">
            <v/>
          </cell>
          <cell r="GP1176">
            <v>0</v>
          </cell>
          <cell r="GQ1176">
            <v>79.33</v>
          </cell>
          <cell r="GR1176">
            <v>71.25</v>
          </cell>
          <cell r="GS1176">
            <v>79</v>
          </cell>
          <cell r="GT1176">
            <v>72</v>
          </cell>
          <cell r="GU1176" t="str">
            <v/>
          </cell>
          <cell r="GV1176">
            <v>0</v>
          </cell>
          <cell r="GW1176">
            <v>81.92</v>
          </cell>
          <cell r="GX1176">
            <v>78.75</v>
          </cell>
          <cell r="GY1176">
            <v>70</v>
          </cell>
          <cell r="GZ1176">
            <v>78</v>
          </cell>
          <cell r="HA1176" t="str">
            <v>EKO-L</v>
          </cell>
          <cell r="HB1176">
            <v>0</v>
          </cell>
          <cell r="HC1176">
            <v>83.83</v>
          </cell>
          <cell r="HD1176">
            <v>75.75</v>
          </cell>
          <cell r="HE1176">
            <v>77.5</v>
          </cell>
          <cell r="HF1176">
            <v>79</v>
          </cell>
          <cell r="HH1176">
            <v>0</v>
          </cell>
          <cell r="HM1176" t="str">
            <v/>
          </cell>
          <cell r="HN1176" t="str">
            <v/>
          </cell>
          <cell r="HS1176">
            <v>0</v>
          </cell>
          <cell r="HT1176" t="str">
            <v>PKN</v>
          </cell>
          <cell r="HU1176">
            <v>0</v>
          </cell>
          <cell r="HV1176" t="str">
            <v>IND</v>
          </cell>
          <cell r="HW1176">
            <v>0</v>
          </cell>
          <cell r="HX1176" t="str">
            <v>MAT-W</v>
          </cell>
          <cell r="HY1176">
            <v>0</v>
          </cell>
          <cell r="HZ1176" t="str">
            <v>SEJ-W</v>
          </cell>
          <cell r="IA1176">
            <v>0</v>
          </cell>
          <cell r="IB1176" t="str">
            <v>IGR-W</v>
          </cell>
          <cell r="IC1176">
            <v>0</v>
          </cell>
          <cell r="ID1176" t="str">
            <v>SBO</v>
          </cell>
          <cell r="IE1176">
            <v>0</v>
          </cell>
          <cell r="IF1176" t="str">
            <v>PJO</v>
          </cell>
          <cell r="IG1176">
            <v>0</v>
          </cell>
          <cell r="IH1176" t="str">
            <v>PRA</v>
          </cell>
          <cell r="II1176">
            <v>0</v>
          </cell>
          <cell r="IJ1176" t="str">
            <v>JAW</v>
          </cell>
          <cell r="IK1176">
            <v>0</v>
          </cell>
          <cell r="IL1176" t="str">
            <v>ARB</v>
          </cell>
          <cell r="IM1176">
            <v>0</v>
          </cell>
          <cell r="IN1176" t="str">
            <v>PKM</v>
          </cell>
          <cell r="IO1176">
            <v>0</v>
          </cell>
          <cell r="IP1176" t="str">
            <v>MAT-P</v>
          </cell>
          <cell r="IQ1176">
            <v>0</v>
          </cell>
          <cell r="IR1176" t="str">
            <v>BIO-P</v>
          </cell>
          <cell r="IS1176">
            <v>0</v>
          </cell>
          <cell r="IT1176" t="str">
            <v>FIS-P</v>
          </cell>
          <cell r="IU1176">
            <v>0</v>
          </cell>
          <cell r="IV1176" t="str">
            <v>KIM-P</v>
          </cell>
          <cell r="IW1176">
            <v>0</v>
          </cell>
          <cell r="IX1176" t="str">
            <v>EKO-L</v>
          </cell>
          <cell r="IY1176">
            <v>0</v>
          </cell>
          <cell r="JA1176">
            <v>0</v>
          </cell>
        </row>
        <row r="1177">
          <cell r="Q1177" t="str">
            <v/>
          </cell>
          <cell r="AB1177" t="str">
            <v/>
          </cell>
          <cell r="AC1177">
            <v>3</v>
          </cell>
          <cell r="AI1177" t="str">
            <v/>
          </cell>
          <cell r="AJ1177">
            <v>0</v>
          </cell>
          <cell r="AK1177">
            <v>83.25</v>
          </cell>
          <cell r="AL1177">
            <v>84.5</v>
          </cell>
          <cell r="AM1177">
            <v>88</v>
          </cell>
          <cell r="AN1177">
            <v>80</v>
          </cell>
          <cell r="AO1177" t="str">
            <v/>
          </cell>
          <cell r="AP1177">
            <v>0</v>
          </cell>
          <cell r="AQ1177">
            <v>85</v>
          </cell>
          <cell r="AR1177">
            <v>0</v>
          </cell>
          <cell r="AS1177">
            <v>78.5</v>
          </cell>
          <cell r="AT1177">
            <v>81</v>
          </cell>
          <cell r="AU1177" t="str">
            <v/>
          </cell>
          <cell r="AV1177">
            <v>0</v>
          </cell>
          <cell r="AW1177">
            <v>81.83</v>
          </cell>
          <cell r="AX1177">
            <v>84</v>
          </cell>
          <cell r="AY1177">
            <v>88</v>
          </cell>
          <cell r="AZ1177">
            <v>80</v>
          </cell>
          <cell r="BA1177" t="str">
            <v/>
          </cell>
          <cell r="BB1177">
            <v>0</v>
          </cell>
          <cell r="BC1177">
            <v>86.75</v>
          </cell>
          <cell r="BD1177">
            <v>84.5</v>
          </cell>
          <cell r="BE1177">
            <v>88</v>
          </cell>
          <cell r="BF1177">
            <v>82</v>
          </cell>
          <cell r="BG1177" t="str">
            <v/>
          </cell>
          <cell r="BH1177">
            <v>0</v>
          </cell>
          <cell r="BI1177">
            <v>84.33</v>
          </cell>
          <cell r="BJ1177">
            <v>80</v>
          </cell>
          <cell r="BK1177">
            <v>77.75</v>
          </cell>
          <cell r="BL1177">
            <v>78</v>
          </cell>
          <cell r="BM1177" t="str">
            <v/>
          </cell>
          <cell r="BN1177">
            <v>0</v>
          </cell>
          <cell r="BO1177">
            <v>81.13</v>
          </cell>
          <cell r="BP1177">
            <v>78.25</v>
          </cell>
          <cell r="BQ1177">
            <v>77.75</v>
          </cell>
          <cell r="BR1177">
            <v>85</v>
          </cell>
          <cell r="BS1177" t="str">
            <v/>
          </cell>
          <cell r="BT1177">
            <v>0</v>
          </cell>
          <cell r="BU1177">
            <v>86.5</v>
          </cell>
          <cell r="BV1177">
            <v>84.25</v>
          </cell>
          <cell r="BW1177">
            <v>88.5</v>
          </cell>
          <cell r="BX1177">
            <v>88</v>
          </cell>
          <cell r="BY1177" t="str">
            <v/>
          </cell>
          <cell r="BZ1177">
            <v>0</v>
          </cell>
          <cell r="CA1177">
            <v>86.78</v>
          </cell>
          <cell r="CB1177">
            <v>81.75</v>
          </cell>
          <cell r="CC1177">
            <v>81</v>
          </cell>
          <cell r="CD1177">
            <v>82</v>
          </cell>
          <cell r="CE1177" t="str">
            <v/>
          </cell>
          <cell r="CF1177">
            <v>0</v>
          </cell>
          <cell r="CG1177">
            <v>86.25</v>
          </cell>
          <cell r="CH1177">
            <v>76.25</v>
          </cell>
          <cell r="CI1177">
            <v>78</v>
          </cell>
          <cell r="CJ1177">
            <v>82</v>
          </cell>
          <cell r="CK1177" t="str">
            <v/>
          </cell>
          <cell r="CL1177">
            <v>0</v>
          </cell>
          <cell r="CM1177">
            <v>76.17</v>
          </cell>
          <cell r="CN1177">
            <v>83.5</v>
          </cell>
          <cell r="CO1177">
            <v>80</v>
          </cell>
          <cell r="CP1177">
            <v>78</v>
          </cell>
          <cell r="CQ1177" t="str">
            <v/>
          </cell>
          <cell r="CR1177">
            <v>0</v>
          </cell>
          <cell r="CS1177">
            <v>82.08</v>
          </cell>
          <cell r="CT1177">
            <v>89.75</v>
          </cell>
          <cell r="CU1177">
            <v>86.5</v>
          </cell>
          <cell r="CV1177">
            <v>83</v>
          </cell>
          <cell r="CW1177" t="str">
            <v/>
          </cell>
          <cell r="CX1177">
            <v>0</v>
          </cell>
          <cell r="CY1177">
            <v>82.44</v>
          </cell>
          <cell r="CZ1177">
            <v>83.75</v>
          </cell>
          <cell r="DA1177">
            <v>76.75</v>
          </cell>
          <cell r="DB1177">
            <v>83</v>
          </cell>
          <cell r="DC1177" t="str">
            <v/>
          </cell>
          <cell r="DD1177">
            <v>0</v>
          </cell>
          <cell r="DE1177">
            <v>91</v>
          </cell>
          <cell r="DF1177">
            <v>81</v>
          </cell>
          <cell r="DG1177">
            <v>81.75</v>
          </cell>
          <cell r="DH1177">
            <v>88</v>
          </cell>
          <cell r="DI1177" t="str">
            <v/>
          </cell>
          <cell r="DJ1177">
            <v>0</v>
          </cell>
          <cell r="DK1177">
            <v>0</v>
          </cell>
          <cell r="DL1177">
            <v>0</v>
          </cell>
          <cell r="DM1177">
            <v>0</v>
          </cell>
          <cell r="DN1177">
            <v>85</v>
          </cell>
          <cell r="DO1177" t="str">
            <v/>
          </cell>
          <cell r="DP1177">
            <v>0</v>
          </cell>
          <cell r="DQ1177">
            <v>89</v>
          </cell>
          <cell r="DR1177">
            <v>85.5</v>
          </cell>
          <cell r="DS1177">
            <v>91.5</v>
          </cell>
          <cell r="DT1177">
            <v>82</v>
          </cell>
          <cell r="DU1177" t="str">
            <v/>
          </cell>
          <cell r="DV1177">
            <v>0</v>
          </cell>
          <cell r="DW1177">
            <v>91</v>
          </cell>
          <cell r="DX1177">
            <v>86.75</v>
          </cell>
          <cell r="DY1177">
            <v>79.75</v>
          </cell>
          <cell r="DZ1177">
            <v>85</v>
          </cell>
          <cell r="EA1177" t="str">
            <v/>
          </cell>
          <cell r="EB1177">
            <v>0</v>
          </cell>
          <cell r="EC1177">
            <v>79.78</v>
          </cell>
          <cell r="ED1177">
            <v>78.25</v>
          </cell>
          <cell r="EE1177">
            <v>84.25</v>
          </cell>
          <cell r="EF1177">
            <v>77</v>
          </cell>
          <cell r="EG1177" t="str">
            <v/>
          </cell>
          <cell r="EH1177">
            <v>0</v>
          </cell>
          <cell r="EI1177">
            <v>78.5</v>
          </cell>
          <cell r="EJ1177">
            <v>74.75</v>
          </cell>
          <cell r="EK1177">
            <v>74.5</v>
          </cell>
          <cell r="EL1177">
            <v>76</v>
          </cell>
          <cell r="EM1177" t="str">
            <v/>
          </cell>
          <cell r="EN1177">
            <v>0</v>
          </cell>
          <cell r="EO1177">
            <v>78.5</v>
          </cell>
          <cell r="EP1177">
            <v>74.75</v>
          </cell>
          <cell r="EQ1177">
            <v>74.5</v>
          </cell>
          <cell r="ER1177">
            <v>76</v>
          </cell>
          <cell r="ES1177" t="str">
            <v/>
          </cell>
          <cell r="ET1177">
            <v>0</v>
          </cell>
          <cell r="EU1177">
            <v>78.5</v>
          </cell>
          <cell r="EV1177">
            <v>74.75</v>
          </cell>
          <cell r="EW1177">
            <v>74.5</v>
          </cell>
          <cell r="EX1177">
            <v>76</v>
          </cell>
          <cell r="EY1177" t="str">
            <v/>
          </cell>
          <cell r="EZ1177">
            <v>0</v>
          </cell>
          <cell r="FA1177">
            <v>79.33</v>
          </cell>
          <cell r="FB1177">
            <v>71.25</v>
          </cell>
          <cell r="FC1177">
            <v>79</v>
          </cell>
          <cell r="FD1177">
            <v>72</v>
          </cell>
          <cell r="FE1177" t="str">
            <v/>
          </cell>
          <cell r="FF1177">
            <v>0</v>
          </cell>
          <cell r="FG1177">
            <v>79.33</v>
          </cell>
          <cell r="FH1177">
            <v>71.25</v>
          </cell>
          <cell r="FI1177">
            <v>79</v>
          </cell>
          <cell r="FJ1177">
            <v>72</v>
          </cell>
          <cell r="FK1177" t="str">
            <v/>
          </cell>
          <cell r="FL1177">
            <v>0</v>
          </cell>
          <cell r="FM1177">
            <v>79.33</v>
          </cell>
          <cell r="FN1177">
            <v>71.25</v>
          </cell>
          <cell r="FO1177">
            <v>79</v>
          </cell>
          <cell r="FP1177">
            <v>72</v>
          </cell>
          <cell r="FQ1177" t="str">
            <v/>
          </cell>
          <cell r="FR1177">
            <v>0</v>
          </cell>
          <cell r="FS1177">
            <v>79.33</v>
          </cell>
          <cell r="FT1177">
            <v>71.25</v>
          </cell>
          <cell r="FU1177">
            <v>79</v>
          </cell>
          <cell r="FV1177">
            <v>72</v>
          </cell>
          <cell r="FW1177" t="str">
            <v/>
          </cell>
          <cell r="FX1177">
            <v>0</v>
          </cell>
          <cell r="FY1177">
            <v>79.33</v>
          </cell>
          <cell r="FZ1177">
            <v>71.25</v>
          </cell>
          <cell r="GA1177">
            <v>79</v>
          </cell>
          <cell r="GB1177">
            <v>72</v>
          </cell>
          <cell r="GC1177" t="str">
            <v/>
          </cell>
          <cell r="GD1177">
            <v>0</v>
          </cell>
          <cell r="GE1177">
            <v>79.33</v>
          </cell>
          <cell r="GF1177">
            <v>71.25</v>
          </cell>
          <cell r="GG1177">
            <v>79</v>
          </cell>
          <cell r="GH1177">
            <v>72</v>
          </cell>
          <cell r="GI1177" t="str">
            <v/>
          </cell>
          <cell r="GJ1177">
            <v>0</v>
          </cell>
          <cell r="GK1177">
            <v>79.33</v>
          </cell>
          <cell r="GL1177">
            <v>71.25</v>
          </cell>
          <cell r="GM1177">
            <v>79</v>
          </cell>
          <cell r="GN1177">
            <v>72</v>
          </cell>
          <cell r="GO1177" t="str">
            <v/>
          </cell>
          <cell r="GP1177">
            <v>0</v>
          </cell>
          <cell r="GQ1177">
            <v>79.33</v>
          </cell>
          <cell r="GR1177">
            <v>71.25</v>
          </cell>
          <cell r="GS1177">
            <v>79</v>
          </cell>
          <cell r="GT1177">
            <v>72</v>
          </cell>
          <cell r="GU1177" t="str">
            <v/>
          </cell>
          <cell r="GV1177">
            <v>0</v>
          </cell>
          <cell r="GW1177">
            <v>81.92</v>
          </cell>
          <cell r="GX1177">
            <v>78.75</v>
          </cell>
          <cell r="GY1177">
            <v>70</v>
          </cell>
          <cell r="GZ1177">
            <v>78</v>
          </cell>
          <cell r="HA1177" t="str">
            <v>EKO-L</v>
          </cell>
          <cell r="HB1177">
            <v>0</v>
          </cell>
          <cell r="HC1177">
            <v>83.83</v>
          </cell>
          <cell r="HD1177">
            <v>75.75</v>
          </cell>
          <cell r="HE1177">
            <v>77.5</v>
          </cell>
          <cell r="HF1177">
            <v>79</v>
          </cell>
          <cell r="HH1177">
            <v>0</v>
          </cell>
          <cell r="HM1177" t="str">
            <v/>
          </cell>
          <cell r="HN1177" t="str">
            <v/>
          </cell>
          <cell r="HS1177">
            <v>0</v>
          </cell>
          <cell r="HT1177" t="str">
            <v>PKN</v>
          </cell>
          <cell r="HU1177">
            <v>0</v>
          </cell>
          <cell r="HV1177" t="str">
            <v>IND</v>
          </cell>
          <cell r="HW1177">
            <v>0</v>
          </cell>
          <cell r="HX1177" t="str">
            <v>MAT-W</v>
          </cell>
          <cell r="HY1177">
            <v>0</v>
          </cell>
          <cell r="HZ1177" t="str">
            <v>SEJ-W</v>
          </cell>
          <cell r="IA1177">
            <v>0</v>
          </cell>
          <cell r="IB1177" t="str">
            <v>IGR-W</v>
          </cell>
          <cell r="IC1177">
            <v>0</v>
          </cell>
          <cell r="ID1177" t="str">
            <v>SBO</v>
          </cell>
          <cell r="IE1177">
            <v>0</v>
          </cell>
          <cell r="IF1177" t="str">
            <v>PJO</v>
          </cell>
          <cell r="IG1177">
            <v>0</v>
          </cell>
          <cell r="IH1177" t="str">
            <v>PRA</v>
          </cell>
          <cell r="II1177">
            <v>0</v>
          </cell>
          <cell r="IJ1177" t="str">
            <v>JAW</v>
          </cell>
          <cell r="IK1177">
            <v>0</v>
          </cell>
          <cell r="IL1177" t="str">
            <v>ARB</v>
          </cell>
          <cell r="IM1177">
            <v>0</v>
          </cell>
          <cell r="IN1177" t="str">
            <v>PKM</v>
          </cell>
          <cell r="IO1177">
            <v>0</v>
          </cell>
          <cell r="IP1177" t="str">
            <v>MAT-P</v>
          </cell>
          <cell r="IQ1177">
            <v>0</v>
          </cell>
          <cell r="IR1177" t="str">
            <v>BIO-P</v>
          </cell>
          <cell r="IS1177">
            <v>0</v>
          </cell>
          <cell r="IT1177" t="str">
            <v>FIS-P</v>
          </cell>
          <cell r="IU1177">
            <v>0</v>
          </cell>
          <cell r="IV1177" t="str">
            <v>KIM-P</v>
          </cell>
          <cell r="IW1177">
            <v>0</v>
          </cell>
          <cell r="IX1177" t="str">
            <v>EKO-L</v>
          </cell>
          <cell r="IY1177">
            <v>0</v>
          </cell>
          <cell r="JA1177">
            <v>0</v>
          </cell>
        </row>
        <row r="1178">
          <cell r="Q1178" t="str">
            <v/>
          </cell>
          <cell r="AB1178" t="str">
            <v/>
          </cell>
          <cell r="AC1178">
            <v>4</v>
          </cell>
          <cell r="AI1178" t="str">
            <v/>
          </cell>
          <cell r="AJ1178">
            <v>0</v>
          </cell>
          <cell r="AK1178">
            <v>83.25</v>
          </cell>
          <cell r="AL1178">
            <v>84.5</v>
          </cell>
          <cell r="AM1178">
            <v>88</v>
          </cell>
          <cell r="AN1178">
            <v>80</v>
          </cell>
          <cell r="AO1178" t="str">
            <v/>
          </cell>
          <cell r="AP1178">
            <v>0</v>
          </cell>
          <cell r="AQ1178">
            <v>85</v>
          </cell>
          <cell r="AR1178">
            <v>0</v>
          </cell>
          <cell r="AS1178">
            <v>78.5</v>
          </cell>
          <cell r="AT1178">
            <v>81</v>
          </cell>
          <cell r="AU1178" t="str">
            <v/>
          </cell>
          <cell r="AV1178">
            <v>0</v>
          </cell>
          <cell r="AW1178">
            <v>81.83</v>
          </cell>
          <cell r="AX1178">
            <v>84</v>
          </cell>
          <cell r="AY1178">
            <v>88</v>
          </cell>
          <cell r="AZ1178">
            <v>80</v>
          </cell>
          <cell r="BA1178" t="str">
            <v/>
          </cell>
          <cell r="BB1178">
            <v>0</v>
          </cell>
          <cell r="BC1178">
            <v>86.75</v>
          </cell>
          <cell r="BD1178">
            <v>84.5</v>
          </cell>
          <cell r="BE1178">
            <v>88</v>
          </cell>
          <cell r="BF1178">
            <v>82</v>
          </cell>
          <cell r="BG1178" t="str">
            <v/>
          </cell>
          <cell r="BH1178">
            <v>0</v>
          </cell>
          <cell r="BI1178">
            <v>84.33</v>
          </cell>
          <cell r="BJ1178">
            <v>80</v>
          </cell>
          <cell r="BK1178">
            <v>77.75</v>
          </cell>
          <cell r="BL1178">
            <v>78</v>
          </cell>
          <cell r="BM1178" t="str">
            <v/>
          </cell>
          <cell r="BN1178">
            <v>0</v>
          </cell>
          <cell r="BO1178">
            <v>81.13</v>
          </cell>
          <cell r="BP1178">
            <v>78.25</v>
          </cell>
          <cell r="BQ1178">
            <v>77.75</v>
          </cell>
          <cell r="BR1178">
            <v>85</v>
          </cell>
          <cell r="BS1178" t="str">
            <v/>
          </cell>
          <cell r="BT1178">
            <v>0</v>
          </cell>
          <cell r="BU1178">
            <v>86.5</v>
          </cell>
          <cell r="BV1178">
            <v>84.25</v>
          </cell>
          <cell r="BW1178">
            <v>88.5</v>
          </cell>
          <cell r="BX1178">
            <v>88</v>
          </cell>
          <cell r="BY1178" t="str">
            <v/>
          </cell>
          <cell r="BZ1178">
            <v>0</v>
          </cell>
          <cell r="CA1178">
            <v>86.78</v>
          </cell>
          <cell r="CB1178">
            <v>81.75</v>
          </cell>
          <cell r="CC1178">
            <v>81</v>
          </cell>
          <cell r="CD1178">
            <v>82</v>
          </cell>
          <cell r="CE1178" t="str">
            <v/>
          </cell>
          <cell r="CF1178">
            <v>0</v>
          </cell>
          <cell r="CG1178">
            <v>86.25</v>
          </cell>
          <cell r="CH1178">
            <v>76.25</v>
          </cell>
          <cell r="CI1178">
            <v>78</v>
          </cell>
          <cell r="CJ1178">
            <v>82</v>
          </cell>
          <cell r="CK1178" t="str">
            <v/>
          </cell>
          <cell r="CL1178">
            <v>0</v>
          </cell>
          <cell r="CM1178">
            <v>76.17</v>
          </cell>
          <cell r="CN1178">
            <v>83.5</v>
          </cell>
          <cell r="CO1178">
            <v>80</v>
          </cell>
          <cell r="CP1178">
            <v>78</v>
          </cell>
          <cell r="CQ1178" t="str">
            <v/>
          </cell>
          <cell r="CR1178">
            <v>0</v>
          </cell>
          <cell r="CS1178">
            <v>82.08</v>
          </cell>
          <cell r="CT1178">
            <v>89.75</v>
          </cell>
          <cell r="CU1178">
            <v>86.5</v>
          </cell>
          <cell r="CV1178">
            <v>83</v>
          </cell>
          <cell r="CW1178" t="str">
            <v/>
          </cell>
          <cell r="CX1178">
            <v>0</v>
          </cell>
          <cell r="CY1178">
            <v>82.44</v>
          </cell>
          <cell r="CZ1178">
            <v>83.75</v>
          </cell>
          <cell r="DA1178">
            <v>76.75</v>
          </cell>
          <cell r="DB1178">
            <v>83</v>
          </cell>
          <cell r="DC1178" t="str">
            <v/>
          </cell>
          <cell r="DD1178">
            <v>0</v>
          </cell>
          <cell r="DE1178">
            <v>91</v>
          </cell>
          <cell r="DF1178">
            <v>81</v>
          </cell>
          <cell r="DG1178">
            <v>81.75</v>
          </cell>
          <cell r="DH1178">
            <v>88</v>
          </cell>
          <cell r="DI1178" t="str">
            <v/>
          </cell>
          <cell r="DJ1178">
            <v>0</v>
          </cell>
          <cell r="DK1178">
            <v>0</v>
          </cell>
          <cell r="DL1178">
            <v>0</v>
          </cell>
          <cell r="DM1178">
            <v>0</v>
          </cell>
          <cell r="DN1178">
            <v>85</v>
          </cell>
          <cell r="DO1178" t="str">
            <v/>
          </cell>
          <cell r="DP1178">
            <v>0</v>
          </cell>
          <cell r="DQ1178">
            <v>89</v>
          </cell>
          <cell r="DR1178">
            <v>85.5</v>
          </cell>
          <cell r="DS1178">
            <v>91.5</v>
          </cell>
          <cell r="DT1178">
            <v>82</v>
          </cell>
          <cell r="DU1178" t="str">
            <v/>
          </cell>
          <cell r="DV1178">
            <v>0</v>
          </cell>
          <cell r="DW1178">
            <v>91</v>
          </cell>
          <cell r="DX1178">
            <v>86.75</v>
          </cell>
          <cell r="DY1178">
            <v>79.75</v>
          </cell>
          <cell r="DZ1178">
            <v>85</v>
          </cell>
          <cell r="EA1178" t="str">
            <v/>
          </cell>
          <cell r="EB1178">
            <v>0</v>
          </cell>
          <cell r="EC1178">
            <v>79.78</v>
          </cell>
          <cell r="ED1178">
            <v>78.25</v>
          </cell>
          <cell r="EE1178">
            <v>84.25</v>
          </cell>
          <cell r="EF1178">
            <v>77</v>
          </cell>
          <cell r="EG1178" t="str">
            <v/>
          </cell>
          <cell r="EH1178">
            <v>0</v>
          </cell>
          <cell r="EI1178">
            <v>78.5</v>
          </cell>
          <cell r="EJ1178">
            <v>74.75</v>
          </cell>
          <cell r="EK1178">
            <v>74.5</v>
          </cell>
          <cell r="EL1178">
            <v>76</v>
          </cell>
          <cell r="EM1178" t="str">
            <v/>
          </cell>
          <cell r="EN1178">
            <v>0</v>
          </cell>
          <cell r="EO1178">
            <v>78.5</v>
          </cell>
          <cell r="EP1178">
            <v>74.75</v>
          </cell>
          <cell r="EQ1178">
            <v>74.5</v>
          </cell>
          <cell r="ER1178">
            <v>76</v>
          </cell>
          <cell r="ES1178" t="str">
            <v/>
          </cell>
          <cell r="ET1178">
            <v>0</v>
          </cell>
          <cell r="EU1178">
            <v>78.5</v>
          </cell>
          <cell r="EV1178">
            <v>74.75</v>
          </cell>
          <cell r="EW1178">
            <v>74.5</v>
          </cell>
          <cell r="EX1178">
            <v>76</v>
          </cell>
          <cell r="EY1178" t="str">
            <v/>
          </cell>
          <cell r="EZ1178">
            <v>0</v>
          </cell>
          <cell r="FA1178">
            <v>79.33</v>
          </cell>
          <cell r="FB1178">
            <v>71.25</v>
          </cell>
          <cell r="FC1178">
            <v>79</v>
          </cell>
          <cell r="FD1178">
            <v>72</v>
          </cell>
          <cell r="FE1178" t="str">
            <v/>
          </cell>
          <cell r="FF1178">
            <v>0</v>
          </cell>
          <cell r="FG1178">
            <v>79.33</v>
          </cell>
          <cell r="FH1178">
            <v>71.25</v>
          </cell>
          <cell r="FI1178">
            <v>79</v>
          </cell>
          <cell r="FJ1178">
            <v>72</v>
          </cell>
          <cell r="FK1178" t="str">
            <v/>
          </cell>
          <cell r="FL1178">
            <v>0</v>
          </cell>
          <cell r="FM1178">
            <v>79.33</v>
          </cell>
          <cell r="FN1178">
            <v>71.25</v>
          </cell>
          <cell r="FO1178">
            <v>79</v>
          </cell>
          <cell r="FP1178">
            <v>72</v>
          </cell>
          <cell r="FQ1178" t="str">
            <v/>
          </cell>
          <cell r="FR1178">
            <v>0</v>
          </cell>
          <cell r="FS1178">
            <v>79.33</v>
          </cell>
          <cell r="FT1178">
            <v>71.25</v>
          </cell>
          <cell r="FU1178">
            <v>79</v>
          </cell>
          <cell r="FV1178">
            <v>72</v>
          </cell>
          <cell r="FW1178" t="str">
            <v/>
          </cell>
          <cell r="FX1178">
            <v>0</v>
          </cell>
          <cell r="FY1178">
            <v>79.33</v>
          </cell>
          <cell r="FZ1178">
            <v>71.25</v>
          </cell>
          <cell r="GA1178">
            <v>79</v>
          </cell>
          <cell r="GB1178">
            <v>72</v>
          </cell>
          <cell r="GC1178" t="str">
            <v/>
          </cell>
          <cell r="GD1178">
            <v>0</v>
          </cell>
          <cell r="GE1178">
            <v>79.33</v>
          </cell>
          <cell r="GF1178">
            <v>71.25</v>
          </cell>
          <cell r="GG1178">
            <v>79</v>
          </cell>
          <cell r="GH1178">
            <v>72</v>
          </cell>
          <cell r="GI1178" t="str">
            <v/>
          </cell>
          <cell r="GJ1178">
            <v>0</v>
          </cell>
          <cell r="GK1178">
            <v>79.33</v>
          </cell>
          <cell r="GL1178">
            <v>71.25</v>
          </cell>
          <cell r="GM1178">
            <v>79</v>
          </cell>
          <cell r="GN1178">
            <v>72</v>
          </cell>
          <cell r="GO1178" t="str">
            <v/>
          </cell>
          <cell r="GP1178">
            <v>0</v>
          </cell>
          <cell r="GQ1178">
            <v>79.33</v>
          </cell>
          <cell r="GR1178">
            <v>71.25</v>
          </cell>
          <cell r="GS1178">
            <v>79</v>
          </cell>
          <cell r="GT1178">
            <v>72</v>
          </cell>
          <cell r="GU1178" t="str">
            <v/>
          </cell>
          <cell r="GV1178">
            <v>0</v>
          </cell>
          <cell r="GW1178">
            <v>81.92</v>
          </cell>
          <cell r="GX1178">
            <v>78.75</v>
          </cell>
          <cell r="GY1178">
            <v>70</v>
          </cell>
          <cell r="GZ1178">
            <v>78</v>
          </cell>
          <cell r="HA1178" t="str">
            <v>EKO-L</v>
          </cell>
          <cell r="HB1178">
            <v>0</v>
          </cell>
          <cell r="HC1178">
            <v>83.83</v>
          </cell>
          <cell r="HD1178">
            <v>75.75</v>
          </cell>
          <cell r="HE1178">
            <v>77.5</v>
          </cell>
          <cell r="HF1178">
            <v>79</v>
          </cell>
          <cell r="HH1178">
            <v>0</v>
          </cell>
          <cell r="HM1178" t="str">
            <v/>
          </cell>
          <cell r="HN1178" t="str">
            <v/>
          </cell>
          <cell r="HS1178">
            <v>0</v>
          </cell>
          <cell r="HT1178" t="str">
            <v>PKN</v>
          </cell>
          <cell r="HU1178">
            <v>0</v>
          </cell>
          <cell r="HV1178" t="str">
            <v>IND</v>
          </cell>
          <cell r="HW1178">
            <v>0</v>
          </cell>
          <cell r="HX1178" t="str">
            <v>MAT-W</v>
          </cell>
          <cell r="HY1178">
            <v>0</v>
          </cell>
          <cell r="HZ1178" t="str">
            <v>SEJ-W</v>
          </cell>
          <cell r="IA1178">
            <v>0</v>
          </cell>
          <cell r="IB1178" t="str">
            <v>IGR-W</v>
          </cell>
          <cell r="IC1178">
            <v>0</v>
          </cell>
          <cell r="ID1178" t="str">
            <v>SBO</v>
          </cell>
          <cell r="IE1178">
            <v>0</v>
          </cell>
          <cell r="IF1178" t="str">
            <v>PJO</v>
          </cell>
          <cell r="IG1178">
            <v>0</v>
          </cell>
          <cell r="IH1178" t="str">
            <v>PRA</v>
          </cell>
          <cell r="II1178">
            <v>0</v>
          </cell>
          <cell r="IJ1178" t="str">
            <v>JAW</v>
          </cell>
          <cell r="IK1178">
            <v>0</v>
          </cell>
          <cell r="IL1178" t="str">
            <v>ARB</v>
          </cell>
          <cell r="IM1178">
            <v>0</v>
          </cell>
          <cell r="IN1178" t="str">
            <v>PKM</v>
          </cell>
          <cell r="IO1178">
            <v>0</v>
          </cell>
          <cell r="IP1178" t="str">
            <v>MAT-P</v>
          </cell>
          <cell r="IQ1178">
            <v>0</v>
          </cell>
          <cell r="IR1178" t="str">
            <v>BIO-P</v>
          </cell>
          <cell r="IS1178">
            <v>0</v>
          </cell>
          <cell r="IT1178" t="str">
            <v>FIS-P</v>
          </cell>
          <cell r="IU1178">
            <v>0</v>
          </cell>
          <cell r="IV1178" t="str">
            <v>KIM-P</v>
          </cell>
          <cell r="IW1178">
            <v>0</v>
          </cell>
          <cell r="IX1178" t="str">
            <v>EKO-L</v>
          </cell>
          <cell r="IY1178">
            <v>0</v>
          </cell>
          <cell r="JA1178">
            <v>0</v>
          </cell>
        </row>
        <row r="1179">
          <cell r="Q1179" t="str">
            <v/>
          </cell>
          <cell r="AB1179" t="str">
            <v/>
          </cell>
          <cell r="AC1179">
            <v>5</v>
          </cell>
          <cell r="AI1179" t="str">
            <v/>
          </cell>
          <cell r="AJ1179">
            <v>0</v>
          </cell>
          <cell r="AK1179">
            <v>83.25</v>
          </cell>
          <cell r="AL1179">
            <v>84.5</v>
          </cell>
          <cell r="AM1179">
            <v>88</v>
          </cell>
          <cell r="AN1179">
            <v>80</v>
          </cell>
          <cell r="AO1179" t="str">
            <v/>
          </cell>
          <cell r="AP1179">
            <v>0</v>
          </cell>
          <cell r="AQ1179">
            <v>85</v>
          </cell>
          <cell r="AR1179">
            <v>0</v>
          </cell>
          <cell r="AS1179">
            <v>78.5</v>
          </cell>
          <cell r="AT1179">
            <v>81</v>
          </cell>
          <cell r="AU1179" t="str">
            <v/>
          </cell>
          <cell r="AV1179">
            <v>0</v>
          </cell>
          <cell r="AW1179">
            <v>81.83</v>
          </cell>
          <cell r="AX1179">
            <v>84</v>
          </cell>
          <cell r="AY1179">
            <v>88</v>
          </cell>
          <cell r="AZ1179">
            <v>80</v>
          </cell>
          <cell r="BA1179" t="str">
            <v/>
          </cell>
          <cell r="BB1179">
            <v>0</v>
          </cell>
          <cell r="BC1179">
            <v>86.75</v>
          </cell>
          <cell r="BD1179">
            <v>84.5</v>
          </cell>
          <cell r="BE1179">
            <v>88</v>
          </cell>
          <cell r="BF1179">
            <v>82</v>
          </cell>
          <cell r="BG1179" t="str">
            <v/>
          </cell>
          <cell r="BH1179">
            <v>0</v>
          </cell>
          <cell r="BI1179">
            <v>84.33</v>
          </cell>
          <cell r="BJ1179">
            <v>80</v>
          </cell>
          <cell r="BK1179">
            <v>77.75</v>
          </cell>
          <cell r="BL1179">
            <v>78</v>
          </cell>
          <cell r="BM1179" t="str">
            <v/>
          </cell>
          <cell r="BN1179">
            <v>0</v>
          </cell>
          <cell r="BO1179">
            <v>81.13</v>
          </cell>
          <cell r="BP1179">
            <v>78.25</v>
          </cell>
          <cell r="BQ1179">
            <v>77.75</v>
          </cell>
          <cell r="BR1179">
            <v>85</v>
          </cell>
          <cell r="BS1179" t="str">
            <v/>
          </cell>
          <cell r="BT1179">
            <v>0</v>
          </cell>
          <cell r="BU1179">
            <v>86.5</v>
          </cell>
          <cell r="BV1179">
            <v>84.25</v>
          </cell>
          <cell r="BW1179">
            <v>88.5</v>
          </cell>
          <cell r="BX1179">
            <v>88</v>
          </cell>
          <cell r="BY1179" t="str">
            <v/>
          </cell>
          <cell r="BZ1179">
            <v>0</v>
          </cell>
          <cell r="CA1179">
            <v>86.78</v>
          </cell>
          <cell r="CB1179">
            <v>81.75</v>
          </cell>
          <cell r="CC1179">
            <v>81</v>
          </cell>
          <cell r="CD1179">
            <v>82</v>
          </cell>
          <cell r="CE1179" t="str">
            <v/>
          </cell>
          <cell r="CF1179">
            <v>0</v>
          </cell>
          <cell r="CG1179">
            <v>86.25</v>
          </cell>
          <cell r="CH1179">
            <v>76.25</v>
          </cell>
          <cell r="CI1179">
            <v>78</v>
          </cell>
          <cell r="CJ1179">
            <v>82</v>
          </cell>
          <cell r="CK1179" t="str">
            <v/>
          </cell>
          <cell r="CL1179">
            <v>0</v>
          </cell>
          <cell r="CM1179">
            <v>76.17</v>
          </cell>
          <cell r="CN1179">
            <v>83.5</v>
          </cell>
          <cell r="CO1179">
            <v>80</v>
          </cell>
          <cell r="CP1179">
            <v>78</v>
          </cell>
          <cell r="CQ1179" t="str">
            <v/>
          </cell>
          <cell r="CR1179">
            <v>0</v>
          </cell>
          <cell r="CS1179">
            <v>82.08</v>
          </cell>
          <cell r="CT1179">
            <v>89.75</v>
          </cell>
          <cell r="CU1179">
            <v>86.5</v>
          </cell>
          <cell r="CV1179">
            <v>83</v>
          </cell>
          <cell r="CW1179" t="str">
            <v/>
          </cell>
          <cell r="CX1179">
            <v>0</v>
          </cell>
          <cell r="CY1179">
            <v>82.44</v>
          </cell>
          <cell r="CZ1179">
            <v>83.75</v>
          </cell>
          <cell r="DA1179">
            <v>76.75</v>
          </cell>
          <cell r="DB1179">
            <v>83</v>
          </cell>
          <cell r="DC1179" t="str">
            <v/>
          </cell>
          <cell r="DD1179">
            <v>0</v>
          </cell>
          <cell r="DE1179">
            <v>91</v>
          </cell>
          <cell r="DF1179">
            <v>81</v>
          </cell>
          <cell r="DG1179">
            <v>81.75</v>
          </cell>
          <cell r="DH1179">
            <v>88</v>
          </cell>
          <cell r="DI1179" t="str">
            <v/>
          </cell>
          <cell r="DJ1179">
            <v>0</v>
          </cell>
          <cell r="DK1179">
            <v>0</v>
          </cell>
          <cell r="DL1179">
            <v>0</v>
          </cell>
          <cell r="DM1179">
            <v>0</v>
          </cell>
          <cell r="DN1179">
            <v>85</v>
          </cell>
          <cell r="DO1179" t="str">
            <v/>
          </cell>
          <cell r="DP1179">
            <v>0</v>
          </cell>
          <cell r="DQ1179">
            <v>89</v>
          </cell>
          <cell r="DR1179">
            <v>85.5</v>
          </cell>
          <cell r="DS1179">
            <v>91.5</v>
          </cell>
          <cell r="DT1179">
            <v>82</v>
          </cell>
          <cell r="DU1179" t="str">
            <v/>
          </cell>
          <cell r="DV1179">
            <v>0</v>
          </cell>
          <cell r="DW1179">
            <v>91</v>
          </cell>
          <cell r="DX1179">
            <v>86.75</v>
          </cell>
          <cell r="DY1179">
            <v>79.75</v>
          </cell>
          <cell r="DZ1179">
            <v>85</v>
          </cell>
          <cell r="EA1179" t="str">
            <v/>
          </cell>
          <cell r="EB1179">
            <v>0</v>
          </cell>
          <cell r="EC1179">
            <v>79.78</v>
          </cell>
          <cell r="ED1179">
            <v>78.25</v>
          </cell>
          <cell r="EE1179">
            <v>84.25</v>
          </cell>
          <cell r="EF1179">
            <v>77</v>
          </cell>
          <cell r="EG1179" t="str">
            <v/>
          </cell>
          <cell r="EH1179">
            <v>0</v>
          </cell>
          <cell r="EI1179">
            <v>78.5</v>
          </cell>
          <cell r="EJ1179">
            <v>74.75</v>
          </cell>
          <cell r="EK1179">
            <v>74.5</v>
          </cell>
          <cell r="EL1179">
            <v>76</v>
          </cell>
          <cell r="EM1179" t="str">
            <v/>
          </cell>
          <cell r="EN1179">
            <v>0</v>
          </cell>
          <cell r="EO1179">
            <v>78.5</v>
          </cell>
          <cell r="EP1179">
            <v>74.75</v>
          </cell>
          <cell r="EQ1179">
            <v>74.5</v>
          </cell>
          <cell r="ER1179">
            <v>76</v>
          </cell>
          <cell r="ES1179" t="str">
            <v/>
          </cell>
          <cell r="ET1179">
            <v>0</v>
          </cell>
          <cell r="EU1179">
            <v>78.5</v>
          </cell>
          <cell r="EV1179">
            <v>74.75</v>
          </cell>
          <cell r="EW1179">
            <v>74.5</v>
          </cell>
          <cell r="EX1179">
            <v>76</v>
          </cell>
          <cell r="EY1179" t="str">
            <v/>
          </cell>
          <cell r="EZ1179">
            <v>0</v>
          </cell>
          <cell r="FA1179">
            <v>79.33</v>
          </cell>
          <cell r="FB1179">
            <v>71.25</v>
          </cell>
          <cell r="FC1179">
            <v>79</v>
          </cell>
          <cell r="FD1179">
            <v>72</v>
          </cell>
          <cell r="FE1179" t="str">
            <v/>
          </cell>
          <cell r="FF1179">
            <v>0</v>
          </cell>
          <cell r="FG1179">
            <v>79.33</v>
          </cell>
          <cell r="FH1179">
            <v>71.25</v>
          </cell>
          <cell r="FI1179">
            <v>79</v>
          </cell>
          <cell r="FJ1179">
            <v>72</v>
          </cell>
          <cell r="FK1179" t="str">
            <v/>
          </cell>
          <cell r="FL1179">
            <v>0</v>
          </cell>
          <cell r="FM1179">
            <v>79.33</v>
          </cell>
          <cell r="FN1179">
            <v>71.25</v>
          </cell>
          <cell r="FO1179">
            <v>79</v>
          </cell>
          <cell r="FP1179">
            <v>72</v>
          </cell>
          <cell r="FQ1179" t="str">
            <v/>
          </cell>
          <cell r="FR1179">
            <v>0</v>
          </cell>
          <cell r="FS1179">
            <v>79.33</v>
          </cell>
          <cell r="FT1179">
            <v>71.25</v>
          </cell>
          <cell r="FU1179">
            <v>79</v>
          </cell>
          <cell r="FV1179">
            <v>72</v>
          </cell>
          <cell r="FW1179" t="str">
            <v/>
          </cell>
          <cell r="FX1179">
            <v>0</v>
          </cell>
          <cell r="FY1179">
            <v>79.33</v>
          </cell>
          <cell r="FZ1179">
            <v>71.25</v>
          </cell>
          <cell r="GA1179">
            <v>79</v>
          </cell>
          <cell r="GB1179">
            <v>72</v>
          </cell>
          <cell r="GC1179" t="str">
            <v/>
          </cell>
          <cell r="GD1179">
            <v>0</v>
          </cell>
          <cell r="GE1179">
            <v>79.33</v>
          </cell>
          <cell r="GF1179">
            <v>71.25</v>
          </cell>
          <cell r="GG1179">
            <v>79</v>
          </cell>
          <cell r="GH1179">
            <v>72</v>
          </cell>
          <cell r="GI1179" t="str">
            <v/>
          </cell>
          <cell r="GJ1179">
            <v>0</v>
          </cell>
          <cell r="GK1179">
            <v>79.33</v>
          </cell>
          <cell r="GL1179">
            <v>71.25</v>
          </cell>
          <cell r="GM1179">
            <v>79</v>
          </cell>
          <cell r="GN1179">
            <v>72</v>
          </cell>
          <cell r="GO1179" t="str">
            <v/>
          </cell>
          <cell r="GP1179">
            <v>0</v>
          </cell>
          <cell r="GQ1179">
            <v>79.33</v>
          </cell>
          <cell r="GR1179">
            <v>71.25</v>
          </cell>
          <cell r="GS1179">
            <v>79</v>
          </cell>
          <cell r="GT1179">
            <v>72</v>
          </cell>
          <cell r="GU1179" t="str">
            <v/>
          </cell>
          <cell r="GV1179">
            <v>0</v>
          </cell>
          <cell r="GW1179">
            <v>81.92</v>
          </cell>
          <cell r="GX1179">
            <v>78.75</v>
          </cell>
          <cell r="GY1179">
            <v>70</v>
          </cell>
          <cell r="GZ1179">
            <v>78</v>
          </cell>
          <cell r="HA1179" t="str">
            <v>EKO-L</v>
          </cell>
          <cell r="HB1179">
            <v>0</v>
          </cell>
          <cell r="HC1179">
            <v>83.83</v>
          </cell>
          <cell r="HD1179">
            <v>75.75</v>
          </cell>
          <cell r="HE1179">
            <v>77.5</v>
          </cell>
          <cell r="HF1179">
            <v>79</v>
          </cell>
          <cell r="HH1179">
            <v>0</v>
          </cell>
          <cell r="HM1179" t="str">
            <v/>
          </cell>
          <cell r="HN1179" t="str">
            <v/>
          </cell>
          <cell r="HS1179">
            <v>0</v>
          </cell>
          <cell r="HT1179" t="str">
            <v>PKN</v>
          </cell>
          <cell r="HU1179">
            <v>0</v>
          </cell>
          <cell r="HV1179" t="str">
            <v>IND</v>
          </cell>
          <cell r="HW1179">
            <v>0</v>
          </cell>
          <cell r="HX1179" t="str">
            <v>MAT-W</v>
          </cell>
          <cell r="HY1179">
            <v>0</v>
          </cell>
          <cell r="HZ1179" t="str">
            <v>SEJ-W</v>
          </cell>
          <cell r="IA1179">
            <v>0</v>
          </cell>
          <cell r="IB1179" t="str">
            <v>IGR-W</v>
          </cell>
          <cell r="IC1179">
            <v>0</v>
          </cell>
          <cell r="ID1179" t="str">
            <v>SBO</v>
          </cell>
          <cell r="IE1179">
            <v>0</v>
          </cell>
          <cell r="IF1179" t="str">
            <v>PJO</v>
          </cell>
          <cell r="IG1179">
            <v>0</v>
          </cell>
          <cell r="IH1179" t="str">
            <v>PRA</v>
          </cell>
          <cell r="II1179">
            <v>0</v>
          </cell>
          <cell r="IJ1179" t="str">
            <v>JAW</v>
          </cell>
          <cell r="IK1179">
            <v>0</v>
          </cell>
          <cell r="IL1179" t="str">
            <v>ARB</v>
          </cell>
          <cell r="IM1179">
            <v>0</v>
          </cell>
          <cell r="IN1179" t="str">
            <v>PKM</v>
          </cell>
          <cell r="IO1179">
            <v>0</v>
          </cell>
          <cell r="IP1179" t="str">
            <v>MAT-P</v>
          </cell>
          <cell r="IQ1179">
            <v>0</v>
          </cell>
          <cell r="IR1179" t="str">
            <v>BIO-P</v>
          </cell>
          <cell r="IS1179">
            <v>0</v>
          </cell>
          <cell r="IT1179" t="str">
            <v>FIS-P</v>
          </cell>
          <cell r="IU1179">
            <v>0</v>
          </cell>
          <cell r="IV1179" t="str">
            <v>KIM-P</v>
          </cell>
          <cell r="IW1179">
            <v>0</v>
          </cell>
          <cell r="IX1179" t="str">
            <v>EKO-L</v>
          </cell>
          <cell r="IY1179">
            <v>0</v>
          </cell>
          <cell r="JA1179">
            <v>0</v>
          </cell>
        </row>
        <row r="1180">
          <cell r="Q1180" t="str">
            <v/>
          </cell>
          <cell r="AB1180" t="str">
            <v/>
          </cell>
          <cell r="AC1180">
            <v>6</v>
          </cell>
          <cell r="AI1180" t="str">
            <v/>
          </cell>
          <cell r="AJ1180">
            <v>0</v>
          </cell>
          <cell r="AK1180">
            <v>83.25</v>
          </cell>
          <cell r="AL1180">
            <v>84.5</v>
          </cell>
          <cell r="AM1180">
            <v>88</v>
          </cell>
          <cell r="AN1180">
            <v>80</v>
          </cell>
          <cell r="AO1180" t="str">
            <v/>
          </cell>
          <cell r="AP1180">
            <v>0</v>
          </cell>
          <cell r="AQ1180">
            <v>85</v>
          </cell>
          <cell r="AR1180">
            <v>0</v>
          </cell>
          <cell r="AS1180">
            <v>78.5</v>
          </cell>
          <cell r="AT1180">
            <v>81</v>
          </cell>
          <cell r="AU1180" t="str">
            <v/>
          </cell>
          <cell r="AV1180">
            <v>0</v>
          </cell>
          <cell r="AW1180">
            <v>81.83</v>
          </cell>
          <cell r="AX1180">
            <v>84</v>
          </cell>
          <cell r="AY1180">
            <v>88</v>
          </cell>
          <cell r="AZ1180">
            <v>80</v>
          </cell>
          <cell r="BA1180" t="str">
            <v/>
          </cell>
          <cell r="BB1180">
            <v>0</v>
          </cell>
          <cell r="BC1180">
            <v>86.75</v>
          </cell>
          <cell r="BD1180">
            <v>84.5</v>
          </cell>
          <cell r="BE1180">
            <v>88</v>
          </cell>
          <cell r="BF1180">
            <v>82</v>
          </cell>
          <cell r="BG1180" t="str">
            <v/>
          </cell>
          <cell r="BH1180">
            <v>0</v>
          </cell>
          <cell r="BI1180">
            <v>84.33</v>
          </cell>
          <cell r="BJ1180">
            <v>80</v>
          </cell>
          <cell r="BK1180">
            <v>77.75</v>
          </cell>
          <cell r="BL1180">
            <v>78</v>
          </cell>
          <cell r="BM1180" t="str">
            <v/>
          </cell>
          <cell r="BN1180">
            <v>0</v>
          </cell>
          <cell r="BO1180">
            <v>81.13</v>
          </cell>
          <cell r="BP1180">
            <v>78.25</v>
          </cell>
          <cell r="BQ1180">
            <v>77.75</v>
          </cell>
          <cell r="BR1180">
            <v>85</v>
          </cell>
          <cell r="BS1180" t="str">
            <v/>
          </cell>
          <cell r="BT1180">
            <v>0</v>
          </cell>
          <cell r="BU1180">
            <v>86.5</v>
          </cell>
          <cell r="BV1180">
            <v>84.25</v>
          </cell>
          <cell r="BW1180">
            <v>88.5</v>
          </cell>
          <cell r="BX1180">
            <v>88</v>
          </cell>
          <cell r="BY1180" t="str">
            <v/>
          </cell>
          <cell r="BZ1180">
            <v>0</v>
          </cell>
          <cell r="CA1180">
            <v>86.78</v>
          </cell>
          <cell r="CB1180">
            <v>81.75</v>
          </cell>
          <cell r="CC1180">
            <v>81</v>
          </cell>
          <cell r="CD1180">
            <v>82</v>
          </cell>
          <cell r="CE1180" t="str">
            <v/>
          </cell>
          <cell r="CF1180">
            <v>0</v>
          </cell>
          <cell r="CG1180">
            <v>86.25</v>
          </cell>
          <cell r="CH1180">
            <v>76.25</v>
          </cell>
          <cell r="CI1180">
            <v>78</v>
          </cell>
          <cell r="CJ1180">
            <v>82</v>
          </cell>
          <cell r="CK1180" t="str">
            <v/>
          </cell>
          <cell r="CL1180">
            <v>0</v>
          </cell>
          <cell r="CM1180">
            <v>76.17</v>
          </cell>
          <cell r="CN1180">
            <v>83.5</v>
          </cell>
          <cell r="CO1180">
            <v>80</v>
          </cell>
          <cell r="CP1180">
            <v>78</v>
          </cell>
          <cell r="CQ1180" t="str">
            <v/>
          </cell>
          <cell r="CR1180">
            <v>0</v>
          </cell>
          <cell r="CS1180">
            <v>82.08</v>
          </cell>
          <cell r="CT1180">
            <v>89.75</v>
          </cell>
          <cell r="CU1180">
            <v>86.5</v>
          </cell>
          <cell r="CV1180">
            <v>83</v>
          </cell>
          <cell r="CW1180" t="str">
            <v/>
          </cell>
          <cell r="CX1180">
            <v>0</v>
          </cell>
          <cell r="CY1180">
            <v>82.44</v>
          </cell>
          <cell r="CZ1180">
            <v>83.75</v>
          </cell>
          <cell r="DA1180">
            <v>76.75</v>
          </cell>
          <cell r="DB1180">
            <v>83</v>
          </cell>
          <cell r="DC1180" t="str">
            <v/>
          </cell>
          <cell r="DD1180">
            <v>0</v>
          </cell>
          <cell r="DE1180">
            <v>91</v>
          </cell>
          <cell r="DF1180">
            <v>81</v>
          </cell>
          <cell r="DG1180">
            <v>81.75</v>
          </cell>
          <cell r="DH1180">
            <v>88</v>
          </cell>
          <cell r="DI1180" t="str">
            <v/>
          </cell>
          <cell r="DJ1180">
            <v>0</v>
          </cell>
          <cell r="DK1180">
            <v>0</v>
          </cell>
          <cell r="DL1180">
            <v>0</v>
          </cell>
          <cell r="DM1180">
            <v>0</v>
          </cell>
          <cell r="DN1180">
            <v>85</v>
          </cell>
          <cell r="DO1180" t="str">
            <v/>
          </cell>
          <cell r="DP1180">
            <v>0</v>
          </cell>
          <cell r="DQ1180">
            <v>89</v>
          </cell>
          <cell r="DR1180">
            <v>85.5</v>
          </cell>
          <cell r="DS1180">
            <v>91.5</v>
          </cell>
          <cell r="DT1180">
            <v>82</v>
          </cell>
          <cell r="DU1180" t="str">
            <v/>
          </cell>
          <cell r="DV1180">
            <v>0</v>
          </cell>
          <cell r="DW1180">
            <v>91</v>
          </cell>
          <cell r="DX1180">
            <v>86.75</v>
          </cell>
          <cell r="DY1180">
            <v>79.75</v>
          </cell>
          <cell r="DZ1180">
            <v>85</v>
          </cell>
          <cell r="EA1180" t="str">
            <v/>
          </cell>
          <cell r="EB1180">
            <v>0</v>
          </cell>
          <cell r="EC1180">
            <v>79.78</v>
          </cell>
          <cell r="ED1180">
            <v>78.25</v>
          </cell>
          <cell r="EE1180">
            <v>84.25</v>
          </cell>
          <cell r="EF1180">
            <v>77</v>
          </cell>
          <cell r="EG1180" t="str">
            <v/>
          </cell>
          <cell r="EH1180">
            <v>0</v>
          </cell>
          <cell r="EI1180">
            <v>78.5</v>
          </cell>
          <cell r="EJ1180">
            <v>74.75</v>
          </cell>
          <cell r="EK1180">
            <v>74.5</v>
          </cell>
          <cell r="EL1180">
            <v>76</v>
          </cell>
          <cell r="EM1180" t="str">
            <v/>
          </cell>
          <cell r="EN1180">
            <v>0</v>
          </cell>
          <cell r="EO1180">
            <v>78.5</v>
          </cell>
          <cell r="EP1180">
            <v>74.75</v>
          </cell>
          <cell r="EQ1180">
            <v>74.5</v>
          </cell>
          <cell r="ER1180">
            <v>76</v>
          </cell>
          <cell r="ES1180" t="str">
            <v/>
          </cell>
          <cell r="ET1180">
            <v>0</v>
          </cell>
          <cell r="EU1180">
            <v>78.5</v>
          </cell>
          <cell r="EV1180">
            <v>74.75</v>
          </cell>
          <cell r="EW1180">
            <v>74.5</v>
          </cell>
          <cell r="EX1180">
            <v>76</v>
          </cell>
          <cell r="EY1180" t="str">
            <v/>
          </cell>
          <cell r="EZ1180">
            <v>0</v>
          </cell>
          <cell r="FA1180">
            <v>79.33</v>
          </cell>
          <cell r="FB1180">
            <v>71.25</v>
          </cell>
          <cell r="FC1180">
            <v>79</v>
          </cell>
          <cell r="FD1180">
            <v>72</v>
          </cell>
          <cell r="FE1180" t="str">
            <v/>
          </cell>
          <cell r="FF1180">
            <v>0</v>
          </cell>
          <cell r="FG1180">
            <v>79.33</v>
          </cell>
          <cell r="FH1180">
            <v>71.25</v>
          </cell>
          <cell r="FI1180">
            <v>79</v>
          </cell>
          <cell r="FJ1180">
            <v>72</v>
          </cell>
          <cell r="FK1180" t="str">
            <v/>
          </cell>
          <cell r="FL1180">
            <v>0</v>
          </cell>
          <cell r="FM1180">
            <v>79.33</v>
          </cell>
          <cell r="FN1180">
            <v>71.25</v>
          </cell>
          <cell r="FO1180">
            <v>79</v>
          </cell>
          <cell r="FP1180">
            <v>72</v>
          </cell>
          <cell r="FQ1180" t="str">
            <v/>
          </cell>
          <cell r="FR1180">
            <v>0</v>
          </cell>
          <cell r="FS1180">
            <v>79.33</v>
          </cell>
          <cell r="FT1180">
            <v>71.25</v>
          </cell>
          <cell r="FU1180">
            <v>79</v>
          </cell>
          <cell r="FV1180">
            <v>72</v>
          </cell>
          <cell r="FW1180" t="str">
            <v/>
          </cell>
          <cell r="FX1180">
            <v>0</v>
          </cell>
          <cell r="FY1180">
            <v>79.33</v>
          </cell>
          <cell r="FZ1180">
            <v>71.25</v>
          </cell>
          <cell r="GA1180">
            <v>79</v>
          </cell>
          <cell r="GB1180">
            <v>72</v>
          </cell>
          <cell r="GC1180" t="str">
            <v/>
          </cell>
          <cell r="GD1180">
            <v>0</v>
          </cell>
          <cell r="GE1180">
            <v>79.33</v>
          </cell>
          <cell r="GF1180">
            <v>71.25</v>
          </cell>
          <cell r="GG1180">
            <v>79</v>
          </cell>
          <cell r="GH1180">
            <v>72</v>
          </cell>
          <cell r="GI1180" t="str">
            <v/>
          </cell>
          <cell r="GJ1180">
            <v>0</v>
          </cell>
          <cell r="GK1180">
            <v>79.33</v>
          </cell>
          <cell r="GL1180">
            <v>71.25</v>
          </cell>
          <cell r="GM1180">
            <v>79</v>
          </cell>
          <cell r="GN1180">
            <v>72</v>
          </cell>
          <cell r="GO1180" t="str">
            <v/>
          </cell>
          <cell r="GP1180">
            <v>0</v>
          </cell>
          <cell r="GQ1180">
            <v>79.33</v>
          </cell>
          <cell r="GR1180">
            <v>71.25</v>
          </cell>
          <cell r="GS1180">
            <v>79</v>
          </cell>
          <cell r="GT1180">
            <v>72</v>
          </cell>
          <cell r="GU1180" t="str">
            <v/>
          </cell>
          <cell r="GV1180">
            <v>0</v>
          </cell>
          <cell r="GW1180">
            <v>81.92</v>
          </cell>
          <cell r="GX1180">
            <v>78.75</v>
          </cell>
          <cell r="GY1180">
            <v>70</v>
          </cell>
          <cell r="GZ1180">
            <v>78</v>
          </cell>
          <cell r="HA1180" t="str">
            <v>EKO-L</v>
          </cell>
          <cell r="HB1180">
            <v>0</v>
          </cell>
          <cell r="HC1180">
            <v>83.83</v>
          </cell>
          <cell r="HD1180">
            <v>75.75</v>
          </cell>
          <cell r="HE1180">
            <v>77.5</v>
          </cell>
          <cell r="HF1180">
            <v>79</v>
          </cell>
          <cell r="HH1180">
            <v>0</v>
          </cell>
          <cell r="HM1180" t="str">
            <v/>
          </cell>
          <cell r="HN1180" t="str">
            <v/>
          </cell>
          <cell r="HS1180">
            <v>0</v>
          </cell>
          <cell r="HT1180" t="str">
            <v>PKN</v>
          </cell>
          <cell r="HU1180">
            <v>0</v>
          </cell>
          <cell r="HV1180" t="str">
            <v>IND</v>
          </cell>
          <cell r="HW1180">
            <v>0</v>
          </cell>
          <cell r="HX1180" t="str">
            <v>MAT-W</v>
          </cell>
          <cell r="HY1180">
            <v>0</v>
          </cell>
          <cell r="HZ1180" t="str">
            <v>SEJ-W</v>
          </cell>
          <cell r="IA1180">
            <v>0</v>
          </cell>
          <cell r="IB1180" t="str">
            <v>IGR-W</v>
          </cell>
          <cell r="IC1180">
            <v>0</v>
          </cell>
          <cell r="ID1180" t="str">
            <v>SBO</v>
          </cell>
          <cell r="IE1180">
            <v>0</v>
          </cell>
          <cell r="IF1180" t="str">
            <v>PJO</v>
          </cell>
          <cell r="IG1180">
            <v>0</v>
          </cell>
          <cell r="IH1180" t="str">
            <v>PRA</v>
          </cell>
          <cell r="II1180">
            <v>0</v>
          </cell>
          <cell r="IJ1180" t="str">
            <v>JAW</v>
          </cell>
          <cell r="IK1180">
            <v>0</v>
          </cell>
          <cell r="IL1180" t="str">
            <v>ARB</v>
          </cell>
          <cell r="IM1180">
            <v>0</v>
          </cell>
          <cell r="IN1180" t="str">
            <v>PKM</v>
          </cell>
          <cell r="IO1180">
            <v>0</v>
          </cell>
          <cell r="IP1180" t="str">
            <v>MAT-P</v>
          </cell>
          <cell r="IQ1180">
            <v>0</v>
          </cell>
          <cell r="IR1180" t="str">
            <v>BIO-P</v>
          </cell>
          <cell r="IS1180">
            <v>0</v>
          </cell>
          <cell r="IT1180" t="str">
            <v>FIS-P</v>
          </cell>
          <cell r="IU1180">
            <v>0</v>
          </cell>
          <cell r="IV1180" t="str">
            <v>KIM-P</v>
          </cell>
          <cell r="IW1180">
            <v>0</v>
          </cell>
          <cell r="IX1180" t="str">
            <v>EKO-L</v>
          </cell>
          <cell r="IY1180">
            <v>0</v>
          </cell>
          <cell r="JA1180">
            <v>0</v>
          </cell>
        </row>
        <row r="1181">
          <cell r="Q1181" t="str">
            <v/>
          </cell>
          <cell r="AB1181" t="str">
            <v/>
          </cell>
          <cell r="AC1181">
            <v>7</v>
          </cell>
          <cell r="AI1181" t="str">
            <v/>
          </cell>
          <cell r="AJ1181">
            <v>0</v>
          </cell>
          <cell r="AK1181">
            <v>83.25</v>
          </cell>
          <cell r="AL1181">
            <v>84.5</v>
          </cell>
          <cell r="AM1181">
            <v>88</v>
          </cell>
          <cell r="AN1181">
            <v>80</v>
          </cell>
          <cell r="AO1181" t="str">
            <v/>
          </cell>
          <cell r="AP1181">
            <v>0</v>
          </cell>
          <cell r="AQ1181">
            <v>85</v>
          </cell>
          <cell r="AR1181">
            <v>0</v>
          </cell>
          <cell r="AS1181">
            <v>78.5</v>
          </cell>
          <cell r="AT1181">
            <v>81</v>
          </cell>
          <cell r="AU1181" t="str">
            <v/>
          </cell>
          <cell r="AV1181">
            <v>0</v>
          </cell>
          <cell r="AW1181">
            <v>81.83</v>
          </cell>
          <cell r="AX1181">
            <v>84</v>
          </cell>
          <cell r="AY1181">
            <v>88</v>
          </cell>
          <cell r="AZ1181">
            <v>80</v>
          </cell>
          <cell r="BA1181" t="str">
            <v/>
          </cell>
          <cell r="BB1181">
            <v>0</v>
          </cell>
          <cell r="BC1181">
            <v>86.75</v>
          </cell>
          <cell r="BD1181">
            <v>84.5</v>
          </cell>
          <cell r="BE1181">
            <v>88</v>
          </cell>
          <cell r="BF1181">
            <v>82</v>
          </cell>
          <cell r="BG1181" t="str">
            <v/>
          </cell>
          <cell r="BH1181">
            <v>0</v>
          </cell>
          <cell r="BI1181">
            <v>84.33</v>
          </cell>
          <cell r="BJ1181">
            <v>80</v>
          </cell>
          <cell r="BK1181">
            <v>77.75</v>
          </cell>
          <cell r="BL1181">
            <v>78</v>
          </cell>
          <cell r="BM1181" t="str">
            <v/>
          </cell>
          <cell r="BN1181">
            <v>0</v>
          </cell>
          <cell r="BO1181">
            <v>81.13</v>
          </cell>
          <cell r="BP1181">
            <v>78.25</v>
          </cell>
          <cell r="BQ1181">
            <v>77.75</v>
          </cell>
          <cell r="BR1181">
            <v>85</v>
          </cell>
          <cell r="BS1181" t="str">
            <v/>
          </cell>
          <cell r="BT1181">
            <v>0</v>
          </cell>
          <cell r="BU1181">
            <v>86.5</v>
          </cell>
          <cell r="BV1181">
            <v>84.25</v>
          </cell>
          <cell r="BW1181">
            <v>88.5</v>
          </cell>
          <cell r="BX1181">
            <v>88</v>
          </cell>
          <cell r="BY1181" t="str">
            <v/>
          </cell>
          <cell r="BZ1181">
            <v>0</v>
          </cell>
          <cell r="CA1181">
            <v>86.78</v>
          </cell>
          <cell r="CB1181">
            <v>81.75</v>
          </cell>
          <cell r="CC1181">
            <v>81</v>
          </cell>
          <cell r="CD1181">
            <v>82</v>
          </cell>
          <cell r="CE1181" t="str">
            <v/>
          </cell>
          <cell r="CF1181">
            <v>0</v>
          </cell>
          <cell r="CG1181">
            <v>86.25</v>
          </cell>
          <cell r="CH1181">
            <v>76.25</v>
          </cell>
          <cell r="CI1181">
            <v>78</v>
          </cell>
          <cell r="CJ1181">
            <v>82</v>
          </cell>
          <cell r="CK1181" t="str">
            <v/>
          </cell>
          <cell r="CL1181">
            <v>0</v>
          </cell>
          <cell r="CM1181">
            <v>76.17</v>
          </cell>
          <cell r="CN1181">
            <v>83.5</v>
          </cell>
          <cell r="CO1181">
            <v>80</v>
          </cell>
          <cell r="CP1181">
            <v>78</v>
          </cell>
          <cell r="CQ1181" t="str">
            <v/>
          </cell>
          <cell r="CR1181">
            <v>0</v>
          </cell>
          <cell r="CS1181">
            <v>82.08</v>
          </cell>
          <cell r="CT1181">
            <v>89.75</v>
          </cell>
          <cell r="CU1181">
            <v>86.5</v>
          </cell>
          <cell r="CV1181">
            <v>83</v>
          </cell>
          <cell r="CW1181" t="str">
            <v/>
          </cell>
          <cell r="CX1181">
            <v>0</v>
          </cell>
          <cell r="CY1181">
            <v>82.44</v>
          </cell>
          <cell r="CZ1181">
            <v>83.75</v>
          </cell>
          <cell r="DA1181">
            <v>76.75</v>
          </cell>
          <cell r="DB1181">
            <v>83</v>
          </cell>
          <cell r="DC1181" t="str">
            <v/>
          </cell>
          <cell r="DD1181">
            <v>0</v>
          </cell>
          <cell r="DE1181">
            <v>91</v>
          </cell>
          <cell r="DF1181">
            <v>81</v>
          </cell>
          <cell r="DG1181">
            <v>81.75</v>
          </cell>
          <cell r="DH1181">
            <v>88</v>
          </cell>
          <cell r="DI1181" t="str">
            <v/>
          </cell>
          <cell r="DJ1181">
            <v>0</v>
          </cell>
          <cell r="DK1181">
            <v>0</v>
          </cell>
          <cell r="DL1181">
            <v>0</v>
          </cell>
          <cell r="DM1181">
            <v>0</v>
          </cell>
          <cell r="DN1181">
            <v>85</v>
          </cell>
          <cell r="DO1181" t="str">
            <v/>
          </cell>
          <cell r="DP1181">
            <v>0</v>
          </cell>
          <cell r="DQ1181">
            <v>89</v>
          </cell>
          <cell r="DR1181">
            <v>85.5</v>
          </cell>
          <cell r="DS1181">
            <v>91.5</v>
          </cell>
          <cell r="DT1181">
            <v>82</v>
          </cell>
          <cell r="DU1181" t="str">
            <v/>
          </cell>
          <cell r="DV1181">
            <v>0</v>
          </cell>
          <cell r="DW1181">
            <v>91</v>
          </cell>
          <cell r="DX1181">
            <v>86.75</v>
          </cell>
          <cell r="DY1181">
            <v>79.75</v>
          </cell>
          <cell r="DZ1181">
            <v>85</v>
          </cell>
          <cell r="EA1181" t="str">
            <v/>
          </cell>
          <cell r="EB1181">
            <v>0</v>
          </cell>
          <cell r="EC1181">
            <v>79.78</v>
          </cell>
          <cell r="ED1181">
            <v>78.25</v>
          </cell>
          <cell r="EE1181">
            <v>84.25</v>
          </cell>
          <cell r="EF1181">
            <v>77</v>
          </cell>
          <cell r="EG1181" t="str">
            <v/>
          </cell>
          <cell r="EH1181">
            <v>0</v>
          </cell>
          <cell r="EI1181">
            <v>78.5</v>
          </cell>
          <cell r="EJ1181">
            <v>74.75</v>
          </cell>
          <cell r="EK1181">
            <v>74.5</v>
          </cell>
          <cell r="EL1181">
            <v>76</v>
          </cell>
          <cell r="EM1181" t="str">
            <v/>
          </cell>
          <cell r="EN1181">
            <v>0</v>
          </cell>
          <cell r="EO1181">
            <v>78.5</v>
          </cell>
          <cell r="EP1181">
            <v>74.75</v>
          </cell>
          <cell r="EQ1181">
            <v>74.5</v>
          </cell>
          <cell r="ER1181">
            <v>76</v>
          </cell>
          <cell r="ES1181" t="str">
            <v/>
          </cell>
          <cell r="ET1181">
            <v>0</v>
          </cell>
          <cell r="EU1181">
            <v>78.5</v>
          </cell>
          <cell r="EV1181">
            <v>74.75</v>
          </cell>
          <cell r="EW1181">
            <v>74.5</v>
          </cell>
          <cell r="EX1181">
            <v>76</v>
          </cell>
          <cell r="EY1181" t="str">
            <v/>
          </cell>
          <cell r="EZ1181">
            <v>0</v>
          </cell>
          <cell r="FA1181">
            <v>79.33</v>
          </cell>
          <cell r="FB1181">
            <v>71.25</v>
          </cell>
          <cell r="FC1181">
            <v>79</v>
          </cell>
          <cell r="FD1181">
            <v>72</v>
          </cell>
          <cell r="FE1181" t="str">
            <v/>
          </cell>
          <cell r="FF1181">
            <v>0</v>
          </cell>
          <cell r="FG1181">
            <v>79.33</v>
          </cell>
          <cell r="FH1181">
            <v>71.25</v>
          </cell>
          <cell r="FI1181">
            <v>79</v>
          </cell>
          <cell r="FJ1181">
            <v>72</v>
          </cell>
          <cell r="FK1181" t="str">
            <v/>
          </cell>
          <cell r="FL1181">
            <v>0</v>
          </cell>
          <cell r="FM1181">
            <v>79.33</v>
          </cell>
          <cell r="FN1181">
            <v>71.25</v>
          </cell>
          <cell r="FO1181">
            <v>79</v>
          </cell>
          <cell r="FP1181">
            <v>72</v>
          </cell>
          <cell r="FQ1181" t="str">
            <v/>
          </cell>
          <cell r="FR1181">
            <v>0</v>
          </cell>
          <cell r="FS1181">
            <v>79.33</v>
          </cell>
          <cell r="FT1181">
            <v>71.25</v>
          </cell>
          <cell r="FU1181">
            <v>79</v>
          </cell>
          <cell r="FV1181">
            <v>72</v>
          </cell>
          <cell r="FW1181" t="str">
            <v/>
          </cell>
          <cell r="FX1181">
            <v>0</v>
          </cell>
          <cell r="FY1181">
            <v>79.33</v>
          </cell>
          <cell r="FZ1181">
            <v>71.25</v>
          </cell>
          <cell r="GA1181">
            <v>79</v>
          </cell>
          <cell r="GB1181">
            <v>72</v>
          </cell>
          <cell r="GC1181" t="str">
            <v/>
          </cell>
          <cell r="GD1181">
            <v>0</v>
          </cell>
          <cell r="GE1181">
            <v>79.33</v>
          </cell>
          <cell r="GF1181">
            <v>71.25</v>
          </cell>
          <cell r="GG1181">
            <v>79</v>
          </cell>
          <cell r="GH1181">
            <v>72</v>
          </cell>
          <cell r="GI1181" t="str">
            <v/>
          </cell>
          <cell r="GJ1181">
            <v>0</v>
          </cell>
          <cell r="GK1181">
            <v>79.33</v>
          </cell>
          <cell r="GL1181">
            <v>71.25</v>
          </cell>
          <cell r="GM1181">
            <v>79</v>
          </cell>
          <cell r="GN1181">
            <v>72</v>
          </cell>
          <cell r="GO1181" t="str">
            <v/>
          </cell>
          <cell r="GP1181">
            <v>0</v>
          </cell>
          <cell r="GQ1181">
            <v>79.33</v>
          </cell>
          <cell r="GR1181">
            <v>71.25</v>
          </cell>
          <cell r="GS1181">
            <v>79</v>
          </cell>
          <cell r="GT1181">
            <v>72</v>
          </cell>
          <cell r="GU1181" t="str">
            <v/>
          </cell>
          <cell r="GV1181">
            <v>0</v>
          </cell>
          <cell r="GW1181">
            <v>81.92</v>
          </cell>
          <cell r="GX1181">
            <v>78.75</v>
          </cell>
          <cell r="GY1181">
            <v>70</v>
          </cell>
          <cell r="GZ1181">
            <v>78</v>
          </cell>
          <cell r="HA1181" t="str">
            <v>EKO-L</v>
          </cell>
          <cell r="HB1181">
            <v>0</v>
          </cell>
          <cell r="HC1181">
            <v>83.83</v>
          </cell>
          <cell r="HD1181">
            <v>75.75</v>
          </cell>
          <cell r="HE1181">
            <v>77.5</v>
          </cell>
          <cell r="HF1181">
            <v>79</v>
          </cell>
          <cell r="HH1181">
            <v>0</v>
          </cell>
          <cell r="HM1181" t="str">
            <v/>
          </cell>
          <cell r="HN1181" t="str">
            <v/>
          </cell>
          <cell r="HS1181">
            <v>0</v>
          </cell>
          <cell r="HT1181" t="str">
            <v>PKN</v>
          </cell>
          <cell r="HU1181">
            <v>0</v>
          </cell>
          <cell r="HV1181" t="str">
            <v>IND</v>
          </cell>
          <cell r="HW1181">
            <v>0</v>
          </cell>
          <cell r="HX1181" t="str">
            <v>MAT-W</v>
          </cell>
          <cell r="HY1181">
            <v>0</v>
          </cell>
          <cell r="HZ1181" t="str">
            <v>SEJ-W</v>
          </cell>
          <cell r="IA1181">
            <v>0</v>
          </cell>
          <cell r="IB1181" t="str">
            <v>IGR-W</v>
          </cell>
          <cell r="IC1181">
            <v>0</v>
          </cell>
          <cell r="ID1181" t="str">
            <v>SBO</v>
          </cell>
          <cell r="IE1181">
            <v>0</v>
          </cell>
          <cell r="IF1181" t="str">
            <v>PJO</v>
          </cell>
          <cell r="IG1181">
            <v>0</v>
          </cell>
          <cell r="IH1181" t="str">
            <v>PRA</v>
          </cell>
          <cell r="II1181">
            <v>0</v>
          </cell>
          <cell r="IJ1181" t="str">
            <v>JAW</v>
          </cell>
          <cell r="IK1181">
            <v>0</v>
          </cell>
          <cell r="IL1181" t="str">
            <v>ARB</v>
          </cell>
          <cell r="IM1181">
            <v>0</v>
          </cell>
          <cell r="IN1181" t="str">
            <v>PKM</v>
          </cell>
          <cell r="IO1181">
            <v>0</v>
          </cell>
          <cell r="IP1181" t="str">
            <v>MAT-P</v>
          </cell>
          <cell r="IQ1181">
            <v>0</v>
          </cell>
          <cell r="IR1181" t="str">
            <v>BIO-P</v>
          </cell>
          <cell r="IS1181">
            <v>0</v>
          </cell>
          <cell r="IT1181" t="str">
            <v>FIS-P</v>
          </cell>
          <cell r="IU1181">
            <v>0</v>
          </cell>
          <cell r="IV1181" t="str">
            <v>KIM-P</v>
          </cell>
          <cell r="IW1181">
            <v>0</v>
          </cell>
          <cell r="IX1181" t="str">
            <v>EKO-L</v>
          </cell>
          <cell r="IY1181">
            <v>0</v>
          </cell>
          <cell r="JA1181">
            <v>0</v>
          </cell>
        </row>
        <row r="1182">
          <cell r="Q1182" t="str">
            <v/>
          </cell>
          <cell r="AB1182" t="str">
            <v/>
          </cell>
          <cell r="AC1182">
            <v>8</v>
          </cell>
          <cell r="AI1182" t="str">
            <v/>
          </cell>
          <cell r="AJ1182">
            <v>0</v>
          </cell>
          <cell r="AK1182">
            <v>83.25</v>
          </cell>
          <cell r="AL1182">
            <v>84.5</v>
          </cell>
          <cell r="AM1182">
            <v>88</v>
          </cell>
          <cell r="AN1182">
            <v>80</v>
          </cell>
          <cell r="AO1182" t="str">
            <v/>
          </cell>
          <cell r="AP1182">
            <v>0</v>
          </cell>
          <cell r="AQ1182">
            <v>85</v>
          </cell>
          <cell r="AR1182">
            <v>0</v>
          </cell>
          <cell r="AS1182">
            <v>78.5</v>
          </cell>
          <cell r="AT1182">
            <v>81</v>
          </cell>
          <cell r="AU1182" t="str">
            <v/>
          </cell>
          <cell r="AV1182">
            <v>0</v>
          </cell>
          <cell r="AW1182">
            <v>81.83</v>
          </cell>
          <cell r="AX1182">
            <v>84</v>
          </cell>
          <cell r="AY1182">
            <v>88</v>
          </cell>
          <cell r="AZ1182">
            <v>80</v>
          </cell>
          <cell r="BA1182" t="str">
            <v/>
          </cell>
          <cell r="BB1182">
            <v>0</v>
          </cell>
          <cell r="BC1182">
            <v>86.75</v>
          </cell>
          <cell r="BD1182">
            <v>84.5</v>
          </cell>
          <cell r="BE1182">
            <v>88</v>
          </cell>
          <cell r="BF1182">
            <v>82</v>
          </cell>
          <cell r="BG1182" t="str">
            <v/>
          </cell>
          <cell r="BH1182">
            <v>0</v>
          </cell>
          <cell r="BI1182">
            <v>84.33</v>
          </cell>
          <cell r="BJ1182">
            <v>80</v>
          </cell>
          <cell r="BK1182">
            <v>77.75</v>
          </cell>
          <cell r="BL1182">
            <v>78</v>
          </cell>
          <cell r="BM1182" t="str">
            <v/>
          </cell>
          <cell r="BN1182">
            <v>0</v>
          </cell>
          <cell r="BO1182">
            <v>81.13</v>
          </cell>
          <cell r="BP1182">
            <v>78.25</v>
          </cell>
          <cell r="BQ1182">
            <v>77.75</v>
          </cell>
          <cell r="BR1182">
            <v>85</v>
          </cell>
          <cell r="BS1182" t="str">
            <v/>
          </cell>
          <cell r="BT1182">
            <v>0</v>
          </cell>
          <cell r="BU1182">
            <v>86.5</v>
          </cell>
          <cell r="BV1182">
            <v>84.25</v>
          </cell>
          <cell r="BW1182">
            <v>88.5</v>
          </cell>
          <cell r="BX1182">
            <v>88</v>
          </cell>
          <cell r="BY1182" t="str">
            <v/>
          </cell>
          <cell r="BZ1182">
            <v>0</v>
          </cell>
          <cell r="CA1182">
            <v>86.78</v>
          </cell>
          <cell r="CB1182">
            <v>81.75</v>
          </cell>
          <cell r="CC1182">
            <v>81</v>
          </cell>
          <cell r="CD1182">
            <v>82</v>
          </cell>
          <cell r="CE1182" t="str">
            <v/>
          </cell>
          <cell r="CF1182">
            <v>0</v>
          </cell>
          <cell r="CG1182">
            <v>86.25</v>
          </cell>
          <cell r="CH1182">
            <v>76.25</v>
          </cell>
          <cell r="CI1182">
            <v>78</v>
          </cell>
          <cell r="CJ1182">
            <v>82</v>
          </cell>
          <cell r="CK1182" t="str">
            <v/>
          </cell>
          <cell r="CL1182">
            <v>0</v>
          </cell>
          <cell r="CM1182">
            <v>76.17</v>
          </cell>
          <cell r="CN1182">
            <v>83.5</v>
          </cell>
          <cell r="CO1182">
            <v>80</v>
          </cell>
          <cell r="CP1182">
            <v>78</v>
          </cell>
          <cell r="CQ1182" t="str">
            <v/>
          </cell>
          <cell r="CR1182">
            <v>0</v>
          </cell>
          <cell r="CS1182">
            <v>82.08</v>
          </cell>
          <cell r="CT1182">
            <v>89.75</v>
          </cell>
          <cell r="CU1182">
            <v>86.5</v>
          </cell>
          <cell r="CV1182">
            <v>83</v>
          </cell>
          <cell r="CW1182" t="str">
            <v/>
          </cell>
          <cell r="CX1182">
            <v>0</v>
          </cell>
          <cell r="CY1182">
            <v>82.44</v>
          </cell>
          <cell r="CZ1182">
            <v>83.75</v>
          </cell>
          <cell r="DA1182">
            <v>76.75</v>
          </cell>
          <cell r="DB1182">
            <v>83</v>
          </cell>
          <cell r="DC1182" t="str">
            <v/>
          </cell>
          <cell r="DD1182">
            <v>0</v>
          </cell>
          <cell r="DE1182">
            <v>91</v>
          </cell>
          <cell r="DF1182">
            <v>81</v>
          </cell>
          <cell r="DG1182">
            <v>81.75</v>
          </cell>
          <cell r="DH1182">
            <v>88</v>
          </cell>
          <cell r="DI1182" t="str">
            <v/>
          </cell>
          <cell r="DJ1182">
            <v>0</v>
          </cell>
          <cell r="DK1182">
            <v>0</v>
          </cell>
          <cell r="DL1182">
            <v>0</v>
          </cell>
          <cell r="DM1182">
            <v>0</v>
          </cell>
          <cell r="DN1182">
            <v>85</v>
          </cell>
          <cell r="DO1182" t="str">
            <v/>
          </cell>
          <cell r="DP1182">
            <v>0</v>
          </cell>
          <cell r="DQ1182">
            <v>89</v>
          </cell>
          <cell r="DR1182">
            <v>85.5</v>
          </cell>
          <cell r="DS1182">
            <v>91.5</v>
          </cell>
          <cell r="DT1182">
            <v>82</v>
          </cell>
          <cell r="DU1182" t="str">
            <v/>
          </cell>
          <cell r="DV1182">
            <v>0</v>
          </cell>
          <cell r="DW1182">
            <v>91</v>
          </cell>
          <cell r="DX1182">
            <v>86.75</v>
          </cell>
          <cell r="DY1182">
            <v>79.75</v>
          </cell>
          <cell r="DZ1182">
            <v>85</v>
          </cell>
          <cell r="EA1182" t="str">
            <v/>
          </cell>
          <cell r="EB1182">
            <v>0</v>
          </cell>
          <cell r="EC1182">
            <v>79.78</v>
          </cell>
          <cell r="ED1182">
            <v>78.25</v>
          </cell>
          <cell r="EE1182">
            <v>84.25</v>
          </cell>
          <cell r="EF1182">
            <v>77</v>
          </cell>
          <cell r="EG1182" t="str">
            <v/>
          </cell>
          <cell r="EH1182">
            <v>0</v>
          </cell>
          <cell r="EI1182">
            <v>78.5</v>
          </cell>
          <cell r="EJ1182">
            <v>74.75</v>
          </cell>
          <cell r="EK1182">
            <v>74.5</v>
          </cell>
          <cell r="EL1182">
            <v>76</v>
          </cell>
          <cell r="EM1182" t="str">
            <v/>
          </cell>
          <cell r="EN1182">
            <v>0</v>
          </cell>
          <cell r="EO1182">
            <v>78.5</v>
          </cell>
          <cell r="EP1182">
            <v>74.75</v>
          </cell>
          <cell r="EQ1182">
            <v>74.5</v>
          </cell>
          <cell r="ER1182">
            <v>76</v>
          </cell>
          <cell r="ES1182" t="str">
            <v/>
          </cell>
          <cell r="ET1182">
            <v>0</v>
          </cell>
          <cell r="EU1182">
            <v>78.5</v>
          </cell>
          <cell r="EV1182">
            <v>74.75</v>
          </cell>
          <cell r="EW1182">
            <v>74.5</v>
          </cell>
          <cell r="EX1182">
            <v>76</v>
          </cell>
          <cell r="EY1182" t="str">
            <v/>
          </cell>
          <cell r="EZ1182">
            <v>0</v>
          </cell>
          <cell r="FA1182">
            <v>79.33</v>
          </cell>
          <cell r="FB1182">
            <v>71.25</v>
          </cell>
          <cell r="FC1182">
            <v>79</v>
          </cell>
          <cell r="FD1182">
            <v>72</v>
          </cell>
          <cell r="FE1182" t="str">
            <v/>
          </cell>
          <cell r="FF1182">
            <v>0</v>
          </cell>
          <cell r="FG1182">
            <v>79.33</v>
          </cell>
          <cell r="FH1182">
            <v>71.25</v>
          </cell>
          <cell r="FI1182">
            <v>79</v>
          </cell>
          <cell r="FJ1182">
            <v>72</v>
          </cell>
          <cell r="FK1182" t="str">
            <v/>
          </cell>
          <cell r="FL1182">
            <v>0</v>
          </cell>
          <cell r="FM1182">
            <v>79.33</v>
          </cell>
          <cell r="FN1182">
            <v>71.25</v>
          </cell>
          <cell r="FO1182">
            <v>79</v>
          </cell>
          <cell r="FP1182">
            <v>72</v>
          </cell>
          <cell r="FQ1182" t="str">
            <v/>
          </cell>
          <cell r="FR1182">
            <v>0</v>
          </cell>
          <cell r="FS1182">
            <v>79.33</v>
          </cell>
          <cell r="FT1182">
            <v>71.25</v>
          </cell>
          <cell r="FU1182">
            <v>79</v>
          </cell>
          <cell r="FV1182">
            <v>72</v>
          </cell>
          <cell r="FW1182" t="str">
            <v/>
          </cell>
          <cell r="FX1182">
            <v>0</v>
          </cell>
          <cell r="FY1182">
            <v>79.33</v>
          </cell>
          <cell r="FZ1182">
            <v>71.25</v>
          </cell>
          <cell r="GA1182">
            <v>79</v>
          </cell>
          <cell r="GB1182">
            <v>72</v>
          </cell>
          <cell r="GC1182" t="str">
            <v/>
          </cell>
          <cell r="GD1182">
            <v>0</v>
          </cell>
          <cell r="GE1182">
            <v>79.33</v>
          </cell>
          <cell r="GF1182">
            <v>71.25</v>
          </cell>
          <cell r="GG1182">
            <v>79</v>
          </cell>
          <cell r="GH1182">
            <v>72</v>
          </cell>
          <cell r="GI1182" t="str">
            <v/>
          </cell>
          <cell r="GJ1182">
            <v>0</v>
          </cell>
          <cell r="GK1182">
            <v>79.33</v>
          </cell>
          <cell r="GL1182">
            <v>71.25</v>
          </cell>
          <cell r="GM1182">
            <v>79</v>
          </cell>
          <cell r="GN1182">
            <v>72</v>
          </cell>
          <cell r="GO1182" t="str">
            <v/>
          </cell>
          <cell r="GP1182">
            <v>0</v>
          </cell>
          <cell r="GQ1182">
            <v>79.33</v>
          </cell>
          <cell r="GR1182">
            <v>71.25</v>
          </cell>
          <cell r="GS1182">
            <v>79</v>
          </cell>
          <cell r="GT1182">
            <v>72</v>
          </cell>
          <cell r="GU1182" t="str">
            <v/>
          </cell>
          <cell r="GV1182">
            <v>0</v>
          </cell>
          <cell r="GW1182">
            <v>81.92</v>
          </cell>
          <cell r="GX1182">
            <v>78.75</v>
          </cell>
          <cell r="GY1182">
            <v>70</v>
          </cell>
          <cell r="GZ1182">
            <v>78</v>
          </cell>
          <cell r="HA1182" t="str">
            <v>EKO-L</v>
          </cell>
          <cell r="HB1182">
            <v>0</v>
          </cell>
          <cell r="HC1182">
            <v>83.83</v>
          </cell>
          <cell r="HD1182">
            <v>75.75</v>
          </cell>
          <cell r="HE1182">
            <v>77.5</v>
          </cell>
          <cell r="HF1182">
            <v>79</v>
          </cell>
          <cell r="HH1182">
            <v>0</v>
          </cell>
          <cell r="HM1182" t="str">
            <v/>
          </cell>
          <cell r="HN1182" t="str">
            <v/>
          </cell>
          <cell r="HS1182">
            <v>0</v>
          </cell>
          <cell r="HT1182" t="str">
            <v>PKN</v>
          </cell>
          <cell r="HU1182">
            <v>0</v>
          </cell>
          <cell r="HV1182" t="str">
            <v>IND</v>
          </cell>
          <cell r="HW1182">
            <v>0</v>
          </cell>
          <cell r="HX1182" t="str">
            <v>MAT-W</v>
          </cell>
          <cell r="HY1182">
            <v>0</v>
          </cell>
          <cell r="HZ1182" t="str">
            <v>SEJ-W</v>
          </cell>
          <cell r="IA1182">
            <v>0</v>
          </cell>
          <cell r="IB1182" t="str">
            <v>IGR-W</v>
          </cell>
          <cell r="IC1182">
            <v>0</v>
          </cell>
          <cell r="ID1182" t="str">
            <v>SBO</v>
          </cell>
          <cell r="IE1182">
            <v>0</v>
          </cell>
          <cell r="IF1182" t="str">
            <v>PJO</v>
          </cell>
          <cell r="IG1182">
            <v>0</v>
          </cell>
          <cell r="IH1182" t="str">
            <v>PRA</v>
          </cell>
          <cell r="II1182">
            <v>0</v>
          </cell>
          <cell r="IJ1182" t="str">
            <v>JAW</v>
          </cell>
          <cell r="IK1182">
            <v>0</v>
          </cell>
          <cell r="IL1182" t="str">
            <v>ARB</v>
          </cell>
          <cell r="IM1182">
            <v>0</v>
          </cell>
          <cell r="IN1182" t="str">
            <v>PKM</v>
          </cell>
          <cell r="IO1182">
            <v>0</v>
          </cell>
          <cell r="IP1182" t="str">
            <v>MAT-P</v>
          </cell>
          <cell r="IQ1182">
            <v>0</v>
          </cell>
          <cell r="IR1182" t="str">
            <v>BIO-P</v>
          </cell>
          <cell r="IS1182">
            <v>0</v>
          </cell>
          <cell r="IT1182" t="str">
            <v>FIS-P</v>
          </cell>
          <cell r="IU1182">
            <v>0</v>
          </cell>
          <cell r="IV1182" t="str">
            <v>KIM-P</v>
          </cell>
          <cell r="IW1182">
            <v>0</v>
          </cell>
          <cell r="IX1182" t="str">
            <v>EKO-L</v>
          </cell>
          <cell r="IY1182">
            <v>0</v>
          </cell>
          <cell r="JA1182">
            <v>0</v>
          </cell>
        </row>
        <row r="1183">
          <cell r="Q1183" t="str">
            <v/>
          </cell>
          <cell r="AB1183" t="str">
            <v/>
          </cell>
          <cell r="AC1183">
            <v>9</v>
          </cell>
          <cell r="AI1183" t="str">
            <v/>
          </cell>
          <cell r="AJ1183">
            <v>0</v>
          </cell>
          <cell r="AK1183">
            <v>83.25</v>
          </cell>
          <cell r="AL1183">
            <v>84.5</v>
          </cell>
          <cell r="AM1183">
            <v>88</v>
          </cell>
          <cell r="AN1183">
            <v>80</v>
          </cell>
          <cell r="AO1183" t="str">
            <v/>
          </cell>
          <cell r="AP1183">
            <v>0</v>
          </cell>
          <cell r="AQ1183">
            <v>85</v>
          </cell>
          <cell r="AR1183">
            <v>0</v>
          </cell>
          <cell r="AS1183">
            <v>78.5</v>
          </cell>
          <cell r="AT1183">
            <v>81</v>
          </cell>
          <cell r="AU1183" t="str">
            <v/>
          </cell>
          <cell r="AV1183">
            <v>0</v>
          </cell>
          <cell r="AW1183">
            <v>81.83</v>
          </cell>
          <cell r="AX1183">
            <v>84</v>
          </cell>
          <cell r="AY1183">
            <v>88</v>
          </cell>
          <cell r="AZ1183">
            <v>80</v>
          </cell>
          <cell r="BA1183" t="str">
            <v/>
          </cell>
          <cell r="BB1183">
            <v>0</v>
          </cell>
          <cell r="BC1183">
            <v>86.75</v>
          </cell>
          <cell r="BD1183">
            <v>84.5</v>
          </cell>
          <cell r="BE1183">
            <v>88</v>
          </cell>
          <cell r="BF1183">
            <v>82</v>
          </cell>
          <cell r="BG1183" t="str">
            <v/>
          </cell>
          <cell r="BH1183">
            <v>0</v>
          </cell>
          <cell r="BI1183">
            <v>84.33</v>
          </cell>
          <cell r="BJ1183">
            <v>80</v>
          </cell>
          <cell r="BK1183">
            <v>77.75</v>
          </cell>
          <cell r="BL1183">
            <v>78</v>
          </cell>
          <cell r="BM1183" t="str">
            <v/>
          </cell>
          <cell r="BN1183">
            <v>0</v>
          </cell>
          <cell r="BO1183">
            <v>81.13</v>
          </cell>
          <cell r="BP1183">
            <v>78.25</v>
          </cell>
          <cell r="BQ1183">
            <v>77.75</v>
          </cell>
          <cell r="BR1183">
            <v>85</v>
          </cell>
          <cell r="BS1183" t="str">
            <v/>
          </cell>
          <cell r="BT1183">
            <v>0</v>
          </cell>
          <cell r="BU1183">
            <v>86.5</v>
          </cell>
          <cell r="BV1183">
            <v>84.25</v>
          </cell>
          <cell r="BW1183">
            <v>88.5</v>
          </cell>
          <cell r="BX1183">
            <v>88</v>
          </cell>
          <cell r="BY1183" t="str">
            <v/>
          </cell>
          <cell r="BZ1183">
            <v>0</v>
          </cell>
          <cell r="CA1183">
            <v>86.78</v>
          </cell>
          <cell r="CB1183">
            <v>81.75</v>
          </cell>
          <cell r="CC1183">
            <v>81</v>
          </cell>
          <cell r="CD1183">
            <v>82</v>
          </cell>
          <cell r="CE1183" t="str">
            <v/>
          </cell>
          <cell r="CF1183">
            <v>0</v>
          </cell>
          <cell r="CG1183">
            <v>86.25</v>
          </cell>
          <cell r="CH1183">
            <v>76.25</v>
          </cell>
          <cell r="CI1183">
            <v>78</v>
          </cell>
          <cell r="CJ1183">
            <v>82</v>
          </cell>
          <cell r="CK1183" t="str">
            <v/>
          </cell>
          <cell r="CL1183">
            <v>0</v>
          </cell>
          <cell r="CM1183">
            <v>76.17</v>
          </cell>
          <cell r="CN1183">
            <v>83.5</v>
          </cell>
          <cell r="CO1183">
            <v>80</v>
          </cell>
          <cell r="CP1183">
            <v>78</v>
          </cell>
          <cell r="CQ1183" t="str">
            <v/>
          </cell>
          <cell r="CR1183">
            <v>0</v>
          </cell>
          <cell r="CS1183">
            <v>82.08</v>
          </cell>
          <cell r="CT1183">
            <v>89.75</v>
          </cell>
          <cell r="CU1183">
            <v>86.5</v>
          </cell>
          <cell r="CV1183">
            <v>83</v>
          </cell>
          <cell r="CW1183" t="str">
            <v/>
          </cell>
          <cell r="CX1183">
            <v>0</v>
          </cell>
          <cell r="CY1183">
            <v>82.44</v>
          </cell>
          <cell r="CZ1183">
            <v>83.75</v>
          </cell>
          <cell r="DA1183">
            <v>76.75</v>
          </cell>
          <cell r="DB1183">
            <v>83</v>
          </cell>
          <cell r="DC1183" t="str">
            <v/>
          </cell>
          <cell r="DD1183">
            <v>0</v>
          </cell>
          <cell r="DE1183">
            <v>91</v>
          </cell>
          <cell r="DF1183">
            <v>81</v>
          </cell>
          <cell r="DG1183">
            <v>81.75</v>
          </cell>
          <cell r="DH1183">
            <v>88</v>
          </cell>
          <cell r="DI1183" t="str">
            <v/>
          </cell>
          <cell r="DJ1183">
            <v>0</v>
          </cell>
          <cell r="DK1183">
            <v>0</v>
          </cell>
          <cell r="DL1183">
            <v>0</v>
          </cell>
          <cell r="DM1183">
            <v>0</v>
          </cell>
          <cell r="DN1183">
            <v>85</v>
          </cell>
          <cell r="DO1183" t="str">
            <v/>
          </cell>
          <cell r="DP1183">
            <v>0</v>
          </cell>
          <cell r="DQ1183">
            <v>89</v>
          </cell>
          <cell r="DR1183">
            <v>85.5</v>
          </cell>
          <cell r="DS1183">
            <v>91.5</v>
          </cell>
          <cell r="DT1183">
            <v>82</v>
          </cell>
          <cell r="DU1183" t="str">
            <v/>
          </cell>
          <cell r="DV1183">
            <v>0</v>
          </cell>
          <cell r="DW1183">
            <v>91</v>
          </cell>
          <cell r="DX1183">
            <v>86.75</v>
          </cell>
          <cell r="DY1183">
            <v>79.75</v>
          </cell>
          <cell r="DZ1183">
            <v>85</v>
          </cell>
          <cell r="EA1183" t="str">
            <v/>
          </cell>
          <cell r="EB1183">
            <v>0</v>
          </cell>
          <cell r="EC1183">
            <v>79.78</v>
          </cell>
          <cell r="ED1183">
            <v>78.25</v>
          </cell>
          <cell r="EE1183">
            <v>84.25</v>
          </cell>
          <cell r="EF1183">
            <v>77</v>
          </cell>
          <cell r="EG1183" t="str">
            <v/>
          </cell>
          <cell r="EH1183">
            <v>0</v>
          </cell>
          <cell r="EI1183">
            <v>78.5</v>
          </cell>
          <cell r="EJ1183">
            <v>74.75</v>
          </cell>
          <cell r="EK1183">
            <v>74.5</v>
          </cell>
          <cell r="EL1183">
            <v>76</v>
          </cell>
          <cell r="EM1183" t="str">
            <v/>
          </cell>
          <cell r="EN1183">
            <v>0</v>
          </cell>
          <cell r="EO1183">
            <v>78.5</v>
          </cell>
          <cell r="EP1183">
            <v>74.75</v>
          </cell>
          <cell r="EQ1183">
            <v>74.5</v>
          </cell>
          <cell r="ER1183">
            <v>76</v>
          </cell>
          <cell r="ES1183" t="str">
            <v/>
          </cell>
          <cell r="ET1183">
            <v>0</v>
          </cell>
          <cell r="EU1183">
            <v>78.5</v>
          </cell>
          <cell r="EV1183">
            <v>74.75</v>
          </cell>
          <cell r="EW1183">
            <v>74.5</v>
          </cell>
          <cell r="EX1183">
            <v>76</v>
          </cell>
          <cell r="EY1183" t="str">
            <v/>
          </cell>
          <cell r="EZ1183">
            <v>0</v>
          </cell>
          <cell r="FA1183">
            <v>79.33</v>
          </cell>
          <cell r="FB1183">
            <v>71.25</v>
          </cell>
          <cell r="FC1183">
            <v>79</v>
          </cell>
          <cell r="FD1183">
            <v>72</v>
          </cell>
          <cell r="FE1183" t="str">
            <v/>
          </cell>
          <cell r="FF1183">
            <v>0</v>
          </cell>
          <cell r="FG1183">
            <v>79.33</v>
          </cell>
          <cell r="FH1183">
            <v>71.25</v>
          </cell>
          <cell r="FI1183">
            <v>79</v>
          </cell>
          <cell r="FJ1183">
            <v>72</v>
          </cell>
          <cell r="FK1183" t="str">
            <v/>
          </cell>
          <cell r="FL1183">
            <v>0</v>
          </cell>
          <cell r="FM1183">
            <v>79.33</v>
          </cell>
          <cell r="FN1183">
            <v>71.25</v>
          </cell>
          <cell r="FO1183">
            <v>79</v>
          </cell>
          <cell r="FP1183">
            <v>72</v>
          </cell>
          <cell r="FQ1183" t="str">
            <v/>
          </cell>
          <cell r="FR1183">
            <v>0</v>
          </cell>
          <cell r="FS1183">
            <v>79.33</v>
          </cell>
          <cell r="FT1183">
            <v>71.25</v>
          </cell>
          <cell r="FU1183">
            <v>79</v>
          </cell>
          <cell r="FV1183">
            <v>72</v>
          </cell>
          <cell r="FW1183" t="str">
            <v/>
          </cell>
          <cell r="FX1183">
            <v>0</v>
          </cell>
          <cell r="FY1183">
            <v>79.33</v>
          </cell>
          <cell r="FZ1183">
            <v>71.25</v>
          </cell>
          <cell r="GA1183">
            <v>79</v>
          </cell>
          <cell r="GB1183">
            <v>72</v>
          </cell>
          <cell r="GC1183" t="str">
            <v/>
          </cell>
          <cell r="GD1183">
            <v>0</v>
          </cell>
          <cell r="GE1183">
            <v>79.33</v>
          </cell>
          <cell r="GF1183">
            <v>71.25</v>
          </cell>
          <cell r="GG1183">
            <v>79</v>
          </cell>
          <cell r="GH1183">
            <v>72</v>
          </cell>
          <cell r="GI1183" t="str">
            <v/>
          </cell>
          <cell r="GJ1183">
            <v>0</v>
          </cell>
          <cell r="GK1183">
            <v>79.33</v>
          </cell>
          <cell r="GL1183">
            <v>71.25</v>
          </cell>
          <cell r="GM1183">
            <v>79</v>
          </cell>
          <cell r="GN1183">
            <v>72</v>
          </cell>
          <cell r="GO1183" t="str">
            <v/>
          </cell>
          <cell r="GP1183">
            <v>0</v>
          </cell>
          <cell r="GQ1183">
            <v>79.33</v>
          </cell>
          <cell r="GR1183">
            <v>71.25</v>
          </cell>
          <cell r="GS1183">
            <v>79</v>
          </cell>
          <cell r="GT1183">
            <v>72</v>
          </cell>
          <cell r="GU1183" t="str">
            <v/>
          </cell>
          <cell r="GV1183">
            <v>0</v>
          </cell>
          <cell r="GW1183">
            <v>81.92</v>
          </cell>
          <cell r="GX1183">
            <v>78.75</v>
          </cell>
          <cell r="GY1183">
            <v>70</v>
          </cell>
          <cell r="GZ1183">
            <v>78</v>
          </cell>
          <cell r="HA1183" t="str">
            <v>EKO-L</v>
          </cell>
          <cell r="HB1183">
            <v>0</v>
          </cell>
          <cell r="HC1183">
            <v>83.83</v>
          </cell>
          <cell r="HD1183">
            <v>75.75</v>
          </cell>
          <cell r="HE1183">
            <v>77.5</v>
          </cell>
          <cell r="HF1183">
            <v>79</v>
          </cell>
          <cell r="HH1183">
            <v>0</v>
          </cell>
          <cell r="HM1183" t="str">
            <v/>
          </cell>
          <cell r="HN1183" t="str">
            <v/>
          </cell>
          <cell r="HS1183">
            <v>0</v>
          </cell>
          <cell r="HT1183" t="str">
            <v>PKN</v>
          </cell>
          <cell r="HU1183">
            <v>0</v>
          </cell>
          <cell r="HV1183" t="str">
            <v>IND</v>
          </cell>
          <cell r="HW1183">
            <v>0</v>
          </cell>
          <cell r="HX1183" t="str">
            <v>MAT-W</v>
          </cell>
          <cell r="HY1183">
            <v>0</v>
          </cell>
          <cell r="HZ1183" t="str">
            <v>SEJ-W</v>
          </cell>
          <cell r="IA1183">
            <v>0</v>
          </cell>
          <cell r="IB1183" t="str">
            <v>IGR-W</v>
          </cell>
          <cell r="IC1183">
            <v>0</v>
          </cell>
          <cell r="ID1183" t="str">
            <v>SBO</v>
          </cell>
          <cell r="IE1183">
            <v>0</v>
          </cell>
          <cell r="IF1183" t="str">
            <v>PJO</v>
          </cell>
          <cell r="IG1183">
            <v>0</v>
          </cell>
          <cell r="IH1183" t="str">
            <v>PRA</v>
          </cell>
          <cell r="II1183">
            <v>0</v>
          </cell>
          <cell r="IJ1183" t="str">
            <v>JAW</v>
          </cell>
          <cell r="IK1183">
            <v>0</v>
          </cell>
          <cell r="IL1183" t="str">
            <v>ARB</v>
          </cell>
          <cell r="IM1183">
            <v>0</v>
          </cell>
          <cell r="IN1183" t="str">
            <v>PKM</v>
          </cell>
          <cell r="IO1183">
            <v>0</v>
          </cell>
          <cell r="IP1183" t="str">
            <v>MAT-P</v>
          </cell>
          <cell r="IQ1183">
            <v>0</v>
          </cell>
          <cell r="IR1183" t="str">
            <v>BIO-P</v>
          </cell>
          <cell r="IS1183">
            <v>0</v>
          </cell>
          <cell r="IT1183" t="str">
            <v>FIS-P</v>
          </cell>
          <cell r="IU1183">
            <v>0</v>
          </cell>
          <cell r="IV1183" t="str">
            <v>KIM-P</v>
          </cell>
          <cell r="IW1183">
            <v>0</v>
          </cell>
          <cell r="IX1183" t="str">
            <v>EKO-L</v>
          </cell>
          <cell r="IY1183">
            <v>0</v>
          </cell>
          <cell r="JA1183">
            <v>0</v>
          </cell>
        </row>
        <row r="1184">
          <cell r="Q1184" t="str">
            <v/>
          </cell>
          <cell r="AB1184" t="str">
            <v/>
          </cell>
          <cell r="AC1184">
            <v>10</v>
          </cell>
          <cell r="AI1184" t="str">
            <v/>
          </cell>
          <cell r="AJ1184">
            <v>0</v>
          </cell>
          <cell r="AK1184">
            <v>83.25</v>
          </cell>
          <cell r="AL1184">
            <v>84.5</v>
          </cell>
          <cell r="AM1184">
            <v>88</v>
          </cell>
          <cell r="AN1184">
            <v>80</v>
          </cell>
          <cell r="AO1184" t="str">
            <v/>
          </cell>
          <cell r="AP1184">
            <v>0</v>
          </cell>
          <cell r="AQ1184">
            <v>85</v>
          </cell>
          <cell r="AR1184">
            <v>0</v>
          </cell>
          <cell r="AS1184">
            <v>78.5</v>
          </cell>
          <cell r="AT1184">
            <v>81</v>
          </cell>
          <cell r="AU1184" t="str">
            <v/>
          </cell>
          <cell r="AV1184">
            <v>0</v>
          </cell>
          <cell r="AW1184">
            <v>81.83</v>
          </cell>
          <cell r="AX1184">
            <v>84</v>
          </cell>
          <cell r="AY1184">
            <v>88</v>
          </cell>
          <cell r="AZ1184">
            <v>80</v>
          </cell>
          <cell r="BA1184" t="str">
            <v/>
          </cell>
          <cell r="BB1184">
            <v>0</v>
          </cell>
          <cell r="BC1184">
            <v>86.75</v>
          </cell>
          <cell r="BD1184">
            <v>84.5</v>
          </cell>
          <cell r="BE1184">
            <v>88</v>
          </cell>
          <cell r="BF1184">
            <v>82</v>
          </cell>
          <cell r="BG1184" t="str">
            <v/>
          </cell>
          <cell r="BH1184">
            <v>0</v>
          </cell>
          <cell r="BI1184">
            <v>84.33</v>
          </cell>
          <cell r="BJ1184">
            <v>80</v>
          </cell>
          <cell r="BK1184">
            <v>77.75</v>
          </cell>
          <cell r="BL1184">
            <v>78</v>
          </cell>
          <cell r="BM1184" t="str">
            <v/>
          </cell>
          <cell r="BN1184">
            <v>0</v>
          </cell>
          <cell r="BO1184">
            <v>81.13</v>
          </cell>
          <cell r="BP1184">
            <v>78.25</v>
          </cell>
          <cell r="BQ1184">
            <v>77.75</v>
          </cell>
          <cell r="BR1184">
            <v>85</v>
          </cell>
          <cell r="BS1184" t="str">
            <v/>
          </cell>
          <cell r="BT1184">
            <v>0</v>
          </cell>
          <cell r="BU1184">
            <v>86.5</v>
          </cell>
          <cell r="BV1184">
            <v>84.25</v>
          </cell>
          <cell r="BW1184">
            <v>88.5</v>
          </cell>
          <cell r="BX1184">
            <v>88</v>
          </cell>
          <cell r="BY1184" t="str">
            <v/>
          </cell>
          <cell r="BZ1184">
            <v>0</v>
          </cell>
          <cell r="CA1184">
            <v>86.78</v>
          </cell>
          <cell r="CB1184">
            <v>81.75</v>
          </cell>
          <cell r="CC1184">
            <v>81</v>
          </cell>
          <cell r="CD1184">
            <v>82</v>
          </cell>
          <cell r="CE1184" t="str">
            <v/>
          </cell>
          <cell r="CF1184">
            <v>0</v>
          </cell>
          <cell r="CG1184">
            <v>86.25</v>
          </cell>
          <cell r="CH1184">
            <v>76.25</v>
          </cell>
          <cell r="CI1184">
            <v>78</v>
          </cell>
          <cell r="CJ1184">
            <v>82</v>
          </cell>
          <cell r="CK1184" t="str">
            <v/>
          </cell>
          <cell r="CL1184">
            <v>0</v>
          </cell>
          <cell r="CM1184">
            <v>76.17</v>
          </cell>
          <cell r="CN1184">
            <v>83.5</v>
          </cell>
          <cell r="CO1184">
            <v>80</v>
          </cell>
          <cell r="CP1184">
            <v>78</v>
          </cell>
          <cell r="CQ1184" t="str">
            <v/>
          </cell>
          <cell r="CR1184">
            <v>0</v>
          </cell>
          <cell r="CS1184">
            <v>82.08</v>
          </cell>
          <cell r="CT1184">
            <v>89.75</v>
          </cell>
          <cell r="CU1184">
            <v>86.5</v>
          </cell>
          <cell r="CV1184">
            <v>83</v>
          </cell>
          <cell r="CW1184" t="str">
            <v/>
          </cell>
          <cell r="CX1184">
            <v>0</v>
          </cell>
          <cell r="CY1184">
            <v>82.44</v>
          </cell>
          <cell r="CZ1184">
            <v>83.75</v>
          </cell>
          <cell r="DA1184">
            <v>76.75</v>
          </cell>
          <cell r="DB1184">
            <v>83</v>
          </cell>
          <cell r="DC1184" t="str">
            <v/>
          </cell>
          <cell r="DD1184">
            <v>0</v>
          </cell>
          <cell r="DE1184">
            <v>91</v>
          </cell>
          <cell r="DF1184">
            <v>81</v>
          </cell>
          <cell r="DG1184">
            <v>81.75</v>
          </cell>
          <cell r="DH1184">
            <v>88</v>
          </cell>
          <cell r="DI1184" t="str">
            <v/>
          </cell>
          <cell r="DJ1184">
            <v>0</v>
          </cell>
          <cell r="DK1184">
            <v>0</v>
          </cell>
          <cell r="DL1184">
            <v>0</v>
          </cell>
          <cell r="DM1184">
            <v>0</v>
          </cell>
          <cell r="DN1184">
            <v>85</v>
          </cell>
          <cell r="DO1184" t="str">
            <v/>
          </cell>
          <cell r="DP1184">
            <v>0</v>
          </cell>
          <cell r="DQ1184">
            <v>89</v>
          </cell>
          <cell r="DR1184">
            <v>85.5</v>
          </cell>
          <cell r="DS1184">
            <v>91.5</v>
          </cell>
          <cell r="DT1184">
            <v>82</v>
          </cell>
          <cell r="DU1184" t="str">
            <v/>
          </cell>
          <cell r="DV1184">
            <v>0</v>
          </cell>
          <cell r="DW1184">
            <v>91</v>
          </cell>
          <cell r="DX1184">
            <v>86.75</v>
          </cell>
          <cell r="DY1184">
            <v>79.75</v>
          </cell>
          <cell r="DZ1184">
            <v>85</v>
          </cell>
          <cell r="EA1184" t="str">
            <v/>
          </cell>
          <cell r="EB1184">
            <v>0</v>
          </cell>
          <cell r="EC1184">
            <v>79.78</v>
          </cell>
          <cell r="ED1184">
            <v>78.25</v>
          </cell>
          <cell r="EE1184">
            <v>84.25</v>
          </cell>
          <cell r="EF1184">
            <v>77</v>
          </cell>
          <cell r="EG1184" t="str">
            <v/>
          </cell>
          <cell r="EH1184">
            <v>0</v>
          </cell>
          <cell r="EI1184">
            <v>78.5</v>
          </cell>
          <cell r="EJ1184">
            <v>74.75</v>
          </cell>
          <cell r="EK1184">
            <v>74.5</v>
          </cell>
          <cell r="EL1184">
            <v>76</v>
          </cell>
          <cell r="EM1184" t="str">
            <v/>
          </cell>
          <cell r="EN1184">
            <v>0</v>
          </cell>
          <cell r="EO1184">
            <v>78.5</v>
          </cell>
          <cell r="EP1184">
            <v>74.75</v>
          </cell>
          <cell r="EQ1184">
            <v>74.5</v>
          </cell>
          <cell r="ER1184">
            <v>76</v>
          </cell>
          <cell r="ES1184" t="str">
            <v/>
          </cell>
          <cell r="ET1184">
            <v>0</v>
          </cell>
          <cell r="EU1184">
            <v>78.5</v>
          </cell>
          <cell r="EV1184">
            <v>74.75</v>
          </cell>
          <cell r="EW1184">
            <v>74.5</v>
          </cell>
          <cell r="EX1184">
            <v>76</v>
          </cell>
          <cell r="EY1184" t="str">
            <v/>
          </cell>
          <cell r="EZ1184">
            <v>0</v>
          </cell>
          <cell r="FA1184">
            <v>79.33</v>
          </cell>
          <cell r="FB1184">
            <v>71.25</v>
          </cell>
          <cell r="FC1184">
            <v>79</v>
          </cell>
          <cell r="FD1184">
            <v>72</v>
          </cell>
          <cell r="FE1184" t="str">
            <v/>
          </cell>
          <cell r="FF1184">
            <v>0</v>
          </cell>
          <cell r="FG1184">
            <v>79.33</v>
          </cell>
          <cell r="FH1184">
            <v>71.25</v>
          </cell>
          <cell r="FI1184">
            <v>79</v>
          </cell>
          <cell r="FJ1184">
            <v>72</v>
          </cell>
          <cell r="FK1184" t="str">
            <v/>
          </cell>
          <cell r="FL1184">
            <v>0</v>
          </cell>
          <cell r="FM1184">
            <v>79.33</v>
          </cell>
          <cell r="FN1184">
            <v>71.25</v>
          </cell>
          <cell r="FO1184">
            <v>79</v>
          </cell>
          <cell r="FP1184">
            <v>72</v>
          </cell>
          <cell r="FQ1184" t="str">
            <v/>
          </cell>
          <cell r="FR1184">
            <v>0</v>
          </cell>
          <cell r="FS1184">
            <v>79.33</v>
          </cell>
          <cell r="FT1184">
            <v>71.25</v>
          </cell>
          <cell r="FU1184">
            <v>79</v>
          </cell>
          <cell r="FV1184">
            <v>72</v>
          </cell>
          <cell r="FW1184" t="str">
            <v/>
          </cell>
          <cell r="FX1184">
            <v>0</v>
          </cell>
          <cell r="FY1184">
            <v>79.33</v>
          </cell>
          <cell r="FZ1184">
            <v>71.25</v>
          </cell>
          <cell r="GA1184">
            <v>79</v>
          </cell>
          <cell r="GB1184">
            <v>72</v>
          </cell>
          <cell r="GC1184" t="str">
            <v/>
          </cell>
          <cell r="GD1184">
            <v>0</v>
          </cell>
          <cell r="GE1184">
            <v>79.33</v>
          </cell>
          <cell r="GF1184">
            <v>71.25</v>
          </cell>
          <cell r="GG1184">
            <v>79</v>
          </cell>
          <cell r="GH1184">
            <v>72</v>
          </cell>
          <cell r="GI1184" t="str">
            <v/>
          </cell>
          <cell r="GJ1184">
            <v>0</v>
          </cell>
          <cell r="GK1184">
            <v>79.33</v>
          </cell>
          <cell r="GL1184">
            <v>71.25</v>
          </cell>
          <cell r="GM1184">
            <v>79</v>
          </cell>
          <cell r="GN1184">
            <v>72</v>
          </cell>
          <cell r="GO1184" t="str">
            <v/>
          </cell>
          <cell r="GP1184">
            <v>0</v>
          </cell>
          <cell r="GQ1184">
            <v>79.33</v>
          </cell>
          <cell r="GR1184">
            <v>71.25</v>
          </cell>
          <cell r="GS1184">
            <v>79</v>
          </cell>
          <cell r="GT1184">
            <v>72</v>
          </cell>
          <cell r="GU1184" t="str">
            <v/>
          </cell>
          <cell r="GV1184">
            <v>0</v>
          </cell>
          <cell r="GW1184">
            <v>81.92</v>
          </cell>
          <cell r="GX1184">
            <v>78.75</v>
          </cell>
          <cell r="GY1184">
            <v>70</v>
          </cell>
          <cell r="GZ1184">
            <v>78</v>
          </cell>
          <cell r="HA1184" t="str">
            <v>EKO-L</v>
          </cell>
          <cell r="HB1184">
            <v>0</v>
          </cell>
          <cell r="HC1184">
            <v>83.83</v>
          </cell>
          <cell r="HD1184">
            <v>75.75</v>
          </cell>
          <cell r="HE1184">
            <v>77.5</v>
          </cell>
          <cell r="HF1184">
            <v>79</v>
          </cell>
          <cell r="HH1184">
            <v>0</v>
          </cell>
          <cell r="HM1184" t="str">
            <v/>
          </cell>
          <cell r="HN1184" t="str">
            <v/>
          </cell>
          <cell r="HS1184">
            <v>0</v>
          </cell>
          <cell r="HT1184" t="str">
            <v>PKN</v>
          </cell>
          <cell r="HU1184">
            <v>0</v>
          </cell>
          <cell r="HV1184" t="str">
            <v>IND</v>
          </cell>
          <cell r="HW1184">
            <v>0</v>
          </cell>
          <cell r="HX1184" t="str">
            <v>MAT-W</v>
          </cell>
          <cell r="HY1184">
            <v>0</v>
          </cell>
          <cell r="HZ1184" t="str">
            <v>SEJ-W</v>
          </cell>
          <cell r="IA1184">
            <v>0</v>
          </cell>
          <cell r="IB1184" t="str">
            <v>IGR-W</v>
          </cell>
          <cell r="IC1184">
            <v>0</v>
          </cell>
          <cell r="ID1184" t="str">
            <v>SBO</v>
          </cell>
          <cell r="IE1184">
            <v>0</v>
          </cell>
          <cell r="IF1184" t="str">
            <v>PJO</v>
          </cell>
          <cell r="IG1184">
            <v>0</v>
          </cell>
          <cell r="IH1184" t="str">
            <v>PRA</v>
          </cell>
          <cell r="II1184">
            <v>0</v>
          </cell>
          <cell r="IJ1184" t="str">
            <v>JAW</v>
          </cell>
          <cell r="IK1184">
            <v>0</v>
          </cell>
          <cell r="IL1184" t="str">
            <v>ARB</v>
          </cell>
          <cell r="IM1184">
            <v>0</v>
          </cell>
          <cell r="IN1184" t="str">
            <v>PKM</v>
          </cell>
          <cell r="IO1184">
            <v>0</v>
          </cell>
          <cell r="IP1184" t="str">
            <v>MAT-P</v>
          </cell>
          <cell r="IQ1184">
            <v>0</v>
          </cell>
          <cell r="IR1184" t="str">
            <v>BIO-P</v>
          </cell>
          <cell r="IS1184">
            <v>0</v>
          </cell>
          <cell r="IT1184" t="str">
            <v>FIS-P</v>
          </cell>
          <cell r="IU1184">
            <v>0</v>
          </cell>
          <cell r="IV1184" t="str">
            <v>KIM-P</v>
          </cell>
          <cell r="IW1184">
            <v>0</v>
          </cell>
          <cell r="IX1184" t="str">
            <v>EKO-L</v>
          </cell>
          <cell r="IY1184">
            <v>0</v>
          </cell>
          <cell r="JA1184">
            <v>0</v>
          </cell>
        </row>
        <row r="1185">
          <cell r="Q1185" t="str">
            <v/>
          </cell>
          <cell r="AB1185" t="str">
            <v/>
          </cell>
          <cell r="AC1185">
            <v>11</v>
          </cell>
          <cell r="AI1185" t="str">
            <v/>
          </cell>
          <cell r="AJ1185">
            <v>0</v>
          </cell>
          <cell r="AK1185">
            <v>83.25</v>
          </cell>
          <cell r="AL1185">
            <v>84.5</v>
          </cell>
          <cell r="AM1185">
            <v>88</v>
          </cell>
          <cell r="AN1185">
            <v>80</v>
          </cell>
          <cell r="AO1185" t="str">
            <v/>
          </cell>
          <cell r="AP1185">
            <v>0</v>
          </cell>
          <cell r="AQ1185">
            <v>85</v>
          </cell>
          <cell r="AR1185">
            <v>0</v>
          </cell>
          <cell r="AS1185">
            <v>78.5</v>
          </cell>
          <cell r="AT1185">
            <v>81</v>
          </cell>
          <cell r="AU1185" t="str">
            <v/>
          </cell>
          <cell r="AV1185">
            <v>0</v>
          </cell>
          <cell r="AW1185">
            <v>81.83</v>
          </cell>
          <cell r="AX1185">
            <v>84</v>
          </cell>
          <cell r="AY1185">
            <v>88</v>
          </cell>
          <cell r="AZ1185">
            <v>80</v>
          </cell>
          <cell r="BA1185" t="str">
            <v/>
          </cell>
          <cell r="BB1185">
            <v>0</v>
          </cell>
          <cell r="BC1185">
            <v>86.75</v>
          </cell>
          <cell r="BD1185">
            <v>84.5</v>
          </cell>
          <cell r="BE1185">
            <v>88</v>
          </cell>
          <cell r="BF1185">
            <v>82</v>
          </cell>
          <cell r="BG1185" t="str">
            <v/>
          </cell>
          <cell r="BH1185">
            <v>0</v>
          </cell>
          <cell r="BI1185">
            <v>84.33</v>
          </cell>
          <cell r="BJ1185">
            <v>80</v>
          </cell>
          <cell r="BK1185">
            <v>77.75</v>
          </cell>
          <cell r="BL1185">
            <v>78</v>
          </cell>
          <cell r="BM1185" t="str">
            <v/>
          </cell>
          <cell r="BN1185">
            <v>0</v>
          </cell>
          <cell r="BO1185">
            <v>81.13</v>
          </cell>
          <cell r="BP1185">
            <v>78.25</v>
          </cell>
          <cell r="BQ1185">
            <v>77.75</v>
          </cell>
          <cell r="BR1185">
            <v>85</v>
          </cell>
          <cell r="BS1185" t="str">
            <v/>
          </cell>
          <cell r="BT1185">
            <v>0</v>
          </cell>
          <cell r="BU1185">
            <v>86.5</v>
          </cell>
          <cell r="BV1185">
            <v>84.25</v>
          </cell>
          <cell r="BW1185">
            <v>88.5</v>
          </cell>
          <cell r="BX1185">
            <v>88</v>
          </cell>
          <cell r="BY1185" t="str">
            <v/>
          </cell>
          <cell r="BZ1185">
            <v>0</v>
          </cell>
          <cell r="CA1185">
            <v>86.78</v>
          </cell>
          <cell r="CB1185">
            <v>81.75</v>
          </cell>
          <cell r="CC1185">
            <v>81</v>
          </cell>
          <cell r="CD1185">
            <v>82</v>
          </cell>
          <cell r="CE1185" t="str">
            <v/>
          </cell>
          <cell r="CF1185">
            <v>0</v>
          </cell>
          <cell r="CG1185">
            <v>86.25</v>
          </cell>
          <cell r="CH1185">
            <v>76.25</v>
          </cell>
          <cell r="CI1185">
            <v>78</v>
          </cell>
          <cell r="CJ1185">
            <v>82</v>
          </cell>
          <cell r="CK1185" t="str">
            <v/>
          </cell>
          <cell r="CL1185">
            <v>0</v>
          </cell>
          <cell r="CM1185">
            <v>76.17</v>
          </cell>
          <cell r="CN1185">
            <v>83.5</v>
          </cell>
          <cell r="CO1185">
            <v>80</v>
          </cell>
          <cell r="CP1185">
            <v>78</v>
          </cell>
          <cell r="CQ1185" t="str">
            <v/>
          </cell>
          <cell r="CR1185">
            <v>0</v>
          </cell>
          <cell r="CS1185">
            <v>82.08</v>
          </cell>
          <cell r="CT1185">
            <v>89.75</v>
          </cell>
          <cell r="CU1185">
            <v>86.5</v>
          </cell>
          <cell r="CV1185">
            <v>83</v>
          </cell>
          <cell r="CW1185" t="str">
            <v/>
          </cell>
          <cell r="CX1185">
            <v>0</v>
          </cell>
          <cell r="CY1185">
            <v>82.44</v>
          </cell>
          <cell r="CZ1185">
            <v>83.75</v>
          </cell>
          <cell r="DA1185">
            <v>76.75</v>
          </cell>
          <cell r="DB1185">
            <v>83</v>
          </cell>
          <cell r="DC1185" t="str">
            <v/>
          </cell>
          <cell r="DD1185">
            <v>0</v>
          </cell>
          <cell r="DE1185">
            <v>91</v>
          </cell>
          <cell r="DF1185">
            <v>81</v>
          </cell>
          <cell r="DG1185">
            <v>81.75</v>
          </cell>
          <cell r="DH1185">
            <v>88</v>
          </cell>
          <cell r="DI1185" t="str">
            <v/>
          </cell>
          <cell r="DJ1185">
            <v>0</v>
          </cell>
          <cell r="DK1185">
            <v>0</v>
          </cell>
          <cell r="DL1185">
            <v>0</v>
          </cell>
          <cell r="DM1185">
            <v>0</v>
          </cell>
          <cell r="DN1185">
            <v>85</v>
          </cell>
          <cell r="DO1185" t="str">
            <v/>
          </cell>
          <cell r="DP1185">
            <v>0</v>
          </cell>
          <cell r="DQ1185">
            <v>89</v>
          </cell>
          <cell r="DR1185">
            <v>85.5</v>
          </cell>
          <cell r="DS1185">
            <v>91.5</v>
          </cell>
          <cell r="DT1185">
            <v>82</v>
          </cell>
          <cell r="DU1185" t="str">
            <v/>
          </cell>
          <cell r="DV1185">
            <v>0</v>
          </cell>
          <cell r="DW1185">
            <v>91</v>
          </cell>
          <cell r="DX1185">
            <v>86.75</v>
          </cell>
          <cell r="DY1185">
            <v>79.75</v>
          </cell>
          <cell r="DZ1185">
            <v>85</v>
          </cell>
          <cell r="EA1185" t="str">
            <v/>
          </cell>
          <cell r="EB1185">
            <v>0</v>
          </cell>
          <cell r="EC1185">
            <v>79.78</v>
          </cell>
          <cell r="ED1185">
            <v>78.25</v>
          </cell>
          <cell r="EE1185">
            <v>84.25</v>
          </cell>
          <cell r="EF1185">
            <v>77</v>
          </cell>
          <cell r="EG1185" t="str">
            <v/>
          </cell>
          <cell r="EH1185">
            <v>0</v>
          </cell>
          <cell r="EI1185">
            <v>78.5</v>
          </cell>
          <cell r="EJ1185">
            <v>74.75</v>
          </cell>
          <cell r="EK1185">
            <v>74.5</v>
          </cell>
          <cell r="EL1185">
            <v>76</v>
          </cell>
          <cell r="EM1185" t="str">
            <v/>
          </cell>
          <cell r="EN1185">
            <v>0</v>
          </cell>
          <cell r="EO1185">
            <v>78.5</v>
          </cell>
          <cell r="EP1185">
            <v>74.75</v>
          </cell>
          <cell r="EQ1185">
            <v>74.5</v>
          </cell>
          <cell r="ER1185">
            <v>76</v>
          </cell>
          <cell r="ES1185" t="str">
            <v/>
          </cell>
          <cell r="ET1185">
            <v>0</v>
          </cell>
          <cell r="EU1185">
            <v>78.5</v>
          </cell>
          <cell r="EV1185">
            <v>74.75</v>
          </cell>
          <cell r="EW1185">
            <v>74.5</v>
          </cell>
          <cell r="EX1185">
            <v>76</v>
          </cell>
          <cell r="EY1185" t="str">
            <v/>
          </cell>
          <cell r="EZ1185">
            <v>0</v>
          </cell>
          <cell r="FA1185">
            <v>79.33</v>
          </cell>
          <cell r="FB1185">
            <v>71.25</v>
          </cell>
          <cell r="FC1185">
            <v>79</v>
          </cell>
          <cell r="FD1185">
            <v>72</v>
          </cell>
          <cell r="FE1185" t="str">
            <v/>
          </cell>
          <cell r="FF1185">
            <v>0</v>
          </cell>
          <cell r="FG1185">
            <v>79.33</v>
          </cell>
          <cell r="FH1185">
            <v>71.25</v>
          </cell>
          <cell r="FI1185">
            <v>79</v>
          </cell>
          <cell r="FJ1185">
            <v>72</v>
          </cell>
          <cell r="FK1185" t="str">
            <v/>
          </cell>
          <cell r="FL1185">
            <v>0</v>
          </cell>
          <cell r="FM1185">
            <v>79.33</v>
          </cell>
          <cell r="FN1185">
            <v>71.25</v>
          </cell>
          <cell r="FO1185">
            <v>79</v>
          </cell>
          <cell r="FP1185">
            <v>72</v>
          </cell>
          <cell r="FQ1185" t="str">
            <v/>
          </cell>
          <cell r="FR1185">
            <v>0</v>
          </cell>
          <cell r="FS1185">
            <v>79.33</v>
          </cell>
          <cell r="FT1185">
            <v>71.25</v>
          </cell>
          <cell r="FU1185">
            <v>79</v>
          </cell>
          <cell r="FV1185">
            <v>72</v>
          </cell>
          <cell r="FW1185" t="str">
            <v/>
          </cell>
          <cell r="FX1185">
            <v>0</v>
          </cell>
          <cell r="FY1185">
            <v>79.33</v>
          </cell>
          <cell r="FZ1185">
            <v>71.25</v>
          </cell>
          <cell r="GA1185">
            <v>79</v>
          </cell>
          <cell r="GB1185">
            <v>72</v>
          </cell>
          <cell r="GC1185" t="str">
            <v/>
          </cell>
          <cell r="GD1185">
            <v>0</v>
          </cell>
          <cell r="GE1185">
            <v>79.33</v>
          </cell>
          <cell r="GF1185">
            <v>71.25</v>
          </cell>
          <cell r="GG1185">
            <v>79</v>
          </cell>
          <cell r="GH1185">
            <v>72</v>
          </cell>
          <cell r="GI1185" t="str">
            <v/>
          </cell>
          <cell r="GJ1185">
            <v>0</v>
          </cell>
          <cell r="GK1185">
            <v>79.33</v>
          </cell>
          <cell r="GL1185">
            <v>71.25</v>
          </cell>
          <cell r="GM1185">
            <v>79</v>
          </cell>
          <cell r="GN1185">
            <v>72</v>
          </cell>
          <cell r="GO1185" t="str">
            <v/>
          </cell>
          <cell r="GP1185">
            <v>0</v>
          </cell>
          <cell r="GQ1185">
            <v>79.33</v>
          </cell>
          <cell r="GR1185">
            <v>71.25</v>
          </cell>
          <cell r="GS1185">
            <v>79</v>
          </cell>
          <cell r="GT1185">
            <v>72</v>
          </cell>
          <cell r="GU1185" t="str">
            <v/>
          </cell>
          <cell r="GV1185">
            <v>0</v>
          </cell>
          <cell r="GW1185">
            <v>81.92</v>
          </cell>
          <cell r="GX1185">
            <v>78.75</v>
          </cell>
          <cell r="GY1185">
            <v>70</v>
          </cell>
          <cell r="GZ1185">
            <v>78</v>
          </cell>
          <cell r="HA1185" t="str">
            <v>EKO-L</v>
          </cell>
          <cell r="HB1185">
            <v>0</v>
          </cell>
          <cell r="HC1185">
            <v>83.83</v>
          </cell>
          <cell r="HD1185">
            <v>75.75</v>
          </cell>
          <cell r="HE1185">
            <v>77.5</v>
          </cell>
          <cell r="HF1185">
            <v>79</v>
          </cell>
          <cell r="HH1185">
            <v>0</v>
          </cell>
          <cell r="HM1185" t="str">
            <v/>
          </cell>
          <cell r="HN1185" t="str">
            <v/>
          </cell>
          <cell r="HS1185">
            <v>0</v>
          </cell>
          <cell r="HT1185" t="str">
            <v>PKN</v>
          </cell>
          <cell r="HU1185">
            <v>0</v>
          </cell>
          <cell r="HV1185" t="str">
            <v>IND</v>
          </cell>
          <cell r="HW1185">
            <v>0</v>
          </cell>
          <cell r="HX1185" t="str">
            <v>MAT-W</v>
          </cell>
          <cell r="HY1185">
            <v>0</v>
          </cell>
          <cell r="HZ1185" t="str">
            <v>SEJ-W</v>
          </cell>
          <cell r="IA1185">
            <v>0</v>
          </cell>
          <cell r="IB1185" t="str">
            <v>IGR-W</v>
          </cell>
          <cell r="IC1185">
            <v>0</v>
          </cell>
          <cell r="ID1185" t="str">
            <v>SBO</v>
          </cell>
          <cell r="IE1185">
            <v>0</v>
          </cell>
          <cell r="IF1185" t="str">
            <v>PJO</v>
          </cell>
          <cell r="IG1185">
            <v>0</v>
          </cell>
          <cell r="IH1185" t="str">
            <v>PRA</v>
          </cell>
          <cell r="II1185">
            <v>0</v>
          </cell>
          <cell r="IJ1185" t="str">
            <v>JAW</v>
          </cell>
          <cell r="IK1185">
            <v>0</v>
          </cell>
          <cell r="IL1185" t="str">
            <v>ARB</v>
          </cell>
          <cell r="IM1185">
            <v>0</v>
          </cell>
          <cell r="IN1185" t="str">
            <v>PKM</v>
          </cell>
          <cell r="IO1185">
            <v>0</v>
          </cell>
          <cell r="IP1185" t="str">
            <v>MAT-P</v>
          </cell>
          <cell r="IQ1185">
            <v>0</v>
          </cell>
          <cell r="IR1185" t="str">
            <v>BIO-P</v>
          </cell>
          <cell r="IS1185">
            <v>0</v>
          </cell>
          <cell r="IT1185" t="str">
            <v>FIS-P</v>
          </cell>
          <cell r="IU1185">
            <v>0</v>
          </cell>
          <cell r="IV1185" t="str">
            <v>KIM-P</v>
          </cell>
          <cell r="IW1185">
            <v>0</v>
          </cell>
          <cell r="IX1185" t="str">
            <v>EKO-L</v>
          </cell>
          <cell r="IY1185">
            <v>0</v>
          </cell>
          <cell r="JA1185">
            <v>0</v>
          </cell>
        </row>
        <row r="1186">
          <cell r="Q1186" t="str">
            <v/>
          </cell>
          <cell r="AB1186" t="str">
            <v/>
          </cell>
          <cell r="AC1186">
            <v>12</v>
          </cell>
          <cell r="AI1186" t="str">
            <v/>
          </cell>
          <cell r="AJ1186">
            <v>0</v>
          </cell>
          <cell r="AK1186">
            <v>83.25</v>
          </cell>
          <cell r="AL1186">
            <v>84.5</v>
          </cell>
          <cell r="AM1186">
            <v>88</v>
          </cell>
          <cell r="AN1186">
            <v>80</v>
          </cell>
          <cell r="AO1186" t="str">
            <v/>
          </cell>
          <cell r="AP1186">
            <v>0</v>
          </cell>
          <cell r="AQ1186">
            <v>85</v>
          </cell>
          <cell r="AR1186">
            <v>0</v>
          </cell>
          <cell r="AS1186">
            <v>78.5</v>
          </cell>
          <cell r="AT1186">
            <v>81</v>
          </cell>
          <cell r="AU1186" t="str">
            <v/>
          </cell>
          <cell r="AV1186">
            <v>0</v>
          </cell>
          <cell r="AW1186">
            <v>81.83</v>
          </cell>
          <cell r="AX1186">
            <v>84</v>
          </cell>
          <cell r="AY1186">
            <v>88</v>
          </cell>
          <cell r="AZ1186">
            <v>80</v>
          </cell>
          <cell r="BA1186" t="str">
            <v/>
          </cell>
          <cell r="BB1186">
            <v>0</v>
          </cell>
          <cell r="BC1186">
            <v>86.75</v>
          </cell>
          <cell r="BD1186">
            <v>84.5</v>
          </cell>
          <cell r="BE1186">
            <v>88</v>
          </cell>
          <cell r="BF1186">
            <v>82</v>
          </cell>
          <cell r="BG1186" t="str">
            <v/>
          </cell>
          <cell r="BH1186">
            <v>0</v>
          </cell>
          <cell r="BI1186">
            <v>84.33</v>
          </cell>
          <cell r="BJ1186">
            <v>80</v>
          </cell>
          <cell r="BK1186">
            <v>77.75</v>
          </cell>
          <cell r="BL1186">
            <v>78</v>
          </cell>
          <cell r="BM1186" t="str">
            <v/>
          </cell>
          <cell r="BN1186">
            <v>0</v>
          </cell>
          <cell r="BO1186">
            <v>81.13</v>
          </cell>
          <cell r="BP1186">
            <v>78.25</v>
          </cell>
          <cell r="BQ1186">
            <v>77.75</v>
          </cell>
          <cell r="BR1186">
            <v>85</v>
          </cell>
          <cell r="BS1186" t="str">
            <v/>
          </cell>
          <cell r="BT1186">
            <v>0</v>
          </cell>
          <cell r="BU1186">
            <v>86.5</v>
          </cell>
          <cell r="BV1186">
            <v>84.25</v>
          </cell>
          <cell r="BW1186">
            <v>88.5</v>
          </cell>
          <cell r="BX1186">
            <v>88</v>
          </cell>
          <cell r="BY1186" t="str">
            <v/>
          </cell>
          <cell r="BZ1186">
            <v>0</v>
          </cell>
          <cell r="CA1186">
            <v>86.78</v>
          </cell>
          <cell r="CB1186">
            <v>81.75</v>
          </cell>
          <cell r="CC1186">
            <v>81</v>
          </cell>
          <cell r="CD1186">
            <v>82</v>
          </cell>
          <cell r="CE1186" t="str">
            <v/>
          </cell>
          <cell r="CF1186">
            <v>0</v>
          </cell>
          <cell r="CG1186">
            <v>86.25</v>
          </cell>
          <cell r="CH1186">
            <v>76.25</v>
          </cell>
          <cell r="CI1186">
            <v>78</v>
          </cell>
          <cell r="CJ1186">
            <v>82</v>
          </cell>
          <cell r="CK1186" t="str">
            <v/>
          </cell>
          <cell r="CL1186">
            <v>0</v>
          </cell>
          <cell r="CM1186">
            <v>76.17</v>
          </cell>
          <cell r="CN1186">
            <v>83.5</v>
          </cell>
          <cell r="CO1186">
            <v>80</v>
          </cell>
          <cell r="CP1186">
            <v>78</v>
          </cell>
          <cell r="CQ1186" t="str">
            <v/>
          </cell>
          <cell r="CR1186">
            <v>0</v>
          </cell>
          <cell r="CS1186">
            <v>82.08</v>
          </cell>
          <cell r="CT1186">
            <v>89.75</v>
          </cell>
          <cell r="CU1186">
            <v>86.5</v>
          </cell>
          <cell r="CV1186">
            <v>83</v>
          </cell>
          <cell r="CW1186" t="str">
            <v/>
          </cell>
          <cell r="CX1186">
            <v>0</v>
          </cell>
          <cell r="CY1186">
            <v>82.44</v>
          </cell>
          <cell r="CZ1186">
            <v>83.75</v>
          </cell>
          <cell r="DA1186">
            <v>76.75</v>
          </cell>
          <cell r="DB1186">
            <v>83</v>
          </cell>
          <cell r="DC1186" t="str">
            <v/>
          </cell>
          <cell r="DD1186">
            <v>0</v>
          </cell>
          <cell r="DE1186">
            <v>91</v>
          </cell>
          <cell r="DF1186">
            <v>81</v>
          </cell>
          <cell r="DG1186">
            <v>81.75</v>
          </cell>
          <cell r="DH1186">
            <v>88</v>
          </cell>
          <cell r="DI1186" t="str">
            <v/>
          </cell>
          <cell r="DJ1186">
            <v>0</v>
          </cell>
          <cell r="DK1186">
            <v>0</v>
          </cell>
          <cell r="DL1186">
            <v>0</v>
          </cell>
          <cell r="DM1186">
            <v>0</v>
          </cell>
          <cell r="DN1186">
            <v>85</v>
          </cell>
          <cell r="DO1186" t="str">
            <v/>
          </cell>
          <cell r="DP1186">
            <v>0</v>
          </cell>
          <cell r="DQ1186">
            <v>89</v>
          </cell>
          <cell r="DR1186">
            <v>85.5</v>
          </cell>
          <cell r="DS1186">
            <v>91.5</v>
          </cell>
          <cell r="DT1186">
            <v>82</v>
          </cell>
          <cell r="DU1186" t="str">
            <v/>
          </cell>
          <cell r="DV1186">
            <v>0</v>
          </cell>
          <cell r="DW1186">
            <v>91</v>
          </cell>
          <cell r="DX1186">
            <v>86.75</v>
          </cell>
          <cell r="DY1186">
            <v>79.75</v>
          </cell>
          <cell r="DZ1186">
            <v>85</v>
          </cell>
          <cell r="EA1186" t="str">
            <v/>
          </cell>
          <cell r="EB1186">
            <v>0</v>
          </cell>
          <cell r="EC1186">
            <v>79.78</v>
          </cell>
          <cell r="ED1186">
            <v>78.25</v>
          </cell>
          <cell r="EE1186">
            <v>84.25</v>
          </cell>
          <cell r="EF1186">
            <v>77</v>
          </cell>
          <cell r="EG1186" t="str">
            <v/>
          </cell>
          <cell r="EH1186">
            <v>0</v>
          </cell>
          <cell r="EI1186">
            <v>78.5</v>
          </cell>
          <cell r="EJ1186">
            <v>74.75</v>
          </cell>
          <cell r="EK1186">
            <v>74.5</v>
          </cell>
          <cell r="EL1186">
            <v>76</v>
          </cell>
          <cell r="EM1186" t="str">
            <v/>
          </cell>
          <cell r="EN1186">
            <v>0</v>
          </cell>
          <cell r="EO1186">
            <v>78.5</v>
          </cell>
          <cell r="EP1186">
            <v>74.75</v>
          </cell>
          <cell r="EQ1186">
            <v>74.5</v>
          </cell>
          <cell r="ER1186">
            <v>76</v>
          </cell>
          <cell r="ES1186" t="str">
            <v/>
          </cell>
          <cell r="ET1186">
            <v>0</v>
          </cell>
          <cell r="EU1186">
            <v>78.5</v>
          </cell>
          <cell r="EV1186">
            <v>74.75</v>
          </cell>
          <cell r="EW1186">
            <v>74.5</v>
          </cell>
          <cell r="EX1186">
            <v>76</v>
          </cell>
          <cell r="EY1186" t="str">
            <v/>
          </cell>
          <cell r="EZ1186">
            <v>0</v>
          </cell>
          <cell r="FA1186">
            <v>79.33</v>
          </cell>
          <cell r="FB1186">
            <v>71.25</v>
          </cell>
          <cell r="FC1186">
            <v>79</v>
          </cell>
          <cell r="FD1186">
            <v>72</v>
          </cell>
          <cell r="FE1186" t="str">
            <v/>
          </cell>
          <cell r="FF1186">
            <v>0</v>
          </cell>
          <cell r="FG1186">
            <v>79.33</v>
          </cell>
          <cell r="FH1186">
            <v>71.25</v>
          </cell>
          <cell r="FI1186">
            <v>79</v>
          </cell>
          <cell r="FJ1186">
            <v>72</v>
          </cell>
          <cell r="FK1186" t="str">
            <v/>
          </cell>
          <cell r="FL1186">
            <v>0</v>
          </cell>
          <cell r="FM1186">
            <v>79.33</v>
          </cell>
          <cell r="FN1186">
            <v>71.25</v>
          </cell>
          <cell r="FO1186">
            <v>79</v>
          </cell>
          <cell r="FP1186">
            <v>72</v>
          </cell>
          <cell r="FQ1186" t="str">
            <v/>
          </cell>
          <cell r="FR1186">
            <v>0</v>
          </cell>
          <cell r="FS1186">
            <v>79.33</v>
          </cell>
          <cell r="FT1186">
            <v>71.25</v>
          </cell>
          <cell r="FU1186">
            <v>79</v>
          </cell>
          <cell r="FV1186">
            <v>72</v>
          </cell>
          <cell r="FW1186" t="str">
            <v/>
          </cell>
          <cell r="FX1186">
            <v>0</v>
          </cell>
          <cell r="FY1186">
            <v>79.33</v>
          </cell>
          <cell r="FZ1186">
            <v>71.25</v>
          </cell>
          <cell r="GA1186">
            <v>79</v>
          </cell>
          <cell r="GB1186">
            <v>72</v>
          </cell>
          <cell r="GC1186" t="str">
            <v/>
          </cell>
          <cell r="GD1186">
            <v>0</v>
          </cell>
          <cell r="GE1186">
            <v>79.33</v>
          </cell>
          <cell r="GF1186">
            <v>71.25</v>
          </cell>
          <cell r="GG1186">
            <v>79</v>
          </cell>
          <cell r="GH1186">
            <v>72</v>
          </cell>
          <cell r="GI1186" t="str">
            <v/>
          </cell>
          <cell r="GJ1186">
            <v>0</v>
          </cell>
          <cell r="GK1186">
            <v>79.33</v>
          </cell>
          <cell r="GL1186">
            <v>71.25</v>
          </cell>
          <cell r="GM1186">
            <v>79</v>
          </cell>
          <cell r="GN1186">
            <v>72</v>
          </cell>
          <cell r="GO1186" t="str">
            <v/>
          </cell>
          <cell r="GP1186">
            <v>0</v>
          </cell>
          <cell r="GQ1186">
            <v>79.33</v>
          </cell>
          <cell r="GR1186">
            <v>71.25</v>
          </cell>
          <cell r="GS1186">
            <v>79</v>
          </cell>
          <cell r="GT1186">
            <v>72</v>
          </cell>
          <cell r="GU1186" t="str">
            <v/>
          </cell>
          <cell r="GV1186">
            <v>0</v>
          </cell>
          <cell r="GW1186">
            <v>81.92</v>
          </cell>
          <cell r="GX1186">
            <v>78.75</v>
          </cell>
          <cell r="GY1186">
            <v>70</v>
          </cell>
          <cell r="GZ1186">
            <v>78</v>
          </cell>
          <cell r="HA1186" t="str">
            <v>EKO-L</v>
          </cell>
          <cell r="HB1186">
            <v>0</v>
          </cell>
          <cell r="HC1186">
            <v>83.83</v>
          </cell>
          <cell r="HD1186">
            <v>75.75</v>
          </cell>
          <cell r="HE1186">
            <v>77.5</v>
          </cell>
          <cell r="HF1186">
            <v>79</v>
          </cell>
          <cell r="HH1186">
            <v>0</v>
          </cell>
          <cell r="HM1186" t="str">
            <v/>
          </cell>
          <cell r="HN1186" t="str">
            <v/>
          </cell>
          <cell r="HS1186">
            <v>0</v>
          </cell>
          <cell r="HT1186" t="str">
            <v>PKN</v>
          </cell>
          <cell r="HU1186">
            <v>0</v>
          </cell>
          <cell r="HV1186" t="str">
            <v>IND</v>
          </cell>
          <cell r="HW1186">
            <v>0</v>
          </cell>
          <cell r="HX1186" t="str">
            <v>MAT-W</v>
          </cell>
          <cell r="HY1186">
            <v>0</v>
          </cell>
          <cell r="HZ1186" t="str">
            <v>SEJ-W</v>
          </cell>
          <cell r="IA1186">
            <v>0</v>
          </cell>
          <cell r="IB1186" t="str">
            <v>IGR-W</v>
          </cell>
          <cell r="IC1186">
            <v>0</v>
          </cell>
          <cell r="ID1186" t="str">
            <v>SBO</v>
          </cell>
          <cell r="IE1186">
            <v>0</v>
          </cell>
          <cell r="IF1186" t="str">
            <v>PJO</v>
          </cell>
          <cell r="IG1186">
            <v>0</v>
          </cell>
          <cell r="IH1186" t="str">
            <v>PRA</v>
          </cell>
          <cell r="II1186">
            <v>0</v>
          </cell>
          <cell r="IJ1186" t="str">
            <v>JAW</v>
          </cell>
          <cell r="IK1186">
            <v>0</v>
          </cell>
          <cell r="IL1186" t="str">
            <v>ARB</v>
          </cell>
          <cell r="IM1186">
            <v>0</v>
          </cell>
          <cell r="IN1186" t="str">
            <v>PKM</v>
          </cell>
          <cell r="IO1186">
            <v>0</v>
          </cell>
          <cell r="IP1186" t="str">
            <v>MAT-P</v>
          </cell>
          <cell r="IQ1186">
            <v>0</v>
          </cell>
          <cell r="IR1186" t="str">
            <v>BIO-P</v>
          </cell>
          <cell r="IS1186">
            <v>0</v>
          </cell>
          <cell r="IT1186" t="str">
            <v>FIS-P</v>
          </cell>
          <cell r="IU1186">
            <v>0</v>
          </cell>
          <cell r="IV1186" t="str">
            <v>KIM-P</v>
          </cell>
          <cell r="IW1186">
            <v>0</v>
          </cell>
          <cell r="IX1186" t="str">
            <v>EKO-L</v>
          </cell>
          <cell r="IY1186">
            <v>0</v>
          </cell>
          <cell r="JA1186">
            <v>0</v>
          </cell>
        </row>
        <row r="1187">
          <cell r="Q1187" t="str">
            <v/>
          </cell>
          <cell r="AB1187" t="str">
            <v/>
          </cell>
          <cell r="AC1187">
            <v>13</v>
          </cell>
          <cell r="AI1187" t="str">
            <v/>
          </cell>
          <cell r="AJ1187">
            <v>0</v>
          </cell>
          <cell r="AK1187">
            <v>83.25</v>
          </cell>
          <cell r="AL1187">
            <v>84.5</v>
          </cell>
          <cell r="AM1187">
            <v>88</v>
          </cell>
          <cell r="AN1187">
            <v>80</v>
          </cell>
          <cell r="AO1187" t="str">
            <v/>
          </cell>
          <cell r="AP1187">
            <v>0</v>
          </cell>
          <cell r="AQ1187">
            <v>85</v>
          </cell>
          <cell r="AR1187">
            <v>0</v>
          </cell>
          <cell r="AS1187">
            <v>78.5</v>
          </cell>
          <cell r="AT1187">
            <v>81</v>
          </cell>
          <cell r="AU1187" t="str">
            <v/>
          </cell>
          <cell r="AV1187">
            <v>0</v>
          </cell>
          <cell r="AW1187">
            <v>81.83</v>
          </cell>
          <cell r="AX1187">
            <v>84</v>
          </cell>
          <cell r="AY1187">
            <v>88</v>
          </cell>
          <cell r="AZ1187">
            <v>80</v>
          </cell>
          <cell r="BA1187" t="str">
            <v/>
          </cell>
          <cell r="BB1187">
            <v>0</v>
          </cell>
          <cell r="BC1187">
            <v>86.75</v>
          </cell>
          <cell r="BD1187">
            <v>84.5</v>
          </cell>
          <cell r="BE1187">
            <v>88</v>
          </cell>
          <cell r="BF1187">
            <v>82</v>
          </cell>
          <cell r="BG1187" t="str">
            <v/>
          </cell>
          <cell r="BH1187">
            <v>0</v>
          </cell>
          <cell r="BI1187">
            <v>84.33</v>
          </cell>
          <cell r="BJ1187">
            <v>80</v>
          </cell>
          <cell r="BK1187">
            <v>77.75</v>
          </cell>
          <cell r="BL1187">
            <v>78</v>
          </cell>
          <cell r="BM1187" t="str">
            <v/>
          </cell>
          <cell r="BN1187">
            <v>0</v>
          </cell>
          <cell r="BO1187">
            <v>81.13</v>
          </cell>
          <cell r="BP1187">
            <v>78.25</v>
          </cell>
          <cell r="BQ1187">
            <v>77.75</v>
          </cell>
          <cell r="BR1187">
            <v>85</v>
          </cell>
          <cell r="BS1187" t="str">
            <v/>
          </cell>
          <cell r="BT1187">
            <v>0</v>
          </cell>
          <cell r="BU1187">
            <v>86.5</v>
          </cell>
          <cell r="BV1187">
            <v>84.25</v>
          </cell>
          <cell r="BW1187">
            <v>88.5</v>
          </cell>
          <cell r="BX1187">
            <v>88</v>
          </cell>
          <cell r="BY1187" t="str">
            <v/>
          </cell>
          <cell r="BZ1187">
            <v>0</v>
          </cell>
          <cell r="CA1187">
            <v>86.78</v>
          </cell>
          <cell r="CB1187">
            <v>81.75</v>
          </cell>
          <cell r="CC1187">
            <v>81</v>
          </cell>
          <cell r="CD1187">
            <v>82</v>
          </cell>
          <cell r="CE1187" t="str">
            <v/>
          </cell>
          <cell r="CF1187">
            <v>0</v>
          </cell>
          <cell r="CG1187">
            <v>86.25</v>
          </cell>
          <cell r="CH1187">
            <v>76.25</v>
          </cell>
          <cell r="CI1187">
            <v>78</v>
          </cell>
          <cell r="CJ1187">
            <v>82</v>
          </cell>
          <cell r="CK1187" t="str">
            <v/>
          </cell>
          <cell r="CL1187">
            <v>0</v>
          </cell>
          <cell r="CM1187">
            <v>76.17</v>
          </cell>
          <cell r="CN1187">
            <v>83.5</v>
          </cell>
          <cell r="CO1187">
            <v>80</v>
          </cell>
          <cell r="CP1187">
            <v>78</v>
          </cell>
          <cell r="CQ1187" t="str">
            <v/>
          </cell>
          <cell r="CR1187">
            <v>0</v>
          </cell>
          <cell r="CS1187">
            <v>82.08</v>
          </cell>
          <cell r="CT1187">
            <v>89.75</v>
          </cell>
          <cell r="CU1187">
            <v>86.5</v>
          </cell>
          <cell r="CV1187">
            <v>83</v>
          </cell>
          <cell r="CW1187" t="str">
            <v/>
          </cell>
          <cell r="CX1187">
            <v>0</v>
          </cell>
          <cell r="CY1187">
            <v>82.44</v>
          </cell>
          <cell r="CZ1187">
            <v>83.75</v>
          </cell>
          <cell r="DA1187">
            <v>76.75</v>
          </cell>
          <cell r="DB1187">
            <v>83</v>
          </cell>
          <cell r="DC1187" t="str">
            <v/>
          </cell>
          <cell r="DD1187">
            <v>0</v>
          </cell>
          <cell r="DE1187">
            <v>91</v>
          </cell>
          <cell r="DF1187">
            <v>81</v>
          </cell>
          <cell r="DG1187">
            <v>81.75</v>
          </cell>
          <cell r="DH1187">
            <v>88</v>
          </cell>
          <cell r="DI1187" t="str">
            <v/>
          </cell>
          <cell r="DJ1187">
            <v>0</v>
          </cell>
          <cell r="DK1187">
            <v>0</v>
          </cell>
          <cell r="DL1187">
            <v>0</v>
          </cell>
          <cell r="DM1187">
            <v>0</v>
          </cell>
          <cell r="DN1187">
            <v>85</v>
          </cell>
          <cell r="DO1187" t="str">
            <v/>
          </cell>
          <cell r="DP1187">
            <v>0</v>
          </cell>
          <cell r="DQ1187">
            <v>89</v>
          </cell>
          <cell r="DR1187">
            <v>85.5</v>
          </cell>
          <cell r="DS1187">
            <v>91.5</v>
          </cell>
          <cell r="DT1187">
            <v>82</v>
          </cell>
          <cell r="DU1187" t="str">
            <v/>
          </cell>
          <cell r="DV1187">
            <v>0</v>
          </cell>
          <cell r="DW1187">
            <v>91</v>
          </cell>
          <cell r="DX1187">
            <v>86.75</v>
          </cell>
          <cell r="DY1187">
            <v>79.75</v>
          </cell>
          <cell r="DZ1187">
            <v>85</v>
          </cell>
          <cell r="EA1187" t="str">
            <v/>
          </cell>
          <cell r="EB1187">
            <v>0</v>
          </cell>
          <cell r="EC1187">
            <v>79.78</v>
          </cell>
          <cell r="ED1187">
            <v>78.25</v>
          </cell>
          <cell r="EE1187">
            <v>84.25</v>
          </cell>
          <cell r="EF1187">
            <v>77</v>
          </cell>
          <cell r="EG1187" t="str">
            <v/>
          </cell>
          <cell r="EH1187">
            <v>0</v>
          </cell>
          <cell r="EI1187">
            <v>78.5</v>
          </cell>
          <cell r="EJ1187">
            <v>74.75</v>
          </cell>
          <cell r="EK1187">
            <v>74.5</v>
          </cell>
          <cell r="EL1187">
            <v>76</v>
          </cell>
          <cell r="EM1187" t="str">
            <v/>
          </cell>
          <cell r="EN1187">
            <v>0</v>
          </cell>
          <cell r="EO1187">
            <v>78.5</v>
          </cell>
          <cell r="EP1187">
            <v>74.75</v>
          </cell>
          <cell r="EQ1187">
            <v>74.5</v>
          </cell>
          <cell r="ER1187">
            <v>76</v>
          </cell>
          <cell r="ES1187" t="str">
            <v/>
          </cell>
          <cell r="ET1187">
            <v>0</v>
          </cell>
          <cell r="EU1187">
            <v>78.5</v>
          </cell>
          <cell r="EV1187">
            <v>74.75</v>
          </cell>
          <cell r="EW1187">
            <v>74.5</v>
          </cell>
          <cell r="EX1187">
            <v>76</v>
          </cell>
          <cell r="EY1187" t="str">
            <v/>
          </cell>
          <cell r="EZ1187">
            <v>0</v>
          </cell>
          <cell r="FA1187">
            <v>79.33</v>
          </cell>
          <cell r="FB1187">
            <v>71.25</v>
          </cell>
          <cell r="FC1187">
            <v>79</v>
          </cell>
          <cell r="FD1187">
            <v>72</v>
          </cell>
          <cell r="FE1187" t="str">
            <v/>
          </cell>
          <cell r="FF1187">
            <v>0</v>
          </cell>
          <cell r="FG1187">
            <v>79.33</v>
          </cell>
          <cell r="FH1187">
            <v>71.25</v>
          </cell>
          <cell r="FI1187">
            <v>79</v>
          </cell>
          <cell r="FJ1187">
            <v>72</v>
          </cell>
          <cell r="FK1187" t="str">
            <v/>
          </cell>
          <cell r="FL1187">
            <v>0</v>
          </cell>
          <cell r="FM1187">
            <v>79.33</v>
          </cell>
          <cell r="FN1187">
            <v>71.25</v>
          </cell>
          <cell r="FO1187">
            <v>79</v>
          </cell>
          <cell r="FP1187">
            <v>72</v>
          </cell>
          <cell r="FQ1187" t="str">
            <v/>
          </cell>
          <cell r="FR1187">
            <v>0</v>
          </cell>
          <cell r="FS1187">
            <v>79.33</v>
          </cell>
          <cell r="FT1187">
            <v>71.25</v>
          </cell>
          <cell r="FU1187">
            <v>79</v>
          </cell>
          <cell r="FV1187">
            <v>72</v>
          </cell>
          <cell r="FW1187" t="str">
            <v/>
          </cell>
          <cell r="FX1187">
            <v>0</v>
          </cell>
          <cell r="FY1187">
            <v>79.33</v>
          </cell>
          <cell r="FZ1187">
            <v>71.25</v>
          </cell>
          <cell r="GA1187">
            <v>79</v>
          </cell>
          <cell r="GB1187">
            <v>72</v>
          </cell>
          <cell r="GC1187" t="str">
            <v/>
          </cell>
          <cell r="GD1187">
            <v>0</v>
          </cell>
          <cell r="GE1187">
            <v>79.33</v>
          </cell>
          <cell r="GF1187">
            <v>71.25</v>
          </cell>
          <cell r="GG1187">
            <v>79</v>
          </cell>
          <cell r="GH1187">
            <v>72</v>
          </cell>
          <cell r="GI1187" t="str">
            <v/>
          </cell>
          <cell r="GJ1187">
            <v>0</v>
          </cell>
          <cell r="GK1187">
            <v>79.33</v>
          </cell>
          <cell r="GL1187">
            <v>71.25</v>
          </cell>
          <cell r="GM1187">
            <v>79</v>
          </cell>
          <cell r="GN1187">
            <v>72</v>
          </cell>
          <cell r="GO1187" t="str">
            <v/>
          </cell>
          <cell r="GP1187">
            <v>0</v>
          </cell>
          <cell r="GQ1187">
            <v>79.33</v>
          </cell>
          <cell r="GR1187">
            <v>71.25</v>
          </cell>
          <cell r="GS1187">
            <v>79</v>
          </cell>
          <cell r="GT1187">
            <v>72</v>
          </cell>
          <cell r="GU1187" t="str">
            <v/>
          </cell>
          <cell r="GV1187">
            <v>0</v>
          </cell>
          <cell r="GW1187">
            <v>81.92</v>
          </cell>
          <cell r="GX1187">
            <v>78.75</v>
          </cell>
          <cell r="GY1187">
            <v>70</v>
          </cell>
          <cell r="GZ1187">
            <v>78</v>
          </cell>
          <cell r="HA1187" t="str">
            <v>EKO-L</v>
          </cell>
          <cell r="HB1187">
            <v>0</v>
          </cell>
          <cell r="HC1187">
            <v>83.83</v>
          </cell>
          <cell r="HD1187">
            <v>75.75</v>
          </cell>
          <cell r="HE1187">
            <v>77.5</v>
          </cell>
          <cell r="HF1187">
            <v>79</v>
          </cell>
          <cell r="HH1187">
            <v>0</v>
          </cell>
          <cell r="HM1187" t="str">
            <v/>
          </cell>
          <cell r="HN1187" t="str">
            <v/>
          </cell>
          <cell r="HS1187">
            <v>0</v>
          </cell>
          <cell r="HT1187" t="str">
            <v>PKN</v>
          </cell>
          <cell r="HU1187">
            <v>0</v>
          </cell>
          <cell r="HV1187" t="str">
            <v>IND</v>
          </cell>
          <cell r="HW1187">
            <v>0</v>
          </cell>
          <cell r="HX1187" t="str">
            <v>MAT-W</v>
          </cell>
          <cell r="HY1187">
            <v>0</v>
          </cell>
          <cell r="HZ1187" t="str">
            <v>SEJ-W</v>
          </cell>
          <cell r="IA1187">
            <v>0</v>
          </cell>
          <cell r="IB1187" t="str">
            <v>IGR-W</v>
          </cell>
          <cell r="IC1187">
            <v>0</v>
          </cell>
          <cell r="ID1187" t="str">
            <v>SBO</v>
          </cell>
          <cell r="IE1187">
            <v>0</v>
          </cell>
          <cell r="IF1187" t="str">
            <v>PJO</v>
          </cell>
          <cell r="IG1187">
            <v>0</v>
          </cell>
          <cell r="IH1187" t="str">
            <v>PRA</v>
          </cell>
          <cell r="II1187">
            <v>0</v>
          </cell>
          <cell r="IJ1187" t="str">
            <v>JAW</v>
          </cell>
          <cell r="IK1187">
            <v>0</v>
          </cell>
          <cell r="IL1187" t="str">
            <v>ARB</v>
          </cell>
          <cell r="IM1187">
            <v>0</v>
          </cell>
          <cell r="IN1187" t="str">
            <v>PKM</v>
          </cell>
          <cell r="IO1187">
            <v>0</v>
          </cell>
          <cell r="IP1187" t="str">
            <v>MAT-P</v>
          </cell>
          <cell r="IQ1187">
            <v>0</v>
          </cell>
          <cell r="IR1187" t="str">
            <v>BIO-P</v>
          </cell>
          <cell r="IS1187">
            <v>0</v>
          </cell>
          <cell r="IT1187" t="str">
            <v>FIS-P</v>
          </cell>
          <cell r="IU1187">
            <v>0</v>
          </cell>
          <cell r="IV1187" t="str">
            <v>KIM-P</v>
          </cell>
          <cell r="IW1187">
            <v>0</v>
          </cell>
          <cell r="IX1187" t="str">
            <v>EKO-L</v>
          </cell>
          <cell r="IY1187">
            <v>0</v>
          </cell>
          <cell r="JA1187">
            <v>0</v>
          </cell>
        </row>
        <row r="1188">
          <cell r="Q1188" t="str">
            <v/>
          </cell>
          <cell r="AB1188" t="str">
            <v/>
          </cell>
          <cell r="AC1188">
            <v>14</v>
          </cell>
          <cell r="AI1188" t="str">
            <v/>
          </cell>
          <cell r="AJ1188">
            <v>0</v>
          </cell>
          <cell r="AK1188">
            <v>83.25</v>
          </cell>
          <cell r="AL1188">
            <v>84.5</v>
          </cell>
          <cell r="AM1188">
            <v>88</v>
          </cell>
          <cell r="AN1188">
            <v>80</v>
          </cell>
          <cell r="AO1188" t="str">
            <v/>
          </cell>
          <cell r="AP1188">
            <v>0</v>
          </cell>
          <cell r="AQ1188">
            <v>85</v>
          </cell>
          <cell r="AR1188">
            <v>0</v>
          </cell>
          <cell r="AS1188">
            <v>78.5</v>
          </cell>
          <cell r="AT1188">
            <v>81</v>
          </cell>
          <cell r="AU1188" t="str">
            <v/>
          </cell>
          <cell r="AV1188">
            <v>0</v>
          </cell>
          <cell r="AW1188">
            <v>81.83</v>
          </cell>
          <cell r="AX1188">
            <v>84</v>
          </cell>
          <cell r="AY1188">
            <v>88</v>
          </cell>
          <cell r="AZ1188">
            <v>80</v>
          </cell>
          <cell r="BA1188" t="str">
            <v/>
          </cell>
          <cell r="BB1188">
            <v>0</v>
          </cell>
          <cell r="BC1188">
            <v>86.75</v>
          </cell>
          <cell r="BD1188">
            <v>84.5</v>
          </cell>
          <cell r="BE1188">
            <v>88</v>
          </cell>
          <cell r="BF1188">
            <v>82</v>
          </cell>
          <cell r="BG1188" t="str">
            <v/>
          </cell>
          <cell r="BH1188">
            <v>0</v>
          </cell>
          <cell r="BI1188">
            <v>84.33</v>
          </cell>
          <cell r="BJ1188">
            <v>80</v>
          </cell>
          <cell r="BK1188">
            <v>77.75</v>
          </cell>
          <cell r="BL1188">
            <v>78</v>
          </cell>
          <cell r="BM1188" t="str">
            <v/>
          </cell>
          <cell r="BN1188">
            <v>0</v>
          </cell>
          <cell r="BO1188">
            <v>81.13</v>
          </cell>
          <cell r="BP1188">
            <v>78.25</v>
          </cell>
          <cell r="BQ1188">
            <v>77.75</v>
          </cell>
          <cell r="BR1188">
            <v>85</v>
          </cell>
          <cell r="BS1188" t="str">
            <v/>
          </cell>
          <cell r="BT1188">
            <v>0</v>
          </cell>
          <cell r="BU1188">
            <v>86.5</v>
          </cell>
          <cell r="BV1188">
            <v>84.25</v>
          </cell>
          <cell r="BW1188">
            <v>88.5</v>
          </cell>
          <cell r="BX1188">
            <v>88</v>
          </cell>
          <cell r="BY1188" t="str">
            <v/>
          </cell>
          <cell r="BZ1188">
            <v>0</v>
          </cell>
          <cell r="CA1188">
            <v>86.78</v>
          </cell>
          <cell r="CB1188">
            <v>81.75</v>
          </cell>
          <cell r="CC1188">
            <v>81</v>
          </cell>
          <cell r="CD1188">
            <v>82</v>
          </cell>
          <cell r="CE1188" t="str">
            <v/>
          </cell>
          <cell r="CF1188">
            <v>0</v>
          </cell>
          <cell r="CG1188">
            <v>86.25</v>
          </cell>
          <cell r="CH1188">
            <v>76.25</v>
          </cell>
          <cell r="CI1188">
            <v>78</v>
          </cell>
          <cell r="CJ1188">
            <v>82</v>
          </cell>
          <cell r="CK1188" t="str">
            <v/>
          </cell>
          <cell r="CL1188">
            <v>0</v>
          </cell>
          <cell r="CM1188">
            <v>76.17</v>
          </cell>
          <cell r="CN1188">
            <v>83.5</v>
          </cell>
          <cell r="CO1188">
            <v>80</v>
          </cell>
          <cell r="CP1188">
            <v>78</v>
          </cell>
          <cell r="CQ1188" t="str">
            <v/>
          </cell>
          <cell r="CR1188">
            <v>0</v>
          </cell>
          <cell r="CS1188">
            <v>82.08</v>
          </cell>
          <cell r="CT1188">
            <v>89.75</v>
          </cell>
          <cell r="CU1188">
            <v>86.5</v>
          </cell>
          <cell r="CV1188">
            <v>83</v>
          </cell>
          <cell r="CW1188" t="str">
            <v/>
          </cell>
          <cell r="CX1188">
            <v>0</v>
          </cell>
          <cell r="CY1188">
            <v>82.44</v>
          </cell>
          <cell r="CZ1188">
            <v>83.75</v>
          </cell>
          <cell r="DA1188">
            <v>76.75</v>
          </cell>
          <cell r="DB1188">
            <v>83</v>
          </cell>
          <cell r="DC1188" t="str">
            <v/>
          </cell>
          <cell r="DD1188">
            <v>0</v>
          </cell>
          <cell r="DE1188">
            <v>91</v>
          </cell>
          <cell r="DF1188">
            <v>81</v>
          </cell>
          <cell r="DG1188">
            <v>81.75</v>
          </cell>
          <cell r="DH1188">
            <v>88</v>
          </cell>
          <cell r="DI1188" t="str">
            <v/>
          </cell>
          <cell r="DJ1188">
            <v>0</v>
          </cell>
          <cell r="DK1188">
            <v>0</v>
          </cell>
          <cell r="DL1188">
            <v>0</v>
          </cell>
          <cell r="DM1188">
            <v>0</v>
          </cell>
          <cell r="DN1188">
            <v>85</v>
          </cell>
          <cell r="DO1188" t="str">
            <v/>
          </cell>
          <cell r="DP1188">
            <v>0</v>
          </cell>
          <cell r="DQ1188">
            <v>89</v>
          </cell>
          <cell r="DR1188">
            <v>85.5</v>
          </cell>
          <cell r="DS1188">
            <v>91.5</v>
          </cell>
          <cell r="DT1188">
            <v>82</v>
          </cell>
          <cell r="DU1188" t="str">
            <v/>
          </cell>
          <cell r="DV1188">
            <v>0</v>
          </cell>
          <cell r="DW1188">
            <v>91</v>
          </cell>
          <cell r="DX1188">
            <v>86.75</v>
          </cell>
          <cell r="DY1188">
            <v>79.75</v>
          </cell>
          <cell r="DZ1188">
            <v>85</v>
          </cell>
          <cell r="EA1188" t="str">
            <v/>
          </cell>
          <cell r="EB1188">
            <v>0</v>
          </cell>
          <cell r="EC1188">
            <v>79.78</v>
          </cell>
          <cell r="ED1188">
            <v>78.25</v>
          </cell>
          <cell r="EE1188">
            <v>84.25</v>
          </cell>
          <cell r="EF1188">
            <v>77</v>
          </cell>
          <cell r="EG1188" t="str">
            <v/>
          </cell>
          <cell r="EH1188">
            <v>0</v>
          </cell>
          <cell r="EI1188">
            <v>78.5</v>
          </cell>
          <cell r="EJ1188">
            <v>74.75</v>
          </cell>
          <cell r="EK1188">
            <v>74.5</v>
          </cell>
          <cell r="EL1188">
            <v>76</v>
          </cell>
          <cell r="EM1188" t="str">
            <v/>
          </cell>
          <cell r="EN1188">
            <v>0</v>
          </cell>
          <cell r="EO1188">
            <v>78.5</v>
          </cell>
          <cell r="EP1188">
            <v>74.75</v>
          </cell>
          <cell r="EQ1188">
            <v>74.5</v>
          </cell>
          <cell r="ER1188">
            <v>76</v>
          </cell>
          <cell r="ES1188" t="str">
            <v/>
          </cell>
          <cell r="ET1188">
            <v>0</v>
          </cell>
          <cell r="EU1188">
            <v>78.5</v>
          </cell>
          <cell r="EV1188">
            <v>74.75</v>
          </cell>
          <cell r="EW1188">
            <v>74.5</v>
          </cell>
          <cell r="EX1188">
            <v>76</v>
          </cell>
          <cell r="EY1188" t="str">
            <v/>
          </cell>
          <cell r="EZ1188">
            <v>0</v>
          </cell>
          <cell r="FA1188">
            <v>79.33</v>
          </cell>
          <cell r="FB1188">
            <v>71.25</v>
          </cell>
          <cell r="FC1188">
            <v>79</v>
          </cell>
          <cell r="FD1188">
            <v>72</v>
          </cell>
          <cell r="FE1188" t="str">
            <v/>
          </cell>
          <cell r="FF1188">
            <v>0</v>
          </cell>
          <cell r="FG1188">
            <v>79.33</v>
          </cell>
          <cell r="FH1188">
            <v>71.25</v>
          </cell>
          <cell r="FI1188">
            <v>79</v>
          </cell>
          <cell r="FJ1188">
            <v>72</v>
          </cell>
          <cell r="FK1188" t="str">
            <v/>
          </cell>
          <cell r="FL1188">
            <v>0</v>
          </cell>
          <cell r="FM1188">
            <v>79.33</v>
          </cell>
          <cell r="FN1188">
            <v>71.25</v>
          </cell>
          <cell r="FO1188">
            <v>79</v>
          </cell>
          <cell r="FP1188">
            <v>72</v>
          </cell>
          <cell r="FQ1188" t="str">
            <v/>
          </cell>
          <cell r="FR1188">
            <v>0</v>
          </cell>
          <cell r="FS1188">
            <v>79.33</v>
          </cell>
          <cell r="FT1188">
            <v>71.25</v>
          </cell>
          <cell r="FU1188">
            <v>79</v>
          </cell>
          <cell r="FV1188">
            <v>72</v>
          </cell>
          <cell r="FW1188" t="str">
            <v/>
          </cell>
          <cell r="FX1188">
            <v>0</v>
          </cell>
          <cell r="FY1188">
            <v>79.33</v>
          </cell>
          <cell r="FZ1188">
            <v>71.25</v>
          </cell>
          <cell r="GA1188">
            <v>79</v>
          </cell>
          <cell r="GB1188">
            <v>72</v>
          </cell>
          <cell r="GC1188" t="str">
            <v/>
          </cell>
          <cell r="GD1188">
            <v>0</v>
          </cell>
          <cell r="GE1188">
            <v>79.33</v>
          </cell>
          <cell r="GF1188">
            <v>71.25</v>
          </cell>
          <cell r="GG1188">
            <v>79</v>
          </cell>
          <cell r="GH1188">
            <v>72</v>
          </cell>
          <cell r="GI1188" t="str">
            <v/>
          </cell>
          <cell r="GJ1188">
            <v>0</v>
          </cell>
          <cell r="GK1188">
            <v>79.33</v>
          </cell>
          <cell r="GL1188">
            <v>71.25</v>
          </cell>
          <cell r="GM1188">
            <v>79</v>
          </cell>
          <cell r="GN1188">
            <v>72</v>
          </cell>
          <cell r="GO1188" t="str">
            <v/>
          </cell>
          <cell r="GP1188">
            <v>0</v>
          </cell>
          <cell r="GQ1188">
            <v>79.33</v>
          </cell>
          <cell r="GR1188">
            <v>71.25</v>
          </cell>
          <cell r="GS1188">
            <v>79</v>
          </cell>
          <cell r="GT1188">
            <v>72</v>
          </cell>
          <cell r="GU1188" t="str">
            <v/>
          </cell>
          <cell r="GV1188">
            <v>0</v>
          </cell>
          <cell r="GW1188">
            <v>81.92</v>
          </cell>
          <cell r="GX1188">
            <v>78.75</v>
          </cell>
          <cell r="GY1188">
            <v>70</v>
          </cell>
          <cell r="GZ1188">
            <v>78</v>
          </cell>
          <cell r="HA1188" t="str">
            <v>EKO-L</v>
          </cell>
          <cell r="HB1188">
            <v>0</v>
          </cell>
          <cell r="HC1188">
            <v>83.83</v>
          </cell>
          <cell r="HD1188">
            <v>75.75</v>
          </cell>
          <cell r="HE1188">
            <v>77.5</v>
          </cell>
          <cell r="HF1188">
            <v>79</v>
          </cell>
          <cell r="HH1188">
            <v>0</v>
          </cell>
          <cell r="HM1188" t="str">
            <v/>
          </cell>
          <cell r="HN1188" t="str">
            <v/>
          </cell>
          <cell r="HS1188">
            <v>0</v>
          </cell>
          <cell r="HT1188" t="str">
            <v>PKN</v>
          </cell>
          <cell r="HU1188">
            <v>0</v>
          </cell>
          <cell r="HV1188" t="str">
            <v>IND</v>
          </cell>
          <cell r="HW1188">
            <v>0</v>
          </cell>
          <cell r="HX1188" t="str">
            <v>MAT-W</v>
          </cell>
          <cell r="HY1188">
            <v>0</v>
          </cell>
          <cell r="HZ1188" t="str">
            <v>SEJ-W</v>
          </cell>
          <cell r="IA1188">
            <v>0</v>
          </cell>
          <cell r="IB1188" t="str">
            <v>IGR-W</v>
          </cell>
          <cell r="IC1188">
            <v>0</v>
          </cell>
          <cell r="ID1188" t="str">
            <v>SBO</v>
          </cell>
          <cell r="IE1188">
            <v>0</v>
          </cell>
          <cell r="IF1188" t="str">
            <v>PJO</v>
          </cell>
          <cell r="IG1188">
            <v>0</v>
          </cell>
          <cell r="IH1188" t="str">
            <v>PRA</v>
          </cell>
          <cell r="II1188">
            <v>0</v>
          </cell>
          <cell r="IJ1188" t="str">
            <v>JAW</v>
          </cell>
          <cell r="IK1188">
            <v>0</v>
          </cell>
          <cell r="IL1188" t="str">
            <v>ARB</v>
          </cell>
          <cell r="IM1188">
            <v>0</v>
          </cell>
          <cell r="IN1188" t="str">
            <v>PKM</v>
          </cell>
          <cell r="IO1188">
            <v>0</v>
          </cell>
          <cell r="IP1188" t="str">
            <v>MAT-P</v>
          </cell>
          <cell r="IQ1188">
            <v>0</v>
          </cell>
          <cell r="IR1188" t="str">
            <v>BIO-P</v>
          </cell>
          <cell r="IS1188">
            <v>0</v>
          </cell>
          <cell r="IT1188" t="str">
            <v>FIS-P</v>
          </cell>
          <cell r="IU1188">
            <v>0</v>
          </cell>
          <cell r="IV1188" t="str">
            <v>KIM-P</v>
          </cell>
          <cell r="IW1188">
            <v>0</v>
          </cell>
          <cell r="IX1188" t="str">
            <v>EKO-L</v>
          </cell>
          <cell r="IY1188">
            <v>0</v>
          </cell>
          <cell r="JA1188">
            <v>0</v>
          </cell>
        </row>
        <row r="1189">
          <cell r="Q1189" t="str">
            <v/>
          </cell>
          <cell r="AB1189" t="str">
            <v/>
          </cell>
          <cell r="AC1189">
            <v>15</v>
          </cell>
          <cell r="AI1189" t="str">
            <v/>
          </cell>
          <cell r="AJ1189">
            <v>0</v>
          </cell>
          <cell r="AK1189">
            <v>83.25</v>
          </cell>
          <cell r="AL1189">
            <v>84.5</v>
          </cell>
          <cell r="AM1189">
            <v>88</v>
          </cell>
          <cell r="AN1189">
            <v>80</v>
          </cell>
          <cell r="AO1189" t="str">
            <v/>
          </cell>
          <cell r="AP1189">
            <v>0</v>
          </cell>
          <cell r="AQ1189">
            <v>85</v>
          </cell>
          <cell r="AR1189">
            <v>0</v>
          </cell>
          <cell r="AS1189">
            <v>78.5</v>
          </cell>
          <cell r="AT1189">
            <v>81</v>
          </cell>
          <cell r="AU1189" t="str">
            <v/>
          </cell>
          <cell r="AV1189">
            <v>0</v>
          </cell>
          <cell r="AW1189">
            <v>81.83</v>
          </cell>
          <cell r="AX1189">
            <v>84</v>
          </cell>
          <cell r="AY1189">
            <v>88</v>
          </cell>
          <cell r="AZ1189">
            <v>80</v>
          </cell>
          <cell r="BA1189" t="str">
            <v/>
          </cell>
          <cell r="BB1189">
            <v>0</v>
          </cell>
          <cell r="BC1189">
            <v>86.75</v>
          </cell>
          <cell r="BD1189">
            <v>84.5</v>
          </cell>
          <cell r="BE1189">
            <v>88</v>
          </cell>
          <cell r="BF1189">
            <v>82</v>
          </cell>
          <cell r="BG1189" t="str">
            <v/>
          </cell>
          <cell r="BH1189">
            <v>0</v>
          </cell>
          <cell r="BI1189">
            <v>84.33</v>
          </cell>
          <cell r="BJ1189">
            <v>80</v>
          </cell>
          <cell r="BK1189">
            <v>77.75</v>
          </cell>
          <cell r="BL1189">
            <v>78</v>
          </cell>
          <cell r="BM1189" t="str">
            <v/>
          </cell>
          <cell r="BN1189">
            <v>0</v>
          </cell>
          <cell r="BO1189">
            <v>81.13</v>
          </cell>
          <cell r="BP1189">
            <v>78.25</v>
          </cell>
          <cell r="BQ1189">
            <v>77.75</v>
          </cell>
          <cell r="BR1189">
            <v>85</v>
          </cell>
          <cell r="BS1189" t="str">
            <v/>
          </cell>
          <cell r="BT1189">
            <v>0</v>
          </cell>
          <cell r="BU1189">
            <v>86.5</v>
          </cell>
          <cell r="BV1189">
            <v>84.25</v>
          </cell>
          <cell r="BW1189">
            <v>88.5</v>
          </cell>
          <cell r="BX1189">
            <v>88</v>
          </cell>
          <cell r="BY1189" t="str">
            <v/>
          </cell>
          <cell r="BZ1189">
            <v>0</v>
          </cell>
          <cell r="CA1189">
            <v>86.78</v>
          </cell>
          <cell r="CB1189">
            <v>81.75</v>
          </cell>
          <cell r="CC1189">
            <v>81</v>
          </cell>
          <cell r="CD1189">
            <v>82</v>
          </cell>
          <cell r="CE1189" t="str">
            <v/>
          </cell>
          <cell r="CF1189">
            <v>0</v>
          </cell>
          <cell r="CG1189">
            <v>86.25</v>
          </cell>
          <cell r="CH1189">
            <v>76.25</v>
          </cell>
          <cell r="CI1189">
            <v>78</v>
          </cell>
          <cell r="CJ1189">
            <v>82</v>
          </cell>
          <cell r="CK1189" t="str">
            <v/>
          </cell>
          <cell r="CL1189">
            <v>0</v>
          </cell>
          <cell r="CM1189">
            <v>76.17</v>
          </cell>
          <cell r="CN1189">
            <v>83.5</v>
          </cell>
          <cell r="CO1189">
            <v>80</v>
          </cell>
          <cell r="CP1189">
            <v>78</v>
          </cell>
          <cell r="CQ1189" t="str">
            <v/>
          </cell>
          <cell r="CR1189">
            <v>0</v>
          </cell>
          <cell r="CS1189">
            <v>82.08</v>
          </cell>
          <cell r="CT1189">
            <v>89.75</v>
          </cell>
          <cell r="CU1189">
            <v>86.5</v>
          </cell>
          <cell r="CV1189">
            <v>83</v>
          </cell>
          <cell r="CW1189" t="str">
            <v/>
          </cell>
          <cell r="CX1189">
            <v>0</v>
          </cell>
          <cell r="CY1189">
            <v>82.44</v>
          </cell>
          <cell r="CZ1189">
            <v>83.75</v>
          </cell>
          <cell r="DA1189">
            <v>76.75</v>
          </cell>
          <cell r="DB1189">
            <v>83</v>
          </cell>
          <cell r="DC1189" t="str">
            <v/>
          </cell>
          <cell r="DD1189">
            <v>0</v>
          </cell>
          <cell r="DE1189">
            <v>91</v>
          </cell>
          <cell r="DF1189">
            <v>81</v>
          </cell>
          <cell r="DG1189">
            <v>81.75</v>
          </cell>
          <cell r="DH1189">
            <v>88</v>
          </cell>
          <cell r="DI1189" t="str">
            <v/>
          </cell>
          <cell r="DJ1189">
            <v>0</v>
          </cell>
          <cell r="DK1189">
            <v>0</v>
          </cell>
          <cell r="DL1189">
            <v>0</v>
          </cell>
          <cell r="DM1189">
            <v>0</v>
          </cell>
          <cell r="DN1189">
            <v>85</v>
          </cell>
          <cell r="DO1189" t="str">
            <v/>
          </cell>
          <cell r="DP1189">
            <v>0</v>
          </cell>
          <cell r="DQ1189">
            <v>89</v>
          </cell>
          <cell r="DR1189">
            <v>85.5</v>
          </cell>
          <cell r="DS1189">
            <v>91.5</v>
          </cell>
          <cell r="DT1189">
            <v>82</v>
          </cell>
          <cell r="DU1189" t="str">
            <v/>
          </cell>
          <cell r="DV1189">
            <v>0</v>
          </cell>
          <cell r="DW1189">
            <v>91</v>
          </cell>
          <cell r="DX1189">
            <v>86.75</v>
          </cell>
          <cell r="DY1189">
            <v>79.75</v>
          </cell>
          <cell r="DZ1189">
            <v>85</v>
          </cell>
          <cell r="EA1189" t="str">
            <v/>
          </cell>
          <cell r="EB1189">
            <v>0</v>
          </cell>
          <cell r="EC1189">
            <v>79.78</v>
          </cell>
          <cell r="ED1189">
            <v>78.25</v>
          </cell>
          <cell r="EE1189">
            <v>84.25</v>
          </cell>
          <cell r="EF1189">
            <v>77</v>
          </cell>
          <cell r="EG1189" t="str">
            <v/>
          </cell>
          <cell r="EH1189">
            <v>0</v>
          </cell>
          <cell r="EI1189">
            <v>78.5</v>
          </cell>
          <cell r="EJ1189">
            <v>74.75</v>
          </cell>
          <cell r="EK1189">
            <v>74.5</v>
          </cell>
          <cell r="EL1189">
            <v>76</v>
          </cell>
          <cell r="EM1189" t="str">
            <v/>
          </cell>
          <cell r="EN1189">
            <v>0</v>
          </cell>
          <cell r="EO1189">
            <v>78.5</v>
          </cell>
          <cell r="EP1189">
            <v>74.75</v>
          </cell>
          <cell r="EQ1189">
            <v>74.5</v>
          </cell>
          <cell r="ER1189">
            <v>76</v>
          </cell>
          <cell r="ES1189" t="str">
            <v/>
          </cell>
          <cell r="ET1189">
            <v>0</v>
          </cell>
          <cell r="EU1189">
            <v>78.5</v>
          </cell>
          <cell r="EV1189">
            <v>74.75</v>
          </cell>
          <cell r="EW1189">
            <v>74.5</v>
          </cell>
          <cell r="EX1189">
            <v>76</v>
          </cell>
          <cell r="EY1189" t="str">
            <v/>
          </cell>
          <cell r="EZ1189">
            <v>0</v>
          </cell>
          <cell r="FA1189">
            <v>79.33</v>
          </cell>
          <cell r="FB1189">
            <v>71.25</v>
          </cell>
          <cell r="FC1189">
            <v>79</v>
          </cell>
          <cell r="FD1189">
            <v>72</v>
          </cell>
          <cell r="FE1189" t="str">
            <v/>
          </cell>
          <cell r="FF1189">
            <v>0</v>
          </cell>
          <cell r="FG1189">
            <v>79.33</v>
          </cell>
          <cell r="FH1189">
            <v>71.25</v>
          </cell>
          <cell r="FI1189">
            <v>79</v>
          </cell>
          <cell r="FJ1189">
            <v>72</v>
          </cell>
          <cell r="FK1189" t="str">
            <v/>
          </cell>
          <cell r="FL1189">
            <v>0</v>
          </cell>
          <cell r="FM1189">
            <v>79.33</v>
          </cell>
          <cell r="FN1189">
            <v>71.25</v>
          </cell>
          <cell r="FO1189">
            <v>79</v>
          </cell>
          <cell r="FP1189">
            <v>72</v>
          </cell>
          <cell r="FQ1189" t="str">
            <v/>
          </cell>
          <cell r="FR1189">
            <v>0</v>
          </cell>
          <cell r="FS1189">
            <v>79.33</v>
          </cell>
          <cell r="FT1189">
            <v>71.25</v>
          </cell>
          <cell r="FU1189">
            <v>79</v>
          </cell>
          <cell r="FV1189">
            <v>72</v>
          </cell>
          <cell r="FW1189" t="str">
            <v/>
          </cell>
          <cell r="FX1189">
            <v>0</v>
          </cell>
          <cell r="FY1189">
            <v>79.33</v>
          </cell>
          <cell r="FZ1189">
            <v>71.25</v>
          </cell>
          <cell r="GA1189">
            <v>79</v>
          </cell>
          <cell r="GB1189">
            <v>72</v>
          </cell>
          <cell r="GC1189" t="str">
            <v/>
          </cell>
          <cell r="GD1189">
            <v>0</v>
          </cell>
          <cell r="GE1189">
            <v>79.33</v>
          </cell>
          <cell r="GF1189">
            <v>71.25</v>
          </cell>
          <cell r="GG1189">
            <v>79</v>
          </cell>
          <cell r="GH1189">
            <v>72</v>
          </cell>
          <cell r="GI1189" t="str">
            <v/>
          </cell>
          <cell r="GJ1189">
            <v>0</v>
          </cell>
          <cell r="GK1189">
            <v>79.33</v>
          </cell>
          <cell r="GL1189">
            <v>71.25</v>
          </cell>
          <cell r="GM1189">
            <v>79</v>
          </cell>
          <cell r="GN1189">
            <v>72</v>
          </cell>
          <cell r="GO1189" t="str">
            <v/>
          </cell>
          <cell r="GP1189">
            <v>0</v>
          </cell>
          <cell r="GQ1189">
            <v>79.33</v>
          </cell>
          <cell r="GR1189">
            <v>71.25</v>
          </cell>
          <cell r="GS1189">
            <v>79</v>
          </cell>
          <cell r="GT1189">
            <v>72</v>
          </cell>
          <cell r="GU1189" t="str">
            <v/>
          </cell>
          <cell r="GV1189">
            <v>0</v>
          </cell>
          <cell r="GW1189">
            <v>81.92</v>
          </cell>
          <cell r="GX1189">
            <v>78.75</v>
          </cell>
          <cell r="GY1189">
            <v>70</v>
          </cell>
          <cell r="GZ1189">
            <v>78</v>
          </cell>
          <cell r="HA1189" t="str">
            <v>EKO-L</v>
          </cell>
          <cell r="HB1189">
            <v>0</v>
          </cell>
          <cell r="HC1189">
            <v>83.83</v>
          </cell>
          <cell r="HD1189">
            <v>75.75</v>
          </cell>
          <cell r="HE1189">
            <v>77.5</v>
          </cell>
          <cell r="HF1189">
            <v>79</v>
          </cell>
          <cell r="HH1189">
            <v>0</v>
          </cell>
          <cell r="HM1189" t="str">
            <v/>
          </cell>
          <cell r="HN1189" t="str">
            <v/>
          </cell>
          <cell r="HS1189">
            <v>0</v>
          </cell>
          <cell r="HT1189" t="str">
            <v>PKN</v>
          </cell>
          <cell r="HU1189">
            <v>0</v>
          </cell>
          <cell r="HV1189" t="str">
            <v>IND</v>
          </cell>
          <cell r="HW1189">
            <v>0</v>
          </cell>
          <cell r="HX1189" t="str">
            <v>MAT-W</v>
          </cell>
          <cell r="HY1189">
            <v>0</v>
          </cell>
          <cell r="HZ1189" t="str">
            <v>SEJ-W</v>
          </cell>
          <cell r="IA1189">
            <v>0</v>
          </cell>
          <cell r="IB1189" t="str">
            <v>IGR-W</v>
          </cell>
          <cell r="IC1189">
            <v>0</v>
          </cell>
          <cell r="ID1189" t="str">
            <v>SBO</v>
          </cell>
          <cell r="IE1189">
            <v>0</v>
          </cell>
          <cell r="IF1189" t="str">
            <v>PJO</v>
          </cell>
          <cell r="IG1189">
            <v>0</v>
          </cell>
          <cell r="IH1189" t="str">
            <v>PRA</v>
          </cell>
          <cell r="II1189">
            <v>0</v>
          </cell>
          <cell r="IJ1189" t="str">
            <v>JAW</v>
          </cell>
          <cell r="IK1189">
            <v>0</v>
          </cell>
          <cell r="IL1189" t="str">
            <v>ARB</v>
          </cell>
          <cell r="IM1189">
            <v>0</v>
          </cell>
          <cell r="IN1189" t="str">
            <v>PKM</v>
          </cell>
          <cell r="IO1189">
            <v>0</v>
          </cell>
          <cell r="IP1189" t="str">
            <v>MAT-P</v>
          </cell>
          <cell r="IQ1189">
            <v>0</v>
          </cell>
          <cell r="IR1189" t="str">
            <v>BIO-P</v>
          </cell>
          <cell r="IS1189">
            <v>0</v>
          </cell>
          <cell r="IT1189" t="str">
            <v>FIS-P</v>
          </cell>
          <cell r="IU1189">
            <v>0</v>
          </cell>
          <cell r="IV1189" t="str">
            <v>KIM-P</v>
          </cell>
          <cell r="IW1189">
            <v>0</v>
          </cell>
          <cell r="IX1189" t="str">
            <v>EKO-L</v>
          </cell>
          <cell r="IY1189">
            <v>0</v>
          </cell>
          <cell r="JA1189">
            <v>0</v>
          </cell>
        </row>
        <row r="1190">
          <cell r="Q1190" t="str">
            <v/>
          </cell>
          <cell r="AB1190" t="str">
            <v/>
          </cell>
          <cell r="AC1190">
            <v>16</v>
          </cell>
          <cell r="AI1190" t="str">
            <v/>
          </cell>
          <cell r="AJ1190">
            <v>0</v>
          </cell>
          <cell r="AK1190">
            <v>83.25</v>
          </cell>
          <cell r="AL1190">
            <v>84.5</v>
          </cell>
          <cell r="AM1190">
            <v>88</v>
          </cell>
          <cell r="AN1190">
            <v>80</v>
          </cell>
          <cell r="AO1190" t="str">
            <v/>
          </cell>
          <cell r="AP1190">
            <v>0</v>
          </cell>
          <cell r="AQ1190">
            <v>85</v>
          </cell>
          <cell r="AR1190">
            <v>0</v>
          </cell>
          <cell r="AS1190">
            <v>78.5</v>
          </cell>
          <cell r="AT1190">
            <v>81</v>
          </cell>
          <cell r="AU1190" t="str">
            <v/>
          </cell>
          <cell r="AV1190">
            <v>0</v>
          </cell>
          <cell r="AW1190">
            <v>81.83</v>
          </cell>
          <cell r="AX1190">
            <v>84</v>
          </cell>
          <cell r="AY1190">
            <v>88</v>
          </cell>
          <cell r="AZ1190">
            <v>80</v>
          </cell>
          <cell r="BA1190" t="str">
            <v/>
          </cell>
          <cell r="BB1190">
            <v>0</v>
          </cell>
          <cell r="BC1190">
            <v>86.75</v>
          </cell>
          <cell r="BD1190">
            <v>84.5</v>
          </cell>
          <cell r="BE1190">
            <v>88</v>
          </cell>
          <cell r="BF1190">
            <v>82</v>
          </cell>
          <cell r="BG1190" t="str">
            <v/>
          </cell>
          <cell r="BH1190">
            <v>0</v>
          </cell>
          <cell r="BI1190">
            <v>84.33</v>
          </cell>
          <cell r="BJ1190">
            <v>80</v>
          </cell>
          <cell r="BK1190">
            <v>77.75</v>
          </cell>
          <cell r="BL1190">
            <v>78</v>
          </cell>
          <cell r="BM1190" t="str">
            <v/>
          </cell>
          <cell r="BN1190">
            <v>0</v>
          </cell>
          <cell r="BO1190">
            <v>81.13</v>
          </cell>
          <cell r="BP1190">
            <v>78.25</v>
          </cell>
          <cell r="BQ1190">
            <v>77.75</v>
          </cell>
          <cell r="BR1190">
            <v>85</v>
          </cell>
          <cell r="BS1190" t="str">
            <v/>
          </cell>
          <cell r="BT1190">
            <v>0</v>
          </cell>
          <cell r="BU1190">
            <v>86.5</v>
          </cell>
          <cell r="BV1190">
            <v>84.25</v>
          </cell>
          <cell r="BW1190">
            <v>88.5</v>
          </cell>
          <cell r="BX1190">
            <v>88</v>
          </cell>
          <cell r="BY1190" t="str">
            <v/>
          </cell>
          <cell r="BZ1190">
            <v>0</v>
          </cell>
          <cell r="CA1190">
            <v>86.78</v>
          </cell>
          <cell r="CB1190">
            <v>81.75</v>
          </cell>
          <cell r="CC1190">
            <v>81</v>
          </cell>
          <cell r="CD1190">
            <v>82</v>
          </cell>
          <cell r="CE1190" t="str">
            <v/>
          </cell>
          <cell r="CF1190">
            <v>0</v>
          </cell>
          <cell r="CG1190">
            <v>86.25</v>
          </cell>
          <cell r="CH1190">
            <v>76.25</v>
          </cell>
          <cell r="CI1190">
            <v>78</v>
          </cell>
          <cell r="CJ1190">
            <v>82</v>
          </cell>
          <cell r="CK1190" t="str">
            <v/>
          </cell>
          <cell r="CL1190">
            <v>0</v>
          </cell>
          <cell r="CM1190">
            <v>76.17</v>
          </cell>
          <cell r="CN1190">
            <v>83.5</v>
          </cell>
          <cell r="CO1190">
            <v>80</v>
          </cell>
          <cell r="CP1190">
            <v>78</v>
          </cell>
          <cell r="CQ1190" t="str">
            <v/>
          </cell>
          <cell r="CR1190">
            <v>0</v>
          </cell>
          <cell r="CS1190">
            <v>82.08</v>
          </cell>
          <cell r="CT1190">
            <v>89.75</v>
          </cell>
          <cell r="CU1190">
            <v>86.5</v>
          </cell>
          <cell r="CV1190">
            <v>83</v>
          </cell>
          <cell r="CW1190" t="str">
            <v/>
          </cell>
          <cell r="CX1190">
            <v>0</v>
          </cell>
          <cell r="CY1190">
            <v>82.44</v>
          </cell>
          <cell r="CZ1190">
            <v>83.75</v>
          </cell>
          <cell r="DA1190">
            <v>76.75</v>
          </cell>
          <cell r="DB1190">
            <v>83</v>
          </cell>
          <cell r="DC1190" t="str">
            <v/>
          </cell>
          <cell r="DD1190">
            <v>0</v>
          </cell>
          <cell r="DE1190">
            <v>91</v>
          </cell>
          <cell r="DF1190">
            <v>81</v>
          </cell>
          <cell r="DG1190">
            <v>81.75</v>
          </cell>
          <cell r="DH1190">
            <v>88</v>
          </cell>
          <cell r="DI1190" t="str">
            <v/>
          </cell>
          <cell r="DJ1190">
            <v>0</v>
          </cell>
          <cell r="DK1190">
            <v>0</v>
          </cell>
          <cell r="DL1190">
            <v>0</v>
          </cell>
          <cell r="DM1190">
            <v>0</v>
          </cell>
          <cell r="DN1190">
            <v>85</v>
          </cell>
          <cell r="DO1190" t="str">
            <v/>
          </cell>
          <cell r="DP1190">
            <v>0</v>
          </cell>
          <cell r="DQ1190">
            <v>89</v>
          </cell>
          <cell r="DR1190">
            <v>85.5</v>
          </cell>
          <cell r="DS1190">
            <v>91.5</v>
          </cell>
          <cell r="DT1190">
            <v>82</v>
          </cell>
          <cell r="DU1190" t="str">
            <v/>
          </cell>
          <cell r="DV1190">
            <v>0</v>
          </cell>
          <cell r="DW1190">
            <v>91</v>
          </cell>
          <cell r="DX1190">
            <v>86.75</v>
          </cell>
          <cell r="DY1190">
            <v>79.75</v>
          </cell>
          <cell r="DZ1190">
            <v>85</v>
          </cell>
          <cell r="EA1190" t="str">
            <v/>
          </cell>
          <cell r="EB1190">
            <v>0</v>
          </cell>
          <cell r="EC1190">
            <v>79.78</v>
          </cell>
          <cell r="ED1190">
            <v>78.25</v>
          </cell>
          <cell r="EE1190">
            <v>84.25</v>
          </cell>
          <cell r="EF1190">
            <v>77</v>
          </cell>
          <cell r="EG1190" t="str">
            <v/>
          </cell>
          <cell r="EH1190">
            <v>0</v>
          </cell>
          <cell r="EI1190">
            <v>78.5</v>
          </cell>
          <cell r="EJ1190">
            <v>74.75</v>
          </cell>
          <cell r="EK1190">
            <v>74.5</v>
          </cell>
          <cell r="EL1190">
            <v>76</v>
          </cell>
          <cell r="EM1190" t="str">
            <v/>
          </cell>
          <cell r="EN1190">
            <v>0</v>
          </cell>
          <cell r="EO1190">
            <v>78.5</v>
          </cell>
          <cell r="EP1190">
            <v>74.75</v>
          </cell>
          <cell r="EQ1190">
            <v>74.5</v>
          </cell>
          <cell r="ER1190">
            <v>76</v>
          </cell>
          <cell r="ES1190" t="str">
            <v/>
          </cell>
          <cell r="ET1190">
            <v>0</v>
          </cell>
          <cell r="EU1190">
            <v>78.5</v>
          </cell>
          <cell r="EV1190">
            <v>74.75</v>
          </cell>
          <cell r="EW1190">
            <v>74.5</v>
          </cell>
          <cell r="EX1190">
            <v>76</v>
          </cell>
          <cell r="EY1190" t="str">
            <v/>
          </cell>
          <cell r="EZ1190">
            <v>0</v>
          </cell>
          <cell r="FA1190">
            <v>79.33</v>
          </cell>
          <cell r="FB1190">
            <v>71.25</v>
          </cell>
          <cell r="FC1190">
            <v>79</v>
          </cell>
          <cell r="FD1190">
            <v>72</v>
          </cell>
          <cell r="FE1190" t="str">
            <v/>
          </cell>
          <cell r="FF1190">
            <v>0</v>
          </cell>
          <cell r="FG1190">
            <v>79.33</v>
          </cell>
          <cell r="FH1190">
            <v>71.25</v>
          </cell>
          <cell r="FI1190">
            <v>79</v>
          </cell>
          <cell r="FJ1190">
            <v>72</v>
          </cell>
          <cell r="FK1190" t="str">
            <v/>
          </cell>
          <cell r="FL1190">
            <v>0</v>
          </cell>
          <cell r="FM1190">
            <v>79.33</v>
          </cell>
          <cell r="FN1190">
            <v>71.25</v>
          </cell>
          <cell r="FO1190">
            <v>79</v>
          </cell>
          <cell r="FP1190">
            <v>72</v>
          </cell>
          <cell r="FQ1190" t="str">
            <v/>
          </cell>
          <cell r="FR1190">
            <v>0</v>
          </cell>
          <cell r="FS1190">
            <v>79.33</v>
          </cell>
          <cell r="FT1190">
            <v>71.25</v>
          </cell>
          <cell r="FU1190">
            <v>79</v>
          </cell>
          <cell r="FV1190">
            <v>72</v>
          </cell>
          <cell r="FW1190" t="str">
            <v/>
          </cell>
          <cell r="FX1190">
            <v>0</v>
          </cell>
          <cell r="FY1190">
            <v>79.33</v>
          </cell>
          <cell r="FZ1190">
            <v>71.25</v>
          </cell>
          <cell r="GA1190">
            <v>79</v>
          </cell>
          <cell r="GB1190">
            <v>72</v>
          </cell>
          <cell r="GC1190" t="str">
            <v/>
          </cell>
          <cell r="GD1190">
            <v>0</v>
          </cell>
          <cell r="GE1190">
            <v>79.33</v>
          </cell>
          <cell r="GF1190">
            <v>71.25</v>
          </cell>
          <cell r="GG1190">
            <v>79</v>
          </cell>
          <cell r="GH1190">
            <v>72</v>
          </cell>
          <cell r="GI1190" t="str">
            <v/>
          </cell>
          <cell r="GJ1190">
            <v>0</v>
          </cell>
          <cell r="GK1190">
            <v>79.33</v>
          </cell>
          <cell r="GL1190">
            <v>71.25</v>
          </cell>
          <cell r="GM1190">
            <v>79</v>
          </cell>
          <cell r="GN1190">
            <v>72</v>
          </cell>
          <cell r="GO1190" t="str">
            <v/>
          </cell>
          <cell r="GP1190">
            <v>0</v>
          </cell>
          <cell r="GQ1190">
            <v>79.33</v>
          </cell>
          <cell r="GR1190">
            <v>71.25</v>
          </cell>
          <cell r="GS1190">
            <v>79</v>
          </cell>
          <cell r="GT1190">
            <v>72</v>
          </cell>
          <cell r="GU1190" t="str">
            <v/>
          </cell>
          <cell r="GV1190">
            <v>0</v>
          </cell>
          <cell r="GW1190">
            <v>81.92</v>
          </cell>
          <cell r="GX1190">
            <v>78.75</v>
          </cell>
          <cell r="GY1190">
            <v>70</v>
          </cell>
          <cell r="GZ1190">
            <v>78</v>
          </cell>
          <cell r="HA1190" t="str">
            <v>EKO-L</v>
          </cell>
          <cell r="HB1190">
            <v>0</v>
          </cell>
          <cell r="HC1190">
            <v>83.83</v>
          </cell>
          <cell r="HD1190">
            <v>75.75</v>
          </cell>
          <cell r="HE1190">
            <v>77.5</v>
          </cell>
          <cell r="HF1190">
            <v>79</v>
          </cell>
          <cell r="HH1190">
            <v>0</v>
          </cell>
          <cell r="HM1190" t="str">
            <v/>
          </cell>
          <cell r="HN1190" t="str">
            <v/>
          </cell>
          <cell r="HS1190">
            <v>0</v>
          </cell>
          <cell r="HT1190" t="str">
            <v>PKN</v>
          </cell>
          <cell r="HU1190">
            <v>0</v>
          </cell>
          <cell r="HV1190" t="str">
            <v>IND</v>
          </cell>
          <cell r="HW1190">
            <v>0</v>
          </cell>
          <cell r="HX1190" t="str">
            <v>MAT-W</v>
          </cell>
          <cell r="HY1190">
            <v>0</v>
          </cell>
          <cell r="HZ1190" t="str">
            <v>SEJ-W</v>
          </cell>
          <cell r="IA1190">
            <v>0</v>
          </cell>
          <cell r="IB1190" t="str">
            <v>IGR-W</v>
          </cell>
          <cell r="IC1190">
            <v>0</v>
          </cell>
          <cell r="ID1190" t="str">
            <v>SBO</v>
          </cell>
          <cell r="IE1190">
            <v>0</v>
          </cell>
          <cell r="IF1190" t="str">
            <v>PJO</v>
          </cell>
          <cell r="IG1190">
            <v>0</v>
          </cell>
          <cell r="IH1190" t="str">
            <v>PRA</v>
          </cell>
          <cell r="II1190">
            <v>0</v>
          </cell>
          <cell r="IJ1190" t="str">
            <v>JAW</v>
          </cell>
          <cell r="IK1190">
            <v>0</v>
          </cell>
          <cell r="IL1190" t="str">
            <v>ARB</v>
          </cell>
          <cell r="IM1190">
            <v>0</v>
          </cell>
          <cell r="IN1190" t="str">
            <v>PKM</v>
          </cell>
          <cell r="IO1190">
            <v>0</v>
          </cell>
          <cell r="IP1190" t="str">
            <v>MAT-P</v>
          </cell>
          <cell r="IQ1190">
            <v>0</v>
          </cell>
          <cell r="IR1190" t="str">
            <v>BIO-P</v>
          </cell>
          <cell r="IS1190">
            <v>0</v>
          </cell>
          <cell r="IT1190" t="str">
            <v>FIS-P</v>
          </cell>
          <cell r="IU1190">
            <v>0</v>
          </cell>
          <cell r="IV1190" t="str">
            <v>KIM-P</v>
          </cell>
          <cell r="IW1190">
            <v>0</v>
          </cell>
          <cell r="IX1190" t="str">
            <v>EKO-L</v>
          </cell>
          <cell r="IY1190">
            <v>0</v>
          </cell>
          <cell r="JA1190">
            <v>0</v>
          </cell>
        </row>
        <row r="1191">
          <cell r="Q1191" t="str">
            <v/>
          </cell>
          <cell r="AB1191" t="str">
            <v/>
          </cell>
          <cell r="AC1191">
            <v>17</v>
          </cell>
          <cell r="AI1191" t="str">
            <v/>
          </cell>
          <cell r="AJ1191">
            <v>0</v>
          </cell>
          <cell r="AK1191">
            <v>83.25</v>
          </cell>
          <cell r="AL1191">
            <v>84.5</v>
          </cell>
          <cell r="AM1191">
            <v>88</v>
          </cell>
          <cell r="AN1191">
            <v>80</v>
          </cell>
          <cell r="AO1191" t="str">
            <v/>
          </cell>
          <cell r="AP1191">
            <v>0</v>
          </cell>
          <cell r="AQ1191">
            <v>85</v>
          </cell>
          <cell r="AR1191">
            <v>0</v>
          </cell>
          <cell r="AS1191">
            <v>78.5</v>
          </cell>
          <cell r="AT1191">
            <v>81</v>
          </cell>
          <cell r="AU1191" t="str">
            <v/>
          </cell>
          <cell r="AV1191">
            <v>0</v>
          </cell>
          <cell r="AW1191">
            <v>81.83</v>
          </cell>
          <cell r="AX1191">
            <v>84</v>
          </cell>
          <cell r="AY1191">
            <v>88</v>
          </cell>
          <cell r="AZ1191">
            <v>80</v>
          </cell>
          <cell r="BA1191" t="str">
            <v/>
          </cell>
          <cell r="BB1191">
            <v>0</v>
          </cell>
          <cell r="BC1191">
            <v>86.75</v>
          </cell>
          <cell r="BD1191">
            <v>84.5</v>
          </cell>
          <cell r="BE1191">
            <v>88</v>
          </cell>
          <cell r="BF1191">
            <v>82</v>
          </cell>
          <cell r="BG1191" t="str">
            <v/>
          </cell>
          <cell r="BH1191">
            <v>0</v>
          </cell>
          <cell r="BI1191">
            <v>84.33</v>
          </cell>
          <cell r="BJ1191">
            <v>80</v>
          </cell>
          <cell r="BK1191">
            <v>77.75</v>
          </cell>
          <cell r="BL1191">
            <v>78</v>
          </cell>
          <cell r="BM1191" t="str">
            <v/>
          </cell>
          <cell r="BN1191">
            <v>0</v>
          </cell>
          <cell r="BO1191">
            <v>81.13</v>
          </cell>
          <cell r="BP1191">
            <v>78.25</v>
          </cell>
          <cell r="BQ1191">
            <v>77.75</v>
          </cell>
          <cell r="BR1191">
            <v>85</v>
          </cell>
          <cell r="BS1191" t="str">
            <v/>
          </cell>
          <cell r="BT1191">
            <v>0</v>
          </cell>
          <cell r="BU1191">
            <v>86.5</v>
          </cell>
          <cell r="BV1191">
            <v>84.25</v>
          </cell>
          <cell r="BW1191">
            <v>88.5</v>
          </cell>
          <cell r="BX1191">
            <v>88</v>
          </cell>
          <cell r="BY1191" t="str">
            <v/>
          </cell>
          <cell r="BZ1191">
            <v>0</v>
          </cell>
          <cell r="CA1191">
            <v>86.78</v>
          </cell>
          <cell r="CB1191">
            <v>81.75</v>
          </cell>
          <cell r="CC1191">
            <v>81</v>
          </cell>
          <cell r="CD1191">
            <v>82</v>
          </cell>
          <cell r="CE1191" t="str">
            <v/>
          </cell>
          <cell r="CF1191">
            <v>0</v>
          </cell>
          <cell r="CG1191">
            <v>86.25</v>
          </cell>
          <cell r="CH1191">
            <v>76.25</v>
          </cell>
          <cell r="CI1191">
            <v>78</v>
          </cell>
          <cell r="CJ1191">
            <v>82</v>
          </cell>
          <cell r="CK1191" t="str">
            <v/>
          </cell>
          <cell r="CL1191">
            <v>0</v>
          </cell>
          <cell r="CM1191">
            <v>76.17</v>
          </cell>
          <cell r="CN1191">
            <v>83.5</v>
          </cell>
          <cell r="CO1191">
            <v>80</v>
          </cell>
          <cell r="CP1191">
            <v>78</v>
          </cell>
          <cell r="CQ1191" t="str">
            <v/>
          </cell>
          <cell r="CR1191">
            <v>0</v>
          </cell>
          <cell r="CS1191">
            <v>82.08</v>
          </cell>
          <cell r="CT1191">
            <v>89.75</v>
          </cell>
          <cell r="CU1191">
            <v>86.5</v>
          </cell>
          <cell r="CV1191">
            <v>83</v>
          </cell>
          <cell r="CW1191" t="str">
            <v/>
          </cell>
          <cell r="CX1191">
            <v>0</v>
          </cell>
          <cell r="CY1191">
            <v>82.44</v>
          </cell>
          <cell r="CZ1191">
            <v>83.75</v>
          </cell>
          <cell r="DA1191">
            <v>76.75</v>
          </cell>
          <cell r="DB1191">
            <v>83</v>
          </cell>
          <cell r="DC1191" t="str">
            <v/>
          </cell>
          <cell r="DD1191">
            <v>0</v>
          </cell>
          <cell r="DE1191">
            <v>91</v>
          </cell>
          <cell r="DF1191">
            <v>81</v>
          </cell>
          <cell r="DG1191">
            <v>81.75</v>
          </cell>
          <cell r="DH1191">
            <v>88</v>
          </cell>
          <cell r="DI1191" t="str">
            <v/>
          </cell>
          <cell r="DJ1191">
            <v>0</v>
          </cell>
          <cell r="DK1191">
            <v>0</v>
          </cell>
          <cell r="DL1191">
            <v>0</v>
          </cell>
          <cell r="DM1191">
            <v>0</v>
          </cell>
          <cell r="DN1191">
            <v>85</v>
          </cell>
          <cell r="DO1191" t="str">
            <v/>
          </cell>
          <cell r="DP1191">
            <v>0</v>
          </cell>
          <cell r="DQ1191">
            <v>89</v>
          </cell>
          <cell r="DR1191">
            <v>85.5</v>
          </cell>
          <cell r="DS1191">
            <v>91.5</v>
          </cell>
          <cell r="DT1191">
            <v>82</v>
          </cell>
          <cell r="DU1191" t="str">
            <v/>
          </cell>
          <cell r="DV1191">
            <v>0</v>
          </cell>
          <cell r="DW1191">
            <v>91</v>
          </cell>
          <cell r="DX1191">
            <v>86.75</v>
          </cell>
          <cell r="DY1191">
            <v>79.75</v>
          </cell>
          <cell r="DZ1191">
            <v>85</v>
          </cell>
          <cell r="EA1191" t="str">
            <v/>
          </cell>
          <cell r="EB1191">
            <v>0</v>
          </cell>
          <cell r="EC1191">
            <v>79.78</v>
          </cell>
          <cell r="ED1191">
            <v>78.25</v>
          </cell>
          <cell r="EE1191">
            <v>84.25</v>
          </cell>
          <cell r="EF1191">
            <v>77</v>
          </cell>
          <cell r="EG1191" t="str">
            <v/>
          </cell>
          <cell r="EH1191">
            <v>0</v>
          </cell>
          <cell r="EI1191">
            <v>78.5</v>
          </cell>
          <cell r="EJ1191">
            <v>74.75</v>
          </cell>
          <cell r="EK1191">
            <v>74.5</v>
          </cell>
          <cell r="EL1191">
            <v>76</v>
          </cell>
          <cell r="EM1191" t="str">
            <v/>
          </cell>
          <cell r="EN1191">
            <v>0</v>
          </cell>
          <cell r="EO1191">
            <v>78.5</v>
          </cell>
          <cell r="EP1191">
            <v>74.75</v>
          </cell>
          <cell r="EQ1191">
            <v>74.5</v>
          </cell>
          <cell r="ER1191">
            <v>76</v>
          </cell>
          <cell r="ES1191" t="str">
            <v/>
          </cell>
          <cell r="ET1191">
            <v>0</v>
          </cell>
          <cell r="EU1191">
            <v>78.5</v>
          </cell>
          <cell r="EV1191">
            <v>74.75</v>
          </cell>
          <cell r="EW1191">
            <v>74.5</v>
          </cell>
          <cell r="EX1191">
            <v>76</v>
          </cell>
          <cell r="EY1191" t="str">
            <v/>
          </cell>
          <cell r="EZ1191">
            <v>0</v>
          </cell>
          <cell r="FA1191">
            <v>79.33</v>
          </cell>
          <cell r="FB1191">
            <v>71.25</v>
          </cell>
          <cell r="FC1191">
            <v>79</v>
          </cell>
          <cell r="FD1191">
            <v>72</v>
          </cell>
          <cell r="FE1191" t="str">
            <v/>
          </cell>
          <cell r="FF1191">
            <v>0</v>
          </cell>
          <cell r="FG1191">
            <v>79.33</v>
          </cell>
          <cell r="FH1191">
            <v>71.25</v>
          </cell>
          <cell r="FI1191">
            <v>79</v>
          </cell>
          <cell r="FJ1191">
            <v>72</v>
          </cell>
          <cell r="FK1191" t="str">
            <v/>
          </cell>
          <cell r="FL1191">
            <v>0</v>
          </cell>
          <cell r="FM1191">
            <v>79.33</v>
          </cell>
          <cell r="FN1191">
            <v>71.25</v>
          </cell>
          <cell r="FO1191">
            <v>79</v>
          </cell>
          <cell r="FP1191">
            <v>72</v>
          </cell>
          <cell r="FQ1191" t="str">
            <v/>
          </cell>
          <cell r="FR1191">
            <v>0</v>
          </cell>
          <cell r="FS1191">
            <v>79.33</v>
          </cell>
          <cell r="FT1191">
            <v>71.25</v>
          </cell>
          <cell r="FU1191">
            <v>79</v>
          </cell>
          <cell r="FV1191">
            <v>72</v>
          </cell>
          <cell r="FW1191" t="str">
            <v/>
          </cell>
          <cell r="FX1191">
            <v>0</v>
          </cell>
          <cell r="FY1191">
            <v>79.33</v>
          </cell>
          <cell r="FZ1191">
            <v>71.25</v>
          </cell>
          <cell r="GA1191">
            <v>79</v>
          </cell>
          <cell r="GB1191">
            <v>72</v>
          </cell>
          <cell r="GC1191" t="str">
            <v/>
          </cell>
          <cell r="GD1191">
            <v>0</v>
          </cell>
          <cell r="GE1191">
            <v>79.33</v>
          </cell>
          <cell r="GF1191">
            <v>71.25</v>
          </cell>
          <cell r="GG1191">
            <v>79</v>
          </cell>
          <cell r="GH1191">
            <v>72</v>
          </cell>
          <cell r="GI1191" t="str">
            <v/>
          </cell>
          <cell r="GJ1191">
            <v>0</v>
          </cell>
          <cell r="GK1191">
            <v>79.33</v>
          </cell>
          <cell r="GL1191">
            <v>71.25</v>
          </cell>
          <cell r="GM1191">
            <v>79</v>
          </cell>
          <cell r="GN1191">
            <v>72</v>
          </cell>
          <cell r="GO1191" t="str">
            <v/>
          </cell>
          <cell r="GP1191">
            <v>0</v>
          </cell>
          <cell r="GQ1191">
            <v>79.33</v>
          </cell>
          <cell r="GR1191">
            <v>71.25</v>
          </cell>
          <cell r="GS1191">
            <v>79</v>
          </cell>
          <cell r="GT1191">
            <v>72</v>
          </cell>
          <cell r="GU1191" t="str">
            <v/>
          </cell>
          <cell r="GV1191">
            <v>0</v>
          </cell>
          <cell r="GW1191">
            <v>81.92</v>
          </cell>
          <cell r="GX1191">
            <v>78.75</v>
          </cell>
          <cell r="GY1191">
            <v>70</v>
          </cell>
          <cell r="GZ1191">
            <v>78</v>
          </cell>
          <cell r="HA1191" t="str">
            <v>EKO-L</v>
          </cell>
          <cell r="HB1191">
            <v>0</v>
          </cell>
          <cell r="HC1191">
            <v>83.83</v>
          </cell>
          <cell r="HD1191">
            <v>75.75</v>
          </cell>
          <cell r="HE1191">
            <v>77.5</v>
          </cell>
          <cell r="HF1191">
            <v>79</v>
          </cell>
          <cell r="HH1191">
            <v>0</v>
          </cell>
          <cell r="HM1191" t="str">
            <v/>
          </cell>
          <cell r="HN1191" t="str">
            <v/>
          </cell>
          <cell r="HS1191">
            <v>0</v>
          </cell>
          <cell r="HT1191" t="str">
            <v>PKN</v>
          </cell>
          <cell r="HU1191">
            <v>0</v>
          </cell>
          <cell r="HV1191" t="str">
            <v>IND</v>
          </cell>
          <cell r="HW1191">
            <v>0</v>
          </cell>
          <cell r="HX1191" t="str">
            <v>MAT-W</v>
          </cell>
          <cell r="HY1191">
            <v>0</v>
          </cell>
          <cell r="HZ1191" t="str">
            <v>SEJ-W</v>
          </cell>
          <cell r="IA1191">
            <v>0</v>
          </cell>
          <cell r="IB1191" t="str">
            <v>IGR-W</v>
          </cell>
          <cell r="IC1191">
            <v>0</v>
          </cell>
          <cell r="ID1191" t="str">
            <v>SBO</v>
          </cell>
          <cell r="IE1191">
            <v>0</v>
          </cell>
          <cell r="IF1191" t="str">
            <v>PJO</v>
          </cell>
          <cell r="IG1191">
            <v>0</v>
          </cell>
          <cell r="IH1191" t="str">
            <v>PRA</v>
          </cell>
          <cell r="II1191">
            <v>0</v>
          </cell>
          <cell r="IJ1191" t="str">
            <v>JAW</v>
          </cell>
          <cell r="IK1191">
            <v>0</v>
          </cell>
          <cell r="IL1191" t="str">
            <v>ARB</v>
          </cell>
          <cell r="IM1191">
            <v>0</v>
          </cell>
          <cell r="IN1191" t="str">
            <v>PKM</v>
          </cell>
          <cell r="IO1191">
            <v>0</v>
          </cell>
          <cell r="IP1191" t="str">
            <v>MAT-P</v>
          </cell>
          <cell r="IQ1191">
            <v>0</v>
          </cell>
          <cell r="IR1191" t="str">
            <v>BIO-P</v>
          </cell>
          <cell r="IS1191">
            <v>0</v>
          </cell>
          <cell r="IT1191" t="str">
            <v>FIS-P</v>
          </cell>
          <cell r="IU1191">
            <v>0</v>
          </cell>
          <cell r="IV1191" t="str">
            <v>KIM-P</v>
          </cell>
          <cell r="IW1191">
            <v>0</v>
          </cell>
          <cell r="IX1191" t="str">
            <v>EKO-L</v>
          </cell>
          <cell r="IY1191">
            <v>0</v>
          </cell>
          <cell r="JA1191">
            <v>0</v>
          </cell>
        </row>
        <row r="1192">
          <cell r="Q1192" t="str">
            <v/>
          </cell>
          <cell r="AB1192" t="str">
            <v/>
          </cell>
          <cell r="AC1192">
            <v>18</v>
          </cell>
          <cell r="AI1192" t="str">
            <v/>
          </cell>
          <cell r="AJ1192">
            <v>0</v>
          </cell>
          <cell r="AK1192">
            <v>83.25</v>
          </cell>
          <cell r="AL1192">
            <v>84.5</v>
          </cell>
          <cell r="AM1192">
            <v>88</v>
          </cell>
          <cell r="AN1192">
            <v>80</v>
          </cell>
          <cell r="AO1192" t="str">
            <v/>
          </cell>
          <cell r="AP1192">
            <v>0</v>
          </cell>
          <cell r="AQ1192">
            <v>85</v>
          </cell>
          <cell r="AR1192">
            <v>0</v>
          </cell>
          <cell r="AS1192">
            <v>78.5</v>
          </cell>
          <cell r="AT1192">
            <v>81</v>
          </cell>
          <cell r="AU1192" t="str">
            <v/>
          </cell>
          <cell r="AV1192">
            <v>0</v>
          </cell>
          <cell r="AW1192">
            <v>81.83</v>
          </cell>
          <cell r="AX1192">
            <v>84</v>
          </cell>
          <cell r="AY1192">
            <v>88</v>
          </cell>
          <cell r="AZ1192">
            <v>80</v>
          </cell>
          <cell r="BA1192" t="str">
            <v/>
          </cell>
          <cell r="BB1192">
            <v>0</v>
          </cell>
          <cell r="BC1192">
            <v>86.75</v>
          </cell>
          <cell r="BD1192">
            <v>84.5</v>
          </cell>
          <cell r="BE1192">
            <v>88</v>
          </cell>
          <cell r="BF1192">
            <v>82</v>
          </cell>
          <cell r="BG1192" t="str">
            <v/>
          </cell>
          <cell r="BH1192">
            <v>0</v>
          </cell>
          <cell r="BI1192">
            <v>84.33</v>
          </cell>
          <cell r="BJ1192">
            <v>80</v>
          </cell>
          <cell r="BK1192">
            <v>77.75</v>
          </cell>
          <cell r="BL1192">
            <v>78</v>
          </cell>
          <cell r="BM1192" t="str">
            <v/>
          </cell>
          <cell r="BN1192">
            <v>0</v>
          </cell>
          <cell r="BO1192">
            <v>81.13</v>
          </cell>
          <cell r="BP1192">
            <v>78.25</v>
          </cell>
          <cell r="BQ1192">
            <v>77.75</v>
          </cell>
          <cell r="BR1192">
            <v>85</v>
          </cell>
          <cell r="BS1192" t="str">
            <v/>
          </cell>
          <cell r="BT1192">
            <v>0</v>
          </cell>
          <cell r="BU1192">
            <v>86.5</v>
          </cell>
          <cell r="BV1192">
            <v>84.25</v>
          </cell>
          <cell r="BW1192">
            <v>88.5</v>
          </cell>
          <cell r="BX1192">
            <v>88</v>
          </cell>
          <cell r="BY1192" t="str">
            <v/>
          </cell>
          <cell r="BZ1192">
            <v>0</v>
          </cell>
          <cell r="CA1192">
            <v>86.78</v>
          </cell>
          <cell r="CB1192">
            <v>81.75</v>
          </cell>
          <cell r="CC1192">
            <v>81</v>
          </cell>
          <cell r="CD1192">
            <v>82</v>
          </cell>
          <cell r="CE1192" t="str">
            <v/>
          </cell>
          <cell r="CF1192">
            <v>0</v>
          </cell>
          <cell r="CG1192">
            <v>86.25</v>
          </cell>
          <cell r="CH1192">
            <v>76.25</v>
          </cell>
          <cell r="CI1192">
            <v>78</v>
          </cell>
          <cell r="CJ1192">
            <v>82</v>
          </cell>
          <cell r="CK1192" t="str">
            <v/>
          </cell>
          <cell r="CL1192">
            <v>0</v>
          </cell>
          <cell r="CM1192">
            <v>76.17</v>
          </cell>
          <cell r="CN1192">
            <v>83.5</v>
          </cell>
          <cell r="CO1192">
            <v>80</v>
          </cell>
          <cell r="CP1192">
            <v>78</v>
          </cell>
          <cell r="CQ1192" t="str">
            <v/>
          </cell>
          <cell r="CR1192">
            <v>0</v>
          </cell>
          <cell r="CS1192">
            <v>82.08</v>
          </cell>
          <cell r="CT1192">
            <v>89.75</v>
          </cell>
          <cell r="CU1192">
            <v>86.5</v>
          </cell>
          <cell r="CV1192">
            <v>83</v>
          </cell>
          <cell r="CW1192" t="str">
            <v/>
          </cell>
          <cell r="CX1192">
            <v>0</v>
          </cell>
          <cell r="CY1192">
            <v>82.44</v>
          </cell>
          <cell r="CZ1192">
            <v>83.75</v>
          </cell>
          <cell r="DA1192">
            <v>76.75</v>
          </cell>
          <cell r="DB1192">
            <v>83</v>
          </cell>
          <cell r="DC1192" t="str">
            <v/>
          </cell>
          <cell r="DD1192">
            <v>0</v>
          </cell>
          <cell r="DE1192">
            <v>91</v>
          </cell>
          <cell r="DF1192">
            <v>81</v>
          </cell>
          <cell r="DG1192">
            <v>81.75</v>
          </cell>
          <cell r="DH1192">
            <v>88</v>
          </cell>
          <cell r="DI1192" t="str">
            <v/>
          </cell>
          <cell r="DJ1192">
            <v>0</v>
          </cell>
          <cell r="DK1192">
            <v>0</v>
          </cell>
          <cell r="DL1192">
            <v>0</v>
          </cell>
          <cell r="DM1192">
            <v>0</v>
          </cell>
          <cell r="DN1192">
            <v>85</v>
          </cell>
          <cell r="DO1192" t="str">
            <v/>
          </cell>
          <cell r="DP1192">
            <v>0</v>
          </cell>
          <cell r="DQ1192">
            <v>89</v>
          </cell>
          <cell r="DR1192">
            <v>85.5</v>
          </cell>
          <cell r="DS1192">
            <v>91.5</v>
          </cell>
          <cell r="DT1192">
            <v>82</v>
          </cell>
          <cell r="DU1192" t="str">
            <v/>
          </cell>
          <cell r="DV1192">
            <v>0</v>
          </cell>
          <cell r="DW1192">
            <v>91</v>
          </cell>
          <cell r="DX1192">
            <v>86.75</v>
          </cell>
          <cell r="DY1192">
            <v>79.75</v>
          </cell>
          <cell r="DZ1192">
            <v>85</v>
          </cell>
          <cell r="EA1192" t="str">
            <v/>
          </cell>
          <cell r="EB1192">
            <v>0</v>
          </cell>
          <cell r="EC1192">
            <v>79.78</v>
          </cell>
          <cell r="ED1192">
            <v>78.25</v>
          </cell>
          <cell r="EE1192">
            <v>84.25</v>
          </cell>
          <cell r="EF1192">
            <v>77</v>
          </cell>
          <cell r="EG1192" t="str">
            <v/>
          </cell>
          <cell r="EH1192">
            <v>0</v>
          </cell>
          <cell r="EI1192">
            <v>78.5</v>
          </cell>
          <cell r="EJ1192">
            <v>74.75</v>
          </cell>
          <cell r="EK1192">
            <v>74.5</v>
          </cell>
          <cell r="EL1192">
            <v>76</v>
          </cell>
          <cell r="EM1192" t="str">
            <v/>
          </cell>
          <cell r="EN1192">
            <v>0</v>
          </cell>
          <cell r="EO1192">
            <v>78.5</v>
          </cell>
          <cell r="EP1192">
            <v>74.75</v>
          </cell>
          <cell r="EQ1192">
            <v>74.5</v>
          </cell>
          <cell r="ER1192">
            <v>76</v>
          </cell>
          <cell r="ES1192" t="str">
            <v/>
          </cell>
          <cell r="ET1192">
            <v>0</v>
          </cell>
          <cell r="EU1192">
            <v>78.5</v>
          </cell>
          <cell r="EV1192">
            <v>74.75</v>
          </cell>
          <cell r="EW1192">
            <v>74.5</v>
          </cell>
          <cell r="EX1192">
            <v>76</v>
          </cell>
          <cell r="EY1192" t="str">
            <v/>
          </cell>
          <cell r="EZ1192">
            <v>0</v>
          </cell>
          <cell r="FA1192">
            <v>79.33</v>
          </cell>
          <cell r="FB1192">
            <v>71.25</v>
          </cell>
          <cell r="FC1192">
            <v>79</v>
          </cell>
          <cell r="FD1192">
            <v>72</v>
          </cell>
          <cell r="FE1192" t="str">
            <v/>
          </cell>
          <cell r="FF1192">
            <v>0</v>
          </cell>
          <cell r="FG1192">
            <v>79.33</v>
          </cell>
          <cell r="FH1192">
            <v>71.25</v>
          </cell>
          <cell r="FI1192">
            <v>79</v>
          </cell>
          <cell r="FJ1192">
            <v>72</v>
          </cell>
          <cell r="FK1192" t="str">
            <v/>
          </cell>
          <cell r="FL1192">
            <v>0</v>
          </cell>
          <cell r="FM1192">
            <v>79.33</v>
          </cell>
          <cell r="FN1192">
            <v>71.25</v>
          </cell>
          <cell r="FO1192">
            <v>79</v>
          </cell>
          <cell r="FP1192">
            <v>72</v>
          </cell>
          <cell r="FQ1192" t="str">
            <v/>
          </cell>
          <cell r="FR1192">
            <v>0</v>
          </cell>
          <cell r="FS1192">
            <v>79.33</v>
          </cell>
          <cell r="FT1192">
            <v>71.25</v>
          </cell>
          <cell r="FU1192">
            <v>79</v>
          </cell>
          <cell r="FV1192">
            <v>72</v>
          </cell>
          <cell r="FW1192" t="str">
            <v/>
          </cell>
          <cell r="FX1192">
            <v>0</v>
          </cell>
          <cell r="FY1192">
            <v>79.33</v>
          </cell>
          <cell r="FZ1192">
            <v>71.25</v>
          </cell>
          <cell r="GA1192">
            <v>79</v>
          </cell>
          <cell r="GB1192">
            <v>72</v>
          </cell>
          <cell r="GC1192" t="str">
            <v/>
          </cell>
          <cell r="GD1192">
            <v>0</v>
          </cell>
          <cell r="GE1192">
            <v>79.33</v>
          </cell>
          <cell r="GF1192">
            <v>71.25</v>
          </cell>
          <cell r="GG1192">
            <v>79</v>
          </cell>
          <cell r="GH1192">
            <v>72</v>
          </cell>
          <cell r="GI1192" t="str">
            <v/>
          </cell>
          <cell r="GJ1192">
            <v>0</v>
          </cell>
          <cell r="GK1192">
            <v>79.33</v>
          </cell>
          <cell r="GL1192">
            <v>71.25</v>
          </cell>
          <cell r="GM1192">
            <v>79</v>
          </cell>
          <cell r="GN1192">
            <v>72</v>
          </cell>
          <cell r="GO1192" t="str">
            <v/>
          </cell>
          <cell r="GP1192">
            <v>0</v>
          </cell>
          <cell r="GQ1192">
            <v>79.33</v>
          </cell>
          <cell r="GR1192">
            <v>71.25</v>
          </cell>
          <cell r="GS1192">
            <v>79</v>
          </cell>
          <cell r="GT1192">
            <v>72</v>
          </cell>
          <cell r="GU1192" t="str">
            <v/>
          </cell>
          <cell r="GV1192">
            <v>0</v>
          </cell>
          <cell r="GW1192">
            <v>81.92</v>
          </cell>
          <cell r="GX1192">
            <v>78.75</v>
          </cell>
          <cell r="GY1192">
            <v>70</v>
          </cell>
          <cell r="GZ1192">
            <v>78</v>
          </cell>
          <cell r="HA1192" t="str">
            <v>EKO-L</v>
          </cell>
          <cell r="HB1192">
            <v>0</v>
          </cell>
          <cell r="HC1192">
            <v>83.83</v>
          </cell>
          <cell r="HD1192">
            <v>75.75</v>
          </cell>
          <cell r="HE1192">
            <v>77.5</v>
          </cell>
          <cell r="HF1192">
            <v>79</v>
          </cell>
          <cell r="HH1192">
            <v>0</v>
          </cell>
          <cell r="HM1192" t="str">
            <v/>
          </cell>
          <cell r="HN1192" t="str">
            <v/>
          </cell>
          <cell r="HS1192">
            <v>0</v>
          </cell>
          <cell r="HT1192" t="str">
            <v>PKN</v>
          </cell>
          <cell r="HU1192">
            <v>0</v>
          </cell>
          <cell r="HV1192" t="str">
            <v>IND</v>
          </cell>
          <cell r="HW1192">
            <v>0</v>
          </cell>
          <cell r="HX1192" t="str">
            <v>MAT-W</v>
          </cell>
          <cell r="HY1192">
            <v>0</v>
          </cell>
          <cell r="HZ1192" t="str">
            <v>SEJ-W</v>
          </cell>
          <cell r="IA1192">
            <v>0</v>
          </cell>
          <cell r="IB1192" t="str">
            <v>IGR-W</v>
          </cell>
          <cell r="IC1192">
            <v>0</v>
          </cell>
          <cell r="ID1192" t="str">
            <v>SBO</v>
          </cell>
          <cell r="IE1192">
            <v>0</v>
          </cell>
          <cell r="IF1192" t="str">
            <v>PJO</v>
          </cell>
          <cell r="IG1192">
            <v>0</v>
          </cell>
          <cell r="IH1192" t="str">
            <v>PRA</v>
          </cell>
          <cell r="II1192">
            <v>0</v>
          </cell>
          <cell r="IJ1192" t="str">
            <v>JAW</v>
          </cell>
          <cell r="IK1192">
            <v>0</v>
          </cell>
          <cell r="IL1192" t="str">
            <v>ARB</v>
          </cell>
          <cell r="IM1192">
            <v>0</v>
          </cell>
          <cell r="IN1192" t="str">
            <v>PKM</v>
          </cell>
          <cell r="IO1192">
            <v>0</v>
          </cell>
          <cell r="IP1192" t="str">
            <v>MAT-P</v>
          </cell>
          <cell r="IQ1192">
            <v>0</v>
          </cell>
          <cell r="IR1192" t="str">
            <v>BIO-P</v>
          </cell>
          <cell r="IS1192">
            <v>0</v>
          </cell>
          <cell r="IT1192" t="str">
            <v>FIS-P</v>
          </cell>
          <cell r="IU1192">
            <v>0</v>
          </cell>
          <cell r="IV1192" t="str">
            <v>KIM-P</v>
          </cell>
          <cell r="IW1192">
            <v>0</v>
          </cell>
          <cell r="IX1192" t="str">
            <v>EKO-L</v>
          </cell>
          <cell r="IY1192">
            <v>0</v>
          </cell>
          <cell r="JA1192">
            <v>0</v>
          </cell>
        </row>
        <row r="1193">
          <cell r="Q1193" t="str">
            <v/>
          </cell>
          <cell r="AB1193" t="str">
            <v/>
          </cell>
          <cell r="AC1193">
            <v>19</v>
          </cell>
          <cell r="AI1193" t="str">
            <v/>
          </cell>
          <cell r="AJ1193">
            <v>0</v>
          </cell>
          <cell r="AK1193">
            <v>83.25</v>
          </cell>
          <cell r="AL1193">
            <v>84.5</v>
          </cell>
          <cell r="AM1193">
            <v>88</v>
          </cell>
          <cell r="AN1193">
            <v>80</v>
          </cell>
          <cell r="AO1193" t="str">
            <v/>
          </cell>
          <cell r="AP1193">
            <v>0</v>
          </cell>
          <cell r="AQ1193">
            <v>85</v>
          </cell>
          <cell r="AR1193">
            <v>0</v>
          </cell>
          <cell r="AS1193">
            <v>78.5</v>
          </cell>
          <cell r="AT1193">
            <v>81</v>
          </cell>
          <cell r="AU1193" t="str">
            <v/>
          </cell>
          <cell r="AV1193">
            <v>0</v>
          </cell>
          <cell r="AW1193">
            <v>81.83</v>
          </cell>
          <cell r="AX1193">
            <v>84</v>
          </cell>
          <cell r="AY1193">
            <v>88</v>
          </cell>
          <cell r="AZ1193">
            <v>80</v>
          </cell>
          <cell r="BA1193" t="str">
            <v/>
          </cell>
          <cell r="BB1193">
            <v>0</v>
          </cell>
          <cell r="BC1193">
            <v>86.75</v>
          </cell>
          <cell r="BD1193">
            <v>84.5</v>
          </cell>
          <cell r="BE1193">
            <v>88</v>
          </cell>
          <cell r="BF1193">
            <v>82</v>
          </cell>
          <cell r="BG1193" t="str">
            <v/>
          </cell>
          <cell r="BH1193">
            <v>0</v>
          </cell>
          <cell r="BI1193">
            <v>84.33</v>
          </cell>
          <cell r="BJ1193">
            <v>80</v>
          </cell>
          <cell r="BK1193">
            <v>77.75</v>
          </cell>
          <cell r="BL1193">
            <v>78</v>
          </cell>
          <cell r="BM1193" t="str">
            <v/>
          </cell>
          <cell r="BN1193">
            <v>0</v>
          </cell>
          <cell r="BO1193">
            <v>81.13</v>
          </cell>
          <cell r="BP1193">
            <v>78.25</v>
          </cell>
          <cell r="BQ1193">
            <v>77.75</v>
          </cell>
          <cell r="BR1193">
            <v>85</v>
          </cell>
          <cell r="BS1193" t="str">
            <v/>
          </cell>
          <cell r="BT1193">
            <v>0</v>
          </cell>
          <cell r="BU1193">
            <v>86.5</v>
          </cell>
          <cell r="BV1193">
            <v>84.25</v>
          </cell>
          <cell r="BW1193">
            <v>88.5</v>
          </cell>
          <cell r="BX1193">
            <v>88</v>
          </cell>
          <cell r="BY1193" t="str">
            <v/>
          </cell>
          <cell r="BZ1193">
            <v>0</v>
          </cell>
          <cell r="CA1193">
            <v>86.78</v>
          </cell>
          <cell r="CB1193">
            <v>81.75</v>
          </cell>
          <cell r="CC1193">
            <v>81</v>
          </cell>
          <cell r="CD1193">
            <v>82</v>
          </cell>
          <cell r="CE1193" t="str">
            <v/>
          </cell>
          <cell r="CF1193">
            <v>0</v>
          </cell>
          <cell r="CG1193">
            <v>86.25</v>
          </cell>
          <cell r="CH1193">
            <v>76.25</v>
          </cell>
          <cell r="CI1193">
            <v>78</v>
          </cell>
          <cell r="CJ1193">
            <v>82</v>
          </cell>
          <cell r="CK1193" t="str">
            <v/>
          </cell>
          <cell r="CL1193">
            <v>0</v>
          </cell>
          <cell r="CM1193">
            <v>76.17</v>
          </cell>
          <cell r="CN1193">
            <v>83.5</v>
          </cell>
          <cell r="CO1193">
            <v>80</v>
          </cell>
          <cell r="CP1193">
            <v>78</v>
          </cell>
          <cell r="CQ1193" t="str">
            <v/>
          </cell>
          <cell r="CR1193">
            <v>0</v>
          </cell>
          <cell r="CS1193">
            <v>82.08</v>
          </cell>
          <cell r="CT1193">
            <v>89.75</v>
          </cell>
          <cell r="CU1193">
            <v>86.5</v>
          </cell>
          <cell r="CV1193">
            <v>83</v>
          </cell>
          <cell r="CW1193" t="str">
            <v/>
          </cell>
          <cell r="CX1193">
            <v>0</v>
          </cell>
          <cell r="CY1193">
            <v>82.44</v>
          </cell>
          <cell r="CZ1193">
            <v>83.75</v>
          </cell>
          <cell r="DA1193">
            <v>76.75</v>
          </cell>
          <cell r="DB1193">
            <v>83</v>
          </cell>
          <cell r="DC1193" t="str">
            <v/>
          </cell>
          <cell r="DD1193">
            <v>0</v>
          </cell>
          <cell r="DE1193">
            <v>91</v>
          </cell>
          <cell r="DF1193">
            <v>81</v>
          </cell>
          <cell r="DG1193">
            <v>81.75</v>
          </cell>
          <cell r="DH1193">
            <v>88</v>
          </cell>
          <cell r="DI1193" t="str">
            <v/>
          </cell>
          <cell r="DJ1193">
            <v>0</v>
          </cell>
          <cell r="DK1193">
            <v>0</v>
          </cell>
          <cell r="DL1193">
            <v>0</v>
          </cell>
          <cell r="DM1193">
            <v>0</v>
          </cell>
          <cell r="DN1193">
            <v>85</v>
          </cell>
          <cell r="DO1193" t="str">
            <v/>
          </cell>
          <cell r="DP1193">
            <v>0</v>
          </cell>
          <cell r="DQ1193">
            <v>89</v>
          </cell>
          <cell r="DR1193">
            <v>85.5</v>
          </cell>
          <cell r="DS1193">
            <v>91.5</v>
          </cell>
          <cell r="DT1193">
            <v>82</v>
          </cell>
          <cell r="DU1193" t="str">
            <v/>
          </cell>
          <cell r="DV1193">
            <v>0</v>
          </cell>
          <cell r="DW1193">
            <v>91</v>
          </cell>
          <cell r="DX1193">
            <v>86.75</v>
          </cell>
          <cell r="DY1193">
            <v>79.75</v>
          </cell>
          <cell r="DZ1193">
            <v>85</v>
          </cell>
          <cell r="EA1193" t="str">
            <v/>
          </cell>
          <cell r="EB1193">
            <v>0</v>
          </cell>
          <cell r="EC1193">
            <v>79.78</v>
          </cell>
          <cell r="ED1193">
            <v>78.25</v>
          </cell>
          <cell r="EE1193">
            <v>84.25</v>
          </cell>
          <cell r="EF1193">
            <v>77</v>
          </cell>
          <cell r="EG1193" t="str">
            <v/>
          </cell>
          <cell r="EH1193">
            <v>0</v>
          </cell>
          <cell r="EI1193">
            <v>78.5</v>
          </cell>
          <cell r="EJ1193">
            <v>74.75</v>
          </cell>
          <cell r="EK1193">
            <v>74.5</v>
          </cell>
          <cell r="EL1193">
            <v>76</v>
          </cell>
          <cell r="EM1193" t="str">
            <v/>
          </cell>
          <cell r="EN1193">
            <v>0</v>
          </cell>
          <cell r="EO1193">
            <v>78.5</v>
          </cell>
          <cell r="EP1193">
            <v>74.75</v>
          </cell>
          <cell r="EQ1193">
            <v>74.5</v>
          </cell>
          <cell r="ER1193">
            <v>76</v>
          </cell>
          <cell r="ES1193" t="str">
            <v/>
          </cell>
          <cell r="ET1193">
            <v>0</v>
          </cell>
          <cell r="EU1193">
            <v>78.5</v>
          </cell>
          <cell r="EV1193">
            <v>74.75</v>
          </cell>
          <cell r="EW1193">
            <v>74.5</v>
          </cell>
          <cell r="EX1193">
            <v>76</v>
          </cell>
          <cell r="EY1193" t="str">
            <v/>
          </cell>
          <cell r="EZ1193">
            <v>0</v>
          </cell>
          <cell r="FA1193">
            <v>79.33</v>
          </cell>
          <cell r="FB1193">
            <v>71.25</v>
          </cell>
          <cell r="FC1193">
            <v>79</v>
          </cell>
          <cell r="FD1193">
            <v>72</v>
          </cell>
          <cell r="FE1193" t="str">
            <v/>
          </cell>
          <cell r="FF1193">
            <v>0</v>
          </cell>
          <cell r="FG1193">
            <v>79.33</v>
          </cell>
          <cell r="FH1193">
            <v>71.25</v>
          </cell>
          <cell r="FI1193">
            <v>79</v>
          </cell>
          <cell r="FJ1193">
            <v>72</v>
          </cell>
          <cell r="FK1193" t="str">
            <v/>
          </cell>
          <cell r="FL1193">
            <v>0</v>
          </cell>
          <cell r="FM1193">
            <v>79.33</v>
          </cell>
          <cell r="FN1193">
            <v>71.25</v>
          </cell>
          <cell r="FO1193">
            <v>79</v>
          </cell>
          <cell r="FP1193">
            <v>72</v>
          </cell>
          <cell r="FQ1193" t="str">
            <v/>
          </cell>
          <cell r="FR1193">
            <v>0</v>
          </cell>
          <cell r="FS1193">
            <v>79.33</v>
          </cell>
          <cell r="FT1193">
            <v>71.25</v>
          </cell>
          <cell r="FU1193">
            <v>79</v>
          </cell>
          <cell r="FV1193">
            <v>72</v>
          </cell>
          <cell r="FW1193" t="str">
            <v/>
          </cell>
          <cell r="FX1193">
            <v>0</v>
          </cell>
          <cell r="FY1193">
            <v>79.33</v>
          </cell>
          <cell r="FZ1193">
            <v>71.25</v>
          </cell>
          <cell r="GA1193">
            <v>79</v>
          </cell>
          <cell r="GB1193">
            <v>72</v>
          </cell>
          <cell r="GC1193" t="str">
            <v/>
          </cell>
          <cell r="GD1193">
            <v>0</v>
          </cell>
          <cell r="GE1193">
            <v>79.33</v>
          </cell>
          <cell r="GF1193">
            <v>71.25</v>
          </cell>
          <cell r="GG1193">
            <v>79</v>
          </cell>
          <cell r="GH1193">
            <v>72</v>
          </cell>
          <cell r="GI1193" t="str">
            <v/>
          </cell>
          <cell r="GJ1193">
            <v>0</v>
          </cell>
          <cell r="GK1193">
            <v>79.33</v>
          </cell>
          <cell r="GL1193">
            <v>71.25</v>
          </cell>
          <cell r="GM1193">
            <v>79</v>
          </cell>
          <cell r="GN1193">
            <v>72</v>
          </cell>
          <cell r="GO1193" t="str">
            <v/>
          </cell>
          <cell r="GP1193">
            <v>0</v>
          </cell>
          <cell r="GQ1193">
            <v>79.33</v>
          </cell>
          <cell r="GR1193">
            <v>71.25</v>
          </cell>
          <cell r="GS1193">
            <v>79</v>
          </cell>
          <cell r="GT1193">
            <v>72</v>
          </cell>
          <cell r="GU1193" t="str">
            <v/>
          </cell>
          <cell r="GV1193">
            <v>0</v>
          </cell>
          <cell r="GW1193">
            <v>81.92</v>
          </cell>
          <cell r="GX1193">
            <v>78.75</v>
          </cell>
          <cell r="GY1193">
            <v>70</v>
          </cell>
          <cell r="GZ1193">
            <v>78</v>
          </cell>
          <cell r="HA1193" t="str">
            <v>EKO-L</v>
          </cell>
          <cell r="HB1193">
            <v>0</v>
          </cell>
          <cell r="HC1193">
            <v>83.83</v>
          </cell>
          <cell r="HD1193">
            <v>75.75</v>
          </cell>
          <cell r="HE1193">
            <v>77.5</v>
          </cell>
          <cell r="HF1193">
            <v>79</v>
          </cell>
          <cell r="HH1193">
            <v>0</v>
          </cell>
          <cell r="HM1193" t="str">
            <v/>
          </cell>
          <cell r="HN1193" t="str">
            <v/>
          </cell>
          <cell r="HS1193">
            <v>0</v>
          </cell>
          <cell r="HT1193" t="str">
            <v>PKN</v>
          </cell>
          <cell r="HU1193">
            <v>0</v>
          </cell>
          <cell r="HV1193" t="str">
            <v>IND</v>
          </cell>
          <cell r="HW1193">
            <v>0</v>
          </cell>
          <cell r="HX1193" t="str">
            <v>MAT-W</v>
          </cell>
          <cell r="HY1193">
            <v>0</v>
          </cell>
          <cell r="HZ1193" t="str">
            <v>SEJ-W</v>
          </cell>
          <cell r="IA1193">
            <v>0</v>
          </cell>
          <cell r="IB1193" t="str">
            <v>IGR-W</v>
          </cell>
          <cell r="IC1193">
            <v>0</v>
          </cell>
          <cell r="ID1193" t="str">
            <v>SBO</v>
          </cell>
          <cell r="IE1193">
            <v>0</v>
          </cell>
          <cell r="IF1193" t="str">
            <v>PJO</v>
          </cell>
          <cell r="IG1193">
            <v>0</v>
          </cell>
          <cell r="IH1193" t="str">
            <v>PRA</v>
          </cell>
          <cell r="II1193">
            <v>0</v>
          </cell>
          <cell r="IJ1193" t="str">
            <v>JAW</v>
          </cell>
          <cell r="IK1193">
            <v>0</v>
          </cell>
          <cell r="IL1193" t="str">
            <v>ARB</v>
          </cell>
          <cell r="IM1193">
            <v>0</v>
          </cell>
          <cell r="IN1193" t="str">
            <v>PKM</v>
          </cell>
          <cell r="IO1193">
            <v>0</v>
          </cell>
          <cell r="IP1193" t="str">
            <v>MAT-P</v>
          </cell>
          <cell r="IQ1193">
            <v>0</v>
          </cell>
          <cell r="IR1193" t="str">
            <v>BIO-P</v>
          </cell>
          <cell r="IS1193">
            <v>0</v>
          </cell>
          <cell r="IT1193" t="str">
            <v>FIS-P</v>
          </cell>
          <cell r="IU1193">
            <v>0</v>
          </cell>
          <cell r="IV1193" t="str">
            <v>KIM-P</v>
          </cell>
          <cell r="IW1193">
            <v>0</v>
          </cell>
          <cell r="IX1193" t="str">
            <v>EKO-L</v>
          </cell>
          <cell r="IY1193">
            <v>0</v>
          </cell>
          <cell r="JA1193">
            <v>0</v>
          </cell>
        </row>
        <row r="1194">
          <cell r="Q1194" t="str">
            <v/>
          </cell>
          <cell r="AB1194" t="str">
            <v/>
          </cell>
          <cell r="AC1194">
            <v>20</v>
          </cell>
          <cell r="AI1194" t="str">
            <v/>
          </cell>
          <cell r="AJ1194">
            <v>0</v>
          </cell>
          <cell r="AK1194">
            <v>83.25</v>
          </cell>
          <cell r="AL1194">
            <v>84.5</v>
          </cell>
          <cell r="AM1194">
            <v>88</v>
          </cell>
          <cell r="AN1194">
            <v>80</v>
          </cell>
          <cell r="AO1194" t="str">
            <v/>
          </cell>
          <cell r="AP1194">
            <v>0</v>
          </cell>
          <cell r="AQ1194">
            <v>85</v>
          </cell>
          <cell r="AR1194">
            <v>0</v>
          </cell>
          <cell r="AS1194">
            <v>78.5</v>
          </cell>
          <cell r="AT1194">
            <v>81</v>
          </cell>
          <cell r="AU1194" t="str">
            <v/>
          </cell>
          <cell r="AV1194">
            <v>0</v>
          </cell>
          <cell r="AW1194">
            <v>81.83</v>
          </cell>
          <cell r="AX1194">
            <v>84</v>
          </cell>
          <cell r="AY1194">
            <v>88</v>
          </cell>
          <cell r="AZ1194">
            <v>80</v>
          </cell>
          <cell r="BA1194" t="str">
            <v/>
          </cell>
          <cell r="BB1194">
            <v>0</v>
          </cell>
          <cell r="BC1194">
            <v>86.75</v>
          </cell>
          <cell r="BD1194">
            <v>84.5</v>
          </cell>
          <cell r="BE1194">
            <v>88</v>
          </cell>
          <cell r="BF1194">
            <v>82</v>
          </cell>
          <cell r="BG1194" t="str">
            <v/>
          </cell>
          <cell r="BH1194">
            <v>0</v>
          </cell>
          <cell r="BI1194">
            <v>84.33</v>
          </cell>
          <cell r="BJ1194">
            <v>80</v>
          </cell>
          <cell r="BK1194">
            <v>77.75</v>
          </cell>
          <cell r="BL1194">
            <v>78</v>
          </cell>
          <cell r="BM1194" t="str">
            <v/>
          </cell>
          <cell r="BN1194">
            <v>0</v>
          </cell>
          <cell r="BO1194">
            <v>81.13</v>
          </cell>
          <cell r="BP1194">
            <v>78.25</v>
          </cell>
          <cell r="BQ1194">
            <v>77.75</v>
          </cell>
          <cell r="BR1194">
            <v>85</v>
          </cell>
          <cell r="BS1194" t="str">
            <v/>
          </cell>
          <cell r="BT1194">
            <v>0</v>
          </cell>
          <cell r="BU1194">
            <v>86.5</v>
          </cell>
          <cell r="BV1194">
            <v>84.25</v>
          </cell>
          <cell r="BW1194">
            <v>88.5</v>
          </cell>
          <cell r="BX1194">
            <v>88</v>
          </cell>
          <cell r="BY1194" t="str">
            <v/>
          </cell>
          <cell r="BZ1194">
            <v>0</v>
          </cell>
          <cell r="CA1194">
            <v>86.78</v>
          </cell>
          <cell r="CB1194">
            <v>81.75</v>
          </cell>
          <cell r="CC1194">
            <v>81</v>
          </cell>
          <cell r="CD1194">
            <v>82</v>
          </cell>
          <cell r="CE1194" t="str">
            <v/>
          </cell>
          <cell r="CF1194">
            <v>0</v>
          </cell>
          <cell r="CG1194">
            <v>86.25</v>
          </cell>
          <cell r="CH1194">
            <v>76.25</v>
          </cell>
          <cell r="CI1194">
            <v>78</v>
          </cell>
          <cell r="CJ1194">
            <v>82</v>
          </cell>
          <cell r="CK1194" t="str">
            <v/>
          </cell>
          <cell r="CL1194">
            <v>0</v>
          </cell>
          <cell r="CM1194">
            <v>76.17</v>
          </cell>
          <cell r="CN1194">
            <v>83.5</v>
          </cell>
          <cell r="CO1194">
            <v>80</v>
          </cell>
          <cell r="CP1194">
            <v>78</v>
          </cell>
          <cell r="CQ1194" t="str">
            <v/>
          </cell>
          <cell r="CR1194">
            <v>0</v>
          </cell>
          <cell r="CS1194">
            <v>82.08</v>
          </cell>
          <cell r="CT1194">
            <v>89.75</v>
          </cell>
          <cell r="CU1194">
            <v>86.5</v>
          </cell>
          <cell r="CV1194">
            <v>83</v>
          </cell>
          <cell r="CW1194" t="str">
            <v/>
          </cell>
          <cell r="CX1194">
            <v>0</v>
          </cell>
          <cell r="CY1194">
            <v>82.44</v>
          </cell>
          <cell r="CZ1194">
            <v>83.75</v>
          </cell>
          <cell r="DA1194">
            <v>76.75</v>
          </cell>
          <cell r="DB1194">
            <v>83</v>
          </cell>
          <cell r="DC1194" t="str">
            <v/>
          </cell>
          <cell r="DD1194">
            <v>0</v>
          </cell>
          <cell r="DE1194">
            <v>91</v>
          </cell>
          <cell r="DF1194">
            <v>81</v>
          </cell>
          <cell r="DG1194">
            <v>81.75</v>
          </cell>
          <cell r="DH1194">
            <v>88</v>
          </cell>
          <cell r="DI1194" t="str">
            <v/>
          </cell>
          <cell r="DJ1194">
            <v>0</v>
          </cell>
          <cell r="DK1194">
            <v>0</v>
          </cell>
          <cell r="DL1194">
            <v>0</v>
          </cell>
          <cell r="DM1194">
            <v>0</v>
          </cell>
          <cell r="DN1194">
            <v>85</v>
          </cell>
          <cell r="DO1194" t="str">
            <v/>
          </cell>
          <cell r="DP1194">
            <v>0</v>
          </cell>
          <cell r="DQ1194">
            <v>89</v>
          </cell>
          <cell r="DR1194">
            <v>85.5</v>
          </cell>
          <cell r="DS1194">
            <v>91.5</v>
          </cell>
          <cell r="DT1194">
            <v>82</v>
          </cell>
          <cell r="DU1194" t="str">
            <v/>
          </cell>
          <cell r="DV1194">
            <v>0</v>
          </cell>
          <cell r="DW1194">
            <v>91</v>
          </cell>
          <cell r="DX1194">
            <v>86.75</v>
          </cell>
          <cell r="DY1194">
            <v>79.75</v>
          </cell>
          <cell r="DZ1194">
            <v>85</v>
          </cell>
          <cell r="EA1194" t="str">
            <v/>
          </cell>
          <cell r="EB1194">
            <v>0</v>
          </cell>
          <cell r="EC1194">
            <v>79.78</v>
          </cell>
          <cell r="ED1194">
            <v>78.25</v>
          </cell>
          <cell r="EE1194">
            <v>84.25</v>
          </cell>
          <cell r="EF1194">
            <v>77</v>
          </cell>
          <cell r="EG1194" t="str">
            <v/>
          </cell>
          <cell r="EH1194">
            <v>0</v>
          </cell>
          <cell r="EI1194">
            <v>78.5</v>
          </cell>
          <cell r="EJ1194">
            <v>74.75</v>
          </cell>
          <cell r="EK1194">
            <v>74.5</v>
          </cell>
          <cell r="EL1194">
            <v>76</v>
          </cell>
          <cell r="EM1194" t="str">
            <v/>
          </cell>
          <cell r="EN1194">
            <v>0</v>
          </cell>
          <cell r="EO1194">
            <v>78.5</v>
          </cell>
          <cell r="EP1194">
            <v>74.75</v>
          </cell>
          <cell r="EQ1194">
            <v>74.5</v>
          </cell>
          <cell r="ER1194">
            <v>76</v>
          </cell>
          <cell r="ES1194" t="str">
            <v/>
          </cell>
          <cell r="ET1194">
            <v>0</v>
          </cell>
          <cell r="EU1194">
            <v>78.5</v>
          </cell>
          <cell r="EV1194">
            <v>74.75</v>
          </cell>
          <cell r="EW1194">
            <v>74.5</v>
          </cell>
          <cell r="EX1194">
            <v>76</v>
          </cell>
          <cell r="EY1194" t="str">
            <v/>
          </cell>
          <cell r="EZ1194">
            <v>0</v>
          </cell>
          <cell r="FA1194">
            <v>79.33</v>
          </cell>
          <cell r="FB1194">
            <v>71.25</v>
          </cell>
          <cell r="FC1194">
            <v>79</v>
          </cell>
          <cell r="FD1194">
            <v>72</v>
          </cell>
          <cell r="FE1194" t="str">
            <v/>
          </cell>
          <cell r="FF1194">
            <v>0</v>
          </cell>
          <cell r="FG1194">
            <v>79.33</v>
          </cell>
          <cell r="FH1194">
            <v>71.25</v>
          </cell>
          <cell r="FI1194">
            <v>79</v>
          </cell>
          <cell r="FJ1194">
            <v>72</v>
          </cell>
          <cell r="FK1194" t="str">
            <v/>
          </cell>
          <cell r="FL1194">
            <v>0</v>
          </cell>
          <cell r="FM1194">
            <v>79.33</v>
          </cell>
          <cell r="FN1194">
            <v>71.25</v>
          </cell>
          <cell r="FO1194">
            <v>79</v>
          </cell>
          <cell r="FP1194">
            <v>72</v>
          </cell>
          <cell r="FQ1194" t="str">
            <v/>
          </cell>
          <cell r="FR1194">
            <v>0</v>
          </cell>
          <cell r="FS1194">
            <v>79.33</v>
          </cell>
          <cell r="FT1194">
            <v>71.25</v>
          </cell>
          <cell r="FU1194">
            <v>79</v>
          </cell>
          <cell r="FV1194">
            <v>72</v>
          </cell>
          <cell r="FW1194" t="str">
            <v/>
          </cell>
          <cell r="FX1194">
            <v>0</v>
          </cell>
          <cell r="FY1194">
            <v>79.33</v>
          </cell>
          <cell r="FZ1194">
            <v>71.25</v>
          </cell>
          <cell r="GA1194">
            <v>79</v>
          </cell>
          <cell r="GB1194">
            <v>72</v>
          </cell>
          <cell r="GC1194" t="str">
            <v/>
          </cell>
          <cell r="GD1194">
            <v>0</v>
          </cell>
          <cell r="GE1194">
            <v>79.33</v>
          </cell>
          <cell r="GF1194">
            <v>71.25</v>
          </cell>
          <cell r="GG1194">
            <v>79</v>
          </cell>
          <cell r="GH1194">
            <v>72</v>
          </cell>
          <cell r="GI1194" t="str">
            <v/>
          </cell>
          <cell r="GJ1194">
            <v>0</v>
          </cell>
          <cell r="GK1194">
            <v>79.33</v>
          </cell>
          <cell r="GL1194">
            <v>71.25</v>
          </cell>
          <cell r="GM1194">
            <v>79</v>
          </cell>
          <cell r="GN1194">
            <v>72</v>
          </cell>
          <cell r="GO1194" t="str">
            <v/>
          </cell>
          <cell r="GP1194">
            <v>0</v>
          </cell>
          <cell r="GQ1194">
            <v>79.33</v>
          </cell>
          <cell r="GR1194">
            <v>71.25</v>
          </cell>
          <cell r="GS1194">
            <v>79</v>
          </cell>
          <cell r="GT1194">
            <v>72</v>
          </cell>
          <cell r="GU1194" t="str">
            <v/>
          </cell>
          <cell r="GV1194">
            <v>0</v>
          </cell>
          <cell r="GW1194">
            <v>81.92</v>
          </cell>
          <cell r="GX1194">
            <v>78.75</v>
          </cell>
          <cell r="GY1194">
            <v>70</v>
          </cell>
          <cell r="GZ1194">
            <v>78</v>
          </cell>
          <cell r="HA1194" t="str">
            <v>EKO-L</v>
          </cell>
          <cell r="HB1194">
            <v>0</v>
          </cell>
          <cell r="HC1194">
            <v>83.83</v>
          </cell>
          <cell r="HD1194">
            <v>75.75</v>
          </cell>
          <cell r="HE1194">
            <v>77.5</v>
          </cell>
          <cell r="HF1194">
            <v>79</v>
          </cell>
          <cell r="HH1194">
            <v>0</v>
          </cell>
          <cell r="HM1194" t="str">
            <v/>
          </cell>
          <cell r="HN1194" t="str">
            <v/>
          </cell>
          <cell r="HS1194">
            <v>0</v>
          </cell>
          <cell r="HT1194" t="str">
            <v>PKN</v>
          </cell>
          <cell r="HU1194">
            <v>0</v>
          </cell>
          <cell r="HV1194" t="str">
            <v>IND</v>
          </cell>
          <cell r="HW1194">
            <v>0</v>
          </cell>
          <cell r="HX1194" t="str">
            <v>MAT-W</v>
          </cell>
          <cell r="HY1194">
            <v>0</v>
          </cell>
          <cell r="HZ1194" t="str">
            <v>SEJ-W</v>
          </cell>
          <cell r="IA1194">
            <v>0</v>
          </cell>
          <cell r="IB1194" t="str">
            <v>IGR-W</v>
          </cell>
          <cell r="IC1194">
            <v>0</v>
          </cell>
          <cell r="ID1194" t="str">
            <v>SBO</v>
          </cell>
          <cell r="IE1194">
            <v>0</v>
          </cell>
          <cell r="IF1194" t="str">
            <v>PJO</v>
          </cell>
          <cell r="IG1194">
            <v>0</v>
          </cell>
          <cell r="IH1194" t="str">
            <v>PRA</v>
          </cell>
          <cell r="II1194">
            <v>0</v>
          </cell>
          <cell r="IJ1194" t="str">
            <v>JAW</v>
          </cell>
          <cell r="IK1194">
            <v>0</v>
          </cell>
          <cell r="IL1194" t="str">
            <v>ARB</v>
          </cell>
          <cell r="IM1194">
            <v>0</v>
          </cell>
          <cell r="IN1194" t="str">
            <v>PKM</v>
          </cell>
          <cell r="IO1194">
            <v>0</v>
          </cell>
          <cell r="IP1194" t="str">
            <v>MAT-P</v>
          </cell>
          <cell r="IQ1194">
            <v>0</v>
          </cell>
          <cell r="IR1194" t="str">
            <v>BIO-P</v>
          </cell>
          <cell r="IS1194">
            <v>0</v>
          </cell>
          <cell r="IT1194" t="str">
            <v>FIS-P</v>
          </cell>
          <cell r="IU1194">
            <v>0</v>
          </cell>
          <cell r="IV1194" t="str">
            <v>KIM-P</v>
          </cell>
          <cell r="IW1194">
            <v>0</v>
          </cell>
          <cell r="IX1194" t="str">
            <v>EKO-L</v>
          </cell>
          <cell r="IY1194">
            <v>0</v>
          </cell>
          <cell r="JA1194">
            <v>0</v>
          </cell>
        </row>
        <row r="1195">
          <cell r="Q1195" t="str">
            <v/>
          </cell>
          <cell r="AB1195" t="str">
            <v/>
          </cell>
          <cell r="AC1195">
            <v>21</v>
          </cell>
          <cell r="AI1195" t="str">
            <v/>
          </cell>
          <cell r="AJ1195">
            <v>0</v>
          </cell>
          <cell r="AK1195">
            <v>83.25</v>
          </cell>
          <cell r="AL1195">
            <v>84.5</v>
          </cell>
          <cell r="AM1195">
            <v>88</v>
          </cell>
          <cell r="AN1195">
            <v>80</v>
          </cell>
          <cell r="AO1195" t="str">
            <v/>
          </cell>
          <cell r="AP1195">
            <v>0</v>
          </cell>
          <cell r="AQ1195">
            <v>85</v>
          </cell>
          <cell r="AR1195">
            <v>0</v>
          </cell>
          <cell r="AS1195">
            <v>78.5</v>
          </cell>
          <cell r="AT1195">
            <v>81</v>
          </cell>
          <cell r="AU1195" t="str">
            <v/>
          </cell>
          <cell r="AV1195">
            <v>0</v>
          </cell>
          <cell r="AW1195">
            <v>81.83</v>
          </cell>
          <cell r="AX1195">
            <v>84</v>
          </cell>
          <cell r="AY1195">
            <v>88</v>
          </cell>
          <cell r="AZ1195">
            <v>80</v>
          </cell>
          <cell r="BA1195" t="str">
            <v/>
          </cell>
          <cell r="BB1195">
            <v>0</v>
          </cell>
          <cell r="BC1195">
            <v>86.75</v>
          </cell>
          <cell r="BD1195">
            <v>84.5</v>
          </cell>
          <cell r="BE1195">
            <v>88</v>
          </cell>
          <cell r="BF1195">
            <v>82</v>
          </cell>
          <cell r="BG1195" t="str">
            <v/>
          </cell>
          <cell r="BH1195">
            <v>0</v>
          </cell>
          <cell r="BI1195">
            <v>84.33</v>
          </cell>
          <cell r="BJ1195">
            <v>80</v>
          </cell>
          <cell r="BK1195">
            <v>77.75</v>
          </cell>
          <cell r="BL1195">
            <v>78</v>
          </cell>
          <cell r="BM1195" t="str">
            <v/>
          </cell>
          <cell r="BN1195">
            <v>0</v>
          </cell>
          <cell r="BO1195">
            <v>81.13</v>
          </cell>
          <cell r="BP1195">
            <v>78.25</v>
          </cell>
          <cell r="BQ1195">
            <v>77.75</v>
          </cell>
          <cell r="BR1195">
            <v>85</v>
          </cell>
          <cell r="BS1195" t="str">
            <v/>
          </cell>
          <cell r="BT1195">
            <v>0</v>
          </cell>
          <cell r="BU1195">
            <v>86.5</v>
          </cell>
          <cell r="BV1195">
            <v>84.25</v>
          </cell>
          <cell r="BW1195">
            <v>88.5</v>
          </cell>
          <cell r="BX1195">
            <v>88</v>
          </cell>
          <cell r="BY1195" t="str">
            <v/>
          </cell>
          <cell r="BZ1195">
            <v>0</v>
          </cell>
          <cell r="CA1195">
            <v>86.78</v>
          </cell>
          <cell r="CB1195">
            <v>81.75</v>
          </cell>
          <cell r="CC1195">
            <v>81</v>
          </cell>
          <cell r="CD1195">
            <v>82</v>
          </cell>
          <cell r="CE1195" t="str">
            <v/>
          </cell>
          <cell r="CF1195">
            <v>0</v>
          </cell>
          <cell r="CG1195">
            <v>86.25</v>
          </cell>
          <cell r="CH1195">
            <v>76.25</v>
          </cell>
          <cell r="CI1195">
            <v>78</v>
          </cell>
          <cell r="CJ1195">
            <v>82</v>
          </cell>
          <cell r="CK1195" t="str">
            <v/>
          </cell>
          <cell r="CL1195">
            <v>0</v>
          </cell>
          <cell r="CM1195">
            <v>76.17</v>
          </cell>
          <cell r="CN1195">
            <v>83.5</v>
          </cell>
          <cell r="CO1195">
            <v>80</v>
          </cell>
          <cell r="CP1195">
            <v>78</v>
          </cell>
          <cell r="CQ1195" t="str">
            <v/>
          </cell>
          <cell r="CR1195">
            <v>0</v>
          </cell>
          <cell r="CS1195">
            <v>82.08</v>
          </cell>
          <cell r="CT1195">
            <v>89.75</v>
          </cell>
          <cell r="CU1195">
            <v>86.5</v>
          </cell>
          <cell r="CV1195">
            <v>83</v>
          </cell>
          <cell r="CW1195" t="str">
            <v/>
          </cell>
          <cell r="CX1195">
            <v>0</v>
          </cell>
          <cell r="CY1195">
            <v>82.44</v>
          </cell>
          <cell r="CZ1195">
            <v>83.75</v>
          </cell>
          <cell r="DA1195">
            <v>76.75</v>
          </cell>
          <cell r="DB1195">
            <v>83</v>
          </cell>
          <cell r="DC1195" t="str">
            <v/>
          </cell>
          <cell r="DD1195">
            <v>0</v>
          </cell>
          <cell r="DE1195">
            <v>91</v>
          </cell>
          <cell r="DF1195">
            <v>81</v>
          </cell>
          <cell r="DG1195">
            <v>81.75</v>
          </cell>
          <cell r="DH1195">
            <v>88</v>
          </cell>
          <cell r="DI1195" t="str">
            <v/>
          </cell>
          <cell r="DJ1195">
            <v>0</v>
          </cell>
          <cell r="DK1195">
            <v>0</v>
          </cell>
          <cell r="DL1195">
            <v>0</v>
          </cell>
          <cell r="DM1195">
            <v>0</v>
          </cell>
          <cell r="DN1195">
            <v>85</v>
          </cell>
          <cell r="DO1195" t="str">
            <v/>
          </cell>
          <cell r="DP1195">
            <v>0</v>
          </cell>
          <cell r="DQ1195">
            <v>89</v>
          </cell>
          <cell r="DR1195">
            <v>85.5</v>
          </cell>
          <cell r="DS1195">
            <v>91.5</v>
          </cell>
          <cell r="DT1195">
            <v>82</v>
          </cell>
          <cell r="DU1195" t="str">
            <v/>
          </cell>
          <cell r="DV1195">
            <v>0</v>
          </cell>
          <cell r="DW1195">
            <v>91</v>
          </cell>
          <cell r="DX1195">
            <v>86.75</v>
          </cell>
          <cell r="DY1195">
            <v>79.75</v>
          </cell>
          <cell r="DZ1195">
            <v>85</v>
          </cell>
          <cell r="EA1195" t="str">
            <v/>
          </cell>
          <cell r="EB1195">
            <v>0</v>
          </cell>
          <cell r="EC1195">
            <v>79.78</v>
          </cell>
          <cell r="ED1195">
            <v>78.25</v>
          </cell>
          <cell r="EE1195">
            <v>84.25</v>
          </cell>
          <cell r="EF1195">
            <v>77</v>
          </cell>
          <cell r="EG1195" t="str">
            <v/>
          </cell>
          <cell r="EH1195">
            <v>0</v>
          </cell>
          <cell r="EI1195">
            <v>78.5</v>
          </cell>
          <cell r="EJ1195">
            <v>74.75</v>
          </cell>
          <cell r="EK1195">
            <v>74.5</v>
          </cell>
          <cell r="EL1195">
            <v>76</v>
          </cell>
          <cell r="EM1195" t="str">
            <v/>
          </cell>
          <cell r="EN1195">
            <v>0</v>
          </cell>
          <cell r="EO1195">
            <v>78.5</v>
          </cell>
          <cell r="EP1195">
            <v>74.75</v>
          </cell>
          <cell r="EQ1195">
            <v>74.5</v>
          </cell>
          <cell r="ER1195">
            <v>76</v>
          </cell>
          <cell r="ES1195" t="str">
            <v/>
          </cell>
          <cell r="ET1195">
            <v>0</v>
          </cell>
          <cell r="EU1195">
            <v>78.5</v>
          </cell>
          <cell r="EV1195">
            <v>74.75</v>
          </cell>
          <cell r="EW1195">
            <v>74.5</v>
          </cell>
          <cell r="EX1195">
            <v>76</v>
          </cell>
          <cell r="EY1195" t="str">
            <v/>
          </cell>
          <cell r="EZ1195">
            <v>0</v>
          </cell>
          <cell r="FA1195">
            <v>79.33</v>
          </cell>
          <cell r="FB1195">
            <v>71.25</v>
          </cell>
          <cell r="FC1195">
            <v>79</v>
          </cell>
          <cell r="FD1195">
            <v>72</v>
          </cell>
          <cell r="FE1195" t="str">
            <v/>
          </cell>
          <cell r="FF1195">
            <v>0</v>
          </cell>
          <cell r="FG1195">
            <v>79.33</v>
          </cell>
          <cell r="FH1195">
            <v>71.25</v>
          </cell>
          <cell r="FI1195">
            <v>79</v>
          </cell>
          <cell r="FJ1195">
            <v>72</v>
          </cell>
          <cell r="FK1195" t="str">
            <v/>
          </cell>
          <cell r="FL1195">
            <v>0</v>
          </cell>
          <cell r="FM1195">
            <v>79.33</v>
          </cell>
          <cell r="FN1195">
            <v>71.25</v>
          </cell>
          <cell r="FO1195">
            <v>79</v>
          </cell>
          <cell r="FP1195">
            <v>72</v>
          </cell>
          <cell r="FQ1195" t="str">
            <v/>
          </cell>
          <cell r="FR1195">
            <v>0</v>
          </cell>
          <cell r="FS1195">
            <v>79.33</v>
          </cell>
          <cell r="FT1195">
            <v>71.25</v>
          </cell>
          <cell r="FU1195">
            <v>79</v>
          </cell>
          <cell r="FV1195">
            <v>72</v>
          </cell>
          <cell r="FW1195" t="str">
            <v/>
          </cell>
          <cell r="FX1195">
            <v>0</v>
          </cell>
          <cell r="FY1195">
            <v>79.33</v>
          </cell>
          <cell r="FZ1195">
            <v>71.25</v>
          </cell>
          <cell r="GA1195">
            <v>79</v>
          </cell>
          <cell r="GB1195">
            <v>72</v>
          </cell>
          <cell r="GC1195" t="str">
            <v/>
          </cell>
          <cell r="GD1195">
            <v>0</v>
          </cell>
          <cell r="GE1195">
            <v>79.33</v>
          </cell>
          <cell r="GF1195">
            <v>71.25</v>
          </cell>
          <cell r="GG1195">
            <v>79</v>
          </cell>
          <cell r="GH1195">
            <v>72</v>
          </cell>
          <cell r="GI1195" t="str">
            <v/>
          </cell>
          <cell r="GJ1195">
            <v>0</v>
          </cell>
          <cell r="GK1195">
            <v>79.33</v>
          </cell>
          <cell r="GL1195">
            <v>71.25</v>
          </cell>
          <cell r="GM1195">
            <v>79</v>
          </cell>
          <cell r="GN1195">
            <v>72</v>
          </cell>
          <cell r="GO1195" t="str">
            <v/>
          </cell>
          <cell r="GP1195">
            <v>0</v>
          </cell>
          <cell r="GQ1195">
            <v>79.33</v>
          </cell>
          <cell r="GR1195">
            <v>71.25</v>
          </cell>
          <cell r="GS1195">
            <v>79</v>
          </cell>
          <cell r="GT1195">
            <v>72</v>
          </cell>
          <cell r="GU1195" t="str">
            <v/>
          </cell>
          <cell r="GV1195">
            <v>0</v>
          </cell>
          <cell r="GW1195">
            <v>81.92</v>
          </cell>
          <cell r="GX1195">
            <v>78.75</v>
          </cell>
          <cell r="GY1195">
            <v>70</v>
          </cell>
          <cell r="GZ1195">
            <v>78</v>
          </cell>
          <cell r="HA1195" t="str">
            <v>EKO-L</v>
          </cell>
          <cell r="HB1195">
            <v>0</v>
          </cell>
          <cell r="HC1195">
            <v>83.83</v>
          </cell>
          <cell r="HD1195">
            <v>75.75</v>
          </cell>
          <cell r="HE1195">
            <v>77.5</v>
          </cell>
          <cell r="HF1195">
            <v>79</v>
          </cell>
          <cell r="HH1195">
            <v>0</v>
          </cell>
          <cell r="HM1195" t="str">
            <v/>
          </cell>
          <cell r="HN1195" t="str">
            <v/>
          </cell>
          <cell r="HS1195">
            <v>0</v>
          </cell>
          <cell r="HT1195" t="str">
            <v>PKN</v>
          </cell>
          <cell r="HU1195">
            <v>0</v>
          </cell>
          <cell r="HV1195" t="str">
            <v>IND</v>
          </cell>
          <cell r="HW1195">
            <v>0</v>
          </cell>
          <cell r="HX1195" t="str">
            <v>MAT-W</v>
          </cell>
          <cell r="HY1195">
            <v>0</v>
          </cell>
          <cell r="HZ1195" t="str">
            <v>SEJ-W</v>
          </cell>
          <cell r="IA1195">
            <v>0</v>
          </cell>
          <cell r="IB1195" t="str">
            <v>IGR-W</v>
          </cell>
          <cell r="IC1195">
            <v>0</v>
          </cell>
          <cell r="ID1195" t="str">
            <v>SBO</v>
          </cell>
          <cell r="IE1195">
            <v>0</v>
          </cell>
          <cell r="IF1195" t="str">
            <v>PJO</v>
          </cell>
          <cell r="IG1195">
            <v>0</v>
          </cell>
          <cell r="IH1195" t="str">
            <v>PRA</v>
          </cell>
          <cell r="II1195">
            <v>0</v>
          </cell>
          <cell r="IJ1195" t="str">
            <v>JAW</v>
          </cell>
          <cell r="IK1195">
            <v>0</v>
          </cell>
          <cell r="IL1195" t="str">
            <v>ARB</v>
          </cell>
          <cell r="IM1195">
            <v>0</v>
          </cell>
          <cell r="IN1195" t="str">
            <v>PKM</v>
          </cell>
          <cell r="IO1195">
            <v>0</v>
          </cell>
          <cell r="IP1195" t="str">
            <v>MAT-P</v>
          </cell>
          <cell r="IQ1195">
            <v>0</v>
          </cell>
          <cell r="IR1195" t="str">
            <v>BIO-P</v>
          </cell>
          <cell r="IS1195">
            <v>0</v>
          </cell>
          <cell r="IT1195" t="str">
            <v>FIS-P</v>
          </cell>
          <cell r="IU1195">
            <v>0</v>
          </cell>
          <cell r="IV1195" t="str">
            <v>KIM-P</v>
          </cell>
          <cell r="IW1195">
            <v>0</v>
          </cell>
          <cell r="IX1195" t="str">
            <v>EKO-L</v>
          </cell>
          <cell r="IY1195">
            <v>0</v>
          </cell>
          <cell r="JA1195">
            <v>0</v>
          </cell>
        </row>
        <row r="1196">
          <cell r="Q1196" t="str">
            <v/>
          </cell>
          <cell r="AB1196" t="str">
            <v/>
          </cell>
          <cell r="AC1196">
            <v>22</v>
          </cell>
          <cell r="AI1196" t="str">
            <v/>
          </cell>
          <cell r="AJ1196">
            <v>0</v>
          </cell>
          <cell r="AK1196">
            <v>83.25</v>
          </cell>
          <cell r="AL1196">
            <v>84.5</v>
          </cell>
          <cell r="AM1196">
            <v>88</v>
          </cell>
          <cell r="AN1196">
            <v>80</v>
          </cell>
          <cell r="AO1196" t="str">
            <v/>
          </cell>
          <cell r="AP1196">
            <v>0</v>
          </cell>
          <cell r="AQ1196">
            <v>85</v>
          </cell>
          <cell r="AR1196">
            <v>0</v>
          </cell>
          <cell r="AS1196">
            <v>78.5</v>
          </cell>
          <cell r="AT1196">
            <v>81</v>
          </cell>
          <cell r="AU1196" t="str">
            <v/>
          </cell>
          <cell r="AV1196">
            <v>0</v>
          </cell>
          <cell r="AW1196">
            <v>81.83</v>
          </cell>
          <cell r="AX1196">
            <v>84</v>
          </cell>
          <cell r="AY1196">
            <v>88</v>
          </cell>
          <cell r="AZ1196">
            <v>80</v>
          </cell>
          <cell r="BA1196" t="str">
            <v/>
          </cell>
          <cell r="BB1196">
            <v>0</v>
          </cell>
          <cell r="BC1196">
            <v>86.75</v>
          </cell>
          <cell r="BD1196">
            <v>84.5</v>
          </cell>
          <cell r="BE1196">
            <v>88</v>
          </cell>
          <cell r="BF1196">
            <v>82</v>
          </cell>
          <cell r="BG1196" t="str">
            <v/>
          </cell>
          <cell r="BH1196">
            <v>0</v>
          </cell>
          <cell r="BI1196">
            <v>84.33</v>
          </cell>
          <cell r="BJ1196">
            <v>80</v>
          </cell>
          <cell r="BK1196">
            <v>77.75</v>
          </cell>
          <cell r="BL1196">
            <v>78</v>
          </cell>
          <cell r="BM1196" t="str">
            <v/>
          </cell>
          <cell r="BN1196">
            <v>0</v>
          </cell>
          <cell r="BO1196">
            <v>81.13</v>
          </cell>
          <cell r="BP1196">
            <v>78.25</v>
          </cell>
          <cell r="BQ1196">
            <v>77.75</v>
          </cell>
          <cell r="BR1196">
            <v>85</v>
          </cell>
          <cell r="BS1196" t="str">
            <v/>
          </cell>
          <cell r="BT1196">
            <v>0</v>
          </cell>
          <cell r="BU1196">
            <v>86.5</v>
          </cell>
          <cell r="BV1196">
            <v>84.25</v>
          </cell>
          <cell r="BW1196">
            <v>88.5</v>
          </cell>
          <cell r="BX1196">
            <v>88</v>
          </cell>
          <cell r="BY1196" t="str">
            <v/>
          </cell>
          <cell r="BZ1196">
            <v>0</v>
          </cell>
          <cell r="CA1196">
            <v>86.78</v>
          </cell>
          <cell r="CB1196">
            <v>81.75</v>
          </cell>
          <cell r="CC1196">
            <v>81</v>
          </cell>
          <cell r="CD1196">
            <v>82</v>
          </cell>
          <cell r="CE1196" t="str">
            <v/>
          </cell>
          <cell r="CF1196">
            <v>0</v>
          </cell>
          <cell r="CG1196">
            <v>86.25</v>
          </cell>
          <cell r="CH1196">
            <v>76.25</v>
          </cell>
          <cell r="CI1196">
            <v>78</v>
          </cell>
          <cell r="CJ1196">
            <v>82</v>
          </cell>
          <cell r="CK1196" t="str">
            <v/>
          </cell>
          <cell r="CL1196">
            <v>0</v>
          </cell>
          <cell r="CM1196">
            <v>76.17</v>
          </cell>
          <cell r="CN1196">
            <v>83.5</v>
          </cell>
          <cell r="CO1196">
            <v>80</v>
          </cell>
          <cell r="CP1196">
            <v>78</v>
          </cell>
          <cell r="CQ1196" t="str">
            <v/>
          </cell>
          <cell r="CR1196">
            <v>0</v>
          </cell>
          <cell r="CS1196">
            <v>82.08</v>
          </cell>
          <cell r="CT1196">
            <v>89.75</v>
          </cell>
          <cell r="CU1196">
            <v>86.5</v>
          </cell>
          <cell r="CV1196">
            <v>83</v>
          </cell>
          <cell r="CW1196" t="str">
            <v/>
          </cell>
          <cell r="CX1196">
            <v>0</v>
          </cell>
          <cell r="CY1196">
            <v>82.44</v>
          </cell>
          <cell r="CZ1196">
            <v>83.75</v>
          </cell>
          <cell r="DA1196">
            <v>76.75</v>
          </cell>
          <cell r="DB1196">
            <v>83</v>
          </cell>
          <cell r="DC1196" t="str">
            <v/>
          </cell>
          <cell r="DD1196">
            <v>0</v>
          </cell>
          <cell r="DE1196">
            <v>91</v>
          </cell>
          <cell r="DF1196">
            <v>81</v>
          </cell>
          <cell r="DG1196">
            <v>81.75</v>
          </cell>
          <cell r="DH1196">
            <v>88</v>
          </cell>
          <cell r="DI1196" t="str">
            <v/>
          </cell>
          <cell r="DJ1196">
            <v>0</v>
          </cell>
          <cell r="DK1196">
            <v>0</v>
          </cell>
          <cell r="DL1196">
            <v>0</v>
          </cell>
          <cell r="DM1196">
            <v>0</v>
          </cell>
          <cell r="DN1196">
            <v>85</v>
          </cell>
          <cell r="DO1196" t="str">
            <v/>
          </cell>
          <cell r="DP1196">
            <v>0</v>
          </cell>
          <cell r="DQ1196">
            <v>89</v>
          </cell>
          <cell r="DR1196">
            <v>85.5</v>
          </cell>
          <cell r="DS1196">
            <v>91.5</v>
          </cell>
          <cell r="DT1196">
            <v>82</v>
          </cell>
          <cell r="DU1196" t="str">
            <v/>
          </cell>
          <cell r="DV1196">
            <v>0</v>
          </cell>
          <cell r="DW1196">
            <v>91</v>
          </cell>
          <cell r="DX1196">
            <v>86.75</v>
          </cell>
          <cell r="DY1196">
            <v>79.75</v>
          </cell>
          <cell r="DZ1196">
            <v>85</v>
          </cell>
          <cell r="EA1196" t="str">
            <v/>
          </cell>
          <cell r="EB1196">
            <v>0</v>
          </cell>
          <cell r="EC1196">
            <v>79.78</v>
          </cell>
          <cell r="ED1196">
            <v>78.25</v>
          </cell>
          <cell r="EE1196">
            <v>84.25</v>
          </cell>
          <cell r="EF1196">
            <v>77</v>
          </cell>
          <cell r="EG1196" t="str">
            <v/>
          </cell>
          <cell r="EH1196">
            <v>0</v>
          </cell>
          <cell r="EI1196">
            <v>78.5</v>
          </cell>
          <cell r="EJ1196">
            <v>74.75</v>
          </cell>
          <cell r="EK1196">
            <v>74.5</v>
          </cell>
          <cell r="EL1196">
            <v>76</v>
          </cell>
          <cell r="EM1196" t="str">
            <v/>
          </cell>
          <cell r="EN1196">
            <v>0</v>
          </cell>
          <cell r="EO1196">
            <v>78.5</v>
          </cell>
          <cell r="EP1196">
            <v>74.75</v>
          </cell>
          <cell r="EQ1196">
            <v>74.5</v>
          </cell>
          <cell r="ER1196">
            <v>76</v>
          </cell>
          <cell r="ES1196" t="str">
            <v/>
          </cell>
          <cell r="ET1196">
            <v>0</v>
          </cell>
          <cell r="EU1196">
            <v>78.5</v>
          </cell>
          <cell r="EV1196">
            <v>74.75</v>
          </cell>
          <cell r="EW1196">
            <v>74.5</v>
          </cell>
          <cell r="EX1196">
            <v>76</v>
          </cell>
          <cell r="EY1196" t="str">
            <v/>
          </cell>
          <cell r="EZ1196">
            <v>0</v>
          </cell>
          <cell r="FA1196">
            <v>79.33</v>
          </cell>
          <cell r="FB1196">
            <v>71.25</v>
          </cell>
          <cell r="FC1196">
            <v>79</v>
          </cell>
          <cell r="FD1196">
            <v>72</v>
          </cell>
          <cell r="FE1196" t="str">
            <v/>
          </cell>
          <cell r="FF1196">
            <v>0</v>
          </cell>
          <cell r="FG1196">
            <v>79.33</v>
          </cell>
          <cell r="FH1196">
            <v>71.25</v>
          </cell>
          <cell r="FI1196">
            <v>79</v>
          </cell>
          <cell r="FJ1196">
            <v>72</v>
          </cell>
          <cell r="FK1196" t="str">
            <v/>
          </cell>
          <cell r="FL1196">
            <v>0</v>
          </cell>
          <cell r="FM1196">
            <v>79.33</v>
          </cell>
          <cell r="FN1196">
            <v>71.25</v>
          </cell>
          <cell r="FO1196">
            <v>79</v>
          </cell>
          <cell r="FP1196">
            <v>72</v>
          </cell>
          <cell r="FQ1196" t="str">
            <v/>
          </cell>
          <cell r="FR1196">
            <v>0</v>
          </cell>
          <cell r="FS1196">
            <v>79.33</v>
          </cell>
          <cell r="FT1196">
            <v>71.25</v>
          </cell>
          <cell r="FU1196">
            <v>79</v>
          </cell>
          <cell r="FV1196">
            <v>72</v>
          </cell>
          <cell r="FW1196" t="str">
            <v/>
          </cell>
          <cell r="FX1196">
            <v>0</v>
          </cell>
          <cell r="FY1196">
            <v>79.33</v>
          </cell>
          <cell r="FZ1196">
            <v>71.25</v>
          </cell>
          <cell r="GA1196">
            <v>79</v>
          </cell>
          <cell r="GB1196">
            <v>72</v>
          </cell>
          <cell r="GC1196" t="str">
            <v/>
          </cell>
          <cell r="GD1196">
            <v>0</v>
          </cell>
          <cell r="GE1196">
            <v>79.33</v>
          </cell>
          <cell r="GF1196">
            <v>71.25</v>
          </cell>
          <cell r="GG1196">
            <v>79</v>
          </cell>
          <cell r="GH1196">
            <v>72</v>
          </cell>
          <cell r="GI1196" t="str">
            <v/>
          </cell>
          <cell r="GJ1196">
            <v>0</v>
          </cell>
          <cell r="GK1196">
            <v>79.33</v>
          </cell>
          <cell r="GL1196">
            <v>71.25</v>
          </cell>
          <cell r="GM1196">
            <v>79</v>
          </cell>
          <cell r="GN1196">
            <v>72</v>
          </cell>
          <cell r="GO1196" t="str">
            <v/>
          </cell>
          <cell r="GP1196">
            <v>0</v>
          </cell>
          <cell r="GQ1196">
            <v>79.33</v>
          </cell>
          <cell r="GR1196">
            <v>71.25</v>
          </cell>
          <cell r="GS1196">
            <v>79</v>
          </cell>
          <cell r="GT1196">
            <v>72</v>
          </cell>
          <cell r="GU1196" t="str">
            <v/>
          </cell>
          <cell r="GV1196">
            <v>0</v>
          </cell>
          <cell r="GW1196">
            <v>81.92</v>
          </cell>
          <cell r="GX1196">
            <v>78.75</v>
          </cell>
          <cell r="GY1196">
            <v>70</v>
          </cell>
          <cell r="GZ1196">
            <v>78</v>
          </cell>
          <cell r="HA1196" t="str">
            <v>EKO-L</v>
          </cell>
          <cell r="HB1196">
            <v>0</v>
          </cell>
          <cell r="HC1196">
            <v>83.83</v>
          </cell>
          <cell r="HD1196">
            <v>75.75</v>
          </cell>
          <cell r="HE1196">
            <v>77.5</v>
          </cell>
          <cell r="HF1196">
            <v>79</v>
          </cell>
          <cell r="HH1196">
            <v>0</v>
          </cell>
          <cell r="HM1196" t="str">
            <v/>
          </cell>
          <cell r="HN1196" t="str">
            <v/>
          </cell>
          <cell r="HS1196">
            <v>0</v>
          </cell>
          <cell r="HT1196" t="str">
            <v>PKN</v>
          </cell>
          <cell r="HU1196">
            <v>0</v>
          </cell>
          <cell r="HV1196" t="str">
            <v>IND</v>
          </cell>
          <cell r="HW1196">
            <v>0</v>
          </cell>
          <cell r="HX1196" t="str">
            <v>MAT-W</v>
          </cell>
          <cell r="HY1196">
            <v>0</v>
          </cell>
          <cell r="HZ1196" t="str">
            <v>SEJ-W</v>
          </cell>
          <cell r="IA1196">
            <v>0</v>
          </cell>
          <cell r="IB1196" t="str">
            <v>IGR-W</v>
          </cell>
          <cell r="IC1196">
            <v>0</v>
          </cell>
          <cell r="ID1196" t="str">
            <v>SBO</v>
          </cell>
          <cell r="IE1196">
            <v>0</v>
          </cell>
          <cell r="IF1196" t="str">
            <v>PJO</v>
          </cell>
          <cell r="IG1196">
            <v>0</v>
          </cell>
          <cell r="IH1196" t="str">
            <v>PRA</v>
          </cell>
          <cell r="II1196">
            <v>0</v>
          </cell>
          <cell r="IJ1196" t="str">
            <v>JAW</v>
          </cell>
          <cell r="IK1196">
            <v>0</v>
          </cell>
          <cell r="IL1196" t="str">
            <v>ARB</v>
          </cell>
          <cell r="IM1196">
            <v>0</v>
          </cell>
          <cell r="IN1196" t="str">
            <v>PKM</v>
          </cell>
          <cell r="IO1196">
            <v>0</v>
          </cell>
          <cell r="IP1196" t="str">
            <v>MAT-P</v>
          </cell>
          <cell r="IQ1196">
            <v>0</v>
          </cell>
          <cell r="IR1196" t="str">
            <v>BIO-P</v>
          </cell>
          <cell r="IS1196">
            <v>0</v>
          </cell>
          <cell r="IT1196" t="str">
            <v>FIS-P</v>
          </cell>
          <cell r="IU1196">
            <v>0</v>
          </cell>
          <cell r="IV1196" t="str">
            <v>KIM-P</v>
          </cell>
          <cell r="IW1196">
            <v>0</v>
          </cell>
          <cell r="IX1196" t="str">
            <v>EKO-L</v>
          </cell>
          <cell r="IY1196">
            <v>0</v>
          </cell>
          <cell r="JA1196">
            <v>0</v>
          </cell>
        </row>
        <row r="1197">
          <cell r="Q1197" t="str">
            <v/>
          </cell>
          <cell r="AB1197" t="str">
            <v/>
          </cell>
          <cell r="AC1197">
            <v>23</v>
          </cell>
          <cell r="AI1197" t="str">
            <v/>
          </cell>
          <cell r="AJ1197">
            <v>0</v>
          </cell>
          <cell r="AK1197">
            <v>83.25</v>
          </cell>
          <cell r="AL1197">
            <v>84.5</v>
          </cell>
          <cell r="AM1197">
            <v>88</v>
          </cell>
          <cell r="AN1197">
            <v>80</v>
          </cell>
          <cell r="AO1197" t="str">
            <v/>
          </cell>
          <cell r="AP1197">
            <v>0</v>
          </cell>
          <cell r="AQ1197">
            <v>85</v>
          </cell>
          <cell r="AR1197">
            <v>0</v>
          </cell>
          <cell r="AS1197">
            <v>78.5</v>
          </cell>
          <cell r="AT1197">
            <v>81</v>
          </cell>
          <cell r="AU1197" t="str">
            <v/>
          </cell>
          <cell r="AV1197">
            <v>0</v>
          </cell>
          <cell r="AW1197">
            <v>81.83</v>
          </cell>
          <cell r="AX1197">
            <v>84</v>
          </cell>
          <cell r="AY1197">
            <v>88</v>
          </cell>
          <cell r="AZ1197">
            <v>80</v>
          </cell>
          <cell r="BA1197" t="str">
            <v/>
          </cell>
          <cell r="BB1197">
            <v>0</v>
          </cell>
          <cell r="BC1197">
            <v>86.75</v>
          </cell>
          <cell r="BD1197">
            <v>84.5</v>
          </cell>
          <cell r="BE1197">
            <v>88</v>
          </cell>
          <cell r="BF1197">
            <v>82</v>
          </cell>
          <cell r="BG1197" t="str">
            <v/>
          </cell>
          <cell r="BH1197">
            <v>0</v>
          </cell>
          <cell r="BI1197">
            <v>84.33</v>
          </cell>
          <cell r="BJ1197">
            <v>80</v>
          </cell>
          <cell r="BK1197">
            <v>77.75</v>
          </cell>
          <cell r="BL1197">
            <v>78</v>
          </cell>
          <cell r="BM1197" t="str">
            <v/>
          </cell>
          <cell r="BN1197">
            <v>0</v>
          </cell>
          <cell r="BO1197">
            <v>81.13</v>
          </cell>
          <cell r="BP1197">
            <v>78.25</v>
          </cell>
          <cell r="BQ1197">
            <v>77.75</v>
          </cell>
          <cell r="BR1197">
            <v>85</v>
          </cell>
          <cell r="BS1197" t="str">
            <v/>
          </cell>
          <cell r="BT1197">
            <v>0</v>
          </cell>
          <cell r="BU1197">
            <v>86.5</v>
          </cell>
          <cell r="BV1197">
            <v>84.25</v>
          </cell>
          <cell r="BW1197">
            <v>88.5</v>
          </cell>
          <cell r="BX1197">
            <v>88</v>
          </cell>
          <cell r="BY1197" t="str">
            <v/>
          </cell>
          <cell r="BZ1197">
            <v>0</v>
          </cell>
          <cell r="CA1197">
            <v>86.78</v>
          </cell>
          <cell r="CB1197">
            <v>81.75</v>
          </cell>
          <cell r="CC1197">
            <v>81</v>
          </cell>
          <cell r="CD1197">
            <v>82</v>
          </cell>
          <cell r="CE1197" t="str">
            <v/>
          </cell>
          <cell r="CF1197">
            <v>0</v>
          </cell>
          <cell r="CG1197">
            <v>86.25</v>
          </cell>
          <cell r="CH1197">
            <v>76.25</v>
          </cell>
          <cell r="CI1197">
            <v>78</v>
          </cell>
          <cell r="CJ1197">
            <v>82</v>
          </cell>
          <cell r="CK1197" t="str">
            <v/>
          </cell>
          <cell r="CL1197">
            <v>0</v>
          </cell>
          <cell r="CM1197">
            <v>76.17</v>
          </cell>
          <cell r="CN1197">
            <v>83.5</v>
          </cell>
          <cell r="CO1197">
            <v>80</v>
          </cell>
          <cell r="CP1197">
            <v>78</v>
          </cell>
          <cell r="CQ1197" t="str">
            <v/>
          </cell>
          <cell r="CR1197">
            <v>0</v>
          </cell>
          <cell r="CS1197">
            <v>82.08</v>
          </cell>
          <cell r="CT1197">
            <v>89.75</v>
          </cell>
          <cell r="CU1197">
            <v>86.5</v>
          </cell>
          <cell r="CV1197">
            <v>83</v>
          </cell>
          <cell r="CW1197" t="str">
            <v/>
          </cell>
          <cell r="CX1197">
            <v>0</v>
          </cell>
          <cell r="CY1197">
            <v>82.44</v>
          </cell>
          <cell r="CZ1197">
            <v>83.75</v>
          </cell>
          <cell r="DA1197">
            <v>76.75</v>
          </cell>
          <cell r="DB1197">
            <v>83</v>
          </cell>
          <cell r="DC1197" t="str">
            <v/>
          </cell>
          <cell r="DD1197">
            <v>0</v>
          </cell>
          <cell r="DE1197">
            <v>91</v>
          </cell>
          <cell r="DF1197">
            <v>81</v>
          </cell>
          <cell r="DG1197">
            <v>81.75</v>
          </cell>
          <cell r="DH1197">
            <v>88</v>
          </cell>
          <cell r="DI1197" t="str">
            <v/>
          </cell>
          <cell r="DJ1197">
            <v>0</v>
          </cell>
          <cell r="DK1197">
            <v>0</v>
          </cell>
          <cell r="DL1197">
            <v>0</v>
          </cell>
          <cell r="DM1197">
            <v>0</v>
          </cell>
          <cell r="DN1197">
            <v>85</v>
          </cell>
          <cell r="DO1197" t="str">
            <v/>
          </cell>
          <cell r="DP1197">
            <v>0</v>
          </cell>
          <cell r="DQ1197">
            <v>89</v>
          </cell>
          <cell r="DR1197">
            <v>85.5</v>
          </cell>
          <cell r="DS1197">
            <v>91.5</v>
          </cell>
          <cell r="DT1197">
            <v>82</v>
          </cell>
          <cell r="DU1197" t="str">
            <v/>
          </cell>
          <cell r="DV1197">
            <v>0</v>
          </cell>
          <cell r="DW1197">
            <v>91</v>
          </cell>
          <cell r="DX1197">
            <v>86.75</v>
          </cell>
          <cell r="DY1197">
            <v>79.75</v>
          </cell>
          <cell r="DZ1197">
            <v>85</v>
          </cell>
          <cell r="EA1197" t="str">
            <v/>
          </cell>
          <cell r="EB1197">
            <v>0</v>
          </cell>
          <cell r="EC1197">
            <v>79.78</v>
          </cell>
          <cell r="ED1197">
            <v>78.25</v>
          </cell>
          <cell r="EE1197">
            <v>84.25</v>
          </cell>
          <cell r="EF1197">
            <v>77</v>
          </cell>
          <cell r="EG1197" t="str">
            <v/>
          </cell>
          <cell r="EH1197">
            <v>0</v>
          </cell>
          <cell r="EI1197">
            <v>78.5</v>
          </cell>
          <cell r="EJ1197">
            <v>74.75</v>
          </cell>
          <cell r="EK1197">
            <v>74.5</v>
          </cell>
          <cell r="EL1197">
            <v>76</v>
          </cell>
          <cell r="EM1197" t="str">
            <v/>
          </cell>
          <cell r="EN1197">
            <v>0</v>
          </cell>
          <cell r="EO1197">
            <v>78.5</v>
          </cell>
          <cell r="EP1197">
            <v>74.75</v>
          </cell>
          <cell r="EQ1197">
            <v>74.5</v>
          </cell>
          <cell r="ER1197">
            <v>76</v>
          </cell>
          <cell r="ES1197" t="str">
            <v/>
          </cell>
          <cell r="ET1197">
            <v>0</v>
          </cell>
          <cell r="EU1197">
            <v>78.5</v>
          </cell>
          <cell r="EV1197">
            <v>74.75</v>
          </cell>
          <cell r="EW1197">
            <v>74.5</v>
          </cell>
          <cell r="EX1197">
            <v>76</v>
          </cell>
          <cell r="EY1197" t="str">
            <v/>
          </cell>
          <cell r="EZ1197">
            <v>0</v>
          </cell>
          <cell r="FA1197">
            <v>79.33</v>
          </cell>
          <cell r="FB1197">
            <v>71.25</v>
          </cell>
          <cell r="FC1197">
            <v>79</v>
          </cell>
          <cell r="FD1197">
            <v>72</v>
          </cell>
          <cell r="FE1197" t="str">
            <v/>
          </cell>
          <cell r="FF1197">
            <v>0</v>
          </cell>
          <cell r="FG1197">
            <v>79.33</v>
          </cell>
          <cell r="FH1197">
            <v>71.25</v>
          </cell>
          <cell r="FI1197">
            <v>79</v>
          </cell>
          <cell r="FJ1197">
            <v>72</v>
          </cell>
          <cell r="FK1197" t="str">
            <v/>
          </cell>
          <cell r="FL1197">
            <v>0</v>
          </cell>
          <cell r="FM1197">
            <v>79.33</v>
          </cell>
          <cell r="FN1197">
            <v>71.25</v>
          </cell>
          <cell r="FO1197">
            <v>79</v>
          </cell>
          <cell r="FP1197">
            <v>72</v>
          </cell>
          <cell r="FQ1197" t="str">
            <v/>
          </cell>
          <cell r="FR1197">
            <v>0</v>
          </cell>
          <cell r="FS1197">
            <v>79.33</v>
          </cell>
          <cell r="FT1197">
            <v>71.25</v>
          </cell>
          <cell r="FU1197">
            <v>79</v>
          </cell>
          <cell r="FV1197">
            <v>72</v>
          </cell>
          <cell r="FW1197" t="str">
            <v/>
          </cell>
          <cell r="FX1197">
            <v>0</v>
          </cell>
          <cell r="FY1197">
            <v>79.33</v>
          </cell>
          <cell r="FZ1197">
            <v>71.25</v>
          </cell>
          <cell r="GA1197">
            <v>79</v>
          </cell>
          <cell r="GB1197">
            <v>72</v>
          </cell>
          <cell r="GC1197" t="str">
            <v/>
          </cell>
          <cell r="GD1197">
            <v>0</v>
          </cell>
          <cell r="GE1197">
            <v>79.33</v>
          </cell>
          <cell r="GF1197">
            <v>71.25</v>
          </cell>
          <cell r="GG1197">
            <v>79</v>
          </cell>
          <cell r="GH1197">
            <v>72</v>
          </cell>
          <cell r="GI1197" t="str">
            <v/>
          </cell>
          <cell r="GJ1197">
            <v>0</v>
          </cell>
          <cell r="GK1197">
            <v>79.33</v>
          </cell>
          <cell r="GL1197">
            <v>71.25</v>
          </cell>
          <cell r="GM1197">
            <v>79</v>
          </cell>
          <cell r="GN1197">
            <v>72</v>
          </cell>
          <cell r="GO1197" t="str">
            <v/>
          </cell>
          <cell r="GP1197">
            <v>0</v>
          </cell>
          <cell r="GQ1197">
            <v>79.33</v>
          </cell>
          <cell r="GR1197">
            <v>71.25</v>
          </cell>
          <cell r="GS1197">
            <v>79</v>
          </cell>
          <cell r="GT1197">
            <v>72</v>
          </cell>
          <cell r="GU1197" t="str">
            <v/>
          </cell>
          <cell r="GV1197">
            <v>0</v>
          </cell>
          <cell r="GW1197">
            <v>81.92</v>
          </cell>
          <cell r="GX1197">
            <v>78.75</v>
          </cell>
          <cell r="GY1197">
            <v>70</v>
          </cell>
          <cell r="GZ1197">
            <v>78</v>
          </cell>
          <cell r="HA1197" t="str">
            <v>EKO-L</v>
          </cell>
          <cell r="HB1197">
            <v>0</v>
          </cell>
          <cell r="HC1197">
            <v>83.83</v>
          </cell>
          <cell r="HD1197">
            <v>75.75</v>
          </cell>
          <cell r="HE1197">
            <v>77.5</v>
          </cell>
          <cell r="HF1197">
            <v>79</v>
          </cell>
          <cell r="HH1197">
            <v>0</v>
          </cell>
          <cell r="HM1197" t="str">
            <v/>
          </cell>
          <cell r="HN1197" t="str">
            <v/>
          </cell>
          <cell r="HS1197">
            <v>0</v>
          </cell>
          <cell r="HT1197" t="str">
            <v>PKN</v>
          </cell>
          <cell r="HU1197">
            <v>0</v>
          </cell>
          <cell r="HV1197" t="str">
            <v>IND</v>
          </cell>
          <cell r="HW1197">
            <v>0</v>
          </cell>
          <cell r="HX1197" t="str">
            <v>MAT-W</v>
          </cell>
          <cell r="HY1197">
            <v>0</v>
          </cell>
          <cell r="HZ1197" t="str">
            <v>SEJ-W</v>
          </cell>
          <cell r="IA1197">
            <v>0</v>
          </cell>
          <cell r="IB1197" t="str">
            <v>IGR-W</v>
          </cell>
          <cell r="IC1197">
            <v>0</v>
          </cell>
          <cell r="ID1197" t="str">
            <v>SBO</v>
          </cell>
          <cell r="IE1197">
            <v>0</v>
          </cell>
          <cell r="IF1197" t="str">
            <v>PJO</v>
          </cell>
          <cell r="IG1197">
            <v>0</v>
          </cell>
          <cell r="IH1197" t="str">
            <v>PRA</v>
          </cell>
          <cell r="II1197">
            <v>0</v>
          </cell>
          <cell r="IJ1197" t="str">
            <v>JAW</v>
          </cell>
          <cell r="IK1197">
            <v>0</v>
          </cell>
          <cell r="IL1197" t="str">
            <v>ARB</v>
          </cell>
          <cell r="IM1197">
            <v>0</v>
          </cell>
          <cell r="IN1197" t="str">
            <v>PKM</v>
          </cell>
          <cell r="IO1197">
            <v>0</v>
          </cell>
          <cell r="IP1197" t="str">
            <v>MAT-P</v>
          </cell>
          <cell r="IQ1197">
            <v>0</v>
          </cell>
          <cell r="IR1197" t="str">
            <v>BIO-P</v>
          </cell>
          <cell r="IS1197">
            <v>0</v>
          </cell>
          <cell r="IT1197" t="str">
            <v>FIS-P</v>
          </cell>
          <cell r="IU1197">
            <v>0</v>
          </cell>
          <cell r="IV1197" t="str">
            <v>KIM-P</v>
          </cell>
          <cell r="IW1197">
            <v>0</v>
          </cell>
          <cell r="IX1197" t="str">
            <v>EKO-L</v>
          </cell>
          <cell r="IY1197">
            <v>0</v>
          </cell>
          <cell r="JA1197">
            <v>0</v>
          </cell>
        </row>
        <row r="1198">
          <cell r="Q1198" t="str">
            <v/>
          </cell>
          <cell r="AB1198" t="str">
            <v/>
          </cell>
          <cell r="AC1198">
            <v>24</v>
          </cell>
          <cell r="AI1198" t="str">
            <v/>
          </cell>
          <cell r="AJ1198">
            <v>0</v>
          </cell>
          <cell r="AK1198">
            <v>83.25</v>
          </cell>
          <cell r="AL1198">
            <v>84.5</v>
          </cell>
          <cell r="AM1198">
            <v>88</v>
          </cell>
          <cell r="AN1198">
            <v>80</v>
          </cell>
          <cell r="AO1198" t="str">
            <v/>
          </cell>
          <cell r="AP1198">
            <v>0</v>
          </cell>
          <cell r="AQ1198">
            <v>85</v>
          </cell>
          <cell r="AR1198">
            <v>0</v>
          </cell>
          <cell r="AS1198">
            <v>78.5</v>
          </cell>
          <cell r="AT1198">
            <v>81</v>
          </cell>
          <cell r="AU1198" t="str">
            <v/>
          </cell>
          <cell r="AV1198">
            <v>0</v>
          </cell>
          <cell r="AW1198">
            <v>81.83</v>
          </cell>
          <cell r="AX1198">
            <v>84</v>
          </cell>
          <cell r="AY1198">
            <v>88</v>
          </cell>
          <cell r="AZ1198">
            <v>80</v>
          </cell>
          <cell r="BA1198" t="str">
            <v/>
          </cell>
          <cell r="BB1198">
            <v>0</v>
          </cell>
          <cell r="BC1198">
            <v>86.75</v>
          </cell>
          <cell r="BD1198">
            <v>84.5</v>
          </cell>
          <cell r="BE1198">
            <v>88</v>
          </cell>
          <cell r="BF1198">
            <v>82</v>
          </cell>
          <cell r="BG1198" t="str">
            <v/>
          </cell>
          <cell r="BH1198">
            <v>0</v>
          </cell>
          <cell r="BI1198">
            <v>84.33</v>
          </cell>
          <cell r="BJ1198">
            <v>80</v>
          </cell>
          <cell r="BK1198">
            <v>77.75</v>
          </cell>
          <cell r="BL1198">
            <v>78</v>
          </cell>
          <cell r="BM1198" t="str">
            <v/>
          </cell>
          <cell r="BN1198">
            <v>0</v>
          </cell>
          <cell r="BO1198">
            <v>81.13</v>
          </cell>
          <cell r="BP1198">
            <v>78.25</v>
          </cell>
          <cell r="BQ1198">
            <v>77.75</v>
          </cell>
          <cell r="BR1198">
            <v>85</v>
          </cell>
          <cell r="BS1198" t="str">
            <v/>
          </cell>
          <cell r="BT1198">
            <v>0</v>
          </cell>
          <cell r="BU1198">
            <v>86.5</v>
          </cell>
          <cell r="BV1198">
            <v>84.25</v>
          </cell>
          <cell r="BW1198">
            <v>88.5</v>
          </cell>
          <cell r="BX1198">
            <v>88</v>
          </cell>
          <cell r="BY1198" t="str">
            <v/>
          </cell>
          <cell r="BZ1198">
            <v>0</v>
          </cell>
          <cell r="CA1198">
            <v>86.78</v>
          </cell>
          <cell r="CB1198">
            <v>81.75</v>
          </cell>
          <cell r="CC1198">
            <v>81</v>
          </cell>
          <cell r="CD1198">
            <v>82</v>
          </cell>
          <cell r="CE1198" t="str">
            <v/>
          </cell>
          <cell r="CF1198">
            <v>0</v>
          </cell>
          <cell r="CG1198">
            <v>86.25</v>
          </cell>
          <cell r="CH1198">
            <v>76.25</v>
          </cell>
          <cell r="CI1198">
            <v>78</v>
          </cell>
          <cell r="CJ1198">
            <v>82</v>
          </cell>
          <cell r="CK1198" t="str">
            <v/>
          </cell>
          <cell r="CL1198">
            <v>0</v>
          </cell>
          <cell r="CM1198">
            <v>76.17</v>
          </cell>
          <cell r="CN1198">
            <v>83.5</v>
          </cell>
          <cell r="CO1198">
            <v>80</v>
          </cell>
          <cell r="CP1198">
            <v>78</v>
          </cell>
          <cell r="CQ1198" t="str">
            <v/>
          </cell>
          <cell r="CR1198">
            <v>0</v>
          </cell>
          <cell r="CS1198">
            <v>82.08</v>
          </cell>
          <cell r="CT1198">
            <v>89.75</v>
          </cell>
          <cell r="CU1198">
            <v>86.5</v>
          </cell>
          <cell r="CV1198">
            <v>83</v>
          </cell>
          <cell r="CW1198" t="str">
            <v/>
          </cell>
          <cell r="CX1198">
            <v>0</v>
          </cell>
          <cell r="CY1198">
            <v>82.44</v>
          </cell>
          <cell r="CZ1198">
            <v>83.75</v>
          </cell>
          <cell r="DA1198">
            <v>76.75</v>
          </cell>
          <cell r="DB1198">
            <v>83</v>
          </cell>
          <cell r="DC1198" t="str">
            <v/>
          </cell>
          <cell r="DD1198">
            <v>0</v>
          </cell>
          <cell r="DE1198">
            <v>91</v>
          </cell>
          <cell r="DF1198">
            <v>81</v>
          </cell>
          <cell r="DG1198">
            <v>81.75</v>
          </cell>
          <cell r="DH1198">
            <v>88</v>
          </cell>
          <cell r="DI1198" t="str">
            <v/>
          </cell>
          <cell r="DJ1198">
            <v>0</v>
          </cell>
          <cell r="DK1198">
            <v>0</v>
          </cell>
          <cell r="DL1198">
            <v>0</v>
          </cell>
          <cell r="DM1198">
            <v>0</v>
          </cell>
          <cell r="DN1198">
            <v>85</v>
          </cell>
          <cell r="DO1198" t="str">
            <v/>
          </cell>
          <cell r="DP1198">
            <v>0</v>
          </cell>
          <cell r="DQ1198">
            <v>89</v>
          </cell>
          <cell r="DR1198">
            <v>85.5</v>
          </cell>
          <cell r="DS1198">
            <v>91.5</v>
          </cell>
          <cell r="DT1198">
            <v>82</v>
          </cell>
          <cell r="DU1198" t="str">
            <v/>
          </cell>
          <cell r="DV1198">
            <v>0</v>
          </cell>
          <cell r="DW1198">
            <v>91</v>
          </cell>
          <cell r="DX1198">
            <v>86.75</v>
          </cell>
          <cell r="DY1198">
            <v>79.75</v>
          </cell>
          <cell r="DZ1198">
            <v>85</v>
          </cell>
          <cell r="EA1198" t="str">
            <v/>
          </cell>
          <cell r="EB1198">
            <v>0</v>
          </cell>
          <cell r="EC1198">
            <v>79.78</v>
          </cell>
          <cell r="ED1198">
            <v>78.25</v>
          </cell>
          <cell r="EE1198">
            <v>84.25</v>
          </cell>
          <cell r="EF1198">
            <v>77</v>
          </cell>
          <cell r="EG1198" t="str">
            <v/>
          </cell>
          <cell r="EH1198">
            <v>0</v>
          </cell>
          <cell r="EI1198">
            <v>78.5</v>
          </cell>
          <cell r="EJ1198">
            <v>74.75</v>
          </cell>
          <cell r="EK1198">
            <v>74.5</v>
          </cell>
          <cell r="EL1198">
            <v>76</v>
          </cell>
          <cell r="EM1198" t="str">
            <v/>
          </cell>
          <cell r="EN1198">
            <v>0</v>
          </cell>
          <cell r="EO1198">
            <v>78.5</v>
          </cell>
          <cell r="EP1198">
            <v>74.75</v>
          </cell>
          <cell r="EQ1198">
            <v>74.5</v>
          </cell>
          <cell r="ER1198">
            <v>76</v>
          </cell>
          <cell r="ES1198" t="str">
            <v/>
          </cell>
          <cell r="ET1198">
            <v>0</v>
          </cell>
          <cell r="EU1198">
            <v>78.5</v>
          </cell>
          <cell r="EV1198">
            <v>74.75</v>
          </cell>
          <cell r="EW1198">
            <v>74.5</v>
          </cell>
          <cell r="EX1198">
            <v>76</v>
          </cell>
          <cell r="EY1198" t="str">
            <v/>
          </cell>
          <cell r="EZ1198">
            <v>0</v>
          </cell>
          <cell r="FA1198">
            <v>79.33</v>
          </cell>
          <cell r="FB1198">
            <v>71.25</v>
          </cell>
          <cell r="FC1198">
            <v>79</v>
          </cell>
          <cell r="FD1198">
            <v>72</v>
          </cell>
          <cell r="FE1198" t="str">
            <v/>
          </cell>
          <cell r="FF1198">
            <v>0</v>
          </cell>
          <cell r="FG1198">
            <v>79.33</v>
          </cell>
          <cell r="FH1198">
            <v>71.25</v>
          </cell>
          <cell r="FI1198">
            <v>79</v>
          </cell>
          <cell r="FJ1198">
            <v>72</v>
          </cell>
          <cell r="FK1198" t="str">
            <v/>
          </cell>
          <cell r="FL1198">
            <v>0</v>
          </cell>
          <cell r="FM1198">
            <v>79.33</v>
          </cell>
          <cell r="FN1198">
            <v>71.25</v>
          </cell>
          <cell r="FO1198">
            <v>79</v>
          </cell>
          <cell r="FP1198">
            <v>72</v>
          </cell>
          <cell r="FQ1198" t="str">
            <v/>
          </cell>
          <cell r="FR1198">
            <v>0</v>
          </cell>
          <cell r="FS1198">
            <v>79.33</v>
          </cell>
          <cell r="FT1198">
            <v>71.25</v>
          </cell>
          <cell r="FU1198">
            <v>79</v>
          </cell>
          <cell r="FV1198">
            <v>72</v>
          </cell>
          <cell r="FW1198" t="str">
            <v/>
          </cell>
          <cell r="FX1198">
            <v>0</v>
          </cell>
          <cell r="FY1198">
            <v>79.33</v>
          </cell>
          <cell r="FZ1198">
            <v>71.25</v>
          </cell>
          <cell r="GA1198">
            <v>79</v>
          </cell>
          <cell r="GB1198">
            <v>72</v>
          </cell>
          <cell r="GC1198" t="str">
            <v/>
          </cell>
          <cell r="GD1198">
            <v>0</v>
          </cell>
          <cell r="GE1198">
            <v>79.33</v>
          </cell>
          <cell r="GF1198">
            <v>71.25</v>
          </cell>
          <cell r="GG1198">
            <v>79</v>
          </cell>
          <cell r="GH1198">
            <v>72</v>
          </cell>
          <cell r="GI1198" t="str">
            <v/>
          </cell>
          <cell r="GJ1198">
            <v>0</v>
          </cell>
          <cell r="GK1198">
            <v>79.33</v>
          </cell>
          <cell r="GL1198">
            <v>71.25</v>
          </cell>
          <cell r="GM1198">
            <v>79</v>
          </cell>
          <cell r="GN1198">
            <v>72</v>
          </cell>
          <cell r="GO1198" t="str">
            <v/>
          </cell>
          <cell r="GP1198">
            <v>0</v>
          </cell>
          <cell r="GQ1198">
            <v>79.33</v>
          </cell>
          <cell r="GR1198">
            <v>71.25</v>
          </cell>
          <cell r="GS1198">
            <v>79</v>
          </cell>
          <cell r="GT1198">
            <v>72</v>
          </cell>
          <cell r="GU1198" t="str">
            <v/>
          </cell>
          <cell r="GV1198">
            <v>0</v>
          </cell>
          <cell r="GW1198">
            <v>81.92</v>
          </cell>
          <cell r="GX1198">
            <v>78.75</v>
          </cell>
          <cell r="GY1198">
            <v>70</v>
          </cell>
          <cell r="GZ1198">
            <v>78</v>
          </cell>
          <cell r="HA1198" t="str">
            <v>EKO-L</v>
          </cell>
          <cell r="HB1198">
            <v>0</v>
          </cell>
          <cell r="HC1198">
            <v>83.83</v>
          </cell>
          <cell r="HD1198">
            <v>75.75</v>
          </cell>
          <cell r="HE1198">
            <v>77.5</v>
          </cell>
          <cell r="HF1198">
            <v>79</v>
          </cell>
          <cell r="HH1198">
            <v>0</v>
          </cell>
          <cell r="HM1198" t="str">
            <v/>
          </cell>
          <cell r="HN1198" t="str">
            <v/>
          </cell>
          <cell r="HS1198">
            <v>0</v>
          </cell>
          <cell r="HT1198" t="str">
            <v>PKN</v>
          </cell>
          <cell r="HU1198">
            <v>0</v>
          </cell>
          <cell r="HV1198" t="str">
            <v>IND</v>
          </cell>
          <cell r="HW1198">
            <v>0</v>
          </cell>
          <cell r="HX1198" t="str">
            <v>MAT-W</v>
          </cell>
          <cell r="HY1198">
            <v>0</v>
          </cell>
          <cell r="HZ1198" t="str">
            <v>SEJ-W</v>
          </cell>
          <cell r="IA1198">
            <v>0</v>
          </cell>
          <cell r="IB1198" t="str">
            <v>IGR-W</v>
          </cell>
          <cell r="IC1198">
            <v>0</v>
          </cell>
          <cell r="ID1198" t="str">
            <v>SBO</v>
          </cell>
          <cell r="IE1198">
            <v>0</v>
          </cell>
          <cell r="IF1198" t="str">
            <v>PJO</v>
          </cell>
          <cell r="IG1198">
            <v>0</v>
          </cell>
          <cell r="IH1198" t="str">
            <v>PRA</v>
          </cell>
          <cell r="II1198">
            <v>0</v>
          </cell>
          <cell r="IJ1198" t="str">
            <v>JAW</v>
          </cell>
          <cell r="IK1198">
            <v>0</v>
          </cell>
          <cell r="IL1198" t="str">
            <v>ARB</v>
          </cell>
          <cell r="IM1198">
            <v>0</v>
          </cell>
          <cell r="IN1198" t="str">
            <v>PKM</v>
          </cell>
          <cell r="IO1198">
            <v>0</v>
          </cell>
          <cell r="IP1198" t="str">
            <v>MAT-P</v>
          </cell>
          <cell r="IQ1198">
            <v>0</v>
          </cell>
          <cell r="IR1198" t="str">
            <v>BIO-P</v>
          </cell>
          <cell r="IS1198">
            <v>0</v>
          </cell>
          <cell r="IT1198" t="str">
            <v>FIS-P</v>
          </cell>
          <cell r="IU1198">
            <v>0</v>
          </cell>
          <cell r="IV1198" t="str">
            <v>KIM-P</v>
          </cell>
          <cell r="IW1198">
            <v>0</v>
          </cell>
          <cell r="IX1198" t="str">
            <v>EKO-L</v>
          </cell>
          <cell r="IY1198">
            <v>0</v>
          </cell>
          <cell r="JA1198">
            <v>0</v>
          </cell>
        </row>
        <row r="1199">
          <cell r="Q1199" t="str">
            <v/>
          </cell>
          <cell r="AB1199" t="str">
            <v/>
          </cell>
          <cell r="AC1199">
            <v>25</v>
          </cell>
          <cell r="AI1199" t="str">
            <v/>
          </cell>
          <cell r="AJ1199">
            <v>0</v>
          </cell>
          <cell r="AK1199">
            <v>83.25</v>
          </cell>
          <cell r="AL1199">
            <v>84.5</v>
          </cell>
          <cell r="AM1199">
            <v>88</v>
          </cell>
          <cell r="AN1199">
            <v>80</v>
          </cell>
          <cell r="AO1199" t="str">
            <v/>
          </cell>
          <cell r="AP1199">
            <v>0</v>
          </cell>
          <cell r="AQ1199">
            <v>85</v>
          </cell>
          <cell r="AR1199">
            <v>0</v>
          </cell>
          <cell r="AS1199">
            <v>78.5</v>
          </cell>
          <cell r="AT1199">
            <v>81</v>
          </cell>
          <cell r="AU1199" t="str">
            <v/>
          </cell>
          <cell r="AV1199">
            <v>0</v>
          </cell>
          <cell r="AW1199">
            <v>81.83</v>
          </cell>
          <cell r="AX1199">
            <v>84</v>
          </cell>
          <cell r="AY1199">
            <v>88</v>
          </cell>
          <cell r="AZ1199">
            <v>80</v>
          </cell>
          <cell r="BA1199" t="str">
            <v/>
          </cell>
          <cell r="BB1199">
            <v>0</v>
          </cell>
          <cell r="BC1199">
            <v>86.75</v>
          </cell>
          <cell r="BD1199">
            <v>84.5</v>
          </cell>
          <cell r="BE1199">
            <v>88</v>
          </cell>
          <cell r="BF1199">
            <v>82</v>
          </cell>
          <cell r="BG1199" t="str">
            <v/>
          </cell>
          <cell r="BH1199">
            <v>0</v>
          </cell>
          <cell r="BI1199">
            <v>84.33</v>
          </cell>
          <cell r="BJ1199">
            <v>80</v>
          </cell>
          <cell r="BK1199">
            <v>77.75</v>
          </cell>
          <cell r="BL1199">
            <v>78</v>
          </cell>
          <cell r="BM1199" t="str">
            <v/>
          </cell>
          <cell r="BN1199">
            <v>0</v>
          </cell>
          <cell r="BO1199">
            <v>81.13</v>
          </cell>
          <cell r="BP1199">
            <v>78.25</v>
          </cell>
          <cell r="BQ1199">
            <v>77.75</v>
          </cell>
          <cell r="BR1199">
            <v>85</v>
          </cell>
          <cell r="BS1199" t="str">
            <v/>
          </cell>
          <cell r="BT1199">
            <v>0</v>
          </cell>
          <cell r="BU1199">
            <v>86.5</v>
          </cell>
          <cell r="BV1199">
            <v>84.25</v>
          </cell>
          <cell r="BW1199">
            <v>88.5</v>
          </cell>
          <cell r="BX1199">
            <v>88</v>
          </cell>
          <cell r="BY1199" t="str">
            <v/>
          </cell>
          <cell r="BZ1199">
            <v>0</v>
          </cell>
          <cell r="CA1199">
            <v>86.78</v>
          </cell>
          <cell r="CB1199">
            <v>81.75</v>
          </cell>
          <cell r="CC1199">
            <v>81</v>
          </cell>
          <cell r="CD1199">
            <v>82</v>
          </cell>
          <cell r="CE1199" t="str">
            <v/>
          </cell>
          <cell r="CF1199">
            <v>0</v>
          </cell>
          <cell r="CG1199">
            <v>86.25</v>
          </cell>
          <cell r="CH1199">
            <v>76.25</v>
          </cell>
          <cell r="CI1199">
            <v>78</v>
          </cell>
          <cell r="CJ1199">
            <v>82</v>
          </cell>
          <cell r="CK1199" t="str">
            <v/>
          </cell>
          <cell r="CL1199">
            <v>0</v>
          </cell>
          <cell r="CM1199">
            <v>76.17</v>
          </cell>
          <cell r="CN1199">
            <v>83.5</v>
          </cell>
          <cell r="CO1199">
            <v>80</v>
          </cell>
          <cell r="CP1199">
            <v>78</v>
          </cell>
          <cell r="CQ1199" t="str">
            <v/>
          </cell>
          <cell r="CR1199">
            <v>0</v>
          </cell>
          <cell r="CS1199">
            <v>82.08</v>
          </cell>
          <cell r="CT1199">
            <v>89.75</v>
          </cell>
          <cell r="CU1199">
            <v>86.5</v>
          </cell>
          <cell r="CV1199">
            <v>83</v>
          </cell>
          <cell r="CW1199" t="str">
            <v/>
          </cell>
          <cell r="CX1199">
            <v>0</v>
          </cell>
          <cell r="CY1199">
            <v>82.44</v>
          </cell>
          <cell r="CZ1199">
            <v>83.75</v>
          </cell>
          <cell r="DA1199">
            <v>76.75</v>
          </cell>
          <cell r="DB1199">
            <v>83</v>
          </cell>
          <cell r="DC1199" t="str">
            <v/>
          </cell>
          <cell r="DD1199">
            <v>0</v>
          </cell>
          <cell r="DE1199">
            <v>91</v>
          </cell>
          <cell r="DF1199">
            <v>81</v>
          </cell>
          <cell r="DG1199">
            <v>81.75</v>
          </cell>
          <cell r="DH1199">
            <v>88</v>
          </cell>
          <cell r="DI1199" t="str">
            <v/>
          </cell>
          <cell r="DJ1199">
            <v>0</v>
          </cell>
          <cell r="DK1199">
            <v>0</v>
          </cell>
          <cell r="DL1199">
            <v>0</v>
          </cell>
          <cell r="DM1199">
            <v>0</v>
          </cell>
          <cell r="DN1199">
            <v>85</v>
          </cell>
          <cell r="DO1199" t="str">
            <v/>
          </cell>
          <cell r="DP1199">
            <v>0</v>
          </cell>
          <cell r="DQ1199">
            <v>89</v>
          </cell>
          <cell r="DR1199">
            <v>85.5</v>
          </cell>
          <cell r="DS1199">
            <v>91.5</v>
          </cell>
          <cell r="DT1199">
            <v>82</v>
          </cell>
          <cell r="DU1199" t="str">
            <v/>
          </cell>
          <cell r="DV1199">
            <v>0</v>
          </cell>
          <cell r="DW1199">
            <v>91</v>
          </cell>
          <cell r="DX1199">
            <v>86.75</v>
          </cell>
          <cell r="DY1199">
            <v>79.75</v>
          </cell>
          <cell r="DZ1199">
            <v>85</v>
          </cell>
          <cell r="EA1199" t="str">
            <v/>
          </cell>
          <cell r="EB1199">
            <v>0</v>
          </cell>
          <cell r="EC1199">
            <v>79.78</v>
          </cell>
          <cell r="ED1199">
            <v>78.25</v>
          </cell>
          <cell r="EE1199">
            <v>84.25</v>
          </cell>
          <cell r="EF1199">
            <v>77</v>
          </cell>
          <cell r="EG1199" t="str">
            <v/>
          </cell>
          <cell r="EH1199">
            <v>0</v>
          </cell>
          <cell r="EI1199">
            <v>78.5</v>
          </cell>
          <cell r="EJ1199">
            <v>74.75</v>
          </cell>
          <cell r="EK1199">
            <v>74.5</v>
          </cell>
          <cell r="EL1199">
            <v>76</v>
          </cell>
          <cell r="EM1199" t="str">
            <v/>
          </cell>
          <cell r="EN1199">
            <v>0</v>
          </cell>
          <cell r="EO1199">
            <v>78.5</v>
          </cell>
          <cell r="EP1199">
            <v>74.75</v>
          </cell>
          <cell r="EQ1199">
            <v>74.5</v>
          </cell>
          <cell r="ER1199">
            <v>76</v>
          </cell>
          <cell r="ES1199" t="str">
            <v/>
          </cell>
          <cell r="ET1199">
            <v>0</v>
          </cell>
          <cell r="EU1199">
            <v>78.5</v>
          </cell>
          <cell r="EV1199">
            <v>74.75</v>
          </cell>
          <cell r="EW1199">
            <v>74.5</v>
          </cell>
          <cell r="EX1199">
            <v>76</v>
          </cell>
          <cell r="EY1199" t="str">
            <v/>
          </cell>
          <cell r="EZ1199">
            <v>0</v>
          </cell>
          <cell r="FA1199">
            <v>79.33</v>
          </cell>
          <cell r="FB1199">
            <v>71.25</v>
          </cell>
          <cell r="FC1199">
            <v>79</v>
          </cell>
          <cell r="FD1199">
            <v>72</v>
          </cell>
          <cell r="FE1199" t="str">
            <v/>
          </cell>
          <cell r="FF1199">
            <v>0</v>
          </cell>
          <cell r="FG1199">
            <v>79.33</v>
          </cell>
          <cell r="FH1199">
            <v>71.25</v>
          </cell>
          <cell r="FI1199">
            <v>79</v>
          </cell>
          <cell r="FJ1199">
            <v>72</v>
          </cell>
          <cell r="FK1199" t="str">
            <v/>
          </cell>
          <cell r="FL1199">
            <v>0</v>
          </cell>
          <cell r="FM1199">
            <v>79.33</v>
          </cell>
          <cell r="FN1199">
            <v>71.25</v>
          </cell>
          <cell r="FO1199">
            <v>79</v>
          </cell>
          <cell r="FP1199">
            <v>72</v>
          </cell>
          <cell r="FQ1199" t="str">
            <v/>
          </cell>
          <cell r="FR1199">
            <v>0</v>
          </cell>
          <cell r="FS1199">
            <v>79.33</v>
          </cell>
          <cell r="FT1199">
            <v>71.25</v>
          </cell>
          <cell r="FU1199">
            <v>79</v>
          </cell>
          <cell r="FV1199">
            <v>72</v>
          </cell>
          <cell r="FW1199" t="str">
            <v/>
          </cell>
          <cell r="FX1199">
            <v>0</v>
          </cell>
          <cell r="FY1199">
            <v>79.33</v>
          </cell>
          <cell r="FZ1199">
            <v>71.25</v>
          </cell>
          <cell r="GA1199">
            <v>79</v>
          </cell>
          <cell r="GB1199">
            <v>72</v>
          </cell>
          <cell r="GC1199" t="str">
            <v/>
          </cell>
          <cell r="GD1199">
            <v>0</v>
          </cell>
          <cell r="GE1199">
            <v>79.33</v>
          </cell>
          <cell r="GF1199">
            <v>71.25</v>
          </cell>
          <cell r="GG1199">
            <v>79</v>
          </cell>
          <cell r="GH1199">
            <v>72</v>
          </cell>
          <cell r="GI1199" t="str">
            <v/>
          </cell>
          <cell r="GJ1199">
            <v>0</v>
          </cell>
          <cell r="GK1199">
            <v>79.33</v>
          </cell>
          <cell r="GL1199">
            <v>71.25</v>
          </cell>
          <cell r="GM1199">
            <v>79</v>
          </cell>
          <cell r="GN1199">
            <v>72</v>
          </cell>
          <cell r="GO1199" t="str">
            <v/>
          </cell>
          <cell r="GP1199">
            <v>0</v>
          </cell>
          <cell r="GQ1199">
            <v>79.33</v>
          </cell>
          <cell r="GR1199">
            <v>71.25</v>
          </cell>
          <cell r="GS1199">
            <v>79</v>
          </cell>
          <cell r="GT1199">
            <v>72</v>
          </cell>
          <cell r="GU1199" t="str">
            <v/>
          </cell>
          <cell r="GV1199">
            <v>0</v>
          </cell>
          <cell r="GW1199">
            <v>81.92</v>
          </cell>
          <cell r="GX1199">
            <v>78.75</v>
          </cell>
          <cell r="GY1199">
            <v>70</v>
          </cell>
          <cell r="GZ1199">
            <v>78</v>
          </cell>
          <cell r="HA1199" t="str">
            <v>EKO-L</v>
          </cell>
          <cell r="HB1199">
            <v>0</v>
          </cell>
          <cell r="HC1199">
            <v>83.83</v>
          </cell>
          <cell r="HD1199">
            <v>75.75</v>
          </cell>
          <cell r="HE1199">
            <v>77.5</v>
          </cell>
          <cell r="HF1199">
            <v>79</v>
          </cell>
          <cell r="HH1199">
            <v>0</v>
          </cell>
          <cell r="HM1199" t="str">
            <v/>
          </cell>
          <cell r="HN1199" t="str">
            <v/>
          </cell>
          <cell r="HS1199">
            <v>0</v>
          </cell>
          <cell r="HT1199" t="str">
            <v>PKN</v>
          </cell>
          <cell r="HU1199">
            <v>0</v>
          </cell>
          <cell r="HV1199" t="str">
            <v>IND</v>
          </cell>
          <cell r="HW1199">
            <v>0</v>
          </cell>
          <cell r="HX1199" t="str">
            <v>MAT-W</v>
          </cell>
          <cell r="HY1199">
            <v>0</v>
          </cell>
          <cell r="HZ1199" t="str">
            <v>SEJ-W</v>
          </cell>
          <cell r="IA1199">
            <v>0</v>
          </cell>
          <cell r="IB1199" t="str">
            <v>IGR-W</v>
          </cell>
          <cell r="IC1199">
            <v>0</v>
          </cell>
          <cell r="ID1199" t="str">
            <v>SBO</v>
          </cell>
          <cell r="IE1199">
            <v>0</v>
          </cell>
          <cell r="IF1199" t="str">
            <v>PJO</v>
          </cell>
          <cell r="IG1199">
            <v>0</v>
          </cell>
          <cell r="IH1199" t="str">
            <v>PRA</v>
          </cell>
          <cell r="II1199">
            <v>0</v>
          </cell>
          <cell r="IJ1199" t="str">
            <v>JAW</v>
          </cell>
          <cell r="IK1199">
            <v>0</v>
          </cell>
          <cell r="IL1199" t="str">
            <v>ARB</v>
          </cell>
          <cell r="IM1199">
            <v>0</v>
          </cell>
          <cell r="IN1199" t="str">
            <v>PKM</v>
          </cell>
          <cell r="IO1199">
            <v>0</v>
          </cell>
          <cell r="IP1199" t="str">
            <v>MAT-P</v>
          </cell>
          <cell r="IQ1199">
            <v>0</v>
          </cell>
          <cell r="IR1199" t="str">
            <v>BIO-P</v>
          </cell>
          <cell r="IS1199">
            <v>0</v>
          </cell>
          <cell r="IT1199" t="str">
            <v>FIS-P</v>
          </cell>
          <cell r="IU1199">
            <v>0</v>
          </cell>
          <cell r="IV1199" t="str">
            <v>KIM-P</v>
          </cell>
          <cell r="IW1199">
            <v>0</v>
          </cell>
          <cell r="IX1199" t="str">
            <v>EKO-L</v>
          </cell>
          <cell r="IY1199">
            <v>0</v>
          </cell>
          <cell r="JA1199">
            <v>0</v>
          </cell>
        </row>
        <row r="1200">
          <cell r="Q1200" t="str">
            <v/>
          </cell>
          <cell r="AB1200" t="str">
            <v/>
          </cell>
          <cell r="AC1200">
            <v>26</v>
          </cell>
          <cell r="AI1200" t="str">
            <v/>
          </cell>
          <cell r="AJ1200">
            <v>0</v>
          </cell>
          <cell r="AK1200">
            <v>83.25</v>
          </cell>
          <cell r="AL1200">
            <v>84.5</v>
          </cell>
          <cell r="AM1200">
            <v>88</v>
          </cell>
          <cell r="AN1200">
            <v>80</v>
          </cell>
          <cell r="AO1200" t="str">
            <v/>
          </cell>
          <cell r="AP1200">
            <v>0</v>
          </cell>
          <cell r="AQ1200">
            <v>85</v>
          </cell>
          <cell r="AR1200">
            <v>0</v>
          </cell>
          <cell r="AS1200">
            <v>78.5</v>
          </cell>
          <cell r="AT1200">
            <v>81</v>
          </cell>
          <cell r="AU1200" t="str">
            <v/>
          </cell>
          <cell r="AV1200">
            <v>0</v>
          </cell>
          <cell r="AW1200">
            <v>81.83</v>
          </cell>
          <cell r="AX1200">
            <v>84</v>
          </cell>
          <cell r="AY1200">
            <v>88</v>
          </cell>
          <cell r="AZ1200">
            <v>80</v>
          </cell>
          <cell r="BA1200" t="str">
            <v/>
          </cell>
          <cell r="BB1200">
            <v>0</v>
          </cell>
          <cell r="BC1200">
            <v>86.75</v>
          </cell>
          <cell r="BD1200">
            <v>84.5</v>
          </cell>
          <cell r="BE1200">
            <v>88</v>
          </cell>
          <cell r="BF1200">
            <v>82</v>
          </cell>
          <cell r="BG1200" t="str">
            <v/>
          </cell>
          <cell r="BH1200">
            <v>0</v>
          </cell>
          <cell r="BI1200">
            <v>84.33</v>
          </cell>
          <cell r="BJ1200">
            <v>80</v>
          </cell>
          <cell r="BK1200">
            <v>77.75</v>
          </cell>
          <cell r="BL1200">
            <v>78</v>
          </cell>
          <cell r="BM1200" t="str">
            <v/>
          </cell>
          <cell r="BN1200">
            <v>0</v>
          </cell>
          <cell r="BO1200">
            <v>81.13</v>
          </cell>
          <cell r="BP1200">
            <v>78.25</v>
          </cell>
          <cell r="BQ1200">
            <v>77.75</v>
          </cell>
          <cell r="BR1200">
            <v>85</v>
          </cell>
          <cell r="BS1200" t="str">
            <v/>
          </cell>
          <cell r="BT1200">
            <v>0</v>
          </cell>
          <cell r="BU1200">
            <v>86.5</v>
          </cell>
          <cell r="BV1200">
            <v>84.25</v>
          </cell>
          <cell r="BW1200">
            <v>88.5</v>
          </cell>
          <cell r="BX1200">
            <v>88</v>
          </cell>
          <cell r="BY1200" t="str">
            <v/>
          </cell>
          <cell r="BZ1200">
            <v>0</v>
          </cell>
          <cell r="CA1200">
            <v>86.78</v>
          </cell>
          <cell r="CB1200">
            <v>81.75</v>
          </cell>
          <cell r="CC1200">
            <v>81</v>
          </cell>
          <cell r="CD1200">
            <v>82</v>
          </cell>
          <cell r="CE1200" t="str">
            <v/>
          </cell>
          <cell r="CF1200">
            <v>0</v>
          </cell>
          <cell r="CG1200">
            <v>86.25</v>
          </cell>
          <cell r="CH1200">
            <v>76.25</v>
          </cell>
          <cell r="CI1200">
            <v>78</v>
          </cell>
          <cell r="CJ1200">
            <v>82</v>
          </cell>
          <cell r="CK1200" t="str">
            <v/>
          </cell>
          <cell r="CL1200">
            <v>0</v>
          </cell>
          <cell r="CM1200">
            <v>76.17</v>
          </cell>
          <cell r="CN1200">
            <v>83.5</v>
          </cell>
          <cell r="CO1200">
            <v>80</v>
          </cell>
          <cell r="CP1200">
            <v>78</v>
          </cell>
          <cell r="CQ1200" t="str">
            <v/>
          </cell>
          <cell r="CR1200">
            <v>0</v>
          </cell>
          <cell r="CS1200">
            <v>82.08</v>
          </cell>
          <cell r="CT1200">
            <v>89.75</v>
          </cell>
          <cell r="CU1200">
            <v>86.5</v>
          </cell>
          <cell r="CV1200">
            <v>83</v>
          </cell>
          <cell r="CW1200" t="str">
            <v/>
          </cell>
          <cell r="CX1200">
            <v>0</v>
          </cell>
          <cell r="CY1200">
            <v>82.44</v>
          </cell>
          <cell r="CZ1200">
            <v>83.75</v>
          </cell>
          <cell r="DA1200">
            <v>76.75</v>
          </cell>
          <cell r="DB1200">
            <v>83</v>
          </cell>
          <cell r="DC1200" t="str">
            <v/>
          </cell>
          <cell r="DD1200">
            <v>0</v>
          </cell>
          <cell r="DE1200">
            <v>91</v>
          </cell>
          <cell r="DF1200">
            <v>81</v>
          </cell>
          <cell r="DG1200">
            <v>81.75</v>
          </cell>
          <cell r="DH1200">
            <v>88</v>
          </cell>
          <cell r="DI1200" t="str">
            <v/>
          </cell>
          <cell r="DJ1200">
            <v>0</v>
          </cell>
          <cell r="DK1200">
            <v>0</v>
          </cell>
          <cell r="DL1200">
            <v>0</v>
          </cell>
          <cell r="DM1200">
            <v>0</v>
          </cell>
          <cell r="DN1200">
            <v>85</v>
          </cell>
          <cell r="DO1200" t="str">
            <v/>
          </cell>
          <cell r="DP1200">
            <v>0</v>
          </cell>
          <cell r="DQ1200">
            <v>89</v>
          </cell>
          <cell r="DR1200">
            <v>85.5</v>
          </cell>
          <cell r="DS1200">
            <v>91.5</v>
          </cell>
          <cell r="DT1200">
            <v>82</v>
          </cell>
          <cell r="DU1200" t="str">
            <v/>
          </cell>
          <cell r="DV1200">
            <v>0</v>
          </cell>
          <cell r="DW1200">
            <v>91</v>
          </cell>
          <cell r="DX1200">
            <v>86.75</v>
          </cell>
          <cell r="DY1200">
            <v>79.75</v>
          </cell>
          <cell r="DZ1200">
            <v>85</v>
          </cell>
          <cell r="EA1200" t="str">
            <v/>
          </cell>
          <cell r="EB1200">
            <v>0</v>
          </cell>
          <cell r="EC1200">
            <v>79.78</v>
          </cell>
          <cell r="ED1200">
            <v>78.25</v>
          </cell>
          <cell r="EE1200">
            <v>84.25</v>
          </cell>
          <cell r="EF1200">
            <v>77</v>
          </cell>
          <cell r="EG1200" t="str">
            <v/>
          </cell>
          <cell r="EH1200">
            <v>0</v>
          </cell>
          <cell r="EI1200">
            <v>78.5</v>
          </cell>
          <cell r="EJ1200">
            <v>74.75</v>
          </cell>
          <cell r="EK1200">
            <v>74.5</v>
          </cell>
          <cell r="EL1200">
            <v>76</v>
          </cell>
          <cell r="EM1200" t="str">
            <v/>
          </cell>
          <cell r="EN1200">
            <v>0</v>
          </cell>
          <cell r="EO1200">
            <v>78.5</v>
          </cell>
          <cell r="EP1200">
            <v>74.75</v>
          </cell>
          <cell r="EQ1200">
            <v>74.5</v>
          </cell>
          <cell r="ER1200">
            <v>76</v>
          </cell>
          <cell r="ES1200" t="str">
            <v/>
          </cell>
          <cell r="ET1200">
            <v>0</v>
          </cell>
          <cell r="EU1200">
            <v>78.5</v>
          </cell>
          <cell r="EV1200">
            <v>74.75</v>
          </cell>
          <cell r="EW1200">
            <v>74.5</v>
          </cell>
          <cell r="EX1200">
            <v>76</v>
          </cell>
          <cell r="EY1200" t="str">
            <v/>
          </cell>
          <cell r="EZ1200">
            <v>0</v>
          </cell>
          <cell r="FA1200">
            <v>79.33</v>
          </cell>
          <cell r="FB1200">
            <v>71.25</v>
          </cell>
          <cell r="FC1200">
            <v>79</v>
          </cell>
          <cell r="FD1200">
            <v>72</v>
          </cell>
          <cell r="FE1200" t="str">
            <v/>
          </cell>
          <cell r="FF1200">
            <v>0</v>
          </cell>
          <cell r="FG1200">
            <v>79.33</v>
          </cell>
          <cell r="FH1200">
            <v>71.25</v>
          </cell>
          <cell r="FI1200">
            <v>79</v>
          </cell>
          <cell r="FJ1200">
            <v>72</v>
          </cell>
          <cell r="FK1200" t="str">
            <v/>
          </cell>
          <cell r="FL1200">
            <v>0</v>
          </cell>
          <cell r="FM1200">
            <v>79.33</v>
          </cell>
          <cell r="FN1200">
            <v>71.25</v>
          </cell>
          <cell r="FO1200">
            <v>79</v>
          </cell>
          <cell r="FP1200">
            <v>72</v>
          </cell>
          <cell r="FQ1200" t="str">
            <v/>
          </cell>
          <cell r="FR1200">
            <v>0</v>
          </cell>
          <cell r="FS1200">
            <v>79.33</v>
          </cell>
          <cell r="FT1200">
            <v>71.25</v>
          </cell>
          <cell r="FU1200">
            <v>79</v>
          </cell>
          <cell r="FV1200">
            <v>72</v>
          </cell>
          <cell r="FW1200" t="str">
            <v/>
          </cell>
          <cell r="FX1200">
            <v>0</v>
          </cell>
          <cell r="FY1200">
            <v>79.33</v>
          </cell>
          <cell r="FZ1200">
            <v>71.25</v>
          </cell>
          <cell r="GA1200">
            <v>79</v>
          </cell>
          <cell r="GB1200">
            <v>72</v>
          </cell>
          <cell r="GC1200" t="str">
            <v/>
          </cell>
          <cell r="GD1200">
            <v>0</v>
          </cell>
          <cell r="GE1200">
            <v>79.33</v>
          </cell>
          <cell r="GF1200">
            <v>71.25</v>
          </cell>
          <cell r="GG1200">
            <v>79</v>
          </cell>
          <cell r="GH1200">
            <v>72</v>
          </cell>
          <cell r="GI1200" t="str">
            <v/>
          </cell>
          <cell r="GJ1200">
            <v>0</v>
          </cell>
          <cell r="GK1200">
            <v>79.33</v>
          </cell>
          <cell r="GL1200">
            <v>71.25</v>
          </cell>
          <cell r="GM1200">
            <v>79</v>
          </cell>
          <cell r="GN1200">
            <v>72</v>
          </cell>
          <cell r="GO1200" t="str">
            <v/>
          </cell>
          <cell r="GP1200">
            <v>0</v>
          </cell>
          <cell r="GQ1200">
            <v>79.33</v>
          </cell>
          <cell r="GR1200">
            <v>71.25</v>
          </cell>
          <cell r="GS1200">
            <v>79</v>
          </cell>
          <cell r="GT1200">
            <v>72</v>
          </cell>
          <cell r="GU1200" t="str">
            <v/>
          </cell>
          <cell r="GV1200">
            <v>0</v>
          </cell>
          <cell r="GW1200">
            <v>81.92</v>
          </cell>
          <cell r="GX1200">
            <v>78.75</v>
          </cell>
          <cell r="GY1200">
            <v>70</v>
          </cell>
          <cell r="GZ1200">
            <v>78</v>
          </cell>
          <cell r="HA1200" t="str">
            <v>EKO-L</v>
          </cell>
          <cell r="HB1200">
            <v>0</v>
          </cell>
          <cell r="HC1200">
            <v>83.83</v>
          </cell>
          <cell r="HD1200">
            <v>75.75</v>
          </cell>
          <cell r="HE1200">
            <v>77.5</v>
          </cell>
          <cell r="HF1200">
            <v>79</v>
          </cell>
          <cell r="HH1200">
            <v>0</v>
          </cell>
          <cell r="HM1200" t="str">
            <v/>
          </cell>
          <cell r="HN1200" t="str">
            <v/>
          </cell>
          <cell r="HS1200">
            <v>0</v>
          </cell>
          <cell r="HT1200" t="str">
            <v>PKN</v>
          </cell>
          <cell r="HU1200">
            <v>0</v>
          </cell>
          <cell r="HV1200" t="str">
            <v>IND</v>
          </cell>
          <cell r="HW1200">
            <v>0</v>
          </cell>
          <cell r="HX1200" t="str">
            <v>MAT-W</v>
          </cell>
          <cell r="HY1200">
            <v>0</v>
          </cell>
          <cell r="HZ1200" t="str">
            <v>SEJ-W</v>
          </cell>
          <cell r="IA1200">
            <v>0</v>
          </cell>
          <cell r="IB1200" t="str">
            <v>IGR-W</v>
          </cell>
          <cell r="IC1200">
            <v>0</v>
          </cell>
          <cell r="ID1200" t="str">
            <v>SBO</v>
          </cell>
          <cell r="IE1200">
            <v>0</v>
          </cell>
          <cell r="IF1200" t="str">
            <v>PJO</v>
          </cell>
          <cell r="IG1200">
            <v>0</v>
          </cell>
          <cell r="IH1200" t="str">
            <v>PRA</v>
          </cell>
          <cell r="II1200">
            <v>0</v>
          </cell>
          <cell r="IJ1200" t="str">
            <v>JAW</v>
          </cell>
          <cell r="IK1200">
            <v>0</v>
          </cell>
          <cell r="IL1200" t="str">
            <v>ARB</v>
          </cell>
          <cell r="IM1200">
            <v>0</v>
          </cell>
          <cell r="IN1200" t="str">
            <v>PKM</v>
          </cell>
          <cell r="IO1200">
            <v>0</v>
          </cell>
          <cell r="IP1200" t="str">
            <v>MAT-P</v>
          </cell>
          <cell r="IQ1200">
            <v>0</v>
          </cell>
          <cell r="IR1200" t="str">
            <v>BIO-P</v>
          </cell>
          <cell r="IS1200">
            <v>0</v>
          </cell>
          <cell r="IT1200" t="str">
            <v>FIS-P</v>
          </cell>
          <cell r="IU1200">
            <v>0</v>
          </cell>
          <cell r="IV1200" t="str">
            <v>KIM-P</v>
          </cell>
          <cell r="IW1200">
            <v>0</v>
          </cell>
          <cell r="IX1200" t="str">
            <v>EKO-L</v>
          </cell>
          <cell r="IY1200">
            <v>0</v>
          </cell>
          <cell r="JA1200">
            <v>0</v>
          </cell>
        </row>
        <row r="1201">
          <cell r="Q1201" t="str">
            <v/>
          </cell>
          <cell r="AB1201" t="str">
            <v/>
          </cell>
          <cell r="AC1201">
            <v>27</v>
          </cell>
          <cell r="AI1201" t="str">
            <v/>
          </cell>
          <cell r="AJ1201">
            <v>0</v>
          </cell>
          <cell r="AK1201">
            <v>83.25</v>
          </cell>
          <cell r="AL1201">
            <v>84.5</v>
          </cell>
          <cell r="AM1201">
            <v>88</v>
          </cell>
          <cell r="AN1201">
            <v>80</v>
          </cell>
          <cell r="AO1201" t="str">
            <v/>
          </cell>
          <cell r="AP1201">
            <v>0</v>
          </cell>
          <cell r="AQ1201">
            <v>85</v>
          </cell>
          <cell r="AR1201">
            <v>0</v>
          </cell>
          <cell r="AS1201">
            <v>78.5</v>
          </cell>
          <cell r="AT1201">
            <v>81</v>
          </cell>
          <cell r="AU1201" t="str">
            <v/>
          </cell>
          <cell r="AV1201">
            <v>0</v>
          </cell>
          <cell r="AW1201">
            <v>81.83</v>
          </cell>
          <cell r="AX1201">
            <v>84</v>
          </cell>
          <cell r="AY1201">
            <v>88</v>
          </cell>
          <cell r="AZ1201">
            <v>80</v>
          </cell>
          <cell r="BA1201" t="str">
            <v/>
          </cell>
          <cell r="BB1201">
            <v>0</v>
          </cell>
          <cell r="BC1201">
            <v>86.75</v>
          </cell>
          <cell r="BD1201">
            <v>84.5</v>
          </cell>
          <cell r="BE1201">
            <v>88</v>
          </cell>
          <cell r="BF1201">
            <v>82</v>
          </cell>
          <cell r="BG1201" t="str">
            <v/>
          </cell>
          <cell r="BH1201">
            <v>0</v>
          </cell>
          <cell r="BI1201">
            <v>84.33</v>
          </cell>
          <cell r="BJ1201">
            <v>80</v>
          </cell>
          <cell r="BK1201">
            <v>77.75</v>
          </cell>
          <cell r="BL1201">
            <v>78</v>
          </cell>
          <cell r="BM1201" t="str">
            <v/>
          </cell>
          <cell r="BN1201">
            <v>0</v>
          </cell>
          <cell r="BO1201">
            <v>81.13</v>
          </cell>
          <cell r="BP1201">
            <v>78.25</v>
          </cell>
          <cell r="BQ1201">
            <v>77.75</v>
          </cell>
          <cell r="BR1201">
            <v>85</v>
          </cell>
          <cell r="BS1201" t="str">
            <v/>
          </cell>
          <cell r="BT1201">
            <v>0</v>
          </cell>
          <cell r="BU1201">
            <v>86.5</v>
          </cell>
          <cell r="BV1201">
            <v>84.25</v>
          </cell>
          <cell r="BW1201">
            <v>88.5</v>
          </cell>
          <cell r="BX1201">
            <v>88</v>
          </cell>
          <cell r="BY1201" t="str">
            <v/>
          </cell>
          <cell r="BZ1201">
            <v>0</v>
          </cell>
          <cell r="CA1201">
            <v>86.78</v>
          </cell>
          <cell r="CB1201">
            <v>81.75</v>
          </cell>
          <cell r="CC1201">
            <v>81</v>
          </cell>
          <cell r="CD1201">
            <v>82</v>
          </cell>
          <cell r="CE1201" t="str">
            <v/>
          </cell>
          <cell r="CF1201">
            <v>0</v>
          </cell>
          <cell r="CG1201">
            <v>86.25</v>
          </cell>
          <cell r="CH1201">
            <v>76.25</v>
          </cell>
          <cell r="CI1201">
            <v>78</v>
          </cell>
          <cell r="CJ1201">
            <v>82</v>
          </cell>
          <cell r="CK1201" t="str">
            <v/>
          </cell>
          <cell r="CL1201">
            <v>0</v>
          </cell>
          <cell r="CM1201">
            <v>76.17</v>
          </cell>
          <cell r="CN1201">
            <v>83.5</v>
          </cell>
          <cell r="CO1201">
            <v>80</v>
          </cell>
          <cell r="CP1201">
            <v>78</v>
          </cell>
          <cell r="CQ1201" t="str">
            <v/>
          </cell>
          <cell r="CR1201">
            <v>0</v>
          </cell>
          <cell r="CS1201">
            <v>82.08</v>
          </cell>
          <cell r="CT1201">
            <v>89.75</v>
          </cell>
          <cell r="CU1201">
            <v>86.5</v>
          </cell>
          <cell r="CV1201">
            <v>83</v>
          </cell>
          <cell r="CW1201" t="str">
            <v/>
          </cell>
          <cell r="CX1201">
            <v>0</v>
          </cell>
          <cell r="CY1201">
            <v>82.44</v>
          </cell>
          <cell r="CZ1201">
            <v>83.75</v>
          </cell>
          <cell r="DA1201">
            <v>76.75</v>
          </cell>
          <cell r="DB1201">
            <v>83</v>
          </cell>
          <cell r="DC1201" t="str">
            <v/>
          </cell>
          <cell r="DD1201">
            <v>0</v>
          </cell>
          <cell r="DE1201">
            <v>91</v>
          </cell>
          <cell r="DF1201">
            <v>81</v>
          </cell>
          <cell r="DG1201">
            <v>81.75</v>
          </cell>
          <cell r="DH1201">
            <v>88</v>
          </cell>
          <cell r="DI1201" t="str">
            <v/>
          </cell>
          <cell r="DJ1201">
            <v>0</v>
          </cell>
          <cell r="DK1201">
            <v>0</v>
          </cell>
          <cell r="DL1201">
            <v>0</v>
          </cell>
          <cell r="DM1201">
            <v>0</v>
          </cell>
          <cell r="DN1201">
            <v>85</v>
          </cell>
          <cell r="DO1201" t="str">
            <v/>
          </cell>
          <cell r="DP1201">
            <v>0</v>
          </cell>
          <cell r="DQ1201">
            <v>89</v>
          </cell>
          <cell r="DR1201">
            <v>85.5</v>
          </cell>
          <cell r="DS1201">
            <v>91.5</v>
          </cell>
          <cell r="DT1201">
            <v>82</v>
          </cell>
          <cell r="DU1201" t="str">
            <v/>
          </cell>
          <cell r="DV1201">
            <v>0</v>
          </cell>
          <cell r="DW1201">
            <v>91</v>
          </cell>
          <cell r="DX1201">
            <v>86.75</v>
          </cell>
          <cell r="DY1201">
            <v>79.75</v>
          </cell>
          <cell r="DZ1201">
            <v>85</v>
          </cell>
          <cell r="EA1201" t="str">
            <v/>
          </cell>
          <cell r="EB1201">
            <v>0</v>
          </cell>
          <cell r="EC1201">
            <v>79.78</v>
          </cell>
          <cell r="ED1201">
            <v>78.25</v>
          </cell>
          <cell r="EE1201">
            <v>84.25</v>
          </cell>
          <cell r="EF1201">
            <v>77</v>
          </cell>
          <cell r="EG1201" t="str">
            <v/>
          </cell>
          <cell r="EH1201">
            <v>0</v>
          </cell>
          <cell r="EI1201">
            <v>78.5</v>
          </cell>
          <cell r="EJ1201">
            <v>74.75</v>
          </cell>
          <cell r="EK1201">
            <v>74.5</v>
          </cell>
          <cell r="EL1201">
            <v>76</v>
          </cell>
          <cell r="EM1201" t="str">
            <v/>
          </cell>
          <cell r="EN1201">
            <v>0</v>
          </cell>
          <cell r="EO1201">
            <v>78.5</v>
          </cell>
          <cell r="EP1201">
            <v>74.75</v>
          </cell>
          <cell r="EQ1201">
            <v>74.5</v>
          </cell>
          <cell r="ER1201">
            <v>76</v>
          </cell>
          <cell r="ES1201" t="str">
            <v/>
          </cell>
          <cell r="ET1201">
            <v>0</v>
          </cell>
          <cell r="EU1201">
            <v>78.5</v>
          </cell>
          <cell r="EV1201">
            <v>74.75</v>
          </cell>
          <cell r="EW1201">
            <v>74.5</v>
          </cell>
          <cell r="EX1201">
            <v>76</v>
          </cell>
          <cell r="EY1201" t="str">
            <v/>
          </cell>
          <cell r="EZ1201">
            <v>0</v>
          </cell>
          <cell r="FA1201">
            <v>79.33</v>
          </cell>
          <cell r="FB1201">
            <v>71.25</v>
          </cell>
          <cell r="FC1201">
            <v>79</v>
          </cell>
          <cell r="FD1201">
            <v>72</v>
          </cell>
          <cell r="FE1201" t="str">
            <v/>
          </cell>
          <cell r="FF1201">
            <v>0</v>
          </cell>
          <cell r="FG1201">
            <v>79.33</v>
          </cell>
          <cell r="FH1201">
            <v>71.25</v>
          </cell>
          <cell r="FI1201">
            <v>79</v>
          </cell>
          <cell r="FJ1201">
            <v>72</v>
          </cell>
          <cell r="FK1201" t="str">
            <v/>
          </cell>
          <cell r="FL1201">
            <v>0</v>
          </cell>
          <cell r="FM1201">
            <v>79.33</v>
          </cell>
          <cell r="FN1201">
            <v>71.25</v>
          </cell>
          <cell r="FO1201">
            <v>79</v>
          </cell>
          <cell r="FP1201">
            <v>72</v>
          </cell>
          <cell r="FQ1201" t="str">
            <v/>
          </cell>
          <cell r="FR1201">
            <v>0</v>
          </cell>
          <cell r="FS1201">
            <v>79.33</v>
          </cell>
          <cell r="FT1201">
            <v>71.25</v>
          </cell>
          <cell r="FU1201">
            <v>79</v>
          </cell>
          <cell r="FV1201">
            <v>72</v>
          </cell>
          <cell r="FW1201" t="str">
            <v/>
          </cell>
          <cell r="FX1201">
            <v>0</v>
          </cell>
          <cell r="FY1201">
            <v>79.33</v>
          </cell>
          <cell r="FZ1201">
            <v>71.25</v>
          </cell>
          <cell r="GA1201">
            <v>79</v>
          </cell>
          <cell r="GB1201">
            <v>72</v>
          </cell>
          <cell r="GC1201" t="str">
            <v/>
          </cell>
          <cell r="GD1201">
            <v>0</v>
          </cell>
          <cell r="GE1201">
            <v>79.33</v>
          </cell>
          <cell r="GF1201">
            <v>71.25</v>
          </cell>
          <cell r="GG1201">
            <v>79</v>
          </cell>
          <cell r="GH1201">
            <v>72</v>
          </cell>
          <cell r="GI1201" t="str">
            <v/>
          </cell>
          <cell r="GJ1201">
            <v>0</v>
          </cell>
          <cell r="GK1201">
            <v>79.33</v>
          </cell>
          <cell r="GL1201">
            <v>71.25</v>
          </cell>
          <cell r="GM1201">
            <v>79</v>
          </cell>
          <cell r="GN1201">
            <v>72</v>
          </cell>
          <cell r="GO1201" t="str">
            <v/>
          </cell>
          <cell r="GP1201">
            <v>0</v>
          </cell>
          <cell r="GQ1201">
            <v>79.33</v>
          </cell>
          <cell r="GR1201">
            <v>71.25</v>
          </cell>
          <cell r="GS1201">
            <v>79</v>
          </cell>
          <cell r="GT1201">
            <v>72</v>
          </cell>
          <cell r="GU1201" t="str">
            <v/>
          </cell>
          <cell r="GV1201">
            <v>0</v>
          </cell>
          <cell r="GW1201">
            <v>81.92</v>
          </cell>
          <cell r="GX1201">
            <v>78.75</v>
          </cell>
          <cell r="GY1201">
            <v>70</v>
          </cell>
          <cell r="GZ1201">
            <v>78</v>
          </cell>
          <cell r="HA1201" t="str">
            <v>EKO-L</v>
          </cell>
          <cell r="HB1201">
            <v>0</v>
          </cell>
          <cell r="HC1201">
            <v>83.83</v>
          </cell>
          <cell r="HD1201">
            <v>75.75</v>
          </cell>
          <cell r="HE1201">
            <v>77.5</v>
          </cell>
          <cell r="HF1201">
            <v>79</v>
          </cell>
          <cell r="HH1201">
            <v>0</v>
          </cell>
          <cell r="HM1201" t="str">
            <v/>
          </cell>
          <cell r="HN1201" t="str">
            <v/>
          </cell>
          <cell r="HS1201">
            <v>0</v>
          </cell>
          <cell r="HT1201" t="str">
            <v>PKN</v>
          </cell>
          <cell r="HU1201">
            <v>0</v>
          </cell>
          <cell r="HV1201" t="str">
            <v>IND</v>
          </cell>
          <cell r="HW1201">
            <v>0</v>
          </cell>
          <cell r="HX1201" t="str">
            <v>MAT-W</v>
          </cell>
          <cell r="HY1201">
            <v>0</v>
          </cell>
          <cell r="HZ1201" t="str">
            <v>SEJ-W</v>
          </cell>
          <cell r="IA1201">
            <v>0</v>
          </cell>
          <cell r="IB1201" t="str">
            <v>IGR-W</v>
          </cell>
          <cell r="IC1201">
            <v>0</v>
          </cell>
          <cell r="ID1201" t="str">
            <v>SBO</v>
          </cell>
          <cell r="IE1201">
            <v>0</v>
          </cell>
          <cell r="IF1201" t="str">
            <v>PJO</v>
          </cell>
          <cell r="IG1201">
            <v>0</v>
          </cell>
          <cell r="IH1201" t="str">
            <v>PRA</v>
          </cell>
          <cell r="II1201">
            <v>0</v>
          </cell>
          <cell r="IJ1201" t="str">
            <v>JAW</v>
          </cell>
          <cell r="IK1201">
            <v>0</v>
          </cell>
          <cell r="IL1201" t="str">
            <v>ARB</v>
          </cell>
          <cell r="IM1201">
            <v>0</v>
          </cell>
          <cell r="IN1201" t="str">
            <v>PKM</v>
          </cell>
          <cell r="IO1201">
            <v>0</v>
          </cell>
          <cell r="IP1201" t="str">
            <v>MAT-P</v>
          </cell>
          <cell r="IQ1201">
            <v>0</v>
          </cell>
          <cell r="IR1201" t="str">
            <v>BIO-P</v>
          </cell>
          <cell r="IS1201">
            <v>0</v>
          </cell>
          <cell r="IT1201" t="str">
            <v>FIS-P</v>
          </cell>
          <cell r="IU1201">
            <v>0</v>
          </cell>
          <cell r="IV1201" t="str">
            <v>KIM-P</v>
          </cell>
          <cell r="IW1201">
            <v>0</v>
          </cell>
          <cell r="IX1201" t="str">
            <v>EKO-L</v>
          </cell>
          <cell r="IY1201">
            <v>0</v>
          </cell>
          <cell r="JA1201">
            <v>0</v>
          </cell>
        </row>
        <row r="1202">
          <cell r="Q1202" t="str">
            <v/>
          </cell>
          <cell r="AB1202" t="str">
            <v/>
          </cell>
          <cell r="AC1202">
            <v>28</v>
          </cell>
          <cell r="AI1202" t="str">
            <v/>
          </cell>
          <cell r="AJ1202">
            <v>0</v>
          </cell>
          <cell r="AK1202">
            <v>83.25</v>
          </cell>
          <cell r="AL1202">
            <v>84.5</v>
          </cell>
          <cell r="AM1202">
            <v>88</v>
          </cell>
          <cell r="AN1202">
            <v>80</v>
          </cell>
          <cell r="AO1202" t="str">
            <v/>
          </cell>
          <cell r="AP1202">
            <v>0</v>
          </cell>
          <cell r="AQ1202">
            <v>85</v>
          </cell>
          <cell r="AR1202">
            <v>0</v>
          </cell>
          <cell r="AS1202">
            <v>78.5</v>
          </cell>
          <cell r="AT1202">
            <v>81</v>
          </cell>
          <cell r="AU1202" t="str">
            <v/>
          </cell>
          <cell r="AV1202">
            <v>0</v>
          </cell>
          <cell r="AW1202">
            <v>81.83</v>
          </cell>
          <cell r="AX1202">
            <v>84</v>
          </cell>
          <cell r="AY1202">
            <v>88</v>
          </cell>
          <cell r="AZ1202">
            <v>80</v>
          </cell>
          <cell r="BA1202" t="str">
            <v/>
          </cell>
          <cell r="BB1202">
            <v>0</v>
          </cell>
          <cell r="BC1202">
            <v>86.75</v>
          </cell>
          <cell r="BD1202">
            <v>84.5</v>
          </cell>
          <cell r="BE1202">
            <v>88</v>
          </cell>
          <cell r="BF1202">
            <v>82</v>
          </cell>
          <cell r="BG1202" t="str">
            <v/>
          </cell>
          <cell r="BH1202">
            <v>0</v>
          </cell>
          <cell r="BI1202">
            <v>84.33</v>
          </cell>
          <cell r="BJ1202">
            <v>80</v>
          </cell>
          <cell r="BK1202">
            <v>77.75</v>
          </cell>
          <cell r="BL1202">
            <v>78</v>
          </cell>
          <cell r="BM1202" t="str">
            <v/>
          </cell>
          <cell r="BN1202">
            <v>0</v>
          </cell>
          <cell r="BO1202">
            <v>81.13</v>
          </cell>
          <cell r="BP1202">
            <v>78.25</v>
          </cell>
          <cell r="BQ1202">
            <v>77.75</v>
          </cell>
          <cell r="BR1202">
            <v>85</v>
          </cell>
          <cell r="BS1202" t="str">
            <v/>
          </cell>
          <cell r="BT1202">
            <v>0</v>
          </cell>
          <cell r="BU1202">
            <v>86.5</v>
          </cell>
          <cell r="BV1202">
            <v>84.25</v>
          </cell>
          <cell r="BW1202">
            <v>88.5</v>
          </cell>
          <cell r="BX1202">
            <v>88</v>
          </cell>
          <cell r="BY1202" t="str">
            <v/>
          </cell>
          <cell r="BZ1202">
            <v>0</v>
          </cell>
          <cell r="CA1202">
            <v>86.78</v>
          </cell>
          <cell r="CB1202">
            <v>81.75</v>
          </cell>
          <cell r="CC1202">
            <v>81</v>
          </cell>
          <cell r="CD1202">
            <v>82</v>
          </cell>
          <cell r="CE1202" t="str">
            <v/>
          </cell>
          <cell r="CF1202">
            <v>0</v>
          </cell>
          <cell r="CG1202">
            <v>86.25</v>
          </cell>
          <cell r="CH1202">
            <v>76.25</v>
          </cell>
          <cell r="CI1202">
            <v>78</v>
          </cell>
          <cell r="CJ1202">
            <v>82</v>
          </cell>
          <cell r="CK1202" t="str">
            <v/>
          </cell>
          <cell r="CL1202">
            <v>0</v>
          </cell>
          <cell r="CM1202">
            <v>76.17</v>
          </cell>
          <cell r="CN1202">
            <v>83.5</v>
          </cell>
          <cell r="CO1202">
            <v>80</v>
          </cell>
          <cell r="CP1202">
            <v>78</v>
          </cell>
          <cell r="CQ1202" t="str">
            <v/>
          </cell>
          <cell r="CR1202">
            <v>0</v>
          </cell>
          <cell r="CS1202">
            <v>82.08</v>
          </cell>
          <cell r="CT1202">
            <v>89.75</v>
          </cell>
          <cell r="CU1202">
            <v>86.5</v>
          </cell>
          <cell r="CV1202">
            <v>83</v>
          </cell>
          <cell r="CW1202" t="str">
            <v/>
          </cell>
          <cell r="CX1202">
            <v>0</v>
          </cell>
          <cell r="CY1202">
            <v>82.44</v>
          </cell>
          <cell r="CZ1202">
            <v>83.75</v>
          </cell>
          <cell r="DA1202">
            <v>76.75</v>
          </cell>
          <cell r="DB1202">
            <v>83</v>
          </cell>
          <cell r="DC1202" t="str">
            <v/>
          </cell>
          <cell r="DD1202">
            <v>0</v>
          </cell>
          <cell r="DE1202">
            <v>91</v>
          </cell>
          <cell r="DF1202">
            <v>81</v>
          </cell>
          <cell r="DG1202">
            <v>81.75</v>
          </cell>
          <cell r="DH1202">
            <v>88</v>
          </cell>
          <cell r="DI1202" t="str">
            <v/>
          </cell>
          <cell r="DJ1202">
            <v>0</v>
          </cell>
          <cell r="DK1202">
            <v>0</v>
          </cell>
          <cell r="DL1202">
            <v>0</v>
          </cell>
          <cell r="DM1202">
            <v>0</v>
          </cell>
          <cell r="DN1202">
            <v>85</v>
          </cell>
          <cell r="DO1202" t="str">
            <v/>
          </cell>
          <cell r="DP1202">
            <v>0</v>
          </cell>
          <cell r="DQ1202">
            <v>89</v>
          </cell>
          <cell r="DR1202">
            <v>85.5</v>
          </cell>
          <cell r="DS1202">
            <v>91.5</v>
          </cell>
          <cell r="DT1202">
            <v>82</v>
          </cell>
          <cell r="DU1202" t="str">
            <v/>
          </cell>
          <cell r="DV1202">
            <v>0</v>
          </cell>
          <cell r="DW1202">
            <v>91</v>
          </cell>
          <cell r="DX1202">
            <v>86.75</v>
          </cell>
          <cell r="DY1202">
            <v>79.75</v>
          </cell>
          <cell r="DZ1202">
            <v>85</v>
          </cell>
          <cell r="EA1202" t="str">
            <v/>
          </cell>
          <cell r="EB1202">
            <v>0</v>
          </cell>
          <cell r="EC1202">
            <v>79.78</v>
          </cell>
          <cell r="ED1202">
            <v>78.25</v>
          </cell>
          <cell r="EE1202">
            <v>84.25</v>
          </cell>
          <cell r="EF1202">
            <v>77</v>
          </cell>
          <cell r="EG1202" t="str">
            <v/>
          </cell>
          <cell r="EH1202">
            <v>0</v>
          </cell>
          <cell r="EI1202">
            <v>78.5</v>
          </cell>
          <cell r="EJ1202">
            <v>74.75</v>
          </cell>
          <cell r="EK1202">
            <v>74.5</v>
          </cell>
          <cell r="EL1202">
            <v>76</v>
          </cell>
          <cell r="EM1202" t="str">
            <v/>
          </cell>
          <cell r="EN1202">
            <v>0</v>
          </cell>
          <cell r="EO1202">
            <v>78.5</v>
          </cell>
          <cell r="EP1202">
            <v>74.75</v>
          </cell>
          <cell r="EQ1202">
            <v>74.5</v>
          </cell>
          <cell r="ER1202">
            <v>76</v>
          </cell>
          <cell r="ES1202" t="str">
            <v/>
          </cell>
          <cell r="ET1202">
            <v>0</v>
          </cell>
          <cell r="EU1202">
            <v>78.5</v>
          </cell>
          <cell r="EV1202">
            <v>74.75</v>
          </cell>
          <cell r="EW1202">
            <v>74.5</v>
          </cell>
          <cell r="EX1202">
            <v>76</v>
          </cell>
          <cell r="EY1202" t="str">
            <v/>
          </cell>
          <cell r="EZ1202">
            <v>0</v>
          </cell>
          <cell r="FA1202">
            <v>79.33</v>
          </cell>
          <cell r="FB1202">
            <v>71.25</v>
          </cell>
          <cell r="FC1202">
            <v>79</v>
          </cell>
          <cell r="FD1202">
            <v>72</v>
          </cell>
          <cell r="FE1202" t="str">
            <v/>
          </cell>
          <cell r="FF1202">
            <v>0</v>
          </cell>
          <cell r="FG1202">
            <v>79.33</v>
          </cell>
          <cell r="FH1202">
            <v>71.25</v>
          </cell>
          <cell r="FI1202">
            <v>79</v>
          </cell>
          <cell r="FJ1202">
            <v>72</v>
          </cell>
          <cell r="FK1202" t="str">
            <v/>
          </cell>
          <cell r="FL1202">
            <v>0</v>
          </cell>
          <cell r="FM1202">
            <v>79.33</v>
          </cell>
          <cell r="FN1202">
            <v>71.25</v>
          </cell>
          <cell r="FO1202">
            <v>79</v>
          </cell>
          <cell r="FP1202">
            <v>72</v>
          </cell>
          <cell r="FQ1202" t="str">
            <v/>
          </cell>
          <cell r="FR1202">
            <v>0</v>
          </cell>
          <cell r="FS1202">
            <v>79.33</v>
          </cell>
          <cell r="FT1202">
            <v>71.25</v>
          </cell>
          <cell r="FU1202">
            <v>79</v>
          </cell>
          <cell r="FV1202">
            <v>72</v>
          </cell>
          <cell r="FW1202" t="str">
            <v/>
          </cell>
          <cell r="FX1202">
            <v>0</v>
          </cell>
          <cell r="FY1202">
            <v>79.33</v>
          </cell>
          <cell r="FZ1202">
            <v>71.25</v>
          </cell>
          <cell r="GA1202">
            <v>79</v>
          </cell>
          <cell r="GB1202">
            <v>72</v>
          </cell>
          <cell r="GC1202" t="str">
            <v/>
          </cell>
          <cell r="GD1202">
            <v>0</v>
          </cell>
          <cell r="GE1202">
            <v>79.33</v>
          </cell>
          <cell r="GF1202">
            <v>71.25</v>
          </cell>
          <cell r="GG1202">
            <v>79</v>
          </cell>
          <cell r="GH1202">
            <v>72</v>
          </cell>
          <cell r="GI1202" t="str">
            <v/>
          </cell>
          <cell r="GJ1202">
            <v>0</v>
          </cell>
          <cell r="GK1202">
            <v>79.33</v>
          </cell>
          <cell r="GL1202">
            <v>71.25</v>
          </cell>
          <cell r="GM1202">
            <v>79</v>
          </cell>
          <cell r="GN1202">
            <v>72</v>
          </cell>
          <cell r="GO1202" t="str">
            <v/>
          </cell>
          <cell r="GP1202">
            <v>0</v>
          </cell>
          <cell r="GQ1202">
            <v>79.33</v>
          </cell>
          <cell r="GR1202">
            <v>71.25</v>
          </cell>
          <cell r="GS1202">
            <v>79</v>
          </cell>
          <cell r="GT1202">
            <v>72</v>
          </cell>
          <cell r="GU1202" t="str">
            <v/>
          </cell>
          <cell r="GV1202">
            <v>0</v>
          </cell>
          <cell r="GW1202">
            <v>81.92</v>
          </cell>
          <cell r="GX1202">
            <v>78.75</v>
          </cell>
          <cell r="GY1202">
            <v>70</v>
          </cell>
          <cell r="GZ1202">
            <v>78</v>
          </cell>
          <cell r="HA1202" t="str">
            <v>EKO-L</v>
          </cell>
          <cell r="HB1202">
            <v>0</v>
          </cell>
          <cell r="HC1202">
            <v>83.83</v>
          </cell>
          <cell r="HD1202">
            <v>75.75</v>
          </cell>
          <cell r="HE1202">
            <v>77.5</v>
          </cell>
          <cell r="HF1202">
            <v>79</v>
          </cell>
          <cell r="HH1202">
            <v>0</v>
          </cell>
          <cell r="HM1202" t="str">
            <v/>
          </cell>
          <cell r="HN1202" t="str">
            <v/>
          </cell>
          <cell r="HS1202">
            <v>0</v>
          </cell>
          <cell r="HT1202" t="str">
            <v>PKN</v>
          </cell>
          <cell r="HU1202">
            <v>0</v>
          </cell>
          <cell r="HV1202" t="str">
            <v>IND</v>
          </cell>
          <cell r="HW1202">
            <v>0</v>
          </cell>
          <cell r="HX1202" t="str">
            <v>MAT-W</v>
          </cell>
          <cell r="HY1202">
            <v>0</v>
          </cell>
          <cell r="HZ1202" t="str">
            <v>SEJ-W</v>
          </cell>
          <cell r="IA1202">
            <v>0</v>
          </cell>
          <cell r="IB1202" t="str">
            <v>IGR-W</v>
          </cell>
          <cell r="IC1202">
            <v>0</v>
          </cell>
          <cell r="ID1202" t="str">
            <v>SBO</v>
          </cell>
          <cell r="IE1202">
            <v>0</v>
          </cell>
          <cell r="IF1202" t="str">
            <v>PJO</v>
          </cell>
          <cell r="IG1202">
            <v>0</v>
          </cell>
          <cell r="IH1202" t="str">
            <v>PRA</v>
          </cell>
          <cell r="II1202">
            <v>0</v>
          </cell>
          <cell r="IJ1202" t="str">
            <v>JAW</v>
          </cell>
          <cell r="IK1202">
            <v>0</v>
          </cell>
          <cell r="IL1202" t="str">
            <v>ARB</v>
          </cell>
          <cell r="IM1202">
            <v>0</v>
          </cell>
          <cell r="IN1202" t="str">
            <v>PKM</v>
          </cell>
          <cell r="IO1202">
            <v>0</v>
          </cell>
          <cell r="IP1202" t="str">
            <v>MAT-P</v>
          </cell>
          <cell r="IQ1202">
            <v>0</v>
          </cell>
          <cell r="IR1202" t="str">
            <v>BIO-P</v>
          </cell>
          <cell r="IS1202">
            <v>0</v>
          </cell>
          <cell r="IT1202" t="str">
            <v>FIS-P</v>
          </cell>
          <cell r="IU1202">
            <v>0</v>
          </cell>
          <cell r="IV1202" t="str">
            <v>KIM-P</v>
          </cell>
          <cell r="IW1202">
            <v>0</v>
          </cell>
          <cell r="IX1202" t="str">
            <v>EKO-L</v>
          </cell>
          <cell r="IY1202">
            <v>0</v>
          </cell>
          <cell r="JA1202">
            <v>0</v>
          </cell>
        </row>
        <row r="1203">
          <cell r="Q1203" t="str">
            <v/>
          </cell>
          <cell r="AB1203" t="str">
            <v/>
          </cell>
          <cell r="AC1203">
            <v>29</v>
          </cell>
          <cell r="AI1203" t="str">
            <v/>
          </cell>
          <cell r="AJ1203">
            <v>0</v>
          </cell>
          <cell r="AK1203">
            <v>83.25</v>
          </cell>
          <cell r="AL1203">
            <v>84.5</v>
          </cell>
          <cell r="AM1203">
            <v>88</v>
          </cell>
          <cell r="AN1203">
            <v>80</v>
          </cell>
          <cell r="AO1203" t="str">
            <v/>
          </cell>
          <cell r="AP1203">
            <v>0</v>
          </cell>
          <cell r="AQ1203">
            <v>85</v>
          </cell>
          <cell r="AR1203">
            <v>0</v>
          </cell>
          <cell r="AS1203">
            <v>78.5</v>
          </cell>
          <cell r="AT1203">
            <v>81</v>
          </cell>
          <cell r="AU1203" t="str">
            <v/>
          </cell>
          <cell r="AV1203">
            <v>0</v>
          </cell>
          <cell r="AW1203">
            <v>81.83</v>
          </cell>
          <cell r="AX1203">
            <v>84</v>
          </cell>
          <cell r="AY1203">
            <v>88</v>
          </cell>
          <cell r="AZ1203">
            <v>80</v>
          </cell>
          <cell r="BA1203" t="str">
            <v/>
          </cell>
          <cell r="BB1203">
            <v>0</v>
          </cell>
          <cell r="BC1203">
            <v>86.75</v>
          </cell>
          <cell r="BD1203">
            <v>84.5</v>
          </cell>
          <cell r="BE1203">
            <v>88</v>
          </cell>
          <cell r="BF1203">
            <v>82</v>
          </cell>
          <cell r="BG1203" t="str">
            <v/>
          </cell>
          <cell r="BH1203">
            <v>0</v>
          </cell>
          <cell r="BI1203">
            <v>84.33</v>
          </cell>
          <cell r="BJ1203">
            <v>80</v>
          </cell>
          <cell r="BK1203">
            <v>77.75</v>
          </cell>
          <cell r="BL1203">
            <v>78</v>
          </cell>
          <cell r="BM1203" t="str">
            <v/>
          </cell>
          <cell r="BN1203">
            <v>0</v>
          </cell>
          <cell r="BO1203">
            <v>81.13</v>
          </cell>
          <cell r="BP1203">
            <v>78.25</v>
          </cell>
          <cell r="BQ1203">
            <v>77.75</v>
          </cell>
          <cell r="BR1203">
            <v>85</v>
          </cell>
          <cell r="BS1203" t="str">
            <v/>
          </cell>
          <cell r="BT1203">
            <v>0</v>
          </cell>
          <cell r="BU1203">
            <v>86.5</v>
          </cell>
          <cell r="BV1203">
            <v>84.25</v>
          </cell>
          <cell r="BW1203">
            <v>88.5</v>
          </cell>
          <cell r="BX1203">
            <v>88</v>
          </cell>
          <cell r="BY1203" t="str">
            <v/>
          </cell>
          <cell r="BZ1203">
            <v>0</v>
          </cell>
          <cell r="CA1203">
            <v>86.78</v>
          </cell>
          <cell r="CB1203">
            <v>81.75</v>
          </cell>
          <cell r="CC1203">
            <v>81</v>
          </cell>
          <cell r="CD1203">
            <v>82</v>
          </cell>
          <cell r="CE1203" t="str">
            <v/>
          </cell>
          <cell r="CF1203">
            <v>0</v>
          </cell>
          <cell r="CG1203">
            <v>86.25</v>
          </cell>
          <cell r="CH1203">
            <v>76.25</v>
          </cell>
          <cell r="CI1203">
            <v>78</v>
          </cell>
          <cell r="CJ1203">
            <v>82</v>
          </cell>
          <cell r="CK1203" t="str">
            <v/>
          </cell>
          <cell r="CL1203">
            <v>0</v>
          </cell>
          <cell r="CM1203">
            <v>76.17</v>
          </cell>
          <cell r="CN1203">
            <v>83.5</v>
          </cell>
          <cell r="CO1203">
            <v>80</v>
          </cell>
          <cell r="CP1203">
            <v>78</v>
          </cell>
          <cell r="CQ1203" t="str">
            <v/>
          </cell>
          <cell r="CR1203">
            <v>0</v>
          </cell>
          <cell r="CS1203">
            <v>82.08</v>
          </cell>
          <cell r="CT1203">
            <v>89.75</v>
          </cell>
          <cell r="CU1203">
            <v>86.5</v>
          </cell>
          <cell r="CV1203">
            <v>83</v>
          </cell>
          <cell r="CW1203" t="str">
            <v/>
          </cell>
          <cell r="CX1203">
            <v>0</v>
          </cell>
          <cell r="CY1203">
            <v>82.44</v>
          </cell>
          <cell r="CZ1203">
            <v>83.75</v>
          </cell>
          <cell r="DA1203">
            <v>76.75</v>
          </cell>
          <cell r="DB1203">
            <v>83</v>
          </cell>
          <cell r="DC1203" t="str">
            <v/>
          </cell>
          <cell r="DD1203">
            <v>0</v>
          </cell>
          <cell r="DE1203">
            <v>91</v>
          </cell>
          <cell r="DF1203">
            <v>81</v>
          </cell>
          <cell r="DG1203">
            <v>81.75</v>
          </cell>
          <cell r="DH1203">
            <v>88</v>
          </cell>
          <cell r="DI1203" t="str">
            <v/>
          </cell>
          <cell r="DJ1203">
            <v>0</v>
          </cell>
          <cell r="DK1203">
            <v>0</v>
          </cell>
          <cell r="DL1203">
            <v>0</v>
          </cell>
          <cell r="DM1203">
            <v>0</v>
          </cell>
          <cell r="DN1203">
            <v>85</v>
          </cell>
          <cell r="DO1203" t="str">
            <v/>
          </cell>
          <cell r="DP1203">
            <v>0</v>
          </cell>
          <cell r="DQ1203">
            <v>89</v>
          </cell>
          <cell r="DR1203">
            <v>85.5</v>
          </cell>
          <cell r="DS1203">
            <v>91.5</v>
          </cell>
          <cell r="DT1203">
            <v>82</v>
          </cell>
          <cell r="DU1203" t="str">
            <v/>
          </cell>
          <cell r="DV1203">
            <v>0</v>
          </cell>
          <cell r="DW1203">
            <v>91</v>
          </cell>
          <cell r="DX1203">
            <v>86.75</v>
          </cell>
          <cell r="DY1203">
            <v>79.75</v>
          </cell>
          <cell r="DZ1203">
            <v>85</v>
          </cell>
          <cell r="EA1203" t="str">
            <v/>
          </cell>
          <cell r="EB1203">
            <v>0</v>
          </cell>
          <cell r="EC1203">
            <v>79.78</v>
          </cell>
          <cell r="ED1203">
            <v>78.25</v>
          </cell>
          <cell r="EE1203">
            <v>84.25</v>
          </cell>
          <cell r="EF1203">
            <v>77</v>
          </cell>
          <cell r="EG1203" t="str">
            <v/>
          </cell>
          <cell r="EH1203">
            <v>0</v>
          </cell>
          <cell r="EI1203">
            <v>78.5</v>
          </cell>
          <cell r="EJ1203">
            <v>74.75</v>
          </cell>
          <cell r="EK1203">
            <v>74.5</v>
          </cell>
          <cell r="EL1203">
            <v>76</v>
          </cell>
          <cell r="EM1203" t="str">
            <v/>
          </cell>
          <cell r="EN1203">
            <v>0</v>
          </cell>
          <cell r="EO1203">
            <v>78.5</v>
          </cell>
          <cell r="EP1203">
            <v>74.75</v>
          </cell>
          <cell r="EQ1203">
            <v>74.5</v>
          </cell>
          <cell r="ER1203">
            <v>76</v>
          </cell>
          <cell r="ES1203" t="str">
            <v/>
          </cell>
          <cell r="ET1203">
            <v>0</v>
          </cell>
          <cell r="EU1203">
            <v>78.5</v>
          </cell>
          <cell r="EV1203">
            <v>74.75</v>
          </cell>
          <cell r="EW1203">
            <v>74.5</v>
          </cell>
          <cell r="EX1203">
            <v>76</v>
          </cell>
          <cell r="EY1203" t="str">
            <v/>
          </cell>
          <cell r="EZ1203">
            <v>0</v>
          </cell>
          <cell r="FA1203">
            <v>79.33</v>
          </cell>
          <cell r="FB1203">
            <v>71.25</v>
          </cell>
          <cell r="FC1203">
            <v>79</v>
          </cell>
          <cell r="FD1203">
            <v>72</v>
          </cell>
          <cell r="FE1203" t="str">
            <v/>
          </cell>
          <cell r="FF1203">
            <v>0</v>
          </cell>
          <cell r="FG1203">
            <v>79.33</v>
          </cell>
          <cell r="FH1203">
            <v>71.25</v>
          </cell>
          <cell r="FI1203">
            <v>79</v>
          </cell>
          <cell r="FJ1203">
            <v>72</v>
          </cell>
          <cell r="FK1203" t="str">
            <v/>
          </cell>
          <cell r="FL1203">
            <v>0</v>
          </cell>
          <cell r="FM1203">
            <v>79.33</v>
          </cell>
          <cell r="FN1203">
            <v>71.25</v>
          </cell>
          <cell r="FO1203">
            <v>79</v>
          </cell>
          <cell r="FP1203">
            <v>72</v>
          </cell>
          <cell r="FQ1203" t="str">
            <v/>
          </cell>
          <cell r="FR1203">
            <v>0</v>
          </cell>
          <cell r="FS1203">
            <v>79.33</v>
          </cell>
          <cell r="FT1203">
            <v>71.25</v>
          </cell>
          <cell r="FU1203">
            <v>79</v>
          </cell>
          <cell r="FV1203">
            <v>72</v>
          </cell>
          <cell r="FW1203" t="str">
            <v/>
          </cell>
          <cell r="FX1203">
            <v>0</v>
          </cell>
          <cell r="FY1203">
            <v>79.33</v>
          </cell>
          <cell r="FZ1203">
            <v>71.25</v>
          </cell>
          <cell r="GA1203">
            <v>79</v>
          </cell>
          <cell r="GB1203">
            <v>72</v>
          </cell>
          <cell r="GC1203" t="str">
            <v/>
          </cell>
          <cell r="GD1203">
            <v>0</v>
          </cell>
          <cell r="GE1203">
            <v>79.33</v>
          </cell>
          <cell r="GF1203">
            <v>71.25</v>
          </cell>
          <cell r="GG1203">
            <v>79</v>
          </cell>
          <cell r="GH1203">
            <v>72</v>
          </cell>
          <cell r="GI1203" t="str">
            <v/>
          </cell>
          <cell r="GJ1203">
            <v>0</v>
          </cell>
          <cell r="GK1203">
            <v>79.33</v>
          </cell>
          <cell r="GL1203">
            <v>71.25</v>
          </cell>
          <cell r="GM1203">
            <v>79</v>
          </cell>
          <cell r="GN1203">
            <v>72</v>
          </cell>
          <cell r="GO1203" t="str">
            <v/>
          </cell>
          <cell r="GP1203">
            <v>0</v>
          </cell>
          <cell r="GQ1203">
            <v>79.33</v>
          </cell>
          <cell r="GR1203">
            <v>71.25</v>
          </cell>
          <cell r="GS1203">
            <v>79</v>
          </cell>
          <cell r="GT1203">
            <v>72</v>
          </cell>
          <cell r="GU1203" t="str">
            <v/>
          </cell>
          <cell r="GV1203">
            <v>0</v>
          </cell>
          <cell r="GW1203">
            <v>81.92</v>
          </cell>
          <cell r="GX1203">
            <v>78.75</v>
          </cell>
          <cell r="GY1203">
            <v>70</v>
          </cell>
          <cell r="GZ1203">
            <v>78</v>
          </cell>
          <cell r="HA1203" t="str">
            <v>EKO-L</v>
          </cell>
          <cell r="HB1203">
            <v>0</v>
          </cell>
          <cell r="HC1203">
            <v>83.83</v>
          </cell>
          <cell r="HD1203">
            <v>75.75</v>
          </cell>
          <cell r="HE1203">
            <v>77.5</v>
          </cell>
          <cell r="HF1203">
            <v>79</v>
          </cell>
          <cell r="HH1203">
            <v>0</v>
          </cell>
          <cell r="HM1203" t="str">
            <v/>
          </cell>
          <cell r="HN1203" t="str">
            <v/>
          </cell>
          <cell r="HS1203">
            <v>0</v>
          </cell>
          <cell r="HT1203" t="str">
            <v>PKN</v>
          </cell>
          <cell r="HU1203">
            <v>0</v>
          </cell>
          <cell r="HV1203" t="str">
            <v>IND</v>
          </cell>
          <cell r="HW1203">
            <v>0</v>
          </cell>
          <cell r="HX1203" t="str">
            <v>MAT-W</v>
          </cell>
          <cell r="HY1203">
            <v>0</v>
          </cell>
          <cell r="HZ1203" t="str">
            <v>SEJ-W</v>
          </cell>
          <cell r="IA1203">
            <v>0</v>
          </cell>
          <cell r="IB1203" t="str">
            <v>IGR-W</v>
          </cell>
          <cell r="IC1203">
            <v>0</v>
          </cell>
          <cell r="ID1203" t="str">
            <v>SBO</v>
          </cell>
          <cell r="IE1203">
            <v>0</v>
          </cell>
          <cell r="IF1203" t="str">
            <v>PJO</v>
          </cell>
          <cell r="IG1203">
            <v>0</v>
          </cell>
          <cell r="IH1203" t="str">
            <v>PRA</v>
          </cell>
          <cell r="II1203">
            <v>0</v>
          </cell>
          <cell r="IJ1203" t="str">
            <v>JAW</v>
          </cell>
          <cell r="IK1203">
            <v>0</v>
          </cell>
          <cell r="IL1203" t="str">
            <v>ARB</v>
          </cell>
          <cell r="IM1203">
            <v>0</v>
          </cell>
          <cell r="IN1203" t="str">
            <v>PKM</v>
          </cell>
          <cell r="IO1203">
            <v>0</v>
          </cell>
          <cell r="IP1203" t="str">
            <v>MAT-P</v>
          </cell>
          <cell r="IQ1203">
            <v>0</v>
          </cell>
          <cell r="IR1203" t="str">
            <v>BIO-P</v>
          </cell>
          <cell r="IS1203">
            <v>0</v>
          </cell>
          <cell r="IT1203" t="str">
            <v>FIS-P</v>
          </cell>
          <cell r="IU1203">
            <v>0</v>
          </cell>
          <cell r="IV1203" t="str">
            <v>KIM-P</v>
          </cell>
          <cell r="IW1203">
            <v>0</v>
          </cell>
          <cell r="IX1203" t="str">
            <v>EKO-L</v>
          </cell>
          <cell r="IY1203">
            <v>0</v>
          </cell>
          <cell r="JA1203">
            <v>0</v>
          </cell>
        </row>
        <row r="1204">
          <cell r="Q1204" t="str">
            <v/>
          </cell>
          <cell r="AB1204" t="str">
            <v/>
          </cell>
          <cell r="AC1204">
            <v>30</v>
          </cell>
          <cell r="AI1204" t="str">
            <v/>
          </cell>
          <cell r="AJ1204">
            <v>0</v>
          </cell>
          <cell r="AK1204">
            <v>83.25</v>
          </cell>
          <cell r="AL1204">
            <v>84.5</v>
          </cell>
          <cell r="AM1204">
            <v>88</v>
          </cell>
          <cell r="AN1204">
            <v>80</v>
          </cell>
          <cell r="AO1204" t="str">
            <v/>
          </cell>
          <cell r="AP1204">
            <v>0</v>
          </cell>
          <cell r="AQ1204">
            <v>85</v>
          </cell>
          <cell r="AR1204">
            <v>0</v>
          </cell>
          <cell r="AS1204">
            <v>78.5</v>
          </cell>
          <cell r="AT1204">
            <v>81</v>
          </cell>
          <cell r="AU1204" t="str">
            <v/>
          </cell>
          <cell r="AV1204">
            <v>0</v>
          </cell>
          <cell r="AW1204">
            <v>81.83</v>
          </cell>
          <cell r="AX1204">
            <v>84</v>
          </cell>
          <cell r="AY1204">
            <v>88</v>
          </cell>
          <cell r="AZ1204">
            <v>80</v>
          </cell>
          <cell r="BA1204" t="str">
            <v/>
          </cell>
          <cell r="BB1204">
            <v>0</v>
          </cell>
          <cell r="BC1204">
            <v>86.75</v>
          </cell>
          <cell r="BD1204">
            <v>84.5</v>
          </cell>
          <cell r="BE1204">
            <v>88</v>
          </cell>
          <cell r="BF1204">
            <v>82</v>
          </cell>
          <cell r="BG1204" t="str">
            <v/>
          </cell>
          <cell r="BH1204">
            <v>0</v>
          </cell>
          <cell r="BI1204">
            <v>84.33</v>
          </cell>
          <cell r="BJ1204">
            <v>80</v>
          </cell>
          <cell r="BK1204">
            <v>77.75</v>
          </cell>
          <cell r="BL1204">
            <v>78</v>
          </cell>
          <cell r="BM1204" t="str">
            <v/>
          </cell>
          <cell r="BN1204">
            <v>0</v>
          </cell>
          <cell r="BO1204">
            <v>81.13</v>
          </cell>
          <cell r="BP1204">
            <v>78.25</v>
          </cell>
          <cell r="BQ1204">
            <v>77.75</v>
          </cell>
          <cell r="BR1204">
            <v>85</v>
          </cell>
          <cell r="BS1204" t="str">
            <v/>
          </cell>
          <cell r="BT1204">
            <v>0</v>
          </cell>
          <cell r="BU1204">
            <v>86.5</v>
          </cell>
          <cell r="BV1204">
            <v>84.25</v>
          </cell>
          <cell r="BW1204">
            <v>88.5</v>
          </cell>
          <cell r="BX1204">
            <v>88</v>
          </cell>
          <cell r="BY1204" t="str">
            <v/>
          </cell>
          <cell r="BZ1204">
            <v>0</v>
          </cell>
          <cell r="CA1204">
            <v>86.78</v>
          </cell>
          <cell r="CB1204">
            <v>81.75</v>
          </cell>
          <cell r="CC1204">
            <v>81</v>
          </cell>
          <cell r="CD1204">
            <v>82</v>
          </cell>
          <cell r="CE1204" t="str">
            <v/>
          </cell>
          <cell r="CF1204">
            <v>0</v>
          </cell>
          <cell r="CG1204">
            <v>86.25</v>
          </cell>
          <cell r="CH1204">
            <v>76.25</v>
          </cell>
          <cell r="CI1204">
            <v>78</v>
          </cell>
          <cell r="CJ1204">
            <v>82</v>
          </cell>
          <cell r="CK1204" t="str">
            <v/>
          </cell>
          <cell r="CL1204">
            <v>0</v>
          </cell>
          <cell r="CM1204">
            <v>76.17</v>
          </cell>
          <cell r="CN1204">
            <v>83.5</v>
          </cell>
          <cell r="CO1204">
            <v>80</v>
          </cell>
          <cell r="CP1204">
            <v>78</v>
          </cell>
          <cell r="CQ1204" t="str">
            <v/>
          </cell>
          <cell r="CR1204">
            <v>0</v>
          </cell>
          <cell r="CS1204">
            <v>82.08</v>
          </cell>
          <cell r="CT1204">
            <v>89.75</v>
          </cell>
          <cell r="CU1204">
            <v>86.5</v>
          </cell>
          <cell r="CV1204">
            <v>83</v>
          </cell>
          <cell r="CW1204" t="str">
            <v/>
          </cell>
          <cell r="CX1204">
            <v>0</v>
          </cell>
          <cell r="CY1204">
            <v>82.44</v>
          </cell>
          <cell r="CZ1204">
            <v>83.75</v>
          </cell>
          <cell r="DA1204">
            <v>76.75</v>
          </cell>
          <cell r="DB1204">
            <v>83</v>
          </cell>
          <cell r="DC1204" t="str">
            <v/>
          </cell>
          <cell r="DD1204">
            <v>0</v>
          </cell>
          <cell r="DE1204">
            <v>91</v>
          </cell>
          <cell r="DF1204">
            <v>81</v>
          </cell>
          <cell r="DG1204">
            <v>81.75</v>
          </cell>
          <cell r="DH1204">
            <v>88</v>
          </cell>
          <cell r="DI1204" t="str">
            <v/>
          </cell>
          <cell r="DJ1204">
            <v>0</v>
          </cell>
          <cell r="DK1204">
            <v>0</v>
          </cell>
          <cell r="DL1204">
            <v>0</v>
          </cell>
          <cell r="DM1204">
            <v>0</v>
          </cell>
          <cell r="DN1204">
            <v>85</v>
          </cell>
          <cell r="DO1204" t="str">
            <v/>
          </cell>
          <cell r="DP1204">
            <v>0</v>
          </cell>
          <cell r="DQ1204">
            <v>89</v>
          </cell>
          <cell r="DR1204">
            <v>85.5</v>
          </cell>
          <cell r="DS1204">
            <v>91.5</v>
          </cell>
          <cell r="DT1204">
            <v>82</v>
          </cell>
          <cell r="DU1204" t="str">
            <v/>
          </cell>
          <cell r="DV1204">
            <v>0</v>
          </cell>
          <cell r="DW1204">
            <v>91</v>
          </cell>
          <cell r="DX1204">
            <v>86.75</v>
          </cell>
          <cell r="DY1204">
            <v>79.75</v>
          </cell>
          <cell r="DZ1204">
            <v>85</v>
          </cell>
          <cell r="EA1204" t="str">
            <v/>
          </cell>
          <cell r="EB1204">
            <v>0</v>
          </cell>
          <cell r="EC1204">
            <v>79.78</v>
          </cell>
          <cell r="ED1204">
            <v>78.25</v>
          </cell>
          <cell r="EE1204">
            <v>84.25</v>
          </cell>
          <cell r="EF1204">
            <v>77</v>
          </cell>
          <cell r="EG1204" t="str">
            <v/>
          </cell>
          <cell r="EH1204">
            <v>0</v>
          </cell>
          <cell r="EI1204">
            <v>78.5</v>
          </cell>
          <cell r="EJ1204">
            <v>74.75</v>
          </cell>
          <cell r="EK1204">
            <v>74.5</v>
          </cell>
          <cell r="EL1204">
            <v>76</v>
          </cell>
          <cell r="EM1204" t="str">
            <v/>
          </cell>
          <cell r="EN1204">
            <v>0</v>
          </cell>
          <cell r="EO1204">
            <v>78.5</v>
          </cell>
          <cell r="EP1204">
            <v>74.75</v>
          </cell>
          <cell r="EQ1204">
            <v>74.5</v>
          </cell>
          <cell r="ER1204">
            <v>76</v>
          </cell>
          <cell r="ES1204" t="str">
            <v/>
          </cell>
          <cell r="ET1204">
            <v>0</v>
          </cell>
          <cell r="EU1204">
            <v>78.5</v>
          </cell>
          <cell r="EV1204">
            <v>74.75</v>
          </cell>
          <cell r="EW1204">
            <v>74.5</v>
          </cell>
          <cell r="EX1204">
            <v>76</v>
          </cell>
          <cell r="EY1204" t="str">
            <v/>
          </cell>
          <cell r="EZ1204">
            <v>0</v>
          </cell>
          <cell r="FA1204">
            <v>79.33</v>
          </cell>
          <cell r="FB1204">
            <v>71.25</v>
          </cell>
          <cell r="FC1204">
            <v>79</v>
          </cell>
          <cell r="FD1204">
            <v>72</v>
          </cell>
          <cell r="FE1204" t="str">
            <v/>
          </cell>
          <cell r="FF1204">
            <v>0</v>
          </cell>
          <cell r="FG1204">
            <v>79.33</v>
          </cell>
          <cell r="FH1204">
            <v>71.25</v>
          </cell>
          <cell r="FI1204">
            <v>79</v>
          </cell>
          <cell r="FJ1204">
            <v>72</v>
          </cell>
          <cell r="FK1204" t="str">
            <v/>
          </cell>
          <cell r="FL1204">
            <v>0</v>
          </cell>
          <cell r="FM1204">
            <v>79.33</v>
          </cell>
          <cell r="FN1204">
            <v>71.25</v>
          </cell>
          <cell r="FO1204">
            <v>79</v>
          </cell>
          <cell r="FP1204">
            <v>72</v>
          </cell>
          <cell r="FQ1204" t="str">
            <v/>
          </cell>
          <cell r="FR1204">
            <v>0</v>
          </cell>
          <cell r="FS1204">
            <v>79.33</v>
          </cell>
          <cell r="FT1204">
            <v>71.25</v>
          </cell>
          <cell r="FU1204">
            <v>79</v>
          </cell>
          <cell r="FV1204">
            <v>72</v>
          </cell>
          <cell r="FW1204" t="str">
            <v/>
          </cell>
          <cell r="FX1204">
            <v>0</v>
          </cell>
          <cell r="FY1204">
            <v>79.33</v>
          </cell>
          <cell r="FZ1204">
            <v>71.25</v>
          </cell>
          <cell r="GA1204">
            <v>79</v>
          </cell>
          <cell r="GB1204">
            <v>72</v>
          </cell>
          <cell r="GC1204" t="str">
            <v/>
          </cell>
          <cell r="GD1204">
            <v>0</v>
          </cell>
          <cell r="GE1204">
            <v>79.33</v>
          </cell>
          <cell r="GF1204">
            <v>71.25</v>
          </cell>
          <cell r="GG1204">
            <v>79</v>
          </cell>
          <cell r="GH1204">
            <v>72</v>
          </cell>
          <cell r="GI1204" t="str">
            <v/>
          </cell>
          <cell r="GJ1204">
            <v>0</v>
          </cell>
          <cell r="GK1204">
            <v>79.33</v>
          </cell>
          <cell r="GL1204">
            <v>71.25</v>
          </cell>
          <cell r="GM1204">
            <v>79</v>
          </cell>
          <cell r="GN1204">
            <v>72</v>
          </cell>
          <cell r="GO1204" t="str">
            <v/>
          </cell>
          <cell r="GP1204">
            <v>0</v>
          </cell>
          <cell r="GQ1204">
            <v>79.33</v>
          </cell>
          <cell r="GR1204">
            <v>71.25</v>
          </cell>
          <cell r="GS1204">
            <v>79</v>
          </cell>
          <cell r="GT1204">
            <v>72</v>
          </cell>
          <cell r="GU1204" t="str">
            <v/>
          </cell>
          <cell r="GV1204">
            <v>0</v>
          </cell>
          <cell r="GW1204">
            <v>81.92</v>
          </cell>
          <cell r="GX1204">
            <v>78.75</v>
          </cell>
          <cell r="GY1204">
            <v>70</v>
          </cell>
          <cell r="GZ1204">
            <v>78</v>
          </cell>
          <cell r="HA1204" t="str">
            <v>EKO-L</v>
          </cell>
          <cell r="HB1204">
            <v>0</v>
          </cell>
          <cell r="HC1204">
            <v>83.83</v>
          </cell>
          <cell r="HD1204">
            <v>75.75</v>
          </cell>
          <cell r="HE1204">
            <v>77.5</v>
          </cell>
          <cell r="HF1204">
            <v>79</v>
          </cell>
          <cell r="HH1204">
            <v>0</v>
          </cell>
          <cell r="HM1204" t="str">
            <v/>
          </cell>
          <cell r="HN1204" t="str">
            <v/>
          </cell>
          <cell r="HS1204">
            <v>0</v>
          </cell>
          <cell r="HT1204" t="str">
            <v>PKN</v>
          </cell>
          <cell r="HU1204">
            <v>0</v>
          </cell>
          <cell r="HV1204" t="str">
            <v>IND</v>
          </cell>
          <cell r="HW1204">
            <v>0</v>
          </cell>
          <cell r="HX1204" t="str">
            <v>MAT-W</v>
          </cell>
          <cell r="HY1204">
            <v>0</v>
          </cell>
          <cell r="HZ1204" t="str">
            <v>SEJ-W</v>
          </cell>
          <cell r="IA1204">
            <v>0</v>
          </cell>
          <cell r="IB1204" t="str">
            <v>IGR-W</v>
          </cell>
          <cell r="IC1204">
            <v>0</v>
          </cell>
          <cell r="ID1204" t="str">
            <v>SBO</v>
          </cell>
          <cell r="IE1204">
            <v>0</v>
          </cell>
          <cell r="IF1204" t="str">
            <v>PJO</v>
          </cell>
          <cell r="IG1204">
            <v>0</v>
          </cell>
          <cell r="IH1204" t="str">
            <v>PRA</v>
          </cell>
          <cell r="II1204">
            <v>0</v>
          </cell>
          <cell r="IJ1204" t="str">
            <v>JAW</v>
          </cell>
          <cell r="IK1204">
            <v>0</v>
          </cell>
          <cell r="IL1204" t="str">
            <v>ARB</v>
          </cell>
          <cell r="IM1204">
            <v>0</v>
          </cell>
          <cell r="IN1204" t="str">
            <v>PKM</v>
          </cell>
          <cell r="IO1204">
            <v>0</v>
          </cell>
          <cell r="IP1204" t="str">
            <v>MAT-P</v>
          </cell>
          <cell r="IQ1204">
            <v>0</v>
          </cell>
          <cell r="IR1204" t="str">
            <v>BIO-P</v>
          </cell>
          <cell r="IS1204">
            <v>0</v>
          </cell>
          <cell r="IT1204" t="str">
            <v>FIS-P</v>
          </cell>
          <cell r="IU1204">
            <v>0</v>
          </cell>
          <cell r="IV1204" t="str">
            <v>KIM-P</v>
          </cell>
          <cell r="IW1204">
            <v>0</v>
          </cell>
          <cell r="IX1204" t="str">
            <v>EKO-L</v>
          </cell>
          <cell r="IY1204">
            <v>0</v>
          </cell>
          <cell r="JA1204">
            <v>0</v>
          </cell>
        </row>
        <row r="1205">
          <cell r="Q1205" t="str">
            <v/>
          </cell>
          <cell r="AB1205" t="str">
            <v/>
          </cell>
          <cell r="AC1205">
            <v>31</v>
          </cell>
          <cell r="AI1205" t="str">
            <v/>
          </cell>
          <cell r="AJ1205">
            <v>0</v>
          </cell>
          <cell r="AK1205">
            <v>83.25</v>
          </cell>
          <cell r="AL1205">
            <v>84.5</v>
          </cell>
          <cell r="AM1205">
            <v>88</v>
          </cell>
          <cell r="AN1205">
            <v>80</v>
          </cell>
          <cell r="AO1205" t="str">
            <v/>
          </cell>
          <cell r="AP1205">
            <v>0</v>
          </cell>
          <cell r="AQ1205">
            <v>85</v>
          </cell>
          <cell r="AR1205">
            <v>0</v>
          </cell>
          <cell r="AS1205">
            <v>78.5</v>
          </cell>
          <cell r="AT1205">
            <v>81</v>
          </cell>
          <cell r="AU1205" t="str">
            <v/>
          </cell>
          <cell r="AV1205">
            <v>0</v>
          </cell>
          <cell r="AW1205">
            <v>81.83</v>
          </cell>
          <cell r="AX1205">
            <v>84</v>
          </cell>
          <cell r="AY1205">
            <v>88</v>
          </cell>
          <cell r="AZ1205">
            <v>80</v>
          </cell>
          <cell r="BA1205" t="str">
            <v/>
          </cell>
          <cell r="BB1205">
            <v>0</v>
          </cell>
          <cell r="BC1205">
            <v>86.75</v>
          </cell>
          <cell r="BD1205">
            <v>84.5</v>
          </cell>
          <cell r="BE1205">
            <v>88</v>
          </cell>
          <cell r="BF1205">
            <v>82</v>
          </cell>
          <cell r="BG1205" t="str">
            <v/>
          </cell>
          <cell r="BH1205">
            <v>0</v>
          </cell>
          <cell r="BI1205">
            <v>84.33</v>
          </cell>
          <cell r="BJ1205">
            <v>80</v>
          </cell>
          <cell r="BK1205">
            <v>77.75</v>
          </cell>
          <cell r="BL1205">
            <v>78</v>
          </cell>
          <cell r="BM1205" t="str">
            <v/>
          </cell>
          <cell r="BN1205">
            <v>0</v>
          </cell>
          <cell r="BO1205">
            <v>81.13</v>
          </cell>
          <cell r="BP1205">
            <v>78.25</v>
          </cell>
          <cell r="BQ1205">
            <v>77.75</v>
          </cell>
          <cell r="BR1205">
            <v>85</v>
          </cell>
          <cell r="BS1205" t="str">
            <v/>
          </cell>
          <cell r="BT1205">
            <v>0</v>
          </cell>
          <cell r="BU1205">
            <v>86.5</v>
          </cell>
          <cell r="BV1205">
            <v>84.25</v>
          </cell>
          <cell r="BW1205">
            <v>88.5</v>
          </cell>
          <cell r="BX1205">
            <v>88</v>
          </cell>
          <cell r="BY1205" t="str">
            <v/>
          </cell>
          <cell r="BZ1205">
            <v>0</v>
          </cell>
          <cell r="CA1205">
            <v>86.78</v>
          </cell>
          <cell r="CB1205">
            <v>81.75</v>
          </cell>
          <cell r="CC1205">
            <v>81</v>
          </cell>
          <cell r="CD1205">
            <v>82</v>
          </cell>
          <cell r="CE1205" t="str">
            <v/>
          </cell>
          <cell r="CF1205">
            <v>0</v>
          </cell>
          <cell r="CG1205">
            <v>86.25</v>
          </cell>
          <cell r="CH1205">
            <v>76.25</v>
          </cell>
          <cell r="CI1205">
            <v>78</v>
          </cell>
          <cell r="CJ1205">
            <v>82</v>
          </cell>
          <cell r="CK1205" t="str">
            <v/>
          </cell>
          <cell r="CL1205">
            <v>0</v>
          </cell>
          <cell r="CM1205">
            <v>76.17</v>
          </cell>
          <cell r="CN1205">
            <v>83.5</v>
          </cell>
          <cell r="CO1205">
            <v>80</v>
          </cell>
          <cell r="CP1205">
            <v>78</v>
          </cell>
          <cell r="CQ1205" t="str">
            <v/>
          </cell>
          <cell r="CR1205">
            <v>0</v>
          </cell>
          <cell r="CS1205">
            <v>82.08</v>
          </cell>
          <cell r="CT1205">
            <v>89.75</v>
          </cell>
          <cell r="CU1205">
            <v>86.5</v>
          </cell>
          <cell r="CV1205">
            <v>83</v>
          </cell>
          <cell r="CW1205" t="str">
            <v/>
          </cell>
          <cell r="CX1205">
            <v>0</v>
          </cell>
          <cell r="CY1205">
            <v>82.44</v>
          </cell>
          <cell r="CZ1205">
            <v>83.75</v>
          </cell>
          <cell r="DA1205">
            <v>76.75</v>
          </cell>
          <cell r="DB1205">
            <v>83</v>
          </cell>
          <cell r="DC1205" t="str">
            <v/>
          </cell>
          <cell r="DD1205">
            <v>0</v>
          </cell>
          <cell r="DE1205">
            <v>91</v>
          </cell>
          <cell r="DF1205">
            <v>81</v>
          </cell>
          <cell r="DG1205">
            <v>81.75</v>
          </cell>
          <cell r="DH1205">
            <v>88</v>
          </cell>
          <cell r="DI1205" t="str">
            <v/>
          </cell>
          <cell r="DJ1205">
            <v>0</v>
          </cell>
          <cell r="DK1205">
            <v>0</v>
          </cell>
          <cell r="DL1205">
            <v>0</v>
          </cell>
          <cell r="DM1205">
            <v>0</v>
          </cell>
          <cell r="DN1205">
            <v>85</v>
          </cell>
          <cell r="DO1205" t="str">
            <v/>
          </cell>
          <cell r="DP1205">
            <v>0</v>
          </cell>
          <cell r="DQ1205">
            <v>89</v>
          </cell>
          <cell r="DR1205">
            <v>85.5</v>
          </cell>
          <cell r="DS1205">
            <v>91.5</v>
          </cell>
          <cell r="DT1205">
            <v>82</v>
          </cell>
          <cell r="DU1205" t="str">
            <v/>
          </cell>
          <cell r="DV1205">
            <v>0</v>
          </cell>
          <cell r="DW1205">
            <v>91</v>
          </cell>
          <cell r="DX1205">
            <v>86.75</v>
          </cell>
          <cell r="DY1205">
            <v>79.75</v>
          </cell>
          <cell r="DZ1205">
            <v>85</v>
          </cell>
          <cell r="EA1205" t="str">
            <v/>
          </cell>
          <cell r="EB1205">
            <v>0</v>
          </cell>
          <cell r="EC1205">
            <v>79.78</v>
          </cell>
          <cell r="ED1205">
            <v>78.25</v>
          </cell>
          <cell r="EE1205">
            <v>84.25</v>
          </cell>
          <cell r="EF1205">
            <v>77</v>
          </cell>
          <cell r="EG1205" t="str">
            <v/>
          </cell>
          <cell r="EH1205">
            <v>0</v>
          </cell>
          <cell r="EI1205">
            <v>78.5</v>
          </cell>
          <cell r="EJ1205">
            <v>74.75</v>
          </cell>
          <cell r="EK1205">
            <v>74.5</v>
          </cell>
          <cell r="EL1205">
            <v>76</v>
          </cell>
          <cell r="EM1205" t="str">
            <v/>
          </cell>
          <cell r="EN1205">
            <v>0</v>
          </cell>
          <cell r="EO1205">
            <v>78.5</v>
          </cell>
          <cell r="EP1205">
            <v>74.75</v>
          </cell>
          <cell r="EQ1205">
            <v>74.5</v>
          </cell>
          <cell r="ER1205">
            <v>76</v>
          </cell>
          <cell r="ES1205" t="str">
            <v/>
          </cell>
          <cell r="ET1205">
            <v>0</v>
          </cell>
          <cell r="EU1205">
            <v>78.5</v>
          </cell>
          <cell r="EV1205">
            <v>74.75</v>
          </cell>
          <cell r="EW1205">
            <v>74.5</v>
          </cell>
          <cell r="EX1205">
            <v>76</v>
          </cell>
          <cell r="EY1205" t="str">
            <v/>
          </cell>
          <cell r="EZ1205">
            <v>0</v>
          </cell>
          <cell r="FA1205">
            <v>79.33</v>
          </cell>
          <cell r="FB1205">
            <v>71.25</v>
          </cell>
          <cell r="FC1205">
            <v>79</v>
          </cell>
          <cell r="FD1205">
            <v>72</v>
          </cell>
          <cell r="FE1205" t="str">
            <v/>
          </cell>
          <cell r="FF1205">
            <v>0</v>
          </cell>
          <cell r="FG1205">
            <v>79.33</v>
          </cell>
          <cell r="FH1205">
            <v>71.25</v>
          </cell>
          <cell r="FI1205">
            <v>79</v>
          </cell>
          <cell r="FJ1205">
            <v>72</v>
          </cell>
          <cell r="FK1205" t="str">
            <v/>
          </cell>
          <cell r="FL1205">
            <v>0</v>
          </cell>
          <cell r="FM1205">
            <v>79.33</v>
          </cell>
          <cell r="FN1205">
            <v>71.25</v>
          </cell>
          <cell r="FO1205">
            <v>79</v>
          </cell>
          <cell r="FP1205">
            <v>72</v>
          </cell>
          <cell r="FQ1205" t="str">
            <v/>
          </cell>
          <cell r="FR1205">
            <v>0</v>
          </cell>
          <cell r="FS1205">
            <v>79.33</v>
          </cell>
          <cell r="FT1205">
            <v>71.25</v>
          </cell>
          <cell r="FU1205">
            <v>79</v>
          </cell>
          <cell r="FV1205">
            <v>72</v>
          </cell>
          <cell r="FW1205" t="str">
            <v/>
          </cell>
          <cell r="FX1205">
            <v>0</v>
          </cell>
          <cell r="FY1205">
            <v>79.33</v>
          </cell>
          <cell r="FZ1205">
            <v>71.25</v>
          </cell>
          <cell r="GA1205">
            <v>79</v>
          </cell>
          <cell r="GB1205">
            <v>72</v>
          </cell>
          <cell r="GC1205" t="str">
            <v/>
          </cell>
          <cell r="GD1205">
            <v>0</v>
          </cell>
          <cell r="GE1205">
            <v>79.33</v>
          </cell>
          <cell r="GF1205">
            <v>71.25</v>
          </cell>
          <cell r="GG1205">
            <v>79</v>
          </cell>
          <cell r="GH1205">
            <v>72</v>
          </cell>
          <cell r="GI1205" t="str">
            <v/>
          </cell>
          <cell r="GJ1205">
            <v>0</v>
          </cell>
          <cell r="GK1205">
            <v>79.33</v>
          </cell>
          <cell r="GL1205">
            <v>71.25</v>
          </cell>
          <cell r="GM1205">
            <v>79</v>
          </cell>
          <cell r="GN1205">
            <v>72</v>
          </cell>
          <cell r="GO1205" t="str">
            <v/>
          </cell>
          <cell r="GP1205">
            <v>0</v>
          </cell>
          <cell r="GQ1205">
            <v>79.33</v>
          </cell>
          <cell r="GR1205">
            <v>71.25</v>
          </cell>
          <cell r="GS1205">
            <v>79</v>
          </cell>
          <cell r="GT1205">
            <v>72</v>
          </cell>
          <cell r="GU1205" t="str">
            <v/>
          </cell>
          <cell r="GV1205">
            <v>0</v>
          </cell>
          <cell r="GW1205">
            <v>81.92</v>
          </cell>
          <cell r="GX1205">
            <v>78.75</v>
          </cell>
          <cell r="GY1205">
            <v>70</v>
          </cell>
          <cell r="GZ1205">
            <v>78</v>
          </cell>
          <cell r="HA1205" t="str">
            <v>EKO-L</v>
          </cell>
          <cell r="HB1205">
            <v>0</v>
          </cell>
          <cell r="HC1205">
            <v>83.83</v>
          </cell>
          <cell r="HD1205">
            <v>75.75</v>
          </cell>
          <cell r="HE1205">
            <v>77.5</v>
          </cell>
          <cell r="HF1205">
            <v>79</v>
          </cell>
          <cell r="HH1205">
            <v>0</v>
          </cell>
          <cell r="HM1205" t="str">
            <v/>
          </cell>
          <cell r="HN1205" t="str">
            <v/>
          </cell>
          <cell r="HS1205">
            <v>0</v>
          </cell>
          <cell r="HT1205" t="str">
            <v>PKN</v>
          </cell>
          <cell r="HU1205">
            <v>0</v>
          </cell>
          <cell r="HV1205" t="str">
            <v>IND</v>
          </cell>
          <cell r="HW1205">
            <v>0</v>
          </cell>
          <cell r="HX1205" t="str">
            <v>MAT-W</v>
          </cell>
          <cell r="HY1205">
            <v>0</v>
          </cell>
          <cell r="HZ1205" t="str">
            <v>SEJ-W</v>
          </cell>
          <cell r="IA1205">
            <v>0</v>
          </cell>
          <cell r="IB1205" t="str">
            <v>IGR-W</v>
          </cell>
          <cell r="IC1205">
            <v>0</v>
          </cell>
          <cell r="ID1205" t="str">
            <v>SBO</v>
          </cell>
          <cell r="IE1205">
            <v>0</v>
          </cell>
          <cell r="IF1205" t="str">
            <v>PJO</v>
          </cell>
          <cell r="IG1205">
            <v>0</v>
          </cell>
          <cell r="IH1205" t="str">
            <v>PRA</v>
          </cell>
          <cell r="II1205">
            <v>0</v>
          </cell>
          <cell r="IJ1205" t="str">
            <v>JAW</v>
          </cell>
          <cell r="IK1205">
            <v>0</v>
          </cell>
          <cell r="IL1205" t="str">
            <v>ARB</v>
          </cell>
          <cell r="IM1205">
            <v>0</v>
          </cell>
          <cell r="IN1205" t="str">
            <v>PKM</v>
          </cell>
          <cell r="IO1205">
            <v>0</v>
          </cell>
          <cell r="IP1205" t="str">
            <v>MAT-P</v>
          </cell>
          <cell r="IQ1205">
            <v>0</v>
          </cell>
          <cell r="IR1205" t="str">
            <v>BIO-P</v>
          </cell>
          <cell r="IS1205">
            <v>0</v>
          </cell>
          <cell r="IT1205" t="str">
            <v>FIS-P</v>
          </cell>
          <cell r="IU1205">
            <v>0</v>
          </cell>
          <cell r="IV1205" t="str">
            <v>KIM-P</v>
          </cell>
          <cell r="IW1205">
            <v>0</v>
          </cell>
          <cell r="IX1205" t="str">
            <v>EKO-L</v>
          </cell>
          <cell r="IY1205">
            <v>0</v>
          </cell>
          <cell r="JA1205">
            <v>0</v>
          </cell>
        </row>
        <row r="1206">
          <cell r="Q1206" t="str">
            <v/>
          </cell>
          <cell r="AB1206" t="str">
            <v/>
          </cell>
          <cell r="AC1206">
            <v>1</v>
          </cell>
          <cell r="AI1206" t="str">
            <v/>
          </cell>
          <cell r="AJ1206">
            <v>0</v>
          </cell>
          <cell r="AK1206">
            <v>83.25</v>
          </cell>
          <cell r="AL1206">
            <v>84.5</v>
          </cell>
          <cell r="AM1206">
            <v>88</v>
          </cell>
          <cell r="AN1206">
            <v>80</v>
          </cell>
          <cell r="AO1206" t="str">
            <v/>
          </cell>
          <cell r="AP1206">
            <v>0</v>
          </cell>
          <cell r="AQ1206">
            <v>85</v>
          </cell>
          <cell r="AR1206">
            <v>0</v>
          </cell>
          <cell r="AS1206">
            <v>78.5</v>
          </cell>
          <cell r="AT1206">
            <v>81</v>
          </cell>
          <cell r="AU1206" t="str">
            <v/>
          </cell>
          <cell r="AV1206">
            <v>0</v>
          </cell>
          <cell r="AW1206">
            <v>81.83</v>
          </cell>
          <cell r="AX1206">
            <v>84</v>
          </cell>
          <cell r="AY1206">
            <v>88</v>
          </cell>
          <cell r="AZ1206">
            <v>80</v>
          </cell>
          <cell r="BA1206" t="str">
            <v/>
          </cell>
          <cell r="BB1206">
            <v>0</v>
          </cell>
          <cell r="BC1206">
            <v>86.75</v>
          </cell>
          <cell r="BD1206">
            <v>84.5</v>
          </cell>
          <cell r="BE1206">
            <v>88</v>
          </cell>
          <cell r="BF1206">
            <v>82</v>
          </cell>
          <cell r="BG1206" t="str">
            <v/>
          </cell>
          <cell r="BH1206">
            <v>0</v>
          </cell>
          <cell r="BI1206">
            <v>84.33</v>
          </cell>
          <cell r="BJ1206">
            <v>80</v>
          </cell>
          <cell r="BK1206">
            <v>77.75</v>
          </cell>
          <cell r="BL1206">
            <v>78</v>
          </cell>
          <cell r="BM1206" t="str">
            <v/>
          </cell>
          <cell r="BN1206">
            <v>0</v>
          </cell>
          <cell r="BO1206">
            <v>81.13</v>
          </cell>
          <cell r="BP1206">
            <v>78.25</v>
          </cell>
          <cell r="BQ1206">
            <v>77.75</v>
          </cell>
          <cell r="BR1206">
            <v>85</v>
          </cell>
          <cell r="BS1206" t="str">
            <v/>
          </cell>
          <cell r="BT1206">
            <v>0</v>
          </cell>
          <cell r="BU1206">
            <v>86.5</v>
          </cell>
          <cell r="BV1206">
            <v>84.25</v>
          </cell>
          <cell r="BW1206">
            <v>88.5</v>
          </cell>
          <cell r="BX1206">
            <v>88</v>
          </cell>
          <cell r="BY1206" t="str">
            <v/>
          </cell>
          <cell r="BZ1206">
            <v>0</v>
          </cell>
          <cell r="CA1206">
            <v>86.78</v>
          </cell>
          <cell r="CB1206">
            <v>81.75</v>
          </cell>
          <cell r="CC1206">
            <v>81</v>
          </cell>
          <cell r="CD1206">
            <v>82</v>
          </cell>
          <cell r="CE1206" t="str">
            <v/>
          </cell>
          <cell r="CF1206">
            <v>0</v>
          </cell>
          <cell r="CG1206">
            <v>86.25</v>
          </cell>
          <cell r="CH1206">
            <v>76.25</v>
          </cell>
          <cell r="CI1206">
            <v>78</v>
          </cell>
          <cell r="CJ1206">
            <v>82</v>
          </cell>
          <cell r="CK1206" t="str">
            <v/>
          </cell>
          <cell r="CL1206">
            <v>0</v>
          </cell>
          <cell r="CM1206">
            <v>76.17</v>
          </cell>
          <cell r="CN1206">
            <v>83.5</v>
          </cell>
          <cell r="CO1206">
            <v>80</v>
          </cell>
          <cell r="CP1206">
            <v>78</v>
          </cell>
          <cell r="CQ1206" t="str">
            <v/>
          </cell>
          <cell r="CR1206">
            <v>0</v>
          </cell>
          <cell r="CS1206">
            <v>82.08</v>
          </cell>
          <cell r="CT1206">
            <v>89.75</v>
          </cell>
          <cell r="CU1206">
            <v>86.5</v>
          </cell>
          <cell r="CV1206">
            <v>83</v>
          </cell>
          <cell r="CW1206" t="str">
            <v/>
          </cell>
          <cell r="CX1206">
            <v>0</v>
          </cell>
          <cell r="CY1206">
            <v>82.44</v>
          </cell>
          <cell r="CZ1206">
            <v>83.75</v>
          </cell>
          <cell r="DA1206">
            <v>76.75</v>
          </cell>
          <cell r="DB1206">
            <v>83</v>
          </cell>
          <cell r="DC1206" t="str">
            <v/>
          </cell>
          <cell r="DD1206">
            <v>0</v>
          </cell>
          <cell r="DE1206">
            <v>91</v>
          </cell>
          <cell r="DF1206">
            <v>81</v>
          </cell>
          <cell r="DG1206">
            <v>81.75</v>
          </cell>
          <cell r="DH1206">
            <v>88</v>
          </cell>
          <cell r="DI1206" t="str">
            <v/>
          </cell>
          <cell r="DJ1206">
            <v>0</v>
          </cell>
          <cell r="DK1206">
            <v>0</v>
          </cell>
          <cell r="DL1206">
            <v>0</v>
          </cell>
          <cell r="DM1206">
            <v>0</v>
          </cell>
          <cell r="DN1206">
            <v>85</v>
          </cell>
          <cell r="DO1206" t="str">
            <v/>
          </cell>
          <cell r="DP1206">
            <v>0</v>
          </cell>
          <cell r="DQ1206">
            <v>89</v>
          </cell>
          <cell r="DR1206">
            <v>85.5</v>
          </cell>
          <cell r="DS1206">
            <v>91.5</v>
          </cell>
          <cell r="DT1206">
            <v>82</v>
          </cell>
          <cell r="DU1206" t="str">
            <v/>
          </cell>
          <cell r="DV1206">
            <v>0</v>
          </cell>
          <cell r="DW1206">
            <v>91</v>
          </cell>
          <cell r="DX1206">
            <v>86.75</v>
          </cell>
          <cell r="DY1206">
            <v>79.75</v>
          </cell>
          <cell r="DZ1206">
            <v>85</v>
          </cell>
          <cell r="EA1206" t="str">
            <v/>
          </cell>
          <cell r="EB1206">
            <v>0</v>
          </cell>
          <cell r="EC1206">
            <v>79.78</v>
          </cell>
          <cell r="ED1206">
            <v>78.25</v>
          </cell>
          <cell r="EE1206">
            <v>84.25</v>
          </cell>
          <cell r="EF1206">
            <v>77</v>
          </cell>
          <cell r="EG1206" t="str">
            <v/>
          </cell>
          <cell r="EH1206">
            <v>0</v>
          </cell>
          <cell r="EI1206">
            <v>78.5</v>
          </cell>
          <cell r="EJ1206">
            <v>74.75</v>
          </cell>
          <cell r="EK1206">
            <v>74.5</v>
          </cell>
          <cell r="EL1206">
            <v>76</v>
          </cell>
          <cell r="EM1206" t="str">
            <v/>
          </cell>
          <cell r="EN1206">
            <v>0</v>
          </cell>
          <cell r="EO1206">
            <v>78.5</v>
          </cell>
          <cell r="EP1206">
            <v>74.75</v>
          </cell>
          <cell r="EQ1206">
            <v>74.5</v>
          </cell>
          <cell r="ER1206">
            <v>76</v>
          </cell>
          <cell r="ES1206" t="str">
            <v/>
          </cell>
          <cell r="ET1206">
            <v>0</v>
          </cell>
          <cell r="EU1206">
            <v>78.5</v>
          </cell>
          <cell r="EV1206">
            <v>74.75</v>
          </cell>
          <cell r="EW1206">
            <v>74.5</v>
          </cell>
          <cell r="EX1206">
            <v>76</v>
          </cell>
          <cell r="EY1206" t="str">
            <v/>
          </cell>
          <cell r="EZ1206">
            <v>0</v>
          </cell>
          <cell r="FA1206">
            <v>79.33</v>
          </cell>
          <cell r="FB1206">
            <v>71.25</v>
          </cell>
          <cell r="FC1206">
            <v>79</v>
          </cell>
          <cell r="FD1206">
            <v>72</v>
          </cell>
          <cell r="FE1206" t="str">
            <v/>
          </cell>
          <cell r="FF1206">
            <v>0</v>
          </cell>
          <cell r="FG1206">
            <v>79.33</v>
          </cell>
          <cell r="FH1206">
            <v>71.25</v>
          </cell>
          <cell r="FI1206">
            <v>79</v>
          </cell>
          <cell r="FJ1206">
            <v>72</v>
          </cell>
          <cell r="FK1206" t="str">
            <v/>
          </cell>
          <cell r="FL1206">
            <v>0</v>
          </cell>
          <cell r="FM1206">
            <v>79.33</v>
          </cell>
          <cell r="FN1206">
            <v>71.25</v>
          </cell>
          <cell r="FO1206">
            <v>79</v>
          </cell>
          <cell r="FP1206">
            <v>72</v>
          </cell>
          <cell r="FQ1206" t="str">
            <v/>
          </cell>
          <cell r="FR1206">
            <v>0</v>
          </cell>
          <cell r="FS1206">
            <v>79.33</v>
          </cell>
          <cell r="FT1206">
            <v>71.25</v>
          </cell>
          <cell r="FU1206">
            <v>79</v>
          </cell>
          <cell r="FV1206">
            <v>72</v>
          </cell>
          <cell r="FW1206" t="str">
            <v/>
          </cell>
          <cell r="FX1206">
            <v>0</v>
          </cell>
          <cell r="FY1206">
            <v>79.33</v>
          </cell>
          <cell r="FZ1206">
            <v>71.25</v>
          </cell>
          <cell r="GA1206">
            <v>79</v>
          </cell>
          <cell r="GB1206">
            <v>72</v>
          </cell>
          <cell r="GC1206" t="str">
            <v/>
          </cell>
          <cell r="GD1206">
            <v>0</v>
          </cell>
          <cell r="GE1206">
            <v>79.33</v>
          </cell>
          <cell r="GF1206">
            <v>71.25</v>
          </cell>
          <cell r="GG1206">
            <v>79</v>
          </cell>
          <cell r="GH1206">
            <v>72</v>
          </cell>
          <cell r="GI1206" t="str">
            <v/>
          </cell>
          <cell r="GJ1206">
            <v>0</v>
          </cell>
          <cell r="GK1206">
            <v>79.33</v>
          </cell>
          <cell r="GL1206">
            <v>71.25</v>
          </cell>
          <cell r="GM1206">
            <v>79</v>
          </cell>
          <cell r="GN1206">
            <v>72</v>
          </cell>
          <cell r="GO1206" t="str">
            <v/>
          </cell>
          <cell r="GP1206">
            <v>0</v>
          </cell>
          <cell r="GQ1206">
            <v>79.33</v>
          </cell>
          <cell r="GR1206">
            <v>71.25</v>
          </cell>
          <cell r="GS1206">
            <v>79</v>
          </cell>
          <cell r="GT1206">
            <v>72</v>
          </cell>
          <cell r="GU1206" t="str">
            <v/>
          </cell>
          <cell r="GV1206">
            <v>0</v>
          </cell>
          <cell r="GW1206">
            <v>81.92</v>
          </cell>
          <cell r="GX1206">
            <v>78.75</v>
          </cell>
          <cell r="GY1206">
            <v>70</v>
          </cell>
          <cell r="GZ1206">
            <v>78</v>
          </cell>
          <cell r="HA1206" t="str">
            <v>EKO-L</v>
          </cell>
          <cell r="HB1206">
            <v>0</v>
          </cell>
          <cell r="HC1206">
            <v>83.83</v>
          </cell>
          <cell r="HD1206">
            <v>75.75</v>
          </cell>
          <cell r="HE1206">
            <v>77.5</v>
          </cell>
          <cell r="HF1206">
            <v>79</v>
          </cell>
          <cell r="HH1206">
            <v>0</v>
          </cell>
          <cell r="HM1206" t="str">
            <v/>
          </cell>
          <cell r="HN1206" t="str">
            <v/>
          </cell>
          <cell r="HS1206">
            <v>0</v>
          </cell>
          <cell r="HT1206" t="str">
            <v>PKN</v>
          </cell>
          <cell r="HU1206">
            <v>0</v>
          </cell>
          <cell r="HV1206" t="str">
            <v>IND</v>
          </cell>
          <cell r="HW1206">
            <v>0</v>
          </cell>
          <cell r="HX1206" t="str">
            <v>MAT-W</v>
          </cell>
          <cell r="HY1206">
            <v>0</v>
          </cell>
          <cell r="HZ1206" t="str">
            <v>SEJ-W</v>
          </cell>
          <cell r="IA1206">
            <v>0</v>
          </cell>
          <cell r="IB1206" t="str">
            <v>IGR-W</v>
          </cell>
          <cell r="IC1206">
            <v>0</v>
          </cell>
          <cell r="ID1206" t="str">
            <v>SBO</v>
          </cell>
          <cell r="IE1206">
            <v>0</v>
          </cell>
          <cell r="IF1206" t="str">
            <v>PJO</v>
          </cell>
          <cell r="IG1206">
            <v>0</v>
          </cell>
          <cell r="IH1206" t="str">
            <v>PRA</v>
          </cell>
          <cell r="II1206">
            <v>0</v>
          </cell>
          <cell r="IJ1206" t="str">
            <v>JAW</v>
          </cell>
          <cell r="IK1206">
            <v>0</v>
          </cell>
          <cell r="IL1206" t="str">
            <v>ARB</v>
          </cell>
          <cell r="IM1206">
            <v>0</v>
          </cell>
          <cell r="IN1206" t="str">
            <v>PKM</v>
          </cell>
          <cell r="IO1206">
            <v>0</v>
          </cell>
          <cell r="IP1206" t="str">
            <v>MAT-P</v>
          </cell>
          <cell r="IQ1206">
            <v>0</v>
          </cell>
          <cell r="IR1206" t="str">
            <v>BIO-P</v>
          </cell>
          <cell r="IS1206">
            <v>0</v>
          </cell>
          <cell r="IT1206" t="str">
            <v>FIS-P</v>
          </cell>
          <cell r="IU1206">
            <v>0</v>
          </cell>
          <cell r="IV1206" t="str">
            <v>KIM-P</v>
          </cell>
          <cell r="IW1206">
            <v>0</v>
          </cell>
          <cell r="IX1206" t="str">
            <v>EKO-L</v>
          </cell>
          <cell r="IY1206">
            <v>0</v>
          </cell>
          <cell r="JA1206">
            <v>0</v>
          </cell>
        </row>
        <row r="1207">
          <cell r="Q1207" t="str">
            <v/>
          </cell>
          <cell r="AB1207" t="str">
            <v/>
          </cell>
          <cell r="AC1207">
            <v>2</v>
          </cell>
          <cell r="AI1207" t="str">
            <v/>
          </cell>
          <cell r="AJ1207">
            <v>0</v>
          </cell>
          <cell r="AK1207">
            <v>83.25</v>
          </cell>
          <cell r="AL1207">
            <v>84.5</v>
          </cell>
          <cell r="AM1207">
            <v>88</v>
          </cell>
          <cell r="AN1207">
            <v>80</v>
          </cell>
          <cell r="AO1207" t="str">
            <v/>
          </cell>
          <cell r="AP1207">
            <v>0</v>
          </cell>
          <cell r="AQ1207">
            <v>85</v>
          </cell>
          <cell r="AR1207">
            <v>0</v>
          </cell>
          <cell r="AS1207">
            <v>78.5</v>
          </cell>
          <cell r="AT1207">
            <v>81</v>
          </cell>
          <cell r="AU1207" t="str">
            <v/>
          </cell>
          <cell r="AV1207">
            <v>0</v>
          </cell>
          <cell r="AW1207">
            <v>81.83</v>
          </cell>
          <cell r="AX1207">
            <v>84</v>
          </cell>
          <cell r="AY1207">
            <v>88</v>
          </cell>
          <cell r="AZ1207">
            <v>80</v>
          </cell>
          <cell r="BA1207" t="str">
            <v/>
          </cell>
          <cell r="BB1207">
            <v>0</v>
          </cell>
          <cell r="BC1207">
            <v>86.75</v>
          </cell>
          <cell r="BD1207">
            <v>84.5</v>
          </cell>
          <cell r="BE1207">
            <v>88</v>
          </cell>
          <cell r="BF1207">
            <v>82</v>
          </cell>
          <cell r="BG1207" t="str">
            <v/>
          </cell>
          <cell r="BH1207">
            <v>0</v>
          </cell>
          <cell r="BI1207">
            <v>84.33</v>
          </cell>
          <cell r="BJ1207">
            <v>80</v>
          </cell>
          <cell r="BK1207">
            <v>77.75</v>
          </cell>
          <cell r="BL1207">
            <v>78</v>
          </cell>
          <cell r="BM1207" t="str">
            <v/>
          </cell>
          <cell r="BN1207">
            <v>0</v>
          </cell>
          <cell r="BO1207">
            <v>81.13</v>
          </cell>
          <cell r="BP1207">
            <v>78.25</v>
          </cell>
          <cell r="BQ1207">
            <v>77.75</v>
          </cell>
          <cell r="BR1207">
            <v>85</v>
          </cell>
          <cell r="BS1207" t="str">
            <v/>
          </cell>
          <cell r="BT1207">
            <v>0</v>
          </cell>
          <cell r="BU1207">
            <v>86.5</v>
          </cell>
          <cell r="BV1207">
            <v>84.25</v>
          </cell>
          <cell r="BW1207">
            <v>88.5</v>
          </cell>
          <cell r="BX1207">
            <v>88</v>
          </cell>
          <cell r="BY1207" t="str">
            <v/>
          </cell>
          <cell r="BZ1207">
            <v>0</v>
          </cell>
          <cell r="CA1207">
            <v>86.78</v>
          </cell>
          <cell r="CB1207">
            <v>81.75</v>
          </cell>
          <cell r="CC1207">
            <v>81</v>
          </cell>
          <cell r="CD1207">
            <v>82</v>
          </cell>
          <cell r="CE1207" t="str">
            <v/>
          </cell>
          <cell r="CF1207">
            <v>0</v>
          </cell>
          <cell r="CG1207">
            <v>86.25</v>
          </cell>
          <cell r="CH1207">
            <v>76.25</v>
          </cell>
          <cell r="CI1207">
            <v>78</v>
          </cell>
          <cell r="CJ1207">
            <v>82</v>
          </cell>
          <cell r="CK1207" t="str">
            <v/>
          </cell>
          <cell r="CL1207">
            <v>0</v>
          </cell>
          <cell r="CM1207">
            <v>76.17</v>
          </cell>
          <cell r="CN1207">
            <v>83.5</v>
          </cell>
          <cell r="CO1207">
            <v>80</v>
          </cell>
          <cell r="CP1207">
            <v>78</v>
          </cell>
          <cell r="CQ1207" t="str">
            <v/>
          </cell>
          <cell r="CR1207">
            <v>0</v>
          </cell>
          <cell r="CS1207">
            <v>82.08</v>
          </cell>
          <cell r="CT1207">
            <v>89.75</v>
          </cell>
          <cell r="CU1207">
            <v>86.5</v>
          </cell>
          <cell r="CV1207">
            <v>83</v>
          </cell>
          <cell r="CW1207" t="str">
            <v/>
          </cell>
          <cell r="CX1207">
            <v>0</v>
          </cell>
          <cell r="CY1207">
            <v>82.44</v>
          </cell>
          <cell r="CZ1207">
            <v>83.75</v>
          </cell>
          <cell r="DA1207">
            <v>76.75</v>
          </cell>
          <cell r="DB1207">
            <v>83</v>
          </cell>
          <cell r="DC1207" t="str">
            <v/>
          </cell>
          <cell r="DD1207">
            <v>0</v>
          </cell>
          <cell r="DE1207">
            <v>91</v>
          </cell>
          <cell r="DF1207">
            <v>81</v>
          </cell>
          <cell r="DG1207">
            <v>81.75</v>
          </cell>
          <cell r="DH1207">
            <v>88</v>
          </cell>
          <cell r="DI1207" t="str">
            <v/>
          </cell>
          <cell r="DJ1207">
            <v>0</v>
          </cell>
          <cell r="DK1207">
            <v>0</v>
          </cell>
          <cell r="DL1207">
            <v>0</v>
          </cell>
          <cell r="DM1207">
            <v>0</v>
          </cell>
          <cell r="DN1207">
            <v>85</v>
          </cell>
          <cell r="DO1207" t="str">
            <v/>
          </cell>
          <cell r="DP1207">
            <v>0</v>
          </cell>
          <cell r="DQ1207">
            <v>89</v>
          </cell>
          <cell r="DR1207">
            <v>85.5</v>
          </cell>
          <cell r="DS1207">
            <v>91.5</v>
          </cell>
          <cell r="DT1207">
            <v>82</v>
          </cell>
          <cell r="DU1207" t="str">
            <v/>
          </cell>
          <cell r="DV1207">
            <v>0</v>
          </cell>
          <cell r="DW1207">
            <v>91</v>
          </cell>
          <cell r="DX1207">
            <v>86.75</v>
          </cell>
          <cell r="DY1207">
            <v>79.75</v>
          </cell>
          <cell r="DZ1207">
            <v>85</v>
          </cell>
          <cell r="EA1207" t="str">
            <v/>
          </cell>
          <cell r="EB1207">
            <v>0</v>
          </cell>
          <cell r="EC1207">
            <v>79.78</v>
          </cell>
          <cell r="ED1207">
            <v>78.25</v>
          </cell>
          <cell r="EE1207">
            <v>84.25</v>
          </cell>
          <cell r="EF1207">
            <v>77</v>
          </cell>
          <cell r="EG1207" t="str">
            <v/>
          </cell>
          <cell r="EH1207">
            <v>0</v>
          </cell>
          <cell r="EI1207">
            <v>78.5</v>
          </cell>
          <cell r="EJ1207">
            <v>74.75</v>
          </cell>
          <cell r="EK1207">
            <v>74.5</v>
          </cell>
          <cell r="EL1207">
            <v>76</v>
          </cell>
          <cell r="EM1207" t="str">
            <v/>
          </cell>
          <cell r="EN1207">
            <v>0</v>
          </cell>
          <cell r="EO1207">
            <v>78.5</v>
          </cell>
          <cell r="EP1207">
            <v>74.75</v>
          </cell>
          <cell r="EQ1207">
            <v>74.5</v>
          </cell>
          <cell r="ER1207">
            <v>76</v>
          </cell>
          <cell r="ES1207" t="str">
            <v/>
          </cell>
          <cell r="ET1207">
            <v>0</v>
          </cell>
          <cell r="EU1207">
            <v>78.5</v>
          </cell>
          <cell r="EV1207">
            <v>74.75</v>
          </cell>
          <cell r="EW1207">
            <v>74.5</v>
          </cell>
          <cell r="EX1207">
            <v>76</v>
          </cell>
          <cell r="EY1207" t="str">
            <v/>
          </cell>
          <cell r="EZ1207">
            <v>0</v>
          </cell>
          <cell r="FA1207">
            <v>79.33</v>
          </cell>
          <cell r="FB1207">
            <v>71.25</v>
          </cell>
          <cell r="FC1207">
            <v>79</v>
          </cell>
          <cell r="FD1207">
            <v>72</v>
          </cell>
          <cell r="FE1207" t="str">
            <v/>
          </cell>
          <cell r="FF1207">
            <v>0</v>
          </cell>
          <cell r="FG1207">
            <v>79.33</v>
          </cell>
          <cell r="FH1207">
            <v>71.25</v>
          </cell>
          <cell r="FI1207">
            <v>79</v>
          </cell>
          <cell r="FJ1207">
            <v>72</v>
          </cell>
          <cell r="FK1207" t="str">
            <v/>
          </cell>
          <cell r="FL1207">
            <v>0</v>
          </cell>
          <cell r="FM1207">
            <v>79.33</v>
          </cell>
          <cell r="FN1207">
            <v>71.25</v>
          </cell>
          <cell r="FO1207">
            <v>79</v>
          </cell>
          <cell r="FP1207">
            <v>72</v>
          </cell>
          <cell r="FQ1207" t="str">
            <v/>
          </cell>
          <cell r="FR1207">
            <v>0</v>
          </cell>
          <cell r="FS1207">
            <v>79.33</v>
          </cell>
          <cell r="FT1207">
            <v>71.25</v>
          </cell>
          <cell r="FU1207">
            <v>79</v>
          </cell>
          <cell r="FV1207">
            <v>72</v>
          </cell>
          <cell r="FW1207" t="str">
            <v/>
          </cell>
          <cell r="FX1207">
            <v>0</v>
          </cell>
          <cell r="FY1207">
            <v>79.33</v>
          </cell>
          <cell r="FZ1207">
            <v>71.25</v>
          </cell>
          <cell r="GA1207">
            <v>79</v>
          </cell>
          <cell r="GB1207">
            <v>72</v>
          </cell>
          <cell r="GC1207" t="str">
            <v/>
          </cell>
          <cell r="GD1207">
            <v>0</v>
          </cell>
          <cell r="GE1207">
            <v>79.33</v>
          </cell>
          <cell r="GF1207">
            <v>71.25</v>
          </cell>
          <cell r="GG1207">
            <v>79</v>
          </cell>
          <cell r="GH1207">
            <v>72</v>
          </cell>
          <cell r="GI1207" t="str">
            <v/>
          </cell>
          <cell r="GJ1207">
            <v>0</v>
          </cell>
          <cell r="GK1207">
            <v>79.33</v>
          </cell>
          <cell r="GL1207">
            <v>71.25</v>
          </cell>
          <cell r="GM1207">
            <v>79</v>
          </cell>
          <cell r="GN1207">
            <v>72</v>
          </cell>
          <cell r="GO1207" t="str">
            <v/>
          </cell>
          <cell r="GP1207">
            <v>0</v>
          </cell>
          <cell r="GQ1207">
            <v>79.33</v>
          </cell>
          <cell r="GR1207">
            <v>71.25</v>
          </cell>
          <cell r="GS1207">
            <v>79</v>
          </cell>
          <cell r="GT1207">
            <v>72</v>
          </cell>
          <cell r="GU1207" t="str">
            <v/>
          </cell>
          <cell r="GV1207">
            <v>0</v>
          </cell>
          <cell r="GW1207">
            <v>81.92</v>
          </cell>
          <cell r="GX1207">
            <v>78.75</v>
          </cell>
          <cell r="GY1207">
            <v>70</v>
          </cell>
          <cell r="GZ1207">
            <v>78</v>
          </cell>
          <cell r="HA1207" t="str">
            <v>EKO-L</v>
          </cell>
          <cell r="HB1207">
            <v>0</v>
          </cell>
          <cell r="HC1207">
            <v>83.83</v>
          </cell>
          <cell r="HD1207">
            <v>75.75</v>
          </cell>
          <cell r="HE1207">
            <v>77.5</v>
          </cell>
          <cell r="HF1207">
            <v>79</v>
          </cell>
          <cell r="HH1207">
            <v>0</v>
          </cell>
          <cell r="HM1207" t="str">
            <v/>
          </cell>
          <cell r="HN1207" t="str">
            <v/>
          </cell>
          <cell r="HS1207">
            <v>0</v>
          </cell>
          <cell r="HT1207" t="str">
            <v>PKN</v>
          </cell>
          <cell r="HU1207">
            <v>0</v>
          </cell>
          <cell r="HV1207" t="str">
            <v>IND</v>
          </cell>
          <cell r="HW1207">
            <v>0</v>
          </cell>
          <cell r="HX1207" t="str">
            <v>MAT-W</v>
          </cell>
          <cell r="HY1207">
            <v>0</v>
          </cell>
          <cell r="HZ1207" t="str">
            <v>SEJ-W</v>
          </cell>
          <cell r="IA1207">
            <v>0</v>
          </cell>
          <cell r="IB1207" t="str">
            <v>IGR-W</v>
          </cell>
          <cell r="IC1207">
            <v>0</v>
          </cell>
          <cell r="ID1207" t="str">
            <v>SBO</v>
          </cell>
          <cell r="IE1207">
            <v>0</v>
          </cell>
          <cell r="IF1207" t="str">
            <v>PJO</v>
          </cell>
          <cell r="IG1207">
            <v>0</v>
          </cell>
          <cell r="IH1207" t="str">
            <v>PRA</v>
          </cell>
          <cell r="II1207">
            <v>0</v>
          </cell>
          <cell r="IJ1207" t="str">
            <v>JAW</v>
          </cell>
          <cell r="IK1207">
            <v>0</v>
          </cell>
          <cell r="IL1207" t="str">
            <v>ARB</v>
          </cell>
          <cell r="IM1207">
            <v>0</v>
          </cell>
          <cell r="IN1207" t="str">
            <v>PKM</v>
          </cell>
          <cell r="IO1207">
            <v>0</v>
          </cell>
          <cell r="IP1207" t="str">
            <v>MAT-P</v>
          </cell>
          <cell r="IQ1207">
            <v>0</v>
          </cell>
          <cell r="IR1207" t="str">
            <v>BIO-P</v>
          </cell>
          <cell r="IS1207">
            <v>0</v>
          </cell>
          <cell r="IT1207" t="str">
            <v>FIS-P</v>
          </cell>
          <cell r="IU1207">
            <v>0</v>
          </cell>
          <cell r="IV1207" t="str">
            <v>KIM-P</v>
          </cell>
          <cell r="IW1207">
            <v>0</v>
          </cell>
          <cell r="IX1207" t="str">
            <v>EKO-L</v>
          </cell>
          <cell r="IY1207">
            <v>0</v>
          </cell>
          <cell r="JA1207">
            <v>0</v>
          </cell>
        </row>
        <row r="1208">
          <cell r="Q1208" t="str">
            <v/>
          </cell>
          <cell r="AB1208" t="str">
            <v/>
          </cell>
          <cell r="AC1208">
            <v>3</v>
          </cell>
          <cell r="AI1208" t="str">
            <v/>
          </cell>
          <cell r="AJ1208">
            <v>0</v>
          </cell>
          <cell r="AK1208">
            <v>83.25</v>
          </cell>
          <cell r="AL1208">
            <v>84.5</v>
          </cell>
          <cell r="AM1208">
            <v>88</v>
          </cell>
          <cell r="AN1208">
            <v>80</v>
          </cell>
          <cell r="AO1208" t="str">
            <v/>
          </cell>
          <cell r="AP1208">
            <v>0</v>
          </cell>
          <cell r="AQ1208">
            <v>85</v>
          </cell>
          <cell r="AR1208">
            <v>0</v>
          </cell>
          <cell r="AS1208">
            <v>78.5</v>
          </cell>
          <cell r="AT1208">
            <v>81</v>
          </cell>
          <cell r="AU1208" t="str">
            <v/>
          </cell>
          <cell r="AV1208">
            <v>0</v>
          </cell>
          <cell r="AW1208">
            <v>81.83</v>
          </cell>
          <cell r="AX1208">
            <v>84</v>
          </cell>
          <cell r="AY1208">
            <v>88</v>
          </cell>
          <cell r="AZ1208">
            <v>80</v>
          </cell>
          <cell r="BA1208" t="str">
            <v/>
          </cell>
          <cell r="BB1208">
            <v>0</v>
          </cell>
          <cell r="BC1208">
            <v>86.75</v>
          </cell>
          <cell r="BD1208">
            <v>84.5</v>
          </cell>
          <cell r="BE1208">
            <v>88</v>
          </cell>
          <cell r="BF1208">
            <v>82</v>
          </cell>
          <cell r="BG1208" t="str">
            <v/>
          </cell>
          <cell r="BH1208">
            <v>0</v>
          </cell>
          <cell r="BI1208">
            <v>84.33</v>
          </cell>
          <cell r="BJ1208">
            <v>80</v>
          </cell>
          <cell r="BK1208">
            <v>77.75</v>
          </cell>
          <cell r="BL1208">
            <v>78</v>
          </cell>
          <cell r="BM1208" t="str">
            <v/>
          </cell>
          <cell r="BN1208">
            <v>0</v>
          </cell>
          <cell r="BO1208">
            <v>81.13</v>
          </cell>
          <cell r="BP1208">
            <v>78.25</v>
          </cell>
          <cell r="BQ1208">
            <v>77.75</v>
          </cell>
          <cell r="BR1208">
            <v>85</v>
          </cell>
          <cell r="BS1208" t="str">
            <v/>
          </cell>
          <cell r="BT1208">
            <v>0</v>
          </cell>
          <cell r="BU1208">
            <v>86.5</v>
          </cell>
          <cell r="BV1208">
            <v>84.25</v>
          </cell>
          <cell r="BW1208">
            <v>88.5</v>
          </cell>
          <cell r="BX1208">
            <v>88</v>
          </cell>
          <cell r="BY1208" t="str">
            <v/>
          </cell>
          <cell r="BZ1208">
            <v>0</v>
          </cell>
          <cell r="CA1208">
            <v>86.78</v>
          </cell>
          <cell r="CB1208">
            <v>81.75</v>
          </cell>
          <cell r="CC1208">
            <v>81</v>
          </cell>
          <cell r="CD1208">
            <v>82</v>
          </cell>
          <cell r="CE1208" t="str">
            <v/>
          </cell>
          <cell r="CF1208">
            <v>0</v>
          </cell>
          <cell r="CG1208">
            <v>86.25</v>
          </cell>
          <cell r="CH1208">
            <v>76.25</v>
          </cell>
          <cell r="CI1208">
            <v>78</v>
          </cell>
          <cell r="CJ1208">
            <v>82</v>
          </cell>
          <cell r="CK1208" t="str">
            <v/>
          </cell>
          <cell r="CL1208">
            <v>0</v>
          </cell>
          <cell r="CM1208">
            <v>76.17</v>
          </cell>
          <cell r="CN1208">
            <v>83.5</v>
          </cell>
          <cell r="CO1208">
            <v>80</v>
          </cell>
          <cell r="CP1208">
            <v>78</v>
          </cell>
          <cell r="CQ1208" t="str">
            <v/>
          </cell>
          <cell r="CR1208">
            <v>0</v>
          </cell>
          <cell r="CS1208">
            <v>82.08</v>
          </cell>
          <cell r="CT1208">
            <v>89.75</v>
          </cell>
          <cell r="CU1208">
            <v>86.5</v>
          </cell>
          <cell r="CV1208">
            <v>83</v>
          </cell>
          <cell r="CW1208" t="str">
            <v/>
          </cell>
          <cell r="CX1208">
            <v>0</v>
          </cell>
          <cell r="CY1208">
            <v>82.44</v>
          </cell>
          <cell r="CZ1208">
            <v>83.75</v>
          </cell>
          <cell r="DA1208">
            <v>76.75</v>
          </cell>
          <cell r="DB1208">
            <v>83</v>
          </cell>
          <cell r="DC1208" t="str">
            <v/>
          </cell>
          <cell r="DD1208">
            <v>0</v>
          </cell>
          <cell r="DE1208">
            <v>91</v>
          </cell>
          <cell r="DF1208">
            <v>81</v>
          </cell>
          <cell r="DG1208">
            <v>81.75</v>
          </cell>
          <cell r="DH1208">
            <v>88</v>
          </cell>
          <cell r="DI1208" t="str">
            <v/>
          </cell>
          <cell r="DJ1208">
            <v>0</v>
          </cell>
          <cell r="DK1208">
            <v>0</v>
          </cell>
          <cell r="DL1208">
            <v>0</v>
          </cell>
          <cell r="DM1208">
            <v>0</v>
          </cell>
          <cell r="DN1208">
            <v>85</v>
          </cell>
          <cell r="DO1208" t="str">
            <v/>
          </cell>
          <cell r="DP1208">
            <v>0</v>
          </cell>
          <cell r="DQ1208">
            <v>89</v>
          </cell>
          <cell r="DR1208">
            <v>85.5</v>
          </cell>
          <cell r="DS1208">
            <v>91.5</v>
          </cell>
          <cell r="DT1208">
            <v>82</v>
          </cell>
          <cell r="DU1208" t="str">
            <v/>
          </cell>
          <cell r="DV1208">
            <v>0</v>
          </cell>
          <cell r="DW1208">
            <v>91</v>
          </cell>
          <cell r="DX1208">
            <v>86.75</v>
          </cell>
          <cell r="DY1208">
            <v>79.75</v>
          </cell>
          <cell r="DZ1208">
            <v>85</v>
          </cell>
          <cell r="EA1208" t="str">
            <v/>
          </cell>
          <cell r="EB1208">
            <v>0</v>
          </cell>
          <cell r="EC1208">
            <v>79.78</v>
          </cell>
          <cell r="ED1208">
            <v>78.25</v>
          </cell>
          <cell r="EE1208">
            <v>84.25</v>
          </cell>
          <cell r="EF1208">
            <v>77</v>
          </cell>
          <cell r="EG1208" t="str">
            <v/>
          </cell>
          <cell r="EH1208">
            <v>0</v>
          </cell>
          <cell r="EI1208">
            <v>78.5</v>
          </cell>
          <cell r="EJ1208">
            <v>74.75</v>
          </cell>
          <cell r="EK1208">
            <v>74.5</v>
          </cell>
          <cell r="EL1208">
            <v>76</v>
          </cell>
          <cell r="EM1208" t="str">
            <v/>
          </cell>
          <cell r="EN1208">
            <v>0</v>
          </cell>
          <cell r="EO1208">
            <v>78.5</v>
          </cell>
          <cell r="EP1208">
            <v>74.75</v>
          </cell>
          <cell r="EQ1208">
            <v>74.5</v>
          </cell>
          <cell r="ER1208">
            <v>76</v>
          </cell>
          <cell r="ES1208" t="str">
            <v/>
          </cell>
          <cell r="ET1208">
            <v>0</v>
          </cell>
          <cell r="EU1208">
            <v>78.5</v>
          </cell>
          <cell r="EV1208">
            <v>74.75</v>
          </cell>
          <cell r="EW1208">
            <v>74.5</v>
          </cell>
          <cell r="EX1208">
            <v>76</v>
          </cell>
          <cell r="EY1208" t="str">
            <v/>
          </cell>
          <cell r="EZ1208">
            <v>0</v>
          </cell>
          <cell r="FA1208">
            <v>79.33</v>
          </cell>
          <cell r="FB1208">
            <v>71.25</v>
          </cell>
          <cell r="FC1208">
            <v>79</v>
          </cell>
          <cell r="FD1208">
            <v>72</v>
          </cell>
          <cell r="FE1208" t="str">
            <v/>
          </cell>
          <cell r="FF1208">
            <v>0</v>
          </cell>
          <cell r="FG1208">
            <v>79.33</v>
          </cell>
          <cell r="FH1208">
            <v>71.25</v>
          </cell>
          <cell r="FI1208">
            <v>79</v>
          </cell>
          <cell r="FJ1208">
            <v>72</v>
          </cell>
          <cell r="FK1208" t="str">
            <v/>
          </cell>
          <cell r="FL1208">
            <v>0</v>
          </cell>
          <cell r="FM1208">
            <v>79.33</v>
          </cell>
          <cell r="FN1208">
            <v>71.25</v>
          </cell>
          <cell r="FO1208">
            <v>79</v>
          </cell>
          <cell r="FP1208">
            <v>72</v>
          </cell>
          <cell r="FQ1208" t="str">
            <v/>
          </cell>
          <cell r="FR1208">
            <v>0</v>
          </cell>
          <cell r="FS1208">
            <v>79.33</v>
          </cell>
          <cell r="FT1208">
            <v>71.25</v>
          </cell>
          <cell r="FU1208">
            <v>79</v>
          </cell>
          <cell r="FV1208">
            <v>72</v>
          </cell>
          <cell r="FW1208" t="str">
            <v/>
          </cell>
          <cell r="FX1208">
            <v>0</v>
          </cell>
          <cell r="FY1208">
            <v>79.33</v>
          </cell>
          <cell r="FZ1208">
            <v>71.25</v>
          </cell>
          <cell r="GA1208">
            <v>79</v>
          </cell>
          <cell r="GB1208">
            <v>72</v>
          </cell>
          <cell r="GC1208" t="str">
            <v/>
          </cell>
          <cell r="GD1208">
            <v>0</v>
          </cell>
          <cell r="GE1208">
            <v>79.33</v>
          </cell>
          <cell r="GF1208">
            <v>71.25</v>
          </cell>
          <cell r="GG1208">
            <v>79</v>
          </cell>
          <cell r="GH1208">
            <v>72</v>
          </cell>
          <cell r="GI1208" t="str">
            <v/>
          </cell>
          <cell r="GJ1208">
            <v>0</v>
          </cell>
          <cell r="GK1208">
            <v>79.33</v>
          </cell>
          <cell r="GL1208">
            <v>71.25</v>
          </cell>
          <cell r="GM1208">
            <v>79</v>
          </cell>
          <cell r="GN1208">
            <v>72</v>
          </cell>
          <cell r="GO1208" t="str">
            <v/>
          </cell>
          <cell r="GP1208">
            <v>0</v>
          </cell>
          <cell r="GQ1208">
            <v>79.33</v>
          </cell>
          <cell r="GR1208">
            <v>71.25</v>
          </cell>
          <cell r="GS1208">
            <v>79</v>
          </cell>
          <cell r="GT1208">
            <v>72</v>
          </cell>
          <cell r="GU1208" t="str">
            <v/>
          </cell>
          <cell r="GV1208">
            <v>0</v>
          </cell>
          <cell r="GW1208">
            <v>81.92</v>
          </cell>
          <cell r="GX1208">
            <v>78.75</v>
          </cell>
          <cell r="GY1208">
            <v>70</v>
          </cell>
          <cell r="GZ1208">
            <v>78</v>
          </cell>
          <cell r="HA1208" t="str">
            <v>EKO-L</v>
          </cell>
          <cell r="HB1208">
            <v>0</v>
          </cell>
          <cell r="HC1208">
            <v>83.83</v>
          </cell>
          <cell r="HD1208">
            <v>75.75</v>
          </cell>
          <cell r="HE1208">
            <v>77.5</v>
          </cell>
          <cell r="HF1208">
            <v>79</v>
          </cell>
          <cell r="HH1208">
            <v>0</v>
          </cell>
          <cell r="HM1208" t="str">
            <v/>
          </cell>
          <cell r="HN1208" t="str">
            <v/>
          </cell>
          <cell r="HS1208">
            <v>0</v>
          </cell>
          <cell r="HT1208" t="str">
            <v>PKN</v>
          </cell>
          <cell r="HU1208">
            <v>0</v>
          </cell>
          <cell r="HV1208" t="str">
            <v>IND</v>
          </cell>
          <cell r="HW1208">
            <v>0</v>
          </cell>
          <cell r="HX1208" t="str">
            <v>MAT-W</v>
          </cell>
          <cell r="HY1208">
            <v>0</v>
          </cell>
          <cell r="HZ1208" t="str">
            <v>SEJ-W</v>
          </cell>
          <cell r="IA1208">
            <v>0</v>
          </cell>
          <cell r="IB1208" t="str">
            <v>IGR-W</v>
          </cell>
          <cell r="IC1208">
            <v>0</v>
          </cell>
          <cell r="ID1208" t="str">
            <v>SBO</v>
          </cell>
          <cell r="IE1208">
            <v>0</v>
          </cell>
          <cell r="IF1208" t="str">
            <v>PJO</v>
          </cell>
          <cell r="IG1208">
            <v>0</v>
          </cell>
          <cell r="IH1208" t="str">
            <v>PRA</v>
          </cell>
          <cell r="II1208">
            <v>0</v>
          </cell>
          <cell r="IJ1208" t="str">
            <v>JAW</v>
          </cell>
          <cell r="IK1208">
            <v>0</v>
          </cell>
          <cell r="IL1208" t="str">
            <v>ARB</v>
          </cell>
          <cell r="IM1208">
            <v>0</v>
          </cell>
          <cell r="IN1208" t="str">
            <v>PKM</v>
          </cell>
          <cell r="IO1208">
            <v>0</v>
          </cell>
          <cell r="IP1208" t="str">
            <v>MAT-P</v>
          </cell>
          <cell r="IQ1208">
            <v>0</v>
          </cell>
          <cell r="IR1208" t="str">
            <v>BIO-P</v>
          </cell>
          <cell r="IS1208">
            <v>0</v>
          </cell>
          <cell r="IT1208" t="str">
            <v>FIS-P</v>
          </cell>
          <cell r="IU1208">
            <v>0</v>
          </cell>
          <cell r="IV1208" t="str">
            <v>KIM-P</v>
          </cell>
          <cell r="IW1208">
            <v>0</v>
          </cell>
          <cell r="IX1208" t="str">
            <v>EKO-L</v>
          </cell>
          <cell r="IY1208">
            <v>0</v>
          </cell>
          <cell r="JA1208">
            <v>0</v>
          </cell>
        </row>
        <row r="1209">
          <cell r="Q1209" t="str">
            <v/>
          </cell>
          <cell r="AB1209" t="str">
            <v/>
          </cell>
          <cell r="AC1209">
            <v>4</v>
          </cell>
          <cell r="AI1209" t="str">
            <v/>
          </cell>
          <cell r="AJ1209">
            <v>0</v>
          </cell>
          <cell r="AK1209">
            <v>83.25</v>
          </cell>
          <cell r="AL1209">
            <v>84.5</v>
          </cell>
          <cell r="AM1209">
            <v>88</v>
          </cell>
          <cell r="AN1209">
            <v>80</v>
          </cell>
          <cell r="AO1209" t="str">
            <v/>
          </cell>
          <cell r="AP1209">
            <v>0</v>
          </cell>
          <cell r="AQ1209">
            <v>85</v>
          </cell>
          <cell r="AR1209">
            <v>0</v>
          </cell>
          <cell r="AS1209">
            <v>78.5</v>
          </cell>
          <cell r="AT1209">
            <v>81</v>
          </cell>
          <cell r="AU1209" t="str">
            <v/>
          </cell>
          <cell r="AV1209">
            <v>0</v>
          </cell>
          <cell r="AW1209">
            <v>81.83</v>
          </cell>
          <cell r="AX1209">
            <v>84</v>
          </cell>
          <cell r="AY1209">
            <v>88</v>
          </cell>
          <cell r="AZ1209">
            <v>80</v>
          </cell>
          <cell r="BA1209" t="str">
            <v/>
          </cell>
          <cell r="BB1209">
            <v>0</v>
          </cell>
          <cell r="BC1209">
            <v>86.75</v>
          </cell>
          <cell r="BD1209">
            <v>84.5</v>
          </cell>
          <cell r="BE1209">
            <v>88</v>
          </cell>
          <cell r="BF1209">
            <v>82</v>
          </cell>
          <cell r="BG1209" t="str">
            <v/>
          </cell>
          <cell r="BH1209">
            <v>0</v>
          </cell>
          <cell r="BI1209">
            <v>84.33</v>
          </cell>
          <cell r="BJ1209">
            <v>80</v>
          </cell>
          <cell r="BK1209">
            <v>77.75</v>
          </cell>
          <cell r="BL1209">
            <v>78</v>
          </cell>
          <cell r="BM1209" t="str">
            <v/>
          </cell>
          <cell r="BN1209">
            <v>0</v>
          </cell>
          <cell r="BO1209">
            <v>81.13</v>
          </cell>
          <cell r="BP1209">
            <v>78.25</v>
          </cell>
          <cell r="BQ1209">
            <v>77.75</v>
          </cell>
          <cell r="BR1209">
            <v>85</v>
          </cell>
          <cell r="BS1209" t="str">
            <v/>
          </cell>
          <cell r="BT1209">
            <v>0</v>
          </cell>
          <cell r="BU1209">
            <v>86.5</v>
          </cell>
          <cell r="BV1209">
            <v>84.25</v>
          </cell>
          <cell r="BW1209">
            <v>88.5</v>
          </cell>
          <cell r="BX1209">
            <v>88</v>
          </cell>
          <cell r="BY1209" t="str">
            <v/>
          </cell>
          <cell r="BZ1209">
            <v>0</v>
          </cell>
          <cell r="CA1209">
            <v>86.78</v>
          </cell>
          <cell r="CB1209">
            <v>81.75</v>
          </cell>
          <cell r="CC1209">
            <v>81</v>
          </cell>
          <cell r="CD1209">
            <v>82</v>
          </cell>
          <cell r="CE1209" t="str">
            <v/>
          </cell>
          <cell r="CF1209">
            <v>0</v>
          </cell>
          <cell r="CG1209">
            <v>86.25</v>
          </cell>
          <cell r="CH1209">
            <v>76.25</v>
          </cell>
          <cell r="CI1209">
            <v>78</v>
          </cell>
          <cell r="CJ1209">
            <v>82</v>
          </cell>
          <cell r="CK1209" t="str">
            <v/>
          </cell>
          <cell r="CL1209">
            <v>0</v>
          </cell>
          <cell r="CM1209">
            <v>76.17</v>
          </cell>
          <cell r="CN1209">
            <v>83.5</v>
          </cell>
          <cell r="CO1209">
            <v>80</v>
          </cell>
          <cell r="CP1209">
            <v>78</v>
          </cell>
          <cell r="CQ1209" t="str">
            <v/>
          </cell>
          <cell r="CR1209">
            <v>0</v>
          </cell>
          <cell r="CS1209">
            <v>82.08</v>
          </cell>
          <cell r="CT1209">
            <v>89.75</v>
          </cell>
          <cell r="CU1209">
            <v>86.5</v>
          </cell>
          <cell r="CV1209">
            <v>83</v>
          </cell>
          <cell r="CW1209" t="str">
            <v/>
          </cell>
          <cell r="CX1209">
            <v>0</v>
          </cell>
          <cell r="CY1209">
            <v>82.44</v>
          </cell>
          <cell r="CZ1209">
            <v>83.75</v>
          </cell>
          <cell r="DA1209">
            <v>76.75</v>
          </cell>
          <cell r="DB1209">
            <v>83</v>
          </cell>
          <cell r="DC1209" t="str">
            <v/>
          </cell>
          <cell r="DD1209">
            <v>0</v>
          </cell>
          <cell r="DE1209">
            <v>91</v>
          </cell>
          <cell r="DF1209">
            <v>81</v>
          </cell>
          <cell r="DG1209">
            <v>81.75</v>
          </cell>
          <cell r="DH1209">
            <v>88</v>
          </cell>
          <cell r="DI1209" t="str">
            <v/>
          </cell>
          <cell r="DJ1209">
            <v>0</v>
          </cell>
          <cell r="DK1209">
            <v>0</v>
          </cell>
          <cell r="DL1209">
            <v>0</v>
          </cell>
          <cell r="DM1209">
            <v>0</v>
          </cell>
          <cell r="DN1209">
            <v>85</v>
          </cell>
          <cell r="DO1209" t="str">
            <v/>
          </cell>
          <cell r="DP1209">
            <v>0</v>
          </cell>
          <cell r="DQ1209">
            <v>89</v>
          </cell>
          <cell r="DR1209">
            <v>85.5</v>
          </cell>
          <cell r="DS1209">
            <v>91.5</v>
          </cell>
          <cell r="DT1209">
            <v>82</v>
          </cell>
          <cell r="DU1209" t="str">
            <v/>
          </cell>
          <cell r="DV1209">
            <v>0</v>
          </cell>
          <cell r="DW1209">
            <v>91</v>
          </cell>
          <cell r="DX1209">
            <v>86.75</v>
          </cell>
          <cell r="DY1209">
            <v>79.75</v>
          </cell>
          <cell r="DZ1209">
            <v>85</v>
          </cell>
          <cell r="EA1209" t="str">
            <v/>
          </cell>
          <cell r="EB1209">
            <v>0</v>
          </cell>
          <cell r="EC1209">
            <v>79.78</v>
          </cell>
          <cell r="ED1209">
            <v>78.25</v>
          </cell>
          <cell r="EE1209">
            <v>84.25</v>
          </cell>
          <cell r="EF1209">
            <v>77</v>
          </cell>
          <cell r="EG1209" t="str">
            <v/>
          </cell>
          <cell r="EH1209">
            <v>0</v>
          </cell>
          <cell r="EI1209">
            <v>78.5</v>
          </cell>
          <cell r="EJ1209">
            <v>74.75</v>
          </cell>
          <cell r="EK1209">
            <v>74.5</v>
          </cell>
          <cell r="EL1209">
            <v>76</v>
          </cell>
          <cell r="EM1209" t="str">
            <v/>
          </cell>
          <cell r="EN1209">
            <v>0</v>
          </cell>
          <cell r="EO1209">
            <v>78.5</v>
          </cell>
          <cell r="EP1209">
            <v>74.75</v>
          </cell>
          <cell r="EQ1209">
            <v>74.5</v>
          </cell>
          <cell r="ER1209">
            <v>76</v>
          </cell>
          <cell r="ES1209" t="str">
            <v/>
          </cell>
          <cell r="ET1209">
            <v>0</v>
          </cell>
          <cell r="EU1209">
            <v>78.5</v>
          </cell>
          <cell r="EV1209">
            <v>74.75</v>
          </cell>
          <cell r="EW1209">
            <v>74.5</v>
          </cell>
          <cell r="EX1209">
            <v>76</v>
          </cell>
          <cell r="EY1209" t="str">
            <v/>
          </cell>
          <cell r="EZ1209">
            <v>0</v>
          </cell>
          <cell r="FA1209">
            <v>79.33</v>
          </cell>
          <cell r="FB1209">
            <v>71.25</v>
          </cell>
          <cell r="FC1209">
            <v>79</v>
          </cell>
          <cell r="FD1209">
            <v>72</v>
          </cell>
          <cell r="FE1209" t="str">
            <v/>
          </cell>
          <cell r="FF1209">
            <v>0</v>
          </cell>
          <cell r="FG1209">
            <v>79.33</v>
          </cell>
          <cell r="FH1209">
            <v>71.25</v>
          </cell>
          <cell r="FI1209">
            <v>79</v>
          </cell>
          <cell r="FJ1209">
            <v>72</v>
          </cell>
          <cell r="FK1209" t="str">
            <v/>
          </cell>
          <cell r="FL1209">
            <v>0</v>
          </cell>
          <cell r="FM1209">
            <v>79.33</v>
          </cell>
          <cell r="FN1209">
            <v>71.25</v>
          </cell>
          <cell r="FO1209">
            <v>79</v>
          </cell>
          <cell r="FP1209">
            <v>72</v>
          </cell>
          <cell r="FQ1209" t="str">
            <v/>
          </cell>
          <cell r="FR1209">
            <v>0</v>
          </cell>
          <cell r="FS1209">
            <v>79.33</v>
          </cell>
          <cell r="FT1209">
            <v>71.25</v>
          </cell>
          <cell r="FU1209">
            <v>79</v>
          </cell>
          <cell r="FV1209">
            <v>72</v>
          </cell>
          <cell r="FW1209" t="str">
            <v/>
          </cell>
          <cell r="FX1209">
            <v>0</v>
          </cell>
          <cell r="FY1209">
            <v>79.33</v>
          </cell>
          <cell r="FZ1209">
            <v>71.25</v>
          </cell>
          <cell r="GA1209">
            <v>79</v>
          </cell>
          <cell r="GB1209">
            <v>72</v>
          </cell>
          <cell r="GC1209" t="str">
            <v/>
          </cell>
          <cell r="GD1209">
            <v>0</v>
          </cell>
          <cell r="GE1209">
            <v>79.33</v>
          </cell>
          <cell r="GF1209">
            <v>71.25</v>
          </cell>
          <cell r="GG1209">
            <v>79</v>
          </cell>
          <cell r="GH1209">
            <v>72</v>
          </cell>
          <cell r="GI1209" t="str">
            <v/>
          </cell>
          <cell r="GJ1209">
            <v>0</v>
          </cell>
          <cell r="GK1209">
            <v>79.33</v>
          </cell>
          <cell r="GL1209">
            <v>71.25</v>
          </cell>
          <cell r="GM1209">
            <v>79</v>
          </cell>
          <cell r="GN1209">
            <v>72</v>
          </cell>
          <cell r="GO1209" t="str">
            <v/>
          </cell>
          <cell r="GP1209">
            <v>0</v>
          </cell>
          <cell r="GQ1209">
            <v>79.33</v>
          </cell>
          <cell r="GR1209">
            <v>71.25</v>
          </cell>
          <cell r="GS1209">
            <v>79</v>
          </cell>
          <cell r="GT1209">
            <v>72</v>
          </cell>
          <cell r="GU1209" t="str">
            <v/>
          </cell>
          <cell r="GV1209">
            <v>0</v>
          </cell>
          <cell r="GW1209">
            <v>81.92</v>
          </cell>
          <cell r="GX1209">
            <v>78.75</v>
          </cell>
          <cell r="GY1209">
            <v>70</v>
          </cell>
          <cell r="GZ1209">
            <v>78</v>
          </cell>
          <cell r="HA1209" t="str">
            <v>EKO-L</v>
          </cell>
          <cell r="HB1209">
            <v>0</v>
          </cell>
          <cell r="HC1209">
            <v>83.83</v>
          </cell>
          <cell r="HD1209">
            <v>75.75</v>
          </cell>
          <cell r="HE1209">
            <v>77.5</v>
          </cell>
          <cell r="HF1209">
            <v>79</v>
          </cell>
          <cell r="HH1209">
            <v>0</v>
          </cell>
          <cell r="HM1209" t="str">
            <v/>
          </cell>
          <cell r="HN1209" t="str">
            <v/>
          </cell>
          <cell r="HS1209">
            <v>0</v>
          </cell>
          <cell r="HT1209" t="str">
            <v>PKN</v>
          </cell>
          <cell r="HU1209">
            <v>0</v>
          </cell>
          <cell r="HV1209" t="str">
            <v>IND</v>
          </cell>
          <cell r="HW1209">
            <v>0</v>
          </cell>
          <cell r="HX1209" t="str">
            <v>MAT-W</v>
          </cell>
          <cell r="HY1209">
            <v>0</v>
          </cell>
          <cell r="HZ1209" t="str">
            <v>SEJ-W</v>
          </cell>
          <cell r="IA1209">
            <v>0</v>
          </cell>
          <cell r="IB1209" t="str">
            <v>IGR-W</v>
          </cell>
          <cell r="IC1209">
            <v>0</v>
          </cell>
          <cell r="ID1209" t="str">
            <v>SBO</v>
          </cell>
          <cell r="IE1209">
            <v>0</v>
          </cell>
          <cell r="IF1209" t="str">
            <v>PJO</v>
          </cell>
          <cell r="IG1209">
            <v>0</v>
          </cell>
          <cell r="IH1209" t="str">
            <v>PRA</v>
          </cell>
          <cell r="II1209">
            <v>0</v>
          </cell>
          <cell r="IJ1209" t="str">
            <v>JAW</v>
          </cell>
          <cell r="IK1209">
            <v>0</v>
          </cell>
          <cell r="IL1209" t="str">
            <v>ARB</v>
          </cell>
          <cell r="IM1209">
            <v>0</v>
          </cell>
          <cell r="IN1209" t="str">
            <v>PKM</v>
          </cell>
          <cell r="IO1209">
            <v>0</v>
          </cell>
          <cell r="IP1209" t="str">
            <v>MAT-P</v>
          </cell>
          <cell r="IQ1209">
            <v>0</v>
          </cell>
          <cell r="IR1209" t="str">
            <v>BIO-P</v>
          </cell>
          <cell r="IS1209">
            <v>0</v>
          </cell>
          <cell r="IT1209" t="str">
            <v>FIS-P</v>
          </cell>
          <cell r="IU1209">
            <v>0</v>
          </cell>
          <cell r="IV1209" t="str">
            <v>KIM-P</v>
          </cell>
          <cell r="IW1209">
            <v>0</v>
          </cell>
          <cell r="IX1209" t="str">
            <v>EKO-L</v>
          </cell>
          <cell r="IY1209">
            <v>0</v>
          </cell>
          <cell r="JA1209">
            <v>0</v>
          </cell>
        </row>
        <row r="1210">
          <cell r="Q1210" t="str">
            <v/>
          </cell>
          <cell r="AB1210" t="str">
            <v/>
          </cell>
          <cell r="AC1210">
            <v>5</v>
          </cell>
          <cell r="AI1210" t="str">
            <v/>
          </cell>
          <cell r="AJ1210">
            <v>0</v>
          </cell>
          <cell r="AK1210">
            <v>83.25</v>
          </cell>
          <cell r="AL1210">
            <v>84.5</v>
          </cell>
          <cell r="AM1210">
            <v>88</v>
          </cell>
          <cell r="AN1210">
            <v>80</v>
          </cell>
          <cell r="AO1210" t="str">
            <v/>
          </cell>
          <cell r="AP1210">
            <v>0</v>
          </cell>
          <cell r="AQ1210">
            <v>85</v>
          </cell>
          <cell r="AR1210">
            <v>0</v>
          </cell>
          <cell r="AS1210">
            <v>78.5</v>
          </cell>
          <cell r="AT1210">
            <v>81</v>
          </cell>
          <cell r="AU1210" t="str">
            <v/>
          </cell>
          <cell r="AV1210">
            <v>0</v>
          </cell>
          <cell r="AW1210">
            <v>81.83</v>
          </cell>
          <cell r="AX1210">
            <v>84</v>
          </cell>
          <cell r="AY1210">
            <v>88</v>
          </cell>
          <cell r="AZ1210">
            <v>80</v>
          </cell>
          <cell r="BA1210" t="str">
            <v/>
          </cell>
          <cell r="BB1210">
            <v>0</v>
          </cell>
          <cell r="BC1210">
            <v>86.75</v>
          </cell>
          <cell r="BD1210">
            <v>84.5</v>
          </cell>
          <cell r="BE1210">
            <v>88</v>
          </cell>
          <cell r="BF1210">
            <v>82</v>
          </cell>
          <cell r="BG1210" t="str">
            <v/>
          </cell>
          <cell r="BH1210">
            <v>0</v>
          </cell>
          <cell r="BI1210">
            <v>84.33</v>
          </cell>
          <cell r="BJ1210">
            <v>80</v>
          </cell>
          <cell r="BK1210">
            <v>77.75</v>
          </cell>
          <cell r="BL1210">
            <v>78</v>
          </cell>
          <cell r="BM1210" t="str">
            <v/>
          </cell>
          <cell r="BN1210">
            <v>0</v>
          </cell>
          <cell r="BO1210">
            <v>81.13</v>
          </cell>
          <cell r="BP1210">
            <v>78.25</v>
          </cell>
          <cell r="BQ1210">
            <v>77.75</v>
          </cell>
          <cell r="BR1210">
            <v>85</v>
          </cell>
          <cell r="BS1210" t="str">
            <v/>
          </cell>
          <cell r="BT1210">
            <v>0</v>
          </cell>
          <cell r="BU1210">
            <v>86.5</v>
          </cell>
          <cell r="BV1210">
            <v>84.25</v>
          </cell>
          <cell r="BW1210">
            <v>88.5</v>
          </cell>
          <cell r="BX1210">
            <v>88</v>
          </cell>
          <cell r="BY1210" t="str">
            <v/>
          </cell>
          <cell r="BZ1210">
            <v>0</v>
          </cell>
          <cell r="CA1210">
            <v>86.78</v>
          </cell>
          <cell r="CB1210">
            <v>81.75</v>
          </cell>
          <cell r="CC1210">
            <v>81</v>
          </cell>
          <cell r="CD1210">
            <v>82</v>
          </cell>
          <cell r="CE1210" t="str">
            <v/>
          </cell>
          <cell r="CF1210">
            <v>0</v>
          </cell>
          <cell r="CG1210">
            <v>86.25</v>
          </cell>
          <cell r="CH1210">
            <v>76.25</v>
          </cell>
          <cell r="CI1210">
            <v>78</v>
          </cell>
          <cell r="CJ1210">
            <v>82</v>
          </cell>
          <cell r="CK1210" t="str">
            <v/>
          </cell>
          <cell r="CL1210">
            <v>0</v>
          </cell>
          <cell r="CM1210">
            <v>76.17</v>
          </cell>
          <cell r="CN1210">
            <v>83.5</v>
          </cell>
          <cell r="CO1210">
            <v>80</v>
          </cell>
          <cell r="CP1210">
            <v>78</v>
          </cell>
          <cell r="CQ1210" t="str">
            <v/>
          </cell>
          <cell r="CR1210">
            <v>0</v>
          </cell>
          <cell r="CS1210">
            <v>82.08</v>
          </cell>
          <cell r="CT1210">
            <v>89.75</v>
          </cell>
          <cell r="CU1210">
            <v>86.5</v>
          </cell>
          <cell r="CV1210">
            <v>83</v>
          </cell>
          <cell r="CW1210" t="str">
            <v/>
          </cell>
          <cell r="CX1210">
            <v>0</v>
          </cell>
          <cell r="CY1210">
            <v>82.44</v>
          </cell>
          <cell r="CZ1210">
            <v>83.75</v>
          </cell>
          <cell r="DA1210">
            <v>76.75</v>
          </cell>
          <cell r="DB1210">
            <v>83</v>
          </cell>
          <cell r="DC1210" t="str">
            <v/>
          </cell>
          <cell r="DD1210">
            <v>0</v>
          </cell>
          <cell r="DE1210">
            <v>91</v>
          </cell>
          <cell r="DF1210">
            <v>81</v>
          </cell>
          <cell r="DG1210">
            <v>81.75</v>
          </cell>
          <cell r="DH1210">
            <v>88</v>
          </cell>
          <cell r="DI1210" t="str">
            <v/>
          </cell>
          <cell r="DJ1210">
            <v>0</v>
          </cell>
          <cell r="DK1210">
            <v>0</v>
          </cell>
          <cell r="DL1210">
            <v>0</v>
          </cell>
          <cell r="DM1210">
            <v>0</v>
          </cell>
          <cell r="DN1210">
            <v>85</v>
          </cell>
          <cell r="DO1210" t="str">
            <v/>
          </cell>
          <cell r="DP1210">
            <v>0</v>
          </cell>
          <cell r="DQ1210">
            <v>89</v>
          </cell>
          <cell r="DR1210">
            <v>85.5</v>
          </cell>
          <cell r="DS1210">
            <v>91.5</v>
          </cell>
          <cell r="DT1210">
            <v>82</v>
          </cell>
          <cell r="DU1210" t="str">
            <v/>
          </cell>
          <cell r="DV1210">
            <v>0</v>
          </cell>
          <cell r="DW1210">
            <v>91</v>
          </cell>
          <cell r="DX1210">
            <v>86.75</v>
          </cell>
          <cell r="DY1210">
            <v>79.75</v>
          </cell>
          <cell r="DZ1210">
            <v>85</v>
          </cell>
          <cell r="EA1210" t="str">
            <v/>
          </cell>
          <cell r="EB1210">
            <v>0</v>
          </cell>
          <cell r="EC1210">
            <v>79.78</v>
          </cell>
          <cell r="ED1210">
            <v>78.25</v>
          </cell>
          <cell r="EE1210">
            <v>84.25</v>
          </cell>
          <cell r="EF1210">
            <v>77</v>
          </cell>
          <cell r="EG1210" t="str">
            <v/>
          </cell>
          <cell r="EH1210">
            <v>0</v>
          </cell>
          <cell r="EI1210">
            <v>78.5</v>
          </cell>
          <cell r="EJ1210">
            <v>74.75</v>
          </cell>
          <cell r="EK1210">
            <v>74.5</v>
          </cell>
          <cell r="EL1210">
            <v>76</v>
          </cell>
          <cell r="EM1210" t="str">
            <v/>
          </cell>
          <cell r="EN1210">
            <v>0</v>
          </cell>
          <cell r="EO1210">
            <v>78.5</v>
          </cell>
          <cell r="EP1210">
            <v>74.75</v>
          </cell>
          <cell r="EQ1210">
            <v>74.5</v>
          </cell>
          <cell r="ER1210">
            <v>76</v>
          </cell>
          <cell r="ES1210" t="str">
            <v/>
          </cell>
          <cell r="ET1210">
            <v>0</v>
          </cell>
          <cell r="EU1210">
            <v>78.5</v>
          </cell>
          <cell r="EV1210">
            <v>74.75</v>
          </cell>
          <cell r="EW1210">
            <v>74.5</v>
          </cell>
          <cell r="EX1210">
            <v>76</v>
          </cell>
          <cell r="EY1210" t="str">
            <v/>
          </cell>
          <cell r="EZ1210">
            <v>0</v>
          </cell>
          <cell r="FA1210">
            <v>79.33</v>
          </cell>
          <cell r="FB1210">
            <v>71.25</v>
          </cell>
          <cell r="FC1210">
            <v>79</v>
          </cell>
          <cell r="FD1210">
            <v>72</v>
          </cell>
          <cell r="FE1210" t="str">
            <v/>
          </cell>
          <cell r="FF1210">
            <v>0</v>
          </cell>
          <cell r="FG1210">
            <v>79.33</v>
          </cell>
          <cell r="FH1210">
            <v>71.25</v>
          </cell>
          <cell r="FI1210">
            <v>79</v>
          </cell>
          <cell r="FJ1210">
            <v>72</v>
          </cell>
          <cell r="FK1210" t="str">
            <v/>
          </cell>
          <cell r="FL1210">
            <v>0</v>
          </cell>
          <cell r="FM1210">
            <v>79.33</v>
          </cell>
          <cell r="FN1210">
            <v>71.25</v>
          </cell>
          <cell r="FO1210">
            <v>79</v>
          </cell>
          <cell r="FP1210">
            <v>72</v>
          </cell>
          <cell r="FQ1210" t="str">
            <v/>
          </cell>
          <cell r="FR1210">
            <v>0</v>
          </cell>
          <cell r="FS1210">
            <v>79.33</v>
          </cell>
          <cell r="FT1210">
            <v>71.25</v>
          </cell>
          <cell r="FU1210">
            <v>79</v>
          </cell>
          <cell r="FV1210">
            <v>72</v>
          </cell>
          <cell r="FW1210" t="str">
            <v/>
          </cell>
          <cell r="FX1210">
            <v>0</v>
          </cell>
          <cell r="FY1210">
            <v>79.33</v>
          </cell>
          <cell r="FZ1210">
            <v>71.25</v>
          </cell>
          <cell r="GA1210">
            <v>79</v>
          </cell>
          <cell r="GB1210">
            <v>72</v>
          </cell>
          <cell r="GC1210" t="str">
            <v/>
          </cell>
          <cell r="GD1210">
            <v>0</v>
          </cell>
          <cell r="GE1210">
            <v>79.33</v>
          </cell>
          <cell r="GF1210">
            <v>71.25</v>
          </cell>
          <cell r="GG1210">
            <v>79</v>
          </cell>
          <cell r="GH1210">
            <v>72</v>
          </cell>
          <cell r="GI1210" t="str">
            <v/>
          </cell>
          <cell r="GJ1210">
            <v>0</v>
          </cell>
          <cell r="GK1210">
            <v>79.33</v>
          </cell>
          <cell r="GL1210">
            <v>71.25</v>
          </cell>
          <cell r="GM1210">
            <v>79</v>
          </cell>
          <cell r="GN1210">
            <v>72</v>
          </cell>
          <cell r="GO1210" t="str">
            <v/>
          </cell>
          <cell r="GP1210">
            <v>0</v>
          </cell>
          <cell r="GQ1210">
            <v>79.33</v>
          </cell>
          <cell r="GR1210">
            <v>71.25</v>
          </cell>
          <cell r="GS1210">
            <v>79</v>
          </cell>
          <cell r="GT1210">
            <v>72</v>
          </cell>
          <cell r="GU1210" t="str">
            <v/>
          </cell>
          <cell r="GV1210">
            <v>0</v>
          </cell>
          <cell r="GW1210">
            <v>81.92</v>
          </cell>
          <cell r="GX1210">
            <v>78.75</v>
          </cell>
          <cell r="GY1210">
            <v>70</v>
          </cell>
          <cell r="GZ1210">
            <v>78</v>
          </cell>
          <cell r="HA1210" t="str">
            <v>EKO-L</v>
          </cell>
          <cell r="HB1210">
            <v>0</v>
          </cell>
          <cell r="HC1210">
            <v>83.83</v>
          </cell>
          <cell r="HD1210">
            <v>75.75</v>
          </cell>
          <cell r="HE1210">
            <v>77.5</v>
          </cell>
          <cell r="HF1210">
            <v>79</v>
          </cell>
          <cell r="HH1210">
            <v>0</v>
          </cell>
          <cell r="HM1210" t="str">
            <v/>
          </cell>
          <cell r="HN1210" t="str">
            <v/>
          </cell>
          <cell r="HS1210">
            <v>0</v>
          </cell>
          <cell r="HT1210" t="str">
            <v>PKN</v>
          </cell>
          <cell r="HU1210">
            <v>0</v>
          </cell>
          <cell r="HV1210" t="str">
            <v>IND</v>
          </cell>
          <cell r="HW1210">
            <v>0</v>
          </cell>
          <cell r="HX1210" t="str">
            <v>MAT-W</v>
          </cell>
          <cell r="HY1210">
            <v>0</v>
          </cell>
          <cell r="HZ1210" t="str">
            <v>SEJ-W</v>
          </cell>
          <cell r="IA1210">
            <v>0</v>
          </cell>
          <cell r="IB1210" t="str">
            <v>IGR-W</v>
          </cell>
          <cell r="IC1210">
            <v>0</v>
          </cell>
          <cell r="ID1210" t="str">
            <v>SBO</v>
          </cell>
          <cell r="IE1210">
            <v>0</v>
          </cell>
          <cell r="IF1210" t="str">
            <v>PJO</v>
          </cell>
          <cell r="IG1210">
            <v>0</v>
          </cell>
          <cell r="IH1210" t="str">
            <v>PRA</v>
          </cell>
          <cell r="II1210">
            <v>0</v>
          </cell>
          <cell r="IJ1210" t="str">
            <v>JAW</v>
          </cell>
          <cell r="IK1210">
            <v>0</v>
          </cell>
          <cell r="IL1210" t="str">
            <v>ARB</v>
          </cell>
          <cell r="IM1210">
            <v>0</v>
          </cell>
          <cell r="IN1210" t="str">
            <v>PKM</v>
          </cell>
          <cell r="IO1210">
            <v>0</v>
          </cell>
          <cell r="IP1210" t="str">
            <v>MAT-P</v>
          </cell>
          <cell r="IQ1210">
            <v>0</v>
          </cell>
          <cell r="IR1210" t="str">
            <v>BIO-P</v>
          </cell>
          <cell r="IS1210">
            <v>0</v>
          </cell>
          <cell r="IT1210" t="str">
            <v>FIS-P</v>
          </cell>
          <cell r="IU1210">
            <v>0</v>
          </cell>
          <cell r="IV1210" t="str">
            <v>KIM-P</v>
          </cell>
          <cell r="IW1210">
            <v>0</v>
          </cell>
          <cell r="IX1210" t="str">
            <v>EKO-L</v>
          </cell>
          <cell r="IY1210">
            <v>0</v>
          </cell>
          <cell r="JA1210">
            <v>0</v>
          </cell>
        </row>
        <row r="1211">
          <cell r="Q1211" t="str">
            <v/>
          </cell>
          <cell r="AB1211" t="str">
            <v/>
          </cell>
          <cell r="AC1211">
            <v>6</v>
          </cell>
          <cell r="AI1211" t="str">
            <v/>
          </cell>
          <cell r="AJ1211">
            <v>0</v>
          </cell>
          <cell r="AK1211">
            <v>83.25</v>
          </cell>
          <cell r="AL1211">
            <v>84.5</v>
          </cell>
          <cell r="AM1211">
            <v>88</v>
          </cell>
          <cell r="AN1211">
            <v>80</v>
          </cell>
          <cell r="AO1211" t="str">
            <v/>
          </cell>
          <cell r="AP1211">
            <v>0</v>
          </cell>
          <cell r="AQ1211">
            <v>85</v>
          </cell>
          <cell r="AR1211">
            <v>0</v>
          </cell>
          <cell r="AS1211">
            <v>78.5</v>
          </cell>
          <cell r="AT1211">
            <v>81</v>
          </cell>
          <cell r="AU1211" t="str">
            <v/>
          </cell>
          <cell r="AV1211">
            <v>0</v>
          </cell>
          <cell r="AW1211">
            <v>81.83</v>
          </cell>
          <cell r="AX1211">
            <v>84</v>
          </cell>
          <cell r="AY1211">
            <v>88</v>
          </cell>
          <cell r="AZ1211">
            <v>80</v>
          </cell>
          <cell r="BA1211" t="str">
            <v/>
          </cell>
          <cell r="BB1211">
            <v>0</v>
          </cell>
          <cell r="BC1211">
            <v>86.75</v>
          </cell>
          <cell r="BD1211">
            <v>84.5</v>
          </cell>
          <cell r="BE1211">
            <v>88</v>
          </cell>
          <cell r="BF1211">
            <v>82</v>
          </cell>
          <cell r="BG1211" t="str">
            <v/>
          </cell>
          <cell r="BH1211">
            <v>0</v>
          </cell>
          <cell r="BI1211">
            <v>84.33</v>
          </cell>
          <cell r="BJ1211">
            <v>80</v>
          </cell>
          <cell r="BK1211">
            <v>77.75</v>
          </cell>
          <cell r="BL1211">
            <v>78</v>
          </cell>
          <cell r="BM1211" t="str">
            <v/>
          </cell>
          <cell r="BN1211">
            <v>0</v>
          </cell>
          <cell r="BO1211">
            <v>81.13</v>
          </cell>
          <cell r="BP1211">
            <v>78.25</v>
          </cell>
          <cell r="BQ1211">
            <v>77.75</v>
          </cell>
          <cell r="BR1211">
            <v>85</v>
          </cell>
          <cell r="BS1211" t="str">
            <v/>
          </cell>
          <cell r="BT1211">
            <v>0</v>
          </cell>
          <cell r="BU1211">
            <v>86.5</v>
          </cell>
          <cell r="BV1211">
            <v>84.25</v>
          </cell>
          <cell r="BW1211">
            <v>88.5</v>
          </cell>
          <cell r="BX1211">
            <v>88</v>
          </cell>
          <cell r="BY1211" t="str">
            <v/>
          </cell>
          <cell r="BZ1211">
            <v>0</v>
          </cell>
          <cell r="CA1211">
            <v>86.78</v>
          </cell>
          <cell r="CB1211">
            <v>81.75</v>
          </cell>
          <cell r="CC1211">
            <v>81</v>
          </cell>
          <cell r="CD1211">
            <v>82</v>
          </cell>
          <cell r="CE1211" t="str">
            <v/>
          </cell>
          <cell r="CF1211">
            <v>0</v>
          </cell>
          <cell r="CG1211">
            <v>86.25</v>
          </cell>
          <cell r="CH1211">
            <v>76.25</v>
          </cell>
          <cell r="CI1211">
            <v>78</v>
          </cell>
          <cell r="CJ1211">
            <v>82</v>
          </cell>
          <cell r="CK1211" t="str">
            <v/>
          </cell>
          <cell r="CL1211">
            <v>0</v>
          </cell>
          <cell r="CM1211">
            <v>76.17</v>
          </cell>
          <cell r="CN1211">
            <v>83.5</v>
          </cell>
          <cell r="CO1211">
            <v>80</v>
          </cell>
          <cell r="CP1211">
            <v>78</v>
          </cell>
          <cell r="CQ1211" t="str">
            <v/>
          </cell>
          <cell r="CR1211">
            <v>0</v>
          </cell>
          <cell r="CS1211">
            <v>82.08</v>
          </cell>
          <cell r="CT1211">
            <v>89.75</v>
          </cell>
          <cell r="CU1211">
            <v>86.5</v>
          </cell>
          <cell r="CV1211">
            <v>83</v>
          </cell>
          <cell r="CW1211" t="str">
            <v/>
          </cell>
          <cell r="CX1211">
            <v>0</v>
          </cell>
          <cell r="CY1211">
            <v>82.44</v>
          </cell>
          <cell r="CZ1211">
            <v>83.75</v>
          </cell>
          <cell r="DA1211">
            <v>76.75</v>
          </cell>
          <cell r="DB1211">
            <v>83</v>
          </cell>
          <cell r="DC1211" t="str">
            <v/>
          </cell>
          <cell r="DD1211">
            <v>0</v>
          </cell>
          <cell r="DE1211">
            <v>91</v>
          </cell>
          <cell r="DF1211">
            <v>81</v>
          </cell>
          <cell r="DG1211">
            <v>81.75</v>
          </cell>
          <cell r="DH1211">
            <v>88</v>
          </cell>
          <cell r="DI1211" t="str">
            <v/>
          </cell>
          <cell r="DJ1211">
            <v>0</v>
          </cell>
          <cell r="DK1211">
            <v>0</v>
          </cell>
          <cell r="DL1211">
            <v>0</v>
          </cell>
          <cell r="DM1211">
            <v>0</v>
          </cell>
          <cell r="DN1211">
            <v>85</v>
          </cell>
          <cell r="DO1211" t="str">
            <v/>
          </cell>
          <cell r="DP1211">
            <v>0</v>
          </cell>
          <cell r="DQ1211">
            <v>89</v>
          </cell>
          <cell r="DR1211">
            <v>85.5</v>
          </cell>
          <cell r="DS1211">
            <v>91.5</v>
          </cell>
          <cell r="DT1211">
            <v>82</v>
          </cell>
          <cell r="DU1211" t="str">
            <v/>
          </cell>
          <cell r="DV1211">
            <v>0</v>
          </cell>
          <cell r="DW1211">
            <v>91</v>
          </cell>
          <cell r="DX1211">
            <v>86.75</v>
          </cell>
          <cell r="DY1211">
            <v>79.75</v>
          </cell>
          <cell r="DZ1211">
            <v>85</v>
          </cell>
          <cell r="EA1211" t="str">
            <v/>
          </cell>
          <cell r="EB1211">
            <v>0</v>
          </cell>
          <cell r="EC1211">
            <v>79.78</v>
          </cell>
          <cell r="ED1211">
            <v>78.25</v>
          </cell>
          <cell r="EE1211">
            <v>84.25</v>
          </cell>
          <cell r="EF1211">
            <v>77</v>
          </cell>
          <cell r="EG1211" t="str">
            <v/>
          </cell>
          <cell r="EH1211">
            <v>0</v>
          </cell>
          <cell r="EI1211">
            <v>78.5</v>
          </cell>
          <cell r="EJ1211">
            <v>74.75</v>
          </cell>
          <cell r="EK1211">
            <v>74.5</v>
          </cell>
          <cell r="EL1211">
            <v>76</v>
          </cell>
          <cell r="EM1211" t="str">
            <v/>
          </cell>
          <cell r="EN1211">
            <v>0</v>
          </cell>
          <cell r="EO1211">
            <v>78.5</v>
          </cell>
          <cell r="EP1211">
            <v>74.75</v>
          </cell>
          <cell r="EQ1211">
            <v>74.5</v>
          </cell>
          <cell r="ER1211">
            <v>76</v>
          </cell>
          <cell r="ES1211" t="str">
            <v/>
          </cell>
          <cell r="ET1211">
            <v>0</v>
          </cell>
          <cell r="EU1211">
            <v>78.5</v>
          </cell>
          <cell r="EV1211">
            <v>74.75</v>
          </cell>
          <cell r="EW1211">
            <v>74.5</v>
          </cell>
          <cell r="EX1211">
            <v>76</v>
          </cell>
          <cell r="EY1211" t="str">
            <v/>
          </cell>
          <cell r="EZ1211">
            <v>0</v>
          </cell>
          <cell r="FA1211">
            <v>79.33</v>
          </cell>
          <cell r="FB1211">
            <v>71.25</v>
          </cell>
          <cell r="FC1211">
            <v>79</v>
          </cell>
          <cell r="FD1211">
            <v>72</v>
          </cell>
          <cell r="FE1211" t="str">
            <v/>
          </cell>
          <cell r="FF1211">
            <v>0</v>
          </cell>
          <cell r="FG1211">
            <v>79.33</v>
          </cell>
          <cell r="FH1211">
            <v>71.25</v>
          </cell>
          <cell r="FI1211">
            <v>79</v>
          </cell>
          <cell r="FJ1211">
            <v>72</v>
          </cell>
          <cell r="FK1211" t="str">
            <v/>
          </cell>
          <cell r="FL1211">
            <v>0</v>
          </cell>
          <cell r="FM1211">
            <v>79.33</v>
          </cell>
          <cell r="FN1211">
            <v>71.25</v>
          </cell>
          <cell r="FO1211">
            <v>79</v>
          </cell>
          <cell r="FP1211">
            <v>72</v>
          </cell>
          <cell r="FQ1211" t="str">
            <v/>
          </cell>
          <cell r="FR1211">
            <v>0</v>
          </cell>
          <cell r="FS1211">
            <v>79.33</v>
          </cell>
          <cell r="FT1211">
            <v>71.25</v>
          </cell>
          <cell r="FU1211">
            <v>79</v>
          </cell>
          <cell r="FV1211">
            <v>72</v>
          </cell>
          <cell r="FW1211" t="str">
            <v/>
          </cell>
          <cell r="FX1211">
            <v>0</v>
          </cell>
          <cell r="FY1211">
            <v>79.33</v>
          </cell>
          <cell r="FZ1211">
            <v>71.25</v>
          </cell>
          <cell r="GA1211">
            <v>79</v>
          </cell>
          <cell r="GB1211">
            <v>72</v>
          </cell>
          <cell r="GC1211" t="str">
            <v/>
          </cell>
          <cell r="GD1211">
            <v>0</v>
          </cell>
          <cell r="GE1211">
            <v>79.33</v>
          </cell>
          <cell r="GF1211">
            <v>71.25</v>
          </cell>
          <cell r="GG1211">
            <v>79</v>
          </cell>
          <cell r="GH1211">
            <v>72</v>
          </cell>
          <cell r="GI1211" t="str">
            <v/>
          </cell>
          <cell r="GJ1211">
            <v>0</v>
          </cell>
          <cell r="GK1211">
            <v>79.33</v>
          </cell>
          <cell r="GL1211">
            <v>71.25</v>
          </cell>
          <cell r="GM1211">
            <v>79</v>
          </cell>
          <cell r="GN1211">
            <v>72</v>
          </cell>
          <cell r="GO1211" t="str">
            <v/>
          </cell>
          <cell r="GP1211">
            <v>0</v>
          </cell>
          <cell r="GQ1211">
            <v>79.33</v>
          </cell>
          <cell r="GR1211">
            <v>71.25</v>
          </cell>
          <cell r="GS1211">
            <v>79</v>
          </cell>
          <cell r="GT1211">
            <v>72</v>
          </cell>
          <cell r="GU1211" t="str">
            <v/>
          </cell>
          <cell r="GV1211">
            <v>0</v>
          </cell>
          <cell r="GW1211">
            <v>81.92</v>
          </cell>
          <cell r="GX1211">
            <v>78.75</v>
          </cell>
          <cell r="GY1211">
            <v>70</v>
          </cell>
          <cell r="GZ1211">
            <v>78</v>
          </cell>
          <cell r="HA1211" t="str">
            <v>EKO-L</v>
          </cell>
          <cell r="HB1211">
            <v>0</v>
          </cell>
          <cell r="HC1211">
            <v>83.83</v>
          </cell>
          <cell r="HD1211">
            <v>75.75</v>
          </cell>
          <cell r="HE1211">
            <v>77.5</v>
          </cell>
          <cell r="HF1211">
            <v>79</v>
          </cell>
          <cell r="HH1211">
            <v>0</v>
          </cell>
          <cell r="HM1211" t="str">
            <v/>
          </cell>
          <cell r="HN1211" t="str">
            <v/>
          </cell>
          <cell r="HS1211">
            <v>0</v>
          </cell>
          <cell r="HT1211" t="str">
            <v>PKN</v>
          </cell>
          <cell r="HU1211">
            <v>0</v>
          </cell>
          <cell r="HV1211" t="str">
            <v>IND</v>
          </cell>
          <cell r="HW1211">
            <v>0</v>
          </cell>
          <cell r="HX1211" t="str">
            <v>MAT-W</v>
          </cell>
          <cell r="HY1211">
            <v>0</v>
          </cell>
          <cell r="HZ1211" t="str">
            <v>SEJ-W</v>
          </cell>
          <cell r="IA1211">
            <v>0</v>
          </cell>
          <cell r="IB1211" t="str">
            <v>IGR-W</v>
          </cell>
          <cell r="IC1211">
            <v>0</v>
          </cell>
          <cell r="ID1211" t="str">
            <v>SBO</v>
          </cell>
          <cell r="IE1211">
            <v>0</v>
          </cell>
          <cell r="IF1211" t="str">
            <v>PJO</v>
          </cell>
          <cell r="IG1211">
            <v>0</v>
          </cell>
          <cell r="IH1211" t="str">
            <v>PRA</v>
          </cell>
          <cell r="II1211">
            <v>0</v>
          </cell>
          <cell r="IJ1211" t="str">
            <v>JAW</v>
          </cell>
          <cell r="IK1211">
            <v>0</v>
          </cell>
          <cell r="IL1211" t="str">
            <v>ARB</v>
          </cell>
          <cell r="IM1211">
            <v>0</v>
          </cell>
          <cell r="IN1211" t="str">
            <v>PKM</v>
          </cell>
          <cell r="IO1211">
            <v>0</v>
          </cell>
          <cell r="IP1211" t="str">
            <v>MAT-P</v>
          </cell>
          <cell r="IQ1211">
            <v>0</v>
          </cell>
          <cell r="IR1211" t="str">
            <v>BIO-P</v>
          </cell>
          <cell r="IS1211">
            <v>0</v>
          </cell>
          <cell r="IT1211" t="str">
            <v>FIS-P</v>
          </cell>
          <cell r="IU1211">
            <v>0</v>
          </cell>
          <cell r="IV1211" t="str">
            <v>KIM-P</v>
          </cell>
          <cell r="IW1211">
            <v>0</v>
          </cell>
          <cell r="IX1211" t="str">
            <v>EKO-L</v>
          </cell>
          <cell r="IY1211">
            <v>0</v>
          </cell>
          <cell r="JA1211">
            <v>0</v>
          </cell>
        </row>
        <row r="1212">
          <cell r="Q1212" t="str">
            <v/>
          </cell>
          <cell r="AB1212" t="str">
            <v/>
          </cell>
          <cell r="AC1212">
            <v>7</v>
          </cell>
          <cell r="AI1212" t="str">
            <v/>
          </cell>
          <cell r="AJ1212">
            <v>0</v>
          </cell>
          <cell r="AK1212">
            <v>83.25</v>
          </cell>
          <cell r="AL1212">
            <v>84.5</v>
          </cell>
          <cell r="AM1212">
            <v>88</v>
          </cell>
          <cell r="AN1212">
            <v>80</v>
          </cell>
          <cell r="AO1212" t="str">
            <v/>
          </cell>
          <cell r="AP1212">
            <v>0</v>
          </cell>
          <cell r="AQ1212">
            <v>85</v>
          </cell>
          <cell r="AR1212">
            <v>0</v>
          </cell>
          <cell r="AS1212">
            <v>78.5</v>
          </cell>
          <cell r="AT1212">
            <v>81</v>
          </cell>
          <cell r="AU1212" t="str">
            <v/>
          </cell>
          <cell r="AV1212">
            <v>0</v>
          </cell>
          <cell r="AW1212">
            <v>81.83</v>
          </cell>
          <cell r="AX1212">
            <v>84</v>
          </cell>
          <cell r="AY1212">
            <v>88</v>
          </cell>
          <cell r="AZ1212">
            <v>80</v>
          </cell>
          <cell r="BA1212" t="str">
            <v/>
          </cell>
          <cell r="BB1212">
            <v>0</v>
          </cell>
          <cell r="BC1212">
            <v>86.75</v>
          </cell>
          <cell r="BD1212">
            <v>84.5</v>
          </cell>
          <cell r="BE1212">
            <v>88</v>
          </cell>
          <cell r="BF1212">
            <v>82</v>
          </cell>
          <cell r="BG1212" t="str">
            <v/>
          </cell>
          <cell r="BH1212">
            <v>0</v>
          </cell>
          <cell r="BI1212">
            <v>84.33</v>
          </cell>
          <cell r="BJ1212">
            <v>80</v>
          </cell>
          <cell r="BK1212">
            <v>77.75</v>
          </cell>
          <cell r="BL1212">
            <v>78</v>
          </cell>
          <cell r="BM1212" t="str">
            <v/>
          </cell>
          <cell r="BN1212">
            <v>0</v>
          </cell>
          <cell r="BO1212">
            <v>81.13</v>
          </cell>
          <cell r="BP1212">
            <v>78.25</v>
          </cell>
          <cell r="BQ1212">
            <v>77.75</v>
          </cell>
          <cell r="BR1212">
            <v>85</v>
          </cell>
          <cell r="BS1212" t="str">
            <v/>
          </cell>
          <cell r="BT1212">
            <v>0</v>
          </cell>
          <cell r="BU1212">
            <v>86.5</v>
          </cell>
          <cell r="BV1212">
            <v>84.25</v>
          </cell>
          <cell r="BW1212">
            <v>88.5</v>
          </cell>
          <cell r="BX1212">
            <v>88</v>
          </cell>
          <cell r="BY1212" t="str">
            <v/>
          </cell>
          <cell r="BZ1212">
            <v>0</v>
          </cell>
          <cell r="CA1212">
            <v>86.78</v>
          </cell>
          <cell r="CB1212">
            <v>81.75</v>
          </cell>
          <cell r="CC1212">
            <v>81</v>
          </cell>
          <cell r="CD1212">
            <v>82</v>
          </cell>
          <cell r="CE1212" t="str">
            <v/>
          </cell>
          <cell r="CF1212">
            <v>0</v>
          </cell>
          <cell r="CG1212">
            <v>86.25</v>
          </cell>
          <cell r="CH1212">
            <v>76.25</v>
          </cell>
          <cell r="CI1212">
            <v>78</v>
          </cell>
          <cell r="CJ1212">
            <v>82</v>
          </cell>
          <cell r="CK1212" t="str">
            <v/>
          </cell>
          <cell r="CL1212">
            <v>0</v>
          </cell>
          <cell r="CM1212">
            <v>76.17</v>
          </cell>
          <cell r="CN1212">
            <v>83.5</v>
          </cell>
          <cell r="CO1212">
            <v>80</v>
          </cell>
          <cell r="CP1212">
            <v>78</v>
          </cell>
          <cell r="CQ1212" t="str">
            <v/>
          </cell>
          <cell r="CR1212">
            <v>0</v>
          </cell>
          <cell r="CS1212">
            <v>82.08</v>
          </cell>
          <cell r="CT1212">
            <v>89.75</v>
          </cell>
          <cell r="CU1212">
            <v>86.5</v>
          </cell>
          <cell r="CV1212">
            <v>83</v>
          </cell>
          <cell r="CW1212" t="str">
            <v/>
          </cell>
          <cell r="CX1212">
            <v>0</v>
          </cell>
          <cell r="CY1212">
            <v>82.44</v>
          </cell>
          <cell r="CZ1212">
            <v>83.75</v>
          </cell>
          <cell r="DA1212">
            <v>76.75</v>
          </cell>
          <cell r="DB1212">
            <v>83</v>
          </cell>
          <cell r="DC1212" t="str">
            <v/>
          </cell>
          <cell r="DD1212">
            <v>0</v>
          </cell>
          <cell r="DE1212">
            <v>91</v>
          </cell>
          <cell r="DF1212">
            <v>81</v>
          </cell>
          <cell r="DG1212">
            <v>81.75</v>
          </cell>
          <cell r="DH1212">
            <v>88</v>
          </cell>
          <cell r="DI1212" t="str">
            <v/>
          </cell>
          <cell r="DJ1212">
            <v>0</v>
          </cell>
          <cell r="DK1212">
            <v>0</v>
          </cell>
          <cell r="DL1212">
            <v>0</v>
          </cell>
          <cell r="DM1212">
            <v>0</v>
          </cell>
          <cell r="DN1212">
            <v>85</v>
          </cell>
          <cell r="DO1212" t="str">
            <v/>
          </cell>
          <cell r="DP1212">
            <v>0</v>
          </cell>
          <cell r="DQ1212">
            <v>89</v>
          </cell>
          <cell r="DR1212">
            <v>85.5</v>
          </cell>
          <cell r="DS1212">
            <v>91.5</v>
          </cell>
          <cell r="DT1212">
            <v>82</v>
          </cell>
          <cell r="DU1212" t="str">
            <v/>
          </cell>
          <cell r="DV1212">
            <v>0</v>
          </cell>
          <cell r="DW1212">
            <v>91</v>
          </cell>
          <cell r="DX1212">
            <v>86.75</v>
          </cell>
          <cell r="DY1212">
            <v>79.75</v>
          </cell>
          <cell r="DZ1212">
            <v>85</v>
          </cell>
          <cell r="EA1212" t="str">
            <v/>
          </cell>
          <cell r="EB1212">
            <v>0</v>
          </cell>
          <cell r="EC1212">
            <v>79.78</v>
          </cell>
          <cell r="ED1212">
            <v>78.25</v>
          </cell>
          <cell r="EE1212">
            <v>84.25</v>
          </cell>
          <cell r="EF1212">
            <v>77</v>
          </cell>
          <cell r="EG1212" t="str">
            <v/>
          </cell>
          <cell r="EH1212">
            <v>0</v>
          </cell>
          <cell r="EI1212">
            <v>78.5</v>
          </cell>
          <cell r="EJ1212">
            <v>74.75</v>
          </cell>
          <cell r="EK1212">
            <v>74.5</v>
          </cell>
          <cell r="EL1212">
            <v>76</v>
          </cell>
          <cell r="EM1212" t="str">
            <v/>
          </cell>
          <cell r="EN1212">
            <v>0</v>
          </cell>
          <cell r="EO1212">
            <v>78.5</v>
          </cell>
          <cell r="EP1212">
            <v>74.75</v>
          </cell>
          <cell r="EQ1212">
            <v>74.5</v>
          </cell>
          <cell r="ER1212">
            <v>76</v>
          </cell>
          <cell r="ES1212" t="str">
            <v/>
          </cell>
          <cell r="ET1212">
            <v>0</v>
          </cell>
          <cell r="EU1212">
            <v>78.5</v>
          </cell>
          <cell r="EV1212">
            <v>74.75</v>
          </cell>
          <cell r="EW1212">
            <v>74.5</v>
          </cell>
          <cell r="EX1212">
            <v>76</v>
          </cell>
          <cell r="EY1212" t="str">
            <v/>
          </cell>
          <cell r="EZ1212">
            <v>0</v>
          </cell>
          <cell r="FA1212">
            <v>79.33</v>
          </cell>
          <cell r="FB1212">
            <v>71.25</v>
          </cell>
          <cell r="FC1212">
            <v>79</v>
          </cell>
          <cell r="FD1212">
            <v>72</v>
          </cell>
          <cell r="FE1212" t="str">
            <v/>
          </cell>
          <cell r="FF1212">
            <v>0</v>
          </cell>
          <cell r="FG1212">
            <v>79.33</v>
          </cell>
          <cell r="FH1212">
            <v>71.25</v>
          </cell>
          <cell r="FI1212">
            <v>79</v>
          </cell>
          <cell r="FJ1212">
            <v>72</v>
          </cell>
          <cell r="FK1212" t="str">
            <v/>
          </cell>
          <cell r="FL1212">
            <v>0</v>
          </cell>
          <cell r="FM1212">
            <v>79.33</v>
          </cell>
          <cell r="FN1212">
            <v>71.25</v>
          </cell>
          <cell r="FO1212">
            <v>79</v>
          </cell>
          <cell r="FP1212">
            <v>72</v>
          </cell>
          <cell r="FQ1212" t="str">
            <v/>
          </cell>
          <cell r="FR1212">
            <v>0</v>
          </cell>
          <cell r="FS1212">
            <v>79.33</v>
          </cell>
          <cell r="FT1212">
            <v>71.25</v>
          </cell>
          <cell r="FU1212">
            <v>79</v>
          </cell>
          <cell r="FV1212">
            <v>72</v>
          </cell>
          <cell r="FW1212" t="str">
            <v/>
          </cell>
          <cell r="FX1212">
            <v>0</v>
          </cell>
          <cell r="FY1212">
            <v>79.33</v>
          </cell>
          <cell r="FZ1212">
            <v>71.25</v>
          </cell>
          <cell r="GA1212">
            <v>79</v>
          </cell>
          <cell r="GB1212">
            <v>72</v>
          </cell>
          <cell r="GC1212" t="str">
            <v/>
          </cell>
          <cell r="GD1212">
            <v>0</v>
          </cell>
          <cell r="GE1212">
            <v>79.33</v>
          </cell>
          <cell r="GF1212">
            <v>71.25</v>
          </cell>
          <cell r="GG1212">
            <v>79</v>
          </cell>
          <cell r="GH1212">
            <v>72</v>
          </cell>
          <cell r="GI1212" t="str">
            <v/>
          </cell>
          <cell r="GJ1212">
            <v>0</v>
          </cell>
          <cell r="GK1212">
            <v>79.33</v>
          </cell>
          <cell r="GL1212">
            <v>71.25</v>
          </cell>
          <cell r="GM1212">
            <v>79</v>
          </cell>
          <cell r="GN1212">
            <v>72</v>
          </cell>
          <cell r="GO1212" t="str">
            <v/>
          </cell>
          <cell r="GP1212">
            <v>0</v>
          </cell>
          <cell r="GQ1212">
            <v>79.33</v>
          </cell>
          <cell r="GR1212">
            <v>71.25</v>
          </cell>
          <cell r="GS1212">
            <v>79</v>
          </cell>
          <cell r="GT1212">
            <v>72</v>
          </cell>
          <cell r="GU1212" t="str">
            <v/>
          </cell>
          <cell r="GV1212">
            <v>0</v>
          </cell>
          <cell r="GW1212">
            <v>81.92</v>
          </cell>
          <cell r="GX1212">
            <v>78.75</v>
          </cell>
          <cell r="GY1212">
            <v>70</v>
          </cell>
          <cell r="GZ1212">
            <v>78</v>
          </cell>
          <cell r="HA1212" t="str">
            <v>EKO-L</v>
          </cell>
          <cell r="HB1212">
            <v>0</v>
          </cell>
          <cell r="HC1212">
            <v>83.83</v>
          </cell>
          <cell r="HD1212">
            <v>75.75</v>
          </cell>
          <cell r="HE1212">
            <v>77.5</v>
          </cell>
          <cell r="HF1212">
            <v>79</v>
          </cell>
          <cell r="HH1212">
            <v>0</v>
          </cell>
          <cell r="HM1212" t="str">
            <v/>
          </cell>
          <cell r="HN1212" t="str">
            <v/>
          </cell>
          <cell r="HS1212">
            <v>0</v>
          </cell>
          <cell r="HT1212" t="str">
            <v>PKN</v>
          </cell>
          <cell r="HU1212">
            <v>0</v>
          </cell>
          <cell r="HV1212" t="str">
            <v>IND</v>
          </cell>
          <cell r="HW1212">
            <v>0</v>
          </cell>
          <cell r="HX1212" t="str">
            <v>MAT-W</v>
          </cell>
          <cell r="HY1212">
            <v>0</v>
          </cell>
          <cell r="HZ1212" t="str">
            <v>SEJ-W</v>
          </cell>
          <cell r="IA1212">
            <v>0</v>
          </cell>
          <cell r="IB1212" t="str">
            <v>IGR-W</v>
          </cell>
          <cell r="IC1212">
            <v>0</v>
          </cell>
          <cell r="ID1212" t="str">
            <v>SBO</v>
          </cell>
          <cell r="IE1212">
            <v>0</v>
          </cell>
          <cell r="IF1212" t="str">
            <v>PJO</v>
          </cell>
          <cell r="IG1212">
            <v>0</v>
          </cell>
          <cell r="IH1212" t="str">
            <v>PRA</v>
          </cell>
          <cell r="II1212">
            <v>0</v>
          </cell>
          <cell r="IJ1212" t="str">
            <v>JAW</v>
          </cell>
          <cell r="IK1212">
            <v>0</v>
          </cell>
          <cell r="IL1212" t="str">
            <v>ARB</v>
          </cell>
          <cell r="IM1212">
            <v>0</v>
          </cell>
          <cell r="IN1212" t="str">
            <v>PKM</v>
          </cell>
          <cell r="IO1212">
            <v>0</v>
          </cell>
          <cell r="IP1212" t="str">
            <v>MAT-P</v>
          </cell>
          <cell r="IQ1212">
            <v>0</v>
          </cell>
          <cell r="IR1212" t="str">
            <v>BIO-P</v>
          </cell>
          <cell r="IS1212">
            <v>0</v>
          </cell>
          <cell r="IT1212" t="str">
            <v>FIS-P</v>
          </cell>
          <cell r="IU1212">
            <v>0</v>
          </cell>
          <cell r="IV1212" t="str">
            <v>KIM-P</v>
          </cell>
          <cell r="IW1212">
            <v>0</v>
          </cell>
          <cell r="IX1212" t="str">
            <v>EKO-L</v>
          </cell>
          <cell r="IY1212">
            <v>0</v>
          </cell>
          <cell r="JA1212">
            <v>0</v>
          </cell>
        </row>
        <row r="1213">
          <cell r="Q1213" t="str">
            <v/>
          </cell>
          <cell r="AB1213" t="str">
            <v/>
          </cell>
          <cell r="AC1213">
            <v>8</v>
          </cell>
          <cell r="AI1213" t="str">
            <v/>
          </cell>
          <cell r="AJ1213">
            <v>0</v>
          </cell>
          <cell r="AK1213">
            <v>83.25</v>
          </cell>
          <cell r="AL1213">
            <v>84.5</v>
          </cell>
          <cell r="AM1213">
            <v>88</v>
          </cell>
          <cell r="AN1213">
            <v>80</v>
          </cell>
          <cell r="AO1213" t="str">
            <v/>
          </cell>
          <cell r="AP1213">
            <v>0</v>
          </cell>
          <cell r="AQ1213">
            <v>85</v>
          </cell>
          <cell r="AR1213">
            <v>0</v>
          </cell>
          <cell r="AS1213">
            <v>78.5</v>
          </cell>
          <cell r="AT1213">
            <v>81</v>
          </cell>
          <cell r="AU1213" t="str">
            <v/>
          </cell>
          <cell r="AV1213">
            <v>0</v>
          </cell>
          <cell r="AW1213">
            <v>81.83</v>
          </cell>
          <cell r="AX1213">
            <v>84</v>
          </cell>
          <cell r="AY1213">
            <v>88</v>
          </cell>
          <cell r="AZ1213">
            <v>80</v>
          </cell>
          <cell r="BA1213" t="str">
            <v/>
          </cell>
          <cell r="BB1213">
            <v>0</v>
          </cell>
          <cell r="BC1213">
            <v>86.75</v>
          </cell>
          <cell r="BD1213">
            <v>84.5</v>
          </cell>
          <cell r="BE1213">
            <v>88</v>
          </cell>
          <cell r="BF1213">
            <v>82</v>
          </cell>
          <cell r="BG1213" t="str">
            <v/>
          </cell>
          <cell r="BH1213">
            <v>0</v>
          </cell>
          <cell r="BI1213">
            <v>84.33</v>
          </cell>
          <cell r="BJ1213">
            <v>80</v>
          </cell>
          <cell r="BK1213">
            <v>77.75</v>
          </cell>
          <cell r="BL1213">
            <v>78</v>
          </cell>
          <cell r="BM1213" t="str">
            <v/>
          </cell>
          <cell r="BN1213">
            <v>0</v>
          </cell>
          <cell r="BO1213">
            <v>81.13</v>
          </cell>
          <cell r="BP1213">
            <v>78.25</v>
          </cell>
          <cell r="BQ1213">
            <v>77.75</v>
          </cell>
          <cell r="BR1213">
            <v>85</v>
          </cell>
          <cell r="BS1213" t="str">
            <v/>
          </cell>
          <cell r="BT1213">
            <v>0</v>
          </cell>
          <cell r="BU1213">
            <v>86.5</v>
          </cell>
          <cell r="BV1213">
            <v>84.25</v>
          </cell>
          <cell r="BW1213">
            <v>88.5</v>
          </cell>
          <cell r="BX1213">
            <v>88</v>
          </cell>
          <cell r="BY1213" t="str">
            <v/>
          </cell>
          <cell r="BZ1213">
            <v>0</v>
          </cell>
          <cell r="CA1213">
            <v>86.78</v>
          </cell>
          <cell r="CB1213">
            <v>81.75</v>
          </cell>
          <cell r="CC1213">
            <v>81</v>
          </cell>
          <cell r="CD1213">
            <v>82</v>
          </cell>
          <cell r="CE1213" t="str">
            <v/>
          </cell>
          <cell r="CF1213">
            <v>0</v>
          </cell>
          <cell r="CG1213">
            <v>86.25</v>
          </cell>
          <cell r="CH1213">
            <v>76.25</v>
          </cell>
          <cell r="CI1213">
            <v>78</v>
          </cell>
          <cell r="CJ1213">
            <v>82</v>
          </cell>
          <cell r="CK1213" t="str">
            <v/>
          </cell>
          <cell r="CL1213">
            <v>0</v>
          </cell>
          <cell r="CM1213">
            <v>76.17</v>
          </cell>
          <cell r="CN1213">
            <v>83.5</v>
          </cell>
          <cell r="CO1213">
            <v>80</v>
          </cell>
          <cell r="CP1213">
            <v>78</v>
          </cell>
          <cell r="CQ1213" t="str">
            <v/>
          </cell>
          <cell r="CR1213">
            <v>0</v>
          </cell>
          <cell r="CS1213">
            <v>82.08</v>
          </cell>
          <cell r="CT1213">
            <v>89.75</v>
          </cell>
          <cell r="CU1213">
            <v>86.5</v>
          </cell>
          <cell r="CV1213">
            <v>83</v>
          </cell>
          <cell r="CW1213" t="str">
            <v/>
          </cell>
          <cell r="CX1213">
            <v>0</v>
          </cell>
          <cell r="CY1213">
            <v>82.44</v>
          </cell>
          <cell r="CZ1213">
            <v>83.75</v>
          </cell>
          <cell r="DA1213">
            <v>76.75</v>
          </cell>
          <cell r="DB1213">
            <v>83</v>
          </cell>
          <cell r="DC1213" t="str">
            <v/>
          </cell>
          <cell r="DD1213">
            <v>0</v>
          </cell>
          <cell r="DE1213">
            <v>91</v>
          </cell>
          <cell r="DF1213">
            <v>81</v>
          </cell>
          <cell r="DG1213">
            <v>81.75</v>
          </cell>
          <cell r="DH1213">
            <v>88</v>
          </cell>
          <cell r="DI1213" t="str">
            <v/>
          </cell>
          <cell r="DJ1213">
            <v>0</v>
          </cell>
          <cell r="DK1213">
            <v>0</v>
          </cell>
          <cell r="DL1213">
            <v>0</v>
          </cell>
          <cell r="DM1213">
            <v>0</v>
          </cell>
          <cell r="DN1213">
            <v>85</v>
          </cell>
          <cell r="DO1213" t="str">
            <v/>
          </cell>
          <cell r="DP1213">
            <v>0</v>
          </cell>
          <cell r="DQ1213">
            <v>89</v>
          </cell>
          <cell r="DR1213">
            <v>85.5</v>
          </cell>
          <cell r="DS1213">
            <v>91.5</v>
          </cell>
          <cell r="DT1213">
            <v>82</v>
          </cell>
          <cell r="DU1213" t="str">
            <v/>
          </cell>
          <cell r="DV1213">
            <v>0</v>
          </cell>
          <cell r="DW1213">
            <v>91</v>
          </cell>
          <cell r="DX1213">
            <v>86.75</v>
          </cell>
          <cell r="DY1213">
            <v>79.75</v>
          </cell>
          <cell r="DZ1213">
            <v>85</v>
          </cell>
          <cell r="EA1213" t="str">
            <v/>
          </cell>
          <cell r="EB1213">
            <v>0</v>
          </cell>
          <cell r="EC1213">
            <v>79.78</v>
          </cell>
          <cell r="ED1213">
            <v>78.25</v>
          </cell>
          <cell r="EE1213">
            <v>84.25</v>
          </cell>
          <cell r="EF1213">
            <v>77</v>
          </cell>
          <cell r="EG1213" t="str">
            <v/>
          </cell>
          <cell r="EH1213">
            <v>0</v>
          </cell>
          <cell r="EI1213">
            <v>78.5</v>
          </cell>
          <cell r="EJ1213">
            <v>74.75</v>
          </cell>
          <cell r="EK1213">
            <v>74.5</v>
          </cell>
          <cell r="EL1213">
            <v>76</v>
          </cell>
          <cell r="EM1213" t="str">
            <v/>
          </cell>
          <cell r="EN1213">
            <v>0</v>
          </cell>
          <cell r="EO1213">
            <v>78.5</v>
          </cell>
          <cell r="EP1213">
            <v>74.75</v>
          </cell>
          <cell r="EQ1213">
            <v>74.5</v>
          </cell>
          <cell r="ER1213">
            <v>76</v>
          </cell>
          <cell r="ES1213" t="str">
            <v/>
          </cell>
          <cell r="ET1213">
            <v>0</v>
          </cell>
          <cell r="EU1213">
            <v>78.5</v>
          </cell>
          <cell r="EV1213">
            <v>74.75</v>
          </cell>
          <cell r="EW1213">
            <v>74.5</v>
          </cell>
          <cell r="EX1213">
            <v>76</v>
          </cell>
          <cell r="EY1213" t="str">
            <v/>
          </cell>
          <cell r="EZ1213">
            <v>0</v>
          </cell>
          <cell r="FA1213">
            <v>79.33</v>
          </cell>
          <cell r="FB1213">
            <v>71.25</v>
          </cell>
          <cell r="FC1213">
            <v>79</v>
          </cell>
          <cell r="FD1213">
            <v>72</v>
          </cell>
          <cell r="FE1213" t="str">
            <v/>
          </cell>
          <cell r="FF1213">
            <v>0</v>
          </cell>
          <cell r="FG1213">
            <v>79.33</v>
          </cell>
          <cell r="FH1213">
            <v>71.25</v>
          </cell>
          <cell r="FI1213">
            <v>79</v>
          </cell>
          <cell r="FJ1213">
            <v>72</v>
          </cell>
          <cell r="FK1213" t="str">
            <v/>
          </cell>
          <cell r="FL1213">
            <v>0</v>
          </cell>
          <cell r="FM1213">
            <v>79.33</v>
          </cell>
          <cell r="FN1213">
            <v>71.25</v>
          </cell>
          <cell r="FO1213">
            <v>79</v>
          </cell>
          <cell r="FP1213">
            <v>72</v>
          </cell>
          <cell r="FQ1213" t="str">
            <v/>
          </cell>
          <cell r="FR1213">
            <v>0</v>
          </cell>
          <cell r="FS1213">
            <v>79.33</v>
          </cell>
          <cell r="FT1213">
            <v>71.25</v>
          </cell>
          <cell r="FU1213">
            <v>79</v>
          </cell>
          <cell r="FV1213">
            <v>72</v>
          </cell>
          <cell r="FW1213" t="str">
            <v/>
          </cell>
          <cell r="FX1213">
            <v>0</v>
          </cell>
          <cell r="FY1213">
            <v>79.33</v>
          </cell>
          <cell r="FZ1213">
            <v>71.25</v>
          </cell>
          <cell r="GA1213">
            <v>79</v>
          </cell>
          <cell r="GB1213">
            <v>72</v>
          </cell>
          <cell r="GC1213" t="str">
            <v/>
          </cell>
          <cell r="GD1213">
            <v>0</v>
          </cell>
          <cell r="GE1213">
            <v>79.33</v>
          </cell>
          <cell r="GF1213">
            <v>71.25</v>
          </cell>
          <cell r="GG1213">
            <v>79</v>
          </cell>
          <cell r="GH1213">
            <v>72</v>
          </cell>
          <cell r="GI1213" t="str">
            <v/>
          </cell>
          <cell r="GJ1213">
            <v>0</v>
          </cell>
          <cell r="GK1213">
            <v>79.33</v>
          </cell>
          <cell r="GL1213">
            <v>71.25</v>
          </cell>
          <cell r="GM1213">
            <v>79</v>
          </cell>
          <cell r="GN1213">
            <v>72</v>
          </cell>
          <cell r="GO1213" t="str">
            <v/>
          </cell>
          <cell r="GP1213">
            <v>0</v>
          </cell>
          <cell r="GQ1213">
            <v>79.33</v>
          </cell>
          <cell r="GR1213">
            <v>71.25</v>
          </cell>
          <cell r="GS1213">
            <v>79</v>
          </cell>
          <cell r="GT1213">
            <v>72</v>
          </cell>
          <cell r="GU1213" t="str">
            <v/>
          </cell>
          <cell r="GV1213">
            <v>0</v>
          </cell>
          <cell r="GW1213">
            <v>81.92</v>
          </cell>
          <cell r="GX1213">
            <v>78.75</v>
          </cell>
          <cell r="GY1213">
            <v>70</v>
          </cell>
          <cell r="GZ1213">
            <v>78</v>
          </cell>
          <cell r="HA1213" t="str">
            <v>EKO-L</v>
          </cell>
          <cell r="HB1213">
            <v>0</v>
          </cell>
          <cell r="HC1213">
            <v>83.83</v>
          </cell>
          <cell r="HD1213">
            <v>75.75</v>
          </cell>
          <cell r="HE1213">
            <v>77.5</v>
          </cell>
          <cell r="HF1213">
            <v>79</v>
          </cell>
          <cell r="HH1213">
            <v>0</v>
          </cell>
          <cell r="HM1213" t="str">
            <v/>
          </cell>
          <cell r="HN1213" t="str">
            <v/>
          </cell>
          <cell r="HS1213">
            <v>0</v>
          </cell>
          <cell r="HT1213" t="str">
            <v>PKN</v>
          </cell>
          <cell r="HU1213">
            <v>0</v>
          </cell>
          <cell r="HV1213" t="str">
            <v>IND</v>
          </cell>
          <cell r="HW1213">
            <v>0</v>
          </cell>
          <cell r="HX1213" t="str">
            <v>MAT-W</v>
          </cell>
          <cell r="HY1213">
            <v>0</v>
          </cell>
          <cell r="HZ1213" t="str">
            <v>SEJ-W</v>
          </cell>
          <cell r="IA1213">
            <v>0</v>
          </cell>
          <cell r="IB1213" t="str">
            <v>IGR-W</v>
          </cell>
          <cell r="IC1213">
            <v>0</v>
          </cell>
          <cell r="ID1213" t="str">
            <v>SBO</v>
          </cell>
          <cell r="IE1213">
            <v>0</v>
          </cell>
          <cell r="IF1213" t="str">
            <v>PJO</v>
          </cell>
          <cell r="IG1213">
            <v>0</v>
          </cell>
          <cell r="IH1213" t="str">
            <v>PRA</v>
          </cell>
          <cell r="II1213">
            <v>0</v>
          </cell>
          <cell r="IJ1213" t="str">
            <v>JAW</v>
          </cell>
          <cell r="IK1213">
            <v>0</v>
          </cell>
          <cell r="IL1213" t="str">
            <v>ARB</v>
          </cell>
          <cell r="IM1213">
            <v>0</v>
          </cell>
          <cell r="IN1213" t="str">
            <v>PKM</v>
          </cell>
          <cell r="IO1213">
            <v>0</v>
          </cell>
          <cell r="IP1213" t="str">
            <v>MAT-P</v>
          </cell>
          <cell r="IQ1213">
            <v>0</v>
          </cell>
          <cell r="IR1213" t="str">
            <v>BIO-P</v>
          </cell>
          <cell r="IS1213">
            <v>0</v>
          </cell>
          <cell r="IT1213" t="str">
            <v>FIS-P</v>
          </cell>
          <cell r="IU1213">
            <v>0</v>
          </cell>
          <cell r="IV1213" t="str">
            <v>KIM-P</v>
          </cell>
          <cell r="IW1213">
            <v>0</v>
          </cell>
          <cell r="IX1213" t="str">
            <v>EKO-L</v>
          </cell>
          <cell r="IY1213">
            <v>0</v>
          </cell>
          <cell r="JA1213">
            <v>0</v>
          </cell>
        </row>
        <row r="1214">
          <cell r="Q1214" t="str">
            <v/>
          </cell>
          <cell r="AB1214" t="str">
            <v/>
          </cell>
          <cell r="AC1214">
            <v>9</v>
          </cell>
          <cell r="AI1214" t="str">
            <v/>
          </cell>
          <cell r="AJ1214">
            <v>0</v>
          </cell>
          <cell r="AK1214">
            <v>83.25</v>
          </cell>
          <cell r="AL1214">
            <v>84.5</v>
          </cell>
          <cell r="AM1214">
            <v>88</v>
          </cell>
          <cell r="AN1214">
            <v>80</v>
          </cell>
          <cell r="AO1214" t="str">
            <v/>
          </cell>
          <cell r="AP1214">
            <v>0</v>
          </cell>
          <cell r="AQ1214">
            <v>85</v>
          </cell>
          <cell r="AR1214">
            <v>0</v>
          </cell>
          <cell r="AS1214">
            <v>78.5</v>
          </cell>
          <cell r="AT1214">
            <v>81</v>
          </cell>
          <cell r="AU1214" t="str">
            <v/>
          </cell>
          <cell r="AV1214">
            <v>0</v>
          </cell>
          <cell r="AW1214">
            <v>81.83</v>
          </cell>
          <cell r="AX1214">
            <v>84</v>
          </cell>
          <cell r="AY1214">
            <v>88</v>
          </cell>
          <cell r="AZ1214">
            <v>80</v>
          </cell>
          <cell r="BA1214" t="str">
            <v/>
          </cell>
          <cell r="BB1214">
            <v>0</v>
          </cell>
          <cell r="BC1214">
            <v>86.75</v>
          </cell>
          <cell r="BD1214">
            <v>84.5</v>
          </cell>
          <cell r="BE1214">
            <v>88</v>
          </cell>
          <cell r="BF1214">
            <v>82</v>
          </cell>
          <cell r="BG1214" t="str">
            <v/>
          </cell>
          <cell r="BH1214">
            <v>0</v>
          </cell>
          <cell r="BI1214">
            <v>84.33</v>
          </cell>
          <cell r="BJ1214">
            <v>80</v>
          </cell>
          <cell r="BK1214">
            <v>77.75</v>
          </cell>
          <cell r="BL1214">
            <v>78</v>
          </cell>
          <cell r="BM1214" t="str">
            <v/>
          </cell>
          <cell r="BN1214">
            <v>0</v>
          </cell>
          <cell r="BO1214">
            <v>81.13</v>
          </cell>
          <cell r="BP1214">
            <v>78.25</v>
          </cell>
          <cell r="BQ1214">
            <v>77.75</v>
          </cell>
          <cell r="BR1214">
            <v>85</v>
          </cell>
          <cell r="BS1214" t="str">
            <v/>
          </cell>
          <cell r="BT1214">
            <v>0</v>
          </cell>
          <cell r="BU1214">
            <v>86.5</v>
          </cell>
          <cell r="BV1214">
            <v>84.25</v>
          </cell>
          <cell r="BW1214">
            <v>88.5</v>
          </cell>
          <cell r="BX1214">
            <v>88</v>
          </cell>
          <cell r="BY1214" t="str">
            <v/>
          </cell>
          <cell r="BZ1214">
            <v>0</v>
          </cell>
          <cell r="CA1214">
            <v>86.78</v>
          </cell>
          <cell r="CB1214">
            <v>81.75</v>
          </cell>
          <cell r="CC1214">
            <v>81</v>
          </cell>
          <cell r="CD1214">
            <v>82</v>
          </cell>
          <cell r="CE1214" t="str">
            <v/>
          </cell>
          <cell r="CF1214">
            <v>0</v>
          </cell>
          <cell r="CG1214">
            <v>86.25</v>
          </cell>
          <cell r="CH1214">
            <v>76.25</v>
          </cell>
          <cell r="CI1214">
            <v>78</v>
          </cell>
          <cell r="CJ1214">
            <v>82</v>
          </cell>
          <cell r="CK1214" t="str">
            <v/>
          </cell>
          <cell r="CL1214">
            <v>0</v>
          </cell>
          <cell r="CM1214">
            <v>76.17</v>
          </cell>
          <cell r="CN1214">
            <v>83.5</v>
          </cell>
          <cell r="CO1214">
            <v>80</v>
          </cell>
          <cell r="CP1214">
            <v>78</v>
          </cell>
          <cell r="CQ1214" t="str">
            <v/>
          </cell>
          <cell r="CR1214">
            <v>0</v>
          </cell>
          <cell r="CS1214">
            <v>82.08</v>
          </cell>
          <cell r="CT1214">
            <v>89.75</v>
          </cell>
          <cell r="CU1214">
            <v>86.5</v>
          </cell>
          <cell r="CV1214">
            <v>83</v>
          </cell>
          <cell r="CW1214" t="str">
            <v/>
          </cell>
          <cell r="CX1214">
            <v>0</v>
          </cell>
          <cell r="CY1214">
            <v>82.44</v>
          </cell>
          <cell r="CZ1214">
            <v>83.75</v>
          </cell>
          <cell r="DA1214">
            <v>76.75</v>
          </cell>
          <cell r="DB1214">
            <v>83</v>
          </cell>
          <cell r="DC1214" t="str">
            <v/>
          </cell>
          <cell r="DD1214">
            <v>0</v>
          </cell>
          <cell r="DE1214">
            <v>91</v>
          </cell>
          <cell r="DF1214">
            <v>81</v>
          </cell>
          <cell r="DG1214">
            <v>81.75</v>
          </cell>
          <cell r="DH1214">
            <v>88</v>
          </cell>
          <cell r="DI1214" t="str">
            <v/>
          </cell>
          <cell r="DJ1214">
            <v>0</v>
          </cell>
          <cell r="DK1214">
            <v>0</v>
          </cell>
          <cell r="DL1214">
            <v>0</v>
          </cell>
          <cell r="DM1214">
            <v>0</v>
          </cell>
          <cell r="DN1214">
            <v>85</v>
          </cell>
          <cell r="DO1214" t="str">
            <v/>
          </cell>
          <cell r="DP1214">
            <v>0</v>
          </cell>
          <cell r="DQ1214">
            <v>89</v>
          </cell>
          <cell r="DR1214">
            <v>85.5</v>
          </cell>
          <cell r="DS1214">
            <v>91.5</v>
          </cell>
          <cell r="DT1214">
            <v>82</v>
          </cell>
          <cell r="DU1214" t="str">
            <v/>
          </cell>
          <cell r="DV1214">
            <v>0</v>
          </cell>
          <cell r="DW1214">
            <v>91</v>
          </cell>
          <cell r="DX1214">
            <v>86.75</v>
          </cell>
          <cell r="DY1214">
            <v>79.75</v>
          </cell>
          <cell r="DZ1214">
            <v>85</v>
          </cell>
          <cell r="EA1214" t="str">
            <v/>
          </cell>
          <cell r="EB1214">
            <v>0</v>
          </cell>
          <cell r="EC1214">
            <v>79.78</v>
          </cell>
          <cell r="ED1214">
            <v>78.25</v>
          </cell>
          <cell r="EE1214">
            <v>84.25</v>
          </cell>
          <cell r="EF1214">
            <v>77</v>
          </cell>
          <cell r="EG1214" t="str">
            <v/>
          </cell>
          <cell r="EH1214">
            <v>0</v>
          </cell>
          <cell r="EI1214">
            <v>78.5</v>
          </cell>
          <cell r="EJ1214">
            <v>74.75</v>
          </cell>
          <cell r="EK1214">
            <v>74.5</v>
          </cell>
          <cell r="EL1214">
            <v>76</v>
          </cell>
          <cell r="EM1214" t="str">
            <v/>
          </cell>
          <cell r="EN1214">
            <v>0</v>
          </cell>
          <cell r="EO1214">
            <v>78.5</v>
          </cell>
          <cell r="EP1214">
            <v>74.75</v>
          </cell>
          <cell r="EQ1214">
            <v>74.5</v>
          </cell>
          <cell r="ER1214">
            <v>76</v>
          </cell>
          <cell r="ES1214" t="str">
            <v/>
          </cell>
          <cell r="ET1214">
            <v>0</v>
          </cell>
          <cell r="EU1214">
            <v>78.5</v>
          </cell>
          <cell r="EV1214">
            <v>74.75</v>
          </cell>
          <cell r="EW1214">
            <v>74.5</v>
          </cell>
          <cell r="EX1214">
            <v>76</v>
          </cell>
          <cell r="EY1214" t="str">
            <v/>
          </cell>
          <cell r="EZ1214">
            <v>0</v>
          </cell>
          <cell r="FA1214">
            <v>79.33</v>
          </cell>
          <cell r="FB1214">
            <v>71.25</v>
          </cell>
          <cell r="FC1214">
            <v>79</v>
          </cell>
          <cell r="FD1214">
            <v>72</v>
          </cell>
          <cell r="FE1214" t="str">
            <v/>
          </cell>
          <cell r="FF1214">
            <v>0</v>
          </cell>
          <cell r="FG1214">
            <v>79.33</v>
          </cell>
          <cell r="FH1214">
            <v>71.25</v>
          </cell>
          <cell r="FI1214">
            <v>79</v>
          </cell>
          <cell r="FJ1214">
            <v>72</v>
          </cell>
          <cell r="FK1214" t="str">
            <v/>
          </cell>
          <cell r="FL1214">
            <v>0</v>
          </cell>
          <cell r="FM1214">
            <v>79.33</v>
          </cell>
          <cell r="FN1214">
            <v>71.25</v>
          </cell>
          <cell r="FO1214">
            <v>79</v>
          </cell>
          <cell r="FP1214">
            <v>72</v>
          </cell>
          <cell r="FQ1214" t="str">
            <v/>
          </cell>
          <cell r="FR1214">
            <v>0</v>
          </cell>
          <cell r="FS1214">
            <v>79.33</v>
          </cell>
          <cell r="FT1214">
            <v>71.25</v>
          </cell>
          <cell r="FU1214">
            <v>79</v>
          </cell>
          <cell r="FV1214">
            <v>72</v>
          </cell>
          <cell r="FW1214" t="str">
            <v/>
          </cell>
          <cell r="FX1214">
            <v>0</v>
          </cell>
          <cell r="FY1214">
            <v>79.33</v>
          </cell>
          <cell r="FZ1214">
            <v>71.25</v>
          </cell>
          <cell r="GA1214">
            <v>79</v>
          </cell>
          <cell r="GB1214">
            <v>72</v>
          </cell>
          <cell r="GC1214" t="str">
            <v/>
          </cell>
          <cell r="GD1214">
            <v>0</v>
          </cell>
          <cell r="GE1214">
            <v>79.33</v>
          </cell>
          <cell r="GF1214">
            <v>71.25</v>
          </cell>
          <cell r="GG1214">
            <v>79</v>
          </cell>
          <cell r="GH1214">
            <v>72</v>
          </cell>
          <cell r="GI1214" t="str">
            <v/>
          </cell>
          <cell r="GJ1214">
            <v>0</v>
          </cell>
          <cell r="GK1214">
            <v>79.33</v>
          </cell>
          <cell r="GL1214">
            <v>71.25</v>
          </cell>
          <cell r="GM1214">
            <v>79</v>
          </cell>
          <cell r="GN1214">
            <v>72</v>
          </cell>
          <cell r="GO1214" t="str">
            <v/>
          </cell>
          <cell r="GP1214">
            <v>0</v>
          </cell>
          <cell r="GQ1214">
            <v>79.33</v>
          </cell>
          <cell r="GR1214">
            <v>71.25</v>
          </cell>
          <cell r="GS1214">
            <v>79</v>
          </cell>
          <cell r="GT1214">
            <v>72</v>
          </cell>
          <cell r="GU1214" t="str">
            <v/>
          </cell>
          <cell r="GV1214">
            <v>0</v>
          </cell>
          <cell r="GW1214">
            <v>81.92</v>
          </cell>
          <cell r="GX1214">
            <v>78.75</v>
          </cell>
          <cell r="GY1214">
            <v>70</v>
          </cell>
          <cell r="GZ1214">
            <v>78</v>
          </cell>
          <cell r="HA1214" t="str">
            <v>EKO-L</v>
          </cell>
          <cell r="HB1214">
            <v>0</v>
          </cell>
          <cell r="HC1214">
            <v>83.83</v>
          </cell>
          <cell r="HD1214">
            <v>75.75</v>
          </cell>
          <cell r="HE1214">
            <v>77.5</v>
          </cell>
          <cell r="HF1214">
            <v>79</v>
          </cell>
          <cell r="HH1214">
            <v>0</v>
          </cell>
          <cell r="HM1214" t="str">
            <v/>
          </cell>
          <cell r="HN1214" t="str">
            <v/>
          </cell>
          <cell r="HS1214">
            <v>0</v>
          </cell>
          <cell r="HT1214" t="str">
            <v>PKN</v>
          </cell>
          <cell r="HU1214">
            <v>0</v>
          </cell>
          <cell r="HV1214" t="str">
            <v>IND</v>
          </cell>
          <cell r="HW1214">
            <v>0</v>
          </cell>
          <cell r="HX1214" t="str">
            <v>MAT-W</v>
          </cell>
          <cell r="HY1214">
            <v>0</v>
          </cell>
          <cell r="HZ1214" t="str">
            <v>SEJ-W</v>
          </cell>
          <cell r="IA1214">
            <v>0</v>
          </cell>
          <cell r="IB1214" t="str">
            <v>IGR-W</v>
          </cell>
          <cell r="IC1214">
            <v>0</v>
          </cell>
          <cell r="ID1214" t="str">
            <v>SBO</v>
          </cell>
          <cell r="IE1214">
            <v>0</v>
          </cell>
          <cell r="IF1214" t="str">
            <v>PJO</v>
          </cell>
          <cell r="IG1214">
            <v>0</v>
          </cell>
          <cell r="IH1214" t="str">
            <v>PRA</v>
          </cell>
          <cell r="II1214">
            <v>0</v>
          </cell>
          <cell r="IJ1214" t="str">
            <v>JAW</v>
          </cell>
          <cell r="IK1214">
            <v>0</v>
          </cell>
          <cell r="IL1214" t="str">
            <v>ARB</v>
          </cell>
          <cell r="IM1214">
            <v>0</v>
          </cell>
          <cell r="IN1214" t="str">
            <v>PKM</v>
          </cell>
          <cell r="IO1214">
            <v>0</v>
          </cell>
          <cell r="IP1214" t="str">
            <v>MAT-P</v>
          </cell>
          <cell r="IQ1214">
            <v>0</v>
          </cell>
          <cell r="IR1214" t="str">
            <v>BIO-P</v>
          </cell>
          <cell r="IS1214">
            <v>0</v>
          </cell>
          <cell r="IT1214" t="str">
            <v>FIS-P</v>
          </cell>
          <cell r="IU1214">
            <v>0</v>
          </cell>
          <cell r="IV1214" t="str">
            <v>KIM-P</v>
          </cell>
          <cell r="IW1214">
            <v>0</v>
          </cell>
          <cell r="IX1214" t="str">
            <v>EKO-L</v>
          </cell>
          <cell r="IY1214">
            <v>0</v>
          </cell>
          <cell r="JA1214">
            <v>0</v>
          </cell>
        </row>
        <row r="1215">
          <cell r="Q1215" t="str">
            <v/>
          </cell>
          <cell r="AB1215" t="str">
            <v/>
          </cell>
          <cell r="AC1215">
            <v>10</v>
          </cell>
          <cell r="AI1215" t="str">
            <v/>
          </cell>
          <cell r="AJ1215">
            <v>0</v>
          </cell>
          <cell r="AK1215">
            <v>83.25</v>
          </cell>
          <cell r="AL1215">
            <v>84.5</v>
          </cell>
          <cell r="AM1215">
            <v>88</v>
          </cell>
          <cell r="AN1215">
            <v>80</v>
          </cell>
          <cell r="AO1215" t="str">
            <v/>
          </cell>
          <cell r="AP1215">
            <v>0</v>
          </cell>
          <cell r="AQ1215">
            <v>85</v>
          </cell>
          <cell r="AR1215">
            <v>0</v>
          </cell>
          <cell r="AS1215">
            <v>78.5</v>
          </cell>
          <cell r="AT1215">
            <v>81</v>
          </cell>
          <cell r="AU1215" t="str">
            <v/>
          </cell>
          <cell r="AV1215">
            <v>0</v>
          </cell>
          <cell r="AW1215">
            <v>81.83</v>
          </cell>
          <cell r="AX1215">
            <v>84</v>
          </cell>
          <cell r="AY1215">
            <v>88</v>
          </cell>
          <cell r="AZ1215">
            <v>80</v>
          </cell>
          <cell r="BA1215" t="str">
            <v/>
          </cell>
          <cell r="BB1215">
            <v>0</v>
          </cell>
          <cell r="BC1215">
            <v>86.75</v>
          </cell>
          <cell r="BD1215">
            <v>84.5</v>
          </cell>
          <cell r="BE1215">
            <v>88</v>
          </cell>
          <cell r="BF1215">
            <v>82</v>
          </cell>
          <cell r="BG1215" t="str">
            <v/>
          </cell>
          <cell r="BH1215">
            <v>0</v>
          </cell>
          <cell r="BI1215">
            <v>84.33</v>
          </cell>
          <cell r="BJ1215">
            <v>80</v>
          </cell>
          <cell r="BK1215">
            <v>77.75</v>
          </cell>
          <cell r="BL1215">
            <v>78</v>
          </cell>
          <cell r="BM1215" t="str">
            <v/>
          </cell>
          <cell r="BN1215">
            <v>0</v>
          </cell>
          <cell r="BO1215">
            <v>81.13</v>
          </cell>
          <cell r="BP1215">
            <v>78.25</v>
          </cell>
          <cell r="BQ1215">
            <v>77.75</v>
          </cell>
          <cell r="BR1215">
            <v>85</v>
          </cell>
          <cell r="BS1215" t="str">
            <v/>
          </cell>
          <cell r="BT1215">
            <v>0</v>
          </cell>
          <cell r="BU1215">
            <v>86.5</v>
          </cell>
          <cell r="BV1215">
            <v>84.25</v>
          </cell>
          <cell r="BW1215">
            <v>88.5</v>
          </cell>
          <cell r="BX1215">
            <v>88</v>
          </cell>
          <cell r="BY1215" t="str">
            <v/>
          </cell>
          <cell r="BZ1215">
            <v>0</v>
          </cell>
          <cell r="CA1215">
            <v>86.78</v>
          </cell>
          <cell r="CB1215">
            <v>81.75</v>
          </cell>
          <cell r="CC1215">
            <v>81</v>
          </cell>
          <cell r="CD1215">
            <v>82</v>
          </cell>
          <cell r="CE1215" t="str">
            <v/>
          </cell>
          <cell r="CF1215">
            <v>0</v>
          </cell>
          <cell r="CG1215">
            <v>86.25</v>
          </cell>
          <cell r="CH1215">
            <v>76.25</v>
          </cell>
          <cell r="CI1215">
            <v>78</v>
          </cell>
          <cell r="CJ1215">
            <v>82</v>
          </cell>
          <cell r="CK1215" t="str">
            <v/>
          </cell>
          <cell r="CL1215">
            <v>0</v>
          </cell>
          <cell r="CM1215">
            <v>76.17</v>
          </cell>
          <cell r="CN1215">
            <v>83.5</v>
          </cell>
          <cell r="CO1215">
            <v>80</v>
          </cell>
          <cell r="CP1215">
            <v>78</v>
          </cell>
          <cell r="CQ1215" t="str">
            <v/>
          </cell>
          <cell r="CR1215">
            <v>0</v>
          </cell>
          <cell r="CS1215">
            <v>82.08</v>
          </cell>
          <cell r="CT1215">
            <v>89.75</v>
          </cell>
          <cell r="CU1215">
            <v>86.5</v>
          </cell>
          <cell r="CV1215">
            <v>83</v>
          </cell>
          <cell r="CW1215" t="str">
            <v/>
          </cell>
          <cell r="CX1215">
            <v>0</v>
          </cell>
          <cell r="CY1215">
            <v>82.44</v>
          </cell>
          <cell r="CZ1215">
            <v>83.75</v>
          </cell>
          <cell r="DA1215">
            <v>76.75</v>
          </cell>
          <cell r="DB1215">
            <v>83</v>
          </cell>
          <cell r="DC1215" t="str">
            <v/>
          </cell>
          <cell r="DD1215">
            <v>0</v>
          </cell>
          <cell r="DE1215">
            <v>91</v>
          </cell>
          <cell r="DF1215">
            <v>81</v>
          </cell>
          <cell r="DG1215">
            <v>81.75</v>
          </cell>
          <cell r="DH1215">
            <v>88</v>
          </cell>
          <cell r="DI1215" t="str">
            <v/>
          </cell>
          <cell r="DJ1215">
            <v>0</v>
          </cell>
          <cell r="DK1215">
            <v>0</v>
          </cell>
          <cell r="DL1215">
            <v>0</v>
          </cell>
          <cell r="DM1215">
            <v>0</v>
          </cell>
          <cell r="DN1215">
            <v>85</v>
          </cell>
          <cell r="DO1215" t="str">
            <v/>
          </cell>
          <cell r="DP1215">
            <v>0</v>
          </cell>
          <cell r="DQ1215">
            <v>89</v>
          </cell>
          <cell r="DR1215">
            <v>85.5</v>
          </cell>
          <cell r="DS1215">
            <v>91.5</v>
          </cell>
          <cell r="DT1215">
            <v>82</v>
          </cell>
          <cell r="DU1215" t="str">
            <v/>
          </cell>
          <cell r="DV1215">
            <v>0</v>
          </cell>
          <cell r="DW1215">
            <v>91</v>
          </cell>
          <cell r="DX1215">
            <v>86.75</v>
          </cell>
          <cell r="DY1215">
            <v>79.75</v>
          </cell>
          <cell r="DZ1215">
            <v>85</v>
          </cell>
          <cell r="EA1215" t="str">
            <v/>
          </cell>
          <cell r="EB1215">
            <v>0</v>
          </cell>
          <cell r="EC1215">
            <v>79.78</v>
          </cell>
          <cell r="ED1215">
            <v>78.25</v>
          </cell>
          <cell r="EE1215">
            <v>84.25</v>
          </cell>
          <cell r="EF1215">
            <v>77</v>
          </cell>
          <cell r="EG1215" t="str">
            <v/>
          </cell>
          <cell r="EH1215">
            <v>0</v>
          </cell>
          <cell r="EI1215">
            <v>78.5</v>
          </cell>
          <cell r="EJ1215">
            <v>74.75</v>
          </cell>
          <cell r="EK1215">
            <v>74.5</v>
          </cell>
          <cell r="EL1215">
            <v>76</v>
          </cell>
          <cell r="EM1215" t="str">
            <v/>
          </cell>
          <cell r="EN1215">
            <v>0</v>
          </cell>
          <cell r="EO1215">
            <v>78.5</v>
          </cell>
          <cell r="EP1215">
            <v>74.75</v>
          </cell>
          <cell r="EQ1215">
            <v>74.5</v>
          </cell>
          <cell r="ER1215">
            <v>76</v>
          </cell>
          <cell r="ES1215" t="str">
            <v/>
          </cell>
          <cell r="ET1215">
            <v>0</v>
          </cell>
          <cell r="EU1215">
            <v>78.5</v>
          </cell>
          <cell r="EV1215">
            <v>74.75</v>
          </cell>
          <cell r="EW1215">
            <v>74.5</v>
          </cell>
          <cell r="EX1215">
            <v>76</v>
          </cell>
          <cell r="EY1215" t="str">
            <v/>
          </cell>
          <cell r="EZ1215">
            <v>0</v>
          </cell>
          <cell r="FA1215">
            <v>79.33</v>
          </cell>
          <cell r="FB1215">
            <v>71.25</v>
          </cell>
          <cell r="FC1215">
            <v>79</v>
          </cell>
          <cell r="FD1215">
            <v>72</v>
          </cell>
          <cell r="FE1215" t="str">
            <v/>
          </cell>
          <cell r="FF1215">
            <v>0</v>
          </cell>
          <cell r="FG1215">
            <v>79.33</v>
          </cell>
          <cell r="FH1215">
            <v>71.25</v>
          </cell>
          <cell r="FI1215">
            <v>79</v>
          </cell>
          <cell r="FJ1215">
            <v>72</v>
          </cell>
          <cell r="FK1215" t="str">
            <v/>
          </cell>
          <cell r="FL1215">
            <v>0</v>
          </cell>
          <cell r="FM1215">
            <v>79.33</v>
          </cell>
          <cell r="FN1215">
            <v>71.25</v>
          </cell>
          <cell r="FO1215">
            <v>79</v>
          </cell>
          <cell r="FP1215">
            <v>72</v>
          </cell>
          <cell r="FQ1215" t="str">
            <v/>
          </cell>
          <cell r="FR1215">
            <v>0</v>
          </cell>
          <cell r="FS1215">
            <v>79.33</v>
          </cell>
          <cell r="FT1215">
            <v>71.25</v>
          </cell>
          <cell r="FU1215">
            <v>79</v>
          </cell>
          <cell r="FV1215">
            <v>72</v>
          </cell>
          <cell r="FW1215" t="str">
            <v/>
          </cell>
          <cell r="FX1215">
            <v>0</v>
          </cell>
          <cell r="FY1215">
            <v>79.33</v>
          </cell>
          <cell r="FZ1215">
            <v>71.25</v>
          </cell>
          <cell r="GA1215">
            <v>79</v>
          </cell>
          <cell r="GB1215">
            <v>72</v>
          </cell>
          <cell r="GC1215" t="str">
            <v/>
          </cell>
          <cell r="GD1215">
            <v>0</v>
          </cell>
          <cell r="GE1215">
            <v>79.33</v>
          </cell>
          <cell r="GF1215">
            <v>71.25</v>
          </cell>
          <cell r="GG1215">
            <v>79</v>
          </cell>
          <cell r="GH1215">
            <v>72</v>
          </cell>
          <cell r="GI1215" t="str">
            <v/>
          </cell>
          <cell r="GJ1215">
            <v>0</v>
          </cell>
          <cell r="GK1215">
            <v>79.33</v>
          </cell>
          <cell r="GL1215">
            <v>71.25</v>
          </cell>
          <cell r="GM1215">
            <v>79</v>
          </cell>
          <cell r="GN1215">
            <v>72</v>
          </cell>
          <cell r="GO1215" t="str">
            <v/>
          </cell>
          <cell r="GP1215">
            <v>0</v>
          </cell>
          <cell r="GQ1215">
            <v>79.33</v>
          </cell>
          <cell r="GR1215">
            <v>71.25</v>
          </cell>
          <cell r="GS1215">
            <v>79</v>
          </cell>
          <cell r="GT1215">
            <v>72</v>
          </cell>
          <cell r="GU1215" t="str">
            <v/>
          </cell>
          <cell r="GV1215">
            <v>0</v>
          </cell>
          <cell r="GW1215">
            <v>81.92</v>
          </cell>
          <cell r="GX1215">
            <v>78.75</v>
          </cell>
          <cell r="GY1215">
            <v>70</v>
          </cell>
          <cell r="GZ1215">
            <v>78</v>
          </cell>
          <cell r="HA1215" t="str">
            <v>EKO-L</v>
          </cell>
          <cell r="HB1215">
            <v>0</v>
          </cell>
          <cell r="HC1215">
            <v>83.83</v>
          </cell>
          <cell r="HD1215">
            <v>75.75</v>
          </cell>
          <cell r="HE1215">
            <v>77.5</v>
          </cell>
          <cell r="HF1215">
            <v>79</v>
          </cell>
          <cell r="HH1215">
            <v>0</v>
          </cell>
          <cell r="HM1215" t="str">
            <v/>
          </cell>
          <cell r="HN1215" t="str">
            <v/>
          </cell>
          <cell r="HS1215">
            <v>0</v>
          </cell>
          <cell r="HT1215" t="str">
            <v>PKN</v>
          </cell>
          <cell r="HU1215">
            <v>0</v>
          </cell>
          <cell r="HV1215" t="str">
            <v>IND</v>
          </cell>
          <cell r="HW1215">
            <v>0</v>
          </cell>
          <cell r="HX1215" t="str">
            <v>MAT-W</v>
          </cell>
          <cell r="HY1215">
            <v>0</v>
          </cell>
          <cell r="HZ1215" t="str">
            <v>SEJ-W</v>
          </cell>
          <cell r="IA1215">
            <v>0</v>
          </cell>
          <cell r="IB1215" t="str">
            <v>IGR-W</v>
          </cell>
          <cell r="IC1215">
            <v>0</v>
          </cell>
          <cell r="ID1215" t="str">
            <v>SBO</v>
          </cell>
          <cell r="IE1215">
            <v>0</v>
          </cell>
          <cell r="IF1215" t="str">
            <v>PJO</v>
          </cell>
          <cell r="IG1215">
            <v>0</v>
          </cell>
          <cell r="IH1215" t="str">
            <v>PRA</v>
          </cell>
          <cell r="II1215">
            <v>0</v>
          </cell>
          <cell r="IJ1215" t="str">
            <v>JAW</v>
          </cell>
          <cell r="IK1215">
            <v>0</v>
          </cell>
          <cell r="IL1215" t="str">
            <v>ARB</v>
          </cell>
          <cell r="IM1215">
            <v>0</v>
          </cell>
          <cell r="IN1215" t="str">
            <v>PKM</v>
          </cell>
          <cell r="IO1215">
            <v>0</v>
          </cell>
          <cell r="IP1215" t="str">
            <v>MAT-P</v>
          </cell>
          <cell r="IQ1215">
            <v>0</v>
          </cell>
          <cell r="IR1215" t="str">
            <v>BIO-P</v>
          </cell>
          <cell r="IS1215">
            <v>0</v>
          </cell>
          <cell r="IT1215" t="str">
            <v>FIS-P</v>
          </cell>
          <cell r="IU1215">
            <v>0</v>
          </cell>
          <cell r="IV1215" t="str">
            <v>KIM-P</v>
          </cell>
          <cell r="IW1215">
            <v>0</v>
          </cell>
          <cell r="IX1215" t="str">
            <v>EKO-L</v>
          </cell>
          <cell r="IY1215">
            <v>0</v>
          </cell>
          <cell r="JA1215">
            <v>0</v>
          </cell>
        </row>
        <row r="1216">
          <cell r="Q1216" t="str">
            <v/>
          </cell>
          <cell r="AB1216" t="str">
            <v/>
          </cell>
          <cell r="AC1216">
            <v>11</v>
          </cell>
          <cell r="AI1216" t="str">
            <v/>
          </cell>
          <cell r="AJ1216">
            <v>0</v>
          </cell>
          <cell r="AK1216">
            <v>83.25</v>
          </cell>
          <cell r="AL1216">
            <v>84.5</v>
          </cell>
          <cell r="AM1216">
            <v>88</v>
          </cell>
          <cell r="AN1216">
            <v>80</v>
          </cell>
          <cell r="AO1216" t="str">
            <v/>
          </cell>
          <cell r="AP1216">
            <v>0</v>
          </cell>
          <cell r="AQ1216">
            <v>85</v>
          </cell>
          <cell r="AR1216">
            <v>0</v>
          </cell>
          <cell r="AS1216">
            <v>78.5</v>
          </cell>
          <cell r="AT1216">
            <v>81</v>
          </cell>
          <cell r="AU1216" t="str">
            <v/>
          </cell>
          <cell r="AV1216">
            <v>0</v>
          </cell>
          <cell r="AW1216">
            <v>81.83</v>
          </cell>
          <cell r="AX1216">
            <v>84</v>
          </cell>
          <cell r="AY1216">
            <v>88</v>
          </cell>
          <cell r="AZ1216">
            <v>80</v>
          </cell>
          <cell r="BA1216" t="str">
            <v/>
          </cell>
          <cell r="BB1216">
            <v>0</v>
          </cell>
          <cell r="BC1216">
            <v>86.75</v>
          </cell>
          <cell r="BD1216">
            <v>84.5</v>
          </cell>
          <cell r="BE1216">
            <v>88</v>
          </cell>
          <cell r="BF1216">
            <v>82</v>
          </cell>
          <cell r="BG1216" t="str">
            <v/>
          </cell>
          <cell r="BH1216">
            <v>0</v>
          </cell>
          <cell r="BI1216">
            <v>84.33</v>
          </cell>
          <cell r="BJ1216">
            <v>80</v>
          </cell>
          <cell r="BK1216">
            <v>77.75</v>
          </cell>
          <cell r="BL1216">
            <v>78</v>
          </cell>
          <cell r="BM1216" t="str">
            <v/>
          </cell>
          <cell r="BN1216">
            <v>0</v>
          </cell>
          <cell r="BO1216">
            <v>81.13</v>
          </cell>
          <cell r="BP1216">
            <v>78.25</v>
          </cell>
          <cell r="BQ1216">
            <v>77.75</v>
          </cell>
          <cell r="BR1216">
            <v>85</v>
          </cell>
          <cell r="BS1216" t="str">
            <v/>
          </cell>
          <cell r="BT1216">
            <v>0</v>
          </cell>
          <cell r="BU1216">
            <v>86.5</v>
          </cell>
          <cell r="BV1216">
            <v>84.25</v>
          </cell>
          <cell r="BW1216">
            <v>88.5</v>
          </cell>
          <cell r="BX1216">
            <v>88</v>
          </cell>
          <cell r="BY1216" t="str">
            <v/>
          </cell>
          <cell r="BZ1216">
            <v>0</v>
          </cell>
          <cell r="CA1216">
            <v>86.78</v>
          </cell>
          <cell r="CB1216">
            <v>81.75</v>
          </cell>
          <cell r="CC1216">
            <v>81</v>
          </cell>
          <cell r="CD1216">
            <v>82</v>
          </cell>
          <cell r="CE1216" t="str">
            <v/>
          </cell>
          <cell r="CF1216">
            <v>0</v>
          </cell>
          <cell r="CG1216">
            <v>86.25</v>
          </cell>
          <cell r="CH1216">
            <v>76.25</v>
          </cell>
          <cell r="CI1216">
            <v>78</v>
          </cell>
          <cell r="CJ1216">
            <v>82</v>
          </cell>
          <cell r="CK1216" t="str">
            <v/>
          </cell>
          <cell r="CL1216">
            <v>0</v>
          </cell>
          <cell r="CM1216">
            <v>76.17</v>
          </cell>
          <cell r="CN1216">
            <v>83.5</v>
          </cell>
          <cell r="CO1216">
            <v>80</v>
          </cell>
          <cell r="CP1216">
            <v>78</v>
          </cell>
          <cell r="CQ1216" t="str">
            <v/>
          </cell>
          <cell r="CR1216">
            <v>0</v>
          </cell>
          <cell r="CS1216">
            <v>82.08</v>
          </cell>
          <cell r="CT1216">
            <v>89.75</v>
          </cell>
          <cell r="CU1216">
            <v>86.5</v>
          </cell>
          <cell r="CV1216">
            <v>83</v>
          </cell>
          <cell r="CW1216" t="str">
            <v/>
          </cell>
          <cell r="CX1216">
            <v>0</v>
          </cell>
          <cell r="CY1216">
            <v>82.44</v>
          </cell>
          <cell r="CZ1216">
            <v>83.75</v>
          </cell>
          <cell r="DA1216">
            <v>76.75</v>
          </cell>
          <cell r="DB1216">
            <v>83</v>
          </cell>
          <cell r="DC1216" t="str">
            <v/>
          </cell>
          <cell r="DD1216">
            <v>0</v>
          </cell>
          <cell r="DE1216">
            <v>91</v>
          </cell>
          <cell r="DF1216">
            <v>81</v>
          </cell>
          <cell r="DG1216">
            <v>81.75</v>
          </cell>
          <cell r="DH1216">
            <v>88</v>
          </cell>
          <cell r="DI1216" t="str">
            <v/>
          </cell>
          <cell r="DJ1216">
            <v>0</v>
          </cell>
          <cell r="DK1216">
            <v>0</v>
          </cell>
          <cell r="DL1216">
            <v>0</v>
          </cell>
          <cell r="DM1216">
            <v>0</v>
          </cell>
          <cell r="DN1216">
            <v>85</v>
          </cell>
          <cell r="DO1216" t="str">
            <v/>
          </cell>
          <cell r="DP1216">
            <v>0</v>
          </cell>
          <cell r="DQ1216">
            <v>89</v>
          </cell>
          <cell r="DR1216">
            <v>85.5</v>
          </cell>
          <cell r="DS1216">
            <v>91.5</v>
          </cell>
          <cell r="DT1216">
            <v>82</v>
          </cell>
          <cell r="DU1216" t="str">
            <v/>
          </cell>
          <cell r="DV1216">
            <v>0</v>
          </cell>
          <cell r="DW1216">
            <v>91</v>
          </cell>
          <cell r="DX1216">
            <v>86.75</v>
          </cell>
          <cell r="DY1216">
            <v>79.75</v>
          </cell>
          <cell r="DZ1216">
            <v>85</v>
          </cell>
          <cell r="EA1216" t="str">
            <v/>
          </cell>
          <cell r="EB1216">
            <v>0</v>
          </cell>
          <cell r="EC1216">
            <v>79.78</v>
          </cell>
          <cell r="ED1216">
            <v>78.25</v>
          </cell>
          <cell r="EE1216">
            <v>84.25</v>
          </cell>
          <cell r="EF1216">
            <v>77</v>
          </cell>
          <cell r="EG1216" t="str">
            <v/>
          </cell>
          <cell r="EH1216">
            <v>0</v>
          </cell>
          <cell r="EI1216">
            <v>78.5</v>
          </cell>
          <cell r="EJ1216">
            <v>74.75</v>
          </cell>
          <cell r="EK1216">
            <v>74.5</v>
          </cell>
          <cell r="EL1216">
            <v>76</v>
          </cell>
          <cell r="EM1216" t="str">
            <v/>
          </cell>
          <cell r="EN1216">
            <v>0</v>
          </cell>
          <cell r="EO1216">
            <v>78.5</v>
          </cell>
          <cell r="EP1216">
            <v>74.75</v>
          </cell>
          <cell r="EQ1216">
            <v>74.5</v>
          </cell>
          <cell r="ER1216">
            <v>76</v>
          </cell>
          <cell r="ES1216" t="str">
            <v/>
          </cell>
          <cell r="ET1216">
            <v>0</v>
          </cell>
          <cell r="EU1216">
            <v>78.5</v>
          </cell>
          <cell r="EV1216">
            <v>74.75</v>
          </cell>
          <cell r="EW1216">
            <v>74.5</v>
          </cell>
          <cell r="EX1216">
            <v>76</v>
          </cell>
          <cell r="EY1216" t="str">
            <v/>
          </cell>
          <cell r="EZ1216">
            <v>0</v>
          </cell>
          <cell r="FA1216">
            <v>79.33</v>
          </cell>
          <cell r="FB1216">
            <v>71.25</v>
          </cell>
          <cell r="FC1216">
            <v>79</v>
          </cell>
          <cell r="FD1216">
            <v>72</v>
          </cell>
          <cell r="FE1216" t="str">
            <v/>
          </cell>
          <cell r="FF1216">
            <v>0</v>
          </cell>
          <cell r="FG1216">
            <v>79.33</v>
          </cell>
          <cell r="FH1216">
            <v>71.25</v>
          </cell>
          <cell r="FI1216">
            <v>79</v>
          </cell>
          <cell r="FJ1216">
            <v>72</v>
          </cell>
          <cell r="FK1216" t="str">
            <v/>
          </cell>
          <cell r="FL1216">
            <v>0</v>
          </cell>
          <cell r="FM1216">
            <v>79.33</v>
          </cell>
          <cell r="FN1216">
            <v>71.25</v>
          </cell>
          <cell r="FO1216">
            <v>79</v>
          </cell>
          <cell r="FP1216">
            <v>72</v>
          </cell>
          <cell r="FQ1216" t="str">
            <v/>
          </cell>
          <cell r="FR1216">
            <v>0</v>
          </cell>
          <cell r="FS1216">
            <v>79.33</v>
          </cell>
          <cell r="FT1216">
            <v>71.25</v>
          </cell>
          <cell r="FU1216">
            <v>79</v>
          </cell>
          <cell r="FV1216">
            <v>72</v>
          </cell>
          <cell r="FW1216" t="str">
            <v/>
          </cell>
          <cell r="FX1216">
            <v>0</v>
          </cell>
          <cell r="FY1216">
            <v>79.33</v>
          </cell>
          <cell r="FZ1216">
            <v>71.25</v>
          </cell>
          <cell r="GA1216">
            <v>79</v>
          </cell>
          <cell r="GB1216">
            <v>72</v>
          </cell>
          <cell r="GC1216" t="str">
            <v/>
          </cell>
          <cell r="GD1216">
            <v>0</v>
          </cell>
          <cell r="GE1216">
            <v>79.33</v>
          </cell>
          <cell r="GF1216">
            <v>71.25</v>
          </cell>
          <cell r="GG1216">
            <v>79</v>
          </cell>
          <cell r="GH1216">
            <v>72</v>
          </cell>
          <cell r="GI1216" t="str">
            <v/>
          </cell>
          <cell r="GJ1216">
            <v>0</v>
          </cell>
          <cell r="GK1216">
            <v>79.33</v>
          </cell>
          <cell r="GL1216">
            <v>71.25</v>
          </cell>
          <cell r="GM1216">
            <v>79</v>
          </cell>
          <cell r="GN1216">
            <v>72</v>
          </cell>
          <cell r="GO1216" t="str">
            <v/>
          </cell>
          <cell r="GP1216">
            <v>0</v>
          </cell>
          <cell r="GQ1216">
            <v>79.33</v>
          </cell>
          <cell r="GR1216">
            <v>71.25</v>
          </cell>
          <cell r="GS1216">
            <v>79</v>
          </cell>
          <cell r="GT1216">
            <v>72</v>
          </cell>
          <cell r="GU1216" t="str">
            <v/>
          </cell>
          <cell r="GV1216">
            <v>0</v>
          </cell>
          <cell r="GW1216">
            <v>81.92</v>
          </cell>
          <cell r="GX1216">
            <v>78.75</v>
          </cell>
          <cell r="GY1216">
            <v>70</v>
          </cell>
          <cell r="GZ1216">
            <v>78</v>
          </cell>
          <cell r="HA1216" t="str">
            <v>EKO-L</v>
          </cell>
          <cell r="HB1216">
            <v>0</v>
          </cell>
          <cell r="HC1216">
            <v>83.83</v>
          </cell>
          <cell r="HD1216">
            <v>75.75</v>
          </cell>
          <cell r="HE1216">
            <v>77.5</v>
          </cell>
          <cell r="HF1216">
            <v>79</v>
          </cell>
          <cell r="HH1216">
            <v>0</v>
          </cell>
          <cell r="HM1216" t="str">
            <v/>
          </cell>
          <cell r="HN1216" t="str">
            <v/>
          </cell>
          <cell r="HS1216">
            <v>0</v>
          </cell>
          <cell r="HT1216" t="str">
            <v>PKN</v>
          </cell>
          <cell r="HU1216">
            <v>0</v>
          </cell>
          <cell r="HV1216" t="str">
            <v>IND</v>
          </cell>
          <cell r="HW1216">
            <v>0</v>
          </cell>
          <cell r="HX1216" t="str">
            <v>MAT-W</v>
          </cell>
          <cell r="HY1216">
            <v>0</v>
          </cell>
          <cell r="HZ1216" t="str">
            <v>SEJ-W</v>
          </cell>
          <cell r="IA1216">
            <v>0</v>
          </cell>
          <cell r="IB1216" t="str">
            <v>IGR-W</v>
          </cell>
          <cell r="IC1216">
            <v>0</v>
          </cell>
          <cell r="ID1216" t="str">
            <v>SBO</v>
          </cell>
          <cell r="IE1216">
            <v>0</v>
          </cell>
          <cell r="IF1216" t="str">
            <v>PJO</v>
          </cell>
          <cell r="IG1216">
            <v>0</v>
          </cell>
          <cell r="IH1216" t="str">
            <v>PRA</v>
          </cell>
          <cell r="II1216">
            <v>0</v>
          </cell>
          <cell r="IJ1216" t="str">
            <v>JAW</v>
          </cell>
          <cell r="IK1216">
            <v>0</v>
          </cell>
          <cell r="IL1216" t="str">
            <v>ARB</v>
          </cell>
          <cell r="IM1216">
            <v>0</v>
          </cell>
          <cell r="IN1216" t="str">
            <v>PKM</v>
          </cell>
          <cell r="IO1216">
            <v>0</v>
          </cell>
          <cell r="IP1216" t="str">
            <v>MAT-P</v>
          </cell>
          <cell r="IQ1216">
            <v>0</v>
          </cell>
          <cell r="IR1216" t="str">
            <v>BIO-P</v>
          </cell>
          <cell r="IS1216">
            <v>0</v>
          </cell>
          <cell r="IT1216" t="str">
            <v>FIS-P</v>
          </cell>
          <cell r="IU1216">
            <v>0</v>
          </cell>
          <cell r="IV1216" t="str">
            <v>KIM-P</v>
          </cell>
          <cell r="IW1216">
            <v>0</v>
          </cell>
          <cell r="IX1216" t="str">
            <v>EKO-L</v>
          </cell>
          <cell r="IY1216">
            <v>0</v>
          </cell>
          <cell r="JA1216">
            <v>0</v>
          </cell>
        </row>
        <row r="1217">
          <cell r="Q1217" t="str">
            <v/>
          </cell>
          <cell r="AB1217" t="str">
            <v/>
          </cell>
          <cell r="AC1217">
            <v>12</v>
          </cell>
          <cell r="AI1217" t="str">
            <v/>
          </cell>
          <cell r="AJ1217">
            <v>0</v>
          </cell>
          <cell r="AK1217">
            <v>83.25</v>
          </cell>
          <cell r="AL1217">
            <v>84.5</v>
          </cell>
          <cell r="AM1217">
            <v>88</v>
          </cell>
          <cell r="AN1217">
            <v>80</v>
          </cell>
          <cell r="AO1217" t="str">
            <v/>
          </cell>
          <cell r="AP1217">
            <v>0</v>
          </cell>
          <cell r="AQ1217">
            <v>85</v>
          </cell>
          <cell r="AR1217">
            <v>0</v>
          </cell>
          <cell r="AS1217">
            <v>78.5</v>
          </cell>
          <cell r="AT1217">
            <v>81</v>
          </cell>
          <cell r="AU1217" t="str">
            <v/>
          </cell>
          <cell r="AV1217">
            <v>0</v>
          </cell>
          <cell r="AW1217">
            <v>81.83</v>
          </cell>
          <cell r="AX1217">
            <v>84</v>
          </cell>
          <cell r="AY1217">
            <v>88</v>
          </cell>
          <cell r="AZ1217">
            <v>80</v>
          </cell>
          <cell r="BA1217" t="str">
            <v/>
          </cell>
          <cell r="BB1217">
            <v>0</v>
          </cell>
          <cell r="BC1217">
            <v>86.75</v>
          </cell>
          <cell r="BD1217">
            <v>84.5</v>
          </cell>
          <cell r="BE1217">
            <v>88</v>
          </cell>
          <cell r="BF1217">
            <v>82</v>
          </cell>
          <cell r="BG1217" t="str">
            <v/>
          </cell>
          <cell r="BH1217">
            <v>0</v>
          </cell>
          <cell r="BI1217">
            <v>84.33</v>
          </cell>
          <cell r="BJ1217">
            <v>80</v>
          </cell>
          <cell r="BK1217">
            <v>77.75</v>
          </cell>
          <cell r="BL1217">
            <v>78</v>
          </cell>
          <cell r="BM1217" t="str">
            <v/>
          </cell>
          <cell r="BN1217">
            <v>0</v>
          </cell>
          <cell r="BO1217">
            <v>81.13</v>
          </cell>
          <cell r="BP1217">
            <v>78.25</v>
          </cell>
          <cell r="BQ1217">
            <v>77.75</v>
          </cell>
          <cell r="BR1217">
            <v>85</v>
          </cell>
          <cell r="BS1217" t="str">
            <v/>
          </cell>
          <cell r="BT1217">
            <v>0</v>
          </cell>
          <cell r="BU1217">
            <v>86.5</v>
          </cell>
          <cell r="BV1217">
            <v>84.25</v>
          </cell>
          <cell r="BW1217">
            <v>88.5</v>
          </cell>
          <cell r="BX1217">
            <v>88</v>
          </cell>
          <cell r="BY1217" t="str">
            <v/>
          </cell>
          <cell r="BZ1217">
            <v>0</v>
          </cell>
          <cell r="CA1217">
            <v>86.78</v>
          </cell>
          <cell r="CB1217">
            <v>81.75</v>
          </cell>
          <cell r="CC1217">
            <v>81</v>
          </cell>
          <cell r="CD1217">
            <v>82</v>
          </cell>
          <cell r="CE1217" t="str">
            <v/>
          </cell>
          <cell r="CF1217">
            <v>0</v>
          </cell>
          <cell r="CG1217">
            <v>86.25</v>
          </cell>
          <cell r="CH1217">
            <v>76.25</v>
          </cell>
          <cell r="CI1217">
            <v>78</v>
          </cell>
          <cell r="CJ1217">
            <v>82</v>
          </cell>
          <cell r="CK1217" t="str">
            <v/>
          </cell>
          <cell r="CL1217">
            <v>0</v>
          </cell>
          <cell r="CM1217">
            <v>76.17</v>
          </cell>
          <cell r="CN1217">
            <v>83.5</v>
          </cell>
          <cell r="CO1217">
            <v>80</v>
          </cell>
          <cell r="CP1217">
            <v>78</v>
          </cell>
          <cell r="CQ1217" t="str">
            <v/>
          </cell>
          <cell r="CR1217">
            <v>0</v>
          </cell>
          <cell r="CS1217">
            <v>82.08</v>
          </cell>
          <cell r="CT1217">
            <v>89.75</v>
          </cell>
          <cell r="CU1217">
            <v>86.5</v>
          </cell>
          <cell r="CV1217">
            <v>83</v>
          </cell>
          <cell r="CW1217" t="str">
            <v/>
          </cell>
          <cell r="CX1217">
            <v>0</v>
          </cell>
          <cell r="CY1217">
            <v>82.44</v>
          </cell>
          <cell r="CZ1217">
            <v>83.75</v>
          </cell>
          <cell r="DA1217">
            <v>76.75</v>
          </cell>
          <cell r="DB1217">
            <v>83</v>
          </cell>
          <cell r="DC1217" t="str">
            <v/>
          </cell>
          <cell r="DD1217">
            <v>0</v>
          </cell>
          <cell r="DE1217">
            <v>91</v>
          </cell>
          <cell r="DF1217">
            <v>81</v>
          </cell>
          <cell r="DG1217">
            <v>81.75</v>
          </cell>
          <cell r="DH1217">
            <v>88</v>
          </cell>
          <cell r="DI1217" t="str">
            <v/>
          </cell>
          <cell r="DJ1217">
            <v>0</v>
          </cell>
          <cell r="DK1217">
            <v>0</v>
          </cell>
          <cell r="DL1217">
            <v>0</v>
          </cell>
          <cell r="DM1217">
            <v>0</v>
          </cell>
          <cell r="DN1217">
            <v>85</v>
          </cell>
          <cell r="DO1217" t="str">
            <v/>
          </cell>
          <cell r="DP1217">
            <v>0</v>
          </cell>
          <cell r="DQ1217">
            <v>89</v>
          </cell>
          <cell r="DR1217">
            <v>85.5</v>
          </cell>
          <cell r="DS1217">
            <v>91.5</v>
          </cell>
          <cell r="DT1217">
            <v>82</v>
          </cell>
          <cell r="DU1217" t="str">
            <v/>
          </cell>
          <cell r="DV1217">
            <v>0</v>
          </cell>
          <cell r="DW1217">
            <v>91</v>
          </cell>
          <cell r="DX1217">
            <v>86.75</v>
          </cell>
          <cell r="DY1217">
            <v>79.75</v>
          </cell>
          <cell r="DZ1217">
            <v>85</v>
          </cell>
          <cell r="EA1217" t="str">
            <v/>
          </cell>
          <cell r="EB1217">
            <v>0</v>
          </cell>
          <cell r="EC1217">
            <v>79.78</v>
          </cell>
          <cell r="ED1217">
            <v>78.25</v>
          </cell>
          <cell r="EE1217">
            <v>84.25</v>
          </cell>
          <cell r="EF1217">
            <v>77</v>
          </cell>
          <cell r="EG1217" t="str">
            <v/>
          </cell>
          <cell r="EH1217">
            <v>0</v>
          </cell>
          <cell r="EI1217">
            <v>78.5</v>
          </cell>
          <cell r="EJ1217">
            <v>74.75</v>
          </cell>
          <cell r="EK1217">
            <v>74.5</v>
          </cell>
          <cell r="EL1217">
            <v>76</v>
          </cell>
          <cell r="EM1217" t="str">
            <v/>
          </cell>
          <cell r="EN1217">
            <v>0</v>
          </cell>
          <cell r="EO1217">
            <v>78.5</v>
          </cell>
          <cell r="EP1217">
            <v>74.75</v>
          </cell>
          <cell r="EQ1217">
            <v>74.5</v>
          </cell>
          <cell r="ER1217">
            <v>76</v>
          </cell>
          <cell r="ES1217" t="str">
            <v/>
          </cell>
          <cell r="ET1217">
            <v>0</v>
          </cell>
          <cell r="EU1217">
            <v>78.5</v>
          </cell>
          <cell r="EV1217">
            <v>74.75</v>
          </cell>
          <cell r="EW1217">
            <v>74.5</v>
          </cell>
          <cell r="EX1217">
            <v>76</v>
          </cell>
          <cell r="EY1217" t="str">
            <v/>
          </cell>
          <cell r="EZ1217">
            <v>0</v>
          </cell>
          <cell r="FA1217">
            <v>79.33</v>
          </cell>
          <cell r="FB1217">
            <v>71.25</v>
          </cell>
          <cell r="FC1217">
            <v>79</v>
          </cell>
          <cell r="FD1217">
            <v>72</v>
          </cell>
          <cell r="FE1217" t="str">
            <v/>
          </cell>
          <cell r="FF1217">
            <v>0</v>
          </cell>
          <cell r="FG1217">
            <v>79.33</v>
          </cell>
          <cell r="FH1217">
            <v>71.25</v>
          </cell>
          <cell r="FI1217">
            <v>79</v>
          </cell>
          <cell r="FJ1217">
            <v>72</v>
          </cell>
          <cell r="FK1217" t="str">
            <v/>
          </cell>
          <cell r="FL1217">
            <v>0</v>
          </cell>
          <cell r="FM1217">
            <v>79.33</v>
          </cell>
          <cell r="FN1217">
            <v>71.25</v>
          </cell>
          <cell r="FO1217">
            <v>79</v>
          </cell>
          <cell r="FP1217">
            <v>72</v>
          </cell>
          <cell r="FQ1217" t="str">
            <v/>
          </cell>
          <cell r="FR1217">
            <v>0</v>
          </cell>
          <cell r="FS1217">
            <v>79.33</v>
          </cell>
          <cell r="FT1217">
            <v>71.25</v>
          </cell>
          <cell r="FU1217">
            <v>79</v>
          </cell>
          <cell r="FV1217">
            <v>72</v>
          </cell>
          <cell r="FW1217" t="str">
            <v/>
          </cell>
          <cell r="FX1217">
            <v>0</v>
          </cell>
          <cell r="FY1217">
            <v>79.33</v>
          </cell>
          <cell r="FZ1217">
            <v>71.25</v>
          </cell>
          <cell r="GA1217">
            <v>79</v>
          </cell>
          <cell r="GB1217">
            <v>72</v>
          </cell>
          <cell r="GC1217" t="str">
            <v/>
          </cell>
          <cell r="GD1217">
            <v>0</v>
          </cell>
          <cell r="GE1217">
            <v>79.33</v>
          </cell>
          <cell r="GF1217">
            <v>71.25</v>
          </cell>
          <cell r="GG1217">
            <v>79</v>
          </cell>
          <cell r="GH1217">
            <v>72</v>
          </cell>
          <cell r="GI1217" t="str">
            <v/>
          </cell>
          <cell r="GJ1217">
            <v>0</v>
          </cell>
          <cell r="GK1217">
            <v>79.33</v>
          </cell>
          <cell r="GL1217">
            <v>71.25</v>
          </cell>
          <cell r="GM1217">
            <v>79</v>
          </cell>
          <cell r="GN1217">
            <v>72</v>
          </cell>
          <cell r="GO1217" t="str">
            <v/>
          </cell>
          <cell r="GP1217">
            <v>0</v>
          </cell>
          <cell r="GQ1217">
            <v>79.33</v>
          </cell>
          <cell r="GR1217">
            <v>71.25</v>
          </cell>
          <cell r="GS1217">
            <v>79</v>
          </cell>
          <cell r="GT1217">
            <v>72</v>
          </cell>
          <cell r="GU1217" t="str">
            <v/>
          </cell>
          <cell r="GV1217">
            <v>0</v>
          </cell>
          <cell r="GW1217">
            <v>81.92</v>
          </cell>
          <cell r="GX1217">
            <v>78.75</v>
          </cell>
          <cell r="GY1217">
            <v>70</v>
          </cell>
          <cell r="GZ1217">
            <v>78</v>
          </cell>
          <cell r="HA1217" t="str">
            <v>EKO-L</v>
          </cell>
          <cell r="HB1217">
            <v>0</v>
          </cell>
          <cell r="HC1217">
            <v>83.83</v>
          </cell>
          <cell r="HD1217">
            <v>75.75</v>
          </cell>
          <cell r="HE1217">
            <v>77.5</v>
          </cell>
          <cell r="HF1217">
            <v>79</v>
          </cell>
          <cell r="HH1217">
            <v>0</v>
          </cell>
          <cell r="HM1217" t="str">
            <v/>
          </cell>
          <cell r="HN1217" t="str">
            <v/>
          </cell>
          <cell r="HS1217">
            <v>0</v>
          </cell>
          <cell r="HT1217" t="str">
            <v>PKN</v>
          </cell>
          <cell r="HU1217">
            <v>0</v>
          </cell>
          <cell r="HV1217" t="str">
            <v>IND</v>
          </cell>
          <cell r="HW1217">
            <v>0</v>
          </cell>
          <cell r="HX1217" t="str">
            <v>MAT-W</v>
          </cell>
          <cell r="HY1217">
            <v>0</v>
          </cell>
          <cell r="HZ1217" t="str">
            <v>SEJ-W</v>
          </cell>
          <cell r="IA1217">
            <v>0</v>
          </cell>
          <cell r="IB1217" t="str">
            <v>IGR-W</v>
          </cell>
          <cell r="IC1217">
            <v>0</v>
          </cell>
          <cell r="ID1217" t="str">
            <v>SBO</v>
          </cell>
          <cell r="IE1217">
            <v>0</v>
          </cell>
          <cell r="IF1217" t="str">
            <v>PJO</v>
          </cell>
          <cell r="IG1217">
            <v>0</v>
          </cell>
          <cell r="IH1217" t="str">
            <v>PRA</v>
          </cell>
          <cell r="II1217">
            <v>0</v>
          </cell>
          <cell r="IJ1217" t="str">
            <v>JAW</v>
          </cell>
          <cell r="IK1217">
            <v>0</v>
          </cell>
          <cell r="IL1217" t="str">
            <v>ARB</v>
          </cell>
          <cell r="IM1217">
            <v>0</v>
          </cell>
          <cell r="IN1217" t="str">
            <v>PKM</v>
          </cell>
          <cell r="IO1217">
            <v>0</v>
          </cell>
          <cell r="IP1217" t="str">
            <v>MAT-P</v>
          </cell>
          <cell r="IQ1217">
            <v>0</v>
          </cell>
          <cell r="IR1217" t="str">
            <v>BIO-P</v>
          </cell>
          <cell r="IS1217">
            <v>0</v>
          </cell>
          <cell r="IT1217" t="str">
            <v>FIS-P</v>
          </cell>
          <cell r="IU1217">
            <v>0</v>
          </cell>
          <cell r="IV1217" t="str">
            <v>KIM-P</v>
          </cell>
          <cell r="IW1217">
            <v>0</v>
          </cell>
          <cell r="IX1217" t="str">
            <v>EKO-L</v>
          </cell>
          <cell r="IY1217">
            <v>0</v>
          </cell>
          <cell r="JA1217">
            <v>0</v>
          </cell>
        </row>
        <row r="1218">
          <cell r="Q1218" t="str">
            <v/>
          </cell>
          <cell r="AB1218" t="str">
            <v/>
          </cell>
          <cell r="AC1218">
            <v>13</v>
          </cell>
          <cell r="AI1218" t="str">
            <v/>
          </cell>
          <cell r="AJ1218">
            <v>0</v>
          </cell>
          <cell r="AK1218">
            <v>83.25</v>
          </cell>
          <cell r="AL1218">
            <v>84.5</v>
          </cell>
          <cell r="AM1218">
            <v>88</v>
          </cell>
          <cell r="AN1218">
            <v>80</v>
          </cell>
          <cell r="AO1218" t="str">
            <v/>
          </cell>
          <cell r="AP1218">
            <v>0</v>
          </cell>
          <cell r="AQ1218">
            <v>85</v>
          </cell>
          <cell r="AR1218">
            <v>0</v>
          </cell>
          <cell r="AS1218">
            <v>78.5</v>
          </cell>
          <cell r="AT1218">
            <v>81</v>
          </cell>
          <cell r="AU1218" t="str">
            <v/>
          </cell>
          <cell r="AV1218">
            <v>0</v>
          </cell>
          <cell r="AW1218">
            <v>81.83</v>
          </cell>
          <cell r="AX1218">
            <v>84</v>
          </cell>
          <cell r="AY1218">
            <v>88</v>
          </cell>
          <cell r="AZ1218">
            <v>80</v>
          </cell>
          <cell r="BA1218" t="str">
            <v/>
          </cell>
          <cell r="BB1218">
            <v>0</v>
          </cell>
          <cell r="BC1218">
            <v>86.75</v>
          </cell>
          <cell r="BD1218">
            <v>84.5</v>
          </cell>
          <cell r="BE1218">
            <v>88</v>
          </cell>
          <cell r="BF1218">
            <v>82</v>
          </cell>
          <cell r="BG1218" t="str">
            <v/>
          </cell>
          <cell r="BH1218">
            <v>0</v>
          </cell>
          <cell r="BI1218">
            <v>84.33</v>
          </cell>
          <cell r="BJ1218">
            <v>80</v>
          </cell>
          <cell r="BK1218">
            <v>77.75</v>
          </cell>
          <cell r="BL1218">
            <v>78</v>
          </cell>
          <cell r="BM1218" t="str">
            <v/>
          </cell>
          <cell r="BN1218">
            <v>0</v>
          </cell>
          <cell r="BO1218">
            <v>81.13</v>
          </cell>
          <cell r="BP1218">
            <v>78.25</v>
          </cell>
          <cell r="BQ1218">
            <v>77.75</v>
          </cell>
          <cell r="BR1218">
            <v>85</v>
          </cell>
          <cell r="BS1218" t="str">
            <v/>
          </cell>
          <cell r="BT1218">
            <v>0</v>
          </cell>
          <cell r="BU1218">
            <v>86.5</v>
          </cell>
          <cell r="BV1218">
            <v>84.25</v>
          </cell>
          <cell r="BW1218">
            <v>88.5</v>
          </cell>
          <cell r="BX1218">
            <v>88</v>
          </cell>
          <cell r="BY1218" t="str">
            <v/>
          </cell>
          <cell r="BZ1218">
            <v>0</v>
          </cell>
          <cell r="CA1218">
            <v>86.78</v>
          </cell>
          <cell r="CB1218">
            <v>81.75</v>
          </cell>
          <cell r="CC1218">
            <v>81</v>
          </cell>
          <cell r="CD1218">
            <v>82</v>
          </cell>
          <cell r="CE1218" t="str">
            <v/>
          </cell>
          <cell r="CF1218">
            <v>0</v>
          </cell>
          <cell r="CG1218">
            <v>86.25</v>
          </cell>
          <cell r="CH1218">
            <v>76.25</v>
          </cell>
          <cell r="CI1218">
            <v>78</v>
          </cell>
          <cell r="CJ1218">
            <v>82</v>
          </cell>
          <cell r="CK1218" t="str">
            <v/>
          </cell>
          <cell r="CL1218">
            <v>0</v>
          </cell>
          <cell r="CM1218">
            <v>76.17</v>
          </cell>
          <cell r="CN1218">
            <v>83.5</v>
          </cell>
          <cell r="CO1218">
            <v>80</v>
          </cell>
          <cell r="CP1218">
            <v>78</v>
          </cell>
          <cell r="CQ1218" t="str">
            <v/>
          </cell>
          <cell r="CR1218">
            <v>0</v>
          </cell>
          <cell r="CS1218">
            <v>82.08</v>
          </cell>
          <cell r="CT1218">
            <v>89.75</v>
          </cell>
          <cell r="CU1218">
            <v>86.5</v>
          </cell>
          <cell r="CV1218">
            <v>83</v>
          </cell>
          <cell r="CW1218" t="str">
            <v/>
          </cell>
          <cell r="CX1218">
            <v>0</v>
          </cell>
          <cell r="CY1218">
            <v>82.44</v>
          </cell>
          <cell r="CZ1218">
            <v>83.75</v>
          </cell>
          <cell r="DA1218">
            <v>76.75</v>
          </cell>
          <cell r="DB1218">
            <v>83</v>
          </cell>
          <cell r="DC1218" t="str">
            <v/>
          </cell>
          <cell r="DD1218">
            <v>0</v>
          </cell>
          <cell r="DE1218">
            <v>91</v>
          </cell>
          <cell r="DF1218">
            <v>81</v>
          </cell>
          <cell r="DG1218">
            <v>81.75</v>
          </cell>
          <cell r="DH1218">
            <v>88</v>
          </cell>
          <cell r="DI1218" t="str">
            <v/>
          </cell>
          <cell r="DJ1218">
            <v>0</v>
          </cell>
          <cell r="DK1218">
            <v>0</v>
          </cell>
          <cell r="DL1218">
            <v>0</v>
          </cell>
          <cell r="DM1218">
            <v>0</v>
          </cell>
          <cell r="DN1218">
            <v>85</v>
          </cell>
          <cell r="DO1218" t="str">
            <v/>
          </cell>
          <cell r="DP1218">
            <v>0</v>
          </cell>
          <cell r="DQ1218">
            <v>89</v>
          </cell>
          <cell r="DR1218">
            <v>85.5</v>
          </cell>
          <cell r="DS1218">
            <v>91.5</v>
          </cell>
          <cell r="DT1218">
            <v>82</v>
          </cell>
          <cell r="DU1218" t="str">
            <v/>
          </cell>
          <cell r="DV1218">
            <v>0</v>
          </cell>
          <cell r="DW1218">
            <v>91</v>
          </cell>
          <cell r="DX1218">
            <v>86.75</v>
          </cell>
          <cell r="DY1218">
            <v>79.75</v>
          </cell>
          <cell r="DZ1218">
            <v>85</v>
          </cell>
          <cell r="EA1218" t="str">
            <v/>
          </cell>
          <cell r="EB1218">
            <v>0</v>
          </cell>
          <cell r="EC1218">
            <v>79.78</v>
          </cell>
          <cell r="ED1218">
            <v>78.25</v>
          </cell>
          <cell r="EE1218">
            <v>84.25</v>
          </cell>
          <cell r="EF1218">
            <v>77</v>
          </cell>
          <cell r="EG1218" t="str">
            <v/>
          </cell>
          <cell r="EH1218">
            <v>0</v>
          </cell>
          <cell r="EI1218">
            <v>78.5</v>
          </cell>
          <cell r="EJ1218">
            <v>74.75</v>
          </cell>
          <cell r="EK1218">
            <v>74.5</v>
          </cell>
          <cell r="EL1218">
            <v>76</v>
          </cell>
          <cell r="EM1218" t="str">
            <v/>
          </cell>
          <cell r="EN1218">
            <v>0</v>
          </cell>
          <cell r="EO1218">
            <v>78.5</v>
          </cell>
          <cell r="EP1218">
            <v>74.75</v>
          </cell>
          <cell r="EQ1218">
            <v>74.5</v>
          </cell>
          <cell r="ER1218">
            <v>76</v>
          </cell>
          <cell r="ES1218" t="str">
            <v/>
          </cell>
          <cell r="ET1218">
            <v>0</v>
          </cell>
          <cell r="EU1218">
            <v>78.5</v>
          </cell>
          <cell r="EV1218">
            <v>74.75</v>
          </cell>
          <cell r="EW1218">
            <v>74.5</v>
          </cell>
          <cell r="EX1218">
            <v>76</v>
          </cell>
          <cell r="EY1218" t="str">
            <v/>
          </cell>
          <cell r="EZ1218">
            <v>0</v>
          </cell>
          <cell r="FA1218">
            <v>79.33</v>
          </cell>
          <cell r="FB1218">
            <v>71.25</v>
          </cell>
          <cell r="FC1218">
            <v>79</v>
          </cell>
          <cell r="FD1218">
            <v>72</v>
          </cell>
          <cell r="FE1218" t="str">
            <v/>
          </cell>
          <cell r="FF1218">
            <v>0</v>
          </cell>
          <cell r="FG1218">
            <v>79.33</v>
          </cell>
          <cell r="FH1218">
            <v>71.25</v>
          </cell>
          <cell r="FI1218">
            <v>79</v>
          </cell>
          <cell r="FJ1218">
            <v>72</v>
          </cell>
          <cell r="FK1218" t="str">
            <v/>
          </cell>
          <cell r="FL1218">
            <v>0</v>
          </cell>
          <cell r="FM1218">
            <v>79.33</v>
          </cell>
          <cell r="FN1218">
            <v>71.25</v>
          </cell>
          <cell r="FO1218">
            <v>79</v>
          </cell>
          <cell r="FP1218">
            <v>72</v>
          </cell>
          <cell r="FQ1218" t="str">
            <v/>
          </cell>
          <cell r="FR1218">
            <v>0</v>
          </cell>
          <cell r="FS1218">
            <v>79.33</v>
          </cell>
          <cell r="FT1218">
            <v>71.25</v>
          </cell>
          <cell r="FU1218">
            <v>79</v>
          </cell>
          <cell r="FV1218">
            <v>72</v>
          </cell>
          <cell r="FW1218" t="str">
            <v/>
          </cell>
          <cell r="FX1218">
            <v>0</v>
          </cell>
          <cell r="FY1218">
            <v>79.33</v>
          </cell>
          <cell r="FZ1218">
            <v>71.25</v>
          </cell>
          <cell r="GA1218">
            <v>79</v>
          </cell>
          <cell r="GB1218">
            <v>72</v>
          </cell>
          <cell r="GC1218" t="str">
            <v/>
          </cell>
          <cell r="GD1218">
            <v>0</v>
          </cell>
          <cell r="GE1218">
            <v>79.33</v>
          </cell>
          <cell r="GF1218">
            <v>71.25</v>
          </cell>
          <cell r="GG1218">
            <v>79</v>
          </cell>
          <cell r="GH1218">
            <v>72</v>
          </cell>
          <cell r="GI1218" t="str">
            <v/>
          </cell>
          <cell r="GJ1218">
            <v>0</v>
          </cell>
          <cell r="GK1218">
            <v>79.33</v>
          </cell>
          <cell r="GL1218">
            <v>71.25</v>
          </cell>
          <cell r="GM1218">
            <v>79</v>
          </cell>
          <cell r="GN1218">
            <v>72</v>
          </cell>
          <cell r="GO1218" t="str">
            <v/>
          </cell>
          <cell r="GP1218">
            <v>0</v>
          </cell>
          <cell r="GQ1218">
            <v>79.33</v>
          </cell>
          <cell r="GR1218">
            <v>71.25</v>
          </cell>
          <cell r="GS1218">
            <v>79</v>
          </cell>
          <cell r="GT1218">
            <v>72</v>
          </cell>
          <cell r="GU1218" t="str">
            <v/>
          </cell>
          <cell r="GV1218">
            <v>0</v>
          </cell>
          <cell r="GW1218">
            <v>81.92</v>
          </cell>
          <cell r="GX1218">
            <v>78.75</v>
          </cell>
          <cell r="GY1218">
            <v>70</v>
          </cell>
          <cell r="GZ1218">
            <v>78</v>
          </cell>
          <cell r="HA1218" t="str">
            <v>EKO-L</v>
          </cell>
          <cell r="HB1218">
            <v>0</v>
          </cell>
          <cell r="HC1218">
            <v>83.83</v>
          </cell>
          <cell r="HD1218">
            <v>75.75</v>
          </cell>
          <cell r="HE1218">
            <v>77.5</v>
          </cell>
          <cell r="HF1218">
            <v>79</v>
          </cell>
          <cell r="HH1218">
            <v>0</v>
          </cell>
          <cell r="HM1218" t="str">
            <v/>
          </cell>
          <cell r="HN1218" t="str">
            <v/>
          </cell>
          <cell r="HS1218">
            <v>0</v>
          </cell>
          <cell r="HT1218" t="str">
            <v>PKN</v>
          </cell>
          <cell r="HU1218">
            <v>0</v>
          </cell>
          <cell r="HV1218" t="str">
            <v>IND</v>
          </cell>
          <cell r="HW1218">
            <v>0</v>
          </cell>
          <cell r="HX1218" t="str">
            <v>MAT-W</v>
          </cell>
          <cell r="HY1218">
            <v>0</v>
          </cell>
          <cell r="HZ1218" t="str">
            <v>SEJ-W</v>
          </cell>
          <cell r="IA1218">
            <v>0</v>
          </cell>
          <cell r="IB1218" t="str">
            <v>IGR-W</v>
          </cell>
          <cell r="IC1218">
            <v>0</v>
          </cell>
          <cell r="ID1218" t="str">
            <v>SBO</v>
          </cell>
          <cell r="IE1218">
            <v>0</v>
          </cell>
          <cell r="IF1218" t="str">
            <v>PJO</v>
          </cell>
          <cell r="IG1218">
            <v>0</v>
          </cell>
          <cell r="IH1218" t="str">
            <v>PRA</v>
          </cell>
          <cell r="II1218">
            <v>0</v>
          </cell>
          <cell r="IJ1218" t="str">
            <v>JAW</v>
          </cell>
          <cell r="IK1218">
            <v>0</v>
          </cell>
          <cell r="IL1218" t="str">
            <v>ARB</v>
          </cell>
          <cell r="IM1218">
            <v>0</v>
          </cell>
          <cell r="IN1218" t="str">
            <v>PKM</v>
          </cell>
          <cell r="IO1218">
            <v>0</v>
          </cell>
          <cell r="IP1218" t="str">
            <v>MAT-P</v>
          </cell>
          <cell r="IQ1218">
            <v>0</v>
          </cell>
          <cell r="IR1218" t="str">
            <v>BIO-P</v>
          </cell>
          <cell r="IS1218">
            <v>0</v>
          </cell>
          <cell r="IT1218" t="str">
            <v>FIS-P</v>
          </cell>
          <cell r="IU1218">
            <v>0</v>
          </cell>
          <cell r="IV1218" t="str">
            <v>KIM-P</v>
          </cell>
          <cell r="IW1218">
            <v>0</v>
          </cell>
          <cell r="IX1218" t="str">
            <v>EKO-L</v>
          </cell>
          <cell r="IY1218">
            <v>0</v>
          </cell>
          <cell r="JA1218">
            <v>0</v>
          </cell>
        </row>
        <row r="1219">
          <cell r="Q1219" t="str">
            <v/>
          </cell>
          <cell r="AB1219" t="str">
            <v/>
          </cell>
          <cell r="AC1219">
            <v>14</v>
          </cell>
          <cell r="AI1219" t="str">
            <v/>
          </cell>
          <cell r="AJ1219">
            <v>0</v>
          </cell>
          <cell r="AK1219">
            <v>83.25</v>
          </cell>
          <cell r="AL1219">
            <v>84.5</v>
          </cell>
          <cell r="AM1219">
            <v>88</v>
          </cell>
          <cell r="AN1219">
            <v>80</v>
          </cell>
          <cell r="AO1219" t="str">
            <v/>
          </cell>
          <cell r="AP1219">
            <v>0</v>
          </cell>
          <cell r="AQ1219">
            <v>85</v>
          </cell>
          <cell r="AR1219">
            <v>0</v>
          </cell>
          <cell r="AS1219">
            <v>78.5</v>
          </cell>
          <cell r="AT1219">
            <v>81</v>
          </cell>
          <cell r="AU1219" t="str">
            <v/>
          </cell>
          <cell r="AV1219">
            <v>0</v>
          </cell>
          <cell r="AW1219">
            <v>81.83</v>
          </cell>
          <cell r="AX1219">
            <v>84</v>
          </cell>
          <cell r="AY1219">
            <v>88</v>
          </cell>
          <cell r="AZ1219">
            <v>80</v>
          </cell>
          <cell r="BA1219" t="str">
            <v/>
          </cell>
          <cell r="BB1219">
            <v>0</v>
          </cell>
          <cell r="BC1219">
            <v>86.75</v>
          </cell>
          <cell r="BD1219">
            <v>84.5</v>
          </cell>
          <cell r="BE1219">
            <v>88</v>
          </cell>
          <cell r="BF1219">
            <v>82</v>
          </cell>
          <cell r="BG1219" t="str">
            <v/>
          </cell>
          <cell r="BH1219">
            <v>0</v>
          </cell>
          <cell r="BI1219">
            <v>84.33</v>
          </cell>
          <cell r="BJ1219">
            <v>80</v>
          </cell>
          <cell r="BK1219">
            <v>77.75</v>
          </cell>
          <cell r="BL1219">
            <v>78</v>
          </cell>
          <cell r="BM1219" t="str">
            <v/>
          </cell>
          <cell r="BN1219">
            <v>0</v>
          </cell>
          <cell r="BO1219">
            <v>81.13</v>
          </cell>
          <cell r="BP1219">
            <v>78.25</v>
          </cell>
          <cell r="BQ1219">
            <v>77.75</v>
          </cell>
          <cell r="BR1219">
            <v>85</v>
          </cell>
          <cell r="BS1219" t="str">
            <v/>
          </cell>
          <cell r="BT1219">
            <v>0</v>
          </cell>
          <cell r="BU1219">
            <v>86.5</v>
          </cell>
          <cell r="BV1219">
            <v>84.25</v>
          </cell>
          <cell r="BW1219">
            <v>88.5</v>
          </cell>
          <cell r="BX1219">
            <v>88</v>
          </cell>
          <cell r="BY1219" t="str">
            <v/>
          </cell>
          <cell r="BZ1219">
            <v>0</v>
          </cell>
          <cell r="CA1219">
            <v>86.78</v>
          </cell>
          <cell r="CB1219">
            <v>81.75</v>
          </cell>
          <cell r="CC1219">
            <v>81</v>
          </cell>
          <cell r="CD1219">
            <v>82</v>
          </cell>
          <cell r="CE1219" t="str">
            <v/>
          </cell>
          <cell r="CF1219">
            <v>0</v>
          </cell>
          <cell r="CG1219">
            <v>86.25</v>
          </cell>
          <cell r="CH1219">
            <v>76.25</v>
          </cell>
          <cell r="CI1219">
            <v>78</v>
          </cell>
          <cell r="CJ1219">
            <v>82</v>
          </cell>
          <cell r="CK1219" t="str">
            <v/>
          </cell>
          <cell r="CL1219">
            <v>0</v>
          </cell>
          <cell r="CM1219">
            <v>76.17</v>
          </cell>
          <cell r="CN1219">
            <v>83.5</v>
          </cell>
          <cell r="CO1219">
            <v>80</v>
          </cell>
          <cell r="CP1219">
            <v>78</v>
          </cell>
          <cell r="CQ1219" t="str">
            <v/>
          </cell>
          <cell r="CR1219">
            <v>0</v>
          </cell>
          <cell r="CS1219">
            <v>82.08</v>
          </cell>
          <cell r="CT1219">
            <v>89.75</v>
          </cell>
          <cell r="CU1219">
            <v>86.5</v>
          </cell>
          <cell r="CV1219">
            <v>83</v>
          </cell>
          <cell r="CW1219" t="str">
            <v/>
          </cell>
          <cell r="CX1219">
            <v>0</v>
          </cell>
          <cell r="CY1219">
            <v>82.44</v>
          </cell>
          <cell r="CZ1219">
            <v>83.75</v>
          </cell>
          <cell r="DA1219">
            <v>76.75</v>
          </cell>
          <cell r="DB1219">
            <v>83</v>
          </cell>
          <cell r="DC1219" t="str">
            <v/>
          </cell>
          <cell r="DD1219">
            <v>0</v>
          </cell>
          <cell r="DE1219">
            <v>91</v>
          </cell>
          <cell r="DF1219">
            <v>81</v>
          </cell>
          <cell r="DG1219">
            <v>81.75</v>
          </cell>
          <cell r="DH1219">
            <v>88</v>
          </cell>
          <cell r="DI1219" t="str">
            <v/>
          </cell>
          <cell r="DJ1219">
            <v>0</v>
          </cell>
          <cell r="DK1219">
            <v>0</v>
          </cell>
          <cell r="DL1219">
            <v>0</v>
          </cell>
          <cell r="DM1219">
            <v>0</v>
          </cell>
          <cell r="DN1219">
            <v>85</v>
          </cell>
          <cell r="DO1219" t="str">
            <v/>
          </cell>
          <cell r="DP1219">
            <v>0</v>
          </cell>
          <cell r="DQ1219">
            <v>89</v>
          </cell>
          <cell r="DR1219">
            <v>85.5</v>
          </cell>
          <cell r="DS1219">
            <v>91.5</v>
          </cell>
          <cell r="DT1219">
            <v>82</v>
          </cell>
          <cell r="DU1219" t="str">
            <v/>
          </cell>
          <cell r="DV1219">
            <v>0</v>
          </cell>
          <cell r="DW1219">
            <v>91</v>
          </cell>
          <cell r="DX1219">
            <v>86.75</v>
          </cell>
          <cell r="DY1219">
            <v>79.75</v>
          </cell>
          <cell r="DZ1219">
            <v>85</v>
          </cell>
          <cell r="EA1219" t="str">
            <v/>
          </cell>
          <cell r="EB1219">
            <v>0</v>
          </cell>
          <cell r="EC1219">
            <v>79.78</v>
          </cell>
          <cell r="ED1219">
            <v>78.25</v>
          </cell>
          <cell r="EE1219">
            <v>84.25</v>
          </cell>
          <cell r="EF1219">
            <v>77</v>
          </cell>
          <cell r="EG1219" t="str">
            <v/>
          </cell>
          <cell r="EH1219">
            <v>0</v>
          </cell>
          <cell r="EI1219">
            <v>78.5</v>
          </cell>
          <cell r="EJ1219">
            <v>74.75</v>
          </cell>
          <cell r="EK1219">
            <v>74.5</v>
          </cell>
          <cell r="EL1219">
            <v>76</v>
          </cell>
          <cell r="EM1219" t="str">
            <v/>
          </cell>
          <cell r="EN1219">
            <v>0</v>
          </cell>
          <cell r="EO1219">
            <v>78.5</v>
          </cell>
          <cell r="EP1219">
            <v>74.75</v>
          </cell>
          <cell r="EQ1219">
            <v>74.5</v>
          </cell>
          <cell r="ER1219">
            <v>76</v>
          </cell>
          <cell r="ES1219" t="str">
            <v/>
          </cell>
          <cell r="ET1219">
            <v>0</v>
          </cell>
          <cell r="EU1219">
            <v>78.5</v>
          </cell>
          <cell r="EV1219">
            <v>74.75</v>
          </cell>
          <cell r="EW1219">
            <v>74.5</v>
          </cell>
          <cell r="EX1219">
            <v>76</v>
          </cell>
          <cell r="EY1219" t="str">
            <v/>
          </cell>
          <cell r="EZ1219">
            <v>0</v>
          </cell>
          <cell r="FA1219">
            <v>79.33</v>
          </cell>
          <cell r="FB1219">
            <v>71.25</v>
          </cell>
          <cell r="FC1219">
            <v>79</v>
          </cell>
          <cell r="FD1219">
            <v>72</v>
          </cell>
          <cell r="FE1219" t="str">
            <v/>
          </cell>
          <cell r="FF1219">
            <v>0</v>
          </cell>
          <cell r="FG1219">
            <v>79.33</v>
          </cell>
          <cell r="FH1219">
            <v>71.25</v>
          </cell>
          <cell r="FI1219">
            <v>79</v>
          </cell>
          <cell r="FJ1219">
            <v>72</v>
          </cell>
          <cell r="FK1219" t="str">
            <v/>
          </cell>
          <cell r="FL1219">
            <v>0</v>
          </cell>
          <cell r="FM1219">
            <v>79.33</v>
          </cell>
          <cell r="FN1219">
            <v>71.25</v>
          </cell>
          <cell r="FO1219">
            <v>79</v>
          </cell>
          <cell r="FP1219">
            <v>72</v>
          </cell>
          <cell r="FQ1219" t="str">
            <v/>
          </cell>
          <cell r="FR1219">
            <v>0</v>
          </cell>
          <cell r="FS1219">
            <v>79.33</v>
          </cell>
          <cell r="FT1219">
            <v>71.25</v>
          </cell>
          <cell r="FU1219">
            <v>79</v>
          </cell>
          <cell r="FV1219">
            <v>72</v>
          </cell>
          <cell r="FW1219" t="str">
            <v/>
          </cell>
          <cell r="FX1219">
            <v>0</v>
          </cell>
          <cell r="FY1219">
            <v>79.33</v>
          </cell>
          <cell r="FZ1219">
            <v>71.25</v>
          </cell>
          <cell r="GA1219">
            <v>79</v>
          </cell>
          <cell r="GB1219">
            <v>72</v>
          </cell>
          <cell r="GC1219" t="str">
            <v/>
          </cell>
          <cell r="GD1219">
            <v>0</v>
          </cell>
          <cell r="GE1219">
            <v>79.33</v>
          </cell>
          <cell r="GF1219">
            <v>71.25</v>
          </cell>
          <cell r="GG1219">
            <v>79</v>
          </cell>
          <cell r="GH1219">
            <v>72</v>
          </cell>
          <cell r="GI1219" t="str">
            <v/>
          </cell>
          <cell r="GJ1219">
            <v>0</v>
          </cell>
          <cell r="GK1219">
            <v>79.33</v>
          </cell>
          <cell r="GL1219">
            <v>71.25</v>
          </cell>
          <cell r="GM1219">
            <v>79</v>
          </cell>
          <cell r="GN1219">
            <v>72</v>
          </cell>
          <cell r="GO1219" t="str">
            <v/>
          </cell>
          <cell r="GP1219">
            <v>0</v>
          </cell>
          <cell r="GQ1219">
            <v>79.33</v>
          </cell>
          <cell r="GR1219">
            <v>71.25</v>
          </cell>
          <cell r="GS1219">
            <v>79</v>
          </cell>
          <cell r="GT1219">
            <v>72</v>
          </cell>
          <cell r="GU1219" t="str">
            <v/>
          </cell>
          <cell r="GV1219">
            <v>0</v>
          </cell>
          <cell r="GW1219">
            <v>81.92</v>
          </cell>
          <cell r="GX1219">
            <v>78.75</v>
          </cell>
          <cell r="GY1219">
            <v>70</v>
          </cell>
          <cell r="GZ1219">
            <v>78</v>
          </cell>
          <cell r="HA1219" t="str">
            <v>EKO-L</v>
          </cell>
          <cell r="HB1219">
            <v>0</v>
          </cell>
          <cell r="HC1219">
            <v>83.83</v>
          </cell>
          <cell r="HD1219">
            <v>75.75</v>
          </cell>
          <cell r="HE1219">
            <v>77.5</v>
          </cell>
          <cell r="HF1219">
            <v>79</v>
          </cell>
          <cell r="HH1219">
            <v>0</v>
          </cell>
          <cell r="HM1219" t="str">
            <v/>
          </cell>
          <cell r="HN1219" t="str">
            <v/>
          </cell>
          <cell r="HS1219">
            <v>0</v>
          </cell>
          <cell r="HT1219" t="str">
            <v>PKN</v>
          </cell>
          <cell r="HU1219">
            <v>0</v>
          </cell>
          <cell r="HV1219" t="str">
            <v>IND</v>
          </cell>
          <cell r="HW1219">
            <v>0</v>
          </cell>
          <cell r="HX1219" t="str">
            <v>MAT-W</v>
          </cell>
          <cell r="HY1219">
            <v>0</v>
          </cell>
          <cell r="HZ1219" t="str">
            <v>SEJ-W</v>
          </cell>
          <cell r="IA1219">
            <v>0</v>
          </cell>
          <cell r="IB1219" t="str">
            <v>IGR-W</v>
          </cell>
          <cell r="IC1219">
            <v>0</v>
          </cell>
          <cell r="ID1219" t="str">
            <v>SBO</v>
          </cell>
          <cell r="IE1219">
            <v>0</v>
          </cell>
          <cell r="IF1219" t="str">
            <v>PJO</v>
          </cell>
          <cell r="IG1219">
            <v>0</v>
          </cell>
          <cell r="IH1219" t="str">
            <v>PRA</v>
          </cell>
          <cell r="II1219">
            <v>0</v>
          </cell>
          <cell r="IJ1219" t="str">
            <v>JAW</v>
          </cell>
          <cell r="IK1219">
            <v>0</v>
          </cell>
          <cell r="IL1219" t="str">
            <v>ARB</v>
          </cell>
          <cell r="IM1219">
            <v>0</v>
          </cell>
          <cell r="IN1219" t="str">
            <v>PKM</v>
          </cell>
          <cell r="IO1219">
            <v>0</v>
          </cell>
          <cell r="IP1219" t="str">
            <v>MAT-P</v>
          </cell>
          <cell r="IQ1219">
            <v>0</v>
          </cell>
          <cell r="IR1219" t="str">
            <v>BIO-P</v>
          </cell>
          <cell r="IS1219">
            <v>0</v>
          </cell>
          <cell r="IT1219" t="str">
            <v>FIS-P</v>
          </cell>
          <cell r="IU1219">
            <v>0</v>
          </cell>
          <cell r="IV1219" t="str">
            <v>KIM-P</v>
          </cell>
          <cell r="IW1219">
            <v>0</v>
          </cell>
          <cell r="IX1219" t="str">
            <v>EKO-L</v>
          </cell>
          <cell r="IY1219">
            <v>0</v>
          </cell>
          <cell r="JA1219">
            <v>0</v>
          </cell>
        </row>
        <row r="1220">
          <cell r="Q1220" t="str">
            <v/>
          </cell>
          <cell r="AB1220" t="str">
            <v/>
          </cell>
          <cell r="AC1220">
            <v>15</v>
          </cell>
          <cell r="AI1220" t="str">
            <v/>
          </cell>
          <cell r="AJ1220">
            <v>0</v>
          </cell>
          <cell r="AK1220">
            <v>83.25</v>
          </cell>
          <cell r="AL1220">
            <v>84.5</v>
          </cell>
          <cell r="AM1220">
            <v>88</v>
          </cell>
          <cell r="AN1220">
            <v>80</v>
          </cell>
          <cell r="AO1220" t="str">
            <v/>
          </cell>
          <cell r="AP1220">
            <v>0</v>
          </cell>
          <cell r="AQ1220">
            <v>85</v>
          </cell>
          <cell r="AR1220">
            <v>0</v>
          </cell>
          <cell r="AS1220">
            <v>78.5</v>
          </cell>
          <cell r="AT1220">
            <v>81</v>
          </cell>
          <cell r="AU1220" t="str">
            <v/>
          </cell>
          <cell r="AV1220">
            <v>0</v>
          </cell>
          <cell r="AW1220">
            <v>81.83</v>
          </cell>
          <cell r="AX1220">
            <v>84</v>
          </cell>
          <cell r="AY1220">
            <v>88</v>
          </cell>
          <cell r="AZ1220">
            <v>80</v>
          </cell>
          <cell r="BA1220" t="str">
            <v/>
          </cell>
          <cell r="BB1220">
            <v>0</v>
          </cell>
          <cell r="BC1220">
            <v>86.75</v>
          </cell>
          <cell r="BD1220">
            <v>84.5</v>
          </cell>
          <cell r="BE1220">
            <v>88</v>
          </cell>
          <cell r="BF1220">
            <v>82</v>
          </cell>
          <cell r="BG1220" t="str">
            <v/>
          </cell>
          <cell r="BH1220">
            <v>0</v>
          </cell>
          <cell r="BI1220">
            <v>84.33</v>
          </cell>
          <cell r="BJ1220">
            <v>80</v>
          </cell>
          <cell r="BK1220">
            <v>77.75</v>
          </cell>
          <cell r="BL1220">
            <v>78</v>
          </cell>
          <cell r="BM1220" t="str">
            <v/>
          </cell>
          <cell r="BN1220">
            <v>0</v>
          </cell>
          <cell r="BO1220">
            <v>81.13</v>
          </cell>
          <cell r="BP1220">
            <v>78.25</v>
          </cell>
          <cell r="BQ1220">
            <v>77.75</v>
          </cell>
          <cell r="BR1220">
            <v>85</v>
          </cell>
          <cell r="BS1220" t="str">
            <v/>
          </cell>
          <cell r="BT1220">
            <v>0</v>
          </cell>
          <cell r="BU1220">
            <v>86.5</v>
          </cell>
          <cell r="BV1220">
            <v>84.25</v>
          </cell>
          <cell r="BW1220">
            <v>88.5</v>
          </cell>
          <cell r="BX1220">
            <v>88</v>
          </cell>
          <cell r="BY1220" t="str">
            <v/>
          </cell>
          <cell r="BZ1220">
            <v>0</v>
          </cell>
          <cell r="CA1220">
            <v>86.78</v>
          </cell>
          <cell r="CB1220">
            <v>81.75</v>
          </cell>
          <cell r="CC1220">
            <v>81</v>
          </cell>
          <cell r="CD1220">
            <v>82</v>
          </cell>
          <cell r="CE1220" t="str">
            <v/>
          </cell>
          <cell r="CF1220">
            <v>0</v>
          </cell>
          <cell r="CG1220">
            <v>86.25</v>
          </cell>
          <cell r="CH1220">
            <v>76.25</v>
          </cell>
          <cell r="CI1220">
            <v>78</v>
          </cell>
          <cell r="CJ1220">
            <v>82</v>
          </cell>
          <cell r="CK1220" t="str">
            <v/>
          </cell>
          <cell r="CL1220">
            <v>0</v>
          </cell>
          <cell r="CM1220">
            <v>76.17</v>
          </cell>
          <cell r="CN1220">
            <v>83.5</v>
          </cell>
          <cell r="CO1220">
            <v>80</v>
          </cell>
          <cell r="CP1220">
            <v>78</v>
          </cell>
          <cell r="CQ1220" t="str">
            <v/>
          </cell>
          <cell r="CR1220">
            <v>0</v>
          </cell>
          <cell r="CS1220">
            <v>82.08</v>
          </cell>
          <cell r="CT1220">
            <v>89.75</v>
          </cell>
          <cell r="CU1220">
            <v>86.5</v>
          </cell>
          <cell r="CV1220">
            <v>83</v>
          </cell>
          <cell r="CW1220" t="str">
            <v/>
          </cell>
          <cell r="CX1220">
            <v>0</v>
          </cell>
          <cell r="CY1220">
            <v>82.44</v>
          </cell>
          <cell r="CZ1220">
            <v>83.75</v>
          </cell>
          <cell r="DA1220">
            <v>76.75</v>
          </cell>
          <cell r="DB1220">
            <v>83</v>
          </cell>
          <cell r="DC1220" t="str">
            <v/>
          </cell>
          <cell r="DD1220">
            <v>0</v>
          </cell>
          <cell r="DE1220">
            <v>91</v>
          </cell>
          <cell r="DF1220">
            <v>81</v>
          </cell>
          <cell r="DG1220">
            <v>81.75</v>
          </cell>
          <cell r="DH1220">
            <v>88</v>
          </cell>
          <cell r="DI1220" t="str">
            <v/>
          </cell>
          <cell r="DJ1220">
            <v>0</v>
          </cell>
          <cell r="DK1220">
            <v>0</v>
          </cell>
          <cell r="DL1220">
            <v>0</v>
          </cell>
          <cell r="DM1220">
            <v>0</v>
          </cell>
          <cell r="DN1220">
            <v>85</v>
          </cell>
          <cell r="DO1220" t="str">
            <v/>
          </cell>
          <cell r="DP1220">
            <v>0</v>
          </cell>
          <cell r="DQ1220">
            <v>89</v>
          </cell>
          <cell r="DR1220">
            <v>85.5</v>
          </cell>
          <cell r="DS1220">
            <v>91.5</v>
          </cell>
          <cell r="DT1220">
            <v>82</v>
          </cell>
          <cell r="DU1220" t="str">
            <v/>
          </cell>
          <cell r="DV1220">
            <v>0</v>
          </cell>
          <cell r="DW1220">
            <v>91</v>
          </cell>
          <cell r="DX1220">
            <v>86.75</v>
          </cell>
          <cell r="DY1220">
            <v>79.75</v>
          </cell>
          <cell r="DZ1220">
            <v>85</v>
          </cell>
          <cell r="EA1220" t="str">
            <v/>
          </cell>
          <cell r="EB1220">
            <v>0</v>
          </cell>
          <cell r="EC1220">
            <v>79.78</v>
          </cell>
          <cell r="ED1220">
            <v>78.25</v>
          </cell>
          <cell r="EE1220">
            <v>84.25</v>
          </cell>
          <cell r="EF1220">
            <v>77</v>
          </cell>
          <cell r="EG1220" t="str">
            <v/>
          </cell>
          <cell r="EH1220">
            <v>0</v>
          </cell>
          <cell r="EI1220">
            <v>78.5</v>
          </cell>
          <cell r="EJ1220">
            <v>74.75</v>
          </cell>
          <cell r="EK1220">
            <v>74.5</v>
          </cell>
          <cell r="EL1220">
            <v>76</v>
          </cell>
          <cell r="EM1220" t="str">
            <v/>
          </cell>
          <cell r="EN1220">
            <v>0</v>
          </cell>
          <cell r="EO1220">
            <v>78.5</v>
          </cell>
          <cell r="EP1220">
            <v>74.75</v>
          </cell>
          <cell r="EQ1220">
            <v>74.5</v>
          </cell>
          <cell r="ER1220">
            <v>76</v>
          </cell>
          <cell r="ES1220" t="str">
            <v/>
          </cell>
          <cell r="ET1220">
            <v>0</v>
          </cell>
          <cell r="EU1220">
            <v>78.5</v>
          </cell>
          <cell r="EV1220">
            <v>74.75</v>
          </cell>
          <cell r="EW1220">
            <v>74.5</v>
          </cell>
          <cell r="EX1220">
            <v>76</v>
          </cell>
          <cell r="EY1220" t="str">
            <v/>
          </cell>
          <cell r="EZ1220">
            <v>0</v>
          </cell>
          <cell r="FA1220">
            <v>79.33</v>
          </cell>
          <cell r="FB1220">
            <v>71.25</v>
          </cell>
          <cell r="FC1220">
            <v>79</v>
          </cell>
          <cell r="FD1220">
            <v>72</v>
          </cell>
          <cell r="FE1220" t="str">
            <v/>
          </cell>
          <cell r="FF1220">
            <v>0</v>
          </cell>
          <cell r="FG1220">
            <v>79.33</v>
          </cell>
          <cell r="FH1220">
            <v>71.25</v>
          </cell>
          <cell r="FI1220">
            <v>79</v>
          </cell>
          <cell r="FJ1220">
            <v>72</v>
          </cell>
          <cell r="FK1220" t="str">
            <v/>
          </cell>
          <cell r="FL1220">
            <v>0</v>
          </cell>
          <cell r="FM1220">
            <v>79.33</v>
          </cell>
          <cell r="FN1220">
            <v>71.25</v>
          </cell>
          <cell r="FO1220">
            <v>79</v>
          </cell>
          <cell r="FP1220">
            <v>72</v>
          </cell>
          <cell r="FQ1220" t="str">
            <v/>
          </cell>
          <cell r="FR1220">
            <v>0</v>
          </cell>
          <cell r="FS1220">
            <v>79.33</v>
          </cell>
          <cell r="FT1220">
            <v>71.25</v>
          </cell>
          <cell r="FU1220">
            <v>79</v>
          </cell>
          <cell r="FV1220">
            <v>72</v>
          </cell>
          <cell r="FW1220" t="str">
            <v/>
          </cell>
          <cell r="FX1220">
            <v>0</v>
          </cell>
          <cell r="FY1220">
            <v>79.33</v>
          </cell>
          <cell r="FZ1220">
            <v>71.25</v>
          </cell>
          <cell r="GA1220">
            <v>79</v>
          </cell>
          <cell r="GB1220">
            <v>72</v>
          </cell>
          <cell r="GC1220" t="str">
            <v/>
          </cell>
          <cell r="GD1220">
            <v>0</v>
          </cell>
          <cell r="GE1220">
            <v>79.33</v>
          </cell>
          <cell r="GF1220">
            <v>71.25</v>
          </cell>
          <cell r="GG1220">
            <v>79</v>
          </cell>
          <cell r="GH1220">
            <v>72</v>
          </cell>
          <cell r="GI1220" t="str">
            <v/>
          </cell>
          <cell r="GJ1220">
            <v>0</v>
          </cell>
          <cell r="GK1220">
            <v>79.33</v>
          </cell>
          <cell r="GL1220">
            <v>71.25</v>
          </cell>
          <cell r="GM1220">
            <v>79</v>
          </cell>
          <cell r="GN1220">
            <v>72</v>
          </cell>
          <cell r="GO1220" t="str">
            <v/>
          </cell>
          <cell r="GP1220">
            <v>0</v>
          </cell>
          <cell r="GQ1220">
            <v>79.33</v>
          </cell>
          <cell r="GR1220">
            <v>71.25</v>
          </cell>
          <cell r="GS1220">
            <v>79</v>
          </cell>
          <cell r="GT1220">
            <v>72</v>
          </cell>
          <cell r="GU1220" t="str">
            <v/>
          </cell>
          <cell r="GV1220">
            <v>0</v>
          </cell>
          <cell r="GW1220">
            <v>81.92</v>
          </cell>
          <cell r="GX1220">
            <v>78.75</v>
          </cell>
          <cell r="GY1220">
            <v>70</v>
          </cell>
          <cell r="GZ1220">
            <v>78</v>
          </cell>
          <cell r="HA1220" t="str">
            <v>EKO-L</v>
          </cell>
          <cell r="HB1220">
            <v>0</v>
          </cell>
          <cell r="HC1220">
            <v>83.83</v>
          </cell>
          <cell r="HD1220">
            <v>75.75</v>
          </cell>
          <cell r="HE1220">
            <v>77.5</v>
          </cell>
          <cell r="HF1220">
            <v>79</v>
          </cell>
          <cell r="HH1220">
            <v>0</v>
          </cell>
          <cell r="HM1220" t="str">
            <v/>
          </cell>
          <cell r="HN1220" t="str">
            <v/>
          </cell>
          <cell r="HS1220">
            <v>0</v>
          </cell>
          <cell r="HT1220" t="str">
            <v>PKN</v>
          </cell>
          <cell r="HU1220">
            <v>0</v>
          </cell>
          <cell r="HV1220" t="str">
            <v>IND</v>
          </cell>
          <cell r="HW1220">
            <v>0</v>
          </cell>
          <cell r="HX1220" t="str">
            <v>MAT-W</v>
          </cell>
          <cell r="HY1220">
            <v>0</v>
          </cell>
          <cell r="HZ1220" t="str">
            <v>SEJ-W</v>
          </cell>
          <cell r="IA1220">
            <v>0</v>
          </cell>
          <cell r="IB1220" t="str">
            <v>IGR-W</v>
          </cell>
          <cell r="IC1220">
            <v>0</v>
          </cell>
          <cell r="ID1220" t="str">
            <v>SBO</v>
          </cell>
          <cell r="IE1220">
            <v>0</v>
          </cell>
          <cell r="IF1220" t="str">
            <v>PJO</v>
          </cell>
          <cell r="IG1220">
            <v>0</v>
          </cell>
          <cell r="IH1220" t="str">
            <v>PRA</v>
          </cell>
          <cell r="II1220">
            <v>0</v>
          </cell>
          <cell r="IJ1220" t="str">
            <v>JAW</v>
          </cell>
          <cell r="IK1220">
            <v>0</v>
          </cell>
          <cell r="IL1220" t="str">
            <v>ARB</v>
          </cell>
          <cell r="IM1220">
            <v>0</v>
          </cell>
          <cell r="IN1220" t="str">
            <v>PKM</v>
          </cell>
          <cell r="IO1220">
            <v>0</v>
          </cell>
          <cell r="IP1220" t="str">
            <v>MAT-P</v>
          </cell>
          <cell r="IQ1220">
            <v>0</v>
          </cell>
          <cell r="IR1220" t="str">
            <v>BIO-P</v>
          </cell>
          <cell r="IS1220">
            <v>0</v>
          </cell>
          <cell r="IT1220" t="str">
            <v>FIS-P</v>
          </cell>
          <cell r="IU1220">
            <v>0</v>
          </cell>
          <cell r="IV1220" t="str">
            <v>KIM-P</v>
          </cell>
          <cell r="IW1220">
            <v>0</v>
          </cell>
          <cell r="IX1220" t="str">
            <v>EKO-L</v>
          </cell>
          <cell r="IY1220">
            <v>0</v>
          </cell>
          <cell r="JA1220">
            <v>0</v>
          </cell>
        </row>
        <row r="1221">
          <cell r="Q1221" t="str">
            <v/>
          </cell>
          <cell r="AB1221" t="str">
            <v/>
          </cell>
          <cell r="AC1221">
            <v>16</v>
          </cell>
          <cell r="AI1221" t="str">
            <v/>
          </cell>
          <cell r="AJ1221">
            <v>0</v>
          </cell>
          <cell r="AK1221">
            <v>83.25</v>
          </cell>
          <cell r="AL1221">
            <v>84.5</v>
          </cell>
          <cell r="AM1221">
            <v>88</v>
          </cell>
          <cell r="AN1221">
            <v>80</v>
          </cell>
          <cell r="AO1221" t="str">
            <v/>
          </cell>
          <cell r="AP1221">
            <v>0</v>
          </cell>
          <cell r="AQ1221">
            <v>85</v>
          </cell>
          <cell r="AR1221">
            <v>0</v>
          </cell>
          <cell r="AS1221">
            <v>78.5</v>
          </cell>
          <cell r="AT1221">
            <v>81</v>
          </cell>
          <cell r="AU1221" t="str">
            <v/>
          </cell>
          <cell r="AV1221">
            <v>0</v>
          </cell>
          <cell r="AW1221">
            <v>81.83</v>
          </cell>
          <cell r="AX1221">
            <v>84</v>
          </cell>
          <cell r="AY1221">
            <v>88</v>
          </cell>
          <cell r="AZ1221">
            <v>80</v>
          </cell>
          <cell r="BA1221" t="str">
            <v/>
          </cell>
          <cell r="BB1221">
            <v>0</v>
          </cell>
          <cell r="BC1221">
            <v>86.75</v>
          </cell>
          <cell r="BD1221">
            <v>84.5</v>
          </cell>
          <cell r="BE1221">
            <v>88</v>
          </cell>
          <cell r="BF1221">
            <v>82</v>
          </cell>
          <cell r="BG1221" t="str">
            <v/>
          </cell>
          <cell r="BH1221">
            <v>0</v>
          </cell>
          <cell r="BI1221">
            <v>84.33</v>
          </cell>
          <cell r="BJ1221">
            <v>80</v>
          </cell>
          <cell r="BK1221">
            <v>77.75</v>
          </cell>
          <cell r="BL1221">
            <v>78</v>
          </cell>
          <cell r="BM1221" t="str">
            <v/>
          </cell>
          <cell r="BN1221">
            <v>0</v>
          </cell>
          <cell r="BO1221">
            <v>81.13</v>
          </cell>
          <cell r="BP1221">
            <v>78.25</v>
          </cell>
          <cell r="BQ1221">
            <v>77.75</v>
          </cell>
          <cell r="BR1221">
            <v>85</v>
          </cell>
          <cell r="BS1221" t="str">
            <v/>
          </cell>
          <cell r="BT1221">
            <v>0</v>
          </cell>
          <cell r="BU1221">
            <v>86.5</v>
          </cell>
          <cell r="BV1221">
            <v>84.25</v>
          </cell>
          <cell r="BW1221">
            <v>88.5</v>
          </cell>
          <cell r="BX1221">
            <v>88</v>
          </cell>
          <cell r="BY1221" t="str">
            <v/>
          </cell>
          <cell r="BZ1221">
            <v>0</v>
          </cell>
          <cell r="CA1221">
            <v>86.78</v>
          </cell>
          <cell r="CB1221">
            <v>81.75</v>
          </cell>
          <cell r="CC1221">
            <v>81</v>
          </cell>
          <cell r="CD1221">
            <v>82</v>
          </cell>
          <cell r="CE1221" t="str">
            <v/>
          </cell>
          <cell r="CF1221">
            <v>0</v>
          </cell>
          <cell r="CG1221">
            <v>86.25</v>
          </cell>
          <cell r="CH1221">
            <v>76.25</v>
          </cell>
          <cell r="CI1221">
            <v>78</v>
          </cell>
          <cell r="CJ1221">
            <v>82</v>
          </cell>
          <cell r="CK1221" t="str">
            <v/>
          </cell>
          <cell r="CL1221">
            <v>0</v>
          </cell>
          <cell r="CM1221">
            <v>76.17</v>
          </cell>
          <cell r="CN1221">
            <v>83.5</v>
          </cell>
          <cell r="CO1221">
            <v>80</v>
          </cell>
          <cell r="CP1221">
            <v>78</v>
          </cell>
          <cell r="CQ1221" t="str">
            <v/>
          </cell>
          <cell r="CR1221">
            <v>0</v>
          </cell>
          <cell r="CS1221">
            <v>82.08</v>
          </cell>
          <cell r="CT1221">
            <v>89.75</v>
          </cell>
          <cell r="CU1221">
            <v>86.5</v>
          </cell>
          <cell r="CV1221">
            <v>83</v>
          </cell>
          <cell r="CW1221" t="str">
            <v/>
          </cell>
          <cell r="CX1221">
            <v>0</v>
          </cell>
          <cell r="CY1221">
            <v>82.44</v>
          </cell>
          <cell r="CZ1221">
            <v>83.75</v>
          </cell>
          <cell r="DA1221">
            <v>76.75</v>
          </cell>
          <cell r="DB1221">
            <v>83</v>
          </cell>
          <cell r="DC1221" t="str">
            <v/>
          </cell>
          <cell r="DD1221">
            <v>0</v>
          </cell>
          <cell r="DE1221">
            <v>91</v>
          </cell>
          <cell r="DF1221">
            <v>81</v>
          </cell>
          <cell r="DG1221">
            <v>81.75</v>
          </cell>
          <cell r="DH1221">
            <v>88</v>
          </cell>
          <cell r="DI1221" t="str">
            <v/>
          </cell>
          <cell r="DJ1221">
            <v>0</v>
          </cell>
          <cell r="DK1221">
            <v>0</v>
          </cell>
          <cell r="DL1221">
            <v>0</v>
          </cell>
          <cell r="DM1221">
            <v>0</v>
          </cell>
          <cell r="DN1221">
            <v>85</v>
          </cell>
          <cell r="DO1221" t="str">
            <v/>
          </cell>
          <cell r="DP1221">
            <v>0</v>
          </cell>
          <cell r="DQ1221">
            <v>89</v>
          </cell>
          <cell r="DR1221">
            <v>85.5</v>
          </cell>
          <cell r="DS1221">
            <v>91.5</v>
          </cell>
          <cell r="DT1221">
            <v>82</v>
          </cell>
          <cell r="DU1221" t="str">
            <v/>
          </cell>
          <cell r="DV1221">
            <v>0</v>
          </cell>
          <cell r="DW1221">
            <v>91</v>
          </cell>
          <cell r="DX1221">
            <v>86.75</v>
          </cell>
          <cell r="DY1221">
            <v>79.75</v>
          </cell>
          <cell r="DZ1221">
            <v>85</v>
          </cell>
          <cell r="EA1221" t="str">
            <v/>
          </cell>
          <cell r="EB1221">
            <v>0</v>
          </cell>
          <cell r="EC1221">
            <v>79.78</v>
          </cell>
          <cell r="ED1221">
            <v>78.25</v>
          </cell>
          <cell r="EE1221">
            <v>84.25</v>
          </cell>
          <cell r="EF1221">
            <v>77</v>
          </cell>
          <cell r="EG1221" t="str">
            <v/>
          </cell>
          <cell r="EH1221">
            <v>0</v>
          </cell>
          <cell r="EI1221">
            <v>78.5</v>
          </cell>
          <cell r="EJ1221">
            <v>74.75</v>
          </cell>
          <cell r="EK1221">
            <v>74.5</v>
          </cell>
          <cell r="EL1221">
            <v>76</v>
          </cell>
          <cell r="EM1221" t="str">
            <v/>
          </cell>
          <cell r="EN1221">
            <v>0</v>
          </cell>
          <cell r="EO1221">
            <v>78.5</v>
          </cell>
          <cell r="EP1221">
            <v>74.75</v>
          </cell>
          <cell r="EQ1221">
            <v>74.5</v>
          </cell>
          <cell r="ER1221">
            <v>76</v>
          </cell>
          <cell r="ES1221" t="str">
            <v/>
          </cell>
          <cell r="ET1221">
            <v>0</v>
          </cell>
          <cell r="EU1221">
            <v>78.5</v>
          </cell>
          <cell r="EV1221">
            <v>74.75</v>
          </cell>
          <cell r="EW1221">
            <v>74.5</v>
          </cell>
          <cell r="EX1221">
            <v>76</v>
          </cell>
          <cell r="EY1221" t="str">
            <v/>
          </cell>
          <cell r="EZ1221">
            <v>0</v>
          </cell>
          <cell r="FA1221">
            <v>79.33</v>
          </cell>
          <cell r="FB1221">
            <v>71.25</v>
          </cell>
          <cell r="FC1221">
            <v>79</v>
          </cell>
          <cell r="FD1221">
            <v>72</v>
          </cell>
          <cell r="FE1221" t="str">
            <v/>
          </cell>
          <cell r="FF1221">
            <v>0</v>
          </cell>
          <cell r="FG1221">
            <v>79.33</v>
          </cell>
          <cell r="FH1221">
            <v>71.25</v>
          </cell>
          <cell r="FI1221">
            <v>79</v>
          </cell>
          <cell r="FJ1221">
            <v>72</v>
          </cell>
          <cell r="FK1221" t="str">
            <v/>
          </cell>
          <cell r="FL1221">
            <v>0</v>
          </cell>
          <cell r="FM1221">
            <v>79.33</v>
          </cell>
          <cell r="FN1221">
            <v>71.25</v>
          </cell>
          <cell r="FO1221">
            <v>79</v>
          </cell>
          <cell r="FP1221">
            <v>72</v>
          </cell>
          <cell r="FQ1221" t="str">
            <v/>
          </cell>
          <cell r="FR1221">
            <v>0</v>
          </cell>
          <cell r="FS1221">
            <v>79.33</v>
          </cell>
          <cell r="FT1221">
            <v>71.25</v>
          </cell>
          <cell r="FU1221">
            <v>79</v>
          </cell>
          <cell r="FV1221">
            <v>72</v>
          </cell>
          <cell r="FW1221" t="str">
            <v/>
          </cell>
          <cell r="FX1221">
            <v>0</v>
          </cell>
          <cell r="FY1221">
            <v>79.33</v>
          </cell>
          <cell r="FZ1221">
            <v>71.25</v>
          </cell>
          <cell r="GA1221">
            <v>79</v>
          </cell>
          <cell r="GB1221">
            <v>72</v>
          </cell>
          <cell r="GC1221" t="str">
            <v/>
          </cell>
          <cell r="GD1221">
            <v>0</v>
          </cell>
          <cell r="GE1221">
            <v>79.33</v>
          </cell>
          <cell r="GF1221">
            <v>71.25</v>
          </cell>
          <cell r="GG1221">
            <v>79</v>
          </cell>
          <cell r="GH1221">
            <v>72</v>
          </cell>
          <cell r="GI1221" t="str">
            <v/>
          </cell>
          <cell r="GJ1221">
            <v>0</v>
          </cell>
          <cell r="GK1221">
            <v>79.33</v>
          </cell>
          <cell r="GL1221">
            <v>71.25</v>
          </cell>
          <cell r="GM1221">
            <v>79</v>
          </cell>
          <cell r="GN1221">
            <v>72</v>
          </cell>
          <cell r="GO1221" t="str">
            <v/>
          </cell>
          <cell r="GP1221">
            <v>0</v>
          </cell>
          <cell r="GQ1221">
            <v>79.33</v>
          </cell>
          <cell r="GR1221">
            <v>71.25</v>
          </cell>
          <cell r="GS1221">
            <v>79</v>
          </cell>
          <cell r="GT1221">
            <v>72</v>
          </cell>
          <cell r="GU1221" t="str">
            <v/>
          </cell>
          <cell r="GV1221">
            <v>0</v>
          </cell>
          <cell r="GW1221">
            <v>81.92</v>
          </cell>
          <cell r="GX1221">
            <v>78.75</v>
          </cell>
          <cell r="GY1221">
            <v>70</v>
          </cell>
          <cell r="GZ1221">
            <v>78</v>
          </cell>
          <cell r="HA1221" t="str">
            <v>EKO-L</v>
          </cell>
          <cell r="HB1221">
            <v>0</v>
          </cell>
          <cell r="HC1221">
            <v>83.83</v>
          </cell>
          <cell r="HD1221">
            <v>75.75</v>
          </cell>
          <cell r="HE1221">
            <v>77.5</v>
          </cell>
          <cell r="HF1221">
            <v>79</v>
          </cell>
          <cell r="HH1221">
            <v>0</v>
          </cell>
          <cell r="HM1221" t="str">
            <v/>
          </cell>
          <cell r="HN1221" t="str">
            <v/>
          </cell>
          <cell r="HS1221">
            <v>0</v>
          </cell>
          <cell r="HT1221" t="str">
            <v>PKN</v>
          </cell>
          <cell r="HU1221">
            <v>0</v>
          </cell>
          <cell r="HV1221" t="str">
            <v>IND</v>
          </cell>
          <cell r="HW1221">
            <v>0</v>
          </cell>
          <cell r="HX1221" t="str">
            <v>MAT-W</v>
          </cell>
          <cell r="HY1221">
            <v>0</v>
          </cell>
          <cell r="HZ1221" t="str">
            <v>SEJ-W</v>
          </cell>
          <cell r="IA1221">
            <v>0</v>
          </cell>
          <cell r="IB1221" t="str">
            <v>IGR-W</v>
          </cell>
          <cell r="IC1221">
            <v>0</v>
          </cell>
          <cell r="ID1221" t="str">
            <v>SBO</v>
          </cell>
          <cell r="IE1221">
            <v>0</v>
          </cell>
          <cell r="IF1221" t="str">
            <v>PJO</v>
          </cell>
          <cell r="IG1221">
            <v>0</v>
          </cell>
          <cell r="IH1221" t="str">
            <v>PRA</v>
          </cell>
          <cell r="II1221">
            <v>0</v>
          </cell>
          <cell r="IJ1221" t="str">
            <v>JAW</v>
          </cell>
          <cell r="IK1221">
            <v>0</v>
          </cell>
          <cell r="IL1221" t="str">
            <v>ARB</v>
          </cell>
          <cell r="IM1221">
            <v>0</v>
          </cell>
          <cell r="IN1221" t="str">
            <v>PKM</v>
          </cell>
          <cell r="IO1221">
            <v>0</v>
          </cell>
          <cell r="IP1221" t="str">
            <v>MAT-P</v>
          </cell>
          <cell r="IQ1221">
            <v>0</v>
          </cell>
          <cell r="IR1221" t="str">
            <v>BIO-P</v>
          </cell>
          <cell r="IS1221">
            <v>0</v>
          </cell>
          <cell r="IT1221" t="str">
            <v>FIS-P</v>
          </cell>
          <cell r="IU1221">
            <v>0</v>
          </cell>
          <cell r="IV1221" t="str">
            <v>KIM-P</v>
          </cell>
          <cell r="IW1221">
            <v>0</v>
          </cell>
          <cell r="IX1221" t="str">
            <v>EKO-L</v>
          </cell>
          <cell r="IY1221">
            <v>0</v>
          </cell>
          <cell r="JA1221">
            <v>0</v>
          </cell>
        </row>
        <row r="1222">
          <cell r="Q1222" t="str">
            <v/>
          </cell>
          <cell r="AB1222" t="str">
            <v/>
          </cell>
          <cell r="AC1222">
            <v>17</v>
          </cell>
          <cell r="AI1222" t="str">
            <v/>
          </cell>
          <cell r="AJ1222">
            <v>0</v>
          </cell>
          <cell r="AK1222">
            <v>83.25</v>
          </cell>
          <cell r="AL1222">
            <v>84.5</v>
          </cell>
          <cell r="AM1222">
            <v>88</v>
          </cell>
          <cell r="AN1222">
            <v>80</v>
          </cell>
          <cell r="AO1222" t="str">
            <v/>
          </cell>
          <cell r="AP1222">
            <v>0</v>
          </cell>
          <cell r="AQ1222">
            <v>85</v>
          </cell>
          <cell r="AR1222">
            <v>0</v>
          </cell>
          <cell r="AS1222">
            <v>78.5</v>
          </cell>
          <cell r="AT1222">
            <v>81</v>
          </cell>
          <cell r="AU1222" t="str">
            <v/>
          </cell>
          <cell r="AV1222">
            <v>0</v>
          </cell>
          <cell r="AW1222">
            <v>81.83</v>
          </cell>
          <cell r="AX1222">
            <v>84</v>
          </cell>
          <cell r="AY1222">
            <v>88</v>
          </cell>
          <cell r="AZ1222">
            <v>80</v>
          </cell>
          <cell r="BA1222" t="str">
            <v/>
          </cell>
          <cell r="BB1222">
            <v>0</v>
          </cell>
          <cell r="BC1222">
            <v>86.75</v>
          </cell>
          <cell r="BD1222">
            <v>84.5</v>
          </cell>
          <cell r="BE1222">
            <v>88</v>
          </cell>
          <cell r="BF1222">
            <v>82</v>
          </cell>
          <cell r="BG1222" t="str">
            <v/>
          </cell>
          <cell r="BH1222">
            <v>0</v>
          </cell>
          <cell r="BI1222">
            <v>84.33</v>
          </cell>
          <cell r="BJ1222">
            <v>80</v>
          </cell>
          <cell r="BK1222">
            <v>77.75</v>
          </cell>
          <cell r="BL1222">
            <v>78</v>
          </cell>
          <cell r="BM1222" t="str">
            <v/>
          </cell>
          <cell r="BN1222">
            <v>0</v>
          </cell>
          <cell r="BO1222">
            <v>81.13</v>
          </cell>
          <cell r="BP1222">
            <v>78.25</v>
          </cell>
          <cell r="BQ1222">
            <v>77.75</v>
          </cell>
          <cell r="BR1222">
            <v>85</v>
          </cell>
          <cell r="BS1222" t="str">
            <v/>
          </cell>
          <cell r="BT1222">
            <v>0</v>
          </cell>
          <cell r="BU1222">
            <v>86.5</v>
          </cell>
          <cell r="BV1222">
            <v>84.25</v>
          </cell>
          <cell r="BW1222">
            <v>88.5</v>
          </cell>
          <cell r="BX1222">
            <v>88</v>
          </cell>
          <cell r="BY1222" t="str">
            <v/>
          </cell>
          <cell r="BZ1222">
            <v>0</v>
          </cell>
          <cell r="CA1222">
            <v>86.78</v>
          </cell>
          <cell r="CB1222">
            <v>81.75</v>
          </cell>
          <cell r="CC1222">
            <v>81</v>
          </cell>
          <cell r="CD1222">
            <v>82</v>
          </cell>
          <cell r="CE1222" t="str">
            <v/>
          </cell>
          <cell r="CF1222">
            <v>0</v>
          </cell>
          <cell r="CG1222">
            <v>86.25</v>
          </cell>
          <cell r="CH1222">
            <v>76.25</v>
          </cell>
          <cell r="CI1222">
            <v>78</v>
          </cell>
          <cell r="CJ1222">
            <v>82</v>
          </cell>
          <cell r="CK1222" t="str">
            <v/>
          </cell>
          <cell r="CL1222">
            <v>0</v>
          </cell>
          <cell r="CM1222">
            <v>76.17</v>
          </cell>
          <cell r="CN1222">
            <v>83.5</v>
          </cell>
          <cell r="CO1222">
            <v>80</v>
          </cell>
          <cell r="CP1222">
            <v>78</v>
          </cell>
          <cell r="CQ1222" t="str">
            <v/>
          </cell>
          <cell r="CR1222">
            <v>0</v>
          </cell>
          <cell r="CS1222">
            <v>82.08</v>
          </cell>
          <cell r="CT1222">
            <v>89.75</v>
          </cell>
          <cell r="CU1222">
            <v>86.5</v>
          </cell>
          <cell r="CV1222">
            <v>83</v>
          </cell>
          <cell r="CW1222" t="str">
            <v/>
          </cell>
          <cell r="CX1222">
            <v>0</v>
          </cell>
          <cell r="CY1222">
            <v>82.44</v>
          </cell>
          <cell r="CZ1222">
            <v>83.75</v>
          </cell>
          <cell r="DA1222">
            <v>76.75</v>
          </cell>
          <cell r="DB1222">
            <v>83</v>
          </cell>
          <cell r="DC1222" t="str">
            <v/>
          </cell>
          <cell r="DD1222">
            <v>0</v>
          </cell>
          <cell r="DE1222">
            <v>91</v>
          </cell>
          <cell r="DF1222">
            <v>81</v>
          </cell>
          <cell r="DG1222">
            <v>81.75</v>
          </cell>
          <cell r="DH1222">
            <v>88</v>
          </cell>
          <cell r="DI1222" t="str">
            <v/>
          </cell>
          <cell r="DJ1222">
            <v>0</v>
          </cell>
          <cell r="DK1222">
            <v>0</v>
          </cell>
          <cell r="DL1222">
            <v>0</v>
          </cell>
          <cell r="DM1222">
            <v>0</v>
          </cell>
          <cell r="DN1222">
            <v>85</v>
          </cell>
          <cell r="DO1222" t="str">
            <v/>
          </cell>
          <cell r="DP1222">
            <v>0</v>
          </cell>
          <cell r="DQ1222">
            <v>89</v>
          </cell>
          <cell r="DR1222">
            <v>85.5</v>
          </cell>
          <cell r="DS1222">
            <v>91.5</v>
          </cell>
          <cell r="DT1222">
            <v>82</v>
          </cell>
          <cell r="DU1222" t="str">
            <v/>
          </cell>
          <cell r="DV1222">
            <v>0</v>
          </cell>
          <cell r="DW1222">
            <v>91</v>
          </cell>
          <cell r="DX1222">
            <v>86.75</v>
          </cell>
          <cell r="DY1222">
            <v>79.75</v>
          </cell>
          <cell r="DZ1222">
            <v>85</v>
          </cell>
          <cell r="EA1222" t="str">
            <v/>
          </cell>
          <cell r="EB1222">
            <v>0</v>
          </cell>
          <cell r="EC1222">
            <v>79.78</v>
          </cell>
          <cell r="ED1222">
            <v>78.25</v>
          </cell>
          <cell r="EE1222">
            <v>84.25</v>
          </cell>
          <cell r="EF1222">
            <v>77</v>
          </cell>
          <cell r="EG1222" t="str">
            <v/>
          </cell>
          <cell r="EH1222">
            <v>0</v>
          </cell>
          <cell r="EI1222">
            <v>78.5</v>
          </cell>
          <cell r="EJ1222">
            <v>74.75</v>
          </cell>
          <cell r="EK1222">
            <v>74.5</v>
          </cell>
          <cell r="EL1222">
            <v>76</v>
          </cell>
          <cell r="EM1222" t="str">
            <v/>
          </cell>
          <cell r="EN1222">
            <v>0</v>
          </cell>
          <cell r="EO1222">
            <v>78.5</v>
          </cell>
          <cell r="EP1222">
            <v>74.75</v>
          </cell>
          <cell r="EQ1222">
            <v>74.5</v>
          </cell>
          <cell r="ER1222">
            <v>76</v>
          </cell>
          <cell r="ES1222" t="str">
            <v/>
          </cell>
          <cell r="ET1222">
            <v>0</v>
          </cell>
          <cell r="EU1222">
            <v>78.5</v>
          </cell>
          <cell r="EV1222">
            <v>74.75</v>
          </cell>
          <cell r="EW1222">
            <v>74.5</v>
          </cell>
          <cell r="EX1222">
            <v>76</v>
          </cell>
          <cell r="EY1222" t="str">
            <v/>
          </cell>
          <cell r="EZ1222">
            <v>0</v>
          </cell>
          <cell r="FA1222">
            <v>79.33</v>
          </cell>
          <cell r="FB1222">
            <v>71.25</v>
          </cell>
          <cell r="FC1222">
            <v>79</v>
          </cell>
          <cell r="FD1222">
            <v>72</v>
          </cell>
          <cell r="FE1222" t="str">
            <v/>
          </cell>
          <cell r="FF1222">
            <v>0</v>
          </cell>
          <cell r="FG1222">
            <v>79.33</v>
          </cell>
          <cell r="FH1222">
            <v>71.25</v>
          </cell>
          <cell r="FI1222">
            <v>79</v>
          </cell>
          <cell r="FJ1222">
            <v>72</v>
          </cell>
          <cell r="FK1222" t="str">
            <v/>
          </cell>
          <cell r="FL1222">
            <v>0</v>
          </cell>
          <cell r="FM1222">
            <v>79.33</v>
          </cell>
          <cell r="FN1222">
            <v>71.25</v>
          </cell>
          <cell r="FO1222">
            <v>79</v>
          </cell>
          <cell r="FP1222">
            <v>72</v>
          </cell>
          <cell r="FQ1222" t="str">
            <v/>
          </cell>
          <cell r="FR1222">
            <v>0</v>
          </cell>
          <cell r="FS1222">
            <v>79.33</v>
          </cell>
          <cell r="FT1222">
            <v>71.25</v>
          </cell>
          <cell r="FU1222">
            <v>79</v>
          </cell>
          <cell r="FV1222">
            <v>72</v>
          </cell>
          <cell r="FW1222" t="str">
            <v/>
          </cell>
          <cell r="FX1222">
            <v>0</v>
          </cell>
          <cell r="FY1222">
            <v>79.33</v>
          </cell>
          <cell r="FZ1222">
            <v>71.25</v>
          </cell>
          <cell r="GA1222">
            <v>79</v>
          </cell>
          <cell r="GB1222">
            <v>72</v>
          </cell>
          <cell r="GC1222" t="str">
            <v/>
          </cell>
          <cell r="GD1222">
            <v>0</v>
          </cell>
          <cell r="GE1222">
            <v>79.33</v>
          </cell>
          <cell r="GF1222">
            <v>71.25</v>
          </cell>
          <cell r="GG1222">
            <v>79</v>
          </cell>
          <cell r="GH1222">
            <v>72</v>
          </cell>
          <cell r="GI1222" t="str">
            <v/>
          </cell>
          <cell r="GJ1222">
            <v>0</v>
          </cell>
          <cell r="GK1222">
            <v>79.33</v>
          </cell>
          <cell r="GL1222">
            <v>71.25</v>
          </cell>
          <cell r="GM1222">
            <v>79</v>
          </cell>
          <cell r="GN1222">
            <v>72</v>
          </cell>
          <cell r="GO1222" t="str">
            <v/>
          </cell>
          <cell r="GP1222">
            <v>0</v>
          </cell>
          <cell r="GQ1222">
            <v>79.33</v>
          </cell>
          <cell r="GR1222">
            <v>71.25</v>
          </cell>
          <cell r="GS1222">
            <v>79</v>
          </cell>
          <cell r="GT1222">
            <v>72</v>
          </cell>
          <cell r="GU1222" t="str">
            <v/>
          </cell>
          <cell r="GV1222">
            <v>0</v>
          </cell>
          <cell r="GW1222">
            <v>81.92</v>
          </cell>
          <cell r="GX1222">
            <v>78.75</v>
          </cell>
          <cell r="GY1222">
            <v>70</v>
          </cell>
          <cell r="GZ1222">
            <v>78</v>
          </cell>
          <cell r="HA1222" t="str">
            <v>EKO-L</v>
          </cell>
          <cell r="HB1222">
            <v>0</v>
          </cell>
          <cell r="HC1222">
            <v>83.83</v>
          </cell>
          <cell r="HD1222">
            <v>75.75</v>
          </cell>
          <cell r="HE1222">
            <v>77.5</v>
          </cell>
          <cell r="HF1222">
            <v>79</v>
          </cell>
          <cell r="HH1222">
            <v>0</v>
          </cell>
          <cell r="HM1222" t="str">
            <v/>
          </cell>
          <cell r="HN1222" t="str">
            <v/>
          </cell>
          <cell r="HS1222">
            <v>0</v>
          </cell>
          <cell r="HT1222" t="str">
            <v>PKN</v>
          </cell>
          <cell r="HU1222">
            <v>0</v>
          </cell>
          <cell r="HV1222" t="str">
            <v>IND</v>
          </cell>
          <cell r="HW1222">
            <v>0</v>
          </cell>
          <cell r="HX1222" t="str">
            <v>MAT-W</v>
          </cell>
          <cell r="HY1222">
            <v>0</v>
          </cell>
          <cell r="HZ1222" t="str">
            <v>SEJ-W</v>
          </cell>
          <cell r="IA1222">
            <v>0</v>
          </cell>
          <cell r="IB1222" t="str">
            <v>IGR-W</v>
          </cell>
          <cell r="IC1222">
            <v>0</v>
          </cell>
          <cell r="ID1222" t="str">
            <v>SBO</v>
          </cell>
          <cell r="IE1222">
            <v>0</v>
          </cell>
          <cell r="IF1222" t="str">
            <v>PJO</v>
          </cell>
          <cell r="IG1222">
            <v>0</v>
          </cell>
          <cell r="IH1222" t="str">
            <v>PRA</v>
          </cell>
          <cell r="II1222">
            <v>0</v>
          </cell>
          <cell r="IJ1222" t="str">
            <v>JAW</v>
          </cell>
          <cell r="IK1222">
            <v>0</v>
          </cell>
          <cell r="IL1222" t="str">
            <v>ARB</v>
          </cell>
          <cell r="IM1222">
            <v>0</v>
          </cell>
          <cell r="IN1222" t="str">
            <v>PKM</v>
          </cell>
          <cell r="IO1222">
            <v>0</v>
          </cell>
          <cell r="IP1222" t="str">
            <v>MAT-P</v>
          </cell>
          <cell r="IQ1222">
            <v>0</v>
          </cell>
          <cell r="IR1222" t="str">
            <v>BIO-P</v>
          </cell>
          <cell r="IS1222">
            <v>0</v>
          </cell>
          <cell r="IT1222" t="str">
            <v>FIS-P</v>
          </cell>
          <cell r="IU1222">
            <v>0</v>
          </cell>
          <cell r="IV1222" t="str">
            <v>KIM-P</v>
          </cell>
          <cell r="IW1222">
            <v>0</v>
          </cell>
          <cell r="IX1222" t="str">
            <v>EKO-L</v>
          </cell>
          <cell r="IY1222">
            <v>0</v>
          </cell>
          <cell r="JA1222">
            <v>0</v>
          </cell>
        </row>
        <row r="1223">
          <cell r="Q1223" t="str">
            <v/>
          </cell>
          <cell r="AB1223" t="str">
            <v/>
          </cell>
          <cell r="AC1223">
            <v>18</v>
          </cell>
          <cell r="AI1223" t="str">
            <v/>
          </cell>
          <cell r="AJ1223">
            <v>0</v>
          </cell>
          <cell r="AK1223">
            <v>83.25</v>
          </cell>
          <cell r="AL1223">
            <v>84.5</v>
          </cell>
          <cell r="AM1223">
            <v>88</v>
          </cell>
          <cell r="AN1223">
            <v>80</v>
          </cell>
          <cell r="AO1223" t="str">
            <v/>
          </cell>
          <cell r="AP1223">
            <v>0</v>
          </cell>
          <cell r="AQ1223">
            <v>85</v>
          </cell>
          <cell r="AR1223">
            <v>0</v>
          </cell>
          <cell r="AS1223">
            <v>78.5</v>
          </cell>
          <cell r="AT1223">
            <v>81</v>
          </cell>
          <cell r="AU1223" t="str">
            <v/>
          </cell>
          <cell r="AV1223">
            <v>0</v>
          </cell>
          <cell r="AW1223">
            <v>81.83</v>
          </cell>
          <cell r="AX1223">
            <v>84</v>
          </cell>
          <cell r="AY1223">
            <v>88</v>
          </cell>
          <cell r="AZ1223">
            <v>80</v>
          </cell>
          <cell r="BA1223" t="str">
            <v/>
          </cell>
          <cell r="BB1223">
            <v>0</v>
          </cell>
          <cell r="BC1223">
            <v>86.75</v>
          </cell>
          <cell r="BD1223">
            <v>84.5</v>
          </cell>
          <cell r="BE1223">
            <v>88</v>
          </cell>
          <cell r="BF1223">
            <v>82</v>
          </cell>
          <cell r="BG1223" t="str">
            <v/>
          </cell>
          <cell r="BH1223">
            <v>0</v>
          </cell>
          <cell r="BI1223">
            <v>84.33</v>
          </cell>
          <cell r="BJ1223">
            <v>80</v>
          </cell>
          <cell r="BK1223">
            <v>77.75</v>
          </cell>
          <cell r="BL1223">
            <v>78</v>
          </cell>
          <cell r="BM1223" t="str">
            <v/>
          </cell>
          <cell r="BN1223">
            <v>0</v>
          </cell>
          <cell r="BO1223">
            <v>81.13</v>
          </cell>
          <cell r="BP1223">
            <v>78.25</v>
          </cell>
          <cell r="BQ1223">
            <v>77.75</v>
          </cell>
          <cell r="BR1223">
            <v>85</v>
          </cell>
          <cell r="BS1223" t="str">
            <v/>
          </cell>
          <cell r="BT1223">
            <v>0</v>
          </cell>
          <cell r="BU1223">
            <v>86.5</v>
          </cell>
          <cell r="BV1223">
            <v>84.25</v>
          </cell>
          <cell r="BW1223">
            <v>88.5</v>
          </cell>
          <cell r="BX1223">
            <v>88</v>
          </cell>
          <cell r="BY1223" t="str">
            <v/>
          </cell>
          <cell r="BZ1223">
            <v>0</v>
          </cell>
          <cell r="CA1223">
            <v>86.78</v>
          </cell>
          <cell r="CB1223">
            <v>81.75</v>
          </cell>
          <cell r="CC1223">
            <v>81</v>
          </cell>
          <cell r="CD1223">
            <v>82</v>
          </cell>
          <cell r="CE1223" t="str">
            <v/>
          </cell>
          <cell r="CF1223">
            <v>0</v>
          </cell>
          <cell r="CG1223">
            <v>86.25</v>
          </cell>
          <cell r="CH1223">
            <v>76.25</v>
          </cell>
          <cell r="CI1223">
            <v>78</v>
          </cell>
          <cell r="CJ1223">
            <v>82</v>
          </cell>
          <cell r="CK1223" t="str">
            <v/>
          </cell>
          <cell r="CL1223">
            <v>0</v>
          </cell>
          <cell r="CM1223">
            <v>76.17</v>
          </cell>
          <cell r="CN1223">
            <v>83.5</v>
          </cell>
          <cell r="CO1223">
            <v>80</v>
          </cell>
          <cell r="CP1223">
            <v>78</v>
          </cell>
          <cell r="CQ1223" t="str">
            <v/>
          </cell>
          <cell r="CR1223">
            <v>0</v>
          </cell>
          <cell r="CS1223">
            <v>82.08</v>
          </cell>
          <cell r="CT1223">
            <v>89.75</v>
          </cell>
          <cell r="CU1223">
            <v>86.5</v>
          </cell>
          <cell r="CV1223">
            <v>83</v>
          </cell>
          <cell r="CW1223" t="str">
            <v/>
          </cell>
          <cell r="CX1223">
            <v>0</v>
          </cell>
          <cell r="CY1223">
            <v>82.44</v>
          </cell>
          <cell r="CZ1223">
            <v>83.75</v>
          </cell>
          <cell r="DA1223">
            <v>76.75</v>
          </cell>
          <cell r="DB1223">
            <v>83</v>
          </cell>
          <cell r="DC1223" t="str">
            <v/>
          </cell>
          <cell r="DD1223">
            <v>0</v>
          </cell>
          <cell r="DE1223">
            <v>91</v>
          </cell>
          <cell r="DF1223">
            <v>81</v>
          </cell>
          <cell r="DG1223">
            <v>81.75</v>
          </cell>
          <cell r="DH1223">
            <v>88</v>
          </cell>
          <cell r="DI1223" t="str">
            <v/>
          </cell>
          <cell r="DJ1223">
            <v>0</v>
          </cell>
          <cell r="DK1223">
            <v>0</v>
          </cell>
          <cell r="DL1223">
            <v>0</v>
          </cell>
          <cell r="DM1223">
            <v>0</v>
          </cell>
          <cell r="DN1223">
            <v>85</v>
          </cell>
          <cell r="DO1223" t="str">
            <v/>
          </cell>
          <cell r="DP1223">
            <v>0</v>
          </cell>
          <cell r="DQ1223">
            <v>89</v>
          </cell>
          <cell r="DR1223">
            <v>85.5</v>
          </cell>
          <cell r="DS1223">
            <v>91.5</v>
          </cell>
          <cell r="DT1223">
            <v>82</v>
          </cell>
          <cell r="DU1223" t="str">
            <v/>
          </cell>
          <cell r="DV1223">
            <v>0</v>
          </cell>
          <cell r="DW1223">
            <v>91</v>
          </cell>
          <cell r="DX1223">
            <v>86.75</v>
          </cell>
          <cell r="DY1223">
            <v>79.75</v>
          </cell>
          <cell r="DZ1223">
            <v>85</v>
          </cell>
          <cell r="EA1223" t="str">
            <v/>
          </cell>
          <cell r="EB1223">
            <v>0</v>
          </cell>
          <cell r="EC1223">
            <v>79.78</v>
          </cell>
          <cell r="ED1223">
            <v>78.25</v>
          </cell>
          <cell r="EE1223">
            <v>84.25</v>
          </cell>
          <cell r="EF1223">
            <v>77</v>
          </cell>
          <cell r="EG1223" t="str">
            <v/>
          </cell>
          <cell r="EH1223">
            <v>0</v>
          </cell>
          <cell r="EI1223">
            <v>78.5</v>
          </cell>
          <cell r="EJ1223">
            <v>74.75</v>
          </cell>
          <cell r="EK1223">
            <v>74.5</v>
          </cell>
          <cell r="EL1223">
            <v>76</v>
          </cell>
          <cell r="EM1223" t="str">
            <v/>
          </cell>
          <cell r="EN1223">
            <v>0</v>
          </cell>
          <cell r="EO1223">
            <v>78.5</v>
          </cell>
          <cell r="EP1223">
            <v>74.75</v>
          </cell>
          <cell r="EQ1223">
            <v>74.5</v>
          </cell>
          <cell r="ER1223">
            <v>76</v>
          </cell>
          <cell r="ES1223" t="str">
            <v/>
          </cell>
          <cell r="ET1223">
            <v>0</v>
          </cell>
          <cell r="EU1223">
            <v>78.5</v>
          </cell>
          <cell r="EV1223">
            <v>74.75</v>
          </cell>
          <cell r="EW1223">
            <v>74.5</v>
          </cell>
          <cell r="EX1223">
            <v>76</v>
          </cell>
          <cell r="EY1223" t="str">
            <v/>
          </cell>
          <cell r="EZ1223">
            <v>0</v>
          </cell>
          <cell r="FA1223">
            <v>79.33</v>
          </cell>
          <cell r="FB1223">
            <v>71.25</v>
          </cell>
          <cell r="FC1223">
            <v>79</v>
          </cell>
          <cell r="FD1223">
            <v>72</v>
          </cell>
          <cell r="FE1223" t="str">
            <v/>
          </cell>
          <cell r="FF1223">
            <v>0</v>
          </cell>
          <cell r="FG1223">
            <v>79.33</v>
          </cell>
          <cell r="FH1223">
            <v>71.25</v>
          </cell>
          <cell r="FI1223">
            <v>79</v>
          </cell>
          <cell r="FJ1223">
            <v>72</v>
          </cell>
          <cell r="FK1223" t="str">
            <v/>
          </cell>
          <cell r="FL1223">
            <v>0</v>
          </cell>
          <cell r="FM1223">
            <v>79.33</v>
          </cell>
          <cell r="FN1223">
            <v>71.25</v>
          </cell>
          <cell r="FO1223">
            <v>79</v>
          </cell>
          <cell r="FP1223">
            <v>72</v>
          </cell>
          <cell r="FQ1223" t="str">
            <v/>
          </cell>
          <cell r="FR1223">
            <v>0</v>
          </cell>
          <cell r="FS1223">
            <v>79.33</v>
          </cell>
          <cell r="FT1223">
            <v>71.25</v>
          </cell>
          <cell r="FU1223">
            <v>79</v>
          </cell>
          <cell r="FV1223">
            <v>72</v>
          </cell>
          <cell r="FW1223" t="str">
            <v/>
          </cell>
          <cell r="FX1223">
            <v>0</v>
          </cell>
          <cell r="FY1223">
            <v>79.33</v>
          </cell>
          <cell r="FZ1223">
            <v>71.25</v>
          </cell>
          <cell r="GA1223">
            <v>79</v>
          </cell>
          <cell r="GB1223">
            <v>72</v>
          </cell>
          <cell r="GC1223" t="str">
            <v/>
          </cell>
          <cell r="GD1223">
            <v>0</v>
          </cell>
          <cell r="GE1223">
            <v>79.33</v>
          </cell>
          <cell r="GF1223">
            <v>71.25</v>
          </cell>
          <cell r="GG1223">
            <v>79</v>
          </cell>
          <cell r="GH1223">
            <v>72</v>
          </cell>
          <cell r="GI1223" t="str">
            <v/>
          </cell>
          <cell r="GJ1223">
            <v>0</v>
          </cell>
          <cell r="GK1223">
            <v>79.33</v>
          </cell>
          <cell r="GL1223">
            <v>71.25</v>
          </cell>
          <cell r="GM1223">
            <v>79</v>
          </cell>
          <cell r="GN1223">
            <v>72</v>
          </cell>
          <cell r="GO1223" t="str">
            <v/>
          </cell>
          <cell r="GP1223">
            <v>0</v>
          </cell>
          <cell r="GQ1223">
            <v>79.33</v>
          </cell>
          <cell r="GR1223">
            <v>71.25</v>
          </cell>
          <cell r="GS1223">
            <v>79</v>
          </cell>
          <cell r="GT1223">
            <v>72</v>
          </cell>
          <cell r="GU1223" t="str">
            <v/>
          </cell>
          <cell r="GV1223">
            <v>0</v>
          </cell>
          <cell r="GW1223">
            <v>81.92</v>
          </cell>
          <cell r="GX1223">
            <v>78.75</v>
          </cell>
          <cell r="GY1223">
            <v>70</v>
          </cell>
          <cell r="GZ1223">
            <v>78</v>
          </cell>
          <cell r="HA1223" t="str">
            <v>EKO-L</v>
          </cell>
          <cell r="HB1223">
            <v>0</v>
          </cell>
          <cell r="HC1223">
            <v>83.83</v>
          </cell>
          <cell r="HD1223">
            <v>75.75</v>
          </cell>
          <cell r="HE1223">
            <v>77.5</v>
          </cell>
          <cell r="HF1223">
            <v>79</v>
          </cell>
          <cell r="HH1223">
            <v>0</v>
          </cell>
          <cell r="HM1223" t="str">
            <v/>
          </cell>
          <cell r="HN1223" t="str">
            <v/>
          </cell>
          <cell r="HS1223">
            <v>0</v>
          </cell>
          <cell r="HT1223" t="str">
            <v>PKN</v>
          </cell>
          <cell r="HU1223">
            <v>0</v>
          </cell>
          <cell r="HV1223" t="str">
            <v>IND</v>
          </cell>
          <cell r="HW1223">
            <v>0</v>
          </cell>
          <cell r="HX1223" t="str">
            <v>MAT-W</v>
          </cell>
          <cell r="HY1223">
            <v>0</v>
          </cell>
          <cell r="HZ1223" t="str">
            <v>SEJ-W</v>
          </cell>
          <cell r="IA1223">
            <v>0</v>
          </cell>
          <cell r="IB1223" t="str">
            <v>IGR-W</v>
          </cell>
          <cell r="IC1223">
            <v>0</v>
          </cell>
          <cell r="ID1223" t="str">
            <v>SBO</v>
          </cell>
          <cell r="IE1223">
            <v>0</v>
          </cell>
          <cell r="IF1223" t="str">
            <v>PJO</v>
          </cell>
          <cell r="IG1223">
            <v>0</v>
          </cell>
          <cell r="IH1223" t="str">
            <v>PRA</v>
          </cell>
          <cell r="II1223">
            <v>0</v>
          </cell>
          <cell r="IJ1223" t="str">
            <v>JAW</v>
          </cell>
          <cell r="IK1223">
            <v>0</v>
          </cell>
          <cell r="IL1223" t="str">
            <v>ARB</v>
          </cell>
          <cell r="IM1223">
            <v>0</v>
          </cell>
          <cell r="IN1223" t="str">
            <v>PKM</v>
          </cell>
          <cell r="IO1223">
            <v>0</v>
          </cell>
          <cell r="IP1223" t="str">
            <v>MAT-P</v>
          </cell>
          <cell r="IQ1223">
            <v>0</v>
          </cell>
          <cell r="IR1223" t="str">
            <v>BIO-P</v>
          </cell>
          <cell r="IS1223">
            <v>0</v>
          </cell>
          <cell r="IT1223" t="str">
            <v>FIS-P</v>
          </cell>
          <cell r="IU1223">
            <v>0</v>
          </cell>
          <cell r="IV1223" t="str">
            <v>KIM-P</v>
          </cell>
          <cell r="IW1223">
            <v>0</v>
          </cell>
          <cell r="IX1223" t="str">
            <v>EKO-L</v>
          </cell>
          <cell r="IY1223">
            <v>0</v>
          </cell>
          <cell r="JA1223">
            <v>0</v>
          </cell>
        </row>
        <row r="1224">
          <cell r="Q1224" t="str">
            <v/>
          </cell>
          <cell r="AB1224" t="str">
            <v/>
          </cell>
          <cell r="AC1224">
            <v>19</v>
          </cell>
          <cell r="AI1224" t="str">
            <v/>
          </cell>
          <cell r="AJ1224">
            <v>0</v>
          </cell>
          <cell r="AK1224">
            <v>83.25</v>
          </cell>
          <cell r="AL1224">
            <v>84.5</v>
          </cell>
          <cell r="AM1224">
            <v>88</v>
          </cell>
          <cell r="AN1224">
            <v>80</v>
          </cell>
          <cell r="AO1224" t="str">
            <v/>
          </cell>
          <cell r="AP1224">
            <v>0</v>
          </cell>
          <cell r="AQ1224">
            <v>85</v>
          </cell>
          <cell r="AR1224">
            <v>0</v>
          </cell>
          <cell r="AS1224">
            <v>78.5</v>
          </cell>
          <cell r="AT1224">
            <v>81</v>
          </cell>
          <cell r="AU1224" t="str">
            <v/>
          </cell>
          <cell r="AV1224">
            <v>0</v>
          </cell>
          <cell r="AW1224">
            <v>81.83</v>
          </cell>
          <cell r="AX1224">
            <v>84</v>
          </cell>
          <cell r="AY1224">
            <v>88</v>
          </cell>
          <cell r="AZ1224">
            <v>80</v>
          </cell>
          <cell r="BA1224" t="str">
            <v/>
          </cell>
          <cell r="BB1224">
            <v>0</v>
          </cell>
          <cell r="BC1224">
            <v>86.75</v>
          </cell>
          <cell r="BD1224">
            <v>84.5</v>
          </cell>
          <cell r="BE1224">
            <v>88</v>
          </cell>
          <cell r="BF1224">
            <v>82</v>
          </cell>
          <cell r="BG1224" t="str">
            <v/>
          </cell>
          <cell r="BH1224">
            <v>0</v>
          </cell>
          <cell r="BI1224">
            <v>84.33</v>
          </cell>
          <cell r="BJ1224">
            <v>80</v>
          </cell>
          <cell r="BK1224">
            <v>77.75</v>
          </cell>
          <cell r="BL1224">
            <v>78</v>
          </cell>
          <cell r="BM1224" t="str">
            <v/>
          </cell>
          <cell r="BN1224">
            <v>0</v>
          </cell>
          <cell r="BO1224">
            <v>81.13</v>
          </cell>
          <cell r="BP1224">
            <v>78.25</v>
          </cell>
          <cell r="BQ1224">
            <v>77.75</v>
          </cell>
          <cell r="BR1224">
            <v>85</v>
          </cell>
          <cell r="BS1224" t="str">
            <v/>
          </cell>
          <cell r="BT1224">
            <v>0</v>
          </cell>
          <cell r="BU1224">
            <v>86.5</v>
          </cell>
          <cell r="BV1224">
            <v>84.25</v>
          </cell>
          <cell r="BW1224">
            <v>88.5</v>
          </cell>
          <cell r="BX1224">
            <v>88</v>
          </cell>
          <cell r="BY1224" t="str">
            <v/>
          </cell>
          <cell r="BZ1224">
            <v>0</v>
          </cell>
          <cell r="CA1224">
            <v>86.78</v>
          </cell>
          <cell r="CB1224">
            <v>81.75</v>
          </cell>
          <cell r="CC1224">
            <v>81</v>
          </cell>
          <cell r="CD1224">
            <v>82</v>
          </cell>
          <cell r="CE1224" t="str">
            <v/>
          </cell>
          <cell r="CF1224">
            <v>0</v>
          </cell>
          <cell r="CG1224">
            <v>86.25</v>
          </cell>
          <cell r="CH1224">
            <v>76.25</v>
          </cell>
          <cell r="CI1224">
            <v>78</v>
          </cell>
          <cell r="CJ1224">
            <v>82</v>
          </cell>
          <cell r="CK1224" t="str">
            <v/>
          </cell>
          <cell r="CL1224">
            <v>0</v>
          </cell>
          <cell r="CM1224">
            <v>76.17</v>
          </cell>
          <cell r="CN1224">
            <v>83.5</v>
          </cell>
          <cell r="CO1224">
            <v>80</v>
          </cell>
          <cell r="CP1224">
            <v>78</v>
          </cell>
          <cell r="CQ1224" t="str">
            <v/>
          </cell>
          <cell r="CR1224">
            <v>0</v>
          </cell>
          <cell r="CS1224">
            <v>82.08</v>
          </cell>
          <cell r="CT1224">
            <v>89.75</v>
          </cell>
          <cell r="CU1224">
            <v>86.5</v>
          </cell>
          <cell r="CV1224">
            <v>83</v>
          </cell>
          <cell r="CW1224" t="str">
            <v/>
          </cell>
          <cell r="CX1224">
            <v>0</v>
          </cell>
          <cell r="CY1224">
            <v>82.44</v>
          </cell>
          <cell r="CZ1224">
            <v>83.75</v>
          </cell>
          <cell r="DA1224">
            <v>76.75</v>
          </cell>
          <cell r="DB1224">
            <v>83</v>
          </cell>
          <cell r="DC1224" t="str">
            <v/>
          </cell>
          <cell r="DD1224">
            <v>0</v>
          </cell>
          <cell r="DE1224">
            <v>91</v>
          </cell>
          <cell r="DF1224">
            <v>81</v>
          </cell>
          <cell r="DG1224">
            <v>81.75</v>
          </cell>
          <cell r="DH1224">
            <v>88</v>
          </cell>
          <cell r="DI1224" t="str">
            <v/>
          </cell>
          <cell r="DJ1224">
            <v>0</v>
          </cell>
          <cell r="DK1224">
            <v>0</v>
          </cell>
          <cell r="DL1224">
            <v>0</v>
          </cell>
          <cell r="DM1224">
            <v>0</v>
          </cell>
          <cell r="DN1224">
            <v>85</v>
          </cell>
          <cell r="DO1224" t="str">
            <v/>
          </cell>
          <cell r="DP1224">
            <v>0</v>
          </cell>
          <cell r="DQ1224">
            <v>89</v>
          </cell>
          <cell r="DR1224">
            <v>85.5</v>
          </cell>
          <cell r="DS1224">
            <v>91.5</v>
          </cell>
          <cell r="DT1224">
            <v>82</v>
          </cell>
          <cell r="DU1224" t="str">
            <v/>
          </cell>
          <cell r="DV1224">
            <v>0</v>
          </cell>
          <cell r="DW1224">
            <v>91</v>
          </cell>
          <cell r="DX1224">
            <v>86.75</v>
          </cell>
          <cell r="DY1224">
            <v>79.75</v>
          </cell>
          <cell r="DZ1224">
            <v>85</v>
          </cell>
          <cell r="EA1224" t="str">
            <v/>
          </cell>
          <cell r="EB1224">
            <v>0</v>
          </cell>
          <cell r="EC1224">
            <v>79.78</v>
          </cell>
          <cell r="ED1224">
            <v>78.25</v>
          </cell>
          <cell r="EE1224">
            <v>84.25</v>
          </cell>
          <cell r="EF1224">
            <v>77</v>
          </cell>
          <cell r="EG1224" t="str">
            <v/>
          </cell>
          <cell r="EH1224">
            <v>0</v>
          </cell>
          <cell r="EI1224">
            <v>78.5</v>
          </cell>
          <cell r="EJ1224">
            <v>74.75</v>
          </cell>
          <cell r="EK1224">
            <v>74.5</v>
          </cell>
          <cell r="EL1224">
            <v>76</v>
          </cell>
          <cell r="EM1224" t="str">
            <v/>
          </cell>
          <cell r="EN1224">
            <v>0</v>
          </cell>
          <cell r="EO1224">
            <v>78.5</v>
          </cell>
          <cell r="EP1224">
            <v>74.75</v>
          </cell>
          <cell r="EQ1224">
            <v>74.5</v>
          </cell>
          <cell r="ER1224">
            <v>76</v>
          </cell>
          <cell r="ES1224" t="str">
            <v/>
          </cell>
          <cell r="ET1224">
            <v>0</v>
          </cell>
          <cell r="EU1224">
            <v>78.5</v>
          </cell>
          <cell r="EV1224">
            <v>74.75</v>
          </cell>
          <cell r="EW1224">
            <v>74.5</v>
          </cell>
          <cell r="EX1224">
            <v>76</v>
          </cell>
          <cell r="EY1224" t="str">
            <v/>
          </cell>
          <cell r="EZ1224">
            <v>0</v>
          </cell>
          <cell r="FA1224">
            <v>79.33</v>
          </cell>
          <cell r="FB1224">
            <v>71.25</v>
          </cell>
          <cell r="FC1224">
            <v>79</v>
          </cell>
          <cell r="FD1224">
            <v>72</v>
          </cell>
          <cell r="FE1224" t="str">
            <v/>
          </cell>
          <cell r="FF1224">
            <v>0</v>
          </cell>
          <cell r="FG1224">
            <v>79.33</v>
          </cell>
          <cell r="FH1224">
            <v>71.25</v>
          </cell>
          <cell r="FI1224">
            <v>79</v>
          </cell>
          <cell r="FJ1224">
            <v>72</v>
          </cell>
          <cell r="FK1224" t="str">
            <v/>
          </cell>
          <cell r="FL1224">
            <v>0</v>
          </cell>
          <cell r="FM1224">
            <v>79.33</v>
          </cell>
          <cell r="FN1224">
            <v>71.25</v>
          </cell>
          <cell r="FO1224">
            <v>79</v>
          </cell>
          <cell r="FP1224">
            <v>72</v>
          </cell>
          <cell r="FQ1224" t="str">
            <v/>
          </cell>
          <cell r="FR1224">
            <v>0</v>
          </cell>
          <cell r="FS1224">
            <v>79.33</v>
          </cell>
          <cell r="FT1224">
            <v>71.25</v>
          </cell>
          <cell r="FU1224">
            <v>79</v>
          </cell>
          <cell r="FV1224">
            <v>72</v>
          </cell>
          <cell r="FW1224" t="str">
            <v/>
          </cell>
          <cell r="FX1224">
            <v>0</v>
          </cell>
          <cell r="FY1224">
            <v>79.33</v>
          </cell>
          <cell r="FZ1224">
            <v>71.25</v>
          </cell>
          <cell r="GA1224">
            <v>79</v>
          </cell>
          <cell r="GB1224">
            <v>72</v>
          </cell>
          <cell r="GC1224" t="str">
            <v/>
          </cell>
          <cell r="GD1224">
            <v>0</v>
          </cell>
          <cell r="GE1224">
            <v>79.33</v>
          </cell>
          <cell r="GF1224">
            <v>71.25</v>
          </cell>
          <cell r="GG1224">
            <v>79</v>
          </cell>
          <cell r="GH1224">
            <v>72</v>
          </cell>
          <cell r="GI1224" t="str">
            <v/>
          </cell>
          <cell r="GJ1224">
            <v>0</v>
          </cell>
          <cell r="GK1224">
            <v>79.33</v>
          </cell>
          <cell r="GL1224">
            <v>71.25</v>
          </cell>
          <cell r="GM1224">
            <v>79</v>
          </cell>
          <cell r="GN1224">
            <v>72</v>
          </cell>
          <cell r="GO1224" t="str">
            <v/>
          </cell>
          <cell r="GP1224">
            <v>0</v>
          </cell>
          <cell r="GQ1224">
            <v>79.33</v>
          </cell>
          <cell r="GR1224">
            <v>71.25</v>
          </cell>
          <cell r="GS1224">
            <v>79</v>
          </cell>
          <cell r="GT1224">
            <v>72</v>
          </cell>
          <cell r="GU1224" t="str">
            <v/>
          </cell>
          <cell r="GV1224">
            <v>0</v>
          </cell>
          <cell r="GW1224">
            <v>81.92</v>
          </cell>
          <cell r="GX1224">
            <v>78.75</v>
          </cell>
          <cell r="GY1224">
            <v>70</v>
          </cell>
          <cell r="GZ1224">
            <v>78</v>
          </cell>
          <cell r="HA1224" t="str">
            <v>EKO-L</v>
          </cell>
          <cell r="HB1224">
            <v>0</v>
          </cell>
          <cell r="HC1224">
            <v>83.83</v>
          </cell>
          <cell r="HD1224">
            <v>75.75</v>
          </cell>
          <cell r="HE1224">
            <v>77.5</v>
          </cell>
          <cell r="HF1224">
            <v>79</v>
          </cell>
          <cell r="HH1224">
            <v>0</v>
          </cell>
          <cell r="HM1224" t="str">
            <v/>
          </cell>
          <cell r="HN1224" t="str">
            <v/>
          </cell>
          <cell r="HS1224">
            <v>0</v>
          </cell>
          <cell r="HT1224" t="str">
            <v>PKN</v>
          </cell>
          <cell r="HU1224">
            <v>0</v>
          </cell>
          <cell r="HV1224" t="str">
            <v>IND</v>
          </cell>
          <cell r="HW1224">
            <v>0</v>
          </cell>
          <cell r="HX1224" t="str">
            <v>MAT-W</v>
          </cell>
          <cell r="HY1224">
            <v>0</v>
          </cell>
          <cell r="HZ1224" t="str">
            <v>SEJ-W</v>
          </cell>
          <cell r="IA1224">
            <v>0</v>
          </cell>
          <cell r="IB1224" t="str">
            <v>IGR-W</v>
          </cell>
          <cell r="IC1224">
            <v>0</v>
          </cell>
          <cell r="ID1224" t="str">
            <v>SBO</v>
          </cell>
          <cell r="IE1224">
            <v>0</v>
          </cell>
          <cell r="IF1224" t="str">
            <v>PJO</v>
          </cell>
          <cell r="IG1224">
            <v>0</v>
          </cell>
          <cell r="IH1224" t="str">
            <v>PRA</v>
          </cell>
          <cell r="II1224">
            <v>0</v>
          </cell>
          <cell r="IJ1224" t="str">
            <v>JAW</v>
          </cell>
          <cell r="IK1224">
            <v>0</v>
          </cell>
          <cell r="IL1224" t="str">
            <v>ARB</v>
          </cell>
          <cell r="IM1224">
            <v>0</v>
          </cell>
          <cell r="IN1224" t="str">
            <v>PKM</v>
          </cell>
          <cell r="IO1224">
            <v>0</v>
          </cell>
          <cell r="IP1224" t="str">
            <v>MAT-P</v>
          </cell>
          <cell r="IQ1224">
            <v>0</v>
          </cell>
          <cell r="IR1224" t="str">
            <v>BIO-P</v>
          </cell>
          <cell r="IS1224">
            <v>0</v>
          </cell>
          <cell r="IT1224" t="str">
            <v>FIS-P</v>
          </cell>
          <cell r="IU1224">
            <v>0</v>
          </cell>
          <cell r="IV1224" t="str">
            <v>KIM-P</v>
          </cell>
          <cell r="IW1224">
            <v>0</v>
          </cell>
          <cell r="IX1224" t="str">
            <v>EKO-L</v>
          </cell>
          <cell r="IY1224">
            <v>0</v>
          </cell>
          <cell r="JA1224">
            <v>0</v>
          </cell>
        </row>
        <row r="1225">
          <cell r="Q1225" t="str">
            <v/>
          </cell>
          <cell r="AB1225" t="str">
            <v/>
          </cell>
          <cell r="AC1225">
            <v>20</v>
          </cell>
          <cell r="AI1225" t="str">
            <v/>
          </cell>
          <cell r="AJ1225">
            <v>0</v>
          </cell>
          <cell r="AK1225">
            <v>83.25</v>
          </cell>
          <cell r="AL1225">
            <v>84.5</v>
          </cell>
          <cell r="AM1225">
            <v>88</v>
          </cell>
          <cell r="AN1225">
            <v>80</v>
          </cell>
          <cell r="AO1225" t="str">
            <v/>
          </cell>
          <cell r="AP1225">
            <v>0</v>
          </cell>
          <cell r="AQ1225">
            <v>85</v>
          </cell>
          <cell r="AR1225">
            <v>0</v>
          </cell>
          <cell r="AS1225">
            <v>78.5</v>
          </cell>
          <cell r="AT1225">
            <v>81</v>
          </cell>
          <cell r="AU1225" t="str">
            <v/>
          </cell>
          <cell r="AV1225">
            <v>0</v>
          </cell>
          <cell r="AW1225">
            <v>81.83</v>
          </cell>
          <cell r="AX1225">
            <v>84</v>
          </cell>
          <cell r="AY1225">
            <v>88</v>
          </cell>
          <cell r="AZ1225">
            <v>80</v>
          </cell>
          <cell r="BA1225" t="str">
            <v/>
          </cell>
          <cell r="BB1225">
            <v>0</v>
          </cell>
          <cell r="BC1225">
            <v>86.75</v>
          </cell>
          <cell r="BD1225">
            <v>84.5</v>
          </cell>
          <cell r="BE1225">
            <v>88</v>
          </cell>
          <cell r="BF1225">
            <v>82</v>
          </cell>
          <cell r="BG1225" t="str">
            <v/>
          </cell>
          <cell r="BH1225">
            <v>0</v>
          </cell>
          <cell r="BI1225">
            <v>84.33</v>
          </cell>
          <cell r="BJ1225">
            <v>80</v>
          </cell>
          <cell r="BK1225">
            <v>77.75</v>
          </cell>
          <cell r="BL1225">
            <v>78</v>
          </cell>
          <cell r="BM1225" t="str">
            <v/>
          </cell>
          <cell r="BN1225">
            <v>0</v>
          </cell>
          <cell r="BO1225">
            <v>81.13</v>
          </cell>
          <cell r="BP1225">
            <v>78.25</v>
          </cell>
          <cell r="BQ1225">
            <v>77.75</v>
          </cell>
          <cell r="BR1225">
            <v>85</v>
          </cell>
          <cell r="BS1225" t="str">
            <v/>
          </cell>
          <cell r="BT1225">
            <v>0</v>
          </cell>
          <cell r="BU1225">
            <v>86.5</v>
          </cell>
          <cell r="BV1225">
            <v>84.25</v>
          </cell>
          <cell r="BW1225">
            <v>88.5</v>
          </cell>
          <cell r="BX1225">
            <v>88</v>
          </cell>
          <cell r="BY1225" t="str">
            <v/>
          </cell>
          <cell r="BZ1225">
            <v>0</v>
          </cell>
          <cell r="CA1225">
            <v>86.78</v>
          </cell>
          <cell r="CB1225">
            <v>81.75</v>
          </cell>
          <cell r="CC1225">
            <v>81</v>
          </cell>
          <cell r="CD1225">
            <v>82</v>
          </cell>
          <cell r="CE1225" t="str">
            <v/>
          </cell>
          <cell r="CF1225">
            <v>0</v>
          </cell>
          <cell r="CG1225">
            <v>86.25</v>
          </cell>
          <cell r="CH1225">
            <v>76.25</v>
          </cell>
          <cell r="CI1225">
            <v>78</v>
          </cell>
          <cell r="CJ1225">
            <v>82</v>
          </cell>
          <cell r="CK1225" t="str">
            <v/>
          </cell>
          <cell r="CL1225">
            <v>0</v>
          </cell>
          <cell r="CM1225">
            <v>76.17</v>
          </cell>
          <cell r="CN1225">
            <v>83.5</v>
          </cell>
          <cell r="CO1225">
            <v>80</v>
          </cell>
          <cell r="CP1225">
            <v>78</v>
          </cell>
          <cell r="CQ1225" t="str">
            <v/>
          </cell>
          <cell r="CR1225">
            <v>0</v>
          </cell>
          <cell r="CS1225">
            <v>82.08</v>
          </cell>
          <cell r="CT1225">
            <v>89.75</v>
          </cell>
          <cell r="CU1225">
            <v>86.5</v>
          </cell>
          <cell r="CV1225">
            <v>83</v>
          </cell>
          <cell r="CW1225" t="str">
            <v/>
          </cell>
          <cell r="CX1225">
            <v>0</v>
          </cell>
          <cell r="CY1225">
            <v>82.44</v>
          </cell>
          <cell r="CZ1225">
            <v>83.75</v>
          </cell>
          <cell r="DA1225">
            <v>76.75</v>
          </cell>
          <cell r="DB1225">
            <v>83</v>
          </cell>
          <cell r="DC1225" t="str">
            <v/>
          </cell>
          <cell r="DD1225">
            <v>0</v>
          </cell>
          <cell r="DE1225">
            <v>91</v>
          </cell>
          <cell r="DF1225">
            <v>81</v>
          </cell>
          <cell r="DG1225">
            <v>81.75</v>
          </cell>
          <cell r="DH1225">
            <v>88</v>
          </cell>
          <cell r="DI1225" t="str">
            <v/>
          </cell>
          <cell r="DJ1225">
            <v>0</v>
          </cell>
          <cell r="DK1225">
            <v>0</v>
          </cell>
          <cell r="DL1225">
            <v>0</v>
          </cell>
          <cell r="DM1225">
            <v>0</v>
          </cell>
          <cell r="DN1225">
            <v>85</v>
          </cell>
          <cell r="DO1225" t="str">
            <v/>
          </cell>
          <cell r="DP1225">
            <v>0</v>
          </cell>
          <cell r="DQ1225">
            <v>89</v>
          </cell>
          <cell r="DR1225">
            <v>85.5</v>
          </cell>
          <cell r="DS1225">
            <v>91.5</v>
          </cell>
          <cell r="DT1225">
            <v>82</v>
          </cell>
          <cell r="DU1225" t="str">
            <v/>
          </cell>
          <cell r="DV1225">
            <v>0</v>
          </cell>
          <cell r="DW1225">
            <v>91</v>
          </cell>
          <cell r="DX1225">
            <v>86.75</v>
          </cell>
          <cell r="DY1225">
            <v>79.75</v>
          </cell>
          <cell r="DZ1225">
            <v>85</v>
          </cell>
          <cell r="EA1225" t="str">
            <v/>
          </cell>
          <cell r="EB1225">
            <v>0</v>
          </cell>
          <cell r="EC1225">
            <v>79.78</v>
          </cell>
          <cell r="ED1225">
            <v>78.25</v>
          </cell>
          <cell r="EE1225">
            <v>84.25</v>
          </cell>
          <cell r="EF1225">
            <v>77</v>
          </cell>
          <cell r="EG1225" t="str">
            <v/>
          </cell>
          <cell r="EH1225">
            <v>0</v>
          </cell>
          <cell r="EI1225">
            <v>78.5</v>
          </cell>
          <cell r="EJ1225">
            <v>74.75</v>
          </cell>
          <cell r="EK1225">
            <v>74.5</v>
          </cell>
          <cell r="EL1225">
            <v>76</v>
          </cell>
          <cell r="EM1225" t="str">
            <v/>
          </cell>
          <cell r="EN1225">
            <v>0</v>
          </cell>
          <cell r="EO1225">
            <v>78.5</v>
          </cell>
          <cell r="EP1225">
            <v>74.75</v>
          </cell>
          <cell r="EQ1225">
            <v>74.5</v>
          </cell>
          <cell r="ER1225">
            <v>76</v>
          </cell>
          <cell r="ES1225" t="str">
            <v/>
          </cell>
          <cell r="ET1225">
            <v>0</v>
          </cell>
          <cell r="EU1225">
            <v>78.5</v>
          </cell>
          <cell r="EV1225">
            <v>74.75</v>
          </cell>
          <cell r="EW1225">
            <v>74.5</v>
          </cell>
          <cell r="EX1225">
            <v>76</v>
          </cell>
          <cell r="EY1225" t="str">
            <v/>
          </cell>
          <cell r="EZ1225">
            <v>0</v>
          </cell>
          <cell r="FA1225">
            <v>79.33</v>
          </cell>
          <cell r="FB1225">
            <v>71.25</v>
          </cell>
          <cell r="FC1225">
            <v>79</v>
          </cell>
          <cell r="FD1225">
            <v>72</v>
          </cell>
          <cell r="FE1225" t="str">
            <v/>
          </cell>
          <cell r="FF1225">
            <v>0</v>
          </cell>
          <cell r="FG1225">
            <v>79.33</v>
          </cell>
          <cell r="FH1225">
            <v>71.25</v>
          </cell>
          <cell r="FI1225">
            <v>79</v>
          </cell>
          <cell r="FJ1225">
            <v>72</v>
          </cell>
          <cell r="FK1225" t="str">
            <v/>
          </cell>
          <cell r="FL1225">
            <v>0</v>
          </cell>
          <cell r="FM1225">
            <v>79.33</v>
          </cell>
          <cell r="FN1225">
            <v>71.25</v>
          </cell>
          <cell r="FO1225">
            <v>79</v>
          </cell>
          <cell r="FP1225">
            <v>72</v>
          </cell>
          <cell r="FQ1225" t="str">
            <v/>
          </cell>
          <cell r="FR1225">
            <v>0</v>
          </cell>
          <cell r="FS1225">
            <v>79.33</v>
          </cell>
          <cell r="FT1225">
            <v>71.25</v>
          </cell>
          <cell r="FU1225">
            <v>79</v>
          </cell>
          <cell r="FV1225">
            <v>72</v>
          </cell>
          <cell r="FW1225" t="str">
            <v/>
          </cell>
          <cell r="FX1225">
            <v>0</v>
          </cell>
          <cell r="FY1225">
            <v>79.33</v>
          </cell>
          <cell r="FZ1225">
            <v>71.25</v>
          </cell>
          <cell r="GA1225">
            <v>79</v>
          </cell>
          <cell r="GB1225">
            <v>72</v>
          </cell>
          <cell r="GC1225" t="str">
            <v/>
          </cell>
          <cell r="GD1225">
            <v>0</v>
          </cell>
          <cell r="GE1225">
            <v>79.33</v>
          </cell>
          <cell r="GF1225">
            <v>71.25</v>
          </cell>
          <cell r="GG1225">
            <v>79</v>
          </cell>
          <cell r="GH1225">
            <v>72</v>
          </cell>
          <cell r="GI1225" t="str">
            <v/>
          </cell>
          <cell r="GJ1225">
            <v>0</v>
          </cell>
          <cell r="GK1225">
            <v>79.33</v>
          </cell>
          <cell r="GL1225">
            <v>71.25</v>
          </cell>
          <cell r="GM1225">
            <v>79</v>
          </cell>
          <cell r="GN1225">
            <v>72</v>
          </cell>
          <cell r="GO1225" t="str">
            <v/>
          </cell>
          <cell r="GP1225">
            <v>0</v>
          </cell>
          <cell r="GQ1225">
            <v>79.33</v>
          </cell>
          <cell r="GR1225">
            <v>71.25</v>
          </cell>
          <cell r="GS1225">
            <v>79</v>
          </cell>
          <cell r="GT1225">
            <v>72</v>
          </cell>
          <cell r="GU1225" t="str">
            <v/>
          </cell>
          <cell r="GV1225">
            <v>0</v>
          </cell>
          <cell r="GW1225">
            <v>81.92</v>
          </cell>
          <cell r="GX1225">
            <v>78.75</v>
          </cell>
          <cell r="GY1225">
            <v>70</v>
          </cell>
          <cell r="GZ1225">
            <v>78</v>
          </cell>
          <cell r="HA1225" t="str">
            <v>EKO-L</v>
          </cell>
          <cell r="HB1225">
            <v>0</v>
          </cell>
          <cell r="HC1225">
            <v>83.83</v>
          </cell>
          <cell r="HD1225">
            <v>75.75</v>
          </cell>
          <cell r="HE1225">
            <v>77.5</v>
          </cell>
          <cell r="HF1225">
            <v>79</v>
          </cell>
          <cell r="HH1225">
            <v>0</v>
          </cell>
          <cell r="HM1225" t="str">
            <v/>
          </cell>
          <cell r="HN1225" t="str">
            <v/>
          </cell>
          <cell r="HS1225">
            <v>0</v>
          </cell>
          <cell r="HT1225" t="str">
            <v>PKN</v>
          </cell>
          <cell r="HU1225">
            <v>0</v>
          </cell>
          <cell r="HV1225" t="str">
            <v>IND</v>
          </cell>
          <cell r="HW1225">
            <v>0</v>
          </cell>
          <cell r="HX1225" t="str">
            <v>MAT-W</v>
          </cell>
          <cell r="HY1225">
            <v>0</v>
          </cell>
          <cell r="HZ1225" t="str">
            <v>SEJ-W</v>
          </cell>
          <cell r="IA1225">
            <v>0</v>
          </cell>
          <cell r="IB1225" t="str">
            <v>IGR-W</v>
          </cell>
          <cell r="IC1225">
            <v>0</v>
          </cell>
          <cell r="ID1225" t="str">
            <v>SBO</v>
          </cell>
          <cell r="IE1225">
            <v>0</v>
          </cell>
          <cell r="IF1225" t="str">
            <v>PJO</v>
          </cell>
          <cell r="IG1225">
            <v>0</v>
          </cell>
          <cell r="IH1225" t="str">
            <v>PRA</v>
          </cell>
          <cell r="II1225">
            <v>0</v>
          </cell>
          <cell r="IJ1225" t="str">
            <v>JAW</v>
          </cell>
          <cell r="IK1225">
            <v>0</v>
          </cell>
          <cell r="IL1225" t="str">
            <v>ARB</v>
          </cell>
          <cell r="IM1225">
            <v>0</v>
          </cell>
          <cell r="IN1225" t="str">
            <v>PKM</v>
          </cell>
          <cell r="IO1225">
            <v>0</v>
          </cell>
          <cell r="IP1225" t="str">
            <v>MAT-P</v>
          </cell>
          <cell r="IQ1225">
            <v>0</v>
          </cell>
          <cell r="IR1225" t="str">
            <v>BIO-P</v>
          </cell>
          <cell r="IS1225">
            <v>0</v>
          </cell>
          <cell r="IT1225" t="str">
            <v>FIS-P</v>
          </cell>
          <cell r="IU1225">
            <v>0</v>
          </cell>
          <cell r="IV1225" t="str">
            <v>KIM-P</v>
          </cell>
          <cell r="IW1225">
            <v>0</v>
          </cell>
          <cell r="IX1225" t="str">
            <v>EKO-L</v>
          </cell>
          <cell r="IY1225">
            <v>0</v>
          </cell>
          <cell r="JA1225">
            <v>0</v>
          </cell>
        </row>
        <row r="1226">
          <cell r="Q1226" t="str">
            <v/>
          </cell>
          <cell r="AB1226" t="str">
            <v/>
          </cell>
          <cell r="AC1226">
            <v>21</v>
          </cell>
          <cell r="AI1226" t="str">
            <v/>
          </cell>
          <cell r="AJ1226">
            <v>0</v>
          </cell>
          <cell r="AK1226">
            <v>83.25</v>
          </cell>
          <cell r="AL1226">
            <v>84.5</v>
          </cell>
          <cell r="AM1226">
            <v>88</v>
          </cell>
          <cell r="AN1226">
            <v>80</v>
          </cell>
          <cell r="AO1226" t="str">
            <v/>
          </cell>
          <cell r="AP1226">
            <v>0</v>
          </cell>
          <cell r="AQ1226">
            <v>85</v>
          </cell>
          <cell r="AR1226">
            <v>0</v>
          </cell>
          <cell r="AS1226">
            <v>78.5</v>
          </cell>
          <cell r="AT1226">
            <v>81</v>
          </cell>
          <cell r="AU1226" t="str">
            <v/>
          </cell>
          <cell r="AV1226">
            <v>0</v>
          </cell>
          <cell r="AW1226">
            <v>81.83</v>
          </cell>
          <cell r="AX1226">
            <v>84</v>
          </cell>
          <cell r="AY1226">
            <v>88</v>
          </cell>
          <cell r="AZ1226">
            <v>80</v>
          </cell>
          <cell r="BA1226" t="str">
            <v/>
          </cell>
          <cell r="BB1226">
            <v>0</v>
          </cell>
          <cell r="BC1226">
            <v>86.75</v>
          </cell>
          <cell r="BD1226">
            <v>84.5</v>
          </cell>
          <cell r="BE1226">
            <v>88</v>
          </cell>
          <cell r="BF1226">
            <v>82</v>
          </cell>
          <cell r="BG1226" t="str">
            <v/>
          </cell>
          <cell r="BH1226">
            <v>0</v>
          </cell>
          <cell r="BI1226">
            <v>84.33</v>
          </cell>
          <cell r="BJ1226">
            <v>80</v>
          </cell>
          <cell r="BK1226">
            <v>77.75</v>
          </cell>
          <cell r="BL1226">
            <v>78</v>
          </cell>
          <cell r="BM1226" t="str">
            <v/>
          </cell>
          <cell r="BN1226">
            <v>0</v>
          </cell>
          <cell r="BO1226">
            <v>81.13</v>
          </cell>
          <cell r="BP1226">
            <v>78.25</v>
          </cell>
          <cell r="BQ1226">
            <v>77.75</v>
          </cell>
          <cell r="BR1226">
            <v>85</v>
          </cell>
          <cell r="BS1226" t="str">
            <v/>
          </cell>
          <cell r="BT1226">
            <v>0</v>
          </cell>
          <cell r="BU1226">
            <v>86.5</v>
          </cell>
          <cell r="BV1226">
            <v>84.25</v>
          </cell>
          <cell r="BW1226">
            <v>88.5</v>
          </cell>
          <cell r="BX1226">
            <v>88</v>
          </cell>
          <cell r="BY1226" t="str">
            <v/>
          </cell>
          <cell r="BZ1226">
            <v>0</v>
          </cell>
          <cell r="CA1226">
            <v>86.78</v>
          </cell>
          <cell r="CB1226">
            <v>81.75</v>
          </cell>
          <cell r="CC1226">
            <v>81</v>
          </cell>
          <cell r="CD1226">
            <v>82</v>
          </cell>
          <cell r="CE1226" t="str">
            <v/>
          </cell>
          <cell r="CF1226">
            <v>0</v>
          </cell>
          <cell r="CG1226">
            <v>86.25</v>
          </cell>
          <cell r="CH1226">
            <v>76.25</v>
          </cell>
          <cell r="CI1226">
            <v>78</v>
          </cell>
          <cell r="CJ1226">
            <v>82</v>
          </cell>
          <cell r="CK1226" t="str">
            <v/>
          </cell>
          <cell r="CL1226">
            <v>0</v>
          </cell>
          <cell r="CM1226">
            <v>76.17</v>
          </cell>
          <cell r="CN1226">
            <v>83.5</v>
          </cell>
          <cell r="CO1226">
            <v>80</v>
          </cell>
          <cell r="CP1226">
            <v>78</v>
          </cell>
          <cell r="CQ1226" t="str">
            <v/>
          </cell>
          <cell r="CR1226">
            <v>0</v>
          </cell>
          <cell r="CS1226">
            <v>82.08</v>
          </cell>
          <cell r="CT1226">
            <v>89.75</v>
          </cell>
          <cell r="CU1226">
            <v>86.5</v>
          </cell>
          <cell r="CV1226">
            <v>83</v>
          </cell>
          <cell r="CW1226" t="str">
            <v/>
          </cell>
          <cell r="CX1226">
            <v>0</v>
          </cell>
          <cell r="CY1226">
            <v>82.44</v>
          </cell>
          <cell r="CZ1226">
            <v>83.75</v>
          </cell>
          <cell r="DA1226">
            <v>76.75</v>
          </cell>
          <cell r="DB1226">
            <v>83</v>
          </cell>
          <cell r="DC1226" t="str">
            <v/>
          </cell>
          <cell r="DD1226">
            <v>0</v>
          </cell>
          <cell r="DE1226">
            <v>91</v>
          </cell>
          <cell r="DF1226">
            <v>81</v>
          </cell>
          <cell r="DG1226">
            <v>81.75</v>
          </cell>
          <cell r="DH1226">
            <v>88</v>
          </cell>
          <cell r="DI1226" t="str">
            <v/>
          </cell>
          <cell r="DJ1226">
            <v>0</v>
          </cell>
          <cell r="DK1226">
            <v>0</v>
          </cell>
          <cell r="DL1226">
            <v>0</v>
          </cell>
          <cell r="DM1226">
            <v>0</v>
          </cell>
          <cell r="DN1226">
            <v>85</v>
          </cell>
          <cell r="DO1226" t="str">
            <v/>
          </cell>
          <cell r="DP1226">
            <v>0</v>
          </cell>
          <cell r="DQ1226">
            <v>89</v>
          </cell>
          <cell r="DR1226">
            <v>85.5</v>
          </cell>
          <cell r="DS1226">
            <v>91.5</v>
          </cell>
          <cell r="DT1226">
            <v>82</v>
          </cell>
          <cell r="DU1226" t="str">
            <v/>
          </cell>
          <cell r="DV1226">
            <v>0</v>
          </cell>
          <cell r="DW1226">
            <v>91</v>
          </cell>
          <cell r="DX1226">
            <v>86.75</v>
          </cell>
          <cell r="DY1226">
            <v>79.75</v>
          </cell>
          <cell r="DZ1226">
            <v>85</v>
          </cell>
          <cell r="EA1226" t="str">
            <v/>
          </cell>
          <cell r="EB1226">
            <v>0</v>
          </cell>
          <cell r="EC1226">
            <v>79.78</v>
          </cell>
          <cell r="ED1226">
            <v>78.25</v>
          </cell>
          <cell r="EE1226">
            <v>84.25</v>
          </cell>
          <cell r="EF1226">
            <v>77</v>
          </cell>
          <cell r="EG1226" t="str">
            <v/>
          </cell>
          <cell r="EH1226">
            <v>0</v>
          </cell>
          <cell r="EI1226">
            <v>78.5</v>
          </cell>
          <cell r="EJ1226">
            <v>74.75</v>
          </cell>
          <cell r="EK1226">
            <v>74.5</v>
          </cell>
          <cell r="EL1226">
            <v>76</v>
          </cell>
          <cell r="EM1226" t="str">
            <v/>
          </cell>
          <cell r="EN1226">
            <v>0</v>
          </cell>
          <cell r="EO1226">
            <v>78.5</v>
          </cell>
          <cell r="EP1226">
            <v>74.75</v>
          </cell>
          <cell r="EQ1226">
            <v>74.5</v>
          </cell>
          <cell r="ER1226">
            <v>76</v>
          </cell>
          <cell r="ES1226" t="str">
            <v/>
          </cell>
          <cell r="ET1226">
            <v>0</v>
          </cell>
          <cell r="EU1226">
            <v>78.5</v>
          </cell>
          <cell r="EV1226">
            <v>74.75</v>
          </cell>
          <cell r="EW1226">
            <v>74.5</v>
          </cell>
          <cell r="EX1226">
            <v>76</v>
          </cell>
          <cell r="EY1226" t="str">
            <v/>
          </cell>
          <cell r="EZ1226">
            <v>0</v>
          </cell>
          <cell r="FA1226">
            <v>79.33</v>
          </cell>
          <cell r="FB1226">
            <v>71.25</v>
          </cell>
          <cell r="FC1226">
            <v>79</v>
          </cell>
          <cell r="FD1226">
            <v>72</v>
          </cell>
          <cell r="FE1226" t="str">
            <v/>
          </cell>
          <cell r="FF1226">
            <v>0</v>
          </cell>
          <cell r="FG1226">
            <v>79.33</v>
          </cell>
          <cell r="FH1226">
            <v>71.25</v>
          </cell>
          <cell r="FI1226">
            <v>79</v>
          </cell>
          <cell r="FJ1226">
            <v>72</v>
          </cell>
          <cell r="FK1226" t="str">
            <v/>
          </cell>
          <cell r="FL1226">
            <v>0</v>
          </cell>
          <cell r="FM1226">
            <v>79.33</v>
          </cell>
          <cell r="FN1226">
            <v>71.25</v>
          </cell>
          <cell r="FO1226">
            <v>79</v>
          </cell>
          <cell r="FP1226">
            <v>72</v>
          </cell>
          <cell r="FQ1226" t="str">
            <v/>
          </cell>
          <cell r="FR1226">
            <v>0</v>
          </cell>
          <cell r="FS1226">
            <v>79.33</v>
          </cell>
          <cell r="FT1226">
            <v>71.25</v>
          </cell>
          <cell r="FU1226">
            <v>79</v>
          </cell>
          <cell r="FV1226">
            <v>72</v>
          </cell>
          <cell r="FW1226" t="str">
            <v/>
          </cell>
          <cell r="FX1226">
            <v>0</v>
          </cell>
          <cell r="FY1226">
            <v>79.33</v>
          </cell>
          <cell r="FZ1226">
            <v>71.25</v>
          </cell>
          <cell r="GA1226">
            <v>79</v>
          </cell>
          <cell r="GB1226">
            <v>72</v>
          </cell>
          <cell r="GC1226" t="str">
            <v/>
          </cell>
          <cell r="GD1226">
            <v>0</v>
          </cell>
          <cell r="GE1226">
            <v>79.33</v>
          </cell>
          <cell r="GF1226">
            <v>71.25</v>
          </cell>
          <cell r="GG1226">
            <v>79</v>
          </cell>
          <cell r="GH1226">
            <v>72</v>
          </cell>
          <cell r="GI1226" t="str">
            <v/>
          </cell>
          <cell r="GJ1226">
            <v>0</v>
          </cell>
          <cell r="GK1226">
            <v>79.33</v>
          </cell>
          <cell r="GL1226">
            <v>71.25</v>
          </cell>
          <cell r="GM1226">
            <v>79</v>
          </cell>
          <cell r="GN1226">
            <v>72</v>
          </cell>
          <cell r="GO1226" t="str">
            <v/>
          </cell>
          <cell r="GP1226">
            <v>0</v>
          </cell>
          <cell r="GQ1226">
            <v>79.33</v>
          </cell>
          <cell r="GR1226">
            <v>71.25</v>
          </cell>
          <cell r="GS1226">
            <v>79</v>
          </cell>
          <cell r="GT1226">
            <v>72</v>
          </cell>
          <cell r="GU1226" t="str">
            <v/>
          </cell>
          <cell r="GV1226">
            <v>0</v>
          </cell>
          <cell r="GW1226">
            <v>81.92</v>
          </cell>
          <cell r="GX1226">
            <v>78.75</v>
          </cell>
          <cell r="GY1226">
            <v>70</v>
          </cell>
          <cell r="GZ1226">
            <v>78</v>
          </cell>
          <cell r="HA1226" t="str">
            <v>EKO-L</v>
          </cell>
          <cell r="HB1226">
            <v>0</v>
          </cell>
          <cell r="HC1226">
            <v>83.83</v>
          </cell>
          <cell r="HD1226">
            <v>75.75</v>
          </cell>
          <cell r="HE1226">
            <v>77.5</v>
          </cell>
          <cell r="HF1226">
            <v>79</v>
          </cell>
          <cell r="HH1226">
            <v>0</v>
          </cell>
          <cell r="HM1226" t="str">
            <v/>
          </cell>
          <cell r="HN1226" t="str">
            <v/>
          </cell>
          <cell r="HS1226">
            <v>0</v>
          </cell>
          <cell r="HT1226" t="str">
            <v>PKN</v>
          </cell>
          <cell r="HU1226">
            <v>0</v>
          </cell>
          <cell r="HV1226" t="str">
            <v>IND</v>
          </cell>
          <cell r="HW1226">
            <v>0</v>
          </cell>
          <cell r="HX1226" t="str">
            <v>MAT-W</v>
          </cell>
          <cell r="HY1226">
            <v>0</v>
          </cell>
          <cell r="HZ1226" t="str">
            <v>SEJ-W</v>
          </cell>
          <cell r="IA1226">
            <v>0</v>
          </cell>
          <cell r="IB1226" t="str">
            <v>IGR-W</v>
          </cell>
          <cell r="IC1226">
            <v>0</v>
          </cell>
          <cell r="ID1226" t="str">
            <v>SBO</v>
          </cell>
          <cell r="IE1226">
            <v>0</v>
          </cell>
          <cell r="IF1226" t="str">
            <v>PJO</v>
          </cell>
          <cell r="IG1226">
            <v>0</v>
          </cell>
          <cell r="IH1226" t="str">
            <v>PRA</v>
          </cell>
          <cell r="II1226">
            <v>0</v>
          </cell>
          <cell r="IJ1226" t="str">
            <v>JAW</v>
          </cell>
          <cell r="IK1226">
            <v>0</v>
          </cell>
          <cell r="IL1226" t="str">
            <v>ARB</v>
          </cell>
          <cell r="IM1226">
            <v>0</v>
          </cell>
          <cell r="IN1226" t="str">
            <v>PKM</v>
          </cell>
          <cell r="IO1226">
            <v>0</v>
          </cell>
          <cell r="IP1226" t="str">
            <v>MAT-P</v>
          </cell>
          <cell r="IQ1226">
            <v>0</v>
          </cell>
          <cell r="IR1226" t="str">
            <v>BIO-P</v>
          </cell>
          <cell r="IS1226">
            <v>0</v>
          </cell>
          <cell r="IT1226" t="str">
            <v>FIS-P</v>
          </cell>
          <cell r="IU1226">
            <v>0</v>
          </cell>
          <cell r="IV1226" t="str">
            <v>KIM-P</v>
          </cell>
          <cell r="IW1226">
            <v>0</v>
          </cell>
          <cell r="IX1226" t="str">
            <v>EKO-L</v>
          </cell>
          <cell r="IY1226">
            <v>0</v>
          </cell>
          <cell r="JA1226">
            <v>0</v>
          </cell>
        </row>
        <row r="1227">
          <cell r="Q1227" t="str">
            <v/>
          </cell>
          <cell r="AB1227" t="str">
            <v/>
          </cell>
          <cell r="AC1227">
            <v>22</v>
          </cell>
          <cell r="AI1227" t="str">
            <v/>
          </cell>
          <cell r="AJ1227">
            <v>0</v>
          </cell>
          <cell r="AK1227">
            <v>83.25</v>
          </cell>
          <cell r="AL1227">
            <v>84.5</v>
          </cell>
          <cell r="AM1227">
            <v>88</v>
          </cell>
          <cell r="AN1227">
            <v>80</v>
          </cell>
          <cell r="AO1227" t="str">
            <v/>
          </cell>
          <cell r="AP1227">
            <v>0</v>
          </cell>
          <cell r="AQ1227">
            <v>85</v>
          </cell>
          <cell r="AR1227">
            <v>0</v>
          </cell>
          <cell r="AS1227">
            <v>78.5</v>
          </cell>
          <cell r="AT1227">
            <v>81</v>
          </cell>
          <cell r="AU1227" t="str">
            <v/>
          </cell>
          <cell r="AV1227">
            <v>0</v>
          </cell>
          <cell r="AW1227">
            <v>81.83</v>
          </cell>
          <cell r="AX1227">
            <v>84</v>
          </cell>
          <cell r="AY1227">
            <v>88</v>
          </cell>
          <cell r="AZ1227">
            <v>80</v>
          </cell>
          <cell r="BA1227" t="str">
            <v/>
          </cell>
          <cell r="BB1227">
            <v>0</v>
          </cell>
          <cell r="BC1227">
            <v>86.75</v>
          </cell>
          <cell r="BD1227">
            <v>84.5</v>
          </cell>
          <cell r="BE1227">
            <v>88</v>
          </cell>
          <cell r="BF1227">
            <v>82</v>
          </cell>
          <cell r="BG1227" t="str">
            <v/>
          </cell>
          <cell r="BH1227">
            <v>0</v>
          </cell>
          <cell r="BI1227">
            <v>84.33</v>
          </cell>
          <cell r="BJ1227">
            <v>80</v>
          </cell>
          <cell r="BK1227">
            <v>77.75</v>
          </cell>
          <cell r="BL1227">
            <v>78</v>
          </cell>
          <cell r="BM1227" t="str">
            <v/>
          </cell>
          <cell r="BN1227">
            <v>0</v>
          </cell>
          <cell r="BO1227">
            <v>81.13</v>
          </cell>
          <cell r="BP1227">
            <v>78.25</v>
          </cell>
          <cell r="BQ1227">
            <v>77.75</v>
          </cell>
          <cell r="BR1227">
            <v>85</v>
          </cell>
          <cell r="BS1227" t="str">
            <v/>
          </cell>
          <cell r="BT1227">
            <v>0</v>
          </cell>
          <cell r="BU1227">
            <v>86.5</v>
          </cell>
          <cell r="BV1227">
            <v>84.25</v>
          </cell>
          <cell r="BW1227">
            <v>88.5</v>
          </cell>
          <cell r="BX1227">
            <v>88</v>
          </cell>
          <cell r="BY1227" t="str">
            <v/>
          </cell>
          <cell r="BZ1227">
            <v>0</v>
          </cell>
          <cell r="CA1227">
            <v>86.78</v>
          </cell>
          <cell r="CB1227">
            <v>81.75</v>
          </cell>
          <cell r="CC1227">
            <v>81</v>
          </cell>
          <cell r="CD1227">
            <v>82</v>
          </cell>
          <cell r="CE1227" t="str">
            <v/>
          </cell>
          <cell r="CF1227">
            <v>0</v>
          </cell>
          <cell r="CG1227">
            <v>86.25</v>
          </cell>
          <cell r="CH1227">
            <v>76.25</v>
          </cell>
          <cell r="CI1227">
            <v>78</v>
          </cell>
          <cell r="CJ1227">
            <v>82</v>
          </cell>
          <cell r="CK1227" t="str">
            <v/>
          </cell>
          <cell r="CL1227">
            <v>0</v>
          </cell>
          <cell r="CM1227">
            <v>76.17</v>
          </cell>
          <cell r="CN1227">
            <v>83.5</v>
          </cell>
          <cell r="CO1227">
            <v>80</v>
          </cell>
          <cell r="CP1227">
            <v>78</v>
          </cell>
          <cell r="CQ1227" t="str">
            <v/>
          </cell>
          <cell r="CR1227">
            <v>0</v>
          </cell>
          <cell r="CS1227">
            <v>82.08</v>
          </cell>
          <cell r="CT1227">
            <v>89.75</v>
          </cell>
          <cell r="CU1227">
            <v>86.5</v>
          </cell>
          <cell r="CV1227">
            <v>83</v>
          </cell>
          <cell r="CW1227" t="str">
            <v/>
          </cell>
          <cell r="CX1227">
            <v>0</v>
          </cell>
          <cell r="CY1227">
            <v>82.44</v>
          </cell>
          <cell r="CZ1227">
            <v>83.75</v>
          </cell>
          <cell r="DA1227">
            <v>76.75</v>
          </cell>
          <cell r="DB1227">
            <v>83</v>
          </cell>
          <cell r="DC1227" t="str">
            <v/>
          </cell>
          <cell r="DD1227">
            <v>0</v>
          </cell>
          <cell r="DE1227">
            <v>91</v>
          </cell>
          <cell r="DF1227">
            <v>81</v>
          </cell>
          <cell r="DG1227">
            <v>81.75</v>
          </cell>
          <cell r="DH1227">
            <v>88</v>
          </cell>
          <cell r="DI1227" t="str">
            <v/>
          </cell>
          <cell r="DJ1227">
            <v>0</v>
          </cell>
          <cell r="DK1227">
            <v>0</v>
          </cell>
          <cell r="DL1227">
            <v>0</v>
          </cell>
          <cell r="DM1227">
            <v>0</v>
          </cell>
          <cell r="DN1227">
            <v>85</v>
          </cell>
          <cell r="DO1227" t="str">
            <v/>
          </cell>
          <cell r="DP1227">
            <v>0</v>
          </cell>
          <cell r="DQ1227">
            <v>89</v>
          </cell>
          <cell r="DR1227">
            <v>85.5</v>
          </cell>
          <cell r="DS1227">
            <v>91.5</v>
          </cell>
          <cell r="DT1227">
            <v>82</v>
          </cell>
          <cell r="DU1227" t="str">
            <v/>
          </cell>
          <cell r="DV1227">
            <v>0</v>
          </cell>
          <cell r="DW1227">
            <v>91</v>
          </cell>
          <cell r="DX1227">
            <v>86.75</v>
          </cell>
          <cell r="DY1227">
            <v>79.75</v>
          </cell>
          <cell r="DZ1227">
            <v>85</v>
          </cell>
          <cell r="EA1227" t="str">
            <v/>
          </cell>
          <cell r="EB1227">
            <v>0</v>
          </cell>
          <cell r="EC1227">
            <v>79.78</v>
          </cell>
          <cell r="ED1227">
            <v>78.25</v>
          </cell>
          <cell r="EE1227">
            <v>84.25</v>
          </cell>
          <cell r="EF1227">
            <v>77</v>
          </cell>
          <cell r="EG1227" t="str">
            <v/>
          </cell>
          <cell r="EH1227">
            <v>0</v>
          </cell>
          <cell r="EI1227">
            <v>78.5</v>
          </cell>
          <cell r="EJ1227">
            <v>74.75</v>
          </cell>
          <cell r="EK1227">
            <v>74.5</v>
          </cell>
          <cell r="EL1227">
            <v>76</v>
          </cell>
          <cell r="EM1227" t="str">
            <v/>
          </cell>
          <cell r="EN1227">
            <v>0</v>
          </cell>
          <cell r="EO1227">
            <v>78.5</v>
          </cell>
          <cell r="EP1227">
            <v>74.75</v>
          </cell>
          <cell r="EQ1227">
            <v>74.5</v>
          </cell>
          <cell r="ER1227">
            <v>76</v>
          </cell>
          <cell r="ES1227" t="str">
            <v/>
          </cell>
          <cell r="ET1227">
            <v>0</v>
          </cell>
          <cell r="EU1227">
            <v>78.5</v>
          </cell>
          <cell r="EV1227">
            <v>74.75</v>
          </cell>
          <cell r="EW1227">
            <v>74.5</v>
          </cell>
          <cell r="EX1227">
            <v>76</v>
          </cell>
          <cell r="EY1227" t="str">
            <v/>
          </cell>
          <cell r="EZ1227">
            <v>0</v>
          </cell>
          <cell r="FA1227">
            <v>79.33</v>
          </cell>
          <cell r="FB1227">
            <v>71.25</v>
          </cell>
          <cell r="FC1227">
            <v>79</v>
          </cell>
          <cell r="FD1227">
            <v>72</v>
          </cell>
          <cell r="FE1227" t="str">
            <v/>
          </cell>
          <cell r="FF1227">
            <v>0</v>
          </cell>
          <cell r="FG1227">
            <v>79.33</v>
          </cell>
          <cell r="FH1227">
            <v>71.25</v>
          </cell>
          <cell r="FI1227">
            <v>79</v>
          </cell>
          <cell r="FJ1227">
            <v>72</v>
          </cell>
          <cell r="FK1227" t="str">
            <v/>
          </cell>
          <cell r="FL1227">
            <v>0</v>
          </cell>
          <cell r="FM1227">
            <v>79.33</v>
          </cell>
          <cell r="FN1227">
            <v>71.25</v>
          </cell>
          <cell r="FO1227">
            <v>79</v>
          </cell>
          <cell r="FP1227">
            <v>72</v>
          </cell>
          <cell r="FQ1227" t="str">
            <v/>
          </cell>
          <cell r="FR1227">
            <v>0</v>
          </cell>
          <cell r="FS1227">
            <v>79.33</v>
          </cell>
          <cell r="FT1227">
            <v>71.25</v>
          </cell>
          <cell r="FU1227">
            <v>79</v>
          </cell>
          <cell r="FV1227">
            <v>72</v>
          </cell>
          <cell r="FW1227" t="str">
            <v/>
          </cell>
          <cell r="FX1227">
            <v>0</v>
          </cell>
          <cell r="FY1227">
            <v>79.33</v>
          </cell>
          <cell r="FZ1227">
            <v>71.25</v>
          </cell>
          <cell r="GA1227">
            <v>79</v>
          </cell>
          <cell r="GB1227">
            <v>72</v>
          </cell>
          <cell r="GC1227" t="str">
            <v/>
          </cell>
          <cell r="GD1227">
            <v>0</v>
          </cell>
          <cell r="GE1227">
            <v>79.33</v>
          </cell>
          <cell r="GF1227">
            <v>71.25</v>
          </cell>
          <cell r="GG1227">
            <v>79</v>
          </cell>
          <cell r="GH1227">
            <v>72</v>
          </cell>
          <cell r="GI1227" t="str">
            <v/>
          </cell>
          <cell r="GJ1227">
            <v>0</v>
          </cell>
          <cell r="GK1227">
            <v>79.33</v>
          </cell>
          <cell r="GL1227">
            <v>71.25</v>
          </cell>
          <cell r="GM1227">
            <v>79</v>
          </cell>
          <cell r="GN1227">
            <v>72</v>
          </cell>
          <cell r="GO1227" t="str">
            <v/>
          </cell>
          <cell r="GP1227">
            <v>0</v>
          </cell>
          <cell r="GQ1227">
            <v>79.33</v>
          </cell>
          <cell r="GR1227">
            <v>71.25</v>
          </cell>
          <cell r="GS1227">
            <v>79</v>
          </cell>
          <cell r="GT1227">
            <v>72</v>
          </cell>
          <cell r="GU1227" t="str">
            <v/>
          </cell>
          <cell r="GV1227">
            <v>0</v>
          </cell>
          <cell r="GW1227">
            <v>81.92</v>
          </cell>
          <cell r="GX1227">
            <v>78.75</v>
          </cell>
          <cell r="GY1227">
            <v>70</v>
          </cell>
          <cell r="GZ1227">
            <v>78</v>
          </cell>
          <cell r="HA1227" t="str">
            <v>EKO-L</v>
          </cell>
          <cell r="HB1227">
            <v>0</v>
          </cell>
          <cell r="HC1227">
            <v>83.83</v>
          </cell>
          <cell r="HD1227">
            <v>75.75</v>
          </cell>
          <cell r="HE1227">
            <v>77.5</v>
          </cell>
          <cell r="HF1227">
            <v>79</v>
          </cell>
          <cell r="HH1227">
            <v>0</v>
          </cell>
          <cell r="HM1227" t="str">
            <v/>
          </cell>
          <cell r="HN1227" t="str">
            <v/>
          </cell>
          <cell r="HS1227">
            <v>0</v>
          </cell>
          <cell r="HT1227" t="str">
            <v>PKN</v>
          </cell>
          <cell r="HU1227">
            <v>0</v>
          </cell>
          <cell r="HV1227" t="str">
            <v>IND</v>
          </cell>
          <cell r="HW1227">
            <v>0</v>
          </cell>
          <cell r="HX1227" t="str">
            <v>MAT-W</v>
          </cell>
          <cell r="HY1227">
            <v>0</v>
          </cell>
          <cell r="HZ1227" t="str">
            <v>SEJ-W</v>
          </cell>
          <cell r="IA1227">
            <v>0</v>
          </cell>
          <cell r="IB1227" t="str">
            <v>IGR-W</v>
          </cell>
          <cell r="IC1227">
            <v>0</v>
          </cell>
          <cell r="ID1227" t="str">
            <v>SBO</v>
          </cell>
          <cell r="IE1227">
            <v>0</v>
          </cell>
          <cell r="IF1227" t="str">
            <v>PJO</v>
          </cell>
          <cell r="IG1227">
            <v>0</v>
          </cell>
          <cell r="IH1227" t="str">
            <v>PRA</v>
          </cell>
          <cell r="II1227">
            <v>0</v>
          </cell>
          <cell r="IJ1227" t="str">
            <v>JAW</v>
          </cell>
          <cell r="IK1227">
            <v>0</v>
          </cell>
          <cell r="IL1227" t="str">
            <v>ARB</v>
          </cell>
          <cell r="IM1227">
            <v>0</v>
          </cell>
          <cell r="IN1227" t="str">
            <v>PKM</v>
          </cell>
          <cell r="IO1227">
            <v>0</v>
          </cell>
          <cell r="IP1227" t="str">
            <v>MAT-P</v>
          </cell>
          <cell r="IQ1227">
            <v>0</v>
          </cell>
          <cell r="IR1227" t="str">
            <v>BIO-P</v>
          </cell>
          <cell r="IS1227">
            <v>0</v>
          </cell>
          <cell r="IT1227" t="str">
            <v>FIS-P</v>
          </cell>
          <cell r="IU1227">
            <v>0</v>
          </cell>
          <cell r="IV1227" t="str">
            <v>KIM-P</v>
          </cell>
          <cell r="IW1227">
            <v>0</v>
          </cell>
          <cell r="IX1227" t="str">
            <v>EKO-L</v>
          </cell>
          <cell r="IY1227">
            <v>0</v>
          </cell>
          <cell r="JA1227">
            <v>0</v>
          </cell>
        </row>
        <row r="1228">
          <cell r="Q1228" t="str">
            <v/>
          </cell>
          <cell r="AB1228" t="str">
            <v/>
          </cell>
          <cell r="AC1228">
            <v>23</v>
          </cell>
          <cell r="AI1228" t="str">
            <v/>
          </cell>
          <cell r="AJ1228">
            <v>0</v>
          </cell>
          <cell r="AK1228">
            <v>83.25</v>
          </cell>
          <cell r="AL1228">
            <v>84.5</v>
          </cell>
          <cell r="AM1228">
            <v>88</v>
          </cell>
          <cell r="AN1228">
            <v>80</v>
          </cell>
          <cell r="AO1228" t="str">
            <v/>
          </cell>
          <cell r="AP1228">
            <v>0</v>
          </cell>
          <cell r="AQ1228">
            <v>85</v>
          </cell>
          <cell r="AR1228">
            <v>0</v>
          </cell>
          <cell r="AS1228">
            <v>78.5</v>
          </cell>
          <cell r="AT1228">
            <v>81</v>
          </cell>
          <cell r="AU1228" t="str">
            <v/>
          </cell>
          <cell r="AV1228">
            <v>0</v>
          </cell>
          <cell r="AW1228">
            <v>81.83</v>
          </cell>
          <cell r="AX1228">
            <v>84</v>
          </cell>
          <cell r="AY1228">
            <v>88</v>
          </cell>
          <cell r="AZ1228">
            <v>80</v>
          </cell>
          <cell r="BA1228" t="str">
            <v/>
          </cell>
          <cell r="BB1228">
            <v>0</v>
          </cell>
          <cell r="BC1228">
            <v>86.75</v>
          </cell>
          <cell r="BD1228">
            <v>84.5</v>
          </cell>
          <cell r="BE1228">
            <v>88</v>
          </cell>
          <cell r="BF1228">
            <v>82</v>
          </cell>
          <cell r="BG1228" t="str">
            <v/>
          </cell>
          <cell r="BH1228">
            <v>0</v>
          </cell>
          <cell r="BI1228">
            <v>84.33</v>
          </cell>
          <cell r="BJ1228">
            <v>80</v>
          </cell>
          <cell r="BK1228">
            <v>77.75</v>
          </cell>
          <cell r="BL1228">
            <v>78</v>
          </cell>
          <cell r="BM1228" t="str">
            <v/>
          </cell>
          <cell r="BN1228">
            <v>0</v>
          </cell>
          <cell r="BO1228">
            <v>81.13</v>
          </cell>
          <cell r="BP1228">
            <v>78.25</v>
          </cell>
          <cell r="BQ1228">
            <v>77.75</v>
          </cell>
          <cell r="BR1228">
            <v>85</v>
          </cell>
          <cell r="BS1228" t="str">
            <v/>
          </cell>
          <cell r="BT1228">
            <v>0</v>
          </cell>
          <cell r="BU1228">
            <v>86.5</v>
          </cell>
          <cell r="BV1228">
            <v>84.25</v>
          </cell>
          <cell r="BW1228">
            <v>88.5</v>
          </cell>
          <cell r="BX1228">
            <v>88</v>
          </cell>
          <cell r="BY1228" t="str">
            <v/>
          </cell>
          <cell r="BZ1228">
            <v>0</v>
          </cell>
          <cell r="CA1228">
            <v>86.78</v>
          </cell>
          <cell r="CB1228">
            <v>81.75</v>
          </cell>
          <cell r="CC1228">
            <v>81</v>
          </cell>
          <cell r="CD1228">
            <v>82</v>
          </cell>
          <cell r="CE1228" t="str">
            <v/>
          </cell>
          <cell r="CF1228">
            <v>0</v>
          </cell>
          <cell r="CG1228">
            <v>86.25</v>
          </cell>
          <cell r="CH1228">
            <v>76.25</v>
          </cell>
          <cell r="CI1228">
            <v>78</v>
          </cell>
          <cell r="CJ1228">
            <v>82</v>
          </cell>
          <cell r="CK1228" t="str">
            <v/>
          </cell>
          <cell r="CL1228">
            <v>0</v>
          </cell>
          <cell r="CM1228">
            <v>76.17</v>
          </cell>
          <cell r="CN1228">
            <v>83.5</v>
          </cell>
          <cell r="CO1228">
            <v>80</v>
          </cell>
          <cell r="CP1228">
            <v>78</v>
          </cell>
          <cell r="CQ1228" t="str">
            <v/>
          </cell>
          <cell r="CR1228">
            <v>0</v>
          </cell>
          <cell r="CS1228">
            <v>82.08</v>
          </cell>
          <cell r="CT1228">
            <v>89.75</v>
          </cell>
          <cell r="CU1228">
            <v>86.5</v>
          </cell>
          <cell r="CV1228">
            <v>83</v>
          </cell>
          <cell r="CW1228" t="str">
            <v/>
          </cell>
          <cell r="CX1228">
            <v>0</v>
          </cell>
          <cell r="CY1228">
            <v>82.44</v>
          </cell>
          <cell r="CZ1228">
            <v>83.75</v>
          </cell>
          <cell r="DA1228">
            <v>76.75</v>
          </cell>
          <cell r="DB1228">
            <v>83</v>
          </cell>
          <cell r="DC1228" t="str">
            <v/>
          </cell>
          <cell r="DD1228">
            <v>0</v>
          </cell>
          <cell r="DE1228">
            <v>91</v>
          </cell>
          <cell r="DF1228">
            <v>81</v>
          </cell>
          <cell r="DG1228">
            <v>81.75</v>
          </cell>
          <cell r="DH1228">
            <v>88</v>
          </cell>
          <cell r="DI1228" t="str">
            <v/>
          </cell>
          <cell r="DJ1228">
            <v>0</v>
          </cell>
          <cell r="DK1228">
            <v>0</v>
          </cell>
          <cell r="DL1228">
            <v>0</v>
          </cell>
          <cell r="DM1228">
            <v>0</v>
          </cell>
          <cell r="DN1228">
            <v>85</v>
          </cell>
          <cell r="DO1228" t="str">
            <v/>
          </cell>
          <cell r="DP1228">
            <v>0</v>
          </cell>
          <cell r="DQ1228">
            <v>89</v>
          </cell>
          <cell r="DR1228">
            <v>85.5</v>
          </cell>
          <cell r="DS1228">
            <v>91.5</v>
          </cell>
          <cell r="DT1228">
            <v>82</v>
          </cell>
          <cell r="DU1228" t="str">
            <v/>
          </cell>
          <cell r="DV1228">
            <v>0</v>
          </cell>
          <cell r="DW1228">
            <v>91</v>
          </cell>
          <cell r="DX1228">
            <v>86.75</v>
          </cell>
          <cell r="DY1228">
            <v>79.75</v>
          </cell>
          <cell r="DZ1228">
            <v>85</v>
          </cell>
          <cell r="EA1228" t="str">
            <v/>
          </cell>
          <cell r="EB1228">
            <v>0</v>
          </cell>
          <cell r="EC1228">
            <v>79.78</v>
          </cell>
          <cell r="ED1228">
            <v>78.25</v>
          </cell>
          <cell r="EE1228">
            <v>84.25</v>
          </cell>
          <cell r="EF1228">
            <v>77</v>
          </cell>
          <cell r="EG1228" t="str">
            <v/>
          </cell>
          <cell r="EH1228">
            <v>0</v>
          </cell>
          <cell r="EI1228">
            <v>78.5</v>
          </cell>
          <cell r="EJ1228">
            <v>74.75</v>
          </cell>
          <cell r="EK1228">
            <v>74.5</v>
          </cell>
          <cell r="EL1228">
            <v>76</v>
          </cell>
          <cell r="EM1228" t="str">
            <v/>
          </cell>
          <cell r="EN1228">
            <v>0</v>
          </cell>
          <cell r="EO1228">
            <v>78.5</v>
          </cell>
          <cell r="EP1228">
            <v>74.75</v>
          </cell>
          <cell r="EQ1228">
            <v>74.5</v>
          </cell>
          <cell r="ER1228">
            <v>76</v>
          </cell>
          <cell r="ES1228" t="str">
            <v/>
          </cell>
          <cell r="ET1228">
            <v>0</v>
          </cell>
          <cell r="EU1228">
            <v>78.5</v>
          </cell>
          <cell r="EV1228">
            <v>74.75</v>
          </cell>
          <cell r="EW1228">
            <v>74.5</v>
          </cell>
          <cell r="EX1228">
            <v>76</v>
          </cell>
          <cell r="EY1228" t="str">
            <v/>
          </cell>
          <cell r="EZ1228">
            <v>0</v>
          </cell>
          <cell r="FA1228">
            <v>79.33</v>
          </cell>
          <cell r="FB1228">
            <v>71.25</v>
          </cell>
          <cell r="FC1228">
            <v>79</v>
          </cell>
          <cell r="FD1228">
            <v>72</v>
          </cell>
          <cell r="FE1228" t="str">
            <v/>
          </cell>
          <cell r="FF1228">
            <v>0</v>
          </cell>
          <cell r="FG1228">
            <v>79.33</v>
          </cell>
          <cell r="FH1228">
            <v>71.25</v>
          </cell>
          <cell r="FI1228">
            <v>79</v>
          </cell>
          <cell r="FJ1228">
            <v>72</v>
          </cell>
          <cell r="FK1228" t="str">
            <v/>
          </cell>
          <cell r="FL1228">
            <v>0</v>
          </cell>
          <cell r="FM1228">
            <v>79.33</v>
          </cell>
          <cell r="FN1228">
            <v>71.25</v>
          </cell>
          <cell r="FO1228">
            <v>79</v>
          </cell>
          <cell r="FP1228">
            <v>72</v>
          </cell>
          <cell r="FQ1228" t="str">
            <v/>
          </cell>
          <cell r="FR1228">
            <v>0</v>
          </cell>
          <cell r="FS1228">
            <v>79.33</v>
          </cell>
          <cell r="FT1228">
            <v>71.25</v>
          </cell>
          <cell r="FU1228">
            <v>79</v>
          </cell>
          <cell r="FV1228">
            <v>72</v>
          </cell>
          <cell r="FW1228" t="str">
            <v/>
          </cell>
          <cell r="FX1228">
            <v>0</v>
          </cell>
          <cell r="FY1228">
            <v>79.33</v>
          </cell>
          <cell r="FZ1228">
            <v>71.25</v>
          </cell>
          <cell r="GA1228">
            <v>79</v>
          </cell>
          <cell r="GB1228">
            <v>72</v>
          </cell>
          <cell r="GC1228" t="str">
            <v/>
          </cell>
          <cell r="GD1228">
            <v>0</v>
          </cell>
          <cell r="GE1228">
            <v>79.33</v>
          </cell>
          <cell r="GF1228">
            <v>71.25</v>
          </cell>
          <cell r="GG1228">
            <v>79</v>
          </cell>
          <cell r="GH1228">
            <v>72</v>
          </cell>
          <cell r="GI1228" t="str">
            <v/>
          </cell>
          <cell r="GJ1228">
            <v>0</v>
          </cell>
          <cell r="GK1228">
            <v>79.33</v>
          </cell>
          <cell r="GL1228">
            <v>71.25</v>
          </cell>
          <cell r="GM1228">
            <v>79</v>
          </cell>
          <cell r="GN1228">
            <v>72</v>
          </cell>
          <cell r="GO1228" t="str">
            <v/>
          </cell>
          <cell r="GP1228">
            <v>0</v>
          </cell>
          <cell r="GQ1228">
            <v>79.33</v>
          </cell>
          <cell r="GR1228">
            <v>71.25</v>
          </cell>
          <cell r="GS1228">
            <v>79</v>
          </cell>
          <cell r="GT1228">
            <v>72</v>
          </cell>
          <cell r="GU1228" t="str">
            <v/>
          </cell>
          <cell r="GV1228">
            <v>0</v>
          </cell>
          <cell r="GW1228">
            <v>81.92</v>
          </cell>
          <cell r="GX1228">
            <v>78.75</v>
          </cell>
          <cell r="GY1228">
            <v>70</v>
          </cell>
          <cell r="GZ1228">
            <v>78</v>
          </cell>
          <cell r="HA1228" t="str">
            <v>EKO-L</v>
          </cell>
          <cell r="HB1228">
            <v>0</v>
          </cell>
          <cell r="HC1228">
            <v>83.83</v>
          </cell>
          <cell r="HD1228">
            <v>75.75</v>
          </cell>
          <cell r="HE1228">
            <v>77.5</v>
          </cell>
          <cell r="HF1228">
            <v>79</v>
          </cell>
          <cell r="HH1228">
            <v>0</v>
          </cell>
          <cell r="HM1228" t="str">
            <v/>
          </cell>
          <cell r="HN1228" t="str">
            <v/>
          </cell>
          <cell r="HS1228">
            <v>0</v>
          </cell>
          <cell r="HT1228" t="str">
            <v>PKN</v>
          </cell>
          <cell r="HU1228">
            <v>0</v>
          </cell>
          <cell r="HV1228" t="str">
            <v>IND</v>
          </cell>
          <cell r="HW1228">
            <v>0</v>
          </cell>
          <cell r="HX1228" t="str">
            <v>MAT-W</v>
          </cell>
          <cell r="HY1228">
            <v>0</v>
          </cell>
          <cell r="HZ1228" t="str">
            <v>SEJ-W</v>
          </cell>
          <cell r="IA1228">
            <v>0</v>
          </cell>
          <cell r="IB1228" t="str">
            <v>IGR-W</v>
          </cell>
          <cell r="IC1228">
            <v>0</v>
          </cell>
          <cell r="ID1228" t="str">
            <v>SBO</v>
          </cell>
          <cell r="IE1228">
            <v>0</v>
          </cell>
          <cell r="IF1228" t="str">
            <v>PJO</v>
          </cell>
          <cell r="IG1228">
            <v>0</v>
          </cell>
          <cell r="IH1228" t="str">
            <v>PRA</v>
          </cell>
          <cell r="II1228">
            <v>0</v>
          </cell>
          <cell r="IJ1228" t="str">
            <v>JAW</v>
          </cell>
          <cell r="IK1228">
            <v>0</v>
          </cell>
          <cell r="IL1228" t="str">
            <v>ARB</v>
          </cell>
          <cell r="IM1228">
            <v>0</v>
          </cell>
          <cell r="IN1228" t="str">
            <v>PKM</v>
          </cell>
          <cell r="IO1228">
            <v>0</v>
          </cell>
          <cell r="IP1228" t="str">
            <v>MAT-P</v>
          </cell>
          <cell r="IQ1228">
            <v>0</v>
          </cell>
          <cell r="IR1228" t="str">
            <v>BIO-P</v>
          </cell>
          <cell r="IS1228">
            <v>0</v>
          </cell>
          <cell r="IT1228" t="str">
            <v>FIS-P</v>
          </cell>
          <cell r="IU1228">
            <v>0</v>
          </cell>
          <cell r="IV1228" t="str">
            <v>KIM-P</v>
          </cell>
          <cell r="IW1228">
            <v>0</v>
          </cell>
          <cell r="IX1228" t="str">
            <v>EKO-L</v>
          </cell>
          <cell r="IY1228">
            <v>0</v>
          </cell>
          <cell r="JA1228">
            <v>0</v>
          </cell>
        </row>
        <row r="1229">
          <cell r="Q1229" t="str">
            <v/>
          </cell>
          <cell r="AB1229" t="str">
            <v/>
          </cell>
          <cell r="AC1229">
            <v>24</v>
          </cell>
          <cell r="AI1229" t="str">
            <v/>
          </cell>
          <cell r="AJ1229">
            <v>0</v>
          </cell>
          <cell r="AK1229">
            <v>83.25</v>
          </cell>
          <cell r="AL1229">
            <v>84.5</v>
          </cell>
          <cell r="AM1229">
            <v>88</v>
          </cell>
          <cell r="AN1229">
            <v>80</v>
          </cell>
          <cell r="AO1229" t="str">
            <v/>
          </cell>
          <cell r="AP1229">
            <v>0</v>
          </cell>
          <cell r="AQ1229">
            <v>85</v>
          </cell>
          <cell r="AR1229">
            <v>0</v>
          </cell>
          <cell r="AS1229">
            <v>78.5</v>
          </cell>
          <cell r="AT1229">
            <v>81</v>
          </cell>
          <cell r="AU1229" t="str">
            <v/>
          </cell>
          <cell r="AV1229">
            <v>0</v>
          </cell>
          <cell r="AW1229">
            <v>81.83</v>
          </cell>
          <cell r="AX1229">
            <v>84</v>
          </cell>
          <cell r="AY1229">
            <v>88</v>
          </cell>
          <cell r="AZ1229">
            <v>80</v>
          </cell>
          <cell r="BA1229" t="str">
            <v/>
          </cell>
          <cell r="BB1229">
            <v>0</v>
          </cell>
          <cell r="BC1229">
            <v>86.75</v>
          </cell>
          <cell r="BD1229">
            <v>84.5</v>
          </cell>
          <cell r="BE1229">
            <v>88</v>
          </cell>
          <cell r="BF1229">
            <v>82</v>
          </cell>
          <cell r="BG1229" t="str">
            <v/>
          </cell>
          <cell r="BH1229">
            <v>0</v>
          </cell>
          <cell r="BI1229">
            <v>84.33</v>
          </cell>
          <cell r="BJ1229">
            <v>80</v>
          </cell>
          <cell r="BK1229">
            <v>77.75</v>
          </cell>
          <cell r="BL1229">
            <v>78</v>
          </cell>
          <cell r="BM1229" t="str">
            <v/>
          </cell>
          <cell r="BN1229">
            <v>0</v>
          </cell>
          <cell r="BO1229">
            <v>81.13</v>
          </cell>
          <cell r="BP1229">
            <v>78.25</v>
          </cell>
          <cell r="BQ1229">
            <v>77.75</v>
          </cell>
          <cell r="BR1229">
            <v>85</v>
          </cell>
          <cell r="BS1229" t="str">
            <v/>
          </cell>
          <cell r="BT1229">
            <v>0</v>
          </cell>
          <cell r="BU1229">
            <v>86.5</v>
          </cell>
          <cell r="BV1229">
            <v>84.25</v>
          </cell>
          <cell r="BW1229">
            <v>88.5</v>
          </cell>
          <cell r="BX1229">
            <v>88</v>
          </cell>
          <cell r="BY1229" t="str">
            <v/>
          </cell>
          <cell r="BZ1229">
            <v>0</v>
          </cell>
          <cell r="CA1229">
            <v>86.78</v>
          </cell>
          <cell r="CB1229">
            <v>81.75</v>
          </cell>
          <cell r="CC1229">
            <v>81</v>
          </cell>
          <cell r="CD1229">
            <v>82</v>
          </cell>
          <cell r="CE1229" t="str">
            <v/>
          </cell>
          <cell r="CF1229">
            <v>0</v>
          </cell>
          <cell r="CG1229">
            <v>86.25</v>
          </cell>
          <cell r="CH1229">
            <v>76.25</v>
          </cell>
          <cell r="CI1229">
            <v>78</v>
          </cell>
          <cell r="CJ1229">
            <v>82</v>
          </cell>
          <cell r="CK1229" t="str">
            <v/>
          </cell>
          <cell r="CL1229">
            <v>0</v>
          </cell>
          <cell r="CM1229">
            <v>76.17</v>
          </cell>
          <cell r="CN1229">
            <v>83.5</v>
          </cell>
          <cell r="CO1229">
            <v>80</v>
          </cell>
          <cell r="CP1229">
            <v>78</v>
          </cell>
          <cell r="CQ1229" t="str">
            <v/>
          </cell>
          <cell r="CR1229">
            <v>0</v>
          </cell>
          <cell r="CS1229">
            <v>82.08</v>
          </cell>
          <cell r="CT1229">
            <v>89.75</v>
          </cell>
          <cell r="CU1229">
            <v>86.5</v>
          </cell>
          <cell r="CV1229">
            <v>83</v>
          </cell>
          <cell r="CW1229" t="str">
            <v/>
          </cell>
          <cell r="CX1229">
            <v>0</v>
          </cell>
          <cell r="CY1229">
            <v>82.44</v>
          </cell>
          <cell r="CZ1229">
            <v>83.75</v>
          </cell>
          <cell r="DA1229">
            <v>76.75</v>
          </cell>
          <cell r="DB1229">
            <v>83</v>
          </cell>
          <cell r="DC1229" t="str">
            <v/>
          </cell>
          <cell r="DD1229">
            <v>0</v>
          </cell>
          <cell r="DE1229">
            <v>91</v>
          </cell>
          <cell r="DF1229">
            <v>81</v>
          </cell>
          <cell r="DG1229">
            <v>81.75</v>
          </cell>
          <cell r="DH1229">
            <v>88</v>
          </cell>
          <cell r="DI1229" t="str">
            <v/>
          </cell>
          <cell r="DJ1229">
            <v>0</v>
          </cell>
          <cell r="DK1229">
            <v>0</v>
          </cell>
          <cell r="DL1229">
            <v>0</v>
          </cell>
          <cell r="DM1229">
            <v>0</v>
          </cell>
          <cell r="DN1229">
            <v>85</v>
          </cell>
          <cell r="DO1229" t="str">
            <v/>
          </cell>
          <cell r="DP1229">
            <v>0</v>
          </cell>
          <cell r="DQ1229">
            <v>89</v>
          </cell>
          <cell r="DR1229">
            <v>85.5</v>
          </cell>
          <cell r="DS1229">
            <v>91.5</v>
          </cell>
          <cell r="DT1229">
            <v>82</v>
          </cell>
          <cell r="DU1229" t="str">
            <v/>
          </cell>
          <cell r="DV1229">
            <v>0</v>
          </cell>
          <cell r="DW1229">
            <v>91</v>
          </cell>
          <cell r="DX1229">
            <v>86.75</v>
          </cell>
          <cell r="DY1229">
            <v>79.75</v>
          </cell>
          <cell r="DZ1229">
            <v>85</v>
          </cell>
          <cell r="EA1229" t="str">
            <v/>
          </cell>
          <cell r="EB1229">
            <v>0</v>
          </cell>
          <cell r="EC1229">
            <v>79.78</v>
          </cell>
          <cell r="ED1229">
            <v>78.25</v>
          </cell>
          <cell r="EE1229">
            <v>84.25</v>
          </cell>
          <cell r="EF1229">
            <v>77</v>
          </cell>
          <cell r="EG1229" t="str">
            <v/>
          </cell>
          <cell r="EH1229">
            <v>0</v>
          </cell>
          <cell r="EI1229">
            <v>78.5</v>
          </cell>
          <cell r="EJ1229">
            <v>74.75</v>
          </cell>
          <cell r="EK1229">
            <v>74.5</v>
          </cell>
          <cell r="EL1229">
            <v>76</v>
          </cell>
          <cell r="EM1229" t="str">
            <v/>
          </cell>
          <cell r="EN1229">
            <v>0</v>
          </cell>
          <cell r="EO1229">
            <v>78.5</v>
          </cell>
          <cell r="EP1229">
            <v>74.75</v>
          </cell>
          <cell r="EQ1229">
            <v>74.5</v>
          </cell>
          <cell r="ER1229">
            <v>76</v>
          </cell>
          <cell r="ES1229" t="str">
            <v/>
          </cell>
          <cell r="ET1229">
            <v>0</v>
          </cell>
          <cell r="EU1229">
            <v>78.5</v>
          </cell>
          <cell r="EV1229">
            <v>74.75</v>
          </cell>
          <cell r="EW1229">
            <v>74.5</v>
          </cell>
          <cell r="EX1229">
            <v>76</v>
          </cell>
          <cell r="EY1229" t="str">
            <v/>
          </cell>
          <cell r="EZ1229">
            <v>0</v>
          </cell>
          <cell r="FA1229">
            <v>79.33</v>
          </cell>
          <cell r="FB1229">
            <v>71.25</v>
          </cell>
          <cell r="FC1229">
            <v>79</v>
          </cell>
          <cell r="FD1229">
            <v>72</v>
          </cell>
          <cell r="FE1229" t="str">
            <v/>
          </cell>
          <cell r="FF1229">
            <v>0</v>
          </cell>
          <cell r="FG1229">
            <v>79.33</v>
          </cell>
          <cell r="FH1229">
            <v>71.25</v>
          </cell>
          <cell r="FI1229">
            <v>79</v>
          </cell>
          <cell r="FJ1229">
            <v>72</v>
          </cell>
          <cell r="FK1229" t="str">
            <v/>
          </cell>
          <cell r="FL1229">
            <v>0</v>
          </cell>
          <cell r="FM1229">
            <v>79.33</v>
          </cell>
          <cell r="FN1229">
            <v>71.25</v>
          </cell>
          <cell r="FO1229">
            <v>79</v>
          </cell>
          <cell r="FP1229">
            <v>72</v>
          </cell>
          <cell r="FQ1229" t="str">
            <v/>
          </cell>
          <cell r="FR1229">
            <v>0</v>
          </cell>
          <cell r="FS1229">
            <v>79.33</v>
          </cell>
          <cell r="FT1229">
            <v>71.25</v>
          </cell>
          <cell r="FU1229">
            <v>79</v>
          </cell>
          <cell r="FV1229">
            <v>72</v>
          </cell>
          <cell r="FW1229" t="str">
            <v/>
          </cell>
          <cell r="FX1229">
            <v>0</v>
          </cell>
          <cell r="FY1229">
            <v>79.33</v>
          </cell>
          <cell r="FZ1229">
            <v>71.25</v>
          </cell>
          <cell r="GA1229">
            <v>79</v>
          </cell>
          <cell r="GB1229">
            <v>72</v>
          </cell>
          <cell r="GC1229" t="str">
            <v/>
          </cell>
          <cell r="GD1229">
            <v>0</v>
          </cell>
          <cell r="GE1229">
            <v>79.33</v>
          </cell>
          <cell r="GF1229">
            <v>71.25</v>
          </cell>
          <cell r="GG1229">
            <v>79</v>
          </cell>
          <cell r="GH1229">
            <v>72</v>
          </cell>
          <cell r="GI1229" t="str">
            <v/>
          </cell>
          <cell r="GJ1229">
            <v>0</v>
          </cell>
          <cell r="GK1229">
            <v>79.33</v>
          </cell>
          <cell r="GL1229">
            <v>71.25</v>
          </cell>
          <cell r="GM1229">
            <v>79</v>
          </cell>
          <cell r="GN1229">
            <v>72</v>
          </cell>
          <cell r="GO1229" t="str">
            <v/>
          </cell>
          <cell r="GP1229">
            <v>0</v>
          </cell>
          <cell r="GQ1229">
            <v>79.33</v>
          </cell>
          <cell r="GR1229">
            <v>71.25</v>
          </cell>
          <cell r="GS1229">
            <v>79</v>
          </cell>
          <cell r="GT1229">
            <v>72</v>
          </cell>
          <cell r="GU1229" t="str">
            <v/>
          </cell>
          <cell r="GV1229">
            <v>0</v>
          </cell>
          <cell r="GW1229">
            <v>81.92</v>
          </cell>
          <cell r="GX1229">
            <v>78.75</v>
          </cell>
          <cell r="GY1229">
            <v>70</v>
          </cell>
          <cell r="GZ1229">
            <v>78</v>
          </cell>
          <cell r="HA1229" t="str">
            <v>EKO-L</v>
          </cell>
          <cell r="HB1229">
            <v>0</v>
          </cell>
          <cell r="HC1229">
            <v>83.83</v>
          </cell>
          <cell r="HD1229">
            <v>75.75</v>
          </cell>
          <cell r="HE1229">
            <v>77.5</v>
          </cell>
          <cell r="HF1229">
            <v>79</v>
          </cell>
          <cell r="HH1229">
            <v>0</v>
          </cell>
          <cell r="HM1229" t="str">
            <v/>
          </cell>
          <cell r="HN1229" t="str">
            <v/>
          </cell>
          <cell r="HS1229">
            <v>0</v>
          </cell>
          <cell r="HT1229" t="str">
            <v>PKN</v>
          </cell>
          <cell r="HU1229">
            <v>0</v>
          </cell>
          <cell r="HV1229" t="str">
            <v>IND</v>
          </cell>
          <cell r="HW1229">
            <v>0</v>
          </cell>
          <cell r="HX1229" t="str">
            <v>MAT-W</v>
          </cell>
          <cell r="HY1229">
            <v>0</v>
          </cell>
          <cell r="HZ1229" t="str">
            <v>SEJ-W</v>
          </cell>
          <cell r="IA1229">
            <v>0</v>
          </cell>
          <cell r="IB1229" t="str">
            <v>IGR-W</v>
          </cell>
          <cell r="IC1229">
            <v>0</v>
          </cell>
          <cell r="ID1229" t="str">
            <v>SBO</v>
          </cell>
          <cell r="IE1229">
            <v>0</v>
          </cell>
          <cell r="IF1229" t="str">
            <v>PJO</v>
          </cell>
          <cell r="IG1229">
            <v>0</v>
          </cell>
          <cell r="IH1229" t="str">
            <v>PRA</v>
          </cell>
          <cell r="II1229">
            <v>0</v>
          </cell>
          <cell r="IJ1229" t="str">
            <v>JAW</v>
          </cell>
          <cell r="IK1229">
            <v>0</v>
          </cell>
          <cell r="IL1229" t="str">
            <v>ARB</v>
          </cell>
          <cell r="IM1229">
            <v>0</v>
          </cell>
          <cell r="IN1229" t="str">
            <v>PKM</v>
          </cell>
          <cell r="IO1229">
            <v>0</v>
          </cell>
          <cell r="IP1229" t="str">
            <v>MAT-P</v>
          </cell>
          <cell r="IQ1229">
            <v>0</v>
          </cell>
          <cell r="IR1229" t="str">
            <v>BIO-P</v>
          </cell>
          <cell r="IS1229">
            <v>0</v>
          </cell>
          <cell r="IT1229" t="str">
            <v>FIS-P</v>
          </cell>
          <cell r="IU1229">
            <v>0</v>
          </cell>
          <cell r="IV1229" t="str">
            <v>KIM-P</v>
          </cell>
          <cell r="IW1229">
            <v>0</v>
          </cell>
          <cell r="IX1229" t="str">
            <v>EKO-L</v>
          </cell>
          <cell r="IY1229">
            <v>0</v>
          </cell>
          <cell r="JA1229">
            <v>0</v>
          </cell>
        </row>
        <row r="1230">
          <cell r="Q1230" t="str">
            <v/>
          </cell>
          <cell r="AB1230" t="str">
            <v/>
          </cell>
          <cell r="AC1230">
            <v>25</v>
          </cell>
          <cell r="AI1230" t="str">
            <v/>
          </cell>
          <cell r="AJ1230">
            <v>0</v>
          </cell>
          <cell r="AK1230">
            <v>83.25</v>
          </cell>
          <cell r="AL1230">
            <v>84.5</v>
          </cell>
          <cell r="AM1230">
            <v>88</v>
          </cell>
          <cell r="AN1230">
            <v>80</v>
          </cell>
          <cell r="AO1230" t="str">
            <v/>
          </cell>
          <cell r="AP1230">
            <v>0</v>
          </cell>
          <cell r="AQ1230">
            <v>85</v>
          </cell>
          <cell r="AR1230">
            <v>0</v>
          </cell>
          <cell r="AS1230">
            <v>78.5</v>
          </cell>
          <cell r="AT1230">
            <v>81</v>
          </cell>
          <cell r="AU1230" t="str">
            <v/>
          </cell>
          <cell r="AV1230">
            <v>0</v>
          </cell>
          <cell r="AW1230">
            <v>81.83</v>
          </cell>
          <cell r="AX1230">
            <v>84</v>
          </cell>
          <cell r="AY1230">
            <v>88</v>
          </cell>
          <cell r="AZ1230">
            <v>80</v>
          </cell>
          <cell r="BA1230" t="str">
            <v/>
          </cell>
          <cell r="BB1230">
            <v>0</v>
          </cell>
          <cell r="BC1230">
            <v>86.75</v>
          </cell>
          <cell r="BD1230">
            <v>84.5</v>
          </cell>
          <cell r="BE1230">
            <v>88</v>
          </cell>
          <cell r="BF1230">
            <v>82</v>
          </cell>
          <cell r="BG1230" t="str">
            <v/>
          </cell>
          <cell r="BH1230">
            <v>0</v>
          </cell>
          <cell r="BI1230">
            <v>84.33</v>
          </cell>
          <cell r="BJ1230">
            <v>80</v>
          </cell>
          <cell r="BK1230">
            <v>77.75</v>
          </cell>
          <cell r="BL1230">
            <v>78</v>
          </cell>
          <cell r="BM1230" t="str">
            <v/>
          </cell>
          <cell r="BN1230">
            <v>0</v>
          </cell>
          <cell r="BO1230">
            <v>81.13</v>
          </cell>
          <cell r="BP1230">
            <v>78.25</v>
          </cell>
          <cell r="BQ1230">
            <v>77.75</v>
          </cell>
          <cell r="BR1230">
            <v>85</v>
          </cell>
          <cell r="BS1230" t="str">
            <v/>
          </cell>
          <cell r="BT1230">
            <v>0</v>
          </cell>
          <cell r="BU1230">
            <v>86.5</v>
          </cell>
          <cell r="BV1230">
            <v>84.25</v>
          </cell>
          <cell r="BW1230">
            <v>88.5</v>
          </cell>
          <cell r="BX1230">
            <v>88</v>
          </cell>
          <cell r="BY1230" t="str">
            <v/>
          </cell>
          <cell r="BZ1230">
            <v>0</v>
          </cell>
          <cell r="CA1230">
            <v>86.78</v>
          </cell>
          <cell r="CB1230">
            <v>81.75</v>
          </cell>
          <cell r="CC1230">
            <v>81</v>
          </cell>
          <cell r="CD1230">
            <v>82</v>
          </cell>
          <cell r="CE1230" t="str">
            <v/>
          </cell>
          <cell r="CF1230">
            <v>0</v>
          </cell>
          <cell r="CG1230">
            <v>86.25</v>
          </cell>
          <cell r="CH1230">
            <v>76.25</v>
          </cell>
          <cell r="CI1230">
            <v>78</v>
          </cell>
          <cell r="CJ1230">
            <v>82</v>
          </cell>
          <cell r="CK1230" t="str">
            <v/>
          </cell>
          <cell r="CL1230">
            <v>0</v>
          </cell>
          <cell r="CM1230">
            <v>76.17</v>
          </cell>
          <cell r="CN1230">
            <v>83.5</v>
          </cell>
          <cell r="CO1230">
            <v>80</v>
          </cell>
          <cell r="CP1230">
            <v>78</v>
          </cell>
          <cell r="CQ1230" t="str">
            <v/>
          </cell>
          <cell r="CR1230">
            <v>0</v>
          </cell>
          <cell r="CS1230">
            <v>82.08</v>
          </cell>
          <cell r="CT1230">
            <v>89.75</v>
          </cell>
          <cell r="CU1230">
            <v>86.5</v>
          </cell>
          <cell r="CV1230">
            <v>83</v>
          </cell>
          <cell r="CW1230" t="str">
            <v/>
          </cell>
          <cell r="CX1230">
            <v>0</v>
          </cell>
          <cell r="CY1230">
            <v>82.44</v>
          </cell>
          <cell r="CZ1230">
            <v>83.75</v>
          </cell>
          <cell r="DA1230">
            <v>76.75</v>
          </cell>
          <cell r="DB1230">
            <v>83</v>
          </cell>
          <cell r="DC1230" t="str">
            <v/>
          </cell>
          <cell r="DD1230">
            <v>0</v>
          </cell>
          <cell r="DE1230">
            <v>91</v>
          </cell>
          <cell r="DF1230">
            <v>81</v>
          </cell>
          <cell r="DG1230">
            <v>81.75</v>
          </cell>
          <cell r="DH1230">
            <v>88</v>
          </cell>
          <cell r="DI1230" t="str">
            <v/>
          </cell>
          <cell r="DJ1230">
            <v>0</v>
          </cell>
          <cell r="DK1230">
            <v>0</v>
          </cell>
          <cell r="DL1230">
            <v>0</v>
          </cell>
          <cell r="DM1230">
            <v>0</v>
          </cell>
          <cell r="DN1230">
            <v>85</v>
          </cell>
          <cell r="DO1230" t="str">
            <v/>
          </cell>
          <cell r="DP1230">
            <v>0</v>
          </cell>
          <cell r="DQ1230">
            <v>89</v>
          </cell>
          <cell r="DR1230">
            <v>85.5</v>
          </cell>
          <cell r="DS1230">
            <v>91.5</v>
          </cell>
          <cell r="DT1230">
            <v>82</v>
          </cell>
          <cell r="DU1230" t="str">
            <v/>
          </cell>
          <cell r="DV1230">
            <v>0</v>
          </cell>
          <cell r="DW1230">
            <v>91</v>
          </cell>
          <cell r="DX1230">
            <v>86.75</v>
          </cell>
          <cell r="DY1230">
            <v>79.75</v>
          </cell>
          <cell r="DZ1230">
            <v>85</v>
          </cell>
          <cell r="EA1230" t="str">
            <v/>
          </cell>
          <cell r="EB1230">
            <v>0</v>
          </cell>
          <cell r="EC1230">
            <v>79.78</v>
          </cell>
          <cell r="ED1230">
            <v>78.25</v>
          </cell>
          <cell r="EE1230">
            <v>84.25</v>
          </cell>
          <cell r="EF1230">
            <v>77</v>
          </cell>
          <cell r="EG1230" t="str">
            <v/>
          </cell>
          <cell r="EH1230">
            <v>0</v>
          </cell>
          <cell r="EI1230">
            <v>78.5</v>
          </cell>
          <cell r="EJ1230">
            <v>74.75</v>
          </cell>
          <cell r="EK1230">
            <v>74.5</v>
          </cell>
          <cell r="EL1230">
            <v>76</v>
          </cell>
          <cell r="EM1230" t="str">
            <v/>
          </cell>
          <cell r="EN1230">
            <v>0</v>
          </cell>
          <cell r="EO1230">
            <v>78.5</v>
          </cell>
          <cell r="EP1230">
            <v>74.75</v>
          </cell>
          <cell r="EQ1230">
            <v>74.5</v>
          </cell>
          <cell r="ER1230">
            <v>76</v>
          </cell>
          <cell r="ES1230" t="str">
            <v/>
          </cell>
          <cell r="ET1230">
            <v>0</v>
          </cell>
          <cell r="EU1230">
            <v>78.5</v>
          </cell>
          <cell r="EV1230">
            <v>74.75</v>
          </cell>
          <cell r="EW1230">
            <v>74.5</v>
          </cell>
          <cell r="EX1230">
            <v>76</v>
          </cell>
          <cell r="EY1230" t="str">
            <v/>
          </cell>
          <cell r="EZ1230">
            <v>0</v>
          </cell>
          <cell r="FA1230">
            <v>79.33</v>
          </cell>
          <cell r="FB1230">
            <v>71.25</v>
          </cell>
          <cell r="FC1230">
            <v>79</v>
          </cell>
          <cell r="FD1230">
            <v>72</v>
          </cell>
          <cell r="FE1230" t="str">
            <v/>
          </cell>
          <cell r="FF1230">
            <v>0</v>
          </cell>
          <cell r="FG1230">
            <v>79.33</v>
          </cell>
          <cell r="FH1230">
            <v>71.25</v>
          </cell>
          <cell r="FI1230">
            <v>79</v>
          </cell>
          <cell r="FJ1230">
            <v>72</v>
          </cell>
          <cell r="FK1230" t="str">
            <v/>
          </cell>
          <cell r="FL1230">
            <v>0</v>
          </cell>
          <cell r="FM1230">
            <v>79.33</v>
          </cell>
          <cell r="FN1230">
            <v>71.25</v>
          </cell>
          <cell r="FO1230">
            <v>79</v>
          </cell>
          <cell r="FP1230">
            <v>72</v>
          </cell>
          <cell r="FQ1230" t="str">
            <v/>
          </cell>
          <cell r="FR1230">
            <v>0</v>
          </cell>
          <cell r="FS1230">
            <v>79.33</v>
          </cell>
          <cell r="FT1230">
            <v>71.25</v>
          </cell>
          <cell r="FU1230">
            <v>79</v>
          </cell>
          <cell r="FV1230">
            <v>72</v>
          </cell>
          <cell r="FW1230" t="str">
            <v/>
          </cell>
          <cell r="FX1230">
            <v>0</v>
          </cell>
          <cell r="FY1230">
            <v>79.33</v>
          </cell>
          <cell r="FZ1230">
            <v>71.25</v>
          </cell>
          <cell r="GA1230">
            <v>79</v>
          </cell>
          <cell r="GB1230">
            <v>72</v>
          </cell>
          <cell r="GC1230" t="str">
            <v/>
          </cell>
          <cell r="GD1230">
            <v>0</v>
          </cell>
          <cell r="GE1230">
            <v>79.33</v>
          </cell>
          <cell r="GF1230">
            <v>71.25</v>
          </cell>
          <cell r="GG1230">
            <v>79</v>
          </cell>
          <cell r="GH1230">
            <v>72</v>
          </cell>
          <cell r="GI1230" t="str">
            <v/>
          </cell>
          <cell r="GJ1230">
            <v>0</v>
          </cell>
          <cell r="GK1230">
            <v>79.33</v>
          </cell>
          <cell r="GL1230">
            <v>71.25</v>
          </cell>
          <cell r="GM1230">
            <v>79</v>
          </cell>
          <cell r="GN1230">
            <v>72</v>
          </cell>
          <cell r="GO1230" t="str">
            <v/>
          </cell>
          <cell r="GP1230">
            <v>0</v>
          </cell>
          <cell r="GQ1230">
            <v>79.33</v>
          </cell>
          <cell r="GR1230">
            <v>71.25</v>
          </cell>
          <cell r="GS1230">
            <v>79</v>
          </cell>
          <cell r="GT1230">
            <v>72</v>
          </cell>
          <cell r="GU1230" t="str">
            <v/>
          </cell>
          <cell r="GV1230">
            <v>0</v>
          </cell>
          <cell r="GW1230">
            <v>81.92</v>
          </cell>
          <cell r="GX1230">
            <v>78.75</v>
          </cell>
          <cell r="GY1230">
            <v>70</v>
          </cell>
          <cell r="GZ1230">
            <v>78</v>
          </cell>
          <cell r="HA1230" t="str">
            <v>EKO-L</v>
          </cell>
          <cell r="HB1230">
            <v>0</v>
          </cell>
          <cell r="HC1230">
            <v>83.83</v>
          </cell>
          <cell r="HD1230">
            <v>75.75</v>
          </cell>
          <cell r="HE1230">
            <v>77.5</v>
          </cell>
          <cell r="HF1230">
            <v>79</v>
          </cell>
          <cell r="HH1230">
            <v>0</v>
          </cell>
          <cell r="HM1230" t="str">
            <v/>
          </cell>
          <cell r="HN1230" t="str">
            <v/>
          </cell>
          <cell r="HS1230">
            <v>0</v>
          </cell>
          <cell r="HT1230" t="str">
            <v>PKN</v>
          </cell>
          <cell r="HU1230">
            <v>0</v>
          </cell>
          <cell r="HV1230" t="str">
            <v>IND</v>
          </cell>
          <cell r="HW1230">
            <v>0</v>
          </cell>
          <cell r="HX1230" t="str">
            <v>MAT-W</v>
          </cell>
          <cell r="HY1230">
            <v>0</v>
          </cell>
          <cell r="HZ1230" t="str">
            <v>SEJ-W</v>
          </cell>
          <cell r="IA1230">
            <v>0</v>
          </cell>
          <cell r="IB1230" t="str">
            <v>IGR-W</v>
          </cell>
          <cell r="IC1230">
            <v>0</v>
          </cell>
          <cell r="ID1230" t="str">
            <v>SBO</v>
          </cell>
          <cell r="IE1230">
            <v>0</v>
          </cell>
          <cell r="IF1230" t="str">
            <v>PJO</v>
          </cell>
          <cell r="IG1230">
            <v>0</v>
          </cell>
          <cell r="IH1230" t="str">
            <v>PRA</v>
          </cell>
          <cell r="II1230">
            <v>0</v>
          </cell>
          <cell r="IJ1230" t="str">
            <v>JAW</v>
          </cell>
          <cell r="IK1230">
            <v>0</v>
          </cell>
          <cell r="IL1230" t="str">
            <v>ARB</v>
          </cell>
          <cell r="IM1230">
            <v>0</v>
          </cell>
          <cell r="IN1230" t="str">
            <v>PKM</v>
          </cell>
          <cell r="IO1230">
            <v>0</v>
          </cell>
          <cell r="IP1230" t="str">
            <v>MAT-P</v>
          </cell>
          <cell r="IQ1230">
            <v>0</v>
          </cell>
          <cell r="IR1230" t="str">
            <v>BIO-P</v>
          </cell>
          <cell r="IS1230">
            <v>0</v>
          </cell>
          <cell r="IT1230" t="str">
            <v>FIS-P</v>
          </cell>
          <cell r="IU1230">
            <v>0</v>
          </cell>
          <cell r="IV1230" t="str">
            <v>KIM-P</v>
          </cell>
          <cell r="IW1230">
            <v>0</v>
          </cell>
          <cell r="IX1230" t="str">
            <v>EKO-L</v>
          </cell>
          <cell r="IY1230">
            <v>0</v>
          </cell>
          <cell r="JA1230">
            <v>0</v>
          </cell>
        </row>
        <row r="1231">
          <cell r="Q1231" t="str">
            <v/>
          </cell>
          <cell r="AB1231" t="str">
            <v/>
          </cell>
          <cell r="AC1231">
            <v>26</v>
          </cell>
          <cell r="AI1231" t="str">
            <v/>
          </cell>
          <cell r="AJ1231">
            <v>0</v>
          </cell>
          <cell r="AK1231">
            <v>83.25</v>
          </cell>
          <cell r="AL1231">
            <v>84.5</v>
          </cell>
          <cell r="AM1231">
            <v>88</v>
          </cell>
          <cell r="AN1231">
            <v>80</v>
          </cell>
          <cell r="AO1231" t="str">
            <v/>
          </cell>
          <cell r="AP1231">
            <v>0</v>
          </cell>
          <cell r="AQ1231">
            <v>85</v>
          </cell>
          <cell r="AR1231">
            <v>0</v>
          </cell>
          <cell r="AS1231">
            <v>78.5</v>
          </cell>
          <cell r="AT1231">
            <v>81</v>
          </cell>
          <cell r="AU1231" t="str">
            <v/>
          </cell>
          <cell r="AV1231">
            <v>0</v>
          </cell>
          <cell r="AW1231">
            <v>81.83</v>
          </cell>
          <cell r="AX1231">
            <v>84</v>
          </cell>
          <cell r="AY1231">
            <v>88</v>
          </cell>
          <cell r="AZ1231">
            <v>80</v>
          </cell>
          <cell r="BA1231" t="str">
            <v/>
          </cell>
          <cell r="BB1231">
            <v>0</v>
          </cell>
          <cell r="BC1231">
            <v>86.75</v>
          </cell>
          <cell r="BD1231">
            <v>84.5</v>
          </cell>
          <cell r="BE1231">
            <v>88</v>
          </cell>
          <cell r="BF1231">
            <v>82</v>
          </cell>
          <cell r="BG1231" t="str">
            <v/>
          </cell>
          <cell r="BH1231">
            <v>0</v>
          </cell>
          <cell r="BI1231">
            <v>84.33</v>
          </cell>
          <cell r="BJ1231">
            <v>80</v>
          </cell>
          <cell r="BK1231">
            <v>77.75</v>
          </cell>
          <cell r="BL1231">
            <v>78</v>
          </cell>
          <cell r="BM1231" t="str">
            <v/>
          </cell>
          <cell r="BN1231">
            <v>0</v>
          </cell>
          <cell r="BO1231">
            <v>81.13</v>
          </cell>
          <cell r="BP1231">
            <v>78.25</v>
          </cell>
          <cell r="BQ1231">
            <v>77.75</v>
          </cell>
          <cell r="BR1231">
            <v>85</v>
          </cell>
          <cell r="BS1231" t="str">
            <v/>
          </cell>
          <cell r="BT1231">
            <v>0</v>
          </cell>
          <cell r="BU1231">
            <v>86.5</v>
          </cell>
          <cell r="BV1231">
            <v>84.25</v>
          </cell>
          <cell r="BW1231">
            <v>88.5</v>
          </cell>
          <cell r="BX1231">
            <v>88</v>
          </cell>
          <cell r="BY1231" t="str">
            <v/>
          </cell>
          <cell r="BZ1231">
            <v>0</v>
          </cell>
          <cell r="CA1231">
            <v>86.78</v>
          </cell>
          <cell r="CB1231">
            <v>81.75</v>
          </cell>
          <cell r="CC1231">
            <v>81</v>
          </cell>
          <cell r="CD1231">
            <v>82</v>
          </cell>
          <cell r="CE1231" t="str">
            <v/>
          </cell>
          <cell r="CF1231">
            <v>0</v>
          </cell>
          <cell r="CG1231">
            <v>86.25</v>
          </cell>
          <cell r="CH1231">
            <v>76.25</v>
          </cell>
          <cell r="CI1231">
            <v>78</v>
          </cell>
          <cell r="CJ1231">
            <v>82</v>
          </cell>
          <cell r="CK1231" t="str">
            <v/>
          </cell>
          <cell r="CL1231">
            <v>0</v>
          </cell>
          <cell r="CM1231">
            <v>76.17</v>
          </cell>
          <cell r="CN1231">
            <v>83.5</v>
          </cell>
          <cell r="CO1231">
            <v>80</v>
          </cell>
          <cell r="CP1231">
            <v>78</v>
          </cell>
          <cell r="CQ1231" t="str">
            <v/>
          </cell>
          <cell r="CR1231">
            <v>0</v>
          </cell>
          <cell r="CS1231">
            <v>82.08</v>
          </cell>
          <cell r="CT1231">
            <v>89.75</v>
          </cell>
          <cell r="CU1231">
            <v>86.5</v>
          </cell>
          <cell r="CV1231">
            <v>83</v>
          </cell>
          <cell r="CW1231" t="str">
            <v/>
          </cell>
          <cell r="CX1231">
            <v>0</v>
          </cell>
          <cell r="CY1231">
            <v>82.44</v>
          </cell>
          <cell r="CZ1231">
            <v>83.75</v>
          </cell>
          <cell r="DA1231">
            <v>76.75</v>
          </cell>
          <cell r="DB1231">
            <v>83</v>
          </cell>
          <cell r="DC1231" t="str">
            <v/>
          </cell>
          <cell r="DD1231">
            <v>0</v>
          </cell>
          <cell r="DE1231">
            <v>91</v>
          </cell>
          <cell r="DF1231">
            <v>81</v>
          </cell>
          <cell r="DG1231">
            <v>81.75</v>
          </cell>
          <cell r="DH1231">
            <v>88</v>
          </cell>
          <cell r="DI1231" t="str">
            <v/>
          </cell>
          <cell r="DJ1231">
            <v>0</v>
          </cell>
          <cell r="DK1231">
            <v>0</v>
          </cell>
          <cell r="DL1231">
            <v>0</v>
          </cell>
          <cell r="DM1231">
            <v>0</v>
          </cell>
          <cell r="DN1231">
            <v>85</v>
          </cell>
          <cell r="DO1231" t="str">
            <v/>
          </cell>
          <cell r="DP1231">
            <v>0</v>
          </cell>
          <cell r="DQ1231">
            <v>89</v>
          </cell>
          <cell r="DR1231">
            <v>85.5</v>
          </cell>
          <cell r="DS1231">
            <v>91.5</v>
          </cell>
          <cell r="DT1231">
            <v>82</v>
          </cell>
          <cell r="DU1231" t="str">
            <v/>
          </cell>
          <cell r="DV1231">
            <v>0</v>
          </cell>
          <cell r="DW1231">
            <v>91</v>
          </cell>
          <cell r="DX1231">
            <v>86.75</v>
          </cell>
          <cell r="DY1231">
            <v>79.75</v>
          </cell>
          <cell r="DZ1231">
            <v>85</v>
          </cell>
          <cell r="EA1231" t="str">
            <v/>
          </cell>
          <cell r="EB1231">
            <v>0</v>
          </cell>
          <cell r="EC1231">
            <v>79.78</v>
          </cell>
          <cell r="ED1231">
            <v>78.25</v>
          </cell>
          <cell r="EE1231">
            <v>84.25</v>
          </cell>
          <cell r="EF1231">
            <v>77</v>
          </cell>
          <cell r="EG1231" t="str">
            <v/>
          </cell>
          <cell r="EH1231">
            <v>0</v>
          </cell>
          <cell r="EI1231">
            <v>78.5</v>
          </cell>
          <cell r="EJ1231">
            <v>74.75</v>
          </cell>
          <cell r="EK1231">
            <v>74.5</v>
          </cell>
          <cell r="EL1231">
            <v>76</v>
          </cell>
          <cell r="EM1231" t="str">
            <v/>
          </cell>
          <cell r="EN1231">
            <v>0</v>
          </cell>
          <cell r="EO1231">
            <v>78.5</v>
          </cell>
          <cell r="EP1231">
            <v>74.75</v>
          </cell>
          <cell r="EQ1231">
            <v>74.5</v>
          </cell>
          <cell r="ER1231">
            <v>76</v>
          </cell>
          <cell r="ES1231" t="str">
            <v/>
          </cell>
          <cell r="ET1231">
            <v>0</v>
          </cell>
          <cell r="EU1231">
            <v>78.5</v>
          </cell>
          <cell r="EV1231">
            <v>74.75</v>
          </cell>
          <cell r="EW1231">
            <v>74.5</v>
          </cell>
          <cell r="EX1231">
            <v>76</v>
          </cell>
          <cell r="EY1231" t="str">
            <v/>
          </cell>
          <cell r="EZ1231">
            <v>0</v>
          </cell>
          <cell r="FA1231">
            <v>79.33</v>
          </cell>
          <cell r="FB1231">
            <v>71.25</v>
          </cell>
          <cell r="FC1231">
            <v>79</v>
          </cell>
          <cell r="FD1231">
            <v>72</v>
          </cell>
          <cell r="FE1231" t="str">
            <v/>
          </cell>
          <cell r="FF1231">
            <v>0</v>
          </cell>
          <cell r="FG1231">
            <v>79.33</v>
          </cell>
          <cell r="FH1231">
            <v>71.25</v>
          </cell>
          <cell r="FI1231">
            <v>79</v>
          </cell>
          <cell r="FJ1231">
            <v>72</v>
          </cell>
          <cell r="FK1231" t="str">
            <v/>
          </cell>
          <cell r="FL1231">
            <v>0</v>
          </cell>
          <cell r="FM1231">
            <v>79.33</v>
          </cell>
          <cell r="FN1231">
            <v>71.25</v>
          </cell>
          <cell r="FO1231">
            <v>79</v>
          </cell>
          <cell r="FP1231">
            <v>72</v>
          </cell>
          <cell r="FQ1231" t="str">
            <v/>
          </cell>
          <cell r="FR1231">
            <v>0</v>
          </cell>
          <cell r="FS1231">
            <v>79.33</v>
          </cell>
          <cell r="FT1231">
            <v>71.25</v>
          </cell>
          <cell r="FU1231">
            <v>79</v>
          </cell>
          <cell r="FV1231">
            <v>72</v>
          </cell>
          <cell r="FW1231" t="str">
            <v/>
          </cell>
          <cell r="FX1231">
            <v>0</v>
          </cell>
          <cell r="FY1231">
            <v>79.33</v>
          </cell>
          <cell r="FZ1231">
            <v>71.25</v>
          </cell>
          <cell r="GA1231">
            <v>79</v>
          </cell>
          <cell r="GB1231">
            <v>72</v>
          </cell>
          <cell r="GC1231" t="str">
            <v/>
          </cell>
          <cell r="GD1231">
            <v>0</v>
          </cell>
          <cell r="GE1231">
            <v>79.33</v>
          </cell>
          <cell r="GF1231">
            <v>71.25</v>
          </cell>
          <cell r="GG1231">
            <v>79</v>
          </cell>
          <cell r="GH1231">
            <v>72</v>
          </cell>
          <cell r="GI1231" t="str">
            <v/>
          </cell>
          <cell r="GJ1231">
            <v>0</v>
          </cell>
          <cell r="GK1231">
            <v>79.33</v>
          </cell>
          <cell r="GL1231">
            <v>71.25</v>
          </cell>
          <cell r="GM1231">
            <v>79</v>
          </cell>
          <cell r="GN1231">
            <v>72</v>
          </cell>
          <cell r="GO1231" t="str">
            <v/>
          </cell>
          <cell r="GP1231">
            <v>0</v>
          </cell>
          <cell r="GQ1231">
            <v>79.33</v>
          </cell>
          <cell r="GR1231">
            <v>71.25</v>
          </cell>
          <cell r="GS1231">
            <v>79</v>
          </cell>
          <cell r="GT1231">
            <v>72</v>
          </cell>
          <cell r="GU1231" t="str">
            <v/>
          </cell>
          <cell r="GV1231">
            <v>0</v>
          </cell>
          <cell r="GW1231">
            <v>81.92</v>
          </cell>
          <cell r="GX1231">
            <v>78.75</v>
          </cell>
          <cell r="GY1231">
            <v>70</v>
          </cell>
          <cell r="GZ1231">
            <v>78</v>
          </cell>
          <cell r="HA1231" t="str">
            <v>EKO-L</v>
          </cell>
          <cell r="HB1231">
            <v>0</v>
          </cell>
          <cell r="HC1231">
            <v>83.83</v>
          </cell>
          <cell r="HD1231">
            <v>75.75</v>
          </cell>
          <cell r="HE1231">
            <v>77.5</v>
          </cell>
          <cell r="HF1231">
            <v>79</v>
          </cell>
          <cell r="HH1231">
            <v>0</v>
          </cell>
          <cell r="HM1231" t="str">
            <v/>
          </cell>
          <cell r="HN1231" t="str">
            <v/>
          </cell>
          <cell r="HS1231">
            <v>0</v>
          </cell>
          <cell r="HT1231" t="str">
            <v>PKN</v>
          </cell>
          <cell r="HU1231">
            <v>0</v>
          </cell>
          <cell r="HV1231" t="str">
            <v>IND</v>
          </cell>
          <cell r="HW1231">
            <v>0</v>
          </cell>
          <cell r="HX1231" t="str">
            <v>MAT-W</v>
          </cell>
          <cell r="HY1231">
            <v>0</v>
          </cell>
          <cell r="HZ1231" t="str">
            <v>SEJ-W</v>
          </cell>
          <cell r="IA1231">
            <v>0</v>
          </cell>
          <cell r="IB1231" t="str">
            <v>IGR-W</v>
          </cell>
          <cell r="IC1231">
            <v>0</v>
          </cell>
          <cell r="ID1231" t="str">
            <v>SBO</v>
          </cell>
          <cell r="IE1231">
            <v>0</v>
          </cell>
          <cell r="IF1231" t="str">
            <v>PJO</v>
          </cell>
          <cell r="IG1231">
            <v>0</v>
          </cell>
          <cell r="IH1231" t="str">
            <v>PRA</v>
          </cell>
          <cell r="II1231">
            <v>0</v>
          </cell>
          <cell r="IJ1231" t="str">
            <v>JAW</v>
          </cell>
          <cell r="IK1231">
            <v>0</v>
          </cell>
          <cell r="IL1231" t="str">
            <v>ARB</v>
          </cell>
          <cell r="IM1231">
            <v>0</v>
          </cell>
          <cell r="IN1231" t="str">
            <v>PKM</v>
          </cell>
          <cell r="IO1231">
            <v>0</v>
          </cell>
          <cell r="IP1231" t="str">
            <v>MAT-P</v>
          </cell>
          <cell r="IQ1231">
            <v>0</v>
          </cell>
          <cell r="IR1231" t="str">
            <v>BIO-P</v>
          </cell>
          <cell r="IS1231">
            <v>0</v>
          </cell>
          <cell r="IT1231" t="str">
            <v>FIS-P</v>
          </cell>
          <cell r="IU1231">
            <v>0</v>
          </cell>
          <cell r="IV1231" t="str">
            <v>KIM-P</v>
          </cell>
          <cell r="IW1231">
            <v>0</v>
          </cell>
          <cell r="IX1231" t="str">
            <v>EKO-L</v>
          </cell>
          <cell r="IY1231">
            <v>0</v>
          </cell>
          <cell r="JA1231">
            <v>0</v>
          </cell>
        </row>
        <row r="1232">
          <cell r="Q1232" t="str">
            <v/>
          </cell>
          <cell r="AB1232" t="str">
            <v/>
          </cell>
          <cell r="AC1232">
            <v>27</v>
          </cell>
          <cell r="AI1232" t="str">
            <v/>
          </cell>
          <cell r="AJ1232">
            <v>0</v>
          </cell>
          <cell r="AK1232">
            <v>83.25</v>
          </cell>
          <cell r="AL1232">
            <v>84.5</v>
          </cell>
          <cell r="AM1232">
            <v>88</v>
          </cell>
          <cell r="AN1232">
            <v>80</v>
          </cell>
          <cell r="AO1232" t="str">
            <v/>
          </cell>
          <cell r="AP1232">
            <v>0</v>
          </cell>
          <cell r="AQ1232">
            <v>85</v>
          </cell>
          <cell r="AR1232">
            <v>0</v>
          </cell>
          <cell r="AS1232">
            <v>78.5</v>
          </cell>
          <cell r="AT1232">
            <v>81</v>
          </cell>
          <cell r="AU1232" t="str">
            <v/>
          </cell>
          <cell r="AV1232">
            <v>0</v>
          </cell>
          <cell r="AW1232">
            <v>81.83</v>
          </cell>
          <cell r="AX1232">
            <v>84</v>
          </cell>
          <cell r="AY1232">
            <v>88</v>
          </cell>
          <cell r="AZ1232">
            <v>80</v>
          </cell>
          <cell r="BA1232" t="str">
            <v/>
          </cell>
          <cell r="BB1232">
            <v>0</v>
          </cell>
          <cell r="BC1232">
            <v>86.75</v>
          </cell>
          <cell r="BD1232">
            <v>84.5</v>
          </cell>
          <cell r="BE1232">
            <v>88</v>
          </cell>
          <cell r="BF1232">
            <v>82</v>
          </cell>
          <cell r="BG1232" t="str">
            <v/>
          </cell>
          <cell r="BH1232">
            <v>0</v>
          </cell>
          <cell r="BI1232">
            <v>84.33</v>
          </cell>
          <cell r="BJ1232">
            <v>80</v>
          </cell>
          <cell r="BK1232">
            <v>77.75</v>
          </cell>
          <cell r="BL1232">
            <v>78</v>
          </cell>
          <cell r="BM1232" t="str">
            <v/>
          </cell>
          <cell r="BN1232">
            <v>0</v>
          </cell>
          <cell r="BO1232">
            <v>81.13</v>
          </cell>
          <cell r="BP1232">
            <v>78.25</v>
          </cell>
          <cell r="BQ1232">
            <v>77.75</v>
          </cell>
          <cell r="BR1232">
            <v>85</v>
          </cell>
          <cell r="BS1232" t="str">
            <v/>
          </cell>
          <cell r="BT1232">
            <v>0</v>
          </cell>
          <cell r="BU1232">
            <v>86.5</v>
          </cell>
          <cell r="BV1232">
            <v>84.25</v>
          </cell>
          <cell r="BW1232">
            <v>88.5</v>
          </cell>
          <cell r="BX1232">
            <v>88</v>
          </cell>
          <cell r="BY1232" t="str">
            <v/>
          </cell>
          <cell r="BZ1232">
            <v>0</v>
          </cell>
          <cell r="CA1232">
            <v>86.78</v>
          </cell>
          <cell r="CB1232">
            <v>81.75</v>
          </cell>
          <cell r="CC1232">
            <v>81</v>
          </cell>
          <cell r="CD1232">
            <v>82</v>
          </cell>
          <cell r="CE1232" t="str">
            <v/>
          </cell>
          <cell r="CF1232">
            <v>0</v>
          </cell>
          <cell r="CG1232">
            <v>86.25</v>
          </cell>
          <cell r="CH1232">
            <v>76.25</v>
          </cell>
          <cell r="CI1232">
            <v>78</v>
          </cell>
          <cell r="CJ1232">
            <v>82</v>
          </cell>
          <cell r="CK1232" t="str">
            <v/>
          </cell>
          <cell r="CL1232">
            <v>0</v>
          </cell>
          <cell r="CM1232">
            <v>76.17</v>
          </cell>
          <cell r="CN1232">
            <v>83.5</v>
          </cell>
          <cell r="CO1232">
            <v>80</v>
          </cell>
          <cell r="CP1232">
            <v>78</v>
          </cell>
          <cell r="CQ1232" t="str">
            <v/>
          </cell>
          <cell r="CR1232">
            <v>0</v>
          </cell>
          <cell r="CS1232">
            <v>82.08</v>
          </cell>
          <cell r="CT1232">
            <v>89.75</v>
          </cell>
          <cell r="CU1232">
            <v>86.5</v>
          </cell>
          <cell r="CV1232">
            <v>83</v>
          </cell>
          <cell r="CW1232" t="str">
            <v/>
          </cell>
          <cell r="CX1232">
            <v>0</v>
          </cell>
          <cell r="CY1232">
            <v>82.44</v>
          </cell>
          <cell r="CZ1232">
            <v>83.75</v>
          </cell>
          <cell r="DA1232">
            <v>76.75</v>
          </cell>
          <cell r="DB1232">
            <v>83</v>
          </cell>
          <cell r="DC1232" t="str">
            <v/>
          </cell>
          <cell r="DD1232">
            <v>0</v>
          </cell>
          <cell r="DE1232">
            <v>91</v>
          </cell>
          <cell r="DF1232">
            <v>81</v>
          </cell>
          <cell r="DG1232">
            <v>81.75</v>
          </cell>
          <cell r="DH1232">
            <v>88</v>
          </cell>
          <cell r="DI1232" t="str">
            <v/>
          </cell>
          <cell r="DJ1232">
            <v>0</v>
          </cell>
          <cell r="DK1232">
            <v>0</v>
          </cell>
          <cell r="DL1232">
            <v>0</v>
          </cell>
          <cell r="DM1232">
            <v>0</v>
          </cell>
          <cell r="DN1232">
            <v>85</v>
          </cell>
          <cell r="DO1232" t="str">
            <v/>
          </cell>
          <cell r="DP1232">
            <v>0</v>
          </cell>
          <cell r="DQ1232">
            <v>89</v>
          </cell>
          <cell r="DR1232">
            <v>85.5</v>
          </cell>
          <cell r="DS1232">
            <v>91.5</v>
          </cell>
          <cell r="DT1232">
            <v>82</v>
          </cell>
          <cell r="DU1232" t="str">
            <v/>
          </cell>
          <cell r="DV1232">
            <v>0</v>
          </cell>
          <cell r="DW1232">
            <v>91</v>
          </cell>
          <cell r="DX1232">
            <v>86.75</v>
          </cell>
          <cell r="DY1232">
            <v>79.75</v>
          </cell>
          <cell r="DZ1232">
            <v>85</v>
          </cell>
          <cell r="EA1232" t="str">
            <v/>
          </cell>
          <cell r="EB1232">
            <v>0</v>
          </cell>
          <cell r="EC1232">
            <v>79.78</v>
          </cell>
          <cell r="ED1232">
            <v>78.25</v>
          </cell>
          <cell r="EE1232">
            <v>84.25</v>
          </cell>
          <cell r="EF1232">
            <v>77</v>
          </cell>
          <cell r="EG1232" t="str">
            <v/>
          </cell>
          <cell r="EH1232">
            <v>0</v>
          </cell>
          <cell r="EI1232">
            <v>78.5</v>
          </cell>
          <cell r="EJ1232">
            <v>74.75</v>
          </cell>
          <cell r="EK1232">
            <v>74.5</v>
          </cell>
          <cell r="EL1232">
            <v>76</v>
          </cell>
          <cell r="EM1232" t="str">
            <v/>
          </cell>
          <cell r="EN1232">
            <v>0</v>
          </cell>
          <cell r="EO1232">
            <v>78.5</v>
          </cell>
          <cell r="EP1232">
            <v>74.75</v>
          </cell>
          <cell r="EQ1232">
            <v>74.5</v>
          </cell>
          <cell r="ER1232">
            <v>76</v>
          </cell>
          <cell r="ES1232" t="str">
            <v/>
          </cell>
          <cell r="ET1232">
            <v>0</v>
          </cell>
          <cell r="EU1232">
            <v>78.5</v>
          </cell>
          <cell r="EV1232">
            <v>74.75</v>
          </cell>
          <cell r="EW1232">
            <v>74.5</v>
          </cell>
          <cell r="EX1232">
            <v>76</v>
          </cell>
          <cell r="EY1232" t="str">
            <v/>
          </cell>
          <cell r="EZ1232">
            <v>0</v>
          </cell>
          <cell r="FA1232">
            <v>79.33</v>
          </cell>
          <cell r="FB1232">
            <v>71.25</v>
          </cell>
          <cell r="FC1232">
            <v>79</v>
          </cell>
          <cell r="FD1232">
            <v>72</v>
          </cell>
          <cell r="FE1232" t="str">
            <v/>
          </cell>
          <cell r="FF1232">
            <v>0</v>
          </cell>
          <cell r="FG1232">
            <v>79.33</v>
          </cell>
          <cell r="FH1232">
            <v>71.25</v>
          </cell>
          <cell r="FI1232">
            <v>79</v>
          </cell>
          <cell r="FJ1232">
            <v>72</v>
          </cell>
          <cell r="FK1232" t="str">
            <v/>
          </cell>
          <cell r="FL1232">
            <v>0</v>
          </cell>
          <cell r="FM1232">
            <v>79.33</v>
          </cell>
          <cell r="FN1232">
            <v>71.25</v>
          </cell>
          <cell r="FO1232">
            <v>79</v>
          </cell>
          <cell r="FP1232">
            <v>72</v>
          </cell>
          <cell r="FQ1232" t="str">
            <v/>
          </cell>
          <cell r="FR1232">
            <v>0</v>
          </cell>
          <cell r="FS1232">
            <v>79.33</v>
          </cell>
          <cell r="FT1232">
            <v>71.25</v>
          </cell>
          <cell r="FU1232">
            <v>79</v>
          </cell>
          <cell r="FV1232">
            <v>72</v>
          </cell>
          <cell r="FW1232" t="str">
            <v/>
          </cell>
          <cell r="FX1232">
            <v>0</v>
          </cell>
          <cell r="FY1232">
            <v>79.33</v>
          </cell>
          <cell r="FZ1232">
            <v>71.25</v>
          </cell>
          <cell r="GA1232">
            <v>79</v>
          </cell>
          <cell r="GB1232">
            <v>72</v>
          </cell>
          <cell r="GC1232" t="str">
            <v/>
          </cell>
          <cell r="GD1232">
            <v>0</v>
          </cell>
          <cell r="GE1232">
            <v>79.33</v>
          </cell>
          <cell r="GF1232">
            <v>71.25</v>
          </cell>
          <cell r="GG1232">
            <v>79</v>
          </cell>
          <cell r="GH1232">
            <v>72</v>
          </cell>
          <cell r="GI1232" t="str">
            <v/>
          </cell>
          <cell r="GJ1232">
            <v>0</v>
          </cell>
          <cell r="GK1232">
            <v>79.33</v>
          </cell>
          <cell r="GL1232">
            <v>71.25</v>
          </cell>
          <cell r="GM1232">
            <v>79</v>
          </cell>
          <cell r="GN1232">
            <v>72</v>
          </cell>
          <cell r="GO1232" t="str">
            <v/>
          </cell>
          <cell r="GP1232">
            <v>0</v>
          </cell>
          <cell r="GQ1232">
            <v>79.33</v>
          </cell>
          <cell r="GR1232">
            <v>71.25</v>
          </cell>
          <cell r="GS1232">
            <v>79</v>
          </cell>
          <cell r="GT1232">
            <v>72</v>
          </cell>
          <cell r="GU1232" t="str">
            <v/>
          </cell>
          <cell r="GV1232">
            <v>0</v>
          </cell>
          <cell r="GW1232">
            <v>81.92</v>
          </cell>
          <cell r="GX1232">
            <v>78.75</v>
          </cell>
          <cell r="GY1232">
            <v>70</v>
          </cell>
          <cell r="GZ1232">
            <v>78</v>
          </cell>
          <cell r="HA1232" t="str">
            <v>EKO-L</v>
          </cell>
          <cell r="HB1232">
            <v>0</v>
          </cell>
          <cell r="HC1232">
            <v>83.83</v>
          </cell>
          <cell r="HD1232">
            <v>75.75</v>
          </cell>
          <cell r="HE1232">
            <v>77.5</v>
          </cell>
          <cell r="HF1232">
            <v>79</v>
          </cell>
          <cell r="HH1232">
            <v>0</v>
          </cell>
          <cell r="HM1232" t="str">
            <v/>
          </cell>
          <cell r="HN1232" t="str">
            <v/>
          </cell>
          <cell r="HS1232">
            <v>0</v>
          </cell>
          <cell r="HT1232" t="str">
            <v>PKN</v>
          </cell>
          <cell r="HU1232">
            <v>0</v>
          </cell>
          <cell r="HV1232" t="str">
            <v>IND</v>
          </cell>
          <cell r="HW1232">
            <v>0</v>
          </cell>
          <cell r="HX1232" t="str">
            <v>MAT-W</v>
          </cell>
          <cell r="HY1232">
            <v>0</v>
          </cell>
          <cell r="HZ1232" t="str">
            <v>SEJ-W</v>
          </cell>
          <cell r="IA1232">
            <v>0</v>
          </cell>
          <cell r="IB1232" t="str">
            <v>IGR-W</v>
          </cell>
          <cell r="IC1232">
            <v>0</v>
          </cell>
          <cell r="ID1232" t="str">
            <v>SBO</v>
          </cell>
          <cell r="IE1232">
            <v>0</v>
          </cell>
          <cell r="IF1232" t="str">
            <v>PJO</v>
          </cell>
          <cell r="IG1232">
            <v>0</v>
          </cell>
          <cell r="IH1232" t="str">
            <v>PRA</v>
          </cell>
          <cell r="II1232">
            <v>0</v>
          </cell>
          <cell r="IJ1232" t="str">
            <v>JAW</v>
          </cell>
          <cell r="IK1232">
            <v>0</v>
          </cell>
          <cell r="IL1232" t="str">
            <v>ARB</v>
          </cell>
          <cell r="IM1232">
            <v>0</v>
          </cell>
          <cell r="IN1232" t="str">
            <v>PKM</v>
          </cell>
          <cell r="IO1232">
            <v>0</v>
          </cell>
          <cell r="IP1232" t="str">
            <v>MAT-P</v>
          </cell>
          <cell r="IQ1232">
            <v>0</v>
          </cell>
          <cell r="IR1232" t="str">
            <v>BIO-P</v>
          </cell>
          <cell r="IS1232">
            <v>0</v>
          </cell>
          <cell r="IT1232" t="str">
            <v>FIS-P</v>
          </cell>
          <cell r="IU1232">
            <v>0</v>
          </cell>
          <cell r="IV1232" t="str">
            <v>KIM-P</v>
          </cell>
          <cell r="IW1232">
            <v>0</v>
          </cell>
          <cell r="IX1232" t="str">
            <v>EKO-L</v>
          </cell>
          <cell r="IY1232">
            <v>0</v>
          </cell>
          <cell r="JA1232">
            <v>0</v>
          </cell>
        </row>
        <row r="1233">
          <cell r="Q1233" t="str">
            <v/>
          </cell>
          <cell r="AB1233" t="str">
            <v/>
          </cell>
          <cell r="AC1233">
            <v>28</v>
          </cell>
          <cell r="AI1233" t="str">
            <v/>
          </cell>
          <cell r="AJ1233">
            <v>0</v>
          </cell>
          <cell r="AK1233">
            <v>83.25</v>
          </cell>
          <cell r="AL1233">
            <v>84.5</v>
          </cell>
          <cell r="AM1233">
            <v>88</v>
          </cell>
          <cell r="AN1233">
            <v>80</v>
          </cell>
          <cell r="AO1233" t="str">
            <v/>
          </cell>
          <cell r="AP1233">
            <v>0</v>
          </cell>
          <cell r="AQ1233">
            <v>85</v>
          </cell>
          <cell r="AR1233">
            <v>0</v>
          </cell>
          <cell r="AS1233">
            <v>78.5</v>
          </cell>
          <cell r="AT1233">
            <v>81</v>
          </cell>
          <cell r="AU1233" t="str">
            <v/>
          </cell>
          <cell r="AV1233">
            <v>0</v>
          </cell>
          <cell r="AW1233">
            <v>81.83</v>
          </cell>
          <cell r="AX1233">
            <v>84</v>
          </cell>
          <cell r="AY1233">
            <v>88</v>
          </cell>
          <cell r="AZ1233">
            <v>80</v>
          </cell>
          <cell r="BA1233" t="str">
            <v/>
          </cell>
          <cell r="BB1233">
            <v>0</v>
          </cell>
          <cell r="BC1233">
            <v>86.75</v>
          </cell>
          <cell r="BD1233">
            <v>84.5</v>
          </cell>
          <cell r="BE1233">
            <v>88</v>
          </cell>
          <cell r="BF1233">
            <v>82</v>
          </cell>
          <cell r="BG1233" t="str">
            <v/>
          </cell>
          <cell r="BH1233">
            <v>0</v>
          </cell>
          <cell r="BI1233">
            <v>84.33</v>
          </cell>
          <cell r="BJ1233">
            <v>80</v>
          </cell>
          <cell r="BK1233">
            <v>77.75</v>
          </cell>
          <cell r="BL1233">
            <v>78</v>
          </cell>
          <cell r="BM1233" t="str">
            <v/>
          </cell>
          <cell r="BN1233">
            <v>0</v>
          </cell>
          <cell r="BO1233">
            <v>81.13</v>
          </cell>
          <cell r="BP1233">
            <v>78.25</v>
          </cell>
          <cell r="BQ1233">
            <v>77.75</v>
          </cell>
          <cell r="BR1233">
            <v>85</v>
          </cell>
          <cell r="BS1233" t="str">
            <v/>
          </cell>
          <cell r="BT1233">
            <v>0</v>
          </cell>
          <cell r="BU1233">
            <v>86.5</v>
          </cell>
          <cell r="BV1233">
            <v>84.25</v>
          </cell>
          <cell r="BW1233">
            <v>88.5</v>
          </cell>
          <cell r="BX1233">
            <v>88</v>
          </cell>
          <cell r="BY1233" t="str">
            <v/>
          </cell>
          <cell r="BZ1233">
            <v>0</v>
          </cell>
          <cell r="CA1233">
            <v>86.78</v>
          </cell>
          <cell r="CB1233">
            <v>81.75</v>
          </cell>
          <cell r="CC1233">
            <v>81</v>
          </cell>
          <cell r="CD1233">
            <v>82</v>
          </cell>
          <cell r="CE1233" t="str">
            <v/>
          </cell>
          <cell r="CF1233">
            <v>0</v>
          </cell>
          <cell r="CG1233">
            <v>86.25</v>
          </cell>
          <cell r="CH1233">
            <v>76.25</v>
          </cell>
          <cell r="CI1233">
            <v>78</v>
          </cell>
          <cell r="CJ1233">
            <v>82</v>
          </cell>
          <cell r="CK1233" t="str">
            <v/>
          </cell>
          <cell r="CL1233">
            <v>0</v>
          </cell>
          <cell r="CM1233">
            <v>76.17</v>
          </cell>
          <cell r="CN1233">
            <v>83.5</v>
          </cell>
          <cell r="CO1233">
            <v>80</v>
          </cell>
          <cell r="CP1233">
            <v>78</v>
          </cell>
          <cell r="CQ1233" t="str">
            <v/>
          </cell>
          <cell r="CR1233">
            <v>0</v>
          </cell>
          <cell r="CS1233">
            <v>82.08</v>
          </cell>
          <cell r="CT1233">
            <v>89.75</v>
          </cell>
          <cell r="CU1233">
            <v>86.5</v>
          </cell>
          <cell r="CV1233">
            <v>83</v>
          </cell>
          <cell r="CW1233" t="str">
            <v/>
          </cell>
          <cell r="CX1233">
            <v>0</v>
          </cell>
          <cell r="CY1233">
            <v>82.44</v>
          </cell>
          <cell r="CZ1233">
            <v>83.75</v>
          </cell>
          <cell r="DA1233">
            <v>76.75</v>
          </cell>
          <cell r="DB1233">
            <v>83</v>
          </cell>
          <cell r="DC1233" t="str">
            <v/>
          </cell>
          <cell r="DD1233">
            <v>0</v>
          </cell>
          <cell r="DE1233">
            <v>91</v>
          </cell>
          <cell r="DF1233">
            <v>81</v>
          </cell>
          <cell r="DG1233">
            <v>81.75</v>
          </cell>
          <cell r="DH1233">
            <v>88</v>
          </cell>
          <cell r="DI1233" t="str">
            <v/>
          </cell>
          <cell r="DJ1233">
            <v>0</v>
          </cell>
          <cell r="DK1233">
            <v>0</v>
          </cell>
          <cell r="DL1233">
            <v>0</v>
          </cell>
          <cell r="DM1233">
            <v>0</v>
          </cell>
          <cell r="DN1233">
            <v>85</v>
          </cell>
          <cell r="DO1233" t="str">
            <v/>
          </cell>
          <cell r="DP1233">
            <v>0</v>
          </cell>
          <cell r="DQ1233">
            <v>89</v>
          </cell>
          <cell r="DR1233">
            <v>85.5</v>
          </cell>
          <cell r="DS1233">
            <v>91.5</v>
          </cell>
          <cell r="DT1233">
            <v>82</v>
          </cell>
          <cell r="DU1233" t="str">
            <v/>
          </cell>
          <cell r="DV1233">
            <v>0</v>
          </cell>
          <cell r="DW1233">
            <v>91</v>
          </cell>
          <cell r="DX1233">
            <v>86.75</v>
          </cell>
          <cell r="DY1233">
            <v>79.75</v>
          </cell>
          <cell r="DZ1233">
            <v>85</v>
          </cell>
          <cell r="EA1233" t="str">
            <v/>
          </cell>
          <cell r="EB1233">
            <v>0</v>
          </cell>
          <cell r="EC1233">
            <v>79.78</v>
          </cell>
          <cell r="ED1233">
            <v>78.25</v>
          </cell>
          <cell r="EE1233">
            <v>84.25</v>
          </cell>
          <cell r="EF1233">
            <v>77</v>
          </cell>
          <cell r="EG1233" t="str">
            <v/>
          </cell>
          <cell r="EH1233">
            <v>0</v>
          </cell>
          <cell r="EI1233">
            <v>78.5</v>
          </cell>
          <cell r="EJ1233">
            <v>74.75</v>
          </cell>
          <cell r="EK1233">
            <v>74.5</v>
          </cell>
          <cell r="EL1233">
            <v>76</v>
          </cell>
          <cell r="EM1233" t="str">
            <v/>
          </cell>
          <cell r="EN1233">
            <v>0</v>
          </cell>
          <cell r="EO1233">
            <v>78.5</v>
          </cell>
          <cell r="EP1233">
            <v>74.75</v>
          </cell>
          <cell r="EQ1233">
            <v>74.5</v>
          </cell>
          <cell r="ER1233">
            <v>76</v>
          </cell>
          <cell r="ES1233" t="str">
            <v/>
          </cell>
          <cell r="ET1233">
            <v>0</v>
          </cell>
          <cell r="EU1233">
            <v>78.5</v>
          </cell>
          <cell r="EV1233">
            <v>74.75</v>
          </cell>
          <cell r="EW1233">
            <v>74.5</v>
          </cell>
          <cell r="EX1233">
            <v>76</v>
          </cell>
          <cell r="EY1233" t="str">
            <v/>
          </cell>
          <cell r="EZ1233">
            <v>0</v>
          </cell>
          <cell r="FA1233">
            <v>79.33</v>
          </cell>
          <cell r="FB1233">
            <v>71.25</v>
          </cell>
          <cell r="FC1233">
            <v>79</v>
          </cell>
          <cell r="FD1233">
            <v>72</v>
          </cell>
          <cell r="FE1233" t="str">
            <v/>
          </cell>
          <cell r="FF1233">
            <v>0</v>
          </cell>
          <cell r="FG1233">
            <v>79.33</v>
          </cell>
          <cell r="FH1233">
            <v>71.25</v>
          </cell>
          <cell r="FI1233">
            <v>79</v>
          </cell>
          <cell r="FJ1233">
            <v>72</v>
          </cell>
          <cell r="FK1233" t="str">
            <v/>
          </cell>
          <cell r="FL1233">
            <v>0</v>
          </cell>
          <cell r="FM1233">
            <v>79.33</v>
          </cell>
          <cell r="FN1233">
            <v>71.25</v>
          </cell>
          <cell r="FO1233">
            <v>79</v>
          </cell>
          <cell r="FP1233">
            <v>72</v>
          </cell>
          <cell r="FQ1233" t="str">
            <v/>
          </cell>
          <cell r="FR1233">
            <v>0</v>
          </cell>
          <cell r="FS1233">
            <v>79.33</v>
          </cell>
          <cell r="FT1233">
            <v>71.25</v>
          </cell>
          <cell r="FU1233">
            <v>79</v>
          </cell>
          <cell r="FV1233">
            <v>72</v>
          </cell>
          <cell r="FW1233" t="str">
            <v/>
          </cell>
          <cell r="FX1233">
            <v>0</v>
          </cell>
          <cell r="FY1233">
            <v>79.33</v>
          </cell>
          <cell r="FZ1233">
            <v>71.25</v>
          </cell>
          <cell r="GA1233">
            <v>79</v>
          </cell>
          <cell r="GB1233">
            <v>72</v>
          </cell>
          <cell r="GC1233" t="str">
            <v/>
          </cell>
          <cell r="GD1233">
            <v>0</v>
          </cell>
          <cell r="GE1233">
            <v>79.33</v>
          </cell>
          <cell r="GF1233">
            <v>71.25</v>
          </cell>
          <cell r="GG1233">
            <v>79</v>
          </cell>
          <cell r="GH1233">
            <v>72</v>
          </cell>
          <cell r="GI1233" t="str">
            <v/>
          </cell>
          <cell r="GJ1233">
            <v>0</v>
          </cell>
          <cell r="GK1233">
            <v>79.33</v>
          </cell>
          <cell r="GL1233">
            <v>71.25</v>
          </cell>
          <cell r="GM1233">
            <v>79</v>
          </cell>
          <cell r="GN1233">
            <v>72</v>
          </cell>
          <cell r="GO1233" t="str">
            <v/>
          </cell>
          <cell r="GP1233">
            <v>0</v>
          </cell>
          <cell r="GQ1233">
            <v>79.33</v>
          </cell>
          <cell r="GR1233">
            <v>71.25</v>
          </cell>
          <cell r="GS1233">
            <v>79</v>
          </cell>
          <cell r="GT1233">
            <v>72</v>
          </cell>
          <cell r="GU1233" t="str">
            <v/>
          </cell>
          <cell r="GV1233">
            <v>0</v>
          </cell>
          <cell r="GW1233">
            <v>81.92</v>
          </cell>
          <cell r="GX1233">
            <v>78.75</v>
          </cell>
          <cell r="GY1233">
            <v>70</v>
          </cell>
          <cell r="GZ1233">
            <v>78</v>
          </cell>
          <cell r="HA1233" t="str">
            <v>EKO-L</v>
          </cell>
          <cell r="HB1233">
            <v>0</v>
          </cell>
          <cell r="HC1233">
            <v>83.83</v>
          </cell>
          <cell r="HD1233">
            <v>75.75</v>
          </cell>
          <cell r="HE1233">
            <v>77.5</v>
          </cell>
          <cell r="HF1233">
            <v>79</v>
          </cell>
          <cell r="HH1233">
            <v>0</v>
          </cell>
          <cell r="HM1233" t="str">
            <v/>
          </cell>
          <cell r="HN1233" t="str">
            <v/>
          </cell>
          <cell r="HS1233">
            <v>0</v>
          </cell>
          <cell r="HT1233" t="str">
            <v>PKN</v>
          </cell>
          <cell r="HU1233">
            <v>0</v>
          </cell>
          <cell r="HV1233" t="str">
            <v>IND</v>
          </cell>
          <cell r="HW1233">
            <v>0</v>
          </cell>
          <cell r="HX1233" t="str">
            <v>MAT-W</v>
          </cell>
          <cell r="HY1233">
            <v>0</v>
          </cell>
          <cell r="HZ1233" t="str">
            <v>SEJ-W</v>
          </cell>
          <cell r="IA1233">
            <v>0</v>
          </cell>
          <cell r="IB1233" t="str">
            <v>IGR-W</v>
          </cell>
          <cell r="IC1233">
            <v>0</v>
          </cell>
          <cell r="ID1233" t="str">
            <v>SBO</v>
          </cell>
          <cell r="IE1233">
            <v>0</v>
          </cell>
          <cell r="IF1233" t="str">
            <v>PJO</v>
          </cell>
          <cell r="IG1233">
            <v>0</v>
          </cell>
          <cell r="IH1233" t="str">
            <v>PRA</v>
          </cell>
          <cell r="II1233">
            <v>0</v>
          </cell>
          <cell r="IJ1233" t="str">
            <v>JAW</v>
          </cell>
          <cell r="IK1233">
            <v>0</v>
          </cell>
          <cell r="IL1233" t="str">
            <v>ARB</v>
          </cell>
          <cell r="IM1233">
            <v>0</v>
          </cell>
          <cell r="IN1233" t="str">
            <v>PKM</v>
          </cell>
          <cell r="IO1233">
            <v>0</v>
          </cell>
          <cell r="IP1233" t="str">
            <v>MAT-P</v>
          </cell>
          <cell r="IQ1233">
            <v>0</v>
          </cell>
          <cell r="IR1233" t="str">
            <v>BIO-P</v>
          </cell>
          <cell r="IS1233">
            <v>0</v>
          </cell>
          <cell r="IT1233" t="str">
            <v>FIS-P</v>
          </cell>
          <cell r="IU1233">
            <v>0</v>
          </cell>
          <cell r="IV1233" t="str">
            <v>KIM-P</v>
          </cell>
          <cell r="IW1233">
            <v>0</v>
          </cell>
          <cell r="IX1233" t="str">
            <v>EKO-L</v>
          </cell>
          <cell r="IY1233">
            <v>0</v>
          </cell>
          <cell r="JA1233">
            <v>0</v>
          </cell>
        </row>
        <row r="1234">
          <cell r="Q1234" t="str">
            <v/>
          </cell>
          <cell r="AB1234" t="str">
            <v/>
          </cell>
          <cell r="AC1234">
            <v>29</v>
          </cell>
          <cell r="AI1234" t="str">
            <v/>
          </cell>
          <cell r="AJ1234">
            <v>0</v>
          </cell>
          <cell r="AK1234">
            <v>83.25</v>
          </cell>
          <cell r="AL1234">
            <v>84.5</v>
          </cell>
          <cell r="AM1234">
            <v>88</v>
          </cell>
          <cell r="AN1234">
            <v>80</v>
          </cell>
          <cell r="AO1234" t="str">
            <v/>
          </cell>
          <cell r="AP1234">
            <v>0</v>
          </cell>
          <cell r="AQ1234">
            <v>85</v>
          </cell>
          <cell r="AR1234">
            <v>0</v>
          </cell>
          <cell r="AS1234">
            <v>78.5</v>
          </cell>
          <cell r="AT1234">
            <v>81</v>
          </cell>
          <cell r="AU1234" t="str">
            <v/>
          </cell>
          <cell r="AV1234">
            <v>0</v>
          </cell>
          <cell r="AW1234">
            <v>81.83</v>
          </cell>
          <cell r="AX1234">
            <v>84</v>
          </cell>
          <cell r="AY1234">
            <v>88</v>
          </cell>
          <cell r="AZ1234">
            <v>80</v>
          </cell>
          <cell r="BA1234" t="str">
            <v/>
          </cell>
          <cell r="BB1234">
            <v>0</v>
          </cell>
          <cell r="BC1234">
            <v>86.75</v>
          </cell>
          <cell r="BD1234">
            <v>84.5</v>
          </cell>
          <cell r="BE1234">
            <v>88</v>
          </cell>
          <cell r="BF1234">
            <v>82</v>
          </cell>
          <cell r="BG1234" t="str">
            <v/>
          </cell>
          <cell r="BH1234">
            <v>0</v>
          </cell>
          <cell r="BI1234">
            <v>84.33</v>
          </cell>
          <cell r="BJ1234">
            <v>80</v>
          </cell>
          <cell r="BK1234">
            <v>77.75</v>
          </cell>
          <cell r="BL1234">
            <v>78</v>
          </cell>
          <cell r="BM1234" t="str">
            <v/>
          </cell>
          <cell r="BN1234">
            <v>0</v>
          </cell>
          <cell r="BO1234">
            <v>81.13</v>
          </cell>
          <cell r="BP1234">
            <v>78.25</v>
          </cell>
          <cell r="BQ1234">
            <v>77.75</v>
          </cell>
          <cell r="BR1234">
            <v>85</v>
          </cell>
          <cell r="BS1234" t="str">
            <v/>
          </cell>
          <cell r="BT1234">
            <v>0</v>
          </cell>
          <cell r="BU1234">
            <v>86.5</v>
          </cell>
          <cell r="BV1234">
            <v>84.25</v>
          </cell>
          <cell r="BW1234">
            <v>88.5</v>
          </cell>
          <cell r="BX1234">
            <v>88</v>
          </cell>
          <cell r="BY1234" t="str">
            <v/>
          </cell>
          <cell r="BZ1234">
            <v>0</v>
          </cell>
          <cell r="CA1234">
            <v>86.78</v>
          </cell>
          <cell r="CB1234">
            <v>81.75</v>
          </cell>
          <cell r="CC1234">
            <v>81</v>
          </cell>
          <cell r="CD1234">
            <v>82</v>
          </cell>
          <cell r="CE1234" t="str">
            <v/>
          </cell>
          <cell r="CF1234">
            <v>0</v>
          </cell>
          <cell r="CG1234">
            <v>86.25</v>
          </cell>
          <cell r="CH1234">
            <v>76.25</v>
          </cell>
          <cell r="CI1234">
            <v>78</v>
          </cell>
          <cell r="CJ1234">
            <v>82</v>
          </cell>
          <cell r="CK1234" t="str">
            <v/>
          </cell>
          <cell r="CL1234">
            <v>0</v>
          </cell>
          <cell r="CM1234">
            <v>76.17</v>
          </cell>
          <cell r="CN1234">
            <v>83.5</v>
          </cell>
          <cell r="CO1234">
            <v>80</v>
          </cell>
          <cell r="CP1234">
            <v>78</v>
          </cell>
          <cell r="CQ1234" t="str">
            <v/>
          </cell>
          <cell r="CR1234">
            <v>0</v>
          </cell>
          <cell r="CS1234">
            <v>82.08</v>
          </cell>
          <cell r="CT1234">
            <v>89.75</v>
          </cell>
          <cell r="CU1234">
            <v>86.5</v>
          </cell>
          <cell r="CV1234">
            <v>83</v>
          </cell>
          <cell r="CW1234" t="str">
            <v/>
          </cell>
          <cell r="CX1234">
            <v>0</v>
          </cell>
          <cell r="CY1234">
            <v>82.44</v>
          </cell>
          <cell r="CZ1234">
            <v>83.75</v>
          </cell>
          <cell r="DA1234">
            <v>76.75</v>
          </cell>
          <cell r="DB1234">
            <v>83</v>
          </cell>
          <cell r="DC1234" t="str">
            <v/>
          </cell>
          <cell r="DD1234">
            <v>0</v>
          </cell>
          <cell r="DE1234">
            <v>91</v>
          </cell>
          <cell r="DF1234">
            <v>81</v>
          </cell>
          <cell r="DG1234">
            <v>81.75</v>
          </cell>
          <cell r="DH1234">
            <v>88</v>
          </cell>
          <cell r="DI1234" t="str">
            <v/>
          </cell>
          <cell r="DJ1234">
            <v>0</v>
          </cell>
          <cell r="DK1234">
            <v>0</v>
          </cell>
          <cell r="DL1234">
            <v>0</v>
          </cell>
          <cell r="DM1234">
            <v>0</v>
          </cell>
          <cell r="DN1234">
            <v>85</v>
          </cell>
          <cell r="DO1234" t="str">
            <v/>
          </cell>
          <cell r="DP1234">
            <v>0</v>
          </cell>
          <cell r="DQ1234">
            <v>89</v>
          </cell>
          <cell r="DR1234">
            <v>85.5</v>
          </cell>
          <cell r="DS1234">
            <v>91.5</v>
          </cell>
          <cell r="DT1234">
            <v>82</v>
          </cell>
          <cell r="DU1234" t="str">
            <v/>
          </cell>
          <cell r="DV1234">
            <v>0</v>
          </cell>
          <cell r="DW1234">
            <v>91</v>
          </cell>
          <cell r="DX1234">
            <v>86.75</v>
          </cell>
          <cell r="DY1234">
            <v>79.75</v>
          </cell>
          <cell r="DZ1234">
            <v>85</v>
          </cell>
          <cell r="EA1234" t="str">
            <v/>
          </cell>
          <cell r="EB1234">
            <v>0</v>
          </cell>
          <cell r="EC1234">
            <v>79.78</v>
          </cell>
          <cell r="ED1234">
            <v>78.25</v>
          </cell>
          <cell r="EE1234">
            <v>84.25</v>
          </cell>
          <cell r="EF1234">
            <v>77</v>
          </cell>
          <cell r="EG1234" t="str">
            <v/>
          </cell>
          <cell r="EH1234">
            <v>0</v>
          </cell>
          <cell r="EI1234">
            <v>78.5</v>
          </cell>
          <cell r="EJ1234">
            <v>74.75</v>
          </cell>
          <cell r="EK1234">
            <v>74.5</v>
          </cell>
          <cell r="EL1234">
            <v>76</v>
          </cell>
          <cell r="EM1234" t="str">
            <v/>
          </cell>
          <cell r="EN1234">
            <v>0</v>
          </cell>
          <cell r="EO1234">
            <v>78.5</v>
          </cell>
          <cell r="EP1234">
            <v>74.75</v>
          </cell>
          <cell r="EQ1234">
            <v>74.5</v>
          </cell>
          <cell r="ER1234">
            <v>76</v>
          </cell>
          <cell r="ES1234" t="str">
            <v/>
          </cell>
          <cell r="ET1234">
            <v>0</v>
          </cell>
          <cell r="EU1234">
            <v>78.5</v>
          </cell>
          <cell r="EV1234">
            <v>74.75</v>
          </cell>
          <cell r="EW1234">
            <v>74.5</v>
          </cell>
          <cell r="EX1234">
            <v>76</v>
          </cell>
          <cell r="EY1234" t="str">
            <v/>
          </cell>
          <cell r="EZ1234">
            <v>0</v>
          </cell>
          <cell r="FA1234">
            <v>79.33</v>
          </cell>
          <cell r="FB1234">
            <v>71.25</v>
          </cell>
          <cell r="FC1234">
            <v>79</v>
          </cell>
          <cell r="FD1234">
            <v>72</v>
          </cell>
          <cell r="FE1234" t="str">
            <v/>
          </cell>
          <cell r="FF1234">
            <v>0</v>
          </cell>
          <cell r="FG1234">
            <v>79.33</v>
          </cell>
          <cell r="FH1234">
            <v>71.25</v>
          </cell>
          <cell r="FI1234">
            <v>79</v>
          </cell>
          <cell r="FJ1234">
            <v>72</v>
          </cell>
          <cell r="FK1234" t="str">
            <v/>
          </cell>
          <cell r="FL1234">
            <v>0</v>
          </cell>
          <cell r="FM1234">
            <v>79.33</v>
          </cell>
          <cell r="FN1234">
            <v>71.25</v>
          </cell>
          <cell r="FO1234">
            <v>79</v>
          </cell>
          <cell r="FP1234">
            <v>72</v>
          </cell>
          <cell r="FQ1234" t="str">
            <v/>
          </cell>
          <cell r="FR1234">
            <v>0</v>
          </cell>
          <cell r="FS1234">
            <v>79.33</v>
          </cell>
          <cell r="FT1234">
            <v>71.25</v>
          </cell>
          <cell r="FU1234">
            <v>79</v>
          </cell>
          <cell r="FV1234">
            <v>72</v>
          </cell>
          <cell r="FW1234" t="str">
            <v/>
          </cell>
          <cell r="FX1234">
            <v>0</v>
          </cell>
          <cell r="FY1234">
            <v>79.33</v>
          </cell>
          <cell r="FZ1234">
            <v>71.25</v>
          </cell>
          <cell r="GA1234">
            <v>79</v>
          </cell>
          <cell r="GB1234">
            <v>72</v>
          </cell>
          <cell r="GC1234" t="str">
            <v/>
          </cell>
          <cell r="GD1234">
            <v>0</v>
          </cell>
          <cell r="GE1234">
            <v>79.33</v>
          </cell>
          <cell r="GF1234">
            <v>71.25</v>
          </cell>
          <cell r="GG1234">
            <v>79</v>
          </cell>
          <cell r="GH1234">
            <v>72</v>
          </cell>
          <cell r="GI1234" t="str">
            <v/>
          </cell>
          <cell r="GJ1234">
            <v>0</v>
          </cell>
          <cell r="GK1234">
            <v>79.33</v>
          </cell>
          <cell r="GL1234">
            <v>71.25</v>
          </cell>
          <cell r="GM1234">
            <v>79</v>
          </cell>
          <cell r="GN1234">
            <v>72</v>
          </cell>
          <cell r="GO1234" t="str">
            <v/>
          </cell>
          <cell r="GP1234">
            <v>0</v>
          </cell>
          <cell r="GQ1234">
            <v>79.33</v>
          </cell>
          <cell r="GR1234">
            <v>71.25</v>
          </cell>
          <cell r="GS1234">
            <v>79</v>
          </cell>
          <cell r="GT1234">
            <v>72</v>
          </cell>
          <cell r="GU1234" t="str">
            <v/>
          </cell>
          <cell r="GV1234">
            <v>0</v>
          </cell>
          <cell r="GW1234">
            <v>81.92</v>
          </cell>
          <cell r="GX1234">
            <v>78.75</v>
          </cell>
          <cell r="GY1234">
            <v>70</v>
          </cell>
          <cell r="GZ1234">
            <v>78</v>
          </cell>
          <cell r="HA1234" t="str">
            <v>EKO-L</v>
          </cell>
          <cell r="HB1234">
            <v>0</v>
          </cell>
          <cell r="HC1234">
            <v>83.83</v>
          </cell>
          <cell r="HD1234">
            <v>75.75</v>
          </cell>
          <cell r="HE1234">
            <v>77.5</v>
          </cell>
          <cell r="HF1234">
            <v>79</v>
          </cell>
          <cell r="HH1234">
            <v>0</v>
          </cell>
          <cell r="HM1234" t="str">
            <v/>
          </cell>
          <cell r="HN1234" t="str">
            <v/>
          </cell>
          <cell r="HS1234">
            <v>0</v>
          </cell>
          <cell r="HT1234" t="str">
            <v>PKN</v>
          </cell>
          <cell r="HU1234">
            <v>0</v>
          </cell>
          <cell r="HV1234" t="str">
            <v>IND</v>
          </cell>
          <cell r="HW1234">
            <v>0</v>
          </cell>
          <cell r="HX1234" t="str">
            <v>MAT-W</v>
          </cell>
          <cell r="HY1234">
            <v>0</v>
          </cell>
          <cell r="HZ1234" t="str">
            <v>SEJ-W</v>
          </cell>
          <cell r="IA1234">
            <v>0</v>
          </cell>
          <cell r="IB1234" t="str">
            <v>IGR-W</v>
          </cell>
          <cell r="IC1234">
            <v>0</v>
          </cell>
          <cell r="ID1234" t="str">
            <v>SBO</v>
          </cell>
          <cell r="IE1234">
            <v>0</v>
          </cell>
          <cell r="IF1234" t="str">
            <v>PJO</v>
          </cell>
          <cell r="IG1234">
            <v>0</v>
          </cell>
          <cell r="IH1234" t="str">
            <v>PRA</v>
          </cell>
          <cell r="II1234">
            <v>0</v>
          </cell>
          <cell r="IJ1234" t="str">
            <v>JAW</v>
          </cell>
          <cell r="IK1234">
            <v>0</v>
          </cell>
          <cell r="IL1234" t="str">
            <v>ARB</v>
          </cell>
          <cell r="IM1234">
            <v>0</v>
          </cell>
          <cell r="IN1234" t="str">
            <v>PKM</v>
          </cell>
          <cell r="IO1234">
            <v>0</v>
          </cell>
          <cell r="IP1234" t="str">
            <v>MAT-P</v>
          </cell>
          <cell r="IQ1234">
            <v>0</v>
          </cell>
          <cell r="IR1234" t="str">
            <v>BIO-P</v>
          </cell>
          <cell r="IS1234">
            <v>0</v>
          </cell>
          <cell r="IT1234" t="str">
            <v>FIS-P</v>
          </cell>
          <cell r="IU1234">
            <v>0</v>
          </cell>
          <cell r="IV1234" t="str">
            <v>KIM-P</v>
          </cell>
          <cell r="IW1234">
            <v>0</v>
          </cell>
          <cell r="IX1234" t="str">
            <v>EKO-L</v>
          </cell>
          <cell r="IY1234">
            <v>0</v>
          </cell>
          <cell r="JA1234">
            <v>0</v>
          </cell>
        </row>
        <row r="1235">
          <cell r="AB1235" t="str">
            <v/>
          </cell>
          <cell r="AC1235">
            <v>30</v>
          </cell>
          <cell r="AI1235" t="str">
            <v/>
          </cell>
          <cell r="AJ1235">
            <v>0</v>
          </cell>
          <cell r="AK1235">
            <v>83.25</v>
          </cell>
          <cell r="AL1235">
            <v>84.5</v>
          </cell>
          <cell r="AM1235">
            <v>88</v>
          </cell>
          <cell r="AN1235">
            <v>80</v>
          </cell>
          <cell r="AO1235" t="str">
            <v/>
          </cell>
          <cell r="AP1235">
            <v>0</v>
          </cell>
          <cell r="AQ1235">
            <v>85</v>
          </cell>
          <cell r="AR1235">
            <v>0</v>
          </cell>
          <cell r="AS1235">
            <v>78.5</v>
          </cell>
          <cell r="AT1235">
            <v>81</v>
          </cell>
          <cell r="AU1235" t="str">
            <v/>
          </cell>
          <cell r="AV1235">
            <v>0</v>
          </cell>
          <cell r="AW1235">
            <v>81.83</v>
          </cell>
          <cell r="AX1235">
            <v>84</v>
          </cell>
          <cell r="AY1235">
            <v>88</v>
          </cell>
          <cell r="AZ1235">
            <v>80</v>
          </cell>
          <cell r="BA1235" t="str">
            <v/>
          </cell>
          <cell r="BB1235">
            <v>0</v>
          </cell>
          <cell r="BC1235">
            <v>86.75</v>
          </cell>
          <cell r="BD1235">
            <v>84.5</v>
          </cell>
          <cell r="BE1235">
            <v>88</v>
          </cell>
          <cell r="BF1235">
            <v>82</v>
          </cell>
          <cell r="BG1235" t="str">
            <v/>
          </cell>
          <cell r="BH1235">
            <v>0</v>
          </cell>
          <cell r="BI1235">
            <v>84.33</v>
          </cell>
          <cell r="BJ1235">
            <v>80</v>
          </cell>
          <cell r="BK1235">
            <v>77.75</v>
          </cell>
          <cell r="BL1235">
            <v>78</v>
          </cell>
          <cell r="BM1235" t="str">
            <v/>
          </cell>
          <cell r="BN1235">
            <v>0</v>
          </cell>
          <cell r="BO1235">
            <v>81.13</v>
          </cell>
          <cell r="BP1235">
            <v>78.25</v>
          </cell>
          <cell r="BQ1235">
            <v>77.75</v>
          </cell>
          <cell r="BR1235">
            <v>85</v>
          </cell>
          <cell r="BS1235" t="str">
            <v/>
          </cell>
          <cell r="BT1235">
            <v>0</v>
          </cell>
          <cell r="BU1235">
            <v>86.5</v>
          </cell>
          <cell r="BV1235">
            <v>84.25</v>
          </cell>
          <cell r="BW1235">
            <v>88.5</v>
          </cell>
          <cell r="BX1235">
            <v>88</v>
          </cell>
          <cell r="BY1235" t="str">
            <v/>
          </cell>
          <cell r="BZ1235">
            <v>0</v>
          </cell>
          <cell r="CA1235">
            <v>86.78</v>
          </cell>
          <cell r="CB1235">
            <v>81.75</v>
          </cell>
          <cell r="CC1235">
            <v>81</v>
          </cell>
          <cell r="CD1235">
            <v>82</v>
          </cell>
          <cell r="CE1235" t="str">
            <v/>
          </cell>
          <cell r="CF1235">
            <v>0</v>
          </cell>
          <cell r="CG1235">
            <v>86.25</v>
          </cell>
          <cell r="CH1235">
            <v>76.25</v>
          </cell>
          <cell r="CI1235">
            <v>78</v>
          </cell>
          <cell r="CJ1235">
            <v>82</v>
          </cell>
          <cell r="CK1235" t="str">
            <v/>
          </cell>
          <cell r="CL1235">
            <v>0</v>
          </cell>
          <cell r="CM1235">
            <v>76.17</v>
          </cell>
          <cell r="CN1235">
            <v>83.5</v>
          </cell>
          <cell r="CO1235">
            <v>80</v>
          </cell>
          <cell r="CP1235">
            <v>78</v>
          </cell>
          <cell r="CQ1235" t="str">
            <v/>
          </cell>
          <cell r="CR1235">
            <v>0</v>
          </cell>
          <cell r="CS1235">
            <v>82.08</v>
          </cell>
          <cell r="CT1235">
            <v>89.75</v>
          </cell>
          <cell r="CU1235">
            <v>86.5</v>
          </cell>
          <cell r="CV1235">
            <v>83</v>
          </cell>
          <cell r="CW1235" t="str">
            <v/>
          </cell>
          <cell r="CX1235">
            <v>0</v>
          </cell>
          <cell r="CY1235">
            <v>82.44</v>
          </cell>
          <cell r="CZ1235">
            <v>83.75</v>
          </cell>
          <cell r="DA1235">
            <v>76.75</v>
          </cell>
          <cell r="DB1235">
            <v>83</v>
          </cell>
          <cell r="DC1235" t="str">
            <v/>
          </cell>
          <cell r="DD1235">
            <v>0</v>
          </cell>
          <cell r="DE1235">
            <v>91</v>
          </cell>
          <cell r="DF1235">
            <v>81</v>
          </cell>
          <cell r="DG1235">
            <v>81.75</v>
          </cell>
          <cell r="DH1235">
            <v>88</v>
          </cell>
          <cell r="DI1235" t="str">
            <v/>
          </cell>
          <cell r="DJ1235">
            <v>0</v>
          </cell>
          <cell r="DK1235">
            <v>0</v>
          </cell>
          <cell r="DL1235">
            <v>0</v>
          </cell>
          <cell r="DM1235">
            <v>0</v>
          </cell>
          <cell r="DN1235">
            <v>85</v>
          </cell>
          <cell r="DO1235" t="str">
            <v/>
          </cell>
          <cell r="DP1235">
            <v>0</v>
          </cell>
          <cell r="DQ1235">
            <v>89</v>
          </cell>
          <cell r="DR1235">
            <v>85.5</v>
          </cell>
          <cell r="DS1235">
            <v>91.5</v>
          </cell>
          <cell r="DT1235">
            <v>82</v>
          </cell>
          <cell r="DU1235" t="str">
            <v/>
          </cell>
          <cell r="DV1235">
            <v>0</v>
          </cell>
          <cell r="DW1235">
            <v>91</v>
          </cell>
          <cell r="DX1235">
            <v>86.75</v>
          </cell>
          <cell r="DY1235">
            <v>79.75</v>
          </cell>
          <cell r="DZ1235">
            <v>85</v>
          </cell>
          <cell r="EA1235" t="str">
            <v/>
          </cell>
          <cell r="EB1235">
            <v>0</v>
          </cell>
          <cell r="EC1235">
            <v>79.78</v>
          </cell>
          <cell r="ED1235">
            <v>78.25</v>
          </cell>
          <cell r="EE1235">
            <v>84.25</v>
          </cell>
          <cell r="EF1235">
            <v>77</v>
          </cell>
          <cell r="EG1235" t="str">
            <v/>
          </cell>
          <cell r="EH1235">
            <v>0</v>
          </cell>
          <cell r="EI1235">
            <v>78.5</v>
          </cell>
          <cell r="EJ1235">
            <v>74.75</v>
          </cell>
          <cell r="EK1235">
            <v>74.5</v>
          </cell>
          <cell r="EL1235">
            <v>76</v>
          </cell>
          <cell r="EM1235" t="str">
            <v/>
          </cell>
          <cell r="EN1235">
            <v>0</v>
          </cell>
          <cell r="EO1235">
            <v>78.5</v>
          </cell>
          <cell r="EP1235">
            <v>74.75</v>
          </cell>
          <cell r="EQ1235">
            <v>74.5</v>
          </cell>
          <cell r="ER1235">
            <v>76</v>
          </cell>
          <cell r="ES1235" t="str">
            <v/>
          </cell>
          <cell r="ET1235">
            <v>0</v>
          </cell>
          <cell r="EU1235">
            <v>78.5</v>
          </cell>
          <cell r="EV1235">
            <v>74.75</v>
          </cell>
          <cell r="EW1235">
            <v>74.5</v>
          </cell>
          <cell r="EX1235">
            <v>76</v>
          </cell>
          <cell r="EY1235" t="str">
            <v/>
          </cell>
          <cell r="EZ1235">
            <v>0</v>
          </cell>
          <cell r="FA1235">
            <v>79.33</v>
          </cell>
          <cell r="FB1235">
            <v>71.25</v>
          </cell>
          <cell r="FC1235">
            <v>79</v>
          </cell>
          <cell r="FD1235">
            <v>72</v>
          </cell>
          <cell r="FE1235" t="str">
            <v/>
          </cell>
          <cell r="FF1235">
            <v>0</v>
          </cell>
          <cell r="FG1235">
            <v>79.33</v>
          </cell>
          <cell r="FH1235">
            <v>71.25</v>
          </cell>
          <cell r="FI1235">
            <v>79</v>
          </cell>
          <cell r="FJ1235">
            <v>72</v>
          </cell>
          <cell r="FK1235" t="str">
            <v/>
          </cell>
          <cell r="FL1235">
            <v>0</v>
          </cell>
          <cell r="FM1235">
            <v>79.33</v>
          </cell>
          <cell r="FN1235">
            <v>71.25</v>
          </cell>
          <cell r="FO1235">
            <v>79</v>
          </cell>
          <cell r="FP1235">
            <v>72</v>
          </cell>
          <cell r="FQ1235" t="str">
            <v/>
          </cell>
          <cell r="FR1235">
            <v>0</v>
          </cell>
          <cell r="FS1235">
            <v>79.33</v>
          </cell>
          <cell r="FT1235">
            <v>71.25</v>
          </cell>
          <cell r="FU1235">
            <v>79</v>
          </cell>
          <cell r="FV1235">
            <v>72</v>
          </cell>
          <cell r="FW1235" t="str">
            <v/>
          </cell>
          <cell r="FX1235">
            <v>0</v>
          </cell>
          <cell r="FY1235">
            <v>79.33</v>
          </cell>
          <cell r="FZ1235">
            <v>71.25</v>
          </cell>
          <cell r="GA1235">
            <v>79</v>
          </cell>
          <cell r="GB1235">
            <v>72</v>
          </cell>
          <cell r="GC1235" t="str">
            <v/>
          </cell>
          <cell r="GD1235">
            <v>0</v>
          </cell>
          <cell r="GE1235">
            <v>79.33</v>
          </cell>
          <cell r="GF1235">
            <v>71.25</v>
          </cell>
          <cell r="GG1235">
            <v>79</v>
          </cell>
          <cell r="GH1235">
            <v>72</v>
          </cell>
          <cell r="GI1235" t="str">
            <v/>
          </cell>
          <cell r="GJ1235">
            <v>0</v>
          </cell>
          <cell r="GK1235">
            <v>79.33</v>
          </cell>
          <cell r="GL1235">
            <v>71.25</v>
          </cell>
          <cell r="GM1235">
            <v>79</v>
          </cell>
          <cell r="GN1235">
            <v>72</v>
          </cell>
          <cell r="GO1235" t="str">
            <v/>
          </cell>
          <cell r="GP1235">
            <v>0</v>
          </cell>
          <cell r="GQ1235">
            <v>79.33</v>
          </cell>
          <cell r="GR1235">
            <v>71.25</v>
          </cell>
          <cell r="GS1235">
            <v>79</v>
          </cell>
          <cell r="GT1235">
            <v>72</v>
          </cell>
          <cell r="GU1235" t="str">
            <v/>
          </cell>
          <cell r="GV1235">
            <v>0</v>
          </cell>
          <cell r="GW1235">
            <v>81.92</v>
          </cell>
          <cell r="GX1235">
            <v>78.75</v>
          </cell>
          <cell r="GY1235">
            <v>70</v>
          </cell>
          <cell r="GZ1235">
            <v>78</v>
          </cell>
          <cell r="HA1235" t="str">
            <v>EKO-L</v>
          </cell>
          <cell r="HB1235">
            <v>0</v>
          </cell>
          <cell r="HC1235">
            <v>83.83</v>
          </cell>
          <cell r="HD1235">
            <v>75.75</v>
          </cell>
          <cell r="HE1235">
            <v>77.5</v>
          </cell>
          <cell r="HF1235">
            <v>79</v>
          </cell>
          <cell r="HH1235">
            <v>0</v>
          </cell>
          <cell r="HM1235" t="str">
            <v/>
          </cell>
          <cell r="HN1235" t="str">
            <v/>
          </cell>
          <cell r="HS1235">
            <v>0</v>
          </cell>
          <cell r="HT1235" t="str">
            <v>PKN</v>
          </cell>
          <cell r="HU1235">
            <v>0</v>
          </cell>
          <cell r="HV1235" t="str">
            <v>IND</v>
          </cell>
          <cell r="HW1235">
            <v>0</v>
          </cell>
          <cell r="HX1235" t="str">
            <v>MAT-W</v>
          </cell>
          <cell r="HY1235">
            <v>0</v>
          </cell>
          <cell r="HZ1235" t="str">
            <v>SEJ-W</v>
          </cell>
          <cell r="IA1235">
            <v>0</v>
          </cell>
          <cell r="IB1235" t="str">
            <v>IGR-W</v>
          </cell>
          <cell r="IC1235">
            <v>0</v>
          </cell>
          <cell r="ID1235" t="str">
            <v>SBO</v>
          </cell>
          <cell r="IE1235">
            <v>0</v>
          </cell>
          <cell r="IF1235" t="str">
            <v>PJO</v>
          </cell>
          <cell r="IG1235">
            <v>0</v>
          </cell>
          <cell r="IH1235" t="str">
            <v>PRA</v>
          </cell>
          <cell r="II1235">
            <v>0</v>
          </cell>
          <cell r="IJ1235" t="str">
            <v>JAW</v>
          </cell>
          <cell r="IK1235">
            <v>0</v>
          </cell>
          <cell r="IL1235" t="str">
            <v>ARB</v>
          </cell>
          <cell r="IM1235">
            <v>0</v>
          </cell>
          <cell r="IN1235" t="str">
            <v>PKM</v>
          </cell>
          <cell r="IO1235">
            <v>0</v>
          </cell>
          <cell r="IP1235" t="str">
            <v>MAT-P</v>
          </cell>
          <cell r="IQ1235">
            <v>0</v>
          </cell>
          <cell r="IR1235" t="str">
            <v>BIO-P</v>
          </cell>
          <cell r="IS1235">
            <v>0</v>
          </cell>
          <cell r="IT1235" t="str">
            <v>FIS-P</v>
          </cell>
          <cell r="IU1235">
            <v>0</v>
          </cell>
          <cell r="IV1235" t="str">
            <v>KIM-P</v>
          </cell>
          <cell r="IW1235">
            <v>0</v>
          </cell>
          <cell r="IX1235" t="str">
            <v>EKO-L</v>
          </cell>
          <cell r="IY1235">
            <v>0</v>
          </cell>
          <cell r="JA1235">
            <v>0</v>
          </cell>
        </row>
        <row r="1236">
          <cell r="AB1236" t="str">
            <v/>
          </cell>
          <cell r="AC1236">
            <v>31</v>
          </cell>
          <cell r="AI1236" t="str">
            <v/>
          </cell>
          <cell r="AJ1236">
            <v>0</v>
          </cell>
          <cell r="AK1236">
            <v>83.25</v>
          </cell>
          <cell r="AL1236">
            <v>84.5</v>
          </cell>
          <cell r="AM1236">
            <v>88</v>
          </cell>
          <cell r="AN1236">
            <v>80</v>
          </cell>
          <cell r="AO1236" t="str">
            <v/>
          </cell>
          <cell r="AP1236">
            <v>0</v>
          </cell>
          <cell r="AQ1236">
            <v>85</v>
          </cell>
          <cell r="AR1236">
            <v>0</v>
          </cell>
          <cell r="AS1236">
            <v>78.5</v>
          </cell>
          <cell r="AT1236">
            <v>81</v>
          </cell>
          <cell r="AU1236" t="str">
            <v/>
          </cell>
          <cell r="AV1236">
            <v>0</v>
          </cell>
          <cell r="AW1236">
            <v>81.83</v>
          </cell>
          <cell r="AX1236">
            <v>84</v>
          </cell>
          <cell r="AY1236">
            <v>88</v>
          </cell>
          <cell r="AZ1236">
            <v>80</v>
          </cell>
          <cell r="BA1236" t="str">
            <v/>
          </cell>
          <cell r="BB1236">
            <v>0</v>
          </cell>
          <cell r="BC1236">
            <v>86.75</v>
          </cell>
          <cell r="BD1236">
            <v>84.5</v>
          </cell>
          <cell r="BE1236">
            <v>88</v>
          </cell>
          <cell r="BF1236">
            <v>82</v>
          </cell>
          <cell r="BG1236" t="str">
            <v/>
          </cell>
          <cell r="BH1236">
            <v>0</v>
          </cell>
          <cell r="BI1236">
            <v>84.33</v>
          </cell>
          <cell r="BJ1236">
            <v>80</v>
          </cell>
          <cell r="BK1236">
            <v>77.75</v>
          </cell>
          <cell r="BL1236">
            <v>78</v>
          </cell>
          <cell r="BM1236" t="str">
            <v/>
          </cell>
          <cell r="BN1236">
            <v>0</v>
          </cell>
          <cell r="BO1236">
            <v>81.13</v>
          </cell>
          <cell r="BP1236">
            <v>78.25</v>
          </cell>
          <cell r="BQ1236">
            <v>77.75</v>
          </cell>
          <cell r="BR1236">
            <v>85</v>
          </cell>
          <cell r="BS1236" t="str">
            <v/>
          </cell>
          <cell r="BT1236">
            <v>0</v>
          </cell>
          <cell r="BU1236">
            <v>86.5</v>
          </cell>
          <cell r="BV1236">
            <v>84.25</v>
          </cell>
          <cell r="BW1236">
            <v>88.5</v>
          </cell>
          <cell r="BX1236">
            <v>88</v>
          </cell>
          <cell r="BY1236" t="str">
            <v/>
          </cell>
          <cell r="BZ1236">
            <v>0</v>
          </cell>
          <cell r="CA1236">
            <v>86.78</v>
          </cell>
          <cell r="CB1236">
            <v>81.75</v>
          </cell>
          <cell r="CC1236">
            <v>81</v>
          </cell>
          <cell r="CD1236">
            <v>82</v>
          </cell>
          <cell r="CE1236" t="str">
            <v/>
          </cell>
          <cell r="CF1236">
            <v>0</v>
          </cell>
          <cell r="CG1236">
            <v>86.25</v>
          </cell>
          <cell r="CH1236">
            <v>76.25</v>
          </cell>
          <cell r="CI1236">
            <v>78</v>
          </cell>
          <cell r="CJ1236">
            <v>82</v>
          </cell>
          <cell r="CK1236" t="str">
            <v/>
          </cell>
          <cell r="CL1236">
            <v>0</v>
          </cell>
          <cell r="CM1236">
            <v>76.17</v>
          </cell>
          <cell r="CN1236">
            <v>83.5</v>
          </cell>
          <cell r="CO1236">
            <v>80</v>
          </cell>
          <cell r="CP1236">
            <v>78</v>
          </cell>
          <cell r="CQ1236" t="str">
            <v/>
          </cell>
          <cell r="CR1236">
            <v>0</v>
          </cell>
          <cell r="CS1236">
            <v>82.08</v>
          </cell>
          <cell r="CT1236">
            <v>89.75</v>
          </cell>
          <cell r="CU1236">
            <v>86.5</v>
          </cell>
          <cell r="CV1236">
            <v>83</v>
          </cell>
          <cell r="CW1236" t="str">
            <v/>
          </cell>
          <cell r="CX1236">
            <v>0</v>
          </cell>
          <cell r="CY1236">
            <v>82.44</v>
          </cell>
          <cell r="CZ1236">
            <v>83.75</v>
          </cell>
          <cell r="DA1236">
            <v>76.75</v>
          </cell>
          <cell r="DB1236">
            <v>83</v>
          </cell>
          <cell r="DC1236" t="str">
            <v/>
          </cell>
          <cell r="DD1236">
            <v>0</v>
          </cell>
          <cell r="DE1236">
            <v>91</v>
          </cell>
          <cell r="DF1236">
            <v>81</v>
          </cell>
          <cell r="DG1236">
            <v>81.75</v>
          </cell>
          <cell r="DH1236">
            <v>88</v>
          </cell>
          <cell r="DI1236" t="str">
            <v/>
          </cell>
          <cell r="DJ1236">
            <v>0</v>
          </cell>
          <cell r="DK1236">
            <v>0</v>
          </cell>
          <cell r="DL1236">
            <v>0</v>
          </cell>
          <cell r="DM1236">
            <v>0</v>
          </cell>
          <cell r="DN1236">
            <v>85</v>
          </cell>
          <cell r="DO1236" t="str">
            <v/>
          </cell>
          <cell r="DP1236">
            <v>0</v>
          </cell>
          <cell r="DQ1236">
            <v>89</v>
          </cell>
          <cell r="DR1236">
            <v>85.5</v>
          </cell>
          <cell r="DS1236">
            <v>91.5</v>
          </cell>
          <cell r="DT1236">
            <v>82</v>
          </cell>
          <cell r="DU1236" t="str">
            <v/>
          </cell>
          <cell r="DV1236">
            <v>0</v>
          </cell>
          <cell r="DW1236">
            <v>91</v>
          </cell>
          <cell r="DX1236">
            <v>86.75</v>
          </cell>
          <cell r="DY1236">
            <v>79.75</v>
          </cell>
          <cell r="DZ1236">
            <v>85</v>
          </cell>
          <cell r="EA1236" t="str">
            <v/>
          </cell>
          <cell r="EB1236">
            <v>0</v>
          </cell>
          <cell r="EC1236">
            <v>79.78</v>
          </cell>
          <cell r="ED1236">
            <v>78.25</v>
          </cell>
          <cell r="EE1236">
            <v>84.25</v>
          </cell>
          <cell r="EF1236">
            <v>77</v>
          </cell>
          <cell r="EG1236" t="str">
            <v/>
          </cell>
          <cell r="EH1236">
            <v>0</v>
          </cell>
          <cell r="EI1236">
            <v>78.5</v>
          </cell>
          <cell r="EJ1236">
            <v>74.75</v>
          </cell>
          <cell r="EK1236">
            <v>74.5</v>
          </cell>
          <cell r="EL1236">
            <v>76</v>
          </cell>
          <cell r="EM1236" t="str">
            <v/>
          </cell>
          <cell r="EN1236">
            <v>0</v>
          </cell>
          <cell r="EO1236">
            <v>78.5</v>
          </cell>
          <cell r="EP1236">
            <v>74.75</v>
          </cell>
          <cell r="EQ1236">
            <v>74.5</v>
          </cell>
          <cell r="ER1236">
            <v>76</v>
          </cell>
          <cell r="ES1236" t="str">
            <v/>
          </cell>
          <cell r="ET1236">
            <v>0</v>
          </cell>
          <cell r="EU1236">
            <v>78.5</v>
          </cell>
          <cell r="EV1236">
            <v>74.75</v>
          </cell>
          <cell r="EW1236">
            <v>74.5</v>
          </cell>
          <cell r="EX1236">
            <v>76</v>
          </cell>
          <cell r="EY1236" t="str">
            <v/>
          </cell>
          <cell r="EZ1236">
            <v>0</v>
          </cell>
          <cell r="FA1236">
            <v>79.33</v>
          </cell>
          <cell r="FB1236">
            <v>71.25</v>
          </cell>
          <cell r="FC1236">
            <v>79</v>
          </cell>
          <cell r="FD1236">
            <v>72</v>
          </cell>
          <cell r="FE1236" t="str">
            <v/>
          </cell>
          <cell r="FF1236">
            <v>0</v>
          </cell>
          <cell r="FG1236">
            <v>79.33</v>
          </cell>
          <cell r="FH1236">
            <v>71.25</v>
          </cell>
          <cell r="FI1236">
            <v>79</v>
          </cell>
          <cell r="FJ1236">
            <v>72</v>
          </cell>
          <cell r="FK1236" t="str">
            <v/>
          </cell>
          <cell r="FL1236">
            <v>0</v>
          </cell>
          <cell r="FM1236">
            <v>79.33</v>
          </cell>
          <cell r="FN1236">
            <v>71.25</v>
          </cell>
          <cell r="FO1236">
            <v>79</v>
          </cell>
          <cell r="FP1236">
            <v>72</v>
          </cell>
          <cell r="FQ1236" t="str">
            <v/>
          </cell>
          <cell r="FR1236">
            <v>0</v>
          </cell>
          <cell r="FS1236">
            <v>79.33</v>
          </cell>
          <cell r="FT1236">
            <v>71.25</v>
          </cell>
          <cell r="FU1236">
            <v>79</v>
          </cell>
          <cell r="FV1236">
            <v>72</v>
          </cell>
          <cell r="FW1236" t="str">
            <v/>
          </cell>
          <cell r="FX1236">
            <v>0</v>
          </cell>
          <cell r="FY1236">
            <v>79.33</v>
          </cell>
          <cell r="FZ1236">
            <v>71.25</v>
          </cell>
          <cell r="GA1236">
            <v>79</v>
          </cell>
          <cell r="GB1236">
            <v>72</v>
          </cell>
          <cell r="GC1236" t="str">
            <v/>
          </cell>
          <cell r="GD1236">
            <v>0</v>
          </cell>
          <cell r="GE1236">
            <v>79.33</v>
          </cell>
          <cell r="GF1236">
            <v>71.25</v>
          </cell>
          <cell r="GG1236">
            <v>79</v>
          </cell>
          <cell r="GH1236">
            <v>72</v>
          </cell>
          <cell r="GI1236" t="str">
            <v/>
          </cell>
          <cell r="GJ1236">
            <v>0</v>
          </cell>
          <cell r="GK1236">
            <v>79.33</v>
          </cell>
          <cell r="GL1236">
            <v>71.25</v>
          </cell>
          <cell r="GM1236">
            <v>79</v>
          </cell>
          <cell r="GN1236">
            <v>72</v>
          </cell>
          <cell r="GO1236" t="str">
            <v/>
          </cell>
          <cell r="GP1236">
            <v>0</v>
          </cell>
          <cell r="GQ1236">
            <v>79.33</v>
          </cell>
          <cell r="GR1236">
            <v>71.25</v>
          </cell>
          <cell r="GS1236">
            <v>79</v>
          </cell>
          <cell r="GT1236">
            <v>72</v>
          </cell>
          <cell r="GU1236" t="str">
            <v/>
          </cell>
          <cell r="GV1236">
            <v>0</v>
          </cell>
          <cell r="GW1236">
            <v>81.92</v>
          </cell>
          <cell r="GX1236">
            <v>78.75</v>
          </cell>
          <cell r="GY1236">
            <v>70</v>
          </cell>
          <cell r="GZ1236">
            <v>78</v>
          </cell>
          <cell r="HA1236" t="str">
            <v>EKO-L</v>
          </cell>
          <cell r="HB1236">
            <v>0</v>
          </cell>
          <cell r="HC1236">
            <v>83.83</v>
          </cell>
          <cell r="HD1236">
            <v>75.75</v>
          </cell>
          <cell r="HE1236">
            <v>77.5</v>
          </cell>
          <cell r="HF1236">
            <v>79</v>
          </cell>
          <cell r="HH1236">
            <v>0</v>
          </cell>
          <cell r="HM1236" t="str">
            <v/>
          </cell>
          <cell r="HN1236" t="str">
            <v/>
          </cell>
          <cell r="HS1236">
            <v>0</v>
          </cell>
          <cell r="HT1236" t="str">
            <v>PKN</v>
          </cell>
          <cell r="HU1236">
            <v>0</v>
          </cell>
          <cell r="HV1236" t="str">
            <v>IND</v>
          </cell>
          <cell r="HW1236">
            <v>0</v>
          </cell>
          <cell r="HX1236" t="str">
            <v>MAT-W</v>
          </cell>
          <cell r="HY1236">
            <v>0</v>
          </cell>
          <cell r="HZ1236" t="str">
            <v>SEJ-W</v>
          </cell>
          <cell r="IA1236">
            <v>0</v>
          </cell>
          <cell r="IB1236" t="str">
            <v>IGR-W</v>
          </cell>
          <cell r="IC1236">
            <v>0</v>
          </cell>
          <cell r="ID1236" t="str">
            <v>SBO</v>
          </cell>
          <cell r="IE1236">
            <v>0</v>
          </cell>
          <cell r="IF1236" t="str">
            <v>PJO</v>
          </cell>
          <cell r="IG1236">
            <v>0</v>
          </cell>
          <cell r="IH1236" t="str">
            <v>PRA</v>
          </cell>
          <cell r="II1236">
            <v>0</v>
          </cell>
          <cell r="IJ1236" t="str">
            <v>JAW</v>
          </cell>
          <cell r="IK1236">
            <v>0</v>
          </cell>
          <cell r="IL1236" t="str">
            <v>ARB</v>
          </cell>
          <cell r="IM1236">
            <v>0</v>
          </cell>
          <cell r="IN1236" t="str">
            <v>PKM</v>
          </cell>
          <cell r="IO1236">
            <v>0</v>
          </cell>
          <cell r="IP1236" t="str">
            <v>MAT-P</v>
          </cell>
          <cell r="IQ1236">
            <v>0</v>
          </cell>
          <cell r="IR1236" t="str">
            <v>BIO-P</v>
          </cell>
          <cell r="IS1236">
            <v>0</v>
          </cell>
          <cell r="IT1236" t="str">
            <v>FIS-P</v>
          </cell>
          <cell r="IU1236">
            <v>0</v>
          </cell>
          <cell r="IV1236" t="str">
            <v>KIM-P</v>
          </cell>
          <cell r="IW1236">
            <v>0</v>
          </cell>
          <cell r="IX1236" t="str">
            <v>EKO-L</v>
          </cell>
          <cell r="IY1236">
            <v>0</v>
          </cell>
          <cell r="JA1236">
            <v>0</v>
          </cell>
        </row>
        <row r="1237">
          <cell r="AB1237" t="str">
            <v/>
          </cell>
          <cell r="AC1237">
            <v>32</v>
          </cell>
          <cell r="AI1237" t="str">
            <v/>
          </cell>
          <cell r="AJ1237">
            <v>0</v>
          </cell>
          <cell r="AK1237">
            <v>83.25</v>
          </cell>
          <cell r="AL1237">
            <v>84.5</v>
          </cell>
          <cell r="AM1237">
            <v>88</v>
          </cell>
          <cell r="AN1237">
            <v>80</v>
          </cell>
          <cell r="AO1237" t="str">
            <v/>
          </cell>
          <cell r="AP1237">
            <v>0</v>
          </cell>
          <cell r="AQ1237">
            <v>85</v>
          </cell>
          <cell r="AR1237">
            <v>0</v>
          </cell>
          <cell r="AS1237">
            <v>78.5</v>
          </cell>
          <cell r="AT1237">
            <v>81</v>
          </cell>
          <cell r="AU1237" t="str">
            <v/>
          </cell>
          <cell r="AV1237">
            <v>0</v>
          </cell>
          <cell r="AW1237">
            <v>81.83</v>
          </cell>
          <cell r="AX1237">
            <v>84</v>
          </cell>
          <cell r="AY1237">
            <v>88</v>
          </cell>
          <cell r="AZ1237">
            <v>80</v>
          </cell>
          <cell r="BA1237" t="str">
            <v/>
          </cell>
          <cell r="BB1237">
            <v>0</v>
          </cell>
          <cell r="BC1237">
            <v>86.75</v>
          </cell>
          <cell r="BD1237">
            <v>84.5</v>
          </cell>
          <cell r="BE1237">
            <v>88</v>
          </cell>
          <cell r="BF1237">
            <v>82</v>
          </cell>
          <cell r="BG1237" t="str">
            <v/>
          </cell>
          <cell r="BH1237">
            <v>0</v>
          </cell>
          <cell r="BI1237">
            <v>84.33</v>
          </cell>
          <cell r="BJ1237">
            <v>80</v>
          </cell>
          <cell r="BK1237">
            <v>77.75</v>
          </cell>
          <cell r="BL1237">
            <v>78</v>
          </cell>
          <cell r="BM1237" t="str">
            <v/>
          </cell>
          <cell r="BN1237">
            <v>0</v>
          </cell>
          <cell r="BO1237">
            <v>81.13</v>
          </cell>
          <cell r="BP1237">
            <v>78.25</v>
          </cell>
          <cell r="BQ1237">
            <v>77.75</v>
          </cell>
          <cell r="BR1237">
            <v>85</v>
          </cell>
          <cell r="BS1237" t="str">
            <v/>
          </cell>
          <cell r="BT1237">
            <v>0</v>
          </cell>
          <cell r="BU1237">
            <v>86.5</v>
          </cell>
          <cell r="BV1237">
            <v>84.25</v>
          </cell>
          <cell r="BW1237">
            <v>88.5</v>
          </cell>
          <cell r="BX1237">
            <v>88</v>
          </cell>
          <cell r="BY1237" t="str">
            <v/>
          </cell>
          <cell r="BZ1237">
            <v>0</v>
          </cell>
          <cell r="CA1237">
            <v>86.78</v>
          </cell>
          <cell r="CB1237">
            <v>81.75</v>
          </cell>
          <cell r="CC1237">
            <v>81</v>
          </cell>
          <cell r="CD1237">
            <v>82</v>
          </cell>
          <cell r="CE1237" t="str">
            <v/>
          </cell>
          <cell r="CF1237">
            <v>0</v>
          </cell>
          <cell r="CG1237">
            <v>86.25</v>
          </cell>
          <cell r="CH1237">
            <v>76.25</v>
          </cell>
          <cell r="CI1237">
            <v>78</v>
          </cell>
          <cell r="CJ1237">
            <v>82</v>
          </cell>
          <cell r="CK1237" t="str">
            <v/>
          </cell>
          <cell r="CL1237">
            <v>0</v>
          </cell>
          <cell r="CM1237">
            <v>76.17</v>
          </cell>
          <cell r="CN1237">
            <v>83.5</v>
          </cell>
          <cell r="CO1237">
            <v>80</v>
          </cell>
          <cell r="CP1237">
            <v>78</v>
          </cell>
          <cell r="CQ1237" t="str">
            <v/>
          </cell>
          <cell r="CR1237">
            <v>0</v>
          </cell>
          <cell r="CS1237">
            <v>82.08</v>
          </cell>
          <cell r="CT1237">
            <v>89.75</v>
          </cell>
          <cell r="CU1237">
            <v>86.5</v>
          </cell>
          <cell r="CV1237">
            <v>83</v>
          </cell>
          <cell r="CW1237" t="str">
            <v/>
          </cell>
          <cell r="CX1237">
            <v>0</v>
          </cell>
          <cell r="CY1237">
            <v>82.44</v>
          </cell>
          <cell r="CZ1237">
            <v>83.75</v>
          </cell>
          <cell r="DA1237">
            <v>76.75</v>
          </cell>
          <cell r="DB1237">
            <v>83</v>
          </cell>
          <cell r="DC1237" t="str">
            <v/>
          </cell>
          <cell r="DD1237">
            <v>0</v>
          </cell>
          <cell r="DE1237">
            <v>91</v>
          </cell>
          <cell r="DF1237">
            <v>81</v>
          </cell>
          <cell r="DG1237">
            <v>81.75</v>
          </cell>
          <cell r="DH1237">
            <v>88</v>
          </cell>
          <cell r="DI1237" t="str">
            <v/>
          </cell>
          <cell r="DJ1237">
            <v>0</v>
          </cell>
          <cell r="DK1237">
            <v>0</v>
          </cell>
          <cell r="DL1237">
            <v>0</v>
          </cell>
          <cell r="DM1237">
            <v>0</v>
          </cell>
          <cell r="DN1237">
            <v>85</v>
          </cell>
          <cell r="DO1237" t="str">
            <v/>
          </cell>
          <cell r="DP1237">
            <v>0</v>
          </cell>
          <cell r="DQ1237">
            <v>89</v>
          </cell>
          <cell r="DR1237">
            <v>85.5</v>
          </cell>
          <cell r="DS1237">
            <v>91.5</v>
          </cell>
          <cell r="DT1237">
            <v>82</v>
          </cell>
          <cell r="DU1237" t="str">
            <v/>
          </cell>
          <cell r="DV1237">
            <v>0</v>
          </cell>
          <cell r="DW1237">
            <v>91</v>
          </cell>
          <cell r="DX1237">
            <v>86.75</v>
          </cell>
          <cell r="DY1237">
            <v>79.75</v>
          </cell>
          <cell r="DZ1237">
            <v>85</v>
          </cell>
          <cell r="EA1237" t="str">
            <v/>
          </cell>
          <cell r="EB1237">
            <v>0</v>
          </cell>
          <cell r="EC1237">
            <v>79.78</v>
          </cell>
          <cell r="ED1237">
            <v>78.25</v>
          </cell>
          <cell r="EE1237">
            <v>84.25</v>
          </cell>
          <cell r="EF1237">
            <v>77</v>
          </cell>
          <cell r="EG1237" t="str">
            <v/>
          </cell>
          <cell r="EH1237">
            <v>0</v>
          </cell>
          <cell r="EI1237">
            <v>78.5</v>
          </cell>
          <cell r="EJ1237">
            <v>74.75</v>
          </cell>
          <cell r="EK1237">
            <v>74.5</v>
          </cell>
          <cell r="EL1237">
            <v>76</v>
          </cell>
          <cell r="EM1237" t="str">
            <v/>
          </cell>
          <cell r="EN1237">
            <v>0</v>
          </cell>
          <cell r="EO1237">
            <v>78.5</v>
          </cell>
          <cell r="EP1237">
            <v>74.75</v>
          </cell>
          <cell r="EQ1237">
            <v>74.5</v>
          </cell>
          <cell r="ER1237">
            <v>76</v>
          </cell>
          <cell r="ES1237" t="str">
            <v/>
          </cell>
          <cell r="ET1237">
            <v>0</v>
          </cell>
          <cell r="EU1237">
            <v>78.5</v>
          </cell>
          <cell r="EV1237">
            <v>74.75</v>
          </cell>
          <cell r="EW1237">
            <v>74.5</v>
          </cell>
          <cell r="EX1237">
            <v>76</v>
          </cell>
          <cell r="EY1237" t="str">
            <v/>
          </cell>
          <cell r="EZ1237">
            <v>0</v>
          </cell>
          <cell r="FA1237">
            <v>79.33</v>
          </cell>
          <cell r="FB1237">
            <v>71.25</v>
          </cell>
          <cell r="FC1237">
            <v>79</v>
          </cell>
          <cell r="FD1237">
            <v>72</v>
          </cell>
          <cell r="FE1237" t="str">
            <v/>
          </cell>
          <cell r="FF1237">
            <v>0</v>
          </cell>
          <cell r="FG1237">
            <v>79.33</v>
          </cell>
          <cell r="FH1237">
            <v>71.25</v>
          </cell>
          <cell r="FI1237">
            <v>79</v>
          </cell>
          <cell r="FJ1237">
            <v>72</v>
          </cell>
          <cell r="FK1237" t="str">
            <v/>
          </cell>
          <cell r="FL1237">
            <v>0</v>
          </cell>
          <cell r="FM1237">
            <v>79.33</v>
          </cell>
          <cell r="FN1237">
            <v>71.25</v>
          </cell>
          <cell r="FO1237">
            <v>79</v>
          </cell>
          <cell r="FP1237">
            <v>72</v>
          </cell>
          <cell r="FQ1237" t="str">
            <v/>
          </cell>
          <cell r="FR1237">
            <v>0</v>
          </cell>
          <cell r="FS1237">
            <v>79.33</v>
          </cell>
          <cell r="FT1237">
            <v>71.25</v>
          </cell>
          <cell r="FU1237">
            <v>79</v>
          </cell>
          <cell r="FV1237">
            <v>72</v>
          </cell>
          <cell r="FW1237" t="str">
            <v/>
          </cell>
          <cell r="FX1237">
            <v>0</v>
          </cell>
          <cell r="FY1237">
            <v>79.33</v>
          </cell>
          <cell r="FZ1237">
            <v>71.25</v>
          </cell>
          <cell r="GA1237">
            <v>79</v>
          </cell>
          <cell r="GB1237">
            <v>72</v>
          </cell>
          <cell r="GC1237" t="str">
            <v/>
          </cell>
          <cell r="GD1237">
            <v>0</v>
          </cell>
          <cell r="GE1237">
            <v>79.33</v>
          </cell>
          <cell r="GF1237">
            <v>71.25</v>
          </cell>
          <cell r="GG1237">
            <v>79</v>
          </cell>
          <cell r="GH1237">
            <v>72</v>
          </cell>
          <cell r="GI1237" t="str">
            <v/>
          </cell>
          <cell r="GJ1237">
            <v>0</v>
          </cell>
          <cell r="GK1237">
            <v>79.33</v>
          </cell>
          <cell r="GL1237">
            <v>71.25</v>
          </cell>
          <cell r="GM1237">
            <v>79</v>
          </cell>
          <cell r="GN1237">
            <v>72</v>
          </cell>
          <cell r="GO1237" t="str">
            <v/>
          </cell>
          <cell r="GP1237">
            <v>0</v>
          </cell>
          <cell r="GQ1237">
            <v>79.33</v>
          </cell>
          <cell r="GR1237">
            <v>71.25</v>
          </cell>
          <cell r="GS1237">
            <v>79</v>
          </cell>
          <cell r="GT1237">
            <v>72</v>
          </cell>
          <cell r="GU1237" t="str">
            <v/>
          </cell>
          <cell r="GV1237">
            <v>0</v>
          </cell>
          <cell r="GW1237">
            <v>81.92</v>
          </cell>
          <cell r="GX1237">
            <v>78.75</v>
          </cell>
          <cell r="GY1237">
            <v>70</v>
          </cell>
          <cell r="GZ1237">
            <v>78</v>
          </cell>
          <cell r="HA1237" t="str">
            <v>EKO-L</v>
          </cell>
          <cell r="HB1237">
            <v>0</v>
          </cell>
          <cell r="HC1237">
            <v>83.83</v>
          </cell>
          <cell r="HD1237">
            <v>75.75</v>
          </cell>
          <cell r="HE1237">
            <v>77.5</v>
          </cell>
          <cell r="HF1237">
            <v>79</v>
          </cell>
          <cell r="HH1237">
            <v>0</v>
          </cell>
          <cell r="HM1237" t="str">
            <v/>
          </cell>
          <cell r="HN1237" t="str">
            <v/>
          </cell>
          <cell r="HS1237">
            <v>0</v>
          </cell>
          <cell r="HT1237" t="str">
            <v>PKN</v>
          </cell>
          <cell r="HU1237">
            <v>0</v>
          </cell>
          <cell r="HV1237" t="str">
            <v>IND</v>
          </cell>
          <cell r="HW1237">
            <v>0</v>
          </cell>
          <cell r="HX1237" t="str">
            <v>MAT-W</v>
          </cell>
          <cell r="HY1237">
            <v>0</v>
          </cell>
          <cell r="HZ1237" t="str">
            <v>SEJ-W</v>
          </cell>
          <cell r="IA1237">
            <v>0</v>
          </cell>
          <cell r="IB1237" t="str">
            <v>IGR-W</v>
          </cell>
          <cell r="IC1237">
            <v>0</v>
          </cell>
          <cell r="ID1237" t="str">
            <v>SBO</v>
          </cell>
          <cell r="IE1237">
            <v>0</v>
          </cell>
          <cell r="IF1237" t="str">
            <v>PJO</v>
          </cell>
          <cell r="IG1237">
            <v>0</v>
          </cell>
          <cell r="IH1237" t="str">
            <v>PRA</v>
          </cell>
          <cell r="II1237">
            <v>0</v>
          </cell>
          <cell r="IJ1237" t="str">
            <v>JAW</v>
          </cell>
          <cell r="IK1237">
            <v>0</v>
          </cell>
          <cell r="IL1237" t="str">
            <v>ARB</v>
          </cell>
          <cell r="IM1237">
            <v>0</v>
          </cell>
          <cell r="IN1237" t="str">
            <v>PKM</v>
          </cell>
          <cell r="IO1237">
            <v>0</v>
          </cell>
          <cell r="IP1237" t="str">
            <v>MAT-P</v>
          </cell>
          <cell r="IQ1237">
            <v>0</v>
          </cell>
          <cell r="IR1237" t="str">
            <v>BIO-P</v>
          </cell>
          <cell r="IS1237">
            <v>0</v>
          </cell>
          <cell r="IT1237" t="str">
            <v>FIS-P</v>
          </cell>
          <cell r="IU1237">
            <v>0</v>
          </cell>
          <cell r="IV1237" t="str">
            <v>KIM-P</v>
          </cell>
          <cell r="IW1237">
            <v>0</v>
          </cell>
          <cell r="IX1237" t="str">
            <v>EKO-L</v>
          </cell>
          <cell r="IY1237">
            <v>0</v>
          </cell>
          <cell r="JA1237">
            <v>0</v>
          </cell>
        </row>
        <row r="1238">
          <cell r="AB1238" t="str">
            <v/>
          </cell>
          <cell r="AC1238">
            <v>1</v>
          </cell>
          <cell r="AI1238" t="str">
            <v/>
          </cell>
          <cell r="AJ1238">
            <v>0</v>
          </cell>
          <cell r="AK1238">
            <v>83.25</v>
          </cell>
          <cell r="AL1238">
            <v>84.5</v>
          </cell>
          <cell r="AM1238">
            <v>88</v>
          </cell>
          <cell r="AN1238">
            <v>80</v>
          </cell>
          <cell r="AO1238" t="str">
            <v/>
          </cell>
          <cell r="AP1238">
            <v>0</v>
          </cell>
          <cell r="AQ1238">
            <v>85</v>
          </cell>
          <cell r="AR1238">
            <v>0</v>
          </cell>
          <cell r="AS1238">
            <v>78.5</v>
          </cell>
          <cell r="AT1238">
            <v>81</v>
          </cell>
          <cell r="AU1238" t="str">
            <v/>
          </cell>
          <cell r="AV1238">
            <v>0</v>
          </cell>
          <cell r="AW1238">
            <v>81.83</v>
          </cell>
          <cell r="AX1238">
            <v>84</v>
          </cell>
          <cell r="AY1238">
            <v>88</v>
          </cell>
          <cell r="AZ1238">
            <v>80</v>
          </cell>
          <cell r="BA1238" t="str">
            <v/>
          </cell>
          <cell r="BB1238">
            <v>0</v>
          </cell>
          <cell r="BC1238">
            <v>86.75</v>
          </cell>
          <cell r="BD1238">
            <v>84.5</v>
          </cell>
          <cell r="BE1238">
            <v>88</v>
          </cell>
          <cell r="BF1238">
            <v>82</v>
          </cell>
          <cell r="BG1238" t="str">
            <v/>
          </cell>
          <cell r="BH1238">
            <v>0</v>
          </cell>
          <cell r="BI1238">
            <v>84.33</v>
          </cell>
          <cell r="BJ1238">
            <v>80</v>
          </cell>
          <cell r="BK1238">
            <v>77.75</v>
          </cell>
          <cell r="BL1238">
            <v>78</v>
          </cell>
          <cell r="BM1238" t="str">
            <v/>
          </cell>
          <cell r="BN1238">
            <v>0</v>
          </cell>
          <cell r="BO1238">
            <v>81.13</v>
          </cell>
          <cell r="BP1238">
            <v>78.25</v>
          </cell>
          <cell r="BQ1238">
            <v>77.75</v>
          </cell>
          <cell r="BR1238">
            <v>85</v>
          </cell>
          <cell r="BS1238" t="str">
            <v/>
          </cell>
          <cell r="BT1238">
            <v>0</v>
          </cell>
          <cell r="BU1238">
            <v>86.5</v>
          </cell>
          <cell r="BV1238">
            <v>84.25</v>
          </cell>
          <cell r="BW1238">
            <v>88.5</v>
          </cell>
          <cell r="BX1238">
            <v>88</v>
          </cell>
          <cell r="BY1238" t="str">
            <v/>
          </cell>
          <cell r="BZ1238">
            <v>0</v>
          </cell>
          <cell r="CA1238">
            <v>86.78</v>
          </cell>
          <cell r="CB1238">
            <v>81.75</v>
          </cell>
          <cell r="CC1238">
            <v>81</v>
          </cell>
          <cell r="CD1238">
            <v>82</v>
          </cell>
          <cell r="CE1238" t="str">
            <v/>
          </cell>
          <cell r="CF1238">
            <v>0</v>
          </cell>
          <cell r="CG1238">
            <v>86.25</v>
          </cell>
          <cell r="CH1238">
            <v>76.25</v>
          </cell>
          <cell r="CI1238">
            <v>78</v>
          </cell>
          <cell r="CJ1238">
            <v>82</v>
          </cell>
          <cell r="CK1238" t="str">
            <v/>
          </cell>
          <cell r="CL1238">
            <v>0</v>
          </cell>
          <cell r="CM1238">
            <v>76.17</v>
          </cell>
          <cell r="CN1238">
            <v>83.5</v>
          </cell>
          <cell r="CO1238">
            <v>80</v>
          </cell>
          <cell r="CP1238">
            <v>78</v>
          </cell>
          <cell r="CQ1238" t="str">
            <v/>
          </cell>
          <cell r="CR1238">
            <v>0</v>
          </cell>
          <cell r="CS1238">
            <v>82.08</v>
          </cell>
          <cell r="CT1238">
            <v>89.75</v>
          </cell>
          <cell r="CU1238">
            <v>86.5</v>
          </cell>
          <cell r="CV1238">
            <v>83</v>
          </cell>
          <cell r="CW1238" t="str">
            <v/>
          </cell>
          <cell r="CX1238">
            <v>0</v>
          </cell>
          <cell r="CY1238">
            <v>82.44</v>
          </cell>
          <cell r="CZ1238">
            <v>83.75</v>
          </cell>
          <cell r="DA1238">
            <v>76.75</v>
          </cell>
          <cell r="DB1238">
            <v>83</v>
          </cell>
          <cell r="DC1238" t="str">
            <v/>
          </cell>
          <cell r="DD1238">
            <v>0</v>
          </cell>
          <cell r="DE1238">
            <v>91</v>
          </cell>
          <cell r="DF1238">
            <v>81</v>
          </cell>
          <cell r="DG1238">
            <v>81.75</v>
          </cell>
          <cell r="DH1238">
            <v>88</v>
          </cell>
          <cell r="DI1238" t="str">
            <v/>
          </cell>
          <cell r="DJ1238">
            <v>0</v>
          </cell>
          <cell r="DK1238">
            <v>0</v>
          </cell>
          <cell r="DL1238">
            <v>0</v>
          </cell>
          <cell r="DM1238">
            <v>0</v>
          </cell>
          <cell r="DN1238">
            <v>85</v>
          </cell>
          <cell r="DO1238" t="str">
            <v/>
          </cell>
          <cell r="DP1238">
            <v>0</v>
          </cell>
          <cell r="DQ1238">
            <v>89</v>
          </cell>
          <cell r="DR1238">
            <v>85.5</v>
          </cell>
          <cell r="DS1238">
            <v>91.5</v>
          </cell>
          <cell r="DT1238">
            <v>82</v>
          </cell>
          <cell r="DU1238" t="str">
            <v/>
          </cell>
          <cell r="DV1238">
            <v>0</v>
          </cell>
          <cell r="DW1238">
            <v>91</v>
          </cell>
          <cell r="DX1238">
            <v>86.75</v>
          </cell>
          <cell r="DY1238">
            <v>79.75</v>
          </cell>
          <cell r="DZ1238">
            <v>85</v>
          </cell>
          <cell r="EA1238" t="str">
            <v/>
          </cell>
          <cell r="EB1238">
            <v>0</v>
          </cell>
          <cell r="EC1238">
            <v>79.78</v>
          </cell>
          <cell r="ED1238">
            <v>78.25</v>
          </cell>
          <cell r="EE1238">
            <v>84.25</v>
          </cell>
          <cell r="EF1238">
            <v>77</v>
          </cell>
          <cell r="EG1238" t="str">
            <v/>
          </cell>
          <cell r="EH1238">
            <v>0</v>
          </cell>
          <cell r="EI1238">
            <v>78.5</v>
          </cell>
          <cell r="EJ1238">
            <v>74.75</v>
          </cell>
          <cell r="EK1238">
            <v>74.5</v>
          </cell>
          <cell r="EL1238">
            <v>76</v>
          </cell>
          <cell r="EM1238" t="str">
            <v/>
          </cell>
          <cell r="EN1238">
            <v>0</v>
          </cell>
          <cell r="EO1238">
            <v>78.5</v>
          </cell>
          <cell r="EP1238">
            <v>74.75</v>
          </cell>
          <cell r="EQ1238">
            <v>74.5</v>
          </cell>
          <cell r="ER1238">
            <v>76</v>
          </cell>
          <cell r="ES1238" t="str">
            <v/>
          </cell>
          <cell r="ET1238">
            <v>0</v>
          </cell>
          <cell r="EU1238">
            <v>78.5</v>
          </cell>
          <cell r="EV1238">
            <v>74.75</v>
          </cell>
          <cell r="EW1238">
            <v>74.5</v>
          </cell>
          <cell r="EX1238">
            <v>76</v>
          </cell>
          <cell r="EY1238" t="str">
            <v/>
          </cell>
          <cell r="EZ1238">
            <v>0</v>
          </cell>
          <cell r="FA1238">
            <v>79.33</v>
          </cell>
          <cell r="FB1238">
            <v>71.25</v>
          </cell>
          <cell r="FC1238">
            <v>79</v>
          </cell>
          <cell r="FD1238">
            <v>72</v>
          </cell>
          <cell r="FE1238" t="str">
            <v/>
          </cell>
          <cell r="FF1238">
            <v>0</v>
          </cell>
          <cell r="FG1238">
            <v>79.33</v>
          </cell>
          <cell r="FH1238">
            <v>71.25</v>
          </cell>
          <cell r="FI1238">
            <v>79</v>
          </cell>
          <cell r="FJ1238">
            <v>72</v>
          </cell>
          <cell r="FK1238" t="str">
            <v/>
          </cell>
          <cell r="FL1238">
            <v>0</v>
          </cell>
          <cell r="FM1238">
            <v>79.33</v>
          </cell>
          <cell r="FN1238">
            <v>71.25</v>
          </cell>
          <cell r="FO1238">
            <v>79</v>
          </cell>
          <cell r="FP1238">
            <v>72</v>
          </cell>
          <cell r="FQ1238" t="str">
            <v/>
          </cell>
          <cell r="FR1238">
            <v>0</v>
          </cell>
          <cell r="FS1238">
            <v>79.33</v>
          </cell>
          <cell r="FT1238">
            <v>71.25</v>
          </cell>
          <cell r="FU1238">
            <v>79</v>
          </cell>
          <cell r="FV1238">
            <v>72</v>
          </cell>
          <cell r="FW1238" t="str">
            <v/>
          </cell>
          <cell r="FX1238">
            <v>0</v>
          </cell>
          <cell r="FY1238">
            <v>79.33</v>
          </cell>
          <cell r="FZ1238">
            <v>71.25</v>
          </cell>
          <cell r="GA1238">
            <v>79</v>
          </cell>
          <cell r="GB1238">
            <v>72</v>
          </cell>
          <cell r="GC1238" t="str">
            <v/>
          </cell>
          <cell r="GD1238">
            <v>0</v>
          </cell>
          <cell r="GE1238">
            <v>79.33</v>
          </cell>
          <cell r="GF1238">
            <v>71.25</v>
          </cell>
          <cell r="GG1238">
            <v>79</v>
          </cell>
          <cell r="GH1238">
            <v>72</v>
          </cell>
          <cell r="GI1238" t="str">
            <v/>
          </cell>
          <cell r="GJ1238">
            <v>0</v>
          </cell>
          <cell r="GK1238">
            <v>79.33</v>
          </cell>
          <cell r="GL1238">
            <v>71.25</v>
          </cell>
          <cell r="GM1238">
            <v>79</v>
          </cell>
          <cell r="GN1238">
            <v>72</v>
          </cell>
          <cell r="GO1238" t="str">
            <v/>
          </cell>
          <cell r="GP1238">
            <v>0</v>
          </cell>
          <cell r="GQ1238">
            <v>79.33</v>
          </cell>
          <cell r="GR1238">
            <v>71.25</v>
          </cell>
          <cell r="GS1238">
            <v>79</v>
          </cell>
          <cell r="GT1238">
            <v>72</v>
          </cell>
          <cell r="GU1238" t="str">
            <v/>
          </cell>
          <cell r="GV1238">
            <v>0</v>
          </cell>
          <cell r="GW1238">
            <v>81.92</v>
          </cell>
          <cell r="GX1238">
            <v>78.75</v>
          </cell>
          <cell r="GY1238">
            <v>70</v>
          </cell>
          <cell r="GZ1238">
            <v>78</v>
          </cell>
          <cell r="HA1238" t="str">
            <v>EKO-L</v>
          </cell>
          <cell r="HB1238">
            <v>0</v>
          </cell>
          <cell r="HC1238">
            <v>83.83</v>
          </cell>
          <cell r="HD1238">
            <v>75.75</v>
          </cell>
          <cell r="HE1238">
            <v>77.5</v>
          </cell>
          <cell r="HF1238">
            <v>79</v>
          </cell>
          <cell r="HH1238">
            <v>0</v>
          </cell>
          <cell r="HM1238" t="str">
            <v/>
          </cell>
          <cell r="HN1238" t="str">
            <v/>
          </cell>
          <cell r="HS1238">
            <v>0</v>
          </cell>
          <cell r="HT1238" t="str">
            <v>PKN</v>
          </cell>
          <cell r="HU1238">
            <v>0</v>
          </cell>
          <cell r="HV1238" t="str">
            <v>IND</v>
          </cell>
          <cell r="HW1238">
            <v>0</v>
          </cell>
          <cell r="HX1238" t="str">
            <v>MAT-W</v>
          </cell>
          <cell r="HY1238">
            <v>0</v>
          </cell>
          <cell r="HZ1238" t="str">
            <v>SEJ-W</v>
          </cell>
          <cell r="IA1238">
            <v>0</v>
          </cell>
          <cell r="IB1238" t="str">
            <v>IGR-W</v>
          </cell>
          <cell r="IC1238">
            <v>0</v>
          </cell>
          <cell r="ID1238" t="str">
            <v>SBO</v>
          </cell>
          <cell r="IE1238">
            <v>0</v>
          </cell>
          <cell r="IF1238" t="str">
            <v>PJO</v>
          </cell>
          <cell r="IG1238">
            <v>0</v>
          </cell>
          <cell r="IH1238" t="str">
            <v>PRA</v>
          </cell>
          <cell r="II1238">
            <v>0</v>
          </cell>
          <cell r="IJ1238" t="str">
            <v>JAW</v>
          </cell>
          <cell r="IK1238">
            <v>0</v>
          </cell>
          <cell r="IL1238" t="str">
            <v>ARB</v>
          </cell>
          <cell r="IM1238">
            <v>0</v>
          </cell>
          <cell r="IN1238" t="str">
            <v>PKM</v>
          </cell>
          <cell r="IO1238">
            <v>0</v>
          </cell>
          <cell r="IP1238" t="str">
            <v>MAT-P</v>
          </cell>
          <cell r="IQ1238">
            <v>0</v>
          </cell>
          <cell r="IR1238" t="str">
            <v>BIO-P</v>
          </cell>
          <cell r="IS1238">
            <v>0</v>
          </cell>
          <cell r="IT1238" t="str">
            <v>FIS-P</v>
          </cell>
          <cell r="IU1238">
            <v>0</v>
          </cell>
          <cell r="IV1238" t="str">
            <v>KIM-P</v>
          </cell>
          <cell r="IW1238">
            <v>0</v>
          </cell>
          <cell r="IX1238" t="str">
            <v>EKO-L</v>
          </cell>
          <cell r="IY1238">
            <v>0</v>
          </cell>
          <cell r="JA1238">
            <v>0</v>
          </cell>
        </row>
        <row r="1239">
          <cell r="AB1239" t="str">
            <v/>
          </cell>
          <cell r="AC1239">
            <v>2</v>
          </cell>
          <cell r="AI1239" t="str">
            <v/>
          </cell>
          <cell r="AJ1239">
            <v>0</v>
          </cell>
          <cell r="AK1239">
            <v>83.25</v>
          </cell>
          <cell r="AL1239">
            <v>84.5</v>
          </cell>
          <cell r="AM1239">
            <v>88</v>
          </cell>
          <cell r="AN1239">
            <v>80</v>
          </cell>
          <cell r="AO1239" t="str">
            <v/>
          </cell>
          <cell r="AP1239">
            <v>0</v>
          </cell>
          <cell r="AQ1239">
            <v>85</v>
          </cell>
          <cell r="AR1239">
            <v>0</v>
          </cell>
          <cell r="AS1239">
            <v>78.5</v>
          </cell>
          <cell r="AT1239">
            <v>81</v>
          </cell>
          <cell r="AU1239" t="str">
            <v/>
          </cell>
          <cell r="AV1239">
            <v>0</v>
          </cell>
          <cell r="AW1239">
            <v>81.83</v>
          </cell>
          <cell r="AX1239">
            <v>84</v>
          </cell>
          <cell r="AY1239">
            <v>88</v>
          </cell>
          <cell r="AZ1239">
            <v>80</v>
          </cell>
          <cell r="BA1239" t="str">
            <v/>
          </cell>
          <cell r="BB1239">
            <v>0</v>
          </cell>
          <cell r="BC1239">
            <v>86.75</v>
          </cell>
          <cell r="BD1239">
            <v>84.5</v>
          </cell>
          <cell r="BE1239">
            <v>88</v>
          </cell>
          <cell r="BF1239">
            <v>82</v>
          </cell>
          <cell r="BG1239" t="str">
            <v/>
          </cell>
          <cell r="BH1239">
            <v>0</v>
          </cell>
          <cell r="BI1239">
            <v>84.33</v>
          </cell>
          <cell r="BJ1239">
            <v>80</v>
          </cell>
          <cell r="BK1239">
            <v>77.75</v>
          </cell>
          <cell r="BL1239">
            <v>78</v>
          </cell>
          <cell r="BM1239" t="str">
            <v/>
          </cell>
          <cell r="BN1239">
            <v>0</v>
          </cell>
          <cell r="BO1239">
            <v>81.13</v>
          </cell>
          <cell r="BP1239">
            <v>78.25</v>
          </cell>
          <cell r="BQ1239">
            <v>77.75</v>
          </cell>
          <cell r="BR1239">
            <v>85</v>
          </cell>
          <cell r="BS1239" t="str">
            <v/>
          </cell>
          <cell r="BT1239">
            <v>0</v>
          </cell>
          <cell r="BU1239">
            <v>86.5</v>
          </cell>
          <cell r="BV1239">
            <v>84.25</v>
          </cell>
          <cell r="BW1239">
            <v>88.5</v>
          </cell>
          <cell r="BX1239">
            <v>88</v>
          </cell>
          <cell r="BY1239" t="str">
            <v/>
          </cell>
          <cell r="BZ1239">
            <v>0</v>
          </cell>
          <cell r="CA1239">
            <v>86.78</v>
          </cell>
          <cell r="CB1239">
            <v>81.75</v>
          </cell>
          <cell r="CC1239">
            <v>81</v>
          </cell>
          <cell r="CD1239">
            <v>82</v>
          </cell>
          <cell r="CE1239" t="str">
            <v/>
          </cell>
          <cell r="CF1239">
            <v>0</v>
          </cell>
          <cell r="CG1239">
            <v>86.25</v>
          </cell>
          <cell r="CH1239">
            <v>76.25</v>
          </cell>
          <cell r="CI1239">
            <v>78</v>
          </cell>
          <cell r="CJ1239">
            <v>82</v>
          </cell>
          <cell r="CK1239" t="str">
            <v/>
          </cell>
          <cell r="CL1239">
            <v>0</v>
          </cell>
          <cell r="CM1239">
            <v>76.17</v>
          </cell>
          <cell r="CN1239">
            <v>83.5</v>
          </cell>
          <cell r="CO1239">
            <v>80</v>
          </cell>
          <cell r="CP1239">
            <v>78</v>
          </cell>
          <cell r="CQ1239" t="str">
            <v/>
          </cell>
          <cell r="CR1239">
            <v>0</v>
          </cell>
          <cell r="CS1239">
            <v>82.08</v>
          </cell>
          <cell r="CT1239">
            <v>89.75</v>
          </cell>
          <cell r="CU1239">
            <v>86.5</v>
          </cell>
          <cell r="CV1239">
            <v>83</v>
          </cell>
          <cell r="CW1239" t="str">
            <v/>
          </cell>
          <cell r="CX1239">
            <v>0</v>
          </cell>
          <cell r="CY1239">
            <v>82.44</v>
          </cell>
          <cell r="CZ1239">
            <v>83.75</v>
          </cell>
          <cell r="DA1239">
            <v>76.75</v>
          </cell>
          <cell r="DB1239">
            <v>83</v>
          </cell>
          <cell r="DC1239" t="str">
            <v/>
          </cell>
          <cell r="DD1239">
            <v>0</v>
          </cell>
          <cell r="DE1239">
            <v>91</v>
          </cell>
          <cell r="DF1239">
            <v>81</v>
          </cell>
          <cell r="DG1239">
            <v>81.75</v>
          </cell>
          <cell r="DH1239">
            <v>88</v>
          </cell>
          <cell r="DI1239" t="str">
            <v/>
          </cell>
          <cell r="DJ1239">
            <v>0</v>
          </cell>
          <cell r="DK1239">
            <v>0</v>
          </cell>
          <cell r="DL1239">
            <v>0</v>
          </cell>
          <cell r="DM1239">
            <v>0</v>
          </cell>
          <cell r="DN1239">
            <v>85</v>
          </cell>
          <cell r="DO1239" t="str">
            <v/>
          </cell>
          <cell r="DP1239">
            <v>0</v>
          </cell>
          <cell r="DQ1239">
            <v>89</v>
          </cell>
          <cell r="DR1239">
            <v>85.5</v>
          </cell>
          <cell r="DS1239">
            <v>91.5</v>
          </cell>
          <cell r="DT1239">
            <v>82</v>
          </cell>
          <cell r="DU1239" t="str">
            <v/>
          </cell>
          <cell r="DV1239">
            <v>0</v>
          </cell>
          <cell r="DW1239">
            <v>91</v>
          </cell>
          <cell r="DX1239">
            <v>86.75</v>
          </cell>
          <cell r="DY1239">
            <v>79.75</v>
          </cell>
          <cell r="DZ1239">
            <v>85</v>
          </cell>
          <cell r="EA1239" t="str">
            <v/>
          </cell>
          <cell r="EB1239">
            <v>0</v>
          </cell>
          <cell r="EC1239">
            <v>79.78</v>
          </cell>
          <cell r="ED1239">
            <v>78.25</v>
          </cell>
          <cell r="EE1239">
            <v>84.25</v>
          </cell>
          <cell r="EF1239">
            <v>77</v>
          </cell>
          <cell r="EG1239" t="str">
            <v/>
          </cell>
          <cell r="EH1239">
            <v>0</v>
          </cell>
          <cell r="EI1239">
            <v>78.5</v>
          </cell>
          <cell r="EJ1239">
            <v>74.75</v>
          </cell>
          <cell r="EK1239">
            <v>74.5</v>
          </cell>
          <cell r="EL1239">
            <v>76</v>
          </cell>
          <cell r="EM1239" t="str">
            <v/>
          </cell>
          <cell r="EN1239">
            <v>0</v>
          </cell>
          <cell r="EO1239">
            <v>78.5</v>
          </cell>
          <cell r="EP1239">
            <v>74.75</v>
          </cell>
          <cell r="EQ1239">
            <v>74.5</v>
          </cell>
          <cell r="ER1239">
            <v>76</v>
          </cell>
          <cell r="ES1239" t="str">
            <v/>
          </cell>
          <cell r="ET1239">
            <v>0</v>
          </cell>
          <cell r="EU1239">
            <v>78.5</v>
          </cell>
          <cell r="EV1239">
            <v>74.75</v>
          </cell>
          <cell r="EW1239">
            <v>74.5</v>
          </cell>
          <cell r="EX1239">
            <v>76</v>
          </cell>
          <cell r="EY1239" t="str">
            <v/>
          </cell>
          <cell r="EZ1239">
            <v>0</v>
          </cell>
          <cell r="FA1239">
            <v>79.33</v>
          </cell>
          <cell r="FB1239">
            <v>71.25</v>
          </cell>
          <cell r="FC1239">
            <v>79</v>
          </cell>
          <cell r="FD1239">
            <v>72</v>
          </cell>
          <cell r="FE1239" t="str">
            <v/>
          </cell>
          <cell r="FF1239">
            <v>0</v>
          </cell>
          <cell r="FG1239">
            <v>79.33</v>
          </cell>
          <cell r="FH1239">
            <v>71.25</v>
          </cell>
          <cell r="FI1239">
            <v>79</v>
          </cell>
          <cell r="FJ1239">
            <v>72</v>
          </cell>
          <cell r="FK1239" t="str">
            <v/>
          </cell>
          <cell r="FL1239">
            <v>0</v>
          </cell>
          <cell r="FM1239">
            <v>79.33</v>
          </cell>
          <cell r="FN1239">
            <v>71.25</v>
          </cell>
          <cell r="FO1239">
            <v>79</v>
          </cell>
          <cell r="FP1239">
            <v>72</v>
          </cell>
          <cell r="FQ1239" t="str">
            <v/>
          </cell>
          <cell r="FR1239">
            <v>0</v>
          </cell>
          <cell r="FS1239">
            <v>79.33</v>
          </cell>
          <cell r="FT1239">
            <v>71.25</v>
          </cell>
          <cell r="FU1239">
            <v>79</v>
          </cell>
          <cell r="FV1239">
            <v>72</v>
          </cell>
          <cell r="FW1239" t="str">
            <v/>
          </cell>
          <cell r="FX1239">
            <v>0</v>
          </cell>
          <cell r="FY1239">
            <v>79.33</v>
          </cell>
          <cell r="FZ1239">
            <v>71.25</v>
          </cell>
          <cell r="GA1239">
            <v>79</v>
          </cell>
          <cell r="GB1239">
            <v>72</v>
          </cell>
          <cell r="GC1239" t="str">
            <v/>
          </cell>
          <cell r="GD1239">
            <v>0</v>
          </cell>
          <cell r="GE1239">
            <v>79.33</v>
          </cell>
          <cell r="GF1239">
            <v>71.25</v>
          </cell>
          <cell r="GG1239">
            <v>79</v>
          </cell>
          <cell r="GH1239">
            <v>72</v>
          </cell>
          <cell r="GI1239" t="str">
            <v/>
          </cell>
          <cell r="GJ1239">
            <v>0</v>
          </cell>
          <cell r="GK1239">
            <v>79.33</v>
          </cell>
          <cell r="GL1239">
            <v>71.25</v>
          </cell>
          <cell r="GM1239">
            <v>79</v>
          </cell>
          <cell r="GN1239">
            <v>72</v>
          </cell>
          <cell r="GO1239" t="str">
            <v/>
          </cell>
          <cell r="GP1239">
            <v>0</v>
          </cell>
          <cell r="GQ1239">
            <v>79.33</v>
          </cell>
          <cell r="GR1239">
            <v>71.25</v>
          </cell>
          <cell r="GS1239">
            <v>79</v>
          </cell>
          <cell r="GT1239">
            <v>72</v>
          </cell>
          <cell r="GU1239" t="str">
            <v/>
          </cell>
          <cell r="GV1239">
            <v>0</v>
          </cell>
          <cell r="GW1239">
            <v>81.92</v>
          </cell>
          <cell r="GX1239">
            <v>78.75</v>
          </cell>
          <cell r="GY1239">
            <v>70</v>
          </cell>
          <cell r="GZ1239">
            <v>78</v>
          </cell>
          <cell r="HA1239" t="str">
            <v>EKO-L</v>
          </cell>
          <cell r="HB1239">
            <v>0</v>
          </cell>
          <cell r="HC1239">
            <v>83.83</v>
          </cell>
          <cell r="HD1239">
            <v>75.75</v>
          </cell>
          <cell r="HE1239">
            <v>77.5</v>
          </cell>
          <cell r="HF1239">
            <v>79</v>
          </cell>
          <cell r="HH1239">
            <v>0</v>
          </cell>
          <cell r="HM1239" t="str">
            <v/>
          </cell>
          <cell r="HN1239" t="str">
            <v/>
          </cell>
          <cell r="HS1239">
            <v>0</v>
          </cell>
          <cell r="HT1239" t="str">
            <v>PKN</v>
          </cell>
          <cell r="HU1239">
            <v>0</v>
          </cell>
          <cell r="HV1239" t="str">
            <v>IND</v>
          </cell>
          <cell r="HW1239">
            <v>0</v>
          </cell>
          <cell r="HX1239" t="str">
            <v>MAT-W</v>
          </cell>
          <cell r="HY1239">
            <v>0</v>
          </cell>
          <cell r="HZ1239" t="str">
            <v>SEJ-W</v>
          </cell>
          <cell r="IA1239">
            <v>0</v>
          </cell>
          <cell r="IB1239" t="str">
            <v>IGR-W</v>
          </cell>
          <cell r="IC1239">
            <v>0</v>
          </cell>
          <cell r="ID1239" t="str">
            <v>SBO</v>
          </cell>
          <cell r="IE1239">
            <v>0</v>
          </cell>
          <cell r="IF1239" t="str">
            <v>PJO</v>
          </cell>
          <cell r="IG1239">
            <v>0</v>
          </cell>
          <cell r="IH1239" t="str">
            <v>PRA</v>
          </cell>
          <cell r="II1239">
            <v>0</v>
          </cell>
          <cell r="IJ1239" t="str">
            <v>JAW</v>
          </cell>
          <cell r="IK1239">
            <v>0</v>
          </cell>
          <cell r="IL1239" t="str">
            <v>ARB</v>
          </cell>
          <cell r="IM1239">
            <v>0</v>
          </cell>
          <cell r="IN1239" t="str">
            <v>PKM</v>
          </cell>
          <cell r="IO1239">
            <v>0</v>
          </cell>
          <cell r="IP1239" t="str">
            <v>MAT-P</v>
          </cell>
          <cell r="IQ1239">
            <v>0</v>
          </cell>
          <cell r="IR1239" t="str">
            <v>BIO-P</v>
          </cell>
          <cell r="IS1239">
            <v>0</v>
          </cell>
          <cell r="IT1239" t="str">
            <v>FIS-P</v>
          </cell>
          <cell r="IU1239">
            <v>0</v>
          </cell>
          <cell r="IV1239" t="str">
            <v>KIM-P</v>
          </cell>
          <cell r="IW1239">
            <v>0</v>
          </cell>
          <cell r="IX1239" t="str">
            <v>EKO-L</v>
          </cell>
          <cell r="IY1239">
            <v>0</v>
          </cell>
          <cell r="JA1239">
            <v>0</v>
          </cell>
        </row>
        <row r="1240">
          <cell r="AB1240" t="str">
            <v/>
          </cell>
          <cell r="AC1240">
            <v>3</v>
          </cell>
          <cell r="AI1240" t="str">
            <v/>
          </cell>
          <cell r="AJ1240">
            <v>0</v>
          </cell>
          <cell r="AK1240">
            <v>83.25</v>
          </cell>
          <cell r="AL1240">
            <v>84.5</v>
          </cell>
          <cell r="AM1240">
            <v>88</v>
          </cell>
          <cell r="AN1240">
            <v>80</v>
          </cell>
          <cell r="AO1240" t="str">
            <v/>
          </cell>
          <cell r="AP1240">
            <v>0</v>
          </cell>
          <cell r="AQ1240">
            <v>85</v>
          </cell>
          <cell r="AR1240">
            <v>0</v>
          </cell>
          <cell r="AS1240">
            <v>78.5</v>
          </cell>
          <cell r="AT1240">
            <v>81</v>
          </cell>
          <cell r="AU1240" t="str">
            <v/>
          </cell>
          <cell r="AV1240">
            <v>0</v>
          </cell>
          <cell r="AW1240">
            <v>81.83</v>
          </cell>
          <cell r="AX1240">
            <v>84</v>
          </cell>
          <cell r="AY1240">
            <v>88</v>
          </cell>
          <cell r="AZ1240">
            <v>80</v>
          </cell>
          <cell r="BA1240" t="str">
            <v/>
          </cell>
          <cell r="BB1240">
            <v>0</v>
          </cell>
          <cell r="BC1240">
            <v>86.75</v>
          </cell>
          <cell r="BD1240">
            <v>84.5</v>
          </cell>
          <cell r="BE1240">
            <v>88</v>
          </cell>
          <cell r="BF1240">
            <v>82</v>
          </cell>
          <cell r="BG1240" t="str">
            <v/>
          </cell>
          <cell r="BH1240">
            <v>0</v>
          </cell>
          <cell r="BI1240">
            <v>84.33</v>
          </cell>
          <cell r="BJ1240">
            <v>80</v>
          </cell>
          <cell r="BK1240">
            <v>77.75</v>
          </cell>
          <cell r="BL1240">
            <v>78</v>
          </cell>
          <cell r="BM1240" t="str">
            <v/>
          </cell>
          <cell r="BN1240">
            <v>0</v>
          </cell>
          <cell r="BO1240">
            <v>81.13</v>
          </cell>
          <cell r="BP1240">
            <v>78.25</v>
          </cell>
          <cell r="BQ1240">
            <v>77.75</v>
          </cell>
          <cell r="BR1240">
            <v>85</v>
          </cell>
          <cell r="BS1240" t="str">
            <v/>
          </cell>
          <cell r="BT1240">
            <v>0</v>
          </cell>
          <cell r="BU1240">
            <v>86.5</v>
          </cell>
          <cell r="BV1240">
            <v>84.25</v>
          </cell>
          <cell r="BW1240">
            <v>88.5</v>
          </cell>
          <cell r="BX1240">
            <v>88</v>
          </cell>
          <cell r="BY1240" t="str">
            <v/>
          </cell>
          <cell r="BZ1240">
            <v>0</v>
          </cell>
          <cell r="CA1240">
            <v>86.78</v>
          </cell>
          <cell r="CB1240">
            <v>81.75</v>
          </cell>
          <cell r="CC1240">
            <v>81</v>
          </cell>
          <cell r="CD1240">
            <v>82</v>
          </cell>
          <cell r="CE1240" t="str">
            <v/>
          </cell>
          <cell r="CF1240">
            <v>0</v>
          </cell>
          <cell r="CG1240">
            <v>86.25</v>
          </cell>
          <cell r="CH1240">
            <v>76.25</v>
          </cell>
          <cell r="CI1240">
            <v>78</v>
          </cell>
          <cell r="CJ1240">
            <v>82</v>
          </cell>
          <cell r="CK1240" t="str">
            <v/>
          </cell>
          <cell r="CL1240">
            <v>0</v>
          </cell>
          <cell r="CM1240">
            <v>76.17</v>
          </cell>
          <cell r="CN1240">
            <v>83.5</v>
          </cell>
          <cell r="CO1240">
            <v>80</v>
          </cell>
          <cell r="CP1240">
            <v>78</v>
          </cell>
          <cell r="CQ1240" t="str">
            <v/>
          </cell>
          <cell r="CR1240">
            <v>0</v>
          </cell>
          <cell r="CS1240">
            <v>82.08</v>
          </cell>
          <cell r="CT1240">
            <v>89.75</v>
          </cell>
          <cell r="CU1240">
            <v>86.5</v>
          </cell>
          <cell r="CV1240">
            <v>83</v>
          </cell>
          <cell r="CW1240" t="str">
            <v/>
          </cell>
          <cell r="CX1240">
            <v>0</v>
          </cell>
          <cell r="CY1240">
            <v>82.44</v>
          </cell>
          <cell r="CZ1240">
            <v>83.75</v>
          </cell>
          <cell r="DA1240">
            <v>76.75</v>
          </cell>
          <cell r="DB1240">
            <v>83</v>
          </cell>
          <cell r="DC1240" t="str">
            <v/>
          </cell>
          <cell r="DD1240">
            <v>0</v>
          </cell>
          <cell r="DE1240">
            <v>91</v>
          </cell>
          <cell r="DF1240">
            <v>81</v>
          </cell>
          <cell r="DG1240">
            <v>81.75</v>
          </cell>
          <cell r="DH1240">
            <v>88</v>
          </cell>
          <cell r="DI1240" t="str">
            <v/>
          </cell>
          <cell r="DJ1240">
            <v>0</v>
          </cell>
          <cell r="DK1240">
            <v>0</v>
          </cell>
          <cell r="DL1240">
            <v>0</v>
          </cell>
          <cell r="DM1240">
            <v>0</v>
          </cell>
          <cell r="DN1240">
            <v>85</v>
          </cell>
          <cell r="DO1240" t="str">
            <v/>
          </cell>
          <cell r="DP1240">
            <v>0</v>
          </cell>
          <cell r="DQ1240">
            <v>89</v>
          </cell>
          <cell r="DR1240">
            <v>85.5</v>
          </cell>
          <cell r="DS1240">
            <v>91.5</v>
          </cell>
          <cell r="DT1240">
            <v>82</v>
          </cell>
          <cell r="DU1240" t="str">
            <v/>
          </cell>
          <cell r="DV1240">
            <v>0</v>
          </cell>
          <cell r="DW1240">
            <v>91</v>
          </cell>
          <cell r="DX1240">
            <v>86.75</v>
          </cell>
          <cell r="DY1240">
            <v>79.75</v>
          </cell>
          <cell r="DZ1240">
            <v>85</v>
          </cell>
          <cell r="EA1240" t="str">
            <v/>
          </cell>
          <cell r="EB1240">
            <v>0</v>
          </cell>
          <cell r="EC1240">
            <v>79.78</v>
          </cell>
          <cell r="ED1240">
            <v>78.25</v>
          </cell>
          <cell r="EE1240">
            <v>84.25</v>
          </cell>
          <cell r="EF1240">
            <v>77</v>
          </cell>
          <cell r="EG1240" t="str">
            <v/>
          </cell>
          <cell r="EH1240">
            <v>0</v>
          </cell>
          <cell r="EI1240">
            <v>78.5</v>
          </cell>
          <cell r="EJ1240">
            <v>74.75</v>
          </cell>
          <cell r="EK1240">
            <v>74.5</v>
          </cell>
          <cell r="EL1240">
            <v>76</v>
          </cell>
          <cell r="EM1240" t="str">
            <v/>
          </cell>
          <cell r="EN1240">
            <v>0</v>
          </cell>
          <cell r="EO1240">
            <v>78.5</v>
          </cell>
          <cell r="EP1240">
            <v>74.75</v>
          </cell>
          <cell r="EQ1240">
            <v>74.5</v>
          </cell>
          <cell r="ER1240">
            <v>76</v>
          </cell>
          <cell r="ES1240" t="str">
            <v/>
          </cell>
          <cell r="ET1240">
            <v>0</v>
          </cell>
          <cell r="EU1240">
            <v>78.5</v>
          </cell>
          <cell r="EV1240">
            <v>74.75</v>
          </cell>
          <cell r="EW1240">
            <v>74.5</v>
          </cell>
          <cell r="EX1240">
            <v>76</v>
          </cell>
          <cell r="EY1240" t="str">
            <v/>
          </cell>
          <cell r="EZ1240">
            <v>0</v>
          </cell>
          <cell r="FA1240">
            <v>79.33</v>
          </cell>
          <cell r="FB1240">
            <v>71.25</v>
          </cell>
          <cell r="FC1240">
            <v>79</v>
          </cell>
          <cell r="FD1240">
            <v>72</v>
          </cell>
          <cell r="FE1240" t="str">
            <v/>
          </cell>
          <cell r="FF1240">
            <v>0</v>
          </cell>
          <cell r="FG1240">
            <v>79.33</v>
          </cell>
          <cell r="FH1240">
            <v>71.25</v>
          </cell>
          <cell r="FI1240">
            <v>79</v>
          </cell>
          <cell r="FJ1240">
            <v>72</v>
          </cell>
          <cell r="FK1240" t="str">
            <v/>
          </cell>
          <cell r="FL1240">
            <v>0</v>
          </cell>
          <cell r="FM1240">
            <v>79.33</v>
          </cell>
          <cell r="FN1240">
            <v>71.25</v>
          </cell>
          <cell r="FO1240">
            <v>79</v>
          </cell>
          <cell r="FP1240">
            <v>72</v>
          </cell>
          <cell r="FQ1240" t="str">
            <v/>
          </cell>
          <cell r="FR1240">
            <v>0</v>
          </cell>
          <cell r="FS1240">
            <v>79.33</v>
          </cell>
          <cell r="FT1240">
            <v>71.25</v>
          </cell>
          <cell r="FU1240">
            <v>79</v>
          </cell>
          <cell r="FV1240">
            <v>72</v>
          </cell>
          <cell r="FW1240" t="str">
            <v/>
          </cell>
          <cell r="FX1240">
            <v>0</v>
          </cell>
          <cell r="FY1240">
            <v>79.33</v>
          </cell>
          <cell r="FZ1240">
            <v>71.25</v>
          </cell>
          <cell r="GA1240">
            <v>79</v>
          </cell>
          <cell r="GB1240">
            <v>72</v>
          </cell>
          <cell r="GC1240" t="str">
            <v/>
          </cell>
          <cell r="GD1240">
            <v>0</v>
          </cell>
          <cell r="GE1240">
            <v>79.33</v>
          </cell>
          <cell r="GF1240">
            <v>71.25</v>
          </cell>
          <cell r="GG1240">
            <v>79</v>
          </cell>
          <cell r="GH1240">
            <v>72</v>
          </cell>
          <cell r="GI1240" t="str">
            <v/>
          </cell>
          <cell r="GJ1240">
            <v>0</v>
          </cell>
          <cell r="GK1240">
            <v>79.33</v>
          </cell>
          <cell r="GL1240">
            <v>71.25</v>
          </cell>
          <cell r="GM1240">
            <v>79</v>
          </cell>
          <cell r="GN1240">
            <v>72</v>
          </cell>
          <cell r="GO1240" t="str">
            <v/>
          </cell>
          <cell r="GP1240">
            <v>0</v>
          </cell>
          <cell r="GQ1240">
            <v>79.33</v>
          </cell>
          <cell r="GR1240">
            <v>71.25</v>
          </cell>
          <cell r="GS1240">
            <v>79</v>
          </cell>
          <cell r="GT1240">
            <v>72</v>
          </cell>
          <cell r="GU1240" t="str">
            <v/>
          </cell>
          <cell r="GV1240">
            <v>0</v>
          </cell>
          <cell r="GW1240">
            <v>81.92</v>
          </cell>
          <cell r="GX1240">
            <v>78.75</v>
          </cell>
          <cell r="GY1240">
            <v>70</v>
          </cell>
          <cell r="GZ1240">
            <v>78</v>
          </cell>
          <cell r="HA1240" t="str">
            <v>EKO-L</v>
          </cell>
          <cell r="HB1240">
            <v>0</v>
          </cell>
          <cell r="HC1240">
            <v>83.83</v>
          </cell>
          <cell r="HD1240">
            <v>75.75</v>
          </cell>
          <cell r="HE1240">
            <v>77.5</v>
          </cell>
          <cell r="HF1240">
            <v>79</v>
          </cell>
          <cell r="HH1240">
            <v>0</v>
          </cell>
          <cell r="HM1240" t="str">
            <v/>
          </cell>
          <cell r="HN1240" t="str">
            <v/>
          </cell>
          <cell r="HS1240">
            <v>0</v>
          </cell>
          <cell r="HT1240" t="str">
            <v>PKN</v>
          </cell>
          <cell r="HU1240">
            <v>0</v>
          </cell>
          <cell r="HV1240" t="str">
            <v>IND</v>
          </cell>
          <cell r="HW1240">
            <v>0</v>
          </cell>
          <cell r="HX1240" t="str">
            <v>MAT-W</v>
          </cell>
          <cell r="HY1240">
            <v>0</v>
          </cell>
          <cell r="HZ1240" t="str">
            <v>SEJ-W</v>
          </cell>
          <cell r="IA1240">
            <v>0</v>
          </cell>
          <cell r="IB1240" t="str">
            <v>IGR-W</v>
          </cell>
          <cell r="IC1240">
            <v>0</v>
          </cell>
          <cell r="ID1240" t="str">
            <v>SBO</v>
          </cell>
          <cell r="IE1240">
            <v>0</v>
          </cell>
          <cell r="IF1240" t="str">
            <v>PJO</v>
          </cell>
          <cell r="IG1240">
            <v>0</v>
          </cell>
          <cell r="IH1240" t="str">
            <v>PRA</v>
          </cell>
          <cell r="II1240">
            <v>0</v>
          </cell>
          <cell r="IJ1240" t="str">
            <v>JAW</v>
          </cell>
          <cell r="IK1240">
            <v>0</v>
          </cell>
          <cell r="IL1240" t="str">
            <v>ARB</v>
          </cell>
          <cell r="IM1240">
            <v>0</v>
          </cell>
          <cell r="IN1240" t="str">
            <v>PKM</v>
          </cell>
          <cell r="IO1240">
            <v>0</v>
          </cell>
          <cell r="IP1240" t="str">
            <v>MAT-P</v>
          </cell>
          <cell r="IQ1240">
            <v>0</v>
          </cell>
          <cell r="IR1240" t="str">
            <v>BIO-P</v>
          </cell>
          <cell r="IS1240">
            <v>0</v>
          </cell>
          <cell r="IT1240" t="str">
            <v>FIS-P</v>
          </cell>
          <cell r="IU1240">
            <v>0</v>
          </cell>
          <cell r="IV1240" t="str">
            <v>KIM-P</v>
          </cell>
          <cell r="IW1240">
            <v>0</v>
          </cell>
          <cell r="IX1240" t="str">
            <v>EKO-L</v>
          </cell>
          <cell r="IY1240">
            <v>0</v>
          </cell>
          <cell r="JA1240">
            <v>0</v>
          </cell>
        </row>
        <row r="1241">
          <cell r="AB1241" t="str">
            <v/>
          </cell>
          <cell r="AC1241">
            <v>4</v>
          </cell>
          <cell r="AI1241" t="str">
            <v/>
          </cell>
          <cell r="AJ1241">
            <v>0</v>
          </cell>
          <cell r="AK1241">
            <v>83.25</v>
          </cell>
          <cell r="AL1241">
            <v>84.5</v>
          </cell>
          <cell r="AM1241">
            <v>88</v>
          </cell>
          <cell r="AN1241">
            <v>80</v>
          </cell>
          <cell r="AO1241" t="str">
            <v/>
          </cell>
          <cell r="AP1241">
            <v>0</v>
          </cell>
          <cell r="AQ1241">
            <v>85</v>
          </cell>
          <cell r="AR1241">
            <v>0</v>
          </cell>
          <cell r="AS1241">
            <v>78.5</v>
          </cell>
          <cell r="AT1241">
            <v>81</v>
          </cell>
          <cell r="AU1241" t="str">
            <v/>
          </cell>
          <cell r="AV1241">
            <v>0</v>
          </cell>
          <cell r="AW1241">
            <v>81.83</v>
          </cell>
          <cell r="AX1241">
            <v>84</v>
          </cell>
          <cell r="AY1241">
            <v>88</v>
          </cell>
          <cell r="AZ1241">
            <v>80</v>
          </cell>
          <cell r="BA1241" t="str">
            <v/>
          </cell>
          <cell r="BB1241">
            <v>0</v>
          </cell>
          <cell r="BC1241">
            <v>86.75</v>
          </cell>
          <cell r="BD1241">
            <v>84.5</v>
          </cell>
          <cell r="BE1241">
            <v>88</v>
          </cell>
          <cell r="BF1241">
            <v>82</v>
          </cell>
          <cell r="BG1241" t="str">
            <v/>
          </cell>
          <cell r="BH1241">
            <v>0</v>
          </cell>
          <cell r="BI1241">
            <v>84.33</v>
          </cell>
          <cell r="BJ1241">
            <v>80</v>
          </cell>
          <cell r="BK1241">
            <v>77.75</v>
          </cell>
          <cell r="BL1241">
            <v>78</v>
          </cell>
          <cell r="BM1241" t="str">
            <v/>
          </cell>
          <cell r="BN1241">
            <v>0</v>
          </cell>
          <cell r="BO1241">
            <v>81.13</v>
          </cell>
          <cell r="BP1241">
            <v>78.25</v>
          </cell>
          <cell r="BQ1241">
            <v>77.75</v>
          </cell>
          <cell r="BR1241">
            <v>85</v>
          </cell>
          <cell r="BS1241" t="str">
            <v/>
          </cell>
          <cell r="BT1241">
            <v>0</v>
          </cell>
          <cell r="BU1241">
            <v>86.5</v>
          </cell>
          <cell r="BV1241">
            <v>84.25</v>
          </cell>
          <cell r="BW1241">
            <v>88.5</v>
          </cell>
          <cell r="BX1241">
            <v>88</v>
          </cell>
          <cell r="BY1241" t="str">
            <v/>
          </cell>
          <cell r="BZ1241">
            <v>0</v>
          </cell>
          <cell r="CA1241">
            <v>86.78</v>
          </cell>
          <cell r="CB1241">
            <v>81.75</v>
          </cell>
          <cell r="CC1241">
            <v>81</v>
          </cell>
          <cell r="CD1241">
            <v>82</v>
          </cell>
          <cell r="CE1241" t="str">
            <v/>
          </cell>
          <cell r="CF1241">
            <v>0</v>
          </cell>
          <cell r="CG1241">
            <v>86.25</v>
          </cell>
          <cell r="CH1241">
            <v>76.25</v>
          </cell>
          <cell r="CI1241">
            <v>78</v>
          </cell>
          <cell r="CJ1241">
            <v>82</v>
          </cell>
          <cell r="CK1241" t="str">
            <v/>
          </cell>
          <cell r="CL1241">
            <v>0</v>
          </cell>
          <cell r="CM1241">
            <v>76.17</v>
          </cell>
          <cell r="CN1241">
            <v>83.5</v>
          </cell>
          <cell r="CO1241">
            <v>80</v>
          </cell>
          <cell r="CP1241">
            <v>78</v>
          </cell>
          <cell r="CQ1241" t="str">
            <v/>
          </cell>
          <cell r="CR1241">
            <v>0</v>
          </cell>
          <cell r="CS1241">
            <v>82.08</v>
          </cell>
          <cell r="CT1241">
            <v>89.75</v>
          </cell>
          <cell r="CU1241">
            <v>86.5</v>
          </cell>
          <cell r="CV1241">
            <v>83</v>
          </cell>
          <cell r="CW1241" t="str">
            <v/>
          </cell>
          <cell r="CX1241">
            <v>0</v>
          </cell>
          <cell r="CY1241">
            <v>82.44</v>
          </cell>
          <cell r="CZ1241">
            <v>83.75</v>
          </cell>
          <cell r="DA1241">
            <v>76.75</v>
          </cell>
          <cell r="DB1241">
            <v>83</v>
          </cell>
          <cell r="DC1241" t="str">
            <v/>
          </cell>
          <cell r="DD1241">
            <v>0</v>
          </cell>
          <cell r="DE1241">
            <v>91</v>
          </cell>
          <cell r="DF1241">
            <v>81</v>
          </cell>
          <cell r="DG1241">
            <v>81.75</v>
          </cell>
          <cell r="DH1241">
            <v>88</v>
          </cell>
          <cell r="DI1241" t="str">
            <v/>
          </cell>
          <cell r="DJ1241">
            <v>0</v>
          </cell>
          <cell r="DK1241">
            <v>0</v>
          </cell>
          <cell r="DL1241">
            <v>0</v>
          </cell>
          <cell r="DM1241">
            <v>0</v>
          </cell>
          <cell r="DN1241">
            <v>85</v>
          </cell>
          <cell r="DO1241" t="str">
            <v/>
          </cell>
          <cell r="DP1241">
            <v>0</v>
          </cell>
          <cell r="DQ1241">
            <v>89</v>
          </cell>
          <cell r="DR1241">
            <v>85.5</v>
          </cell>
          <cell r="DS1241">
            <v>91.5</v>
          </cell>
          <cell r="DT1241">
            <v>82</v>
          </cell>
          <cell r="DU1241" t="str">
            <v/>
          </cell>
          <cell r="DV1241">
            <v>0</v>
          </cell>
          <cell r="DW1241">
            <v>91</v>
          </cell>
          <cell r="DX1241">
            <v>86.75</v>
          </cell>
          <cell r="DY1241">
            <v>79.75</v>
          </cell>
          <cell r="DZ1241">
            <v>85</v>
          </cell>
          <cell r="EA1241" t="str">
            <v/>
          </cell>
          <cell r="EB1241">
            <v>0</v>
          </cell>
          <cell r="EC1241">
            <v>79.78</v>
          </cell>
          <cell r="ED1241">
            <v>78.25</v>
          </cell>
          <cell r="EE1241">
            <v>84.25</v>
          </cell>
          <cell r="EF1241">
            <v>77</v>
          </cell>
          <cell r="EG1241" t="str">
            <v/>
          </cell>
          <cell r="EH1241">
            <v>0</v>
          </cell>
          <cell r="EI1241">
            <v>78.5</v>
          </cell>
          <cell r="EJ1241">
            <v>74.75</v>
          </cell>
          <cell r="EK1241">
            <v>74.5</v>
          </cell>
          <cell r="EL1241">
            <v>76</v>
          </cell>
          <cell r="EM1241" t="str">
            <v/>
          </cell>
          <cell r="EN1241">
            <v>0</v>
          </cell>
          <cell r="EO1241">
            <v>78.5</v>
          </cell>
          <cell r="EP1241">
            <v>74.75</v>
          </cell>
          <cell r="EQ1241">
            <v>74.5</v>
          </cell>
          <cell r="ER1241">
            <v>76</v>
          </cell>
          <cell r="ES1241" t="str">
            <v/>
          </cell>
          <cell r="ET1241">
            <v>0</v>
          </cell>
          <cell r="EU1241">
            <v>78.5</v>
          </cell>
          <cell r="EV1241">
            <v>74.75</v>
          </cell>
          <cell r="EW1241">
            <v>74.5</v>
          </cell>
          <cell r="EX1241">
            <v>76</v>
          </cell>
          <cell r="EY1241" t="str">
            <v/>
          </cell>
          <cell r="EZ1241">
            <v>0</v>
          </cell>
          <cell r="FA1241">
            <v>79.33</v>
          </cell>
          <cell r="FB1241">
            <v>71.25</v>
          </cell>
          <cell r="FC1241">
            <v>79</v>
          </cell>
          <cell r="FD1241">
            <v>72</v>
          </cell>
          <cell r="FE1241" t="str">
            <v/>
          </cell>
          <cell r="FF1241">
            <v>0</v>
          </cell>
          <cell r="FG1241">
            <v>79.33</v>
          </cell>
          <cell r="FH1241">
            <v>71.25</v>
          </cell>
          <cell r="FI1241">
            <v>79</v>
          </cell>
          <cell r="FJ1241">
            <v>72</v>
          </cell>
          <cell r="FK1241" t="str">
            <v/>
          </cell>
          <cell r="FL1241">
            <v>0</v>
          </cell>
          <cell r="FM1241">
            <v>79.33</v>
          </cell>
          <cell r="FN1241">
            <v>71.25</v>
          </cell>
          <cell r="FO1241">
            <v>79</v>
          </cell>
          <cell r="FP1241">
            <v>72</v>
          </cell>
          <cell r="FQ1241" t="str">
            <v/>
          </cell>
          <cell r="FR1241">
            <v>0</v>
          </cell>
          <cell r="FS1241">
            <v>79.33</v>
          </cell>
          <cell r="FT1241">
            <v>71.25</v>
          </cell>
          <cell r="FU1241">
            <v>79</v>
          </cell>
          <cell r="FV1241">
            <v>72</v>
          </cell>
          <cell r="FW1241" t="str">
            <v/>
          </cell>
          <cell r="FX1241">
            <v>0</v>
          </cell>
          <cell r="FY1241">
            <v>79.33</v>
          </cell>
          <cell r="FZ1241">
            <v>71.25</v>
          </cell>
          <cell r="GA1241">
            <v>79</v>
          </cell>
          <cell r="GB1241">
            <v>72</v>
          </cell>
          <cell r="GC1241" t="str">
            <v/>
          </cell>
          <cell r="GD1241">
            <v>0</v>
          </cell>
          <cell r="GE1241">
            <v>79.33</v>
          </cell>
          <cell r="GF1241">
            <v>71.25</v>
          </cell>
          <cell r="GG1241">
            <v>79</v>
          </cell>
          <cell r="GH1241">
            <v>72</v>
          </cell>
          <cell r="GI1241" t="str">
            <v/>
          </cell>
          <cell r="GJ1241">
            <v>0</v>
          </cell>
          <cell r="GK1241">
            <v>79.33</v>
          </cell>
          <cell r="GL1241">
            <v>71.25</v>
          </cell>
          <cell r="GM1241">
            <v>79</v>
          </cell>
          <cell r="GN1241">
            <v>72</v>
          </cell>
          <cell r="GO1241" t="str">
            <v/>
          </cell>
          <cell r="GP1241">
            <v>0</v>
          </cell>
          <cell r="GQ1241">
            <v>79.33</v>
          </cell>
          <cell r="GR1241">
            <v>71.25</v>
          </cell>
          <cell r="GS1241">
            <v>79</v>
          </cell>
          <cell r="GT1241">
            <v>72</v>
          </cell>
          <cell r="GU1241" t="str">
            <v/>
          </cell>
          <cell r="GV1241">
            <v>0</v>
          </cell>
          <cell r="GW1241">
            <v>81.92</v>
          </cell>
          <cell r="GX1241">
            <v>78.75</v>
          </cell>
          <cell r="GY1241">
            <v>70</v>
          </cell>
          <cell r="GZ1241">
            <v>78</v>
          </cell>
          <cell r="HA1241" t="str">
            <v>EKO-L</v>
          </cell>
          <cell r="HB1241">
            <v>0</v>
          </cell>
          <cell r="HC1241">
            <v>83.83</v>
          </cell>
          <cell r="HD1241">
            <v>75.75</v>
          </cell>
          <cell r="HE1241">
            <v>77.5</v>
          </cell>
          <cell r="HF1241">
            <v>79</v>
          </cell>
          <cell r="HH1241">
            <v>0</v>
          </cell>
          <cell r="HM1241" t="str">
            <v/>
          </cell>
          <cell r="HN1241" t="str">
            <v/>
          </cell>
          <cell r="HS1241">
            <v>0</v>
          </cell>
          <cell r="HT1241" t="str">
            <v>PKN</v>
          </cell>
          <cell r="HU1241">
            <v>0</v>
          </cell>
          <cell r="HV1241" t="str">
            <v>IND</v>
          </cell>
          <cell r="HW1241">
            <v>0</v>
          </cell>
          <cell r="HX1241" t="str">
            <v>MAT-W</v>
          </cell>
          <cell r="HY1241">
            <v>0</v>
          </cell>
          <cell r="HZ1241" t="str">
            <v>SEJ-W</v>
          </cell>
          <cell r="IA1241">
            <v>0</v>
          </cell>
          <cell r="IB1241" t="str">
            <v>IGR-W</v>
          </cell>
          <cell r="IC1241">
            <v>0</v>
          </cell>
          <cell r="ID1241" t="str">
            <v>SBO</v>
          </cell>
          <cell r="IE1241">
            <v>0</v>
          </cell>
          <cell r="IF1241" t="str">
            <v>PJO</v>
          </cell>
          <cell r="IG1241">
            <v>0</v>
          </cell>
          <cell r="IH1241" t="str">
            <v>PRA</v>
          </cell>
          <cell r="II1241">
            <v>0</v>
          </cell>
          <cell r="IJ1241" t="str">
            <v>JAW</v>
          </cell>
          <cell r="IK1241">
            <v>0</v>
          </cell>
          <cell r="IL1241" t="str">
            <v>ARB</v>
          </cell>
          <cell r="IM1241">
            <v>0</v>
          </cell>
          <cell r="IN1241" t="str">
            <v>PKM</v>
          </cell>
          <cell r="IO1241">
            <v>0</v>
          </cell>
          <cell r="IP1241" t="str">
            <v>MAT-P</v>
          </cell>
          <cell r="IQ1241">
            <v>0</v>
          </cell>
          <cell r="IR1241" t="str">
            <v>BIO-P</v>
          </cell>
          <cell r="IS1241">
            <v>0</v>
          </cell>
          <cell r="IT1241" t="str">
            <v>FIS-P</v>
          </cell>
          <cell r="IU1241">
            <v>0</v>
          </cell>
          <cell r="IV1241" t="str">
            <v>KIM-P</v>
          </cell>
          <cell r="IW1241">
            <v>0</v>
          </cell>
          <cell r="IX1241" t="str">
            <v>EKO-L</v>
          </cell>
          <cell r="IY1241">
            <v>0</v>
          </cell>
          <cell r="JA1241">
            <v>0</v>
          </cell>
        </row>
        <row r="1242">
          <cell r="AB1242" t="str">
            <v/>
          </cell>
          <cell r="AC1242">
            <v>5</v>
          </cell>
          <cell r="AI1242" t="str">
            <v/>
          </cell>
          <cell r="AJ1242">
            <v>0</v>
          </cell>
          <cell r="AK1242">
            <v>83.25</v>
          </cell>
          <cell r="AL1242">
            <v>84.5</v>
          </cell>
          <cell r="AM1242">
            <v>88</v>
          </cell>
          <cell r="AN1242">
            <v>80</v>
          </cell>
          <cell r="AO1242" t="str">
            <v/>
          </cell>
          <cell r="AP1242">
            <v>0</v>
          </cell>
          <cell r="AQ1242">
            <v>85</v>
          </cell>
          <cell r="AR1242">
            <v>0</v>
          </cell>
          <cell r="AS1242">
            <v>78.5</v>
          </cell>
          <cell r="AT1242">
            <v>81</v>
          </cell>
          <cell r="AU1242" t="str">
            <v/>
          </cell>
          <cell r="AV1242">
            <v>0</v>
          </cell>
          <cell r="AW1242">
            <v>81.83</v>
          </cell>
          <cell r="AX1242">
            <v>84</v>
          </cell>
          <cell r="AY1242">
            <v>88</v>
          </cell>
          <cell r="AZ1242">
            <v>80</v>
          </cell>
          <cell r="BA1242" t="str">
            <v/>
          </cell>
          <cell r="BB1242">
            <v>0</v>
          </cell>
          <cell r="BC1242">
            <v>86.75</v>
          </cell>
          <cell r="BD1242">
            <v>84.5</v>
          </cell>
          <cell r="BE1242">
            <v>88</v>
          </cell>
          <cell r="BF1242">
            <v>82</v>
          </cell>
          <cell r="BG1242" t="str">
            <v/>
          </cell>
          <cell r="BH1242">
            <v>0</v>
          </cell>
          <cell r="BI1242">
            <v>84.33</v>
          </cell>
          <cell r="BJ1242">
            <v>80</v>
          </cell>
          <cell r="BK1242">
            <v>77.75</v>
          </cell>
          <cell r="BL1242">
            <v>78</v>
          </cell>
          <cell r="BM1242" t="str">
            <v/>
          </cell>
          <cell r="BN1242">
            <v>0</v>
          </cell>
          <cell r="BO1242">
            <v>81.13</v>
          </cell>
          <cell r="BP1242">
            <v>78.25</v>
          </cell>
          <cell r="BQ1242">
            <v>77.75</v>
          </cell>
          <cell r="BR1242">
            <v>85</v>
          </cell>
          <cell r="BS1242" t="str">
            <v/>
          </cell>
          <cell r="BT1242">
            <v>0</v>
          </cell>
          <cell r="BU1242">
            <v>86.5</v>
          </cell>
          <cell r="BV1242">
            <v>84.25</v>
          </cell>
          <cell r="BW1242">
            <v>88.5</v>
          </cell>
          <cell r="BX1242">
            <v>88</v>
          </cell>
          <cell r="BY1242" t="str">
            <v/>
          </cell>
          <cell r="BZ1242">
            <v>0</v>
          </cell>
          <cell r="CA1242">
            <v>86.78</v>
          </cell>
          <cell r="CB1242">
            <v>81.75</v>
          </cell>
          <cell r="CC1242">
            <v>81</v>
          </cell>
          <cell r="CD1242">
            <v>82</v>
          </cell>
          <cell r="CE1242" t="str">
            <v/>
          </cell>
          <cell r="CF1242">
            <v>0</v>
          </cell>
          <cell r="CG1242">
            <v>86.25</v>
          </cell>
          <cell r="CH1242">
            <v>76.25</v>
          </cell>
          <cell r="CI1242">
            <v>78</v>
          </cell>
          <cell r="CJ1242">
            <v>82</v>
          </cell>
          <cell r="CK1242" t="str">
            <v/>
          </cell>
          <cell r="CL1242">
            <v>0</v>
          </cell>
          <cell r="CM1242">
            <v>76.17</v>
          </cell>
          <cell r="CN1242">
            <v>83.5</v>
          </cell>
          <cell r="CO1242">
            <v>80</v>
          </cell>
          <cell r="CP1242">
            <v>78</v>
          </cell>
          <cell r="CQ1242" t="str">
            <v/>
          </cell>
          <cell r="CR1242">
            <v>0</v>
          </cell>
          <cell r="CS1242">
            <v>82.08</v>
          </cell>
          <cell r="CT1242">
            <v>89.75</v>
          </cell>
          <cell r="CU1242">
            <v>86.5</v>
          </cell>
          <cell r="CV1242">
            <v>83</v>
          </cell>
          <cell r="CW1242" t="str">
            <v/>
          </cell>
          <cell r="CX1242">
            <v>0</v>
          </cell>
          <cell r="CY1242">
            <v>82.44</v>
          </cell>
          <cell r="CZ1242">
            <v>83.75</v>
          </cell>
          <cell r="DA1242">
            <v>76.75</v>
          </cell>
          <cell r="DB1242">
            <v>83</v>
          </cell>
          <cell r="DC1242" t="str">
            <v/>
          </cell>
          <cell r="DD1242">
            <v>0</v>
          </cell>
          <cell r="DE1242">
            <v>91</v>
          </cell>
          <cell r="DF1242">
            <v>81</v>
          </cell>
          <cell r="DG1242">
            <v>81.75</v>
          </cell>
          <cell r="DH1242">
            <v>88</v>
          </cell>
          <cell r="DI1242" t="str">
            <v/>
          </cell>
          <cell r="DJ1242">
            <v>0</v>
          </cell>
          <cell r="DK1242">
            <v>0</v>
          </cell>
          <cell r="DL1242">
            <v>0</v>
          </cell>
          <cell r="DM1242">
            <v>0</v>
          </cell>
          <cell r="DN1242">
            <v>85</v>
          </cell>
          <cell r="DO1242" t="str">
            <v/>
          </cell>
          <cell r="DP1242">
            <v>0</v>
          </cell>
          <cell r="DQ1242">
            <v>89</v>
          </cell>
          <cell r="DR1242">
            <v>85.5</v>
          </cell>
          <cell r="DS1242">
            <v>91.5</v>
          </cell>
          <cell r="DT1242">
            <v>82</v>
          </cell>
          <cell r="DU1242" t="str">
            <v/>
          </cell>
          <cell r="DV1242">
            <v>0</v>
          </cell>
          <cell r="DW1242">
            <v>91</v>
          </cell>
          <cell r="DX1242">
            <v>86.75</v>
          </cell>
          <cell r="DY1242">
            <v>79.75</v>
          </cell>
          <cell r="DZ1242">
            <v>85</v>
          </cell>
          <cell r="EA1242" t="str">
            <v/>
          </cell>
          <cell r="EB1242">
            <v>0</v>
          </cell>
          <cell r="EC1242">
            <v>79.78</v>
          </cell>
          <cell r="ED1242">
            <v>78.25</v>
          </cell>
          <cell r="EE1242">
            <v>84.25</v>
          </cell>
          <cell r="EF1242">
            <v>77</v>
          </cell>
          <cell r="EG1242" t="str">
            <v/>
          </cell>
          <cell r="EH1242">
            <v>0</v>
          </cell>
          <cell r="EI1242">
            <v>78.5</v>
          </cell>
          <cell r="EJ1242">
            <v>74.75</v>
          </cell>
          <cell r="EK1242">
            <v>74.5</v>
          </cell>
          <cell r="EL1242">
            <v>76</v>
          </cell>
          <cell r="EM1242" t="str">
            <v/>
          </cell>
          <cell r="EN1242">
            <v>0</v>
          </cell>
          <cell r="EO1242">
            <v>78.5</v>
          </cell>
          <cell r="EP1242">
            <v>74.75</v>
          </cell>
          <cell r="EQ1242">
            <v>74.5</v>
          </cell>
          <cell r="ER1242">
            <v>76</v>
          </cell>
          <cell r="ES1242" t="str">
            <v/>
          </cell>
          <cell r="ET1242">
            <v>0</v>
          </cell>
          <cell r="EU1242">
            <v>78.5</v>
          </cell>
          <cell r="EV1242">
            <v>74.75</v>
          </cell>
          <cell r="EW1242">
            <v>74.5</v>
          </cell>
          <cell r="EX1242">
            <v>76</v>
          </cell>
          <cell r="EY1242" t="str">
            <v/>
          </cell>
          <cell r="EZ1242">
            <v>0</v>
          </cell>
          <cell r="FA1242">
            <v>79.33</v>
          </cell>
          <cell r="FB1242">
            <v>71.25</v>
          </cell>
          <cell r="FC1242">
            <v>79</v>
          </cell>
          <cell r="FD1242">
            <v>72</v>
          </cell>
          <cell r="FE1242" t="str">
            <v/>
          </cell>
          <cell r="FF1242">
            <v>0</v>
          </cell>
          <cell r="FG1242">
            <v>79.33</v>
          </cell>
          <cell r="FH1242">
            <v>71.25</v>
          </cell>
          <cell r="FI1242">
            <v>79</v>
          </cell>
          <cell r="FJ1242">
            <v>72</v>
          </cell>
          <cell r="FK1242" t="str">
            <v/>
          </cell>
          <cell r="FL1242">
            <v>0</v>
          </cell>
          <cell r="FM1242">
            <v>79.33</v>
          </cell>
          <cell r="FN1242">
            <v>71.25</v>
          </cell>
          <cell r="FO1242">
            <v>79</v>
          </cell>
          <cell r="FP1242">
            <v>72</v>
          </cell>
          <cell r="FQ1242" t="str">
            <v/>
          </cell>
          <cell r="FR1242">
            <v>0</v>
          </cell>
          <cell r="FS1242">
            <v>79.33</v>
          </cell>
          <cell r="FT1242">
            <v>71.25</v>
          </cell>
          <cell r="FU1242">
            <v>79</v>
          </cell>
          <cell r="FV1242">
            <v>72</v>
          </cell>
          <cell r="FW1242" t="str">
            <v/>
          </cell>
          <cell r="FX1242">
            <v>0</v>
          </cell>
          <cell r="FY1242">
            <v>79.33</v>
          </cell>
          <cell r="FZ1242">
            <v>71.25</v>
          </cell>
          <cell r="GA1242">
            <v>79</v>
          </cell>
          <cell r="GB1242">
            <v>72</v>
          </cell>
          <cell r="GC1242" t="str">
            <v/>
          </cell>
          <cell r="GD1242">
            <v>0</v>
          </cell>
          <cell r="GE1242">
            <v>79.33</v>
          </cell>
          <cell r="GF1242">
            <v>71.25</v>
          </cell>
          <cell r="GG1242">
            <v>79</v>
          </cell>
          <cell r="GH1242">
            <v>72</v>
          </cell>
          <cell r="GI1242" t="str">
            <v/>
          </cell>
          <cell r="GJ1242">
            <v>0</v>
          </cell>
          <cell r="GK1242">
            <v>79.33</v>
          </cell>
          <cell r="GL1242">
            <v>71.25</v>
          </cell>
          <cell r="GM1242">
            <v>79</v>
          </cell>
          <cell r="GN1242">
            <v>72</v>
          </cell>
          <cell r="GO1242" t="str">
            <v/>
          </cell>
          <cell r="GP1242">
            <v>0</v>
          </cell>
          <cell r="GQ1242">
            <v>79.33</v>
          </cell>
          <cell r="GR1242">
            <v>71.25</v>
          </cell>
          <cell r="GS1242">
            <v>79</v>
          </cell>
          <cell r="GT1242">
            <v>72</v>
          </cell>
          <cell r="GU1242" t="str">
            <v/>
          </cell>
          <cell r="GV1242">
            <v>0</v>
          </cell>
          <cell r="GW1242">
            <v>81.92</v>
          </cell>
          <cell r="GX1242">
            <v>78.75</v>
          </cell>
          <cell r="GY1242">
            <v>70</v>
          </cell>
          <cell r="GZ1242">
            <v>78</v>
          </cell>
          <cell r="HA1242" t="str">
            <v>EKO-L</v>
          </cell>
          <cell r="HB1242">
            <v>0</v>
          </cell>
          <cell r="HC1242">
            <v>83.83</v>
          </cell>
          <cell r="HD1242">
            <v>75.75</v>
          </cell>
          <cell r="HE1242">
            <v>77.5</v>
          </cell>
          <cell r="HF1242">
            <v>79</v>
          </cell>
          <cell r="HH1242">
            <v>0</v>
          </cell>
          <cell r="HM1242" t="str">
            <v/>
          </cell>
          <cell r="HN1242" t="str">
            <v/>
          </cell>
          <cell r="HS1242">
            <v>0</v>
          </cell>
          <cell r="HT1242" t="str">
            <v>PKN</v>
          </cell>
          <cell r="HU1242">
            <v>0</v>
          </cell>
          <cell r="HV1242" t="str">
            <v>IND</v>
          </cell>
          <cell r="HW1242">
            <v>0</v>
          </cell>
          <cell r="HX1242" t="str">
            <v>MAT-W</v>
          </cell>
          <cell r="HY1242">
            <v>0</v>
          </cell>
          <cell r="HZ1242" t="str">
            <v>SEJ-W</v>
          </cell>
          <cell r="IA1242">
            <v>0</v>
          </cell>
          <cell r="IB1242" t="str">
            <v>IGR-W</v>
          </cell>
          <cell r="IC1242">
            <v>0</v>
          </cell>
          <cell r="ID1242" t="str">
            <v>SBO</v>
          </cell>
          <cell r="IE1242">
            <v>0</v>
          </cell>
          <cell r="IF1242" t="str">
            <v>PJO</v>
          </cell>
          <cell r="IG1242">
            <v>0</v>
          </cell>
          <cell r="IH1242" t="str">
            <v>PRA</v>
          </cell>
          <cell r="II1242">
            <v>0</v>
          </cell>
          <cell r="IJ1242" t="str">
            <v>JAW</v>
          </cell>
          <cell r="IK1242">
            <v>0</v>
          </cell>
          <cell r="IL1242" t="str">
            <v>ARB</v>
          </cell>
          <cell r="IM1242">
            <v>0</v>
          </cell>
          <cell r="IN1242" t="str">
            <v>PKM</v>
          </cell>
          <cell r="IO1242">
            <v>0</v>
          </cell>
          <cell r="IP1242" t="str">
            <v>MAT-P</v>
          </cell>
          <cell r="IQ1242">
            <v>0</v>
          </cell>
          <cell r="IR1242" t="str">
            <v>BIO-P</v>
          </cell>
          <cell r="IS1242">
            <v>0</v>
          </cell>
          <cell r="IT1242" t="str">
            <v>FIS-P</v>
          </cell>
          <cell r="IU1242">
            <v>0</v>
          </cell>
          <cell r="IV1242" t="str">
            <v>KIM-P</v>
          </cell>
          <cell r="IW1242">
            <v>0</v>
          </cell>
          <cell r="IX1242" t="str">
            <v>EKO-L</v>
          </cell>
          <cell r="IY1242">
            <v>0</v>
          </cell>
          <cell r="JA1242">
            <v>0</v>
          </cell>
        </row>
        <row r="1243">
          <cell r="AB1243" t="str">
            <v/>
          </cell>
          <cell r="AC1243">
            <v>6</v>
          </cell>
          <cell r="AI1243" t="str">
            <v/>
          </cell>
          <cell r="AJ1243">
            <v>0</v>
          </cell>
          <cell r="AK1243">
            <v>83.25</v>
          </cell>
          <cell r="AL1243">
            <v>84.5</v>
          </cell>
          <cell r="AM1243">
            <v>88</v>
          </cell>
          <cell r="AN1243">
            <v>80</v>
          </cell>
          <cell r="AO1243" t="str">
            <v/>
          </cell>
          <cell r="AP1243">
            <v>0</v>
          </cell>
          <cell r="AQ1243">
            <v>85</v>
          </cell>
          <cell r="AR1243">
            <v>0</v>
          </cell>
          <cell r="AS1243">
            <v>78.5</v>
          </cell>
          <cell r="AT1243">
            <v>81</v>
          </cell>
          <cell r="AU1243" t="str">
            <v/>
          </cell>
          <cell r="AV1243">
            <v>0</v>
          </cell>
          <cell r="AW1243">
            <v>81.83</v>
          </cell>
          <cell r="AX1243">
            <v>84</v>
          </cell>
          <cell r="AY1243">
            <v>88</v>
          </cell>
          <cell r="AZ1243">
            <v>80</v>
          </cell>
          <cell r="BA1243" t="str">
            <v/>
          </cell>
          <cell r="BB1243">
            <v>0</v>
          </cell>
          <cell r="BC1243">
            <v>86.75</v>
          </cell>
          <cell r="BD1243">
            <v>84.5</v>
          </cell>
          <cell r="BE1243">
            <v>88</v>
          </cell>
          <cell r="BF1243">
            <v>82</v>
          </cell>
          <cell r="BG1243" t="str">
            <v/>
          </cell>
          <cell r="BH1243">
            <v>0</v>
          </cell>
          <cell r="BI1243">
            <v>84.33</v>
          </cell>
          <cell r="BJ1243">
            <v>80</v>
          </cell>
          <cell r="BK1243">
            <v>77.75</v>
          </cell>
          <cell r="BL1243">
            <v>78</v>
          </cell>
          <cell r="BM1243" t="str">
            <v/>
          </cell>
          <cell r="BN1243">
            <v>0</v>
          </cell>
          <cell r="BO1243">
            <v>81.13</v>
          </cell>
          <cell r="BP1243">
            <v>78.25</v>
          </cell>
          <cell r="BQ1243">
            <v>77.75</v>
          </cell>
          <cell r="BR1243">
            <v>85</v>
          </cell>
          <cell r="BS1243" t="str">
            <v/>
          </cell>
          <cell r="BT1243">
            <v>0</v>
          </cell>
          <cell r="BU1243">
            <v>86.5</v>
          </cell>
          <cell r="BV1243">
            <v>84.25</v>
          </cell>
          <cell r="BW1243">
            <v>88.5</v>
          </cell>
          <cell r="BX1243">
            <v>88</v>
          </cell>
          <cell r="BY1243" t="str">
            <v/>
          </cell>
          <cell r="BZ1243">
            <v>0</v>
          </cell>
          <cell r="CA1243">
            <v>86.78</v>
          </cell>
          <cell r="CB1243">
            <v>81.75</v>
          </cell>
          <cell r="CC1243">
            <v>81</v>
          </cell>
          <cell r="CD1243">
            <v>82</v>
          </cell>
          <cell r="CE1243" t="str">
            <v/>
          </cell>
          <cell r="CF1243">
            <v>0</v>
          </cell>
          <cell r="CG1243">
            <v>86.25</v>
          </cell>
          <cell r="CH1243">
            <v>76.25</v>
          </cell>
          <cell r="CI1243">
            <v>78</v>
          </cell>
          <cell r="CJ1243">
            <v>82</v>
          </cell>
          <cell r="CK1243" t="str">
            <v/>
          </cell>
          <cell r="CL1243">
            <v>0</v>
          </cell>
          <cell r="CM1243">
            <v>76.17</v>
          </cell>
          <cell r="CN1243">
            <v>83.5</v>
          </cell>
          <cell r="CO1243">
            <v>80</v>
          </cell>
          <cell r="CP1243">
            <v>78</v>
          </cell>
          <cell r="CQ1243" t="str">
            <v/>
          </cell>
          <cell r="CR1243">
            <v>0</v>
          </cell>
          <cell r="CS1243">
            <v>82.08</v>
          </cell>
          <cell r="CT1243">
            <v>89.75</v>
          </cell>
          <cell r="CU1243">
            <v>86.5</v>
          </cell>
          <cell r="CV1243">
            <v>83</v>
          </cell>
          <cell r="CW1243" t="str">
            <v/>
          </cell>
          <cell r="CX1243">
            <v>0</v>
          </cell>
          <cell r="CY1243">
            <v>82.44</v>
          </cell>
          <cell r="CZ1243">
            <v>83.75</v>
          </cell>
          <cell r="DA1243">
            <v>76.75</v>
          </cell>
          <cell r="DB1243">
            <v>83</v>
          </cell>
          <cell r="DC1243" t="str">
            <v/>
          </cell>
          <cell r="DD1243">
            <v>0</v>
          </cell>
          <cell r="DE1243">
            <v>91</v>
          </cell>
          <cell r="DF1243">
            <v>81</v>
          </cell>
          <cell r="DG1243">
            <v>81.75</v>
          </cell>
          <cell r="DH1243">
            <v>88</v>
          </cell>
          <cell r="DI1243" t="str">
            <v/>
          </cell>
          <cell r="DJ1243">
            <v>0</v>
          </cell>
          <cell r="DK1243">
            <v>0</v>
          </cell>
          <cell r="DL1243">
            <v>0</v>
          </cell>
          <cell r="DM1243">
            <v>0</v>
          </cell>
          <cell r="DN1243">
            <v>85</v>
          </cell>
          <cell r="DO1243" t="str">
            <v/>
          </cell>
          <cell r="DP1243">
            <v>0</v>
          </cell>
          <cell r="DQ1243">
            <v>89</v>
          </cell>
          <cell r="DR1243">
            <v>85.5</v>
          </cell>
          <cell r="DS1243">
            <v>91.5</v>
          </cell>
          <cell r="DT1243">
            <v>82</v>
          </cell>
          <cell r="DU1243" t="str">
            <v/>
          </cell>
          <cell r="DV1243">
            <v>0</v>
          </cell>
          <cell r="DW1243">
            <v>91</v>
          </cell>
          <cell r="DX1243">
            <v>86.75</v>
          </cell>
          <cell r="DY1243">
            <v>79.75</v>
          </cell>
          <cell r="DZ1243">
            <v>85</v>
          </cell>
          <cell r="EA1243" t="str">
            <v/>
          </cell>
          <cell r="EB1243">
            <v>0</v>
          </cell>
          <cell r="EC1243">
            <v>79.78</v>
          </cell>
          <cell r="ED1243">
            <v>78.25</v>
          </cell>
          <cell r="EE1243">
            <v>84.25</v>
          </cell>
          <cell r="EF1243">
            <v>77</v>
          </cell>
          <cell r="EG1243" t="str">
            <v/>
          </cell>
          <cell r="EH1243">
            <v>0</v>
          </cell>
          <cell r="EI1243">
            <v>78.5</v>
          </cell>
          <cell r="EJ1243">
            <v>74.75</v>
          </cell>
          <cell r="EK1243">
            <v>74.5</v>
          </cell>
          <cell r="EL1243">
            <v>76</v>
          </cell>
          <cell r="EM1243" t="str">
            <v/>
          </cell>
          <cell r="EN1243">
            <v>0</v>
          </cell>
          <cell r="EO1243">
            <v>78.5</v>
          </cell>
          <cell r="EP1243">
            <v>74.75</v>
          </cell>
          <cell r="EQ1243">
            <v>74.5</v>
          </cell>
          <cell r="ER1243">
            <v>76</v>
          </cell>
          <cell r="ES1243" t="str">
            <v/>
          </cell>
          <cell r="ET1243">
            <v>0</v>
          </cell>
          <cell r="EU1243">
            <v>78.5</v>
          </cell>
          <cell r="EV1243">
            <v>74.75</v>
          </cell>
          <cell r="EW1243">
            <v>74.5</v>
          </cell>
          <cell r="EX1243">
            <v>76</v>
          </cell>
          <cell r="EY1243" t="str">
            <v/>
          </cell>
          <cell r="EZ1243">
            <v>0</v>
          </cell>
          <cell r="FA1243">
            <v>79.33</v>
          </cell>
          <cell r="FB1243">
            <v>71.25</v>
          </cell>
          <cell r="FC1243">
            <v>79</v>
          </cell>
          <cell r="FD1243">
            <v>72</v>
          </cell>
          <cell r="FE1243" t="str">
            <v/>
          </cell>
          <cell r="FF1243">
            <v>0</v>
          </cell>
          <cell r="FG1243">
            <v>79.33</v>
          </cell>
          <cell r="FH1243">
            <v>71.25</v>
          </cell>
          <cell r="FI1243">
            <v>79</v>
          </cell>
          <cell r="FJ1243">
            <v>72</v>
          </cell>
          <cell r="FK1243" t="str">
            <v/>
          </cell>
          <cell r="FL1243">
            <v>0</v>
          </cell>
          <cell r="FM1243">
            <v>79.33</v>
          </cell>
          <cell r="FN1243">
            <v>71.25</v>
          </cell>
          <cell r="FO1243">
            <v>79</v>
          </cell>
          <cell r="FP1243">
            <v>72</v>
          </cell>
          <cell r="FQ1243" t="str">
            <v/>
          </cell>
          <cell r="FR1243">
            <v>0</v>
          </cell>
          <cell r="FS1243">
            <v>79.33</v>
          </cell>
          <cell r="FT1243">
            <v>71.25</v>
          </cell>
          <cell r="FU1243">
            <v>79</v>
          </cell>
          <cell r="FV1243">
            <v>72</v>
          </cell>
          <cell r="FW1243" t="str">
            <v/>
          </cell>
          <cell r="FX1243">
            <v>0</v>
          </cell>
          <cell r="FY1243">
            <v>79.33</v>
          </cell>
          <cell r="FZ1243">
            <v>71.25</v>
          </cell>
          <cell r="GA1243">
            <v>79</v>
          </cell>
          <cell r="GB1243">
            <v>72</v>
          </cell>
          <cell r="GC1243" t="str">
            <v/>
          </cell>
          <cell r="GD1243">
            <v>0</v>
          </cell>
          <cell r="GE1243">
            <v>79.33</v>
          </cell>
          <cell r="GF1243">
            <v>71.25</v>
          </cell>
          <cell r="GG1243">
            <v>79</v>
          </cell>
          <cell r="GH1243">
            <v>72</v>
          </cell>
          <cell r="GI1243" t="str">
            <v/>
          </cell>
          <cell r="GJ1243">
            <v>0</v>
          </cell>
          <cell r="GK1243">
            <v>79.33</v>
          </cell>
          <cell r="GL1243">
            <v>71.25</v>
          </cell>
          <cell r="GM1243">
            <v>79</v>
          </cell>
          <cell r="GN1243">
            <v>72</v>
          </cell>
          <cell r="GO1243" t="str">
            <v/>
          </cell>
          <cell r="GP1243">
            <v>0</v>
          </cell>
          <cell r="GQ1243">
            <v>79.33</v>
          </cell>
          <cell r="GR1243">
            <v>71.25</v>
          </cell>
          <cell r="GS1243">
            <v>79</v>
          </cell>
          <cell r="GT1243">
            <v>72</v>
          </cell>
          <cell r="GU1243" t="str">
            <v/>
          </cell>
          <cell r="GV1243">
            <v>0</v>
          </cell>
          <cell r="GW1243">
            <v>81.92</v>
          </cell>
          <cell r="GX1243">
            <v>78.75</v>
          </cell>
          <cell r="GY1243">
            <v>70</v>
          </cell>
          <cell r="GZ1243">
            <v>78</v>
          </cell>
          <cell r="HA1243" t="str">
            <v>EKO-L</v>
          </cell>
          <cell r="HB1243">
            <v>0</v>
          </cell>
          <cell r="HC1243">
            <v>83.83</v>
          </cell>
          <cell r="HD1243">
            <v>75.75</v>
          </cell>
          <cell r="HE1243">
            <v>77.5</v>
          </cell>
          <cell r="HF1243">
            <v>79</v>
          </cell>
          <cell r="HH1243">
            <v>0</v>
          </cell>
          <cell r="HM1243" t="str">
            <v/>
          </cell>
          <cell r="HN1243" t="str">
            <v/>
          </cell>
          <cell r="HS1243">
            <v>0</v>
          </cell>
          <cell r="HT1243" t="str">
            <v>PKN</v>
          </cell>
          <cell r="HU1243">
            <v>0</v>
          </cell>
          <cell r="HV1243" t="str">
            <v>IND</v>
          </cell>
          <cell r="HW1243">
            <v>0</v>
          </cell>
          <cell r="HX1243" t="str">
            <v>MAT-W</v>
          </cell>
          <cell r="HY1243">
            <v>0</v>
          </cell>
          <cell r="HZ1243" t="str">
            <v>SEJ-W</v>
          </cell>
          <cell r="IA1243">
            <v>0</v>
          </cell>
          <cell r="IB1243" t="str">
            <v>IGR-W</v>
          </cell>
          <cell r="IC1243">
            <v>0</v>
          </cell>
          <cell r="ID1243" t="str">
            <v>SBO</v>
          </cell>
          <cell r="IE1243">
            <v>0</v>
          </cell>
          <cell r="IF1243" t="str">
            <v>PJO</v>
          </cell>
          <cell r="IG1243">
            <v>0</v>
          </cell>
          <cell r="IH1243" t="str">
            <v>PRA</v>
          </cell>
          <cell r="II1243">
            <v>0</v>
          </cell>
          <cell r="IJ1243" t="str">
            <v>JAW</v>
          </cell>
          <cell r="IK1243">
            <v>0</v>
          </cell>
          <cell r="IL1243" t="str">
            <v>ARB</v>
          </cell>
          <cell r="IM1243">
            <v>0</v>
          </cell>
          <cell r="IN1243" t="str">
            <v>PKM</v>
          </cell>
          <cell r="IO1243">
            <v>0</v>
          </cell>
          <cell r="IP1243" t="str">
            <v>MAT-P</v>
          </cell>
          <cell r="IQ1243">
            <v>0</v>
          </cell>
          <cell r="IR1243" t="str">
            <v>BIO-P</v>
          </cell>
          <cell r="IS1243">
            <v>0</v>
          </cell>
          <cell r="IT1243" t="str">
            <v>FIS-P</v>
          </cell>
          <cell r="IU1243">
            <v>0</v>
          </cell>
          <cell r="IV1243" t="str">
            <v>KIM-P</v>
          </cell>
          <cell r="IW1243">
            <v>0</v>
          </cell>
          <cell r="IX1243" t="str">
            <v>EKO-L</v>
          </cell>
          <cell r="IY1243">
            <v>0</v>
          </cell>
          <cell r="JA1243">
            <v>0</v>
          </cell>
        </row>
        <row r="1244">
          <cell r="AB1244" t="str">
            <v/>
          </cell>
          <cell r="AC1244">
            <v>7</v>
          </cell>
          <cell r="AI1244" t="str">
            <v/>
          </cell>
          <cell r="AJ1244">
            <v>0</v>
          </cell>
          <cell r="AK1244">
            <v>83.25</v>
          </cell>
          <cell r="AL1244">
            <v>84.5</v>
          </cell>
          <cell r="AM1244">
            <v>88</v>
          </cell>
          <cell r="AN1244">
            <v>80</v>
          </cell>
          <cell r="AO1244" t="str">
            <v/>
          </cell>
          <cell r="AP1244">
            <v>0</v>
          </cell>
          <cell r="AQ1244">
            <v>85</v>
          </cell>
          <cell r="AR1244">
            <v>0</v>
          </cell>
          <cell r="AS1244">
            <v>78.5</v>
          </cell>
          <cell r="AT1244">
            <v>81</v>
          </cell>
          <cell r="AU1244" t="str">
            <v/>
          </cell>
          <cell r="AV1244">
            <v>0</v>
          </cell>
          <cell r="AW1244">
            <v>81.83</v>
          </cell>
          <cell r="AX1244">
            <v>84</v>
          </cell>
          <cell r="AY1244">
            <v>88</v>
          </cell>
          <cell r="AZ1244">
            <v>80</v>
          </cell>
          <cell r="BA1244" t="str">
            <v/>
          </cell>
          <cell r="BB1244">
            <v>0</v>
          </cell>
          <cell r="BC1244">
            <v>86.75</v>
          </cell>
          <cell r="BD1244">
            <v>84.5</v>
          </cell>
          <cell r="BE1244">
            <v>88</v>
          </cell>
          <cell r="BF1244">
            <v>82</v>
          </cell>
          <cell r="BG1244" t="str">
            <v/>
          </cell>
          <cell r="BH1244">
            <v>0</v>
          </cell>
          <cell r="BI1244">
            <v>84.33</v>
          </cell>
          <cell r="BJ1244">
            <v>80</v>
          </cell>
          <cell r="BK1244">
            <v>77.75</v>
          </cell>
          <cell r="BL1244">
            <v>78</v>
          </cell>
          <cell r="BM1244" t="str">
            <v/>
          </cell>
          <cell r="BN1244">
            <v>0</v>
          </cell>
          <cell r="BO1244">
            <v>81.13</v>
          </cell>
          <cell r="BP1244">
            <v>78.25</v>
          </cell>
          <cell r="BQ1244">
            <v>77.75</v>
          </cell>
          <cell r="BR1244">
            <v>85</v>
          </cell>
          <cell r="BS1244" t="str">
            <v/>
          </cell>
          <cell r="BT1244">
            <v>0</v>
          </cell>
          <cell r="BU1244">
            <v>86.5</v>
          </cell>
          <cell r="BV1244">
            <v>84.25</v>
          </cell>
          <cell r="BW1244">
            <v>88.5</v>
          </cell>
          <cell r="BX1244">
            <v>88</v>
          </cell>
          <cell r="BY1244" t="str">
            <v/>
          </cell>
          <cell r="BZ1244">
            <v>0</v>
          </cell>
          <cell r="CA1244">
            <v>86.78</v>
          </cell>
          <cell r="CB1244">
            <v>81.75</v>
          </cell>
          <cell r="CC1244">
            <v>81</v>
          </cell>
          <cell r="CD1244">
            <v>82</v>
          </cell>
          <cell r="CE1244" t="str">
            <v/>
          </cell>
          <cell r="CF1244">
            <v>0</v>
          </cell>
          <cell r="CG1244">
            <v>86.25</v>
          </cell>
          <cell r="CH1244">
            <v>76.25</v>
          </cell>
          <cell r="CI1244">
            <v>78</v>
          </cell>
          <cell r="CJ1244">
            <v>82</v>
          </cell>
          <cell r="CK1244" t="str">
            <v/>
          </cell>
          <cell r="CL1244">
            <v>0</v>
          </cell>
          <cell r="CM1244">
            <v>76.17</v>
          </cell>
          <cell r="CN1244">
            <v>83.5</v>
          </cell>
          <cell r="CO1244">
            <v>80</v>
          </cell>
          <cell r="CP1244">
            <v>78</v>
          </cell>
          <cell r="CQ1244" t="str">
            <v/>
          </cell>
          <cell r="CR1244">
            <v>0</v>
          </cell>
          <cell r="CS1244">
            <v>82.08</v>
          </cell>
          <cell r="CT1244">
            <v>89.75</v>
          </cell>
          <cell r="CU1244">
            <v>86.5</v>
          </cell>
          <cell r="CV1244">
            <v>83</v>
          </cell>
          <cell r="CW1244" t="str">
            <v/>
          </cell>
          <cell r="CX1244">
            <v>0</v>
          </cell>
          <cell r="CY1244">
            <v>82.44</v>
          </cell>
          <cell r="CZ1244">
            <v>83.75</v>
          </cell>
          <cell r="DA1244">
            <v>76.75</v>
          </cell>
          <cell r="DB1244">
            <v>83</v>
          </cell>
          <cell r="DC1244" t="str">
            <v/>
          </cell>
          <cell r="DD1244">
            <v>0</v>
          </cell>
          <cell r="DE1244">
            <v>91</v>
          </cell>
          <cell r="DF1244">
            <v>81</v>
          </cell>
          <cell r="DG1244">
            <v>81.75</v>
          </cell>
          <cell r="DH1244">
            <v>88</v>
          </cell>
          <cell r="DI1244" t="str">
            <v/>
          </cell>
          <cell r="DJ1244">
            <v>0</v>
          </cell>
          <cell r="DK1244">
            <v>0</v>
          </cell>
          <cell r="DL1244">
            <v>0</v>
          </cell>
          <cell r="DM1244">
            <v>0</v>
          </cell>
          <cell r="DN1244">
            <v>85</v>
          </cell>
          <cell r="DO1244" t="str">
            <v/>
          </cell>
          <cell r="DP1244">
            <v>0</v>
          </cell>
          <cell r="DQ1244">
            <v>89</v>
          </cell>
          <cell r="DR1244">
            <v>85.5</v>
          </cell>
          <cell r="DS1244">
            <v>91.5</v>
          </cell>
          <cell r="DT1244">
            <v>82</v>
          </cell>
          <cell r="DU1244" t="str">
            <v/>
          </cell>
          <cell r="DV1244">
            <v>0</v>
          </cell>
          <cell r="DW1244">
            <v>91</v>
          </cell>
          <cell r="DX1244">
            <v>86.75</v>
          </cell>
          <cell r="DY1244">
            <v>79.75</v>
          </cell>
          <cell r="DZ1244">
            <v>85</v>
          </cell>
          <cell r="EA1244" t="str">
            <v/>
          </cell>
          <cell r="EB1244">
            <v>0</v>
          </cell>
          <cell r="EC1244">
            <v>79.78</v>
          </cell>
          <cell r="ED1244">
            <v>78.25</v>
          </cell>
          <cell r="EE1244">
            <v>84.25</v>
          </cell>
          <cell r="EF1244">
            <v>77</v>
          </cell>
          <cell r="EG1244" t="str">
            <v/>
          </cell>
          <cell r="EH1244">
            <v>0</v>
          </cell>
          <cell r="EI1244">
            <v>78.5</v>
          </cell>
          <cell r="EJ1244">
            <v>74.75</v>
          </cell>
          <cell r="EK1244">
            <v>74.5</v>
          </cell>
          <cell r="EL1244">
            <v>76</v>
          </cell>
          <cell r="EM1244" t="str">
            <v/>
          </cell>
          <cell r="EN1244">
            <v>0</v>
          </cell>
          <cell r="EO1244">
            <v>78.5</v>
          </cell>
          <cell r="EP1244">
            <v>74.75</v>
          </cell>
          <cell r="EQ1244">
            <v>74.5</v>
          </cell>
          <cell r="ER1244">
            <v>76</v>
          </cell>
          <cell r="ES1244" t="str">
            <v/>
          </cell>
          <cell r="ET1244">
            <v>0</v>
          </cell>
          <cell r="EU1244">
            <v>78.5</v>
          </cell>
          <cell r="EV1244">
            <v>74.75</v>
          </cell>
          <cell r="EW1244">
            <v>74.5</v>
          </cell>
          <cell r="EX1244">
            <v>76</v>
          </cell>
          <cell r="EY1244" t="str">
            <v/>
          </cell>
          <cell r="EZ1244">
            <v>0</v>
          </cell>
          <cell r="FA1244">
            <v>79.33</v>
          </cell>
          <cell r="FB1244">
            <v>71.25</v>
          </cell>
          <cell r="FC1244">
            <v>79</v>
          </cell>
          <cell r="FD1244">
            <v>72</v>
          </cell>
          <cell r="FE1244" t="str">
            <v/>
          </cell>
          <cell r="FF1244">
            <v>0</v>
          </cell>
          <cell r="FG1244">
            <v>79.33</v>
          </cell>
          <cell r="FH1244">
            <v>71.25</v>
          </cell>
          <cell r="FI1244">
            <v>79</v>
          </cell>
          <cell r="FJ1244">
            <v>72</v>
          </cell>
          <cell r="FK1244" t="str">
            <v/>
          </cell>
          <cell r="FL1244">
            <v>0</v>
          </cell>
          <cell r="FM1244">
            <v>79.33</v>
          </cell>
          <cell r="FN1244">
            <v>71.25</v>
          </cell>
          <cell r="FO1244">
            <v>79</v>
          </cell>
          <cell r="FP1244">
            <v>72</v>
          </cell>
          <cell r="FQ1244" t="str">
            <v/>
          </cell>
          <cell r="FR1244">
            <v>0</v>
          </cell>
          <cell r="FS1244">
            <v>79.33</v>
          </cell>
          <cell r="FT1244">
            <v>71.25</v>
          </cell>
          <cell r="FU1244">
            <v>79</v>
          </cell>
          <cell r="FV1244">
            <v>72</v>
          </cell>
          <cell r="FW1244" t="str">
            <v/>
          </cell>
          <cell r="FX1244">
            <v>0</v>
          </cell>
          <cell r="FY1244">
            <v>79.33</v>
          </cell>
          <cell r="FZ1244">
            <v>71.25</v>
          </cell>
          <cell r="GA1244">
            <v>79</v>
          </cell>
          <cell r="GB1244">
            <v>72</v>
          </cell>
          <cell r="GC1244" t="str">
            <v/>
          </cell>
          <cell r="GD1244">
            <v>0</v>
          </cell>
          <cell r="GE1244">
            <v>79.33</v>
          </cell>
          <cell r="GF1244">
            <v>71.25</v>
          </cell>
          <cell r="GG1244">
            <v>79</v>
          </cell>
          <cell r="GH1244">
            <v>72</v>
          </cell>
          <cell r="GI1244" t="str">
            <v/>
          </cell>
          <cell r="GJ1244">
            <v>0</v>
          </cell>
          <cell r="GK1244">
            <v>79.33</v>
          </cell>
          <cell r="GL1244">
            <v>71.25</v>
          </cell>
          <cell r="GM1244">
            <v>79</v>
          </cell>
          <cell r="GN1244">
            <v>72</v>
          </cell>
          <cell r="GO1244" t="str">
            <v/>
          </cell>
          <cell r="GP1244">
            <v>0</v>
          </cell>
          <cell r="GQ1244">
            <v>79.33</v>
          </cell>
          <cell r="GR1244">
            <v>71.25</v>
          </cell>
          <cell r="GS1244">
            <v>79</v>
          </cell>
          <cell r="GT1244">
            <v>72</v>
          </cell>
          <cell r="GU1244" t="str">
            <v/>
          </cell>
          <cell r="GV1244">
            <v>0</v>
          </cell>
          <cell r="GW1244">
            <v>81.92</v>
          </cell>
          <cell r="GX1244">
            <v>78.75</v>
          </cell>
          <cell r="GY1244">
            <v>70</v>
          </cell>
          <cell r="GZ1244">
            <v>78</v>
          </cell>
          <cell r="HA1244" t="str">
            <v>EKO-L</v>
          </cell>
          <cell r="HB1244">
            <v>0</v>
          </cell>
          <cell r="HC1244">
            <v>83.83</v>
          </cell>
          <cell r="HD1244">
            <v>75.75</v>
          </cell>
          <cell r="HE1244">
            <v>77.5</v>
          </cell>
          <cell r="HF1244">
            <v>79</v>
          </cell>
          <cell r="HH1244">
            <v>0</v>
          </cell>
          <cell r="HM1244" t="str">
            <v/>
          </cell>
          <cell r="HN1244" t="str">
            <v/>
          </cell>
          <cell r="HS1244">
            <v>0</v>
          </cell>
          <cell r="HT1244" t="str">
            <v>PKN</v>
          </cell>
          <cell r="HU1244">
            <v>0</v>
          </cell>
          <cell r="HV1244" t="str">
            <v>IND</v>
          </cell>
          <cell r="HW1244">
            <v>0</v>
          </cell>
          <cell r="HX1244" t="str">
            <v>MAT-W</v>
          </cell>
          <cell r="HY1244">
            <v>0</v>
          </cell>
          <cell r="HZ1244" t="str">
            <v>SEJ-W</v>
          </cell>
          <cell r="IA1244">
            <v>0</v>
          </cell>
          <cell r="IB1244" t="str">
            <v>IGR-W</v>
          </cell>
          <cell r="IC1244">
            <v>0</v>
          </cell>
          <cell r="ID1244" t="str">
            <v>SBO</v>
          </cell>
          <cell r="IE1244">
            <v>0</v>
          </cell>
          <cell r="IF1244" t="str">
            <v>PJO</v>
          </cell>
          <cell r="IG1244">
            <v>0</v>
          </cell>
          <cell r="IH1244" t="str">
            <v>PRA</v>
          </cell>
          <cell r="II1244">
            <v>0</v>
          </cell>
          <cell r="IJ1244" t="str">
            <v>JAW</v>
          </cell>
          <cell r="IK1244">
            <v>0</v>
          </cell>
          <cell r="IL1244" t="str">
            <v>ARB</v>
          </cell>
          <cell r="IM1244">
            <v>0</v>
          </cell>
          <cell r="IN1244" t="str">
            <v>PKM</v>
          </cell>
          <cell r="IO1244">
            <v>0</v>
          </cell>
          <cell r="IP1244" t="str">
            <v>MAT-P</v>
          </cell>
          <cell r="IQ1244">
            <v>0</v>
          </cell>
          <cell r="IR1244" t="str">
            <v>BIO-P</v>
          </cell>
          <cell r="IS1244">
            <v>0</v>
          </cell>
          <cell r="IT1244" t="str">
            <v>FIS-P</v>
          </cell>
          <cell r="IU1244">
            <v>0</v>
          </cell>
          <cell r="IV1244" t="str">
            <v>KIM-P</v>
          </cell>
          <cell r="IW1244">
            <v>0</v>
          </cell>
          <cell r="IX1244" t="str">
            <v>EKO-L</v>
          </cell>
          <cell r="IY1244">
            <v>0</v>
          </cell>
          <cell r="JA1244">
            <v>0</v>
          </cell>
        </row>
        <row r="1245">
          <cell r="AB1245" t="str">
            <v/>
          </cell>
          <cell r="AC1245">
            <v>8</v>
          </cell>
          <cell r="AI1245" t="str">
            <v/>
          </cell>
          <cell r="AJ1245">
            <v>0</v>
          </cell>
          <cell r="AK1245">
            <v>83.25</v>
          </cell>
          <cell r="AL1245">
            <v>84.5</v>
          </cell>
          <cell r="AM1245">
            <v>88</v>
          </cell>
          <cell r="AN1245">
            <v>80</v>
          </cell>
          <cell r="AO1245" t="str">
            <v/>
          </cell>
          <cell r="AP1245">
            <v>0</v>
          </cell>
          <cell r="AQ1245">
            <v>85</v>
          </cell>
          <cell r="AR1245">
            <v>0</v>
          </cell>
          <cell r="AS1245">
            <v>78.5</v>
          </cell>
          <cell r="AT1245">
            <v>81</v>
          </cell>
          <cell r="AU1245" t="str">
            <v/>
          </cell>
          <cell r="AV1245">
            <v>0</v>
          </cell>
          <cell r="AW1245">
            <v>81.83</v>
          </cell>
          <cell r="AX1245">
            <v>84</v>
          </cell>
          <cell r="AY1245">
            <v>88</v>
          </cell>
          <cell r="AZ1245">
            <v>80</v>
          </cell>
          <cell r="BA1245" t="str">
            <v/>
          </cell>
          <cell r="BB1245">
            <v>0</v>
          </cell>
          <cell r="BC1245">
            <v>86.75</v>
          </cell>
          <cell r="BD1245">
            <v>84.5</v>
          </cell>
          <cell r="BE1245">
            <v>88</v>
          </cell>
          <cell r="BF1245">
            <v>82</v>
          </cell>
          <cell r="BG1245" t="str">
            <v/>
          </cell>
          <cell r="BH1245">
            <v>0</v>
          </cell>
          <cell r="BI1245">
            <v>84.33</v>
          </cell>
          <cell r="BJ1245">
            <v>80</v>
          </cell>
          <cell r="BK1245">
            <v>77.75</v>
          </cell>
          <cell r="BL1245">
            <v>78</v>
          </cell>
          <cell r="BM1245" t="str">
            <v/>
          </cell>
          <cell r="BN1245">
            <v>0</v>
          </cell>
          <cell r="BO1245">
            <v>81.13</v>
          </cell>
          <cell r="BP1245">
            <v>78.25</v>
          </cell>
          <cell r="BQ1245">
            <v>77.75</v>
          </cell>
          <cell r="BR1245">
            <v>85</v>
          </cell>
          <cell r="BS1245" t="str">
            <v/>
          </cell>
          <cell r="BT1245">
            <v>0</v>
          </cell>
          <cell r="BU1245">
            <v>86.5</v>
          </cell>
          <cell r="BV1245">
            <v>84.25</v>
          </cell>
          <cell r="BW1245">
            <v>88.5</v>
          </cell>
          <cell r="BX1245">
            <v>88</v>
          </cell>
          <cell r="BY1245" t="str">
            <v/>
          </cell>
          <cell r="BZ1245">
            <v>0</v>
          </cell>
          <cell r="CA1245">
            <v>86.78</v>
          </cell>
          <cell r="CB1245">
            <v>81.75</v>
          </cell>
          <cell r="CC1245">
            <v>81</v>
          </cell>
          <cell r="CD1245">
            <v>82</v>
          </cell>
          <cell r="CE1245" t="str">
            <v/>
          </cell>
          <cell r="CF1245">
            <v>0</v>
          </cell>
          <cell r="CG1245">
            <v>86.25</v>
          </cell>
          <cell r="CH1245">
            <v>76.25</v>
          </cell>
          <cell r="CI1245">
            <v>78</v>
          </cell>
          <cell r="CJ1245">
            <v>82</v>
          </cell>
          <cell r="CK1245" t="str">
            <v/>
          </cell>
          <cell r="CL1245">
            <v>0</v>
          </cell>
          <cell r="CM1245">
            <v>76.17</v>
          </cell>
          <cell r="CN1245">
            <v>83.5</v>
          </cell>
          <cell r="CO1245">
            <v>80</v>
          </cell>
          <cell r="CP1245">
            <v>78</v>
          </cell>
          <cell r="CQ1245" t="str">
            <v/>
          </cell>
          <cell r="CR1245">
            <v>0</v>
          </cell>
          <cell r="CS1245">
            <v>82.08</v>
          </cell>
          <cell r="CT1245">
            <v>89.75</v>
          </cell>
          <cell r="CU1245">
            <v>86.5</v>
          </cell>
          <cell r="CV1245">
            <v>83</v>
          </cell>
          <cell r="CW1245" t="str">
            <v/>
          </cell>
          <cell r="CX1245">
            <v>0</v>
          </cell>
          <cell r="CY1245">
            <v>82.44</v>
          </cell>
          <cell r="CZ1245">
            <v>83.75</v>
          </cell>
          <cell r="DA1245">
            <v>76.75</v>
          </cell>
          <cell r="DB1245">
            <v>83</v>
          </cell>
          <cell r="DC1245" t="str">
            <v/>
          </cell>
          <cell r="DD1245">
            <v>0</v>
          </cell>
          <cell r="DE1245">
            <v>91</v>
          </cell>
          <cell r="DF1245">
            <v>81</v>
          </cell>
          <cell r="DG1245">
            <v>81.75</v>
          </cell>
          <cell r="DH1245">
            <v>88</v>
          </cell>
          <cell r="DI1245" t="str">
            <v/>
          </cell>
          <cell r="DJ1245">
            <v>0</v>
          </cell>
          <cell r="DK1245">
            <v>0</v>
          </cell>
          <cell r="DL1245">
            <v>0</v>
          </cell>
          <cell r="DM1245">
            <v>0</v>
          </cell>
          <cell r="DN1245">
            <v>85</v>
          </cell>
          <cell r="DO1245" t="str">
            <v/>
          </cell>
          <cell r="DP1245">
            <v>0</v>
          </cell>
          <cell r="DQ1245">
            <v>89</v>
          </cell>
          <cell r="DR1245">
            <v>85.5</v>
          </cell>
          <cell r="DS1245">
            <v>91.5</v>
          </cell>
          <cell r="DT1245">
            <v>82</v>
          </cell>
          <cell r="DU1245" t="str">
            <v/>
          </cell>
          <cell r="DV1245">
            <v>0</v>
          </cell>
          <cell r="DW1245">
            <v>91</v>
          </cell>
          <cell r="DX1245">
            <v>86.75</v>
          </cell>
          <cell r="DY1245">
            <v>79.75</v>
          </cell>
          <cell r="DZ1245">
            <v>85</v>
          </cell>
          <cell r="EA1245" t="str">
            <v/>
          </cell>
          <cell r="EB1245">
            <v>0</v>
          </cell>
          <cell r="EC1245">
            <v>79.78</v>
          </cell>
          <cell r="ED1245">
            <v>78.25</v>
          </cell>
          <cell r="EE1245">
            <v>84.25</v>
          </cell>
          <cell r="EF1245">
            <v>77</v>
          </cell>
          <cell r="EG1245" t="str">
            <v/>
          </cell>
          <cell r="EH1245">
            <v>0</v>
          </cell>
          <cell r="EI1245">
            <v>78.5</v>
          </cell>
          <cell r="EJ1245">
            <v>74.75</v>
          </cell>
          <cell r="EK1245">
            <v>74.5</v>
          </cell>
          <cell r="EL1245">
            <v>76</v>
          </cell>
          <cell r="EM1245" t="str">
            <v/>
          </cell>
          <cell r="EN1245">
            <v>0</v>
          </cell>
          <cell r="EO1245">
            <v>78.5</v>
          </cell>
          <cell r="EP1245">
            <v>74.75</v>
          </cell>
          <cell r="EQ1245">
            <v>74.5</v>
          </cell>
          <cell r="ER1245">
            <v>76</v>
          </cell>
          <cell r="ES1245" t="str">
            <v/>
          </cell>
          <cell r="ET1245">
            <v>0</v>
          </cell>
          <cell r="EU1245">
            <v>78.5</v>
          </cell>
          <cell r="EV1245">
            <v>74.75</v>
          </cell>
          <cell r="EW1245">
            <v>74.5</v>
          </cell>
          <cell r="EX1245">
            <v>76</v>
          </cell>
          <cell r="EY1245" t="str">
            <v/>
          </cell>
          <cell r="EZ1245">
            <v>0</v>
          </cell>
          <cell r="FA1245">
            <v>79.33</v>
          </cell>
          <cell r="FB1245">
            <v>71.25</v>
          </cell>
          <cell r="FC1245">
            <v>79</v>
          </cell>
          <cell r="FD1245">
            <v>72</v>
          </cell>
          <cell r="FE1245" t="str">
            <v/>
          </cell>
          <cell r="FF1245">
            <v>0</v>
          </cell>
          <cell r="FG1245">
            <v>79.33</v>
          </cell>
          <cell r="FH1245">
            <v>71.25</v>
          </cell>
          <cell r="FI1245">
            <v>79</v>
          </cell>
          <cell r="FJ1245">
            <v>72</v>
          </cell>
          <cell r="FK1245" t="str">
            <v/>
          </cell>
          <cell r="FL1245">
            <v>0</v>
          </cell>
          <cell r="FM1245">
            <v>79.33</v>
          </cell>
          <cell r="FN1245">
            <v>71.25</v>
          </cell>
          <cell r="FO1245">
            <v>79</v>
          </cell>
          <cell r="FP1245">
            <v>72</v>
          </cell>
          <cell r="FQ1245" t="str">
            <v/>
          </cell>
          <cell r="FR1245">
            <v>0</v>
          </cell>
          <cell r="FS1245">
            <v>79.33</v>
          </cell>
          <cell r="FT1245">
            <v>71.25</v>
          </cell>
          <cell r="FU1245">
            <v>79</v>
          </cell>
          <cell r="FV1245">
            <v>72</v>
          </cell>
          <cell r="FW1245" t="str">
            <v/>
          </cell>
          <cell r="FX1245">
            <v>0</v>
          </cell>
          <cell r="FY1245">
            <v>79.33</v>
          </cell>
          <cell r="FZ1245">
            <v>71.25</v>
          </cell>
          <cell r="GA1245">
            <v>79</v>
          </cell>
          <cell r="GB1245">
            <v>72</v>
          </cell>
          <cell r="GC1245" t="str">
            <v/>
          </cell>
          <cell r="GD1245">
            <v>0</v>
          </cell>
          <cell r="GE1245">
            <v>79.33</v>
          </cell>
          <cell r="GF1245">
            <v>71.25</v>
          </cell>
          <cell r="GG1245">
            <v>79</v>
          </cell>
          <cell r="GH1245">
            <v>72</v>
          </cell>
          <cell r="GI1245" t="str">
            <v/>
          </cell>
          <cell r="GJ1245">
            <v>0</v>
          </cell>
          <cell r="GK1245">
            <v>79.33</v>
          </cell>
          <cell r="GL1245">
            <v>71.25</v>
          </cell>
          <cell r="GM1245">
            <v>79</v>
          </cell>
          <cell r="GN1245">
            <v>72</v>
          </cell>
          <cell r="GO1245" t="str">
            <v/>
          </cell>
          <cell r="GP1245">
            <v>0</v>
          </cell>
          <cell r="GQ1245">
            <v>79.33</v>
          </cell>
          <cell r="GR1245">
            <v>71.25</v>
          </cell>
          <cell r="GS1245">
            <v>79</v>
          </cell>
          <cell r="GT1245">
            <v>72</v>
          </cell>
          <cell r="GU1245" t="str">
            <v/>
          </cell>
          <cell r="GV1245">
            <v>0</v>
          </cell>
          <cell r="GW1245">
            <v>81.92</v>
          </cell>
          <cell r="GX1245">
            <v>78.75</v>
          </cell>
          <cell r="GY1245">
            <v>70</v>
          </cell>
          <cell r="GZ1245">
            <v>78</v>
          </cell>
          <cell r="HA1245" t="str">
            <v>EKO-L</v>
          </cell>
          <cell r="HB1245">
            <v>0</v>
          </cell>
          <cell r="HC1245">
            <v>83.83</v>
          </cell>
          <cell r="HD1245">
            <v>75.75</v>
          </cell>
          <cell r="HE1245">
            <v>77.5</v>
          </cell>
          <cell r="HF1245">
            <v>79</v>
          </cell>
          <cell r="HH1245">
            <v>0</v>
          </cell>
          <cell r="HM1245" t="str">
            <v/>
          </cell>
          <cell r="HN1245" t="str">
            <v/>
          </cell>
          <cell r="HS1245">
            <v>0</v>
          </cell>
          <cell r="HT1245" t="str">
            <v>PKN</v>
          </cell>
          <cell r="HU1245">
            <v>0</v>
          </cell>
          <cell r="HV1245" t="str">
            <v>IND</v>
          </cell>
          <cell r="HW1245">
            <v>0</v>
          </cell>
          <cell r="HX1245" t="str">
            <v>MAT-W</v>
          </cell>
          <cell r="HY1245">
            <v>0</v>
          </cell>
          <cell r="HZ1245" t="str">
            <v>SEJ-W</v>
          </cell>
          <cell r="IA1245">
            <v>0</v>
          </cell>
          <cell r="IB1245" t="str">
            <v>IGR-W</v>
          </cell>
          <cell r="IC1245">
            <v>0</v>
          </cell>
          <cell r="ID1245" t="str">
            <v>SBO</v>
          </cell>
          <cell r="IE1245">
            <v>0</v>
          </cell>
          <cell r="IF1245" t="str">
            <v>PJO</v>
          </cell>
          <cell r="IG1245">
            <v>0</v>
          </cell>
          <cell r="IH1245" t="str">
            <v>PRA</v>
          </cell>
          <cell r="II1245">
            <v>0</v>
          </cell>
          <cell r="IJ1245" t="str">
            <v>JAW</v>
          </cell>
          <cell r="IK1245">
            <v>0</v>
          </cell>
          <cell r="IL1245" t="str">
            <v>ARB</v>
          </cell>
          <cell r="IM1245">
            <v>0</v>
          </cell>
          <cell r="IN1245" t="str">
            <v>PKM</v>
          </cell>
          <cell r="IO1245">
            <v>0</v>
          </cell>
          <cell r="IP1245" t="str">
            <v>MAT-P</v>
          </cell>
          <cell r="IQ1245">
            <v>0</v>
          </cell>
          <cell r="IR1245" t="str">
            <v>BIO-P</v>
          </cell>
          <cell r="IS1245">
            <v>0</v>
          </cell>
          <cell r="IT1245" t="str">
            <v>FIS-P</v>
          </cell>
          <cell r="IU1245">
            <v>0</v>
          </cell>
          <cell r="IV1245" t="str">
            <v>KIM-P</v>
          </cell>
          <cell r="IW1245">
            <v>0</v>
          </cell>
          <cell r="IX1245" t="str">
            <v>EKO-L</v>
          </cell>
          <cell r="IY1245">
            <v>0</v>
          </cell>
          <cell r="JA1245">
            <v>0</v>
          </cell>
        </row>
        <row r="1246">
          <cell r="AB1246" t="str">
            <v/>
          </cell>
          <cell r="AC1246">
            <v>9</v>
          </cell>
          <cell r="AI1246" t="str">
            <v/>
          </cell>
          <cell r="AJ1246">
            <v>0</v>
          </cell>
          <cell r="AK1246">
            <v>83.25</v>
          </cell>
          <cell r="AL1246">
            <v>84.5</v>
          </cell>
          <cell r="AM1246">
            <v>88</v>
          </cell>
          <cell r="AN1246">
            <v>80</v>
          </cell>
          <cell r="AO1246" t="str">
            <v/>
          </cell>
          <cell r="AP1246">
            <v>0</v>
          </cell>
          <cell r="AQ1246">
            <v>85</v>
          </cell>
          <cell r="AR1246">
            <v>0</v>
          </cell>
          <cell r="AS1246">
            <v>78.5</v>
          </cell>
          <cell r="AT1246">
            <v>81</v>
          </cell>
          <cell r="AU1246" t="str">
            <v/>
          </cell>
          <cell r="AV1246">
            <v>0</v>
          </cell>
          <cell r="AW1246">
            <v>81.83</v>
          </cell>
          <cell r="AX1246">
            <v>84</v>
          </cell>
          <cell r="AY1246">
            <v>88</v>
          </cell>
          <cell r="AZ1246">
            <v>80</v>
          </cell>
          <cell r="BA1246" t="str">
            <v/>
          </cell>
          <cell r="BB1246">
            <v>0</v>
          </cell>
          <cell r="BC1246">
            <v>86.75</v>
          </cell>
          <cell r="BD1246">
            <v>84.5</v>
          </cell>
          <cell r="BE1246">
            <v>88</v>
          </cell>
          <cell r="BF1246">
            <v>82</v>
          </cell>
          <cell r="BG1246" t="str">
            <v/>
          </cell>
          <cell r="BH1246">
            <v>0</v>
          </cell>
          <cell r="BI1246">
            <v>84.33</v>
          </cell>
          <cell r="BJ1246">
            <v>80</v>
          </cell>
          <cell r="BK1246">
            <v>77.75</v>
          </cell>
          <cell r="BL1246">
            <v>78</v>
          </cell>
          <cell r="BM1246" t="str">
            <v/>
          </cell>
          <cell r="BN1246">
            <v>0</v>
          </cell>
          <cell r="BO1246">
            <v>81.13</v>
          </cell>
          <cell r="BP1246">
            <v>78.25</v>
          </cell>
          <cell r="BQ1246">
            <v>77.75</v>
          </cell>
          <cell r="BR1246">
            <v>85</v>
          </cell>
          <cell r="BS1246" t="str">
            <v/>
          </cell>
          <cell r="BT1246">
            <v>0</v>
          </cell>
          <cell r="BU1246">
            <v>86.5</v>
          </cell>
          <cell r="BV1246">
            <v>84.25</v>
          </cell>
          <cell r="BW1246">
            <v>88.5</v>
          </cell>
          <cell r="BX1246">
            <v>88</v>
          </cell>
          <cell r="BY1246" t="str">
            <v/>
          </cell>
          <cell r="BZ1246">
            <v>0</v>
          </cell>
          <cell r="CA1246">
            <v>86.78</v>
          </cell>
          <cell r="CB1246">
            <v>81.75</v>
          </cell>
          <cell r="CC1246">
            <v>81</v>
          </cell>
          <cell r="CD1246">
            <v>82</v>
          </cell>
          <cell r="CE1246" t="str">
            <v/>
          </cell>
          <cell r="CF1246">
            <v>0</v>
          </cell>
          <cell r="CG1246">
            <v>86.25</v>
          </cell>
          <cell r="CH1246">
            <v>76.25</v>
          </cell>
          <cell r="CI1246">
            <v>78</v>
          </cell>
          <cell r="CJ1246">
            <v>82</v>
          </cell>
          <cell r="CK1246" t="str">
            <v/>
          </cell>
          <cell r="CL1246">
            <v>0</v>
          </cell>
          <cell r="CM1246">
            <v>76.17</v>
          </cell>
          <cell r="CN1246">
            <v>83.5</v>
          </cell>
          <cell r="CO1246">
            <v>80</v>
          </cell>
          <cell r="CP1246">
            <v>78</v>
          </cell>
          <cell r="CQ1246" t="str">
            <v/>
          </cell>
          <cell r="CR1246">
            <v>0</v>
          </cell>
          <cell r="CS1246">
            <v>82.08</v>
          </cell>
          <cell r="CT1246">
            <v>89.75</v>
          </cell>
          <cell r="CU1246">
            <v>86.5</v>
          </cell>
          <cell r="CV1246">
            <v>83</v>
          </cell>
          <cell r="CW1246" t="str">
            <v/>
          </cell>
          <cell r="CX1246">
            <v>0</v>
          </cell>
          <cell r="CY1246">
            <v>82.44</v>
          </cell>
          <cell r="CZ1246">
            <v>83.75</v>
          </cell>
          <cell r="DA1246">
            <v>76.75</v>
          </cell>
          <cell r="DB1246">
            <v>83</v>
          </cell>
          <cell r="DC1246" t="str">
            <v/>
          </cell>
          <cell r="DD1246">
            <v>0</v>
          </cell>
          <cell r="DE1246">
            <v>91</v>
          </cell>
          <cell r="DF1246">
            <v>81</v>
          </cell>
          <cell r="DG1246">
            <v>81.75</v>
          </cell>
          <cell r="DH1246">
            <v>88</v>
          </cell>
          <cell r="DI1246" t="str">
            <v/>
          </cell>
          <cell r="DJ1246">
            <v>0</v>
          </cell>
          <cell r="DK1246">
            <v>0</v>
          </cell>
          <cell r="DL1246">
            <v>0</v>
          </cell>
          <cell r="DM1246">
            <v>0</v>
          </cell>
          <cell r="DN1246">
            <v>85</v>
          </cell>
          <cell r="DO1246" t="str">
            <v/>
          </cell>
          <cell r="DP1246">
            <v>0</v>
          </cell>
          <cell r="DQ1246">
            <v>89</v>
          </cell>
          <cell r="DR1246">
            <v>85.5</v>
          </cell>
          <cell r="DS1246">
            <v>91.5</v>
          </cell>
          <cell r="DT1246">
            <v>82</v>
          </cell>
          <cell r="DU1246" t="str">
            <v/>
          </cell>
          <cell r="DV1246">
            <v>0</v>
          </cell>
          <cell r="DW1246">
            <v>91</v>
          </cell>
          <cell r="DX1246">
            <v>86.75</v>
          </cell>
          <cell r="DY1246">
            <v>79.75</v>
          </cell>
          <cell r="DZ1246">
            <v>85</v>
          </cell>
          <cell r="EA1246" t="str">
            <v/>
          </cell>
          <cell r="EB1246">
            <v>0</v>
          </cell>
          <cell r="EC1246">
            <v>79.78</v>
          </cell>
          <cell r="ED1246">
            <v>78.25</v>
          </cell>
          <cell r="EE1246">
            <v>84.25</v>
          </cell>
          <cell r="EF1246">
            <v>77</v>
          </cell>
          <cell r="EG1246" t="str">
            <v/>
          </cell>
          <cell r="EH1246">
            <v>0</v>
          </cell>
          <cell r="EI1246">
            <v>78.5</v>
          </cell>
          <cell r="EJ1246">
            <v>74.75</v>
          </cell>
          <cell r="EK1246">
            <v>74.5</v>
          </cell>
          <cell r="EL1246">
            <v>76</v>
          </cell>
          <cell r="EM1246" t="str">
            <v/>
          </cell>
          <cell r="EN1246">
            <v>0</v>
          </cell>
          <cell r="EO1246">
            <v>78.5</v>
          </cell>
          <cell r="EP1246">
            <v>74.75</v>
          </cell>
          <cell r="EQ1246">
            <v>74.5</v>
          </cell>
          <cell r="ER1246">
            <v>76</v>
          </cell>
          <cell r="ES1246" t="str">
            <v/>
          </cell>
          <cell r="ET1246">
            <v>0</v>
          </cell>
          <cell r="EU1246">
            <v>78.5</v>
          </cell>
          <cell r="EV1246">
            <v>74.75</v>
          </cell>
          <cell r="EW1246">
            <v>74.5</v>
          </cell>
          <cell r="EX1246">
            <v>76</v>
          </cell>
          <cell r="EY1246" t="str">
            <v/>
          </cell>
          <cell r="EZ1246">
            <v>0</v>
          </cell>
          <cell r="FA1246">
            <v>79.33</v>
          </cell>
          <cell r="FB1246">
            <v>71.25</v>
          </cell>
          <cell r="FC1246">
            <v>79</v>
          </cell>
          <cell r="FD1246">
            <v>72</v>
          </cell>
          <cell r="FE1246" t="str">
            <v/>
          </cell>
          <cell r="FF1246">
            <v>0</v>
          </cell>
          <cell r="FG1246">
            <v>79.33</v>
          </cell>
          <cell r="FH1246">
            <v>71.25</v>
          </cell>
          <cell r="FI1246">
            <v>79</v>
          </cell>
          <cell r="FJ1246">
            <v>72</v>
          </cell>
          <cell r="FK1246" t="str">
            <v/>
          </cell>
          <cell r="FL1246">
            <v>0</v>
          </cell>
          <cell r="FM1246">
            <v>79.33</v>
          </cell>
          <cell r="FN1246">
            <v>71.25</v>
          </cell>
          <cell r="FO1246">
            <v>79</v>
          </cell>
          <cell r="FP1246">
            <v>72</v>
          </cell>
          <cell r="FQ1246" t="str">
            <v/>
          </cell>
          <cell r="FR1246">
            <v>0</v>
          </cell>
          <cell r="FS1246">
            <v>79.33</v>
          </cell>
          <cell r="FT1246">
            <v>71.25</v>
          </cell>
          <cell r="FU1246">
            <v>79</v>
          </cell>
          <cell r="FV1246">
            <v>72</v>
          </cell>
          <cell r="FW1246" t="str">
            <v/>
          </cell>
          <cell r="FX1246">
            <v>0</v>
          </cell>
          <cell r="FY1246">
            <v>79.33</v>
          </cell>
          <cell r="FZ1246">
            <v>71.25</v>
          </cell>
          <cell r="GA1246">
            <v>79</v>
          </cell>
          <cell r="GB1246">
            <v>72</v>
          </cell>
          <cell r="GC1246" t="str">
            <v/>
          </cell>
          <cell r="GD1246">
            <v>0</v>
          </cell>
          <cell r="GE1246">
            <v>79.33</v>
          </cell>
          <cell r="GF1246">
            <v>71.25</v>
          </cell>
          <cell r="GG1246">
            <v>79</v>
          </cell>
          <cell r="GH1246">
            <v>72</v>
          </cell>
          <cell r="GI1246" t="str">
            <v/>
          </cell>
          <cell r="GJ1246">
            <v>0</v>
          </cell>
          <cell r="GK1246">
            <v>79.33</v>
          </cell>
          <cell r="GL1246">
            <v>71.25</v>
          </cell>
          <cell r="GM1246">
            <v>79</v>
          </cell>
          <cell r="GN1246">
            <v>72</v>
          </cell>
          <cell r="GO1246" t="str">
            <v/>
          </cell>
          <cell r="GP1246">
            <v>0</v>
          </cell>
          <cell r="GQ1246">
            <v>79.33</v>
          </cell>
          <cell r="GR1246">
            <v>71.25</v>
          </cell>
          <cell r="GS1246">
            <v>79</v>
          </cell>
          <cell r="GT1246">
            <v>72</v>
          </cell>
          <cell r="GU1246" t="str">
            <v/>
          </cell>
          <cell r="GV1246">
            <v>0</v>
          </cell>
          <cell r="GW1246">
            <v>81.92</v>
          </cell>
          <cell r="GX1246">
            <v>78.75</v>
          </cell>
          <cell r="GY1246">
            <v>70</v>
          </cell>
          <cell r="GZ1246">
            <v>78</v>
          </cell>
          <cell r="HA1246" t="str">
            <v>EKO-L</v>
          </cell>
          <cell r="HB1246">
            <v>0</v>
          </cell>
          <cell r="HC1246">
            <v>83.83</v>
          </cell>
          <cell r="HD1246">
            <v>75.75</v>
          </cell>
          <cell r="HE1246">
            <v>77.5</v>
          </cell>
          <cell r="HF1246">
            <v>79</v>
          </cell>
          <cell r="HH1246">
            <v>0</v>
          </cell>
          <cell r="HM1246" t="str">
            <v/>
          </cell>
          <cell r="HN1246" t="str">
            <v/>
          </cell>
          <cell r="HS1246">
            <v>0</v>
          </cell>
          <cell r="HT1246" t="str">
            <v>PKN</v>
          </cell>
          <cell r="HU1246">
            <v>0</v>
          </cell>
          <cell r="HV1246" t="str">
            <v>IND</v>
          </cell>
          <cell r="HW1246">
            <v>0</v>
          </cell>
          <cell r="HX1246" t="str">
            <v>MAT-W</v>
          </cell>
          <cell r="HY1246">
            <v>0</v>
          </cell>
          <cell r="HZ1246" t="str">
            <v>SEJ-W</v>
          </cell>
          <cell r="IA1246">
            <v>0</v>
          </cell>
          <cell r="IB1246" t="str">
            <v>IGR-W</v>
          </cell>
          <cell r="IC1246">
            <v>0</v>
          </cell>
          <cell r="ID1246" t="str">
            <v>SBO</v>
          </cell>
          <cell r="IE1246">
            <v>0</v>
          </cell>
          <cell r="IF1246" t="str">
            <v>PJO</v>
          </cell>
          <cell r="IG1246">
            <v>0</v>
          </cell>
          <cell r="IH1246" t="str">
            <v>PRA</v>
          </cell>
          <cell r="II1246">
            <v>0</v>
          </cell>
          <cell r="IJ1246" t="str">
            <v>JAW</v>
          </cell>
          <cell r="IK1246">
            <v>0</v>
          </cell>
          <cell r="IL1246" t="str">
            <v>ARB</v>
          </cell>
          <cell r="IM1246">
            <v>0</v>
          </cell>
          <cell r="IN1246" t="str">
            <v>PKM</v>
          </cell>
          <cell r="IO1246">
            <v>0</v>
          </cell>
          <cell r="IP1246" t="str">
            <v>MAT-P</v>
          </cell>
          <cell r="IQ1246">
            <v>0</v>
          </cell>
          <cell r="IR1246" t="str">
            <v>BIO-P</v>
          </cell>
          <cell r="IS1246">
            <v>0</v>
          </cell>
          <cell r="IT1246" t="str">
            <v>FIS-P</v>
          </cell>
          <cell r="IU1246">
            <v>0</v>
          </cell>
          <cell r="IV1246" t="str">
            <v>KIM-P</v>
          </cell>
          <cell r="IW1246">
            <v>0</v>
          </cell>
          <cell r="IX1246" t="str">
            <v>EKO-L</v>
          </cell>
          <cell r="IY1246">
            <v>0</v>
          </cell>
          <cell r="JA1246">
            <v>0</v>
          </cell>
        </row>
        <row r="1247">
          <cell r="AB1247" t="str">
            <v/>
          </cell>
          <cell r="AC1247">
            <v>10</v>
          </cell>
          <cell r="AI1247" t="str">
            <v/>
          </cell>
          <cell r="AJ1247">
            <v>0</v>
          </cell>
          <cell r="AK1247">
            <v>83.25</v>
          </cell>
          <cell r="AL1247">
            <v>84.5</v>
          </cell>
          <cell r="AM1247">
            <v>88</v>
          </cell>
          <cell r="AN1247">
            <v>80</v>
          </cell>
          <cell r="AO1247" t="str">
            <v/>
          </cell>
          <cell r="AP1247">
            <v>0</v>
          </cell>
          <cell r="AQ1247">
            <v>85</v>
          </cell>
          <cell r="AR1247">
            <v>0</v>
          </cell>
          <cell r="AS1247">
            <v>78.5</v>
          </cell>
          <cell r="AT1247">
            <v>81</v>
          </cell>
          <cell r="AU1247" t="str">
            <v/>
          </cell>
          <cell r="AV1247">
            <v>0</v>
          </cell>
          <cell r="AW1247">
            <v>81.83</v>
          </cell>
          <cell r="AX1247">
            <v>84</v>
          </cell>
          <cell r="AY1247">
            <v>88</v>
          </cell>
          <cell r="AZ1247">
            <v>80</v>
          </cell>
          <cell r="BA1247" t="str">
            <v/>
          </cell>
          <cell r="BB1247">
            <v>0</v>
          </cell>
          <cell r="BC1247">
            <v>86.75</v>
          </cell>
          <cell r="BD1247">
            <v>84.5</v>
          </cell>
          <cell r="BE1247">
            <v>88</v>
          </cell>
          <cell r="BF1247">
            <v>82</v>
          </cell>
          <cell r="BG1247" t="str">
            <v/>
          </cell>
          <cell r="BH1247">
            <v>0</v>
          </cell>
          <cell r="BI1247">
            <v>84.33</v>
          </cell>
          <cell r="BJ1247">
            <v>80</v>
          </cell>
          <cell r="BK1247">
            <v>77.75</v>
          </cell>
          <cell r="BL1247">
            <v>78</v>
          </cell>
          <cell r="BM1247" t="str">
            <v/>
          </cell>
          <cell r="BN1247">
            <v>0</v>
          </cell>
          <cell r="BO1247">
            <v>81.13</v>
          </cell>
          <cell r="BP1247">
            <v>78.25</v>
          </cell>
          <cell r="BQ1247">
            <v>77.75</v>
          </cell>
          <cell r="BR1247">
            <v>85</v>
          </cell>
          <cell r="BS1247" t="str">
            <v/>
          </cell>
          <cell r="BT1247">
            <v>0</v>
          </cell>
          <cell r="BU1247">
            <v>86.5</v>
          </cell>
          <cell r="BV1247">
            <v>84.25</v>
          </cell>
          <cell r="BW1247">
            <v>88.5</v>
          </cell>
          <cell r="BX1247">
            <v>88</v>
          </cell>
          <cell r="BY1247" t="str">
            <v/>
          </cell>
          <cell r="BZ1247">
            <v>0</v>
          </cell>
          <cell r="CA1247">
            <v>86.78</v>
          </cell>
          <cell r="CB1247">
            <v>81.75</v>
          </cell>
          <cell r="CC1247">
            <v>81</v>
          </cell>
          <cell r="CD1247">
            <v>82</v>
          </cell>
          <cell r="CE1247" t="str">
            <v/>
          </cell>
          <cell r="CF1247">
            <v>0</v>
          </cell>
          <cell r="CG1247">
            <v>86.25</v>
          </cell>
          <cell r="CH1247">
            <v>76.25</v>
          </cell>
          <cell r="CI1247">
            <v>78</v>
          </cell>
          <cell r="CJ1247">
            <v>82</v>
          </cell>
          <cell r="CK1247" t="str">
            <v/>
          </cell>
          <cell r="CL1247">
            <v>0</v>
          </cell>
          <cell r="CM1247">
            <v>76.17</v>
          </cell>
          <cell r="CN1247">
            <v>83.5</v>
          </cell>
          <cell r="CO1247">
            <v>80</v>
          </cell>
          <cell r="CP1247">
            <v>78</v>
          </cell>
          <cell r="CQ1247" t="str">
            <v/>
          </cell>
          <cell r="CR1247">
            <v>0</v>
          </cell>
          <cell r="CS1247">
            <v>82.08</v>
          </cell>
          <cell r="CT1247">
            <v>89.75</v>
          </cell>
          <cell r="CU1247">
            <v>86.5</v>
          </cell>
          <cell r="CV1247">
            <v>83</v>
          </cell>
          <cell r="CW1247" t="str">
            <v/>
          </cell>
          <cell r="CX1247">
            <v>0</v>
          </cell>
          <cell r="CY1247">
            <v>82.44</v>
          </cell>
          <cell r="CZ1247">
            <v>83.75</v>
          </cell>
          <cell r="DA1247">
            <v>76.75</v>
          </cell>
          <cell r="DB1247">
            <v>83</v>
          </cell>
          <cell r="DC1247" t="str">
            <v/>
          </cell>
          <cell r="DD1247">
            <v>0</v>
          </cell>
          <cell r="DE1247">
            <v>91</v>
          </cell>
          <cell r="DF1247">
            <v>81</v>
          </cell>
          <cell r="DG1247">
            <v>81.75</v>
          </cell>
          <cell r="DH1247">
            <v>88</v>
          </cell>
          <cell r="DI1247" t="str">
            <v/>
          </cell>
          <cell r="DJ1247">
            <v>0</v>
          </cell>
          <cell r="DK1247">
            <v>0</v>
          </cell>
          <cell r="DL1247">
            <v>0</v>
          </cell>
          <cell r="DM1247">
            <v>0</v>
          </cell>
          <cell r="DN1247">
            <v>85</v>
          </cell>
          <cell r="DO1247" t="str">
            <v/>
          </cell>
          <cell r="DP1247">
            <v>0</v>
          </cell>
          <cell r="DQ1247">
            <v>89</v>
          </cell>
          <cell r="DR1247">
            <v>85.5</v>
          </cell>
          <cell r="DS1247">
            <v>91.5</v>
          </cell>
          <cell r="DT1247">
            <v>82</v>
          </cell>
          <cell r="DU1247" t="str">
            <v/>
          </cell>
          <cell r="DV1247">
            <v>0</v>
          </cell>
          <cell r="DW1247">
            <v>91</v>
          </cell>
          <cell r="DX1247">
            <v>86.75</v>
          </cell>
          <cell r="DY1247">
            <v>79.75</v>
          </cell>
          <cell r="DZ1247">
            <v>85</v>
          </cell>
          <cell r="EA1247" t="str">
            <v/>
          </cell>
          <cell r="EB1247">
            <v>0</v>
          </cell>
          <cell r="EC1247">
            <v>79.78</v>
          </cell>
          <cell r="ED1247">
            <v>78.25</v>
          </cell>
          <cell r="EE1247">
            <v>84.25</v>
          </cell>
          <cell r="EF1247">
            <v>77</v>
          </cell>
          <cell r="EG1247" t="str">
            <v/>
          </cell>
          <cell r="EH1247">
            <v>0</v>
          </cell>
          <cell r="EI1247">
            <v>78.5</v>
          </cell>
          <cell r="EJ1247">
            <v>74.75</v>
          </cell>
          <cell r="EK1247">
            <v>74.5</v>
          </cell>
          <cell r="EL1247">
            <v>76</v>
          </cell>
          <cell r="EM1247" t="str">
            <v/>
          </cell>
          <cell r="EN1247">
            <v>0</v>
          </cell>
          <cell r="EO1247">
            <v>78.5</v>
          </cell>
          <cell r="EP1247">
            <v>74.75</v>
          </cell>
          <cell r="EQ1247">
            <v>74.5</v>
          </cell>
          <cell r="ER1247">
            <v>76</v>
          </cell>
          <cell r="ES1247" t="str">
            <v/>
          </cell>
          <cell r="ET1247">
            <v>0</v>
          </cell>
          <cell r="EU1247">
            <v>78.5</v>
          </cell>
          <cell r="EV1247">
            <v>74.75</v>
          </cell>
          <cell r="EW1247">
            <v>74.5</v>
          </cell>
          <cell r="EX1247">
            <v>76</v>
          </cell>
          <cell r="EY1247" t="str">
            <v/>
          </cell>
          <cell r="EZ1247">
            <v>0</v>
          </cell>
          <cell r="FA1247">
            <v>79.33</v>
          </cell>
          <cell r="FB1247">
            <v>71.25</v>
          </cell>
          <cell r="FC1247">
            <v>79</v>
          </cell>
          <cell r="FD1247">
            <v>72</v>
          </cell>
          <cell r="FE1247" t="str">
            <v/>
          </cell>
          <cell r="FF1247">
            <v>0</v>
          </cell>
          <cell r="FG1247">
            <v>79.33</v>
          </cell>
          <cell r="FH1247">
            <v>71.25</v>
          </cell>
          <cell r="FI1247">
            <v>79</v>
          </cell>
          <cell r="FJ1247">
            <v>72</v>
          </cell>
          <cell r="FK1247" t="str">
            <v/>
          </cell>
          <cell r="FL1247">
            <v>0</v>
          </cell>
          <cell r="FM1247">
            <v>79.33</v>
          </cell>
          <cell r="FN1247">
            <v>71.25</v>
          </cell>
          <cell r="FO1247">
            <v>79</v>
          </cell>
          <cell r="FP1247">
            <v>72</v>
          </cell>
          <cell r="FQ1247" t="str">
            <v/>
          </cell>
          <cell r="FR1247">
            <v>0</v>
          </cell>
          <cell r="FS1247">
            <v>79.33</v>
          </cell>
          <cell r="FT1247">
            <v>71.25</v>
          </cell>
          <cell r="FU1247">
            <v>79</v>
          </cell>
          <cell r="FV1247">
            <v>72</v>
          </cell>
          <cell r="FW1247" t="str">
            <v/>
          </cell>
          <cell r="FX1247">
            <v>0</v>
          </cell>
          <cell r="FY1247">
            <v>79.33</v>
          </cell>
          <cell r="FZ1247">
            <v>71.25</v>
          </cell>
          <cell r="GA1247">
            <v>79</v>
          </cell>
          <cell r="GB1247">
            <v>72</v>
          </cell>
          <cell r="GC1247" t="str">
            <v/>
          </cell>
          <cell r="GD1247">
            <v>0</v>
          </cell>
          <cell r="GE1247">
            <v>79.33</v>
          </cell>
          <cell r="GF1247">
            <v>71.25</v>
          </cell>
          <cell r="GG1247">
            <v>79</v>
          </cell>
          <cell r="GH1247">
            <v>72</v>
          </cell>
          <cell r="GI1247" t="str">
            <v/>
          </cell>
          <cell r="GJ1247">
            <v>0</v>
          </cell>
          <cell r="GK1247">
            <v>79.33</v>
          </cell>
          <cell r="GL1247">
            <v>71.25</v>
          </cell>
          <cell r="GM1247">
            <v>79</v>
          </cell>
          <cell r="GN1247">
            <v>72</v>
          </cell>
          <cell r="GO1247" t="str">
            <v/>
          </cell>
          <cell r="GP1247">
            <v>0</v>
          </cell>
          <cell r="GQ1247">
            <v>79.33</v>
          </cell>
          <cell r="GR1247">
            <v>71.25</v>
          </cell>
          <cell r="GS1247">
            <v>79</v>
          </cell>
          <cell r="GT1247">
            <v>72</v>
          </cell>
          <cell r="GU1247" t="str">
            <v/>
          </cell>
          <cell r="GV1247">
            <v>0</v>
          </cell>
          <cell r="GW1247">
            <v>81.92</v>
          </cell>
          <cell r="GX1247">
            <v>78.75</v>
          </cell>
          <cell r="GY1247">
            <v>70</v>
          </cell>
          <cell r="GZ1247">
            <v>78</v>
          </cell>
          <cell r="HA1247" t="str">
            <v>EKO-L</v>
          </cell>
          <cell r="HB1247">
            <v>0</v>
          </cell>
          <cell r="HC1247">
            <v>83.83</v>
          </cell>
          <cell r="HD1247">
            <v>75.75</v>
          </cell>
          <cell r="HE1247">
            <v>77.5</v>
          </cell>
          <cell r="HF1247">
            <v>79</v>
          </cell>
          <cell r="HH1247">
            <v>0</v>
          </cell>
          <cell r="HM1247" t="str">
            <v/>
          </cell>
          <cell r="HN1247" t="str">
            <v/>
          </cell>
          <cell r="HS1247">
            <v>0</v>
          </cell>
          <cell r="HT1247" t="str">
            <v>PKN</v>
          </cell>
          <cell r="HU1247">
            <v>0</v>
          </cell>
          <cell r="HV1247" t="str">
            <v>IND</v>
          </cell>
          <cell r="HW1247">
            <v>0</v>
          </cell>
          <cell r="HX1247" t="str">
            <v>MAT-W</v>
          </cell>
          <cell r="HY1247">
            <v>0</v>
          </cell>
          <cell r="HZ1247" t="str">
            <v>SEJ-W</v>
          </cell>
          <cell r="IA1247">
            <v>0</v>
          </cell>
          <cell r="IB1247" t="str">
            <v>IGR-W</v>
          </cell>
          <cell r="IC1247">
            <v>0</v>
          </cell>
          <cell r="ID1247" t="str">
            <v>SBO</v>
          </cell>
          <cell r="IE1247">
            <v>0</v>
          </cell>
          <cell r="IF1247" t="str">
            <v>PJO</v>
          </cell>
          <cell r="IG1247">
            <v>0</v>
          </cell>
          <cell r="IH1247" t="str">
            <v>PRA</v>
          </cell>
          <cell r="II1247">
            <v>0</v>
          </cell>
          <cell r="IJ1247" t="str">
            <v>JAW</v>
          </cell>
          <cell r="IK1247">
            <v>0</v>
          </cell>
          <cell r="IL1247" t="str">
            <v>ARB</v>
          </cell>
          <cell r="IM1247">
            <v>0</v>
          </cell>
          <cell r="IN1247" t="str">
            <v>PKM</v>
          </cell>
          <cell r="IO1247">
            <v>0</v>
          </cell>
          <cell r="IP1247" t="str">
            <v>MAT-P</v>
          </cell>
          <cell r="IQ1247">
            <v>0</v>
          </cell>
          <cell r="IR1247" t="str">
            <v>BIO-P</v>
          </cell>
          <cell r="IS1247">
            <v>0</v>
          </cell>
          <cell r="IT1247" t="str">
            <v>FIS-P</v>
          </cell>
          <cell r="IU1247">
            <v>0</v>
          </cell>
          <cell r="IV1247" t="str">
            <v>KIM-P</v>
          </cell>
          <cell r="IW1247">
            <v>0</v>
          </cell>
          <cell r="IX1247" t="str">
            <v>EKO-L</v>
          </cell>
          <cell r="IY1247">
            <v>0</v>
          </cell>
          <cell r="JA1247">
            <v>0</v>
          </cell>
        </row>
        <row r="1248">
          <cell r="AB1248" t="str">
            <v/>
          </cell>
          <cell r="AC1248">
            <v>11</v>
          </cell>
          <cell r="AI1248" t="str">
            <v/>
          </cell>
          <cell r="AJ1248">
            <v>0</v>
          </cell>
          <cell r="AK1248">
            <v>83.25</v>
          </cell>
          <cell r="AL1248">
            <v>84.5</v>
          </cell>
          <cell r="AM1248">
            <v>88</v>
          </cell>
          <cell r="AN1248">
            <v>80</v>
          </cell>
          <cell r="AO1248" t="str">
            <v/>
          </cell>
          <cell r="AP1248">
            <v>0</v>
          </cell>
          <cell r="AQ1248">
            <v>85</v>
          </cell>
          <cell r="AR1248">
            <v>0</v>
          </cell>
          <cell r="AS1248">
            <v>78.5</v>
          </cell>
          <cell r="AT1248">
            <v>81</v>
          </cell>
          <cell r="AU1248" t="str">
            <v/>
          </cell>
          <cell r="AV1248">
            <v>0</v>
          </cell>
          <cell r="AW1248">
            <v>81.83</v>
          </cell>
          <cell r="AX1248">
            <v>84</v>
          </cell>
          <cell r="AY1248">
            <v>88</v>
          </cell>
          <cell r="AZ1248">
            <v>80</v>
          </cell>
          <cell r="BA1248" t="str">
            <v/>
          </cell>
          <cell r="BB1248">
            <v>0</v>
          </cell>
          <cell r="BC1248">
            <v>86.75</v>
          </cell>
          <cell r="BD1248">
            <v>84.5</v>
          </cell>
          <cell r="BE1248">
            <v>88</v>
          </cell>
          <cell r="BF1248">
            <v>82</v>
          </cell>
          <cell r="BG1248" t="str">
            <v/>
          </cell>
          <cell r="BH1248">
            <v>0</v>
          </cell>
          <cell r="BI1248">
            <v>84.33</v>
          </cell>
          <cell r="BJ1248">
            <v>80</v>
          </cell>
          <cell r="BK1248">
            <v>77.75</v>
          </cell>
          <cell r="BL1248">
            <v>78</v>
          </cell>
          <cell r="BM1248" t="str">
            <v/>
          </cell>
          <cell r="BN1248">
            <v>0</v>
          </cell>
          <cell r="BO1248">
            <v>81.13</v>
          </cell>
          <cell r="BP1248">
            <v>78.25</v>
          </cell>
          <cell r="BQ1248">
            <v>77.75</v>
          </cell>
          <cell r="BR1248">
            <v>85</v>
          </cell>
          <cell r="BS1248" t="str">
            <v/>
          </cell>
          <cell r="BT1248">
            <v>0</v>
          </cell>
          <cell r="BU1248">
            <v>86.5</v>
          </cell>
          <cell r="BV1248">
            <v>84.25</v>
          </cell>
          <cell r="BW1248">
            <v>88.5</v>
          </cell>
          <cell r="BX1248">
            <v>88</v>
          </cell>
          <cell r="BY1248" t="str">
            <v/>
          </cell>
          <cell r="BZ1248">
            <v>0</v>
          </cell>
          <cell r="CA1248">
            <v>86.78</v>
          </cell>
          <cell r="CB1248">
            <v>81.75</v>
          </cell>
          <cell r="CC1248">
            <v>81</v>
          </cell>
          <cell r="CD1248">
            <v>82</v>
          </cell>
          <cell r="CE1248" t="str">
            <v/>
          </cell>
          <cell r="CF1248">
            <v>0</v>
          </cell>
          <cell r="CG1248">
            <v>86.25</v>
          </cell>
          <cell r="CH1248">
            <v>76.25</v>
          </cell>
          <cell r="CI1248">
            <v>78</v>
          </cell>
          <cell r="CJ1248">
            <v>82</v>
          </cell>
          <cell r="CK1248" t="str">
            <v/>
          </cell>
          <cell r="CL1248">
            <v>0</v>
          </cell>
          <cell r="CM1248">
            <v>76.17</v>
          </cell>
          <cell r="CN1248">
            <v>83.5</v>
          </cell>
          <cell r="CO1248">
            <v>80</v>
          </cell>
          <cell r="CP1248">
            <v>78</v>
          </cell>
          <cell r="CQ1248" t="str">
            <v/>
          </cell>
          <cell r="CR1248">
            <v>0</v>
          </cell>
          <cell r="CS1248">
            <v>82.08</v>
          </cell>
          <cell r="CT1248">
            <v>89.75</v>
          </cell>
          <cell r="CU1248">
            <v>86.5</v>
          </cell>
          <cell r="CV1248">
            <v>83</v>
          </cell>
          <cell r="CW1248" t="str">
            <v/>
          </cell>
          <cell r="CX1248">
            <v>0</v>
          </cell>
          <cell r="CY1248">
            <v>82.44</v>
          </cell>
          <cell r="CZ1248">
            <v>83.75</v>
          </cell>
          <cell r="DA1248">
            <v>76.75</v>
          </cell>
          <cell r="DB1248">
            <v>83</v>
          </cell>
          <cell r="DC1248" t="str">
            <v/>
          </cell>
          <cell r="DD1248">
            <v>0</v>
          </cell>
          <cell r="DE1248">
            <v>91</v>
          </cell>
          <cell r="DF1248">
            <v>81</v>
          </cell>
          <cell r="DG1248">
            <v>81.75</v>
          </cell>
          <cell r="DH1248">
            <v>88</v>
          </cell>
          <cell r="DI1248" t="str">
            <v/>
          </cell>
          <cell r="DJ1248">
            <v>0</v>
          </cell>
          <cell r="DK1248">
            <v>0</v>
          </cell>
          <cell r="DL1248">
            <v>0</v>
          </cell>
          <cell r="DM1248">
            <v>0</v>
          </cell>
          <cell r="DN1248">
            <v>85</v>
          </cell>
          <cell r="DO1248" t="str">
            <v/>
          </cell>
          <cell r="DP1248">
            <v>0</v>
          </cell>
          <cell r="DQ1248">
            <v>89</v>
          </cell>
          <cell r="DR1248">
            <v>85.5</v>
          </cell>
          <cell r="DS1248">
            <v>91.5</v>
          </cell>
          <cell r="DT1248">
            <v>82</v>
          </cell>
          <cell r="DU1248" t="str">
            <v/>
          </cell>
          <cell r="DV1248">
            <v>0</v>
          </cell>
          <cell r="DW1248">
            <v>91</v>
          </cell>
          <cell r="DX1248">
            <v>86.75</v>
          </cell>
          <cell r="DY1248">
            <v>79.75</v>
          </cell>
          <cell r="DZ1248">
            <v>85</v>
          </cell>
          <cell r="EA1248" t="str">
            <v/>
          </cell>
          <cell r="EB1248">
            <v>0</v>
          </cell>
          <cell r="EC1248">
            <v>79.78</v>
          </cell>
          <cell r="ED1248">
            <v>78.25</v>
          </cell>
          <cell r="EE1248">
            <v>84.25</v>
          </cell>
          <cell r="EF1248">
            <v>77</v>
          </cell>
          <cell r="EG1248" t="str">
            <v/>
          </cell>
          <cell r="EH1248">
            <v>0</v>
          </cell>
          <cell r="EI1248">
            <v>78.5</v>
          </cell>
          <cell r="EJ1248">
            <v>74.75</v>
          </cell>
          <cell r="EK1248">
            <v>74.5</v>
          </cell>
          <cell r="EL1248">
            <v>76</v>
          </cell>
          <cell r="EM1248" t="str">
            <v/>
          </cell>
          <cell r="EN1248">
            <v>0</v>
          </cell>
          <cell r="EO1248">
            <v>78.5</v>
          </cell>
          <cell r="EP1248">
            <v>74.75</v>
          </cell>
          <cell r="EQ1248">
            <v>74.5</v>
          </cell>
          <cell r="ER1248">
            <v>76</v>
          </cell>
          <cell r="ES1248" t="str">
            <v/>
          </cell>
          <cell r="ET1248">
            <v>0</v>
          </cell>
          <cell r="EU1248">
            <v>78.5</v>
          </cell>
          <cell r="EV1248">
            <v>74.75</v>
          </cell>
          <cell r="EW1248">
            <v>74.5</v>
          </cell>
          <cell r="EX1248">
            <v>76</v>
          </cell>
          <cell r="EY1248" t="str">
            <v/>
          </cell>
          <cell r="EZ1248">
            <v>0</v>
          </cell>
          <cell r="FA1248">
            <v>79.33</v>
          </cell>
          <cell r="FB1248">
            <v>71.25</v>
          </cell>
          <cell r="FC1248">
            <v>79</v>
          </cell>
          <cell r="FD1248">
            <v>72</v>
          </cell>
          <cell r="FE1248" t="str">
            <v/>
          </cell>
          <cell r="FF1248">
            <v>0</v>
          </cell>
          <cell r="FG1248">
            <v>79.33</v>
          </cell>
          <cell r="FH1248">
            <v>71.25</v>
          </cell>
          <cell r="FI1248">
            <v>79</v>
          </cell>
          <cell r="FJ1248">
            <v>72</v>
          </cell>
          <cell r="FK1248" t="str">
            <v/>
          </cell>
          <cell r="FL1248">
            <v>0</v>
          </cell>
          <cell r="FM1248">
            <v>79.33</v>
          </cell>
          <cell r="FN1248">
            <v>71.25</v>
          </cell>
          <cell r="FO1248">
            <v>79</v>
          </cell>
          <cell r="FP1248">
            <v>72</v>
          </cell>
          <cell r="FQ1248" t="str">
            <v/>
          </cell>
          <cell r="FR1248">
            <v>0</v>
          </cell>
          <cell r="FS1248">
            <v>79.33</v>
          </cell>
          <cell r="FT1248">
            <v>71.25</v>
          </cell>
          <cell r="FU1248">
            <v>79</v>
          </cell>
          <cell r="FV1248">
            <v>72</v>
          </cell>
          <cell r="FW1248" t="str">
            <v/>
          </cell>
          <cell r="FX1248">
            <v>0</v>
          </cell>
          <cell r="FY1248">
            <v>79.33</v>
          </cell>
          <cell r="FZ1248">
            <v>71.25</v>
          </cell>
          <cell r="GA1248">
            <v>79</v>
          </cell>
          <cell r="GB1248">
            <v>72</v>
          </cell>
          <cell r="GC1248" t="str">
            <v/>
          </cell>
          <cell r="GD1248">
            <v>0</v>
          </cell>
          <cell r="GE1248">
            <v>79.33</v>
          </cell>
          <cell r="GF1248">
            <v>71.25</v>
          </cell>
          <cell r="GG1248">
            <v>79</v>
          </cell>
          <cell r="GH1248">
            <v>72</v>
          </cell>
          <cell r="GI1248" t="str">
            <v/>
          </cell>
          <cell r="GJ1248">
            <v>0</v>
          </cell>
          <cell r="GK1248">
            <v>79.33</v>
          </cell>
          <cell r="GL1248">
            <v>71.25</v>
          </cell>
          <cell r="GM1248">
            <v>79</v>
          </cell>
          <cell r="GN1248">
            <v>72</v>
          </cell>
          <cell r="GO1248" t="str">
            <v/>
          </cell>
          <cell r="GP1248">
            <v>0</v>
          </cell>
          <cell r="GQ1248">
            <v>79.33</v>
          </cell>
          <cell r="GR1248">
            <v>71.25</v>
          </cell>
          <cell r="GS1248">
            <v>79</v>
          </cell>
          <cell r="GT1248">
            <v>72</v>
          </cell>
          <cell r="GU1248" t="str">
            <v/>
          </cell>
          <cell r="GV1248">
            <v>0</v>
          </cell>
          <cell r="GW1248">
            <v>81.92</v>
          </cell>
          <cell r="GX1248">
            <v>78.75</v>
          </cell>
          <cell r="GY1248">
            <v>70</v>
          </cell>
          <cell r="GZ1248">
            <v>78</v>
          </cell>
          <cell r="HA1248" t="str">
            <v>EKO-L</v>
          </cell>
          <cell r="HB1248">
            <v>0</v>
          </cell>
          <cell r="HC1248">
            <v>83.83</v>
          </cell>
          <cell r="HD1248">
            <v>75.75</v>
          </cell>
          <cell r="HE1248">
            <v>77.5</v>
          </cell>
          <cell r="HF1248">
            <v>79</v>
          </cell>
          <cell r="HH1248">
            <v>0</v>
          </cell>
          <cell r="HM1248" t="str">
            <v/>
          </cell>
          <cell r="HN1248" t="str">
            <v/>
          </cell>
          <cell r="HS1248">
            <v>0</v>
          </cell>
          <cell r="HT1248" t="str">
            <v>PKN</v>
          </cell>
          <cell r="HU1248">
            <v>0</v>
          </cell>
          <cell r="HV1248" t="str">
            <v>IND</v>
          </cell>
          <cell r="HW1248">
            <v>0</v>
          </cell>
          <cell r="HX1248" t="str">
            <v>MAT-W</v>
          </cell>
          <cell r="HY1248">
            <v>0</v>
          </cell>
          <cell r="HZ1248" t="str">
            <v>SEJ-W</v>
          </cell>
          <cell r="IA1248">
            <v>0</v>
          </cell>
          <cell r="IB1248" t="str">
            <v>IGR-W</v>
          </cell>
          <cell r="IC1248">
            <v>0</v>
          </cell>
          <cell r="ID1248" t="str">
            <v>SBO</v>
          </cell>
          <cell r="IE1248">
            <v>0</v>
          </cell>
          <cell r="IF1248" t="str">
            <v>PJO</v>
          </cell>
          <cell r="IG1248">
            <v>0</v>
          </cell>
          <cell r="IH1248" t="str">
            <v>PRA</v>
          </cell>
          <cell r="II1248">
            <v>0</v>
          </cell>
          <cell r="IJ1248" t="str">
            <v>JAW</v>
          </cell>
          <cell r="IK1248">
            <v>0</v>
          </cell>
          <cell r="IL1248" t="str">
            <v>ARB</v>
          </cell>
          <cell r="IM1248">
            <v>0</v>
          </cell>
          <cell r="IN1248" t="str">
            <v>PKM</v>
          </cell>
          <cell r="IO1248">
            <v>0</v>
          </cell>
          <cell r="IP1248" t="str">
            <v>MAT-P</v>
          </cell>
          <cell r="IQ1248">
            <v>0</v>
          </cell>
          <cell r="IR1248" t="str">
            <v>BIO-P</v>
          </cell>
          <cell r="IS1248">
            <v>0</v>
          </cell>
          <cell r="IT1248" t="str">
            <v>FIS-P</v>
          </cell>
          <cell r="IU1248">
            <v>0</v>
          </cell>
          <cell r="IV1248" t="str">
            <v>KIM-P</v>
          </cell>
          <cell r="IW1248">
            <v>0</v>
          </cell>
          <cell r="IX1248" t="str">
            <v>EKO-L</v>
          </cell>
          <cell r="IY1248">
            <v>0</v>
          </cell>
          <cell r="JA1248">
            <v>0</v>
          </cell>
        </row>
        <row r="1249">
          <cell r="AB1249" t="str">
            <v/>
          </cell>
          <cell r="AC1249">
            <v>12</v>
          </cell>
          <cell r="AI1249" t="str">
            <v/>
          </cell>
          <cell r="AJ1249">
            <v>0</v>
          </cell>
          <cell r="AK1249">
            <v>83.25</v>
          </cell>
          <cell r="AL1249">
            <v>84.5</v>
          </cell>
          <cell r="AM1249">
            <v>88</v>
          </cell>
          <cell r="AN1249">
            <v>80</v>
          </cell>
          <cell r="AO1249" t="str">
            <v/>
          </cell>
          <cell r="AP1249">
            <v>0</v>
          </cell>
          <cell r="AQ1249">
            <v>85</v>
          </cell>
          <cell r="AR1249">
            <v>0</v>
          </cell>
          <cell r="AS1249">
            <v>78.5</v>
          </cell>
          <cell r="AT1249">
            <v>81</v>
          </cell>
          <cell r="AU1249" t="str">
            <v/>
          </cell>
          <cell r="AV1249">
            <v>0</v>
          </cell>
          <cell r="AW1249">
            <v>81.83</v>
          </cell>
          <cell r="AX1249">
            <v>84</v>
          </cell>
          <cell r="AY1249">
            <v>88</v>
          </cell>
          <cell r="AZ1249">
            <v>80</v>
          </cell>
          <cell r="BA1249" t="str">
            <v/>
          </cell>
          <cell r="BB1249">
            <v>0</v>
          </cell>
          <cell r="BC1249">
            <v>86.75</v>
          </cell>
          <cell r="BD1249">
            <v>84.5</v>
          </cell>
          <cell r="BE1249">
            <v>88</v>
          </cell>
          <cell r="BF1249">
            <v>82</v>
          </cell>
          <cell r="BG1249" t="str">
            <v/>
          </cell>
          <cell r="BH1249">
            <v>0</v>
          </cell>
          <cell r="BI1249">
            <v>84.33</v>
          </cell>
          <cell r="BJ1249">
            <v>80</v>
          </cell>
          <cell r="BK1249">
            <v>77.75</v>
          </cell>
          <cell r="BL1249">
            <v>78</v>
          </cell>
          <cell r="BM1249" t="str">
            <v/>
          </cell>
          <cell r="BN1249">
            <v>0</v>
          </cell>
          <cell r="BO1249">
            <v>81.13</v>
          </cell>
          <cell r="BP1249">
            <v>78.25</v>
          </cell>
          <cell r="BQ1249">
            <v>77.75</v>
          </cell>
          <cell r="BR1249">
            <v>85</v>
          </cell>
          <cell r="BS1249" t="str">
            <v/>
          </cell>
          <cell r="BT1249">
            <v>0</v>
          </cell>
          <cell r="BU1249">
            <v>86.5</v>
          </cell>
          <cell r="BV1249">
            <v>84.25</v>
          </cell>
          <cell r="BW1249">
            <v>88.5</v>
          </cell>
          <cell r="BX1249">
            <v>88</v>
          </cell>
          <cell r="BY1249" t="str">
            <v/>
          </cell>
          <cell r="BZ1249">
            <v>0</v>
          </cell>
          <cell r="CA1249">
            <v>86.78</v>
          </cell>
          <cell r="CB1249">
            <v>81.75</v>
          </cell>
          <cell r="CC1249">
            <v>81</v>
          </cell>
          <cell r="CD1249">
            <v>82</v>
          </cell>
          <cell r="CE1249" t="str">
            <v/>
          </cell>
          <cell r="CF1249">
            <v>0</v>
          </cell>
          <cell r="CG1249">
            <v>86.25</v>
          </cell>
          <cell r="CH1249">
            <v>76.25</v>
          </cell>
          <cell r="CI1249">
            <v>78</v>
          </cell>
          <cell r="CJ1249">
            <v>82</v>
          </cell>
          <cell r="CK1249" t="str">
            <v/>
          </cell>
          <cell r="CL1249">
            <v>0</v>
          </cell>
          <cell r="CM1249">
            <v>76.17</v>
          </cell>
          <cell r="CN1249">
            <v>83.5</v>
          </cell>
          <cell r="CO1249">
            <v>80</v>
          </cell>
          <cell r="CP1249">
            <v>78</v>
          </cell>
          <cell r="CQ1249" t="str">
            <v/>
          </cell>
          <cell r="CR1249">
            <v>0</v>
          </cell>
          <cell r="CS1249">
            <v>82.08</v>
          </cell>
          <cell r="CT1249">
            <v>89.75</v>
          </cell>
          <cell r="CU1249">
            <v>86.5</v>
          </cell>
          <cell r="CV1249">
            <v>83</v>
          </cell>
          <cell r="CW1249" t="str">
            <v/>
          </cell>
          <cell r="CX1249">
            <v>0</v>
          </cell>
          <cell r="CY1249">
            <v>82.44</v>
          </cell>
          <cell r="CZ1249">
            <v>83.75</v>
          </cell>
          <cell r="DA1249">
            <v>76.75</v>
          </cell>
          <cell r="DB1249">
            <v>83</v>
          </cell>
          <cell r="DC1249" t="str">
            <v/>
          </cell>
          <cell r="DD1249">
            <v>0</v>
          </cell>
          <cell r="DE1249">
            <v>91</v>
          </cell>
          <cell r="DF1249">
            <v>81</v>
          </cell>
          <cell r="DG1249">
            <v>81.75</v>
          </cell>
          <cell r="DH1249">
            <v>88</v>
          </cell>
          <cell r="DI1249" t="str">
            <v/>
          </cell>
          <cell r="DJ1249">
            <v>0</v>
          </cell>
          <cell r="DK1249">
            <v>0</v>
          </cell>
          <cell r="DL1249">
            <v>0</v>
          </cell>
          <cell r="DM1249">
            <v>0</v>
          </cell>
          <cell r="DN1249">
            <v>85</v>
          </cell>
          <cell r="DO1249" t="str">
            <v/>
          </cell>
          <cell r="DP1249">
            <v>0</v>
          </cell>
          <cell r="DQ1249">
            <v>89</v>
          </cell>
          <cell r="DR1249">
            <v>85.5</v>
          </cell>
          <cell r="DS1249">
            <v>91.5</v>
          </cell>
          <cell r="DT1249">
            <v>82</v>
          </cell>
          <cell r="DU1249" t="str">
            <v/>
          </cell>
          <cell r="DV1249">
            <v>0</v>
          </cell>
          <cell r="DW1249">
            <v>91</v>
          </cell>
          <cell r="DX1249">
            <v>86.75</v>
          </cell>
          <cell r="DY1249">
            <v>79.75</v>
          </cell>
          <cell r="DZ1249">
            <v>85</v>
          </cell>
          <cell r="EA1249" t="str">
            <v/>
          </cell>
          <cell r="EB1249">
            <v>0</v>
          </cell>
          <cell r="EC1249">
            <v>79.78</v>
          </cell>
          <cell r="ED1249">
            <v>78.25</v>
          </cell>
          <cell r="EE1249">
            <v>84.25</v>
          </cell>
          <cell r="EF1249">
            <v>77</v>
          </cell>
          <cell r="EG1249" t="str">
            <v/>
          </cell>
          <cell r="EH1249">
            <v>0</v>
          </cell>
          <cell r="EI1249">
            <v>78.5</v>
          </cell>
          <cell r="EJ1249">
            <v>74.75</v>
          </cell>
          <cell r="EK1249">
            <v>74.5</v>
          </cell>
          <cell r="EL1249">
            <v>76</v>
          </cell>
          <cell r="EM1249" t="str">
            <v/>
          </cell>
          <cell r="EN1249">
            <v>0</v>
          </cell>
          <cell r="EO1249">
            <v>78.5</v>
          </cell>
          <cell r="EP1249">
            <v>74.75</v>
          </cell>
          <cell r="EQ1249">
            <v>74.5</v>
          </cell>
          <cell r="ER1249">
            <v>76</v>
          </cell>
          <cell r="ES1249" t="str">
            <v/>
          </cell>
          <cell r="ET1249">
            <v>0</v>
          </cell>
          <cell r="EU1249">
            <v>78.5</v>
          </cell>
          <cell r="EV1249">
            <v>74.75</v>
          </cell>
          <cell r="EW1249">
            <v>74.5</v>
          </cell>
          <cell r="EX1249">
            <v>76</v>
          </cell>
          <cell r="EY1249" t="str">
            <v/>
          </cell>
          <cell r="EZ1249">
            <v>0</v>
          </cell>
          <cell r="FA1249">
            <v>79.33</v>
          </cell>
          <cell r="FB1249">
            <v>71.25</v>
          </cell>
          <cell r="FC1249">
            <v>79</v>
          </cell>
          <cell r="FD1249">
            <v>72</v>
          </cell>
          <cell r="FE1249" t="str">
            <v/>
          </cell>
          <cell r="FF1249">
            <v>0</v>
          </cell>
          <cell r="FG1249">
            <v>79.33</v>
          </cell>
          <cell r="FH1249">
            <v>71.25</v>
          </cell>
          <cell r="FI1249">
            <v>79</v>
          </cell>
          <cell r="FJ1249">
            <v>72</v>
          </cell>
          <cell r="FK1249" t="str">
            <v/>
          </cell>
          <cell r="FL1249">
            <v>0</v>
          </cell>
          <cell r="FM1249">
            <v>79.33</v>
          </cell>
          <cell r="FN1249">
            <v>71.25</v>
          </cell>
          <cell r="FO1249">
            <v>79</v>
          </cell>
          <cell r="FP1249">
            <v>72</v>
          </cell>
          <cell r="FQ1249" t="str">
            <v/>
          </cell>
          <cell r="FR1249">
            <v>0</v>
          </cell>
          <cell r="FS1249">
            <v>79.33</v>
          </cell>
          <cell r="FT1249">
            <v>71.25</v>
          </cell>
          <cell r="FU1249">
            <v>79</v>
          </cell>
          <cell r="FV1249">
            <v>72</v>
          </cell>
          <cell r="FW1249" t="str">
            <v/>
          </cell>
          <cell r="FX1249">
            <v>0</v>
          </cell>
          <cell r="FY1249">
            <v>79.33</v>
          </cell>
          <cell r="FZ1249">
            <v>71.25</v>
          </cell>
          <cell r="GA1249">
            <v>79</v>
          </cell>
          <cell r="GB1249">
            <v>72</v>
          </cell>
          <cell r="GC1249" t="str">
            <v/>
          </cell>
          <cell r="GD1249">
            <v>0</v>
          </cell>
          <cell r="GE1249">
            <v>79.33</v>
          </cell>
          <cell r="GF1249">
            <v>71.25</v>
          </cell>
          <cell r="GG1249">
            <v>79</v>
          </cell>
          <cell r="GH1249">
            <v>72</v>
          </cell>
          <cell r="GI1249" t="str">
            <v/>
          </cell>
          <cell r="GJ1249">
            <v>0</v>
          </cell>
          <cell r="GK1249">
            <v>79.33</v>
          </cell>
          <cell r="GL1249">
            <v>71.25</v>
          </cell>
          <cell r="GM1249">
            <v>79</v>
          </cell>
          <cell r="GN1249">
            <v>72</v>
          </cell>
          <cell r="GO1249" t="str">
            <v/>
          </cell>
          <cell r="GP1249">
            <v>0</v>
          </cell>
          <cell r="GQ1249">
            <v>79.33</v>
          </cell>
          <cell r="GR1249">
            <v>71.25</v>
          </cell>
          <cell r="GS1249">
            <v>79</v>
          </cell>
          <cell r="GT1249">
            <v>72</v>
          </cell>
          <cell r="GU1249" t="str">
            <v/>
          </cell>
          <cell r="GV1249">
            <v>0</v>
          </cell>
          <cell r="GW1249">
            <v>81.92</v>
          </cell>
          <cell r="GX1249">
            <v>78.75</v>
          </cell>
          <cell r="GY1249">
            <v>70</v>
          </cell>
          <cell r="GZ1249">
            <v>78</v>
          </cell>
          <cell r="HA1249" t="str">
            <v>EKO-L</v>
          </cell>
          <cell r="HB1249">
            <v>0</v>
          </cell>
          <cell r="HC1249">
            <v>83.83</v>
          </cell>
          <cell r="HD1249">
            <v>75.75</v>
          </cell>
          <cell r="HE1249">
            <v>77.5</v>
          </cell>
          <cell r="HF1249">
            <v>79</v>
          </cell>
          <cell r="HH1249">
            <v>0</v>
          </cell>
          <cell r="HM1249" t="str">
            <v/>
          </cell>
          <cell r="HN1249" t="str">
            <v/>
          </cell>
          <cell r="HS1249">
            <v>0</v>
          </cell>
          <cell r="HT1249" t="str">
            <v>PKN</v>
          </cell>
          <cell r="HU1249">
            <v>0</v>
          </cell>
          <cell r="HV1249" t="str">
            <v>IND</v>
          </cell>
          <cell r="HW1249">
            <v>0</v>
          </cell>
          <cell r="HX1249" t="str">
            <v>MAT-W</v>
          </cell>
          <cell r="HY1249">
            <v>0</v>
          </cell>
          <cell r="HZ1249" t="str">
            <v>SEJ-W</v>
          </cell>
          <cell r="IA1249">
            <v>0</v>
          </cell>
          <cell r="IB1249" t="str">
            <v>IGR-W</v>
          </cell>
          <cell r="IC1249">
            <v>0</v>
          </cell>
          <cell r="ID1249" t="str">
            <v>SBO</v>
          </cell>
          <cell r="IE1249">
            <v>0</v>
          </cell>
          <cell r="IF1249" t="str">
            <v>PJO</v>
          </cell>
          <cell r="IG1249">
            <v>0</v>
          </cell>
          <cell r="IH1249" t="str">
            <v>PRA</v>
          </cell>
          <cell r="II1249">
            <v>0</v>
          </cell>
          <cell r="IJ1249" t="str">
            <v>JAW</v>
          </cell>
          <cell r="IK1249">
            <v>0</v>
          </cell>
          <cell r="IL1249" t="str">
            <v>ARB</v>
          </cell>
          <cell r="IM1249">
            <v>0</v>
          </cell>
          <cell r="IN1249" t="str">
            <v>PKM</v>
          </cell>
          <cell r="IO1249">
            <v>0</v>
          </cell>
          <cell r="IP1249" t="str">
            <v>MAT-P</v>
          </cell>
          <cell r="IQ1249">
            <v>0</v>
          </cell>
          <cell r="IR1249" t="str">
            <v>BIO-P</v>
          </cell>
          <cell r="IS1249">
            <v>0</v>
          </cell>
          <cell r="IT1249" t="str">
            <v>FIS-P</v>
          </cell>
          <cell r="IU1249">
            <v>0</v>
          </cell>
          <cell r="IV1249" t="str">
            <v>KIM-P</v>
          </cell>
          <cell r="IW1249">
            <v>0</v>
          </cell>
          <cell r="IX1249" t="str">
            <v>EKO-L</v>
          </cell>
          <cell r="IY1249">
            <v>0</v>
          </cell>
          <cell r="JA1249">
            <v>0</v>
          </cell>
        </row>
        <row r="1250">
          <cell r="AB1250" t="str">
            <v/>
          </cell>
          <cell r="AC1250">
            <v>13</v>
          </cell>
          <cell r="AI1250" t="str">
            <v/>
          </cell>
          <cell r="AJ1250">
            <v>0</v>
          </cell>
          <cell r="AK1250">
            <v>83.25</v>
          </cell>
          <cell r="AL1250">
            <v>84.5</v>
          </cell>
          <cell r="AM1250">
            <v>88</v>
          </cell>
          <cell r="AN1250">
            <v>80</v>
          </cell>
          <cell r="AO1250" t="str">
            <v/>
          </cell>
          <cell r="AP1250">
            <v>0</v>
          </cell>
          <cell r="AQ1250">
            <v>85</v>
          </cell>
          <cell r="AR1250">
            <v>0</v>
          </cell>
          <cell r="AS1250">
            <v>78.5</v>
          </cell>
          <cell r="AT1250">
            <v>81</v>
          </cell>
          <cell r="AU1250" t="str">
            <v/>
          </cell>
          <cell r="AV1250">
            <v>0</v>
          </cell>
          <cell r="AW1250">
            <v>81.83</v>
          </cell>
          <cell r="AX1250">
            <v>84</v>
          </cell>
          <cell r="AY1250">
            <v>88</v>
          </cell>
          <cell r="AZ1250">
            <v>80</v>
          </cell>
          <cell r="BA1250" t="str">
            <v/>
          </cell>
          <cell r="BB1250">
            <v>0</v>
          </cell>
          <cell r="BC1250">
            <v>86.75</v>
          </cell>
          <cell r="BD1250">
            <v>84.5</v>
          </cell>
          <cell r="BE1250">
            <v>88</v>
          </cell>
          <cell r="BF1250">
            <v>82</v>
          </cell>
          <cell r="BG1250" t="str">
            <v/>
          </cell>
          <cell r="BH1250">
            <v>0</v>
          </cell>
          <cell r="BI1250">
            <v>84.33</v>
          </cell>
          <cell r="BJ1250">
            <v>80</v>
          </cell>
          <cell r="BK1250">
            <v>77.75</v>
          </cell>
          <cell r="BL1250">
            <v>78</v>
          </cell>
          <cell r="BM1250" t="str">
            <v/>
          </cell>
          <cell r="BN1250">
            <v>0</v>
          </cell>
          <cell r="BO1250">
            <v>81.13</v>
          </cell>
          <cell r="BP1250">
            <v>78.25</v>
          </cell>
          <cell r="BQ1250">
            <v>77.75</v>
          </cell>
          <cell r="BR1250">
            <v>85</v>
          </cell>
          <cell r="BS1250" t="str">
            <v/>
          </cell>
          <cell r="BT1250">
            <v>0</v>
          </cell>
          <cell r="BU1250">
            <v>86.5</v>
          </cell>
          <cell r="BV1250">
            <v>84.25</v>
          </cell>
          <cell r="BW1250">
            <v>88.5</v>
          </cell>
          <cell r="BX1250">
            <v>88</v>
          </cell>
          <cell r="BY1250" t="str">
            <v/>
          </cell>
          <cell r="BZ1250">
            <v>0</v>
          </cell>
          <cell r="CA1250">
            <v>86.78</v>
          </cell>
          <cell r="CB1250">
            <v>81.75</v>
          </cell>
          <cell r="CC1250">
            <v>81</v>
          </cell>
          <cell r="CD1250">
            <v>82</v>
          </cell>
          <cell r="CE1250" t="str">
            <v/>
          </cell>
          <cell r="CF1250">
            <v>0</v>
          </cell>
          <cell r="CG1250">
            <v>86.25</v>
          </cell>
          <cell r="CH1250">
            <v>76.25</v>
          </cell>
          <cell r="CI1250">
            <v>78</v>
          </cell>
          <cell r="CJ1250">
            <v>82</v>
          </cell>
          <cell r="CK1250" t="str">
            <v/>
          </cell>
          <cell r="CL1250">
            <v>0</v>
          </cell>
          <cell r="CM1250">
            <v>76.17</v>
          </cell>
          <cell r="CN1250">
            <v>83.5</v>
          </cell>
          <cell r="CO1250">
            <v>80</v>
          </cell>
          <cell r="CP1250">
            <v>78</v>
          </cell>
          <cell r="CQ1250" t="str">
            <v/>
          </cell>
          <cell r="CR1250">
            <v>0</v>
          </cell>
          <cell r="CS1250">
            <v>82.08</v>
          </cell>
          <cell r="CT1250">
            <v>89.75</v>
          </cell>
          <cell r="CU1250">
            <v>86.5</v>
          </cell>
          <cell r="CV1250">
            <v>83</v>
          </cell>
          <cell r="CW1250" t="str">
            <v/>
          </cell>
          <cell r="CX1250">
            <v>0</v>
          </cell>
          <cell r="CY1250">
            <v>82.44</v>
          </cell>
          <cell r="CZ1250">
            <v>83.75</v>
          </cell>
          <cell r="DA1250">
            <v>76.75</v>
          </cell>
          <cell r="DB1250">
            <v>83</v>
          </cell>
          <cell r="DC1250" t="str">
            <v/>
          </cell>
          <cell r="DD1250">
            <v>0</v>
          </cell>
          <cell r="DE1250">
            <v>91</v>
          </cell>
          <cell r="DF1250">
            <v>81</v>
          </cell>
          <cell r="DG1250">
            <v>81.75</v>
          </cell>
          <cell r="DH1250">
            <v>88</v>
          </cell>
          <cell r="DI1250" t="str">
            <v/>
          </cell>
          <cell r="DJ1250">
            <v>0</v>
          </cell>
          <cell r="DK1250">
            <v>0</v>
          </cell>
          <cell r="DL1250">
            <v>0</v>
          </cell>
          <cell r="DM1250">
            <v>0</v>
          </cell>
          <cell r="DN1250">
            <v>85</v>
          </cell>
          <cell r="DO1250" t="str">
            <v/>
          </cell>
          <cell r="DP1250">
            <v>0</v>
          </cell>
          <cell r="DQ1250">
            <v>89</v>
          </cell>
          <cell r="DR1250">
            <v>85.5</v>
          </cell>
          <cell r="DS1250">
            <v>91.5</v>
          </cell>
          <cell r="DT1250">
            <v>82</v>
          </cell>
          <cell r="DU1250" t="str">
            <v/>
          </cell>
          <cell r="DV1250">
            <v>0</v>
          </cell>
          <cell r="DW1250">
            <v>91</v>
          </cell>
          <cell r="DX1250">
            <v>86.75</v>
          </cell>
          <cell r="DY1250">
            <v>79.75</v>
          </cell>
          <cell r="DZ1250">
            <v>85</v>
          </cell>
          <cell r="EA1250" t="str">
            <v/>
          </cell>
          <cell r="EB1250">
            <v>0</v>
          </cell>
          <cell r="EC1250">
            <v>79.78</v>
          </cell>
          <cell r="ED1250">
            <v>78.25</v>
          </cell>
          <cell r="EE1250">
            <v>84.25</v>
          </cell>
          <cell r="EF1250">
            <v>77</v>
          </cell>
          <cell r="EG1250" t="str">
            <v/>
          </cell>
          <cell r="EH1250">
            <v>0</v>
          </cell>
          <cell r="EI1250">
            <v>78.5</v>
          </cell>
          <cell r="EJ1250">
            <v>74.75</v>
          </cell>
          <cell r="EK1250">
            <v>74.5</v>
          </cell>
          <cell r="EL1250">
            <v>76</v>
          </cell>
          <cell r="EM1250" t="str">
            <v/>
          </cell>
          <cell r="EN1250">
            <v>0</v>
          </cell>
          <cell r="EO1250">
            <v>78.5</v>
          </cell>
          <cell r="EP1250">
            <v>74.75</v>
          </cell>
          <cell r="EQ1250">
            <v>74.5</v>
          </cell>
          <cell r="ER1250">
            <v>76</v>
          </cell>
          <cell r="ES1250" t="str">
            <v/>
          </cell>
          <cell r="ET1250">
            <v>0</v>
          </cell>
          <cell r="EU1250">
            <v>78.5</v>
          </cell>
          <cell r="EV1250">
            <v>74.75</v>
          </cell>
          <cell r="EW1250">
            <v>74.5</v>
          </cell>
          <cell r="EX1250">
            <v>76</v>
          </cell>
          <cell r="EY1250" t="str">
            <v/>
          </cell>
          <cell r="EZ1250">
            <v>0</v>
          </cell>
          <cell r="FA1250">
            <v>79.33</v>
          </cell>
          <cell r="FB1250">
            <v>71.25</v>
          </cell>
          <cell r="FC1250">
            <v>79</v>
          </cell>
          <cell r="FD1250">
            <v>72</v>
          </cell>
          <cell r="FE1250" t="str">
            <v/>
          </cell>
          <cell r="FF1250">
            <v>0</v>
          </cell>
          <cell r="FG1250">
            <v>79.33</v>
          </cell>
          <cell r="FH1250">
            <v>71.25</v>
          </cell>
          <cell r="FI1250">
            <v>79</v>
          </cell>
          <cell r="FJ1250">
            <v>72</v>
          </cell>
          <cell r="FK1250" t="str">
            <v/>
          </cell>
          <cell r="FL1250">
            <v>0</v>
          </cell>
          <cell r="FM1250">
            <v>79.33</v>
          </cell>
          <cell r="FN1250">
            <v>71.25</v>
          </cell>
          <cell r="FO1250">
            <v>79</v>
          </cell>
          <cell r="FP1250">
            <v>72</v>
          </cell>
          <cell r="FQ1250" t="str">
            <v/>
          </cell>
          <cell r="FR1250">
            <v>0</v>
          </cell>
          <cell r="FS1250">
            <v>79.33</v>
          </cell>
          <cell r="FT1250">
            <v>71.25</v>
          </cell>
          <cell r="FU1250">
            <v>79</v>
          </cell>
          <cell r="FV1250">
            <v>72</v>
          </cell>
          <cell r="FW1250" t="str">
            <v/>
          </cell>
          <cell r="FX1250">
            <v>0</v>
          </cell>
          <cell r="FY1250">
            <v>79.33</v>
          </cell>
          <cell r="FZ1250">
            <v>71.25</v>
          </cell>
          <cell r="GA1250">
            <v>79</v>
          </cell>
          <cell r="GB1250">
            <v>72</v>
          </cell>
          <cell r="GC1250" t="str">
            <v/>
          </cell>
          <cell r="GD1250">
            <v>0</v>
          </cell>
          <cell r="GE1250">
            <v>79.33</v>
          </cell>
          <cell r="GF1250">
            <v>71.25</v>
          </cell>
          <cell r="GG1250">
            <v>79</v>
          </cell>
          <cell r="GH1250">
            <v>72</v>
          </cell>
          <cell r="GI1250" t="str">
            <v/>
          </cell>
          <cell r="GJ1250">
            <v>0</v>
          </cell>
          <cell r="GK1250">
            <v>79.33</v>
          </cell>
          <cell r="GL1250">
            <v>71.25</v>
          </cell>
          <cell r="GM1250">
            <v>79</v>
          </cell>
          <cell r="GN1250">
            <v>72</v>
          </cell>
          <cell r="GO1250" t="str">
            <v/>
          </cell>
          <cell r="GP1250">
            <v>0</v>
          </cell>
          <cell r="GQ1250">
            <v>79.33</v>
          </cell>
          <cell r="GR1250">
            <v>71.25</v>
          </cell>
          <cell r="GS1250">
            <v>79</v>
          </cell>
          <cell r="GT1250">
            <v>72</v>
          </cell>
          <cell r="GU1250" t="str">
            <v/>
          </cell>
          <cell r="GV1250">
            <v>0</v>
          </cell>
          <cell r="GW1250">
            <v>81.92</v>
          </cell>
          <cell r="GX1250">
            <v>78.75</v>
          </cell>
          <cell r="GY1250">
            <v>70</v>
          </cell>
          <cell r="GZ1250">
            <v>78</v>
          </cell>
          <cell r="HA1250" t="str">
            <v>EKO-L</v>
          </cell>
          <cell r="HB1250">
            <v>0</v>
          </cell>
          <cell r="HC1250">
            <v>83.83</v>
          </cell>
          <cell r="HD1250">
            <v>75.75</v>
          </cell>
          <cell r="HE1250">
            <v>77.5</v>
          </cell>
          <cell r="HF1250">
            <v>79</v>
          </cell>
          <cell r="HH1250">
            <v>0</v>
          </cell>
          <cell r="HM1250" t="str">
            <v/>
          </cell>
          <cell r="HN1250" t="str">
            <v/>
          </cell>
          <cell r="HS1250">
            <v>0</v>
          </cell>
          <cell r="HT1250" t="str">
            <v>PKN</v>
          </cell>
          <cell r="HU1250">
            <v>0</v>
          </cell>
          <cell r="HV1250" t="str">
            <v>IND</v>
          </cell>
          <cell r="HW1250">
            <v>0</v>
          </cell>
          <cell r="HX1250" t="str">
            <v>MAT-W</v>
          </cell>
          <cell r="HY1250">
            <v>0</v>
          </cell>
          <cell r="HZ1250" t="str">
            <v>SEJ-W</v>
          </cell>
          <cell r="IA1250">
            <v>0</v>
          </cell>
          <cell r="IB1250" t="str">
            <v>IGR-W</v>
          </cell>
          <cell r="IC1250">
            <v>0</v>
          </cell>
          <cell r="ID1250" t="str">
            <v>SBO</v>
          </cell>
          <cell r="IE1250">
            <v>0</v>
          </cell>
          <cell r="IF1250" t="str">
            <v>PJO</v>
          </cell>
          <cell r="IG1250">
            <v>0</v>
          </cell>
          <cell r="IH1250" t="str">
            <v>PRA</v>
          </cell>
          <cell r="II1250">
            <v>0</v>
          </cell>
          <cell r="IJ1250" t="str">
            <v>JAW</v>
          </cell>
          <cell r="IK1250">
            <v>0</v>
          </cell>
          <cell r="IL1250" t="str">
            <v>ARB</v>
          </cell>
          <cell r="IM1250">
            <v>0</v>
          </cell>
          <cell r="IN1250" t="str">
            <v>PKM</v>
          </cell>
          <cell r="IO1250">
            <v>0</v>
          </cell>
          <cell r="IP1250" t="str">
            <v>MAT-P</v>
          </cell>
          <cell r="IQ1250">
            <v>0</v>
          </cell>
          <cell r="IR1250" t="str">
            <v>BIO-P</v>
          </cell>
          <cell r="IS1250">
            <v>0</v>
          </cell>
          <cell r="IT1250" t="str">
            <v>FIS-P</v>
          </cell>
          <cell r="IU1250">
            <v>0</v>
          </cell>
          <cell r="IV1250" t="str">
            <v>KIM-P</v>
          </cell>
          <cell r="IW1250">
            <v>0</v>
          </cell>
          <cell r="IX1250" t="str">
            <v>EKO-L</v>
          </cell>
          <cell r="IY1250">
            <v>0</v>
          </cell>
          <cell r="JA1250">
            <v>0</v>
          </cell>
        </row>
        <row r="1251">
          <cell r="AB1251" t="str">
            <v/>
          </cell>
          <cell r="AC1251">
            <v>14</v>
          </cell>
          <cell r="AI1251" t="str">
            <v/>
          </cell>
          <cell r="AJ1251">
            <v>0</v>
          </cell>
          <cell r="AK1251">
            <v>83.25</v>
          </cell>
          <cell r="AL1251">
            <v>84.5</v>
          </cell>
          <cell r="AM1251">
            <v>88</v>
          </cell>
          <cell r="AN1251">
            <v>80</v>
          </cell>
          <cell r="AO1251" t="str">
            <v/>
          </cell>
          <cell r="AP1251">
            <v>0</v>
          </cell>
          <cell r="AQ1251">
            <v>85</v>
          </cell>
          <cell r="AR1251">
            <v>0</v>
          </cell>
          <cell r="AS1251">
            <v>78.5</v>
          </cell>
          <cell r="AT1251">
            <v>81</v>
          </cell>
          <cell r="AU1251" t="str">
            <v/>
          </cell>
          <cell r="AV1251">
            <v>0</v>
          </cell>
          <cell r="AW1251">
            <v>81.83</v>
          </cell>
          <cell r="AX1251">
            <v>84</v>
          </cell>
          <cell r="AY1251">
            <v>88</v>
          </cell>
          <cell r="AZ1251">
            <v>80</v>
          </cell>
          <cell r="BA1251" t="str">
            <v/>
          </cell>
          <cell r="BB1251">
            <v>0</v>
          </cell>
          <cell r="BC1251">
            <v>86.75</v>
          </cell>
          <cell r="BD1251">
            <v>84.5</v>
          </cell>
          <cell r="BE1251">
            <v>88</v>
          </cell>
          <cell r="BF1251">
            <v>82</v>
          </cell>
          <cell r="BG1251" t="str">
            <v/>
          </cell>
          <cell r="BH1251">
            <v>0</v>
          </cell>
          <cell r="BI1251">
            <v>84.33</v>
          </cell>
          <cell r="BJ1251">
            <v>80</v>
          </cell>
          <cell r="BK1251">
            <v>77.75</v>
          </cell>
          <cell r="BL1251">
            <v>78</v>
          </cell>
          <cell r="BM1251" t="str">
            <v/>
          </cell>
          <cell r="BN1251">
            <v>0</v>
          </cell>
          <cell r="BO1251">
            <v>81.13</v>
          </cell>
          <cell r="BP1251">
            <v>78.25</v>
          </cell>
          <cell r="BQ1251">
            <v>77.75</v>
          </cell>
          <cell r="BR1251">
            <v>85</v>
          </cell>
          <cell r="BS1251" t="str">
            <v/>
          </cell>
          <cell r="BT1251">
            <v>0</v>
          </cell>
          <cell r="BU1251">
            <v>86.5</v>
          </cell>
          <cell r="BV1251">
            <v>84.25</v>
          </cell>
          <cell r="BW1251">
            <v>88.5</v>
          </cell>
          <cell r="BX1251">
            <v>88</v>
          </cell>
          <cell r="BY1251" t="str">
            <v/>
          </cell>
          <cell r="BZ1251">
            <v>0</v>
          </cell>
          <cell r="CA1251">
            <v>86.78</v>
          </cell>
          <cell r="CB1251">
            <v>81.75</v>
          </cell>
          <cell r="CC1251">
            <v>81</v>
          </cell>
          <cell r="CD1251">
            <v>82</v>
          </cell>
          <cell r="CE1251" t="str">
            <v/>
          </cell>
          <cell r="CF1251">
            <v>0</v>
          </cell>
          <cell r="CG1251">
            <v>86.25</v>
          </cell>
          <cell r="CH1251">
            <v>76.25</v>
          </cell>
          <cell r="CI1251">
            <v>78</v>
          </cell>
          <cell r="CJ1251">
            <v>82</v>
          </cell>
          <cell r="CK1251" t="str">
            <v/>
          </cell>
          <cell r="CL1251">
            <v>0</v>
          </cell>
          <cell r="CM1251">
            <v>76.17</v>
          </cell>
          <cell r="CN1251">
            <v>83.5</v>
          </cell>
          <cell r="CO1251">
            <v>80</v>
          </cell>
          <cell r="CP1251">
            <v>78</v>
          </cell>
          <cell r="CQ1251" t="str">
            <v/>
          </cell>
          <cell r="CR1251">
            <v>0</v>
          </cell>
          <cell r="CS1251">
            <v>82.08</v>
          </cell>
          <cell r="CT1251">
            <v>89.75</v>
          </cell>
          <cell r="CU1251">
            <v>86.5</v>
          </cell>
          <cell r="CV1251">
            <v>83</v>
          </cell>
          <cell r="CW1251" t="str">
            <v/>
          </cell>
          <cell r="CX1251">
            <v>0</v>
          </cell>
          <cell r="CY1251">
            <v>82.44</v>
          </cell>
          <cell r="CZ1251">
            <v>83.75</v>
          </cell>
          <cell r="DA1251">
            <v>76.75</v>
          </cell>
          <cell r="DB1251">
            <v>83</v>
          </cell>
          <cell r="DC1251" t="str">
            <v/>
          </cell>
          <cell r="DD1251">
            <v>0</v>
          </cell>
          <cell r="DE1251">
            <v>91</v>
          </cell>
          <cell r="DF1251">
            <v>81</v>
          </cell>
          <cell r="DG1251">
            <v>81.75</v>
          </cell>
          <cell r="DH1251">
            <v>88</v>
          </cell>
          <cell r="DI1251" t="str">
            <v/>
          </cell>
          <cell r="DJ1251">
            <v>0</v>
          </cell>
          <cell r="DK1251">
            <v>0</v>
          </cell>
          <cell r="DL1251">
            <v>0</v>
          </cell>
          <cell r="DM1251">
            <v>0</v>
          </cell>
          <cell r="DN1251">
            <v>85</v>
          </cell>
          <cell r="DO1251" t="str">
            <v/>
          </cell>
          <cell r="DP1251">
            <v>0</v>
          </cell>
          <cell r="DQ1251">
            <v>89</v>
          </cell>
          <cell r="DR1251">
            <v>85.5</v>
          </cell>
          <cell r="DS1251">
            <v>91.5</v>
          </cell>
          <cell r="DT1251">
            <v>82</v>
          </cell>
          <cell r="DU1251" t="str">
            <v/>
          </cell>
          <cell r="DV1251">
            <v>0</v>
          </cell>
          <cell r="DW1251">
            <v>91</v>
          </cell>
          <cell r="DX1251">
            <v>86.75</v>
          </cell>
          <cell r="DY1251">
            <v>79.75</v>
          </cell>
          <cell r="DZ1251">
            <v>85</v>
          </cell>
          <cell r="EA1251" t="str">
            <v/>
          </cell>
          <cell r="EB1251">
            <v>0</v>
          </cell>
          <cell r="EC1251">
            <v>79.78</v>
          </cell>
          <cell r="ED1251">
            <v>78.25</v>
          </cell>
          <cell r="EE1251">
            <v>84.25</v>
          </cell>
          <cell r="EF1251">
            <v>77</v>
          </cell>
          <cell r="EG1251" t="str">
            <v/>
          </cell>
          <cell r="EH1251">
            <v>0</v>
          </cell>
          <cell r="EI1251">
            <v>78.5</v>
          </cell>
          <cell r="EJ1251">
            <v>74.75</v>
          </cell>
          <cell r="EK1251">
            <v>74.5</v>
          </cell>
          <cell r="EL1251">
            <v>76</v>
          </cell>
          <cell r="EM1251" t="str">
            <v/>
          </cell>
          <cell r="EN1251">
            <v>0</v>
          </cell>
          <cell r="EO1251">
            <v>78.5</v>
          </cell>
          <cell r="EP1251">
            <v>74.75</v>
          </cell>
          <cell r="EQ1251">
            <v>74.5</v>
          </cell>
          <cell r="ER1251">
            <v>76</v>
          </cell>
          <cell r="ES1251" t="str">
            <v/>
          </cell>
          <cell r="ET1251">
            <v>0</v>
          </cell>
          <cell r="EU1251">
            <v>78.5</v>
          </cell>
          <cell r="EV1251">
            <v>74.75</v>
          </cell>
          <cell r="EW1251">
            <v>74.5</v>
          </cell>
          <cell r="EX1251">
            <v>76</v>
          </cell>
          <cell r="EY1251" t="str">
            <v/>
          </cell>
          <cell r="EZ1251">
            <v>0</v>
          </cell>
          <cell r="FA1251">
            <v>79.33</v>
          </cell>
          <cell r="FB1251">
            <v>71.25</v>
          </cell>
          <cell r="FC1251">
            <v>79</v>
          </cell>
          <cell r="FD1251">
            <v>72</v>
          </cell>
          <cell r="FE1251" t="str">
            <v/>
          </cell>
          <cell r="FF1251">
            <v>0</v>
          </cell>
          <cell r="FG1251">
            <v>79.33</v>
          </cell>
          <cell r="FH1251">
            <v>71.25</v>
          </cell>
          <cell r="FI1251">
            <v>79</v>
          </cell>
          <cell r="FJ1251">
            <v>72</v>
          </cell>
          <cell r="FK1251" t="str">
            <v/>
          </cell>
          <cell r="FL1251">
            <v>0</v>
          </cell>
          <cell r="FM1251">
            <v>79.33</v>
          </cell>
          <cell r="FN1251">
            <v>71.25</v>
          </cell>
          <cell r="FO1251">
            <v>79</v>
          </cell>
          <cell r="FP1251">
            <v>72</v>
          </cell>
          <cell r="FQ1251" t="str">
            <v/>
          </cell>
          <cell r="FR1251">
            <v>0</v>
          </cell>
          <cell r="FS1251">
            <v>79.33</v>
          </cell>
          <cell r="FT1251">
            <v>71.25</v>
          </cell>
          <cell r="FU1251">
            <v>79</v>
          </cell>
          <cell r="FV1251">
            <v>72</v>
          </cell>
          <cell r="FW1251" t="str">
            <v/>
          </cell>
          <cell r="FX1251">
            <v>0</v>
          </cell>
          <cell r="FY1251">
            <v>79.33</v>
          </cell>
          <cell r="FZ1251">
            <v>71.25</v>
          </cell>
          <cell r="GA1251">
            <v>79</v>
          </cell>
          <cell r="GB1251">
            <v>72</v>
          </cell>
          <cell r="GC1251" t="str">
            <v/>
          </cell>
          <cell r="GD1251">
            <v>0</v>
          </cell>
          <cell r="GE1251">
            <v>79.33</v>
          </cell>
          <cell r="GF1251">
            <v>71.25</v>
          </cell>
          <cell r="GG1251">
            <v>79</v>
          </cell>
          <cell r="GH1251">
            <v>72</v>
          </cell>
          <cell r="GI1251" t="str">
            <v/>
          </cell>
          <cell r="GJ1251">
            <v>0</v>
          </cell>
          <cell r="GK1251">
            <v>79.33</v>
          </cell>
          <cell r="GL1251">
            <v>71.25</v>
          </cell>
          <cell r="GM1251">
            <v>79</v>
          </cell>
          <cell r="GN1251">
            <v>72</v>
          </cell>
          <cell r="GO1251" t="str">
            <v/>
          </cell>
          <cell r="GP1251">
            <v>0</v>
          </cell>
          <cell r="GQ1251">
            <v>79.33</v>
          </cell>
          <cell r="GR1251">
            <v>71.25</v>
          </cell>
          <cell r="GS1251">
            <v>79</v>
          </cell>
          <cell r="GT1251">
            <v>72</v>
          </cell>
          <cell r="GU1251" t="str">
            <v/>
          </cell>
          <cell r="GV1251">
            <v>0</v>
          </cell>
          <cell r="GW1251">
            <v>81.92</v>
          </cell>
          <cell r="GX1251">
            <v>78.75</v>
          </cell>
          <cell r="GY1251">
            <v>70</v>
          </cell>
          <cell r="GZ1251">
            <v>78</v>
          </cell>
          <cell r="HA1251" t="str">
            <v>EKO-L</v>
          </cell>
          <cell r="HB1251">
            <v>0</v>
          </cell>
          <cell r="HC1251">
            <v>83.83</v>
          </cell>
          <cell r="HD1251">
            <v>75.75</v>
          </cell>
          <cell r="HE1251">
            <v>77.5</v>
          </cell>
          <cell r="HF1251">
            <v>79</v>
          </cell>
          <cell r="HH1251">
            <v>0</v>
          </cell>
          <cell r="HM1251" t="str">
            <v/>
          </cell>
          <cell r="HN1251" t="str">
            <v/>
          </cell>
          <cell r="HS1251">
            <v>0</v>
          </cell>
          <cell r="HT1251" t="str">
            <v>PKN</v>
          </cell>
          <cell r="HU1251">
            <v>0</v>
          </cell>
          <cell r="HV1251" t="str">
            <v>IND</v>
          </cell>
          <cell r="HW1251">
            <v>0</v>
          </cell>
          <cell r="HX1251" t="str">
            <v>MAT-W</v>
          </cell>
          <cell r="HY1251">
            <v>0</v>
          </cell>
          <cell r="HZ1251" t="str">
            <v>SEJ-W</v>
          </cell>
          <cell r="IA1251">
            <v>0</v>
          </cell>
          <cell r="IB1251" t="str">
            <v>IGR-W</v>
          </cell>
          <cell r="IC1251">
            <v>0</v>
          </cell>
          <cell r="ID1251" t="str">
            <v>SBO</v>
          </cell>
          <cell r="IE1251">
            <v>0</v>
          </cell>
          <cell r="IF1251" t="str">
            <v>PJO</v>
          </cell>
          <cell r="IG1251">
            <v>0</v>
          </cell>
          <cell r="IH1251" t="str">
            <v>PRA</v>
          </cell>
          <cell r="II1251">
            <v>0</v>
          </cell>
          <cell r="IJ1251" t="str">
            <v>JAW</v>
          </cell>
          <cell r="IK1251">
            <v>0</v>
          </cell>
          <cell r="IL1251" t="str">
            <v>ARB</v>
          </cell>
          <cell r="IM1251">
            <v>0</v>
          </cell>
          <cell r="IN1251" t="str">
            <v>PKM</v>
          </cell>
          <cell r="IO1251">
            <v>0</v>
          </cell>
          <cell r="IP1251" t="str">
            <v>MAT-P</v>
          </cell>
          <cell r="IQ1251">
            <v>0</v>
          </cell>
          <cell r="IR1251" t="str">
            <v>BIO-P</v>
          </cell>
          <cell r="IS1251">
            <v>0</v>
          </cell>
          <cell r="IT1251" t="str">
            <v>FIS-P</v>
          </cell>
          <cell r="IU1251">
            <v>0</v>
          </cell>
          <cell r="IV1251" t="str">
            <v>KIM-P</v>
          </cell>
          <cell r="IW1251">
            <v>0</v>
          </cell>
          <cell r="IX1251" t="str">
            <v>EKO-L</v>
          </cell>
          <cell r="IY1251">
            <v>0</v>
          </cell>
          <cell r="JA1251">
            <v>0</v>
          </cell>
        </row>
        <row r="1252">
          <cell r="AB1252" t="str">
            <v/>
          </cell>
          <cell r="AC1252">
            <v>15</v>
          </cell>
          <cell r="AI1252" t="str">
            <v/>
          </cell>
          <cell r="AJ1252">
            <v>0</v>
          </cell>
          <cell r="AK1252">
            <v>83.25</v>
          </cell>
          <cell r="AL1252">
            <v>84.5</v>
          </cell>
          <cell r="AM1252">
            <v>88</v>
          </cell>
          <cell r="AN1252">
            <v>80</v>
          </cell>
          <cell r="AO1252" t="str">
            <v/>
          </cell>
          <cell r="AP1252">
            <v>0</v>
          </cell>
          <cell r="AQ1252">
            <v>85</v>
          </cell>
          <cell r="AR1252">
            <v>0</v>
          </cell>
          <cell r="AS1252">
            <v>78.5</v>
          </cell>
          <cell r="AT1252">
            <v>81</v>
          </cell>
          <cell r="AU1252" t="str">
            <v/>
          </cell>
          <cell r="AV1252">
            <v>0</v>
          </cell>
          <cell r="AW1252">
            <v>81.83</v>
          </cell>
          <cell r="AX1252">
            <v>84</v>
          </cell>
          <cell r="AY1252">
            <v>88</v>
          </cell>
          <cell r="AZ1252">
            <v>80</v>
          </cell>
          <cell r="BA1252" t="str">
            <v/>
          </cell>
          <cell r="BB1252">
            <v>0</v>
          </cell>
          <cell r="BC1252">
            <v>86.75</v>
          </cell>
          <cell r="BD1252">
            <v>84.5</v>
          </cell>
          <cell r="BE1252">
            <v>88</v>
          </cell>
          <cell r="BF1252">
            <v>82</v>
          </cell>
          <cell r="BG1252" t="str">
            <v/>
          </cell>
          <cell r="BH1252">
            <v>0</v>
          </cell>
          <cell r="BI1252">
            <v>84.33</v>
          </cell>
          <cell r="BJ1252">
            <v>80</v>
          </cell>
          <cell r="BK1252">
            <v>77.75</v>
          </cell>
          <cell r="BL1252">
            <v>78</v>
          </cell>
          <cell r="BM1252" t="str">
            <v/>
          </cell>
          <cell r="BN1252">
            <v>0</v>
          </cell>
          <cell r="BO1252">
            <v>81.13</v>
          </cell>
          <cell r="BP1252">
            <v>78.25</v>
          </cell>
          <cell r="BQ1252">
            <v>77.75</v>
          </cell>
          <cell r="BR1252">
            <v>85</v>
          </cell>
          <cell r="BS1252" t="str">
            <v/>
          </cell>
          <cell r="BT1252">
            <v>0</v>
          </cell>
          <cell r="BU1252">
            <v>86.5</v>
          </cell>
          <cell r="BV1252">
            <v>84.25</v>
          </cell>
          <cell r="BW1252">
            <v>88.5</v>
          </cell>
          <cell r="BX1252">
            <v>88</v>
          </cell>
          <cell r="BY1252" t="str">
            <v/>
          </cell>
          <cell r="BZ1252">
            <v>0</v>
          </cell>
          <cell r="CA1252">
            <v>86.78</v>
          </cell>
          <cell r="CB1252">
            <v>81.75</v>
          </cell>
          <cell r="CC1252">
            <v>81</v>
          </cell>
          <cell r="CD1252">
            <v>82</v>
          </cell>
          <cell r="CE1252" t="str">
            <v/>
          </cell>
          <cell r="CF1252">
            <v>0</v>
          </cell>
          <cell r="CG1252">
            <v>86.25</v>
          </cell>
          <cell r="CH1252">
            <v>76.25</v>
          </cell>
          <cell r="CI1252">
            <v>78</v>
          </cell>
          <cell r="CJ1252">
            <v>82</v>
          </cell>
          <cell r="CK1252" t="str">
            <v/>
          </cell>
          <cell r="CL1252">
            <v>0</v>
          </cell>
          <cell r="CM1252">
            <v>76.17</v>
          </cell>
          <cell r="CN1252">
            <v>83.5</v>
          </cell>
          <cell r="CO1252">
            <v>80</v>
          </cell>
          <cell r="CP1252">
            <v>78</v>
          </cell>
          <cell r="CQ1252" t="str">
            <v/>
          </cell>
          <cell r="CR1252">
            <v>0</v>
          </cell>
          <cell r="CS1252">
            <v>82.08</v>
          </cell>
          <cell r="CT1252">
            <v>89.75</v>
          </cell>
          <cell r="CU1252">
            <v>86.5</v>
          </cell>
          <cell r="CV1252">
            <v>83</v>
          </cell>
          <cell r="CW1252" t="str">
            <v/>
          </cell>
          <cell r="CX1252">
            <v>0</v>
          </cell>
          <cell r="CY1252">
            <v>82.44</v>
          </cell>
          <cell r="CZ1252">
            <v>83.75</v>
          </cell>
          <cell r="DA1252">
            <v>76.75</v>
          </cell>
          <cell r="DB1252">
            <v>83</v>
          </cell>
          <cell r="DC1252" t="str">
            <v/>
          </cell>
          <cell r="DD1252">
            <v>0</v>
          </cell>
          <cell r="DE1252">
            <v>91</v>
          </cell>
          <cell r="DF1252">
            <v>81</v>
          </cell>
          <cell r="DG1252">
            <v>81.75</v>
          </cell>
          <cell r="DH1252">
            <v>88</v>
          </cell>
          <cell r="DI1252" t="str">
            <v/>
          </cell>
          <cell r="DJ1252">
            <v>0</v>
          </cell>
          <cell r="DK1252">
            <v>0</v>
          </cell>
          <cell r="DL1252">
            <v>0</v>
          </cell>
          <cell r="DM1252">
            <v>0</v>
          </cell>
          <cell r="DN1252">
            <v>85</v>
          </cell>
          <cell r="DO1252" t="str">
            <v/>
          </cell>
          <cell r="DP1252">
            <v>0</v>
          </cell>
          <cell r="DQ1252">
            <v>89</v>
          </cell>
          <cell r="DR1252">
            <v>85.5</v>
          </cell>
          <cell r="DS1252">
            <v>91.5</v>
          </cell>
          <cell r="DT1252">
            <v>82</v>
          </cell>
          <cell r="DU1252" t="str">
            <v/>
          </cell>
          <cell r="DV1252">
            <v>0</v>
          </cell>
          <cell r="DW1252">
            <v>91</v>
          </cell>
          <cell r="DX1252">
            <v>86.75</v>
          </cell>
          <cell r="DY1252">
            <v>79.75</v>
          </cell>
          <cell r="DZ1252">
            <v>85</v>
          </cell>
          <cell r="EA1252" t="str">
            <v/>
          </cell>
          <cell r="EB1252">
            <v>0</v>
          </cell>
          <cell r="EC1252">
            <v>79.78</v>
          </cell>
          <cell r="ED1252">
            <v>78.25</v>
          </cell>
          <cell r="EE1252">
            <v>84.25</v>
          </cell>
          <cell r="EF1252">
            <v>77</v>
          </cell>
          <cell r="EG1252" t="str">
            <v/>
          </cell>
          <cell r="EH1252">
            <v>0</v>
          </cell>
          <cell r="EI1252">
            <v>78.5</v>
          </cell>
          <cell r="EJ1252">
            <v>74.75</v>
          </cell>
          <cell r="EK1252">
            <v>74.5</v>
          </cell>
          <cell r="EL1252">
            <v>76</v>
          </cell>
          <cell r="EM1252" t="str">
            <v/>
          </cell>
          <cell r="EN1252">
            <v>0</v>
          </cell>
          <cell r="EO1252">
            <v>78.5</v>
          </cell>
          <cell r="EP1252">
            <v>74.75</v>
          </cell>
          <cell r="EQ1252">
            <v>74.5</v>
          </cell>
          <cell r="ER1252">
            <v>76</v>
          </cell>
          <cell r="ES1252" t="str">
            <v/>
          </cell>
          <cell r="ET1252">
            <v>0</v>
          </cell>
          <cell r="EU1252">
            <v>78.5</v>
          </cell>
          <cell r="EV1252">
            <v>74.75</v>
          </cell>
          <cell r="EW1252">
            <v>74.5</v>
          </cell>
          <cell r="EX1252">
            <v>76</v>
          </cell>
          <cell r="EY1252" t="str">
            <v/>
          </cell>
          <cell r="EZ1252">
            <v>0</v>
          </cell>
          <cell r="FA1252">
            <v>79.33</v>
          </cell>
          <cell r="FB1252">
            <v>71.25</v>
          </cell>
          <cell r="FC1252">
            <v>79</v>
          </cell>
          <cell r="FD1252">
            <v>72</v>
          </cell>
          <cell r="FE1252" t="str">
            <v/>
          </cell>
          <cell r="FF1252">
            <v>0</v>
          </cell>
          <cell r="FG1252">
            <v>79.33</v>
          </cell>
          <cell r="FH1252">
            <v>71.25</v>
          </cell>
          <cell r="FI1252">
            <v>79</v>
          </cell>
          <cell r="FJ1252">
            <v>72</v>
          </cell>
          <cell r="FK1252" t="str">
            <v/>
          </cell>
          <cell r="FL1252">
            <v>0</v>
          </cell>
          <cell r="FM1252">
            <v>79.33</v>
          </cell>
          <cell r="FN1252">
            <v>71.25</v>
          </cell>
          <cell r="FO1252">
            <v>79</v>
          </cell>
          <cell r="FP1252">
            <v>72</v>
          </cell>
          <cell r="FQ1252" t="str">
            <v/>
          </cell>
          <cell r="FR1252">
            <v>0</v>
          </cell>
          <cell r="FS1252">
            <v>79.33</v>
          </cell>
          <cell r="FT1252">
            <v>71.25</v>
          </cell>
          <cell r="FU1252">
            <v>79</v>
          </cell>
          <cell r="FV1252">
            <v>72</v>
          </cell>
          <cell r="FW1252" t="str">
            <v/>
          </cell>
          <cell r="FX1252">
            <v>0</v>
          </cell>
          <cell r="FY1252">
            <v>79.33</v>
          </cell>
          <cell r="FZ1252">
            <v>71.25</v>
          </cell>
          <cell r="GA1252">
            <v>79</v>
          </cell>
          <cell r="GB1252">
            <v>72</v>
          </cell>
          <cell r="GC1252" t="str">
            <v/>
          </cell>
          <cell r="GD1252">
            <v>0</v>
          </cell>
          <cell r="GE1252">
            <v>79.33</v>
          </cell>
          <cell r="GF1252">
            <v>71.25</v>
          </cell>
          <cell r="GG1252">
            <v>79</v>
          </cell>
          <cell r="GH1252">
            <v>72</v>
          </cell>
          <cell r="GI1252" t="str">
            <v/>
          </cell>
          <cell r="GJ1252">
            <v>0</v>
          </cell>
          <cell r="GK1252">
            <v>79.33</v>
          </cell>
          <cell r="GL1252">
            <v>71.25</v>
          </cell>
          <cell r="GM1252">
            <v>79</v>
          </cell>
          <cell r="GN1252">
            <v>72</v>
          </cell>
          <cell r="GO1252" t="str">
            <v/>
          </cell>
          <cell r="GP1252">
            <v>0</v>
          </cell>
          <cell r="GQ1252">
            <v>79.33</v>
          </cell>
          <cell r="GR1252">
            <v>71.25</v>
          </cell>
          <cell r="GS1252">
            <v>79</v>
          </cell>
          <cell r="GT1252">
            <v>72</v>
          </cell>
          <cell r="GU1252" t="str">
            <v/>
          </cell>
          <cell r="GV1252">
            <v>0</v>
          </cell>
          <cell r="GW1252">
            <v>81.92</v>
          </cell>
          <cell r="GX1252">
            <v>78.75</v>
          </cell>
          <cell r="GY1252">
            <v>70</v>
          </cell>
          <cell r="GZ1252">
            <v>78</v>
          </cell>
          <cell r="HA1252" t="str">
            <v>EKO-L</v>
          </cell>
          <cell r="HB1252">
            <v>0</v>
          </cell>
          <cell r="HC1252">
            <v>83.83</v>
          </cell>
          <cell r="HD1252">
            <v>75.75</v>
          </cell>
          <cell r="HE1252">
            <v>77.5</v>
          </cell>
          <cell r="HF1252">
            <v>79</v>
          </cell>
          <cell r="HH1252">
            <v>0</v>
          </cell>
          <cell r="HM1252" t="str">
            <v/>
          </cell>
          <cell r="HN1252" t="str">
            <v/>
          </cell>
          <cell r="HS1252">
            <v>0</v>
          </cell>
          <cell r="HT1252" t="str">
            <v>PKN</v>
          </cell>
          <cell r="HU1252">
            <v>0</v>
          </cell>
          <cell r="HV1252" t="str">
            <v>IND</v>
          </cell>
          <cell r="HW1252">
            <v>0</v>
          </cell>
          <cell r="HX1252" t="str">
            <v>MAT-W</v>
          </cell>
          <cell r="HY1252">
            <v>0</v>
          </cell>
          <cell r="HZ1252" t="str">
            <v>SEJ-W</v>
          </cell>
          <cell r="IA1252">
            <v>0</v>
          </cell>
          <cell r="IB1252" t="str">
            <v>IGR-W</v>
          </cell>
          <cell r="IC1252">
            <v>0</v>
          </cell>
          <cell r="ID1252" t="str">
            <v>SBO</v>
          </cell>
          <cell r="IE1252">
            <v>0</v>
          </cell>
          <cell r="IF1252" t="str">
            <v>PJO</v>
          </cell>
          <cell r="IG1252">
            <v>0</v>
          </cell>
          <cell r="IH1252" t="str">
            <v>PRA</v>
          </cell>
          <cell r="II1252">
            <v>0</v>
          </cell>
          <cell r="IJ1252" t="str">
            <v>JAW</v>
          </cell>
          <cell r="IK1252">
            <v>0</v>
          </cell>
          <cell r="IL1252" t="str">
            <v>ARB</v>
          </cell>
          <cell r="IM1252">
            <v>0</v>
          </cell>
          <cell r="IN1252" t="str">
            <v>PKM</v>
          </cell>
          <cell r="IO1252">
            <v>0</v>
          </cell>
          <cell r="IP1252" t="str">
            <v>MAT-P</v>
          </cell>
          <cell r="IQ1252">
            <v>0</v>
          </cell>
          <cell r="IR1252" t="str">
            <v>BIO-P</v>
          </cell>
          <cell r="IS1252">
            <v>0</v>
          </cell>
          <cell r="IT1252" t="str">
            <v>FIS-P</v>
          </cell>
          <cell r="IU1252">
            <v>0</v>
          </cell>
          <cell r="IV1252" t="str">
            <v>KIM-P</v>
          </cell>
          <cell r="IW1252">
            <v>0</v>
          </cell>
          <cell r="IX1252" t="str">
            <v>EKO-L</v>
          </cell>
          <cell r="IY1252">
            <v>0</v>
          </cell>
          <cell r="JA1252">
            <v>0</v>
          </cell>
        </row>
        <row r="1253">
          <cell r="AB1253" t="str">
            <v/>
          </cell>
          <cell r="AC1253">
            <v>16</v>
          </cell>
          <cell r="AI1253" t="str">
            <v/>
          </cell>
          <cell r="AJ1253">
            <v>0</v>
          </cell>
          <cell r="AK1253">
            <v>83.25</v>
          </cell>
          <cell r="AL1253">
            <v>84.5</v>
          </cell>
          <cell r="AM1253">
            <v>88</v>
          </cell>
          <cell r="AN1253">
            <v>80</v>
          </cell>
          <cell r="AO1253" t="str">
            <v/>
          </cell>
          <cell r="AP1253">
            <v>0</v>
          </cell>
          <cell r="AQ1253">
            <v>85</v>
          </cell>
          <cell r="AR1253">
            <v>0</v>
          </cell>
          <cell r="AS1253">
            <v>78.5</v>
          </cell>
          <cell r="AT1253">
            <v>81</v>
          </cell>
          <cell r="AU1253" t="str">
            <v/>
          </cell>
          <cell r="AV1253">
            <v>0</v>
          </cell>
          <cell r="AW1253">
            <v>81.83</v>
          </cell>
          <cell r="AX1253">
            <v>84</v>
          </cell>
          <cell r="AY1253">
            <v>88</v>
          </cell>
          <cell r="AZ1253">
            <v>80</v>
          </cell>
          <cell r="BA1253" t="str">
            <v/>
          </cell>
          <cell r="BB1253">
            <v>0</v>
          </cell>
          <cell r="BC1253">
            <v>86.75</v>
          </cell>
          <cell r="BD1253">
            <v>84.5</v>
          </cell>
          <cell r="BE1253">
            <v>88</v>
          </cell>
          <cell r="BF1253">
            <v>82</v>
          </cell>
          <cell r="BG1253" t="str">
            <v/>
          </cell>
          <cell r="BH1253">
            <v>0</v>
          </cell>
          <cell r="BI1253">
            <v>84.33</v>
          </cell>
          <cell r="BJ1253">
            <v>80</v>
          </cell>
          <cell r="BK1253">
            <v>77.75</v>
          </cell>
          <cell r="BL1253">
            <v>78</v>
          </cell>
          <cell r="BM1253" t="str">
            <v/>
          </cell>
          <cell r="BN1253">
            <v>0</v>
          </cell>
          <cell r="BO1253">
            <v>81.13</v>
          </cell>
          <cell r="BP1253">
            <v>78.25</v>
          </cell>
          <cell r="BQ1253">
            <v>77.75</v>
          </cell>
          <cell r="BR1253">
            <v>85</v>
          </cell>
          <cell r="BS1253" t="str">
            <v/>
          </cell>
          <cell r="BT1253">
            <v>0</v>
          </cell>
          <cell r="BU1253">
            <v>86.5</v>
          </cell>
          <cell r="BV1253">
            <v>84.25</v>
          </cell>
          <cell r="BW1253">
            <v>88.5</v>
          </cell>
          <cell r="BX1253">
            <v>88</v>
          </cell>
          <cell r="BY1253" t="str">
            <v/>
          </cell>
          <cell r="BZ1253">
            <v>0</v>
          </cell>
          <cell r="CA1253">
            <v>86.78</v>
          </cell>
          <cell r="CB1253">
            <v>81.75</v>
          </cell>
          <cell r="CC1253">
            <v>81</v>
          </cell>
          <cell r="CD1253">
            <v>82</v>
          </cell>
          <cell r="CE1253" t="str">
            <v/>
          </cell>
          <cell r="CF1253">
            <v>0</v>
          </cell>
          <cell r="CG1253">
            <v>86.25</v>
          </cell>
          <cell r="CH1253">
            <v>76.25</v>
          </cell>
          <cell r="CI1253">
            <v>78</v>
          </cell>
          <cell r="CJ1253">
            <v>82</v>
          </cell>
          <cell r="CK1253" t="str">
            <v/>
          </cell>
          <cell r="CL1253">
            <v>0</v>
          </cell>
          <cell r="CM1253">
            <v>76.17</v>
          </cell>
          <cell r="CN1253">
            <v>83.5</v>
          </cell>
          <cell r="CO1253">
            <v>80</v>
          </cell>
          <cell r="CP1253">
            <v>78</v>
          </cell>
          <cell r="CQ1253" t="str">
            <v/>
          </cell>
          <cell r="CR1253">
            <v>0</v>
          </cell>
          <cell r="CS1253">
            <v>82.08</v>
          </cell>
          <cell r="CT1253">
            <v>89.75</v>
          </cell>
          <cell r="CU1253">
            <v>86.5</v>
          </cell>
          <cell r="CV1253">
            <v>83</v>
          </cell>
          <cell r="CW1253" t="str">
            <v/>
          </cell>
          <cell r="CX1253">
            <v>0</v>
          </cell>
          <cell r="CY1253">
            <v>82.44</v>
          </cell>
          <cell r="CZ1253">
            <v>83.75</v>
          </cell>
          <cell r="DA1253">
            <v>76.75</v>
          </cell>
          <cell r="DB1253">
            <v>83</v>
          </cell>
          <cell r="DC1253" t="str">
            <v/>
          </cell>
          <cell r="DD1253">
            <v>0</v>
          </cell>
          <cell r="DE1253">
            <v>91</v>
          </cell>
          <cell r="DF1253">
            <v>81</v>
          </cell>
          <cell r="DG1253">
            <v>81.75</v>
          </cell>
          <cell r="DH1253">
            <v>88</v>
          </cell>
          <cell r="DI1253" t="str">
            <v/>
          </cell>
          <cell r="DJ1253">
            <v>0</v>
          </cell>
          <cell r="DK1253">
            <v>0</v>
          </cell>
          <cell r="DL1253">
            <v>0</v>
          </cell>
          <cell r="DM1253">
            <v>0</v>
          </cell>
          <cell r="DN1253">
            <v>85</v>
          </cell>
          <cell r="DO1253" t="str">
            <v/>
          </cell>
          <cell r="DP1253">
            <v>0</v>
          </cell>
          <cell r="DQ1253">
            <v>89</v>
          </cell>
          <cell r="DR1253">
            <v>85.5</v>
          </cell>
          <cell r="DS1253">
            <v>91.5</v>
          </cell>
          <cell r="DT1253">
            <v>82</v>
          </cell>
          <cell r="DU1253" t="str">
            <v/>
          </cell>
          <cell r="DV1253">
            <v>0</v>
          </cell>
          <cell r="DW1253">
            <v>91</v>
          </cell>
          <cell r="DX1253">
            <v>86.75</v>
          </cell>
          <cell r="DY1253">
            <v>79.75</v>
          </cell>
          <cell r="DZ1253">
            <v>85</v>
          </cell>
          <cell r="EA1253" t="str">
            <v/>
          </cell>
          <cell r="EB1253">
            <v>0</v>
          </cell>
          <cell r="EC1253">
            <v>79.78</v>
          </cell>
          <cell r="ED1253">
            <v>78.25</v>
          </cell>
          <cell r="EE1253">
            <v>84.25</v>
          </cell>
          <cell r="EF1253">
            <v>77</v>
          </cell>
          <cell r="EG1253" t="str">
            <v/>
          </cell>
          <cell r="EH1253">
            <v>0</v>
          </cell>
          <cell r="EI1253">
            <v>78.5</v>
          </cell>
          <cell r="EJ1253">
            <v>74.75</v>
          </cell>
          <cell r="EK1253">
            <v>74.5</v>
          </cell>
          <cell r="EL1253">
            <v>76</v>
          </cell>
          <cell r="EM1253" t="str">
            <v/>
          </cell>
          <cell r="EN1253">
            <v>0</v>
          </cell>
          <cell r="EO1253">
            <v>78.5</v>
          </cell>
          <cell r="EP1253">
            <v>74.75</v>
          </cell>
          <cell r="EQ1253">
            <v>74.5</v>
          </cell>
          <cell r="ER1253">
            <v>76</v>
          </cell>
          <cell r="ES1253" t="str">
            <v/>
          </cell>
          <cell r="ET1253">
            <v>0</v>
          </cell>
          <cell r="EU1253">
            <v>78.5</v>
          </cell>
          <cell r="EV1253">
            <v>74.75</v>
          </cell>
          <cell r="EW1253">
            <v>74.5</v>
          </cell>
          <cell r="EX1253">
            <v>76</v>
          </cell>
          <cell r="EY1253" t="str">
            <v/>
          </cell>
          <cell r="EZ1253">
            <v>0</v>
          </cell>
          <cell r="FA1253">
            <v>79.33</v>
          </cell>
          <cell r="FB1253">
            <v>71.25</v>
          </cell>
          <cell r="FC1253">
            <v>79</v>
          </cell>
          <cell r="FD1253">
            <v>72</v>
          </cell>
          <cell r="FE1253" t="str">
            <v/>
          </cell>
          <cell r="FF1253">
            <v>0</v>
          </cell>
          <cell r="FG1253">
            <v>79.33</v>
          </cell>
          <cell r="FH1253">
            <v>71.25</v>
          </cell>
          <cell r="FI1253">
            <v>79</v>
          </cell>
          <cell r="FJ1253">
            <v>72</v>
          </cell>
          <cell r="FK1253" t="str">
            <v/>
          </cell>
          <cell r="FL1253">
            <v>0</v>
          </cell>
          <cell r="FM1253">
            <v>79.33</v>
          </cell>
          <cell r="FN1253">
            <v>71.25</v>
          </cell>
          <cell r="FO1253">
            <v>79</v>
          </cell>
          <cell r="FP1253">
            <v>72</v>
          </cell>
          <cell r="FQ1253" t="str">
            <v/>
          </cell>
          <cell r="FR1253">
            <v>0</v>
          </cell>
          <cell r="FS1253">
            <v>79.33</v>
          </cell>
          <cell r="FT1253">
            <v>71.25</v>
          </cell>
          <cell r="FU1253">
            <v>79</v>
          </cell>
          <cell r="FV1253">
            <v>72</v>
          </cell>
          <cell r="FW1253" t="str">
            <v/>
          </cell>
          <cell r="FX1253">
            <v>0</v>
          </cell>
          <cell r="FY1253">
            <v>79.33</v>
          </cell>
          <cell r="FZ1253">
            <v>71.25</v>
          </cell>
          <cell r="GA1253">
            <v>79</v>
          </cell>
          <cell r="GB1253">
            <v>72</v>
          </cell>
          <cell r="GC1253" t="str">
            <v/>
          </cell>
          <cell r="GD1253">
            <v>0</v>
          </cell>
          <cell r="GE1253">
            <v>79.33</v>
          </cell>
          <cell r="GF1253">
            <v>71.25</v>
          </cell>
          <cell r="GG1253">
            <v>79</v>
          </cell>
          <cell r="GH1253">
            <v>72</v>
          </cell>
          <cell r="GI1253" t="str">
            <v/>
          </cell>
          <cell r="GJ1253">
            <v>0</v>
          </cell>
          <cell r="GK1253">
            <v>79.33</v>
          </cell>
          <cell r="GL1253">
            <v>71.25</v>
          </cell>
          <cell r="GM1253">
            <v>79</v>
          </cell>
          <cell r="GN1253">
            <v>72</v>
          </cell>
          <cell r="GO1253" t="str">
            <v/>
          </cell>
          <cell r="GP1253">
            <v>0</v>
          </cell>
          <cell r="GQ1253">
            <v>79.33</v>
          </cell>
          <cell r="GR1253">
            <v>71.25</v>
          </cell>
          <cell r="GS1253">
            <v>79</v>
          </cell>
          <cell r="GT1253">
            <v>72</v>
          </cell>
          <cell r="GU1253" t="str">
            <v/>
          </cell>
          <cell r="GV1253">
            <v>0</v>
          </cell>
          <cell r="GW1253">
            <v>81.92</v>
          </cell>
          <cell r="GX1253">
            <v>78.75</v>
          </cell>
          <cell r="GY1253">
            <v>70</v>
          </cell>
          <cell r="GZ1253">
            <v>78</v>
          </cell>
          <cell r="HA1253" t="str">
            <v>EKO-L</v>
          </cell>
          <cell r="HB1253">
            <v>0</v>
          </cell>
          <cell r="HC1253">
            <v>83.83</v>
          </cell>
          <cell r="HD1253">
            <v>75.75</v>
          </cell>
          <cell r="HE1253">
            <v>77.5</v>
          </cell>
          <cell r="HF1253">
            <v>79</v>
          </cell>
          <cell r="HH1253">
            <v>0</v>
          </cell>
          <cell r="HM1253" t="str">
            <v/>
          </cell>
          <cell r="HN1253" t="str">
            <v/>
          </cell>
          <cell r="HS1253">
            <v>0</v>
          </cell>
          <cell r="HT1253" t="str">
            <v>PKN</v>
          </cell>
          <cell r="HU1253">
            <v>0</v>
          </cell>
          <cell r="HV1253" t="str">
            <v>IND</v>
          </cell>
          <cell r="HW1253">
            <v>0</v>
          </cell>
          <cell r="HX1253" t="str">
            <v>MAT-W</v>
          </cell>
          <cell r="HY1253">
            <v>0</v>
          </cell>
          <cell r="HZ1253" t="str">
            <v>SEJ-W</v>
          </cell>
          <cell r="IA1253">
            <v>0</v>
          </cell>
          <cell r="IB1253" t="str">
            <v>IGR-W</v>
          </cell>
          <cell r="IC1253">
            <v>0</v>
          </cell>
          <cell r="ID1253" t="str">
            <v>SBO</v>
          </cell>
          <cell r="IE1253">
            <v>0</v>
          </cell>
          <cell r="IF1253" t="str">
            <v>PJO</v>
          </cell>
          <cell r="IG1253">
            <v>0</v>
          </cell>
          <cell r="IH1253" t="str">
            <v>PRA</v>
          </cell>
          <cell r="II1253">
            <v>0</v>
          </cell>
          <cell r="IJ1253" t="str">
            <v>JAW</v>
          </cell>
          <cell r="IK1253">
            <v>0</v>
          </cell>
          <cell r="IL1253" t="str">
            <v>ARB</v>
          </cell>
          <cell r="IM1253">
            <v>0</v>
          </cell>
          <cell r="IN1253" t="str">
            <v>PKM</v>
          </cell>
          <cell r="IO1253">
            <v>0</v>
          </cell>
          <cell r="IP1253" t="str">
            <v>MAT-P</v>
          </cell>
          <cell r="IQ1253">
            <v>0</v>
          </cell>
          <cell r="IR1253" t="str">
            <v>BIO-P</v>
          </cell>
          <cell r="IS1253">
            <v>0</v>
          </cell>
          <cell r="IT1253" t="str">
            <v>FIS-P</v>
          </cell>
          <cell r="IU1253">
            <v>0</v>
          </cell>
          <cell r="IV1253" t="str">
            <v>KIM-P</v>
          </cell>
          <cell r="IW1253">
            <v>0</v>
          </cell>
          <cell r="IX1253" t="str">
            <v>EKO-L</v>
          </cell>
          <cell r="IY1253">
            <v>0</v>
          </cell>
          <cell r="JA1253">
            <v>0</v>
          </cell>
        </row>
        <row r="1254">
          <cell r="AB1254" t="str">
            <v/>
          </cell>
          <cell r="AC1254">
            <v>17</v>
          </cell>
          <cell r="AI1254" t="str">
            <v/>
          </cell>
          <cell r="AJ1254">
            <v>0</v>
          </cell>
          <cell r="AK1254">
            <v>83.25</v>
          </cell>
          <cell r="AL1254">
            <v>84.5</v>
          </cell>
          <cell r="AM1254">
            <v>88</v>
          </cell>
          <cell r="AN1254">
            <v>80</v>
          </cell>
          <cell r="AO1254" t="str">
            <v/>
          </cell>
          <cell r="AP1254">
            <v>0</v>
          </cell>
          <cell r="AQ1254">
            <v>85</v>
          </cell>
          <cell r="AR1254">
            <v>0</v>
          </cell>
          <cell r="AS1254">
            <v>78.5</v>
          </cell>
          <cell r="AT1254">
            <v>81</v>
          </cell>
          <cell r="AU1254" t="str">
            <v/>
          </cell>
          <cell r="AV1254">
            <v>0</v>
          </cell>
          <cell r="AW1254">
            <v>81.83</v>
          </cell>
          <cell r="AX1254">
            <v>84</v>
          </cell>
          <cell r="AY1254">
            <v>88</v>
          </cell>
          <cell r="AZ1254">
            <v>80</v>
          </cell>
          <cell r="BA1254" t="str">
            <v/>
          </cell>
          <cell r="BB1254">
            <v>0</v>
          </cell>
          <cell r="BC1254">
            <v>86.75</v>
          </cell>
          <cell r="BD1254">
            <v>84.5</v>
          </cell>
          <cell r="BE1254">
            <v>88</v>
          </cell>
          <cell r="BF1254">
            <v>82</v>
          </cell>
          <cell r="BG1254" t="str">
            <v/>
          </cell>
          <cell r="BH1254">
            <v>0</v>
          </cell>
          <cell r="BI1254">
            <v>84.33</v>
          </cell>
          <cell r="BJ1254">
            <v>80</v>
          </cell>
          <cell r="BK1254">
            <v>77.75</v>
          </cell>
          <cell r="BL1254">
            <v>78</v>
          </cell>
          <cell r="BM1254" t="str">
            <v/>
          </cell>
          <cell r="BN1254">
            <v>0</v>
          </cell>
          <cell r="BO1254">
            <v>81.13</v>
          </cell>
          <cell r="BP1254">
            <v>78.25</v>
          </cell>
          <cell r="BQ1254">
            <v>77.75</v>
          </cell>
          <cell r="BR1254">
            <v>85</v>
          </cell>
          <cell r="BS1254" t="str">
            <v/>
          </cell>
          <cell r="BT1254">
            <v>0</v>
          </cell>
          <cell r="BU1254">
            <v>86.5</v>
          </cell>
          <cell r="BV1254">
            <v>84.25</v>
          </cell>
          <cell r="BW1254">
            <v>88.5</v>
          </cell>
          <cell r="BX1254">
            <v>88</v>
          </cell>
          <cell r="BY1254" t="str">
            <v/>
          </cell>
          <cell r="BZ1254">
            <v>0</v>
          </cell>
          <cell r="CA1254">
            <v>86.78</v>
          </cell>
          <cell r="CB1254">
            <v>81.75</v>
          </cell>
          <cell r="CC1254">
            <v>81</v>
          </cell>
          <cell r="CD1254">
            <v>82</v>
          </cell>
          <cell r="CE1254" t="str">
            <v/>
          </cell>
          <cell r="CF1254">
            <v>0</v>
          </cell>
          <cell r="CG1254">
            <v>86.25</v>
          </cell>
          <cell r="CH1254">
            <v>76.25</v>
          </cell>
          <cell r="CI1254">
            <v>78</v>
          </cell>
          <cell r="CJ1254">
            <v>82</v>
          </cell>
          <cell r="CK1254" t="str">
            <v/>
          </cell>
          <cell r="CL1254">
            <v>0</v>
          </cell>
          <cell r="CM1254">
            <v>76.17</v>
          </cell>
          <cell r="CN1254">
            <v>83.5</v>
          </cell>
          <cell r="CO1254">
            <v>80</v>
          </cell>
          <cell r="CP1254">
            <v>78</v>
          </cell>
          <cell r="CQ1254" t="str">
            <v/>
          </cell>
          <cell r="CR1254">
            <v>0</v>
          </cell>
          <cell r="CS1254">
            <v>82.08</v>
          </cell>
          <cell r="CT1254">
            <v>89.75</v>
          </cell>
          <cell r="CU1254">
            <v>86.5</v>
          </cell>
          <cell r="CV1254">
            <v>83</v>
          </cell>
          <cell r="CW1254" t="str">
            <v/>
          </cell>
          <cell r="CX1254">
            <v>0</v>
          </cell>
          <cell r="CY1254">
            <v>82.44</v>
          </cell>
          <cell r="CZ1254">
            <v>83.75</v>
          </cell>
          <cell r="DA1254">
            <v>76.75</v>
          </cell>
          <cell r="DB1254">
            <v>83</v>
          </cell>
          <cell r="DC1254" t="str">
            <v/>
          </cell>
          <cell r="DD1254">
            <v>0</v>
          </cell>
          <cell r="DE1254">
            <v>91</v>
          </cell>
          <cell r="DF1254">
            <v>81</v>
          </cell>
          <cell r="DG1254">
            <v>81.75</v>
          </cell>
          <cell r="DH1254">
            <v>88</v>
          </cell>
          <cell r="DI1254" t="str">
            <v/>
          </cell>
          <cell r="DJ1254">
            <v>0</v>
          </cell>
          <cell r="DK1254">
            <v>0</v>
          </cell>
          <cell r="DL1254">
            <v>0</v>
          </cell>
          <cell r="DM1254">
            <v>0</v>
          </cell>
          <cell r="DN1254">
            <v>85</v>
          </cell>
          <cell r="DO1254" t="str">
            <v/>
          </cell>
          <cell r="DP1254">
            <v>0</v>
          </cell>
          <cell r="DQ1254">
            <v>89</v>
          </cell>
          <cell r="DR1254">
            <v>85.5</v>
          </cell>
          <cell r="DS1254">
            <v>91.5</v>
          </cell>
          <cell r="DT1254">
            <v>82</v>
          </cell>
          <cell r="DU1254" t="str">
            <v/>
          </cell>
          <cell r="DV1254">
            <v>0</v>
          </cell>
          <cell r="DW1254">
            <v>91</v>
          </cell>
          <cell r="DX1254">
            <v>86.75</v>
          </cell>
          <cell r="DY1254">
            <v>79.75</v>
          </cell>
          <cell r="DZ1254">
            <v>85</v>
          </cell>
          <cell r="EA1254" t="str">
            <v/>
          </cell>
          <cell r="EB1254">
            <v>0</v>
          </cell>
          <cell r="EC1254">
            <v>79.78</v>
          </cell>
          <cell r="ED1254">
            <v>78.25</v>
          </cell>
          <cell r="EE1254">
            <v>84.25</v>
          </cell>
          <cell r="EF1254">
            <v>77</v>
          </cell>
          <cell r="EG1254" t="str">
            <v/>
          </cell>
          <cell r="EH1254">
            <v>0</v>
          </cell>
          <cell r="EI1254">
            <v>78.5</v>
          </cell>
          <cell r="EJ1254">
            <v>74.75</v>
          </cell>
          <cell r="EK1254">
            <v>74.5</v>
          </cell>
          <cell r="EL1254">
            <v>76</v>
          </cell>
          <cell r="EM1254" t="str">
            <v/>
          </cell>
          <cell r="EN1254">
            <v>0</v>
          </cell>
          <cell r="EO1254">
            <v>78.5</v>
          </cell>
          <cell r="EP1254">
            <v>74.75</v>
          </cell>
          <cell r="EQ1254">
            <v>74.5</v>
          </cell>
          <cell r="ER1254">
            <v>76</v>
          </cell>
          <cell r="ES1254" t="str">
            <v/>
          </cell>
          <cell r="ET1254">
            <v>0</v>
          </cell>
          <cell r="EU1254">
            <v>78.5</v>
          </cell>
          <cell r="EV1254">
            <v>74.75</v>
          </cell>
          <cell r="EW1254">
            <v>74.5</v>
          </cell>
          <cell r="EX1254">
            <v>76</v>
          </cell>
          <cell r="EY1254" t="str">
            <v/>
          </cell>
          <cell r="EZ1254">
            <v>0</v>
          </cell>
          <cell r="FA1254">
            <v>79.33</v>
          </cell>
          <cell r="FB1254">
            <v>71.25</v>
          </cell>
          <cell r="FC1254">
            <v>79</v>
          </cell>
          <cell r="FD1254">
            <v>72</v>
          </cell>
          <cell r="FE1254" t="str">
            <v/>
          </cell>
          <cell r="FF1254">
            <v>0</v>
          </cell>
          <cell r="FG1254">
            <v>79.33</v>
          </cell>
          <cell r="FH1254">
            <v>71.25</v>
          </cell>
          <cell r="FI1254">
            <v>79</v>
          </cell>
          <cell r="FJ1254">
            <v>72</v>
          </cell>
          <cell r="FK1254" t="str">
            <v/>
          </cell>
          <cell r="FL1254">
            <v>0</v>
          </cell>
          <cell r="FM1254">
            <v>79.33</v>
          </cell>
          <cell r="FN1254">
            <v>71.25</v>
          </cell>
          <cell r="FO1254">
            <v>79</v>
          </cell>
          <cell r="FP1254">
            <v>72</v>
          </cell>
          <cell r="FQ1254" t="str">
            <v/>
          </cell>
          <cell r="FR1254">
            <v>0</v>
          </cell>
          <cell r="FS1254">
            <v>79.33</v>
          </cell>
          <cell r="FT1254">
            <v>71.25</v>
          </cell>
          <cell r="FU1254">
            <v>79</v>
          </cell>
          <cell r="FV1254">
            <v>72</v>
          </cell>
          <cell r="FW1254" t="str">
            <v/>
          </cell>
          <cell r="FX1254">
            <v>0</v>
          </cell>
          <cell r="FY1254">
            <v>79.33</v>
          </cell>
          <cell r="FZ1254">
            <v>71.25</v>
          </cell>
          <cell r="GA1254">
            <v>79</v>
          </cell>
          <cell r="GB1254">
            <v>72</v>
          </cell>
          <cell r="GC1254" t="str">
            <v/>
          </cell>
          <cell r="GD1254">
            <v>0</v>
          </cell>
          <cell r="GE1254">
            <v>79.33</v>
          </cell>
          <cell r="GF1254">
            <v>71.25</v>
          </cell>
          <cell r="GG1254">
            <v>79</v>
          </cell>
          <cell r="GH1254">
            <v>72</v>
          </cell>
          <cell r="GI1254" t="str">
            <v/>
          </cell>
          <cell r="GJ1254">
            <v>0</v>
          </cell>
          <cell r="GK1254">
            <v>79.33</v>
          </cell>
          <cell r="GL1254">
            <v>71.25</v>
          </cell>
          <cell r="GM1254">
            <v>79</v>
          </cell>
          <cell r="GN1254">
            <v>72</v>
          </cell>
          <cell r="GO1254" t="str">
            <v/>
          </cell>
          <cell r="GP1254">
            <v>0</v>
          </cell>
          <cell r="GQ1254">
            <v>79.33</v>
          </cell>
          <cell r="GR1254">
            <v>71.25</v>
          </cell>
          <cell r="GS1254">
            <v>79</v>
          </cell>
          <cell r="GT1254">
            <v>72</v>
          </cell>
          <cell r="GU1254" t="str">
            <v/>
          </cell>
          <cell r="GV1254">
            <v>0</v>
          </cell>
          <cell r="GW1254">
            <v>81.92</v>
          </cell>
          <cell r="GX1254">
            <v>78.75</v>
          </cell>
          <cell r="GY1254">
            <v>70</v>
          </cell>
          <cell r="GZ1254">
            <v>78</v>
          </cell>
          <cell r="HA1254" t="str">
            <v>EKO-L</v>
          </cell>
          <cell r="HB1254">
            <v>0</v>
          </cell>
          <cell r="HC1254">
            <v>83.83</v>
          </cell>
          <cell r="HD1254">
            <v>75.75</v>
          </cell>
          <cell r="HE1254">
            <v>77.5</v>
          </cell>
          <cell r="HF1254">
            <v>79</v>
          </cell>
          <cell r="HH1254">
            <v>0</v>
          </cell>
          <cell r="HM1254" t="str">
            <v/>
          </cell>
          <cell r="HN1254" t="str">
            <v/>
          </cell>
          <cell r="HS1254">
            <v>0</v>
          </cell>
          <cell r="HT1254" t="str">
            <v>PKN</v>
          </cell>
          <cell r="HU1254">
            <v>0</v>
          </cell>
          <cell r="HV1254" t="str">
            <v>IND</v>
          </cell>
          <cell r="HW1254">
            <v>0</v>
          </cell>
          <cell r="HX1254" t="str">
            <v>MAT-W</v>
          </cell>
          <cell r="HY1254">
            <v>0</v>
          </cell>
          <cell r="HZ1254" t="str">
            <v>SEJ-W</v>
          </cell>
          <cell r="IA1254">
            <v>0</v>
          </cell>
          <cell r="IB1254" t="str">
            <v>IGR-W</v>
          </cell>
          <cell r="IC1254">
            <v>0</v>
          </cell>
          <cell r="ID1254" t="str">
            <v>SBO</v>
          </cell>
          <cell r="IE1254">
            <v>0</v>
          </cell>
          <cell r="IF1254" t="str">
            <v>PJO</v>
          </cell>
          <cell r="IG1254">
            <v>0</v>
          </cell>
          <cell r="IH1254" t="str">
            <v>PRA</v>
          </cell>
          <cell r="II1254">
            <v>0</v>
          </cell>
          <cell r="IJ1254" t="str">
            <v>JAW</v>
          </cell>
          <cell r="IK1254">
            <v>0</v>
          </cell>
          <cell r="IL1254" t="str">
            <v>ARB</v>
          </cell>
          <cell r="IM1254">
            <v>0</v>
          </cell>
          <cell r="IN1254" t="str">
            <v>PKM</v>
          </cell>
          <cell r="IO1254">
            <v>0</v>
          </cell>
          <cell r="IP1254" t="str">
            <v>MAT-P</v>
          </cell>
          <cell r="IQ1254">
            <v>0</v>
          </cell>
          <cell r="IR1254" t="str">
            <v>BIO-P</v>
          </cell>
          <cell r="IS1254">
            <v>0</v>
          </cell>
          <cell r="IT1254" t="str">
            <v>FIS-P</v>
          </cell>
          <cell r="IU1254">
            <v>0</v>
          </cell>
          <cell r="IV1254" t="str">
            <v>KIM-P</v>
          </cell>
          <cell r="IW1254">
            <v>0</v>
          </cell>
          <cell r="IX1254" t="str">
            <v>EKO-L</v>
          </cell>
          <cell r="IY1254">
            <v>0</v>
          </cell>
          <cell r="JA1254">
            <v>0</v>
          </cell>
        </row>
        <row r="1255">
          <cell r="AB1255" t="str">
            <v/>
          </cell>
          <cell r="AC1255">
            <v>18</v>
          </cell>
          <cell r="AI1255" t="str">
            <v/>
          </cell>
          <cell r="AJ1255">
            <v>0</v>
          </cell>
          <cell r="AK1255">
            <v>83.25</v>
          </cell>
          <cell r="AL1255">
            <v>84.5</v>
          </cell>
          <cell r="AM1255">
            <v>88</v>
          </cell>
          <cell r="AN1255">
            <v>80</v>
          </cell>
          <cell r="AO1255" t="str">
            <v/>
          </cell>
          <cell r="AP1255">
            <v>0</v>
          </cell>
          <cell r="AQ1255">
            <v>85</v>
          </cell>
          <cell r="AR1255">
            <v>0</v>
          </cell>
          <cell r="AS1255">
            <v>78.5</v>
          </cell>
          <cell r="AT1255">
            <v>81</v>
          </cell>
          <cell r="AU1255" t="str">
            <v/>
          </cell>
          <cell r="AV1255">
            <v>0</v>
          </cell>
          <cell r="AW1255">
            <v>81.83</v>
          </cell>
          <cell r="AX1255">
            <v>84</v>
          </cell>
          <cell r="AY1255">
            <v>88</v>
          </cell>
          <cell r="AZ1255">
            <v>80</v>
          </cell>
          <cell r="BA1255" t="str">
            <v/>
          </cell>
          <cell r="BB1255">
            <v>0</v>
          </cell>
          <cell r="BC1255">
            <v>86.75</v>
          </cell>
          <cell r="BD1255">
            <v>84.5</v>
          </cell>
          <cell r="BE1255">
            <v>88</v>
          </cell>
          <cell r="BF1255">
            <v>82</v>
          </cell>
          <cell r="BG1255" t="str">
            <v/>
          </cell>
          <cell r="BH1255">
            <v>0</v>
          </cell>
          <cell r="BI1255">
            <v>84.33</v>
          </cell>
          <cell r="BJ1255">
            <v>80</v>
          </cell>
          <cell r="BK1255">
            <v>77.75</v>
          </cell>
          <cell r="BL1255">
            <v>78</v>
          </cell>
          <cell r="BM1255" t="str">
            <v/>
          </cell>
          <cell r="BN1255">
            <v>0</v>
          </cell>
          <cell r="BO1255">
            <v>81.13</v>
          </cell>
          <cell r="BP1255">
            <v>78.25</v>
          </cell>
          <cell r="BQ1255">
            <v>77.75</v>
          </cell>
          <cell r="BR1255">
            <v>85</v>
          </cell>
          <cell r="BS1255" t="str">
            <v/>
          </cell>
          <cell r="BT1255">
            <v>0</v>
          </cell>
          <cell r="BU1255">
            <v>86.5</v>
          </cell>
          <cell r="BV1255">
            <v>84.25</v>
          </cell>
          <cell r="BW1255">
            <v>88.5</v>
          </cell>
          <cell r="BX1255">
            <v>88</v>
          </cell>
          <cell r="BY1255" t="str">
            <v/>
          </cell>
          <cell r="BZ1255">
            <v>0</v>
          </cell>
          <cell r="CA1255">
            <v>86.78</v>
          </cell>
          <cell r="CB1255">
            <v>81.75</v>
          </cell>
          <cell r="CC1255">
            <v>81</v>
          </cell>
          <cell r="CD1255">
            <v>82</v>
          </cell>
          <cell r="CE1255" t="str">
            <v/>
          </cell>
          <cell r="CF1255">
            <v>0</v>
          </cell>
          <cell r="CG1255">
            <v>86.25</v>
          </cell>
          <cell r="CH1255">
            <v>76.25</v>
          </cell>
          <cell r="CI1255">
            <v>78</v>
          </cell>
          <cell r="CJ1255">
            <v>82</v>
          </cell>
          <cell r="CK1255" t="str">
            <v/>
          </cell>
          <cell r="CL1255">
            <v>0</v>
          </cell>
          <cell r="CM1255">
            <v>76.17</v>
          </cell>
          <cell r="CN1255">
            <v>83.5</v>
          </cell>
          <cell r="CO1255">
            <v>80</v>
          </cell>
          <cell r="CP1255">
            <v>78</v>
          </cell>
          <cell r="CQ1255" t="str">
            <v/>
          </cell>
          <cell r="CR1255">
            <v>0</v>
          </cell>
          <cell r="CS1255">
            <v>82.08</v>
          </cell>
          <cell r="CT1255">
            <v>89.75</v>
          </cell>
          <cell r="CU1255">
            <v>86.5</v>
          </cell>
          <cell r="CV1255">
            <v>83</v>
          </cell>
          <cell r="CW1255" t="str">
            <v/>
          </cell>
          <cell r="CX1255">
            <v>0</v>
          </cell>
          <cell r="CY1255">
            <v>82.44</v>
          </cell>
          <cell r="CZ1255">
            <v>83.75</v>
          </cell>
          <cell r="DA1255">
            <v>76.75</v>
          </cell>
          <cell r="DB1255">
            <v>83</v>
          </cell>
          <cell r="DC1255" t="str">
            <v/>
          </cell>
          <cell r="DD1255">
            <v>0</v>
          </cell>
          <cell r="DE1255">
            <v>91</v>
          </cell>
          <cell r="DF1255">
            <v>81</v>
          </cell>
          <cell r="DG1255">
            <v>81.75</v>
          </cell>
          <cell r="DH1255">
            <v>88</v>
          </cell>
          <cell r="DI1255" t="str">
            <v/>
          </cell>
          <cell r="DJ1255">
            <v>0</v>
          </cell>
          <cell r="DK1255">
            <v>0</v>
          </cell>
          <cell r="DL1255">
            <v>0</v>
          </cell>
          <cell r="DM1255">
            <v>0</v>
          </cell>
          <cell r="DN1255">
            <v>85</v>
          </cell>
          <cell r="DO1255" t="str">
            <v/>
          </cell>
          <cell r="DP1255">
            <v>0</v>
          </cell>
          <cell r="DQ1255">
            <v>89</v>
          </cell>
          <cell r="DR1255">
            <v>85.5</v>
          </cell>
          <cell r="DS1255">
            <v>91.5</v>
          </cell>
          <cell r="DT1255">
            <v>82</v>
          </cell>
          <cell r="DU1255" t="str">
            <v/>
          </cell>
          <cell r="DV1255">
            <v>0</v>
          </cell>
          <cell r="DW1255">
            <v>91</v>
          </cell>
          <cell r="DX1255">
            <v>86.75</v>
          </cell>
          <cell r="DY1255">
            <v>79.75</v>
          </cell>
          <cell r="DZ1255">
            <v>85</v>
          </cell>
          <cell r="EA1255" t="str">
            <v/>
          </cell>
          <cell r="EB1255">
            <v>0</v>
          </cell>
          <cell r="EC1255">
            <v>79.78</v>
          </cell>
          <cell r="ED1255">
            <v>78.25</v>
          </cell>
          <cell r="EE1255">
            <v>84.25</v>
          </cell>
          <cell r="EF1255">
            <v>77</v>
          </cell>
          <cell r="EG1255" t="str">
            <v/>
          </cell>
          <cell r="EH1255">
            <v>0</v>
          </cell>
          <cell r="EI1255">
            <v>78.5</v>
          </cell>
          <cell r="EJ1255">
            <v>74.75</v>
          </cell>
          <cell r="EK1255">
            <v>74.5</v>
          </cell>
          <cell r="EL1255">
            <v>76</v>
          </cell>
          <cell r="EM1255" t="str">
            <v/>
          </cell>
          <cell r="EN1255">
            <v>0</v>
          </cell>
          <cell r="EO1255">
            <v>78.5</v>
          </cell>
          <cell r="EP1255">
            <v>74.75</v>
          </cell>
          <cell r="EQ1255">
            <v>74.5</v>
          </cell>
          <cell r="ER1255">
            <v>76</v>
          </cell>
          <cell r="ES1255" t="str">
            <v/>
          </cell>
          <cell r="ET1255">
            <v>0</v>
          </cell>
          <cell r="EU1255">
            <v>78.5</v>
          </cell>
          <cell r="EV1255">
            <v>74.75</v>
          </cell>
          <cell r="EW1255">
            <v>74.5</v>
          </cell>
          <cell r="EX1255">
            <v>76</v>
          </cell>
          <cell r="EY1255" t="str">
            <v/>
          </cell>
          <cell r="EZ1255">
            <v>0</v>
          </cell>
          <cell r="FA1255">
            <v>79.33</v>
          </cell>
          <cell r="FB1255">
            <v>71.25</v>
          </cell>
          <cell r="FC1255">
            <v>79</v>
          </cell>
          <cell r="FD1255">
            <v>72</v>
          </cell>
          <cell r="FE1255" t="str">
            <v/>
          </cell>
          <cell r="FF1255">
            <v>0</v>
          </cell>
          <cell r="FG1255">
            <v>79.33</v>
          </cell>
          <cell r="FH1255">
            <v>71.25</v>
          </cell>
          <cell r="FI1255">
            <v>79</v>
          </cell>
          <cell r="FJ1255">
            <v>72</v>
          </cell>
          <cell r="FK1255" t="str">
            <v/>
          </cell>
          <cell r="FL1255">
            <v>0</v>
          </cell>
          <cell r="FM1255">
            <v>79.33</v>
          </cell>
          <cell r="FN1255">
            <v>71.25</v>
          </cell>
          <cell r="FO1255">
            <v>79</v>
          </cell>
          <cell r="FP1255">
            <v>72</v>
          </cell>
          <cell r="FQ1255" t="str">
            <v/>
          </cell>
          <cell r="FR1255">
            <v>0</v>
          </cell>
          <cell r="FS1255">
            <v>79.33</v>
          </cell>
          <cell r="FT1255">
            <v>71.25</v>
          </cell>
          <cell r="FU1255">
            <v>79</v>
          </cell>
          <cell r="FV1255">
            <v>72</v>
          </cell>
          <cell r="FW1255" t="str">
            <v/>
          </cell>
          <cell r="FX1255">
            <v>0</v>
          </cell>
          <cell r="FY1255">
            <v>79.33</v>
          </cell>
          <cell r="FZ1255">
            <v>71.25</v>
          </cell>
          <cell r="GA1255">
            <v>79</v>
          </cell>
          <cell r="GB1255">
            <v>72</v>
          </cell>
          <cell r="GC1255" t="str">
            <v/>
          </cell>
          <cell r="GD1255">
            <v>0</v>
          </cell>
          <cell r="GE1255">
            <v>79.33</v>
          </cell>
          <cell r="GF1255">
            <v>71.25</v>
          </cell>
          <cell r="GG1255">
            <v>79</v>
          </cell>
          <cell r="GH1255">
            <v>72</v>
          </cell>
          <cell r="GI1255" t="str">
            <v/>
          </cell>
          <cell r="GJ1255">
            <v>0</v>
          </cell>
          <cell r="GK1255">
            <v>79.33</v>
          </cell>
          <cell r="GL1255">
            <v>71.25</v>
          </cell>
          <cell r="GM1255">
            <v>79</v>
          </cell>
          <cell r="GN1255">
            <v>72</v>
          </cell>
          <cell r="GO1255" t="str">
            <v/>
          </cell>
          <cell r="GP1255">
            <v>0</v>
          </cell>
          <cell r="GQ1255">
            <v>79.33</v>
          </cell>
          <cell r="GR1255">
            <v>71.25</v>
          </cell>
          <cell r="GS1255">
            <v>79</v>
          </cell>
          <cell r="GT1255">
            <v>72</v>
          </cell>
          <cell r="GU1255" t="str">
            <v/>
          </cell>
          <cell r="GV1255">
            <v>0</v>
          </cell>
          <cell r="GW1255">
            <v>81.92</v>
          </cell>
          <cell r="GX1255">
            <v>78.75</v>
          </cell>
          <cell r="GY1255">
            <v>70</v>
          </cell>
          <cell r="GZ1255">
            <v>78</v>
          </cell>
          <cell r="HA1255" t="str">
            <v>EKO-L</v>
          </cell>
          <cell r="HB1255">
            <v>0</v>
          </cell>
          <cell r="HC1255">
            <v>83.83</v>
          </cell>
          <cell r="HD1255">
            <v>75.75</v>
          </cell>
          <cell r="HE1255">
            <v>77.5</v>
          </cell>
          <cell r="HF1255">
            <v>79</v>
          </cell>
          <cell r="HH1255">
            <v>0</v>
          </cell>
          <cell r="HM1255" t="str">
            <v/>
          </cell>
          <cell r="HN1255" t="str">
            <v/>
          </cell>
          <cell r="HS1255">
            <v>0</v>
          </cell>
          <cell r="HT1255" t="str">
            <v>PKN</v>
          </cell>
          <cell r="HU1255">
            <v>0</v>
          </cell>
          <cell r="HV1255" t="str">
            <v>IND</v>
          </cell>
          <cell r="HW1255">
            <v>0</v>
          </cell>
          <cell r="HX1255" t="str">
            <v>MAT-W</v>
          </cell>
          <cell r="HY1255">
            <v>0</v>
          </cell>
          <cell r="HZ1255" t="str">
            <v>SEJ-W</v>
          </cell>
          <cell r="IA1255">
            <v>0</v>
          </cell>
          <cell r="IB1255" t="str">
            <v>IGR-W</v>
          </cell>
          <cell r="IC1255">
            <v>0</v>
          </cell>
          <cell r="ID1255" t="str">
            <v>SBO</v>
          </cell>
          <cell r="IE1255">
            <v>0</v>
          </cell>
          <cell r="IF1255" t="str">
            <v>PJO</v>
          </cell>
          <cell r="IG1255">
            <v>0</v>
          </cell>
          <cell r="IH1255" t="str">
            <v>PRA</v>
          </cell>
          <cell r="II1255">
            <v>0</v>
          </cell>
          <cell r="IJ1255" t="str">
            <v>JAW</v>
          </cell>
          <cell r="IK1255">
            <v>0</v>
          </cell>
          <cell r="IL1255" t="str">
            <v>ARB</v>
          </cell>
          <cell r="IM1255">
            <v>0</v>
          </cell>
          <cell r="IN1255" t="str">
            <v>PKM</v>
          </cell>
          <cell r="IO1255">
            <v>0</v>
          </cell>
          <cell r="IP1255" t="str">
            <v>MAT-P</v>
          </cell>
          <cell r="IQ1255">
            <v>0</v>
          </cell>
          <cell r="IR1255" t="str">
            <v>BIO-P</v>
          </cell>
          <cell r="IS1255">
            <v>0</v>
          </cell>
          <cell r="IT1255" t="str">
            <v>FIS-P</v>
          </cell>
          <cell r="IU1255">
            <v>0</v>
          </cell>
          <cell r="IV1255" t="str">
            <v>KIM-P</v>
          </cell>
          <cell r="IW1255">
            <v>0</v>
          </cell>
          <cell r="IX1255" t="str">
            <v>EKO-L</v>
          </cell>
          <cell r="IY1255">
            <v>0</v>
          </cell>
          <cell r="JA1255">
            <v>0</v>
          </cell>
        </row>
        <row r="1256">
          <cell r="AB1256" t="str">
            <v/>
          </cell>
          <cell r="AC1256">
            <v>19</v>
          </cell>
          <cell r="AI1256" t="str">
            <v/>
          </cell>
          <cell r="AJ1256">
            <v>0</v>
          </cell>
          <cell r="AK1256">
            <v>83.25</v>
          </cell>
          <cell r="AL1256">
            <v>84.5</v>
          </cell>
          <cell r="AM1256">
            <v>88</v>
          </cell>
          <cell r="AN1256">
            <v>80</v>
          </cell>
          <cell r="AO1256" t="str">
            <v/>
          </cell>
          <cell r="AP1256">
            <v>0</v>
          </cell>
          <cell r="AQ1256">
            <v>85</v>
          </cell>
          <cell r="AR1256">
            <v>0</v>
          </cell>
          <cell r="AS1256">
            <v>78.5</v>
          </cell>
          <cell r="AT1256">
            <v>81</v>
          </cell>
          <cell r="AU1256" t="str">
            <v/>
          </cell>
          <cell r="AV1256">
            <v>0</v>
          </cell>
          <cell r="AW1256">
            <v>81.83</v>
          </cell>
          <cell r="AX1256">
            <v>84</v>
          </cell>
          <cell r="AY1256">
            <v>88</v>
          </cell>
          <cell r="AZ1256">
            <v>80</v>
          </cell>
          <cell r="BA1256" t="str">
            <v/>
          </cell>
          <cell r="BB1256">
            <v>0</v>
          </cell>
          <cell r="BC1256">
            <v>86.75</v>
          </cell>
          <cell r="BD1256">
            <v>84.5</v>
          </cell>
          <cell r="BE1256">
            <v>88</v>
          </cell>
          <cell r="BF1256">
            <v>82</v>
          </cell>
          <cell r="BG1256" t="str">
            <v/>
          </cell>
          <cell r="BH1256">
            <v>0</v>
          </cell>
          <cell r="BI1256">
            <v>84.33</v>
          </cell>
          <cell r="BJ1256">
            <v>80</v>
          </cell>
          <cell r="BK1256">
            <v>77.75</v>
          </cell>
          <cell r="BL1256">
            <v>78</v>
          </cell>
          <cell r="BM1256" t="str">
            <v/>
          </cell>
          <cell r="BN1256">
            <v>0</v>
          </cell>
          <cell r="BO1256">
            <v>81.13</v>
          </cell>
          <cell r="BP1256">
            <v>78.25</v>
          </cell>
          <cell r="BQ1256">
            <v>77.75</v>
          </cell>
          <cell r="BR1256">
            <v>85</v>
          </cell>
          <cell r="BS1256" t="str">
            <v/>
          </cell>
          <cell r="BT1256">
            <v>0</v>
          </cell>
          <cell r="BU1256">
            <v>86.5</v>
          </cell>
          <cell r="BV1256">
            <v>84.25</v>
          </cell>
          <cell r="BW1256">
            <v>88.5</v>
          </cell>
          <cell r="BX1256">
            <v>88</v>
          </cell>
          <cell r="BY1256" t="str">
            <v/>
          </cell>
          <cell r="BZ1256">
            <v>0</v>
          </cell>
          <cell r="CA1256">
            <v>86.78</v>
          </cell>
          <cell r="CB1256">
            <v>81.75</v>
          </cell>
          <cell r="CC1256">
            <v>81</v>
          </cell>
          <cell r="CD1256">
            <v>82</v>
          </cell>
          <cell r="CE1256" t="str">
            <v/>
          </cell>
          <cell r="CF1256">
            <v>0</v>
          </cell>
          <cell r="CG1256">
            <v>86.25</v>
          </cell>
          <cell r="CH1256">
            <v>76.25</v>
          </cell>
          <cell r="CI1256">
            <v>78</v>
          </cell>
          <cell r="CJ1256">
            <v>82</v>
          </cell>
          <cell r="CK1256" t="str">
            <v/>
          </cell>
          <cell r="CL1256">
            <v>0</v>
          </cell>
          <cell r="CM1256">
            <v>76.17</v>
          </cell>
          <cell r="CN1256">
            <v>83.5</v>
          </cell>
          <cell r="CO1256">
            <v>80</v>
          </cell>
          <cell r="CP1256">
            <v>78</v>
          </cell>
          <cell r="CQ1256" t="str">
            <v/>
          </cell>
          <cell r="CR1256">
            <v>0</v>
          </cell>
          <cell r="CS1256">
            <v>82.08</v>
          </cell>
          <cell r="CT1256">
            <v>89.75</v>
          </cell>
          <cell r="CU1256">
            <v>86.5</v>
          </cell>
          <cell r="CV1256">
            <v>83</v>
          </cell>
          <cell r="CW1256" t="str">
            <v/>
          </cell>
          <cell r="CX1256">
            <v>0</v>
          </cell>
          <cell r="CY1256">
            <v>82.44</v>
          </cell>
          <cell r="CZ1256">
            <v>83.75</v>
          </cell>
          <cell r="DA1256">
            <v>76.75</v>
          </cell>
          <cell r="DB1256">
            <v>83</v>
          </cell>
          <cell r="DC1256" t="str">
            <v/>
          </cell>
          <cell r="DD1256">
            <v>0</v>
          </cell>
          <cell r="DE1256">
            <v>91</v>
          </cell>
          <cell r="DF1256">
            <v>81</v>
          </cell>
          <cell r="DG1256">
            <v>81.75</v>
          </cell>
          <cell r="DH1256">
            <v>88</v>
          </cell>
          <cell r="DI1256" t="str">
            <v/>
          </cell>
          <cell r="DJ1256">
            <v>0</v>
          </cell>
          <cell r="DK1256">
            <v>0</v>
          </cell>
          <cell r="DL1256">
            <v>0</v>
          </cell>
          <cell r="DM1256">
            <v>0</v>
          </cell>
          <cell r="DN1256">
            <v>85</v>
          </cell>
          <cell r="DO1256" t="str">
            <v/>
          </cell>
          <cell r="DP1256">
            <v>0</v>
          </cell>
          <cell r="DQ1256">
            <v>89</v>
          </cell>
          <cell r="DR1256">
            <v>85.5</v>
          </cell>
          <cell r="DS1256">
            <v>91.5</v>
          </cell>
          <cell r="DT1256">
            <v>82</v>
          </cell>
          <cell r="DU1256" t="str">
            <v/>
          </cell>
          <cell r="DV1256">
            <v>0</v>
          </cell>
          <cell r="DW1256">
            <v>91</v>
          </cell>
          <cell r="DX1256">
            <v>86.75</v>
          </cell>
          <cell r="DY1256">
            <v>79.75</v>
          </cell>
          <cell r="DZ1256">
            <v>85</v>
          </cell>
          <cell r="EA1256" t="str">
            <v/>
          </cell>
          <cell r="EB1256">
            <v>0</v>
          </cell>
          <cell r="EC1256">
            <v>79.78</v>
          </cell>
          <cell r="ED1256">
            <v>78.25</v>
          </cell>
          <cell r="EE1256">
            <v>84.25</v>
          </cell>
          <cell r="EF1256">
            <v>77</v>
          </cell>
          <cell r="EG1256" t="str">
            <v/>
          </cell>
          <cell r="EH1256">
            <v>0</v>
          </cell>
          <cell r="EI1256">
            <v>78.5</v>
          </cell>
          <cell r="EJ1256">
            <v>74.75</v>
          </cell>
          <cell r="EK1256">
            <v>74.5</v>
          </cell>
          <cell r="EL1256">
            <v>76</v>
          </cell>
          <cell r="EM1256" t="str">
            <v/>
          </cell>
          <cell r="EN1256">
            <v>0</v>
          </cell>
          <cell r="EO1256">
            <v>78.5</v>
          </cell>
          <cell r="EP1256">
            <v>74.75</v>
          </cell>
          <cell r="EQ1256">
            <v>74.5</v>
          </cell>
          <cell r="ER1256">
            <v>76</v>
          </cell>
          <cell r="ES1256" t="str">
            <v/>
          </cell>
          <cell r="ET1256">
            <v>0</v>
          </cell>
          <cell r="EU1256">
            <v>78.5</v>
          </cell>
          <cell r="EV1256">
            <v>74.75</v>
          </cell>
          <cell r="EW1256">
            <v>74.5</v>
          </cell>
          <cell r="EX1256">
            <v>76</v>
          </cell>
          <cell r="EY1256" t="str">
            <v/>
          </cell>
          <cell r="EZ1256">
            <v>0</v>
          </cell>
          <cell r="FA1256">
            <v>79.33</v>
          </cell>
          <cell r="FB1256">
            <v>71.25</v>
          </cell>
          <cell r="FC1256">
            <v>79</v>
          </cell>
          <cell r="FD1256">
            <v>72</v>
          </cell>
          <cell r="FE1256" t="str">
            <v/>
          </cell>
          <cell r="FF1256">
            <v>0</v>
          </cell>
          <cell r="FG1256">
            <v>79.33</v>
          </cell>
          <cell r="FH1256">
            <v>71.25</v>
          </cell>
          <cell r="FI1256">
            <v>79</v>
          </cell>
          <cell r="FJ1256">
            <v>72</v>
          </cell>
          <cell r="FK1256" t="str">
            <v/>
          </cell>
          <cell r="FL1256">
            <v>0</v>
          </cell>
          <cell r="FM1256">
            <v>79.33</v>
          </cell>
          <cell r="FN1256">
            <v>71.25</v>
          </cell>
          <cell r="FO1256">
            <v>79</v>
          </cell>
          <cell r="FP1256">
            <v>72</v>
          </cell>
          <cell r="FQ1256" t="str">
            <v/>
          </cell>
          <cell r="FR1256">
            <v>0</v>
          </cell>
          <cell r="FS1256">
            <v>79.33</v>
          </cell>
          <cell r="FT1256">
            <v>71.25</v>
          </cell>
          <cell r="FU1256">
            <v>79</v>
          </cell>
          <cell r="FV1256">
            <v>72</v>
          </cell>
          <cell r="FW1256" t="str">
            <v/>
          </cell>
          <cell r="FX1256">
            <v>0</v>
          </cell>
          <cell r="FY1256">
            <v>79.33</v>
          </cell>
          <cell r="FZ1256">
            <v>71.25</v>
          </cell>
          <cell r="GA1256">
            <v>79</v>
          </cell>
          <cell r="GB1256">
            <v>72</v>
          </cell>
          <cell r="GC1256" t="str">
            <v/>
          </cell>
          <cell r="GD1256">
            <v>0</v>
          </cell>
          <cell r="GE1256">
            <v>79.33</v>
          </cell>
          <cell r="GF1256">
            <v>71.25</v>
          </cell>
          <cell r="GG1256">
            <v>79</v>
          </cell>
          <cell r="GH1256">
            <v>72</v>
          </cell>
          <cell r="GI1256" t="str">
            <v/>
          </cell>
          <cell r="GJ1256">
            <v>0</v>
          </cell>
          <cell r="GK1256">
            <v>79.33</v>
          </cell>
          <cell r="GL1256">
            <v>71.25</v>
          </cell>
          <cell r="GM1256">
            <v>79</v>
          </cell>
          <cell r="GN1256">
            <v>72</v>
          </cell>
          <cell r="GO1256" t="str">
            <v/>
          </cell>
          <cell r="GP1256">
            <v>0</v>
          </cell>
          <cell r="GQ1256">
            <v>79.33</v>
          </cell>
          <cell r="GR1256">
            <v>71.25</v>
          </cell>
          <cell r="GS1256">
            <v>79</v>
          </cell>
          <cell r="GT1256">
            <v>72</v>
          </cell>
          <cell r="GU1256" t="str">
            <v/>
          </cell>
          <cell r="GV1256">
            <v>0</v>
          </cell>
          <cell r="GW1256">
            <v>81.92</v>
          </cell>
          <cell r="GX1256">
            <v>78.75</v>
          </cell>
          <cell r="GY1256">
            <v>70</v>
          </cell>
          <cell r="GZ1256">
            <v>78</v>
          </cell>
          <cell r="HA1256" t="str">
            <v>EKO-L</v>
          </cell>
          <cell r="HB1256">
            <v>0</v>
          </cell>
          <cell r="HC1256">
            <v>83.83</v>
          </cell>
          <cell r="HD1256">
            <v>75.75</v>
          </cell>
          <cell r="HE1256">
            <v>77.5</v>
          </cell>
          <cell r="HF1256">
            <v>79</v>
          </cell>
          <cell r="HH1256">
            <v>0</v>
          </cell>
          <cell r="HM1256" t="str">
            <v/>
          </cell>
          <cell r="HN1256" t="str">
            <v/>
          </cell>
          <cell r="HS1256">
            <v>0</v>
          </cell>
          <cell r="HT1256" t="str">
            <v>PKN</v>
          </cell>
          <cell r="HU1256">
            <v>0</v>
          </cell>
          <cell r="HV1256" t="str">
            <v>IND</v>
          </cell>
          <cell r="HW1256">
            <v>0</v>
          </cell>
          <cell r="HX1256" t="str">
            <v>MAT-W</v>
          </cell>
          <cell r="HY1256">
            <v>0</v>
          </cell>
          <cell r="HZ1256" t="str">
            <v>SEJ-W</v>
          </cell>
          <cell r="IA1256">
            <v>0</v>
          </cell>
          <cell r="IB1256" t="str">
            <v>IGR-W</v>
          </cell>
          <cell r="IC1256">
            <v>0</v>
          </cell>
          <cell r="ID1256" t="str">
            <v>SBO</v>
          </cell>
          <cell r="IE1256">
            <v>0</v>
          </cell>
          <cell r="IF1256" t="str">
            <v>PJO</v>
          </cell>
          <cell r="IG1256">
            <v>0</v>
          </cell>
          <cell r="IH1256" t="str">
            <v>PRA</v>
          </cell>
          <cell r="II1256">
            <v>0</v>
          </cell>
          <cell r="IJ1256" t="str">
            <v>JAW</v>
          </cell>
          <cell r="IK1256">
            <v>0</v>
          </cell>
          <cell r="IL1256" t="str">
            <v>ARB</v>
          </cell>
          <cell r="IM1256">
            <v>0</v>
          </cell>
          <cell r="IN1256" t="str">
            <v>PKM</v>
          </cell>
          <cell r="IO1256">
            <v>0</v>
          </cell>
          <cell r="IP1256" t="str">
            <v>MAT-P</v>
          </cell>
          <cell r="IQ1256">
            <v>0</v>
          </cell>
          <cell r="IR1256" t="str">
            <v>BIO-P</v>
          </cell>
          <cell r="IS1256">
            <v>0</v>
          </cell>
          <cell r="IT1256" t="str">
            <v>FIS-P</v>
          </cell>
          <cell r="IU1256">
            <v>0</v>
          </cell>
          <cell r="IV1256" t="str">
            <v>KIM-P</v>
          </cell>
          <cell r="IW1256">
            <v>0</v>
          </cell>
          <cell r="IX1256" t="str">
            <v>EKO-L</v>
          </cell>
          <cell r="IY1256">
            <v>0</v>
          </cell>
          <cell r="JA1256">
            <v>0</v>
          </cell>
        </row>
        <row r="1257">
          <cell r="AB1257" t="str">
            <v/>
          </cell>
          <cell r="AC1257">
            <v>20</v>
          </cell>
          <cell r="AI1257" t="str">
            <v/>
          </cell>
          <cell r="AJ1257">
            <v>0</v>
          </cell>
          <cell r="AK1257">
            <v>83.25</v>
          </cell>
          <cell r="AL1257">
            <v>84.5</v>
          </cell>
          <cell r="AM1257">
            <v>88</v>
          </cell>
          <cell r="AN1257">
            <v>80</v>
          </cell>
          <cell r="AO1257" t="str">
            <v/>
          </cell>
          <cell r="AP1257">
            <v>0</v>
          </cell>
          <cell r="AQ1257">
            <v>85</v>
          </cell>
          <cell r="AR1257">
            <v>0</v>
          </cell>
          <cell r="AS1257">
            <v>78.5</v>
          </cell>
          <cell r="AT1257">
            <v>81</v>
          </cell>
          <cell r="AU1257" t="str">
            <v/>
          </cell>
          <cell r="AV1257">
            <v>0</v>
          </cell>
          <cell r="AW1257">
            <v>81.83</v>
          </cell>
          <cell r="AX1257">
            <v>84</v>
          </cell>
          <cell r="AY1257">
            <v>88</v>
          </cell>
          <cell r="AZ1257">
            <v>80</v>
          </cell>
          <cell r="BA1257" t="str">
            <v/>
          </cell>
          <cell r="BB1257">
            <v>0</v>
          </cell>
          <cell r="BC1257">
            <v>86.75</v>
          </cell>
          <cell r="BD1257">
            <v>84.5</v>
          </cell>
          <cell r="BE1257">
            <v>88</v>
          </cell>
          <cell r="BF1257">
            <v>82</v>
          </cell>
          <cell r="BG1257" t="str">
            <v/>
          </cell>
          <cell r="BH1257">
            <v>0</v>
          </cell>
          <cell r="BI1257">
            <v>84.33</v>
          </cell>
          <cell r="BJ1257">
            <v>80</v>
          </cell>
          <cell r="BK1257">
            <v>77.75</v>
          </cell>
          <cell r="BL1257">
            <v>78</v>
          </cell>
          <cell r="BM1257" t="str">
            <v/>
          </cell>
          <cell r="BN1257">
            <v>0</v>
          </cell>
          <cell r="BO1257">
            <v>81.13</v>
          </cell>
          <cell r="BP1257">
            <v>78.25</v>
          </cell>
          <cell r="BQ1257">
            <v>77.75</v>
          </cell>
          <cell r="BR1257">
            <v>85</v>
          </cell>
          <cell r="BS1257" t="str">
            <v/>
          </cell>
          <cell r="BT1257">
            <v>0</v>
          </cell>
          <cell r="BU1257">
            <v>86.5</v>
          </cell>
          <cell r="BV1257">
            <v>84.25</v>
          </cell>
          <cell r="BW1257">
            <v>88.5</v>
          </cell>
          <cell r="BX1257">
            <v>88</v>
          </cell>
          <cell r="BY1257" t="str">
            <v/>
          </cell>
          <cell r="BZ1257">
            <v>0</v>
          </cell>
          <cell r="CA1257">
            <v>86.78</v>
          </cell>
          <cell r="CB1257">
            <v>81.75</v>
          </cell>
          <cell r="CC1257">
            <v>81</v>
          </cell>
          <cell r="CD1257">
            <v>82</v>
          </cell>
          <cell r="CE1257" t="str">
            <v/>
          </cell>
          <cell r="CF1257">
            <v>0</v>
          </cell>
          <cell r="CG1257">
            <v>86.25</v>
          </cell>
          <cell r="CH1257">
            <v>76.25</v>
          </cell>
          <cell r="CI1257">
            <v>78</v>
          </cell>
          <cell r="CJ1257">
            <v>82</v>
          </cell>
          <cell r="CK1257" t="str">
            <v/>
          </cell>
          <cell r="CL1257">
            <v>0</v>
          </cell>
          <cell r="CM1257">
            <v>76.17</v>
          </cell>
          <cell r="CN1257">
            <v>83.5</v>
          </cell>
          <cell r="CO1257">
            <v>80</v>
          </cell>
          <cell r="CP1257">
            <v>78</v>
          </cell>
          <cell r="CQ1257" t="str">
            <v/>
          </cell>
          <cell r="CR1257">
            <v>0</v>
          </cell>
          <cell r="CS1257">
            <v>82.08</v>
          </cell>
          <cell r="CT1257">
            <v>89.75</v>
          </cell>
          <cell r="CU1257">
            <v>86.5</v>
          </cell>
          <cell r="CV1257">
            <v>83</v>
          </cell>
          <cell r="CW1257" t="str">
            <v/>
          </cell>
          <cell r="CX1257">
            <v>0</v>
          </cell>
          <cell r="CY1257">
            <v>82.44</v>
          </cell>
          <cell r="CZ1257">
            <v>83.75</v>
          </cell>
          <cell r="DA1257">
            <v>76.75</v>
          </cell>
          <cell r="DB1257">
            <v>83</v>
          </cell>
          <cell r="DC1257" t="str">
            <v/>
          </cell>
          <cell r="DD1257">
            <v>0</v>
          </cell>
          <cell r="DE1257">
            <v>91</v>
          </cell>
          <cell r="DF1257">
            <v>81</v>
          </cell>
          <cell r="DG1257">
            <v>81.75</v>
          </cell>
          <cell r="DH1257">
            <v>88</v>
          </cell>
          <cell r="DI1257" t="str">
            <v/>
          </cell>
          <cell r="DJ1257">
            <v>0</v>
          </cell>
          <cell r="DK1257">
            <v>0</v>
          </cell>
          <cell r="DL1257">
            <v>0</v>
          </cell>
          <cell r="DM1257">
            <v>0</v>
          </cell>
          <cell r="DN1257">
            <v>85</v>
          </cell>
          <cell r="DO1257" t="str">
            <v/>
          </cell>
          <cell r="DP1257">
            <v>0</v>
          </cell>
          <cell r="DQ1257">
            <v>89</v>
          </cell>
          <cell r="DR1257">
            <v>85.5</v>
          </cell>
          <cell r="DS1257">
            <v>91.5</v>
          </cell>
          <cell r="DT1257">
            <v>82</v>
          </cell>
          <cell r="DU1257" t="str">
            <v/>
          </cell>
          <cell r="DV1257">
            <v>0</v>
          </cell>
          <cell r="DW1257">
            <v>91</v>
          </cell>
          <cell r="DX1257">
            <v>86.75</v>
          </cell>
          <cell r="DY1257">
            <v>79.75</v>
          </cell>
          <cell r="DZ1257">
            <v>85</v>
          </cell>
          <cell r="EA1257" t="str">
            <v/>
          </cell>
          <cell r="EB1257">
            <v>0</v>
          </cell>
          <cell r="EC1257">
            <v>79.78</v>
          </cell>
          <cell r="ED1257">
            <v>78.25</v>
          </cell>
          <cell r="EE1257">
            <v>84.25</v>
          </cell>
          <cell r="EF1257">
            <v>77</v>
          </cell>
          <cell r="EG1257" t="str">
            <v/>
          </cell>
          <cell r="EH1257">
            <v>0</v>
          </cell>
          <cell r="EI1257">
            <v>78.5</v>
          </cell>
          <cell r="EJ1257">
            <v>74.75</v>
          </cell>
          <cell r="EK1257">
            <v>74.5</v>
          </cell>
          <cell r="EL1257">
            <v>76</v>
          </cell>
          <cell r="EM1257" t="str">
            <v/>
          </cell>
          <cell r="EN1257">
            <v>0</v>
          </cell>
          <cell r="EO1257">
            <v>78.5</v>
          </cell>
          <cell r="EP1257">
            <v>74.75</v>
          </cell>
          <cell r="EQ1257">
            <v>74.5</v>
          </cell>
          <cell r="ER1257">
            <v>76</v>
          </cell>
          <cell r="ES1257" t="str">
            <v/>
          </cell>
          <cell r="ET1257">
            <v>0</v>
          </cell>
          <cell r="EU1257">
            <v>78.5</v>
          </cell>
          <cell r="EV1257">
            <v>74.75</v>
          </cell>
          <cell r="EW1257">
            <v>74.5</v>
          </cell>
          <cell r="EX1257">
            <v>76</v>
          </cell>
          <cell r="EY1257" t="str">
            <v/>
          </cell>
          <cell r="EZ1257">
            <v>0</v>
          </cell>
          <cell r="FA1257">
            <v>79.33</v>
          </cell>
          <cell r="FB1257">
            <v>71.25</v>
          </cell>
          <cell r="FC1257">
            <v>79</v>
          </cell>
          <cell r="FD1257">
            <v>72</v>
          </cell>
          <cell r="FE1257" t="str">
            <v/>
          </cell>
          <cell r="FF1257">
            <v>0</v>
          </cell>
          <cell r="FG1257">
            <v>79.33</v>
          </cell>
          <cell r="FH1257">
            <v>71.25</v>
          </cell>
          <cell r="FI1257">
            <v>79</v>
          </cell>
          <cell r="FJ1257">
            <v>72</v>
          </cell>
          <cell r="FK1257" t="str">
            <v/>
          </cell>
          <cell r="FL1257">
            <v>0</v>
          </cell>
          <cell r="FM1257">
            <v>79.33</v>
          </cell>
          <cell r="FN1257">
            <v>71.25</v>
          </cell>
          <cell r="FO1257">
            <v>79</v>
          </cell>
          <cell r="FP1257">
            <v>72</v>
          </cell>
          <cell r="FQ1257" t="str">
            <v/>
          </cell>
          <cell r="FR1257">
            <v>0</v>
          </cell>
          <cell r="FS1257">
            <v>79.33</v>
          </cell>
          <cell r="FT1257">
            <v>71.25</v>
          </cell>
          <cell r="FU1257">
            <v>79</v>
          </cell>
          <cell r="FV1257">
            <v>72</v>
          </cell>
          <cell r="FW1257" t="str">
            <v/>
          </cell>
          <cell r="FX1257">
            <v>0</v>
          </cell>
          <cell r="FY1257">
            <v>79.33</v>
          </cell>
          <cell r="FZ1257">
            <v>71.25</v>
          </cell>
          <cell r="GA1257">
            <v>79</v>
          </cell>
          <cell r="GB1257">
            <v>72</v>
          </cell>
          <cell r="GC1257" t="str">
            <v/>
          </cell>
          <cell r="GD1257">
            <v>0</v>
          </cell>
          <cell r="GE1257">
            <v>79.33</v>
          </cell>
          <cell r="GF1257">
            <v>71.25</v>
          </cell>
          <cell r="GG1257">
            <v>79</v>
          </cell>
          <cell r="GH1257">
            <v>72</v>
          </cell>
          <cell r="GI1257" t="str">
            <v/>
          </cell>
          <cell r="GJ1257">
            <v>0</v>
          </cell>
          <cell r="GK1257">
            <v>79.33</v>
          </cell>
          <cell r="GL1257">
            <v>71.25</v>
          </cell>
          <cell r="GM1257">
            <v>79</v>
          </cell>
          <cell r="GN1257">
            <v>72</v>
          </cell>
          <cell r="GO1257" t="str">
            <v/>
          </cell>
          <cell r="GP1257">
            <v>0</v>
          </cell>
          <cell r="GQ1257">
            <v>79.33</v>
          </cell>
          <cell r="GR1257">
            <v>71.25</v>
          </cell>
          <cell r="GS1257">
            <v>79</v>
          </cell>
          <cell r="GT1257">
            <v>72</v>
          </cell>
          <cell r="GU1257" t="str">
            <v/>
          </cell>
          <cell r="GV1257">
            <v>0</v>
          </cell>
          <cell r="GW1257">
            <v>81.92</v>
          </cell>
          <cell r="GX1257">
            <v>78.75</v>
          </cell>
          <cell r="GY1257">
            <v>70</v>
          </cell>
          <cell r="GZ1257">
            <v>78</v>
          </cell>
          <cell r="HA1257" t="str">
            <v>EKO-L</v>
          </cell>
          <cell r="HB1257">
            <v>0</v>
          </cell>
          <cell r="HC1257">
            <v>83.83</v>
          </cell>
          <cell r="HD1257">
            <v>75.75</v>
          </cell>
          <cell r="HE1257">
            <v>77.5</v>
          </cell>
          <cell r="HF1257">
            <v>79</v>
          </cell>
          <cell r="HH1257">
            <v>0</v>
          </cell>
          <cell r="HM1257" t="str">
            <v/>
          </cell>
          <cell r="HN1257" t="str">
            <v/>
          </cell>
          <cell r="HS1257">
            <v>0</v>
          </cell>
          <cell r="HT1257" t="str">
            <v>PKN</v>
          </cell>
          <cell r="HU1257">
            <v>0</v>
          </cell>
          <cell r="HV1257" t="str">
            <v>IND</v>
          </cell>
          <cell r="HW1257">
            <v>0</v>
          </cell>
          <cell r="HX1257" t="str">
            <v>MAT-W</v>
          </cell>
          <cell r="HY1257">
            <v>0</v>
          </cell>
          <cell r="HZ1257" t="str">
            <v>SEJ-W</v>
          </cell>
          <cell r="IA1257">
            <v>0</v>
          </cell>
          <cell r="IB1257" t="str">
            <v>IGR-W</v>
          </cell>
          <cell r="IC1257">
            <v>0</v>
          </cell>
          <cell r="ID1257" t="str">
            <v>SBO</v>
          </cell>
          <cell r="IE1257">
            <v>0</v>
          </cell>
          <cell r="IF1257" t="str">
            <v>PJO</v>
          </cell>
          <cell r="IG1257">
            <v>0</v>
          </cell>
          <cell r="IH1257" t="str">
            <v>PRA</v>
          </cell>
          <cell r="II1257">
            <v>0</v>
          </cell>
          <cell r="IJ1257" t="str">
            <v>JAW</v>
          </cell>
          <cell r="IK1257">
            <v>0</v>
          </cell>
          <cell r="IL1257" t="str">
            <v>ARB</v>
          </cell>
          <cell r="IM1257">
            <v>0</v>
          </cell>
          <cell r="IN1257" t="str">
            <v>PKM</v>
          </cell>
          <cell r="IO1257">
            <v>0</v>
          </cell>
          <cell r="IP1257" t="str">
            <v>MAT-P</v>
          </cell>
          <cell r="IQ1257">
            <v>0</v>
          </cell>
          <cell r="IR1257" t="str">
            <v>BIO-P</v>
          </cell>
          <cell r="IS1257">
            <v>0</v>
          </cell>
          <cell r="IT1257" t="str">
            <v>FIS-P</v>
          </cell>
          <cell r="IU1257">
            <v>0</v>
          </cell>
          <cell r="IV1257" t="str">
            <v>KIM-P</v>
          </cell>
          <cell r="IW1257">
            <v>0</v>
          </cell>
          <cell r="IX1257" t="str">
            <v>EKO-L</v>
          </cell>
          <cell r="IY1257">
            <v>0</v>
          </cell>
          <cell r="JA1257">
            <v>0</v>
          </cell>
        </row>
        <row r="1258">
          <cell r="AB1258" t="str">
            <v/>
          </cell>
          <cell r="AC1258">
            <v>21</v>
          </cell>
          <cell r="AI1258" t="str">
            <v/>
          </cell>
          <cell r="AJ1258">
            <v>0</v>
          </cell>
          <cell r="AK1258">
            <v>83.25</v>
          </cell>
          <cell r="AL1258">
            <v>84.5</v>
          </cell>
          <cell r="AM1258">
            <v>88</v>
          </cell>
          <cell r="AN1258">
            <v>80</v>
          </cell>
          <cell r="AO1258" t="str">
            <v/>
          </cell>
          <cell r="AP1258">
            <v>0</v>
          </cell>
          <cell r="AQ1258">
            <v>85</v>
          </cell>
          <cell r="AR1258">
            <v>0</v>
          </cell>
          <cell r="AS1258">
            <v>78.5</v>
          </cell>
          <cell r="AT1258">
            <v>81</v>
          </cell>
          <cell r="AU1258" t="str">
            <v/>
          </cell>
          <cell r="AV1258">
            <v>0</v>
          </cell>
          <cell r="AW1258">
            <v>81.83</v>
          </cell>
          <cell r="AX1258">
            <v>84</v>
          </cell>
          <cell r="AY1258">
            <v>88</v>
          </cell>
          <cell r="AZ1258">
            <v>80</v>
          </cell>
          <cell r="BA1258" t="str">
            <v/>
          </cell>
          <cell r="BB1258">
            <v>0</v>
          </cell>
          <cell r="BC1258">
            <v>86.75</v>
          </cell>
          <cell r="BD1258">
            <v>84.5</v>
          </cell>
          <cell r="BE1258">
            <v>88</v>
          </cell>
          <cell r="BF1258">
            <v>82</v>
          </cell>
          <cell r="BG1258" t="str">
            <v/>
          </cell>
          <cell r="BH1258">
            <v>0</v>
          </cell>
          <cell r="BI1258">
            <v>84.33</v>
          </cell>
          <cell r="BJ1258">
            <v>80</v>
          </cell>
          <cell r="BK1258">
            <v>77.75</v>
          </cell>
          <cell r="BL1258">
            <v>78</v>
          </cell>
          <cell r="BM1258" t="str">
            <v/>
          </cell>
          <cell r="BN1258">
            <v>0</v>
          </cell>
          <cell r="BO1258">
            <v>81.13</v>
          </cell>
          <cell r="BP1258">
            <v>78.25</v>
          </cell>
          <cell r="BQ1258">
            <v>77.75</v>
          </cell>
          <cell r="BR1258">
            <v>85</v>
          </cell>
          <cell r="BS1258" t="str">
            <v/>
          </cell>
          <cell r="BT1258">
            <v>0</v>
          </cell>
          <cell r="BU1258">
            <v>86.5</v>
          </cell>
          <cell r="BV1258">
            <v>84.25</v>
          </cell>
          <cell r="BW1258">
            <v>88.5</v>
          </cell>
          <cell r="BX1258">
            <v>88</v>
          </cell>
          <cell r="BY1258" t="str">
            <v/>
          </cell>
          <cell r="BZ1258">
            <v>0</v>
          </cell>
          <cell r="CA1258">
            <v>86.78</v>
          </cell>
          <cell r="CB1258">
            <v>81.75</v>
          </cell>
          <cell r="CC1258">
            <v>81</v>
          </cell>
          <cell r="CD1258">
            <v>82</v>
          </cell>
          <cell r="CE1258" t="str">
            <v/>
          </cell>
          <cell r="CF1258">
            <v>0</v>
          </cell>
          <cell r="CG1258">
            <v>86.25</v>
          </cell>
          <cell r="CH1258">
            <v>76.25</v>
          </cell>
          <cell r="CI1258">
            <v>78</v>
          </cell>
          <cell r="CJ1258">
            <v>82</v>
          </cell>
          <cell r="CK1258" t="str">
            <v/>
          </cell>
          <cell r="CL1258">
            <v>0</v>
          </cell>
          <cell r="CM1258">
            <v>76.17</v>
          </cell>
          <cell r="CN1258">
            <v>83.5</v>
          </cell>
          <cell r="CO1258">
            <v>80</v>
          </cell>
          <cell r="CP1258">
            <v>78</v>
          </cell>
          <cell r="CQ1258" t="str">
            <v/>
          </cell>
          <cell r="CR1258">
            <v>0</v>
          </cell>
          <cell r="CS1258">
            <v>82.08</v>
          </cell>
          <cell r="CT1258">
            <v>89.75</v>
          </cell>
          <cell r="CU1258">
            <v>86.5</v>
          </cell>
          <cell r="CV1258">
            <v>83</v>
          </cell>
          <cell r="CW1258" t="str">
            <v/>
          </cell>
          <cell r="CX1258">
            <v>0</v>
          </cell>
          <cell r="CY1258">
            <v>82.44</v>
          </cell>
          <cell r="CZ1258">
            <v>83.75</v>
          </cell>
          <cell r="DA1258">
            <v>76.75</v>
          </cell>
          <cell r="DB1258">
            <v>83</v>
          </cell>
          <cell r="DC1258" t="str">
            <v/>
          </cell>
          <cell r="DD1258">
            <v>0</v>
          </cell>
          <cell r="DE1258">
            <v>91</v>
          </cell>
          <cell r="DF1258">
            <v>81</v>
          </cell>
          <cell r="DG1258">
            <v>81.75</v>
          </cell>
          <cell r="DH1258">
            <v>88</v>
          </cell>
          <cell r="DI1258" t="str">
            <v/>
          </cell>
          <cell r="DJ1258">
            <v>0</v>
          </cell>
          <cell r="DK1258">
            <v>0</v>
          </cell>
          <cell r="DL1258">
            <v>0</v>
          </cell>
          <cell r="DM1258">
            <v>0</v>
          </cell>
          <cell r="DN1258">
            <v>85</v>
          </cell>
          <cell r="DO1258" t="str">
            <v/>
          </cell>
          <cell r="DP1258">
            <v>0</v>
          </cell>
          <cell r="DQ1258">
            <v>89</v>
          </cell>
          <cell r="DR1258">
            <v>85.5</v>
          </cell>
          <cell r="DS1258">
            <v>91.5</v>
          </cell>
          <cell r="DT1258">
            <v>82</v>
          </cell>
          <cell r="DU1258" t="str">
            <v/>
          </cell>
          <cell r="DV1258">
            <v>0</v>
          </cell>
          <cell r="DW1258">
            <v>91</v>
          </cell>
          <cell r="DX1258">
            <v>86.75</v>
          </cell>
          <cell r="DY1258">
            <v>79.75</v>
          </cell>
          <cell r="DZ1258">
            <v>85</v>
          </cell>
          <cell r="EA1258" t="str">
            <v/>
          </cell>
          <cell r="EB1258">
            <v>0</v>
          </cell>
          <cell r="EC1258">
            <v>79.78</v>
          </cell>
          <cell r="ED1258">
            <v>78.25</v>
          </cell>
          <cell r="EE1258">
            <v>84.25</v>
          </cell>
          <cell r="EF1258">
            <v>77</v>
          </cell>
          <cell r="EG1258" t="str">
            <v/>
          </cell>
          <cell r="EH1258">
            <v>0</v>
          </cell>
          <cell r="EI1258">
            <v>78.5</v>
          </cell>
          <cell r="EJ1258">
            <v>74.75</v>
          </cell>
          <cell r="EK1258">
            <v>74.5</v>
          </cell>
          <cell r="EL1258">
            <v>76</v>
          </cell>
          <cell r="EM1258" t="str">
            <v/>
          </cell>
          <cell r="EN1258">
            <v>0</v>
          </cell>
          <cell r="EO1258">
            <v>78.5</v>
          </cell>
          <cell r="EP1258">
            <v>74.75</v>
          </cell>
          <cell r="EQ1258">
            <v>74.5</v>
          </cell>
          <cell r="ER1258">
            <v>76</v>
          </cell>
          <cell r="ES1258" t="str">
            <v/>
          </cell>
          <cell r="ET1258">
            <v>0</v>
          </cell>
          <cell r="EU1258">
            <v>78.5</v>
          </cell>
          <cell r="EV1258">
            <v>74.75</v>
          </cell>
          <cell r="EW1258">
            <v>74.5</v>
          </cell>
          <cell r="EX1258">
            <v>76</v>
          </cell>
          <cell r="EY1258" t="str">
            <v/>
          </cell>
          <cell r="EZ1258">
            <v>0</v>
          </cell>
          <cell r="FA1258">
            <v>79.33</v>
          </cell>
          <cell r="FB1258">
            <v>71.25</v>
          </cell>
          <cell r="FC1258">
            <v>79</v>
          </cell>
          <cell r="FD1258">
            <v>72</v>
          </cell>
          <cell r="FE1258" t="str">
            <v/>
          </cell>
          <cell r="FF1258">
            <v>0</v>
          </cell>
          <cell r="FG1258">
            <v>79.33</v>
          </cell>
          <cell r="FH1258">
            <v>71.25</v>
          </cell>
          <cell r="FI1258">
            <v>79</v>
          </cell>
          <cell r="FJ1258">
            <v>72</v>
          </cell>
          <cell r="FK1258" t="str">
            <v/>
          </cell>
          <cell r="FL1258">
            <v>0</v>
          </cell>
          <cell r="FM1258">
            <v>79.33</v>
          </cell>
          <cell r="FN1258">
            <v>71.25</v>
          </cell>
          <cell r="FO1258">
            <v>79</v>
          </cell>
          <cell r="FP1258">
            <v>72</v>
          </cell>
          <cell r="FQ1258" t="str">
            <v/>
          </cell>
          <cell r="FR1258">
            <v>0</v>
          </cell>
          <cell r="FS1258">
            <v>79.33</v>
          </cell>
          <cell r="FT1258">
            <v>71.25</v>
          </cell>
          <cell r="FU1258">
            <v>79</v>
          </cell>
          <cell r="FV1258">
            <v>72</v>
          </cell>
          <cell r="FW1258" t="str">
            <v/>
          </cell>
          <cell r="FX1258">
            <v>0</v>
          </cell>
          <cell r="FY1258">
            <v>79.33</v>
          </cell>
          <cell r="FZ1258">
            <v>71.25</v>
          </cell>
          <cell r="GA1258">
            <v>79</v>
          </cell>
          <cell r="GB1258">
            <v>72</v>
          </cell>
          <cell r="GC1258" t="str">
            <v/>
          </cell>
          <cell r="GD1258">
            <v>0</v>
          </cell>
          <cell r="GE1258">
            <v>79.33</v>
          </cell>
          <cell r="GF1258">
            <v>71.25</v>
          </cell>
          <cell r="GG1258">
            <v>79</v>
          </cell>
          <cell r="GH1258">
            <v>72</v>
          </cell>
          <cell r="GI1258" t="str">
            <v/>
          </cell>
          <cell r="GJ1258">
            <v>0</v>
          </cell>
          <cell r="GK1258">
            <v>79.33</v>
          </cell>
          <cell r="GL1258">
            <v>71.25</v>
          </cell>
          <cell r="GM1258">
            <v>79</v>
          </cell>
          <cell r="GN1258">
            <v>72</v>
          </cell>
          <cell r="GO1258" t="str">
            <v/>
          </cell>
          <cell r="GP1258">
            <v>0</v>
          </cell>
          <cell r="GQ1258">
            <v>79.33</v>
          </cell>
          <cell r="GR1258">
            <v>71.25</v>
          </cell>
          <cell r="GS1258">
            <v>79</v>
          </cell>
          <cell r="GT1258">
            <v>72</v>
          </cell>
          <cell r="GU1258" t="str">
            <v/>
          </cell>
          <cell r="GV1258">
            <v>0</v>
          </cell>
          <cell r="GW1258">
            <v>81.92</v>
          </cell>
          <cell r="GX1258">
            <v>78.75</v>
          </cell>
          <cell r="GY1258">
            <v>70</v>
          </cell>
          <cell r="GZ1258">
            <v>78</v>
          </cell>
          <cell r="HA1258" t="str">
            <v>EKO-L</v>
          </cell>
          <cell r="HB1258">
            <v>0</v>
          </cell>
          <cell r="HC1258">
            <v>83.83</v>
          </cell>
          <cell r="HD1258">
            <v>75.75</v>
          </cell>
          <cell r="HE1258">
            <v>77.5</v>
          </cell>
          <cell r="HF1258">
            <v>79</v>
          </cell>
          <cell r="HH1258">
            <v>0</v>
          </cell>
          <cell r="HM1258" t="str">
            <v/>
          </cell>
          <cell r="HN1258" t="str">
            <v/>
          </cell>
          <cell r="HS1258">
            <v>0</v>
          </cell>
          <cell r="HT1258" t="str">
            <v>PKN</v>
          </cell>
          <cell r="HU1258">
            <v>0</v>
          </cell>
          <cell r="HV1258" t="str">
            <v>IND</v>
          </cell>
          <cell r="HW1258">
            <v>0</v>
          </cell>
          <cell r="HX1258" t="str">
            <v>MAT-W</v>
          </cell>
          <cell r="HY1258">
            <v>0</v>
          </cell>
          <cell r="HZ1258" t="str">
            <v>SEJ-W</v>
          </cell>
          <cell r="IA1258">
            <v>0</v>
          </cell>
          <cell r="IB1258" t="str">
            <v>IGR-W</v>
          </cell>
          <cell r="IC1258">
            <v>0</v>
          </cell>
          <cell r="ID1258" t="str">
            <v>SBO</v>
          </cell>
          <cell r="IE1258">
            <v>0</v>
          </cell>
          <cell r="IF1258" t="str">
            <v>PJO</v>
          </cell>
          <cell r="IG1258">
            <v>0</v>
          </cell>
          <cell r="IH1258" t="str">
            <v>PRA</v>
          </cell>
          <cell r="II1258">
            <v>0</v>
          </cell>
          <cell r="IJ1258" t="str">
            <v>JAW</v>
          </cell>
          <cell r="IK1258">
            <v>0</v>
          </cell>
          <cell r="IL1258" t="str">
            <v>ARB</v>
          </cell>
          <cell r="IM1258">
            <v>0</v>
          </cell>
          <cell r="IN1258" t="str">
            <v>PKM</v>
          </cell>
          <cell r="IO1258">
            <v>0</v>
          </cell>
          <cell r="IP1258" t="str">
            <v>MAT-P</v>
          </cell>
          <cell r="IQ1258">
            <v>0</v>
          </cell>
          <cell r="IR1258" t="str">
            <v>BIO-P</v>
          </cell>
          <cell r="IS1258">
            <v>0</v>
          </cell>
          <cell r="IT1258" t="str">
            <v>FIS-P</v>
          </cell>
          <cell r="IU1258">
            <v>0</v>
          </cell>
          <cell r="IV1258" t="str">
            <v>KIM-P</v>
          </cell>
          <cell r="IW1258">
            <v>0</v>
          </cell>
          <cell r="IX1258" t="str">
            <v>EKO-L</v>
          </cell>
          <cell r="IY1258">
            <v>0</v>
          </cell>
          <cell r="JA1258">
            <v>0</v>
          </cell>
        </row>
        <row r="1259">
          <cell r="AB1259" t="str">
            <v/>
          </cell>
          <cell r="AC1259">
            <v>22</v>
          </cell>
          <cell r="AI1259" t="str">
            <v/>
          </cell>
          <cell r="AJ1259">
            <v>0</v>
          </cell>
          <cell r="AK1259">
            <v>83.25</v>
          </cell>
          <cell r="AL1259">
            <v>84.5</v>
          </cell>
          <cell r="AM1259">
            <v>88</v>
          </cell>
          <cell r="AN1259">
            <v>80</v>
          </cell>
          <cell r="AO1259" t="str">
            <v/>
          </cell>
          <cell r="AP1259">
            <v>0</v>
          </cell>
          <cell r="AQ1259">
            <v>85</v>
          </cell>
          <cell r="AR1259">
            <v>0</v>
          </cell>
          <cell r="AS1259">
            <v>78.5</v>
          </cell>
          <cell r="AT1259">
            <v>81</v>
          </cell>
          <cell r="AU1259" t="str">
            <v/>
          </cell>
          <cell r="AV1259">
            <v>0</v>
          </cell>
          <cell r="AW1259">
            <v>81.83</v>
          </cell>
          <cell r="AX1259">
            <v>84</v>
          </cell>
          <cell r="AY1259">
            <v>88</v>
          </cell>
          <cell r="AZ1259">
            <v>80</v>
          </cell>
          <cell r="BA1259" t="str">
            <v/>
          </cell>
          <cell r="BB1259">
            <v>0</v>
          </cell>
          <cell r="BC1259">
            <v>86.75</v>
          </cell>
          <cell r="BD1259">
            <v>84.5</v>
          </cell>
          <cell r="BE1259">
            <v>88</v>
          </cell>
          <cell r="BF1259">
            <v>82</v>
          </cell>
          <cell r="BG1259" t="str">
            <v/>
          </cell>
          <cell r="BH1259">
            <v>0</v>
          </cell>
          <cell r="BI1259">
            <v>84.33</v>
          </cell>
          <cell r="BJ1259">
            <v>80</v>
          </cell>
          <cell r="BK1259">
            <v>77.75</v>
          </cell>
          <cell r="BL1259">
            <v>78</v>
          </cell>
          <cell r="BM1259" t="str">
            <v/>
          </cell>
          <cell r="BN1259">
            <v>0</v>
          </cell>
          <cell r="BO1259">
            <v>81.13</v>
          </cell>
          <cell r="BP1259">
            <v>78.25</v>
          </cell>
          <cell r="BQ1259">
            <v>77.75</v>
          </cell>
          <cell r="BR1259">
            <v>85</v>
          </cell>
          <cell r="BS1259" t="str">
            <v/>
          </cell>
          <cell r="BT1259">
            <v>0</v>
          </cell>
          <cell r="BU1259">
            <v>86.5</v>
          </cell>
          <cell r="BV1259">
            <v>84.25</v>
          </cell>
          <cell r="BW1259">
            <v>88.5</v>
          </cell>
          <cell r="BX1259">
            <v>88</v>
          </cell>
          <cell r="BY1259" t="str">
            <v/>
          </cell>
          <cell r="BZ1259">
            <v>0</v>
          </cell>
          <cell r="CA1259">
            <v>86.78</v>
          </cell>
          <cell r="CB1259">
            <v>81.75</v>
          </cell>
          <cell r="CC1259">
            <v>81</v>
          </cell>
          <cell r="CD1259">
            <v>82</v>
          </cell>
          <cell r="CE1259" t="str">
            <v/>
          </cell>
          <cell r="CF1259">
            <v>0</v>
          </cell>
          <cell r="CG1259">
            <v>86.25</v>
          </cell>
          <cell r="CH1259">
            <v>76.25</v>
          </cell>
          <cell r="CI1259">
            <v>78</v>
          </cell>
          <cell r="CJ1259">
            <v>82</v>
          </cell>
          <cell r="CK1259" t="str">
            <v/>
          </cell>
          <cell r="CL1259">
            <v>0</v>
          </cell>
          <cell r="CM1259">
            <v>76.17</v>
          </cell>
          <cell r="CN1259">
            <v>83.5</v>
          </cell>
          <cell r="CO1259">
            <v>80</v>
          </cell>
          <cell r="CP1259">
            <v>78</v>
          </cell>
          <cell r="CQ1259" t="str">
            <v/>
          </cell>
          <cell r="CR1259">
            <v>0</v>
          </cell>
          <cell r="CS1259">
            <v>82.08</v>
          </cell>
          <cell r="CT1259">
            <v>89.75</v>
          </cell>
          <cell r="CU1259">
            <v>86.5</v>
          </cell>
          <cell r="CV1259">
            <v>83</v>
          </cell>
          <cell r="CW1259" t="str">
            <v/>
          </cell>
          <cell r="CX1259">
            <v>0</v>
          </cell>
          <cell r="CY1259">
            <v>82.44</v>
          </cell>
          <cell r="CZ1259">
            <v>83.75</v>
          </cell>
          <cell r="DA1259">
            <v>76.75</v>
          </cell>
          <cell r="DB1259">
            <v>83</v>
          </cell>
          <cell r="DC1259" t="str">
            <v/>
          </cell>
          <cell r="DD1259">
            <v>0</v>
          </cell>
          <cell r="DE1259">
            <v>91</v>
          </cell>
          <cell r="DF1259">
            <v>81</v>
          </cell>
          <cell r="DG1259">
            <v>81.75</v>
          </cell>
          <cell r="DH1259">
            <v>88</v>
          </cell>
          <cell r="DI1259" t="str">
            <v/>
          </cell>
          <cell r="DJ1259">
            <v>0</v>
          </cell>
          <cell r="DK1259">
            <v>0</v>
          </cell>
          <cell r="DL1259">
            <v>0</v>
          </cell>
          <cell r="DM1259">
            <v>0</v>
          </cell>
          <cell r="DN1259">
            <v>85</v>
          </cell>
          <cell r="DO1259" t="str">
            <v/>
          </cell>
          <cell r="DP1259">
            <v>0</v>
          </cell>
          <cell r="DQ1259">
            <v>89</v>
          </cell>
          <cell r="DR1259">
            <v>85.5</v>
          </cell>
          <cell r="DS1259">
            <v>91.5</v>
          </cell>
          <cell r="DT1259">
            <v>82</v>
          </cell>
          <cell r="DU1259" t="str">
            <v/>
          </cell>
          <cell r="DV1259">
            <v>0</v>
          </cell>
          <cell r="DW1259">
            <v>91</v>
          </cell>
          <cell r="DX1259">
            <v>86.75</v>
          </cell>
          <cell r="DY1259">
            <v>79.75</v>
          </cell>
          <cell r="DZ1259">
            <v>85</v>
          </cell>
          <cell r="EA1259" t="str">
            <v/>
          </cell>
          <cell r="EB1259">
            <v>0</v>
          </cell>
          <cell r="EC1259">
            <v>79.78</v>
          </cell>
          <cell r="ED1259">
            <v>78.25</v>
          </cell>
          <cell r="EE1259">
            <v>84.25</v>
          </cell>
          <cell r="EF1259">
            <v>77</v>
          </cell>
          <cell r="EG1259" t="str">
            <v/>
          </cell>
          <cell r="EH1259">
            <v>0</v>
          </cell>
          <cell r="EI1259">
            <v>78.5</v>
          </cell>
          <cell r="EJ1259">
            <v>74.75</v>
          </cell>
          <cell r="EK1259">
            <v>74.5</v>
          </cell>
          <cell r="EL1259">
            <v>76</v>
          </cell>
          <cell r="EM1259" t="str">
            <v/>
          </cell>
          <cell r="EN1259">
            <v>0</v>
          </cell>
          <cell r="EO1259">
            <v>78.5</v>
          </cell>
          <cell r="EP1259">
            <v>74.75</v>
          </cell>
          <cell r="EQ1259">
            <v>74.5</v>
          </cell>
          <cell r="ER1259">
            <v>76</v>
          </cell>
          <cell r="ES1259" t="str">
            <v/>
          </cell>
          <cell r="ET1259">
            <v>0</v>
          </cell>
          <cell r="EU1259">
            <v>78.5</v>
          </cell>
          <cell r="EV1259">
            <v>74.75</v>
          </cell>
          <cell r="EW1259">
            <v>74.5</v>
          </cell>
          <cell r="EX1259">
            <v>76</v>
          </cell>
          <cell r="EY1259" t="str">
            <v/>
          </cell>
          <cell r="EZ1259">
            <v>0</v>
          </cell>
          <cell r="FA1259">
            <v>79.33</v>
          </cell>
          <cell r="FB1259">
            <v>71.25</v>
          </cell>
          <cell r="FC1259">
            <v>79</v>
          </cell>
          <cell r="FD1259">
            <v>72</v>
          </cell>
          <cell r="FE1259" t="str">
            <v/>
          </cell>
          <cell r="FF1259">
            <v>0</v>
          </cell>
          <cell r="FG1259">
            <v>79.33</v>
          </cell>
          <cell r="FH1259">
            <v>71.25</v>
          </cell>
          <cell r="FI1259">
            <v>79</v>
          </cell>
          <cell r="FJ1259">
            <v>72</v>
          </cell>
          <cell r="FK1259" t="str">
            <v/>
          </cell>
          <cell r="FL1259">
            <v>0</v>
          </cell>
          <cell r="FM1259">
            <v>79.33</v>
          </cell>
          <cell r="FN1259">
            <v>71.25</v>
          </cell>
          <cell r="FO1259">
            <v>79</v>
          </cell>
          <cell r="FP1259">
            <v>72</v>
          </cell>
          <cell r="FQ1259" t="str">
            <v/>
          </cell>
          <cell r="FR1259">
            <v>0</v>
          </cell>
          <cell r="FS1259">
            <v>79.33</v>
          </cell>
          <cell r="FT1259">
            <v>71.25</v>
          </cell>
          <cell r="FU1259">
            <v>79</v>
          </cell>
          <cell r="FV1259">
            <v>72</v>
          </cell>
          <cell r="FW1259" t="str">
            <v/>
          </cell>
          <cell r="FX1259">
            <v>0</v>
          </cell>
          <cell r="FY1259">
            <v>79.33</v>
          </cell>
          <cell r="FZ1259">
            <v>71.25</v>
          </cell>
          <cell r="GA1259">
            <v>79</v>
          </cell>
          <cell r="GB1259">
            <v>72</v>
          </cell>
          <cell r="GC1259" t="str">
            <v/>
          </cell>
          <cell r="GD1259">
            <v>0</v>
          </cell>
          <cell r="GE1259">
            <v>79.33</v>
          </cell>
          <cell r="GF1259">
            <v>71.25</v>
          </cell>
          <cell r="GG1259">
            <v>79</v>
          </cell>
          <cell r="GH1259">
            <v>72</v>
          </cell>
          <cell r="GI1259" t="str">
            <v/>
          </cell>
          <cell r="GJ1259">
            <v>0</v>
          </cell>
          <cell r="GK1259">
            <v>79.33</v>
          </cell>
          <cell r="GL1259">
            <v>71.25</v>
          </cell>
          <cell r="GM1259">
            <v>79</v>
          </cell>
          <cell r="GN1259">
            <v>72</v>
          </cell>
          <cell r="GO1259" t="str">
            <v/>
          </cell>
          <cell r="GP1259">
            <v>0</v>
          </cell>
          <cell r="GQ1259">
            <v>79.33</v>
          </cell>
          <cell r="GR1259">
            <v>71.25</v>
          </cell>
          <cell r="GS1259">
            <v>79</v>
          </cell>
          <cell r="GT1259">
            <v>72</v>
          </cell>
          <cell r="GU1259" t="str">
            <v/>
          </cell>
          <cell r="GV1259">
            <v>0</v>
          </cell>
          <cell r="GW1259">
            <v>81.92</v>
          </cell>
          <cell r="GX1259">
            <v>78.75</v>
          </cell>
          <cell r="GY1259">
            <v>70</v>
          </cell>
          <cell r="GZ1259">
            <v>78</v>
          </cell>
          <cell r="HA1259" t="str">
            <v>EKO-L</v>
          </cell>
          <cell r="HB1259">
            <v>0</v>
          </cell>
          <cell r="HC1259">
            <v>83.83</v>
          </cell>
          <cell r="HD1259">
            <v>75.75</v>
          </cell>
          <cell r="HE1259">
            <v>77.5</v>
          </cell>
          <cell r="HF1259">
            <v>79</v>
          </cell>
          <cell r="HH1259">
            <v>0</v>
          </cell>
          <cell r="HM1259" t="str">
            <v/>
          </cell>
          <cell r="HN1259" t="str">
            <v/>
          </cell>
          <cell r="HS1259">
            <v>0</v>
          </cell>
          <cell r="HT1259" t="str">
            <v>PKN</v>
          </cell>
          <cell r="HU1259">
            <v>0</v>
          </cell>
          <cell r="HV1259" t="str">
            <v>IND</v>
          </cell>
          <cell r="HW1259">
            <v>0</v>
          </cell>
          <cell r="HX1259" t="str">
            <v>MAT-W</v>
          </cell>
          <cell r="HY1259">
            <v>0</v>
          </cell>
          <cell r="HZ1259" t="str">
            <v>SEJ-W</v>
          </cell>
          <cell r="IA1259">
            <v>0</v>
          </cell>
          <cell r="IB1259" t="str">
            <v>IGR-W</v>
          </cell>
          <cell r="IC1259">
            <v>0</v>
          </cell>
          <cell r="ID1259" t="str">
            <v>SBO</v>
          </cell>
          <cell r="IE1259">
            <v>0</v>
          </cell>
          <cell r="IF1259" t="str">
            <v>PJO</v>
          </cell>
          <cell r="IG1259">
            <v>0</v>
          </cell>
          <cell r="IH1259" t="str">
            <v>PRA</v>
          </cell>
          <cell r="II1259">
            <v>0</v>
          </cell>
          <cell r="IJ1259" t="str">
            <v>JAW</v>
          </cell>
          <cell r="IK1259">
            <v>0</v>
          </cell>
          <cell r="IL1259" t="str">
            <v>ARB</v>
          </cell>
          <cell r="IM1259">
            <v>0</v>
          </cell>
          <cell r="IN1259" t="str">
            <v>PKM</v>
          </cell>
          <cell r="IO1259">
            <v>0</v>
          </cell>
          <cell r="IP1259" t="str">
            <v>MAT-P</v>
          </cell>
          <cell r="IQ1259">
            <v>0</v>
          </cell>
          <cell r="IR1259" t="str">
            <v>BIO-P</v>
          </cell>
          <cell r="IS1259">
            <v>0</v>
          </cell>
          <cell r="IT1259" t="str">
            <v>FIS-P</v>
          </cell>
          <cell r="IU1259">
            <v>0</v>
          </cell>
          <cell r="IV1259" t="str">
            <v>KIM-P</v>
          </cell>
          <cell r="IW1259">
            <v>0</v>
          </cell>
          <cell r="IX1259" t="str">
            <v>EKO-L</v>
          </cell>
          <cell r="IY1259">
            <v>0</v>
          </cell>
          <cell r="JA1259">
            <v>0</v>
          </cell>
        </row>
        <row r="1260">
          <cell r="AB1260" t="str">
            <v/>
          </cell>
          <cell r="AC1260">
            <v>23</v>
          </cell>
          <cell r="AI1260" t="str">
            <v/>
          </cell>
          <cell r="AJ1260">
            <v>0</v>
          </cell>
          <cell r="AK1260">
            <v>83.25</v>
          </cell>
          <cell r="AL1260">
            <v>84.5</v>
          </cell>
          <cell r="AM1260">
            <v>88</v>
          </cell>
          <cell r="AN1260">
            <v>80</v>
          </cell>
          <cell r="AO1260" t="str">
            <v/>
          </cell>
          <cell r="AP1260">
            <v>0</v>
          </cell>
          <cell r="AQ1260">
            <v>85</v>
          </cell>
          <cell r="AR1260">
            <v>0</v>
          </cell>
          <cell r="AS1260">
            <v>78.5</v>
          </cell>
          <cell r="AT1260">
            <v>81</v>
          </cell>
          <cell r="AU1260" t="str">
            <v/>
          </cell>
          <cell r="AV1260">
            <v>0</v>
          </cell>
          <cell r="AW1260">
            <v>81.83</v>
          </cell>
          <cell r="AX1260">
            <v>84</v>
          </cell>
          <cell r="AY1260">
            <v>88</v>
          </cell>
          <cell r="AZ1260">
            <v>80</v>
          </cell>
          <cell r="BA1260" t="str">
            <v/>
          </cell>
          <cell r="BB1260">
            <v>0</v>
          </cell>
          <cell r="BC1260">
            <v>86.75</v>
          </cell>
          <cell r="BD1260">
            <v>84.5</v>
          </cell>
          <cell r="BE1260">
            <v>88</v>
          </cell>
          <cell r="BF1260">
            <v>82</v>
          </cell>
          <cell r="BG1260" t="str">
            <v/>
          </cell>
          <cell r="BH1260">
            <v>0</v>
          </cell>
          <cell r="BI1260">
            <v>84.33</v>
          </cell>
          <cell r="BJ1260">
            <v>80</v>
          </cell>
          <cell r="BK1260">
            <v>77.75</v>
          </cell>
          <cell r="BL1260">
            <v>78</v>
          </cell>
          <cell r="BM1260" t="str">
            <v/>
          </cell>
          <cell r="BN1260">
            <v>0</v>
          </cell>
          <cell r="BO1260">
            <v>81.13</v>
          </cell>
          <cell r="BP1260">
            <v>78.25</v>
          </cell>
          <cell r="BQ1260">
            <v>77.75</v>
          </cell>
          <cell r="BR1260">
            <v>85</v>
          </cell>
          <cell r="BS1260" t="str">
            <v/>
          </cell>
          <cell r="BT1260">
            <v>0</v>
          </cell>
          <cell r="BU1260">
            <v>86.5</v>
          </cell>
          <cell r="BV1260">
            <v>84.25</v>
          </cell>
          <cell r="BW1260">
            <v>88.5</v>
          </cell>
          <cell r="BX1260">
            <v>88</v>
          </cell>
          <cell r="BY1260" t="str">
            <v/>
          </cell>
          <cell r="BZ1260">
            <v>0</v>
          </cell>
          <cell r="CA1260">
            <v>86.78</v>
          </cell>
          <cell r="CB1260">
            <v>81.75</v>
          </cell>
          <cell r="CC1260">
            <v>81</v>
          </cell>
          <cell r="CD1260">
            <v>82</v>
          </cell>
          <cell r="CE1260" t="str">
            <v/>
          </cell>
          <cell r="CF1260">
            <v>0</v>
          </cell>
          <cell r="CG1260">
            <v>86.25</v>
          </cell>
          <cell r="CH1260">
            <v>76.25</v>
          </cell>
          <cell r="CI1260">
            <v>78</v>
          </cell>
          <cell r="CJ1260">
            <v>82</v>
          </cell>
          <cell r="CK1260" t="str">
            <v/>
          </cell>
          <cell r="CL1260">
            <v>0</v>
          </cell>
          <cell r="CM1260">
            <v>76.17</v>
          </cell>
          <cell r="CN1260">
            <v>83.5</v>
          </cell>
          <cell r="CO1260">
            <v>80</v>
          </cell>
          <cell r="CP1260">
            <v>78</v>
          </cell>
          <cell r="CQ1260" t="str">
            <v/>
          </cell>
          <cell r="CR1260">
            <v>0</v>
          </cell>
          <cell r="CS1260">
            <v>82.08</v>
          </cell>
          <cell r="CT1260">
            <v>89.75</v>
          </cell>
          <cell r="CU1260">
            <v>86.5</v>
          </cell>
          <cell r="CV1260">
            <v>83</v>
          </cell>
          <cell r="CW1260" t="str">
            <v/>
          </cell>
          <cell r="CX1260">
            <v>0</v>
          </cell>
          <cell r="CY1260">
            <v>82.44</v>
          </cell>
          <cell r="CZ1260">
            <v>83.75</v>
          </cell>
          <cell r="DA1260">
            <v>76.75</v>
          </cell>
          <cell r="DB1260">
            <v>83</v>
          </cell>
          <cell r="DC1260" t="str">
            <v/>
          </cell>
          <cell r="DD1260">
            <v>0</v>
          </cell>
          <cell r="DE1260">
            <v>91</v>
          </cell>
          <cell r="DF1260">
            <v>81</v>
          </cell>
          <cell r="DG1260">
            <v>81.75</v>
          </cell>
          <cell r="DH1260">
            <v>88</v>
          </cell>
          <cell r="DI1260" t="str">
            <v/>
          </cell>
          <cell r="DJ1260">
            <v>0</v>
          </cell>
          <cell r="DK1260">
            <v>0</v>
          </cell>
          <cell r="DL1260">
            <v>0</v>
          </cell>
          <cell r="DM1260">
            <v>0</v>
          </cell>
          <cell r="DN1260">
            <v>85</v>
          </cell>
          <cell r="DO1260" t="str">
            <v/>
          </cell>
          <cell r="DP1260">
            <v>0</v>
          </cell>
          <cell r="DQ1260">
            <v>89</v>
          </cell>
          <cell r="DR1260">
            <v>85.5</v>
          </cell>
          <cell r="DS1260">
            <v>91.5</v>
          </cell>
          <cell r="DT1260">
            <v>82</v>
          </cell>
          <cell r="DU1260" t="str">
            <v/>
          </cell>
          <cell r="DV1260">
            <v>0</v>
          </cell>
          <cell r="DW1260">
            <v>91</v>
          </cell>
          <cell r="DX1260">
            <v>86.75</v>
          </cell>
          <cell r="DY1260">
            <v>79.75</v>
          </cell>
          <cell r="DZ1260">
            <v>85</v>
          </cell>
          <cell r="EA1260" t="str">
            <v/>
          </cell>
          <cell r="EB1260">
            <v>0</v>
          </cell>
          <cell r="EC1260">
            <v>79.78</v>
          </cell>
          <cell r="ED1260">
            <v>78.25</v>
          </cell>
          <cell r="EE1260">
            <v>84.25</v>
          </cell>
          <cell r="EF1260">
            <v>77</v>
          </cell>
          <cell r="EG1260" t="str">
            <v/>
          </cell>
          <cell r="EH1260">
            <v>0</v>
          </cell>
          <cell r="EI1260">
            <v>78.5</v>
          </cell>
          <cell r="EJ1260">
            <v>74.75</v>
          </cell>
          <cell r="EK1260">
            <v>74.5</v>
          </cell>
          <cell r="EL1260">
            <v>76</v>
          </cell>
          <cell r="EM1260" t="str">
            <v/>
          </cell>
          <cell r="EN1260">
            <v>0</v>
          </cell>
          <cell r="EO1260">
            <v>78.5</v>
          </cell>
          <cell r="EP1260">
            <v>74.75</v>
          </cell>
          <cell r="EQ1260">
            <v>74.5</v>
          </cell>
          <cell r="ER1260">
            <v>76</v>
          </cell>
          <cell r="ES1260" t="str">
            <v/>
          </cell>
          <cell r="ET1260">
            <v>0</v>
          </cell>
          <cell r="EU1260">
            <v>78.5</v>
          </cell>
          <cell r="EV1260">
            <v>74.75</v>
          </cell>
          <cell r="EW1260">
            <v>74.5</v>
          </cell>
          <cell r="EX1260">
            <v>76</v>
          </cell>
          <cell r="EY1260" t="str">
            <v/>
          </cell>
          <cell r="EZ1260">
            <v>0</v>
          </cell>
          <cell r="FA1260">
            <v>79.33</v>
          </cell>
          <cell r="FB1260">
            <v>71.25</v>
          </cell>
          <cell r="FC1260">
            <v>79</v>
          </cell>
          <cell r="FD1260">
            <v>72</v>
          </cell>
          <cell r="FE1260" t="str">
            <v/>
          </cell>
          <cell r="FF1260">
            <v>0</v>
          </cell>
          <cell r="FG1260">
            <v>79.33</v>
          </cell>
          <cell r="FH1260">
            <v>71.25</v>
          </cell>
          <cell r="FI1260">
            <v>79</v>
          </cell>
          <cell r="FJ1260">
            <v>72</v>
          </cell>
          <cell r="FK1260" t="str">
            <v/>
          </cell>
          <cell r="FL1260">
            <v>0</v>
          </cell>
          <cell r="FM1260">
            <v>79.33</v>
          </cell>
          <cell r="FN1260">
            <v>71.25</v>
          </cell>
          <cell r="FO1260">
            <v>79</v>
          </cell>
          <cell r="FP1260">
            <v>72</v>
          </cell>
          <cell r="FQ1260" t="str">
            <v/>
          </cell>
          <cell r="FR1260">
            <v>0</v>
          </cell>
          <cell r="FS1260">
            <v>79.33</v>
          </cell>
          <cell r="FT1260">
            <v>71.25</v>
          </cell>
          <cell r="FU1260">
            <v>79</v>
          </cell>
          <cell r="FV1260">
            <v>72</v>
          </cell>
          <cell r="FW1260" t="str">
            <v/>
          </cell>
          <cell r="FX1260">
            <v>0</v>
          </cell>
          <cell r="FY1260">
            <v>79.33</v>
          </cell>
          <cell r="FZ1260">
            <v>71.25</v>
          </cell>
          <cell r="GA1260">
            <v>79</v>
          </cell>
          <cell r="GB1260">
            <v>72</v>
          </cell>
          <cell r="GC1260" t="str">
            <v/>
          </cell>
          <cell r="GD1260">
            <v>0</v>
          </cell>
          <cell r="GE1260">
            <v>79.33</v>
          </cell>
          <cell r="GF1260">
            <v>71.25</v>
          </cell>
          <cell r="GG1260">
            <v>79</v>
          </cell>
          <cell r="GH1260">
            <v>72</v>
          </cell>
          <cell r="GI1260" t="str">
            <v/>
          </cell>
          <cell r="GJ1260">
            <v>0</v>
          </cell>
          <cell r="GK1260">
            <v>79.33</v>
          </cell>
          <cell r="GL1260">
            <v>71.25</v>
          </cell>
          <cell r="GM1260">
            <v>79</v>
          </cell>
          <cell r="GN1260">
            <v>72</v>
          </cell>
          <cell r="GO1260" t="str">
            <v/>
          </cell>
          <cell r="GP1260">
            <v>0</v>
          </cell>
          <cell r="GQ1260">
            <v>79.33</v>
          </cell>
          <cell r="GR1260">
            <v>71.25</v>
          </cell>
          <cell r="GS1260">
            <v>79</v>
          </cell>
          <cell r="GT1260">
            <v>72</v>
          </cell>
          <cell r="GU1260" t="str">
            <v/>
          </cell>
          <cell r="GV1260">
            <v>0</v>
          </cell>
          <cell r="GW1260">
            <v>81.92</v>
          </cell>
          <cell r="GX1260">
            <v>78.75</v>
          </cell>
          <cell r="GY1260">
            <v>70</v>
          </cell>
          <cell r="GZ1260">
            <v>78</v>
          </cell>
          <cell r="HA1260" t="str">
            <v>EKO-L</v>
          </cell>
          <cell r="HB1260">
            <v>0</v>
          </cell>
          <cell r="HC1260">
            <v>83.83</v>
          </cell>
          <cell r="HD1260">
            <v>75.75</v>
          </cell>
          <cell r="HE1260">
            <v>77.5</v>
          </cell>
          <cell r="HF1260">
            <v>79</v>
          </cell>
          <cell r="HH1260">
            <v>0</v>
          </cell>
          <cell r="HM1260" t="str">
            <v/>
          </cell>
          <cell r="HN1260" t="str">
            <v/>
          </cell>
          <cell r="HS1260">
            <v>0</v>
          </cell>
          <cell r="HT1260" t="str">
            <v>PKN</v>
          </cell>
          <cell r="HU1260">
            <v>0</v>
          </cell>
          <cell r="HV1260" t="str">
            <v>IND</v>
          </cell>
          <cell r="HW1260">
            <v>0</v>
          </cell>
          <cell r="HX1260" t="str">
            <v>MAT-W</v>
          </cell>
          <cell r="HY1260">
            <v>0</v>
          </cell>
          <cell r="HZ1260" t="str">
            <v>SEJ-W</v>
          </cell>
          <cell r="IA1260">
            <v>0</v>
          </cell>
          <cell r="IB1260" t="str">
            <v>IGR-W</v>
          </cell>
          <cell r="IC1260">
            <v>0</v>
          </cell>
          <cell r="ID1260" t="str">
            <v>SBO</v>
          </cell>
          <cell r="IE1260">
            <v>0</v>
          </cell>
          <cell r="IF1260" t="str">
            <v>PJO</v>
          </cell>
          <cell r="IG1260">
            <v>0</v>
          </cell>
          <cell r="IH1260" t="str">
            <v>PRA</v>
          </cell>
          <cell r="II1260">
            <v>0</v>
          </cell>
          <cell r="IJ1260" t="str">
            <v>JAW</v>
          </cell>
          <cell r="IK1260">
            <v>0</v>
          </cell>
          <cell r="IL1260" t="str">
            <v>ARB</v>
          </cell>
          <cell r="IM1260">
            <v>0</v>
          </cell>
          <cell r="IN1260" t="str">
            <v>PKM</v>
          </cell>
          <cell r="IO1260">
            <v>0</v>
          </cell>
          <cell r="IP1260" t="str">
            <v>MAT-P</v>
          </cell>
          <cell r="IQ1260">
            <v>0</v>
          </cell>
          <cell r="IR1260" t="str">
            <v>BIO-P</v>
          </cell>
          <cell r="IS1260">
            <v>0</v>
          </cell>
          <cell r="IT1260" t="str">
            <v>FIS-P</v>
          </cell>
          <cell r="IU1260">
            <v>0</v>
          </cell>
          <cell r="IV1260" t="str">
            <v>KIM-P</v>
          </cell>
          <cell r="IW1260">
            <v>0</v>
          </cell>
          <cell r="IX1260" t="str">
            <v>EKO-L</v>
          </cell>
          <cell r="IY1260">
            <v>0</v>
          </cell>
          <cell r="JA1260">
            <v>0</v>
          </cell>
        </row>
        <row r="1261">
          <cell r="AB1261" t="str">
            <v/>
          </cell>
          <cell r="AC1261">
            <v>24</v>
          </cell>
          <cell r="AI1261" t="str">
            <v/>
          </cell>
          <cell r="AJ1261">
            <v>0</v>
          </cell>
          <cell r="AK1261">
            <v>83.25</v>
          </cell>
          <cell r="AL1261">
            <v>84.5</v>
          </cell>
          <cell r="AM1261">
            <v>88</v>
          </cell>
          <cell r="AN1261">
            <v>80</v>
          </cell>
          <cell r="AO1261" t="str">
            <v/>
          </cell>
          <cell r="AP1261">
            <v>0</v>
          </cell>
          <cell r="AQ1261">
            <v>85</v>
          </cell>
          <cell r="AR1261">
            <v>0</v>
          </cell>
          <cell r="AS1261">
            <v>78.5</v>
          </cell>
          <cell r="AT1261">
            <v>81</v>
          </cell>
          <cell r="AU1261" t="str">
            <v/>
          </cell>
          <cell r="AV1261">
            <v>0</v>
          </cell>
          <cell r="AW1261">
            <v>81.83</v>
          </cell>
          <cell r="AX1261">
            <v>84</v>
          </cell>
          <cell r="AY1261">
            <v>88</v>
          </cell>
          <cell r="AZ1261">
            <v>80</v>
          </cell>
          <cell r="BA1261" t="str">
            <v/>
          </cell>
          <cell r="BB1261">
            <v>0</v>
          </cell>
          <cell r="BC1261">
            <v>86.75</v>
          </cell>
          <cell r="BD1261">
            <v>84.5</v>
          </cell>
          <cell r="BE1261">
            <v>88</v>
          </cell>
          <cell r="BF1261">
            <v>82</v>
          </cell>
          <cell r="BG1261" t="str">
            <v/>
          </cell>
          <cell r="BH1261">
            <v>0</v>
          </cell>
          <cell r="BI1261">
            <v>84.33</v>
          </cell>
          <cell r="BJ1261">
            <v>80</v>
          </cell>
          <cell r="BK1261">
            <v>77.75</v>
          </cell>
          <cell r="BL1261">
            <v>78</v>
          </cell>
          <cell r="BM1261" t="str">
            <v/>
          </cell>
          <cell r="BN1261">
            <v>0</v>
          </cell>
          <cell r="BO1261">
            <v>81.13</v>
          </cell>
          <cell r="BP1261">
            <v>78.25</v>
          </cell>
          <cell r="BQ1261">
            <v>77.75</v>
          </cell>
          <cell r="BR1261">
            <v>85</v>
          </cell>
          <cell r="BS1261" t="str">
            <v/>
          </cell>
          <cell r="BT1261">
            <v>0</v>
          </cell>
          <cell r="BU1261">
            <v>86.5</v>
          </cell>
          <cell r="BV1261">
            <v>84.25</v>
          </cell>
          <cell r="BW1261">
            <v>88.5</v>
          </cell>
          <cell r="BX1261">
            <v>88</v>
          </cell>
          <cell r="BY1261" t="str">
            <v/>
          </cell>
          <cell r="BZ1261">
            <v>0</v>
          </cell>
          <cell r="CA1261">
            <v>86.78</v>
          </cell>
          <cell r="CB1261">
            <v>81.75</v>
          </cell>
          <cell r="CC1261">
            <v>81</v>
          </cell>
          <cell r="CD1261">
            <v>82</v>
          </cell>
          <cell r="CE1261" t="str">
            <v/>
          </cell>
          <cell r="CF1261">
            <v>0</v>
          </cell>
          <cell r="CG1261">
            <v>86.25</v>
          </cell>
          <cell r="CH1261">
            <v>76.25</v>
          </cell>
          <cell r="CI1261">
            <v>78</v>
          </cell>
          <cell r="CJ1261">
            <v>82</v>
          </cell>
          <cell r="CK1261" t="str">
            <v/>
          </cell>
          <cell r="CL1261">
            <v>0</v>
          </cell>
          <cell r="CM1261">
            <v>76.17</v>
          </cell>
          <cell r="CN1261">
            <v>83.5</v>
          </cell>
          <cell r="CO1261">
            <v>80</v>
          </cell>
          <cell r="CP1261">
            <v>78</v>
          </cell>
          <cell r="CQ1261" t="str">
            <v/>
          </cell>
          <cell r="CR1261">
            <v>0</v>
          </cell>
          <cell r="CS1261">
            <v>82.08</v>
          </cell>
          <cell r="CT1261">
            <v>89.75</v>
          </cell>
          <cell r="CU1261">
            <v>86.5</v>
          </cell>
          <cell r="CV1261">
            <v>83</v>
          </cell>
          <cell r="CW1261" t="str">
            <v/>
          </cell>
          <cell r="CX1261">
            <v>0</v>
          </cell>
          <cell r="CY1261">
            <v>82.44</v>
          </cell>
          <cell r="CZ1261">
            <v>83.75</v>
          </cell>
          <cell r="DA1261">
            <v>76.75</v>
          </cell>
          <cell r="DB1261">
            <v>83</v>
          </cell>
          <cell r="DC1261" t="str">
            <v/>
          </cell>
          <cell r="DD1261">
            <v>0</v>
          </cell>
          <cell r="DE1261">
            <v>91</v>
          </cell>
          <cell r="DF1261">
            <v>81</v>
          </cell>
          <cell r="DG1261">
            <v>81.75</v>
          </cell>
          <cell r="DH1261">
            <v>88</v>
          </cell>
          <cell r="DI1261" t="str">
            <v/>
          </cell>
          <cell r="DJ1261">
            <v>0</v>
          </cell>
          <cell r="DK1261">
            <v>0</v>
          </cell>
          <cell r="DL1261">
            <v>0</v>
          </cell>
          <cell r="DM1261">
            <v>0</v>
          </cell>
          <cell r="DN1261">
            <v>85</v>
          </cell>
          <cell r="DO1261" t="str">
            <v/>
          </cell>
          <cell r="DP1261">
            <v>0</v>
          </cell>
          <cell r="DQ1261">
            <v>89</v>
          </cell>
          <cell r="DR1261">
            <v>85.5</v>
          </cell>
          <cell r="DS1261">
            <v>91.5</v>
          </cell>
          <cell r="DT1261">
            <v>82</v>
          </cell>
          <cell r="DU1261" t="str">
            <v/>
          </cell>
          <cell r="DV1261">
            <v>0</v>
          </cell>
          <cell r="DW1261">
            <v>91</v>
          </cell>
          <cell r="DX1261">
            <v>86.75</v>
          </cell>
          <cell r="DY1261">
            <v>79.75</v>
          </cell>
          <cell r="DZ1261">
            <v>85</v>
          </cell>
          <cell r="EA1261" t="str">
            <v/>
          </cell>
          <cell r="EB1261">
            <v>0</v>
          </cell>
          <cell r="EC1261">
            <v>79.78</v>
          </cell>
          <cell r="ED1261">
            <v>78.25</v>
          </cell>
          <cell r="EE1261">
            <v>84.25</v>
          </cell>
          <cell r="EF1261">
            <v>77</v>
          </cell>
          <cell r="EG1261" t="str">
            <v/>
          </cell>
          <cell r="EH1261">
            <v>0</v>
          </cell>
          <cell r="EI1261">
            <v>78.5</v>
          </cell>
          <cell r="EJ1261">
            <v>74.75</v>
          </cell>
          <cell r="EK1261">
            <v>74.5</v>
          </cell>
          <cell r="EL1261">
            <v>76</v>
          </cell>
          <cell r="EM1261" t="str">
            <v/>
          </cell>
          <cell r="EN1261">
            <v>0</v>
          </cell>
          <cell r="EO1261">
            <v>78.5</v>
          </cell>
          <cell r="EP1261">
            <v>74.75</v>
          </cell>
          <cell r="EQ1261">
            <v>74.5</v>
          </cell>
          <cell r="ER1261">
            <v>76</v>
          </cell>
          <cell r="ES1261" t="str">
            <v/>
          </cell>
          <cell r="ET1261">
            <v>0</v>
          </cell>
          <cell r="EU1261">
            <v>78.5</v>
          </cell>
          <cell r="EV1261">
            <v>74.75</v>
          </cell>
          <cell r="EW1261">
            <v>74.5</v>
          </cell>
          <cell r="EX1261">
            <v>76</v>
          </cell>
          <cell r="EY1261" t="str">
            <v/>
          </cell>
          <cell r="EZ1261">
            <v>0</v>
          </cell>
          <cell r="FA1261">
            <v>79.33</v>
          </cell>
          <cell r="FB1261">
            <v>71.25</v>
          </cell>
          <cell r="FC1261">
            <v>79</v>
          </cell>
          <cell r="FD1261">
            <v>72</v>
          </cell>
          <cell r="FE1261" t="str">
            <v/>
          </cell>
          <cell r="FF1261">
            <v>0</v>
          </cell>
          <cell r="FG1261">
            <v>79.33</v>
          </cell>
          <cell r="FH1261">
            <v>71.25</v>
          </cell>
          <cell r="FI1261">
            <v>79</v>
          </cell>
          <cell r="FJ1261">
            <v>72</v>
          </cell>
          <cell r="FK1261" t="str">
            <v/>
          </cell>
          <cell r="FL1261">
            <v>0</v>
          </cell>
          <cell r="FM1261">
            <v>79.33</v>
          </cell>
          <cell r="FN1261">
            <v>71.25</v>
          </cell>
          <cell r="FO1261">
            <v>79</v>
          </cell>
          <cell r="FP1261">
            <v>72</v>
          </cell>
          <cell r="FQ1261" t="str">
            <v/>
          </cell>
          <cell r="FR1261">
            <v>0</v>
          </cell>
          <cell r="FS1261">
            <v>79.33</v>
          </cell>
          <cell r="FT1261">
            <v>71.25</v>
          </cell>
          <cell r="FU1261">
            <v>79</v>
          </cell>
          <cell r="FV1261">
            <v>72</v>
          </cell>
          <cell r="FW1261" t="str">
            <v/>
          </cell>
          <cell r="FX1261">
            <v>0</v>
          </cell>
          <cell r="FY1261">
            <v>79.33</v>
          </cell>
          <cell r="FZ1261">
            <v>71.25</v>
          </cell>
          <cell r="GA1261">
            <v>79</v>
          </cell>
          <cell r="GB1261">
            <v>72</v>
          </cell>
          <cell r="GC1261" t="str">
            <v/>
          </cell>
          <cell r="GD1261">
            <v>0</v>
          </cell>
          <cell r="GE1261">
            <v>79.33</v>
          </cell>
          <cell r="GF1261">
            <v>71.25</v>
          </cell>
          <cell r="GG1261">
            <v>79</v>
          </cell>
          <cell r="GH1261">
            <v>72</v>
          </cell>
          <cell r="GI1261" t="str">
            <v/>
          </cell>
          <cell r="GJ1261">
            <v>0</v>
          </cell>
          <cell r="GK1261">
            <v>79.33</v>
          </cell>
          <cell r="GL1261">
            <v>71.25</v>
          </cell>
          <cell r="GM1261">
            <v>79</v>
          </cell>
          <cell r="GN1261">
            <v>72</v>
          </cell>
          <cell r="GO1261" t="str">
            <v/>
          </cell>
          <cell r="GP1261">
            <v>0</v>
          </cell>
          <cell r="GQ1261">
            <v>79.33</v>
          </cell>
          <cell r="GR1261">
            <v>71.25</v>
          </cell>
          <cell r="GS1261">
            <v>79</v>
          </cell>
          <cell r="GT1261">
            <v>72</v>
          </cell>
          <cell r="GU1261" t="str">
            <v/>
          </cell>
          <cell r="GV1261">
            <v>0</v>
          </cell>
          <cell r="GW1261">
            <v>81.92</v>
          </cell>
          <cell r="GX1261">
            <v>78.75</v>
          </cell>
          <cell r="GY1261">
            <v>70</v>
          </cell>
          <cell r="GZ1261">
            <v>78</v>
          </cell>
          <cell r="HA1261" t="str">
            <v>EKO-L</v>
          </cell>
          <cell r="HB1261">
            <v>0</v>
          </cell>
          <cell r="HC1261">
            <v>83.83</v>
          </cell>
          <cell r="HD1261">
            <v>75.75</v>
          </cell>
          <cell r="HE1261">
            <v>77.5</v>
          </cell>
          <cell r="HF1261">
            <v>79</v>
          </cell>
          <cell r="HH1261">
            <v>0</v>
          </cell>
          <cell r="HM1261" t="str">
            <v/>
          </cell>
          <cell r="HN1261" t="str">
            <v/>
          </cell>
          <cell r="HS1261">
            <v>0</v>
          </cell>
          <cell r="HT1261" t="str">
            <v>PKN</v>
          </cell>
          <cell r="HU1261">
            <v>0</v>
          </cell>
          <cell r="HV1261" t="str">
            <v>IND</v>
          </cell>
          <cell r="HW1261">
            <v>0</v>
          </cell>
          <cell r="HX1261" t="str">
            <v>MAT-W</v>
          </cell>
          <cell r="HY1261">
            <v>0</v>
          </cell>
          <cell r="HZ1261" t="str">
            <v>SEJ-W</v>
          </cell>
          <cell r="IA1261">
            <v>0</v>
          </cell>
          <cell r="IB1261" t="str">
            <v>IGR-W</v>
          </cell>
          <cell r="IC1261">
            <v>0</v>
          </cell>
          <cell r="ID1261" t="str">
            <v>SBO</v>
          </cell>
          <cell r="IE1261">
            <v>0</v>
          </cell>
          <cell r="IF1261" t="str">
            <v>PJO</v>
          </cell>
          <cell r="IG1261">
            <v>0</v>
          </cell>
          <cell r="IH1261" t="str">
            <v>PRA</v>
          </cell>
          <cell r="II1261">
            <v>0</v>
          </cell>
          <cell r="IJ1261" t="str">
            <v>JAW</v>
          </cell>
          <cell r="IK1261">
            <v>0</v>
          </cell>
          <cell r="IL1261" t="str">
            <v>ARB</v>
          </cell>
          <cell r="IM1261">
            <v>0</v>
          </cell>
          <cell r="IN1261" t="str">
            <v>PKM</v>
          </cell>
          <cell r="IO1261">
            <v>0</v>
          </cell>
          <cell r="IP1261" t="str">
            <v>MAT-P</v>
          </cell>
          <cell r="IQ1261">
            <v>0</v>
          </cell>
          <cell r="IR1261" t="str">
            <v>BIO-P</v>
          </cell>
          <cell r="IS1261">
            <v>0</v>
          </cell>
          <cell r="IT1261" t="str">
            <v>FIS-P</v>
          </cell>
          <cell r="IU1261">
            <v>0</v>
          </cell>
          <cell r="IV1261" t="str">
            <v>KIM-P</v>
          </cell>
          <cell r="IW1261">
            <v>0</v>
          </cell>
          <cell r="IX1261" t="str">
            <v>EKO-L</v>
          </cell>
          <cell r="IY1261">
            <v>0</v>
          </cell>
          <cell r="JA1261">
            <v>0</v>
          </cell>
        </row>
        <row r="1262">
          <cell r="AB1262" t="str">
            <v/>
          </cell>
          <cell r="AC1262">
            <v>25</v>
          </cell>
          <cell r="AI1262" t="str">
            <v/>
          </cell>
          <cell r="AJ1262">
            <v>0</v>
          </cell>
          <cell r="AK1262">
            <v>83.25</v>
          </cell>
          <cell r="AL1262">
            <v>84.5</v>
          </cell>
          <cell r="AM1262">
            <v>88</v>
          </cell>
          <cell r="AN1262">
            <v>80</v>
          </cell>
          <cell r="AO1262" t="str">
            <v/>
          </cell>
          <cell r="AP1262">
            <v>0</v>
          </cell>
          <cell r="AQ1262">
            <v>85</v>
          </cell>
          <cell r="AR1262">
            <v>0</v>
          </cell>
          <cell r="AS1262">
            <v>78.5</v>
          </cell>
          <cell r="AT1262">
            <v>81</v>
          </cell>
          <cell r="AU1262" t="str">
            <v/>
          </cell>
          <cell r="AV1262">
            <v>0</v>
          </cell>
          <cell r="AW1262">
            <v>81.83</v>
          </cell>
          <cell r="AX1262">
            <v>84</v>
          </cell>
          <cell r="AY1262">
            <v>88</v>
          </cell>
          <cell r="AZ1262">
            <v>80</v>
          </cell>
          <cell r="BA1262" t="str">
            <v/>
          </cell>
          <cell r="BB1262">
            <v>0</v>
          </cell>
          <cell r="BC1262">
            <v>86.75</v>
          </cell>
          <cell r="BD1262">
            <v>84.5</v>
          </cell>
          <cell r="BE1262">
            <v>88</v>
          </cell>
          <cell r="BF1262">
            <v>82</v>
          </cell>
          <cell r="BG1262" t="str">
            <v/>
          </cell>
          <cell r="BH1262">
            <v>0</v>
          </cell>
          <cell r="BI1262">
            <v>84.33</v>
          </cell>
          <cell r="BJ1262">
            <v>80</v>
          </cell>
          <cell r="BK1262">
            <v>77.75</v>
          </cell>
          <cell r="BL1262">
            <v>78</v>
          </cell>
          <cell r="BM1262" t="str">
            <v/>
          </cell>
          <cell r="BN1262">
            <v>0</v>
          </cell>
          <cell r="BO1262">
            <v>81.13</v>
          </cell>
          <cell r="BP1262">
            <v>78.25</v>
          </cell>
          <cell r="BQ1262">
            <v>77.75</v>
          </cell>
          <cell r="BR1262">
            <v>85</v>
          </cell>
          <cell r="BS1262" t="str">
            <v/>
          </cell>
          <cell r="BT1262">
            <v>0</v>
          </cell>
          <cell r="BU1262">
            <v>86.5</v>
          </cell>
          <cell r="BV1262">
            <v>84.25</v>
          </cell>
          <cell r="BW1262">
            <v>88.5</v>
          </cell>
          <cell r="BX1262">
            <v>88</v>
          </cell>
          <cell r="BY1262" t="str">
            <v/>
          </cell>
          <cell r="BZ1262">
            <v>0</v>
          </cell>
          <cell r="CA1262">
            <v>86.78</v>
          </cell>
          <cell r="CB1262">
            <v>81.75</v>
          </cell>
          <cell r="CC1262">
            <v>81</v>
          </cell>
          <cell r="CD1262">
            <v>82</v>
          </cell>
          <cell r="CE1262" t="str">
            <v/>
          </cell>
          <cell r="CF1262">
            <v>0</v>
          </cell>
          <cell r="CG1262">
            <v>86.25</v>
          </cell>
          <cell r="CH1262">
            <v>76.25</v>
          </cell>
          <cell r="CI1262">
            <v>78</v>
          </cell>
          <cell r="CJ1262">
            <v>82</v>
          </cell>
          <cell r="CK1262" t="str">
            <v/>
          </cell>
          <cell r="CL1262">
            <v>0</v>
          </cell>
          <cell r="CM1262">
            <v>76.17</v>
          </cell>
          <cell r="CN1262">
            <v>83.5</v>
          </cell>
          <cell r="CO1262">
            <v>80</v>
          </cell>
          <cell r="CP1262">
            <v>78</v>
          </cell>
          <cell r="CQ1262" t="str">
            <v/>
          </cell>
          <cell r="CR1262">
            <v>0</v>
          </cell>
          <cell r="CS1262">
            <v>82.08</v>
          </cell>
          <cell r="CT1262">
            <v>89.75</v>
          </cell>
          <cell r="CU1262">
            <v>86.5</v>
          </cell>
          <cell r="CV1262">
            <v>83</v>
          </cell>
          <cell r="CW1262" t="str">
            <v/>
          </cell>
          <cell r="CX1262">
            <v>0</v>
          </cell>
          <cell r="CY1262">
            <v>82.44</v>
          </cell>
          <cell r="CZ1262">
            <v>83.75</v>
          </cell>
          <cell r="DA1262">
            <v>76.75</v>
          </cell>
          <cell r="DB1262">
            <v>83</v>
          </cell>
          <cell r="DC1262" t="str">
            <v/>
          </cell>
          <cell r="DD1262">
            <v>0</v>
          </cell>
          <cell r="DE1262">
            <v>91</v>
          </cell>
          <cell r="DF1262">
            <v>81</v>
          </cell>
          <cell r="DG1262">
            <v>81.75</v>
          </cell>
          <cell r="DH1262">
            <v>88</v>
          </cell>
          <cell r="DI1262" t="str">
            <v/>
          </cell>
          <cell r="DJ1262">
            <v>0</v>
          </cell>
          <cell r="DK1262">
            <v>0</v>
          </cell>
          <cell r="DL1262">
            <v>0</v>
          </cell>
          <cell r="DM1262">
            <v>0</v>
          </cell>
          <cell r="DN1262">
            <v>85</v>
          </cell>
          <cell r="DO1262" t="str">
            <v/>
          </cell>
          <cell r="DP1262">
            <v>0</v>
          </cell>
          <cell r="DQ1262">
            <v>89</v>
          </cell>
          <cell r="DR1262">
            <v>85.5</v>
          </cell>
          <cell r="DS1262">
            <v>91.5</v>
          </cell>
          <cell r="DT1262">
            <v>82</v>
          </cell>
          <cell r="DU1262" t="str">
            <v/>
          </cell>
          <cell r="DV1262">
            <v>0</v>
          </cell>
          <cell r="DW1262">
            <v>91</v>
          </cell>
          <cell r="DX1262">
            <v>86.75</v>
          </cell>
          <cell r="DY1262">
            <v>79.75</v>
          </cell>
          <cell r="DZ1262">
            <v>85</v>
          </cell>
          <cell r="EA1262" t="str">
            <v/>
          </cell>
          <cell r="EB1262">
            <v>0</v>
          </cell>
          <cell r="EC1262">
            <v>79.78</v>
          </cell>
          <cell r="ED1262">
            <v>78.25</v>
          </cell>
          <cell r="EE1262">
            <v>84.25</v>
          </cell>
          <cell r="EF1262">
            <v>77</v>
          </cell>
          <cell r="EG1262" t="str">
            <v/>
          </cell>
          <cell r="EH1262">
            <v>0</v>
          </cell>
          <cell r="EI1262">
            <v>78.5</v>
          </cell>
          <cell r="EJ1262">
            <v>74.75</v>
          </cell>
          <cell r="EK1262">
            <v>74.5</v>
          </cell>
          <cell r="EL1262">
            <v>76</v>
          </cell>
          <cell r="EM1262" t="str">
            <v/>
          </cell>
          <cell r="EN1262">
            <v>0</v>
          </cell>
          <cell r="EO1262">
            <v>78.5</v>
          </cell>
          <cell r="EP1262">
            <v>74.75</v>
          </cell>
          <cell r="EQ1262">
            <v>74.5</v>
          </cell>
          <cell r="ER1262">
            <v>76</v>
          </cell>
          <cell r="ES1262" t="str">
            <v/>
          </cell>
          <cell r="ET1262">
            <v>0</v>
          </cell>
          <cell r="EU1262">
            <v>78.5</v>
          </cell>
          <cell r="EV1262">
            <v>74.75</v>
          </cell>
          <cell r="EW1262">
            <v>74.5</v>
          </cell>
          <cell r="EX1262">
            <v>76</v>
          </cell>
          <cell r="EY1262" t="str">
            <v/>
          </cell>
          <cell r="EZ1262">
            <v>0</v>
          </cell>
          <cell r="FA1262">
            <v>79.33</v>
          </cell>
          <cell r="FB1262">
            <v>71.25</v>
          </cell>
          <cell r="FC1262">
            <v>79</v>
          </cell>
          <cell r="FD1262">
            <v>72</v>
          </cell>
          <cell r="FE1262" t="str">
            <v/>
          </cell>
          <cell r="FF1262">
            <v>0</v>
          </cell>
          <cell r="FG1262">
            <v>79.33</v>
          </cell>
          <cell r="FH1262">
            <v>71.25</v>
          </cell>
          <cell r="FI1262">
            <v>79</v>
          </cell>
          <cell r="FJ1262">
            <v>72</v>
          </cell>
          <cell r="FK1262" t="str">
            <v/>
          </cell>
          <cell r="FL1262">
            <v>0</v>
          </cell>
          <cell r="FM1262">
            <v>79.33</v>
          </cell>
          <cell r="FN1262">
            <v>71.25</v>
          </cell>
          <cell r="FO1262">
            <v>79</v>
          </cell>
          <cell r="FP1262">
            <v>72</v>
          </cell>
          <cell r="FQ1262" t="str">
            <v/>
          </cell>
          <cell r="FR1262">
            <v>0</v>
          </cell>
          <cell r="FS1262">
            <v>79.33</v>
          </cell>
          <cell r="FT1262">
            <v>71.25</v>
          </cell>
          <cell r="FU1262">
            <v>79</v>
          </cell>
          <cell r="FV1262">
            <v>72</v>
          </cell>
          <cell r="FW1262" t="str">
            <v/>
          </cell>
          <cell r="FX1262">
            <v>0</v>
          </cell>
          <cell r="FY1262">
            <v>79.33</v>
          </cell>
          <cell r="FZ1262">
            <v>71.25</v>
          </cell>
          <cell r="GA1262">
            <v>79</v>
          </cell>
          <cell r="GB1262">
            <v>72</v>
          </cell>
          <cell r="GC1262" t="str">
            <v/>
          </cell>
          <cell r="GD1262">
            <v>0</v>
          </cell>
          <cell r="GE1262">
            <v>79.33</v>
          </cell>
          <cell r="GF1262">
            <v>71.25</v>
          </cell>
          <cell r="GG1262">
            <v>79</v>
          </cell>
          <cell r="GH1262">
            <v>72</v>
          </cell>
          <cell r="GI1262" t="str">
            <v/>
          </cell>
          <cell r="GJ1262">
            <v>0</v>
          </cell>
          <cell r="GK1262">
            <v>79.33</v>
          </cell>
          <cell r="GL1262">
            <v>71.25</v>
          </cell>
          <cell r="GM1262">
            <v>79</v>
          </cell>
          <cell r="GN1262">
            <v>72</v>
          </cell>
          <cell r="GO1262" t="str">
            <v/>
          </cell>
          <cell r="GP1262">
            <v>0</v>
          </cell>
          <cell r="GQ1262">
            <v>79.33</v>
          </cell>
          <cell r="GR1262">
            <v>71.25</v>
          </cell>
          <cell r="GS1262">
            <v>79</v>
          </cell>
          <cell r="GT1262">
            <v>72</v>
          </cell>
          <cell r="GU1262" t="str">
            <v/>
          </cell>
          <cell r="GV1262">
            <v>0</v>
          </cell>
          <cell r="GW1262">
            <v>81.92</v>
          </cell>
          <cell r="GX1262">
            <v>78.75</v>
          </cell>
          <cell r="GY1262">
            <v>70</v>
          </cell>
          <cell r="GZ1262">
            <v>78</v>
          </cell>
          <cell r="HA1262" t="str">
            <v>EKO-L</v>
          </cell>
          <cell r="HB1262">
            <v>0</v>
          </cell>
          <cell r="HC1262">
            <v>83.83</v>
          </cell>
          <cell r="HD1262">
            <v>75.75</v>
          </cell>
          <cell r="HE1262">
            <v>77.5</v>
          </cell>
          <cell r="HF1262">
            <v>79</v>
          </cell>
          <cell r="HH1262">
            <v>0</v>
          </cell>
          <cell r="HM1262" t="str">
            <v/>
          </cell>
          <cell r="HN1262" t="str">
            <v/>
          </cell>
          <cell r="HS1262">
            <v>0</v>
          </cell>
          <cell r="HT1262" t="str">
            <v>PKN</v>
          </cell>
          <cell r="HU1262">
            <v>0</v>
          </cell>
          <cell r="HV1262" t="str">
            <v>IND</v>
          </cell>
          <cell r="HW1262">
            <v>0</v>
          </cell>
          <cell r="HX1262" t="str">
            <v>MAT-W</v>
          </cell>
          <cell r="HY1262">
            <v>0</v>
          </cell>
          <cell r="HZ1262" t="str">
            <v>SEJ-W</v>
          </cell>
          <cell r="IA1262">
            <v>0</v>
          </cell>
          <cell r="IB1262" t="str">
            <v>IGR-W</v>
          </cell>
          <cell r="IC1262">
            <v>0</v>
          </cell>
          <cell r="ID1262" t="str">
            <v>SBO</v>
          </cell>
          <cell r="IE1262">
            <v>0</v>
          </cell>
          <cell r="IF1262" t="str">
            <v>PJO</v>
          </cell>
          <cell r="IG1262">
            <v>0</v>
          </cell>
          <cell r="IH1262" t="str">
            <v>PRA</v>
          </cell>
          <cell r="II1262">
            <v>0</v>
          </cell>
          <cell r="IJ1262" t="str">
            <v>JAW</v>
          </cell>
          <cell r="IK1262">
            <v>0</v>
          </cell>
          <cell r="IL1262" t="str">
            <v>ARB</v>
          </cell>
          <cell r="IM1262">
            <v>0</v>
          </cell>
          <cell r="IN1262" t="str">
            <v>PKM</v>
          </cell>
          <cell r="IO1262">
            <v>0</v>
          </cell>
          <cell r="IP1262" t="str">
            <v>MAT-P</v>
          </cell>
          <cell r="IQ1262">
            <v>0</v>
          </cell>
          <cell r="IR1262" t="str">
            <v>BIO-P</v>
          </cell>
          <cell r="IS1262">
            <v>0</v>
          </cell>
          <cell r="IT1262" t="str">
            <v>FIS-P</v>
          </cell>
          <cell r="IU1262">
            <v>0</v>
          </cell>
          <cell r="IV1262" t="str">
            <v>KIM-P</v>
          </cell>
          <cell r="IW1262">
            <v>0</v>
          </cell>
          <cell r="IX1262" t="str">
            <v>EKO-L</v>
          </cell>
          <cell r="IY1262">
            <v>0</v>
          </cell>
          <cell r="JA1262">
            <v>0</v>
          </cell>
        </row>
        <row r="1263">
          <cell r="AB1263" t="str">
            <v/>
          </cell>
          <cell r="AC1263">
            <v>26</v>
          </cell>
          <cell r="AI1263" t="str">
            <v/>
          </cell>
          <cell r="AJ1263">
            <v>0</v>
          </cell>
          <cell r="AK1263">
            <v>83.25</v>
          </cell>
          <cell r="AL1263">
            <v>84.5</v>
          </cell>
          <cell r="AM1263">
            <v>88</v>
          </cell>
          <cell r="AN1263">
            <v>80</v>
          </cell>
          <cell r="AO1263" t="str">
            <v/>
          </cell>
          <cell r="AP1263">
            <v>0</v>
          </cell>
          <cell r="AQ1263">
            <v>85</v>
          </cell>
          <cell r="AR1263">
            <v>0</v>
          </cell>
          <cell r="AS1263">
            <v>78.5</v>
          </cell>
          <cell r="AT1263">
            <v>81</v>
          </cell>
          <cell r="AU1263" t="str">
            <v/>
          </cell>
          <cell r="AV1263">
            <v>0</v>
          </cell>
          <cell r="AW1263">
            <v>81.83</v>
          </cell>
          <cell r="AX1263">
            <v>84</v>
          </cell>
          <cell r="AY1263">
            <v>88</v>
          </cell>
          <cell r="AZ1263">
            <v>80</v>
          </cell>
          <cell r="BA1263" t="str">
            <v/>
          </cell>
          <cell r="BB1263">
            <v>0</v>
          </cell>
          <cell r="BC1263">
            <v>86.75</v>
          </cell>
          <cell r="BD1263">
            <v>84.5</v>
          </cell>
          <cell r="BE1263">
            <v>88</v>
          </cell>
          <cell r="BF1263">
            <v>82</v>
          </cell>
          <cell r="BG1263" t="str">
            <v/>
          </cell>
          <cell r="BH1263">
            <v>0</v>
          </cell>
          <cell r="BI1263">
            <v>84.33</v>
          </cell>
          <cell r="BJ1263">
            <v>80</v>
          </cell>
          <cell r="BK1263">
            <v>77.75</v>
          </cell>
          <cell r="BL1263">
            <v>78</v>
          </cell>
          <cell r="BM1263" t="str">
            <v/>
          </cell>
          <cell r="BN1263">
            <v>0</v>
          </cell>
          <cell r="BO1263">
            <v>81.13</v>
          </cell>
          <cell r="BP1263">
            <v>78.25</v>
          </cell>
          <cell r="BQ1263">
            <v>77.75</v>
          </cell>
          <cell r="BR1263">
            <v>85</v>
          </cell>
          <cell r="BS1263" t="str">
            <v/>
          </cell>
          <cell r="BT1263">
            <v>0</v>
          </cell>
          <cell r="BU1263">
            <v>86.5</v>
          </cell>
          <cell r="BV1263">
            <v>84.25</v>
          </cell>
          <cell r="BW1263">
            <v>88.5</v>
          </cell>
          <cell r="BX1263">
            <v>88</v>
          </cell>
          <cell r="BY1263" t="str">
            <v/>
          </cell>
          <cell r="BZ1263">
            <v>0</v>
          </cell>
          <cell r="CA1263">
            <v>86.78</v>
          </cell>
          <cell r="CB1263">
            <v>81.75</v>
          </cell>
          <cell r="CC1263">
            <v>81</v>
          </cell>
          <cell r="CD1263">
            <v>82</v>
          </cell>
          <cell r="CE1263" t="str">
            <v/>
          </cell>
          <cell r="CF1263">
            <v>0</v>
          </cell>
          <cell r="CG1263">
            <v>86.25</v>
          </cell>
          <cell r="CH1263">
            <v>76.25</v>
          </cell>
          <cell r="CI1263">
            <v>78</v>
          </cell>
          <cell r="CJ1263">
            <v>82</v>
          </cell>
          <cell r="CK1263" t="str">
            <v/>
          </cell>
          <cell r="CL1263">
            <v>0</v>
          </cell>
          <cell r="CM1263">
            <v>76.17</v>
          </cell>
          <cell r="CN1263">
            <v>83.5</v>
          </cell>
          <cell r="CO1263">
            <v>80</v>
          </cell>
          <cell r="CP1263">
            <v>78</v>
          </cell>
          <cell r="CQ1263" t="str">
            <v/>
          </cell>
          <cell r="CR1263">
            <v>0</v>
          </cell>
          <cell r="CS1263">
            <v>82.08</v>
          </cell>
          <cell r="CT1263">
            <v>89.75</v>
          </cell>
          <cell r="CU1263">
            <v>86.5</v>
          </cell>
          <cell r="CV1263">
            <v>83</v>
          </cell>
          <cell r="CW1263" t="str">
            <v/>
          </cell>
          <cell r="CX1263">
            <v>0</v>
          </cell>
          <cell r="CY1263">
            <v>82.44</v>
          </cell>
          <cell r="CZ1263">
            <v>83.75</v>
          </cell>
          <cell r="DA1263">
            <v>76.75</v>
          </cell>
          <cell r="DB1263">
            <v>83</v>
          </cell>
          <cell r="DC1263" t="str">
            <v/>
          </cell>
          <cell r="DD1263">
            <v>0</v>
          </cell>
          <cell r="DE1263">
            <v>91</v>
          </cell>
          <cell r="DF1263">
            <v>81</v>
          </cell>
          <cell r="DG1263">
            <v>81.75</v>
          </cell>
          <cell r="DH1263">
            <v>88</v>
          </cell>
          <cell r="DI1263" t="str">
            <v/>
          </cell>
          <cell r="DJ1263">
            <v>0</v>
          </cell>
          <cell r="DK1263">
            <v>0</v>
          </cell>
          <cell r="DL1263">
            <v>0</v>
          </cell>
          <cell r="DM1263">
            <v>0</v>
          </cell>
          <cell r="DN1263">
            <v>85</v>
          </cell>
          <cell r="DO1263" t="str">
            <v/>
          </cell>
          <cell r="DP1263">
            <v>0</v>
          </cell>
          <cell r="DQ1263">
            <v>89</v>
          </cell>
          <cell r="DR1263">
            <v>85.5</v>
          </cell>
          <cell r="DS1263">
            <v>91.5</v>
          </cell>
          <cell r="DT1263">
            <v>82</v>
          </cell>
          <cell r="DU1263" t="str">
            <v/>
          </cell>
          <cell r="DV1263">
            <v>0</v>
          </cell>
          <cell r="DW1263">
            <v>91</v>
          </cell>
          <cell r="DX1263">
            <v>86.75</v>
          </cell>
          <cell r="DY1263">
            <v>79.75</v>
          </cell>
          <cell r="DZ1263">
            <v>85</v>
          </cell>
          <cell r="EA1263" t="str">
            <v/>
          </cell>
          <cell r="EB1263">
            <v>0</v>
          </cell>
          <cell r="EC1263">
            <v>79.78</v>
          </cell>
          <cell r="ED1263">
            <v>78.25</v>
          </cell>
          <cell r="EE1263">
            <v>84.25</v>
          </cell>
          <cell r="EF1263">
            <v>77</v>
          </cell>
          <cell r="EG1263" t="str">
            <v/>
          </cell>
          <cell r="EH1263">
            <v>0</v>
          </cell>
          <cell r="EI1263">
            <v>78.5</v>
          </cell>
          <cell r="EJ1263">
            <v>74.75</v>
          </cell>
          <cell r="EK1263">
            <v>74.5</v>
          </cell>
          <cell r="EL1263">
            <v>76</v>
          </cell>
          <cell r="EM1263" t="str">
            <v/>
          </cell>
          <cell r="EN1263">
            <v>0</v>
          </cell>
          <cell r="EO1263">
            <v>78.5</v>
          </cell>
          <cell r="EP1263">
            <v>74.75</v>
          </cell>
          <cell r="EQ1263">
            <v>74.5</v>
          </cell>
          <cell r="ER1263">
            <v>76</v>
          </cell>
          <cell r="ES1263" t="str">
            <v/>
          </cell>
          <cell r="ET1263">
            <v>0</v>
          </cell>
          <cell r="EU1263">
            <v>78.5</v>
          </cell>
          <cell r="EV1263">
            <v>74.75</v>
          </cell>
          <cell r="EW1263">
            <v>74.5</v>
          </cell>
          <cell r="EX1263">
            <v>76</v>
          </cell>
          <cell r="EY1263" t="str">
            <v/>
          </cell>
          <cell r="EZ1263">
            <v>0</v>
          </cell>
          <cell r="FA1263">
            <v>79.33</v>
          </cell>
          <cell r="FB1263">
            <v>71.25</v>
          </cell>
          <cell r="FC1263">
            <v>79</v>
          </cell>
          <cell r="FD1263">
            <v>72</v>
          </cell>
          <cell r="FE1263" t="str">
            <v/>
          </cell>
          <cell r="FF1263">
            <v>0</v>
          </cell>
          <cell r="FG1263">
            <v>79.33</v>
          </cell>
          <cell r="FH1263">
            <v>71.25</v>
          </cell>
          <cell r="FI1263">
            <v>79</v>
          </cell>
          <cell r="FJ1263">
            <v>72</v>
          </cell>
          <cell r="FK1263" t="str">
            <v/>
          </cell>
          <cell r="FL1263">
            <v>0</v>
          </cell>
          <cell r="FM1263">
            <v>79.33</v>
          </cell>
          <cell r="FN1263">
            <v>71.25</v>
          </cell>
          <cell r="FO1263">
            <v>79</v>
          </cell>
          <cell r="FP1263">
            <v>72</v>
          </cell>
          <cell r="FQ1263" t="str">
            <v/>
          </cell>
          <cell r="FR1263">
            <v>0</v>
          </cell>
          <cell r="FS1263">
            <v>79.33</v>
          </cell>
          <cell r="FT1263">
            <v>71.25</v>
          </cell>
          <cell r="FU1263">
            <v>79</v>
          </cell>
          <cell r="FV1263">
            <v>72</v>
          </cell>
          <cell r="FW1263" t="str">
            <v/>
          </cell>
          <cell r="FX1263">
            <v>0</v>
          </cell>
          <cell r="FY1263">
            <v>79.33</v>
          </cell>
          <cell r="FZ1263">
            <v>71.25</v>
          </cell>
          <cell r="GA1263">
            <v>79</v>
          </cell>
          <cell r="GB1263">
            <v>72</v>
          </cell>
          <cell r="GC1263" t="str">
            <v/>
          </cell>
          <cell r="GD1263">
            <v>0</v>
          </cell>
          <cell r="GE1263">
            <v>79.33</v>
          </cell>
          <cell r="GF1263">
            <v>71.25</v>
          </cell>
          <cell r="GG1263">
            <v>79</v>
          </cell>
          <cell r="GH1263">
            <v>72</v>
          </cell>
          <cell r="GI1263" t="str">
            <v/>
          </cell>
          <cell r="GJ1263">
            <v>0</v>
          </cell>
          <cell r="GK1263">
            <v>79.33</v>
          </cell>
          <cell r="GL1263">
            <v>71.25</v>
          </cell>
          <cell r="GM1263">
            <v>79</v>
          </cell>
          <cell r="GN1263">
            <v>72</v>
          </cell>
          <cell r="GO1263" t="str">
            <v/>
          </cell>
          <cell r="GP1263">
            <v>0</v>
          </cell>
          <cell r="GQ1263">
            <v>79.33</v>
          </cell>
          <cell r="GR1263">
            <v>71.25</v>
          </cell>
          <cell r="GS1263">
            <v>79</v>
          </cell>
          <cell r="GT1263">
            <v>72</v>
          </cell>
          <cell r="GU1263" t="str">
            <v/>
          </cell>
          <cell r="GV1263">
            <v>0</v>
          </cell>
          <cell r="GW1263">
            <v>81.92</v>
          </cell>
          <cell r="GX1263">
            <v>78.75</v>
          </cell>
          <cell r="GY1263">
            <v>70</v>
          </cell>
          <cell r="GZ1263">
            <v>78</v>
          </cell>
          <cell r="HA1263" t="str">
            <v>EKO-L</v>
          </cell>
          <cell r="HB1263">
            <v>0</v>
          </cell>
          <cell r="HC1263">
            <v>83.83</v>
          </cell>
          <cell r="HD1263">
            <v>75.75</v>
          </cell>
          <cell r="HE1263">
            <v>77.5</v>
          </cell>
          <cell r="HF1263">
            <v>79</v>
          </cell>
          <cell r="HH1263">
            <v>0</v>
          </cell>
          <cell r="HM1263" t="str">
            <v/>
          </cell>
          <cell r="HN1263" t="str">
            <v/>
          </cell>
          <cell r="HS1263">
            <v>0</v>
          </cell>
          <cell r="HT1263" t="str">
            <v>PKN</v>
          </cell>
          <cell r="HU1263">
            <v>0</v>
          </cell>
          <cell r="HV1263" t="str">
            <v>IND</v>
          </cell>
          <cell r="HW1263">
            <v>0</v>
          </cell>
          <cell r="HX1263" t="str">
            <v>MAT-W</v>
          </cell>
          <cell r="HY1263">
            <v>0</v>
          </cell>
          <cell r="HZ1263" t="str">
            <v>SEJ-W</v>
          </cell>
          <cell r="IA1263">
            <v>0</v>
          </cell>
          <cell r="IB1263" t="str">
            <v>IGR-W</v>
          </cell>
          <cell r="IC1263">
            <v>0</v>
          </cell>
          <cell r="ID1263" t="str">
            <v>SBO</v>
          </cell>
          <cell r="IE1263">
            <v>0</v>
          </cell>
          <cell r="IF1263" t="str">
            <v>PJO</v>
          </cell>
          <cell r="IG1263">
            <v>0</v>
          </cell>
          <cell r="IH1263" t="str">
            <v>PRA</v>
          </cell>
          <cell r="II1263">
            <v>0</v>
          </cell>
          <cell r="IJ1263" t="str">
            <v>JAW</v>
          </cell>
          <cell r="IK1263">
            <v>0</v>
          </cell>
          <cell r="IL1263" t="str">
            <v>ARB</v>
          </cell>
          <cell r="IM1263">
            <v>0</v>
          </cell>
          <cell r="IN1263" t="str">
            <v>PKM</v>
          </cell>
          <cell r="IO1263">
            <v>0</v>
          </cell>
          <cell r="IP1263" t="str">
            <v>MAT-P</v>
          </cell>
          <cell r="IQ1263">
            <v>0</v>
          </cell>
          <cell r="IR1263" t="str">
            <v>BIO-P</v>
          </cell>
          <cell r="IS1263">
            <v>0</v>
          </cell>
          <cell r="IT1263" t="str">
            <v>FIS-P</v>
          </cell>
          <cell r="IU1263">
            <v>0</v>
          </cell>
          <cell r="IV1263" t="str">
            <v>KIM-P</v>
          </cell>
          <cell r="IW1263">
            <v>0</v>
          </cell>
          <cell r="IX1263" t="str">
            <v>EKO-L</v>
          </cell>
          <cell r="IY1263">
            <v>0</v>
          </cell>
          <cell r="JA1263">
            <v>0</v>
          </cell>
        </row>
        <row r="1264">
          <cell r="AB1264" t="str">
            <v/>
          </cell>
          <cell r="AC1264">
            <v>27</v>
          </cell>
          <cell r="AI1264" t="str">
            <v/>
          </cell>
          <cell r="AJ1264">
            <v>0</v>
          </cell>
          <cell r="AK1264">
            <v>83.25</v>
          </cell>
          <cell r="AL1264">
            <v>84.5</v>
          </cell>
          <cell r="AM1264">
            <v>88</v>
          </cell>
          <cell r="AN1264">
            <v>80</v>
          </cell>
          <cell r="AO1264" t="str">
            <v/>
          </cell>
          <cell r="AP1264">
            <v>0</v>
          </cell>
          <cell r="AQ1264">
            <v>85</v>
          </cell>
          <cell r="AR1264">
            <v>0</v>
          </cell>
          <cell r="AS1264">
            <v>78.5</v>
          </cell>
          <cell r="AT1264">
            <v>81</v>
          </cell>
          <cell r="AU1264" t="str">
            <v/>
          </cell>
          <cell r="AV1264">
            <v>0</v>
          </cell>
          <cell r="AW1264">
            <v>81.83</v>
          </cell>
          <cell r="AX1264">
            <v>84</v>
          </cell>
          <cell r="AY1264">
            <v>88</v>
          </cell>
          <cell r="AZ1264">
            <v>80</v>
          </cell>
          <cell r="BA1264" t="str">
            <v/>
          </cell>
          <cell r="BB1264">
            <v>0</v>
          </cell>
          <cell r="BC1264">
            <v>86.75</v>
          </cell>
          <cell r="BD1264">
            <v>84.5</v>
          </cell>
          <cell r="BE1264">
            <v>88</v>
          </cell>
          <cell r="BF1264">
            <v>82</v>
          </cell>
          <cell r="BG1264" t="str">
            <v/>
          </cell>
          <cell r="BH1264">
            <v>0</v>
          </cell>
          <cell r="BI1264">
            <v>84.33</v>
          </cell>
          <cell r="BJ1264">
            <v>80</v>
          </cell>
          <cell r="BK1264">
            <v>77.75</v>
          </cell>
          <cell r="BL1264">
            <v>78</v>
          </cell>
          <cell r="BM1264" t="str">
            <v/>
          </cell>
          <cell r="BN1264">
            <v>0</v>
          </cell>
          <cell r="BO1264">
            <v>81.13</v>
          </cell>
          <cell r="BP1264">
            <v>78.25</v>
          </cell>
          <cell r="BQ1264">
            <v>77.75</v>
          </cell>
          <cell r="BR1264">
            <v>85</v>
          </cell>
          <cell r="BS1264" t="str">
            <v/>
          </cell>
          <cell r="BT1264">
            <v>0</v>
          </cell>
          <cell r="BU1264">
            <v>86.5</v>
          </cell>
          <cell r="BV1264">
            <v>84.25</v>
          </cell>
          <cell r="BW1264">
            <v>88.5</v>
          </cell>
          <cell r="BX1264">
            <v>88</v>
          </cell>
          <cell r="BY1264" t="str">
            <v/>
          </cell>
          <cell r="BZ1264">
            <v>0</v>
          </cell>
          <cell r="CA1264">
            <v>86.78</v>
          </cell>
          <cell r="CB1264">
            <v>81.75</v>
          </cell>
          <cell r="CC1264">
            <v>81</v>
          </cell>
          <cell r="CD1264">
            <v>82</v>
          </cell>
          <cell r="CE1264" t="str">
            <v/>
          </cell>
          <cell r="CF1264">
            <v>0</v>
          </cell>
          <cell r="CG1264">
            <v>86.25</v>
          </cell>
          <cell r="CH1264">
            <v>76.25</v>
          </cell>
          <cell r="CI1264">
            <v>78</v>
          </cell>
          <cell r="CJ1264">
            <v>82</v>
          </cell>
          <cell r="CK1264" t="str">
            <v/>
          </cell>
          <cell r="CL1264">
            <v>0</v>
          </cell>
          <cell r="CM1264">
            <v>76.17</v>
          </cell>
          <cell r="CN1264">
            <v>83.5</v>
          </cell>
          <cell r="CO1264">
            <v>80</v>
          </cell>
          <cell r="CP1264">
            <v>78</v>
          </cell>
          <cell r="CQ1264" t="str">
            <v/>
          </cell>
          <cell r="CR1264">
            <v>0</v>
          </cell>
          <cell r="CS1264">
            <v>82.08</v>
          </cell>
          <cell r="CT1264">
            <v>89.75</v>
          </cell>
          <cell r="CU1264">
            <v>86.5</v>
          </cell>
          <cell r="CV1264">
            <v>83</v>
          </cell>
          <cell r="CW1264" t="str">
            <v/>
          </cell>
          <cell r="CX1264">
            <v>0</v>
          </cell>
          <cell r="CY1264">
            <v>82.44</v>
          </cell>
          <cell r="CZ1264">
            <v>83.75</v>
          </cell>
          <cell r="DA1264">
            <v>76.75</v>
          </cell>
          <cell r="DB1264">
            <v>83</v>
          </cell>
          <cell r="DC1264" t="str">
            <v/>
          </cell>
          <cell r="DD1264">
            <v>0</v>
          </cell>
          <cell r="DE1264">
            <v>91</v>
          </cell>
          <cell r="DF1264">
            <v>81</v>
          </cell>
          <cell r="DG1264">
            <v>81.75</v>
          </cell>
          <cell r="DH1264">
            <v>88</v>
          </cell>
          <cell r="DI1264" t="str">
            <v/>
          </cell>
          <cell r="DJ1264">
            <v>0</v>
          </cell>
          <cell r="DK1264">
            <v>0</v>
          </cell>
          <cell r="DL1264">
            <v>0</v>
          </cell>
          <cell r="DM1264">
            <v>0</v>
          </cell>
          <cell r="DN1264">
            <v>85</v>
          </cell>
          <cell r="DO1264" t="str">
            <v/>
          </cell>
          <cell r="DP1264">
            <v>0</v>
          </cell>
          <cell r="DQ1264">
            <v>89</v>
          </cell>
          <cell r="DR1264">
            <v>85.5</v>
          </cell>
          <cell r="DS1264">
            <v>91.5</v>
          </cell>
          <cell r="DT1264">
            <v>82</v>
          </cell>
          <cell r="DU1264" t="str">
            <v/>
          </cell>
          <cell r="DV1264">
            <v>0</v>
          </cell>
          <cell r="DW1264">
            <v>91</v>
          </cell>
          <cell r="DX1264">
            <v>86.75</v>
          </cell>
          <cell r="DY1264">
            <v>79.75</v>
          </cell>
          <cell r="DZ1264">
            <v>85</v>
          </cell>
          <cell r="EA1264" t="str">
            <v/>
          </cell>
          <cell r="EB1264">
            <v>0</v>
          </cell>
          <cell r="EC1264">
            <v>79.78</v>
          </cell>
          <cell r="ED1264">
            <v>78.25</v>
          </cell>
          <cell r="EE1264">
            <v>84.25</v>
          </cell>
          <cell r="EF1264">
            <v>77</v>
          </cell>
          <cell r="EG1264" t="str">
            <v/>
          </cell>
          <cell r="EH1264">
            <v>0</v>
          </cell>
          <cell r="EI1264">
            <v>78.5</v>
          </cell>
          <cell r="EJ1264">
            <v>74.75</v>
          </cell>
          <cell r="EK1264">
            <v>74.5</v>
          </cell>
          <cell r="EL1264">
            <v>76</v>
          </cell>
          <cell r="EM1264" t="str">
            <v/>
          </cell>
          <cell r="EN1264">
            <v>0</v>
          </cell>
          <cell r="EO1264">
            <v>78.5</v>
          </cell>
          <cell r="EP1264">
            <v>74.75</v>
          </cell>
          <cell r="EQ1264">
            <v>74.5</v>
          </cell>
          <cell r="ER1264">
            <v>76</v>
          </cell>
          <cell r="ES1264" t="str">
            <v/>
          </cell>
          <cell r="ET1264">
            <v>0</v>
          </cell>
          <cell r="EU1264">
            <v>78.5</v>
          </cell>
          <cell r="EV1264">
            <v>74.75</v>
          </cell>
          <cell r="EW1264">
            <v>74.5</v>
          </cell>
          <cell r="EX1264">
            <v>76</v>
          </cell>
          <cell r="EY1264" t="str">
            <v/>
          </cell>
          <cell r="EZ1264">
            <v>0</v>
          </cell>
          <cell r="FA1264">
            <v>79.33</v>
          </cell>
          <cell r="FB1264">
            <v>71.25</v>
          </cell>
          <cell r="FC1264">
            <v>79</v>
          </cell>
          <cell r="FD1264">
            <v>72</v>
          </cell>
          <cell r="FE1264" t="str">
            <v/>
          </cell>
          <cell r="FF1264">
            <v>0</v>
          </cell>
          <cell r="FG1264">
            <v>79.33</v>
          </cell>
          <cell r="FH1264">
            <v>71.25</v>
          </cell>
          <cell r="FI1264">
            <v>79</v>
          </cell>
          <cell r="FJ1264">
            <v>72</v>
          </cell>
          <cell r="FK1264" t="str">
            <v/>
          </cell>
          <cell r="FL1264">
            <v>0</v>
          </cell>
          <cell r="FM1264">
            <v>79.33</v>
          </cell>
          <cell r="FN1264">
            <v>71.25</v>
          </cell>
          <cell r="FO1264">
            <v>79</v>
          </cell>
          <cell r="FP1264">
            <v>72</v>
          </cell>
          <cell r="FQ1264" t="str">
            <v/>
          </cell>
          <cell r="FR1264">
            <v>0</v>
          </cell>
          <cell r="FS1264">
            <v>79.33</v>
          </cell>
          <cell r="FT1264">
            <v>71.25</v>
          </cell>
          <cell r="FU1264">
            <v>79</v>
          </cell>
          <cell r="FV1264">
            <v>72</v>
          </cell>
          <cell r="FW1264" t="str">
            <v/>
          </cell>
          <cell r="FX1264">
            <v>0</v>
          </cell>
          <cell r="FY1264">
            <v>79.33</v>
          </cell>
          <cell r="FZ1264">
            <v>71.25</v>
          </cell>
          <cell r="GA1264">
            <v>79</v>
          </cell>
          <cell r="GB1264">
            <v>72</v>
          </cell>
          <cell r="GC1264" t="str">
            <v/>
          </cell>
          <cell r="GD1264">
            <v>0</v>
          </cell>
          <cell r="GE1264">
            <v>79.33</v>
          </cell>
          <cell r="GF1264">
            <v>71.25</v>
          </cell>
          <cell r="GG1264">
            <v>79</v>
          </cell>
          <cell r="GH1264">
            <v>72</v>
          </cell>
          <cell r="GI1264" t="str">
            <v/>
          </cell>
          <cell r="GJ1264">
            <v>0</v>
          </cell>
          <cell r="GK1264">
            <v>79.33</v>
          </cell>
          <cell r="GL1264">
            <v>71.25</v>
          </cell>
          <cell r="GM1264">
            <v>79</v>
          </cell>
          <cell r="GN1264">
            <v>72</v>
          </cell>
          <cell r="GO1264" t="str">
            <v/>
          </cell>
          <cell r="GP1264">
            <v>0</v>
          </cell>
          <cell r="GQ1264">
            <v>79.33</v>
          </cell>
          <cell r="GR1264">
            <v>71.25</v>
          </cell>
          <cell r="GS1264">
            <v>79</v>
          </cell>
          <cell r="GT1264">
            <v>72</v>
          </cell>
          <cell r="GU1264" t="str">
            <v/>
          </cell>
          <cell r="GV1264">
            <v>0</v>
          </cell>
          <cell r="GW1264">
            <v>81.92</v>
          </cell>
          <cell r="GX1264">
            <v>78.75</v>
          </cell>
          <cell r="GY1264">
            <v>70</v>
          </cell>
          <cell r="GZ1264">
            <v>78</v>
          </cell>
          <cell r="HA1264" t="str">
            <v>EKO-L</v>
          </cell>
          <cell r="HB1264">
            <v>0</v>
          </cell>
          <cell r="HC1264">
            <v>83.83</v>
          </cell>
          <cell r="HD1264">
            <v>75.75</v>
          </cell>
          <cell r="HE1264">
            <v>77.5</v>
          </cell>
          <cell r="HF1264">
            <v>79</v>
          </cell>
          <cell r="HH1264">
            <v>0</v>
          </cell>
          <cell r="HM1264" t="str">
            <v/>
          </cell>
          <cell r="HN1264" t="str">
            <v/>
          </cell>
          <cell r="HS1264">
            <v>0</v>
          </cell>
          <cell r="HT1264" t="str">
            <v>PKN</v>
          </cell>
          <cell r="HU1264">
            <v>0</v>
          </cell>
          <cell r="HV1264" t="str">
            <v>IND</v>
          </cell>
          <cell r="HW1264">
            <v>0</v>
          </cell>
          <cell r="HX1264" t="str">
            <v>MAT-W</v>
          </cell>
          <cell r="HY1264">
            <v>0</v>
          </cell>
          <cell r="HZ1264" t="str">
            <v>SEJ-W</v>
          </cell>
          <cell r="IA1264">
            <v>0</v>
          </cell>
          <cell r="IB1264" t="str">
            <v>IGR-W</v>
          </cell>
          <cell r="IC1264">
            <v>0</v>
          </cell>
          <cell r="ID1264" t="str">
            <v>SBO</v>
          </cell>
          <cell r="IE1264">
            <v>0</v>
          </cell>
          <cell r="IF1264" t="str">
            <v>PJO</v>
          </cell>
          <cell r="IG1264">
            <v>0</v>
          </cell>
          <cell r="IH1264" t="str">
            <v>PRA</v>
          </cell>
          <cell r="II1264">
            <v>0</v>
          </cell>
          <cell r="IJ1264" t="str">
            <v>JAW</v>
          </cell>
          <cell r="IK1264">
            <v>0</v>
          </cell>
          <cell r="IL1264" t="str">
            <v>ARB</v>
          </cell>
          <cell r="IM1264">
            <v>0</v>
          </cell>
          <cell r="IN1264" t="str">
            <v>PKM</v>
          </cell>
          <cell r="IO1264">
            <v>0</v>
          </cell>
          <cell r="IP1264" t="str">
            <v>MAT-P</v>
          </cell>
          <cell r="IQ1264">
            <v>0</v>
          </cell>
          <cell r="IR1264" t="str">
            <v>BIO-P</v>
          </cell>
          <cell r="IS1264">
            <v>0</v>
          </cell>
          <cell r="IT1264" t="str">
            <v>FIS-P</v>
          </cell>
          <cell r="IU1264">
            <v>0</v>
          </cell>
          <cell r="IV1264" t="str">
            <v>KIM-P</v>
          </cell>
          <cell r="IW1264">
            <v>0</v>
          </cell>
          <cell r="IX1264" t="str">
            <v>EKO-L</v>
          </cell>
          <cell r="IY1264">
            <v>0</v>
          </cell>
          <cell r="JA1264">
            <v>0</v>
          </cell>
        </row>
        <row r="1265">
          <cell r="AB1265" t="str">
            <v/>
          </cell>
          <cell r="AC1265">
            <v>28</v>
          </cell>
          <cell r="AI1265" t="str">
            <v/>
          </cell>
          <cell r="AJ1265">
            <v>0</v>
          </cell>
          <cell r="AK1265">
            <v>83.25</v>
          </cell>
          <cell r="AL1265">
            <v>84.5</v>
          </cell>
          <cell r="AM1265">
            <v>88</v>
          </cell>
          <cell r="AN1265">
            <v>80</v>
          </cell>
          <cell r="AO1265" t="str">
            <v/>
          </cell>
          <cell r="AP1265">
            <v>0</v>
          </cell>
          <cell r="AQ1265">
            <v>85</v>
          </cell>
          <cell r="AR1265">
            <v>0</v>
          </cell>
          <cell r="AS1265">
            <v>78.5</v>
          </cell>
          <cell r="AT1265">
            <v>81</v>
          </cell>
          <cell r="AU1265" t="str">
            <v/>
          </cell>
          <cell r="AV1265">
            <v>0</v>
          </cell>
          <cell r="AW1265">
            <v>81.83</v>
          </cell>
          <cell r="AX1265">
            <v>84</v>
          </cell>
          <cell r="AY1265">
            <v>88</v>
          </cell>
          <cell r="AZ1265">
            <v>80</v>
          </cell>
          <cell r="BA1265" t="str">
            <v/>
          </cell>
          <cell r="BB1265">
            <v>0</v>
          </cell>
          <cell r="BC1265">
            <v>86.75</v>
          </cell>
          <cell r="BD1265">
            <v>84.5</v>
          </cell>
          <cell r="BE1265">
            <v>88</v>
          </cell>
          <cell r="BF1265">
            <v>82</v>
          </cell>
          <cell r="BG1265" t="str">
            <v/>
          </cell>
          <cell r="BH1265">
            <v>0</v>
          </cell>
          <cell r="BI1265">
            <v>84.33</v>
          </cell>
          <cell r="BJ1265">
            <v>80</v>
          </cell>
          <cell r="BK1265">
            <v>77.75</v>
          </cell>
          <cell r="BL1265">
            <v>78</v>
          </cell>
          <cell r="BM1265" t="str">
            <v/>
          </cell>
          <cell r="BN1265">
            <v>0</v>
          </cell>
          <cell r="BO1265">
            <v>81.13</v>
          </cell>
          <cell r="BP1265">
            <v>78.25</v>
          </cell>
          <cell r="BQ1265">
            <v>77.75</v>
          </cell>
          <cell r="BR1265">
            <v>85</v>
          </cell>
          <cell r="BS1265" t="str">
            <v/>
          </cell>
          <cell r="BT1265">
            <v>0</v>
          </cell>
          <cell r="BU1265">
            <v>86.5</v>
          </cell>
          <cell r="BV1265">
            <v>84.25</v>
          </cell>
          <cell r="BW1265">
            <v>88.5</v>
          </cell>
          <cell r="BX1265">
            <v>88</v>
          </cell>
          <cell r="BY1265" t="str">
            <v/>
          </cell>
          <cell r="BZ1265">
            <v>0</v>
          </cell>
          <cell r="CA1265">
            <v>86.78</v>
          </cell>
          <cell r="CB1265">
            <v>81.75</v>
          </cell>
          <cell r="CC1265">
            <v>81</v>
          </cell>
          <cell r="CD1265">
            <v>82</v>
          </cell>
          <cell r="CE1265" t="str">
            <v/>
          </cell>
          <cell r="CF1265">
            <v>0</v>
          </cell>
          <cell r="CG1265">
            <v>86.25</v>
          </cell>
          <cell r="CH1265">
            <v>76.25</v>
          </cell>
          <cell r="CI1265">
            <v>78</v>
          </cell>
          <cell r="CJ1265">
            <v>82</v>
          </cell>
          <cell r="CK1265" t="str">
            <v/>
          </cell>
          <cell r="CL1265">
            <v>0</v>
          </cell>
          <cell r="CM1265">
            <v>76.17</v>
          </cell>
          <cell r="CN1265">
            <v>83.5</v>
          </cell>
          <cell r="CO1265">
            <v>80</v>
          </cell>
          <cell r="CP1265">
            <v>78</v>
          </cell>
          <cell r="CQ1265" t="str">
            <v/>
          </cell>
          <cell r="CR1265">
            <v>0</v>
          </cell>
          <cell r="CS1265">
            <v>82.08</v>
          </cell>
          <cell r="CT1265">
            <v>89.75</v>
          </cell>
          <cell r="CU1265">
            <v>86.5</v>
          </cell>
          <cell r="CV1265">
            <v>83</v>
          </cell>
          <cell r="CW1265" t="str">
            <v/>
          </cell>
          <cell r="CX1265">
            <v>0</v>
          </cell>
          <cell r="CY1265">
            <v>82.44</v>
          </cell>
          <cell r="CZ1265">
            <v>83.75</v>
          </cell>
          <cell r="DA1265">
            <v>76.75</v>
          </cell>
          <cell r="DB1265">
            <v>83</v>
          </cell>
          <cell r="DC1265" t="str">
            <v/>
          </cell>
          <cell r="DD1265">
            <v>0</v>
          </cell>
          <cell r="DE1265">
            <v>91</v>
          </cell>
          <cell r="DF1265">
            <v>81</v>
          </cell>
          <cell r="DG1265">
            <v>81.75</v>
          </cell>
          <cell r="DH1265">
            <v>88</v>
          </cell>
          <cell r="DI1265" t="str">
            <v/>
          </cell>
          <cell r="DJ1265">
            <v>0</v>
          </cell>
          <cell r="DK1265">
            <v>0</v>
          </cell>
          <cell r="DL1265">
            <v>0</v>
          </cell>
          <cell r="DM1265">
            <v>0</v>
          </cell>
          <cell r="DN1265">
            <v>85</v>
          </cell>
          <cell r="DO1265" t="str">
            <v/>
          </cell>
          <cell r="DP1265">
            <v>0</v>
          </cell>
          <cell r="DQ1265">
            <v>89</v>
          </cell>
          <cell r="DR1265">
            <v>85.5</v>
          </cell>
          <cell r="DS1265">
            <v>91.5</v>
          </cell>
          <cell r="DT1265">
            <v>82</v>
          </cell>
          <cell r="DU1265" t="str">
            <v/>
          </cell>
          <cell r="DV1265">
            <v>0</v>
          </cell>
          <cell r="DW1265">
            <v>91</v>
          </cell>
          <cell r="DX1265">
            <v>86.75</v>
          </cell>
          <cell r="DY1265">
            <v>79.75</v>
          </cell>
          <cell r="DZ1265">
            <v>85</v>
          </cell>
          <cell r="EA1265" t="str">
            <v/>
          </cell>
          <cell r="EB1265">
            <v>0</v>
          </cell>
          <cell r="EC1265">
            <v>79.78</v>
          </cell>
          <cell r="ED1265">
            <v>78.25</v>
          </cell>
          <cell r="EE1265">
            <v>84.25</v>
          </cell>
          <cell r="EF1265">
            <v>77</v>
          </cell>
          <cell r="EG1265" t="str">
            <v/>
          </cell>
          <cell r="EH1265">
            <v>0</v>
          </cell>
          <cell r="EI1265">
            <v>78.5</v>
          </cell>
          <cell r="EJ1265">
            <v>74.75</v>
          </cell>
          <cell r="EK1265">
            <v>74.5</v>
          </cell>
          <cell r="EL1265">
            <v>76</v>
          </cell>
          <cell r="EM1265" t="str">
            <v/>
          </cell>
          <cell r="EN1265">
            <v>0</v>
          </cell>
          <cell r="EO1265">
            <v>78.5</v>
          </cell>
          <cell r="EP1265">
            <v>74.75</v>
          </cell>
          <cell r="EQ1265">
            <v>74.5</v>
          </cell>
          <cell r="ER1265">
            <v>76</v>
          </cell>
          <cell r="ES1265" t="str">
            <v/>
          </cell>
          <cell r="ET1265">
            <v>0</v>
          </cell>
          <cell r="EU1265">
            <v>78.5</v>
          </cell>
          <cell r="EV1265">
            <v>74.75</v>
          </cell>
          <cell r="EW1265">
            <v>74.5</v>
          </cell>
          <cell r="EX1265">
            <v>76</v>
          </cell>
          <cell r="EY1265" t="str">
            <v/>
          </cell>
          <cell r="EZ1265">
            <v>0</v>
          </cell>
          <cell r="FA1265">
            <v>79.33</v>
          </cell>
          <cell r="FB1265">
            <v>71.25</v>
          </cell>
          <cell r="FC1265">
            <v>79</v>
          </cell>
          <cell r="FD1265">
            <v>72</v>
          </cell>
          <cell r="FE1265" t="str">
            <v/>
          </cell>
          <cell r="FF1265">
            <v>0</v>
          </cell>
          <cell r="FG1265">
            <v>79.33</v>
          </cell>
          <cell r="FH1265">
            <v>71.25</v>
          </cell>
          <cell r="FI1265">
            <v>79</v>
          </cell>
          <cell r="FJ1265">
            <v>72</v>
          </cell>
          <cell r="FK1265" t="str">
            <v/>
          </cell>
          <cell r="FL1265">
            <v>0</v>
          </cell>
          <cell r="FM1265">
            <v>79.33</v>
          </cell>
          <cell r="FN1265">
            <v>71.25</v>
          </cell>
          <cell r="FO1265">
            <v>79</v>
          </cell>
          <cell r="FP1265">
            <v>72</v>
          </cell>
          <cell r="FQ1265" t="str">
            <v/>
          </cell>
          <cell r="FR1265">
            <v>0</v>
          </cell>
          <cell r="FS1265">
            <v>79.33</v>
          </cell>
          <cell r="FT1265">
            <v>71.25</v>
          </cell>
          <cell r="FU1265">
            <v>79</v>
          </cell>
          <cell r="FV1265">
            <v>72</v>
          </cell>
          <cell r="FW1265" t="str">
            <v/>
          </cell>
          <cell r="FX1265">
            <v>0</v>
          </cell>
          <cell r="FY1265">
            <v>79.33</v>
          </cell>
          <cell r="FZ1265">
            <v>71.25</v>
          </cell>
          <cell r="GA1265">
            <v>79</v>
          </cell>
          <cell r="GB1265">
            <v>72</v>
          </cell>
          <cell r="GC1265" t="str">
            <v/>
          </cell>
          <cell r="GD1265">
            <v>0</v>
          </cell>
          <cell r="GE1265">
            <v>79.33</v>
          </cell>
          <cell r="GF1265">
            <v>71.25</v>
          </cell>
          <cell r="GG1265">
            <v>79</v>
          </cell>
          <cell r="GH1265">
            <v>72</v>
          </cell>
          <cell r="GI1265" t="str">
            <v/>
          </cell>
          <cell r="GJ1265">
            <v>0</v>
          </cell>
          <cell r="GK1265">
            <v>79.33</v>
          </cell>
          <cell r="GL1265">
            <v>71.25</v>
          </cell>
          <cell r="GM1265">
            <v>79</v>
          </cell>
          <cell r="GN1265">
            <v>72</v>
          </cell>
          <cell r="GO1265" t="str">
            <v/>
          </cell>
          <cell r="GP1265">
            <v>0</v>
          </cell>
          <cell r="GQ1265">
            <v>79.33</v>
          </cell>
          <cell r="GR1265">
            <v>71.25</v>
          </cell>
          <cell r="GS1265">
            <v>79</v>
          </cell>
          <cell r="GT1265">
            <v>72</v>
          </cell>
          <cell r="GU1265" t="str">
            <v/>
          </cell>
          <cell r="GV1265">
            <v>0</v>
          </cell>
          <cell r="GW1265">
            <v>81.92</v>
          </cell>
          <cell r="GX1265">
            <v>78.75</v>
          </cell>
          <cell r="GY1265">
            <v>70</v>
          </cell>
          <cell r="GZ1265">
            <v>78</v>
          </cell>
          <cell r="HA1265" t="str">
            <v>EKO-L</v>
          </cell>
          <cell r="HB1265">
            <v>0</v>
          </cell>
          <cell r="HC1265">
            <v>83.83</v>
          </cell>
          <cell r="HD1265">
            <v>75.75</v>
          </cell>
          <cell r="HE1265">
            <v>77.5</v>
          </cell>
          <cell r="HF1265">
            <v>79</v>
          </cell>
          <cell r="HH1265">
            <v>0</v>
          </cell>
          <cell r="HM1265" t="str">
            <v/>
          </cell>
          <cell r="HN1265" t="str">
            <v/>
          </cell>
          <cell r="HS1265">
            <v>0</v>
          </cell>
          <cell r="HT1265" t="str">
            <v>PKN</v>
          </cell>
          <cell r="HU1265">
            <v>0</v>
          </cell>
          <cell r="HV1265" t="str">
            <v>IND</v>
          </cell>
          <cell r="HW1265">
            <v>0</v>
          </cell>
          <cell r="HX1265" t="str">
            <v>MAT-W</v>
          </cell>
          <cell r="HY1265">
            <v>0</v>
          </cell>
          <cell r="HZ1265" t="str">
            <v>SEJ-W</v>
          </cell>
          <cell r="IA1265">
            <v>0</v>
          </cell>
          <cell r="IB1265" t="str">
            <v>IGR-W</v>
          </cell>
          <cell r="IC1265">
            <v>0</v>
          </cell>
          <cell r="ID1265" t="str">
            <v>SBO</v>
          </cell>
          <cell r="IE1265">
            <v>0</v>
          </cell>
          <cell r="IF1265" t="str">
            <v>PJO</v>
          </cell>
          <cell r="IG1265">
            <v>0</v>
          </cell>
          <cell r="IH1265" t="str">
            <v>PRA</v>
          </cell>
          <cell r="II1265">
            <v>0</v>
          </cell>
          <cell r="IJ1265" t="str">
            <v>JAW</v>
          </cell>
          <cell r="IK1265">
            <v>0</v>
          </cell>
          <cell r="IL1265" t="str">
            <v>ARB</v>
          </cell>
          <cell r="IM1265">
            <v>0</v>
          </cell>
          <cell r="IN1265" t="str">
            <v>PKM</v>
          </cell>
          <cell r="IO1265">
            <v>0</v>
          </cell>
          <cell r="IP1265" t="str">
            <v>MAT-P</v>
          </cell>
          <cell r="IQ1265">
            <v>0</v>
          </cell>
          <cell r="IR1265" t="str">
            <v>BIO-P</v>
          </cell>
          <cell r="IS1265">
            <v>0</v>
          </cell>
          <cell r="IT1265" t="str">
            <v>FIS-P</v>
          </cell>
          <cell r="IU1265">
            <v>0</v>
          </cell>
          <cell r="IV1265" t="str">
            <v>KIM-P</v>
          </cell>
          <cell r="IW1265">
            <v>0</v>
          </cell>
          <cell r="IX1265" t="str">
            <v>EKO-L</v>
          </cell>
          <cell r="IY1265">
            <v>0</v>
          </cell>
          <cell r="JA1265">
            <v>0</v>
          </cell>
        </row>
        <row r="1266">
          <cell r="AB1266" t="str">
            <v/>
          </cell>
          <cell r="AC1266">
            <v>29</v>
          </cell>
          <cell r="AI1266" t="str">
            <v/>
          </cell>
          <cell r="AJ1266">
            <v>0</v>
          </cell>
          <cell r="AK1266">
            <v>83.25</v>
          </cell>
          <cell r="AL1266">
            <v>84.5</v>
          </cell>
          <cell r="AM1266">
            <v>88</v>
          </cell>
          <cell r="AN1266">
            <v>80</v>
          </cell>
          <cell r="AO1266" t="str">
            <v/>
          </cell>
          <cell r="AP1266">
            <v>0</v>
          </cell>
          <cell r="AQ1266">
            <v>85</v>
          </cell>
          <cell r="AR1266">
            <v>0</v>
          </cell>
          <cell r="AS1266">
            <v>78.5</v>
          </cell>
          <cell r="AT1266">
            <v>81</v>
          </cell>
          <cell r="AU1266" t="str">
            <v/>
          </cell>
          <cell r="AV1266">
            <v>0</v>
          </cell>
          <cell r="AW1266">
            <v>81.83</v>
          </cell>
          <cell r="AX1266">
            <v>84</v>
          </cell>
          <cell r="AY1266">
            <v>88</v>
          </cell>
          <cell r="AZ1266">
            <v>80</v>
          </cell>
          <cell r="BA1266" t="str">
            <v/>
          </cell>
          <cell r="BB1266">
            <v>0</v>
          </cell>
          <cell r="BC1266">
            <v>86.75</v>
          </cell>
          <cell r="BD1266">
            <v>84.5</v>
          </cell>
          <cell r="BE1266">
            <v>88</v>
          </cell>
          <cell r="BF1266">
            <v>82</v>
          </cell>
          <cell r="BG1266" t="str">
            <v/>
          </cell>
          <cell r="BH1266">
            <v>0</v>
          </cell>
          <cell r="BI1266">
            <v>84.33</v>
          </cell>
          <cell r="BJ1266">
            <v>80</v>
          </cell>
          <cell r="BK1266">
            <v>77.75</v>
          </cell>
          <cell r="BL1266">
            <v>78</v>
          </cell>
          <cell r="BM1266" t="str">
            <v/>
          </cell>
          <cell r="BN1266">
            <v>0</v>
          </cell>
          <cell r="BO1266">
            <v>81.13</v>
          </cell>
          <cell r="BP1266">
            <v>78.25</v>
          </cell>
          <cell r="BQ1266">
            <v>77.75</v>
          </cell>
          <cell r="BR1266">
            <v>85</v>
          </cell>
          <cell r="BS1266" t="str">
            <v/>
          </cell>
          <cell r="BT1266">
            <v>0</v>
          </cell>
          <cell r="BU1266">
            <v>86.5</v>
          </cell>
          <cell r="BV1266">
            <v>84.25</v>
          </cell>
          <cell r="BW1266">
            <v>88.5</v>
          </cell>
          <cell r="BX1266">
            <v>88</v>
          </cell>
          <cell r="BY1266" t="str">
            <v/>
          </cell>
          <cell r="BZ1266">
            <v>0</v>
          </cell>
          <cell r="CA1266">
            <v>86.78</v>
          </cell>
          <cell r="CB1266">
            <v>81.75</v>
          </cell>
          <cell r="CC1266">
            <v>81</v>
          </cell>
          <cell r="CD1266">
            <v>82</v>
          </cell>
          <cell r="CE1266" t="str">
            <v/>
          </cell>
          <cell r="CF1266">
            <v>0</v>
          </cell>
          <cell r="CG1266">
            <v>86.25</v>
          </cell>
          <cell r="CH1266">
            <v>76.25</v>
          </cell>
          <cell r="CI1266">
            <v>78</v>
          </cell>
          <cell r="CJ1266">
            <v>82</v>
          </cell>
          <cell r="CK1266" t="str">
            <v/>
          </cell>
          <cell r="CL1266">
            <v>0</v>
          </cell>
          <cell r="CM1266">
            <v>76.17</v>
          </cell>
          <cell r="CN1266">
            <v>83.5</v>
          </cell>
          <cell r="CO1266">
            <v>80</v>
          </cell>
          <cell r="CP1266">
            <v>78</v>
          </cell>
          <cell r="CQ1266" t="str">
            <v/>
          </cell>
          <cell r="CR1266">
            <v>0</v>
          </cell>
          <cell r="CS1266">
            <v>82.08</v>
          </cell>
          <cell r="CT1266">
            <v>89.75</v>
          </cell>
          <cell r="CU1266">
            <v>86.5</v>
          </cell>
          <cell r="CV1266">
            <v>83</v>
          </cell>
          <cell r="CW1266" t="str">
            <v/>
          </cell>
          <cell r="CX1266">
            <v>0</v>
          </cell>
          <cell r="CY1266">
            <v>82.44</v>
          </cell>
          <cell r="CZ1266">
            <v>83.75</v>
          </cell>
          <cell r="DA1266">
            <v>76.75</v>
          </cell>
          <cell r="DB1266">
            <v>83</v>
          </cell>
          <cell r="DC1266" t="str">
            <v/>
          </cell>
          <cell r="DD1266">
            <v>0</v>
          </cell>
          <cell r="DE1266">
            <v>91</v>
          </cell>
          <cell r="DF1266">
            <v>81</v>
          </cell>
          <cell r="DG1266">
            <v>81.75</v>
          </cell>
          <cell r="DH1266">
            <v>88</v>
          </cell>
          <cell r="DI1266" t="str">
            <v/>
          </cell>
          <cell r="DJ1266">
            <v>0</v>
          </cell>
          <cell r="DK1266">
            <v>0</v>
          </cell>
          <cell r="DL1266">
            <v>0</v>
          </cell>
          <cell r="DM1266">
            <v>0</v>
          </cell>
          <cell r="DN1266">
            <v>85</v>
          </cell>
          <cell r="DO1266" t="str">
            <v/>
          </cell>
          <cell r="DP1266">
            <v>0</v>
          </cell>
          <cell r="DQ1266">
            <v>89</v>
          </cell>
          <cell r="DR1266">
            <v>85.5</v>
          </cell>
          <cell r="DS1266">
            <v>91.5</v>
          </cell>
          <cell r="DT1266">
            <v>82</v>
          </cell>
          <cell r="DU1266" t="str">
            <v/>
          </cell>
          <cell r="DV1266">
            <v>0</v>
          </cell>
          <cell r="DW1266">
            <v>91</v>
          </cell>
          <cell r="DX1266">
            <v>86.75</v>
          </cell>
          <cell r="DY1266">
            <v>79.75</v>
          </cell>
          <cell r="DZ1266">
            <v>85</v>
          </cell>
          <cell r="EA1266" t="str">
            <v/>
          </cell>
          <cell r="EB1266">
            <v>0</v>
          </cell>
          <cell r="EC1266">
            <v>79.78</v>
          </cell>
          <cell r="ED1266">
            <v>78.25</v>
          </cell>
          <cell r="EE1266">
            <v>84.25</v>
          </cell>
          <cell r="EF1266">
            <v>77</v>
          </cell>
          <cell r="EG1266" t="str">
            <v/>
          </cell>
          <cell r="EH1266">
            <v>0</v>
          </cell>
          <cell r="EI1266">
            <v>78.5</v>
          </cell>
          <cell r="EJ1266">
            <v>74.75</v>
          </cell>
          <cell r="EK1266">
            <v>74.5</v>
          </cell>
          <cell r="EL1266">
            <v>76</v>
          </cell>
          <cell r="EM1266" t="str">
            <v/>
          </cell>
          <cell r="EN1266">
            <v>0</v>
          </cell>
          <cell r="EO1266">
            <v>78.5</v>
          </cell>
          <cell r="EP1266">
            <v>74.75</v>
          </cell>
          <cell r="EQ1266">
            <v>74.5</v>
          </cell>
          <cell r="ER1266">
            <v>76</v>
          </cell>
          <cell r="ES1266" t="str">
            <v/>
          </cell>
          <cell r="ET1266">
            <v>0</v>
          </cell>
          <cell r="EU1266">
            <v>78.5</v>
          </cell>
          <cell r="EV1266">
            <v>74.75</v>
          </cell>
          <cell r="EW1266">
            <v>74.5</v>
          </cell>
          <cell r="EX1266">
            <v>76</v>
          </cell>
          <cell r="EY1266" t="str">
            <v/>
          </cell>
          <cell r="EZ1266">
            <v>0</v>
          </cell>
          <cell r="FA1266">
            <v>79.33</v>
          </cell>
          <cell r="FB1266">
            <v>71.25</v>
          </cell>
          <cell r="FC1266">
            <v>79</v>
          </cell>
          <cell r="FD1266">
            <v>72</v>
          </cell>
          <cell r="FE1266" t="str">
            <v/>
          </cell>
          <cell r="FF1266">
            <v>0</v>
          </cell>
          <cell r="FG1266">
            <v>79.33</v>
          </cell>
          <cell r="FH1266">
            <v>71.25</v>
          </cell>
          <cell r="FI1266">
            <v>79</v>
          </cell>
          <cell r="FJ1266">
            <v>72</v>
          </cell>
          <cell r="FK1266" t="str">
            <v/>
          </cell>
          <cell r="FL1266">
            <v>0</v>
          </cell>
          <cell r="FM1266">
            <v>79.33</v>
          </cell>
          <cell r="FN1266">
            <v>71.25</v>
          </cell>
          <cell r="FO1266">
            <v>79</v>
          </cell>
          <cell r="FP1266">
            <v>72</v>
          </cell>
          <cell r="FQ1266" t="str">
            <v/>
          </cell>
          <cell r="FR1266">
            <v>0</v>
          </cell>
          <cell r="FS1266">
            <v>79.33</v>
          </cell>
          <cell r="FT1266">
            <v>71.25</v>
          </cell>
          <cell r="FU1266">
            <v>79</v>
          </cell>
          <cell r="FV1266">
            <v>72</v>
          </cell>
          <cell r="FW1266" t="str">
            <v/>
          </cell>
          <cell r="FX1266">
            <v>0</v>
          </cell>
          <cell r="FY1266">
            <v>79.33</v>
          </cell>
          <cell r="FZ1266">
            <v>71.25</v>
          </cell>
          <cell r="GA1266">
            <v>79</v>
          </cell>
          <cell r="GB1266">
            <v>72</v>
          </cell>
          <cell r="GC1266" t="str">
            <v/>
          </cell>
          <cell r="GD1266">
            <v>0</v>
          </cell>
          <cell r="GE1266">
            <v>79.33</v>
          </cell>
          <cell r="GF1266">
            <v>71.25</v>
          </cell>
          <cell r="GG1266">
            <v>79</v>
          </cell>
          <cell r="GH1266">
            <v>72</v>
          </cell>
          <cell r="GI1266" t="str">
            <v/>
          </cell>
          <cell r="GJ1266">
            <v>0</v>
          </cell>
          <cell r="GK1266">
            <v>79.33</v>
          </cell>
          <cell r="GL1266">
            <v>71.25</v>
          </cell>
          <cell r="GM1266">
            <v>79</v>
          </cell>
          <cell r="GN1266">
            <v>72</v>
          </cell>
          <cell r="GO1266" t="str">
            <v/>
          </cell>
          <cell r="GP1266">
            <v>0</v>
          </cell>
          <cell r="GQ1266">
            <v>79.33</v>
          </cell>
          <cell r="GR1266">
            <v>71.25</v>
          </cell>
          <cell r="GS1266">
            <v>79</v>
          </cell>
          <cell r="GT1266">
            <v>72</v>
          </cell>
          <cell r="GU1266" t="str">
            <v/>
          </cell>
          <cell r="GV1266">
            <v>0</v>
          </cell>
          <cell r="GW1266">
            <v>81.92</v>
          </cell>
          <cell r="GX1266">
            <v>78.75</v>
          </cell>
          <cell r="GY1266">
            <v>70</v>
          </cell>
          <cell r="GZ1266">
            <v>78</v>
          </cell>
          <cell r="HA1266" t="str">
            <v>EKO-L</v>
          </cell>
          <cell r="HB1266">
            <v>0</v>
          </cell>
          <cell r="HC1266">
            <v>83.83</v>
          </cell>
          <cell r="HD1266">
            <v>75.75</v>
          </cell>
          <cell r="HE1266">
            <v>77.5</v>
          </cell>
          <cell r="HF1266">
            <v>79</v>
          </cell>
          <cell r="HH1266">
            <v>0</v>
          </cell>
          <cell r="HM1266" t="str">
            <v/>
          </cell>
          <cell r="HN1266" t="str">
            <v/>
          </cell>
          <cell r="HS1266">
            <v>0</v>
          </cell>
          <cell r="HT1266" t="str">
            <v>PKN</v>
          </cell>
          <cell r="HU1266">
            <v>0</v>
          </cell>
          <cell r="HV1266" t="str">
            <v>IND</v>
          </cell>
          <cell r="HW1266">
            <v>0</v>
          </cell>
          <cell r="HX1266" t="str">
            <v>MAT-W</v>
          </cell>
          <cell r="HY1266">
            <v>0</v>
          </cell>
          <cell r="HZ1266" t="str">
            <v>SEJ-W</v>
          </cell>
          <cell r="IA1266">
            <v>0</v>
          </cell>
          <cell r="IB1266" t="str">
            <v>IGR-W</v>
          </cell>
          <cell r="IC1266">
            <v>0</v>
          </cell>
          <cell r="ID1266" t="str">
            <v>SBO</v>
          </cell>
          <cell r="IE1266">
            <v>0</v>
          </cell>
          <cell r="IF1266" t="str">
            <v>PJO</v>
          </cell>
          <cell r="IG1266">
            <v>0</v>
          </cell>
          <cell r="IH1266" t="str">
            <v>PRA</v>
          </cell>
          <cell r="II1266">
            <v>0</v>
          </cell>
          <cell r="IJ1266" t="str">
            <v>JAW</v>
          </cell>
          <cell r="IK1266">
            <v>0</v>
          </cell>
          <cell r="IL1266" t="str">
            <v>ARB</v>
          </cell>
          <cell r="IM1266">
            <v>0</v>
          </cell>
          <cell r="IN1266" t="str">
            <v>PKM</v>
          </cell>
          <cell r="IO1266">
            <v>0</v>
          </cell>
          <cell r="IP1266" t="str">
            <v>MAT-P</v>
          </cell>
          <cell r="IQ1266">
            <v>0</v>
          </cell>
          <cell r="IR1266" t="str">
            <v>BIO-P</v>
          </cell>
          <cell r="IS1266">
            <v>0</v>
          </cell>
          <cell r="IT1266" t="str">
            <v>FIS-P</v>
          </cell>
          <cell r="IU1266">
            <v>0</v>
          </cell>
          <cell r="IV1266" t="str">
            <v>KIM-P</v>
          </cell>
          <cell r="IW1266">
            <v>0</v>
          </cell>
          <cell r="IX1266" t="str">
            <v>EKO-L</v>
          </cell>
          <cell r="IY1266">
            <v>0</v>
          </cell>
          <cell r="JA1266">
            <v>0</v>
          </cell>
        </row>
        <row r="1267">
          <cell r="AB1267" t="str">
            <v/>
          </cell>
          <cell r="AC1267">
            <v>30</v>
          </cell>
          <cell r="AI1267" t="str">
            <v/>
          </cell>
          <cell r="AJ1267">
            <v>0</v>
          </cell>
          <cell r="AK1267">
            <v>83.25</v>
          </cell>
          <cell r="AL1267">
            <v>84.5</v>
          </cell>
          <cell r="AM1267">
            <v>88</v>
          </cell>
          <cell r="AN1267">
            <v>80</v>
          </cell>
          <cell r="AO1267" t="str">
            <v/>
          </cell>
          <cell r="AP1267">
            <v>0</v>
          </cell>
          <cell r="AQ1267">
            <v>85</v>
          </cell>
          <cell r="AR1267">
            <v>0</v>
          </cell>
          <cell r="AS1267">
            <v>78.5</v>
          </cell>
          <cell r="AT1267">
            <v>81</v>
          </cell>
          <cell r="AU1267" t="str">
            <v/>
          </cell>
          <cell r="AV1267">
            <v>0</v>
          </cell>
          <cell r="AW1267">
            <v>81.83</v>
          </cell>
          <cell r="AX1267">
            <v>84</v>
          </cell>
          <cell r="AY1267">
            <v>88</v>
          </cell>
          <cell r="AZ1267">
            <v>80</v>
          </cell>
          <cell r="BA1267" t="str">
            <v/>
          </cell>
          <cell r="BB1267">
            <v>0</v>
          </cell>
          <cell r="BC1267">
            <v>86.75</v>
          </cell>
          <cell r="BD1267">
            <v>84.5</v>
          </cell>
          <cell r="BE1267">
            <v>88</v>
          </cell>
          <cell r="BF1267">
            <v>82</v>
          </cell>
          <cell r="BG1267" t="str">
            <v/>
          </cell>
          <cell r="BH1267">
            <v>0</v>
          </cell>
          <cell r="BI1267">
            <v>84.33</v>
          </cell>
          <cell r="BJ1267">
            <v>80</v>
          </cell>
          <cell r="BK1267">
            <v>77.75</v>
          </cell>
          <cell r="BL1267">
            <v>78</v>
          </cell>
          <cell r="BM1267" t="str">
            <v/>
          </cell>
          <cell r="BN1267">
            <v>0</v>
          </cell>
          <cell r="BO1267">
            <v>81.13</v>
          </cell>
          <cell r="BP1267">
            <v>78.25</v>
          </cell>
          <cell r="BQ1267">
            <v>77.75</v>
          </cell>
          <cell r="BR1267">
            <v>85</v>
          </cell>
          <cell r="BS1267" t="str">
            <v/>
          </cell>
          <cell r="BT1267">
            <v>0</v>
          </cell>
          <cell r="BU1267">
            <v>86.5</v>
          </cell>
          <cell r="BV1267">
            <v>84.25</v>
          </cell>
          <cell r="BW1267">
            <v>88.5</v>
          </cell>
          <cell r="BX1267">
            <v>88</v>
          </cell>
          <cell r="BY1267" t="str">
            <v/>
          </cell>
          <cell r="BZ1267">
            <v>0</v>
          </cell>
          <cell r="CA1267">
            <v>86.78</v>
          </cell>
          <cell r="CB1267">
            <v>81.75</v>
          </cell>
          <cell r="CC1267">
            <v>81</v>
          </cell>
          <cell r="CD1267">
            <v>82</v>
          </cell>
          <cell r="CE1267" t="str">
            <v/>
          </cell>
          <cell r="CF1267">
            <v>0</v>
          </cell>
          <cell r="CG1267">
            <v>86.25</v>
          </cell>
          <cell r="CH1267">
            <v>76.25</v>
          </cell>
          <cell r="CI1267">
            <v>78</v>
          </cell>
          <cell r="CJ1267">
            <v>82</v>
          </cell>
          <cell r="CK1267" t="str">
            <v/>
          </cell>
          <cell r="CL1267">
            <v>0</v>
          </cell>
          <cell r="CM1267">
            <v>76.17</v>
          </cell>
          <cell r="CN1267">
            <v>83.5</v>
          </cell>
          <cell r="CO1267">
            <v>80</v>
          </cell>
          <cell r="CP1267">
            <v>78</v>
          </cell>
          <cell r="CQ1267" t="str">
            <v/>
          </cell>
          <cell r="CR1267">
            <v>0</v>
          </cell>
          <cell r="CS1267">
            <v>82.08</v>
          </cell>
          <cell r="CT1267">
            <v>89.75</v>
          </cell>
          <cell r="CU1267">
            <v>86.5</v>
          </cell>
          <cell r="CV1267">
            <v>83</v>
          </cell>
          <cell r="CW1267" t="str">
            <v/>
          </cell>
          <cell r="CX1267">
            <v>0</v>
          </cell>
          <cell r="CY1267">
            <v>82.44</v>
          </cell>
          <cell r="CZ1267">
            <v>83.75</v>
          </cell>
          <cell r="DA1267">
            <v>76.75</v>
          </cell>
          <cell r="DB1267">
            <v>83</v>
          </cell>
          <cell r="DC1267" t="str">
            <v/>
          </cell>
          <cell r="DD1267">
            <v>0</v>
          </cell>
          <cell r="DE1267">
            <v>91</v>
          </cell>
          <cell r="DF1267">
            <v>81</v>
          </cell>
          <cell r="DG1267">
            <v>81.75</v>
          </cell>
          <cell r="DH1267">
            <v>88</v>
          </cell>
          <cell r="DI1267" t="str">
            <v/>
          </cell>
          <cell r="DJ1267">
            <v>0</v>
          </cell>
          <cell r="DK1267">
            <v>0</v>
          </cell>
          <cell r="DL1267">
            <v>0</v>
          </cell>
          <cell r="DM1267">
            <v>0</v>
          </cell>
          <cell r="DN1267">
            <v>85</v>
          </cell>
          <cell r="DO1267" t="str">
            <v/>
          </cell>
          <cell r="DP1267">
            <v>0</v>
          </cell>
          <cell r="DQ1267">
            <v>89</v>
          </cell>
          <cell r="DR1267">
            <v>85.5</v>
          </cell>
          <cell r="DS1267">
            <v>91.5</v>
          </cell>
          <cell r="DT1267">
            <v>82</v>
          </cell>
          <cell r="DU1267" t="str">
            <v/>
          </cell>
          <cell r="DV1267">
            <v>0</v>
          </cell>
          <cell r="DW1267">
            <v>91</v>
          </cell>
          <cell r="DX1267">
            <v>86.75</v>
          </cell>
          <cell r="DY1267">
            <v>79.75</v>
          </cell>
          <cell r="DZ1267">
            <v>85</v>
          </cell>
          <cell r="EA1267" t="str">
            <v/>
          </cell>
          <cell r="EB1267">
            <v>0</v>
          </cell>
          <cell r="EC1267">
            <v>79.78</v>
          </cell>
          <cell r="ED1267">
            <v>78.25</v>
          </cell>
          <cell r="EE1267">
            <v>84.25</v>
          </cell>
          <cell r="EF1267">
            <v>77</v>
          </cell>
          <cell r="EG1267" t="str">
            <v/>
          </cell>
          <cell r="EH1267">
            <v>0</v>
          </cell>
          <cell r="EI1267">
            <v>78.5</v>
          </cell>
          <cell r="EJ1267">
            <v>74.75</v>
          </cell>
          <cell r="EK1267">
            <v>74.5</v>
          </cell>
          <cell r="EL1267">
            <v>76</v>
          </cell>
          <cell r="EM1267" t="str">
            <v/>
          </cell>
          <cell r="EN1267">
            <v>0</v>
          </cell>
          <cell r="EO1267">
            <v>78.5</v>
          </cell>
          <cell r="EP1267">
            <v>74.75</v>
          </cell>
          <cell r="EQ1267">
            <v>74.5</v>
          </cell>
          <cell r="ER1267">
            <v>76</v>
          </cell>
          <cell r="ES1267" t="str">
            <v/>
          </cell>
          <cell r="ET1267">
            <v>0</v>
          </cell>
          <cell r="EU1267">
            <v>78.5</v>
          </cell>
          <cell r="EV1267">
            <v>74.75</v>
          </cell>
          <cell r="EW1267">
            <v>74.5</v>
          </cell>
          <cell r="EX1267">
            <v>76</v>
          </cell>
          <cell r="EY1267" t="str">
            <v/>
          </cell>
          <cell r="EZ1267">
            <v>0</v>
          </cell>
          <cell r="FA1267">
            <v>79.33</v>
          </cell>
          <cell r="FB1267">
            <v>71.25</v>
          </cell>
          <cell r="FC1267">
            <v>79</v>
          </cell>
          <cell r="FD1267">
            <v>72</v>
          </cell>
          <cell r="FE1267" t="str">
            <v/>
          </cell>
          <cell r="FF1267">
            <v>0</v>
          </cell>
          <cell r="FG1267">
            <v>79.33</v>
          </cell>
          <cell r="FH1267">
            <v>71.25</v>
          </cell>
          <cell r="FI1267">
            <v>79</v>
          </cell>
          <cell r="FJ1267">
            <v>72</v>
          </cell>
          <cell r="FK1267" t="str">
            <v/>
          </cell>
          <cell r="FL1267">
            <v>0</v>
          </cell>
          <cell r="FM1267">
            <v>79.33</v>
          </cell>
          <cell r="FN1267">
            <v>71.25</v>
          </cell>
          <cell r="FO1267">
            <v>79</v>
          </cell>
          <cell r="FP1267">
            <v>72</v>
          </cell>
          <cell r="FQ1267" t="str">
            <v/>
          </cell>
          <cell r="FR1267">
            <v>0</v>
          </cell>
          <cell r="FS1267">
            <v>79.33</v>
          </cell>
          <cell r="FT1267">
            <v>71.25</v>
          </cell>
          <cell r="FU1267">
            <v>79</v>
          </cell>
          <cell r="FV1267">
            <v>72</v>
          </cell>
          <cell r="FW1267" t="str">
            <v/>
          </cell>
          <cell r="FX1267">
            <v>0</v>
          </cell>
          <cell r="FY1267">
            <v>79.33</v>
          </cell>
          <cell r="FZ1267">
            <v>71.25</v>
          </cell>
          <cell r="GA1267">
            <v>79</v>
          </cell>
          <cell r="GB1267">
            <v>72</v>
          </cell>
          <cell r="GC1267" t="str">
            <v/>
          </cell>
          <cell r="GD1267">
            <v>0</v>
          </cell>
          <cell r="GE1267">
            <v>79.33</v>
          </cell>
          <cell r="GF1267">
            <v>71.25</v>
          </cell>
          <cell r="GG1267">
            <v>79</v>
          </cell>
          <cell r="GH1267">
            <v>72</v>
          </cell>
          <cell r="GI1267" t="str">
            <v/>
          </cell>
          <cell r="GJ1267">
            <v>0</v>
          </cell>
          <cell r="GK1267">
            <v>79.33</v>
          </cell>
          <cell r="GL1267">
            <v>71.25</v>
          </cell>
          <cell r="GM1267">
            <v>79</v>
          </cell>
          <cell r="GN1267">
            <v>72</v>
          </cell>
          <cell r="GO1267" t="str">
            <v/>
          </cell>
          <cell r="GP1267">
            <v>0</v>
          </cell>
          <cell r="GQ1267">
            <v>79.33</v>
          </cell>
          <cell r="GR1267">
            <v>71.25</v>
          </cell>
          <cell r="GS1267">
            <v>79</v>
          </cell>
          <cell r="GT1267">
            <v>72</v>
          </cell>
          <cell r="GU1267" t="str">
            <v/>
          </cell>
          <cell r="GV1267">
            <v>0</v>
          </cell>
          <cell r="GW1267">
            <v>81.92</v>
          </cell>
          <cell r="GX1267">
            <v>78.75</v>
          </cell>
          <cell r="GY1267">
            <v>70</v>
          </cell>
          <cell r="GZ1267">
            <v>78</v>
          </cell>
          <cell r="HA1267" t="str">
            <v>EKO-L</v>
          </cell>
          <cell r="HB1267">
            <v>0</v>
          </cell>
          <cell r="HC1267">
            <v>83.83</v>
          </cell>
          <cell r="HD1267">
            <v>75.75</v>
          </cell>
          <cell r="HE1267">
            <v>77.5</v>
          </cell>
          <cell r="HF1267">
            <v>79</v>
          </cell>
          <cell r="HH1267">
            <v>0</v>
          </cell>
          <cell r="HM1267" t="str">
            <v/>
          </cell>
          <cell r="HN1267" t="str">
            <v/>
          </cell>
          <cell r="HS1267">
            <v>0</v>
          </cell>
          <cell r="HT1267" t="str">
            <v>PKN</v>
          </cell>
          <cell r="HU1267">
            <v>0</v>
          </cell>
          <cell r="HV1267" t="str">
            <v>IND</v>
          </cell>
          <cell r="HW1267">
            <v>0</v>
          </cell>
          <cell r="HX1267" t="str">
            <v>MAT-W</v>
          </cell>
          <cell r="HY1267">
            <v>0</v>
          </cell>
          <cell r="HZ1267" t="str">
            <v>SEJ-W</v>
          </cell>
          <cell r="IA1267">
            <v>0</v>
          </cell>
          <cell r="IB1267" t="str">
            <v>IGR-W</v>
          </cell>
          <cell r="IC1267">
            <v>0</v>
          </cell>
          <cell r="ID1267" t="str">
            <v>SBO</v>
          </cell>
          <cell r="IE1267">
            <v>0</v>
          </cell>
          <cell r="IF1267" t="str">
            <v>PJO</v>
          </cell>
          <cell r="IG1267">
            <v>0</v>
          </cell>
          <cell r="IH1267" t="str">
            <v>PRA</v>
          </cell>
          <cell r="II1267">
            <v>0</v>
          </cell>
          <cell r="IJ1267" t="str">
            <v>JAW</v>
          </cell>
          <cell r="IK1267">
            <v>0</v>
          </cell>
          <cell r="IL1267" t="str">
            <v>ARB</v>
          </cell>
          <cell r="IM1267">
            <v>0</v>
          </cell>
          <cell r="IN1267" t="str">
            <v>PKM</v>
          </cell>
          <cell r="IO1267">
            <v>0</v>
          </cell>
          <cell r="IP1267" t="str">
            <v>MAT-P</v>
          </cell>
          <cell r="IQ1267">
            <v>0</v>
          </cell>
          <cell r="IR1267" t="str">
            <v>BIO-P</v>
          </cell>
          <cell r="IS1267">
            <v>0</v>
          </cell>
          <cell r="IT1267" t="str">
            <v>FIS-P</v>
          </cell>
          <cell r="IU1267">
            <v>0</v>
          </cell>
          <cell r="IV1267" t="str">
            <v>KIM-P</v>
          </cell>
          <cell r="IW1267">
            <v>0</v>
          </cell>
          <cell r="IX1267" t="str">
            <v>EKO-L</v>
          </cell>
          <cell r="IY1267">
            <v>0</v>
          </cell>
          <cell r="JA1267">
            <v>0</v>
          </cell>
        </row>
        <row r="1268">
          <cell r="AB1268" t="str">
            <v/>
          </cell>
          <cell r="AC1268">
            <v>31</v>
          </cell>
          <cell r="AI1268" t="str">
            <v/>
          </cell>
          <cell r="AJ1268">
            <v>0</v>
          </cell>
          <cell r="AK1268">
            <v>83.25</v>
          </cell>
          <cell r="AL1268">
            <v>84.5</v>
          </cell>
          <cell r="AM1268">
            <v>88</v>
          </cell>
          <cell r="AN1268">
            <v>80</v>
          </cell>
          <cell r="AO1268" t="str">
            <v/>
          </cell>
          <cell r="AP1268">
            <v>0</v>
          </cell>
          <cell r="AQ1268">
            <v>85</v>
          </cell>
          <cell r="AR1268">
            <v>0</v>
          </cell>
          <cell r="AS1268">
            <v>78.5</v>
          </cell>
          <cell r="AT1268">
            <v>81</v>
          </cell>
          <cell r="AU1268" t="str">
            <v/>
          </cell>
          <cell r="AV1268">
            <v>0</v>
          </cell>
          <cell r="AW1268">
            <v>81.83</v>
          </cell>
          <cell r="AX1268">
            <v>84</v>
          </cell>
          <cell r="AY1268">
            <v>88</v>
          </cell>
          <cell r="AZ1268">
            <v>80</v>
          </cell>
          <cell r="BA1268" t="str">
            <v/>
          </cell>
          <cell r="BB1268">
            <v>0</v>
          </cell>
          <cell r="BC1268">
            <v>86.75</v>
          </cell>
          <cell r="BD1268">
            <v>84.5</v>
          </cell>
          <cell r="BE1268">
            <v>88</v>
          </cell>
          <cell r="BF1268">
            <v>82</v>
          </cell>
          <cell r="BG1268" t="str">
            <v/>
          </cell>
          <cell r="BH1268">
            <v>0</v>
          </cell>
          <cell r="BI1268">
            <v>84.33</v>
          </cell>
          <cell r="BJ1268">
            <v>80</v>
          </cell>
          <cell r="BK1268">
            <v>77.75</v>
          </cell>
          <cell r="BL1268">
            <v>78</v>
          </cell>
          <cell r="BM1268" t="str">
            <v/>
          </cell>
          <cell r="BN1268">
            <v>0</v>
          </cell>
          <cell r="BO1268">
            <v>81.13</v>
          </cell>
          <cell r="BP1268">
            <v>78.25</v>
          </cell>
          <cell r="BQ1268">
            <v>77.75</v>
          </cell>
          <cell r="BR1268">
            <v>85</v>
          </cell>
          <cell r="BS1268" t="str">
            <v/>
          </cell>
          <cell r="BT1268">
            <v>0</v>
          </cell>
          <cell r="BU1268">
            <v>86.5</v>
          </cell>
          <cell r="BV1268">
            <v>84.25</v>
          </cell>
          <cell r="BW1268">
            <v>88.5</v>
          </cell>
          <cell r="BX1268">
            <v>88</v>
          </cell>
          <cell r="BY1268" t="str">
            <v/>
          </cell>
          <cell r="BZ1268">
            <v>0</v>
          </cell>
          <cell r="CA1268">
            <v>86.78</v>
          </cell>
          <cell r="CB1268">
            <v>81.75</v>
          </cell>
          <cell r="CC1268">
            <v>81</v>
          </cell>
          <cell r="CD1268">
            <v>82</v>
          </cell>
          <cell r="CE1268" t="str">
            <v/>
          </cell>
          <cell r="CF1268">
            <v>0</v>
          </cell>
          <cell r="CG1268">
            <v>86.25</v>
          </cell>
          <cell r="CH1268">
            <v>76.25</v>
          </cell>
          <cell r="CI1268">
            <v>78</v>
          </cell>
          <cell r="CJ1268">
            <v>82</v>
          </cell>
          <cell r="CK1268" t="str">
            <v/>
          </cell>
          <cell r="CL1268">
            <v>0</v>
          </cell>
          <cell r="CM1268">
            <v>76.17</v>
          </cell>
          <cell r="CN1268">
            <v>83.5</v>
          </cell>
          <cell r="CO1268">
            <v>80</v>
          </cell>
          <cell r="CP1268">
            <v>78</v>
          </cell>
          <cell r="CQ1268" t="str">
            <v/>
          </cell>
          <cell r="CR1268">
            <v>0</v>
          </cell>
          <cell r="CS1268">
            <v>82.08</v>
          </cell>
          <cell r="CT1268">
            <v>89.75</v>
          </cell>
          <cell r="CU1268">
            <v>86.5</v>
          </cell>
          <cell r="CV1268">
            <v>83</v>
          </cell>
          <cell r="CW1268" t="str">
            <v/>
          </cell>
          <cell r="CX1268">
            <v>0</v>
          </cell>
          <cell r="CY1268">
            <v>82.44</v>
          </cell>
          <cell r="CZ1268">
            <v>83.75</v>
          </cell>
          <cell r="DA1268">
            <v>76.75</v>
          </cell>
          <cell r="DB1268">
            <v>83</v>
          </cell>
          <cell r="DC1268" t="str">
            <v/>
          </cell>
          <cell r="DD1268">
            <v>0</v>
          </cell>
          <cell r="DE1268">
            <v>91</v>
          </cell>
          <cell r="DF1268">
            <v>81</v>
          </cell>
          <cell r="DG1268">
            <v>81.75</v>
          </cell>
          <cell r="DH1268">
            <v>88</v>
          </cell>
          <cell r="DI1268" t="str">
            <v/>
          </cell>
          <cell r="DJ1268">
            <v>0</v>
          </cell>
          <cell r="DK1268">
            <v>0</v>
          </cell>
          <cell r="DL1268">
            <v>0</v>
          </cell>
          <cell r="DM1268">
            <v>0</v>
          </cell>
          <cell r="DN1268">
            <v>85</v>
          </cell>
          <cell r="DO1268" t="str">
            <v/>
          </cell>
          <cell r="DP1268">
            <v>0</v>
          </cell>
          <cell r="DQ1268">
            <v>89</v>
          </cell>
          <cell r="DR1268">
            <v>85.5</v>
          </cell>
          <cell r="DS1268">
            <v>91.5</v>
          </cell>
          <cell r="DT1268">
            <v>82</v>
          </cell>
          <cell r="DU1268" t="str">
            <v/>
          </cell>
          <cell r="DV1268">
            <v>0</v>
          </cell>
          <cell r="DW1268">
            <v>91</v>
          </cell>
          <cell r="DX1268">
            <v>86.75</v>
          </cell>
          <cell r="DY1268">
            <v>79.75</v>
          </cell>
          <cell r="DZ1268">
            <v>85</v>
          </cell>
          <cell r="EA1268" t="str">
            <v/>
          </cell>
          <cell r="EB1268">
            <v>0</v>
          </cell>
          <cell r="EC1268">
            <v>79.78</v>
          </cell>
          <cell r="ED1268">
            <v>78.25</v>
          </cell>
          <cell r="EE1268">
            <v>84.25</v>
          </cell>
          <cell r="EF1268">
            <v>77</v>
          </cell>
          <cell r="EG1268" t="str">
            <v/>
          </cell>
          <cell r="EH1268">
            <v>0</v>
          </cell>
          <cell r="EI1268">
            <v>78.5</v>
          </cell>
          <cell r="EJ1268">
            <v>74.75</v>
          </cell>
          <cell r="EK1268">
            <v>74.5</v>
          </cell>
          <cell r="EL1268">
            <v>76</v>
          </cell>
          <cell r="EM1268" t="str">
            <v/>
          </cell>
          <cell r="EN1268">
            <v>0</v>
          </cell>
          <cell r="EO1268">
            <v>78.5</v>
          </cell>
          <cell r="EP1268">
            <v>74.75</v>
          </cell>
          <cell r="EQ1268">
            <v>74.5</v>
          </cell>
          <cell r="ER1268">
            <v>76</v>
          </cell>
          <cell r="ES1268" t="str">
            <v/>
          </cell>
          <cell r="ET1268">
            <v>0</v>
          </cell>
          <cell r="EU1268">
            <v>78.5</v>
          </cell>
          <cell r="EV1268">
            <v>74.75</v>
          </cell>
          <cell r="EW1268">
            <v>74.5</v>
          </cell>
          <cell r="EX1268">
            <v>76</v>
          </cell>
          <cell r="EY1268" t="str">
            <v/>
          </cell>
          <cell r="EZ1268">
            <v>0</v>
          </cell>
          <cell r="FA1268">
            <v>79.33</v>
          </cell>
          <cell r="FB1268">
            <v>71.25</v>
          </cell>
          <cell r="FC1268">
            <v>79</v>
          </cell>
          <cell r="FD1268">
            <v>72</v>
          </cell>
          <cell r="FE1268" t="str">
            <v/>
          </cell>
          <cell r="FF1268">
            <v>0</v>
          </cell>
          <cell r="FG1268">
            <v>79.33</v>
          </cell>
          <cell r="FH1268">
            <v>71.25</v>
          </cell>
          <cell r="FI1268">
            <v>79</v>
          </cell>
          <cell r="FJ1268">
            <v>72</v>
          </cell>
          <cell r="FK1268" t="str">
            <v/>
          </cell>
          <cell r="FL1268">
            <v>0</v>
          </cell>
          <cell r="FM1268">
            <v>79.33</v>
          </cell>
          <cell r="FN1268">
            <v>71.25</v>
          </cell>
          <cell r="FO1268">
            <v>79</v>
          </cell>
          <cell r="FP1268">
            <v>72</v>
          </cell>
          <cell r="FQ1268" t="str">
            <v/>
          </cell>
          <cell r="FR1268">
            <v>0</v>
          </cell>
          <cell r="FS1268">
            <v>79.33</v>
          </cell>
          <cell r="FT1268">
            <v>71.25</v>
          </cell>
          <cell r="FU1268">
            <v>79</v>
          </cell>
          <cell r="FV1268">
            <v>72</v>
          </cell>
          <cell r="FW1268" t="str">
            <v/>
          </cell>
          <cell r="FX1268">
            <v>0</v>
          </cell>
          <cell r="FY1268">
            <v>79.33</v>
          </cell>
          <cell r="FZ1268">
            <v>71.25</v>
          </cell>
          <cell r="GA1268">
            <v>79</v>
          </cell>
          <cell r="GB1268">
            <v>72</v>
          </cell>
          <cell r="GC1268" t="str">
            <v/>
          </cell>
          <cell r="GD1268">
            <v>0</v>
          </cell>
          <cell r="GE1268">
            <v>79.33</v>
          </cell>
          <cell r="GF1268">
            <v>71.25</v>
          </cell>
          <cell r="GG1268">
            <v>79</v>
          </cell>
          <cell r="GH1268">
            <v>72</v>
          </cell>
          <cell r="GI1268" t="str">
            <v/>
          </cell>
          <cell r="GJ1268">
            <v>0</v>
          </cell>
          <cell r="GK1268">
            <v>79.33</v>
          </cell>
          <cell r="GL1268">
            <v>71.25</v>
          </cell>
          <cell r="GM1268">
            <v>79</v>
          </cell>
          <cell r="GN1268">
            <v>72</v>
          </cell>
          <cell r="GO1268" t="str">
            <v/>
          </cell>
          <cell r="GP1268">
            <v>0</v>
          </cell>
          <cell r="GQ1268">
            <v>79.33</v>
          </cell>
          <cell r="GR1268">
            <v>71.25</v>
          </cell>
          <cell r="GS1268">
            <v>79</v>
          </cell>
          <cell r="GT1268">
            <v>72</v>
          </cell>
          <cell r="GU1268" t="str">
            <v/>
          </cell>
          <cell r="GV1268">
            <v>0</v>
          </cell>
          <cell r="GW1268">
            <v>81.92</v>
          </cell>
          <cell r="GX1268">
            <v>78.75</v>
          </cell>
          <cell r="GY1268">
            <v>70</v>
          </cell>
          <cell r="GZ1268">
            <v>78</v>
          </cell>
          <cell r="HA1268" t="str">
            <v>EKO-L</v>
          </cell>
          <cell r="HB1268">
            <v>0</v>
          </cell>
          <cell r="HC1268">
            <v>83.83</v>
          </cell>
          <cell r="HD1268">
            <v>75.75</v>
          </cell>
          <cell r="HE1268">
            <v>77.5</v>
          </cell>
          <cell r="HF1268">
            <v>79</v>
          </cell>
          <cell r="HH1268">
            <v>0</v>
          </cell>
          <cell r="HM1268" t="str">
            <v/>
          </cell>
          <cell r="HN1268" t="str">
            <v/>
          </cell>
          <cell r="HS1268">
            <v>0</v>
          </cell>
          <cell r="HT1268" t="str">
            <v>PKN</v>
          </cell>
          <cell r="HU1268">
            <v>0</v>
          </cell>
          <cell r="HV1268" t="str">
            <v>IND</v>
          </cell>
          <cell r="HW1268">
            <v>0</v>
          </cell>
          <cell r="HX1268" t="str">
            <v>MAT-W</v>
          </cell>
          <cell r="HY1268">
            <v>0</v>
          </cell>
          <cell r="HZ1268" t="str">
            <v>SEJ-W</v>
          </cell>
          <cell r="IA1268">
            <v>0</v>
          </cell>
          <cell r="IB1268" t="str">
            <v>IGR-W</v>
          </cell>
          <cell r="IC1268">
            <v>0</v>
          </cell>
          <cell r="ID1268" t="str">
            <v>SBO</v>
          </cell>
          <cell r="IE1268">
            <v>0</v>
          </cell>
          <cell r="IF1268" t="str">
            <v>PJO</v>
          </cell>
          <cell r="IG1268">
            <v>0</v>
          </cell>
          <cell r="IH1268" t="str">
            <v>PRA</v>
          </cell>
          <cell r="II1268">
            <v>0</v>
          </cell>
          <cell r="IJ1268" t="str">
            <v>JAW</v>
          </cell>
          <cell r="IK1268">
            <v>0</v>
          </cell>
          <cell r="IL1268" t="str">
            <v>ARB</v>
          </cell>
          <cell r="IM1268">
            <v>0</v>
          </cell>
          <cell r="IN1268" t="str">
            <v>PKM</v>
          </cell>
          <cell r="IO1268">
            <v>0</v>
          </cell>
          <cell r="IP1268" t="str">
            <v>MAT-P</v>
          </cell>
          <cell r="IQ1268">
            <v>0</v>
          </cell>
          <cell r="IR1268" t="str">
            <v>BIO-P</v>
          </cell>
          <cell r="IS1268">
            <v>0</v>
          </cell>
          <cell r="IT1268" t="str">
            <v>FIS-P</v>
          </cell>
          <cell r="IU1268">
            <v>0</v>
          </cell>
          <cell r="IV1268" t="str">
            <v>KIM-P</v>
          </cell>
          <cell r="IW1268">
            <v>0</v>
          </cell>
          <cell r="IX1268" t="str">
            <v>EKO-L</v>
          </cell>
          <cell r="IY1268">
            <v>0</v>
          </cell>
          <cell r="JA1268">
            <v>0</v>
          </cell>
        </row>
        <row r="1269">
          <cell r="AB1269" t="str">
            <v/>
          </cell>
          <cell r="AC1269">
            <v>32</v>
          </cell>
          <cell r="AI1269" t="str">
            <v/>
          </cell>
          <cell r="AJ1269">
            <v>0</v>
          </cell>
          <cell r="AK1269">
            <v>83.25</v>
          </cell>
          <cell r="AL1269">
            <v>84.5</v>
          </cell>
          <cell r="AM1269">
            <v>88</v>
          </cell>
          <cell r="AN1269">
            <v>80</v>
          </cell>
          <cell r="AO1269" t="str">
            <v/>
          </cell>
          <cell r="AP1269">
            <v>0</v>
          </cell>
          <cell r="AQ1269">
            <v>85</v>
          </cell>
          <cell r="AR1269">
            <v>0</v>
          </cell>
          <cell r="AS1269">
            <v>78.5</v>
          </cell>
          <cell r="AT1269">
            <v>81</v>
          </cell>
          <cell r="AU1269" t="str">
            <v/>
          </cell>
          <cell r="AV1269">
            <v>0</v>
          </cell>
          <cell r="AW1269">
            <v>81.83</v>
          </cell>
          <cell r="AX1269">
            <v>84</v>
          </cell>
          <cell r="AY1269">
            <v>88</v>
          </cell>
          <cell r="AZ1269">
            <v>80</v>
          </cell>
          <cell r="BA1269" t="str">
            <v/>
          </cell>
          <cell r="BB1269">
            <v>0</v>
          </cell>
          <cell r="BC1269">
            <v>86.75</v>
          </cell>
          <cell r="BD1269">
            <v>84.5</v>
          </cell>
          <cell r="BE1269">
            <v>88</v>
          </cell>
          <cell r="BF1269">
            <v>82</v>
          </cell>
          <cell r="BG1269" t="str">
            <v/>
          </cell>
          <cell r="BH1269">
            <v>0</v>
          </cell>
          <cell r="BI1269">
            <v>84.33</v>
          </cell>
          <cell r="BJ1269">
            <v>80</v>
          </cell>
          <cell r="BK1269">
            <v>77.75</v>
          </cell>
          <cell r="BL1269">
            <v>78</v>
          </cell>
          <cell r="BM1269" t="str">
            <v/>
          </cell>
          <cell r="BN1269">
            <v>0</v>
          </cell>
          <cell r="BO1269">
            <v>81.13</v>
          </cell>
          <cell r="BP1269">
            <v>78.25</v>
          </cell>
          <cell r="BQ1269">
            <v>77.75</v>
          </cell>
          <cell r="BR1269">
            <v>85</v>
          </cell>
          <cell r="BS1269" t="str">
            <v/>
          </cell>
          <cell r="BT1269">
            <v>0</v>
          </cell>
          <cell r="BU1269">
            <v>86.5</v>
          </cell>
          <cell r="BV1269">
            <v>84.25</v>
          </cell>
          <cell r="BW1269">
            <v>88.5</v>
          </cell>
          <cell r="BX1269">
            <v>88</v>
          </cell>
          <cell r="BY1269" t="str">
            <v/>
          </cell>
          <cell r="BZ1269">
            <v>0</v>
          </cell>
          <cell r="CA1269">
            <v>86.78</v>
          </cell>
          <cell r="CB1269">
            <v>81.75</v>
          </cell>
          <cell r="CC1269">
            <v>81</v>
          </cell>
          <cell r="CD1269">
            <v>82</v>
          </cell>
          <cell r="CE1269" t="str">
            <v/>
          </cell>
          <cell r="CF1269">
            <v>0</v>
          </cell>
          <cell r="CG1269">
            <v>86.25</v>
          </cell>
          <cell r="CH1269">
            <v>76.25</v>
          </cell>
          <cell r="CI1269">
            <v>78</v>
          </cell>
          <cell r="CJ1269">
            <v>82</v>
          </cell>
          <cell r="CK1269" t="str">
            <v/>
          </cell>
          <cell r="CL1269">
            <v>0</v>
          </cell>
          <cell r="CM1269">
            <v>76.17</v>
          </cell>
          <cell r="CN1269">
            <v>83.5</v>
          </cell>
          <cell r="CO1269">
            <v>80</v>
          </cell>
          <cell r="CP1269">
            <v>78</v>
          </cell>
          <cell r="CQ1269" t="str">
            <v/>
          </cell>
          <cell r="CR1269">
            <v>0</v>
          </cell>
          <cell r="CS1269">
            <v>82.08</v>
          </cell>
          <cell r="CT1269">
            <v>89.75</v>
          </cell>
          <cell r="CU1269">
            <v>86.5</v>
          </cell>
          <cell r="CV1269">
            <v>83</v>
          </cell>
          <cell r="CW1269" t="str">
            <v/>
          </cell>
          <cell r="CX1269">
            <v>0</v>
          </cell>
          <cell r="CY1269">
            <v>82.44</v>
          </cell>
          <cell r="CZ1269">
            <v>83.75</v>
          </cell>
          <cell r="DA1269">
            <v>76.75</v>
          </cell>
          <cell r="DB1269">
            <v>83</v>
          </cell>
          <cell r="DC1269" t="str">
            <v/>
          </cell>
          <cell r="DD1269">
            <v>0</v>
          </cell>
          <cell r="DE1269">
            <v>91</v>
          </cell>
          <cell r="DF1269">
            <v>81</v>
          </cell>
          <cell r="DG1269">
            <v>81.75</v>
          </cell>
          <cell r="DH1269">
            <v>88</v>
          </cell>
          <cell r="DI1269" t="str">
            <v/>
          </cell>
          <cell r="DJ1269">
            <v>0</v>
          </cell>
          <cell r="DK1269">
            <v>0</v>
          </cell>
          <cell r="DL1269">
            <v>0</v>
          </cell>
          <cell r="DM1269">
            <v>0</v>
          </cell>
          <cell r="DN1269">
            <v>85</v>
          </cell>
          <cell r="DO1269" t="str">
            <v/>
          </cell>
          <cell r="DP1269">
            <v>0</v>
          </cell>
          <cell r="DQ1269">
            <v>89</v>
          </cell>
          <cell r="DR1269">
            <v>85.5</v>
          </cell>
          <cell r="DS1269">
            <v>91.5</v>
          </cell>
          <cell r="DT1269">
            <v>82</v>
          </cell>
          <cell r="DU1269" t="str">
            <v/>
          </cell>
          <cell r="DV1269">
            <v>0</v>
          </cell>
          <cell r="DW1269">
            <v>91</v>
          </cell>
          <cell r="DX1269">
            <v>86.75</v>
          </cell>
          <cell r="DY1269">
            <v>79.75</v>
          </cell>
          <cell r="DZ1269">
            <v>85</v>
          </cell>
          <cell r="EA1269" t="str">
            <v/>
          </cell>
          <cell r="EB1269">
            <v>0</v>
          </cell>
          <cell r="EC1269">
            <v>79.78</v>
          </cell>
          <cell r="ED1269">
            <v>78.25</v>
          </cell>
          <cell r="EE1269">
            <v>84.25</v>
          </cell>
          <cell r="EF1269">
            <v>77</v>
          </cell>
          <cell r="EG1269" t="str">
            <v/>
          </cell>
          <cell r="EH1269">
            <v>0</v>
          </cell>
          <cell r="EI1269">
            <v>78.5</v>
          </cell>
          <cell r="EJ1269">
            <v>74.75</v>
          </cell>
          <cell r="EK1269">
            <v>74.5</v>
          </cell>
          <cell r="EL1269">
            <v>76</v>
          </cell>
          <cell r="EM1269" t="str">
            <v/>
          </cell>
          <cell r="EN1269">
            <v>0</v>
          </cell>
          <cell r="EO1269">
            <v>78.5</v>
          </cell>
          <cell r="EP1269">
            <v>74.75</v>
          </cell>
          <cell r="EQ1269">
            <v>74.5</v>
          </cell>
          <cell r="ER1269">
            <v>76</v>
          </cell>
          <cell r="ES1269" t="str">
            <v/>
          </cell>
          <cell r="ET1269">
            <v>0</v>
          </cell>
          <cell r="EU1269">
            <v>78.5</v>
          </cell>
          <cell r="EV1269">
            <v>74.75</v>
          </cell>
          <cell r="EW1269">
            <v>74.5</v>
          </cell>
          <cell r="EX1269">
            <v>76</v>
          </cell>
          <cell r="EY1269" t="str">
            <v/>
          </cell>
          <cell r="EZ1269">
            <v>0</v>
          </cell>
          <cell r="FA1269">
            <v>79.33</v>
          </cell>
          <cell r="FB1269">
            <v>71.25</v>
          </cell>
          <cell r="FC1269">
            <v>79</v>
          </cell>
          <cell r="FD1269">
            <v>72</v>
          </cell>
          <cell r="FE1269" t="str">
            <v/>
          </cell>
          <cell r="FF1269">
            <v>0</v>
          </cell>
          <cell r="FG1269">
            <v>79.33</v>
          </cell>
          <cell r="FH1269">
            <v>71.25</v>
          </cell>
          <cell r="FI1269">
            <v>79</v>
          </cell>
          <cell r="FJ1269">
            <v>72</v>
          </cell>
          <cell r="FK1269" t="str">
            <v/>
          </cell>
          <cell r="FL1269">
            <v>0</v>
          </cell>
          <cell r="FM1269">
            <v>79.33</v>
          </cell>
          <cell r="FN1269">
            <v>71.25</v>
          </cell>
          <cell r="FO1269">
            <v>79</v>
          </cell>
          <cell r="FP1269">
            <v>72</v>
          </cell>
          <cell r="FQ1269" t="str">
            <v/>
          </cell>
          <cell r="FR1269">
            <v>0</v>
          </cell>
          <cell r="FS1269">
            <v>79.33</v>
          </cell>
          <cell r="FT1269">
            <v>71.25</v>
          </cell>
          <cell r="FU1269">
            <v>79</v>
          </cell>
          <cell r="FV1269">
            <v>72</v>
          </cell>
          <cell r="FW1269" t="str">
            <v/>
          </cell>
          <cell r="FX1269">
            <v>0</v>
          </cell>
          <cell r="FY1269">
            <v>79.33</v>
          </cell>
          <cell r="FZ1269">
            <v>71.25</v>
          </cell>
          <cell r="GA1269">
            <v>79</v>
          </cell>
          <cell r="GB1269">
            <v>72</v>
          </cell>
          <cell r="GC1269" t="str">
            <v/>
          </cell>
          <cell r="GD1269">
            <v>0</v>
          </cell>
          <cell r="GE1269">
            <v>79.33</v>
          </cell>
          <cell r="GF1269">
            <v>71.25</v>
          </cell>
          <cell r="GG1269">
            <v>79</v>
          </cell>
          <cell r="GH1269">
            <v>72</v>
          </cell>
          <cell r="GI1269" t="str">
            <v/>
          </cell>
          <cell r="GJ1269">
            <v>0</v>
          </cell>
          <cell r="GK1269">
            <v>79.33</v>
          </cell>
          <cell r="GL1269">
            <v>71.25</v>
          </cell>
          <cell r="GM1269">
            <v>79</v>
          </cell>
          <cell r="GN1269">
            <v>72</v>
          </cell>
          <cell r="GO1269" t="str">
            <v/>
          </cell>
          <cell r="GP1269">
            <v>0</v>
          </cell>
          <cell r="GQ1269">
            <v>79.33</v>
          </cell>
          <cell r="GR1269">
            <v>71.25</v>
          </cell>
          <cell r="GS1269">
            <v>79</v>
          </cell>
          <cell r="GT1269">
            <v>72</v>
          </cell>
          <cell r="GU1269" t="str">
            <v/>
          </cell>
          <cell r="GV1269">
            <v>0</v>
          </cell>
          <cell r="GW1269">
            <v>81.92</v>
          </cell>
          <cell r="GX1269">
            <v>78.75</v>
          </cell>
          <cell r="GY1269">
            <v>70</v>
          </cell>
          <cell r="GZ1269">
            <v>78</v>
          </cell>
          <cell r="HA1269" t="str">
            <v>EKO-L</v>
          </cell>
          <cell r="HB1269">
            <v>0</v>
          </cell>
          <cell r="HC1269">
            <v>83.83</v>
          </cell>
          <cell r="HD1269">
            <v>75.75</v>
          </cell>
          <cell r="HE1269">
            <v>77.5</v>
          </cell>
          <cell r="HF1269">
            <v>79</v>
          </cell>
          <cell r="HH1269">
            <v>0</v>
          </cell>
          <cell r="HM1269" t="str">
            <v/>
          </cell>
          <cell r="HN1269" t="str">
            <v/>
          </cell>
          <cell r="HS1269">
            <v>0</v>
          </cell>
          <cell r="HT1269" t="str">
            <v>PKN</v>
          </cell>
          <cell r="HU1269">
            <v>0</v>
          </cell>
          <cell r="HV1269" t="str">
            <v>IND</v>
          </cell>
          <cell r="HW1269">
            <v>0</v>
          </cell>
          <cell r="HX1269" t="str">
            <v>MAT-W</v>
          </cell>
          <cell r="HY1269">
            <v>0</v>
          </cell>
          <cell r="HZ1269" t="str">
            <v>SEJ-W</v>
          </cell>
          <cell r="IA1269">
            <v>0</v>
          </cell>
          <cell r="IB1269" t="str">
            <v>IGR-W</v>
          </cell>
          <cell r="IC1269">
            <v>0</v>
          </cell>
          <cell r="ID1269" t="str">
            <v>SBO</v>
          </cell>
          <cell r="IE1269">
            <v>0</v>
          </cell>
          <cell r="IF1269" t="str">
            <v>PJO</v>
          </cell>
          <cell r="IG1269">
            <v>0</v>
          </cell>
          <cell r="IH1269" t="str">
            <v>PRA</v>
          </cell>
          <cell r="II1269">
            <v>0</v>
          </cell>
          <cell r="IJ1269" t="str">
            <v>JAW</v>
          </cell>
          <cell r="IK1269">
            <v>0</v>
          </cell>
          <cell r="IL1269" t="str">
            <v>ARB</v>
          </cell>
          <cell r="IM1269">
            <v>0</v>
          </cell>
          <cell r="IN1269" t="str">
            <v>PKM</v>
          </cell>
          <cell r="IO1269">
            <v>0</v>
          </cell>
          <cell r="IP1269" t="str">
            <v>MAT-P</v>
          </cell>
          <cell r="IQ1269">
            <v>0</v>
          </cell>
          <cell r="IR1269" t="str">
            <v>BIO-P</v>
          </cell>
          <cell r="IS1269">
            <v>0</v>
          </cell>
          <cell r="IT1269" t="str">
            <v>FIS-P</v>
          </cell>
          <cell r="IU1269">
            <v>0</v>
          </cell>
          <cell r="IV1269" t="str">
            <v>KIM-P</v>
          </cell>
          <cell r="IW1269">
            <v>0</v>
          </cell>
          <cell r="IX1269" t="str">
            <v>EKO-L</v>
          </cell>
          <cell r="IY1269">
            <v>0</v>
          </cell>
          <cell r="JA1269">
            <v>0</v>
          </cell>
        </row>
        <row r="1270">
          <cell r="AB1270" t="str">
            <v/>
          </cell>
          <cell r="AC1270">
            <v>1</v>
          </cell>
          <cell r="AI1270" t="str">
            <v/>
          </cell>
          <cell r="AJ1270">
            <v>0</v>
          </cell>
          <cell r="AK1270">
            <v>83.25</v>
          </cell>
          <cell r="AL1270">
            <v>84.5</v>
          </cell>
          <cell r="AM1270">
            <v>88</v>
          </cell>
          <cell r="AN1270">
            <v>80</v>
          </cell>
          <cell r="AO1270" t="str">
            <v/>
          </cell>
          <cell r="AP1270">
            <v>0</v>
          </cell>
          <cell r="AQ1270">
            <v>85</v>
          </cell>
          <cell r="AR1270">
            <v>0</v>
          </cell>
          <cell r="AS1270">
            <v>78.5</v>
          </cell>
          <cell r="AT1270">
            <v>81</v>
          </cell>
          <cell r="AU1270" t="str">
            <v/>
          </cell>
          <cell r="AV1270">
            <v>0</v>
          </cell>
          <cell r="AW1270">
            <v>81.83</v>
          </cell>
          <cell r="AX1270">
            <v>84</v>
          </cell>
          <cell r="AY1270">
            <v>88</v>
          </cell>
          <cell r="AZ1270">
            <v>80</v>
          </cell>
          <cell r="BA1270" t="str">
            <v/>
          </cell>
          <cell r="BB1270">
            <v>0</v>
          </cell>
          <cell r="BC1270">
            <v>86.75</v>
          </cell>
          <cell r="BD1270">
            <v>84.5</v>
          </cell>
          <cell r="BE1270">
            <v>88</v>
          </cell>
          <cell r="BF1270">
            <v>82</v>
          </cell>
          <cell r="BG1270" t="str">
            <v/>
          </cell>
          <cell r="BH1270">
            <v>0</v>
          </cell>
          <cell r="BI1270">
            <v>84.33</v>
          </cell>
          <cell r="BJ1270">
            <v>80</v>
          </cell>
          <cell r="BK1270">
            <v>77.75</v>
          </cell>
          <cell r="BL1270">
            <v>78</v>
          </cell>
          <cell r="BM1270" t="str">
            <v/>
          </cell>
          <cell r="BN1270">
            <v>0</v>
          </cell>
          <cell r="BO1270">
            <v>81.13</v>
          </cell>
          <cell r="BP1270">
            <v>78.25</v>
          </cell>
          <cell r="BQ1270">
            <v>77.75</v>
          </cell>
          <cell r="BR1270">
            <v>85</v>
          </cell>
          <cell r="BS1270" t="str">
            <v/>
          </cell>
          <cell r="BT1270">
            <v>0</v>
          </cell>
          <cell r="BU1270">
            <v>86.5</v>
          </cell>
          <cell r="BV1270">
            <v>84.25</v>
          </cell>
          <cell r="BW1270">
            <v>88.5</v>
          </cell>
          <cell r="BX1270">
            <v>88</v>
          </cell>
          <cell r="BY1270" t="str">
            <v/>
          </cell>
          <cell r="BZ1270">
            <v>0</v>
          </cell>
          <cell r="CA1270">
            <v>86.78</v>
          </cell>
          <cell r="CB1270">
            <v>81.75</v>
          </cell>
          <cell r="CC1270">
            <v>81</v>
          </cell>
          <cell r="CD1270">
            <v>82</v>
          </cell>
          <cell r="CE1270" t="str">
            <v/>
          </cell>
          <cell r="CF1270">
            <v>0</v>
          </cell>
          <cell r="CG1270">
            <v>86.25</v>
          </cell>
          <cell r="CH1270">
            <v>76.25</v>
          </cell>
          <cell r="CI1270">
            <v>78</v>
          </cell>
          <cell r="CJ1270">
            <v>82</v>
          </cell>
          <cell r="CK1270" t="str">
            <v/>
          </cell>
          <cell r="CL1270">
            <v>0</v>
          </cell>
          <cell r="CM1270">
            <v>76.17</v>
          </cell>
          <cell r="CN1270">
            <v>83.5</v>
          </cell>
          <cell r="CO1270">
            <v>80</v>
          </cell>
          <cell r="CP1270">
            <v>78</v>
          </cell>
          <cell r="CQ1270" t="str">
            <v/>
          </cell>
          <cell r="CR1270">
            <v>0</v>
          </cell>
          <cell r="CS1270">
            <v>82.08</v>
          </cell>
          <cell r="CT1270">
            <v>89.75</v>
          </cell>
          <cell r="CU1270">
            <v>86.5</v>
          </cell>
          <cell r="CV1270">
            <v>83</v>
          </cell>
          <cell r="CW1270" t="str">
            <v/>
          </cell>
          <cell r="CX1270">
            <v>0</v>
          </cell>
          <cell r="CY1270">
            <v>82.44</v>
          </cell>
          <cell r="CZ1270">
            <v>83.75</v>
          </cell>
          <cell r="DA1270">
            <v>76.75</v>
          </cell>
          <cell r="DB1270">
            <v>83</v>
          </cell>
          <cell r="DC1270" t="str">
            <v/>
          </cell>
          <cell r="DD1270">
            <v>0</v>
          </cell>
          <cell r="DE1270">
            <v>91</v>
          </cell>
          <cell r="DF1270">
            <v>81</v>
          </cell>
          <cell r="DG1270">
            <v>81.75</v>
          </cell>
          <cell r="DH1270">
            <v>88</v>
          </cell>
          <cell r="DI1270" t="str">
            <v/>
          </cell>
          <cell r="DJ1270">
            <v>0</v>
          </cell>
          <cell r="DK1270">
            <v>0</v>
          </cell>
          <cell r="DL1270">
            <v>0</v>
          </cell>
          <cell r="DM1270">
            <v>0</v>
          </cell>
          <cell r="DN1270">
            <v>85</v>
          </cell>
          <cell r="DO1270" t="str">
            <v/>
          </cell>
          <cell r="DP1270">
            <v>0</v>
          </cell>
          <cell r="DQ1270">
            <v>89</v>
          </cell>
          <cell r="DR1270">
            <v>85.5</v>
          </cell>
          <cell r="DS1270">
            <v>91.5</v>
          </cell>
          <cell r="DT1270">
            <v>82</v>
          </cell>
          <cell r="DU1270" t="str">
            <v/>
          </cell>
          <cell r="DV1270">
            <v>0</v>
          </cell>
          <cell r="DW1270">
            <v>91</v>
          </cell>
          <cell r="DX1270">
            <v>86.75</v>
          </cell>
          <cell r="DY1270">
            <v>79.75</v>
          </cell>
          <cell r="DZ1270">
            <v>85</v>
          </cell>
          <cell r="EA1270" t="str">
            <v/>
          </cell>
          <cell r="EB1270">
            <v>0</v>
          </cell>
          <cell r="EC1270">
            <v>79.78</v>
          </cell>
          <cell r="ED1270">
            <v>78.25</v>
          </cell>
          <cell r="EE1270">
            <v>84.25</v>
          </cell>
          <cell r="EF1270">
            <v>77</v>
          </cell>
          <cell r="EG1270" t="str">
            <v/>
          </cell>
          <cell r="EH1270">
            <v>0</v>
          </cell>
          <cell r="EI1270">
            <v>78.5</v>
          </cell>
          <cell r="EJ1270">
            <v>74.75</v>
          </cell>
          <cell r="EK1270">
            <v>74.5</v>
          </cell>
          <cell r="EL1270">
            <v>76</v>
          </cell>
          <cell r="EM1270" t="str">
            <v/>
          </cell>
          <cell r="EN1270">
            <v>0</v>
          </cell>
          <cell r="EO1270">
            <v>78.5</v>
          </cell>
          <cell r="EP1270">
            <v>74.75</v>
          </cell>
          <cell r="EQ1270">
            <v>74.5</v>
          </cell>
          <cell r="ER1270">
            <v>76</v>
          </cell>
          <cell r="ES1270" t="str">
            <v/>
          </cell>
          <cell r="ET1270">
            <v>0</v>
          </cell>
          <cell r="EU1270">
            <v>78.5</v>
          </cell>
          <cell r="EV1270">
            <v>74.75</v>
          </cell>
          <cell r="EW1270">
            <v>74.5</v>
          </cell>
          <cell r="EX1270">
            <v>76</v>
          </cell>
          <cell r="EY1270" t="str">
            <v/>
          </cell>
          <cell r="EZ1270">
            <v>0</v>
          </cell>
          <cell r="FA1270">
            <v>79.33</v>
          </cell>
          <cell r="FB1270">
            <v>71.25</v>
          </cell>
          <cell r="FC1270">
            <v>79</v>
          </cell>
          <cell r="FD1270">
            <v>72</v>
          </cell>
          <cell r="FE1270" t="str">
            <v/>
          </cell>
          <cell r="FF1270">
            <v>0</v>
          </cell>
          <cell r="FG1270">
            <v>79.33</v>
          </cell>
          <cell r="FH1270">
            <v>71.25</v>
          </cell>
          <cell r="FI1270">
            <v>79</v>
          </cell>
          <cell r="FJ1270">
            <v>72</v>
          </cell>
          <cell r="FK1270" t="str">
            <v/>
          </cell>
          <cell r="FL1270">
            <v>0</v>
          </cell>
          <cell r="FM1270">
            <v>79.33</v>
          </cell>
          <cell r="FN1270">
            <v>71.25</v>
          </cell>
          <cell r="FO1270">
            <v>79</v>
          </cell>
          <cell r="FP1270">
            <v>72</v>
          </cell>
          <cell r="FQ1270" t="str">
            <v/>
          </cell>
          <cell r="FR1270">
            <v>0</v>
          </cell>
          <cell r="FS1270">
            <v>79.33</v>
          </cell>
          <cell r="FT1270">
            <v>71.25</v>
          </cell>
          <cell r="FU1270">
            <v>79</v>
          </cell>
          <cell r="FV1270">
            <v>72</v>
          </cell>
          <cell r="FW1270" t="str">
            <v/>
          </cell>
          <cell r="FX1270">
            <v>0</v>
          </cell>
          <cell r="FY1270">
            <v>79.33</v>
          </cell>
          <cell r="FZ1270">
            <v>71.25</v>
          </cell>
          <cell r="GA1270">
            <v>79</v>
          </cell>
          <cell r="GB1270">
            <v>72</v>
          </cell>
          <cell r="GC1270" t="str">
            <v/>
          </cell>
          <cell r="GD1270">
            <v>0</v>
          </cell>
          <cell r="GE1270">
            <v>79.33</v>
          </cell>
          <cell r="GF1270">
            <v>71.25</v>
          </cell>
          <cell r="GG1270">
            <v>79</v>
          </cell>
          <cell r="GH1270">
            <v>72</v>
          </cell>
          <cell r="GI1270" t="str">
            <v/>
          </cell>
          <cell r="GJ1270">
            <v>0</v>
          </cell>
          <cell r="GK1270">
            <v>79.33</v>
          </cell>
          <cell r="GL1270">
            <v>71.25</v>
          </cell>
          <cell r="GM1270">
            <v>79</v>
          </cell>
          <cell r="GN1270">
            <v>72</v>
          </cell>
          <cell r="GO1270" t="str">
            <v/>
          </cell>
          <cell r="GP1270">
            <v>0</v>
          </cell>
          <cell r="GQ1270">
            <v>79.33</v>
          </cell>
          <cell r="GR1270">
            <v>71.25</v>
          </cell>
          <cell r="GS1270">
            <v>79</v>
          </cell>
          <cell r="GT1270">
            <v>72</v>
          </cell>
          <cell r="GU1270" t="str">
            <v/>
          </cell>
          <cell r="GV1270">
            <v>0</v>
          </cell>
          <cell r="GW1270">
            <v>81.92</v>
          </cell>
          <cell r="GX1270">
            <v>78.75</v>
          </cell>
          <cell r="GY1270">
            <v>70</v>
          </cell>
          <cell r="GZ1270">
            <v>78</v>
          </cell>
          <cell r="HA1270" t="str">
            <v>EKO-L</v>
          </cell>
          <cell r="HB1270">
            <v>0</v>
          </cell>
          <cell r="HC1270">
            <v>83.83</v>
          </cell>
          <cell r="HD1270">
            <v>75.75</v>
          </cell>
          <cell r="HE1270">
            <v>77.5</v>
          </cell>
          <cell r="HF1270">
            <v>79</v>
          </cell>
          <cell r="HH1270">
            <v>0</v>
          </cell>
          <cell r="HM1270" t="str">
            <v/>
          </cell>
          <cell r="HN1270" t="str">
            <v/>
          </cell>
          <cell r="HS1270">
            <v>0</v>
          </cell>
          <cell r="HT1270" t="str">
            <v>PKN</v>
          </cell>
          <cell r="HU1270">
            <v>0</v>
          </cell>
          <cell r="HV1270" t="str">
            <v>IND</v>
          </cell>
          <cell r="HW1270">
            <v>0</v>
          </cell>
          <cell r="HX1270" t="str">
            <v>MAT-W</v>
          </cell>
          <cell r="HY1270">
            <v>0</v>
          </cell>
          <cell r="HZ1270" t="str">
            <v>SEJ-W</v>
          </cell>
          <cell r="IA1270">
            <v>0</v>
          </cell>
          <cell r="IB1270" t="str">
            <v>IGR-W</v>
          </cell>
          <cell r="IC1270">
            <v>0</v>
          </cell>
          <cell r="ID1270" t="str">
            <v>SBO</v>
          </cell>
          <cell r="IE1270">
            <v>0</v>
          </cell>
          <cell r="IF1270" t="str">
            <v>PJO</v>
          </cell>
          <cell r="IG1270">
            <v>0</v>
          </cell>
          <cell r="IH1270" t="str">
            <v>PRA</v>
          </cell>
          <cell r="II1270">
            <v>0</v>
          </cell>
          <cell r="IJ1270" t="str">
            <v>JAW</v>
          </cell>
          <cell r="IK1270">
            <v>0</v>
          </cell>
          <cell r="IL1270" t="str">
            <v>ARB</v>
          </cell>
          <cell r="IM1270">
            <v>0</v>
          </cell>
          <cell r="IN1270" t="str">
            <v>PKM</v>
          </cell>
          <cell r="IO1270">
            <v>0</v>
          </cell>
          <cell r="IP1270" t="str">
            <v>MAT-P</v>
          </cell>
          <cell r="IQ1270">
            <v>0</v>
          </cell>
          <cell r="IR1270" t="str">
            <v>BIO-P</v>
          </cell>
          <cell r="IS1270">
            <v>0</v>
          </cell>
          <cell r="IT1270" t="str">
            <v>FIS-P</v>
          </cell>
          <cell r="IU1270">
            <v>0</v>
          </cell>
          <cell r="IV1270" t="str">
            <v>KIM-P</v>
          </cell>
          <cell r="IW1270">
            <v>0</v>
          </cell>
          <cell r="IX1270" t="str">
            <v>EKO-L</v>
          </cell>
          <cell r="IY1270">
            <v>0</v>
          </cell>
          <cell r="JA1270">
            <v>0</v>
          </cell>
        </row>
        <row r="1271">
          <cell r="AB1271" t="str">
            <v/>
          </cell>
          <cell r="AC1271">
            <v>2</v>
          </cell>
          <cell r="AI1271" t="str">
            <v/>
          </cell>
          <cell r="AJ1271">
            <v>0</v>
          </cell>
          <cell r="AK1271">
            <v>83.25</v>
          </cell>
          <cell r="AL1271">
            <v>84.5</v>
          </cell>
          <cell r="AM1271">
            <v>88</v>
          </cell>
          <cell r="AN1271">
            <v>80</v>
          </cell>
          <cell r="AO1271" t="str">
            <v/>
          </cell>
          <cell r="AP1271">
            <v>0</v>
          </cell>
          <cell r="AQ1271">
            <v>85</v>
          </cell>
          <cell r="AR1271">
            <v>0</v>
          </cell>
          <cell r="AS1271">
            <v>78.5</v>
          </cell>
          <cell r="AT1271">
            <v>81</v>
          </cell>
          <cell r="AU1271" t="str">
            <v/>
          </cell>
          <cell r="AV1271">
            <v>0</v>
          </cell>
          <cell r="AW1271">
            <v>81.83</v>
          </cell>
          <cell r="AX1271">
            <v>84</v>
          </cell>
          <cell r="AY1271">
            <v>88</v>
          </cell>
          <cell r="AZ1271">
            <v>80</v>
          </cell>
          <cell r="BA1271" t="str">
            <v/>
          </cell>
          <cell r="BB1271">
            <v>0</v>
          </cell>
          <cell r="BC1271">
            <v>86.75</v>
          </cell>
          <cell r="BD1271">
            <v>84.5</v>
          </cell>
          <cell r="BE1271">
            <v>88</v>
          </cell>
          <cell r="BF1271">
            <v>82</v>
          </cell>
          <cell r="BG1271" t="str">
            <v/>
          </cell>
          <cell r="BH1271">
            <v>0</v>
          </cell>
          <cell r="BI1271">
            <v>84.33</v>
          </cell>
          <cell r="BJ1271">
            <v>80</v>
          </cell>
          <cell r="BK1271">
            <v>77.75</v>
          </cell>
          <cell r="BL1271">
            <v>78</v>
          </cell>
          <cell r="BM1271" t="str">
            <v/>
          </cell>
          <cell r="BN1271">
            <v>0</v>
          </cell>
          <cell r="BO1271">
            <v>81.13</v>
          </cell>
          <cell r="BP1271">
            <v>78.25</v>
          </cell>
          <cell r="BQ1271">
            <v>77.75</v>
          </cell>
          <cell r="BR1271">
            <v>85</v>
          </cell>
          <cell r="BS1271" t="str">
            <v/>
          </cell>
          <cell r="BT1271">
            <v>0</v>
          </cell>
          <cell r="BU1271">
            <v>86.5</v>
          </cell>
          <cell r="BV1271">
            <v>84.25</v>
          </cell>
          <cell r="BW1271">
            <v>88.5</v>
          </cell>
          <cell r="BX1271">
            <v>88</v>
          </cell>
          <cell r="BY1271" t="str">
            <v/>
          </cell>
          <cell r="BZ1271">
            <v>0</v>
          </cell>
          <cell r="CA1271">
            <v>86.78</v>
          </cell>
          <cell r="CB1271">
            <v>81.75</v>
          </cell>
          <cell r="CC1271">
            <v>81</v>
          </cell>
          <cell r="CD1271">
            <v>82</v>
          </cell>
          <cell r="CE1271" t="str">
            <v/>
          </cell>
          <cell r="CF1271">
            <v>0</v>
          </cell>
          <cell r="CG1271">
            <v>86.25</v>
          </cell>
          <cell r="CH1271">
            <v>76.25</v>
          </cell>
          <cell r="CI1271">
            <v>78</v>
          </cell>
          <cell r="CJ1271">
            <v>82</v>
          </cell>
          <cell r="CK1271" t="str">
            <v/>
          </cell>
          <cell r="CL1271">
            <v>0</v>
          </cell>
          <cell r="CM1271">
            <v>76.17</v>
          </cell>
          <cell r="CN1271">
            <v>83.5</v>
          </cell>
          <cell r="CO1271">
            <v>80</v>
          </cell>
          <cell r="CP1271">
            <v>78</v>
          </cell>
          <cell r="CQ1271" t="str">
            <v/>
          </cell>
          <cell r="CR1271">
            <v>0</v>
          </cell>
          <cell r="CS1271">
            <v>82.08</v>
          </cell>
          <cell r="CT1271">
            <v>89.75</v>
          </cell>
          <cell r="CU1271">
            <v>86.5</v>
          </cell>
          <cell r="CV1271">
            <v>83</v>
          </cell>
          <cell r="CW1271" t="str">
            <v/>
          </cell>
          <cell r="CX1271">
            <v>0</v>
          </cell>
          <cell r="CY1271">
            <v>82.44</v>
          </cell>
          <cell r="CZ1271">
            <v>83.75</v>
          </cell>
          <cell r="DA1271">
            <v>76.75</v>
          </cell>
          <cell r="DB1271">
            <v>83</v>
          </cell>
          <cell r="DC1271" t="str">
            <v/>
          </cell>
          <cell r="DD1271">
            <v>0</v>
          </cell>
          <cell r="DE1271">
            <v>91</v>
          </cell>
          <cell r="DF1271">
            <v>81</v>
          </cell>
          <cell r="DG1271">
            <v>81.75</v>
          </cell>
          <cell r="DH1271">
            <v>88</v>
          </cell>
          <cell r="DI1271" t="str">
            <v/>
          </cell>
          <cell r="DJ1271">
            <v>0</v>
          </cell>
          <cell r="DK1271">
            <v>0</v>
          </cell>
          <cell r="DL1271">
            <v>0</v>
          </cell>
          <cell r="DM1271">
            <v>0</v>
          </cell>
          <cell r="DN1271">
            <v>85</v>
          </cell>
          <cell r="DO1271" t="str">
            <v/>
          </cell>
          <cell r="DP1271">
            <v>0</v>
          </cell>
          <cell r="DQ1271">
            <v>89</v>
          </cell>
          <cell r="DR1271">
            <v>85.5</v>
          </cell>
          <cell r="DS1271">
            <v>91.5</v>
          </cell>
          <cell r="DT1271">
            <v>82</v>
          </cell>
          <cell r="DU1271" t="str">
            <v/>
          </cell>
          <cell r="DV1271">
            <v>0</v>
          </cell>
          <cell r="DW1271">
            <v>91</v>
          </cell>
          <cell r="DX1271">
            <v>86.75</v>
          </cell>
          <cell r="DY1271">
            <v>79.75</v>
          </cell>
          <cell r="DZ1271">
            <v>85</v>
          </cell>
          <cell r="EA1271" t="str">
            <v/>
          </cell>
          <cell r="EB1271">
            <v>0</v>
          </cell>
          <cell r="EC1271">
            <v>79.78</v>
          </cell>
          <cell r="ED1271">
            <v>78.25</v>
          </cell>
          <cell r="EE1271">
            <v>84.25</v>
          </cell>
          <cell r="EF1271">
            <v>77</v>
          </cell>
          <cell r="EG1271" t="str">
            <v/>
          </cell>
          <cell r="EH1271">
            <v>0</v>
          </cell>
          <cell r="EI1271">
            <v>78.5</v>
          </cell>
          <cell r="EJ1271">
            <v>74.75</v>
          </cell>
          <cell r="EK1271">
            <v>74.5</v>
          </cell>
          <cell r="EL1271">
            <v>76</v>
          </cell>
          <cell r="EM1271" t="str">
            <v/>
          </cell>
          <cell r="EN1271">
            <v>0</v>
          </cell>
          <cell r="EO1271">
            <v>78.5</v>
          </cell>
          <cell r="EP1271">
            <v>74.75</v>
          </cell>
          <cell r="EQ1271">
            <v>74.5</v>
          </cell>
          <cell r="ER1271">
            <v>76</v>
          </cell>
          <cell r="ES1271" t="str">
            <v/>
          </cell>
          <cell r="ET1271">
            <v>0</v>
          </cell>
          <cell r="EU1271">
            <v>78.5</v>
          </cell>
          <cell r="EV1271">
            <v>74.75</v>
          </cell>
          <cell r="EW1271">
            <v>74.5</v>
          </cell>
          <cell r="EX1271">
            <v>76</v>
          </cell>
          <cell r="EY1271" t="str">
            <v/>
          </cell>
          <cell r="EZ1271">
            <v>0</v>
          </cell>
          <cell r="FA1271">
            <v>79.33</v>
          </cell>
          <cell r="FB1271">
            <v>71.25</v>
          </cell>
          <cell r="FC1271">
            <v>79</v>
          </cell>
          <cell r="FD1271">
            <v>72</v>
          </cell>
          <cell r="FE1271" t="str">
            <v/>
          </cell>
          <cell r="FF1271">
            <v>0</v>
          </cell>
          <cell r="FG1271">
            <v>79.33</v>
          </cell>
          <cell r="FH1271">
            <v>71.25</v>
          </cell>
          <cell r="FI1271">
            <v>79</v>
          </cell>
          <cell r="FJ1271">
            <v>72</v>
          </cell>
          <cell r="FK1271" t="str">
            <v/>
          </cell>
          <cell r="FL1271">
            <v>0</v>
          </cell>
          <cell r="FM1271">
            <v>79.33</v>
          </cell>
          <cell r="FN1271">
            <v>71.25</v>
          </cell>
          <cell r="FO1271">
            <v>79</v>
          </cell>
          <cell r="FP1271">
            <v>72</v>
          </cell>
          <cell r="FQ1271" t="str">
            <v/>
          </cell>
          <cell r="FR1271">
            <v>0</v>
          </cell>
          <cell r="FS1271">
            <v>79.33</v>
          </cell>
          <cell r="FT1271">
            <v>71.25</v>
          </cell>
          <cell r="FU1271">
            <v>79</v>
          </cell>
          <cell r="FV1271">
            <v>72</v>
          </cell>
          <cell r="FW1271" t="str">
            <v/>
          </cell>
          <cell r="FX1271">
            <v>0</v>
          </cell>
          <cell r="FY1271">
            <v>79.33</v>
          </cell>
          <cell r="FZ1271">
            <v>71.25</v>
          </cell>
          <cell r="GA1271">
            <v>79</v>
          </cell>
          <cell r="GB1271">
            <v>72</v>
          </cell>
          <cell r="GC1271" t="str">
            <v/>
          </cell>
          <cell r="GD1271">
            <v>0</v>
          </cell>
          <cell r="GE1271">
            <v>79.33</v>
          </cell>
          <cell r="GF1271">
            <v>71.25</v>
          </cell>
          <cell r="GG1271">
            <v>79</v>
          </cell>
          <cell r="GH1271">
            <v>72</v>
          </cell>
          <cell r="GI1271" t="str">
            <v/>
          </cell>
          <cell r="GJ1271">
            <v>0</v>
          </cell>
          <cell r="GK1271">
            <v>79.33</v>
          </cell>
          <cell r="GL1271">
            <v>71.25</v>
          </cell>
          <cell r="GM1271">
            <v>79</v>
          </cell>
          <cell r="GN1271">
            <v>72</v>
          </cell>
          <cell r="GO1271" t="str">
            <v/>
          </cell>
          <cell r="GP1271">
            <v>0</v>
          </cell>
          <cell r="GQ1271">
            <v>79.33</v>
          </cell>
          <cell r="GR1271">
            <v>71.25</v>
          </cell>
          <cell r="GS1271">
            <v>79</v>
          </cell>
          <cell r="GT1271">
            <v>72</v>
          </cell>
          <cell r="GU1271" t="str">
            <v/>
          </cell>
          <cell r="GV1271">
            <v>0</v>
          </cell>
          <cell r="GW1271">
            <v>81.92</v>
          </cell>
          <cell r="GX1271">
            <v>78.75</v>
          </cell>
          <cell r="GY1271">
            <v>70</v>
          </cell>
          <cell r="GZ1271">
            <v>78</v>
          </cell>
          <cell r="HA1271" t="str">
            <v>EKO-L</v>
          </cell>
          <cell r="HB1271">
            <v>0</v>
          </cell>
          <cell r="HC1271">
            <v>83.83</v>
          </cell>
          <cell r="HD1271">
            <v>75.75</v>
          </cell>
          <cell r="HE1271">
            <v>77.5</v>
          </cell>
          <cell r="HF1271">
            <v>79</v>
          </cell>
          <cell r="HH1271">
            <v>0</v>
          </cell>
          <cell r="HM1271" t="str">
            <v/>
          </cell>
          <cell r="HN1271" t="str">
            <v/>
          </cell>
          <cell r="HS1271">
            <v>0</v>
          </cell>
          <cell r="HT1271" t="str">
            <v>PKN</v>
          </cell>
          <cell r="HU1271">
            <v>0</v>
          </cell>
          <cell r="HV1271" t="str">
            <v>IND</v>
          </cell>
          <cell r="HW1271">
            <v>0</v>
          </cell>
          <cell r="HX1271" t="str">
            <v>MAT-W</v>
          </cell>
          <cell r="HY1271">
            <v>0</v>
          </cell>
          <cell r="HZ1271" t="str">
            <v>SEJ-W</v>
          </cell>
          <cell r="IA1271">
            <v>0</v>
          </cell>
          <cell r="IB1271" t="str">
            <v>IGR-W</v>
          </cell>
          <cell r="IC1271">
            <v>0</v>
          </cell>
          <cell r="ID1271" t="str">
            <v>SBO</v>
          </cell>
          <cell r="IE1271">
            <v>0</v>
          </cell>
          <cell r="IF1271" t="str">
            <v>PJO</v>
          </cell>
          <cell r="IG1271">
            <v>0</v>
          </cell>
          <cell r="IH1271" t="str">
            <v>PRA</v>
          </cell>
          <cell r="II1271">
            <v>0</v>
          </cell>
          <cell r="IJ1271" t="str">
            <v>JAW</v>
          </cell>
          <cell r="IK1271">
            <v>0</v>
          </cell>
          <cell r="IL1271" t="str">
            <v>ARB</v>
          </cell>
          <cell r="IM1271">
            <v>0</v>
          </cell>
          <cell r="IN1271" t="str">
            <v>PKM</v>
          </cell>
          <cell r="IO1271">
            <v>0</v>
          </cell>
          <cell r="IP1271" t="str">
            <v>MAT-P</v>
          </cell>
          <cell r="IQ1271">
            <v>0</v>
          </cell>
          <cell r="IR1271" t="str">
            <v>BIO-P</v>
          </cell>
          <cell r="IS1271">
            <v>0</v>
          </cell>
          <cell r="IT1271" t="str">
            <v>FIS-P</v>
          </cell>
          <cell r="IU1271">
            <v>0</v>
          </cell>
          <cell r="IV1271" t="str">
            <v>KIM-P</v>
          </cell>
          <cell r="IW1271">
            <v>0</v>
          </cell>
          <cell r="IX1271" t="str">
            <v>EKO-L</v>
          </cell>
          <cell r="IY1271">
            <v>0</v>
          </cell>
          <cell r="JA1271">
            <v>0</v>
          </cell>
        </row>
        <row r="1272">
          <cell r="AB1272" t="str">
            <v/>
          </cell>
          <cell r="AC1272">
            <v>3</v>
          </cell>
          <cell r="AI1272" t="str">
            <v/>
          </cell>
          <cell r="AJ1272">
            <v>0</v>
          </cell>
          <cell r="AK1272">
            <v>83.25</v>
          </cell>
          <cell r="AL1272">
            <v>84.5</v>
          </cell>
          <cell r="AM1272">
            <v>88</v>
          </cell>
          <cell r="AN1272">
            <v>80</v>
          </cell>
          <cell r="AO1272" t="str">
            <v/>
          </cell>
          <cell r="AP1272">
            <v>0</v>
          </cell>
          <cell r="AQ1272">
            <v>85</v>
          </cell>
          <cell r="AR1272">
            <v>0</v>
          </cell>
          <cell r="AS1272">
            <v>78.5</v>
          </cell>
          <cell r="AT1272">
            <v>81</v>
          </cell>
          <cell r="AU1272" t="str">
            <v/>
          </cell>
          <cell r="AV1272">
            <v>0</v>
          </cell>
          <cell r="AW1272">
            <v>81.83</v>
          </cell>
          <cell r="AX1272">
            <v>84</v>
          </cell>
          <cell r="AY1272">
            <v>88</v>
          </cell>
          <cell r="AZ1272">
            <v>80</v>
          </cell>
          <cell r="BA1272" t="str">
            <v/>
          </cell>
          <cell r="BB1272">
            <v>0</v>
          </cell>
          <cell r="BC1272">
            <v>86.75</v>
          </cell>
          <cell r="BD1272">
            <v>84.5</v>
          </cell>
          <cell r="BE1272">
            <v>88</v>
          </cell>
          <cell r="BF1272">
            <v>82</v>
          </cell>
          <cell r="BG1272" t="str">
            <v/>
          </cell>
          <cell r="BH1272">
            <v>0</v>
          </cell>
          <cell r="BI1272">
            <v>84.33</v>
          </cell>
          <cell r="BJ1272">
            <v>80</v>
          </cell>
          <cell r="BK1272">
            <v>77.75</v>
          </cell>
          <cell r="BL1272">
            <v>78</v>
          </cell>
          <cell r="BM1272" t="str">
            <v/>
          </cell>
          <cell r="BN1272">
            <v>0</v>
          </cell>
          <cell r="BO1272">
            <v>81.13</v>
          </cell>
          <cell r="BP1272">
            <v>78.25</v>
          </cell>
          <cell r="BQ1272">
            <v>77.75</v>
          </cell>
          <cell r="BR1272">
            <v>85</v>
          </cell>
          <cell r="BS1272" t="str">
            <v/>
          </cell>
          <cell r="BT1272">
            <v>0</v>
          </cell>
          <cell r="BU1272">
            <v>86.5</v>
          </cell>
          <cell r="BV1272">
            <v>84.25</v>
          </cell>
          <cell r="BW1272">
            <v>88.5</v>
          </cell>
          <cell r="BX1272">
            <v>88</v>
          </cell>
          <cell r="BY1272" t="str">
            <v/>
          </cell>
          <cell r="BZ1272">
            <v>0</v>
          </cell>
          <cell r="CA1272">
            <v>86.78</v>
          </cell>
          <cell r="CB1272">
            <v>81.75</v>
          </cell>
          <cell r="CC1272">
            <v>81</v>
          </cell>
          <cell r="CD1272">
            <v>82</v>
          </cell>
          <cell r="CE1272" t="str">
            <v/>
          </cell>
          <cell r="CF1272">
            <v>0</v>
          </cell>
          <cell r="CG1272">
            <v>86.25</v>
          </cell>
          <cell r="CH1272">
            <v>76.25</v>
          </cell>
          <cell r="CI1272">
            <v>78</v>
          </cell>
          <cell r="CJ1272">
            <v>82</v>
          </cell>
          <cell r="CK1272" t="str">
            <v/>
          </cell>
          <cell r="CL1272">
            <v>0</v>
          </cell>
          <cell r="CM1272">
            <v>76.17</v>
          </cell>
          <cell r="CN1272">
            <v>83.5</v>
          </cell>
          <cell r="CO1272">
            <v>80</v>
          </cell>
          <cell r="CP1272">
            <v>78</v>
          </cell>
          <cell r="CQ1272" t="str">
            <v/>
          </cell>
          <cell r="CR1272">
            <v>0</v>
          </cell>
          <cell r="CS1272">
            <v>82.08</v>
          </cell>
          <cell r="CT1272">
            <v>89.75</v>
          </cell>
          <cell r="CU1272">
            <v>86.5</v>
          </cell>
          <cell r="CV1272">
            <v>83</v>
          </cell>
          <cell r="CW1272" t="str">
            <v/>
          </cell>
          <cell r="CX1272">
            <v>0</v>
          </cell>
          <cell r="CY1272">
            <v>82.44</v>
          </cell>
          <cell r="CZ1272">
            <v>83.75</v>
          </cell>
          <cell r="DA1272">
            <v>76.75</v>
          </cell>
          <cell r="DB1272">
            <v>83</v>
          </cell>
          <cell r="DC1272" t="str">
            <v/>
          </cell>
          <cell r="DD1272">
            <v>0</v>
          </cell>
          <cell r="DE1272">
            <v>91</v>
          </cell>
          <cell r="DF1272">
            <v>81</v>
          </cell>
          <cell r="DG1272">
            <v>81.75</v>
          </cell>
          <cell r="DH1272">
            <v>88</v>
          </cell>
          <cell r="DI1272" t="str">
            <v/>
          </cell>
          <cell r="DJ1272">
            <v>0</v>
          </cell>
          <cell r="DK1272">
            <v>0</v>
          </cell>
          <cell r="DL1272">
            <v>0</v>
          </cell>
          <cell r="DM1272">
            <v>0</v>
          </cell>
          <cell r="DN1272">
            <v>85</v>
          </cell>
          <cell r="DO1272" t="str">
            <v/>
          </cell>
          <cell r="DP1272">
            <v>0</v>
          </cell>
          <cell r="DQ1272">
            <v>89</v>
          </cell>
          <cell r="DR1272">
            <v>85.5</v>
          </cell>
          <cell r="DS1272">
            <v>91.5</v>
          </cell>
          <cell r="DT1272">
            <v>82</v>
          </cell>
          <cell r="DU1272" t="str">
            <v/>
          </cell>
          <cell r="DV1272">
            <v>0</v>
          </cell>
          <cell r="DW1272">
            <v>91</v>
          </cell>
          <cell r="DX1272">
            <v>86.75</v>
          </cell>
          <cell r="DY1272">
            <v>79.75</v>
          </cell>
          <cell r="DZ1272">
            <v>85</v>
          </cell>
          <cell r="EA1272" t="str">
            <v/>
          </cell>
          <cell r="EB1272">
            <v>0</v>
          </cell>
          <cell r="EC1272">
            <v>79.78</v>
          </cell>
          <cell r="ED1272">
            <v>78.25</v>
          </cell>
          <cell r="EE1272">
            <v>84.25</v>
          </cell>
          <cell r="EF1272">
            <v>77</v>
          </cell>
          <cell r="EG1272" t="str">
            <v/>
          </cell>
          <cell r="EH1272">
            <v>0</v>
          </cell>
          <cell r="EI1272">
            <v>78.5</v>
          </cell>
          <cell r="EJ1272">
            <v>74.75</v>
          </cell>
          <cell r="EK1272">
            <v>74.5</v>
          </cell>
          <cell r="EL1272">
            <v>76</v>
          </cell>
          <cell r="EM1272" t="str">
            <v/>
          </cell>
          <cell r="EN1272">
            <v>0</v>
          </cell>
          <cell r="EO1272">
            <v>78.5</v>
          </cell>
          <cell r="EP1272">
            <v>74.75</v>
          </cell>
          <cell r="EQ1272">
            <v>74.5</v>
          </cell>
          <cell r="ER1272">
            <v>76</v>
          </cell>
          <cell r="ES1272" t="str">
            <v/>
          </cell>
          <cell r="ET1272">
            <v>0</v>
          </cell>
          <cell r="EU1272">
            <v>78.5</v>
          </cell>
          <cell r="EV1272">
            <v>74.75</v>
          </cell>
          <cell r="EW1272">
            <v>74.5</v>
          </cell>
          <cell r="EX1272">
            <v>76</v>
          </cell>
          <cell r="EY1272" t="str">
            <v/>
          </cell>
          <cell r="EZ1272">
            <v>0</v>
          </cell>
          <cell r="FA1272">
            <v>79.33</v>
          </cell>
          <cell r="FB1272">
            <v>71.25</v>
          </cell>
          <cell r="FC1272">
            <v>79</v>
          </cell>
          <cell r="FD1272">
            <v>72</v>
          </cell>
          <cell r="FE1272" t="str">
            <v/>
          </cell>
          <cell r="FF1272">
            <v>0</v>
          </cell>
          <cell r="FG1272">
            <v>79.33</v>
          </cell>
          <cell r="FH1272">
            <v>71.25</v>
          </cell>
          <cell r="FI1272">
            <v>79</v>
          </cell>
          <cell r="FJ1272">
            <v>72</v>
          </cell>
          <cell r="FK1272" t="str">
            <v/>
          </cell>
          <cell r="FL1272">
            <v>0</v>
          </cell>
          <cell r="FM1272">
            <v>79.33</v>
          </cell>
          <cell r="FN1272">
            <v>71.25</v>
          </cell>
          <cell r="FO1272">
            <v>79</v>
          </cell>
          <cell r="FP1272">
            <v>72</v>
          </cell>
          <cell r="FQ1272" t="str">
            <v/>
          </cell>
          <cell r="FR1272">
            <v>0</v>
          </cell>
          <cell r="FS1272">
            <v>79.33</v>
          </cell>
          <cell r="FT1272">
            <v>71.25</v>
          </cell>
          <cell r="FU1272">
            <v>79</v>
          </cell>
          <cell r="FV1272">
            <v>72</v>
          </cell>
          <cell r="FW1272" t="str">
            <v/>
          </cell>
          <cell r="FX1272">
            <v>0</v>
          </cell>
          <cell r="FY1272">
            <v>79.33</v>
          </cell>
          <cell r="FZ1272">
            <v>71.25</v>
          </cell>
          <cell r="GA1272">
            <v>79</v>
          </cell>
          <cell r="GB1272">
            <v>72</v>
          </cell>
          <cell r="GC1272" t="str">
            <v/>
          </cell>
          <cell r="GD1272">
            <v>0</v>
          </cell>
          <cell r="GE1272">
            <v>79.33</v>
          </cell>
          <cell r="GF1272">
            <v>71.25</v>
          </cell>
          <cell r="GG1272">
            <v>79</v>
          </cell>
          <cell r="GH1272">
            <v>72</v>
          </cell>
          <cell r="GI1272" t="str">
            <v/>
          </cell>
          <cell r="GJ1272">
            <v>0</v>
          </cell>
          <cell r="GK1272">
            <v>79.33</v>
          </cell>
          <cell r="GL1272">
            <v>71.25</v>
          </cell>
          <cell r="GM1272">
            <v>79</v>
          </cell>
          <cell r="GN1272">
            <v>72</v>
          </cell>
          <cell r="GO1272" t="str">
            <v/>
          </cell>
          <cell r="GP1272">
            <v>0</v>
          </cell>
          <cell r="GQ1272">
            <v>79.33</v>
          </cell>
          <cell r="GR1272">
            <v>71.25</v>
          </cell>
          <cell r="GS1272">
            <v>79</v>
          </cell>
          <cell r="GT1272">
            <v>72</v>
          </cell>
          <cell r="GU1272" t="str">
            <v/>
          </cell>
          <cell r="GV1272">
            <v>0</v>
          </cell>
          <cell r="GW1272">
            <v>81.92</v>
          </cell>
          <cell r="GX1272">
            <v>78.75</v>
          </cell>
          <cell r="GY1272">
            <v>70</v>
          </cell>
          <cell r="GZ1272">
            <v>78</v>
          </cell>
          <cell r="HA1272" t="str">
            <v>EKO-L</v>
          </cell>
          <cell r="HB1272">
            <v>0</v>
          </cell>
          <cell r="HC1272">
            <v>83.83</v>
          </cell>
          <cell r="HD1272">
            <v>75.75</v>
          </cell>
          <cell r="HE1272">
            <v>77.5</v>
          </cell>
          <cell r="HF1272">
            <v>79</v>
          </cell>
          <cell r="HH1272">
            <v>0</v>
          </cell>
          <cell r="HM1272" t="str">
            <v/>
          </cell>
          <cell r="HN1272" t="str">
            <v/>
          </cell>
          <cell r="HS1272">
            <v>0</v>
          </cell>
          <cell r="HT1272" t="str">
            <v>PKN</v>
          </cell>
          <cell r="HU1272">
            <v>0</v>
          </cell>
          <cell r="HV1272" t="str">
            <v>IND</v>
          </cell>
          <cell r="HW1272">
            <v>0</v>
          </cell>
          <cell r="HX1272" t="str">
            <v>MAT-W</v>
          </cell>
          <cell r="HY1272">
            <v>0</v>
          </cell>
          <cell r="HZ1272" t="str">
            <v>SEJ-W</v>
          </cell>
          <cell r="IA1272">
            <v>0</v>
          </cell>
          <cell r="IB1272" t="str">
            <v>IGR-W</v>
          </cell>
          <cell r="IC1272">
            <v>0</v>
          </cell>
          <cell r="ID1272" t="str">
            <v>SBO</v>
          </cell>
          <cell r="IE1272">
            <v>0</v>
          </cell>
          <cell r="IF1272" t="str">
            <v>PJO</v>
          </cell>
          <cell r="IG1272">
            <v>0</v>
          </cell>
          <cell r="IH1272" t="str">
            <v>PRA</v>
          </cell>
          <cell r="II1272">
            <v>0</v>
          </cell>
          <cell r="IJ1272" t="str">
            <v>JAW</v>
          </cell>
          <cell r="IK1272">
            <v>0</v>
          </cell>
          <cell r="IL1272" t="str">
            <v>ARB</v>
          </cell>
          <cell r="IM1272">
            <v>0</v>
          </cell>
          <cell r="IN1272" t="str">
            <v>PKM</v>
          </cell>
          <cell r="IO1272">
            <v>0</v>
          </cell>
          <cell r="IP1272" t="str">
            <v>MAT-P</v>
          </cell>
          <cell r="IQ1272">
            <v>0</v>
          </cell>
          <cell r="IR1272" t="str">
            <v>BIO-P</v>
          </cell>
          <cell r="IS1272">
            <v>0</v>
          </cell>
          <cell r="IT1272" t="str">
            <v>FIS-P</v>
          </cell>
          <cell r="IU1272">
            <v>0</v>
          </cell>
          <cell r="IV1272" t="str">
            <v>KIM-P</v>
          </cell>
          <cell r="IW1272">
            <v>0</v>
          </cell>
          <cell r="IX1272" t="str">
            <v>EKO-L</v>
          </cell>
          <cell r="IY1272">
            <v>0</v>
          </cell>
          <cell r="JA1272">
            <v>0</v>
          </cell>
        </row>
        <row r="1273">
          <cell r="AB1273" t="str">
            <v/>
          </cell>
          <cell r="AC1273">
            <v>4</v>
          </cell>
          <cell r="AI1273" t="str">
            <v/>
          </cell>
          <cell r="AJ1273">
            <v>0</v>
          </cell>
          <cell r="AK1273">
            <v>83.25</v>
          </cell>
          <cell r="AL1273">
            <v>84.5</v>
          </cell>
          <cell r="AM1273">
            <v>88</v>
          </cell>
          <cell r="AN1273">
            <v>80</v>
          </cell>
          <cell r="AO1273" t="str">
            <v/>
          </cell>
          <cell r="AP1273">
            <v>0</v>
          </cell>
          <cell r="AQ1273">
            <v>85</v>
          </cell>
          <cell r="AR1273">
            <v>0</v>
          </cell>
          <cell r="AS1273">
            <v>78.5</v>
          </cell>
          <cell r="AT1273">
            <v>81</v>
          </cell>
          <cell r="AU1273" t="str">
            <v/>
          </cell>
          <cell r="AV1273">
            <v>0</v>
          </cell>
          <cell r="AW1273">
            <v>81.83</v>
          </cell>
          <cell r="AX1273">
            <v>84</v>
          </cell>
          <cell r="AY1273">
            <v>88</v>
          </cell>
          <cell r="AZ1273">
            <v>80</v>
          </cell>
          <cell r="BA1273" t="str">
            <v/>
          </cell>
          <cell r="BB1273">
            <v>0</v>
          </cell>
          <cell r="BC1273">
            <v>86.75</v>
          </cell>
          <cell r="BD1273">
            <v>84.5</v>
          </cell>
          <cell r="BE1273">
            <v>88</v>
          </cell>
          <cell r="BF1273">
            <v>82</v>
          </cell>
          <cell r="BG1273" t="str">
            <v/>
          </cell>
          <cell r="BH1273">
            <v>0</v>
          </cell>
          <cell r="BI1273">
            <v>84.33</v>
          </cell>
          <cell r="BJ1273">
            <v>80</v>
          </cell>
          <cell r="BK1273">
            <v>77.75</v>
          </cell>
          <cell r="BL1273">
            <v>78</v>
          </cell>
          <cell r="BM1273" t="str">
            <v/>
          </cell>
          <cell r="BN1273">
            <v>0</v>
          </cell>
          <cell r="BO1273">
            <v>81.13</v>
          </cell>
          <cell r="BP1273">
            <v>78.25</v>
          </cell>
          <cell r="BQ1273">
            <v>77.75</v>
          </cell>
          <cell r="BR1273">
            <v>85</v>
          </cell>
          <cell r="BS1273" t="str">
            <v/>
          </cell>
          <cell r="BT1273">
            <v>0</v>
          </cell>
          <cell r="BU1273">
            <v>86.5</v>
          </cell>
          <cell r="BV1273">
            <v>84.25</v>
          </cell>
          <cell r="BW1273">
            <v>88.5</v>
          </cell>
          <cell r="BX1273">
            <v>88</v>
          </cell>
          <cell r="BY1273" t="str">
            <v/>
          </cell>
          <cell r="BZ1273">
            <v>0</v>
          </cell>
          <cell r="CA1273">
            <v>86.78</v>
          </cell>
          <cell r="CB1273">
            <v>81.75</v>
          </cell>
          <cell r="CC1273">
            <v>81</v>
          </cell>
          <cell r="CD1273">
            <v>82</v>
          </cell>
          <cell r="CE1273" t="str">
            <v/>
          </cell>
          <cell r="CF1273">
            <v>0</v>
          </cell>
          <cell r="CG1273">
            <v>86.25</v>
          </cell>
          <cell r="CH1273">
            <v>76.25</v>
          </cell>
          <cell r="CI1273">
            <v>78</v>
          </cell>
          <cell r="CJ1273">
            <v>82</v>
          </cell>
          <cell r="CK1273" t="str">
            <v/>
          </cell>
          <cell r="CL1273">
            <v>0</v>
          </cell>
          <cell r="CM1273">
            <v>76.17</v>
          </cell>
          <cell r="CN1273">
            <v>83.5</v>
          </cell>
          <cell r="CO1273">
            <v>80</v>
          </cell>
          <cell r="CP1273">
            <v>78</v>
          </cell>
          <cell r="CQ1273" t="str">
            <v/>
          </cell>
          <cell r="CR1273">
            <v>0</v>
          </cell>
          <cell r="CS1273">
            <v>82.08</v>
          </cell>
          <cell r="CT1273">
            <v>89.75</v>
          </cell>
          <cell r="CU1273">
            <v>86.5</v>
          </cell>
          <cell r="CV1273">
            <v>83</v>
          </cell>
          <cell r="CW1273" t="str">
            <v/>
          </cell>
          <cell r="CX1273">
            <v>0</v>
          </cell>
          <cell r="CY1273">
            <v>82.44</v>
          </cell>
          <cell r="CZ1273">
            <v>83.75</v>
          </cell>
          <cell r="DA1273">
            <v>76.75</v>
          </cell>
          <cell r="DB1273">
            <v>83</v>
          </cell>
          <cell r="DC1273" t="str">
            <v/>
          </cell>
          <cell r="DD1273">
            <v>0</v>
          </cell>
          <cell r="DE1273">
            <v>91</v>
          </cell>
          <cell r="DF1273">
            <v>81</v>
          </cell>
          <cell r="DG1273">
            <v>81.75</v>
          </cell>
          <cell r="DH1273">
            <v>88</v>
          </cell>
          <cell r="DI1273" t="str">
            <v/>
          </cell>
          <cell r="DJ1273">
            <v>0</v>
          </cell>
          <cell r="DK1273">
            <v>0</v>
          </cell>
          <cell r="DL1273">
            <v>0</v>
          </cell>
          <cell r="DM1273">
            <v>0</v>
          </cell>
          <cell r="DN1273">
            <v>85</v>
          </cell>
          <cell r="DO1273" t="str">
            <v/>
          </cell>
          <cell r="DP1273">
            <v>0</v>
          </cell>
          <cell r="DQ1273">
            <v>89</v>
          </cell>
          <cell r="DR1273">
            <v>85.5</v>
          </cell>
          <cell r="DS1273">
            <v>91.5</v>
          </cell>
          <cell r="DT1273">
            <v>82</v>
          </cell>
          <cell r="DU1273" t="str">
            <v/>
          </cell>
          <cell r="DV1273">
            <v>0</v>
          </cell>
          <cell r="DW1273">
            <v>91</v>
          </cell>
          <cell r="DX1273">
            <v>86.75</v>
          </cell>
          <cell r="DY1273">
            <v>79.75</v>
          </cell>
          <cell r="DZ1273">
            <v>85</v>
          </cell>
          <cell r="EA1273" t="str">
            <v/>
          </cell>
          <cell r="EB1273">
            <v>0</v>
          </cell>
          <cell r="EC1273">
            <v>79.78</v>
          </cell>
          <cell r="ED1273">
            <v>78.25</v>
          </cell>
          <cell r="EE1273">
            <v>84.25</v>
          </cell>
          <cell r="EF1273">
            <v>77</v>
          </cell>
          <cell r="EG1273" t="str">
            <v/>
          </cell>
          <cell r="EH1273">
            <v>0</v>
          </cell>
          <cell r="EI1273">
            <v>78.5</v>
          </cell>
          <cell r="EJ1273">
            <v>74.75</v>
          </cell>
          <cell r="EK1273">
            <v>74.5</v>
          </cell>
          <cell r="EL1273">
            <v>76</v>
          </cell>
          <cell r="EM1273" t="str">
            <v/>
          </cell>
          <cell r="EN1273">
            <v>0</v>
          </cell>
          <cell r="EO1273">
            <v>78.5</v>
          </cell>
          <cell r="EP1273">
            <v>74.75</v>
          </cell>
          <cell r="EQ1273">
            <v>74.5</v>
          </cell>
          <cell r="ER1273">
            <v>76</v>
          </cell>
          <cell r="ES1273" t="str">
            <v/>
          </cell>
          <cell r="ET1273">
            <v>0</v>
          </cell>
          <cell r="EU1273">
            <v>78.5</v>
          </cell>
          <cell r="EV1273">
            <v>74.75</v>
          </cell>
          <cell r="EW1273">
            <v>74.5</v>
          </cell>
          <cell r="EX1273">
            <v>76</v>
          </cell>
          <cell r="EY1273" t="str">
            <v/>
          </cell>
          <cell r="EZ1273">
            <v>0</v>
          </cell>
          <cell r="FA1273">
            <v>79.33</v>
          </cell>
          <cell r="FB1273">
            <v>71.25</v>
          </cell>
          <cell r="FC1273">
            <v>79</v>
          </cell>
          <cell r="FD1273">
            <v>72</v>
          </cell>
          <cell r="FE1273" t="str">
            <v/>
          </cell>
          <cell r="FF1273">
            <v>0</v>
          </cell>
          <cell r="FG1273">
            <v>79.33</v>
          </cell>
          <cell r="FH1273">
            <v>71.25</v>
          </cell>
          <cell r="FI1273">
            <v>79</v>
          </cell>
          <cell r="FJ1273">
            <v>72</v>
          </cell>
          <cell r="FK1273" t="str">
            <v/>
          </cell>
          <cell r="FL1273">
            <v>0</v>
          </cell>
          <cell r="FM1273">
            <v>79.33</v>
          </cell>
          <cell r="FN1273">
            <v>71.25</v>
          </cell>
          <cell r="FO1273">
            <v>79</v>
          </cell>
          <cell r="FP1273">
            <v>72</v>
          </cell>
          <cell r="FQ1273" t="str">
            <v/>
          </cell>
          <cell r="FR1273">
            <v>0</v>
          </cell>
          <cell r="FS1273">
            <v>79.33</v>
          </cell>
          <cell r="FT1273">
            <v>71.25</v>
          </cell>
          <cell r="FU1273">
            <v>79</v>
          </cell>
          <cell r="FV1273">
            <v>72</v>
          </cell>
          <cell r="FW1273" t="str">
            <v/>
          </cell>
          <cell r="FX1273">
            <v>0</v>
          </cell>
          <cell r="FY1273">
            <v>79.33</v>
          </cell>
          <cell r="FZ1273">
            <v>71.25</v>
          </cell>
          <cell r="GA1273">
            <v>79</v>
          </cell>
          <cell r="GB1273">
            <v>72</v>
          </cell>
          <cell r="GC1273" t="str">
            <v/>
          </cell>
          <cell r="GD1273">
            <v>0</v>
          </cell>
          <cell r="GE1273">
            <v>79.33</v>
          </cell>
          <cell r="GF1273">
            <v>71.25</v>
          </cell>
          <cell r="GG1273">
            <v>79</v>
          </cell>
          <cell r="GH1273">
            <v>72</v>
          </cell>
          <cell r="GI1273" t="str">
            <v/>
          </cell>
          <cell r="GJ1273">
            <v>0</v>
          </cell>
          <cell r="GK1273">
            <v>79.33</v>
          </cell>
          <cell r="GL1273">
            <v>71.25</v>
          </cell>
          <cell r="GM1273">
            <v>79</v>
          </cell>
          <cell r="GN1273">
            <v>72</v>
          </cell>
          <cell r="GO1273" t="str">
            <v/>
          </cell>
          <cell r="GP1273">
            <v>0</v>
          </cell>
          <cell r="GQ1273">
            <v>79.33</v>
          </cell>
          <cell r="GR1273">
            <v>71.25</v>
          </cell>
          <cell r="GS1273">
            <v>79</v>
          </cell>
          <cell r="GT1273">
            <v>72</v>
          </cell>
          <cell r="GU1273" t="str">
            <v/>
          </cell>
          <cell r="GV1273">
            <v>0</v>
          </cell>
          <cell r="GW1273">
            <v>81.92</v>
          </cell>
          <cell r="GX1273">
            <v>78.75</v>
          </cell>
          <cell r="GY1273">
            <v>70</v>
          </cell>
          <cell r="GZ1273">
            <v>78</v>
          </cell>
          <cell r="HA1273" t="str">
            <v>EKO-L</v>
          </cell>
          <cell r="HB1273">
            <v>0</v>
          </cell>
          <cell r="HC1273">
            <v>83.83</v>
          </cell>
          <cell r="HD1273">
            <v>75.75</v>
          </cell>
          <cell r="HE1273">
            <v>77.5</v>
          </cell>
          <cell r="HF1273">
            <v>79</v>
          </cell>
          <cell r="HH1273">
            <v>0</v>
          </cell>
          <cell r="HM1273" t="str">
            <v/>
          </cell>
          <cell r="HN1273" t="str">
            <v/>
          </cell>
          <cell r="HS1273">
            <v>0</v>
          </cell>
          <cell r="HT1273" t="str">
            <v>PKN</v>
          </cell>
          <cell r="HU1273">
            <v>0</v>
          </cell>
          <cell r="HV1273" t="str">
            <v>IND</v>
          </cell>
          <cell r="HW1273">
            <v>0</v>
          </cell>
          <cell r="HX1273" t="str">
            <v>MAT-W</v>
          </cell>
          <cell r="HY1273">
            <v>0</v>
          </cell>
          <cell r="HZ1273" t="str">
            <v>SEJ-W</v>
          </cell>
          <cell r="IA1273">
            <v>0</v>
          </cell>
          <cell r="IB1273" t="str">
            <v>IGR-W</v>
          </cell>
          <cell r="IC1273">
            <v>0</v>
          </cell>
          <cell r="ID1273" t="str">
            <v>SBO</v>
          </cell>
          <cell r="IE1273">
            <v>0</v>
          </cell>
          <cell r="IF1273" t="str">
            <v>PJO</v>
          </cell>
          <cell r="IG1273">
            <v>0</v>
          </cell>
          <cell r="IH1273" t="str">
            <v>PRA</v>
          </cell>
          <cell r="II1273">
            <v>0</v>
          </cell>
          <cell r="IJ1273" t="str">
            <v>JAW</v>
          </cell>
          <cell r="IK1273">
            <v>0</v>
          </cell>
          <cell r="IL1273" t="str">
            <v>ARB</v>
          </cell>
          <cell r="IM1273">
            <v>0</v>
          </cell>
          <cell r="IN1273" t="str">
            <v>PKM</v>
          </cell>
          <cell r="IO1273">
            <v>0</v>
          </cell>
          <cell r="IP1273" t="str">
            <v>MAT-P</v>
          </cell>
          <cell r="IQ1273">
            <v>0</v>
          </cell>
          <cell r="IR1273" t="str">
            <v>BIO-P</v>
          </cell>
          <cell r="IS1273">
            <v>0</v>
          </cell>
          <cell r="IT1273" t="str">
            <v>FIS-P</v>
          </cell>
          <cell r="IU1273">
            <v>0</v>
          </cell>
          <cell r="IV1273" t="str">
            <v>KIM-P</v>
          </cell>
          <cell r="IW1273">
            <v>0</v>
          </cell>
          <cell r="IX1273" t="str">
            <v>EKO-L</v>
          </cell>
          <cell r="IY1273">
            <v>0</v>
          </cell>
          <cell r="JA1273">
            <v>0</v>
          </cell>
        </row>
        <row r="1274">
          <cell r="AB1274" t="str">
            <v/>
          </cell>
          <cell r="AC1274">
            <v>5</v>
          </cell>
          <cell r="AI1274" t="str">
            <v/>
          </cell>
          <cell r="AJ1274">
            <v>0</v>
          </cell>
          <cell r="AK1274">
            <v>83.25</v>
          </cell>
          <cell r="AL1274">
            <v>84.5</v>
          </cell>
          <cell r="AM1274">
            <v>88</v>
          </cell>
          <cell r="AN1274">
            <v>80</v>
          </cell>
          <cell r="AO1274" t="str">
            <v/>
          </cell>
          <cell r="AP1274">
            <v>0</v>
          </cell>
          <cell r="AQ1274">
            <v>85</v>
          </cell>
          <cell r="AR1274">
            <v>0</v>
          </cell>
          <cell r="AS1274">
            <v>78.5</v>
          </cell>
          <cell r="AT1274">
            <v>81</v>
          </cell>
          <cell r="AU1274" t="str">
            <v/>
          </cell>
          <cell r="AV1274">
            <v>0</v>
          </cell>
          <cell r="AW1274">
            <v>81.83</v>
          </cell>
          <cell r="AX1274">
            <v>84</v>
          </cell>
          <cell r="AY1274">
            <v>88</v>
          </cell>
          <cell r="AZ1274">
            <v>80</v>
          </cell>
          <cell r="BA1274" t="str">
            <v/>
          </cell>
          <cell r="BB1274">
            <v>0</v>
          </cell>
          <cell r="BC1274">
            <v>86.75</v>
          </cell>
          <cell r="BD1274">
            <v>84.5</v>
          </cell>
          <cell r="BE1274">
            <v>88</v>
          </cell>
          <cell r="BF1274">
            <v>82</v>
          </cell>
          <cell r="BG1274" t="str">
            <v/>
          </cell>
          <cell r="BH1274">
            <v>0</v>
          </cell>
          <cell r="BI1274">
            <v>84.33</v>
          </cell>
          <cell r="BJ1274">
            <v>80</v>
          </cell>
          <cell r="BK1274">
            <v>77.75</v>
          </cell>
          <cell r="BL1274">
            <v>78</v>
          </cell>
          <cell r="BM1274" t="str">
            <v/>
          </cell>
          <cell r="BN1274">
            <v>0</v>
          </cell>
          <cell r="BO1274">
            <v>81.13</v>
          </cell>
          <cell r="BP1274">
            <v>78.25</v>
          </cell>
          <cell r="BQ1274">
            <v>77.75</v>
          </cell>
          <cell r="BR1274">
            <v>85</v>
          </cell>
          <cell r="BS1274" t="str">
            <v/>
          </cell>
          <cell r="BT1274">
            <v>0</v>
          </cell>
          <cell r="BU1274">
            <v>86.5</v>
          </cell>
          <cell r="BV1274">
            <v>84.25</v>
          </cell>
          <cell r="BW1274">
            <v>88.5</v>
          </cell>
          <cell r="BX1274">
            <v>88</v>
          </cell>
          <cell r="BY1274" t="str">
            <v/>
          </cell>
          <cell r="BZ1274">
            <v>0</v>
          </cell>
          <cell r="CA1274">
            <v>86.78</v>
          </cell>
          <cell r="CB1274">
            <v>81.75</v>
          </cell>
          <cell r="CC1274">
            <v>81</v>
          </cell>
          <cell r="CD1274">
            <v>82</v>
          </cell>
          <cell r="CE1274" t="str">
            <v/>
          </cell>
          <cell r="CF1274">
            <v>0</v>
          </cell>
          <cell r="CG1274">
            <v>86.25</v>
          </cell>
          <cell r="CH1274">
            <v>76.25</v>
          </cell>
          <cell r="CI1274">
            <v>78</v>
          </cell>
          <cell r="CJ1274">
            <v>82</v>
          </cell>
          <cell r="CK1274" t="str">
            <v/>
          </cell>
          <cell r="CL1274">
            <v>0</v>
          </cell>
          <cell r="CM1274">
            <v>76.17</v>
          </cell>
          <cell r="CN1274">
            <v>83.5</v>
          </cell>
          <cell r="CO1274">
            <v>80</v>
          </cell>
          <cell r="CP1274">
            <v>78</v>
          </cell>
          <cell r="CQ1274" t="str">
            <v/>
          </cell>
          <cell r="CR1274">
            <v>0</v>
          </cell>
          <cell r="CS1274">
            <v>82.08</v>
          </cell>
          <cell r="CT1274">
            <v>89.75</v>
          </cell>
          <cell r="CU1274">
            <v>86.5</v>
          </cell>
          <cell r="CV1274">
            <v>83</v>
          </cell>
          <cell r="CW1274" t="str">
            <v/>
          </cell>
          <cell r="CX1274">
            <v>0</v>
          </cell>
          <cell r="CY1274">
            <v>82.44</v>
          </cell>
          <cell r="CZ1274">
            <v>83.75</v>
          </cell>
          <cell r="DA1274">
            <v>76.75</v>
          </cell>
          <cell r="DB1274">
            <v>83</v>
          </cell>
          <cell r="DC1274" t="str">
            <v/>
          </cell>
          <cell r="DD1274">
            <v>0</v>
          </cell>
          <cell r="DE1274">
            <v>91</v>
          </cell>
          <cell r="DF1274">
            <v>81</v>
          </cell>
          <cell r="DG1274">
            <v>81.75</v>
          </cell>
          <cell r="DH1274">
            <v>88</v>
          </cell>
          <cell r="DI1274" t="str">
            <v/>
          </cell>
          <cell r="DJ1274">
            <v>0</v>
          </cell>
          <cell r="DK1274">
            <v>0</v>
          </cell>
          <cell r="DL1274">
            <v>0</v>
          </cell>
          <cell r="DM1274">
            <v>0</v>
          </cell>
          <cell r="DN1274">
            <v>85</v>
          </cell>
          <cell r="DO1274" t="str">
            <v/>
          </cell>
          <cell r="DP1274">
            <v>0</v>
          </cell>
          <cell r="DQ1274">
            <v>89</v>
          </cell>
          <cell r="DR1274">
            <v>85.5</v>
          </cell>
          <cell r="DS1274">
            <v>91.5</v>
          </cell>
          <cell r="DT1274">
            <v>82</v>
          </cell>
          <cell r="DU1274" t="str">
            <v/>
          </cell>
          <cell r="DV1274">
            <v>0</v>
          </cell>
          <cell r="DW1274">
            <v>91</v>
          </cell>
          <cell r="DX1274">
            <v>86.75</v>
          </cell>
          <cell r="DY1274">
            <v>79.75</v>
          </cell>
          <cell r="DZ1274">
            <v>85</v>
          </cell>
          <cell r="EA1274" t="str">
            <v/>
          </cell>
          <cell r="EB1274">
            <v>0</v>
          </cell>
          <cell r="EC1274">
            <v>79.78</v>
          </cell>
          <cell r="ED1274">
            <v>78.25</v>
          </cell>
          <cell r="EE1274">
            <v>84.25</v>
          </cell>
          <cell r="EF1274">
            <v>77</v>
          </cell>
          <cell r="EG1274" t="str">
            <v/>
          </cell>
          <cell r="EH1274">
            <v>0</v>
          </cell>
          <cell r="EI1274">
            <v>78.5</v>
          </cell>
          <cell r="EJ1274">
            <v>74.75</v>
          </cell>
          <cell r="EK1274">
            <v>74.5</v>
          </cell>
          <cell r="EL1274">
            <v>76</v>
          </cell>
          <cell r="EM1274" t="str">
            <v/>
          </cell>
          <cell r="EN1274">
            <v>0</v>
          </cell>
          <cell r="EO1274">
            <v>78.5</v>
          </cell>
          <cell r="EP1274">
            <v>74.75</v>
          </cell>
          <cell r="EQ1274">
            <v>74.5</v>
          </cell>
          <cell r="ER1274">
            <v>76</v>
          </cell>
          <cell r="ES1274" t="str">
            <v/>
          </cell>
          <cell r="ET1274">
            <v>0</v>
          </cell>
          <cell r="EU1274">
            <v>78.5</v>
          </cell>
          <cell r="EV1274">
            <v>74.75</v>
          </cell>
          <cell r="EW1274">
            <v>74.5</v>
          </cell>
          <cell r="EX1274">
            <v>76</v>
          </cell>
          <cell r="EY1274" t="str">
            <v/>
          </cell>
          <cell r="EZ1274">
            <v>0</v>
          </cell>
          <cell r="FA1274">
            <v>79.33</v>
          </cell>
          <cell r="FB1274">
            <v>71.25</v>
          </cell>
          <cell r="FC1274">
            <v>79</v>
          </cell>
          <cell r="FD1274">
            <v>72</v>
          </cell>
          <cell r="FE1274" t="str">
            <v/>
          </cell>
          <cell r="FF1274">
            <v>0</v>
          </cell>
          <cell r="FG1274">
            <v>79.33</v>
          </cell>
          <cell r="FH1274">
            <v>71.25</v>
          </cell>
          <cell r="FI1274">
            <v>79</v>
          </cell>
          <cell r="FJ1274">
            <v>72</v>
          </cell>
          <cell r="FK1274" t="str">
            <v/>
          </cell>
          <cell r="FL1274">
            <v>0</v>
          </cell>
          <cell r="FM1274">
            <v>79.33</v>
          </cell>
          <cell r="FN1274">
            <v>71.25</v>
          </cell>
          <cell r="FO1274">
            <v>79</v>
          </cell>
          <cell r="FP1274">
            <v>72</v>
          </cell>
          <cell r="FQ1274" t="str">
            <v/>
          </cell>
          <cell r="FR1274">
            <v>0</v>
          </cell>
          <cell r="FS1274">
            <v>79.33</v>
          </cell>
          <cell r="FT1274">
            <v>71.25</v>
          </cell>
          <cell r="FU1274">
            <v>79</v>
          </cell>
          <cell r="FV1274">
            <v>72</v>
          </cell>
          <cell r="FW1274" t="str">
            <v/>
          </cell>
          <cell r="FX1274">
            <v>0</v>
          </cell>
          <cell r="FY1274">
            <v>79.33</v>
          </cell>
          <cell r="FZ1274">
            <v>71.25</v>
          </cell>
          <cell r="GA1274">
            <v>79</v>
          </cell>
          <cell r="GB1274">
            <v>72</v>
          </cell>
          <cell r="GC1274" t="str">
            <v/>
          </cell>
          <cell r="GD1274">
            <v>0</v>
          </cell>
          <cell r="GE1274">
            <v>79.33</v>
          </cell>
          <cell r="GF1274">
            <v>71.25</v>
          </cell>
          <cell r="GG1274">
            <v>79</v>
          </cell>
          <cell r="GH1274">
            <v>72</v>
          </cell>
          <cell r="GI1274" t="str">
            <v/>
          </cell>
          <cell r="GJ1274">
            <v>0</v>
          </cell>
          <cell r="GK1274">
            <v>79.33</v>
          </cell>
          <cell r="GL1274">
            <v>71.25</v>
          </cell>
          <cell r="GM1274">
            <v>79</v>
          </cell>
          <cell r="GN1274">
            <v>72</v>
          </cell>
          <cell r="GO1274" t="str">
            <v/>
          </cell>
          <cell r="GP1274">
            <v>0</v>
          </cell>
          <cell r="GQ1274">
            <v>79.33</v>
          </cell>
          <cell r="GR1274">
            <v>71.25</v>
          </cell>
          <cell r="GS1274">
            <v>79</v>
          </cell>
          <cell r="GT1274">
            <v>72</v>
          </cell>
          <cell r="GU1274" t="str">
            <v/>
          </cell>
          <cell r="GV1274">
            <v>0</v>
          </cell>
          <cell r="GW1274">
            <v>81.92</v>
          </cell>
          <cell r="GX1274">
            <v>78.75</v>
          </cell>
          <cell r="GY1274">
            <v>70</v>
          </cell>
          <cell r="GZ1274">
            <v>78</v>
          </cell>
          <cell r="HA1274" t="str">
            <v>EKO-L</v>
          </cell>
          <cell r="HB1274">
            <v>0</v>
          </cell>
          <cell r="HC1274">
            <v>83.83</v>
          </cell>
          <cell r="HD1274">
            <v>75.75</v>
          </cell>
          <cell r="HE1274">
            <v>77.5</v>
          </cell>
          <cell r="HF1274">
            <v>79</v>
          </cell>
          <cell r="HH1274">
            <v>0</v>
          </cell>
          <cell r="HM1274" t="str">
            <v/>
          </cell>
          <cell r="HN1274" t="str">
            <v/>
          </cell>
          <cell r="HS1274">
            <v>0</v>
          </cell>
          <cell r="HT1274" t="str">
            <v>PKN</v>
          </cell>
          <cell r="HU1274">
            <v>0</v>
          </cell>
          <cell r="HV1274" t="str">
            <v>IND</v>
          </cell>
          <cell r="HW1274">
            <v>0</v>
          </cell>
          <cell r="HX1274" t="str">
            <v>MAT-W</v>
          </cell>
          <cell r="HY1274">
            <v>0</v>
          </cell>
          <cell r="HZ1274" t="str">
            <v>SEJ-W</v>
          </cell>
          <cell r="IA1274">
            <v>0</v>
          </cell>
          <cell r="IB1274" t="str">
            <v>IGR-W</v>
          </cell>
          <cell r="IC1274">
            <v>0</v>
          </cell>
          <cell r="ID1274" t="str">
            <v>SBO</v>
          </cell>
          <cell r="IE1274">
            <v>0</v>
          </cell>
          <cell r="IF1274" t="str">
            <v>PJO</v>
          </cell>
          <cell r="IG1274">
            <v>0</v>
          </cell>
          <cell r="IH1274" t="str">
            <v>PRA</v>
          </cell>
          <cell r="II1274">
            <v>0</v>
          </cell>
          <cell r="IJ1274" t="str">
            <v>JAW</v>
          </cell>
          <cell r="IK1274">
            <v>0</v>
          </cell>
          <cell r="IL1274" t="str">
            <v>ARB</v>
          </cell>
          <cell r="IM1274">
            <v>0</v>
          </cell>
          <cell r="IN1274" t="str">
            <v>PKM</v>
          </cell>
          <cell r="IO1274">
            <v>0</v>
          </cell>
          <cell r="IP1274" t="str">
            <v>MAT-P</v>
          </cell>
          <cell r="IQ1274">
            <v>0</v>
          </cell>
          <cell r="IR1274" t="str">
            <v>BIO-P</v>
          </cell>
          <cell r="IS1274">
            <v>0</v>
          </cell>
          <cell r="IT1274" t="str">
            <v>FIS-P</v>
          </cell>
          <cell r="IU1274">
            <v>0</v>
          </cell>
          <cell r="IV1274" t="str">
            <v>KIM-P</v>
          </cell>
          <cell r="IW1274">
            <v>0</v>
          </cell>
          <cell r="IX1274" t="str">
            <v>EKO-L</v>
          </cell>
          <cell r="IY1274">
            <v>0</v>
          </cell>
          <cell r="JA1274">
            <v>0</v>
          </cell>
        </row>
        <row r="1275">
          <cell r="AB1275" t="str">
            <v/>
          </cell>
          <cell r="AC1275">
            <v>6</v>
          </cell>
          <cell r="AI1275" t="str">
            <v/>
          </cell>
          <cell r="AJ1275">
            <v>0</v>
          </cell>
          <cell r="AK1275">
            <v>83.25</v>
          </cell>
          <cell r="AL1275">
            <v>84.5</v>
          </cell>
          <cell r="AM1275">
            <v>88</v>
          </cell>
          <cell r="AN1275">
            <v>80</v>
          </cell>
          <cell r="AO1275" t="str">
            <v/>
          </cell>
          <cell r="AP1275">
            <v>0</v>
          </cell>
          <cell r="AQ1275">
            <v>85</v>
          </cell>
          <cell r="AR1275">
            <v>0</v>
          </cell>
          <cell r="AS1275">
            <v>78.5</v>
          </cell>
          <cell r="AT1275">
            <v>81</v>
          </cell>
          <cell r="AU1275" t="str">
            <v/>
          </cell>
          <cell r="AV1275">
            <v>0</v>
          </cell>
          <cell r="AW1275">
            <v>81.83</v>
          </cell>
          <cell r="AX1275">
            <v>84</v>
          </cell>
          <cell r="AY1275">
            <v>88</v>
          </cell>
          <cell r="AZ1275">
            <v>80</v>
          </cell>
          <cell r="BA1275" t="str">
            <v/>
          </cell>
          <cell r="BB1275">
            <v>0</v>
          </cell>
          <cell r="BC1275">
            <v>86.75</v>
          </cell>
          <cell r="BD1275">
            <v>84.5</v>
          </cell>
          <cell r="BE1275">
            <v>88</v>
          </cell>
          <cell r="BF1275">
            <v>82</v>
          </cell>
          <cell r="BG1275" t="str">
            <v/>
          </cell>
          <cell r="BH1275">
            <v>0</v>
          </cell>
          <cell r="BI1275">
            <v>84.33</v>
          </cell>
          <cell r="BJ1275">
            <v>80</v>
          </cell>
          <cell r="BK1275">
            <v>77.75</v>
          </cell>
          <cell r="BL1275">
            <v>78</v>
          </cell>
          <cell r="BM1275" t="str">
            <v/>
          </cell>
          <cell r="BN1275">
            <v>0</v>
          </cell>
          <cell r="BO1275">
            <v>81.13</v>
          </cell>
          <cell r="BP1275">
            <v>78.25</v>
          </cell>
          <cell r="BQ1275">
            <v>77.75</v>
          </cell>
          <cell r="BR1275">
            <v>85</v>
          </cell>
          <cell r="BS1275" t="str">
            <v/>
          </cell>
          <cell r="BT1275">
            <v>0</v>
          </cell>
          <cell r="BU1275">
            <v>86.5</v>
          </cell>
          <cell r="BV1275">
            <v>84.25</v>
          </cell>
          <cell r="BW1275">
            <v>88.5</v>
          </cell>
          <cell r="BX1275">
            <v>88</v>
          </cell>
          <cell r="BY1275" t="str">
            <v/>
          </cell>
          <cell r="BZ1275">
            <v>0</v>
          </cell>
          <cell r="CA1275">
            <v>86.78</v>
          </cell>
          <cell r="CB1275">
            <v>81.75</v>
          </cell>
          <cell r="CC1275">
            <v>81</v>
          </cell>
          <cell r="CD1275">
            <v>82</v>
          </cell>
          <cell r="CE1275" t="str">
            <v/>
          </cell>
          <cell r="CF1275">
            <v>0</v>
          </cell>
          <cell r="CG1275">
            <v>86.25</v>
          </cell>
          <cell r="CH1275">
            <v>76.25</v>
          </cell>
          <cell r="CI1275">
            <v>78</v>
          </cell>
          <cell r="CJ1275">
            <v>82</v>
          </cell>
          <cell r="CK1275" t="str">
            <v/>
          </cell>
          <cell r="CL1275">
            <v>0</v>
          </cell>
          <cell r="CM1275">
            <v>76.17</v>
          </cell>
          <cell r="CN1275">
            <v>83.5</v>
          </cell>
          <cell r="CO1275">
            <v>80</v>
          </cell>
          <cell r="CP1275">
            <v>78</v>
          </cell>
          <cell r="CQ1275" t="str">
            <v/>
          </cell>
          <cell r="CR1275">
            <v>0</v>
          </cell>
          <cell r="CS1275">
            <v>82.08</v>
          </cell>
          <cell r="CT1275">
            <v>89.75</v>
          </cell>
          <cell r="CU1275">
            <v>86.5</v>
          </cell>
          <cell r="CV1275">
            <v>83</v>
          </cell>
          <cell r="CW1275" t="str">
            <v/>
          </cell>
          <cell r="CX1275">
            <v>0</v>
          </cell>
          <cell r="CY1275">
            <v>82.44</v>
          </cell>
          <cell r="CZ1275">
            <v>83.75</v>
          </cell>
          <cell r="DA1275">
            <v>76.75</v>
          </cell>
          <cell r="DB1275">
            <v>83</v>
          </cell>
          <cell r="DC1275" t="str">
            <v/>
          </cell>
          <cell r="DD1275">
            <v>0</v>
          </cell>
          <cell r="DE1275">
            <v>91</v>
          </cell>
          <cell r="DF1275">
            <v>81</v>
          </cell>
          <cell r="DG1275">
            <v>81.75</v>
          </cell>
          <cell r="DH1275">
            <v>88</v>
          </cell>
          <cell r="DI1275" t="str">
            <v/>
          </cell>
          <cell r="DJ1275">
            <v>0</v>
          </cell>
          <cell r="DK1275">
            <v>0</v>
          </cell>
          <cell r="DL1275">
            <v>0</v>
          </cell>
          <cell r="DM1275">
            <v>0</v>
          </cell>
          <cell r="DN1275">
            <v>85</v>
          </cell>
          <cell r="DO1275" t="str">
            <v/>
          </cell>
          <cell r="DP1275">
            <v>0</v>
          </cell>
          <cell r="DQ1275">
            <v>89</v>
          </cell>
          <cell r="DR1275">
            <v>85.5</v>
          </cell>
          <cell r="DS1275">
            <v>91.5</v>
          </cell>
          <cell r="DT1275">
            <v>82</v>
          </cell>
          <cell r="DU1275" t="str">
            <v/>
          </cell>
          <cell r="DV1275">
            <v>0</v>
          </cell>
          <cell r="DW1275">
            <v>91</v>
          </cell>
          <cell r="DX1275">
            <v>86.75</v>
          </cell>
          <cell r="DY1275">
            <v>79.75</v>
          </cell>
          <cell r="DZ1275">
            <v>85</v>
          </cell>
          <cell r="EA1275" t="str">
            <v/>
          </cell>
          <cell r="EB1275">
            <v>0</v>
          </cell>
          <cell r="EC1275">
            <v>79.78</v>
          </cell>
          <cell r="ED1275">
            <v>78.25</v>
          </cell>
          <cell r="EE1275">
            <v>84.25</v>
          </cell>
          <cell r="EF1275">
            <v>77</v>
          </cell>
          <cell r="EG1275" t="str">
            <v/>
          </cell>
          <cell r="EH1275">
            <v>0</v>
          </cell>
          <cell r="EI1275">
            <v>78.5</v>
          </cell>
          <cell r="EJ1275">
            <v>74.75</v>
          </cell>
          <cell r="EK1275">
            <v>74.5</v>
          </cell>
          <cell r="EL1275">
            <v>76</v>
          </cell>
          <cell r="EM1275" t="str">
            <v/>
          </cell>
          <cell r="EN1275">
            <v>0</v>
          </cell>
          <cell r="EO1275">
            <v>78.5</v>
          </cell>
          <cell r="EP1275">
            <v>74.75</v>
          </cell>
          <cell r="EQ1275">
            <v>74.5</v>
          </cell>
          <cell r="ER1275">
            <v>76</v>
          </cell>
          <cell r="ES1275" t="str">
            <v/>
          </cell>
          <cell r="ET1275">
            <v>0</v>
          </cell>
          <cell r="EU1275">
            <v>78.5</v>
          </cell>
          <cell r="EV1275">
            <v>74.75</v>
          </cell>
          <cell r="EW1275">
            <v>74.5</v>
          </cell>
          <cell r="EX1275">
            <v>76</v>
          </cell>
          <cell r="EY1275" t="str">
            <v/>
          </cell>
          <cell r="EZ1275">
            <v>0</v>
          </cell>
          <cell r="FA1275">
            <v>79.33</v>
          </cell>
          <cell r="FB1275">
            <v>71.25</v>
          </cell>
          <cell r="FC1275">
            <v>79</v>
          </cell>
          <cell r="FD1275">
            <v>72</v>
          </cell>
          <cell r="FE1275" t="str">
            <v/>
          </cell>
          <cell r="FF1275">
            <v>0</v>
          </cell>
          <cell r="FG1275">
            <v>79.33</v>
          </cell>
          <cell r="FH1275">
            <v>71.25</v>
          </cell>
          <cell r="FI1275">
            <v>79</v>
          </cell>
          <cell r="FJ1275">
            <v>72</v>
          </cell>
          <cell r="FK1275" t="str">
            <v/>
          </cell>
          <cell r="FL1275">
            <v>0</v>
          </cell>
          <cell r="FM1275">
            <v>79.33</v>
          </cell>
          <cell r="FN1275">
            <v>71.25</v>
          </cell>
          <cell r="FO1275">
            <v>79</v>
          </cell>
          <cell r="FP1275">
            <v>72</v>
          </cell>
          <cell r="FQ1275" t="str">
            <v/>
          </cell>
          <cell r="FR1275">
            <v>0</v>
          </cell>
          <cell r="FS1275">
            <v>79.33</v>
          </cell>
          <cell r="FT1275">
            <v>71.25</v>
          </cell>
          <cell r="FU1275">
            <v>79</v>
          </cell>
          <cell r="FV1275">
            <v>72</v>
          </cell>
          <cell r="FW1275" t="str">
            <v/>
          </cell>
          <cell r="FX1275">
            <v>0</v>
          </cell>
          <cell r="FY1275">
            <v>79.33</v>
          </cell>
          <cell r="FZ1275">
            <v>71.25</v>
          </cell>
          <cell r="GA1275">
            <v>79</v>
          </cell>
          <cell r="GB1275">
            <v>72</v>
          </cell>
          <cell r="GC1275" t="str">
            <v/>
          </cell>
          <cell r="GD1275">
            <v>0</v>
          </cell>
          <cell r="GE1275">
            <v>79.33</v>
          </cell>
          <cell r="GF1275">
            <v>71.25</v>
          </cell>
          <cell r="GG1275">
            <v>79</v>
          </cell>
          <cell r="GH1275">
            <v>72</v>
          </cell>
          <cell r="GI1275" t="str">
            <v/>
          </cell>
          <cell r="GJ1275">
            <v>0</v>
          </cell>
          <cell r="GK1275">
            <v>79.33</v>
          </cell>
          <cell r="GL1275">
            <v>71.25</v>
          </cell>
          <cell r="GM1275">
            <v>79</v>
          </cell>
          <cell r="GN1275">
            <v>72</v>
          </cell>
          <cell r="GO1275" t="str">
            <v/>
          </cell>
          <cell r="GP1275">
            <v>0</v>
          </cell>
          <cell r="GQ1275">
            <v>79.33</v>
          </cell>
          <cell r="GR1275">
            <v>71.25</v>
          </cell>
          <cell r="GS1275">
            <v>79</v>
          </cell>
          <cell r="GT1275">
            <v>72</v>
          </cell>
          <cell r="GU1275" t="str">
            <v/>
          </cell>
          <cell r="GV1275">
            <v>0</v>
          </cell>
          <cell r="GW1275">
            <v>81.92</v>
          </cell>
          <cell r="GX1275">
            <v>78.75</v>
          </cell>
          <cell r="GY1275">
            <v>70</v>
          </cell>
          <cell r="GZ1275">
            <v>78</v>
          </cell>
          <cell r="HA1275" t="str">
            <v>EKO-L</v>
          </cell>
          <cell r="HB1275">
            <v>0</v>
          </cell>
          <cell r="HC1275">
            <v>83.83</v>
          </cell>
          <cell r="HD1275">
            <v>75.75</v>
          </cell>
          <cell r="HE1275">
            <v>77.5</v>
          </cell>
          <cell r="HF1275">
            <v>79</v>
          </cell>
          <cell r="HH1275">
            <v>0</v>
          </cell>
          <cell r="HM1275" t="str">
            <v/>
          </cell>
          <cell r="HN1275" t="str">
            <v/>
          </cell>
          <cell r="HS1275">
            <v>0</v>
          </cell>
          <cell r="HT1275" t="str">
            <v>PKN</v>
          </cell>
          <cell r="HU1275">
            <v>0</v>
          </cell>
          <cell r="HV1275" t="str">
            <v>IND</v>
          </cell>
          <cell r="HW1275">
            <v>0</v>
          </cell>
          <cell r="HX1275" t="str">
            <v>MAT-W</v>
          </cell>
          <cell r="HY1275">
            <v>0</v>
          </cell>
          <cell r="HZ1275" t="str">
            <v>SEJ-W</v>
          </cell>
          <cell r="IA1275">
            <v>0</v>
          </cell>
          <cell r="IB1275" t="str">
            <v>IGR-W</v>
          </cell>
          <cell r="IC1275">
            <v>0</v>
          </cell>
          <cell r="ID1275" t="str">
            <v>SBO</v>
          </cell>
          <cell r="IE1275">
            <v>0</v>
          </cell>
          <cell r="IF1275" t="str">
            <v>PJO</v>
          </cell>
          <cell r="IG1275">
            <v>0</v>
          </cell>
          <cell r="IH1275" t="str">
            <v>PRA</v>
          </cell>
          <cell r="II1275">
            <v>0</v>
          </cell>
          <cell r="IJ1275" t="str">
            <v>JAW</v>
          </cell>
          <cell r="IK1275">
            <v>0</v>
          </cell>
          <cell r="IL1275" t="str">
            <v>ARB</v>
          </cell>
          <cell r="IM1275">
            <v>0</v>
          </cell>
          <cell r="IN1275" t="str">
            <v>PKM</v>
          </cell>
          <cell r="IO1275">
            <v>0</v>
          </cell>
          <cell r="IP1275" t="str">
            <v>MAT-P</v>
          </cell>
          <cell r="IQ1275">
            <v>0</v>
          </cell>
          <cell r="IR1275" t="str">
            <v>BIO-P</v>
          </cell>
          <cell r="IS1275">
            <v>0</v>
          </cell>
          <cell r="IT1275" t="str">
            <v>FIS-P</v>
          </cell>
          <cell r="IU1275">
            <v>0</v>
          </cell>
          <cell r="IV1275" t="str">
            <v>KIM-P</v>
          </cell>
          <cell r="IW1275">
            <v>0</v>
          </cell>
          <cell r="IX1275" t="str">
            <v>EKO-L</v>
          </cell>
          <cell r="IY1275">
            <v>0</v>
          </cell>
          <cell r="JA1275">
            <v>0</v>
          </cell>
        </row>
        <row r="1276">
          <cell r="AB1276" t="str">
            <v/>
          </cell>
          <cell r="AC1276">
            <v>7</v>
          </cell>
          <cell r="AI1276" t="str">
            <v/>
          </cell>
          <cell r="AJ1276">
            <v>0</v>
          </cell>
          <cell r="AK1276">
            <v>83.25</v>
          </cell>
          <cell r="AL1276">
            <v>84.5</v>
          </cell>
          <cell r="AM1276">
            <v>88</v>
          </cell>
          <cell r="AN1276">
            <v>80</v>
          </cell>
          <cell r="AO1276" t="str">
            <v/>
          </cell>
          <cell r="AP1276">
            <v>0</v>
          </cell>
          <cell r="AQ1276">
            <v>85</v>
          </cell>
          <cell r="AR1276">
            <v>0</v>
          </cell>
          <cell r="AS1276">
            <v>78.5</v>
          </cell>
          <cell r="AT1276">
            <v>81</v>
          </cell>
          <cell r="AU1276" t="str">
            <v/>
          </cell>
          <cell r="AV1276">
            <v>0</v>
          </cell>
          <cell r="AW1276">
            <v>81.83</v>
          </cell>
          <cell r="AX1276">
            <v>84</v>
          </cell>
          <cell r="AY1276">
            <v>88</v>
          </cell>
          <cell r="AZ1276">
            <v>80</v>
          </cell>
          <cell r="BA1276" t="str">
            <v/>
          </cell>
          <cell r="BB1276">
            <v>0</v>
          </cell>
          <cell r="BC1276">
            <v>86.75</v>
          </cell>
          <cell r="BD1276">
            <v>84.5</v>
          </cell>
          <cell r="BE1276">
            <v>88</v>
          </cell>
          <cell r="BF1276">
            <v>82</v>
          </cell>
          <cell r="BG1276" t="str">
            <v/>
          </cell>
          <cell r="BH1276">
            <v>0</v>
          </cell>
          <cell r="BI1276">
            <v>84.33</v>
          </cell>
          <cell r="BJ1276">
            <v>80</v>
          </cell>
          <cell r="BK1276">
            <v>77.75</v>
          </cell>
          <cell r="BL1276">
            <v>78</v>
          </cell>
          <cell r="BM1276" t="str">
            <v/>
          </cell>
          <cell r="BN1276">
            <v>0</v>
          </cell>
          <cell r="BO1276">
            <v>81.13</v>
          </cell>
          <cell r="BP1276">
            <v>78.25</v>
          </cell>
          <cell r="BQ1276">
            <v>77.75</v>
          </cell>
          <cell r="BR1276">
            <v>85</v>
          </cell>
          <cell r="BS1276" t="str">
            <v/>
          </cell>
          <cell r="BT1276">
            <v>0</v>
          </cell>
          <cell r="BU1276">
            <v>86.5</v>
          </cell>
          <cell r="BV1276">
            <v>84.25</v>
          </cell>
          <cell r="BW1276">
            <v>88.5</v>
          </cell>
          <cell r="BX1276">
            <v>88</v>
          </cell>
          <cell r="BY1276" t="str">
            <v/>
          </cell>
          <cell r="BZ1276">
            <v>0</v>
          </cell>
          <cell r="CA1276">
            <v>86.78</v>
          </cell>
          <cell r="CB1276">
            <v>81.75</v>
          </cell>
          <cell r="CC1276">
            <v>81</v>
          </cell>
          <cell r="CD1276">
            <v>82</v>
          </cell>
          <cell r="CE1276" t="str">
            <v/>
          </cell>
          <cell r="CF1276">
            <v>0</v>
          </cell>
          <cell r="CG1276">
            <v>86.25</v>
          </cell>
          <cell r="CH1276">
            <v>76.25</v>
          </cell>
          <cell r="CI1276">
            <v>78</v>
          </cell>
          <cell r="CJ1276">
            <v>82</v>
          </cell>
          <cell r="CK1276" t="str">
            <v/>
          </cell>
          <cell r="CL1276">
            <v>0</v>
          </cell>
          <cell r="CM1276">
            <v>76.17</v>
          </cell>
          <cell r="CN1276">
            <v>83.5</v>
          </cell>
          <cell r="CO1276">
            <v>80</v>
          </cell>
          <cell r="CP1276">
            <v>78</v>
          </cell>
          <cell r="CQ1276" t="str">
            <v/>
          </cell>
          <cell r="CR1276">
            <v>0</v>
          </cell>
          <cell r="CS1276">
            <v>82.08</v>
          </cell>
          <cell r="CT1276">
            <v>89.75</v>
          </cell>
          <cell r="CU1276">
            <v>86.5</v>
          </cell>
          <cell r="CV1276">
            <v>83</v>
          </cell>
          <cell r="CW1276" t="str">
            <v/>
          </cell>
          <cell r="CX1276">
            <v>0</v>
          </cell>
          <cell r="CY1276">
            <v>82.44</v>
          </cell>
          <cell r="CZ1276">
            <v>83.75</v>
          </cell>
          <cell r="DA1276">
            <v>76.75</v>
          </cell>
          <cell r="DB1276">
            <v>83</v>
          </cell>
          <cell r="DC1276" t="str">
            <v/>
          </cell>
          <cell r="DD1276">
            <v>0</v>
          </cell>
          <cell r="DE1276">
            <v>91</v>
          </cell>
          <cell r="DF1276">
            <v>81</v>
          </cell>
          <cell r="DG1276">
            <v>81.75</v>
          </cell>
          <cell r="DH1276">
            <v>88</v>
          </cell>
          <cell r="DI1276" t="str">
            <v/>
          </cell>
          <cell r="DJ1276">
            <v>0</v>
          </cell>
          <cell r="DK1276">
            <v>0</v>
          </cell>
          <cell r="DL1276">
            <v>0</v>
          </cell>
          <cell r="DM1276">
            <v>0</v>
          </cell>
          <cell r="DN1276">
            <v>85</v>
          </cell>
          <cell r="DO1276" t="str">
            <v/>
          </cell>
          <cell r="DP1276">
            <v>0</v>
          </cell>
          <cell r="DQ1276">
            <v>89</v>
          </cell>
          <cell r="DR1276">
            <v>85.5</v>
          </cell>
          <cell r="DS1276">
            <v>91.5</v>
          </cell>
          <cell r="DT1276">
            <v>82</v>
          </cell>
          <cell r="DU1276" t="str">
            <v/>
          </cell>
          <cell r="DV1276">
            <v>0</v>
          </cell>
          <cell r="DW1276">
            <v>91</v>
          </cell>
          <cell r="DX1276">
            <v>86.75</v>
          </cell>
          <cell r="DY1276">
            <v>79.75</v>
          </cell>
          <cell r="DZ1276">
            <v>85</v>
          </cell>
          <cell r="EA1276" t="str">
            <v/>
          </cell>
          <cell r="EB1276">
            <v>0</v>
          </cell>
          <cell r="EC1276">
            <v>79.78</v>
          </cell>
          <cell r="ED1276">
            <v>78.25</v>
          </cell>
          <cell r="EE1276">
            <v>84.25</v>
          </cell>
          <cell r="EF1276">
            <v>77</v>
          </cell>
          <cell r="EG1276" t="str">
            <v/>
          </cell>
          <cell r="EH1276">
            <v>0</v>
          </cell>
          <cell r="EI1276">
            <v>78.5</v>
          </cell>
          <cell r="EJ1276">
            <v>74.75</v>
          </cell>
          <cell r="EK1276">
            <v>74.5</v>
          </cell>
          <cell r="EL1276">
            <v>76</v>
          </cell>
          <cell r="EM1276" t="str">
            <v/>
          </cell>
          <cell r="EN1276">
            <v>0</v>
          </cell>
          <cell r="EO1276">
            <v>78.5</v>
          </cell>
          <cell r="EP1276">
            <v>74.75</v>
          </cell>
          <cell r="EQ1276">
            <v>74.5</v>
          </cell>
          <cell r="ER1276">
            <v>76</v>
          </cell>
          <cell r="ES1276" t="str">
            <v/>
          </cell>
          <cell r="ET1276">
            <v>0</v>
          </cell>
          <cell r="EU1276">
            <v>78.5</v>
          </cell>
          <cell r="EV1276">
            <v>74.75</v>
          </cell>
          <cell r="EW1276">
            <v>74.5</v>
          </cell>
          <cell r="EX1276">
            <v>76</v>
          </cell>
          <cell r="EY1276" t="str">
            <v/>
          </cell>
          <cell r="EZ1276">
            <v>0</v>
          </cell>
          <cell r="FA1276">
            <v>79.33</v>
          </cell>
          <cell r="FB1276">
            <v>71.25</v>
          </cell>
          <cell r="FC1276">
            <v>79</v>
          </cell>
          <cell r="FD1276">
            <v>72</v>
          </cell>
          <cell r="FE1276" t="str">
            <v/>
          </cell>
          <cell r="FF1276">
            <v>0</v>
          </cell>
          <cell r="FG1276">
            <v>79.33</v>
          </cell>
          <cell r="FH1276">
            <v>71.25</v>
          </cell>
          <cell r="FI1276">
            <v>79</v>
          </cell>
          <cell r="FJ1276">
            <v>72</v>
          </cell>
          <cell r="FK1276" t="str">
            <v/>
          </cell>
          <cell r="FL1276">
            <v>0</v>
          </cell>
          <cell r="FM1276">
            <v>79.33</v>
          </cell>
          <cell r="FN1276">
            <v>71.25</v>
          </cell>
          <cell r="FO1276">
            <v>79</v>
          </cell>
          <cell r="FP1276">
            <v>72</v>
          </cell>
          <cell r="FQ1276" t="str">
            <v/>
          </cell>
          <cell r="FR1276">
            <v>0</v>
          </cell>
          <cell r="FS1276">
            <v>79.33</v>
          </cell>
          <cell r="FT1276">
            <v>71.25</v>
          </cell>
          <cell r="FU1276">
            <v>79</v>
          </cell>
          <cell r="FV1276">
            <v>72</v>
          </cell>
          <cell r="FW1276" t="str">
            <v/>
          </cell>
          <cell r="FX1276">
            <v>0</v>
          </cell>
          <cell r="FY1276">
            <v>79.33</v>
          </cell>
          <cell r="FZ1276">
            <v>71.25</v>
          </cell>
          <cell r="GA1276">
            <v>79</v>
          </cell>
          <cell r="GB1276">
            <v>72</v>
          </cell>
          <cell r="GC1276" t="str">
            <v/>
          </cell>
          <cell r="GD1276">
            <v>0</v>
          </cell>
          <cell r="GE1276">
            <v>79.33</v>
          </cell>
          <cell r="GF1276">
            <v>71.25</v>
          </cell>
          <cell r="GG1276">
            <v>79</v>
          </cell>
          <cell r="GH1276">
            <v>72</v>
          </cell>
          <cell r="GI1276" t="str">
            <v/>
          </cell>
          <cell r="GJ1276">
            <v>0</v>
          </cell>
          <cell r="GK1276">
            <v>79.33</v>
          </cell>
          <cell r="GL1276">
            <v>71.25</v>
          </cell>
          <cell r="GM1276">
            <v>79</v>
          </cell>
          <cell r="GN1276">
            <v>72</v>
          </cell>
          <cell r="GO1276" t="str">
            <v/>
          </cell>
          <cell r="GP1276">
            <v>0</v>
          </cell>
          <cell r="GQ1276">
            <v>79.33</v>
          </cell>
          <cell r="GR1276">
            <v>71.25</v>
          </cell>
          <cell r="GS1276">
            <v>79</v>
          </cell>
          <cell r="GT1276">
            <v>72</v>
          </cell>
          <cell r="GU1276" t="str">
            <v/>
          </cell>
          <cell r="GV1276">
            <v>0</v>
          </cell>
          <cell r="GW1276">
            <v>81.92</v>
          </cell>
          <cell r="GX1276">
            <v>78.75</v>
          </cell>
          <cell r="GY1276">
            <v>70</v>
          </cell>
          <cell r="GZ1276">
            <v>78</v>
          </cell>
          <cell r="HA1276" t="str">
            <v>EKO-L</v>
          </cell>
          <cell r="HB1276">
            <v>0</v>
          </cell>
          <cell r="HC1276">
            <v>83.83</v>
          </cell>
          <cell r="HD1276">
            <v>75.75</v>
          </cell>
          <cell r="HE1276">
            <v>77.5</v>
          </cell>
          <cell r="HF1276">
            <v>79</v>
          </cell>
          <cell r="HH1276">
            <v>0</v>
          </cell>
          <cell r="HM1276" t="str">
            <v/>
          </cell>
          <cell r="HN1276" t="str">
            <v/>
          </cell>
          <cell r="HS1276">
            <v>0</v>
          </cell>
          <cell r="HT1276" t="str">
            <v>PKN</v>
          </cell>
          <cell r="HU1276">
            <v>0</v>
          </cell>
          <cell r="HV1276" t="str">
            <v>IND</v>
          </cell>
          <cell r="HW1276">
            <v>0</v>
          </cell>
          <cell r="HX1276" t="str">
            <v>MAT-W</v>
          </cell>
          <cell r="HY1276">
            <v>0</v>
          </cell>
          <cell r="HZ1276" t="str">
            <v>SEJ-W</v>
          </cell>
          <cell r="IA1276">
            <v>0</v>
          </cell>
          <cell r="IB1276" t="str">
            <v>IGR-W</v>
          </cell>
          <cell r="IC1276">
            <v>0</v>
          </cell>
          <cell r="ID1276" t="str">
            <v>SBO</v>
          </cell>
          <cell r="IE1276">
            <v>0</v>
          </cell>
          <cell r="IF1276" t="str">
            <v>PJO</v>
          </cell>
          <cell r="IG1276">
            <v>0</v>
          </cell>
          <cell r="IH1276" t="str">
            <v>PRA</v>
          </cell>
          <cell r="II1276">
            <v>0</v>
          </cell>
          <cell r="IJ1276" t="str">
            <v>JAW</v>
          </cell>
          <cell r="IK1276">
            <v>0</v>
          </cell>
          <cell r="IL1276" t="str">
            <v>ARB</v>
          </cell>
          <cell r="IM1276">
            <v>0</v>
          </cell>
          <cell r="IN1276" t="str">
            <v>PKM</v>
          </cell>
          <cell r="IO1276">
            <v>0</v>
          </cell>
          <cell r="IP1276" t="str">
            <v>MAT-P</v>
          </cell>
          <cell r="IQ1276">
            <v>0</v>
          </cell>
          <cell r="IR1276" t="str">
            <v>BIO-P</v>
          </cell>
          <cell r="IS1276">
            <v>0</v>
          </cell>
          <cell r="IT1276" t="str">
            <v>FIS-P</v>
          </cell>
          <cell r="IU1276">
            <v>0</v>
          </cell>
          <cell r="IV1276" t="str">
            <v>KIM-P</v>
          </cell>
          <cell r="IW1276">
            <v>0</v>
          </cell>
          <cell r="IX1276" t="str">
            <v>EKO-L</v>
          </cell>
          <cell r="IY1276">
            <v>0</v>
          </cell>
          <cell r="JA1276">
            <v>0</v>
          </cell>
        </row>
        <row r="1277">
          <cell r="AB1277" t="str">
            <v/>
          </cell>
          <cell r="AC1277">
            <v>8</v>
          </cell>
          <cell r="AI1277" t="str">
            <v/>
          </cell>
          <cell r="AJ1277">
            <v>0</v>
          </cell>
          <cell r="AK1277">
            <v>83.25</v>
          </cell>
          <cell r="AL1277">
            <v>84.5</v>
          </cell>
          <cell r="AM1277">
            <v>88</v>
          </cell>
          <cell r="AN1277">
            <v>80</v>
          </cell>
          <cell r="AO1277" t="str">
            <v/>
          </cell>
          <cell r="AP1277">
            <v>0</v>
          </cell>
          <cell r="AQ1277">
            <v>85</v>
          </cell>
          <cell r="AR1277">
            <v>0</v>
          </cell>
          <cell r="AS1277">
            <v>78.5</v>
          </cell>
          <cell r="AT1277">
            <v>81</v>
          </cell>
          <cell r="AU1277" t="str">
            <v/>
          </cell>
          <cell r="AV1277">
            <v>0</v>
          </cell>
          <cell r="AW1277">
            <v>81.83</v>
          </cell>
          <cell r="AX1277">
            <v>84</v>
          </cell>
          <cell r="AY1277">
            <v>88</v>
          </cell>
          <cell r="AZ1277">
            <v>80</v>
          </cell>
          <cell r="BA1277" t="str">
            <v/>
          </cell>
          <cell r="BB1277">
            <v>0</v>
          </cell>
          <cell r="BC1277">
            <v>86.75</v>
          </cell>
          <cell r="BD1277">
            <v>84.5</v>
          </cell>
          <cell r="BE1277">
            <v>88</v>
          </cell>
          <cell r="BF1277">
            <v>82</v>
          </cell>
          <cell r="BG1277" t="str">
            <v/>
          </cell>
          <cell r="BH1277">
            <v>0</v>
          </cell>
          <cell r="BI1277">
            <v>84.33</v>
          </cell>
          <cell r="BJ1277">
            <v>80</v>
          </cell>
          <cell r="BK1277">
            <v>77.75</v>
          </cell>
          <cell r="BL1277">
            <v>78</v>
          </cell>
          <cell r="BM1277" t="str">
            <v/>
          </cell>
          <cell r="BN1277">
            <v>0</v>
          </cell>
          <cell r="BO1277">
            <v>81.13</v>
          </cell>
          <cell r="BP1277">
            <v>78.25</v>
          </cell>
          <cell r="BQ1277">
            <v>77.75</v>
          </cell>
          <cell r="BR1277">
            <v>85</v>
          </cell>
          <cell r="BS1277" t="str">
            <v/>
          </cell>
          <cell r="BT1277">
            <v>0</v>
          </cell>
          <cell r="BU1277">
            <v>86.5</v>
          </cell>
          <cell r="BV1277">
            <v>84.25</v>
          </cell>
          <cell r="BW1277">
            <v>88.5</v>
          </cell>
          <cell r="BX1277">
            <v>88</v>
          </cell>
          <cell r="BY1277" t="str">
            <v/>
          </cell>
          <cell r="BZ1277">
            <v>0</v>
          </cell>
          <cell r="CA1277">
            <v>86.78</v>
          </cell>
          <cell r="CB1277">
            <v>81.75</v>
          </cell>
          <cell r="CC1277">
            <v>81</v>
          </cell>
          <cell r="CD1277">
            <v>82</v>
          </cell>
          <cell r="CE1277" t="str">
            <v/>
          </cell>
          <cell r="CF1277">
            <v>0</v>
          </cell>
          <cell r="CG1277">
            <v>86.25</v>
          </cell>
          <cell r="CH1277">
            <v>76.25</v>
          </cell>
          <cell r="CI1277">
            <v>78</v>
          </cell>
          <cell r="CJ1277">
            <v>82</v>
          </cell>
          <cell r="CK1277" t="str">
            <v/>
          </cell>
          <cell r="CL1277">
            <v>0</v>
          </cell>
          <cell r="CM1277">
            <v>76.17</v>
          </cell>
          <cell r="CN1277">
            <v>83.5</v>
          </cell>
          <cell r="CO1277">
            <v>80</v>
          </cell>
          <cell r="CP1277">
            <v>78</v>
          </cell>
          <cell r="CQ1277" t="str">
            <v/>
          </cell>
          <cell r="CR1277">
            <v>0</v>
          </cell>
          <cell r="CS1277">
            <v>82.08</v>
          </cell>
          <cell r="CT1277">
            <v>89.75</v>
          </cell>
          <cell r="CU1277">
            <v>86.5</v>
          </cell>
          <cell r="CV1277">
            <v>83</v>
          </cell>
          <cell r="CW1277" t="str">
            <v/>
          </cell>
          <cell r="CX1277">
            <v>0</v>
          </cell>
          <cell r="CY1277">
            <v>82.44</v>
          </cell>
          <cell r="CZ1277">
            <v>83.75</v>
          </cell>
          <cell r="DA1277">
            <v>76.75</v>
          </cell>
          <cell r="DB1277">
            <v>83</v>
          </cell>
          <cell r="DC1277" t="str">
            <v/>
          </cell>
          <cell r="DD1277">
            <v>0</v>
          </cell>
          <cell r="DE1277">
            <v>91</v>
          </cell>
          <cell r="DF1277">
            <v>81</v>
          </cell>
          <cell r="DG1277">
            <v>81.75</v>
          </cell>
          <cell r="DH1277">
            <v>88</v>
          </cell>
          <cell r="DI1277" t="str">
            <v/>
          </cell>
          <cell r="DJ1277">
            <v>0</v>
          </cell>
          <cell r="DK1277">
            <v>0</v>
          </cell>
          <cell r="DL1277">
            <v>0</v>
          </cell>
          <cell r="DM1277">
            <v>0</v>
          </cell>
          <cell r="DN1277">
            <v>85</v>
          </cell>
          <cell r="DO1277" t="str">
            <v/>
          </cell>
          <cell r="DP1277">
            <v>0</v>
          </cell>
          <cell r="DQ1277">
            <v>89</v>
          </cell>
          <cell r="DR1277">
            <v>85.5</v>
          </cell>
          <cell r="DS1277">
            <v>91.5</v>
          </cell>
          <cell r="DT1277">
            <v>82</v>
          </cell>
          <cell r="DU1277" t="str">
            <v/>
          </cell>
          <cell r="DV1277">
            <v>0</v>
          </cell>
          <cell r="DW1277">
            <v>91</v>
          </cell>
          <cell r="DX1277">
            <v>86.75</v>
          </cell>
          <cell r="DY1277">
            <v>79.75</v>
          </cell>
          <cell r="DZ1277">
            <v>85</v>
          </cell>
          <cell r="EA1277" t="str">
            <v/>
          </cell>
          <cell r="EB1277">
            <v>0</v>
          </cell>
          <cell r="EC1277">
            <v>79.78</v>
          </cell>
          <cell r="ED1277">
            <v>78.25</v>
          </cell>
          <cell r="EE1277">
            <v>84.25</v>
          </cell>
          <cell r="EF1277">
            <v>77</v>
          </cell>
          <cell r="EG1277" t="str">
            <v/>
          </cell>
          <cell r="EH1277">
            <v>0</v>
          </cell>
          <cell r="EI1277">
            <v>78.5</v>
          </cell>
          <cell r="EJ1277">
            <v>74.75</v>
          </cell>
          <cell r="EK1277">
            <v>74.5</v>
          </cell>
          <cell r="EL1277">
            <v>76</v>
          </cell>
          <cell r="EM1277" t="str">
            <v/>
          </cell>
          <cell r="EN1277">
            <v>0</v>
          </cell>
          <cell r="EO1277">
            <v>78.5</v>
          </cell>
          <cell r="EP1277">
            <v>74.75</v>
          </cell>
          <cell r="EQ1277">
            <v>74.5</v>
          </cell>
          <cell r="ER1277">
            <v>76</v>
          </cell>
          <cell r="ES1277" t="str">
            <v/>
          </cell>
          <cell r="ET1277">
            <v>0</v>
          </cell>
          <cell r="EU1277">
            <v>78.5</v>
          </cell>
          <cell r="EV1277">
            <v>74.75</v>
          </cell>
          <cell r="EW1277">
            <v>74.5</v>
          </cell>
          <cell r="EX1277">
            <v>76</v>
          </cell>
          <cell r="EY1277" t="str">
            <v/>
          </cell>
          <cell r="EZ1277">
            <v>0</v>
          </cell>
          <cell r="FA1277">
            <v>79.33</v>
          </cell>
          <cell r="FB1277">
            <v>71.25</v>
          </cell>
          <cell r="FC1277">
            <v>79</v>
          </cell>
          <cell r="FD1277">
            <v>72</v>
          </cell>
          <cell r="FE1277" t="str">
            <v/>
          </cell>
          <cell r="FF1277">
            <v>0</v>
          </cell>
          <cell r="FG1277">
            <v>79.33</v>
          </cell>
          <cell r="FH1277">
            <v>71.25</v>
          </cell>
          <cell r="FI1277">
            <v>79</v>
          </cell>
          <cell r="FJ1277">
            <v>72</v>
          </cell>
          <cell r="FK1277" t="str">
            <v/>
          </cell>
          <cell r="FL1277">
            <v>0</v>
          </cell>
          <cell r="FM1277">
            <v>79.33</v>
          </cell>
          <cell r="FN1277">
            <v>71.25</v>
          </cell>
          <cell r="FO1277">
            <v>79</v>
          </cell>
          <cell r="FP1277">
            <v>72</v>
          </cell>
          <cell r="FQ1277" t="str">
            <v/>
          </cell>
          <cell r="FR1277">
            <v>0</v>
          </cell>
          <cell r="FS1277">
            <v>79.33</v>
          </cell>
          <cell r="FT1277">
            <v>71.25</v>
          </cell>
          <cell r="FU1277">
            <v>79</v>
          </cell>
          <cell r="FV1277">
            <v>72</v>
          </cell>
          <cell r="FW1277" t="str">
            <v/>
          </cell>
          <cell r="FX1277">
            <v>0</v>
          </cell>
          <cell r="FY1277">
            <v>79.33</v>
          </cell>
          <cell r="FZ1277">
            <v>71.25</v>
          </cell>
          <cell r="GA1277">
            <v>79</v>
          </cell>
          <cell r="GB1277">
            <v>72</v>
          </cell>
          <cell r="GC1277" t="str">
            <v/>
          </cell>
          <cell r="GD1277">
            <v>0</v>
          </cell>
          <cell r="GE1277">
            <v>79.33</v>
          </cell>
          <cell r="GF1277">
            <v>71.25</v>
          </cell>
          <cell r="GG1277">
            <v>79</v>
          </cell>
          <cell r="GH1277">
            <v>72</v>
          </cell>
          <cell r="GI1277" t="str">
            <v/>
          </cell>
          <cell r="GJ1277">
            <v>0</v>
          </cell>
          <cell r="GK1277">
            <v>79.33</v>
          </cell>
          <cell r="GL1277">
            <v>71.25</v>
          </cell>
          <cell r="GM1277">
            <v>79</v>
          </cell>
          <cell r="GN1277">
            <v>72</v>
          </cell>
          <cell r="GO1277" t="str">
            <v/>
          </cell>
          <cell r="GP1277">
            <v>0</v>
          </cell>
          <cell r="GQ1277">
            <v>79.33</v>
          </cell>
          <cell r="GR1277">
            <v>71.25</v>
          </cell>
          <cell r="GS1277">
            <v>79</v>
          </cell>
          <cell r="GT1277">
            <v>72</v>
          </cell>
          <cell r="GU1277" t="str">
            <v/>
          </cell>
          <cell r="GV1277">
            <v>0</v>
          </cell>
          <cell r="GW1277">
            <v>81.92</v>
          </cell>
          <cell r="GX1277">
            <v>78.75</v>
          </cell>
          <cell r="GY1277">
            <v>70</v>
          </cell>
          <cell r="GZ1277">
            <v>78</v>
          </cell>
          <cell r="HA1277" t="str">
            <v>EKO-L</v>
          </cell>
          <cell r="HB1277">
            <v>0</v>
          </cell>
          <cell r="HC1277">
            <v>83.83</v>
          </cell>
          <cell r="HD1277">
            <v>75.75</v>
          </cell>
          <cell r="HE1277">
            <v>77.5</v>
          </cell>
          <cell r="HF1277">
            <v>79</v>
          </cell>
          <cell r="HH1277">
            <v>0</v>
          </cell>
          <cell r="HM1277" t="str">
            <v/>
          </cell>
          <cell r="HN1277" t="str">
            <v/>
          </cell>
          <cell r="HS1277">
            <v>0</v>
          </cell>
          <cell r="HT1277" t="str">
            <v>PKN</v>
          </cell>
          <cell r="HU1277">
            <v>0</v>
          </cell>
          <cell r="HV1277" t="str">
            <v>IND</v>
          </cell>
          <cell r="HW1277">
            <v>0</v>
          </cell>
          <cell r="HX1277" t="str">
            <v>MAT-W</v>
          </cell>
          <cell r="HY1277">
            <v>0</v>
          </cell>
          <cell r="HZ1277" t="str">
            <v>SEJ-W</v>
          </cell>
          <cell r="IA1277">
            <v>0</v>
          </cell>
          <cell r="IB1277" t="str">
            <v>IGR-W</v>
          </cell>
          <cell r="IC1277">
            <v>0</v>
          </cell>
          <cell r="ID1277" t="str">
            <v>SBO</v>
          </cell>
          <cell r="IE1277">
            <v>0</v>
          </cell>
          <cell r="IF1277" t="str">
            <v>PJO</v>
          </cell>
          <cell r="IG1277">
            <v>0</v>
          </cell>
          <cell r="IH1277" t="str">
            <v>PRA</v>
          </cell>
          <cell r="II1277">
            <v>0</v>
          </cell>
          <cell r="IJ1277" t="str">
            <v>JAW</v>
          </cell>
          <cell r="IK1277">
            <v>0</v>
          </cell>
          <cell r="IL1277" t="str">
            <v>ARB</v>
          </cell>
          <cell r="IM1277">
            <v>0</v>
          </cell>
          <cell r="IN1277" t="str">
            <v>PKM</v>
          </cell>
          <cell r="IO1277">
            <v>0</v>
          </cell>
          <cell r="IP1277" t="str">
            <v>MAT-P</v>
          </cell>
          <cell r="IQ1277">
            <v>0</v>
          </cell>
          <cell r="IR1277" t="str">
            <v>BIO-P</v>
          </cell>
          <cell r="IS1277">
            <v>0</v>
          </cell>
          <cell r="IT1277" t="str">
            <v>FIS-P</v>
          </cell>
          <cell r="IU1277">
            <v>0</v>
          </cell>
          <cell r="IV1277" t="str">
            <v>KIM-P</v>
          </cell>
          <cell r="IW1277">
            <v>0</v>
          </cell>
          <cell r="IX1277" t="str">
            <v>EKO-L</v>
          </cell>
          <cell r="IY1277">
            <v>0</v>
          </cell>
          <cell r="JA1277">
            <v>0</v>
          </cell>
        </row>
        <row r="1278">
          <cell r="AB1278" t="str">
            <v/>
          </cell>
          <cell r="AC1278">
            <v>9</v>
          </cell>
          <cell r="AI1278" t="str">
            <v/>
          </cell>
          <cell r="AJ1278">
            <v>0</v>
          </cell>
          <cell r="AK1278">
            <v>83.25</v>
          </cell>
          <cell r="AL1278">
            <v>84.5</v>
          </cell>
          <cell r="AM1278">
            <v>88</v>
          </cell>
          <cell r="AN1278">
            <v>80</v>
          </cell>
          <cell r="AO1278" t="str">
            <v/>
          </cell>
          <cell r="AP1278">
            <v>0</v>
          </cell>
          <cell r="AQ1278">
            <v>85</v>
          </cell>
          <cell r="AR1278">
            <v>0</v>
          </cell>
          <cell r="AS1278">
            <v>78.5</v>
          </cell>
          <cell r="AT1278">
            <v>81</v>
          </cell>
          <cell r="AU1278" t="str">
            <v/>
          </cell>
          <cell r="AV1278">
            <v>0</v>
          </cell>
          <cell r="AW1278">
            <v>81.83</v>
          </cell>
          <cell r="AX1278">
            <v>84</v>
          </cell>
          <cell r="AY1278">
            <v>88</v>
          </cell>
          <cell r="AZ1278">
            <v>80</v>
          </cell>
          <cell r="BA1278" t="str">
            <v/>
          </cell>
          <cell r="BB1278">
            <v>0</v>
          </cell>
          <cell r="BC1278">
            <v>86.75</v>
          </cell>
          <cell r="BD1278">
            <v>84.5</v>
          </cell>
          <cell r="BE1278">
            <v>88</v>
          </cell>
          <cell r="BF1278">
            <v>82</v>
          </cell>
          <cell r="BG1278" t="str">
            <v/>
          </cell>
          <cell r="BH1278">
            <v>0</v>
          </cell>
          <cell r="BI1278">
            <v>84.33</v>
          </cell>
          <cell r="BJ1278">
            <v>80</v>
          </cell>
          <cell r="BK1278">
            <v>77.75</v>
          </cell>
          <cell r="BL1278">
            <v>78</v>
          </cell>
          <cell r="BM1278" t="str">
            <v/>
          </cell>
          <cell r="BN1278">
            <v>0</v>
          </cell>
          <cell r="BO1278">
            <v>81.13</v>
          </cell>
          <cell r="BP1278">
            <v>78.25</v>
          </cell>
          <cell r="BQ1278">
            <v>77.75</v>
          </cell>
          <cell r="BR1278">
            <v>85</v>
          </cell>
          <cell r="BS1278" t="str">
            <v/>
          </cell>
          <cell r="BT1278">
            <v>0</v>
          </cell>
          <cell r="BU1278">
            <v>86.5</v>
          </cell>
          <cell r="BV1278">
            <v>84.25</v>
          </cell>
          <cell r="BW1278">
            <v>88.5</v>
          </cell>
          <cell r="BX1278">
            <v>88</v>
          </cell>
          <cell r="BY1278" t="str">
            <v/>
          </cell>
          <cell r="BZ1278">
            <v>0</v>
          </cell>
          <cell r="CA1278">
            <v>86.78</v>
          </cell>
          <cell r="CB1278">
            <v>81.75</v>
          </cell>
          <cell r="CC1278">
            <v>81</v>
          </cell>
          <cell r="CD1278">
            <v>82</v>
          </cell>
          <cell r="CE1278" t="str">
            <v/>
          </cell>
          <cell r="CF1278">
            <v>0</v>
          </cell>
          <cell r="CG1278">
            <v>86.25</v>
          </cell>
          <cell r="CH1278">
            <v>76.25</v>
          </cell>
          <cell r="CI1278">
            <v>78</v>
          </cell>
          <cell r="CJ1278">
            <v>82</v>
          </cell>
          <cell r="CK1278" t="str">
            <v/>
          </cell>
          <cell r="CL1278">
            <v>0</v>
          </cell>
          <cell r="CM1278">
            <v>76.17</v>
          </cell>
          <cell r="CN1278">
            <v>83.5</v>
          </cell>
          <cell r="CO1278">
            <v>80</v>
          </cell>
          <cell r="CP1278">
            <v>78</v>
          </cell>
          <cell r="CQ1278" t="str">
            <v/>
          </cell>
          <cell r="CR1278">
            <v>0</v>
          </cell>
          <cell r="CS1278">
            <v>82.08</v>
          </cell>
          <cell r="CT1278">
            <v>89.75</v>
          </cell>
          <cell r="CU1278">
            <v>86.5</v>
          </cell>
          <cell r="CV1278">
            <v>83</v>
          </cell>
          <cell r="CW1278" t="str">
            <v/>
          </cell>
          <cell r="CX1278">
            <v>0</v>
          </cell>
          <cell r="CY1278">
            <v>82.44</v>
          </cell>
          <cell r="CZ1278">
            <v>83.75</v>
          </cell>
          <cell r="DA1278">
            <v>76.75</v>
          </cell>
          <cell r="DB1278">
            <v>83</v>
          </cell>
          <cell r="DC1278" t="str">
            <v/>
          </cell>
          <cell r="DD1278">
            <v>0</v>
          </cell>
          <cell r="DE1278">
            <v>91</v>
          </cell>
          <cell r="DF1278">
            <v>81</v>
          </cell>
          <cell r="DG1278">
            <v>81.75</v>
          </cell>
          <cell r="DH1278">
            <v>88</v>
          </cell>
          <cell r="DI1278" t="str">
            <v/>
          </cell>
          <cell r="DJ1278">
            <v>0</v>
          </cell>
          <cell r="DK1278">
            <v>0</v>
          </cell>
          <cell r="DL1278">
            <v>0</v>
          </cell>
          <cell r="DM1278">
            <v>0</v>
          </cell>
          <cell r="DN1278">
            <v>85</v>
          </cell>
          <cell r="DO1278" t="str">
            <v/>
          </cell>
          <cell r="DP1278">
            <v>0</v>
          </cell>
          <cell r="DQ1278">
            <v>89</v>
          </cell>
          <cell r="DR1278">
            <v>85.5</v>
          </cell>
          <cell r="DS1278">
            <v>91.5</v>
          </cell>
          <cell r="DT1278">
            <v>82</v>
          </cell>
          <cell r="DU1278" t="str">
            <v/>
          </cell>
          <cell r="DV1278">
            <v>0</v>
          </cell>
          <cell r="DW1278">
            <v>91</v>
          </cell>
          <cell r="DX1278">
            <v>86.75</v>
          </cell>
          <cell r="DY1278">
            <v>79.75</v>
          </cell>
          <cell r="DZ1278">
            <v>85</v>
          </cell>
          <cell r="EA1278" t="str">
            <v/>
          </cell>
          <cell r="EB1278">
            <v>0</v>
          </cell>
          <cell r="EC1278">
            <v>79.78</v>
          </cell>
          <cell r="ED1278">
            <v>78.25</v>
          </cell>
          <cell r="EE1278">
            <v>84.25</v>
          </cell>
          <cell r="EF1278">
            <v>77</v>
          </cell>
          <cell r="EG1278" t="str">
            <v/>
          </cell>
          <cell r="EH1278">
            <v>0</v>
          </cell>
          <cell r="EI1278">
            <v>78.5</v>
          </cell>
          <cell r="EJ1278">
            <v>74.75</v>
          </cell>
          <cell r="EK1278">
            <v>74.5</v>
          </cell>
          <cell r="EL1278">
            <v>76</v>
          </cell>
          <cell r="EM1278" t="str">
            <v/>
          </cell>
          <cell r="EN1278">
            <v>0</v>
          </cell>
          <cell r="EO1278">
            <v>78.5</v>
          </cell>
          <cell r="EP1278">
            <v>74.75</v>
          </cell>
          <cell r="EQ1278">
            <v>74.5</v>
          </cell>
          <cell r="ER1278">
            <v>76</v>
          </cell>
          <cell r="ES1278" t="str">
            <v/>
          </cell>
          <cell r="ET1278">
            <v>0</v>
          </cell>
          <cell r="EU1278">
            <v>78.5</v>
          </cell>
          <cell r="EV1278">
            <v>74.75</v>
          </cell>
          <cell r="EW1278">
            <v>74.5</v>
          </cell>
          <cell r="EX1278">
            <v>76</v>
          </cell>
          <cell r="EY1278" t="str">
            <v/>
          </cell>
          <cell r="EZ1278">
            <v>0</v>
          </cell>
          <cell r="FA1278">
            <v>79.33</v>
          </cell>
          <cell r="FB1278">
            <v>71.25</v>
          </cell>
          <cell r="FC1278">
            <v>79</v>
          </cell>
          <cell r="FD1278">
            <v>72</v>
          </cell>
          <cell r="FE1278" t="str">
            <v/>
          </cell>
          <cell r="FF1278">
            <v>0</v>
          </cell>
          <cell r="FG1278">
            <v>79.33</v>
          </cell>
          <cell r="FH1278">
            <v>71.25</v>
          </cell>
          <cell r="FI1278">
            <v>79</v>
          </cell>
          <cell r="FJ1278">
            <v>72</v>
          </cell>
          <cell r="FK1278" t="str">
            <v/>
          </cell>
          <cell r="FL1278">
            <v>0</v>
          </cell>
          <cell r="FM1278">
            <v>79.33</v>
          </cell>
          <cell r="FN1278">
            <v>71.25</v>
          </cell>
          <cell r="FO1278">
            <v>79</v>
          </cell>
          <cell r="FP1278">
            <v>72</v>
          </cell>
          <cell r="FQ1278" t="str">
            <v/>
          </cell>
          <cell r="FR1278">
            <v>0</v>
          </cell>
          <cell r="FS1278">
            <v>79.33</v>
          </cell>
          <cell r="FT1278">
            <v>71.25</v>
          </cell>
          <cell r="FU1278">
            <v>79</v>
          </cell>
          <cell r="FV1278">
            <v>72</v>
          </cell>
          <cell r="FW1278" t="str">
            <v/>
          </cell>
          <cell r="FX1278">
            <v>0</v>
          </cell>
          <cell r="FY1278">
            <v>79.33</v>
          </cell>
          <cell r="FZ1278">
            <v>71.25</v>
          </cell>
          <cell r="GA1278">
            <v>79</v>
          </cell>
          <cell r="GB1278">
            <v>72</v>
          </cell>
          <cell r="GC1278" t="str">
            <v/>
          </cell>
          <cell r="GD1278">
            <v>0</v>
          </cell>
          <cell r="GE1278">
            <v>79.33</v>
          </cell>
          <cell r="GF1278">
            <v>71.25</v>
          </cell>
          <cell r="GG1278">
            <v>79</v>
          </cell>
          <cell r="GH1278">
            <v>72</v>
          </cell>
          <cell r="GI1278" t="str">
            <v/>
          </cell>
          <cell r="GJ1278">
            <v>0</v>
          </cell>
          <cell r="GK1278">
            <v>79.33</v>
          </cell>
          <cell r="GL1278">
            <v>71.25</v>
          </cell>
          <cell r="GM1278">
            <v>79</v>
          </cell>
          <cell r="GN1278">
            <v>72</v>
          </cell>
          <cell r="GO1278" t="str">
            <v/>
          </cell>
          <cell r="GP1278">
            <v>0</v>
          </cell>
          <cell r="GQ1278">
            <v>79.33</v>
          </cell>
          <cell r="GR1278">
            <v>71.25</v>
          </cell>
          <cell r="GS1278">
            <v>79</v>
          </cell>
          <cell r="GT1278">
            <v>72</v>
          </cell>
          <cell r="GU1278" t="str">
            <v/>
          </cell>
          <cell r="GV1278">
            <v>0</v>
          </cell>
          <cell r="GW1278">
            <v>81.92</v>
          </cell>
          <cell r="GX1278">
            <v>78.75</v>
          </cell>
          <cell r="GY1278">
            <v>70</v>
          </cell>
          <cell r="GZ1278">
            <v>78</v>
          </cell>
          <cell r="HA1278" t="str">
            <v>EKO-L</v>
          </cell>
          <cell r="HB1278">
            <v>0</v>
          </cell>
          <cell r="HC1278">
            <v>83.83</v>
          </cell>
          <cell r="HD1278">
            <v>75.75</v>
          </cell>
          <cell r="HE1278">
            <v>77.5</v>
          </cell>
          <cell r="HF1278">
            <v>79</v>
          </cell>
          <cell r="HH1278">
            <v>0</v>
          </cell>
          <cell r="HM1278" t="str">
            <v/>
          </cell>
          <cell r="HN1278" t="str">
            <v/>
          </cell>
          <cell r="HS1278">
            <v>0</v>
          </cell>
          <cell r="HT1278" t="str">
            <v>PKN</v>
          </cell>
          <cell r="HU1278">
            <v>0</v>
          </cell>
          <cell r="HV1278" t="str">
            <v>IND</v>
          </cell>
          <cell r="HW1278">
            <v>0</v>
          </cell>
          <cell r="HX1278" t="str">
            <v>MAT-W</v>
          </cell>
          <cell r="HY1278">
            <v>0</v>
          </cell>
          <cell r="HZ1278" t="str">
            <v>SEJ-W</v>
          </cell>
          <cell r="IA1278">
            <v>0</v>
          </cell>
          <cell r="IB1278" t="str">
            <v>IGR-W</v>
          </cell>
          <cell r="IC1278">
            <v>0</v>
          </cell>
          <cell r="ID1278" t="str">
            <v>SBO</v>
          </cell>
          <cell r="IE1278">
            <v>0</v>
          </cell>
          <cell r="IF1278" t="str">
            <v>PJO</v>
          </cell>
          <cell r="IG1278">
            <v>0</v>
          </cell>
          <cell r="IH1278" t="str">
            <v>PRA</v>
          </cell>
          <cell r="II1278">
            <v>0</v>
          </cell>
          <cell r="IJ1278" t="str">
            <v>JAW</v>
          </cell>
          <cell r="IK1278">
            <v>0</v>
          </cell>
          <cell r="IL1278" t="str">
            <v>ARB</v>
          </cell>
          <cell r="IM1278">
            <v>0</v>
          </cell>
          <cell r="IN1278" t="str">
            <v>PKM</v>
          </cell>
          <cell r="IO1278">
            <v>0</v>
          </cell>
          <cell r="IP1278" t="str">
            <v>MAT-P</v>
          </cell>
          <cell r="IQ1278">
            <v>0</v>
          </cell>
          <cell r="IR1278" t="str">
            <v>BIO-P</v>
          </cell>
          <cell r="IS1278">
            <v>0</v>
          </cell>
          <cell r="IT1278" t="str">
            <v>FIS-P</v>
          </cell>
          <cell r="IU1278">
            <v>0</v>
          </cell>
          <cell r="IV1278" t="str">
            <v>KIM-P</v>
          </cell>
          <cell r="IW1278">
            <v>0</v>
          </cell>
          <cell r="IX1278" t="str">
            <v>EKO-L</v>
          </cell>
          <cell r="IY1278">
            <v>0</v>
          </cell>
          <cell r="JA1278">
            <v>0</v>
          </cell>
        </row>
        <row r="1279">
          <cell r="AB1279" t="str">
            <v/>
          </cell>
          <cell r="AC1279">
            <v>10</v>
          </cell>
          <cell r="AI1279" t="str">
            <v/>
          </cell>
          <cell r="AJ1279">
            <v>0</v>
          </cell>
          <cell r="AK1279">
            <v>83.25</v>
          </cell>
          <cell r="AL1279">
            <v>84.5</v>
          </cell>
          <cell r="AM1279">
            <v>88</v>
          </cell>
          <cell r="AN1279">
            <v>80</v>
          </cell>
          <cell r="AO1279" t="str">
            <v/>
          </cell>
          <cell r="AP1279">
            <v>0</v>
          </cell>
          <cell r="AQ1279">
            <v>85</v>
          </cell>
          <cell r="AR1279">
            <v>0</v>
          </cell>
          <cell r="AS1279">
            <v>78.5</v>
          </cell>
          <cell r="AT1279">
            <v>81</v>
          </cell>
          <cell r="AU1279" t="str">
            <v/>
          </cell>
          <cell r="AV1279">
            <v>0</v>
          </cell>
          <cell r="AW1279">
            <v>81.83</v>
          </cell>
          <cell r="AX1279">
            <v>84</v>
          </cell>
          <cell r="AY1279">
            <v>88</v>
          </cell>
          <cell r="AZ1279">
            <v>80</v>
          </cell>
          <cell r="BA1279" t="str">
            <v/>
          </cell>
          <cell r="BB1279">
            <v>0</v>
          </cell>
          <cell r="BC1279">
            <v>86.75</v>
          </cell>
          <cell r="BD1279">
            <v>84.5</v>
          </cell>
          <cell r="BE1279">
            <v>88</v>
          </cell>
          <cell r="BF1279">
            <v>82</v>
          </cell>
          <cell r="BG1279" t="str">
            <v/>
          </cell>
          <cell r="BH1279">
            <v>0</v>
          </cell>
          <cell r="BI1279">
            <v>84.33</v>
          </cell>
          <cell r="BJ1279">
            <v>80</v>
          </cell>
          <cell r="BK1279">
            <v>77.75</v>
          </cell>
          <cell r="BL1279">
            <v>78</v>
          </cell>
          <cell r="BM1279" t="str">
            <v/>
          </cell>
          <cell r="BN1279">
            <v>0</v>
          </cell>
          <cell r="BO1279">
            <v>81.13</v>
          </cell>
          <cell r="BP1279">
            <v>78.25</v>
          </cell>
          <cell r="BQ1279">
            <v>77.75</v>
          </cell>
          <cell r="BR1279">
            <v>85</v>
          </cell>
          <cell r="BS1279" t="str">
            <v/>
          </cell>
          <cell r="BT1279">
            <v>0</v>
          </cell>
          <cell r="BU1279">
            <v>86.5</v>
          </cell>
          <cell r="BV1279">
            <v>84.25</v>
          </cell>
          <cell r="BW1279">
            <v>88.5</v>
          </cell>
          <cell r="BX1279">
            <v>88</v>
          </cell>
          <cell r="BY1279" t="str">
            <v/>
          </cell>
          <cell r="BZ1279">
            <v>0</v>
          </cell>
          <cell r="CA1279">
            <v>86.78</v>
          </cell>
          <cell r="CB1279">
            <v>81.75</v>
          </cell>
          <cell r="CC1279">
            <v>81</v>
          </cell>
          <cell r="CD1279">
            <v>82</v>
          </cell>
          <cell r="CE1279" t="str">
            <v/>
          </cell>
          <cell r="CF1279">
            <v>0</v>
          </cell>
          <cell r="CG1279">
            <v>86.25</v>
          </cell>
          <cell r="CH1279">
            <v>76.25</v>
          </cell>
          <cell r="CI1279">
            <v>78</v>
          </cell>
          <cell r="CJ1279">
            <v>82</v>
          </cell>
          <cell r="CK1279" t="str">
            <v/>
          </cell>
          <cell r="CL1279">
            <v>0</v>
          </cell>
          <cell r="CM1279">
            <v>76.17</v>
          </cell>
          <cell r="CN1279">
            <v>83.5</v>
          </cell>
          <cell r="CO1279">
            <v>80</v>
          </cell>
          <cell r="CP1279">
            <v>78</v>
          </cell>
          <cell r="CQ1279" t="str">
            <v/>
          </cell>
          <cell r="CR1279">
            <v>0</v>
          </cell>
          <cell r="CS1279">
            <v>82.08</v>
          </cell>
          <cell r="CT1279">
            <v>89.75</v>
          </cell>
          <cell r="CU1279">
            <v>86.5</v>
          </cell>
          <cell r="CV1279">
            <v>83</v>
          </cell>
          <cell r="CW1279" t="str">
            <v/>
          </cell>
          <cell r="CX1279">
            <v>0</v>
          </cell>
          <cell r="CY1279">
            <v>82.44</v>
          </cell>
          <cell r="CZ1279">
            <v>83.75</v>
          </cell>
          <cell r="DA1279">
            <v>76.75</v>
          </cell>
          <cell r="DB1279">
            <v>83</v>
          </cell>
          <cell r="DC1279" t="str">
            <v/>
          </cell>
          <cell r="DD1279">
            <v>0</v>
          </cell>
          <cell r="DE1279">
            <v>91</v>
          </cell>
          <cell r="DF1279">
            <v>81</v>
          </cell>
          <cell r="DG1279">
            <v>81.75</v>
          </cell>
          <cell r="DH1279">
            <v>88</v>
          </cell>
          <cell r="DI1279" t="str">
            <v/>
          </cell>
          <cell r="DJ1279">
            <v>0</v>
          </cell>
          <cell r="DK1279">
            <v>0</v>
          </cell>
          <cell r="DL1279">
            <v>0</v>
          </cell>
          <cell r="DM1279">
            <v>0</v>
          </cell>
          <cell r="DN1279">
            <v>85</v>
          </cell>
          <cell r="DO1279" t="str">
            <v/>
          </cell>
          <cell r="DP1279">
            <v>0</v>
          </cell>
          <cell r="DQ1279">
            <v>89</v>
          </cell>
          <cell r="DR1279">
            <v>85.5</v>
          </cell>
          <cell r="DS1279">
            <v>91.5</v>
          </cell>
          <cell r="DT1279">
            <v>82</v>
          </cell>
          <cell r="DU1279" t="str">
            <v/>
          </cell>
          <cell r="DV1279">
            <v>0</v>
          </cell>
          <cell r="DW1279">
            <v>91</v>
          </cell>
          <cell r="DX1279">
            <v>86.75</v>
          </cell>
          <cell r="DY1279">
            <v>79.75</v>
          </cell>
          <cell r="DZ1279">
            <v>85</v>
          </cell>
          <cell r="EA1279" t="str">
            <v/>
          </cell>
          <cell r="EB1279">
            <v>0</v>
          </cell>
          <cell r="EC1279">
            <v>79.78</v>
          </cell>
          <cell r="ED1279">
            <v>78.25</v>
          </cell>
          <cell r="EE1279">
            <v>84.25</v>
          </cell>
          <cell r="EF1279">
            <v>77</v>
          </cell>
          <cell r="EG1279" t="str">
            <v/>
          </cell>
          <cell r="EH1279">
            <v>0</v>
          </cell>
          <cell r="EI1279">
            <v>78.5</v>
          </cell>
          <cell r="EJ1279">
            <v>74.75</v>
          </cell>
          <cell r="EK1279">
            <v>74.5</v>
          </cell>
          <cell r="EL1279">
            <v>76</v>
          </cell>
          <cell r="EM1279" t="str">
            <v/>
          </cell>
          <cell r="EN1279">
            <v>0</v>
          </cell>
          <cell r="EO1279">
            <v>78.5</v>
          </cell>
          <cell r="EP1279">
            <v>74.75</v>
          </cell>
          <cell r="EQ1279">
            <v>74.5</v>
          </cell>
          <cell r="ER1279">
            <v>76</v>
          </cell>
          <cell r="ES1279" t="str">
            <v/>
          </cell>
          <cell r="ET1279">
            <v>0</v>
          </cell>
          <cell r="EU1279">
            <v>78.5</v>
          </cell>
          <cell r="EV1279">
            <v>74.75</v>
          </cell>
          <cell r="EW1279">
            <v>74.5</v>
          </cell>
          <cell r="EX1279">
            <v>76</v>
          </cell>
          <cell r="EY1279" t="str">
            <v/>
          </cell>
          <cell r="EZ1279">
            <v>0</v>
          </cell>
          <cell r="FA1279">
            <v>79.33</v>
          </cell>
          <cell r="FB1279">
            <v>71.25</v>
          </cell>
          <cell r="FC1279">
            <v>79</v>
          </cell>
          <cell r="FD1279">
            <v>72</v>
          </cell>
          <cell r="FE1279" t="str">
            <v/>
          </cell>
          <cell r="FF1279">
            <v>0</v>
          </cell>
          <cell r="FG1279">
            <v>79.33</v>
          </cell>
          <cell r="FH1279">
            <v>71.25</v>
          </cell>
          <cell r="FI1279">
            <v>79</v>
          </cell>
          <cell r="FJ1279">
            <v>72</v>
          </cell>
          <cell r="FK1279" t="str">
            <v/>
          </cell>
          <cell r="FL1279">
            <v>0</v>
          </cell>
          <cell r="FM1279">
            <v>79.33</v>
          </cell>
          <cell r="FN1279">
            <v>71.25</v>
          </cell>
          <cell r="FO1279">
            <v>79</v>
          </cell>
          <cell r="FP1279">
            <v>72</v>
          </cell>
          <cell r="FQ1279" t="str">
            <v/>
          </cell>
          <cell r="FR1279">
            <v>0</v>
          </cell>
          <cell r="FS1279">
            <v>79.33</v>
          </cell>
          <cell r="FT1279">
            <v>71.25</v>
          </cell>
          <cell r="FU1279">
            <v>79</v>
          </cell>
          <cell r="FV1279">
            <v>72</v>
          </cell>
          <cell r="FW1279" t="str">
            <v/>
          </cell>
          <cell r="FX1279">
            <v>0</v>
          </cell>
          <cell r="FY1279">
            <v>79.33</v>
          </cell>
          <cell r="FZ1279">
            <v>71.25</v>
          </cell>
          <cell r="GA1279">
            <v>79</v>
          </cell>
          <cell r="GB1279">
            <v>72</v>
          </cell>
          <cell r="GC1279" t="str">
            <v/>
          </cell>
          <cell r="GD1279">
            <v>0</v>
          </cell>
          <cell r="GE1279">
            <v>79.33</v>
          </cell>
          <cell r="GF1279">
            <v>71.25</v>
          </cell>
          <cell r="GG1279">
            <v>79</v>
          </cell>
          <cell r="GH1279">
            <v>72</v>
          </cell>
          <cell r="GI1279" t="str">
            <v/>
          </cell>
          <cell r="GJ1279">
            <v>0</v>
          </cell>
          <cell r="GK1279">
            <v>79.33</v>
          </cell>
          <cell r="GL1279">
            <v>71.25</v>
          </cell>
          <cell r="GM1279">
            <v>79</v>
          </cell>
          <cell r="GN1279">
            <v>72</v>
          </cell>
          <cell r="GO1279" t="str">
            <v/>
          </cell>
          <cell r="GP1279">
            <v>0</v>
          </cell>
          <cell r="GQ1279">
            <v>79.33</v>
          </cell>
          <cell r="GR1279">
            <v>71.25</v>
          </cell>
          <cell r="GS1279">
            <v>79</v>
          </cell>
          <cell r="GT1279">
            <v>72</v>
          </cell>
          <cell r="GU1279" t="str">
            <v/>
          </cell>
          <cell r="GV1279">
            <v>0</v>
          </cell>
          <cell r="GW1279">
            <v>81.92</v>
          </cell>
          <cell r="GX1279">
            <v>78.75</v>
          </cell>
          <cell r="GY1279">
            <v>70</v>
          </cell>
          <cell r="GZ1279">
            <v>78</v>
          </cell>
          <cell r="HA1279" t="str">
            <v>EKO-L</v>
          </cell>
          <cell r="HB1279">
            <v>0</v>
          </cell>
          <cell r="HC1279">
            <v>83.83</v>
          </cell>
          <cell r="HD1279">
            <v>75.75</v>
          </cell>
          <cell r="HE1279">
            <v>77.5</v>
          </cell>
          <cell r="HF1279">
            <v>79</v>
          </cell>
          <cell r="HH1279">
            <v>0</v>
          </cell>
          <cell r="HM1279" t="str">
            <v/>
          </cell>
          <cell r="HN1279" t="str">
            <v/>
          </cell>
          <cell r="HS1279">
            <v>0</v>
          </cell>
          <cell r="HT1279" t="str">
            <v>PKN</v>
          </cell>
          <cell r="HU1279">
            <v>0</v>
          </cell>
          <cell r="HV1279" t="str">
            <v>IND</v>
          </cell>
          <cell r="HW1279">
            <v>0</v>
          </cell>
          <cell r="HX1279" t="str">
            <v>MAT-W</v>
          </cell>
          <cell r="HY1279">
            <v>0</v>
          </cell>
          <cell r="HZ1279" t="str">
            <v>SEJ-W</v>
          </cell>
          <cell r="IA1279">
            <v>0</v>
          </cell>
          <cell r="IB1279" t="str">
            <v>IGR-W</v>
          </cell>
          <cell r="IC1279">
            <v>0</v>
          </cell>
          <cell r="ID1279" t="str">
            <v>SBO</v>
          </cell>
          <cell r="IE1279">
            <v>0</v>
          </cell>
          <cell r="IF1279" t="str">
            <v>PJO</v>
          </cell>
          <cell r="IG1279">
            <v>0</v>
          </cell>
          <cell r="IH1279" t="str">
            <v>PRA</v>
          </cell>
          <cell r="II1279">
            <v>0</v>
          </cell>
          <cell r="IJ1279" t="str">
            <v>JAW</v>
          </cell>
          <cell r="IK1279">
            <v>0</v>
          </cell>
          <cell r="IL1279" t="str">
            <v>ARB</v>
          </cell>
          <cell r="IM1279">
            <v>0</v>
          </cell>
          <cell r="IN1279" t="str">
            <v>PKM</v>
          </cell>
          <cell r="IO1279">
            <v>0</v>
          </cell>
          <cell r="IP1279" t="str">
            <v>MAT-P</v>
          </cell>
          <cell r="IQ1279">
            <v>0</v>
          </cell>
          <cell r="IR1279" t="str">
            <v>BIO-P</v>
          </cell>
          <cell r="IS1279">
            <v>0</v>
          </cell>
          <cell r="IT1279" t="str">
            <v>FIS-P</v>
          </cell>
          <cell r="IU1279">
            <v>0</v>
          </cell>
          <cell r="IV1279" t="str">
            <v>KIM-P</v>
          </cell>
          <cell r="IW1279">
            <v>0</v>
          </cell>
          <cell r="IX1279" t="str">
            <v>EKO-L</v>
          </cell>
          <cell r="IY1279">
            <v>0</v>
          </cell>
          <cell r="JA1279">
            <v>0</v>
          </cell>
        </row>
        <row r="1280">
          <cell r="AB1280" t="str">
            <v/>
          </cell>
          <cell r="AC1280">
            <v>11</v>
          </cell>
          <cell r="AI1280" t="str">
            <v/>
          </cell>
          <cell r="AJ1280">
            <v>0</v>
          </cell>
          <cell r="AK1280">
            <v>83.25</v>
          </cell>
          <cell r="AL1280">
            <v>84.5</v>
          </cell>
          <cell r="AM1280">
            <v>88</v>
          </cell>
          <cell r="AN1280">
            <v>80</v>
          </cell>
          <cell r="AO1280" t="str">
            <v/>
          </cell>
          <cell r="AP1280">
            <v>0</v>
          </cell>
          <cell r="AQ1280">
            <v>85</v>
          </cell>
          <cell r="AR1280">
            <v>0</v>
          </cell>
          <cell r="AS1280">
            <v>78.5</v>
          </cell>
          <cell r="AT1280">
            <v>81</v>
          </cell>
          <cell r="AU1280" t="str">
            <v/>
          </cell>
          <cell r="AV1280">
            <v>0</v>
          </cell>
          <cell r="AW1280">
            <v>81.83</v>
          </cell>
          <cell r="AX1280">
            <v>84</v>
          </cell>
          <cell r="AY1280">
            <v>88</v>
          </cell>
          <cell r="AZ1280">
            <v>80</v>
          </cell>
          <cell r="BA1280" t="str">
            <v/>
          </cell>
          <cell r="BB1280">
            <v>0</v>
          </cell>
          <cell r="BC1280">
            <v>86.75</v>
          </cell>
          <cell r="BD1280">
            <v>84.5</v>
          </cell>
          <cell r="BE1280">
            <v>88</v>
          </cell>
          <cell r="BF1280">
            <v>82</v>
          </cell>
          <cell r="BG1280" t="str">
            <v/>
          </cell>
          <cell r="BH1280">
            <v>0</v>
          </cell>
          <cell r="BI1280">
            <v>84.33</v>
          </cell>
          <cell r="BJ1280">
            <v>80</v>
          </cell>
          <cell r="BK1280">
            <v>77.75</v>
          </cell>
          <cell r="BL1280">
            <v>78</v>
          </cell>
          <cell r="BM1280" t="str">
            <v/>
          </cell>
          <cell r="BN1280">
            <v>0</v>
          </cell>
          <cell r="BO1280">
            <v>81.13</v>
          </cell>
          <cell r="BP1280">
            <v>78.25</v>
          </cell>
          <cell r="BQ1280">
            <v>77.75</v>
          </cell>
          <cell r="BR1280">
            <v>85</v>
          </cell>
          <cell r="BS1280" t="str">
            <v/>
          </cell>
          <cell r="BT1280">
            <v>0</v>
          </cell>
          <cell r="BU1280">
            <v>86.5</v>
          </cell>
          <cell r="BV1280">
            <v>84.25</v>
          </cell>
          <cell r="BW1280">
            <v>88.5</v>
          </cell>
          <cell r="BX1280">
            <v>88</v>
          </cell>
          <cell r="BY1280" t="str">
            <v/>
          </cell>
          <cell r="BZ1280">
            <v>0</v>
          </cell>
          <cell r="CA1280">
            <v>86.78</v>
          </cell>
          <cell r="CB1280">
            <v>81.75</v>
          </cell>
          <cell r="CC1280">
            <v>81</v>
          </cell>
          <cell r="CD1280">
            <v>82</v>
          </cell>
          <cell r="CE1280" t="str">
            <v/>
          </cell>
          <cell r="CF1280">
            <v>0</v>
          </cell>
          <cell r="CG1280">
            <v>86.25</v>
          </cell>
          <cell r="CH1280">
            <v>76.25</v>
          </cell>
          <cell r="CI1280">
            <v>78</v>
          </cell>
          <cell r="CJ1280">
            <v>82</v>
          </cell>
          <cell r="CK1280" t="str">
            <v/>
          </cell>
          <cell r="CL1280">
            <v>0</v>
          </cell>
          <cell r="CM1280">
            <v>76.17</v>
          </cell>
          <cell r="CN1280">
            <v>83.5</v>
          </cell>
          <cell r="CO1280">
            <v>80</v>
          </cell>
          <cell r="CP1280">
            <v>78</v>
          </cell>
          <cell r="CQ1280" t="str">
            <v/>
          </cell>
          <cell r="CR1280">
            <v>0</v>
          </cell>
          <cell r="CS1280">
            <v>82.08</v>
          </cell>
          <cell r="CT1280">
            <v>89.75</v>
          </cell>
          <cell r="CU1280">
            <v>86.5</v>
          </cell>
          <cell r="CV1280">
            <v>83</v>
          </cell>
          <cell r="CW1280" t="str">
            <v/>
          </cell>
          <cell r="CX1280">
            <v>0</v>
          </cell>
          <cell r="CY1280">
            <v>82.44</v>
          </cell>
          <cell r="CZ1280">
            <v>83.75</v>
          </cell>
          <cell r="DA1280">
            <v>76.75</v>
          </cell>
          <cell r="DB1280">
            <v>83</v>
          </cell>
          <cell r="DC1280" t="str">
            <v/>
          </cell>
          <cell r="DD1280">
            <v>0</v>
          </cell>
          <cell r="DE1280">
            <v>91</v>
          </cell>
          <cell r="DF1280">
            <v>81</v>
          </cell>
          <cell r="DG1280">
            <v>81.75</v>
          </cell>
          <cell r="DH1280">
            <v>88</v>
          </cell>
          <cell r="DI1280" t="str">
            <v/>
          </cell>
          <cell r="DJ1280">
            <v>0</v>
          </cell>
          <cell r="DK1280">
            <v>0</v>
          </cell>
          <cell r="DL1280">
            <v>0</v>
          </cell>
          <cell r="DM1280">
            <v>0</v>
          </cell>
          <cell r="DN1280">
            <v>85</v>
          </cell>
          <cell r="DO1280" t="str">
            <v/>
          </cell>
          <cell r="DP1280">
            <v>0</v>
          </cell>
          <cell r="DQ1280">
            <v>89</v>
          </cell>
          <cell r="DR1280">
            <v>85.5</v>
          </cell>
          <cell r="DS1280">
            <v>91.5</v>
          </cell>
          <cell r="DT1280">
            <v>82</v>
          </cell>
          <cell r="DU1280" t="str">
            <v/>
          </cell>
          <cell r="DV1280">
            <v>0</v>
          </cell>
          <cell r="DW1280">
            <v>91</v>
          </cell>
          <cell r="DX1280">
            <v>86.75</v>
          </cell>
          <cell r="DY1280">
            <v>79.75</v>
          </cell>
          <cell r="DZ1280">
            <v>85</v>
          </cell>
          <cell r="EA1280" t="str">
            <v/>
          </cell>
          <cell r="EB1280">
            <v>0</v>
          </cell>
          <cell r="EC1280">
            <v>79.78</v>
          </cell>
          <cell r="ED1280">
            <v>78.25</v>
          </cell>
          <cell r="EE1280">
            <v>84.25</v>
          </cell>
          <cell r="EF1280">
            <v>77</v>
          </cell>
          <cell r="EG1280" t="str">
            <v/>
          </cell>
          <cell r="EH1280">
            <v>0</v>
          </cell>
          <cell r="EI1280">
            <v>78.5</v>
          </cell>
          <cell r="EJ1280">
            <v>74.75</v>
          </cell>
          <cell r="EK1280">
            <v>74.5</v>
          </cell>
          <cell r="EL1280">
            <v>76</v>
          </cell>
          <cell r="EM1280" t="str">
            <v/>
          </cell>
          <cell r="EN1280">
            <v>0</v>
          </cell>
          <cell r="EO1280">
            <v>78.5</v>
          </cell>
          <cell r="EP1280">
            <v>74.75</v>
          </cell>
          <cell r="EQ1280">
            <v>74.5</v>
          </cell>
          <cell r="ER1280">
            <v>76</v>
          </cell>
          <cell r="ES1280" t="str">
            <v/>
          </cell>
          <cell r="ET1280">
            <v>0</v>
          </cell>
          <cell r="EU1280">
            <v>78.5</v>
          </cell>
          <cell r="EV1280">
            <v>74.75</v>
          </cell>
          <cell r="EW1280">
            <v>74.5</v>
          </cell>
          <cell r="EX1280">
            <v>76</v>
          </cell>
          <cell r="EY1280" t="str">
            <v/>
          </cell>
          <cell r="EZ1280">
            <v>0</v>
          </cell>
          <cell r="FA1280">
            <v>79.33</v>
          </cell>
          <cell r="FB1280">
            <v>71.25</v>
          </cell>
          <cell r="FC1280">
            <v>79</v>
          </cell>
          <cell r="FD1280">
            <v>72</v>
          </cell>
          <cell r="FE1280" t="str">
            <v/>
          </cell>
          <cell r="FF1280">
            <v>0</v>
          </cell>
          <cell r="FG1280">
            <v>79.33</v>
          </cell>
          <cell r="FH1280">
            <v>71.25</v>
          </cell>
          <cell r="FI1280">
            <v>79</v>
          </cell>
          <cell r="FJ1280">
            <v>72</v>
          </cell>
          <cell r="FK1280" t="str">
            <v/>
          </cell>
          <cell r="FL1280">
            <v>0</v>
          </cell>
          <cell r="FM1280">
            <v>79.33</v>
          </cell>
          <cell r="FN1280">
            <v>71.25</v>
          </cell>
          <cell r="FO1280">
            <v>79</v>
          </cell>
          <cell r="FP1280">
            <v>72</v>
          </cell>
          <cell r="FQ1280" t="str">
            <v/>
          </cell>
          <cell r="FR1280">
            <v>0</v>
          </cell>
          <cell r="FS1280">
            <v>79.33</v>
          </cell>
          <cell r="FT1280">
            <v>71.25</v>
          </cell>
          <cell r="FU1280">
            <v>79</v>
          </cell>
          <cell r="FV1280">
            <v>72</v>
          </cell>
          <cell r="FW1280" t="str">
            <v/>
          </cell>
          <cell r="FX1280">
            <v>0</v>
          </cell>
          <cell r="FY1280">
            <v>79.33</v>
          </cell>
          <cell r="FZ1280">
            <v>71.25</v>
          </cell>
          <cell r="GA1280">
            <v>79</v>
          </cell>
          <cell r="GB1280">
            <v>72</v>
          </cell>
          <cell r="GC1280" t="str">
            <v/>
          </cell>
          <cell r="GD1280">
            <v>0</v>
          </cell>
          <cell r="GE1280">
            <v>79.33</v>
          </cell>
          <cell r="GF1280">
            <v>71.25</v>
          </cell>
          <cell r="GG1280">
            <v>79</v>
          </cell>
          <cell r="GH1280">
            <v>72</v>
          </cell>
          <cell r="GI1280" t="str">
            <v/>
          </cell>
          <cell r="GJ1280">
            <v>0</v>
          </cell>
          <cell r="GK1280">
            <v>79.33</v>
          </cell>
          <cell r="GL1280">
            <v>71.25</v>
          </cell>
          <cell r="GM1280">
            <v>79</v>
          </cell>
          <cell r="GN1280">
            <v>72</v>
          </cell>
          <cell r="GO1280" t="str">
            <v/>
          </cell>
          <cell r="GP1280">
            <v>0</v>
          </cell>
          <cell r="GQ1280">
            <v>79.33</v>
          </cell>
          <cell r="GR1280">
            <v>71.25</v>
          </cell>
          <cell r="GS1280">
            <v>79</v>
          </cell>
          <cell r="GT1280">
            <v>72</v>
          </cell>
          <cell r="GU1280" t="str">
            <v/>
          </cell>
          <cell r="GV1280">
            <v>0</v>
          </cell>
          <cell r="GW1280">
            <v>81.92</v>
          </cell>
          <cell r="GX1280">
            <v>78.75</v>
          </cell>
          <cell r="GY1280">
            <v>70</v>
          </cell>
          <cell r="GZ1280">
            <v>78</v>
          </cell>
          <cell r="HA1280" t="str">
            <v>EKO-L</v>
          </cell>
          <cell r="HB1280">
            <v>0</v>
          </cell>
          <cell r="HC1280">
            <v>83.83</v>
          </cell>
          <cell r="HD1280">
            <v>75.75</v>
          </cell>
          <cell r="HE1280">
            <v>77.5</v>
          </cell>
          <cell r="HF1280">
            <v>79</v>
          </cell>
          <cell r="HH1280">
            <v>0</v>
          </cell>
          <cell r="HM1280" t="str">
            <v/>
          </cell>
          <cell r="HN1280" t="str">
            <v/>
          </cell>
          <cell r="HS1280">
            <v>0</v>
          </cell>
          <cell r="HT1280" t="str">
            <v>PKN</v>
          </cell>
          <cell r="HU1280">
            <v>0</v>
          </cell>
          <cell r="HV1280" t="str">
            <v>IND</v>
          </cell>
          <cell r="HW1280">
            <v>0</v>
          </cell>
          <cell r="HX1280" t="str">
            <v>MAT-W</v>
          </cell>
          <cell r="HY1280">
            <v>0</v>
          </cell>
          <cell r="HZ1280" t="str">
            <v>SEJ-W</v>
          </cell>
          <cell r="IA1280">
            <v>0</v>
          </cell>
          <cell r="IB1280" t="str">
            <v>IGR-W</v>
          </cell>
          <cell r="IC1280">
            <v>0</v>
          </cell>
          <cell r="ID1280" t="str">
            <v>SBO</v>
          </cell>
          <cell r="IE1280">
            <v>0</v>
          </cell>
          <cell r="IF1280" t="str">
            <v>PJO</v>
          </cell>
          <cell r="IG1280">
            <v>0</v>
          </cell>
          <cell r="IH1280" t="str">
            <v>PRA</v>
          </cell>
          <cell r="II1280">
            <v>0</v>
          </cell>
          <cell r="IJ1280" t="str">
            <v>JAW</v>
          </cell>
          <cell r="IK1280">
            <v>0</v>
          </cell>
          <cell r="IL1280" t="str">
            <v>ARB</v>
          </cell>
          <cell r="IM1280">
            <v>0</v>
          </cell>
          <cell r="IN1280" t="str">
            <v>PKM</v>
          </cell>
          <cell r="IO1280">
            <v>0</v>
          </cell>
          <cell r="IP1280" t="str">
            <v>MAT-P</v>
          </cell>
          <cell r="IQ1280">
            <v>0</v>
          </cell>
          <cell r="IR1280" t="str">
            <v>BIO-P</v>
          </cell>
          <cell r="IS1280">
            <v>0</v>
          </cell>
          <cell r="IT1280" t="str">
            <v>FIS-P</v>
          </cell>
          <cell r="IU1280">
            <v>0</v>
          </cell>
          <cell r="IV1280" t="str">
            <v>KIM-P</v>
          </cell>
          <cell r="IW1280">
            <v>0</v>
          </cell>
          <cell r="IX1280" t="str">
            <v>EKO-L</v>
          </cell>
          <cell r="IY1280">
            <v>0</v>
          </cell>
          <cell r="JA1280">
            <v>0</v>
          </cell>
        </row>
        <row r="1281">
          <cell r="AB1281" t="str">
            <v/>
          </cell>
          <cell r="AC1281">
            <v>12</v>
          </cell>
          <cell r="AI1281" t="str">
            <v/>
          </cell>
          <cell r="AJ1281">
            <v>0</v>
          </cell>
          <cell r="AK1281">
            <v>83.25</v>
          </cell>
          <cell r="AL1281">
            <v>84.5</v>
          </cell>
          <cell r="AM1281">
            <v>88</v>
          </cell>
          <cell r="AN1281">
            <v>80</v>
          </cell>
          <cell r="AO1281" t="str">
            <v/>
          </cell>
          <cell r="AP1281">
            <v>0</v>
          </cell>
          <cell r="AQ1281">
            <v>85</v>
          </cell>
          <cell r="AR1281">
            <v>0</v>
          </cell>
          <cell r="AS1281">
            <v>78.5</v>
          </cell>
          <cell r="AT1281">
            <v>81</v>
          </cell>
          <cell r="AU1281" t="str">
            <v/>
          </cell>
          <cell r="AV1281">
            <v>0</v>
          </cell>
          <cell r="AW1281">
            <v>81.83</v>
          </cell>
          <cell r="AX1281">
            <v>84</v>
          </cell>
          <cell r="AY1281">
            <v>88</v>
          </cell>
          <cell r="AZ1281">
            <v>80</v>
          </cell>
          <cell r="BA1281" t="str">
            <v/>
          </cell>
          <cell r="BB1281">
            <v>0</v>
          </cell>
          <cell r="BC1281">
            <v>86.75</v>
          </cell>
          <cell r="BD1281">
            <v>84.5</v>
          </cell>
          <cell r="BE1281">
            <v>88</v>
          </cell>
          <cell r="BF1281">
            <v>82</v>
          </cell>
          <cell r="BG1281" t="str">
            <v/>
          </cell>
          <cell r="BH1281">
            <v>0</v>
          </cell>
          <cell r="BI1281">
            <v>84.33</v>
          </cell>
          <cell r="BJ1281">
            <v>80</v>
          </cell>
          <cell r="BK1281">
            <v>77.75</v>
          </cell>
          <cell r="BL1281">
            <v>78</v>
          </cell>
          <cell r="BM1281" t="str">
            <v/>
          </cell>
          <cell r="BN1281">
            <v>0</v>
          </cell>
          <cell r="BO1281">
            <v>81.13</v>
          </cell>
          <cell r="BP1281">
            <v>78.25</v>
          </cell>
          <cell r="BQ1281">
            <v>77.75</v>
          </cell>
          <cell r="BR1281">
            <v>85</v>
          </cell>
          <cell r="BS1281" t="str">
            <v/>
          </cell>
          <cell r="BT1281">
            <v>0</v>
          </cell>
          <cell r="BU1281">
            <v>86.5</v>
          </cell>
          <cell r="BV1281">
            <v>84.25</v>
          </cell>
          <cell r="BW1281">
            <v>88.5</v>
          </cell>
          <cell r="BX1281">
            <v>88</v>
          </cell>
          <cell r="BY1281" t="str">
            <v/>
          </cell>
          <cell r="BZ1281">
            <v>0</v>
          </cell>
          <cell r="CA1281">
            <v>86.78</v>
          </cell>
          <cell r="CB1281">
            <v>81.75</v>
          </cell>
          <cell r="CC1281">
            <v>81</v>
          </cell>
          <cell r="CD1281">
            <v>82</v>
          </cell>
          <cell r="CE1281" t="str">
            <v/>
          </cell>
          <cell r="CF1281">
            <v>0</v>
          </cell>
          <cell r="CG1281">
            <v>86.25</v>
          </cell>
          <cell r="CH1281">
            <v>76.25</v>
          </cell>
          <cell r="CI1281">
            <v>78</v>
          </cell>
          <cell r="CJ1281">
            <v>82</v>
          </cell>
          <cell r="CK1281" t="str">
            <v/>
          </cell>
          <cell r="CL1281">
            <v>0</v>
          </cell>
          <cell r="CM1281">
            <v>76.17</v>
          </cell>
          <cell r="CN1281">
            <v>83.5</v>
          </cell>
          <cell r="CO1281">
            <v>80</v>
          </cell>
          <cell r="CP1281">
            <v>78</v>
          </cell>
          <cell r="CQ1281" t="str">
            <v/>
          </cell>
          <cell r="CR1281">
            <v>0</v>
          </cell>
          <cell r="CS1281">
            <v>82.08</v>
          </cell>
          <cell r="CT1281">
            <v>89.75</v>
          </cell>
          <cell r="CU1281">
            <v>86.5</v>
          </cell>
          <cell r="CV1281">
            <v>83</v>
          </cell>
          <cell r="CW1281" t="str">
            <v/>
          </cell>
          <cell r="CX1281">
            <v>0</v>
          </cell>
          <cell r="CY1281">
            <v>82.44</v>
          </cell>
          <cell r="CZ1281">
            <v>83.75</v>
          </cell>
          <cell r="DA1281">
            <v>76.75</v>
          </cell>
          <cell r="DB1281">
            <v>83</v>
          </cell>
          <cell r="DC1281" t="str">
            <v/>
          </cell>
          <cell r="DD1281">
            <v>0</v>
          </cell>
          <cell r="DE1281">
            <v>91</v>
          </cell>
          <cell r="DF1281">
            <v>81</v>
          </cell>
          <cell r="DG1281">
            <v>81.75</v>
          </cell>
          <cell r="DH1281">
            <v>88</v>
          </cell>
          <cell r="DI1281" t="str">
            <v/>
          </cell>
          <cell r="DJ1281">
            <v>0</v>
          </cell>
          <cell r="DK1281">
            <v>0</v>
          </cell>
          <cell r="DL1281">
            <v>0</v>
          </cell>
          <cell r="DM1281">
            <v>0</v>
          </cell>
          <cell r="DN1281">
            <v>85</v>
          </cell>
          <cell r="DO1281" t="str">
            <v/>
          </cell>
          <cell r="DP1281">
            <v>0</v>
          </cell>
          <cell r="DQ1281">
            <v>89</v>
          </cell>
          <cell r="DR1281">
            <v>85.5</v>
          </cell>
          <cell r="DS1281">
            <v>91.5</v>
          </cell>
          <cell r="DT1281">
            <v>82</v>
          </cell>
          <cell r="DU1281" t="str">
            <v/>
          </cell>
          <cell r="DV1281">
            <v>0</v>
          </cell>
          <cell r="DW1281">
            <v>91</v>
          </cell>
          <cell r="DX1281">
            <v>86.75</v>
          </cell>
          <cell r="DY1281">
            <v>79.75</v>
          </cell>
          <cell r="DZ1281">
            <v>85</v>
          </cell>
          <cell r="EA1281" t="str">
            <v/>
          </cell>
          <cell r="EB1281">
            <v>0</v>
          </cell>
          <cell r="EC1281">
            <v>79.78</v>
          </cell>
          <cell r="ED1281">
            <v>78.25</v>
          </cell>
          <cell r="EE1281">
            <v>84.25</v>
          </cell>
          <cell r="EF1281">
            <v>77</v>
          </cell>
          <cell r="EG1281" t="str">
            <v/>
          </cell>
          <cell r="EH1281">
            <v>0</v>
          </cell>
          <cell r="EI1281">
            <v>78.5</v>
          </cell>
          <cell r="EJ1281">
            <v>74.75</v>
          </cell>
          <cell r="EK1281">
            <v>74.5</v>
          </cell>
          <cell r="EL1281">
            <v>76</v>
          </cell>
          <cell r="EM1281" t="str">
            <v/>
          </cell>
          <cell r="EN1281">
            <v>0</v>
          </cell>
          <cell r="EO1281">
            <v>78.5</v>
          </cell>
          <cell r="EP1281">
            <v>74.75</v>
          </cell>
          <cell r="EQ1281">
            <v>74.5</v>
          </cell>
          <cell r="ER1281">
            <v>76</v>
          </cell>
          <cell r="ES1281" t="str">
            <v/>
          </cell>
          <cell r="ET1281">
            <v>0</v>
          </cell>
          <cell r="EU1281">
            <v>78.5</v>
          </cell>
          <cell r="EV1281">
            <v>74.75</v>
          </cell>
          <cell r="EW1281">
            <v>74.5</v>
          </cell>
          <cell r="EX1281">
            <v>76</v>
          </cell>
          <cell r="EY1281" t="str">
            <v/>
          </cell>
          <cell r="EZ1281">
            <v>0</v>
          </cell>
          <cell r="FA1281">
            <v>79.33</v>
          </cell>
          <cell r="FB1281">
            <v>71.25</v>
          </cell>
          <cell r="FC1281">
            <v>79</v>
          </cell>
          <cell r="FD1281">
            <v>72</v>
          </cell>
          <cell r="FE1281" t="str">
            <v/>
          </cell>
          <cell r="FF1281">
            <v>0</v>
          </cell>
          <cell r="FG1281">
            <v>79.33</v>
          </cell>
          <cell r="FH1281">
            <v>71.25</v>
          </cell>
          <cell r="FI1281">
            <v>79</v>
          </cell>
          <cell r="FJ1281">
            <v>72</v>
          </cell>
          <cell r="FK1281" t="str">
            <v/>
          </cell>
          <cell r="FL1281">
            <v>0</v>
          </cell>
          <cell r="FM1281">
            <v>79.33</v>
          </cell>
          <cell r="FN1281">
            <v>71.25</v>
          </cell>
          <cell r="FO1281">
            <v>79</v>
          </cell>
          <cell r="FP1281">
            <v>72</v>
          </cell>
          <cell r="FQ1281" t="str">
            <v/>
          </cell>
          <cell r="FR1281">
            <v>0</v>
          </cell>
          <cell r="FS1281">
            <v>79.33</v>
          </cell>
          <cell r="FT1281">
            <v>71.25</v>
          </cell>
          <cell r="FU1281">
            <v>79</v>
          </cell>
          <cell r="FV1281">
            <v>72</v>
          </cell>
          <cell r="FW1281" t="str">
            <v/>
          </cell>
          <cell r="FX1281">
            <v>0</v>
          </cell>
          <cell r="FY1281">
            <v>79.33</v>
          </cell>
          <cell r="FZ1281">
            <v>71.25</v>
          </cell>
          <cell r="GA1281">
            <v>79</v>
          </cell>
          <cell r="GB1281">
            <v>72</v>
          </cell>
          <cell r="GC1281" t="str">
            <v/>
          </cell>
          <cell r="GD1281">
            <v>0</v>
          </cell>
          <cell r="GE1281">
            <v>79.33</v>
          </cell>
          <cell r="GF1281">
            <v>71.25</v>
          </cell>
          <cell r="GG1281">
            <v>79</v>
          </cell>
          <cell r="GH1281">
            <v>72</v>
          </cell>
          <cell r="GI1281" t="str">
            <v/>
          </cell>
          <cell r="GJ1281">
            <v>0</v>
          </cell>
          <cell r="GK1281">
            <v>79.33</v>
          </cell>
          <cell r="GL1281">
            <v>71.25</v>
          </cell>
          <cell r="GM1281">
            <v>79</v>
          </cell>
          <cell r="GN1281">
            <v>72</v>
          </cell>
          <cell r="GO1281" t="str">
            <v/>
          </cell>
          <cell r="GP1281">
            <v>0</v>
          </cell>
          <cell r="GQ1281">
            <v>79.33</v>
          </cell>
          <cell r="GR1281">
            <v>71.25</v>
          </cell>
          <cell r="GS1281">
            <v>79</v>
          </cell>
          <cell r="GT1281">
            <v>72</v>
          </cell>
          <cell r="GU1281" t="str">
            <v/>
          </cell>
          <cell r="GV1281">
            <v>0</v>
          </cell>
          <cell r="GW1281">
            <v>81.92</v>
          </cell>
          <cell r="GX1281">
            <v>78.75</v>
          </cell>
          <cell r="GY1281">
            <v>70</v>
          </cell>
          <cell r="GZ1281">
            <v>78</v>
          </cell>
          <cell r="HA1281" t="str">
            <v>EKO-L</v>
          </cell>
          <cell r="HB1281">
            <v>0</v>
          </cell>
          <cell r="HC1281">
            <v>83.83</v>
          </cell>
          <cell r="HD1281">
            <v>75.75</v>
          </cell>
          <cell r="HE1281">
            <v>77.5</v>
          </cell>
          <cell r="HF1281">
            <v>79</v>
          </cell>
          <cell r="HH1281">
            <v>0</v>
          </cell>
          <cell r="HM1281" t="str">
            <v/>
          </cell>
          <cell r="HN1281" t="str">
            <v/>
          </cell>
          <cell r="HS1281">
            <v>0</v>
          </cell>
          <cell r="HT1281" t="str">
            <v>PKN</v>
          </cell>
          <cell r="HU1281">
            <v>0</v>
          </cell>
          <cell r="HV1281" t="str">
            <v>IND</v>
          </cell>
          <cell r="HW1281">
            <v>0</v>
          </cell>
          <cell r="HX1281" t="str">
            <v>MAT-W</v>
          </cell>
          <cell r="HY1281">
            <v>0</v>
          </cell>
          <cell r="HZ1281" t="str">
            <v>SEJ-W</v>
          </cell>
          <cell r="IA1281">
            <v>0</v>
          </cell>
          <cell r="IB1281" t="str">
            <v>IGR-W</v>
          </cell>
          <cell r="IC1281">
            <v>0</v>
          </cell>
          <cell r="ID1281" t="str">
            <v>SBO</v>
          </cell>
          <cell r="IE1281">
            <v>0</v>
          </cell>
          <cell r="IF1281" t="str">
            <v>PJO</v>
          </cell>
          <cell r="IG1281">
            <v>0</v>
          </cell>
          <cell r="IH1281" t="str">
            <v>PRA</v>
          </cell>
          <cell r="II1281">
            <v>0</v>
          </cell>
          <cell r="IJ1281" t="str">
            <v>JAW</v>
          </cell>
          <cell r="IK1281">
            <v>0</v>
          </cell>
          <cell r="IL1281" t="str">
            <v>ARB</v>
          </cell>
          <cell r="IM1281">
            <v>0</v>
          </cell>
          <cell r="IN1281" t="str">
            <v>PKM</v>
          </cell>
          <cell r="IO1281">
            <v>0</v>
          </cell>
          <cell r="IP1281" t="str">
            <v>MAT-P</v>
          </cell>
          <cell r="IQ1281">
            <v>0</v>
          </cell>
          <cell r="IR1281" t="str">
            <v>BIO-P</v>
          </cell>
          <cell r="IS1281">
            <v>0</v>
          </cell>
          <cell r="IT1281" t="str">
            <v>FIS-P</v>
          </cell>
          <cell r="IU1281">
            <v>0</v>
          </cell>
          <cell r="IV1281" t="str">
            <v>KIM-P</v>
          </cell>
          <cell r="IW1281">
            <v>0</v>
          </cell>
          <cell r="IX1281" t="str">
            <v>EKO-L</v>
          </cell>
          <cell r="IY1281">
            <v>0</v>
          </cell>
          <cell r="JA1281">
            <v>0</v>
          </cell>
        </row>
        <row r="1282">
          <cell r="AB1282" t="str">
            <v/>
          </cell>
          <cell r="AC1282">
            <v>13</v>
          </cell>
          <cell r="AI1282" t="str">
            <v/>
          </cell>
          <cell r="AJ1282">
            <v>0</v>
          </cell>
          <cell r="AK1282">
            <v>83.25</v>
          </cell>
          <cell r="AL1282">
            <v>84.5</v>
          </cell>
          <cell r="AM1282">
            <v>88</v>
          </cell>
          <cell r="AN1282">
            <v>80</v>
          </cell>
          <cell r="AO1282" t="str">
            <v/>
          </cell>
          <cell r="AP1282">
            <v>0</v>
          </cell>
          <cell r="AQ1282">
            <v>85</v>
          </cell>
          <cell r="AR1282">
            <v>0</v>
          </cell>
          <cell r="AS1282">
            <v>78.5</v>
          </cell>
          <cell r="AT1282">
            <v>81</v>
          </cell>
          <cell r="AU1282" t="str">
            <v/>
          </cell>
          <cell r="AV1282">
            <v>0</v>
          </cell>
          <cell r="AW1282">
            <v>81.83</v>
          </cell>
          <cell r="AX1282">
            <v>84</v>
          </cell>
          <cell r="AY1282">
            <v>88</v>
          </cell>
          <cell r="AZ1282">
            <v>80</v>
          </cell>
          <cell r="BA1282" t="str">
            <v/>
          </cell>
          <cell r="BB1282">
            <v>0</v>
          </cell>
          <cell r="BC1282">
            <v>86.75</v>
          </cell>
          <cell r="BD1282">
            <v>84.5</v>
          </cell>
          <cell r="BE1282">
            <v>88</v>
          </cell>
          <cell r="BF1282">
            <v>82</v>
          </cell>
          <cell r="BG1282" t="str">
            <v/>
          </cell>
          <cell r="BH1282">
            <v>0</v>
          </cell>
          <cell r="BI1282">
            <v>84.33</v>
          </cell>
          <cell r="BJ1282">
            <v>80</v>
          </cell>
          <cell r="BK1282">
            <v>77.75</v>
          </cell>
          <cell r="BL1282">
            <v>78</v>
          </cell>
          <cell r="BM1282" t="str">
            <v/>
          </cell>
          <cell r="BN1282">
            <v>0</v>
          </cell>
          <cell r="BO1282">
            <v>81.13</v>
          </cell>
          <cell r="BP1282">
            <v>78.25</v>
          </cell>
          <cell r="BQ1282">
            <v>77.75</v>
          </cell>
          <cell r="BR1282">
            <v>85</v>
          </cell>
          <cell r="BS1282" t="str">
            <v/>
          </cell>
          <cell r="BT1282">
            <v>0</v>
          </cell>
          <cell r="BU1282">
            <v>86.5</v>
          </cell>
          <cell r="BV1282">
            <v>84.25</v>
          </cell>
          <cell r="BW1282">
            <v>88.5</v>
          </cell>
          <cell r="BX1282">
            <v>88</v>
          </cell>
          <cell r="BY1282" t="str">
            <v/>
          </cell>
          <cell r="BZ1282">
            <v>0</v>
          </cell>
          <cell r="CA1282">
            <v>86.78</v>
          </cell>
          <cell r="CB1282">
            <v>81.75</v>
          </cell>
          <cell r="CC1282">
            <v>81</v>
          </cell>
          <cell r="CD1282">
            <v>82</v>
          </cell>
          <cell r="CE1282" t="str">
            <v/>
          </cell>
          <cell r="CF1282">
            <v>0</v>
          </cell>
          <cell r="CG1282">
            <v>86.25</v>
          </cell>
          <cell r="CH1282">
            <v>76.25</v>
          </cell>
          <cell r="CI1282">
            <v>78</v>
          </cell>
          <cell r="CJ1282">
            <v>82</v>
          </cell>
          <cell r="CK1282" t="str">
            <v/>
          </cell>
          <cell r="CL1282">
            <v>0</v>
          </cell>
          <cell r="CM1282">
            <v>76.17</v>
          </cell>
          <cell r="CN1282">
            <v>83.5</v>
          </cell>
          <cell r="CO1282">
            <v>80</v>
          </cell>
          <cell r="CP1282">
            <v>78</v>
          </cell>
          <cell r="CQ1282" t="str">
            <v/>
          </cell>
          <cell r="CR1282">
            <v>0</v>
          </cell>
          <cell r="CS1282">
            <v>82.08</v>
          </cell>
          <cell r="CT1282">
            <v>89.75</v>
          </cell>
          <cell r="CU1282">
            <v>86.5</v>
          </cell>
          <cell r="CV1282">
            <v>83</v>
          </cell>
          <cell r="CW1282" t="str">
            <v/>
          </cell>
          <cell r="CX1282">
            <v>0</v>
          </cell>
          <cell r="CY1282">
            <v>82.44</v>
          </cell>
          <cell r="CZ1282">
            <v>83.75</v>
          </cell>
          <cell r="DA1282">
            <v>76.75</v>
          </cell>
          <cell r="DB1282">
            <v>83</v>
          </cell>
          <cell r="DC1282" t="str">
            <v/>
          </cell>
          <cell r="DD1282">
            <v>0</v>
          </cell>
          <cell r="DE1282">
            <v>91</v>
          </cell>
          <cell r="DF1282">
            <v>81</v>
          </cell>
          <cell r="DG1282">
            <v>81.75</v>
          </cell>
          <cell r="DH1282">
            <v>88</v>
          </cell>
          <cell r="DI1282" t="str">
            <v/>
          </cell>
          <cell r="DJ1282">
            <v>0</v>
          </cell>
          <cell r="DK1282">
            <v>0</v>
          </cell>
          <cell r="DL1282">
            <v>0</v>
          </cell>
          <cell r="DM1282">
            <v>0</v>
          </cell>
          <cell r="DN1282">
            <v>85</v>
          </cell>
          <cell r="DO1282" t="str">
            <v/>
          </cell>
          <cell r="DP1282">
            <v>0</v>
          </cell>
          <cell r="DQ1282">
            <v>89</v>
          </cell>
          <cell r="DR1282">
            <v>85.5</v>
          </cell>
          <cell r="DS1282">
            <v>91.5</v>
          </cell>
          <cell r="DT1282">
            <v>82</v>
          </cell>
          <cell r="DU1282" t="str">
            <v/>
          </cell>
          <cell r="DV1282">
            <v>0</v>
          </cell>
          <cell r="DW1282">
            <v>91</v>
          </cell>
          <cell r="DX1282">
            <v>86.75</v>
          </cell>
          <cell r="DY1282">
            <v>79.75</v>
          </cell>
          <cell r="DZ1282">
            <v>85</v>
          </cell>
          <cell r="EA1282" t="str">
            <v/>
          </cell>
          <cell r="EB1282">
            <v>0</v>
          </cell>
          <cell r="EC1282">
            <v>79.78</v>
          </cell>
          <cell r="ED1282">
            <v>78.25</v>
          </cell>
          <cell r="EE1282">
            <v>84.25</v>
          </cell>
          <cell r="EF1282">
            <v>77</v>
          </cell>
          <cell r="EG1282" t="str">
            <v/>
          </cell>
          <cell r="EH1282">
            <v>0</v>
          </cell>
          <cell r="EI1282">
            <v>78.5</v>
          </cell>
          <cell r="EJ1282">
            <v>74.75</v>
          </cell>
          <cell r="EK1282">
            <v>74.5</v>
          </cell>
          <cell r="EL1282">
            <v>76</v>
          </cell>
          <cell r="EM1282" t="str">
            <v/>
          </cell>
          <cell r="EN1282">
            <v>0</v>
          </cell>
          <cell r="EO1282">
            <v>78.5</v>
          </cell>
          <cell r="EP1282">
            <v>74.75</v>
          </cell>
          <cell r="EQ1282">
            <v>74.5</v>
          </cell>
          <cell r="ER1282">
            <v>76</v>
          </cell>
          <cell r="ES1282" t="str">
            <v/>
          </cell>
          <cell r="ET1282">
            <v>0</v>
          </cell>
          <cell r="EU1282">
            <v>78.5</v>
          </cell>
          <cell r="EV1282">
            <v>74.75</v>
          </cell>
          <cell r="EW1282">
            <v>74.5</v>
          </cell>
          <cell r="EX1282">
            <v>76</v>
          </cell>
          <cell r="EY1282" t="str">
            <v/>
          </cell>
          <cell r="EZ1282">
            <v>0</v>
          </cell>
          <cell r="FA1282">
            <v>79.33</v>
          </cell>
          <cell r="FB1282">
            <v>71.25</v>
          </cell>
          <cell r="FC1282">
            <v>79</v>
          </cell>
          <cell r="FD1282">
            <v>72</v>
          </cell>
          <cell r="FE1282" t="str">
            <v/>
          </cell>
          <cell r="FF1282">
            <v>0</v>
          </cell>
          <cell r="FG1282">
            <v>79.33</v>
          </cell>
          <cell r="FH1282">
            <v>71.25</v>
          </cell>
          <cell r="FI1282">
            <v>79</v>
          </cell>
          <cell r="FJ1282">
            <v>72</v>
          </cell>
          <cell r="FK1282" t="str">
            <v/>
          </cell>
          <cell r="FL1282">
            <v>0</v>
          </cell>
          <cell r="FM1282">
            <v>79.33</v>
          </cell>
          <cell r="FN1282">
            <v>71.25</v>
          </cell>
          <cell r="FO1282">
            <v>79</v>
          </cell>
          <cell r="FP1282">
            <v>72</v>
          </cell>
          <cell r="FQ1282" t="str">
            <v/>
          </cell>
          <cell r="FR1282">
            <v>0</v>
          </cell>
          <cell r="FS1282">
            <v>79.33</v>
          </cell>
          <cell r="FT1282">
            <v>71.25</v>
          </cell>
          <cell r="FU1282">
            <v>79</v>
          </cell>
          <cell r="FV1282">
            <v>72</v>
          </cell>
          <cell r="FW1282" t="str">
            <v/>
          </cell>
          <cell r="FX1282">
            <v>0</v>
          </cell>
          <cell r="FY1282">
            <v>79.33</v>
          </cell>
          <cell r="FZ1282">
            <v>71.25</v>
          </cell>
          <cell r="GA1282">
            <v>79</v>
          </cell>
          <cell r="GB1282">
            <v>72</v>
          </cell>
          <cell r="GC1282" t="str">
            <v/>
          </cell>
          <cell r="GD1282">
            <v>0</v>
          </cell>
          <cell r="GE1282">
            <v>79.33</v>
          </cell>
          <cell r="GF1282">
            <v>71.25</v>
          </cell>
          <cell r="GG1282">
            <v>79</v>
          </cell>
          <cell r="GH1282">
            <v>72</v>
          </cell>
          <cell r="GI1282" t="str">
            <v/>
          </cell>
          <cell r="GJ1282">
            <v>0</v>
          </cell>
          <cell r="GK1282">
            <v>79.33</v>
          </cell>
          <cell r="GL1282">
            <v>71.25</v>
          </cell>
          <cell r="GM1282">
            <v>79</v>
          </cell>
          <cell r="GN1282">
            <v>72</v>
          </cell>
          <cell r="GO1282" t="str">
            <v/>
          </cell>
          <cell r="GP1282">
            <v>0</v>
          </cell>
          <cell r="GQ1282">
            <v>79.33</v>
          </cell>
          <cell r="GR1282">
            <v>71.25</v>
          </cell>
          <cell r="GS1282">
            <v>79</v>
          </cell>
          <cell r="GT1282">
            <v>72</v>
          </cell>
          <cell r="GU1282" t="str">
            <v/>
          </cell>
          <cell r="GV1282">
            <v>0</v>
          </cell>
          <cell r="GW1282">
            <v>81.92</v>
          </cell>
          <cell r="GX1282">
            <v>78.75</v>
          </cell>
          <cell r="GY1282">
            <v>70</v>
          </cell>
          <cell r="GZ1282">
            <v>78</v>
          </cell>
          <cell r="HA1282" t="str">
            <v>EKO-L</v>
          </cell>
          <cell r="HB1282">
            <v>0</v>
          </cell>
          <cell r="HC1282">
            <v>83.83</v>
          </cell>
          <cell r="HD1282">
            <v>75.75</v>
          </cell>
          <cell r="HE1282">
            <v>77.5</v>
          </cell>
          <cell r="HF1282">
            <v>79</v>
          </cell>
          <cell r="HH1282">
            <v>0</v>
          </cell>
          <cell r="HM1282" t="str">
            <v/>
          </cell>
          <cell r="HN1282" t="str">
            <v/>
          </cell>
          <cell r="HS1282">
            <v>0</v>
          </cell>
          <cell r="HT1282" t="str">
            <v>PKN</v>
          </cell>
          <cell r="HU1282">
            <v>0</v>
          </cell>
          <cell r="HV1282" t="str">
            <v>IND</v>
          </cell>
          <cell r="HW1282">
            <v>0</v>
          </cell>
          <cell r="HX1282" t="str">
            <v>MAT-W</v>
          </cell>
          <cell r="HY1282">
            <v>0</v>
          </cell>
          <cell r="HZ1282" t="str">
            <v>SEJ-W</v>
          </cell>
          <cell r="IA1282">
            <v>0</v>
          </cell>
          <cell r="IB1282" t="str">
            <v>IGR-W</v>
          </cell>
          <cell r="IC1282">
            <v>0</v>
          </cell>
          <cell r="ID1282" t="str">
            <v>SBO</v>
          </cell>
          <cell r="IE1282">
            <v>0</v>
          </cell>
          <cell r="IF1282" t="str">
            <v>PJO</v>
          </cell>
          <cell r="IG1282">
            <v>0</v>
          </cell>
          <cell r="IH1282" t="str">
            <v>PRA</v>
          </cell>
          <cell r="II1282">
            <v>0</v>
          </cell>
          <cell r="IJ1282" t="str">
            <v>JAW</v>
          </cell>
          <cell r="IK1282">
            <v>0</v>
          </cell>
          <cell r="IL1282" t="str">
            <v>ARB</v>
          </cell>
          <cell r="IM1282">
            <v>0</v>
          </cell>
          <cell r="IN1282" t="str">
            <v>PKM</v>
          </cell>
          <cell r="IO1282">
            <v>0</v>
          </cell>
          <cell r="IP1282" t="str">
            <v>MAT-P</v>
          </cell>
          <cell r="IQ1282">
            <v>0</v>
          </cell>
          <cell r="IR1282" t="str">
            <v>BIO-P</v>
          </cell>
          <cell r="IS1282">
            <v>0</v>
          </cell>
          <cell r="IT1282" t="str">
            <v>FIS-P</v>
          </cell>
          <cell r="IU1282">
            <v>0</v>
          </cell>
          <cell r="IV1282" t="str">
            <v>KIM-P</v>
          </cell>
          <cell r="IW1282">
            <v>0</v>
          </cell>
          <cell r="IX1282" t="str">
            <v>EKO-L</v>
          </cell>
          <cell r="IY1282">
            <v>0</v>
          </cell>
          <cell r="JA1282">
            <v>0</v>
          </cell>
        </row>
        <row r="1283">
          <cell r="AB1283" t="str">
            <v/>
          </cell>
          <cell r="AC1283">
            <v>14</v>
          </cell>
          <cell r="AI1283" t="str">
            <v/>
          </cell>
          <cell r="AJ1283">
            <v>0</v>
          </cell>
          <cell r="AK1283">
            <v>83.25</v>
          </cell>
          <cell r="AL1283">
            <v>84.5</v>
          </cell>
          <cell r="AM1283">
            <v>88</v>
          </cell>
          <cell r="AN1283">
            <v>80</v>
          </cell>
          <cell r="AO1283" t="str">
            <v/>
          </cell>
          <cell r="AP1283">
            <v>0</v>
          </cell>
          <cell r="AQ1283">
            <v>85</v>
          </cell>
          <cell r="AR1283">
            <v>0</v>
          </cell>
          <cell r="AS1283">
            <v>78.5</v>
          </cell>
          <cell r="AT1283">
            <v>81</v>
          </cell>
          <cell r="AU1283" t="str">
            <v/>
          </cell>
          <cell r="AV1283">
            <v>0</v>
          </cell>
          <cell r="AW1283">
            <v>81.83</v>
          </cell>
          <cell r="AX1283">
            <v>84</v>
          </cell>
          <cell r="AY1283">
            <v>88</v>
          </cell>
          <cell r="AZ1283">
            <v>80</v>
          </cell>
          <cell r="BA1283" t="str">
            <v/>
          </cell>
          <cell r="BB1283">
            <v>0</v>
          </cell>
          <cell r="BC1283">
            <v>86.75</v>
          </cell>
          <cell r="BD1283">
            <v>84.5</v>
          </cell>
          <cell r="BE1283">
            <v>88</v>
          </cell>
          <cell r="BF1283">
            <v>82</v>
          </cell>
          <cell r="BG1283" t="str">
            <v/>
          </cell>
          <cell r="BH1283">
            <v>0</v>
          </cell>
          <cell r="BI1283">
            <v>84.33</v>
          </cell>
          <cell r="BJ1283">
            <v>80</v>
          </cell>
          <cell r="BK1283">
            <v>77.75</v>
          </cell>
          <cell r="BL1283">
            <v>78</v>
          </cell>
          <cell r="BM1283" t="str">
            <v/>
          </cell>
          <cell r="BN1283">
            <v>0</v>
          </cell>
          <cell r="BO1283">
            <v>81.13</v>
          </cell>
          <cell r="BP1283">
            <v>78.25</v>
          </cell>
          <cell r="BQ1283">
            <v>77.75</v>
          </cell>
          <cell r="BR1283">
            <v>85</v>
          </cell>
          <cell r="BS1283" t="str">
            <v/>
          </cell>
          <cell r="BT1283">
            <v>0</v>
          </cell>
          <cell r="BU1283">
            <v>86.5</v>
          </cell>
          <cell r="BV1283">
            <v>84.25</v>
          </cell>
          <cell r="BW1283">
            <v>88.5</v>
          </cell>
          <cell r="BX1283">
            <v>88</v>
          </cell>
          <cell r="BY1283" t="str">
            <v/>
          </cell>
          <cell r="BZ1283">
            <v>0</v>
          </cell>
          <cell r="CA1283">
            <v>86.78</v>
          </cell>
          <cell r="CB1283">
            <v>81.75</v>
          </cell>
          <cell r="CC1283">
            <v>81</v>
          </cell>
          <cell r="CD1283">
            <v>82</v>
          </cell>
          <cell r="CE1283" t="str">
            <v/>
          </cell>
          <cell r="CF1283">
            <v>0</v>
          </cell>
          <cell r="CG1283">
            <v>86.25</v>
          </cell>
          <cell r="CH1283">
            <v>76.25</v>
          </cell>
          <cell r="CI1283">
            <v>78</v>
          </cell>
          <cell r="CJ1283">
            <v>82</v>
          </cell>
          <cell r="CK1283" t="str">
            <v/>
          </cell>
          <cell r="CL1283">
            <v>0</v>
          </cell>
          <cell r="CM1283">
            <v>76.17</v>
          </cell>
          <cell r="CN1283">
            <v>83.5</v>
          </cell>
          <cell r="CO1283">
            <v>80</v>
          </cell>
          <cell r="CP1283">
            <v>78</v>
          </cell>
          <cell r="CQ1283" t="str">
            <v/>
          </cell>
          <cell r="CR1283">
            <v>0</v>
          </cell>
          <cell r="CS1283">
            <v>82.08</v>
          </cell>
          <cell r="CT1283">
            <v>89.75</v>
          </cell>
          <cell r="CU1283">
            <v>86.5</v>
          </cell>
          <cell r="CV1283">
            <v>83</v>
          </cell>
          <cell r="CW1283" t="str">
            <v/>
          </cell>
          <cell r="CX1283">
            <v>0</v>
          </cell>
          <cell r="CY1283">
            <v>82.44</v>
          </cell>
          <cell r="CZ1283">
            <v>83.75</v>
          </cell>
          <cell r="DA1283">
            <v>76.75</v>
          </cell>
          <cell r="DB1283">
            <v>83</v>
          </cell>
          <cell r="DC1283" t="str">
            <v/>
          </cell>
          <cell r="DD1283">
            <v>0</v>
          </cell>
          <cell r="DE1283">
            <v>91</v>
          </cell>
          <cell r="DF1283">
            <v>81</v>
          </cell>
          <cell r="DG1283">
            <v>81.75</v>
          </cell>
          <cell r="DH1283">
            <v>88</v>
          </cell>
          <cell r="DI1283" t="str">
            <v/>
          </cell>
          <cell r="DJ1283">
            <v>0</v>
          </cell>
          <cell r="DK1283">
            <v>0</v>
          </cell>
          <cell r="DL1283">
            <v>0</v>
          </cell>
          <cell r="DM1283">
            <v>0</v>
          </cell>
          <cell r="DN1283">
            <v>85</v>
          </cell>
          <cell r="DO1283" t="str">
            <v/>
          </cell>
          <cell r="DP1283">
            <v>0</v>
          </cell>
          <cell r="DQ1283">
            <v>89</v>
          </cell>
          <cell r="DR1283">
            <v>85.5</v>
          </cell>
          <cell r="DS1283">
            <v>91.5</v>
          </cell>
          <cell r="DT1283">
            <v>82</v>
          </cell>
          <cell r="DU1283" t="str">
            <v/>
          </cell>
          <cell r="DV1283">
            <v>0</v>
          </cell>
          <cell r="DW1283">
            <v>91</v>
          </cell>
          <cell r="DX1283">
            <v>86.75</v>
          </cell>
          <cell r="DY1283">
            <v>79.75</v>
          </cell>
          <cell r="DZ1283">
            <v>85</v>
          </cell>
          <cell r="EA1283" t="str">
            <v/>
          </cell>
          <cell r="EB1283">
            <v>0</v>
          </cell>
          <cell r="EC1283">
            <v>79.78</v>
          </cell>
          <cell r="ED1283">
            <v>78.25</v>
          </cell>
          <cell r="EE1283">
            <v>84.25</v>
          </cell>
          <cell r="EF1283">
            <v>77</v>
          </cell>
          <cell r="EG1283" t="str">
            <v/>
          </cell>
          <cell r="EH1283">
            <v>0</v>
          </cell>
          <cell r="EI1283">
            <v>78.5</v>
          </cell>
          <cell r="EJ1283">
            <v>74.75</v>
          </cell>
          <cell r="EK1283">
            <v>74.5</v>
          </cell>
          <cell r="EL1283">
            <v>76</v>
          </cell>
          <cell r="EM1283" t="str">
            <v/>
          </cell>
          <cell r="EN1283">
            <v>0</v>
          </cell>
          <cell r="EO1283">
            <v>78.5</v>
          </cell>
          <cell r="EP1283">
            <v>74.75</v>
          </cell>
          <cell r="EQ1283">
            <v>74.5</v>
          </cell>
          <cell r="ER1283">
            <v>76</v>
          </cell>
          <cell r="ES1283" t="str">
            <v/>
          </cell>
          <cell r="ET1283">
            <v>0</v>
          </cell>
          <cell r="EU1283">
            <v>78.5</v>
          </cell>
          <cell r="EV1283">
            <v>74.75</v>
          </cell>
          <cell r="EW1283">
            <v>74.5</v>
          </cell>
          <cell r="EX1283">
            <v>76</v>
          </cell>
          <cell r="EY1283" t="str">
            <v/>
          </cell>
          <cell r="EZ1283">
            <v>0</v>
          </cell>
          <cell r="FA1283">
            <v>79.33</v>
          </cell>
          <cell r="FB1283">
            <v>71.25</v>
          </cell>
          <cell r="FC1283">
            <v>79</v>
          </cell>
          <cell r="FD1283">
            <v>72</v>
          </cell>
          <cell r="FE1283" t="str">
            <v/>
          </cell>
          <cell r="FF1283">
            <v>0</v>
          </cell>
          <cell r="FG1283">
            <v>79.33</v>
          </cell>
          <cell r="FH1283">
            <v>71.25</v>
          </cell>
          <cell r="FI1283">
            <v>79</v>
          </cell>
          <cell r="FJ1283">
            <v>72</v>
          </cell>
          <cell r="FK1283" t="str">
            <v/>
          </cell>
          <cell r="FL1283">
            <v>0</v>
          </cell>
          <cell r="FM1283">
            <v>79.33</v>
          </cell>
          <cell r="FN1283">
            <v>71.25</v>
          </cell>
          <cell r="FO1283">
            <v>79</v>
          </cell>
          <cell r="FP1283">
            <v>72</v>
          </cell>
          <cell r="FQ1283" t="str">
            <v/>
          </cell>
          <cell r="FR1283">
            <v>0</v>
          </cell>
          <cell r="FS1283">
            <v>79.33</v>
          </cell>
          <cell r="FT1283">
            <v>71.25</v>
          </cell>
          <cell r="FU1283">
            <v>79</v>
          </cell>
          <cell r="FV1283">
            <v>72</v>
          </cell>
          <cell r="FW1283" t="str">
            <v/>
          </cell>
          <cell r="FX1283">
            <v>0</v>
          </cell>
          <cell r="FY1283">
            <v>79.33</v>
          </cell>
          <cell r="FZ1283">
            <v>71.25</v>
          </cell>
          <cell r="GA1283">
            <v>79</v>
          </cell>
          <cell r="GB1283">
            <v>72</v>
          </cell>
          <cell r="GC1283" t="str">
            <v/>
          </cell>
          <cell r="GD1283">
            <v>0</v>
          </cell>
          <cell r="GE1283">
            <v>79.33</v>
          </cell>
          <cell r="GF1283">
            <v>71.25</v>
          </cell>
          <cell r="GG1283">
            <v>79</v>
          </cell>
          <cell r="GH1283">
            <v>72</v>
          </cell>
          <cell r="GI1283" t="str">
            <v/>
          </cell>
          <cell r="GJ1283">
            <v>0</v>
          </cell>
          <cell r="GK1283">
            <v>79.33</v>
          </cell>
          <cell r="GL1283">
            <v>71.25</v>
          </cell>
          <cell r="GM1283">
            <v>79</v>
          </cell>
          <cell r="GN1283">
            <v>72</v>
          </cell>
          <cell r="GO1283" t="str">
            <v/>
          </cell>
          <cell r="GP1283">
            <v>0</v>
          </cell>
          <cell r="GQ1283">
            <v>79.33</v>
          </cell>
          <cell r="GR1283">
            <v>71.25</v>
          </cell>
          <cell r="GS1283">
            <v>79</v>
          </cell>
          <cell r="GT1283">
            <v>72</v>
          </cell>
          <cell r="GU1283" t="str">
            <v/>
          </cell>
          <cell r="GV1283">
            <v>0</v>
          </cell>
          <cell r="GW1283">
            <v>81.92</v>
          </cell>
          <cell r="GX1283">
            <v>78.75</v>
          </cell>
          <cell r="GY1283">
            <v>70</v>
          </cell>
          <cell r="GZ1283">
            <v>78</v>
          </cell>
          <cell r="HA1283" t="str">
            <v>EKO-L</v>
          </cell>
          <cell r="HB1283">
            <v>0</v>
          </cell>
          <cell r="HC1283">
            <v>83.83</v>
          </cell>
          <cell r="HD1283">
            <v>75.75</v>
          </cell>
          <cell r="HE1283">
            <v>77.5</v>
          </cell>
          <cell r="HF1283">
            <v>79</v>
          </cell>
          <cell r="HH1283">
            <v>0</v>
          </cell>
          <cell r="HM1283" t="str">
            <v/>
          </cell>
          <cell r="HN1283" t="str">
            <v/>
          </cell>
          <cell r="HS1283">
            <v>0</v>
          </cell>
          <cell r="HT1283" t="str">
            <v>PKN</v>
          </cell>
          <cell r="HU1283">
            <v>0</v>
          </cell>
          <cell r="HV1283" t="str">
            <v>IND</v>
          </cell>
          <cell r="HW1283">
            <v>0</v>
          </cell>
          <cell r="HX1283" t="str">
            <v>MAT-W</v>
          </cell>
          <cell r="HY1283">
            <v>0</v>
          </cell>
          <cell r="HZ1283" t="str">
            <v>SEJ-W</v>
          </cell>
          <cell r="IA1283">
            <v>0</v>
          </cell>
          <cell r="IB1283" t="str">
            <v>IGR-W</v>
          </cell>
          <cell r="IC1283">
            <v>0</v>
          </cell>
          <cell r="ID1283" t="str">
            <v>SBO</v>
          </cell>
          <cell r="IE1283">
            <v>0</v>
          </cell>
          <cell r="IF1283" t="str">
            <v>PJO</v>
          </cell>
          <cell r="IG1283">
            <v>0</v>
          </cell>
          <cell r="IH1283" t="str">
            <v>PRA</v>
          </cell>
          <cell r="II1283">
            <v>0</v>
          </cell>
          <cell r="IJ1283" t="str">
            <v>JAW</v>
          </cell>
          <cell r="IK1283">
            <v>0</v>
          </cell>
          <cell r="IL1283" t="str">
            <v>ARB</v>
          </cell>
          <cell r="IM1283">
            <v>0</v>
          </cell>
          <cell r="IN1283" t="str">
            <v>PKM</v>
          </cell>
          <cell r="IO1283">
            <v>0</v>
          </cell>
          <cell r="IP1283" t="str">
            <v>MAT-P</v>
          </cell>
          <cell r="IQ1283">
            <v>0</v>
          </cell>
          <cell r="IR1283" t="str">
            <v>BIO-P</v>
          </cell>
          <cell r="IS1283">
            <v>0</v>
          </cell>
          <cell r="IT1283" t="str">
            <v>FIS-P</v>
          </cell>
          <cell r="IU1283">
            <v>0</v>
          </cell>
          <cell r="IV1283" t="str">
            <v>KIM-P</v>
          </cell>
          <cell r="IW1283">
            <v>0</v>
          </cell>
          <cell r="IX1283" t="str">
            <v>EKO-L</v>
          </cell>
          <cell r="IY1283">
            <v>0</v>
          </cell>
          <cell r="JA1283">
            <v>0</v>
          </cell>
        </row>
        <row r="1284">
          <cell r="AB1284" t="str">
            <v/>
          </cell>
          <cell r="AC1284">
            <v>15</v>
          </cell>
          <cell r="AI1284" t="str">
            <v/>
          </cell>
          <cell r="AJ1284">
            <v>0</v>
          </cell>
          <cell r="AK1284">
            <v>83.25</v>
          </cell>
          <cell r="AL1284">
            <v>84.5</v>
          </cell>
          <cell r="AM1284">
            <v>88</v>
          </cell>
          <cell r="AN1284">
            <v>80</v>
          </cell>
          <cell r="AO1284" t="str">
            <v/>
          </cell>
          <cell r="AP1284">
            <v>0</v>
          </cell>
          <cell r="AQ1284">
            <v>85</v>
          </cell>
          <cell r="AR1284">
            <v>0</v>
          </cell>
          <cell r="AS1284">
            <v>78.5</v>
          </cell>
          <cell r="AT1284">
            <v>81</v>
          </cell>
          <cell r="AU1284" t="str">
            <v/>
          </cell>
          <cell r="AV1284">
            <v>0</v>
          </cell>
          <cell r="AW1284">
            <v>81.83</v>
          </cell>
          <cell r="AX1284">
            <v>84</v>
          </cell>
          <cell r="AY1284">
            <v>88</v>
          </cell>
          <cell r="AZ1284">
            <v>80</v>
          </cell>
          <cell r="BA1284" t="str">
            <v/>
          </cell>
          <cell r="BB1284">
            <v>0</v>
          </cell>
          <cell r="BC1284">
            <v>86.75</v>
          </cell>
          <cell r="BD1284">
            <v>84.5</v>
          </cell>
          <cell r="BE1284">
            <v>88</v>
          </cell>
          <cell r="BF1284">
            <v>82</v>
          </cell>
          <cell r="BG1284" t="str">
            <v/>
          </cell>
          <cell r="BH1284">
            <v>0</v>
          </cell>
          <cell r="BI1284">
            <v>84.33</v>
          </cell>
          <cell r="BJ1284">
            <v>80</v>
          </cell>
          <cell r="BK1284">
            <v>77.75</v>
          </cell>
          <cell r="BL1284">
            <v>78</v>
          </cell>
          <cell r="BM1284" t="str">
            <v/>
          </cell>
          <cell r="BN1284">
            <v>0</v>
          </cell>
          <cell r="BO1284">
            <v>81.13</v>
          </cell>
          <cell r="BP1284">
            <v>78.25</v>
          </cell>
          <cell r="BQ1284">
            <v>77.75</v>
          </cell>
          <cell r="BR1284">
            <v>85</v>
          </cell>
          <cell r="BS1284" t="str">
            <v/>
          </cell>
          <cell r="BT1284">
            <v>0</v>
          </cell>
          <cell r="BU1284">
            <v>86.5</v>
          </cell>
          <cell r="BV1284">
            <v>84.25</v>
          </cell>
          <cell r="BW1284">
            <v>88.5</v>
          </cell>
          <cell r="BX1284">
            <v>88</v>
          </cell>
          <cell r="BY1284" t="str">
            <v/>
          </cell>
          <cell r="BZ1284">
            <v>0</v>
          </cell>
          <cell r="CA1284">
            <v>86.78</v>
          </cell>
          <cell r="CB1284">
            <v>81.75</v>
          </cell>
          <cell r="CC1284">
            <v>81</v>
          </cell>
          <cell r="CD1284">
            <v>82</v>
          </cell>
          <cell r="CE1284" t="str">
            <v/>
          </cell>
          <cell r="CF1284">
            <v>0</v>
          </cell>
          <cell r="CG1284">
            <v>86.25</v>
          </cell>
          <cell r="CH1284">
            <v>76.25</v>
          </cell>
          <cell r="CI1284">
            <v>78</v>
          </cell>
          <cell r="CJ1284">
            <v>82</v>
          </cell>
          <cell r="CK1284" t="str">
            <v/>
          </cell>
          <cell r="CL1284">
            <v>0</v>
          </cell>
          <cell r="CM1284">
            <v>76.17</v>
          </cell>
          <cell r="CN1284">
            <v>83.5</v>
          </cell>
          <cell r="CO1284">
            <v>80</v>
          </cell>
          <cell r="CP1284">
            <v>78</v>
          </cell>
          <cell r="CQ1284" t="str">
            <v/>
          </cell>
          <cell r="CR1284">
            <v>0</v>
          </cell>
          <cell r="CS1284">
            <v>82.08</v>
          </cell>
          <cell r="CT1284">
            <v>89.75</v>
          </cell>
          <cell r="CU1284">
            <v>86.5</v>
          </cell>
          <cell r="CV1284">
            <v>83</v>
          </cell>
          <cell r="CW1284" t="str">
            <v/>
          </cell>
          <cell r="CX1284">
            <v>0</v>
          </cell>
          <cell r="CY1284">
            <v>82.44</v>
          </cell>
          <cell r="CZ1284">
            <v>83.75</v>
          </cell>
          <cell r="DA1284">
            <v>76.75</v>
          </cell>
          <cell r="DB1284">
            <v>83</v>
          </cell>
          <cell r="DC1284" t="str">
            <v/>
          </cell>
          <cell r="DD1284">
            <v>0</v>
          </cell>
          <cell r="DE1284">
            <v>91</v>
          </cell>
          <cell r="DF1284">
            <v>81</v>
          </cell>
          <cell r="DG1284">
            <v>81.75</v>
          </cell>
          <cell r="DH1284">
            <v>88</v>
          </cell>
          <cell r="DI1284" t="str">
            <v/>
          </cell>
          <cell r="DJ1284">
            <v>0</v>
          </cell>
          <cell r="DK1284">
            <v>0</v>
          </cell>
          <cell r="DL1284">
            <v>0</v>
          </cell>
          <cell r="DM1284">
            <v>0</v>
          </cell>
          <cell r="DN1284">
            <v>85</v>
          </cell>
          <cell r="DO1284" t="str">
            <v/>
          </cell>
          <cell r="DP1284">
            <v>0</v>
          </cell>
          <cell r="DQ1284">
            <v>89</v>
          </cell>
          <cell r="DR1284">
            <v>85.5</v>
          </cell>
          <cell r="DS1284">
            <v>91.5</v>
          </cell>
          <cell r="DT1284">
            <v>82</v>
          </cell>
          <cell r="DU1284" t="str">
            <v/>
          </cell>
          <cell r="DV1284">
            <v>0</v>
          </cell>
          <cell r="DW1284">
            <v>91</v>
          </cell>
          <cell r="DX1284">
            <v>86.75</v>
          </cell>
          <cell r="DY1284">
            <v>79.75</v>
          </cell>
          <cell r="DZ1284">
            <v>85</v>
          </cell>
          <cell r="EA1284" t="str">
            <v/>
          </cell>
          <cell r="EB1284">
            <v>0</v>
          </cell>
          <cell r="EC1284">
            <v>79.78</v>
          </cell>
          <cell r="ED1284">
            <v>78.25</v>
          </cell>
          <cell r="EE1284">
            <v>84.25</v>
          </cell>
          <cell r="EF1284">
            <v>77</v>
          </cell>
          <cell r="EG1284" t="str">
            <v/>
          </cell>
          <cell r="EH1284">
            <v>0</v>
          </cell>
          <cell r="EI1284">
            <v>78.5</v>
          </cell>
          <cell r="EJ1284">
            <v>74.75</v>
          </cell>
          <cell r="EK1284">
            <v>74.5</v>
          </cell>
          <cell r="EL1284">
            <v>76</v>
          </cell>
          <cell r="EM1284" t="str">
            <v/>
          </cell>
          <cell r="EN1284">
            <v>0</v>
          </cell>
          <cell r="EO1284">
            <v>78.5</v>
          </cell>
          <cell r="EP1284">
            <v>74.75</v>
          </cell>
          <cell r="EQ1284">
            <v>74.5</v>
          </cell>
          <cell r="ER1284">
            <v>76</v>
          </cell>
          <cell r="ES1284" t="str">
            <v/>
          </cell>
          <cell r="ET1284">
            <v>0</v>
          </cell>
          <cell r="EU1284">
            <v>78.5</v>
          </cell>
          <cell r="EV1284">
            <v>74.75</v>
          </cell>
          <cell r="EW1284">
            <v>74.5</v>
          </cell>
          <cell r="EX1284">
            <v>76</v>
          </cell>
          <cell r="EY1284" t="str">
            <v/>
          </cell>
          <cell r="EZ1284">
            <v>0</v>
          </cell>
          <cell r="FA1284">
            <v>79.33</v>
          </cell>
          <cell r="FB1284">
            <v>71.25</v>
          </cell>
          <cell r="FC1284">
            <v>79</v>
          </cell>
          <cell r="FD1284">
            <v>72</v>
          </cell>
          <cell r="FE1284" t="str">
            <v/>
          </cell>
          <cell r="FF1284">
            <v>0</v>
          </cell>
          <cell r="FG1284">
            <v>79.33</v>
          </cell>
          <cell r="FH1284">
            <v>71.25</v>
          </cell>
          <cell r="FI1284">
            <v>79</v>
          </cell>
          <cell r="FJ1284">
            <v>72</v>
          </cell>
          <cell r="FK1284" t="str">
            <v/>
          </cell>
          <cell r="FL1284">
            <v>0</v>
          </cell>
          <cell r="FM1284">
            <v>79.33</v>
          </cell>
          <cell r="FN1284">
            <v>71.25</v>
          </cell>
          <cell r="FO1284">
            <v>79</v>
          </cell>
          <cell r="FP1284">
            <v>72</v>
          </cell>
          <cell r="FQ1284" t="str">
            <v/>
          </cell>
          <cell r="FR1284">
            <v>0</v>
          </cell>
          <cell r="FS1284">
            <v>79.33</v>
          </cell>
          <cell r="FT1284">
            <v>71.25</v>
          </cell>
          <cell r="FU1284">
            <v>79</v>
          </cell>
          <cell r="FV1284">
            <v>72</v>
          </cell>
          <cell r="FW1284" t="str">
            <v/>
          </cell>
          <cell r="FX1284">
            <v>0</v>
          </cell>
          <cell r="FY1284">
            <v>79.33</v>
          </cell>
          <cell r="FZ1284">
            <v>71.25</v>
          </cell>
          <cell r="GA1284">
            <v>79</v>
          </cell>
          <cell r="GB1284">
            <v>72</v>
          </cell>
          <cell r="GC1284" t="str">
            <v/>
          </cell>
          <cell r="GD1284">
            <v>0</v>
          </cell>
          <cell r="GE1284">
            <v>79.33</v>
          </cell>
          <cell r="GF1284">
            <v>71.25</v>
          </cell>
          <cell r="GG1284">
            <v>79</v>
          </cell>
          <cell r="GH1284">
            <v>72</v>
          </cell>
          <cell r="GI1284" t="str">
            <v/>
          </cell>
          <cell r="GJ1284">
            <v>0</v>
          </cell>
          <cell r="GK1284">
            <v>79.33</v>
          </cell>
          <cell r="GL1284">
            <v>71.25</v>
          </cell>
          <cell r="GM1284">
            <v>79</v>
          </cell>
          <cell r="GN1284">
            <v>72</v>
          </cell>
          <cell r="GO1284" t="str">
            <v/>
          </cell>
          <cell r="GP1284">
            <v>0</v>
          </cell>
          <cell r="GQ1284">
            <v>79.33</v>
          </cell>
          <cell r="GR1284">
            <v>71.25</v>
          </cell>
          <cell r="GS1284">
            <v>79</v>
          </cell>
          <cell r="GT1284">
            <v>72</v>
          </cell>
          <cell r="GU1284" t="str">
            <v/>
          </cell>
          <cell r="GV1284">
            <v>0</v>
          </cell>
          <cell r="GW1284">
            <v>81.92</v>
          </cell>
          <cell r="GX1284">
            <v>78.75</v>
          </cell>
          <cell r="GY1284">
            <v>70</v>
          </cell>
          <cell r="GZ1284">
            <v>78</v>
          </cell>
          <cell r="HA1284" t="str">
            <v>EKO-L</v>
          </cell>
          <cell r="HB1284">
            <v>0</v>
          </cell>
          <cell r="HC1284">
            <v>83.83</v>
          </cell>
          <cell r="HD1284">
            <v>75.75</v>
          </cell>
          <cell r="HE1284">
            <v>77.5</v>
          </cell>
          <cell r="HF1284">
            <v>79</v>
          </cell>
          <cell r="HH1284">
            <v>0</v>
          </cell>
          <cell r="HM1284" t="str">
            <v/>
          </cell>
          <cell r="HN1284" t="str">
            <v/>
          </cell>
          <cell r="HS1284">
            <v>0</v>
          </cell>
          <cell r="HT1284" t="str">
            <v>PKN</v>
          </cell>
          <cell r="HU1284">
            <v>0</v>
          </cell>
          <cell r="HV1284" t="str">
            <v>IND</v>
          </cell>
          <cell r="HW1284">
            <v>0</v>
          </cell>
          <cell r="HX1284" t="str">
            <v>MAT-W</v>
          </cell>
          <cell r="HY1284">
            <v>0</v>
          </cell>
          <cell r="HZ1284" t="str">
            <v>SEJ-W</v>
          </cell>
          <cell r="IA1284">
            <v>0</v>
          </cell>
          <cell r="IB1284" t="str">
            <v>IGR-W</v>
          </cell>
          <cell r="IC1284">
            <v>0</v>
          </cell>
          <cell r="ID1284" t="str">
            <v>SBO</v>
          </cell>
          <cell r="IE1284">
            <v>0</v>
          </cell>
          <cell r="IF1284" t="str">
            <v>PJO</v>
          </cell>
          <cell r="IG1284">
            <v>0</v>
          </cell>
          <cell r="IH1284" t="str">
            <v>PRA</v>
          </cell>
          <cell r="II1284">
            <v>0</v>
          </cell>
          <cell r="IJ1284" t="str">
            <v>JAW</v>
          </cell>
          <cell r="IK1284">
            <v>0</v>
          </cell>
          <cell r="IL1284" t="str">
            <v>ARB</v>
          </cell>
          <cell r="IM1284">
            <v>0</v>
          </cell>
          <cell r="IN1284" t="str">
            <v>PKM</v>
          </cell>
          <cell r="IO1284">
            <v>0</v>
          </cell>
          <cell r="IP1284" t="str">
            <v>MAT-P</v>
          </cell>
          <cell r="IQ1284">
            <v>0</v>
          </cell>
          <cell r="IR1284" t="str">
            <v>BIO-P</v>
          </cell>
          <cell r="IS1284">
            <v>0</v>
          </cell>
          <cell r="IT1284" t="str">
            <v>FIS-P</v>
          </cell>
          <cell r="IU1284">
            <v>0</v>
          </cell>
          <cell r="IV1284" t="str">
            <v>KIM-P</v>
          </cell>
          <cell r="IW1284">
            <v>0</v>
          </cell>
          <cell r="IX1284" t="str">
            <v>EKO-L</v>
          </cell>
          <cell r="IY1284">
            <v>0</v>
          </cell>
          <cell r="JA1284">
            <v>0</v>
          </cell>
        </row>
        <row r="1285">
          <cell r="AB1285" t="str">
            <v/>
          </cell>
          <cell r="AC1285">
            <v>16</v>
          </cell>
          <cell r="AI1285" t="str">
            <v/>
          </cell>
          <cell r="AJ1285">
            <v>0</v>
          </cell>
          <cell r="AK1285">
            <v>83.25</v>
          </cell>
          <cell r="AL1285">
            <v>84.5</v>
          </cell>
          <cell r="AM1285">
            <v>88</v>
          </cell>
          <cell r="AN1285">
            <v>80</v>
          </cell>
          <cell r="AO1285" t="str">
            <v/>
          </cell>
          <cell r="AP1285">
            <v>0</v>
          </cell>
          <cell r="AQ1285">
            <v>85</v>
          </cell>
          <cell r="AR1285">
            <v>0</v>
          </cell>
          <cell r="AS1285">
            <v>78.5</v>
          </cell>
          <cell r="AT1285">
            <v>81</v>
          </cell>
          <cell r="AU1285" t="str">
            <v/>
          </cell>
          <cell r="AV1285">
            <v>0</v>
          </cell>
          <cell r="AW1285">
            <v>81.83</v>
          </cell>
          <cell r="AX1285">
            <v>84</v>
          </cell>
          <cell r="AY1285">
            <v>88</v>
          </cell>
          <cell r="AZ1285">
            <v>80</v>
          </cell>
          <cell r="BA1285" t="str">
            <v/>
          </cell>
          <cell r="BB1285">
            <v>0</v>
          </cell>
          <cell r="BC1285">
            <v>86.75</v>
          </cell>
          <cell r="BD1285">
            <v>84.5</v>
          </cell>
          <cell r="BE1285">
            <v>88</v>
          </cell>
          <cell r="BF1285">
            <v>82</v>
          </cell>
          <cell r="BG1285" t="str">
            <v/>
          </cell>
          <cell r="BH1285">
            <v>0</v>
          </cell>
          <cell r="BI1285">
            <v>84.33</v>
          </cell>
          <cell r="BJ1285">
            <v>80</v>
          </cell>
          <cell r="BK1285">
            <v>77.75</v>
          </cell>
          <cell r="BL1285">
            <v>78</v>
          </cell>
          <cell r="BM1285" t="str">
            <v/>
          </cell>
          <cell r="BN1285">
            <v>0</v>
          </cell>
          <cell r="BO1285">
            <v>81.13</v>
          </cell>
          <cell r="BP1285">
            <v>78.25</v>
          </cell>
          <cell r="BQ1285">
            <v>77.75</v>
          </cell>
          <cell r="BR1285">
            <v>85</v>
          </cell>
          <cell r="BS1285" t="str">
            <v/>
          </cell>
          <cell r="BT1285">
            <v>0</v>
          </cell>
          <cell r="BU1285">
            <v>86.5</v>
          </cell>
          <cell r="BV1285">
            <v>84.25</v>
          </cell>
          <cell r="BW1285">
            <v>88.5</v>
          </cell>
          <cell r="BX1285">
            <v>88</v>
          </cell>
          <cell r="BY1285" t="str">
            <v/>
          </cell>
          <cell r="BZ1285">
            <v>0</v>
          </cell>
          <cell r="CA1285">
            <v>86.78</v>
          </cell>
          <cell r="CB1285">
            <v>81.75</v>
          </cell>
          <cell r="CC1285">
            <v>81</v>
          </cell>
          <cell r="CD1285">
            <v>82</v>
          </cell>
          <cell r="CE1285" t="str">
            <v/>
          </cell>
          <cell r="CF1285">
            <v>0</v>
          </cell>
          <cell r="CG1285">
            <v>86.25</v>
          </cell>
          <cell r="CH1285">
            <v>76.25</v>
          </cell>
          <cell r="CI1285">
            <v>78</v>
          </cell>
          <cell r="CJ1285">
            <v>82</v>
          </cell>
          <cell r="CK1285" t="str">
            <v/>
          </cell>
          <cell r="CL1285">
            <v>0</v>
          </cell>
          <cell r="CM1285">
            <v>76.17</v>
          </cell>
          <cell r="CN1285">
            <v>83.5</v>
          </cell>
          <cell r="CO1285">
            <v>80</v>
          </cell>
          <cell r="CP1285">
            <v>78</v>
          </cell>
          <cell r="CQ1285" t="str">
            <v/>
          </cell>
          <cell r="CR1285">
            <v>0</v>
          </cell>
          <cell r="CS1285">
            <v>82.08</v>
          </cell>
          <cell r="CT1285">
            <v>89.75</v>
          </cell>
          <cell r="CU1285">
            <v>86.5</v>
          </cell>
          <cell r="CV1285">
            <v>83</v>
          </cell>
          <cell r="CW1285" t="str">
            <v/>
          </cell>
          <cell r="CX1285">
            <v>0</v>
          </cell>
          <cell r="CY1285">
            <v>82.44</v>
          </cell>
          <cell r="CZ1285">
            <v>83.75</v>
          </cell>
          <cell r="DA1285">
            <v>76.75</v>
          </cell>
          <cell r="DB1285">
            <v>83</v>
          </cell>
          <cell r="DC1285" t="str">
            <v/>
          </cell>
          <cell r="DD1285">
            <v>0</v>
          </cell>
          <cell r="DE1285">
            <v>91</v>
          </cell>
          <cell r="DF1285">
            <v>81</v>
          </cell>
          <cell r="DG1285">
            <v>81.75</v>
          </cell>
          <cell r="DH1285">
            <v>88</v>
          </cell>
          <cell r="DI1285" t="str">
            <v/>
          </cell>
          <cell r="DJ1285">
            <v>0</v>
          </cell>
          <cell r="DK1285">
            <v>0</v>
          </cell>
          <cell r="DL1285">
            <v>0</v>
          </cell>
          <cell r="DM1285">
            <v>0</v>
          </cell>
          <cell r="DN1285">
            <v>85</v>
          </cell>
          <cell r="DO1285" t="str">
            <v/>
          </cell>
          <cell r="DP1285">
            <v>0</v>
          </cell>
          <cell r="DQ1285">
            <v>89</v>
          </cell>
          <cell r="DR1285">
            <v>85.5</v>
          </cell>
          <cell r="DS1285">
            <v>91.5</v>
          </cell>
          <cell r="DT1285">
            <v>82</v>
          </cell>
          <cell r="DU1285" t="str">
            <v/>
          </cell>
          <cell r="DV1285">
            <v>0</v>
          </cell>
          <cell r="DW1285">
            <v>91</v>
          </cell>
          <cell r="DX1285">
            <v>86.75</v>
          </cell>
          <cell r="DY1285">
            <v>79.75</v>
          </cell>
          <cell r="DZ1285">
            <v>85</v>
          </cell>
          <cell r="EA1285" t="str">
            <v/>
          </cell>
          <cell r="EB1285">
            <v>0</v>
          </cell>
          <cell r="EC1285">
            <v>79.78</v>
          </cell>
          <cell r="ED1285">
            <v>78.25</v>
          </cell>
          <cell r="EE1285">
            <v>84.25</v>
          </cell>
          <cell r="EF1285">
            <v>77</v>
          </cell>
          <cell r="EG1285" t="str">
            <v/>
          </cell>
          <cell r="EH1285">
            <v>0</v>
          </cell>
          <cell r="EI1285">
            <v>78.5</v>
          </cell>
          <cell r="EJ1285">
            <v>74.75</v>
          </cell>
          <cell r="EK1285">
            <v>74.5</v>
          </cell>
          <cell r="EL1285">
            <v>76</v>
          </cell>
          <cell r="EM1285" t="str">
            <v/>
          </cell>
          <cell r="EN1285">
            <v>0</v>
          </cell>
          <cell r="EO1285">
            <v>78.5</v>
          </cell>
          <cell r="EP1285">
            <v>74.75</v>
          </cell>
          <cell r="EQ1285">
            <v>74.5</v>
          </cell>
          <cell r="ER1285">
            <v>76</v>
          </cell>
          <cell r="ES1285" t="str">
            <v/>
          </cell>
          <cell r="ET1285">
            <v>0</v>
          </cell>
          <cell r="EU1285">
            <v>78.5</v>
          </cell>
          <cell r="EV1285">
            <v>74.75</v>
          </cell>
          <cell r="EW1285">
            <v>74.5</v>
          </cell>
          <cell r="EX1285">
            <v>76</v>
          </cell>
          <cell r="EY1285" t="str">
            <v/>
          </cell>
          <cell r="EZ1285">
            <v>0</v>
          </cell>
          <cell r="FA1285">
            <v>79.33</v>
          </cell>
          <cell r="FB1285">
            <v>71.25</v>
          </cell>
          <cell r="FC1285">
            <v>79</v>
          </cell>
          <cell r="FD1285">
            <v>72</v>
          </cell>
          <cell r="FE1285" t="str">
            <v/>
          </cell>
          <cell r="FF1285">
            <v>0</v>
          </cell>
          <cell r="FG1285">
            <v>79.33</v>
          </cell>
          <cell r="FH1285">
            <v>71.25</v>
          </cell>
          <cell r="FI1285">
            <v>79</v>
          </cell>
          <cell r="FJ1285">
            <v>72</v>
          </cell>
          <cell r="FK1285" t="str">
            <v/>
          </cell>
          <cell r="FL1285">
            <v>0</v>
          </cell>
          <cell r="FM1285">
            <v>79.33</v>
          </cell>
          <cell r="FN1285">
            <v>71.25</v>
          </cell>
          <cell r="FO1285">
            <v>79</v>
          </cell>
          <cell r="FP1285">
            <v>72</v>
          </cell>
          <cell r="FQ1285" t="str">
            <v/>
          </cell>
          <cell r="FR1285">
            <v>0</v>
          </cell>
          <cell r="FS1285">
            <v>79.33</v>
          </cell>
          <cell r="FT1285">
            <v>71.25</v>
          </cell>
          <cell r="FU1285">
            <v>79</v>
          </cell>
          <cell r="FV1285">
            <v>72</v>
          </cell>
          <cell r="FW1285" t="str">
            <v/>
          </cell>
          <cell r="FX1285">
            <v>0</v>
          </cell>
          <cell r="FY1285">
            <v>79.33</v>
          </cell>
          <cell r="FZ1285">
            <v>71.25</v>
          </cell>
          <cell r="GA1285">
            <v>79</v>
          </cell>
          <cell r="GB1285">
            <v>72</v>
          </cell>
          <cell r="GC1285" t="str">
            <v/>
          </cell>
          <cell r="GD1285">
            <v>0</v>
          </cell>
          <cell r="GE1285">
            <v>79.33</v>
          </cell>
          <cell r="GF1285">
            <v>71.25</v>
          </cell>
          <cell r="GG1285">
            <v>79</v>
          </cell>
          <cell r="GH1285">
            <v>72</v>
          </cell>
          <cell r="GI1285" t="str">
            <v/>
          </cell>
          <cell r="GJ1285">
            <v>0</v>
          </cell>
          <cell r="GK1285">
            <v>79.33</v>
          </cell>
          <cell r="GL1285">
            <v>71.25</v>
          </cell>
          <cell r="GM1285">
            <v>79</v>
          </cell>
          <cell r="GN1285">
            <v>72</v>
          </cell>
          <cell r="GO1285" t="str">
            <v/>
          </cell>
          <cell r="GP1285">
            <v>0</v>
          </cell>
          <cell r="GQ1285">
            <v>79.33</v>
          </cell>
          <cell r="GR1285">
            <v>71.25</v>
          </cell>
          <cell r="GS1285">
            <v>79</v>
          </cell>
          <cell r="GT1285">
            <v>72</v>
          </cell>
          <cell r="GU1285" t="str">
            <v/>
          </cell>
          <cell r="GV1285">
            <v>0</v>
          </cell>
          <cell r="GW1285">
            <v>81.92</v>
          </cell>
          <cell r="GX1285">
            <v>78.75</v>
          </cell>
          <cell r="GY1285">
            <v>70</v>
          </cell>
          <cell r="GZ1285">
            <v>78</v>
          </cell>
          <cell r="HA1285" t="str">
            <v>EKO-L</v>
          </cell>
          <cell r="HB1285">
            <v>0</v>
          </cell>
          <cell r="HC1285">
            <v>83.83</v>
          </cell>
          <cell r="HD1285">
            <v>75.75</v>
          </cell>
          <cell r="HE1285">
            <v>77.5</v>
          </cell>
          <cell r="HF1285">
            <v>79</v>
          </cell>
          <cell r="HH1285">
            <v>0</v>
          </cell>
          <cell r="HM1285" t="str">
            <v/>
          </cell>
          <cell r="HN1285" t="str">
            <v/>
          </cell>
          <cell r="HS1285">
            <v>0</v>
          </cell>
          <cell r="HT1285" t="str">
            <v>PKN</v>
          </cell>
          <cell r="HU1285">
            <v>0</v>
          </cell>
          <cell r="HV1285" t="str">
            <v>IND</v>
          </cell>
          <cell r="HW1285">
            <v>0</v>
          </cell>
          <cell r="HX1285" t="str">
            <v>MAT-W</v>
          </cell>
          <cell r="HY1285">
            <v>0</v>
          </cell>
          <cell r="HZ1285" t="str">
            <v>SEJ-W</v>
          </cell>
          <cell r="IA1285">
            <v>0</v>
          </cell>
          <cell r="IB1285" t="str">
            <v>IGR-W</v>
          </cell>
          <cell r="IC1285">
            <v>0</v>
          </cell>
          <cell r="ID1285" t="str">
            <v>SBO</v>
          </cell>
          <cell r="IE1285">
            <v>0</v>
          </cell>
          <cell r="IF1285" t="str">
            <v>PJO</v>
          </cell>
          <cell r="IG1285">
            <v>0</v>
          </cell>
          <cell r="IH1285" t="str">
            <v>PRA</v>
          </cell>
          <cell r="II1285">
            <v>0</v>
          </cell>
          <cell r="IJ1285" t="str">
            <v>JAW</v>
          </cell>
          <cell r="IK1285">
            <v>0</v>
          </cell>
          <cell r="IL1285" t="str">
            <v>ARB</v>
          </cell>
          <cell r="IM1285">
            <v>0</v>
          </cell>
          <cell r="IN1285" t="str">
            <v>PKM</v>
          </cell>
          <cell r="IO1285">
            <v>0</v>
          </cell>
          <cell r="IP1285" t="str">
            <v>MAT-P</v>
          </cell>
          <cell r="IQ1285">
            <v>0</v>
          </cell>
          <cell r="IR1285" t="str">
            <v>BIO-P</v>
          </cell>
          <cell r="IS1285">
            <v>0</v>
          </cell>
          <cell r="IT1285" t="str">
            <v>FIS-P</v>
          </cell>
          <cell r="IU1285">
            <v>0</v>
          </cell>
          <cell r="IV1285" t="str">
            <v>KIM-P</v>
          </cell>
          <cell r="IW1285">
            <v>0</v>
          </cell>
          <cell r="IX1285" t="str">
            <v>EKO-L</v>
          </cell>
          <cell r="IY1285">
            <v>0</v>
          </cell>
          <cell r="JA1285">
            <v>0</v>
          </cell>
        </row>
        <row r="1286">
          <cell r="AB1286" t="str">
            <v/>
          </cell>
          <cell r="AC1286">
            <v>17</v>
          </cell>
          <cell r="AI1286" t="str">
            <v/>
          </cell>
          <cell r="AJ1286">
            <v>0</v>
          </cell>
          <cell r="AK1286">
            <v>83.25</v>
          </cell>
          <cell r="AL1286">
            <v>84.5</v>
          </cell>
          <cell r="AM1286">
            <v>88</v>
          </cell>
          <cell r="AN1286">
            <v>80</v>
          </cell>
          <cell r="AO1286" t="str">
            <v/>
          </cell>
          <cell r="AP1286">
            <v>0</v>
          </cell>
          <cell r="AQ1286">
            <v>85</v>
          </cell>
          <cell r="AR1286">
            <v>0</v>
          </cell>
          <cell r="AS1286">
            <v>78.5</v>
          </cell>
          <cell r="AT1286">
            <v>81</v>
          </cell>
          <cell r="AU1286" t="str">
            <v/>
          </cell>
          <cell r="AV1286">
            <v>0</v>
          </cell>
          <cell r="AW1286">
            <v>81.83</v>
          </cell>
          <cell r="AX1286">
            <v>84</v>
          </cell>
          <cell r="AY1286">
            <v>88</v>
          </cell>
          <cell r="AZ1286">
            <v>80</v>
          </cell>
          <cell r="BA1286" t="str">
            <v/>
          </cell>
          <cell r="BB1286">
            <v>0</v>
          </cell>
          <cell r="BC1286">
            <v>86.75</v>
          </cell>
          <cell r="BD1286">
            <v>84.5</v>
          </cell>
          <cell r="BE1286">
            <v>88</v>
          </cell>
          <cell r="BF1286">
            <v>82</v>
          </cell>
          <cell r="BG1286" t="str">
            <v/>
          </cell>
          <cell r="BH1286">
            <v>0</v>
          </cell>
          <cell r="BI1286">
            <v>84.33</v>
          </cell>
          <cell r="BJ1286">
            <v>80</v>
          </cell>
          <cell r="BK1286">
            <v>77.75</v>
          </cell>
          <cell r="BL1286">
            <v>78</v>
          </cell>
          <cell r="BM1286" t="str">
            <v/>
          </cell>
          <cell r="BN1286">
            <v>0</v>
          </cell>
          <cell r="BO1286">
            <v>81.13</v>
          </cell>
          <cell r="BP1286">
            <v>78.25</v>
          </cell>
          <cell r="BQ1286">
            <v>77.75</v>
          </cell>
          <cell r="BR1286">
            <v>85</v>
          </cell>
          <cell r="BS1286" t="str">
            <v/>
          </cell>
          <cell r="BT1286">
            <v>0</v>
          </cell>
          <cell r="BU1286">
            <v>86.5</v>
          </cell>
          <cell r="BV1286">
            <v>84.25</v>
          </cell>
          <cell r="BW1286">
            <v>88.5</v>
          </cell>
          <cell r="BX1286">
            <v>88</v>
          </cell>
          <cell r="BY1286" t="str">
            <v/>
          </cell>
          <cell r="BZ1286">
            <v>0</v>
          </cell>
          <cell r="CA1286">
            <v>86.78</v>
          </cell>
          <cell r="CB1286">
            <v>81.75</v>
          </cell>
          <cell r="CC1286">
            <v>81</v>
          </cell>
          <cell r="CD1286">
            <v>82</v>
          </cell>
          <cell r="CE1286" t="str">
            <v/>
          </cell>
          <cell r="CF1286">
            <v>0</v>
          </cell>
          <cell r="CG1286">
            <v>86.25</v>
          </cell>
          <cell r="CH1286">
            <v>76.25</v>
          </cell>
          <cell r="CI1286">
            <v>78</v>
          </cell>
          <cell r="CJ1286">
            <v>82</v>
          </cell>
          <cell r="CK1286" t="str">
            <v/>
          </cell>
          <cell r="CL1286">
            <v>0</v>
          </cell>
          <cell r="CM1286">
            <v>76.17</v>
          </cell>
          <cell r="CN1286">
            <v>83.5</v>
          </cell>
          <cell r="CO1286">
            <v>80</v>
          </cell>
          <cell r="CP1286">
            <v>78</v>
          </cell>
          <cell r="CQ1286" t="str">
            <v/>
          </cell>
          <cell r="CR1286">
            <v>0</v>
          </cell>
          <cell r="CS1286">
            <v>82.08</v>
          </cell>
          <cell r="CT1286">
            <v>89.75</v>
          </cell>
          <cell r="CU1286">
            <v>86.5</v>
          </cell>
          <cell r="CV1286">
            <v>83</v>
          </cell>
          <cell r="CW1286" t="str">
            <v/>
          </cell>
          <cell r="CX1286">
            <v>0</v>
          </cell>
          <cell r="CY1286">
            <v>82.44</v>
          </cell>
          <cell r="CZ1286">
            <v>83.75</v>
          </cell>
          <cell r="DA1286">
            <v>76.75</v>
          </cell>
          <cell r="DB1286">
            <v>83</v>
          </cell>
          <cell r="DC1286" t="str">
            <v/>
          </cell>
          <cell r="DD1286">
            <v>0</v>
          </cell>
          <cell r="DE1286">
            <v>91</v>
          </cell>
          <cell r="DF1286">
            <v>81</v>
          </cell>
          <cell r="DG1286">
            <v>81.75</v>
          </cell>
          <cell r="DH1286">
            <v>88</v>
          </cell>
          <cell r="DI1286" t="str">
            <v/>
          </cell>
          <cell r="DJ1286">
            <v>0</v>
          </cell>
          <cell r="DK1286">
            <v>0</v>
          </cell>
          <cell r="DL1286">
            <v>0</v>
          </cell>
          <cell r="DM1286">
            <v>0</v>
          </cell>
          <cell r="DN1286">
            <v>85</v>
          </cell>
          <cell r="DO1286" t="str">
            <v/>
          </cell>
          <cell r="DP1286">
            <v>0</v>
          </cell>
          <cell r="DQ1286">
            <v>89</v>
          </cell>
          <cell r="DR1286">
            <v>85.5</v>
          </cell>
          <cell r="DS1286">
            <v>91.5</v>
          </cell>
          <cell r="DT1286">
            <v>82</v>
          </cell>
          <cell r="DU1286" t="str">
            <v/>
          </cell>
          <cell r="DV1286">
            <v>0</v>
          </cell>
          <cell r="DW1286">
            <v>91</v>
          </cell>
          <cell r="DX1286">
            <v>86.75</v>
          </cell>
          <cell r="DY1286">
            <v>79.75</v>
          </cell>
          <cell r="DZ1286">
            <v>85</v>
          </cell>
          <cell r="EA1286" t="str">
            <v/>
          </cell>
          <cell r="EB1286">
            <v>0</v>
          </cell>
          <cell r="EC1286">
            <v>79.78</v>
          </cell>
          <cell r="ED1286">
            <v>78.25</v>
          </cell>
          <cell r="EE1286">
            <v>84.25</v>
          </cell>
          <cell r="EF1286">
            <v>77</v>
          </cell>
          <cell r="EG1286" t="str">
            <v/>
          </cell>
          <cell r="EH1286">
            <v>0</v>
          </cell>
          <cell r="EI1286">
            <v>78.5</v>
          </cell>
          <cell r="EJ1286">
            <v>74.75</v>
          </cell>
          <cell r="EK1286">
            <v>74.5</v>
          </cell>
          <cell r="EL1286">
            <v>76</v>
          </cell>
          <cell r="EM1286" t="str">
            <v/>
          </cell>
          <cell r="EN1286">
            <v>0</v>
          </cell>
          <cell r="EO1286">
            <v>78.5</v>
          </cell>
          <cell r="EP1286">
            <v>74.75</v>
          </cell>
          <cell r="EQ1286">
            <v>74.5</v>
          </cell>
          <cell r="ER1286">
            <v>76</v>
          </cell>
          <cell r="ES1286" t="str">
            <v/>
          </cell>
          <cell r="ET1286">
            <v>0</v>
          </cell>
          <cell r="EU1286">
            <v>78.5</v>
          </cell>
          <cell r="EV1286">
            <v>74.75</v>
          </cell>
          <cell r="EW1286">
            <v>74.5</v>
          </cell>
          <cell r="EX1286">
            <v>76</v>
          </cell>
          <cell r="EY1286" t="str">
            <v/>
          </cell>
          <cell r="EZ1286">
            <v>0</v>
          </cell>
          <cell r="FA1286">
            <v>79.33</v>
          </cell>
          <cell r="FB1286">
            <v>71.25</v>
          </cell>
          <cell r="FC1286">
            <v>79</v>
          </cell>
          <cell r="FD1286">
            <v>72</v>
          </cell>
          <cell r="FE1286" t="str">
            <v/>
          </cell>
          <cell r="FF1286">
            <v>0</v>
          </cell>
          <cell r="FG1286">
            <v>79.33</v>
          </cell>
          <cell r="FH1286">
            <v>71.25</v>
          </cell>
          <cell r="FI1286">
            <v>79</v>
          </cell>
          <cell r="FJ1286">
            <v>72</v>
          </cell>
          <cell r="FK1286" t="str">
            <v/>
          </cell>
          <cell r="FL1286">
            <v>0</v>
          </cell>
          <cell r="FM1286">
            <v>79.33</v>
          </cell>
          <cell r="FN1286">
            <v>71.25</v>
          </cell>
          <cell r="FO1286">
            <v>79</v>
          </cell>
          <cell r="FP1286">
            <v>72</v>
          </cell>
          <cell r="FQ1286" t="str">
            <v/>
          </cell>
          <cell r="FR1286">
            <v>0</v>
          </cell>
          <cell r="FS1286">
            <v>79.33</v>
          </cell>
          <cell r="FT1286">
            <v>71.25</v>
          </cell>
          <cell r="FU1286">
            <v>79</v>
          </cell>
          <cell r="FV1286">
            <v>72</v>
          </cell>
          <cell r="FW1286" t="str">
            <v/>
          </cell>
          <cell r="FX1286">
            <v>0</v>
          </cell>
          <cell r="FY1286">
            <v>79.33</v>
          </cell>
          <cell r="FZ1286">
            <v>71.25</v>
          </cell>
          <cell r="GA1286">
            <v>79</v>
          </cell>
          <cell r="GB1286">
            <v>72</v>
          </cell>
          <cell r="GC1286" t="str">
            <v/>
          </cell>
          <cell r="GD1286">
            <v>0</v>
          </cell>
          <cell r="GE1286">
            <v>79.33</v>
          </cell>
          <cell r="GF1286">
            <v>71.25</v>
          </cell>
          <cell r="GG1286">
            <v>79</v>
          </cell>
          <cell r="GH1286">
            <v>72</v>
          </cell>
          <cell r="GI1286" t="str">
            <v/>
          </cell>
          <cell r="GJ1286">
            <v>0</v>
          </cell>
          <cell r="GK1286">
            <v>79.33</v>
          </cell>
          <cell r="GL1286">
            <v>71.25</v>
          </cell>
          <cell r="GM1286">
            <v>79</v>
          </cell>
          <cell r="GN1286">
            <v>72</v>
          </cell>
          <cell r="GO1286" t="str">
            <v/>
          </cell>
          <cell r="GP1286">
            <v>0</v>
          </cell>
          <cell r="GQ1286">
            <v>79.33</v>
          </cell>
          <cell r="GR1286">
            <v>71.25</v>
          </cell>
          <cell r="GS1286">
            <v>79</v>
          </cell>
          <cell r="GT1286">
            <v>72</v>
          </cell>
          <cell r="GU1286" t="str">
            <v/>
          </cell>
          <cell r="GV1286">
            <v>0</v>
          </cell>
          <cell r="GW1286">
            <v>81.92</v>
          </cell>
          <cell r="GX1286">
            <v>78.75</v>
          </cell>
          <cell r="GY1286">
            <v>70</v>
          </cell>
          <cell r="GZ1286">
            <v>78</v>
          </cell>
          <cell r="HA1286" t="str">
            <v>EKO-L</v>
          </cell>
          <cell r="HB1286">
            <v>0</v>
          </cell>
          <cell r="HC1286">
            <v>83.83</v>
          </cell>
          <cell r="HD1286">
            <v>75.75</v>
          </cell>
          <cell r="HE1286">
            <v>77.5</v>
          </cell>
          <cell r="HF1286">
            <v>79</v>
          </cell>
          <cell r="HH1286">
            <v>0</v>
          </cell>
          <cell r="HM1286" t="str">
            <v/>
          </cell>
          <cell r="HN1286" t="str">
            <v/>
          </cell>
          <cell r="HS1286">
            <v>0</v>
          </cell>
          <cell r="HT1286" t="str">
            <v>PKN</v>
          </cell>
          <cell r="HU1286">
            <v>0</v>
          </cell>
          <cell r="HV1286" t="str">
            <v>IND</v>
          </cell>
          <cell r="HW1286">
            <v>0</v>
          </cell>
          <cell r="HX1286" t="str">
            <v>MAT-W</v>
          </cell>
          <cell r="HY1286">
            <v>0</v>
          </cell>
          <cell r="HZ1286" t="str">
            <v>SEJ-W</v>
          </cell>
          <cell r="IA1286">
            <v>0</v>
          </cell>
          <cell r="IB1286" t="str">
            <v>IGR-W</v>
          </cell>
          <cell r="IC1286">
            <v>0</v>
          </cell>
          <cell r="ID1286" t="str">
            <v>SBO</v>
          </cell>
          <cell r="IE1286">
            <v>0</v>
          </cell>
          <cell r="IF1286" t="str">
            <v>PJO</v>
          </cell>
          <cell r="IG1286">
            <v>0</v>
          </cell>
          <cell r="IH1286" t="str">
            <v>PRA</v>
          </cell>
          <cell r="II1286">
            <v>0</v>
          </cell>
          <cell r="IJ1286" t="str">
            <v>JAW</v>
          </cell>
          <cell r="IK1286">
            <v>0</v>
          </cell>
          <cell r="IL1286" t="str">
            <v>ARB</v>
          </cell>
          <cell r="IM1286">
            <v>0</v>
          </cell>
          <cell r="IN1286" t="str">
            <v>PKM</v>
          </cell>
          <cell r="IO1286">
            <v>0</v>
          </cell>
          <cell r="IP1286" t="str">
            <v>MAT-P</v>
          </cell>
          <cell r="IQ1286">
            <v>0</v>
          </cell>
          <cell r="IR1286" t="str">
            <v>BIO-P</v>
          </cell>
          <cell r="IS1286">
            <v>0</v>
          </cell>
          <cell r="IT1286" t="str">
            <v>FIS-P</v>
          </cell>
          <cell r="IU1286">
            <v>0</v>
          </cell>
          <cell r="IV1286" t="str">
            <v>KIM-P</v>
          </cell>
          <cell r="IW1286">
            <v>0</v>
          </cell>
          <cell r="IX1286" t="str">
            <v>EKO-L</v>
          </cell>
          <cell r="IY1286">
            <v>0</v>
          </cell>
          <cell r="JA1286">
            <v>0</v>
          </cell>
        </row>
        <row r="1287">
          <cell r="AB1287" t="str">
            <v/>
          </cell>
          <cell r="AC1287">
            <v>18</v>
          </cell>
          <cell r="AI1287" t="str">
            <v/>
          </cell>
          <cell r="AJ1287">
            <v>0</v>
          </cell>
          <cell r="AK1287">
            <v>83.25</v>
          </cell>
          <cell r="AL1287">
            <v>84.5</v>
          </cell>
          <cell r="AM1287">
            <v>88</v>
          </cell>
          <cell r="AN1287">
            <v>80</v>
          </cell>
          <cell r="AO1287" t="str">
            <v/>
          </cell>
          <cell r="AP1287">
            <v>0</v>
          </cell>
          <cell r="AQ1287">
            <v>85</v>
          </cell>
          <cell r="AR1287">
            <v>0</v>
          </cell>
          <cell r="AS1287">
            <v>78.5</v>
          </cell>
          <cell r="AT1287">
            <v>81</v>
          </cell>
          <cell r="AU1287" t="str">
            <v/>
          </cell>
          <cell r="AV1287">
            <v>0</v>
          </cell>
          <cell r="AW1287">
            <v>81.83</v>
          </cell>
          <cell r="AX1287">
            <v>84</v>
          </cell>
          <cell r="AY1287">
            <v>88</v>
          </cell>
          <cell r="AZ1287">
            <v>80</v>
          </cell>
          <cell r="BA1287" t="str">
            <v/>
          </cell>
          <cell r="BB1287">
            <v>0</v>
          </cell>
          <cell r="BC1287">
            <v>86.75</v>
          </cell>
          <cell r="BD1287">
            <v>84.5</v>
          </cell>
          <cell r="BE1287">
            <v>88</v>
          </cell>
          <cell r="BF1287">
            <v>82</v>
          </cell>
          <cell r="BG1287" t="str">
            <v/>
          </cell>
          <cell r="BH1287">
            <v>0</v>
          </cell>
          <cell r="BI1287">
            <v>84.33</v>
          </cell>
          <cell r="BJ1287">
            <v>80</v>
          </cell>
          <cell r="BK1287">
            <v>77.75</v>
          </cell>
          <cell r="BL1287">
            <v>78</v>
          </cell>
          <cell r="BM1287" t="str">
            <v/>
          </cell>
          <cell r="BN1287">
            <v>0</v>
          </cell>
          <cell r="BO1287">
            <v>81.13</v>
          </cell>
          <cell r="BP1287">
            <v>78.25</v>
          </cell>
          <cell r="BQ1287">
            <v>77.75</v>
          </cell>
          <cell r="BR1287">
            <v>85</v>
          </cell>
          <cell r="BS1287" t="str">
            <v/>
          </cell>
          <cell r="BT1287">
            <v>0</v>
          </cell>
          <cell r="BU1287">
            <v>86.5</v>
          </cell>
          <cell r="BV1287">
            <v>84.25</v>
          </cell>
          <cell r="BW1287">
            <v>88.5</v>
          </cell>
          <cell r="BX1287">
            <v>88</v>
          </cell>
          <cell r="BY1287" t="str">
            <v/>
          </cell>
          <cell r="BZ1287">
            <v>0</v>
          </cell>
          <cell r="CA1287">
            <v>86.78</v>
          </cell>
          <cell r="CB1287">
            <v>81.75</v>
          </cell>
          <cell r="CC1287">
            <v>81</v>
          </cell>
          <cell r="CD1287">
            <v>82</v>
          </cell>
          <cell r="CE1287" t="str">
            <v/>
          </cell>
          <cell r="CF1287">
            <v>0</v>
          </cell>
          <cell r="CG1287">
            <v>86.25</v>
          </cell>
          <cell r="CH1287">
            <v>76.25</v>
          </cell>
          <cell r="CI1287">
            <v>78</v>
          </cell>
          <cell r="CJ1287">
            <v>82</v>
          </cell>
          <cell r="CK1287" t="str">
            <v/>
          </cell>
          <cell r="CL1287">
            <v>0</v>
          </cell>
          <cell r="CM1287">
            <v>76.17</v>
          </cell>
          <cell r="CN1287">
            <v>83.5</v>
          </cell>
          <cell r="CO1287">
            <v>80</v>
          </cell>
          <cell r="CP1287">
            <v>78</v>
          </cell>
          <cell r="CQ1287" t="str">
            <v/>
          </cell>
          <cell r="CR1287">
            <v>0</v>
          </cell>
          <cell r="CS1287">
            <v>82.08</v>
          </cell>
          <cell r="CT1287">
            <v>89.75</v>
          </cell>
          <cell r="CU1287">
            <v>86.5</v>
          </cell>
          <cell r="CV1287">
            <v>83</v>
          </cell>
          <cell r="CW1287" t="str">
            <v/>
          </cell>
          <cell r="CX1287">
            <v>0</v>
          </cell>
          <cell r="CY1287">
            <v>82.44</v>
          </cell>
          <cell r="CZ1287">
            <v>83.75</v>
          </cell>
          <cell r="DA1287">
            <v>76.75</v>
          </cell>
          <cell r="DB1287">
            <v>83</v>
          </cell>
          <cell r="DC1287" t="str">
            <v/>
          </cell>
          <cell r="DD1287">
            <v>0</v>
          </cell>
          <cell r="DE1287">
            <v>91</v>
          </cell>
          <cell r="DF1287">
            <v>81</v>
          </cell>
          <cell r="DG1287">
            <v>81.75</v>
          </cell>
          <cell r="DH1287">
            <v>88</v>
          </cell>
          <cell r="DI1287" t="str">
            <v/>
          </cell>
          <cell r="DJ1287">
            <v>0</v>
          </cell>
          <cell r="DK1287">
            <v>0</v>
          </cell>
          <cell r="DL1287">
            <v>0</v>
          </cell>
          <cell r="DM1287">
            <v>0</v>
          </cell>
          <cell r="DN1287">
            <v>85</v>
          </cell>
          <cell r="DO1287" t="str">
            <v/>
          </cell>
          <cell r="DP1287">
            <v>0</v>
          </cell>
          <cell r="DQ1287">
            <v>89</v>
          </cell>
          <cell r="DR1287">
            <v>85.5</v>
          </cell>
          <cell r="DS1287">
            <v>91.5</v>
          </cell>
          <cell r="DT1287">
            <v>82</v>
          </cell>
          <cell r="DU1287" t="str">
            <v/>
          </cell>
          <cell r="DV1287">
            <v>0</v>
          </cell>
          <cell r="DW1287">
            <v>91</v>
          </cell>
          <cell r="DX1287">
            <v>86.75</v>
          </cell>
          <cell r="DY1287">
            <v>79.75</v>
          </cell>
          <cell r="DZ1287">
            <v>85</v>
          </cell>
          <cell r="EA1287" t="str">
            <v/>
          </cell>
          <cell r="EB1287">
            <v>0</v>
          </cell>
          <cell r="EC1287">
            <v>79.78</v>
          </cell>
          <cell r="ED1287">
            <v>78.25</v>
          </cell>
          <cell r="EE1287">
            <v>84.25</v>
          </cell>
          <cell r="EF1287">
            <v>77</v>
          </cell>
          <cell r="EG1287" t="str">
            <v/>
          </cell>
          <cell r="EH1287">
            <v>0</v>
          </cell>
          <cell r="EI1287">
            <v>78.5</v>
          </cell>
          <cell r="EJ1287">
            <v>74.75</v>
          </cell>
          <cell r="EK1287">
            <v>74.5</v>
          </cell>
          <cell r="EL1287">
            <v>76</v>
          </cell>
          <cell r="EM1287" t="str">
            <v/>
          </cell>
          <cell r="EN1287">
            <v>0</v>
          </cell>
          <cell r="EO1287">
            <v>78.5</v>
          </cell>
          <cell r="EP1287">
            <v>74.75</v>
          </cell>
          <cell r="EQ1287">
            <v>74.5</v>
          </cell>
          <cell r="ER1287">
            <v>76</v>
          </cell>
          <cell r="ES1287" t="str">
            <v/>
          </cell>
          <cell r="ET1287">
            <v>0</v>
          </cell>
          <cell r="EU1287">
            <v>78.5</v>
          </cell>
          <cell r="EV1287">
            <v>74.75</v>
          </cell>
          <cell r="EW1287">
            <v>74.5</v>
          </cell>
          <cell r="EX1287">
            <v>76</v>
          </cell>
          <cell r="EY1287" t="str">
            <v/>
          </cell>
          <cell r="EZ1287">
            <v>0</v>
          </cell>
          <cell r="FA1287">
            <v>79.33</v>
          </cell>
          <cell r="FB1287">
            <v>71.25</v>
          </cell>
          <cell r="FC1287">
            <v>79</v>
          </cell>
          <cell r="FD1287">
            <v>72</v>
          </cell>
          <cell r="FE1287" t="str">
            <v/>
          </cell>
          <cell r="FF1287">
            <v>0</v>
          </cell>
          <cell r="FG1287">
            <v>79.33</v>
          </cell>
          <cell r="FH1287">
            <v>71.25</v>
          </cell>
          <cell r="FI1287">
            <v>79</v>
          </cell>
          <cell r="FJ1287">
            <v>72</v>
          </cell>
          <cell r="FK1287" t="str">
            <v/>
          </cell>
          <cell r="FL1287">
            <v>0</v>
          </cell>
          <cell r="FM1287">
            <v>79.33</v>
          </cell>
          <cell r="FN1287">
            <v>71.25</v>
          </cell>
          <cell r="FO1287">
            <v>79</v>
          </cell>
          <cell r="FP1287">
            <v>72</v>
          </cell>
          <cell r="FQ1287" t="str">
            <v/>
          </cell>
          <cell r="FR1287">
            <v>0</v>
          </cell>
          <cell r="FS1287">
            <v>79.33</v>
          </cell>
          <cell r="FT1287">
            <v>71.25</v>
          </cell>
          <cell r="FU1287">
            <v>79</v>
          </cell>
          <cell r="FV1287">
            <v>72</v>
          </cell>
          <cell r="FW1287" t="str">
            <v/>
          </cell>
          <cell r="FX1287">
            <v>0</v>
          </cell>
          <cell r="FY1287">
            <v>79.33</v>
          </cell>
          <cell r="FZ1287">
            <v>71.25</v>
          </cell>
          <cell r="GA1287">
            <v>79</v>
          </cell>
          <cell r="GB1287">
            <v>72</v>
          </cell>
          <cell r="GC1287" t="str">
            <v/>
          </cell>
          <cell r="GD1287">
            <v>0</v>
          </cell>
          <cell r="GE1287">
            <v>79.33</v>
          </cell>
          <cell r="GF1287">
            <v>71.25</v>
          </cell>
          <cell r="GG1287">
            <v>79</v>
          </cell>
          <cell r="GH1287">
            <v>72</v>
          </cell>
          <cell r="GI1287" t="str">
            <v/>
          </cell>
          <cell r="GJ1287">
            <v>0</v>
          </cell>
          <cell r="GK1287">
            <v>79.33</v>
          </cell>
          <cell r="GL1287">
            <v>71.25</v>
          </cell>
          <cell r="GM1287">
            <v>79</v>
          </cell>
          <cell r="GN1287">
            <v>72</v>
          </cell>
          <cell r="GO1287" t="str">
            <v/>
          </cell>
          <cell r="GP1287">
            <v>0</v>
          </cell>
          <cell r="GQ1287">
            <v>79.33</v>
          </cell>
          <cell r="GR1287">
            <v>71.25</v>
          </cell>
          <cell r="GS1287">
            <v>79</v>
          </cell>
          <cell r="GT1287">
            <v>72</v>
          </cell>
          <cell r="GU1287" t="str">
            <v/>
          </cell>
          <cell r="GV1287">
            <v>0</v>
          </cell>
          <cell r="GW1287">
            <v>81.92</v>
          </cell>
          <cell r="GX1287">
            <v>78.75</v>
          </cell>
          <cell r="GY1287">
            <v>70</v>
          </cell>
          <cell r="GZ1287">
            <v>78</v>
          </cell>
          <cell r="HA1287" t="str">
            <v>EKO-L</v>
          </cell>
          <cell r="HB1287">
            <v>0</v>
          </cell>
          <cell r="HC1287">
            <v>83.83</v>
          </cell>
          <cell r="HD1287">
            <v>75.75</v>
          </cell>
          <cell r="HE1287">
            <v>77.5</v>
          </cell>
          <cell r="HF1287">
            <v>79</v>
          </cell>
          <cell r="HH1287">
            <v>0</v>
          </cell>
          <cell r="HM1287" t="str">
            <v/>
          </cell>
          <cell r="HN1287" t="str">
            <v/>
          </cell>
          <cell r="HS1287">
            <v>0</v>
          </cell>
          <cell r="HT1287" t="str">
            <v>PKN</v>
          </cell>
          <cell r="HU1287">
            <v>0</v>
          </cell>
          <cell r="HV1287" t="str">
            <v>IND</v>
          </cell>
          <cell r="HW1287">
            <v>0</v>
          </cell>
          <cell r="HX1287" t="str">
            <v>MAT-W</v>
          </cell>
          <cell r="HY1287">
            <v>0</v>
          </cell>
          <cell r="HZ1287" t="str">
            <v>SEJ-W</v>
          </cell>
          <cell r="IA1287">
            <v>0</v>
          </cell>
          <cell r="IB1287" t="str">
            <v>IGR-W</v>
          </cell>
          <cell r="IC1287">
            <v>0</v>
          </cell>
          <cell r="ID1287" t="str">
            <v>SBO</v>
          </cell>
          <cell r="IE1287">
            <v>0</v>
          </cell>
          <cell r="IF1287" t="str">
            <v>PJO</v>
          </cell>
          <cell r="IG1287">
            <v>0</v>
          </cell>
          <cell r="IH1287" t="str">
            <v>PRA</v>
          </cell>
          <cell r="II1287">
            <v>0</v>
          </cell>
          <cell r="IJ1287" t="str">
            <v>JAW</v>
          </cell>
          <cell r="IK1287">
            <v>0</v>
          </cell>
          <cell r="IL1287" t="str">
            <v>ARB</v>
          </cell>
          <cell r="IM1287">
            <v>0</v>
          </cell>
          <cell r="IN1287" t="str">
            <v>PKM</v>
          </cell>
          <cell r="IO1287">
            <v>0</v>
          </cell>
          <cell r="IP1287" t="str">
            <v>MAT-P</v>
          </cell>
          <cell r="IQ1287">
            <v>0</v>
          </cell>
          <cell r="IR1287" t="str">
            <v>BIO-P</v>
          </cell>
          <cell r="IS1287">
            <v>0</v>
          </cell>
          <cell r="IT1287" t="str">
            <v>FIS-P</v>
          </cell>
          <cell r="IU1287">
            <v>0</v>
          </cell>
          <cell r="IV1287" t="str">
            <v>KIM-P</v>
          </cell>
          <cell r="IW1287">
            <v>0</v>
          </cell>
          <cell r="IX1287" t="str">
            <v>EKO-L</v>
          </cell>
          <cell r="IY1287">
            <v>0</v>
          </cell>
          <cell r="JA1287">
            <v>0</v>
          </cell>
        </row>
        <row r="1288">
          <cell r="AB1288" t="str">
            <v/>
          </cell>
          <cell r="AC1288">
            <v>19</v>
          </cell>
          <cell r="AI1288" t="str">
            <v/>
          </cell>
          <cell r="AJ1288">
            <v>0</v>
          </cell>
          <cell r="AK1288">
            <v>83.25</v>
          </cell>
          <cell r="AL1288">
            <v>84.5</v>
          </cell>
          <cell r="AM1288">
            <v>88</v>
          </cell>
          <cell r="AN1288">
            <v>80</v>
          </cell>
          <cell r="AO1288" t="str">
            <v/>
          </cell>
          <cell r="AP1288">
            <v>0</v>
          </cell>
          <cell r="AQ1288">
            <v>85</v>
          </cell>
          <cell r="AR1288">
            <v>0</v>
          </cell>
          <cell r="AS1288">
            <v>78.5</v>
          </cell>
          <cell r="AT1288">
            <v>81</v>
          </cell>
          <cell r="AU1288" t="str">
            <v/>
          </cell>
          <cell r="AV1288">
            <v>0</v>
          </cell>
          <cell r="AW1288">
            <v>81.83</v>
          </cell>
          <cell r="AX1288">
            <v>84</v>
          </cell>
          <cell r="AY1288">
            <v>88</v>
          </cell>
          <cell r="AZ1288">
            <v>80</v>
          </cell>
          <cell r="BA1288" t="str">
            <v/>
          </cell>
          <cell r="BB1288">
            <v>0</v>
          </cell>
          <cell r="BC1288">
            <v>86.75</v>
          </cell>
          <cell r="BD1288">
            <v>84.5</v>
          </cell>
          <cell r="BE1288">
            <v>88</v>
          </cell>
          <cell r="BF1288">
            <v>82</v>
          </cell>
          <cell r="BG1288" t="str">
            <v/>
          </cell>
          <cell r="BH1288">
            <v>0</v>
          </cell>
          <cell r="BI1288">
            <v>84.33</v>
          </cell>
          <cell r="BJ1288">
            <v>80</v>
          </cell>
          <cell r="BK1288">
            <v>77.75</v>
          </cell>
          <cell r="BL1288">
            <v>78</v>
          </cell>
          <cell r="BM1288" t="str">
            <v/>
          </cell>
          <cell r="BN1288">
            <v>0</v>
          </cell>
          <cell r="BO1288">
            <v>81.13</v>
          </cell>
          <cell r="BP1288">
            <v>78.25</v>
          </cell>
          <cell r="BQ1288">
            <v>77.75</v>
          </cell>
          <cell r="BR1288">
            <v>85</v>
          </cell>
          <cell r="BS1288" t="str">
            <v/>
          </cell>
          <cell r="BT1288">
            <v>0</v>
          </cell>
          <cell r="BU1288">
            <v>86.5</v>
          </cell>
          <cell r="BV1288">
            <v>84.25</v>
          </cell>
          <cell r="BW1288">
            <v>88.5</v>
          </cell>
          <cell r="BX1288">
            <v>88</v>
          </cell>
          <cell r="BY1288" t="str">
            <v/>
          </cell>
          <cell r="BZ1288">
            <v>0</v>
          </cell>
          <cell r="CA1288">
            <v>86.78</v>
          </cell>
          <cell r="CB1288">
            <v>81.75</v>
          </cell>
          <cell r="CC1288">
            <v>81</v>
          </cell>
          <cell r="CD1288">
            <v>82</v>
          </cell>
          <cell r="CE1288" t="str">
            <v/>
          </cell>
          <cell r="CF1288">
            <v>0</v>
          </cell>
          <cell r="CG1288">
            <v>86.25</v>
          </cell>
          <cell r="CH1288">
            <v>76.25</v>
          </cell>
          <cell r="CI1288">
            <v>78</v>
          </cell>
          <cell r="CJ1288">
            <v>82</v>
          </cell>
          <cell r="CK1288" t="str">
            <v/>
          </cell>
          <cell r="CL1288">
            <v>0</v>
          </cell>
          <cell r="CM1288">
            <v>76.17</v>
          </cell>
          <cell r="CN1288">
            <v>83.5</v>
          </cell>
          <cell r="CO1288">
            <v>80</v>
          </cell>
          <cell r="CP1288">
            <v>78</v>
          </cell>
          <cell r="CQ1288" t="str">
            <v/>
          </cell>
          <cell r="CR1288">
            <v>0</v>
          </cell>
          <cell r="CS1288">
            <v>82.08</v>
          </cell>
          <cell r="CT1288">
            <v>89.75</v>
          </cell>
          <cell r="CU1288">
            <v>86.5</v>
          </cell>
          <cell r="CV1288">
            <v>83</v>
          </cell>
          <cell r="CW1288" t="str">
            <v/>
          </cell>
          <cell r="CX1288">
            <v>0</v>
          </cell>
          <cell r="CY1288">
            <v>82.44</v>
          </cell>
          <cell r="CZ1288">
            <v>83.75</v>
          </cell>
          <cell r="DA1288">
            <v>76.75</v>
          </cell>
          <cell r="DB1288">
            <v>83</v>
          </cell>
          <cell r="DC1288" t="str">
            <v/>
          </cell>
          <cell r="DD1288">
            <v>0</v>
          </cell>
          <cell r="DE1288">
            <v>91</v>
          </cell>
          <cell r="DF1288">
            <v>81</v>
          </cell>
          <cell r="DG1288">
            <v>81.75</v>
          </cell>
          <cell r="DH1288">
            <v>88</v>
          </cell>
          <cell r="DI1288" t="str">
            <v/>
          </cell>
          <cell r="DJ1288">
            <v>0</v>
          </cell>
          <cell r="DK1288">
            <v>0</v>
          </cell>
          <cell r="DL1288">
            <v>0</v>
          </cell>
          <cell r="DM1288">
            <v>0</v>
          </cell>
          <cell r="DN1288">
            <v>85</v>
          </cell>
          <cell r="DO1288" t="str">
            <v/>
          </cell>
          <cell r="DP1288">
            <v>0</v>
          </cell>
          <cell r="DQ1288">
            <v>89</v>
          </cell>
          <cell r="DR1288">
            <v>85.5</v>
          </cell>
          <cell r="DS1288">
            <v>91.5</v>
          </cell>
          <cell r="DT1288">
            <v>82</v>
          </cell>
          <cell r="DU1288" t="str">
            <v/>
          </cell>
          <cell r="DV1288">
            <v>0</v>
          </cell>
          <cell r="DW1288">
            <v>91</v>
          </cell>
          <cell r="DX1288">
            <v>86.75</v>
          </cell>
          <cell r="DY1288">
            <v>79.75</v>
          </cell>
          <cell r="DZ1288">
            <v>85</v>
          </cell>
          <cell r="EA1288" t="str">
            <v/>
          </cell>
          <cell r="EB1288">
            <v>0</v>
          </cell>
          <cell r="EC1288">
            <v>79.78</v>
          </cell>
          <cell r="ED1288">
            <v>78.25</v>
          </cell>
          <cell r="EE1288">
            <v>84.25</v>
          </cell>
          <cell r="EF1288">
            <v>77</v>
          </cell>
          <cell r="EG1288" t="str">
            <v/>
          </cell>
          <cell r="EH1288">
            <v>0</v>
          </cell>
          <cell r="EI1288">
            <v>78.5</v>
          </cell>
          <cell r="EJ1288">
            <v>74.75</v>
          </cell>
          <cell r="EK1288">
            <v>74.5</v>
          </cell>
          <cell r="EL1288">
            <v>76</v>
          </cell>
          <cell r="EM1288" t="str">
            <v/>
          </cell>
          <cell r="EN1288">
            <v>0</v>
          </cell>
          <cell r="EO1288">
            <v>78.5</v>
          </cell>
          <cell r="EP1288">
            <v>74.75</v>
          </cell>
          <cell r="EQ1288">
            <v>74.5</v>
          </cell>
          <cell r="ER1288">
            <v>76</v>
          </cell>
          <cell r="ES1288" t="str">
            <v/>
          </cell>
          <cell r="ET1288">
            <v>0</v>
          </cell>
          <cell r="EU1288">
            <v>78.5</v>
          </cell>
          <cell r="EV1288">
            <v>74.75</v>
          </cell>
          <cell r="EW1288">
            <v>74.5</v>
          </cell>
          <cell r="EX1288">
            <v>76</v>
          </cell>
          <cell r="EY1288" t="str">
            <v/>
          </cell>
          <cell r="EZ1288">
            <v>0</v>
          </cell>
          <cell r="FA1288">
            <v>79.33</v>
          </cell>
          <cell r="FB1288">
            <v>71.25</v>
          </cell>
          <cell r="FC1288">
            <v>79</v>
          </cell>
          <cell r="FD1288">
            <v>72</v>
          </cell>
          <cell r="FE1288" t="str">
            <v/>
          </cell>
          <cell r="FF1288">
            <v>0</v>
          </cell>
          <cell r="FG1288">
            <v>79.33</v>
          </cell>
          <cell r="FH1288">
            <v>71.25</v>
          </cell>
          <cell r="FI1288">
            <v>79</v>
          </cell>
          <cell r="FJ1288">
            <v>72</v>
          </cell>
          <cell r="FK1288" t="str">
            <v/>
          </cell>
          <cell r="FL1288">
            <v>0</v>
          </cell>
          <cell r="FM1288">
            <v>79.33</v>
          </cell>
          <cell r="FN1288">
            <v>71.25</v>
          </cell>
          <cell r="FO1288">
            <v>79</v>
          </cell>
          <cell r="FP1288">
            <v>72</v>
          </cell>
          <cell r="FQ1288" t="str">
            <v/>
          </cell>
          <cell r="FR1288">
            <v>0</v>
          </cell>
          <cell r="FS1288">
            <v>79.33</v>
          </cell>
          <cell r="FT1288">
            <v>71.25</v>
          </cell>
          <cell r="FU1288">
            <v>79</v>
          </cell>
          <cell r="FV1288">
            <v>72</v>
          </cell>
          <cell r="FW1288" t="str">
            <v/>
          </cell>
          <cell r="FX1288">
            <v>0</v>
          </cell>
          <cell r="FY1288">
            <v>79.33</v>
          </cell>
          <cell r="FZ1288">
            <v>71.25</v>
          </cell>
          <cell r="GA1288">
            <v>79</v>
          </cell>
          <cell r="GB1288">
            <v>72</v>
          </cell>
          <cell r="GC1288" t="str">
            <v/>
          </cell>
          <cell r="GD1288">
            <v>0</v>
          </cell>
          <cell r="GE1288">
            <v>79.33</v>
          </cell>
          <cell r="GF1288">
            <v>71.25</v>
          </cell>
          <cell r="GG1288">
            <v>79</v>
          </cell>
          <cell r="GH1288">
            <v>72</v>
          </cell>
          <cell r="GI1288" t="str">
            <v/>
          </cell>
          <cell r="GJ1288">
            <v>0</v>
          </cell>
          <cell r="GK1288">
            <v>79.33</v>
          </cell>
          <cell r="GL1288">
            <v>71.25</v>
          </cell>
          <cell r="GM1288">
            <v>79</v>
          </cell>
          <cell r="GN1288">
            <v>72</v>
          </cell>
          <cell r="GO1288" t="str">
            <v/>
          </cell>
          <cell r="GP1288">
            <v>0</v>
          </cell>
          <cell r="GQ1288">
            <v>79.33</v>
          </cell>
          <cell r="GR1288">
            <v>71.25</v>
          </cell>
          <cell r="GS1288">
            <v>79</v>
          </cell>
          <cell r="GT1288">
            <v>72</v>
          </cell>
          <cell r="GU1288" t="str">
            <v/>
          </cell>
          <cell r="GV1288">
            <v>0</v>
          </cell>
          <cell r="GW1288">
            <v>81.92</v>
          </cell>
          <cell r="GX1288">
            <v>78.75</v>
          </cell>
          <cell r="GY1288">
            <v>70</v>
          </cell>
          <cell r="GZ1288">
            <v>78</v>
          </cell>
          <cell r="HA1288" t="str">
            <v>EKO-L</v>
          </cell>
          <cell r="HB1288">
            <v>0</v>
          </cell>
          <cell r="HC1288">
            <v>83.83</v>
          </cell>
          <cell r="HD1288">
            <v>75.75</v>
          </cell>
          <cell r="HE1288">
            <v>77.5</v>
          </cell>
          <cell r="HF1288">
            <v>79</v>
          </cell>
          <cell r="HH1288">
            <v>0</v>
          </cell>
          <cell r="HM1288" t="str">
            <v/>
          </cell>
          <cell r="HN1288" t="str">
            <v/>
          </cell>
          <cell r="HS1288">
            <v>0</v>
          </cell>
          <cell r="HT1288" t="str">
            <v>PKN</v>
          </cell>
          <cell r="HU1288">
            <v>0</v>
          </cell>
          <cell r="HV1288" t="str">
            <v>IND</v>
          </cell>
          <cell r="HW1288">
            <v>0</v>
          </cell>
          <cell r="HX1288" t="str">
            <v>MAT-W</v>
          </cell>
          <cell r="HY1288">
            <v>0</v>
          </cell>
          <cell r="HZ1288" t="str">
            <v>SEJ-W</v>
          </cell>
          <cell r="IA1288">
            <v>0</v>
          </cell>
          <cell r="IB1288" t="str">
            <v>IGR-W</v>
          </cell>
          <cell r="IC1288">
            <v>0</v>
          </cell>
          <cell r="ID1288" t="str">
            <v>SBO</v>
          </cell>
          <cell r="IE1288">
            <v>0</v>
          </cell>
          <cell r="IF1288" t="str">
            <v>PJO</v>
          </cell>
          <cell r="IG1288">
            <v>0</v>
          </cell>
          <cell r="IH1288" t="str">
            <v>PRA</v>
          </cell>
          <cell r="II1288">
            <v>0</v>
          </cell>
          <cell r="IJ1288" t="str">
            <v>JAW</v>
          </cell>
          <cell r="IK1288">
            <v>0</v>
          </cell>
          <cell r="IL1288" t="str">
            <v>ARB</v>
          </cell>
          <cell r="IM1288">
            <v>0</v>
          </cell>
          <cell r="IN1288" t="str">
            <v>PKM</v>
          </cell>
          <cell r="IO1288">
            <v>0</v>
          </cell>
          <cell r="IP1288" t="str">
            <v>MAT-P</v>
          </cell>
          <cell r="IQ1288">
            <v>0</v>
          </cell>
          <cell r="IR1288" t="str">
            <v>BIO-P</v>
          </cell>
          <cell r="IS1288">
            <v>0</v>
          </cell>
          <cell r="IT1288" t="str">
            <v>FIS-P</v>
          </cell>
          <cell r="IU1288">
            <v>0</v>
          </cell>
          <cell r="IV1288" t="str">
            <v>KIM-P</v>
          </cell>
          <cell r="IW1288">
            <v>0</v>
          </cell>
          <cell r="IX1288" t="str">
            <v>EKO-L</v>
          </cell>
          <cell r="IY1288">
            <v>0</v>
          </cell>
          <cell r="JA1288">
            <v>0</v>
          </cell>
        </row>
        <row r="1289">
          <cell r="AB1289" t="str">
            <v/>
          </cell>
          <cell r="AC1289">
            <v>20</v>
          </cell>
          <cell r="AI1289" t="str">
            <v/>
          </cell>
          <cell r="AJ1289">
            <v>0</v>
          </cell>
          <cell r="AK1289">
            <v>83.25</v>
          </cell>
          <cell r="AL1289">
            <v>84.5</v>
          </cell>
          <cell r="AM1289">
            <v>88</v>
          </cell>
          <cell r="AN1289">
            <v>80</v>
          </cell>
          <cell r="AO1289" t="str">
            <v/>
          </cell>
          <cell r="AP1289">
            <v>0</v>
          </cell>
          <cell r="AQ1289">
            <v>85</v>
          </cell>
          <cell r="AR1289">
            <v>0</v>
          </cell>
          <cell r="AS1289">
            <v>78.5</v>
          </cell>
          <cell r="AT1289">
            <v>81</v>
          </cell>
          <cell r="AU1289" t="str">
            <v/>
          </cell>
          <cell r="AV1289">
            <v>0</v>
          </cell>
          <cell r="AW1289">
            <v>81.83</v>
          </cell>
          <cell r="AX1289">
            <v>84</v>
          </cell>
          <cell r="AY1289">
            <v>88</v>
          </cell>
          <cell r="AZ1289">
            <v>80</v>
          </cell>
          <cell r="BA1289" t="str">
            <v/>
          </cell>
          <cell r="BB1289">
            <v>0</v>
          </cell>
          <cell r="BC1289">
            <v>86.75</v>
          </cell>
          <cell r="BD1289">
            <v>84.5</v>
          </cell>
          <cell r="BE1289">
            <v>88</v>
          </cell>
          <cell r="BF1289">
            <v>82</v>
          </cell>
          <cell r="BG1289" t="str">
            <v/>
          </cell>
          <cell r="BH1289">
            <v>0</v>
          </cell>
          <cell r="BI1289">
            <v>84.33</v>
          </cell>
          <cell r="BJ1289">
            <v>80</v>
          </cell>
          <cell r="BK1289">
            <v>77.75</v>
          </cell>
          <cell r="BL1289">
            <v>78</v>
          </cell>
          <cell r="BM1289" t="str">
            <v/>
          </cell>
          <cell r="BN1289">
            <v>0</v>
          </cell>
          <cell r="BO1289">
            <v>81.13</v>
          </cell>
          <cell r="BP1289">
            <v>78.25</v>
          </cell>
          <cell r="BQ1289">
            <v>77.75</v>
          </cell>
          <cell r="BR1289">
            <v>85</v>
          </cell>
          <cell r="BS1289" t="str">
            <v/>
          </cell>
          <cell r="BT1289">
            <v>0</v>
          </cell>
          <cell r="BU1289">
            <v>86.5</v>
          </cell>
          <cell r="BV1289">
            <v>84.25</v>
          </cell>
          <cell r="BW1289">
            <v>88.5</v>
          </cell>
          <cell r="BX1289">
            <v>88</v>
          </cell>
          <cell r="BY1289" t="str">
            <v/>
          </cell>
          <cell r="BZ1289">
            <v>0</v>
          </cell>
          <cell r="CA1289">
            <v>86.78</v>
          </cell>
          <cell r="CB1289">
            <v>81.75</v>
          </cell>
          <cell r="CC1289">
            <v>81</v>
          </cell>
          <cell r="CD1289">
            <v>82</v>
          </cell>
          <cell r="CE1289" t="str">
            <v/>
          </cell>
          <cell r="CF1289">
            <v>0</v>
          </cell>
          <cell r="CG1289">
            <v>86.25</v>
          </cell>
          <cell r="CH1289">
            <v>76.25</v>
          </cell>
          <cell r="CI1289">
            <v>78</v>
          </cell>
          <cell r="CJ1289">
            <v>82</v>
          </cell>
          <cell r="CK1289" t="str">
            <v/>
          </cell>
          <cell r="CL1289">
            <v>0</v>
          </cell>
          <cell r="CM1289">
            <v>76.17</v>
          </cell>
          <cell r="CN1289">
            <v>83.5</v>
          </cell>
          <cell r="CO1289">
            <v>80</v>
          </cell>
          <cell r="CP1289">
            <v>78</v>
          </cell>
          <cell r="CQ1289" t="str">
            <v/>
          </cell>
          <cell r="CR1289">
            <v>0</v>
          </cell>
          <cell r="CS1289">
            <v>82.08</v>
          </cell>
          <cell r="CT1289">
            <v>89.75</v>
          </cell>
          <cell r="CU1289">
            <v>86.5</v>
          </cell>
          <cell r="CV1289">
            <v>83</v>
          </cell>
          <cell r="CW1289" t="str">
            <v/>
          </cell>
          <cell r="CX1289">
            <v>0</v>
          </cell>
          <cell r="CY1289">
            <v>82.44</v>
          </cell>
          <cell r="CZ1289">
            <v>83.75</v>
          </cell>
          <cell r="DA1289">
            <v>76.75</v>
          </cell>
          <cell r="DB1289">
            <v>83</v>
          </cell>
          <cell r="DC1289" t="str">
            <v/>
          </cell>
          <cell r="DD1289">
            <v>0</v>
          </cell>
          <cell r="DE1289">
            <v>91</v>
          </cell>
          <cell r="DF1289">
            <v>81</v>
          </cell>
          <cell r="DG1289">
            <v>81.75</v>
          </cell>
          <cell r="DH1289">
            <v>88</v>
          </cell>
          <cell r="DI1289" t="str">
            <v/>
          </cell>
          <cell r="DJ1289">
            <v>0</v>
          </cell>
          <cell r="DK1289">
            <v>0</v>
          </cell>
          <cell r="DL1289">
            <v>0</v>
          </cell>
          <cell r="DM1289">
            <v>0</v>
          </cell>
          <cell r="DN1289">
            <v>85</v>
          </cell>
          <cell r="DO1289" t="str">
            <v/>
          </cell>
          <cell r="DP1289">
            <v>0</v>
          </cell>
          <cell r="DQ1289">
            <v>89</v>
          </cell>
          <cell r="DR1289">
            <v>85.5</v>
          </cell>
          <cell r="DS1289">
            <v>91.5</v>
          </cell>
          <cell r="DT1289">
            <v>82</v>
          </cell>
          <cell r="DU1289" t="str">
            <v/>
          </cell>
          <cell r="DV1289">
            <v>0</v>
          </cell>
          <cell r="DW1289">
            <v>91</v>
          </cell>
          <cell r="DX1289">
            <v>86.75</v>
          </cell>
          <cell r="DY1289">
            <v>79.75</v>
          </cell>
          <cell r="DZ1289">
            <v>85</v>
          </cell>
          <cell r="EA1289" t="str">
            <v/>
          </cell>
          <cell r="EB1289">
            <v>0</v>
          </cell>
          <cell r="EC1289">
            <v>79.78</v>
          </cell>
          <cell r="ED1289">
            <v>78.25</v>
          </cell>
          <cell r="EE1289">
            <v>84.25</v>
          </cell>
          <cell r="EF1289">
            <v>77</v>
          </cell>
          <cell r="EG1289" t="str">
            <v/>
          </cell>
          <cell r="EH1289">
            <v>0</v>
          </cell>
          <cell r="EI1289">
            <v>78.5</v>
          </cell>
          <cell r="EJ1289">
            <v>74.75</v>
          </cell>
          <cell r="EK1289">
            <v>74.5</v>
          </cell>
          <cell r="EL1289">
            <v>76</v>
          </cell>
          <cell r="EM1289" t="str">
            <v/>
          </cell>
          <cell r="EN1289">
            <v>0</v>
          </cell>
          <cell r="EO1289">
            <v>78.5</v>
          </cell>
          <cell r="EP1289">
            <v>74.75</v>
          </cell>
          <cell r="EQ1289">
            <v>74.5</v>
          </cell>
          <cell r="ER1289">
            <v>76</v>
          </cell>
          <cell r="ES1289" t="str">
            <v/>
          </cell>
          <cell r="ET1289">
            <v>0</v>
          </cell>
          <cell r="EU1289">
            <v>78.5</v>
          </cell>
          <cell r="EV1289">
            <v>74.75</v>
          </cell>
          <cell r="EW1289">
            <v>74.5</v>
          </cell>
          <cell r="EX1289">
            <v>76</v>
          </cell>
          <cell r="EY1289" t="str">
            <v/>
          </cell>
          <cell r="EZ1289">
            <v>0</v>
          </cell>
          <cell r="FA1289">
            <v>79.33</v>
          </cell>
          <cell r="FB1289">
            <v>71.25</v>
          </cell>
          <cell r="FC1289">
            <v>79</v>
          </cell>
          <cell r="FD1289">
            <v>72</v>
          </cell>
          <cell r="FE1289" t="str">
            <v/>
          </cell>
          <cell r="FF1289">
            <v>0</v>
          </cell>
          <cell r="FG1289">
            <v>79.33</v>
          </cell>
          <cell r="FH1289">
            <v>71.25</v>
          </cell>
          <cell r="FI1289">
            <v>79</v>
          </cell>
          <cell r="FJ1289">
            <v>72</v>
          </cell>
          <cell r="FK1289" t="str">
            <v/>
          </cell>
          <cell r="FL1289">
            <v>0</v>
          </cell>
          <cell r="FM1289">
            <v>79.33</v>
          </cell>
          <cell r="FN1289">
            <v>71.25</v>
          </cell>
          <cell r="FO1289">
            <v>79</v>
          </cell>
          <cell r="FP1289">
            <v>72</v>
          </cell>
          <cell r="FQ1289" t="str">
            <v/>
          </cell>
          <cell r="FR1289">
            <v>0</v>
          </cell>
          <cell r="FS1289">
            <v>79.33</v>
          </cell>
          <cell r="FT1289">
            <v>71.25</v>
          </cell>
          <cell r="FU1289">
            <v>79</v>
          </cell>
          <cell r="FV1289">
            <v>72</v>
          </cell>
          <cell r="FW1289" t="str">
            <v/>
          </cell>
          <cell r="FX1289">
            <v>0</v>
          </cell>
          <cell r="FY1289">
            <v>79.33</v>
          </cell>
          <cell r="FZ1289">
            <v>71.25</v>
          </cell>
          <cell r="GA1289">
            <v>79</v>
          </cell>
          <cell r="GB1289">
            <v>72</v>
          </cell>
          <cell r="GC1289" t="str">
            <v/>
          </cell>
          <cell r="GD1289">
            <v>0</v>
          </cell>
          <cell r="GE1289">
            <v>79.33</v>
          </cell>
          <cell r="GF1289">
            <v>71.25</v>
          </cell>
          <cell r="GG1289">
            <v>79</v>
          </cell>
          <cell r="GH1289">
            <v>72</v>
          </cell>
          <cell r="GI1289" t="str">
            <v/>
          </cell>
          <cell r="GJ1289">
            <v>0</v>
          </cell>
          <cell r="GK1289">
            <v>79.33</v>
          </cell>
          <cell r="GL1289">
            <v>71.25</v>
          </cell>
          <cell r="GM1289">
            <v>79</v>
          </cell>
          <cell r="GN1289">
            <v>72</v>
          </cell>
          <cell r="GO1289" t="str">
            <v/>
          </cell>
          <cell r="GP1289">
            <v>0</v>
          </cell>
          <cell r="GQ1289">
            <v>79.33</v>
          </cell>
          <cell r="GR1289">
            <v>71.25</v>
          </cell>
          <cell r="GS1289">
            <v>79</v>
          </cell>
          <cell r="GT1289">
            <v>72</v>
          </cell>
          <cell r="GU1289" t="str">
            <v/>
          </cell>
          <cell r="GV1289">
            <v>0</v>
          </cell>
          <cell r="GW1289">
            <v>81.92</v>
          </cell>
          <cell r="GX1289">
            <v>78.75</v>
          </cell>
          <cell r="GY1289">
            <v>70</v>
          </cell>
          <cell r="GZ1289">
            <v>78</v>
          </cell>
          <cell r="HA1289" t="str">
            <v>EKO-L</v>
          </cell>
          <cell r="HB1289">
            <v>0</v>
          </cell>
          <cell r="HC1289">
            <v>83.83</v>
          </cell>
          <cell r="HD1289">
            <v>75.75</v>
          </cell>
          <cell r="HE1289">
            <v>77.5</v>
          </cell>
          <cell r="HF1289">
            <v>79</v>
          </cell>
          <cell r="HH1289">
            <v>0</v>
          </cell>
          <cell r="HM1289" t="str">
            <v/>
          </cell>
          <cell r="HN1289" t="str">
            <v/>
          </cell>
          <cell r="HS1289">
            <v>0</v>
          </cell>
          <cell r="HT1289" t="str">
            <v>PKN</v>
          </cell>
          <cell r="HU1289">
            <v>0</v>
          </cell>
          <cell r="HV1289" t="str">
            <v>IND</v>
          </cell>
          <cell r="HW1289">
            <v>0</v>
          </cell>
          <cell r="HX1289" t="str">
            <v>MAT-W</v>
          </cell>
          <cell r="HY1289">
            <v>0</v>
          </cell>
          <cell r="HZ1289" t="str">
            <v>SEJ-W</v>
          </cell>
          <cell r="IA1289">
            <v>0</v>
          </cell>
          <cell r="IB1289" t="str">
            <v>IGR-W</v>
          </cell>
          <cell r="IC1289">
            <v>0</v>
          </cell>
          <cell r="ID1289" t="str">
            <v>SBO</v>
          </cell>
          <cell r="IE1289">
            <v>0</v>
          </cell>
          <cell r="IF1289" t="str">
            <v>PJO</v>
          </cell>
          <cell r="IG1289">
            <v>0</v>
          </cell>
          <cell r="IH1289" t="str">
            <v>PRA</v>
          </cell>
          <cell r="II1289">
            <v>0</v>
          </cell>
          <cell r="IJ1289" t="str">
            <v>JAW</v>
          </cell>
          <cell r="IK1289">
            <v>0</v>
          </cell>
          <cell r="IL1289" t="str">
            <v>ARB</v>
          </cell>
          <cell r="IM1289">
            <v>0</v>
          </cell>
          <cell r="IN1289" t="str">
            <v>PKM</v>
          </cell>
          <cell r="IO1289">
            <v>0</v>
          </cell>
          <cell r="IP1289" t="str">
            <v>MAT-P</v>
          </cell>
          <cell r="IQ1289">
            <v>0</v>
          </cell>
          <cell r="IR1289" t="str">
            <v>BIO-P</v>
          </cell>
          <cell r="IS1289">
            <v>0</v>
          </cell>
          <cell r="IT1289" t="str">
            <v>FIS-P</v>
          </cell>
          <cell r="IU1289">
            <v>0</v>
          </cell>
          <cell r="IV1289" t="str">
            <v>KIM-P</v>
          </cell>
          <cell r="IW1289">
            <v>0</v>
          </cell>
          <cell r="IX1289" t="str">
            <v>EKO-L</v>
          </cell>
          <cell r="IY1289">
            <v>0</v>
          </cell>
          <cell r="JA1289">
            <v>0</v>
          </cell>
        </row>
        <row r="1290">
          <cell r="AB1290" t="str">
            <v/>
          </cell>
          <cell r="AC1290">
            <v>21</v>
          </cell>
          <cell r="AI1290" t="str">
            <v/>
          </cell>
          <cell r="AJ1290">
            <v>0</v>
          </cell>
          <cell r="AK1290">
            <v>83.25</v>
          </cell>
          <cell r="AL1290">
            <v>84.5</v>
          </cell>
          <cell r="AM1290">
            <v>88</v>
          </cell>
          <cell r="AN1290">
            <v>80</v>
          </cell>
          <cell r="AO1290" t="str">
            <v/>
          </cell>
          <cell r="AP1290">
            <v>0</v>
          </cell>
          <cell r="AQ1290">
            <v>85</v>
          </cell>
          <cell r="AR1290">
            <v>0</v>
          </cell>
          <cell r="AS1290">
            <v>78.5</v>
          </cell>
          <cell r="AT1290">
            <v>81</v>
          </cell>
          <cell r="AU1290" t="str">
            <v/>
          </cell>
          <cell r="AV1290">
            <v>0</v>
          </cell>
          <cell r="AW1290">
            <v>81.83</v>
          </cell>
          <cell r="AX1290">
            <v>84</v>
          </cell>
          <cell r="AY1290">
            <v>88</v>
          </cell>
          <cell r="AZ1290">
            <v>80</v>
          </cell>
          <cell r="BA1290" t="str">
            <v/>
          </cell>
          <cell r="BB1290">
            <v>0</v>
          </cell>
          <cell r="BC1290">
            <v>86.75</v>
          </cell>
          <cell r="BD1290">
            <v>84.5</v>
          </cell>
          <cell r="BE1290">
            <v>88</v>
          </cell>
          <cell r="BF1290">
            <v>82</v>
          </cell>
          <cell r="BG1290" t="str">
            <v/>
          </cell>
          <cell r="BH1290">
            <v>0</v>
          </cell>
          <cell r="BI1290">
            <v>84.33</v>
          </cell>
          <cell r="BJ1290">
            <v>80</v>
          </cell>
          <cell r="BK1290">
            <v>77.75</v>
          </cell>
          <cell r="BL1290">
            <v>78</v>
          </cell>
          <cell r="BM1290" t="str">
            <v/>
          </cell>
          <cell r="BN1290">
            <v>0</v>
          </cell>
          <cell r="BO1290">
            <v>81.13</v>
          </cell>
          <cell r="BP1290">
            <v>78.25</v>
          </cell>
          <cell r="BQ1290">
            <v>77.75</v>
          </cell>
          <cell r="BR1290">
            <v>85</v>
          </cell>
          <cell r="BS1290" t="str">
            <v/>
          </cell>
          <cell r="BT1290">
            <v>0</v>
          </cell>
          <cell r="BU1290">
            <v>86.5</v>
          </cell>
          <cell r="BV1290">
            <v>84.25</v>
          </cell>
          <cell r="BW1290">
            <v>88.5</v>
          </cell>
          <cell r="BX1290">
            <v>88</v>
          </cell>
          <cell r="BY1290" t="str">
            <v/>
          </cell>
          <cell r="BZ1290">
            <v>0</v>
          </cell>
          <cell r="CA1290">
            <v>86.78</v>
          </cell>
          <cell r="CB1290">
            <v>81.75</v>
          </cell>
          <cell r="CC1290">
            <v>81</v>
          </cell>
          <cell r="CD1290">
            <v>82</v>
          </cell>
          <cell r="CE1290" t="str">
            <v/>
          </cell>
          <cell r="CF1290">
            <v>0</v>
          </cell>
          <cell r="CG1290">
            <v>86.25</v>
          </cell>
          <cell r="CH1290">
            <v>76.25</v>
          </cell>
          <cell r="CI1290">
            <v>78</v>
          </cell>
          <cell r="CJ1290">
            <v>82</v>
          </cell>
          <cell r="CK1290" t="str">
            <v/>
          </cell>
          <cell r="CL1290">
            <v>0</v>
          </cell>
          <cell r="CM1290">
            <v>76.17</v>
          </cell>
          <cell r="CN1290">
            <v>83.5</v>
          </cell>
          <cell r="CO1290">
            <v>80</v>
          </cell>
          <cell r="CP1290">
            <v>78</v>
          </cell>
          <cell r="CQ1290" t="str">
            <v/>
          </cell>
          <cell r="CR1290">
            <v>0</v>
          </cell>
          <cell r="CS1290">
            <v>82.08</v>
          </cell>
          <cell r="CT1290">
            <v>89.75</v>
          </cell>
          <cell r="CU1290">
            <v>86.5</v>
          </cell>
          <cell r="CV1290">
            <v>83</v>
          </cell>
          <cell r="CW1290" t="str">
            <v/>
          </cell>
          <cell r="CX1290">
            <v>0</v>
          </cell>
          <cell r="CY1290">
            <v>82.44</v>
          </cell>
          <cell r="CZ1290">
            <v>83.75</v>
          </cell>
          <cell r="DA1290">
            <v>76.75</v>
          </cell>
          <cell r="DB1290">
            <v>83</v>
          </cell>
          <cell r="DC1290" t="str">
            <v/>
          </cell>
          <cell r="DD1290">
            <v>0</v>
          </cell>
          <cell r="DE1290">
            <v>91</v>
          </cell>
          <cell r="DF1290">
            <v>81</v>
          </cell>
          <cell r="DG1290">
            <v>81.75</v>
          </cell>
          <cell r="DH1290">
            <v>88</v>
          </cell>
          <cell r="DI1290" t="str">
            <v/>
          </cell>
          <cell r="DJ1290">
            <v>0</v>
          </cell>
          <cell r="DK1290">
            <v>0</v>
          </cell>
          <cell r="DL1290">
            <v>0</v>
          </cell>
          <cell r="DM1290">
            <v>0</v>
          </cell>
          <cell r="DN1290">
            <v>85</v>
          </cell>
          <cell r="DO1290" t="str">
            <v/>
          </cell>
          <cell r="DP1290">
            <v>0</v>
          </cell>
          <cell r="DQ1290">
            <v>89</v>
          </cell>
          <cell r="DR1290">
            <v>85.5</v>
          </cell>
          <cell r="DS1290">
            <v>91.5</v>
          </cell>
          <cell r="DT1290">
            <v>82</v>
          </cell>
          <cell r="DU1290" t="str">
            <v/>
          </cell>
          <cell r="DV1290">
            <v>0</v>
          </cell>
          <cell r="DW1290">
            <v>91</v>
          </cell>
          <cell r="DX1290">
            <v>86.75</v>
          </cell>
          <cell r="DY1290">
            <v>79.75</v>
          </cell>
          <cell r="DZ1290">
            <v>85</v>
          </cell>
          <cell r="EA1290" t="str">
            <v/>
          </cell>
          <cell r="EB1290">
            <v>0</v>
          </cell>
          <cell r="EC1290">
            <v>79.78</v>
          </cell>
          <cell r="ED1290">
            <v>78.25</v>
          </cell>
          <cell r="EE1290">
            <v>84.25</v>
          </cell>
          <cell r="EF1290">
            <v>77</v>
          </cell>
          <cell r="EG1290" t="str">
            <v/>
          </cell>
          <cell r="EH1290">
            <v>0</v>
          </cell>
          <cell r="EI1290">
            <v>78.5</v>
          </cell>
          <cell r="EJ1290">
            <v>74.75</v>
          </cell>
          <cell r="EK1290">
            <v>74.5</v>
          </cell>
          <cell r="EL1290">
            <v>76</v>
          </cell>
          <cell r="EM1290" t="str">
            <v/>
          </cell>
          <cell r="EN1290">
            <v>0</v>
          </cell>
          <cell r="EO1290">
            <v>78.5</v>
          </cell>
          <cell r="EP1290">
            <v>74.75</v>
          </cell>
          <cell r="EQ1290">
            <v>74.5</v>
          </cell>
          <cell r="ER1290">
            <v>76</v>
          </cell>
          <cell r="ES1290" t="str">
            <v/>
          </cell>
          <cell r="ET1290">
            <v>0</v>
          </cell>
          <cell r="EU1290">
            <v>78.5</v>
          </cell>
          <cell r="EV1290">
            <v>74.75</v>
          </cell>
          <cell r="EW1290">
            <v>74.5</v>
          </cell>
          <cell r="EX1290">
            <v>76</v>
          </cell>
          <cell r="EY1290" t="str">
            <v/>
          </cell>
          <cell r="EZ1290">
            <v>0</v>
          </cell>
          <cell r="FA1290">
            <v>79.33</v>
          </cell>
          <cell r="FB1290">
            <v>71.25</v>
          </cell>
          <cell r="FC1290">
            <v>79</v>
          </cell>
          <cell r="FD1290">
            <v>72</v>
          </cell>
          <cell r="FE1290" t="str">
            <v/>
          </cell>
          <cell r="FF1290">
            <v>0</v>
          </cell>
          <cell r="FG1290">
            <v>79.33</v>
          </cell>
          <cell r="FH1290">
            <v>71.25</v>
          </cell>
          <cell r="FI1290">
            <v>79</v>
          </cell>
          <cell r="FJ1290">
            <v>72</v>
          </cell>
          <cell r="FK1290" t="str">
            <v/>
          </cell>
          <cell r="FL1290">
            <v>0</v>
          </cell>
          <cell r="FM1290">
            <v>79.33</v>
          </cell>
          <cell r="FN1290">
            <v>71.25</v>
          </cell>
          <cell r="FO1290">
            <v>79</v>
          </cell>
          <cell r="FP1290">
            <v>72</v>
          </cell>
          <cell r="FQ1290" t="str">
            <v/>
          </cell>
          <cell r="FR1290">
            <v>0</v>
          </cell>
          <cell r="FS1290">
            <v>79.33</v>
          </cell>
          <cell r="FT1290">
            <v>71.25</v>
          </cell>
          <cell r="FU1290">
            <v>79</v>
          </cell>
          <cell r="FV1290">
            <v>72</v>
          </cell>
          <cell r="FW1290" t="str">
            <v/>
          </cell>
          <cell r="FX1290">
            <v>0</v>
          </cell>
          <cell r="FY1290">
            <v>79.33</v>
          </cell>
          <cell r="FZ1290">
            <v>71.25</v>
          </cell>
          <cell r="GA1290">
            <v>79</v>
          </cell>
          <cell r="GB1290">
            <v>72</v>
          </cell>
          <cell r="GC1290" t="str">
            <v/>
          </cell>
          <cell r="GD1290">
            <v>0</v>
          </cell>
          <cell r="GE1290">
            <v>79.33</v>
          </cell>
          <cell r="GF1290">
            <v>71.25</v>
          </cell>
          <cell r="GG1290">
            <v>79</v>
          </cell>
          <cell r="GH1290">
            <v>72</v>
          </cell>
          <cell r="GI1290" t="str">
            <v/>
          </cell>
          <cell r="GJ1290">
            <v>0</v>
          </cell>
          <cell r="GK1290">
            <v>79.33</v>
          </cell>
          <cell r="GL1290">
            <v>71.25</v>
          </cell>
          <cell r="GM1290">
            <v>79</v>
          </cell>
          <cell r="GN1290">
            <v>72</v>
          </cell>
          <cell r="GO1290" t="str">
            <v/>
          </cell>
          <cell r="GP1290">
            <v>0</v>
          </cell>
          <cell r="GQ1290">
            <v>79.33</v>
          </cell>
          <cell r="GR1290">
            <v>71.25</v>
          </cell>
          <cell r="GS1290">
            <v>79</v>
          </cell>
          <cell r="GT1290">
            <v>72</v>
          </cell>
          <cell r="GU1290" t="str">
            <v/>
          </cell>
          <cell r="GV1290">
            <v>0</v>
          </cell>
          <cell r="GW1290">
            <v>81.92</v>
          </cell>
          <cell r="GX1290">
            <v>78.75</v>
          </cell>
          <cell r="GY1290">
            <v>70</v>
          </cell>
          <cell r="GZ1290">
            <v>78</v>
          </cell>
          <cell r="HA1290" t="str">
            <v>EKO-L</v>
          </cell>
          <cell r="HB1290">
            <v>0</v>
          </cell>
          <cell r="HC1290">
            <v>83.83</v>
          </cell>
          <cell r="HD1290">
            <v>75.75</v>
          </cell>
          <cell r="HE1290">
            <v>77.5</v>
          </cell>
          <cell r="HF1290">
            <v>79</v>
          </cell>
          <cell r="HH1290">
            <v>0</v>
          </cell>
          <cell r="HM1290" t="str">
            <v/>
          </cell>
          <cell r="HN1290" t="str">
            <v/>
          </cell>
          <cell r="HS1290">
            <v>0</v>
          </cell>
          <cell r="HT1290" t="str">
            <v>PKN</v>
          </cell>
          <cell r="HU1290">
            <v>0</v>
          </cell>
          <cell r="HV1290" t="str">
            <v>IND</v>
          </cell>
          <cell r="HW1290">
            <v>0</v>
          </cell>
          <cell r="HX1290" t="str">
            <v>MAT-W</v>
          </cell>
          <cell r="HY1290">
            <v>0</v>
          </cell>
          <cell r="HZ1290" t="str">
            <v>SEJ-W</v>
          </cell>
          <cell r="IA1290">
            <v>0</v>
          </cell>
          <cell r="IB1290" t="str">
            <v>IGR-W</v>
          </cell>
          <cell r="IC1290">
            <v>0</v>
          </cell>
          <cell r="ID1290" t="str">
            <v>SBO</v>
          </cell>
          <cell r="IE1290">
            <v>0</v>
          </cell>
          <cell r="IF1290" t="str">
            <v>PJO</v>
          </cell>
          <cell r="IG1290">
            <v>0</v>
          </cell>
          <cell r="IH1290" t="str">
            <v>PRA</v>
          </cell>
          <cell r="II1290">
            <v>0</v>
          </cell>
          <cell r="IJ1290" t="str">
            <v>JAW</v>
          </cell>
          <cell r="IK1290">
            <v>0</v>
          </cell>
          <cell r="IL1290" t="str">
            <v>ARB</v>
          </cell>
          <cell r="IM1290">
            <v>0</v>
          </cell>
          <cell r="IN1290" t="str">
            <v>PKM</v>
          </cell>
          <cell r="IO1290">
            <v>0</v>
          </cell>
          <cell r="IP1290" t="str">
            <v>MAT-P</v>
          </cell>
          <cell r="IQ1290">
            <v>0</v>
          </cell>
          <cell r="IR1290" t="str">
            <v>BIO-P</v>
          </cell>
          <cell r="IS1290">
            <v>0</v>
          </cell>
          <cell r="IT1290" t="str">
            <v>FIS-P</v>
          </cell>
          <cell r="IU1290">
            <v>0</v>
          </cell>
          <cell r="IV1290" t="str">
            <v>KIM-P</v>
          </cell>
          <cell r="IW1290">
            <v>0</v>
          </cell>
          <cell r="IX1290" t="str">
            <v>EKO-L</v>
          </cell>
          <cell r="IY1290">
            <v>0</v>
          </cell>
          <cell r="JA1290">
            <v>0</v>
          </cell>
        </row>
        <row r="1291">
          <cell r="AB1291" t="str">
            <v/>
          </cell>
          <cell r="AC1291">
            <v>22</v>
          </cell>
          <cell r="AI1291" t="str">
            <v/>
          </cell>
          <cell r="AJ1291">
            <v>0</v>
          </cell>
          <cell r="AK1291">
            <v>83.25</v>
          </cell>
          <cell r="AL1291">
            <v>84.5</v>
          </cell>
          <cell r="AM1291">
            <v>88</v>
          </cell>
          <cell r="AN1291">
            <v>80</v>
          </cell>
          <cell r="AO1291" t="str">
            <v/>
          </cell>
          <cell r="AP1291">
            <v>0</v>
          </cell>
          <cell r="AQ1291">
            <v>85</v>
          </cell>
          <cell r="AR1291">
            <v>0</v>
          </cell>
          <cell r="AS1291">
            <v>78.5</v>
          </cell>
          <cell r="AT1291">
            <v>81</v>
          </cell>
          <cell r="AU1291" t="str">
            <v/>
          </cell>
          <cell r="AV1291">
            <v>0</v>
          </cell>
          <cell r="AW1291">
            <v>81.83</v>
          </cell>
          <cell r="AX1291">
            <v>84</v>
          </cell>
          <cell r="AY1291">
            <v>88</v>
          </cell>
          <cell r="AZ1291">
            <v>80</v>
          </cell>
          <cell r="BA1291" t="str">
            <v/>
          </cell>
          <cell r="BB1291">
            <v>0</v>
          </cell>
          <cell r="BC1291">
            <v>86.75</v>
          </cell>
          <cell r="BD1291">
            <v>84.5</v>
          </cell>
          <cell r="BE1291">
            <v>88</v>
          </cell>
          <cell r="BF1291">
            <v>82</v>
          </cell>
          <cell r="BG1291" t="str">
            <v/>
          </cell>
          <cell r="BH1291">
            <v>0</v>
          </cell>
          <cell r="BI1291">
            <v>84.33</v>
          </cell>
          <cell r="BJ1291">
            <v>80</v>
          </cell>
          <cell r="BK1291">
            <v>77.75</v>
          </cell>
          <cell r="BL1291">
            <v>78</v>
          </cell>
          <cell r="BM1291" t="str">
            <v/>
          </cell>
          <cell r="BN1291">
            <v>0</v>
          </cell>
          <cell r="BO1291">
            <v>81.13</v>
          </cell>
          <cell r="BP1291">
            <v>78.25</v>
          </cell>
          <cell r="BQ1291">
            <v>77.75</v>
          </cell>
          <cell r="BR1291">
            <v>85</v>
          </cell>
          <cell r="BS1291" t="str">
            <v/>
          </cell>
          <cell r="BT1291">
            <v>0</v>
          </cell>
          <cell r="BU1291">
            <v>86.5</v>
          </cell>
          <cell r="BV1291">
            <v>84.25</v>
          </cell>
          <cell r="BW1291">
            <v>88.5</v>
          </cell>
          <cell r="BX1291">
            <v>88</v>
          </cell>
          <cell r="BY1291" t="str">
            <v/>
          </cell>
          <cell r="BZ1291">
            <v>0</v>
          </cell>
          <cell r="CA1291">
            <v>86.78</v>
          </cell>
          <cell r="CB1291">
            <v>81.75</v>
          </cell>
          <cell r="CC1291">
            <v>81</v>
          </cell>
          <cell r="CD1291">
            <v>82</v>
          </cell>
          <cell r="CE1291" t="str">
            <v/>
          </cell>
          <cell r="CF1291">
            <v>0</v>
          </cell>
          <cell r="CG1291">
            <v>86.25</v>
          </cell>
          <cell r="CH1291">
            <v>76.25</v>
          </cell>
          <cell r="CI1291">
            <v>78</v>
          </cell>
          <cell r="CJ1291">
            <v>82</v>
          </cell>
          <cell r="CK1291" t="str">
            <v/>
          </cell>
          <cell r="CL1291">
            <v>0</v>
          </cell>
          <cell r="CM1291">
            <v>76.17</v>
          </cell>
          <cell r="CN1291">
            <v>83.5</v>
          </cell>
          <cell r="CO1291">
            <v>80</v>
          </cell>
          <cell r="CP1291">
            <v>78</v>
          </cell>
          <cell r="CQ1291" t="str">
            <v/>
          </cell>
          <cell r="CR1291">
            <v>0</v>
          </cell>
          <cell r="CS1291">
            <v>82.08</v>
          </cell>
          <cell r="CT1291">
            <v>89.75</v>
          </cell>
          <cell r="CU1291">
            <v>86.5</v>
          </cell>
          <cell r="CV1291">
            <v>83</v>
          </cell>
          <cell r="CW1291" t="str">
            <v/>
          </cell>
          <cell r="CX1291">
            <v>0</v>
          </cell>
          <cell r="CY1291">
            <v>82.44</v>
          </cell>
          <cell r="CZ1291">
            <v>83.75</v>
          </cell>
          <cell r="DA1291">
            <v>76.75</v>
          </cell>
          <cell r="DB1291">
            <v>83</v>
          </cell>
          <cell r="DC1291" t="str">
            <v/>
          </cell>
          <cell r="DD1291">
            <v>0</v>
          </cell>
          <cell r="DE1291">
            <v>91</v>
          </cell>
          <cell r="DF1291">
            <v>81</v>
          </cell>
          <cell r="DG1291">
            <v>81.75</v>
          </cell>
          <cell r="DH1291">
            <v>88</v>
          </cell>
          <cell r="DI1291" t="str">
            <v/>
          </cell>
          <cell r="DJ1291">
            <v>0</v>
          </cell>
          <cell r="DK1291">
            <v>0</v>
          </cell>
          <cell r="DL1291">
            <v>0</v>
          </cell>
          <cell r="DM1291">
            <v>0</v>
          </cell>
          <cell r="DN1291">
            <v>85</v>
          </cell>
          <cell r="DO1291" t="str">
            <v/>
          </cell>
          <cell r="DP1291">
            <v>0</v>
          </cell>
          <cell r="DQ1291">
            <v>89</v>
          </cell>
          <cell r="DR1291">
            <v>85.5</v>
          </cell>
          <cell r="DS1291">
            <v>91.5</v>
          </cell>
          <cell r="DT1291">
            <v>82</v>
          </cell>
          <cell r="DU1291" t="str">
            <v/>
          </cell>
          <cell r="DV1291">
            <v>0</v>
          </cell>
          <cell r="DW1291">
            <v>91</v>
          </cell>
          <cell r="DX1291">
            <v>86.75</v>
          </cell>
          <cell r="DY1291">
            <v>79.75</v>
          </cell>
          <cell r="DZ1291">
            <v>85</v>
          </cell>
          <cell r="EA1291" t="str">
            <v/>
          </cell>
          <cell r="EB1291">
            <v>0</v>
          </cell>
          <cell r="EC1291">
            <v>79.78</v>
          </cell>
          <cell r="ED1291">
            <v>78.25</v>
          </cell>
          <cell r="EE1291">
            <v>84.25</v>
          </cell>
          <cell r="EF1291">
            <v>77</v>
          </cell>
          <cell r="EG1291" t="str">
            <v/>
          </cell>
          <cell r="EH1291">
            <v>0</v>
          </cell>
          <cell r="EI1291">
            <v>78.5</v>
          </cell>
          <cell r="EJ1291">
            <v>74.75</v>
          </cell>
          <cell r="EK1291">
            <v>74.5</v>
          </cell>
          <cell r="EL1291">
            <v>76</v>
          </cell>
          <cell r="EM1291" t="str">
            <v/>
          </cell>
          <cell r="EN1291">
            <v>0</v>
          </cell>
          <cell r="EO1291">
            <v>78.5</v>
          </cell>
          <cell r="EP1291">
            <v>74.75</v>
          </cell>
          <cell r="EQ1291">
            <v>74.5</v>
          </cell>
          <cell r="ER1291">
            <v>76</v>
          </cell>
          <cell r="ES1291" t="str">
            <v/>
          </cell>
          <cell r="ET1291">
            <v>0</v>
          </cell>
          <cell r="EU1291">
            <v>78.5</v>
          </cell>
          <cell r="EV1291">
            <v>74.75</v>
          </cell>
          <cell r="EW1291">
            <v>74.5</v>
          </cell>
          <cell r="EX1291">
            <v>76</v>
          </cell>
          <cell r="EY1291" t="str">
            <v/>
          </cell>
          <cell r="EZ1291">
            <v>0</v>
          </cell>
          <cell r="FA1291">
            <v>79.33</v>
          </cell>
          <cell r="FB1291">
            <v>71.25</v>
          </cell>
          <cell r="FC1291">
            <v>79</v>
          </cell>
          <cell r="FD1291">
            <v>72</v>
          </cell>
          <cell r="FE1291" t="str">
            <v/>
          </cell>
          <cell r="FF1291">
            <v>0</v>
          </cell>
          <cell r="FG1291">
            <v>79.33</v>
          </cell>
          <cell r="FH1291">
            <v>71.25</v>
          </cell>
          <cell r="FI1291">
            <v>79</v>
          </cell>
          <cell r="FJ1291">
            <v>72</v>
          </cell>
          <cell r="FK1291" t="str">
            <v/>
          </cell>
          <cell r="FL1291">
            <v>0</v>
          </cell>
          <cell r="FM1291">
            <v>79.33</v>
          </cell>
          <cell r="FN1291">
            <v>71.25</v>
          </cell>
          <cell r="FO1291">
            <v>79</v>
          </cell>
          <cell r="FP1291">
            <v>72</v>
          </cell>
          <cell r="FQ1291" t="str">
            <v/>
          </cell>
          <cell r="FR1291">
            <v>0</v>
          </cell>
          <cell r="FS1291">
            <v>79.33</v>
          </cell>
          <cell r="FT1291">
            <v>71.25</v>
          </cell>
          <cell r="FU1291">
            <v>79</v>
          </cell>
          <cell r="FV1291">
            <v>72</v>
          </cell>
          <cell r="FW1291" t="str">
            <v/>
          </cell>
          <cell r="FX1291">
            <v>0</v>
          </cell>
          <cell r="FY1291">
            <v>79.33</v>
          </cell>
          <cell r="FZ1291">
            <v>71.25</v>
          </cell>
          <cell r="GA1291">
            <v>79</v>
          </cell>
          <cell r="GB1291">
            <v>72</v>
          </cell>
          <cell r="GC1291" t="str">
            <v/>
          </cell>
          <cell r="GD1291">
            <v>0</v>
          </cell>
          <cell r="GE1291">
            <v>79.33</v>
          </cell>
          <cell r="GF1291">
            <v>71.25</v>
          </cell>
          <cell r="GG1291">
            <v>79</v>
          </cell>
          <cell r="GH1291">
            <v>72</v>
          </cell>
          <cell r="GI1291" t="str">
            <v/>
          </cell>
          <cell r="GJ1291">
            <v>0</v>
          </cell>
          <cell r="GK1291">
            <v>79.33</v>
          </cell>
          <cell r="GL1291">
            <v>71.25</v>
          </cell>
          <cell r="GM1291">
            <v>79</v>
          </cell>
          <cell r="GN1291">
            <v>72</v>
          </cell>
          <cell r="GO1291" t="str">
            <v/>
          </cell>
          <cell r="GP1291">
            <v>0</v>
          </cell>
          <cell r="GQ1291">
            <v>79.33</v>
          </cell>
          <cell r="GR1291">
            <v>71.25</v>
          </cell>
          <cell r="GS1291">
            <v>79</v>
          </cell>
          <cell r="GT1291">
            <v>72</v>
          </cell>
          <cell r="GU1291" t="str">
            <v/>
          </cell>
          <cell r="GV1291">
            <v>0</v>
          </cell>
          <cell r="GW1291">
            <v>81.92</v>
          </cell>
          <cell r="GX1291">
            <v>78.75</v>
          </cell>
          <cell r="GY1291">
            <v>70</v>
          </cell>
          <cell r="GZ1291">
            <v>78</v>
          </cell>
          <cell r="HA1291" t="str">
            <v>EKO-L</v>
          </cell>
          <cell r="HB1291">
            <v>0</v>
          </cell>
          <cell r="HC1291">
            <v>83.83</v>
          </cell>
          <cell r="HD1291">
            <v>75.75</v>
          </cell>
          <cell r="HE1291">
            <v>77.5</v>
          </cell>
          <cell r="HF1291">
            <v>79</v>
          </cell>
          <cell r="HH1291">
            <v>0</v>
          </cell>
          <cell r="HM1291" t="str">
            <v/>
          </cell>
          <cell r="HN1291" t="str">
            <v/>
          </cell>
          <cell r="HS1291">
            <v>0</v>
          </cell>
          <cell r="HT1291" t="str">
            <v>PKN</v>
          </cell>
          <cell r="HU1291">
            <v>0</v>
          </cell>
          <cell r="HV1291" t="str">
            <v>IND</v>
          </cell>
          <cell r="HW1291">
            <v>0</v>
          </cell>
          <cell r="HX1291" t="str">
            <v>MAT-W</v>
          </cell>
          <cell r="HY1291">
            <v>0</v>
          </cell>
          <cell r="HZ1291" t="str">
            <v>SEJ-W</v>
          </cell>
          <cell r="IA1291">
            <v>0</v>
          </cell>
          <cell r="IB1291" t="str">
            <v>IGR-W</v>
          </cell>
          <cell r="IC1291">
            <v>0</v>
          </cell>
          <cell r="ID1291" t="str">
            <v>SBO</v>
          </cell>
          <cell r="IE1291">
            <v>0</v>
          </cell>
          <cell r="IF1291" t="str">
            <v>PJO</v>
          </cell>
          <cell r="IG1291">
            <v>0</v>
          </cell>
          <cell r="IH1291" t="str">
            <v>PRA</v>
          </cell>
          <cell r="II1291">
            <v>0</v>
          </cell>
          <cell r="IJ1291" t="str">
            <v>JAW</v>
          </cell>
          <cell r="IK1291">
            <v>0</v>
          </cell>
          <cell r="IL1291" t="str">
            <v>ARB</v>
          </cell>
          <cell r="IM1291">
            <v>0</v>
          </cell>
          <cell r="IN1291" t="str">
            <v>PKM</v>
          </cell>
          <cell r="IO1291">
            <v>0</v>
          </cell>
          <cell r="IP1291" t="str">
            <v>MAT-P</v>
          </cell>
          <cell r="IQ1291">
            <v>0</v>
          </cell>
          <cell r="IR1291" t="str">
            <v>BIO-P</v>
          </cell>
          <cell r="IS1291">
            <v>0</v>
          </cell>
          <cell r="IT1291" t="str">
            <v>FIS-P</v>
          </cell>
          <cell r="IU1291">
            <v>0</v>
          </cell>
          <cell r="IV1291" t="str">
            <v>KIM-P</v>
          </cell>
          <cell r="IW1291">
            <v>0</v>
          </cell>
          <cell r="IX1291" t="str">
            <v>EKO-L</v>
          </cell>
          <cell r="IY1291">
            <v>0</v>
          </cell>
          <cell r="JA1291">
            <v>0</v>
          </cell>
        </row>
        <row r="1292">
          <cell r="AB1292" t="str">
            <v/>
          </cell>
          <cell r="AC1292">
            <v>23</v>
          </cell>
          <cell r="AI1292" t="str">
            <v/>
          </cell>
          <cell r="AJ1292">
            <v>0</v>
          </cell>
          <cell r="AK1292">
            <v>83.25</v>
          </cell>
          <cell r="AL1292">
            <v>84.5</v>
          </cell>
          <cell r="AM1292">
            <v>88</v>
          </cell>
          <cell r="AN1292">
            <v>80</v>
          </cell>
          <cell r="AO1292" t="str">
            <v/>
          </cell>
          <cell r="AP1292">
            <v>0</v>
          </cell>
          <cell r="AQ1292">
            <v>85</v>
          </cell>
          <cell r="AR1292">
            <v>0</v>
          </cell>
          <cell r="AS1292">
            <v>78.5</v>
          </cell>
          <cell r="AT1292">
            <v>81</v>
          </cell>
          <cell r="AU1292" t="str">
            <v/>
          </cell>
          <cell r="AV1292">
            <v>0</v>
          </cell>
          <cell r="AW1292">
            <v>81.83</v>
          </cell>
          <cell r="AX1292">
            <v>84</v>
          </cell>
          <cell r="AY1292">
            <v>88</v>
          </cell>
          <cell r="AZ1292">
            <v>80</v>
          </cell>
          <cell r="BA1292" t="str">
            <v/>
          </cell>
          <cell r="BB1292">
            <v>0</v>
          </cell>
          <cell r="BC1292">
            <v>86.75</v>
          </cell>
          <cell r="BD1292">
            <v>84.5</v>
          </cell>
          <cell r="BE1292">
            <v>88</v>
          </cell>
          <cell r="BF1292">
            <v>82</v>
          </cell>
          <cell r="BG1292" t="str">
            <v/>
          </cell>
          <cell r="BH1292">
            <v>0</v>
          </cell>
          <cell r="BI1292">
            <v>84.33</v>
          </cell>
          <cell r="BJ1292">
            <v>80</v>
          </cell>
          <cell r="BK1292">
            <v>77.75</v>
          </cell>
          <cell r="BL1292">
            <v>78</v>
          </cell>
          <cell r="BM1292" t="str">
            <v/>
          </cell>
          <cell r="BN1292">
            <v>0</v>
          </cell>
          <cell r="BO1292">
            <v>81.13</v>
          </cell>
          <cell r="BP1292">
            <v>78.25</v>
          </cell>
          <cell r="BQ1292">
            <v>77.75</v>
          </cell>
          <cell r="BR1292">
            <v>85</v>
          </cell>
          <cell r="BS1292" t="str">
            <v/>
          </cell>
          <cell r="BT1292">
            <v>0</v>
          </cell>
          <cell r="BU1292">
            <v>86.5</v>
          </cell>
          <cell r="BV1292">
            <v>84.25</v>
          </cell>
          <cell r="BW1292">
            <v>88.5</v>
          </cell>
          <cell r="BX1292">
            <v>88</v>
          </cell>
          <cell r="BY1292" t="str">
            <v/>
          </cell>
          <cell r="BZ1292">
            <v>0</v>
          </cell>
          <cell r="CA1292">
            <v>86.78</v>
          </cell>
          <cell r="CB1292">
            <v>81.75</v>
          </cell>
          <cell r="CC1292">
            <v>81</v>
          </cell>
          <cell r="CD1292">
            <v>82</v>
          </cell>
          <cell r="CE1292" t="str">
            <v/>
          </cell>
          <cell r="CF1292">
            <v>0</v>
          </cell>
          <cell r="CG1292">
            <v>86.25</v>
          </cell>
          <cell r="CH1292">
            <v>76.25</v>
          </cell>
          <cell r="CI1292">
            <v>78</v>
          </cell>
          <cell r="CJ1292">
            <v>82</v>
          </cell>
          <cell r="CK1292" t="str">
            <v/>
          </cell>
          <cell r="CL1292">
            <v>0</v>
          </cell>
          <cell r="CM1292">
            <v>76.17</v>
          </cell>
          <cell r="CN1292">
            <v>83.5</v>
          </cell>
          <cell r="CO1292">
            <v>80</v>
          </cell>
          <cell r="CP1292">
            <v>78</v>
          </cell>
          <cell r="CQ1292" t="str">
            <v/>
          </cell>
          <cell r="CR1292">
            <v>0</v>
          </cell>
          <cell r="CS1292">
            <v>82.08</v>
          </cell>
          <cell r="CT1292">
            <v>89.75</v>
          </cell>
          <cell r="CU1292">
            <v>86.5</v>
          </cell>
          <cell r="CV1292">
            <v>83</v>
          </cell>
          <cell r="CW1292" t="str">
            <v/>
          </cell>
          <cell r="CX1292">
            <v>0</v>
          </cell>
          <cell r="CY1292">
            <v>82.44</v>
          </cell>
          <cell r="CZ1292">
            <v>83.75</v>
          </cell>
          <cell r="DA1292">
            <v>76.75</v>
          </cell>
          <cell r="DB1292">
            <v>83</v>
          </cell>
          <cell r="DC1292" t="str">
            <v/>
          </cell>
          <cell r="DD1292">
            <v>0</v>
          </cell>
          <cell r="DE1292">
            <v>91</v>
          </cell>
          <cell r="DF1292">
            <v>81</v>
          </cell>
          <cell r="DG1292">
            <v>81.75</v>
          </cell>
          <cell r="DH1292">
            <v>88</v>
          </cell>
          <cell r="DI1292" t="str">
            <v/>
          </cell>
          <cell r="DJ1292">
            <v>0</v>
          </cell>
          <cell r="DK1292">
            <v>0</v>
          </cell>
          <cell r="DL1292">
            <v>0</v>
          </cell>
          <cell r="DM1292">
            <v>0</v>
          </cell>
          <cell r="DN1292">
            <v>85</v>
          </cell>
          <cell r="DO1292" t="str">
            <v/>
          </cell>
          <cell r="DP1292">
            <v>0</v>
          </cell>
          <cell r="DQ1292">
            <v>89</v>
          </cell>
          <cell r="DR1292">
            <v>85.5</v>
          </cell>
          <cell r="DS1292">
            <v>91.5</v>
          </cell>
          <cell r="DT1292">
            <v>82</v>
          </cell>
          <cell r="DU1292" t="str">
            <v/>
          </cell>
          <cell r="DV1292">
            <v>0</v>
          </cell>
          <cell r="DW1292">
            <v>91</v>
          </cell>
          <cell r="DX1292">
            <v>86.75</v>
          </cell>
          <cell r="DY1292">
            <v>79.75</v>
          </cell>
          <cell r="DZ1292">
            <v>85</v>
          </cell>
          <cell r="EA1292" t="str">
            <v/>
          </cell>
          <cell r="EB1292">
            <v>0</v>
          </cell>
          <cell r="EC1292">
            <v>79.78</v>
          </cell>
          <cell r="ED1292">
            <v>78.25</v>
          </cell>
          <cell r="EE1292">
            <v>84.25</v>
          </cell>
          <cell r="EF1292">
            <v>77</v>
          </cell>
          <cell r="EG1292" t="str">
            <v/>
          </cell>
          <cell r="EH1292">
            <v>0</v>
          </cell>
          <cell r="EI1292">
            <v>78.5</v>
          </cell>
          <cell r="EJ1292">
            <v>74.75</v>
          </cell>
          <cell r="EK1292">
            <v>74.5</v>
          </cell>
          <cell r="EL1292">
            <v>76</v>
          </cell>
          <cell r="EM1292" t="str">
            <v/>
          </cell>
          <cell r="EN1292">
            <v>0</v>
          </cell>
          <cell r="EO1292">
            <v>78.5</v>
          </cell>
          <cell r="EP1292">
            <v>74.75</v>
          </cell>
          <cell r="EQ1292">
            <v>74.5</v>
          </cell>
          <cell r="ER1292">
            <v>76</v>
          </cell>
          <cell r="ES1292" t="str">
            <v/>
          </cell>
          <cell r="ET1292">
            <v>0</v>
          </cell>
          <cell r="EU1292">
            <v>78.5</v>
          </cell>
          <cell r="EV1292">
            <v>74.75</v>
          </cell>
          <cell r="EW1292">
            <v>74.5</v>
          </cell>
          <cell r="EX1292">
            <v>76</v>
          </cell>
          <cell r="EY1292" t="str">
            <v/>
          </cell>
          <cell r="EZ1292">
            <v>0</v>
          </cell>
          <cell r="FA1292">
            <v>79.33</v>
          </cell>
          <cell r="FB1292">
            <v>71.25</v>
          </cell>
          <cell r="FC1292">
            <v>79</v>
          </cell>
          <cell r="FD1292">
            <v>72</v>
          </cell>
          <cell r="FE1292" t="str">
            <v/>
          </cell>
          <cell r="FF1292">
            <v>0</v>
          </cell>
          <cell r="FG1292">
            <v>79.33</v>
          </cell>
          <cell r="FH1292">
            <v>71.25</v>
          </cell>
          <cell r="FI1292">
            <v>79</v>
          </cell>
          <cell r="FJ1292">
            <v>72</v>
          </cell>
          <cell r="FK1292" t="str">
            <v/>
          </cell>
          <cell r="FL1292">
            <v>0</v>
          </cell>
          <cell r="FM1292">
            <v>79.33</v>
          </cell>
          <cell r="FN1292">
            <v>71.25</v>
          </cell>
          <cell r="FO1292">
            <v>79</v>
          </cell>
          <cell r="FP1292">
            <v>72</v>
          </cell>
          <cell r="FQ1292" t="str">
            <v/>
          </cell>
          <cell r="FR1292">
            <v>0</v>
          </cell>
          <cell r="FS1292">
            <v>79.33</v>
          </cell>
          <cell r="FT1292">
            <v>71.25</v>
          </cell>
          <cell r="FU1292">
            <v>79</v>
          </cell>
          <cell r="FV1292">
            <v>72</v>
          </cell>
          <cell r="FW1292" t="str">
            <v/>
          </cell>
          <cell r="FX1292">
            <v>0</v>
          </cell>
          <cell r="FY1292">
            <v>79.33</v>
          </cell>
          <cell r="FZ1292">
            <v>71.25</v>
          </cell>
          <cell r="GA1292">
            <v>79</v>
          </cell>
          <cell r="GB1292">
            <v>72</v>
          </cell>
          <cell r="GC1292" t="str">
            <v/>
          </cell>
          <cell r="GD1292">
            <v>0</v>
          </cell>
          <cell r="GE1292">
            <v>79.33</v>
          </cell>
          <cell r="GF1292">
            <v>71.25</v>
          </cell>
          <cell r="GG1292">
            <v>79</v>
          </cell>
          <cell r="GH1292">
            <v>72</v>
          </cell>
          <cell r="GI1292" t="str">
            <v/>
          </cell>
          <cell r="GJ1292">
            <v>0</v>
          </cell>
          <cell r="GK1292">
            <v>79.33</v>
          </cell>
          <cell r="GL1292">
            <v>71.25</v>
          </cell>
          <cell r="GM1292">
            <v>79</v>
          </cell>
          <cell r="GN1292">
            <v>72</v>
          </cell>
          <cell r="GO1292" t="str">
            <v/>
          </cell>
          <cell r="GP1292">
            <v>0</v>
          </cell>
          <cell r="GQ1292">
            <v>79.33</v>
          </cell>
          <cell r="GR1292">
            <v>71.25</v>
          </cell>
          <cell r="GS1292">
            <v>79</v>
          </cell>
          <cell r="GT1292">
            <v>72</v>
          </cell>
          <cell r="GU1292" t="str">
            <v/>
          </cell>
          <cell r="GV1292">
            <v>0</v>
          </cell>
          <cell r="GW1292">
            <v>81.92</v>
          </cell>
          <cell r="GX1292">
            <v>78.75</v>
          </cell>
          <cell r="GY1292">
            <v>70</v>
          </cell>
          <cell r="GZ1292">
            <v>78</v>
          </cell>
          <cell r="HA1292" t="str">
            <v>EKO-L</v>
          </cell>
          <cell r="HB1292">
            <v>0</v>
          </cell>
          <cell r="HC1292">
            <v>83.83</v>
          </cell>
          <cell r="HD1292">
            <v>75.75</v>
          </cell>
          <cell r="HE1292">
            <v>77.5</v>
          </cell>
          <cell r="HF1292">
            <v>79</v>
          </cell>
          <cell r="HH1292">
            <v>0</v>
          </cell>
          <cell r="HM1292" t="str">
            <v/>
          </cell>
          <cell r="HN1292" t="str">
            <v/>
          </cell>
          <cell r="HS1292">
            <v>0</v>
          </cell>
          <cell r="HT1292" t="str">
            <v>PKN</v>
          </cell>
          <cell r="HU1292">
            <v>0</v>
          </cell>
          <cell r="HV1292" t="str">
            <v>IND</v>
          </cell>
          <cell r="HW1292">
            <v>0</v>
          </cell>
          <cell r="HX1292" t="str">
            <v>MAT-W</v>
          </cell>
          <cell r="HY1292">
            <v>0</v>
          </cell>
          <cell r="HZ1292" t="str">
            <v>SEJ-W</v>
          </cell>
          <cell r="IA1292">
            <v>0</v>
          </cell>
          <cell r="IB1292" t="str">
            <v>IGR-W</v>
          </cell>
          <cell r="IC1292">
            <v>0</v>
          </cell>
          <cell r="ID1292" t="str">
            <v>SBO</v>
          </cell>
          <cell r="IE1292">
            <v>0</v>
          </cell>
          <cell r="IF1292" t="str">
            <v>PJO</v>
          </cell>
          <cell r="IG1292">
            <v>0</v>
          </cell>
          <cell r="IH1292" t="str">
            <v>PRA</v>
          </cell>
          <cell r="II1292">
            <v>0</v>
          </cell>
          <cell r="IJ1292" t="str">
            <v>JAW</v>
          </cell>
          <cell r="IK1292">
            <v>0</v>
          </cell>
          <cell r="IL1292" t="str">
            <v>ARB</v>
          </cell>
          <cell r="IM1292">
            <v>0</v>
          </cell>
          <cell r="IN1292" t="str">
            <v>PKM</v>
          </cell>
          <cell r="IO1292">
            <v>0</v>
          </cell>
          <cell r="IP1292" t="str">
            <v>MAT-P</v>
          </cell>
          <cell r="IQ1292">
            <v>0</v>
          </cell>
          <cell r="IR1292" t="str">
            <v>BIO-P</v>
          </cell>
          <cell r="IS1292">
            <v>0</v>
          </cell>
          <cell r="IT1292" t="str">
            <v>FIS-P</v>
          </cell>
          <cell r="IU1292">
            <v>0</v>
          </cell>
          <cell r="IV1292" t="str">
            <v>KIM-P</v>
          </cell>
          <cell r="IW1292">
            <v>0</v>
          </cell>
          <cell r="IX1292" t="str">
            <v>EKO-L</v>
          </cell>
          <cell r="IY1292">
            <v>0</v>
          </cell>
          <cell r="JA1292">
            <v>0</v>
          </cell>
        </row>
        <row r="1293">
          <cell r="AB1293" t="str">
            <v/>
          </cell>
          <cell r="AC1293">
            <v>24</v>
          </cell>
          <cell r="AI1293" t="str">
            <v/>
          </cell>
          <cell r="AJ1293">
            <v>0</v>
          </cell>
          <cell r="AK1293">
            <v>83.25</v>
          </cell>
          <cell r="AL1293">
            <v>84.5</v>
          </cell>
          <cell r="AM1293">
            <v>88</v>
          </cell>
          <cell r="AN1293">
            <v>80</v>
          </cell>
          <cell r="AO1293" t="str">
            <v/>
          </cell>
          <cell r="AP1293">
            <v>0</v>
          </cell>
          <cell r="AQ1293">
            <v>85</v>
          </cell>
          <cell r="AR1293">
            <v>0</v>
          </cell>
          <cell r="AS1293">
            <v>78.5</v>
          </cell>
          <cell r="AT1293">
            <v>81</v>
          </cell>
          <cell r="AU1293" t="str">
            <v/>
          </cell>
          <cell r="AV1293">
            <v>0</v>
          </cell>
          <cell r="AW1293">
            <v>81.83</v>
          </cell>
          <cell r="AX1293">
            <v>84</v>
          </cell>
          <cell r="AY1293">
            <v>88</v>
          </cell>
          <cell r="AZ1293">
            <v>80</v>
          </cell>
          <cell r="BA1293" t="str">
            <v/>
          </cell>
          <cell r="BB1293">
            <v>0</v>
          </cell>
          <cell r="BC1293">
            <v>86.75</v>
          </cell>
          <cell r="BD1293">
            <v>84.5</v>
          </cell>
          <cell r="BE1293">
            <v>88</v>
          </cell>
          <cell r="BF1293">
            <v>82</v>
          </cell>
          <cell r="BG1293" t="str">
            <v/>
          </cell>
          <cell r="BH1293">
            <v>0</v>
          </cell>
          <cell r="BI1293">
            <v>84.33</v>
          </cell>
          <cell r="BJ1293">
            <v>80</v>
          </cell>
          <cell r="BK1293">
            <v>77.75</v>
          </cell>
          <cell r="BL1293">
            <v>78</v>
          </cell>
          <cell r="BM1293" t="str">
            <v/>
          </cell>
          <cell r="BN1293">
            <v>0</v>
          </cell>
          <cell r="BO1293">
            <v>81.13</v>
          </cell>
          <cell r="BP1293">
            <v>78.25</v>
          </cell>
          <cell r="BQ1293">
            <v>77.75</v>
          </cell>
          <cell r="BR1293">
            <v>85</v>
          </cell>
          <cell r="BS1293" t="str">
            <v/>
          </cell>
          <cell r="BT1293">
            <v>0</v>
          </cell>
          <cell r="BU1293">
            <v>86.5</v>
          </cell>
          <cell r="BV1293">
            <v>84.25</v>
          </cell>
          <cell r="BW1293">
            <v>88.5</v>
          </cell>
          <cell r="BX1293">
            <v>88</v>
          </cell>
          <cell r="BY1293" t="str">
            <v/>
          </cell>
          <cell r="BZ1293">
            <v>0</v>
          </cell>
          <cell r="CA1293">
            <v>86.78</v>
          </cell>
          <cell r="CB1293">
            <v>81.75</v>
          </cell>
          <cell r="CC1293">
            <v>81</v>
          </cell>
          <cell r="CD1293">
            <v>82</v>
          </cell>
          <cell r="CE1293" t="str">
            <v/>
          </cell>
          <cell r="CF1293">
            <v>0</v>
          </cell>
          <cell r="CG1293">
            <v>86.25</v>
          </cell>
          <cell r="CH1293">
            <v>76.25</v>
          </cell>
          <cell r="CI1293">
            <v>78</v>
          </cell>
          <cell r="CJ1293">
            <v>82</v>
          </cell>
          <cell r="CK1293" t="str">
            <v/>
          </cell>
          <cell r="CL1293">
            <v>0</v>
          </cell>
          <cell r="CM1293">
            <v>76.17</v>
          </cell>
          <cell r="CN1293">
            <v>83.5</v>
          </cell>
          <cell r="CO1293">
            <v>80</v>
          </cell>
          <cell r="CP1293">
            <v>78</v>
          </cell>
          <cell r="CQ1293" t="str">
            <v/>
          </cell>
          <cell r="CR1293">
            <v>0</v>
          </cell>
          <cell r="CS1293">
            <v>82.08</v>
          </cell>
          <cell r="CT1293">
            <v>89.75</v>
          </cell>
          <cell r="CU1293">
            <v>86.5</v>
          </cell>
          <cell r="CV1293">
            <v>83</v>
          </cell>
          <cell r="CW1293" t="str">
            <v/>
          </cell>
          <cell r="CX1293">
            <v>0</v>
          </cell>
          <cell r="CY1293">
            <v>82.44</v>
          </cell>
          <cell r="CZ1293">
            <v>83.75</v>
          </cell>
          <cell r="DA1293">
            <v>76.75</v>
          </cell>
          <cell r="DB1293">
            <v>83</v>
          </cell>
          <cell r="DC1293" t="str">
            <v/>
          </cell>
          <cell r="DD1293">
            <v>0</v>
          </cell>
          <cell r="DE1293">
            <v>91</v>
          </cell>
          <cell r="DF1293">
            <v>81</v>
          </cell>
          <cell r="DG1293">
            <v>81.75</v>
          </cell>
          <cell r="DH1293">
            <v>88</v>
          </cell>
          <cell r="DI1293" t="str">
            <v/>
          </cell>
          <cell r="DJ1293">
            <v>0</v>
          </cell>
          <cell r="DK1293">
            <v>0</v>
          </cell>
          <cell r="DL1293">
            <v>0</v>
          </cell>
          <cell r="DM1293">
            <v>0</v>
          </cell>
          <cell r="DN1293">
            <v>85</v>
          </cell>
          <cell r="DO1293" t="str">
            <v/>
          </cell>
          <cell r="DP1293">
            <v>0</v>
          </cell>
          <cell r="DQ1293">
            <v>89</v>
          </cell>
          <cell r="DR1293">
            <v>85.5</v>
          </cell>
          <cell r="DS1293">
            <v>91.5</v>
          </cell>
          <cell r="DT1293">
            <v>82</v>
          </cell>
          <cell r="DU1293" t="str">
            <v/>
          </cell>
          <cell r="DV1293">
            <v>0</v>
          </cell>
          <cell r="DW1293">
            <v>91</v>
          </cell>
          <cell r="DX1293">
            <v>86.75</v>
          </cell>
          <cell r="DY1293">
            <v>79.75</v>
          </cell>
          <cell r="DZ1293">
            <v>85</v>
          </cell>
          <cell r="EA1293" t="str">
            <v/>
          </cell>
          <cell r="EB1293">
            <v>0</v>
          </cell>
          <cell r="EC1293">
            <v>79.78</v>
          </cell>
          <cell r="ED1293">
            <v>78.25</v>
          </cell>
          <cell r="EE1293">
            <v>84.25</v>
          </cell>
          <cell r="EF1293">
            <v>77</v>
          </cell>
          <cell r="EG1293" t="str">
            <v/>
          </cell>
          <cell r="EH1293">
            <v>0</v>
          </cell>
          <cell r="EI1293">
            <v>78.5</v>
          </cell>
          <cell r="EJ1293">
            <v>74.75</v>
          </cell>
          <cell r="EK1293">
            <v>74.5</v>
          </cell>
          <cell r="EL1293">
            <v>76</v>
          </cell>
          <cell r="EM1293" t="str">
            <v/>
          </cell>
          <cell r="EN1293">
            <v>0</v>
          </cell>
          <cell r="EO1293">
            <v>78.5</v>
          </cell>
          <cell r="EP1293">
            <v>74.75</v>
          </cell>
          <cell r="EQ1293">
            <v>74.5</v>
          </cell>
          <cell r="ER1293">
            <v>76</v>
          </cell>
          <cell r="ES1293" t="str">
            <v/>
          </cell>
          <cell r="ET1293">
            <v>0</v>
          </cell>
          <cell r="EU1293">
            <v>78.5</v>
          </cell>
          <cell r="EV1293">
            <v>74.75</v>
          </cell>
          <cell r="EW1293">
            <v>74.5</v>
          </cell>
          <cell r="EX1293">
            <v>76</v>
          </cell>
          <cell r="EY1293" t="str">
            <v/>
          </cell>
          <cell r="EZ1293">
            <v>0</v>
          </cell>
          <cell r="FA1293">
            <v>79.33</v>
          </cell>
          <cell r="FB1293">
            <v>71.25</v>
          </cell>
          <cell r="FC1293">
            <v>79</v>
          </cell>
          <cell r="FD1293">
            <v>72</v>
          </cell>
          <cell r="FE1293" t="str">
            <v/>
          </cell>
          <cell r="FF1293">
            <v>0</v>
          </cell>
          <cell r="FG1293">
            <v>79.33</v>
          </cell>
          <cell r="FH1293">
            <v>71.25</v>
          </cell>
          <cell r="FI1293">
            <v>79</v>
          </cell>
          <cell r="FJ1293">
            <v>72</v>
          </cell>
          <cell r="FK1293" t="str">
            <v/>
          </cell>
          <cell r="FL1293">
            <v>0</v>
          </cell>
          <cell r="FM1293">
            <v>79.33</v>
          </cell>
          <cell r="FN1293">
            <v>71.25</v>
          </cell>
          <cell r="FO1293">
            <v>79</v>
          </cell>
          <cell r="FP1293">
            <v>72</v>
          </cell>
          <cell r="FQ1293" t="str">
            <v/>
          </cell>
          <cell r="FR1293">
            <v>0</v>
          </cell>
          <cell r="FS1293">
            <v>79.33</v>
          </cell>
          <cell r="FT1293">
            <v>71.25</v>
          </cell>
          <cell r="FU1293">
            <v>79</v>
          </cell>
          <cell r="FV1293">
            <v>72</v>
          </cell>
          <cell r="FW1293" t="str">
            <v/>
          </cell>
          <cell r="FX1293">
            <v>0</v>
          </cell>
          <cell r="FY1293">
            <v>79.33</v>
          </cell>
          <cell r="FZ1293">
            <v>71.25</v>
          </cell>
          <cell r="GA1293">
            <v>79</v>
          </cell>
          <cell r="GB1293">
            <v>72</v>
          </cell>
          <cell r="GC1293" t="str">
            <v/>
          </cell>
          <cell r="GD1293">
            <v>0</v>
          </cell>
          <cell r="GE1293">
            <v>79.33</v>
          </cell>
          <cell r="GF1293">
            <v>71.25</v>
          </cell>
          <cell r="GG1293">
            <v>79</v>
          </cell>
          <cell r="GH1293">
            <v>72</v>
          </cell>
          <cell r="GI1293" t="str">
            <v/>
          </cell>
          <cell r="GJ1293">
            <v>0</v>
          </cell>
          <cell r="GK1293">
            <v>79.33</v>
          </cell>
          <cell r="GL1293">
            <v>71.25</v>
          </cell>
          <cell r="GM1293">
            <v>79</v>
          </cell>
          <cell r="GN1293">
            <v>72</v>
          </cell>
          <cell r="GO1293" t="str">
            <v/>
          </cell>
          <cell r="GP1293">
            <v>0</v>
          </cell>
          <cell r="GQ1293">
            <v>79.33</v>
          </cell>
          <cell r="GR1293">
            <v>71.25</v>
          </cell>
          <cell r="GS1293">
            <v>79</v>
          </cell>
          <cell r="GT1293">
            <v>72</v>
          </cell>
          <cell r="GU1293" t="str">
            <v/>
          </cell>
          <cell r="GV1293">
            <v>0</v>
          </cell>
          <cell r="GW1293">
            <v>81.92</v>
          </cell>
          <cell r="GX1293">
            <v>78.75</v>
          </cell>
          <cell r="GY1293">
            <v>70</v>
          </cell>
          <cell r="GZ1293">
            <v>78</v>
          </cell>
          <cell r="HA1293" t="str">
            <v>EKO-L</v>
          </cell>
          <cell r="HB1293">
            <v>0</v>
          </cell>
          <cell r="HC1293">
            <v>83.83</v>
          </cell>
          <cell r="HD1293">
            <v>75.75</v>
          </cell>
          <cell r="HE1293">
            <v>77.5</v>
          </cell>
          <cell r="HF1293">
            <v>79</v>
          </cell>
          <cell r="HH1293">
            <v>0</v>
          </cell>
          <cell r="HM1293" t="str">
            <v/>
          </cell>
          <cell r="HN1293" t="str">
            <v/>
          </cell>
          <cell r="HS1293">
            <v>0</v>
          </cell>
          <cell r="HT1293" t="str">
            <v>PKN</v>
          </cell>
          <cell r="HU1293">
            <v>0</v>
          </cell>
          <cell r="HV1293" t="str">
            <v>IND</v>
          </cell>
          <cell r="HW1293">
            <v>0</v>
          </cell>
          <cell r="HX1293" t="str">
            <v>MAT-W</v>
          </cell>
          <cell r="HY1293">
            <v>0</v>
          </cell>
          <cell r="HZ1293" t="str">
            <v>SEJ-W</v>
          </cell>
          <cell r="IA1293">
            <v>0</v>
          </cell>
          <cell r="IB1293" t="str">
            <v>IGR-W</v>
          </cell>
          <cell r="IC1293">
            <v>0</v>
          </cell>
          <cell r="ID1293" t="str">
            <v>SBO</v>
          </cell>
          <cell r="IE1293">
            <v>0</v>
          </cell>
          <cell r="IF1293" t="str">
            <v>PJO</v>
          </cell>
          <cell r="IG1293">
            <v>0</v>
          </cell>
          <cell r="IH1293" t="str">
            <v>PRA</v>
          </cell>
          <cell r="II1293">
            <v>0</v>
          </cell>
          <cell r="IJ1293" t="str">
            <v>JAW</v>
          </cell>
          <cell r="IK1293">
            <v>0</v>
          </cell>
          <cell r="IL1293" t="str">
            <v>ARB</v>
          </cell>
          <cell r="IM1293">
            <v>0</v>
          </cell>
          <cell r="IN1293" t="str">
            <v>PKM</v>
          </cell>
          <cell r="IO1293">
            <v>0</v>
          </cell>
          <cell r="IP1293" t="str">
            <v>MAT-P</v>
          </cell>
          <cell r="IQ1293">
            <v>0</v>
          </cell>
          <cell r="IR1293" t="str">
            <v>BIO-P</v>
          </cell>
          <cell r="IS1293">
            <v>0</v>
          </cell>
          <cell r="IT1293" t="str">
            <v>FIS-P</v>
          </cell>
          <cell r="IU1293">
            <v>0</v>
          </cell>
          <cell r="IV1293" t="str">
            <v>KIM-P</v>
          </cell>
          <cell r="IW1293">
            <v>0</v>
          </cell>
          <cell r="IX1293" t="str">
            <v>EKO-L</v>
          </cell>
          <cell r="IY1293">
            <v>0</v>
          </cell>
          <cell r="JA1293">
            <v>0</v>
          </cell>
        </row>
        <row r="1294">
          <cell r="AB1294" t="str">
            <v/>
          </cell>
          <cell r="AC1294">
            <v>25</v>
          </cell>
          <cell r="AI1294" t="str">
            <v/>
          </cell>
          <cell r="AJ1294">
            <v>0</v>
          </cell>
          <cell r="AK1294">
            <v>83.25</v>
          </cell>
          <cell r="AL1294">
            <v>84.5</v>
          </cell>
          <cell r="AM1294">
            <v>88</v>
          </cell>
          <cell r="AN1294">
            <v>80</v>
          </cell>
          <cell r="AO1294" t="str">
            <v/>
          </cell>
          <cell r="AP1294">
            <v>0</v>
          </cell>
          <cell r="AQ1294">
            <v>85</v>
          </cell>
          <cell r="AR1294">
            <v>0</v>
          </cell>
          <cell r="AS1294">
            <v>78.5</v>
          </cell>
          <cell r="AT1294">
            <v>81</v>
          </cell>
          <cell r="AU1294" t="str">
            <v/>
          </cell>
          <cell r="AV1294">
            <v>0</v>
          </cell>
          <cell r="AW1294">
            <v>81.83</v>
          </cell>
          <cell r="AX1294">
            <v>84</v>
          </cell>
          <cell r="AY1294">
            <v>88</v>
          </cell>
          <cell r="AZ1294">
            <v>80</v>
          </cell>
          <cell r="BA1294" t="str">
            <v/>
          </cell>
          <cell r="BB1294">
            <v>0</v>
          </cell>
          <cell r="BC1294">
            <v>86.75</v>
          </cell>
          <cell r="BD1294">
            <v>84.5</v>
          </cell>
          <cell r="BE1294">
            <v>88</v>
          </cell>
          <cell r="BF1294">
            <v>82</v>
          </cell>
          <cell r="BG1294" t="str">
            <v/>
          </cell>
          <cell r="BH1294">
            <v>0</v>
          </cell>
          <cell r="BI1294">
            <v>84.33</v>
          </cell>
          <cell r="BJ1294">
            <v>80</v>
          </cell>
          <cell r="BK1294">
            <v>77.75</v>
          </cell>
          <cell r="BL1294">
            <v>78</v>
          </cell>
          <cell r="BM1294" t="str">
            <v/>
          </cell>
          <cell r="BN1294">
            <v>0</v>
          </cell>
          <cell r="BO1294">
            <v>81.13</v>
          </cell>
          <cell r="BP1294">
            <v>78.25</v>
          </cell>
          <cell r="BQ1294">
            <v>77.75</v>
          </cell>
          <cell r="BR1294">
            <v>85</v>
          </cell>
          <cell r="BS1294" t="str">
            <v/>
          </cell>
          <cell r="BT1294">
            <v>0</v>
          </cell>
          <cell r="BU1294">
            <v>86.5</v>
          </cell>
          <cell r="BV1294">
            <v>84.25</v>
          </cell>
          <cell r="BW1294">
            <v>88.5</v>
          </cell>
          <cell r="BX1294">
            <v>88</v>
          </cell>
          <cell r="BY1294" t="str">
            <v/>
          </cell>
          <cell r="BZ1294">
            <v>0</v>
          </cell>
          <cell r="CA1294">
            <v>86.78</v>
          </cell>
          <cell r="CB1294">
            <v>81.75</v>
          </cell>
          <cell r="CC1294">
            <v>81</v>
          </cell>
          <cell r="CD1294">
            <v>82</v>
          </cell>
          <cell r="CE1294" t="str">
            <v/>
          </cell>
          <cell r="CF1294">
            <v>0</v>
          </cell>
          <cell r="CG1294">
            <v>86.25</v>
          </cell>
          <cell r="CH1294">
            <v>76.25</v>
          </cell>
          <cell r="CI1294">
            <v>78</v>
          </cell>
          <cell r="CJ1294">
            <v>82</v>
          </cell>
          <cell r="CK1294" t="str">
            <v/>
          </cell>
          <cell r="CL1294">
            <v>0</v>
          </cell>
          <cell r="CM1294">
            <v>76.17</v>
          </cell>
          <cell r="CN1294">
            <v>83.5</v>
          </cell>
          <cell r="CO1294">
            <v>80</v>
          </cell>
          <cell r="CP1294">
            <v>78</v>
          </cell>
          <cell r="CQ1294" t="str">
            <v/>
          </cell>
          <cell r="CR1294">
            <v>0</v>
          </cell>
          <cell r="CS1294">
            <v>82.08</v>
          </cell>
          <cell r="CT1294">
            <v>89.75</v>
          </cell>
          <cell r="CU1294">
            <v>86.5</v>
          </cell>
          <cell r="CV1294">
            <v>83</v>
          </cell>
          <cell r="CW1294" t="str">
            <v/>
          </cell>
          <cell r="CX1294">
            <v>0</v>
          </cell>
          <cell r="CY1294">
            <v>82.44</v>
          </cell>
          <cell r="CZ1294">
            <v>83.75</v>
          </cell>
          <cell r="DA1294">
            <v>76.75</v>
          </cell>
          <cell r="DB1294">
            <v>83</v>
          </cell>
          <cell r="DC1294" t="str">
            <v/>
          </cell>
          <cell r="DD1294">
            <v>0</v>
          </cell>
          <cell r="DE1294">
            <v>91</v>
          </cell>
          <cell r="DF1294">
            <v>81</v>
          </cell>
          <cell r="DG1294">
            <v>81.75</v>
          </cell>
          <cell r="DH1294">
            <v>88</v>
          </cell>
          <cell r="DI1294" t="str">
            <v/>
          </cell>
          <cell r="DJ1294">
            <v>0</v>
          </cell>
          <cell r="DK1294">
            <v>0</v>
          </cell>
          <cell r="DL1294">
            <v>0</v>
          </cell>
          <cell r="DM1294">
            <v>0</v>
          </cell>
          <cell r="DN1294">
            <v>85</v>
          </cell>
          <cell r="DO1294" t="str">
            <v/>
          </cell>
          <cell r="DP1294">
            <v>0</v>
          </cell>
          <cell r="DQ1294">
            <v>89</v>
          </cell>
          <cell r="DR1294">
            <v>85.5</v>
          </cell>
          <cell r="DS1294">
            <v>91.5</v>
          </cell>
          <cell r="DT1294">
            <v>82</v>
          </cell>
          <cell r="DU1294" t="str">
            <v/>
          </cell>
          <cell r="DV1294">
            <v>0</v>
          </cell>
          <cell r="DW1294">
            <v>91</v>
          </cell>
          <cell r="DX1294">
            <v>86.75</v>
          </cell>
          <cell r="DY1294">
            <v>79.75</v>
          </cell>
          <cell r="DZ1294">
            <v>85</v>
          </cell>
          <cell r="EA1294" t="str">
            <v/>
          </cell>
          <cell r="EB1294">
            <v>0</v>
          </cell>
          <cell r="EC1294">
            <v>79.78</v>
          </cell>
          <cell r="ED1294">
            <v>78.25</v>
          </cell>
          <cell r="EE1294">
            <v>84.25</v>
          </cell>
          <cell r="EF1294">
            <v>77</v>
          </cell>
          <cell r="EG1294" t="str">
            <v/>
          </cell>
          <cell r="EH1294">
            <v>0</v>
          </cell>
          <cell r="EI1294">
            <v>78.5</v>
          </cell>
          <cell r="EJ1294">
            <v>74.75</v>
          </cell>
          <cell r="EK1294">
            <v>74.5</v>
          </cell>
          <cell r="EL1294">
            <v>76</v>
          </cell>
          <cell r="EM1294" t="str">
            <v/>
          </cell>
          <cell r="EN1294">
            <v>0</v>
          </cell>
          <cell r="EO1294">
            <v>78.5</v>
          </cell>
          <cell r="EP1294">
            <v>74.75</v>
          </cell>
          <cell r="EQ1294">
            <v>74.5</v>
          </cell>
          <cell r="ER1294">
            <v>76</v>
          </cell>
          <cell r="ES1294" t="str">
            <v/>
          </cell>
          <cell r="ET1294">
            <v>0</v>
          </cell>
          <cell r="EU1294">
            <v>78.5</v>
          </cell>
          <cell r="EV1294">
            <v>74.75</v>
          </cell>
          <cell r="EW1294">
            <v>74.5</v>
          </cell>
          <cell r="EX1294">
            <v>76</v>
          </cell>
          <cell r="EY1294" t="str">
            <v/>
          </cell>
          <cell r="EZ1294">
            <v>0</v>
          </cell>
          <cell r="FA1294">
            <v>79.33</v>
          </cell>
          <cell r="FB1294">
            <v>71.25</v>
          </cell>
          <cell r="FC1294">
            <v>79</v>
          </cell>
          <cell r="FD1294">
            <v>72</v>
          </cell>
          <cell r="FE1294" t="str">
            <v/>
          </cell>
          <cell r="FF1294">
            <v>0</v>
          </cell>
          <cell r="FG1294">
            <v>79.33</v>
          </cell>
          <cell r="FH1294">
            <v>71.25</v>
          </cell>
          <cell r="FI1294">
            <v>79</v>
          </cell>
          <cell r="FJ1294">
            <v>72</v>
          </cell>
          <cell r="FK1294" t="str">
            <v/>
          </cell>
          <cell r="FL1294">
            <v>0</v>
          </cell>
          <cell r="FM1294">
            <v>79.33</v>
          </cell>
          <cell r="FN1294">
            <v>71.25</v>
          </cell>
          <cell r="FO1294">
            <v>79</v>
          </cell>
          <cell r="FP1294">
            <v>72</v>
          </cell>
          <cell r="FQ1294" t="str">
            <v/>
          </cell>
          <cell r="FR1294">
            <v>0</v>
          </cell>
          <cell r="FS1294">
            <v>79.33</v>
          </cell>
          <cell r="FT1294">
            <v>71.25</v>
          </cell>
          <cell r="FU1294">
            <v>79</v>
          </cell>
          <cell r="FV1294">
            <v>72</v>
          </cell>
          <cell r="FW1294" t="str">
            <v/>
          </cell>
          <cell r="FX1294">
            <v>0</v>
          </cell>
          <cell r="FY1294">
            <v>79.33</v>
          </cell>
          <cell r="FZ1294">
            <v>71.25</v>
          </cell>
          <cell r="GA1294">
            <v>79</v>
          </cell>
          <cell r="GB1294">
            <v>72</v>
          </cell>
          <cell r="GC1294" t="str">
            <v/>
          </cell>
          <cell r="GD1294">
            <v>0</v>
          </cell>
          <cell r="GE1294">
            <v>79.33</v>
          </cell>
          <cell r="GF1294">
            <v>71.25</v>
          </cell>
          <cell r="GG1294">
            <v>79</v>
          </cell>
          <cell r="GH1294">
            <v>72</v>
          </cell>
          <cell r="GI1294" t="str">
            <v/>
          </cell>
          <cell r="GJ1294">
            <v>0</v>
          </cell>
          <cell r="GK1294">
            <v>79.33</v>
          </cell>
          <cell r="GL1294">
            <v>71.25</v>
          </cell>
          <cell r="GM1294">
            <v>79</v>
          </cell>
          <cell r="GN1294">
            <v>72</v>
          </cell>
          <cell r="GO1294" t="str">
            <v/>
          </cell>
          <cell r="GP1294">
            <v>0</v>
          </cell>
          <cell r="GQ1294">
            <v>79.33</v>
          </cell>
          <cell r="GR1294">
            <v>71.25</v>
          </cell>
          <cell r="GS1294">
            <v>79</v>
          </cell>
          <cell r="GT1294">
            <v>72</v>
          </cell>
          <cell r="GU1294" t="str">
            <v/>
          </cell>
          <cell r="GV1294">
            <v>0</v>
          </cell>
          <cell r="GW1294">
            <v>81.92</v>
          </cell>
          <cell r="GX1294">
            <v>78.75</v>
          </cell>
          <cell r="GY1294">
            <v>70</v>
          </cell>
          <cell r="GZ1294">
            <v>78</v>
          </cell>
          <cell r="HA1294" t="str">
            <v>EKO-L</v>
          </cell>
          <cell r="HB1294">
            <v>0</v>
          </cell>
          <cell r="HC1294">
            <v>83.83</v>
          </cell>
          <cell r="HD1294">
            <v>75.75</v>
          </cell>
          <cell r="HE1294">
            <v>77.5</v>
          </cell>
          <cell r="HF1294">
            <v>79</v>
          </cell>
          <cell r="HH1294">
            <v>0</v>
          </cell>
          <cell r="HM1294" t="str">
            <v/>
          </cell>
          <cell r="HN1294" t="str">
            <v/>
          </cell>
          <cell r="HS1294">
            <v>0</v>
          </cell>
          <cell r="HT1294" t="str">
            <v>PKN</v>
          </cell>
          <cell r="HU1294">
            <v>0</v>
          </cell>
          <cell r="HV1294" t="str">
            <v>IND</v>
          </cell>
          <cell r="HW1294">
            <v>0</v>
          </cell>
          <cell r="HX1294" t="str">
            <v>MAT-W</v>
          </cell>
          <cell r="HY1294">
            <v>0</v>
          </cell>
          <cell r="HZ1294" t="str">
            <v>SEJ-W</v>
          </cell>
          <cell r="IA1294">
            <v>0</v>
          </cell>
          <cell r="IB1294" t="str">
            <v>IGR-W</v>
          </cell>
          <cell r="IC1294">
            <v>0</v>
          </cell>
          <cell r="ID1294" t="str">
            <v>SBO</v>
          </cell>
          <cell r="IE1294">
            <v>0</v>
          </cell>
          <cell r="IF1294" t="str">
            <v>PJO</v>
          </cell>
          <cell r="IG1294">
            <v>0</v>
          </cell>
          <cell r="IH1294" t="str">
            <v>PRA</v>
          </cell>
          <cell r="II1294">
            <v>0</v>
          </cell>
          <cell r="IJ1294" t="str">
            <v>JAW</v>
          </cell>
          <cell r="IK1294">
            <v>0</v>
          </cell>
          <cell r="IL1294" t="str">
            <v>ARB</v>
          </cell>
          <cell r="IM1294">
            <v>0</v>
          </cell>
          <cell r="IN1294" t="str">
            <v>PKM</v>
          </cell>
          <cell r="IO1294">
            <v>0</v>
          </cell>
          <cell r="IP1294" t="str">
            <v>MAT-P</v>
          </cell>
          <cell r="IQ1294">
            <v>0</v>
          </cell>
          <cell r="IR1294" t="str">
            <v>BIO-P</v>
          </cell>
          <cell r="IS1294">
            <v>0</v>
          </cell>
          <cell r="IT1294" t="str">
            <v>FIS-P</v>
          </cell>
          <cell r="IU1294">
            <v>0</v>
          </cell>
          <cell r="IV1294" t="str">
            <v>KIM-P</v>
          </cell>
          <cell r="IW1294">
            <v>0</v>
          </cell>
          <cell r="IX1294" t="str">
            <v>EKO-L</v>
          </cell>
          <cell r="IY1294">
            <v>0</v>
          </cell>
          <cell r="JA1294">
            <v>0</v>
          </cell>
        </row>
        <row r="1295">
          <cell r="AB1295" t="str">
            <v/>
          </cell>
          <cell r="AC1295">
            <v>26</v>
          </cell>
          <cell r="AI1295" t="str">
            <v/>
          </cell>
          <cell r="AJ1295">
            <v>0</v>
          </cell>
          <cell r="AK1295">
            <v>83.25</v>
          </cell>
          <cell r="AL1295">
            <v>84.5</v>
          </cell>
          <cell r="AM1295">
            <v>88</v>
          </cell>
          <cell r="AN1295">
            <v>80</v>
          </cell>
          <cell r="AO1295" t="str">
            <v/>
          </cell>
          <cell r="AP1295">
            <v>0</v>
          </cell>
          <cell r="AQ1295">
            <v>85</v>
          </cell>
          <cell r="AR1295">
            <v>0</v>
          </cell>
          <cell r="AS1295">
            <v>78.5</v>
          </cell>
          <cell r="AT1295">
            <v>81</v>
          </cell>
          <cell r="AU1295" t="str">
            <v/>
          </cell>
          <cell r="AV1295">
            <v>0</v>
          </cell>
          <cell r="AW1295">
            <v>81.83</v>
          </cell>
          <cell r="AX1295">
            <v>84</v>
          </cell>
          <cell r="AY1295">
            <v>88</v>
          </cell>
          <cell r="AZ1295">
            <v>80</v>
          </cell>
          <cell r="BA1295" t="str">
            <v/>
          </cell>
          <cell r="BB1295">
            <v>0</v>
          </cell>
          <cell r="BC1295">
            <v>86.75</v>
          </cell>
          <cell r="BD1295">
            <v>84.5</v>
          </cell>
          <cell r="BE1295">
            <v>88</v>
          </cell>
          <cell r="BF1295">
            <v>82</v>
          </cell>
          <cell r="BG1295" t="str">
            <v/>
          </cell>
          <cell r="BH1295">
            <v>0</v>
          </cell>
          <cell r="BI1295">
            <v>84.33</v>
          </cell>
          <cell r="BJ1295">
            <v>80</v>
          </cell>
          <cell r="BK1295">
            <v>77.75</v>
          </cell>
          <cell r="BL1295">
            <v>78</v>
          </cell>
          <cell r="BM1295" t="str">
            <v/>
          </cell>
          <cell r="BN1295">
            <v>0</v>
          </cell>
          <cell r="BO1295">
            <v>81.13</v>
          </cell>
          <cell r="BP1295">
            <v>78.25</v>
          </cell>
          <cell r="BQ1295">
            <v>77.75</v>
          </cell>
          <cell r="BR1295">
            <v>85</v>
          </cell>
          <cell r="BS1295" t="str">
            <v/>
          </cell>
          <cell r="BT1295">
            <v>0</v>
          </cell>
          <cell r="BU1295">
            <v>86.5</v>
          </cell>
          <cell r="BV1295">
            <v>84.25</v>
          </cell>
          <cell r="BW1295">
            <v>88.5</v>
          </cell>
          <cell r="BX1295">
            <v>88</v>
          </cell>
          <cell r="BY1295" t="str">
            <v/>
          </cell>
          <cell r="BZ1295">
            <v>0</v>
          </cell>
          <cell r="CA1295">
            <v>86.78</v>
          </cell>
          <cell r="CB1295">
            <v>81.75</v>
          </cell>
          <cell r="CC1295">
            <v>81</v>
          </cell>
          <cell r="CD1295">
            <v>82</v>
          </cell>
          <cell r="CE1295" t="str">
            <v/>
          </cell>
          <cell r="CF1295">
            <v>0</v>
          </cell>
          <cell r="CG1295">
            <v>86.25</v>
          </cell>
          <cell r="CH1295">
            <v>76.25</v>
          </cell>
          <cell r="CI1295">
            <v>78</v>
          </cell>
          <cell r="CJ1295">
            <v>82</v>
          </cell>
          <cell r="CK1295" t="str">
            <v/>
          </cell>
          <cell r="CL1295">
            <v>0</v>
          </cell>
          <cell r="CM1295">
            <v>76.17</v>
          </cell>
          <cell r="CN1295">
            <v>83.5</v>
          </cell>
          <cell r="CO1295">
            <v>80</v>
          </cell>
          <cell r="CP1295">
            <v>78</v>
          </cell>
          <cell r="CQ1295" t="str">
            <v/>
          </cell>
          <cell r="CR1295">
            <v>0</v>
          </cell>
          <cell r="CS1295">
            <v>82.08</v>
          </cell>
          <cell r="CT1295">
            <v>89.75</v>
          </cell>
          <cell r="CU1295">
            <v>86.5</v>
          </cell>
          <cell r="CV1295">
            <v>83</v>
          </cell>
          <cell r="CW1295" t="str">
            <v/>
          </cell>
          <cell r="CX1295">
            <v>0</v>
          </cell>
          <cell r="CY1295">
            <v>82.44</v>
          </cell>
          <cell r="CZ1295">
            <v>83.75</v>
          </cell>
          <cell r="DA1295">
            <v>76.75</v>
          </cell>
          <cell r="DB1295">
            <v>83</v>
          </cell>
          <cell r="DC1295" t="str">
            <v/>
          </cell>
          <cell r="DD1295">
            <v>0</v>
          </cell>
          <cell r="DE1295">
            <v>91</v>
          </cell>
          <cell r="DF1295">
            <v>81</v>
          </cell>
          <cell r="DG1295">
            <v>81.75</v>
          </cell>
          <cell r="DH1295">
            <v>88</v>
          </cell>
          <cell r="DI1295" t="str">
            <v/>
          </cell>
          <cell r="DJ1295">
            <v>0</v>
          </cell>
          <cell r="DK1295">
            <v>0</v>
          </cell>
          <cell r="DL1295">
            <v>0</v>
          </cell>
          <cell r="DM1295">
            <v>0</v>
          </cell>
          <cell r="DN1295">
            <v>85</v>
          </cell>
          <cell r="DO1295" t="str">
            <v/>
          </cell>
          <cell r="DP1295">
            <v>0</v>
          </cell>
          <cell r="DQ1295">
            <v>89</v>
          </cell>
          <cell r="DR1295">
            <v>85.5</v>
          </cell>
          <cell r="DS1295">
            <v>91.5</v>
          </cell>
          <cell r="DT1295">
            <v>82</v>
          </cell>
          <cell r="DU1295" t="str">
            <v/>
          </cell>
          <cell r="DV1295">
            <v>0</v>
          </cell>
          <cell r="DW1295">
            <v>91</v>
          </cell>
          <cell r="DX1295">
            <v>86.75</v>
          </cell>
          <cell r="DY1295">
            <v>79.75</v>
          </cell>
          <cell r="DZ1295">
            <v>85</v>
          </cell>
          <cell r="EA1295" t="str">
            <v/>
          </cell>
          <cell r="EB1295">
            <v>0</v>
          </cell>
          <cell r="EC1295">
            <v>79.78</v>
          </cell>
          <cell r="ED1295">
            <v>78.25</v>
          </cell>
          <cell r="EE1295">
            <v>84.25</v>
          </cell>
          <cell r="EF1295">
            <v>77</v>
          </cell>
          <cell r="EG1295" t="str">
            <v/>
          </cell>
          <cell r="EH1295">
            <v>0</v>
          </cell>
          <cell r="EI1295">
            <v>78.5</v>
          </cell>
          <cell r="EJ1295">
            <v>74.75</v>
          </cell>
          <cell r="EK1295">
            <v>74.5</v>
          </cell>
          <cell r="EL1295">
            <v>76</v>
          </cell>
          <cell r="EM1295" t="str">
            <v/>
          </cell>
          <cell r="EN1295">
            <v>0</v>
          </cell>
          <cell r="EO1295">
            <v>78.5</v>
          </cell>
          <cell r="EP1295">
            <v>74.75</v>
          </cell>
          <cell r="EQ1295">
            <v>74.5</v>
          </cell>
          <cell r="ER1295">
            <v>76</v>
          </cell>
          <cell r="ES1295" t="str">
            <v/>
          </cell>
          <cell r="ET1295">
            <v>0</v>
          </cell>
          <cell r="EU1295">
            <v>78.5</v>
          </cell>
          <cell r="EV1295">
            <v>74.75</v>
          </cell>
          <cell r="EW1295">
            <v>74.5</v>
          </cell>
          <cell r="EX1295">
            <v>76</v>
          </cell>
          <cell r="EY1295" t="str">
            <v/>
          </cell>
          <cell r="EZ1295">
            <v>0</v>
          </cell>
          <cell r="FA1295">
            <v>79.33</v>
          </cell>
          <cell r="FB1295">
            <v>71.25</v>
          </cell>
          <cell r="FC1295">
            <v>79</v>
          </cell>
          <cell r="FD1295">
            <v>72</v>
          </cell>
          <cell r="FE1295" t="str">
            <v/>
          </cell>
          <cell r="FF1295">
            <v>0</v>
          </cell>
          <cell r="FG1295">
            <v>79.33</v>
          </cell>
          <cell r="FH1295">
            <v>71.25</v>
          </cell>
          <cell r="FI1295">
            <v>79</v>
          </cell>
          <cell r="FJ1295">
            <v>72</v>
          </cell>
          <cell r="FK1295" t="str">
            <v/>
          </cell>
          <cell r="FL1295">
            <v>0</v>
          </cell>
          <cell r="FM1295">
            <v>79.33</v>
          </cell>
          <cell r="FN1295">
            <v>71.25</v>
          </cell>
          <cell r="FO1295">
            <v>79</v>
          </cell>
          <cell r="FP1295">
            <v>72</v>
          </cell>
          <cell r="FQ1295" t="str">
            <v/>
          </cell>
          <cell r="FR1295">
            <v>0</v>
          </cell>
          <cell r="FS1295">
            <v>79.33</v>
          </cell>
          <cell r="FT1295">
            <v>71.25</v>
          </cell>
          <cell r="FU1295">
            <v>79</v>
          </cell>
          <cell r="FV1295">
            <v>72</v>
          </cell>
          <cell r="FW1295" t="str">
            <v/>
          </cell>
          <cell r="FX1295">
            <v>0</v>
          </cell>
          <cell r="FY1295">
            <v>79.33</v>
          </cell>
          <cell r="FZ1295">
            <v>71.25</v>
          </cell>
          <cell r="GA1295">
            <v>79</v>
          </cell>
          <cell r="GB1295">
            <v>72</v>
          </cell>
          <cell r="GC1295" t="str">
            <v/>
          </cell>
          <cell r="GD1295">
            <v>0</v>
          </cell>
          <cell r="GE1295">
            <v>79.33</v>
          </cell>
          <cell r="GF1295">
            <v>71.25</v>
          </cell>
          <cell r="GG1295">
            <v>79</v>
          </cell>
          <cell r="GH1295">
            <v>72</v>
          </cell>
          <cell r="GI1295" t="str">
            <v/>
          </cell>
          <cell r="GJ1295">
            <v>0</v>
          </cell>
          <cell r="GK1295">
            <v>79.33</v>
          </cell>
          <cell r="GL1295">
            <v>71.25</v>
          </cell>
          <cell r="GM1295">
            <v>79</v>
          </cell>
          <cell r="GN1295">
            <v>72</v>
          </cell>
          <cell r="GO1295" t="str">
            <v/>
          </cell>
          <cell r="GP1295">
            <v>0</v>
          </cell>
          <cell r="GQ1295">
            <v>79.33</v>
          </cell>
          <cell r="GR1295">
            <v>71.25</v>
          </cell>
          <cell r="GS1295">
            <v>79</v>
          </cell>
          <cell r="GT1295">
            <v>72</v>
          </cell>
          <cell r="GU1295" t="str">
            <v/>
          </cell>
          <cell r="GV1295">
            <v>0</v>
          </cell>
          <cell r="GW1295">
            <v>81.92</v>
          </cell>
          <cell r="GX1295">
            <v>78.75</v>
          </cell>
          <cell r="GY1295">
            <v>70</v>
          </cell>
          <cell r="GZ1295">
            <v>78</v>
          </cell>
          <cell r="HA1295" t="str">
            <v>EKO-L</v>
          </cell>
          <cell r="HB1295">
            <v>0</v>
          </cell>
          <cell r="HC1295">
            <v>83.83</v>
          </cell>
          <cell r="HD1295">
            <v>75.75</v>
          </cell>
          <cell r="HE1295">
            <v>77.5</v>
          </cell>
          <cell r="HF1295">
            <v>79</v>
          </cell>
          <cell r="HH1295">
            <v>0</v>
          </cell>
          <cell r="HM1295" t="str">
            <v/>
          </cell>
          <cell r="HN1295" t="str">
            <v/>
          </cell>
          <cell r="HS1295">
            <v>0</v>
          </cell>
          <cell r="HT1295" t="str">
            <v>PKN</v>
          </cell>
          <cell r="HU1295">
            <v>0</v>
          </cell>
          <cell r="HV1295" t="str">
            <v>IND</v>
          </cell>
          <cell r="HW1295">
            <v>0</v>
          </cell>
          <cell r="HX1295" t="str">
            <v>MAT-W</v>
          </cell>
          <cell r="HY1295">
            <v>0</v>
          </cell>
          <cell r="HZ1295" t="str">
            <v>SEJ-W</v>
          </cell>
          <cell r="IA1295">
            <v>0</v>
          </cell>
          <cell r="IB1295" t="str">
            <v>IGR-W</v>
          </cell>
          <cell r="IC1295">
            <v>0</v>
          </cell>
          <cell r="ID1295" t="str">
            <v>SBO</v>
          </cell>
          <cell r="IE1295">
            <v>0</v>
          </cell>
          <cell r="IF1295" t="str">
            <v>PJO</v>
          </cell>
          <cell r="IG1295">
            <v>0</v>
          </cell>
          <cell r="IH1295" t="str">
            <v>PRA</v>
          </cell>
          <cell r="II1295">
            <v>0</v>
          </cell>
          <cell r="IJ1295" t="str">
            <v>JAW</v>
          </cell>
          <cell r="IK1295">
            <v>0</v>
          </cell>
          <cell r="IL1295" t="str">
            <v>ARB</v>
          </cell>
          <cell r="IM1295">
            <v>0</v>
          </cell>
          <cell r="IN1295" t="str">
            <v>PKM</v>
          </cell>
          <cell r="IO1295">
            <v>0</v>
          </cell>
          <cell r="IP1295" t="str">
            <v>MAT-P</v>
          </cell>
          <cell r="IQ1295">
            <v>0</v>
          </cell>
          <cell r="IR1295" t="str">
            <v>BIO-P</v>
          </cell>
          <cell r="IS1295">
            <v>0</v>
          </cell>
          <cell r="IT1295" t="str">
            <v>FIS-P</v>
          </cell>
          <cell r="IU1295">
            <v>0</v>
          </cell>
          <cell r="IV1295" t="str">
            <v>KIM-P</v>
          </cell>
          <cell r="IW1295">
            <v>0</v>
          </cell>
          <cell r="IX1295" t="str">
            <v>EKO-L</v>
          </cell>
          <cell r="IY1295">
            <v>0</v>
          </cell>
          <cell r="JA1295">
            <v>0</v>
          </cell>
        </row>
        <row r="1296">
          <cell r="AB1296" t="str">
            <v/>
          </cell>
          <cell r="AC1296">
            <v>27</v>
          </cell>
          <cell r="AI1296" t="str">
            <v/>
          </cell>
          <cell r="AJ1296">
            <v>0</v>
          </cell>
          <cell r="AK1296">
            <v>83.25</v>
          </cell>
          <cell r="AL1296">
            <v>84.5</v>
          </cell>
          <cell r="AM1296">
            <v>88</v>
          </cell>
          <cell r="AN1296">
            <v>80</v>
          </cell>
          <cell r="AO1296" t="str">
            <v/>
          </cell>
          <cell r="AP1296">
            <v>0</v>
          </cell>
          <cell r="AQ1296">
            <v>85</v>
          </cell>
          <cell r="AR1296">
            <v>0</v>
          </cell>
          <cell r="AS1296">
            <v>78.5</v>
          </cell>
          <cell r="AT1296">
            <v>81</v>
          </cell>
          <cell r="AU1296" t="str">
            <v/>
          </cell>
          <cell r="AV1296">
            <v>0</v>
          </cell>
          <cell r="AW1296">
            <v>81.83</v>
          </cell>
          <cell r="AX1296">
            <v>84</v>
          </cell>
          <cell r="AY1296">
            <v>88</v>
          </cell>
          <cell r="AZ1296">
            <v>80</v>
          </cell>
          <cell r="BA1296" t="str">
            <v/>
          </cell>
          <cell r="BB1296">
            <v>0</v>
          </cell>
          <cell r="BC1296">
            <v>86.75</v>
          </cell>
          <cell r="BD1296">
            <v>84.5</v>
          </cell>
          <cell r="BE1296">
            <v>88</v>
          </cell>
          <cell r="BF1296">
            <v>82</v>
          </cell>
          <cell r="BG1296" t="str">
            <v/>
          </cell>
          <cell r="BH1296">
            <v>0</v>
          </cell>
          <cell r="BI1296">
            <v>84.33</v>
          </cell>
          <cell r="BJ1296">
            <v>80</v>
          </cell>
          <cell r="BK1296">
            <v>77.75</v>
          </cell>
          <cell r="BL1296">
            <v>78</v>
          </cell>
          <cell r="BM1296" t="str">
            <v/>
          </cell>
          <cell r="BN1296">
            <v>0</v>
          </cell>
          <cell r="BO1296">
            <v>81.13</v>
          </cell>
          <cell r="BP1296">
            <v>78.25</v>
          </cell>
          <cell r="BQ1296">
            <v>77.75</v>
          </cell>
          <cell r="BR1296">
            <v>85</v>
          </cell>
          <cell r="BS1296" t="str">
            <v/>
          </cell>
          <cell r="BT1296">
            <v>0</v>
          </cell>
          <cell r="BU1296">
            <v>86.5</v>
          </cell>
          <cell r="BV1296">
            <v>84.25</v>
          </cell>
          <cell r="BW1296">
            <v>88.5</v>
          </cell>
          <cell r="BX1296">
            <v>88</v>
          </cell>
          <cell r="BY1296" t="str">
            <v/>
          </cell>
          <cell r="BZ1296">
            <v>0</v>
          </cell>
          <cell r="CA1296">
            <v>86.78</v>
          </cell>
          <cell r="CB1296">
            <v>81.75</v>
          </cell>
          <cell r="CC1296">
            <v>81</v>
          </cell>
          <cell r="CD1296">
            <v>82</v>
          </cell>
          <cell r="CE1296" t="str">
            <v/>
          </cell>
          <cell r="CF1296">
            <v>0</v>
          </cell>
          <cell r="CG1296">
            <v>86.25</v>
          </cell>
          <cell r="CH1296">
            <v>76.25</v>
          </cell>
          <cell r="CI1296">
            <v>78</v>
          </cell>
          <cell r="CJ1296">
            <v>82</v>
          </cell>
          <cell r="CK1296" t="str">
            <v/>
          </cell>
          <cell r="CL1296">
            <v>0</v>
          </cell>
          <cell r="CM1296">
            <v>76.17</v>
          </cell>
          <cell r="CN1296">
            <v>83.5</v>
          </cell>
          <cell r="CO1296">
            <v>80</v>
          </cell>
          <cell r="CP1296">
            <v>78</v>
          </cell>
          <cell r="CQ1296" t="str">
            <v/>
          </cell>
          <cell r="CR1296">
            <v>0</v>
          </cell>
          <cell r="CS1296">
            <v>82.08</v>
          </cell>
          <cell r="CT1296">
            <v>89.75</v>
          </cell>
          <cell r="CU1296">
            <v>86.5</v>
          </cell>
          <cell r="CV1296">
            <v>83</v>
          </cell>
          <cell r="CW1296" t="str">
            <v/>
          </cell>
          <cell r="CX1296">
            <v>0</v>
          </cell>
          <cell r="CY1296">
            <v>82.44</v>
          </cell>
          <cell r="CZ1296">
            <v>83.75</v>
          </cell>
          <cell r="DA1296">
            <v>76.75</v>
          </cell>
          <cell r="DB1296">
            <v>83</v>
          </cell>
          <cell r="DC1296" t="str">
            <v/>
          </cell>
          <cell r="DD1296">
            <v>0</v>
          </cell>
          <cell r="DE1296">
            <v>91</v>
          </cell>
          <cell r="DF1296">
            <v>81</v>
          </cell>
          <cell r="DG1296">
            <v>81.75</v>
          </cell>
          <cell r="DH1296">
            <v>88</v>
          </cell>
          <cell r="DI1296" t="str">
            <v/>
          </cell>
          <cell r="DJ1296">
            <v>0</v>
          </cell>
          <cell r="DK1296">
            <v>0</v>
          </cell>
          <cell r="DL1296">
            <v>0</v>
          </cell>
          <cell r="DM1296">
            <v>0</v>
          </cell>
          <cell r="DN1296">
            <v>85</v>
          </cell>
          <cell r="DO1296" t="str">
            <v/>
          </cell>
          <cell r="DP1296">
            <v>0</v>
          </cell>
          <cell r="DQ1296">
            <v>89</v>
          </cell>
          <cell r="DR1296">
            <v>85.5</v>
          </cell>
          <cell r="DS1296">
            <v>91.5</v>
          </cell>
          <cell r="DT1296">
            <v>82</v>
          </cell>
          <cell r="DU1296" t="str">
            <v/>
          </cell>
          <cell r="DV1296">
            <v>0</v>
          </cell>
          <cell r="DW1296">
            <v>91</v>
          </cell>
          <cell r="DX1296">
            <v>86.75</v>
          </cell>
          <cell r="DY1296">
            <v>79.75</v>
          </cell>
          <cell r="DZ1296">
            <v>85</v>
          </cell>
          <cell r="EA1296" t="str">
            <v/>
          </cell>
          <cell r="EB1296">
            <v>0</v>
          </cell>
          <cell r="EC1296">
            <v>79.78</v>
          </cell>
          <cell r="ED1296">
            <v>78.25</v>
          </cell>
          <cell r="EE1296">
            <v>84.25</v>
          </cell>
          <cell r="EF1296">
            <v>77</v>
          </cell>
          <cell r="EG1296" t="str">
            <v/>
          </cell>
          <cell r="EH1296">
            <v>0</v>
          </cell>
          <cell r="EI1296">
            <v>78.5</v>
          </cell>
          <cell r="EJ1296">
            <v>74.75</v>
          </cell>
          <cell r="EK1296">
            <v>74.5</v>
          </cell>
          <cell r="EL1296">
            <v>76</v>
          </cell>
          <cell r="EM1296" t="str">
            <v/>
          </cell>
          <cell r="EN1296">
            <v>0</v>
          </cell>
          <cell r="EO1296">
            <v>78.5</v>
          </cell>
          <cell r="EP1296">
            <v>74.75</v>
          </cell>
          <cell r="EQ1296">
            <v>74.5</v>
          </cell>
          <cell r="ER1296">
            <v>76</v>
          </cell>
          <cell r="ES1296" t="str">
            <v/>
          </cell>
          <cell r="ET1296">
            <v>0</v>
          </cell>
          <cell r="EU1296">
            <v>78.5</v>
          </cell>
          <cell r="EV1296">
            <v>74.75</v>
          </cell>
          <cell r="EW1296">
            <v>74.5</v>
          </cell>
          <cell r="EX1296">
            <v>76</v>
          </cell>
          <cell r="EY1296" t="str">
            <v/>
          </cell>
          <cell r="EZ1296">
            <v>0</v>
          </cell>
          <cell r="FA1296">
            <v>79.33</v>
          </cell>
          <cell r="FB1296">
            <v>71.25</v>
          </cell>
          <cell r="FC1296">
            <v>79</v>
          </cell>
          <cell r="FD1296">
            <v>72</v>
          </cell>
          <cell r="FE1296" t="str">
            <v/>
          </cell>
          <cell r="FF1296">
            <v>0</v>
          </cell>
          <cell r="FG1296">
            <v>79.33</v>
          </cell>
          <cell r="FH1296">
            <v>71.25</v>
          </cell>
          <cell r="FI1296">
            <v>79</v>
          </cell>
          <cell r="FJ1296">
            <v>72</v>
          </cell>
          <cell r="FK1296" t="str">
            <v/>
          </cell>
          <cell r="FL1296">
            <v>0</v>
          </cell>
          <cell r="FM1296">
            <v>79.33</v>
          </cell>
          <cell r="FN1296">
            <v>71.25</v>
          </cell>
          <cell r="FO1296">
            <v>79</v>
          </cell>
          <cell r="FP1296">
            <v>72</v>
          </cell>
          <cell r="FQ1296" t="str">
            <v/>
          </cell>
          <cell r="FR1296">
            <v>0</v>
          </cell>
          <cell r="FS1296">
            <v>79.33</v>
          </cell>
          <cell r="FT1296">
            <v>71.25</v>
          </cell>
          <cell r="FU1296">
            <v>79</v>
          </cell>
          <cell r="FV1296">
            <v>72</v>
          </cell>
          <cell r="FW1296" t="str">
            <v/>
          </cell>
          <cell r="FX1296">
            <v>0</v>
          </cell>
          <cell r="FY1296">
            <v>79.33</v>
          </cell>
          <cell r="FZ1296">
            <v>71.25</v>
          </cell>
          <cell r="GA1296">
            <v>79</v>
          </cell>
          <cell r="GB1296">
            <v>72</v>
          </cell>
          <cell r="GC1296" t="str">
            <v/>
          </cell>
          <cell r="GD1296">
            <v>0</v>
          </cell>
          <cell r="GE1296">
            <v>79.33</v>
          </cell>
          <cell r="GF1296">
            <v>71.25</v>
          </cell>
          <cell r="GG1296">
            <v>79</v>
          </cell>
          <cell r="GH1296">
            <v>72</v>
          </cell>
          <cell r="GI1296" t="str">
            <v/>
          </cell>
          <cell r="GJ1296">
            <v>0</v>
          </cell>
          <cell r="GK1296">
            <v>79.33</v>
          </cell>
          <cell r="GL1296">
            <v>71.25</v>
          </cell>
          <cell r="GM1296">
            <v>79</v>
          </cell>
          <cell r="GN1296">
            <v>72</v>
          </cell>
          <cell r="GO1296" t="str">
            <v/>
          </cell>
          <cell r="GP1296">
            <v>0</v>
          </cell>
          <cell r="GQ1296">
            <v>79.33</v>
          </cell>
          <cell r="GR1296">
            <v>71.25</v>
          </cell>
          <cell r="GS1296">
            <v>79</v>
          </cell>
          <cell r="GT1296">
            <v>72</v>
          </cell>
          <cell r="GU1296" t="str">
            <v/>
          </cell>
          <cell r="GV1296">
            <v>0</v>
          </cell>
          <cell r="GW1296">
            <v>81.92</v>
          </cell>
          <cell r="GX1296">
            <v>78.75</v>
          </cell>
          <cell r="GY1296">
            <v>70</v>
          </cell>
          <cell r="GZ1296">
            <v>78</v>
          </cell>
          <cell r="HA1296" t="str">
            <v>EKO-L</v>
          </cell>
          <cell r="HB1296">
            <v>0</v>
          </cell>
          <cell r="HC1296">
            <v>83.83</v>
          </cell>
          <cell r="HD1296">
            <v>75.75</v>
          </cell>
          <cell r="HE1296">
            <v>77.5</v>
          </cell>
          <cell r="HF1296">
            <v>79</v>
          </cell>
          <cell r="HH1296">
            <v>0</v>
          </cell>
          <cell r="HM1296" t="str">
            <v/>
          </cell>
          <cell r="HN1296" t="str">
            <v/>
          </cell>
          <cell r="HS1296">
            <v>0</v>
          </cell>
          <cell r="HT1296" t="str">
            <v>PKN</v>
          </cell>
          <cell r="HU1296">
            <v>0</v>
          </cell>
          <cell r="HV1296" t="str">
            <v>IND</v>
          </cell>
          <cell r="HW1296">
            <v>0</v>
          </cell>
          <cell r="HX1296" t="str">
            <v>MAT-W</v>
          </cell>
          <cell r="HY1296">
            <v>0</v>
          </cell>
          <cell r="HZ1296" t="str">
            <v>SEJ-W</v>
          </cell>
          <cell r="IA1296">
            <v>0</v>
          </cell>
          <cell r="IB1296" t="str">
            <v>IGR-W</v>
          </cell>
          <cell r="IC1296">
            <v>0</v>
          </cell>
          <cell r="ID1296" t="str">
            <v>SBO</v>
          </cell>
          <cell r="IE1296">
            <v>0</v>
          </cell>
          <cell r="IF1296" t="str">
            <v>PJO</v>
          </cell>
          <cell r="IG1296">
            <v>0</v>
          </cell>
          <cell r="IH1296" t="str">
            <v>PRA</v>
          </cell>
          <cell r="II1296">
            <v>0</v>
          </cell>
          <cell r="IJ1296" t="str">
            <v>JAW</v>
          </cell>
          <cell r="IK1296">
            <v>0</v>
          </cell>
          <cell r="IL1296" t="str">
            <v>ARB</v>
          </cell>
          <cell r="IM1296">
            <v>0</v>
          </cell>
          <cell r="IN1296" t="str">
            <v>PKM</v>
          </cell>
          <cell r="IO1296">
            <v>0</v>
          </cell>
          <cell r="IP1296" t="str">
            <v>MAT-P</v>
          </cell>
          <cell r="IQ1296">
            <v>0</v>
          </cell>
          <cell r="IR1296" t="str">
            <v>BIO-P</v>
          </cell>
          <cell r="IS1296">
            <v>0</v>
          </cell>
          <cell r="IT1296" t="str">
            <v>FIS-P</v>
          </cell>
          <cell r="IU1296">
            <v>0</v>
          </cell>
          <cell r="IV1296" t="str">
            <v>KIM-P</v>
          </cell>
          <cell r="IW1296">
            <v>0</v>
          </cell>
          <cell r="IX1296" t="str">
            <v>EKO-L</v>
          </cell>
          <cell r="IY1296">
            <v>0</v>
          </cell>
          <cell r="JA1296">
            <v>0</v>
          </cell>
        </row>
        <row r="1297">
          <cell r="AB1297" t="str">
            <v/>
          </cell>
          <cell r="AC1297">
            <v>28</v>
          </cell>
          <cell r="AI1297" t="str">
            <v/>
          </cell>
          <cell r="AJ1297">
            <v>0</v>
          </cell>
          <cell r="AK1297">
            <v>83.25</v>
          </cell>
          <cell r="AL1297">
            <v>84.5</v>
          </cell>
          <cell r="AM1297">
            <v>88</v>
          </cell>
          <cell r="AN1297">
            <v>80</v>
          </cell>
          <cell r="AO1297" t="str">
            <v/>
          </cell>
          <cell r="AP1297">
            <v>0</v>
          </cell>
          <cell r="AQ1297">
            <v>85</v>
          </cell>
          <cell r="AR1297">
            <v>0</v>
          </cell>
          <cell r="AS1297">
            <v>78.5</v>
          </cell>
          <cell r="AT1297">
            <v>81</v>
          </cell>
          <cell r="AU1297" t="str">
            <v/>
          </cell>
          <cell r="AV1297">
            <v>0</v>
          </cell>
          <cell r="AW1297">
            <v>81.83</v>
          </cell>
          <cell r="AX1297">
            <v>84</v>
          </cell>
          <cell r="AY1297">
            <v>88</v>
          </cell>
          <cell r="AZ1297">
            <v>80</v>
          </cell>
          <cell r="BA1297" t="str">
            <v/>
          </cell>
          <cell r="BB1297">
            <v>0</v>
          </cell>
          <cell r="BC1297">
            <v>86.75</v>
          </cell>
          <cell r="BD1297">
            <v>84.5</v>
          </cell>
          <cell r="BE1297">
            <v>88</v>
          </cell>
          <cell r="BF1297">
            <v>82</v>
          </cell>
          <cell r="BG1297" t="str">
            <v/>
          </cell>
          <cell r="BH1297">
            <v>0</v>
          </cell>
          <cell r="BI1297">
            <v>84.33</v>
          </cell>
          <cell r="BJ1297">
            <v>80</v>
          </cell>
          <cell r="BK1297">
            <v>77.75</v>
          </cell>
          <cell r="BL1297">
            <v>78</v>
          </cell>
          <cell r="BM1297" t="str">
            <v/>
          </cell>
          <cell r="BN1297">
            <v>0</v>
          </cell>
          <cell r="BO1297">
            <v>81.13</v>
          </cell>
          <cell r="BP1297">
            <v>78.25</v>
          </cell>
          <cell r="BQ1297">
            <v>77.75</v>
          </cell>
          <cell r="BR1297">
            <v>85</v>
          </cell>
          <cell r="BS1297" t="str">
            <v/>
          </cell>
          <cell r="BT1297">
            <v>0</v>
          </cell>
          <cell r="BU1297">
            <v>86.5</v>
          </cell>
          <cell r="BV1297">
            <v>84.25</v>
          </cell>
          <cell r="BW1297">
            <v>88.5</v>
          </cell>
          <cell r="BX1297">
            <v>88</v>
          </cell>
          <cell r="BY1297" t="str">
            <v/>
          </cell>
          <cell r="BZ1297">
            <v>0</v>
          </cell>
          <cell r="CA1297">
            <v>86.78</v>
          </cell>
          <cell r="CB1297">
            <v>81.75</v>
          </cell>
          <cell r="CC1297">
            <v>81</v>
          </cell>
          <cell r="CD1297">
            <v>82</v>
          </cell>
          <cell r="CE1297" t="str">
            <v/>
          </cell>
          <cell r="CF1297">
            <v>0</v>
          </cell>
          <cell r="CG1297">
            <v>86.25</v>
          </cell>
          <cell r="CH1297">
            <v>76.25</v>
          </cell>
          <cell r="CI1297">
            <v>78</v>
          </cell>
          <cell r="CJ1297">
            <v>82</v>
          </cell>
          <cell r="CK1297" t="str">
            <v/>
          </cell>
          <cell r="CL1297">
            <v>0</v>
          </cell>
          <cell r="CM1297">
            <v>76.17</v>
          </cell>
          <cell r="CN1297">
            <v>83.5</v>
          </cell>
          <cell r="CO1297">
            <v>80</v>
          </cell>
          <cell r="CP1297">
            <v>78</v>
          </cell>
          <cell r="CQ1297" t="str">
            <v/>
          </cell>
          <cell r="CR1297">
            <v>0</v>
          </cell>
          <cell r="CS1297">
            <v>82.08</v>
          </cell>
          <cell r="CT1297">
            <v>89.75</v>
          </cell>
          <cell r="CU1297">
            <v>86.5</v>
          </cell>
          <cell r="CV1297">
            <v>83</v>
          </cell>
          <cell r="CW1297" t="str">
            <v/>
          </cell>
          <cell r="CX1297">
            <v>0</v>
          </cell>
          <cell r="CY1297">
            <v>82.44</v>
          </cell>
          <cell r="CZ1297">
            <v>83.75</v>
          </cell>
          <cell r="DA1297">
            <v>76.75</v>
          </cell>
          <cell r="DB1297">
            <v>83</v>
          </cell>
          <cell r="DC1297" t="str">
            <v/>
          </cell>
          <cell r="DD1297">
            <v>0</v>
          </cell>
          <cell r="DE1297">
            <v>91</v>
          </cell>
          <cell r="DF1297">
            <v>81</v>
          </cell>
          <cell r="DG1297">
            <v>81.75</v>
          </cell>
          <cell r="DH1297">
            <v>88</v>
          </cell>
          <cell r="DI1297" t="str">
            <v/>
          </cell>
          <cell r="DJ1297">
            <v>0</v>
          </cell>
          <cell r="DK1297">
            <v>0</v>
          </cell>
          <cell r="DL1297">
            <v>0</v>
          </cell>
          <cell r="DM1297">
            <v>0</v>
          </cell>
          <cell r="DN1297">
            <v>85</v>
          </cell>
          <cell r="DO1297" t="str">
            <v/>
          </cell>
          <cell r="DP1297">
            <v>0</v>
          </cell>
          <cell r="DQ1297">
            <v>89</v>
          </cell>
          <cell r="DR1297">
            <v>85.5</v>
          </cell>
          <cell r="DS1297">
            <v>91.5</v>
          </cell>
          <cell r="DT1297">
            <v>82</v>
          </cell>
          <cell r="DU1297" t="str">
            <v/>
          </cell>
          <cell r="DV1297">
            <v>0</v>
          </cell>
          <cell r="DW1297">
            <v>91</v>
          </cell>
          <cell r="DX1297">
            <v>86.75</v>
          </cell>
          <cell r="DY1297">
            <v>79.75</v>
          </cell>
          <cell r="DZ1297">
            <v>85</v>
          </cell>
          <cell r="EA1297" t="str">
            <v/>
          </cell>
          <cell r="EB1297">
            <v>0</v>
          </cell>
          <cell r="EC1297">
            <v>79.78</v>
          </cell>
          <cell r="ED1297">
            <v>78.25</v>
          </cell>
          <cell r="EE1297">
            <v>84.25</v>
          </cell>
          <cell r="EF1297">
            <v>77</v>
          </cell>
          <cell r="EG1297" t="str">
            <v/>
          </cell>
          <cell r="EH1297">
            <v>0</v>
          </cell>
          <cell r="EI1297">
            <v>78.5</v>
          </cell>
          <cell r="EJ1297">
            <v>74.75</v>
          </cell>
          <cell r="EK1297">
            <v>74.5</v>
          </cell>
          <cell r="EL1297">
            <v>76</v>
          </cell>
          <cell r="EM1297" t="str">
            <v/>
          </cell>
          <cell r="EN1297">
            <v>0</v>
          </cell>
          <cell r="EO1297">
            <v>78.5</v>
          </cell>
          <cell r="EP1297">
            <v>74.75</v>
          </cell>
          <cell r="EQ1297">
            <v>74.5</v>
          </cell>
          <cell r="ER1297">
            <v>76</v>
          </cell>
          <cell r="ES1297" t="str">
            <v/>
          </cell>
          <cell r="ET1297">
            <v>0</v>
          </cell>
          <cell r="EU1297">
            <v>78.5</v>
          </cell>
          <cell r="EV1297">
            <v>74.75</v>
          </cell>
          <cell r="EW1297">
            <v>74.5</v>
          </cell>
          <cell r="EX1297">
            <v>76</v>
          </cell>
          <cell r="EY1297" t="str">
            <v/>
          </cell>
          <cell r="EZ1297">
            <v>0</v>
          </cell>
          <cell r="FA1297">
            <v>79.33</v>
          </cell>
          <cell r="FB1297">
            <v>71.25</v>
          </cell>
          <cell r="FC1297">
            <v>79</v>
          </cell>
          <cell r="FD1297">
            <v>72</v>
          </cell>
          <cell r="FE1297" t="str">
            <v/>
          </cell>
          <cell r="FF1297">
            <v>0</v>
          </cell>
          <cell r="FG1297">
            <v>79.33</v>
          </cell>
          <cell r="FH1297">
            <v>71.25</v>
          </cell>
          <cell r="FI1297">
            <v>79</v>
          </cell>
          <cell r="FJ1297">
            <v>72</v>
          </cell>
          <cell r="FK1297" t="str">
            <v/>
          </cell>
          <cell r="FL1297">
            <v>0</v>
          </cell>
          <cell r="FM1297">
            <v>79.33</v>
          </cell>
          <cell r="FN1297">
            <v>71.25</v>
          </cell>
          <cell r="FO1297">
            <v>79</v>
          </cell>
          <cell r="FP1297">
            <v>72</v>
          </cell>
          <cell r="FQ1297" t="str">
            <v/>
          </cell>
          <cell r="FR1297">
            <v>0</v>
          </cell>
          <cell r="FS1297">
            <v>79.33</v>
          </cell>
          <cell r="FT1297">
            <v>71.25</v>
          </cell>
          <cell r="FU1297">
            <v>79</v>
          </cell>
          <cell r="FV1297">
            <v>72</v>
          </cell>
          <cell r="FW1297" t="str">
            <v/>
          </cell>
          <cell r="FX1297">
            <v>0</v>
          </cell>
          <cell r="FY1297">
            <v>79.33</v>
          </cell>
          <cell r="FZ1297">
            <v>71.25</v>
          </cell>
          <cell r="GA1297">
            <v>79</v>
          </cell>
          <cell r="GB1297">
            <v>72</v>
          </cell>
          <cell r="GC1297" t="str">
            <v/>
          </cell>
          <cell r="GD1297">
            <v>0</v>
          </cell>
          <cell r="GE1297">
            <v>79.33</v>
          </cell>
          <cell r="GF1297">
            <v>71.25</v>
          </cell>
          <cell r="GG1297">
            <v>79</v>
          </cell>
          <cell r="GH1297">
            <v>72</v>
          </cell>
          <cell r="GI1297" t="str">
            <v/>
          </cell>
          <cell r="GJ1297">
            <v>0</v>
          </cell>
          <cell r="GK1297">
            <v>79.33</v>
          </cell>
          <cell r="GL1297">
            <v>71.25</v>
          </cell>
          <cell r="GM1297">
            <v>79</v>
          </cell>
          <cell r="GN1297">
            <v>72</v>
          </cell>
          <cell r="GO1297" t="str">
            <v/>
          </cell>
          <cell r="GP1297">
            <v>0</v>
          </cell>
          <cell r="GQ1297">
            <v>79.33</v>
          </cell>
          <cell r="GR1297">
            <v>71.25</v>
          </cell>
          <cell r="GS1297">
            <v>79</v>
          </cell>
          <cell r="GT1297">
            <v>72</v>
          </cell>
          <cell r="GU1297" t="str">
            <v/>
          </cell>
          <cell r="GV1297">
            <v>0</v>
          </cell>
          <cell r="GW1297">
            <v>81.92</v>
          </cell>
          <cell r="GX1297">
            <v>78.75</v>
          </cell>
          <cell r="GY1297">
            <v>70</v>
          </cell>
          <cell r="GZ1297">
            <v>78</v>
          </cell>
          <cell r="HA1297" t="str">
            <v>EKO-L</v>
          </cell>
          <cell r="HB1297">
            <v>0</v>
          </cell>
          <cell r="HC1297">
            <v>83.83</v>
          </cell>
          <cell r="HD1297">
            <v>75.75</v>
          </cell>
          <cell r="HE1297">
            <v>77.5</v>
          </cell>
          <cell r="HF1297">
            <v>79</v>
          </cell>
          <cell r="HH1297">
            <v>0</v>
          </cell>
          <cell r="HM1297" t="str">
            <v/>
          </cell>
          <cell r="HN1297" t="str">
            <v/>
          </cell>
          <cell r="HS1297">
            <v>0</v>
          </cell>
          <cell r="HT1297" t="str">
            <v>PKN</v>
          </cell>
          <cell r="HU1297">
            <v>0</v>
          </cell>
          <cell r="HV1297" t="str">
            <v>IND</v>
          </cell>
          <cell r="HW1297">
            <v>0</v>
          </cell>
          <cell r="HX1297" t="str">
            <v>MAT-W</v>
          </cell>
          <cell r="HY1297">
            <v>0</v>
          </cell>
          <cell r="HZ1297" t="str">
            <v>SEJ-W</v>
          </cell>
          <cell r="IA1297">
            <v>0</v>
          </cell>
          <cell r="IB1297" t="str">
            <v>IGR-W</v>
          </cell>
          <cell r="IC1297">
            <v>0</v>
          </cell>
          <cell r="ID1297" t="str">
            <v>SBO</v>
          </cell>
          <cell r="IE1297">
            <v>0</v>
          </cell>
          <cell r="IF1297" t="str">
            <v>PJO</v>
          </cell>
          <cell r="IG1297">
            <v>0</v>
          </cell>
          <cell r="IH1297" t="str">
            <v>PRA</v>
          </cell>
          <cell r="II1297">
            <v>0</v>
          </cell>
          <cell r="IJ1297" t="str">
            <v>JAW</v>
          </cell>
          <cell r="IK1297">
            <v>0</v>
          </cell>
          <cell r="IL1297" t="str">
            <v>ARB</v>
          </cell>
          <cell r="IM1297">
            <v>0</v>
          </cell>
          <cell r="IN1297" t="str">
            <v>PKM</v>
          </cell>
          <cell r="IO1297">
            <v>0</v>
          </cell>
          <cell r="IP1297" t="str">
            <v>MAT-P</v>
          </cell>
          <cell r="IQ1297">
            <v>0</v>
          </cell>
          <cell r="IR1297" t="str">
            <v>BIO-P</v>
          </cell>
          <cell r="IS1297">
            <v>0</v>
          </cell>
          <cell r="IT1297" t="str">
            <v>FIS-P</v>
          </cell>
          <cell r="IU1297">
            <v>0</v>
          </cell>
          <cell r="IV1297" t="str">
            <v>KIM-P</v>
          </cell>
          <cell r="IW1297">
            <v>0</v>
          </cell>
          <cell r="IX1297" t="str">
            <v>EKO-L</v>
          </cell>
          <cell r="IY1297">
            <v>0</v>
          </cell>
          <cell r="JA1297">
            <v>0</v>
          </cell>
        </row>
        <row r="1298">
          <cell r="AB1298" t="str">
            <v/>
          </cell>
          <cell r="AC1298">
            <v>29</v>
          </cell>
          <cell r="AI1298" t="str">
            <v/>
          </cell>
          <cell r="AJ1298">
            <v>0</v>
          </cell>
          <cell r="AK1298">
            <v>83.25</v>
          </cell>
          <cell r="AL1298">
            <v>84.5</v>
          </cell>
          <cell r="AM1298">
            <v>88</v>
          </cell>
          <cell r="AN1298">
            <v>80</v>
          </cell>
          <cell r="AO1298" t="str">
            <v/>
          </cell>
          <cell r="AP1298">
            <v>0</v>
          </cell>
          <cell r="AQ1298">
            <v>85</v>
          </cell>
          <cell r="AR1298">
            <v>0</v>
          </cell>
          <cell r="AS1298">
            <v>78.5</v>
          </cell>
          <cell r="AT1298">
            <v>81</v>
          </cell>
          <cell r="AU1298" t="str">
            <v/>
          </cell>
          <cell r="AV1298">
            <v>0</v>
          </cell>
          <cell r="AW1298">
            <v>81.83</v>
          </cell>
          <cell r="AX1298">
            <v>84</v>
          </cell>
          <cell r="AY1298">
            <v>88</v>
          </cell>
          <cell r="AZ1298">
            <v>80</v>
          </cell>
          <cell r="BA1298" t="str">
            <v/>
          </cell>
          <cell r="BB1298">
            <v>0</v>
          </cell>
          <cell r="BC1298">
            <v>86.75</v>
          </cell>
          <cell r="BD1298">
            <v>84.5</v>
          </cell>
          <cell r="BE1298">
            <v>88</v>
          </cell>
          <cell r="BF1298">
            <v>82</v>
          </cell>
          <cell r="BG1298" t="str">
            <v/>
          </cell>
          <cell r="BH1298">
            <v>0</v>
          </cell>
          <cell r="BI1298">
            <v>84.33</v>
          </cell>
          <cell r="BJ1298">
            <v>80</v>
          </cell>
          <cell r="BK1298">
            <v>77.75</v>
          </cell>
          <cell r="BL1298">
            <v>78</v>
          </cell>
          <cell r="BM1298" t="str">
            <v/>
          </cell>
          <cell r="BN1298">
            <v>0</v>
          </cell>
          <cell r="BO1298">
            <v>81.13</v>
          </cell>
          <cell r="BP1298">
            <v>78.25</v>
          </cell>
          <cell r="BQ1298">
            <v>77.75</v>
          </cell>
          <cell r="BR1298">
            <v>85</v>
          </cell>
          <cell r="BS1298" t="str">
            <v/>
          </cell>
          <cell r="BT1298">
            <v>0</v>
          </cell>
          <cell r="BU1298">
            <v>86.5</v>
          </cell>
          <cell r="BV1298">
            <v>84.25</v>
          </cell>
          <cell r="BW1298">
            <v>88.5</v>
          </cell>
          <cell r="BX1298">
            <v>88</v>
          </cell>
          <cell r="BY1298" t="str">
            <v/>
          </cell>
          <cell r="BZ1298">
            <v>0</v>
          </cell>
          <cell r="CA1298">
            <v>86.78</v>
          </cell>
          <cell r="CB1298">
            <v>81.75</v>
          </cell>
          <cell r="CC1298">
            <v>81</v>
          </cell>
          <cell r="CD1298">
            <v>82</v>
          </cell>
          <cell r="CE1298" t="str">
            <v/>
          </cell>
          <cell r="CF1298">
            <v>0</v>
          </cell>
          <cell r="CG1298">
            <v>86.25</v>
          </cell>
          <cell r="CH1298">
            <v>76.25</v>
          </cell>
          <cell r="CI1298">
            <v>78</v>
          </cell>
          <cell r="CJ1298">
            <v>82</v>
          </cell>
          <cell r="CK1298" t="str">
            <v/>
          </cell>
          <cell r="CL1298">
            <v>0</v>
          </cell>
          <cell r="CM1298">
            <v>76.17</v>
          </cell>
          <cell r="CN1298">
            <v>83.5</v>
          </cell>
          <cell r="CO1298">
            <v>80</v>
          </cell>
          <cell r="CP1298">
            <v>78</v>
          </cell>
          <cell r="CQ1298" t="str">
            <v/>
          </cell>
          <cell r="CR1298">
            <v>0</v>
          </cell>
          <cell r="CS1298">
            <v>82.08</v>
          </cell>
          <cell r="CT1298">
            <v>89.75</v>
          </cell>
          <cell r="CU1298">
            <v>86.5</v>
          </cell>
          <cell r="CV1298">
            <v>83</v>
          </cell>
          <cell r="CW1298" t="str">
            <v/>
          </cell>
          <cell r="CX1298">
            <v>0</v>
          </cell>
          <cell r="CY1298">
            <v>82.44</v>
          </cell>
          <cell r="CZ1298">
            <v>83.75</v>
          </cell>
          <cell r="DA1298">
            <v>76.75</v>
          </cell>
          <cell r="DB1298">
            <v>83</v>
          </cell>
          <cell r="DC1298" t="str">
            <v/>
          </cell>
          <cell r="DD1298">
            <v>0</v>
          </cell>
          <cell r="DE1298">
            <v>91</v>
          </cell>
          <cell r="DF1298">
            <v>81</v>
          </cell>
          <cell r="DG1298">
            <v>81.75</v>
          </cell>
          <cell r="DH1298">
            <v>88</v>
          </cell>
          <cell r="DI1298" t="str">
            <v/>
          </cell>
          <cell r="DJ1298">
            <v>0</v>
          </cell>
          <cell r="DK1298">
            <v>0</v>
          </cell>
          <cell r="DL1298">
            <v>0</v>
          </cell>
          <cell r="DM1298">
            <v>0</v>
          </cell>
          <cell r="DN1298">
            <v>85</v>
          </cell>
          <cell r="DO1298" t="str">
            <v/>
          </cell>
          <cell r="DP1298">
            <v>0</v>
          </cell>
          <cell r="DQ1298">
            <v>89</v>
          </cell>
          <cell r="DR1298">
            <v>85.5</v>
          </cell>
          <cell r="DS1298">
            <v>91.5</v>
          </cell>
          <cell r="DT1298">
            <v>82</v>
          </cell>
          <cell r="DU1298" t="str">
            <v/>
          </cell>
          <cell r="DV1298">
            <v>0</v>
          </cell>
          <cell r="DW1298">
            <v>91</v>
          </cell>
          <cell r="DX1298">
            <v>86.75</v>
          </cell>
          <cell r="DY1298">
            <v>79.75</v>
          </cell>
          <cell r="DZ1298">
            <v>85</v>
          </cell>
          <cell r="EA1298" t="str">
            <v/>
          </cell>
          <cell r="EB1298">
            <v>0</v>
          </cell>
          <cell r="EC1298">
            <v>79.78</v>
          </cell>
          <cell r="ED1298">
            <v>78.25</v>
          </cell>
          <cell r="EE1298">
            <v>84.25</v>
          </cell>
          <cell r="EF1298">
            <v>77</v>
          </cell>
          <cell r="EG1298" t="str">
            <v/>
          </cell>
          <cell r="EH1298">
            <v>0</v>
          </cell>
          <cell r="EI1298">
            <v>78.5</v>
          </cell>
          <cell r="EJ1298">
            <v>74.75</v>
          </cell>
          <cell r="EK1298">
            <v>74.5</v>
          </cell>
          <cell r="EL1298">
            <v>76</v>
          </cell>
          <cell r="EM1298" t="str">
            <v/>
          </cell>
          <cell r="EN1298">
            <v>0</v>
          </cell>
          <cell r="EO1298">
            <v>78.5</v>
          </cell>
          <cell r="EP1298">
            <v>74.75</v>
          </cell>
          <cell r="EQ1298">
            <v>74.5</v>
          </cell>
          <cell r="ER1298">
            <v>76</v>
          </cell>
          <cell r="ES1298" t="str">
            <v/>
          </cell>
          <cell r="ET1298">
            <v>0</v>
          </cell>
          <cell r="EU1298">
            <v>78.5</v>
          </cell>
          <cell r="EV1298">
            <v>74.75</v>
          </cell>
          <cell r="EW1298">
            <v>74.5</v>
          </cell>
          <cell r="EX1298">
            <v>76</v>
          </cell>
          <cell r="EY1298" t="str">
            <v/>
          </cell>
          <cell r="EZ1298">
            <v>0</v>
          </cell>
          <cell r="FA1298">
            <v>79.33</v>
          </cell>
          <cell r="FB1298">
            <v>71.25</v>
          </cell>
          <cell r="FC1298">
            <v>79</v>
          </cell>
          <cell r="FD1298">
            <v>72</v>
          </cell>
          <cell r="FE1298" t="str">
            <v/>
          </cell>
          <cell r="FF1298">
            <v>0</v>
          </cell>
          <cell r="FG1298">
            <v>79.33</v>
          </cell>
          <cell r="FH1298">
            <v>71.25</v>
          </cell>
          <cell r="FI1298">
            <v>79</v>
          </cell>
          <cell r="FJ1298">
            <v>72</v>
          </cell>
          <cell r="FK1298" t="str">
            <v/>
          </cell>
          <cell r="FL1298">
            <v>0</v>
          </cell>
          <cell r="FM1298">
            <v>79.33</v>
          </cell>
          <cell r="FN1298">
            <v>71.25</v>
          </cell>
          <cell r="FO1298">
            <v>79</v>
          </cell>
          <cell r="FP1298">
            <v>72</v>
          </cell>
          <cell r="FQ1298" t="str">
            <v/>
          </cell>
          <cell r="FR1298">
            <v>0</v>
          </cell>
          <cell r="FS1298">
            <v>79.33</v>
          </cell>
          <cell r="FT1298">
            <v>71.25</v>
          </cell>
          <cell r="FU1298">
            <v>79</v>
          </cell>
          <cell r="FV1298">
            <v>72</v>
          </cell>
          <cell r="FW1298" t="str">
            <v/>
          </cell>
          <cell r="FX1298">
            <v>0</v>
          </cell>
          <cell r="FY1298">
            <v>79.33</v>
          </cell>
          <cell r="FZ1298">
            <v>71.25</v>
          </cell>
          <cell r="GA1298">
            <v>79</v>
          </cell>
          <cell r="GB1298">
            <v>72</v>
          </cell>
          <cell r="GC1298" t="str">
            <v/>
          </cell>
          <cell r="GD1298">
            <v>0</v>
          </cell>
          <cell r="GE1298">
            <v>79.33</v>
          </cell>
          <cell r="GF1298">
            <v>71.25</v>
          </cell>
          <cell r="GG1298">
            <v>79</v>
          </cell>
          <cell r="GH1298">
            <v>72</v>
          </cell>
          <cell r="GI1298" t="str">
            <v/>
          </cell>
          <cell r="GJ1298">
            <v>0</v>
          </cell>
          <cell r="GK1298">
            <v>79.33</v>
          </cell>
          <cell r="GL1298">
            <v>71.25</v>
          </cell>
          <cell r="GM1298">
            <v>79</v>
          </cell>
          <cell r="GN1298">
            <v>72</v>
          </cell>
          <cell r="GO1298" t="str">
            <v/>
          </cell>
          <cell r="GP1298">
            <v>0</v>
          </cell>
          <cell r="GQ1298">
            <v>79.33</v>
          </cell>
          <cell r="GR1298">
            <v>71.25</v>
          </cell>
          <cell r="GS1298">
            <v>79</v>
          </cell>
          <cell r="GT1298">
            <v>72</v>
          </cell>
          <cell r="GU1298" t="str">
            <v/>
          </cell>
          <cell r="GV1298">
            <v>0</v>
          </cell>
          <cell r="GW1298">
            <v>81.92</v>
          </cell>
          <cell r="GX1298">
            <v>78.75</v>
          </cell>
          <cell r="GY1298">
            <v>70</v>
          </cell>
          <cell r="GZ1298">
            <v>78</v>
          </cell>
          <cell r="HA1298" t="str">
            <v>EKO-L</v>
          </cell>
          <cell r="HB1298">
            <v>0</v>
          </cell>
          <cell r="HC1298">
            <v>83.83</v>
          </cell>
          <cell r="HD1298">
            <v>75.75</v>
          </cell>
          <cell r="HE1298">
            <v>77.5</v>
          </cell>
          <cell r="HF1298">
            <v>79</v>
          </cell>
          <cell r="HH1298">
            <v>0</v>
          </cell>
          <cell r="HM1298" t="str">
            <v/>
          </cell>
          <cell r="HN1298" t="str">
            <v/>
          </cell>
          <cell r="HS1298">
            <v>0</v>
          </cell>
          <cell r="HT1298" t="str">
            <v>PKN</v>
          </cell>
          <cell r="HU1298">
            <v>0</v>
          </cell>
          <cell r="HV1298" t="str">
            <v>IND</v>
          </cell>
          <cell r="HW1298">
            <v>0</v>
          </cell>
          <cell r="HX1298" t="str">
            <v>MAT-W</v>
          </cell>
          <cell r="HY1298">
            <v>0</v>
          </cell>
          <cell r="HZ1298" t="str">
            <v>SEJ-W</v>
          </cell>
          <cell r="IA1298">
            <v>0</v>
          </cell>
          <cell r="IB1298" t="str">
            <v>IGR-W</v>
          </cell>
          <cell r="IC1298">
            <v>0</v>
          </cell>
          <cell r="ID1298" t="str">
            <v>SBO</v>
          </cell>
          <cell r="IE1298">
            <v>0</v>
          </cell>
          <cell r="IF1298" t="str">
            <v>PJO</v>
          </cell>
          <cell r="IG1298">
            <v>0</v>
          </cell>
          <cell r="IH1298" t="str">
            <v>PRA</v>
          </cell>
          <cell r="II1298">
            <v>0</v>
          </cell>
          <cell r="IJ1298" t="str">
            <v>JAW</v>
          </cell>
          <cell r="IK1298">
            <v>0</v>
          </cell>
          <cell r="IL1298" t="str">
            <v>ARB</v>
          </cell>
          <cell r="IM1298">
            <v>0</v>
          </cell>
          <cell r="IN1298" t="str">
            <v>PKM</v>
          </cell>
          <cell r="IO1298">
            <v>0</v>
          </cell>
          <cell r="IP1298" t="str">
            <v>MAT-P</v>
          </cell>
          <cell r="IQ1298">
            <v>0</v>
          </cell>
          <cell r="IR1298" t="str">
            <v>BIO-P</v>
          </cell>
          <cell r="IS1298">
            <v>0</v>
          </cell>
          <cell r="IT1298" t="str">
            <v>FIS-P</v>
          </cell>
          <cell r="IU1298">
            <v>0</v>
          </cell>
          <cell r="IV1298" t="str">
            <v>KIM-P</v>
          </cell>
          <cell r="IW1298">
            <v>0</v>
          </cell>
          <cell r="IX1298" t="str">
            <v>EKO-L</v>
          </cell>
          <cell r="IY1298">
            <v>0</v>
          </cell>
          <cell r="JA1298">
            <v>0</v>
          </cell>
        </row>
        <row r="1299">
          <cell r="AB1299" t="str">
            <v/>
          </cell>
          <cell r="AC1299">
            <v>30</v>
          </cell>
          <cell r="AI1299" t="str">
            <v/>
          </cell>
          <cell r="AJ1299">
            <v>0</v>
          </cell>
          <cell r="AK1299">
            <v>83.25</v>
          </cell>
          <cell r="AL1299">
            <v>84.5</v>
          </cell>
          <cell r="AM1299">
            <v>88</v>
          </cell>
          <cell r="AN1299">
            <v>80</v>
          </cell>
          <cell r="AO1299" t="str">
            <v/>
          </cell>
          <cell r="AP1299">
            <v>0</v>
          </cell>
          <cell r="AQ1299">
            <v>85</v>
          </cell>
          <cell r="AR1299">
            <v>0</v>
          </cell>
          <cell r="AS1299">
            <v>78.5</v>
          </cell>
          <cell r="AT1299">
            <v>81</v>
          </cell>
          <cell r="AU1299" t="str">
            <v/>
          </cell>
          <cell r="AV1299">
            <v>0</v>
          </cell>
          <cell r="AW1299">
            <v>81.83</v>
          </cell>
          <cell r="AX1299">
            <v>84</v>
          </cell>
          <cell r="AY1299">
            <v>88</v>
          </cell>
          <cell r="AZ1299">
            <v>80</v>
          </cell>
          <cell r="BA1299" t="str">
            <v/>
          </cell>
          <cell r="BB1299">
            <v>0</v>
          </cell>
          <cell r="BC1299">
            <v>86.75</v>
          </cell>
          <cell r="BD1299">
            <v>84.5</v>
          </cell>
          <cell r="BE1299">
            <v>88</v>
          </cell>
          <cell r="BF1299">
            <v>82</v>
          </cell>
          <cell r="BG1299" t="str">
            <v/>
          </cell>
          <cell r="BH1299">
            <v>0</v>
          </cell>
          <cell r="BI1299">
            <v>84.33</v>
          </cell>
          <cell r="BJ1299">
            <v>80</v>
          </cell>
          <cell r="BK1299">
            <v>77.75</v>
          </cell>
          <cell r="BL1299">
            <v>78</v>
          </cell>
          <cell r="BM1299" t="str">
            <v/>
          </cell>
          <cell r="BN1299">
            <v>0</v>
          </cell>
          <cell r="BO1299">
            <v>81.13</v>
          </cell>
          <cell r="BP1299">
            <v>78.25</v>
          </cell>
          <cell r="BQ1299">
            <v>77.75</v>
          </cell>
          <cell r="BR1299">
            <v>85</v>
          </cell>
          <cell r="BS1299" t="str">
            <v/>
          </cell>
          <cell r="BT1299">
            <v>0</v>
          </cell>
          <cell r="BU1299">
            <v>86.5</v>
          </cell>
          <cell r="BV1299">
            <v>84.25</v>
          </cell>
          <cell r="BW1299">
            <v>88.5</v>
          </cell>
          <cell r="BX1299">
            <v>88</v>
          </cell>
          <cell r="BY1299" t="str">
            <v/>
          </cell>
          <cell r="BZ1299">
            <v>0</v>
          </cell>
          <cell r="CA1299">
            <v>86.78</v>
          </cell>
          <cell r="CB1299">
            <v>81.75</v>
          </cell>
          <cell r="CC1299">
            <v>81</v>
          </cell>
          <cell r="CD1299">
            <v>82</v>
          </cell>
          <cell r="CE1299" t="str">
            <v/>
          </cell>
          <cell r="CF1299">
            <v>0</v>
          </cell>
          <cell r="CG1299">
            <v>86.25</v>
          </cell>
          <cell r="CH1299">
            <v>76.25</v>
          </cell>
          <cell r="CI1299">
            <v>78</v>
          </cell>
          <cell r="CJ1299">
            <v>82</v>
          </cell>
          <cell r="CK1299" t="str">
            <v/>
          </cell>
          <cell r="CL1299">
            <v>0</v>
          </cell>
          <cell r="CM1299">
            <v>76.17</v>
          </cell>
          <cell r="CN1299">
            <v>83.5</v>
          </cell>
          <cell r="CO1299">
            <v>80</v>
          </cell>
          <cell r="CP1299">
            <v>78</v>
          </cell>
          <cell r="CQ1299" t="str">
            <v/>
          </cell>
          <cell r="CR1299">
            <v>0</v>
          </cell>
          <cell r="CS1299">
            <v>82.08</v>
          </cell>
          <cell r="CT1299">
            <v>89.75</v>
          </cell>
          <cell r="CU1299">
            <v>86.5</v>
          </cell>
          <cell r="CV1299">
            <v>83</v>
          </cell>
          <cell r="CW1299" t="str">
            <v/>
          </cell>
          <cell r="CX1299">
            <v>0</v>
          </cell>
          <cell r="CY1299">
            <v>82.44</v>
          </cell>
          <cell r="CZ1299">
            <v>83.75</v>
          </cell>
          <cell r="DA1299">
            <v>76.75</v>
          </cell>
          <cell r="DB1299">
            <v>83</v>
          </cell>
          <cell r="DC1299" t="str">
            <v/>
          </cell>
          <cell r="DD1299">
            <v>0</v>
          </cell>
          <cell r="DE1299">
            <v>91</v>
          </cell>
          <cell r="DF1299">
            <v>81</v>
          </cell>
          <cell r="DG1299">
            <v>81.75</v>
          </cell>
          <cell r="DH1299">
            <v>88</v>
          </cell>
          <cell r="DI1299" t="str">
            <v/>
          </cell>
          <cell r="DJ1299">
            <v>0</v>
          </cell>
          <cell r="DK1299">
            <v>0</v>
          </cell>
          <cell r="DL1299">
            <v>0</v>
          </cell>
          <cell r="DM1299">
            <v>0</v>
          </cell>
          <cell r="DN1299">
            <v>85</v>
          </cell>
          <cell r="DO1299" t="str">
            <v/>
          </cell>
          <cell r="DP1299">
            <v>0</v>
          </cell>
          <cell r="DQ1299">
            <v>89</v>
          </cell>
          <cell r="DR1299">
            <v>85.5</v>
          </cell>
          <cell r="DS1299">
            <v>91.5</v>
          </cell>
          <cell r="DT1299">
            <v>82</v>
          </cell>
          <cell r="DU1299" t="str">
            <v/>
          </cell>
          <cell r="DV1299">
            <v>0</v>
          </cell>
          <cell r="DW1299">
            <v>91</v>
          </cell>
          <cell r="DX1299">
            <v>86.75</v>
          </cell>
          <cell r="DY1299">
            <v>79.75</v>
          </cell>
          <cell r="DZ1299">
            <v>85</v>
          </cell>
          <cell r="EA1299" t="str">
            <v/>
          </cell>
          <cell r="EB1299">
            <v>0</v>
          </cell>
          <cell r="EC1299">
            <v>79.78</v>
          </cell>
          <cell r="ED1299">
            <v>78.25</v>
          </cell>
          <cell r="EE1299">
            <v>84.25</v>
          </cell>
          <cell r="EF1299">
            <v>77</v>
          </cell>
          <cell r="EG1299" t="str">
            <v/>
          </cell>
          <cell r="EH1299">
            <v>0</v>
          </cell>
          <cell r="EI1299">
            <v>78.5</v>
          </cell>
          <cell r="EJ1299">
            <v>74.75</v>
          </cell>
          <cell r="EK1299">
            <v>74.5</v>
          </cell>
          <cell r="EL1299">
            <v>76</v>
          </cell>
          <cell r="EM1299" t="str">
            <v/>
          </cell>
          <cell r="EN1299">
            <v>0</v>
          </cell>
          <cell r="EO1299">
            <v>78.5</v>
          </cell>
          <cell r="EP1299">
            <v>74.75</v>
          </cell>
          <cell r="EQ1299">
            <v>74.5</v>
          </cell>
          <cell r="ER1299">
            <v>76</v>
          </cell>
          <cell r="ES1299" t="str">
            <v/>
          </cell>
          <cell r="ET1299">
            <v>0</v>
          </cell>
          <cell r="EU1299">
            <v>78.5</v>
          </cell>
          <cell r="EV1299">
            <v>74.75</v>
          </cell>
          <cell r="EW1299">
            <v>74.5</v>
          </cell>
          <cell r="EX1299">
            <v>76</v>
          </cell>
          <cell r="EY1299" t="str">
            <v/>
          </cell>
          <cell r="EZ1299">
            <v>0</v>
          </cell>
          <cell r="FA1299">
            <v>79.33</v>
          </cell>
          <cell r="FB1299">
            <v>71.25</v>
          </cell>
          <cell r="FC1299">
            <v>79</v>
          </cell>
          <cell r="FD1299">
            <v>72</v>
          </cell>
          <cell r="FE1299" t="str">
            <v/>
          </cell>
          <cell r="FF1299">
            <v>0</v>
          </cell>
          <cell r="FG1299">
            <v>79.33</v>
          </cell>
          <cell r="FH1299">
            <v>71.25</v>
          </cell>
          <cell r="FI1299">
            <v>79</v>
          </cell>
          <cell r="FJ1299">
            <v>72</v>
          </cell>
          <cell r="FK1299" t="str">
            <v/>
          </cell>
          <cell r="FL1299">
            <v>0</v>
          </cell>
          <cell r="FM1299">
            <v>79.33</v>
          </cell>
          <cell r="FN1299">
            <v>71.25</v>
          </cell>
          <cell r="FO1299">
            <v>79</v>
          </cell>
          <cell r="FP1299">
            <v>72</v>
          </cell>
          <cell r="FQ1299" t="str">
            <v/>
          </cell>
          <cell r="FR1299">
            <v>0</v>
          </cell>
          <cell r="FS1299">
            <v>79.33</v>
          </cell>
          <cell r="FT1299">
            <v>71.25</v>
          </cell>
          <cell r="FU1299">
            <v>79</v>
          </cell>
          <cell r="FV1299">
            <v>72</v>
          </cell>
          <cell r="FW1299" t="str">
            <v/>
          </cell>
          <cell r="FX1299">
            <v>0</v>
          </cell>
          <cell r="FY1299">
            <v>79.33</v>
          </cell>
          <cell r="FZ1299">
            <v>71.25</v>
          </cell>
          <cell r="GA1299">
            <v>79</v>
          </cell>
          <cell r="GB1299">
            <v>72</v>
          </cell>
          <cell r="GC1299" t="str">
            <v/>
          </cell>
          <cell r="GD1299">
            <v>0</v>
          </cell>
          <cell r="GE1299">
            <v>79.33</v>
          </cell>
          <cell r="GF1299">
            <v>71.25</v>
          </cell>
          <cell r="GG1299">
            <v>79</v>
          </cell>
          <cell r="GH1299">
            <v>72</v>
          </cell>
          <cell r="GI1299" t="str">
            <v/>
          </cell>
          <cell r="GJ1299">
            <v>0</v>
          </cell>
          <cell r="GK1299">
            <v>79.33</v>
          </cell>
          <cell r="GL1299">
            <v>71.25</v>
          </cell>
          <cell r="GM1299">
            <v>79</v>
          </cell>
          <cell r="GN1299">
            <v>72</v>
          </cell>
          <cell r="GO1299" t="str">
            <v/>
          </cell>
          <cell r="GP1299">
            <v>0</v>
          </cell>
          <cell r="GQ1299">
            <v>79.33</v>
          </cell>
          <cell r="GR1299">
            <v>71.25</v>
          </cell>
          <cell r="GS1299">
            <v>79</v>
          </cell>
          <cell r="GT1299">
            <v>72</v>
          </cell>
          <cell r="GU1299" t="str">
            <v/>
          </cell>
          <cell r="GV1299">
            <v>0</v>
          </cell>
          <cell r="GW1299">
            <v>81.92</v>
          </cell>
          <cell r="GX1299">
            <v>78.75</v>
          </cell>
          <cell r="GY1299">
            <v>70</v>
          </cell>
          <cell r="GZ1299">
            <v>78</v>
          </cell>
          <cell r="HA1299" t="str">
            <v>EKO-L</v>
          </cell>
          <cell r="HB1299">
            <v>0</v>
          </cell>
          <cell r="HC1299">
            <v>83.83</v>
          </cell>
          <cell r="HD1299">
            <v>75.75</v>
          </cell>
          <cell r="HE1299">
            <v>77.5</v>
          </cell>
          <cell r="HF1299">
            <v>79</v>
          </cell>
          <cell r="HH1299">
            <v>0</v>
          </cell>
          <cell r="HM1299" t="str">
            <v/>
          </cell>
          <cell r="HN1299" t="str">
            <v/>
          </cell>
          <cell r="HS1299">
            <v>0</v>
          </cell>
          <cell r="HT1299" t="str">
            <v>PKN</v>
          </cell>
          <cell r="HU1299">
            <v>0</v>
          </cell>
          <cell r="HV1299" t="str">
            <v>IND</v>
          </cell>
          <cell r="HW1299">
            <v>0</v>
          </cell>
          <cell r="HX1299" t="str">
            <v>MAT-W</v>
          </cell>
          <cell r="HY1299">
            <v>0</v>
          </cell>
          <cell r="HZ1299" t="str">
            <v>SEJ-W</v>
          </cell>
          <cell r="IA1299">
            <v>0</v>
          </cell>
          <cell r="IB1299" t="str">
            <v>IGR-W</v>
          </cell>
          <cell r="IC1299">
            <v>0</v>
          </cell>
          <cell r="ID1299" t="str">
            <v>SBO</v>
          </cell>
          <cell r="IE1299">
            <v>0</v>
          </cell>
          <cell r="IF1299" t="str">
            <v>PJO</v>
          </cell>
          <cell r="IG1299">
            <v>0</v>
          </cell>
          <cell r="IH1299" t="str">
            <v>PRA</v>
          </cell>
          <cell r="II1299">
            <v>0</v>
          </cell>
          <cell r="IJ1299" t="str">
            <v>JAW</v>
          </cell>
          <cell r="IK1299">
            <v>0</v>
          </cell>
          <cell r="IL1299" t="str">
            <v>ARB</v>
          </cell>
          <cell r="IM1299">
            <v>0</v>
          </cell>
          <cell r="IN1299" t="str">
            <v>PKM</v>
          </cell>
          <cell r="IO1299">
            <v>0</v>
          </cell>
          <cell r="IP1299" t="str">
            <v>MAT-P</v>
          </cell>
          <cell r="IQ1299">
            <v>0</v>
          </cell>
          <cell r="IR1299" t="str">
            <v>BIO-P</v>
          </cell>
          <cell r="IS1299">
            <v>0</v>
          </cell>
          <cell r="IT1299" t="str">
            <v>FIS-P</v>
          </cell>
          <cell r="IU1299">
            <v>0</v>
          </cell>
          <cell r="IV1299" t="str">
            <v>KIM-P</v>
          </cell>
          <cell r="IW1299">
            <v>0</v>
          </cell>
          <cell r="IX1299" t="str">
            <v>EKO-L</v>
          </cell>
          <cell r="IY1299">
            <v>0</v>
          </cell>
          <cell r="JA1299">
            <v>0</v>
          </cell>
        </row>
        <row r="1300">
          <cell r="AB1300" t="str">
            <v/>
          </cell>
          <cell r="AC1300">
            <v>31</v>
          </cell>
          <cell r="AI1300" t="str">
            <v/>
          </cell>
          <cell r="AJ1300">
            <v>0</v>
          </cell>
          <cell r="AK1300">
            <v>83.25</v>
          </cell>
          <cell r="AL1300">
            <v>84.5</v>
          </cell>
          <cell r="AM1300">
            <v>88</v>
          </cell>
          <cell r="AN1300">
            <v>80</v>
          </cell>
          <cell r="AO1300" t="str">
            <v/>
          </cell>
          <cell r="AP1300">
            <v>0</v>
          </cell>
          <cell r="AQ1300">
            <v>85</v>
          </cell>
          <cell r="AR1300">
            <v>0</v>
          </cell>
          <cell r="AS1300">
            <v>78.5</v>
          </cell>
          <cell r="AT1300">
            <v>81</v>
          </cell>
          <cell r="AU1300" t="str">
            <v/>
          </cell>
          <cell r="AV1300">
            <v>0</v>
          </cell>
          <cell r="AW1300">
            <v>81.83</v>
          </cell>
          <cell r="AX1300">
            <v>84</v>
          </cell>
          <cell r="AY1300">
            <v>88</v>
          </cell>
          <cell r="AZ1300">
            <v>80</v>
          </cell>
          <cell r="BA1300" t="str">
            <v/>
          </cell>
          <cell r="BB1300">
            <v>0</v>
          </cell>
          <cell r="BC1300">
            <v>86.75</v>
          </cell>
          <cell r="BD1300">
            <v>84.5</v>
          </cell>
          <cell r="BE1300">
            <v>88</v>
          </cell>
          <cell r="BF1300">
            <v>82</v>
          </cell>
          <cell r="BG1300" t="str">
            <v/>
          </cell>
          <cell r="BH1300">
            <v>0</v>
          </cell>
          <cell r="BI1300">
            <v>84.33</v>
          </cell>
          <cell r="BJ1300">
            <v>80</v>
          </cell>
          <cell r="BK1300">
            <v>77.75</v>
          </cell>
          <cell r="BL1300">
            <v>78</v>
          </cell>
          <cell r="BM1300" t="str">
            <v/>
          </cell>
          <cell r="BN1300">
            <v>0</v>
          </cell>
          <cell r="BO1300">
            <v>81.13</v>
          </cell>
          <cell r="BP1300">
            <v>78.25</v>
          </cell>
          <cell r="BQ1300">
            <v>77.75</v>
          </cell>
          <cell r="BR1300">
            <v>85</v>
          </cell>
          <cell r="BS1300" t="str">
            <v/>
          </cell>
          <cell r="BT1300">
            <v>0</v>
          </cell>
          <cell r="BU1300">
            <v>86.5</v>
          </cell>
          <cell r="BV1300">
            <v>84.25</v>
          </cell>
          <cell r="BW1300">
            <v>88.5</v>
          </cell>
          <cell r="BX1300">
            <v>88</v>
          </cell>
          <cell r="BY1300" t="str">
            <v/>
          </cell>
          <cell r="BZ1300">
            <v>0</v>
          </cell>
          <cell r="CA1300">
            <v>86.78</v>
          </cell>
          <cell r="CB1300">
            <v>81.75</v>
          </cell>
          <cell r="CC1300">
            <v>81</v>
          </cell>
          <cell r="CD1300">
            <v>82</v>
          </cell>
          <cell r="CE1300" t="str">
            <v/>
          </cell>
          <cell r="CF1300">
            <v>0</v>
          </cell>
          <cell r="CG1300">
            <v>86.25</v>
          </cell>
          <cell r="CH1300">
            <v>76.25</v>
          </cell>
          <cell r="CI1300">
            <v>78</v>
          </cell>
          <cell r="CJ1300">
            <v>82</v>
          </cell>
          <cell r="CK1300" t="str">
            <v/>
          </cell>
          <cell r="CL1300">
            <v>0</v>
          </cell>
          <cell r="CM1300">
            <v>76.17</v>
          </cell>
          <cell r="CN1300">
            <v>83.5</v>
          </cell>
          <cell r="CO1300">
            <v>80</v>
          </cell>
          <cell r="CP1300">
            <v>78</v>
          </cell>
          <cell r="CQ1300" t="str">
            <v/>
          </cell>
          <cell r="CR1300">
            <v>0</v>
          </cell>
          <cell r="CS1300">
            <v>82.08</v>
          </cell>
          <cell r="CT1300">
            <v>89.75</v>
          </cell>
          <cell r="CU1300">
            <v>86.5</v>
          </cell>
          <cell r="CV1300">
            <v>83</v>
          </cell>
          <cell r="CW1300" t="str">
            <v/>
          </cell>
          <cell r="CX1300">
            <v>0</v>
          </cell>
          <cell r="CY1300">
            <v>82.44</v>
          </cell>
          <cell r="CZ1300">
            <v>83.75</v>
          </cell>
          <cell r="DA1300">
            <v>76.75</v>
          </cell>
          <cell r="DB1300">
            <v>83</v>
          </cell>
          <cell r="DC1300" t="str">
            <v/>
          </cell>
          <cell r="DD1300">
            <v>0</v>
          </cell>
          <cell r="DE1300">
            <v>91</v>
          </cell>
          <cell r="DF1300">
            <v>81</v>
          </cell>
          <cell r="DG1300">
            <v>81.75</v>
          </cell>
          <cell r="DH1300">
            <v>88</v>
          </cell>
          <cell r="DI1300" t="str">
            <v/>
          </cell>
          <cell r="DJ1300">
            <v>0</v>
          </cell>
          <cell r="DK1300">
            <v>0</v>
          </cell>
          <cell r="DL1300">
            <v>0</v>
          </cell>
          <cell r="DM1300">
            <v>0</v>
          </cell>
          <cell r="DN1300">
            <v>85</v>
          </cell>
          <cell r="DO1300" t="str">
            <v/>
          </cell>
          <cell r="DP1300">
            <v>0</v>
          </cell>
          <cell r="DQ1300">
            <v>89</v>
          </cell>
          <cell r="DR1300">
            <v>85.5</v>
          </cell>
          <cell r="DS1300">
            <v>91.5</v>
          </cell>
          <cell r="DT1300">
            <v>82</v>
          </cell>
          <cell r="DU1300" t="str">
            <v/>
          </cell>
          <cell r="DV1300">
            <v>0</v>
          </cell>
          <cell r="DW1300">
            <v>91</v>
          </cell>
          <cell r="DX1300">
            <v>86.75</v>
          </cell>
          <cell r="DY1300">
            <v>79.75</v>
          </cell>
          <cell r="DZ1300">
            <v>85</v>
          </cell>
          <cell r="EA1300" t="str">
            <v/>
          </cell>
          <cell r="EB1300">
            <v>0</v>
          </cell>
          <cell r="EC1300">
            <v>79.78</v>
          </cell>
          <cell r="ED1300">
            <v>78.25</v>
          </cell>
          <cell r="EE1300">
            <v>84.25</v>
          </cell>
          <cell r="EF1300">
            <v>77</v>
          </cell>
          <cell r="EG1300" t="str">
            <v/>
          </cell>
          <cell r="EH1300">
            <v>0</v>
          </cell>
          <cell r="EI1300">
            <v>78.5</v>
          </cell>
          <cell r="EJ1300">
            <v>74.75</v>
          </cell>
          <cell r="EK1300">
            <v>74.5</v>
          </cell>
          <cell r="EL1300">
            <v>76</v>
          </cell>
          <cell r="EM1300" t="str">
            <v/>
          </cell>
          <cell r="EN1300">
            <v>0</v>
          </cell>
          <cell r="EO1300">
            <v>78.5</v>
          </cell>
          <cell r="EP1300">
            <v>74.75</v>
          </cell>
          <cell r="EQ1300">
            <v>74.5</v>
          </cell>
          <cell r="ER1300">
            <v>76</v>
          </cell>
          <cell r="ES1300" t="str">
            <v/>
          </cell>
          <cell r="ET1300">
            <v>0</v>
          </cell>
          <cell r="EU1300">
            <v>78.5</v>
          </cell>
          <cell r="EV1300">
            <v>74.75</v>
          </cell>
          <cell r="EW1300">
            <v>74.5</v>
          </cell>
          <cell r="EX1300">
            <v>76</v>
          </cell>
          <cell r="EY1300" t="str">
            <v/>
          </cell>
          <cell r="EZ1300">
            <v>0</v>
          </cell>
          <cell r="FA1300">
            <v>79.33</v>
          </cell>
          <cell r="FB1300">
            <v>71.25</v>
          </cell>
          <cell r="FC1300">
            <v>79</v>
          </cell>
          <cell r="FD1300">
            <v>72</v>
          </cell>
          <cell r="FE1300" t="str">
            <v/>
          </cell>
          <cell r="FF1300">
            <v>0</v>
          </cell>
          <cell r="FG1300">
            <v>79.33</v>
          </cell>
          <cell r="FH1300">
            <v>71.25</v>
          </cell>
          <cell r="FI1300">
            <v>79</v>
          </cell>
          <cell r="FJ1300">
            <v>72</v>
          </cell>
          <cell r="FK1300" t="str">
            <v/>
          </cell>
          <cell r="FL1300">
            <v>0</v>
          </cell>
          <cell r="FM1300">
            <v>79.33</v>
          </cell>
          <cell r="FN1300">
            <v>71.25</v>
          </cell>
          <cell r="FO1300">
            <v>79</v>
          </cell>
          <cell r="FP1300">
            <v>72</v>
          </cell>
          <cell r="FQ1300" t="str">
            <v/>
          </cell>
          <cell r="FR1300">
            <v>0</v>
          </cell>
          <cell r="FS1300">
            <v>79.33</v>
          </cell>
          <cell r="FT1300">
            <v>71.25</v>
          </cell>
          <cell r="FU1300">
            <v>79</v>
          </cell>
          <cell r="FV1300">
            <v>72</v>
          </cell>
          <cell r="FW1300" t="str">
            <v/>
          </cell>
          <cell r="FX1300">
            <v>0</v>
          </cell>
          <cell r="FY1300">
            <v>79.33</v>
          </cell>
          <cell r="FZ1300">
            <v>71.25</v>
          </cell>
          <cell r="GA1300">
            <v>79</v>
          </cell>
          <cell r="GB1300">
            <v>72</v>
          </cell>
          <cell r="GC1300" t="str">
            <v/>
          </cell>
          <cell r="GD1300">
            <v>0</v>
          </cell>
          <cell r="GE1300">
            <v>79.33</v>
          </cell>
          <cell r="GF1300">
            <v>71.25</v>
          </cell>
          <cell r="GG1300">
            <v>79</v>
          </cell>
          <cell r="GH1300">
            <v>72</v>
          </cell>
          <cell r="GI1300" t="str">
            <v/>
          </cell>
          <cell r="GJ1300">
            <v>0</v>
          </cell>
          <cell r="GK1300">
            <v>79.33</v>
          </cell>
          <cell r="GL1300">
            <v>71.25</v>
          </cell>
          <cell r="GM1300">
            <v>79</v>
          </cell>
          <cell r="GN1300">
            <v>72</v>
          </cell>
          <cell r="GO1300" t="str">
            <v/>
          </cell>
          <cell r="GP1300">
            <v>0</v>
          </cell>
          <cell r="GQ1300">
            <v>79.33</v>
          </cell>
          <cell r="GR1300">
            <v>71.25</v>
          </cell>
          <cell r="GS1300">
            <v>79</v>
          </cell>
          <cell r="GT1300">
            <v>72</v>
          </cell>
          <cell r="GU1300" t="str">
            <v/>
          </cell>
          <cell r="GV1300">
            <v>0</v>
          </cell>
          <cell r="GW1300">
            <v>81.92</v>
          </cell>
          <cell r="GX1300">
            <v>78.75</v>
          </cell>
          <cell r="GY1300">
            <v>70</v>
          </cell>
          <cell r="GZ1300">
            <v>78</v>
          </cell>
          <cell r="HA1300" t="str">
            <v>EKO-L</v>
          </cell>
          <cell r="HB1300">
            <v>0</v>
          </cell>
          <cell r="HC1300">
            <v>83.83</v>
          </cell>
          <cell r="HD1300">
            <v>75.75</v>
          </cell>
          <cell r="HE1300">
            <v>77.5</v>
          </cell>
          <cell r="HF1300">
            <v>79</v>
          </cell>
          <cell r="HH1300">
            <v>0</v>
          </cell>
          <cell r="HM1300" t="str">
            <v/>
          </cell>
          <cell r="HN1300" t="str">
            <v/>
          </cell>
          <cell r="HS1300">
            <v>0</v>
          </cell>
          <cell r="HT1300" t="str">
            <v>PKN</v>
          </cell>
          <cell r="HU1300">
            <v>0</v>
          </cell>
          <cell r="HV1300" t="str">
            <v>IND</v>
          </cell>
          <cell r="HW1300">
            <v>0</v>
          </cell>
          <cell r="HX1300" t="str">
            <v>MAT-W</v>
          </cell>
          <cell r="HY1300">
            <v>0</v>
          </cell>
          <cell r="HZ1300" t="str">
            <v>SEJ-W</v>
          </cell>
          <cell r="IA1300">
            <v>0</v>
          </cell>
          <cell r="IB1300" t="str">
            <v>IGR-W</v>
          </cell>
          <cell r="IC1300">
            <v>0</v>
          </cell>
          <cell r="ID1300" t="str">
            <v>SBO</v>
          </cell>
          <cell r="IE1300">
            <v>0</v>
          </cell>
          <cell r="IF1300" t="str">
            <v>PJO</v>
          </cell>
          <cell r="IG1300">
            <v>0</v>
          </cell>
          <cell r="IH1300" t="str">
            <v>PRA</v>
          </cell>
          <cell r="II1300">
            <v>0</v>
          </cell>
          <cell r="IJ1300" t="str">
            <v>JAW</v>
          </cell>
          <cell r="IK1300">
            <v>0</v>
          </cell>
          <cell r="IL1300" t="str">
            <v>ARB</v>
          </cell>
          <cell r="IM1300">
            <v>0</v>
          </cell>
          <cell r="IN1300" t="str">
            <v>PKM</v>
          </cell>
          <cell r="IO1300">
            <v>0</v>
          </cell>
          <cell r="IP1300" t="str">
            <v>MAT-P</v>
          </cell>
          <cell r="IQ1300">
            <v>0</v>
          </cell>
          <cell r="IR1300" t="str">
            <v>BIO-P</v>
          </cell>
          <cell r="IS1300">
            <v>0</v>
          </cell>
          <cell r="IT1300" t="str">
            <v>FIS-P</v>
          </cell>
          <cell r="IU1300">
            <v>0</v>
          </cell>
          <cell r="IV1300" t="str">
            <v>KIM-P</v>
          </cell>
          <cell r="IW1300">
            <v>0</v>
          </cell>
          <cell r="IX1300" t="str">
            <v>EKO-L</v>
          </cell>
          <cell r="IY1300">
            <v>0</v>
          </cell>
          <cell r="JA1300">
            <v>0</v>
          </cell>
        </row>
        <row r="1301">
          <cell r="AB1301" t="str">
            <v/>
          </cell>
          <cell r="AC1301">
            <v>32</v>
          </cell>
          <cell r="AI1301" t="str">
            <v/>
          </cell>
          <cell r="AJ1301">
            <v>0</v>
          </cell>
          <cell r="AK1301">
            <v>83.25</v>
          </cell>
          <cell r="AL1301">
            <v>84.5</v>
          </cell>
          <cell r="AM1301">
            <v>88</v>
          </cell>
          <cell r="AN1301">
            <v>80</v>
          </cell>
          <cell r="AO1301" t="str">
            <v/>
          </cell>
          <cell r="AP1301">
            <v>0</v>
          </cell>
          <cell r="AQ1301">
            <v>85</v>
          </cell>
          <cell r="AR1301">
            <v>0</v>
          </cell>
          <cell r="AS1301">
            <v>78.5</v>
          </cell>
          <cell r="AT1301">
            <v>81</v>
          </cell>
          <cell r="AU1301" t="str">
            <v/>
          </cell>
          <cell r="AV1301">
            <v>0</v>
          </cell>
          <cell r="AW1301">
            <v>81.83</v>
          </cell>
          <cell r="AX1301">
            <v>84</v>
          </cell>
          <cell r="AY1301">
            <v>88</v>
          </cell>
          <cell r="AZ1301">
            <v>80</v>
          </cell>
          <cell r="BA1301" t="str">
            <v/>
          </cell>
          <cell r="BB1301">
            <v>0</v>
          </cell>
          <cell r="BC1301">
            <v>86.75</v>
          </cell>
          <cell r="BD1301">
            <v>84.5</v>
          </cell>
          <cell r="BE1301">
            <v>88</v>
          </cell>
          <cell r="BF1301">
            <v>82</v>
          </cell>
          <cell r="BG1301" t="str">
            <v/>
          </cell>
          <cell r="BH1301">
            <v>0</v>
          </cell>
          <cell r="BI1301">
            <v>84.33</v>
          </cell>
          <cell r="BJ1301">
            <v>80</v>
          </cell>
          <cell r="BK1301">
            <v>77.75</v>
          </cell>
          <cell r="BL1301">
            <v>78</v>
          </cell>
          <cell r="BM1301" t="str">
            <v/>
          </cell>
          <cell r="BN1301">
            <v>0</v>
          </cell>
          <cell r="BO1301">
            <v>81.13</v>
          </cell>
          <cell r="BP1301">
            <v>78.25</v>
          </cell>
          <cell r="BQ1301">
            <v>77.75</v>
          </cell>
          <cell r="BR1301">
            <v>85</v>
          </cell>
          <cell r="BS1301" t="str">
            <v/>
          </cell>
          <cell r="BT1301">
            <v>0</v>
          </cell>
          <cell r="BU1301">
            <v>86.5</v>
          </cell>
          <cell r="BV1301">
            <v>84.25</v>
          </cell>
          <cell r="BW1301">
            <v>88.5</v>
          </cell>
          <cell r="BX1301">
            <v>88</v>
          </cell>
          <cell r="BY1301" t="str">
            <v/>
          </cell>
          <cell r="BZ1301">
            <v>0</v>
          </cell>
          <cell r="CA1301">
            <v>86.78</v>
          </cell>
          <cell r="CB1301">
            <v>81.75</v>
          </cell>
          <cell r="CC1301">
            <v>81</v>
          </cell>
          <cell r="CD1301">
            <v>82</v>
          </cell>
          <cell r="CE1301" t="str">
            <v/>
          </cell>
          <cell r="CF1301">
            <v>0</v>
          </cell>
          <cell r="CG1301">
            <v>86.25</v>
          </cell>
          <cell r="CH1301">
            <v>76.25</v>
          </cell>
          <cell r="CI1301">
            <v>78</v>
          </cell>
          <cell r="CJ1301">
            <v>82</v>
          </cell>
          <cell r="CK1301" t="str">
            <v/>
          </cell>
          <cell r="CL1301">
            <v>0</v>
          </cell>
          <cell r="CM1301">
            <v>76.17</v>
          </cell>
          <cell r="CN1301">
            <v>83.5</v>
          </cell>
          <cell r="CO1301">
            <v>80</v>
          </cell>
          <cell r="CP1301">
            <v>78</v>
          </cell>
          <cell r="CQ1301" t="str">
            <v/>
          </cell>
          <cell r="CR1301">
            <v>0</v>
          </cell>
          <cell r="CS1301">
            <v>82.08</v>
          </cell>
          <cell r="CT1301">
            <v>89.75</v>
          </cell>
          <cell r="CU1301">
            <v>86.5</v>
          </cell>
          <cell r="CV1301">
            <v>83</v>
          </cell>
          <cell r="CW1301" t="str">
            <v/>
          </cell>
          <cell r="CX1301">
            <v>0</v>
          </cell>
          <cell r="CY1301">
            <v>82.44</v>
          </cell>
          <cell r="CZ1301">
            <v>83.75</v>
          </cell>
          <cell r="DA1301">
            <v>76.75</v>
          </cell>
          <cell r="DB1301">
            <v>83</v>
          </cell>
          <cell r="DC1301" t="str">
            <v/>
          </cell>
          <cell r="DD1301">
            <v>0</v>
          </cell>
          <cell r="DE1301">
            <v>91</v>
          </cell>
          <cell r="DF1301">
            <v>81</v>
          </cell>
          <cell r="DG1301">
            <v>81.75</v>
          </cell>
          <cell r="DH1301">
            <v>88</v>
          </cell>
          <cell r="DI1301" t="str">
            <v/>
          </cell>
          <cell r="DJ1301">
            <v>0</v>
          </cell>
          <cell r="DK1301">
            <v>0</v>
          </cell>
          <cell r="DL1301">
            <v>0</v>
          </cell>
          <cell r="DM1301">
            <v>0</v>
          </cell>
          <cell r="DN1301">
            <v>85</v>
          </cell>
          <cell r="DO1301" t="str">
            <v/>
          </cell>
          <cell r="DP1301">
            <v>0</v>
          </cell>
          <cell r="DQ1301">
            <v>89</v>
          </cell>
          <cell r="DR1301">
            <v>85.5</v>
          </cell>
          <cell r="DS1301">
            <v>91.5</v>
          </cell>
          <cell r="DT1301">
            <v>82</v>
          </cell>
          <cell r="DU1301" t="str">
            <v/>
          </cell>
          <cell r="DV1301">
            <v>0</v>
          </cell>
          <cell r="DW1301">
            <v>91</v>
          </cell>
          <cell r="DX1301">
            <v>86.75</v>
          </cell>
          <cell r="DY1301">
            <v>79.75</v>
          </cell>
          <cell r="DZ1301">
            <v>85</v>
          </cell>
          <cell r="EA1301" t="str">
            <v/>
          </cell>
          <cell r="EB1301">
            <v>0</v>
          </cell>
          <cell r="EC1301">
            <v>79.78</v>
          </cell>
          <cell r="ED1301">
            <v>78.25</v>
          </cell>
          <cell r="EE1301">
            <v>84.25</v>
          </cell>
          <cell r="EF1301">
            <v>77</v>
          </cell>
          <cell r="EG1301" t="str">
            <v/>
          </cell>
          <cell r="EH1301">
            <v>0</v>
          </cell>
          <cell r="EI1301">
            <v>78.5</v>
          </cell>
          <cell r="EJ1301">
            <v>74.75</v>
          </cell>
          <cell r="EK1301">
            <v>74.5</v>
          </cell>
          <cell r="EL1301">
            <v>76</v>
          </cell>
          <cell r="EM1301" t="str">
            <v/>
          </cell>
          <cell r="EN1301">
            <v>0</v>
          </cell>
          <cell r="EO1301">
            <v>78.5</v>
          </cell>
          <cell r="EP1301">
            <v>74.75</v>
          </cell>
          <cell r="EQ1301">
            <v>74.5</v>
          </cell>
          <cell r="ER1301">
            <v>76</v>
          </cell>
          <cell r="ES1301" t="str">
            <v/>
          </cell>
          <cell r="ET1301">
            <v>0</v>
          </cell>
          <cell r="EU1301">
            <v>78.5</v>
          </cell>
          <cell r="EV1301">
            <v>74.75</v>
          </cell>
          <cell r="EW1301">
            <v>74.5</v>
          </cell>
          <cell r="EX1301">
            <v>76</v>
          </cell>
          <cell r="EY1301" t="str">
            <v/>
          </cell>
          <cell r="EZ1301">
            <v>0</v>
          </cell>
          <cell r="FA1301">
            <v>79.33</v>
          </cell>
          <cell r="FB1301">
            <v>71.25</v>
          </cell>
          <cell r="FC1301">
            <v>79</v>
          </cell>
          <cell r="FD1301">
            <v>72</v>
          </cell>
          <cell r="FE1301" t="str">
            <v/>
          </cell>
          <cell r="FF1301">
            <v>0</v>
          </cell>
          <cell r="FG1301">
            <v>79.33</v>
          </cell>
          <cell r="FH1301">
            <v>71.25</v>
          </cell>
          <cell r="FI1301">
            <v>79</v>
          </cell>
          <cell r="FJ1301">
            <v>72</v>
          </cell>
          <cell r="FK1301" t="str">
            <v/>
          </cell>
          <cell r="FL1301">
            <v>0</v>
          </cell>
          <cell r="FM1301">
            <v>79.33</v>
          </cell>
          <cell r="FN1301">
            <v>71.25</v>
          </cell>
          <cell r="FO1301">
            <v>79</v>
          </cell>
          <cell r="FP1301">
            <v>72</v>
          </cell>
          <cell r="FQ1301" t="str">
            <v/>
          </cell>
          <cell r="FR1301">
            <v>0</v>
          </cell>
          <cell r="FS1301">
            <v>79.33</v>
          </cell>
          <cell r="FT1301">
            <v>71.25</v>
          </cell>
          <cell r="FU1301">
            <v>79</v>
          </cell>
          <cell r="FV1301">
            <v>72</v>
          </cell>
          <cell r="FW1301" t="str">
            <v/>
          </cell>
          <cell r="FX1301">
            <v>0</v>
          </cell>
          <cell r="FY1301">
            <v>79.33</v>
          </cell>
          <cell r="FZ1301">
            <v>71.25</v>
          </cell>
          <cell r="GA1301">
            <v>79</v>
          </cell>
          <cell r="GB1301">
            <v>72</v>
          </cell>
          <cell r="GC1301" t="str">
            <v/>
          </cell>
          <cell r="GD1301">
            <v>0</v>
          </cell>
          <cell r="GE1301">
            <v>79.33</v>
          </cell>
          <cell r="GF1301">
            <v>71.25</v>
          </cell>
          <cell r="GG1301">
            <v>79</v>
          </cell>
          <cell r="GH1301">
            <v>72</v>
          </cell>
          <cell r="GI1301" t="str">
            <v/>
          </cell>
          <cell r="GJ1301">
            <v>0</v>
          </cell>
          <cell r="GK1301">
            <v>79.33</v>
          </cell>
          <cell r="GL1301">
            <v>71.25</v>
          </cell>
          <cell r="GM1301">
            <v>79</v>
          </cell>
          <cell r="GN1301">
            <v>72</v>
          </cell>
          <cell r="GO1301" t="str">
            <v/>
          </cell>
          <cell r="GP1301">
            <v>0</v>
          </cell>
          <cell r="GQ1301">
            <v>79.33</v>
          </cell>
          <cell r="GR1301">
            <v>71.25</v>
          </cell>
          <cell r="GS1301">
            <v>79</v>
          </cell>
          <cell r="GT1301">
            <v>72</v>
          </cell>
          <cell r="GU1301" t="str">
            <v/>
          </cell>
          <cell r="GV1301">
            <v>0</v>
          </cell>
          <cell r="GW1301">
            <v>81.92</v>
          </cell>
          <cell r="GX1301">
            <v>78.75</v>
          </cell>
          <cell r="GY1301">
            <v>70</v>
          </cell>
          <cell r="GZ1301">
            <v>78</v>
          </cell>
          <cell r="HA1301" t="str">
            <v>EKO-L</v>
          </cell>
          <cell r="HB1301">
            <v>0</v>
          </cell>
          <cell r="HC1301">
            <v>83.83</v>
          </cell>
          <cell r="HD1301">
            <v>75.75</v>
          </cell>
          <cell r="HE1301">
            <v>77.5</v>
          </cell>
          <cell r="HF1301">
            <v>79</v>
          </cell>
          <cell r="HH1301">
            <v>0</v>
          </cell>
          <cell r="HM1301" t="str">
            <v/>
          </cell>
          <cell r="HN1301" t="str">
            <v/>
          </cell>
          <cell r="HS1301">
            <v>0</v>
          </cell>
          <cell r="HT1301" t="str">
            <v>PKN</v>
          </cell>
          <cell r="HU1301">
            <v>0</v>
          </cell>
          <cell r="HV1301" t="str">
            <v>IND</v>
          </cell>
          <cell r="HW1301">
            <v>0</v>
          </cell>
          <cell r="HX1301" t="str">
            <v>MAT-W</v>
          </cell>
          <cell r="HY1301">
            <v>0</v>
          </cell>
          <cell r="HZ1301" t="str">
            <v>SEJ-W</v>
          </cell>
          <cell r="IA1301">
            <v>0</v>
          </cell>
          <cell r="IB1301" t="str">
            <v>IGR-W</v>
          </cell>
          <cell r="IC1301">
            <v>0</v>
          </cell>
          <cell r="ID1301" t="str">
            <v>SBO</v>
          </cell>
          <cell r="IE1301">
            <v>0</v>
          </cell>
          <cell r="IF1301" t="str">
            <v>PJO</v>
          </cell>
          <cell r="IG1301">
            <v>0</v>
          </cell>
          <cell r="IH1301" t="str">
            <v>PRA</v>
          </cell>
          <cell r="II1301">
            <v>0</v>
          </cell>
          <cell r="IJ1301" t="str">
            <v>JAW</v>
          </cell>
          <cell r="IK1301">
            <v>0</v>
          </cell>
          <cell r="IL1301" t="str">
            <v>ARB</v>
          </cell>
          <cell r="IM1301">
            <v>0</v>
          </cell>
          <cell r="IN1301" t="str">
            <v>PKM</v>
          </cell>
          <cell r="IO1301">
            <v>0</v>
          </cell>
          <cell r="IP1301" t="str">
            <v>MAT-P</v>
          </cell>
          <cell r="IQ1301">
            <v>0</v>
          </cell>
          <cell r="IR1301" t="str">
            <v>BIO-P</v>
          </cell>
          <cell r="IS1301">
            <v>0</v>
          </cell>
          <cell r="IT1301" t="str">
            <v>FIS-P</v>
          </cell>
          <cell r="IU1301">
            <v>0</v>
          </cell>
          <cell r="IV1301" t="str">
            <v>KIM-P</v>
          </cell>
          <cell r="IW1301">
            <v>0</v>
          </cell>
          <cell r="IX1301" t="str">
            <v>EKO-L</v>
          </cell>
          <cell r="IY1301">
            <v>0</v>
          </cell>
          <cell r="JA1301">
            <v>0</v>
          </cell>
        </row>
        <row r="1302">
          <cell r="AB1302" t="str">
            <v/>
          </cell>
          <cell r="AC1302">
            <v>1</v>
          </cell>
          <cell r="AI1302" t="str">
            <v/>
          </cell>
          <cell r="AJ1302">
            <v>0</v>
          </cell>
          <cell r="AK1302">
            <v>83.25</v>
          </cell>
          <cell r="AL1302">
            <v>84.5</v>
          </cell>
          <cell r="AM1302">
            <v>88</v>
          </cell>
          <cell r="AN1302">
            <v>80</v>
          </cell>
          <cell r="AO1302" t="str">
            <v/>
          </cell>
          <cell r="AP1302">
            <v>0</v>
          </cell>
          <cell r="AQ1302">
            <v>85</v>
          </cell>
          <cell r="AR1302">
            <v>0</v>
          </cell>
          <cell r="AS1302">
            <v>78.5</v>
          </cell>
          <cell r="AT1302">
            <v>81</v>
          </cell>
          <cell r="AU1302" t="str">
            <v/>
          </cell>
          <cell r="AV1302">
            <v>0</v>
          </cell>
          <cell r="AW1302">
            <v>81.83</v>
          </cell>
          <cell r="AX1302">
            <v>84</v>
          </cell>
          <cell r="AY1302">
            <v>88</v>
          </cell>
          <cell r="AZ1302">
            <v>80</v>
          </cell>
          <cell r="BA1302" t="str">
            <v/>
          </cell>
          <cell r="BB1302">
            <v>0</v>
          </cell>
          <cell r="BC1302">
            <v>86.75</v>
          </cell>
          <cell r="BD1302">
            <v>84.5</v>
          </cell>
          <cell r="BE1302">
            <v>88</v>
          </cell>
          <cell r="BF1302">
            <v>82</v>
          </cell>
          <cell r="BG1302" t="str">
            <v/>
          </cell>
          <cell r="BH1302">
            <v>0</v>
          </cell>
          <cell r="BI1302">
            <v>84.33</v>
          </cell>
          <cell r="BJ1302">
            <v>80</v>
          </cell>
          <cell r="BK1302">
            <v>77.75</v>
          </cell>
          <cell r="BL1302">
            <v>78</v>
          </cell>
          <cell r="BM1302" t="str">
            <v/>
          </cell>
          <cell r="BN1302">
            <v>0</v>
          </cell>
          <cell r="BO1302">
            <v>81.13</v>
          </cell>
          <cell r="BP1302">
            <v>78.25</v>
          </cell>
          <cell r="BQ1302">
            <v>77.75</v>
          </cell>
          <cell r="BR1302">
            <v>85</v>
          </cell>
          <cell r="BS1302" t="str">
            <v/>
          </cell>
          <cell r="BT1302">
            <v>0</v>
          </cell>
          <cell r="BU1302">
            <v>86.5</v>
          </cell>
          <cell r="BV1302">
            <v>84.25</v>
          </cell>
          <cell r="BW1302">
            <v>88.5</v>
          </cell>
          <cell r="BX1302">
            <v>88</v>
          </cell>
          <cell r="BY1302" t="str">
            <v/>
          </cell>
          <cell r="BZ1302">
            <v>0</v>
          </cell>
          <cell r="CA1302">
            <v>86.78</v>
          </cell>
          <cell r="CB1302">
            <v>81.75</v>
          </cell>
          <cell r="CC1302">
            <v>81</v>
          </cell>
          <cell r="CD1302">
            <v>82</v>
          </cell>
          <cell r="CE1302" t="str">
            <v/>
          </cell>
          <cell r="CF1302">
            <v>0</v>
          </cell>
          <cell r="CG1302">
            <v>86.25</v>
          </cell>
          <cell r="CH1302">
            <v>76.25</v>
          </cell>
          <cell r="CI1302">
            <v>78</v>
          </cell>
          <cell r="CJ1302">
            <v>82</v>
          </cell>
          <cell r="CK1302" t="str">
            <v/>
          </cell>
          <cell r="CL1302">
            <v>0</v>
          </cell>
          <cell r="CM1302">
            <v>76.17</v>
          </cell>
          <cell r="CN1302">
            <v>83.5</v>
          </cell>
          <cell r="CO1302">
            <v>80</v>
          </cell>
          <cell r="CP1302">
            <v>78</v>
          </cell>
          <cell r="CQ1302" t="str">
            <v/>
          </cell>
          <cell r="CR1302">
            <v>0</v>
          </cell>
          <cell r="CS1302">
            <v>82.08</v>
          </cell>
          <cell r="CT1302">
            <v>89.75</v>
          </cell>
          <cell r="CU1302">
            <v>86.5</v>
          </cell>
          <cell r="CV1302">
            <v>83</v>
          </cell>
          <cell r="CW1302" t="str">
            <v/>
          </cell>
          <cell r="CX1302">
            <v>0</v>
          </cell>
          <cell r="CY1302">
            <v>82.44</v>
          </cell>
          <cell r="CZ1302">
            <v>83.75</v>
          </cell>
          <cell r="DA1302">
            <v>76.75</v>
          </cell>
          <cell r="DB1302">
            <v>83</v>
          </cell>
          <cell r="DC1302" t="str">
            <v/>
          </cell>
          <cell r="DD1302">
            <v>0</v>
          </cell>
          <cell r="DE1302">
            <v>91</v>
          </cell>
          <cell r="DF1302">
            <v>81</v>
          </cell>
          <cell r="DG1302">
            <v>81.75</v>
          </cell>
          <cell r="DH1302">
            <v>88</v>
          </cell>
          <cell r="DI1302" t="str">
            <v/>
          </cell>
          <cell r="DJ1302">
            <v>0</v>
          </cell>
          <cell r="DK1302">
            <v>0</v>
          </cell>
          <cell r="DL1302">
            <v>0</v>
          </cell>
          <cell r="DM1302">
            <v>0</v>
          </cell>
          <cell r="DN1302">
            <v>85</v>
          </cell>
          <cell r="DO1302" t="str">
            <v/>
          </cell>
          <cell r="DP1302">
            <v>0</v>
          </cell>
          <cell r="DQ1302">
            <v>89</v>
          </cell>
          <cell r="DR1302">
            <v>85.5</v>
          </cell>
          <cell r="DS1302">
            <v>91.5</v>
          </cell>
          <cell r="DT1302">
            <v>82</v>
          </cell>
          <cell r="DU1302" t="str">
            <v/>
          </cell>
          <cell r="DV1302">
            <v>0</v>
          </cell>
          <cell r="DW1302">
            <v>91</v>
          </cell>
          <cell r="DX1302">
            <v>86.75</v>
          </cell>
          <cell r="DY1302">
            <v>79.75</v>
          </cell>
          <cell r="DZ1302">
            <v>85</v>
          </cell>
          <cell r="EA1302" t="str">
            <v/>
          </cell>
          <cell r="EB1302">
            <v>0</v>
          </cell>
          <cell r="EC1302">
            <v>79.78</v>
          </cell>
          <cell r="ED1302">
            <v>78.25</v>
          </cell>
          <cell r="EE1302">
            <v>84.25</v>
          </cell>
          <cell r="EF1302">
            <v>77</v>
          </cell>
          <cell r="EG1302" t="str">
            <v/>
          </cell>
          <cell r="EH1302">
            <v>0</v>
          </cell>
          <cell r="EI1302">
            <v>78.5</v>
          </cell>
          <cell r="EJ1302">
            <v>74.75</v>
          </cell>
          <cell r="EK1302">
            <v>74.5</v>
          </cell>
          <cell r="EL1302">
            <v>76</v>
          </cell>
          <cell r="EM1302" t="str">
            <v/>
          </cell>
          <cell r="EN1302">
            <v>0</v>
          </cell>
          <cell r="EO1302">
            <v>78.5</v>
          </cell>
          <cell r="EP1302">
            <v>74.75</v>
          </cell>
          <cell r="EQ1302">
            <v>74.5</v>
          </cell>
          <cell r="ER1302">
            <v>76</v>
          </cell>
          <cell r="ES1302" t="str">
            <v/>
          </cell>
          <cell r="ET1302">
            <v>0</v>
          </cell>
          <cell r="EU1302">
            <v>78.5</v>
          </cell>
          <cell r="EV1302">
            <v>74.75</v>
          </cell>
          <cell r="EW1302">
            <v>74.5</v>
          </cell>
          <cell r="EX1302">
            <v>76</v>
          </cell>
          <cell r="EY1302" t="str">
            <v/>
          </cell>
          <cell r="EZ1302">
            <v>0</v>
          </cell>
          <cell r="FA1302">
            <v>79.33</v>
          </cell>
          <cell r="FB1302">
            <v>71.25</v>
          </cell>
          <cell r="FC1302">
            <v>79</v>
          </cell>
          <cell r="FD1302">
            <v>72</v>
          </cell>
          <cell r="FE1302" t="str">
            <v/>
          </cell>
          <cell r="FF1302">
            <v>0</v>
          </cell>
          <cell r="FG1302">
            <v>79.33</v>
          </cell>
          <cell r="FH1302">
            <v>71.25</v>
          </cell>
          <cell r="FI1302">
            <v>79</v>
          </cell>
          <cell r="FJ1302">
            <v>72</v>
          </cell>
          <cell r="FK1302" t="str">
            <v/>
          </cell>
          <cell r="FL1302">
            <v>0</v>
          </cell>
          <cell r="FM1302">
            <v>79.33</v>
          </cell>
          <cell r="FN1302">
            <v>71.25</v>
          </cell>
          <cell r="FO1302">
            <v>79</v>
          </cell>
          <cell r="FP1302">
            <v>72</v>
          </cell>
          <cell r="FQ1302" t="str">
            <v/>
          </cell>
          <cell r="FR1302">
            <v>0</v>
          </cell>
          <cell r="FS1302">
            <v>79.33</v>
          </cell>
          <cell r="FT1302">
            <v>71.25</v>
          </cell>
          <cell r="FU1302">
            <v>79</v>
          </cell>
          <cell r="FV1302">
            <v>72</v>
          </cell>
          <cell r="FW1302" t="str">
            <v/>
          </cell>
          <cell r="FX1302">
            <v>0</v>
          </cell>
          <cell r="FY1302">
            <v>79.33</v>
          </cell>
          <cell r="FZ1302">
            <v>71.25</v>
          </cell>
          <cell r="GA1302">
            <v>79</v>
          </cell>
          <cell r="GB1302">
            <v>72</v>
          </cell>
          <cell r="GC1302" t="str">
            <v/>
          </cell>
          <cell r="GD1302">
            <v>0</v>
          </cell>
          <cell r="GE1302">
            <v>79.33</v>
          </cell>
          <cell r="GF1302">
            <v>71.25</v>
          </cell>
          <cell r="GG1302">
            <v>79</v>
          </cell>
          <cell r="GH1302">
            <v>72</v>
          </cell>
          <cell r="GI1302" t="str">
            <v/>
          </cell>
          <cell r="GJ1302">
            <v>0</v>
          </cell>
          <cell r="GK1302">
            <v>79.33</v>
          </cell>
          <cell r="GL1302">
            <v>71.25</v>
          </cell>
          <cell r="GM1302">
            <v>79</v>
          </cell>
          <cell r="GN1302">
            <v>72</v>
          </cell>
          <cell r="GO1302" t="str">
            <v/>
          </cell>
          <cell r="GP1302">
            <v>0</v>
          </cell>
          <cell r="GQ1302">
            <v>79.33</v>
          </cell>
          <cell r="GR1302">
            <v>71.25</v>
          </cell>
          <cell r="GS1302">
            <v>79</v>
          </cell>
          <cell r="GT1302">
            <v>72</v>
          </cell>
          <cell r="GU1302" t="str">
            <v/>
          </cell>
          <cell r="GV1302">
            <v>0</v>
          </cell>
          <cell r="GW1302">
            <v>81.92</v>
          </cell>
          <cell r="GX1302">
            <v>78.75</v>
          </cell>
          <cell r="GY1302">
            <v>70</v>
          </cell>
          <cell r="GZ1302">
            <v>78</v>
          </cell>
          <cell r="HA1302" t="str">
            <v>EKO-L</v>
          </cell>
          <cell r="HB1302">
            <v>0</v>
          </cell>
          <cell r="HC1302">
            <v>83.83</v>
          </cell>
          <cell r="HD1302">
            <v>75.75</v>
          </cell>
          <cell r="HE1302">
            <v>77.5</v>
          </cell>
          <cell r="HF1302">
            <v>79</v>
          </cell>
          <cell r="HH1302">
            <v>0</v>
          </cell>
          <cell r="HM1302" t="str">
            <v/>
          </cell>
          <cell r="HN1302" t="str">
            <v/>
          </cell>
          <cell r="HS1302">
            <v>0</v>
          </cell>
          <cell r="HT1302" t="str">
            <v>PKN</v>
          </cell>
          <cell r="HU1302">
            <v>0</v>
          </cell>
          <cell r="HV1302" t="str">
            <v>IND</v>
          </cell>
          <cell r="HW1302">
            <v>0</v>
          </cell>
          <cell r="HX1302" t="str">
            <v>MAT-W</v>
          </cell>
          <cell r="HY1302">
            <v>0</v>
          </cell>
          <cell r="HZ1302" t="str">
            <v>SEJ-W</v>
          </cell>
          <cell r="IA1302">
            <v>0</v>
          </cell>
          <cell r="IB1302" t="str">
            <v>IGR-W</v>
          </cell>
          <cell r="IC1302">
            <v>0</v>
          </cell>
          <cell r="ID1302" t="str">
            <v>SBO</v>
          </cell>
          <cell r="IE1302">
            <v>0</v>
          </cell>
          <cell r="IF1302" t="str">
            <v>PJO</v>
          </cell>
          <cell r="IG1302">
            <v>0</v>
          </cell>
          <cell r="IH1302" t="str">
            <v>PRA</v>
          </cell>
          <cell r="II1302">
            <v>0</v>
          </cell>
          <cell r="IJ1302" t="str">
            <v>JAW</v>
          </cell>
          <cell r="IK1302">
            <v>0</v>
          </cell>
          <cell r="IL1302" t="str">
            <v>ARB</v>
          </cell>
          <cell r="IM1302">
            <v>0</v>
          </cell>
          <cell r="IN1302" t="str">
            <v>PKM</v>
          </cell>
          <cell r="IO1302">
            <v>0</v>
          </cell>
          <cell r="IP1302" t="str">
            <v>MAT-P</v>
          </cell>
          <cell r="IQ1302">
            <v>0</v>
          </cell>
          <cell r="IR1302" t="str">
            <v>BIO-P</v>
          </cell>
          <cell r="IS1302">
            <v>0</v>
          </cell>
          <cell r="IT1302" t="str">
            <v>FIS-P</v>
          </cell>
          <cell r="IU1302">
            <v>0</v>
          </cell>
          <cell r="IV1302" t="str">
            <v>KIM-P</v>
          </cell>
          <cell r="IW1302">
            <v>0</v>
          </cell>
          <cell r="IX1302" t="str">
            <v>EKO-L</v>
          </cell>
          <cell r="IY1302">
            <v>0</v>
          </cell>
          <cell r="JA1302">
            <v>0</v>
          </cell>
        </row>
        <row r="1303">
          <cell r="AB1303" t="str">
            <v/>
          </cell>
          <cell r="AC1303">
            <v>2</v>
          </cell>
          <cell r="AI1303" t="str">
            <v/>
          </cell>
          <cell r="AJ1303">
            <v>0</v>
          </cell>
          <cell r="AK1303">
            <v>83.25</v>
          </cell>
          <cell r="AL1303">
            <v>84.5</v>
          </cell>
          <cell r="AM1303">
            <v>88</v>
          </cell>
          <cell r="AN1303">
            <v>80</v>
          </cell>
          <cell r="AO1303" t="str">
            <v/>
          </cell>
          <cell r="AP1303">
            <v>0</v>
          </cell>
          <cell r="AQ1303">
            <v>85</v>
          </cell>
          <cell r="AR1303">
            <v>0</v>
          </cell>
          <cell r="AS1303">
            <v>78.5</v>
          </cell>
          <cell r="AT1303">
            <v>81</v>
          </cell>
          <cell r="AU1303" t="str">
            <v/>
          </cell>
          <cell r="AV1303">
            <v>0</v>
          </cell>
          <cell r="AW1303">
            <v>81.83</v>
          </cell>
          <cell r="AX1303">
            <v>84</v>
          </cell>
          <cell r="AY1303">
            <v>88</v>
          </cell>
          <cell r="AZ1303">
            <v>80</v>
          </cell>
          <cell r="BA1303" t="str">
            <v/>
          </cell>
          <cell r="BB1303">
            <v>0</v>
          </cell>
          <cell r="BC1303">
            <v>86.75</v>
          </cell>
          <cell r="BD1303">
            <v>84.5</v>
          </cell>
          <cell r="BE1303">
            <v>88</v>
          </cell>
          <cell r="BF1303">
            <v>82</v>
          </cell>
          <cell r="BG1303" t="str">
            <v/>
          </cell>
          <cell r="BH1303">
            <v>0</v>
          </cell>
          <cell r="BI1303">
            <v>84.33</v>
          </cell>
          <cell r="BJ1303">
            <v>80</v>
          </cell>
          <cell r="BK1303">
            <v>77.75</v>
          </cell>
          <cell r="BL1303">
            <v>78</v>
          </cell>
          <cell r="BM1303" t="str">
            <v/>
          </cell>
          <cell r="BN1303">
            <v>0</v>
          </cell>
          <cell r="BO1303">
            <v>81.13</v>
          </cell>
          <cell r="BP1303">
            <v>78.25</v>
          </cell>
          <cell r="BQ1303">
            <v>77.75</v>
          </cell>
          <cell r="BR1303">
            <v>85</v>
          </cell>
          <cell r="BS1303" t="str">
            <v/>
          </cell>
          <cell r="BT1303">
            <v>0</v>
          </cell>
          <cell r="BU1303">
            <v>86.5</v>
          </cell>
          <cell r="BV1303">
            <v>84.25</v>
          </cell>
          <cell r="BW1303">
            <v>88.5</v>
          </cell>
          <cell r="BX1303">
            <v>88</v>
          </cell>
          <cell r="BY1303" t="str">
            <v/>
          </cell>
          <cell r="BZ1303">
            <v>0</v>
          </cell>
          <cell r="CA1303">
            <v>86.78</v>
          </cell>
          <cell r="CB1303">
            <v>81.75</v>
          </cell>
          <cell r="CC1303">
            <v>81</v>
          </cell>
          <cell r="CD1303">
            <v>82</v>
          </cell>
          <cell r="CE1303" t="str">
            <v/>
          </cell>
          <cell r="CF1303">
            <v>0</v>
          </cell>
          <cell r="CG1303">
            <v>86.25</v>
          </cell>
          <cell r="CH1303">
            <v>76.25</v>
          </cell>
          <cell r="CI1303">
            <v>78</v>
          </cell>
          <cell r="CJ1303">
            <v>82</v>
          </cell>
          <cell r="CK1303" t="str">
            <v/>
          </cell>
          <cell r="CL1303">
            <v>0</v>
          </cell>
          <cell r="CM1303">
            <v>76.17</v>
          </cell>
          <cell r="CN1303">
            <v>83.5</v>
          </cell>
          <cell r="CO1303">
            <v>80</v>
          </cell>
          <cell r="CP1303">
            <v>78</v>
          </cell>
          <cell r="CQ1303" t="str">
            <v/>
          </cell>
          <cell r="CR1303">
            <v>0</v>
          </cell>
          <cell r="CS1303">
            <v>82.08</v>
          </cell>
          <cell r="CT1303">
            <v>89.75</v>
          </cell>
          <cell r="CU1303">
            <v>86.5</v>
          </cell>
          <cell r="CV1303">
            <v>83</v>
          </cell>
          <cell r="CW1303" t="str">
            <v/>
          </cell>
          <cell r="CX1303">
            <v>0</v>
          </cell>
          <cell r="CY1303">
            <v>82.44</v>
          </cell>
          <cell r="CZ1303">
            <v>83.75</v>
          </cell>
          <cell r="DA1303">
            <v>76.75</v>
          </cell>
          <cell r="DB1303">
            <v>83</v>
          </cell>
          <cell r="DC1303" t="str">
            <v/>
          </cell>
          <cell r="DD1303">
            <v>0</v>
          </cell>
          <cell r="DE1303">
            <v>91</v>
          </cell>
          <cell r="DF1303">
            <v>81</v>
          </cell>
          <cell r="DG1303">
            <v>81.75</v>
          </cell>
          <cell r="DH1303">
            <v>88</v>
          </cell>
          <cell r="DI1303" t="str">
            <v/>
          </cell>
          <cell r="DJ1303">
            <v>0</v>
          </cell>
          <cell r="DK1303">
            <v>0</v>
          </cell>
          <cell r="DL1303">
            <v>0</v>
          </cell>
          <cell r="DM1303">
            <v>0</v>
          </cell>
          <cell r="DN1303">
            <v>85</v>
          </cell>
          <cell r="DO1303" t="str">
            <v/>
          </cell>
          <cell r="DP1303">
            <v>0</v>
          </cell>
          <cell r="DQ1303">
            <v>89</v>
          </cell>
          <cell r="DR1303">
            <v>85.5</v>
          </cell>
          <cell r="DS1303">
            <v>91.5</v>
          </cell>
          <cell r="DT1303">
            <v>82</v>
          </cell>
          <cell r="DU1303" t="str">
            <v/>
          </cell>
          <cell r="DV1303">
            <v>0</v>
          </cell>
          <cell r="DW1303">
            <v>91</v>
          </cell>
          <cell r="DX1303">
            <v>86.75</v>
          </cell>
          <cell r="DY1303">
            <v>79.75</v>
          </cell>
          <cell r="DZ1303">
            <v>85</v>
          </cell>
          <cell r="EA1303" t="str">
            <v/>
          </cell>
          <cell r="EB1303">
            <v>0</v>
          </cell>
          <cell r="EC1303">
            <v>79.78</v>
          </cell>
          <cell r="ED1303">
            <v>78.25</v>
          </cell>
          <cell r="EE1303">
            <v>84.25</v>
          </cell>
          <cell r="EF1303">
            <v>77</v>
          </cell>
          <cell r="EG1303" t="str">
            <v/>
          </cell>
          <cell r="EH1303">
            <v>0</v>
          </cell>
          <cell r="EI1303">
            <v>78.5</v>
          </cell>
          <cell r="EJ1303">
            <v>74.75</v>
          </cell>
          <cell r="EK1303">
            <v>74.5</v>
          </cell>
          <cell r="EL1303">
            <v>76</v>
          </cell>
          <cell r="EM1303" t="str">
            <v/>
          </cell>
          <cell r="EN1303">
            <v>0</v>
          </cell>
          <cell r="EO1303">
            <v>78.5</v>
          </cell>
          <cell r="EP1303">
            <v>74.75</v>
          </cell>
          <cell r="EQ1303">
            <v>74.5</v>
          </cell>
          <cell r="ER1303">
            <v>76</v>
          </cell>
          <cell r="ES1303" t="str">
            <v/>
          </cell>
          <cell r="ET1303">
            <v>0</v>
          </cell>
          <cell r="EU1303">
            <v>78.5</v>
          </cell>
          <cell r="EV1303">
            <v>74.75</v>
          </cell>
          <cell r="EW1303">
            <v>74.5</v>
          </cell>
          <cell r="EX1303">
            <v>76</v>
          </cell>
          <cell r="EY1303" t="str">
            <v/>
          </cell>
          <cell r="EZ1303">
            <v>0</v>
          </cell>
          <cell r="FA1303">
            <v>79.33</v>
          </cell>
          <cell r="FB1303">
            <v>71.25</v>
          </cell>
          <cell r="FC1303">
            <v>79</v>
          </cell>
          <cell r="FD1303">
            <v>72</v>
          </cell>
          <cell r="FE1303" t="str">
            <v/>
          </cell>
          <cell r="FF1303">
            <v>0</v>
          </cell>
          <cell r="FG1303">
            <v>79.33</v>
          </cell>
          <cell r="FH1303">
            <v>71.25</v>
          </cell>
          <cell r="FI1303">
            <v>79</v>
          </cell>
          <cell r="FJ1303">
            <v>72</v>
          </cell>
          <cell r="FK1303" t="str">
            <v/>
          </cell>
          <cell r="FL1303">
            <v>0</v>
          </cell>
          <cell r="FM1303">
            <v>79.33</v>
          </cell>
          <cell r="FN1303">
            <v>71.25</v>
          </cell>
          <cell r="FO1303">
            <v>79</v>
          </cell>
          <cell r="FP1303">
            <v>72</v>
          </cell>
          <cell r="FQ1303" t="str">
            <v/>
          </cell>
          <cell r="FR1303">
            <v>0</v>
          </cell>
          <cell r="FS1303">
            <v>79.33</v>
          </cell>
          <cell r="FT1303">
            <v>71.25</v>
          </cell>
          <cell r="FU1303">
            <v>79</v>
          </cell>
          <cell r="FV1303">
            <v>72</v>
          </cell>
          <cell r="FW1303" t="str">
            <v/>
          </cell>
          <cell r="FX1303">
            <v>0</v>
          </cell>
          <cell r="FY1303">
            <v>79.33</v>
          </cell>
          <cell r="FZ1303">
            <v>71.25</v>
          </cell>
          <cell r="GA1303">
            <v>79</v>
          </cell>
          <cell r="GB1303">
            <v>72</v>
          </cell>
          <cell r="GC1303" t="str">
            <v/>
          </cell>
          <cell r="GD1303">
            <v>0</v>
          </cell>
          <cell r="GE1303">
            <v>79.33</v>
          </cell>
          <cell r="GF1303">
            <v>71.25</v>
          </cell>
          <cell r="GG1303">
            <v>79</v>
          </cell>
          <cell r="GH1303">
            <v>72</v>
          </cell>
          <cell r="GI1303" t="str">
            <v/>
          </cell>
          <cell r="GJ1303">
            <v>0</v>
          </cell>
          <cell r="GK1303">
            <v>79.33</v>
          </cell>
          <cell r="GL1303">
            <v>71.25</v>
          </cell>
          <cell r="GM1303">
            <v>79</v>
          </cell>
          <cell r="GN1303">
            <v>72</v>
          </cell>
          <cell r="GO1303" t="str">
            <v/>
          </cell>
          <cell r="GP1303">
            <v>0</v>
          </cell>
          <cell r="GQ1303">
            <v>79.33</v>
          </cell>
          <cell r="GR1303">
            <v>71.25</v>
          </cell>
          <cell r="GS1303">
            <v>79</v>
          </cell>
          <cell r="GT1303">
            <v>72</v>
          </cell>
          <cell r="GU1303" t="str">
            <v/>
          </cell>
          <cell r="GV1303">
            <v>0</v>
          </cell>
          <cell r="GW1303">
            <v>81.92</v>
          </cell>
          <cell r="GX1303">
            <v>78.75</v>
          </cell>
          <cell r="GY1303">
            <v>70</v>
          </cell>
          <cell r="GZ1303">
            <v>78</v>
          </cell>
          <cell r="HA1303" t="str">
            <v>EKO-L</v>
          </cell>
          <cell r="HB1303">
            <v>0</v>
          </cell>
          <cell r="HC1303">
            <v>83.83</v>
          </cell>
          <cell r="HD1303">
            <v>75.75</v>
          </cell>
          <cell r="HE1303">
            <v>77.5</v>
          </cell>
          <cell r="HF1303">
            <v>79</v>
          </cell>
          <cell r="HH1303">
            <v>0</v>
          </cell>
          <cell r="HM1303" t="str">
            <v/>
          </cell>
          <cell r="HN1303" t="str">
            <v/>
          </cell>
          <cell r="HS1303">
            <v>0</v>
          </cell>
          <cell r="HT1303" t="str">
            <v>PKN</v>
          </cell>
          <cell r="HU1303">
            <v>0</v>
          </cell>
          <cell r="HV1303" t="str">
            <v>IND</v>
          </cell>
          <cell r="HW1303">
            <v>0</v>
          </cell>
          <cell r="HX1303" t="str">
            <v>MAT-W</v>
          </cell>
          <cell r="HY1303">
            <v>0</v>
          </cell>
          <cell r="HZ1303" t="str">
            <v>SEJ-W</v>
          </cell>
          <cell r="IA1303">
            <v>0</v>
          </cell>
          <cell r="IB1303" t="str">
            <v>IGR-W</v>
          </cell>
          <cell r="IC1303">
            <v>0</v>
          </cell>
          <cell r="ID1303" t="str">
            <v>SBO</v>
          </cell>
          <cell r="IE1303">
            <v>0</v>
          </cell>
          <cell r="IF1303" t="str">
            <v>PJO</v>
          </cell>
          <cell r="IG1303">
            <v>0</v>
          </cell>
          <cell r="IH1303" t="str">
            <v>PRA</v>
          </cell>
          <cell r="II1303">
            <v>0</v>
          </cell>
          <cell r="IJ1303" t="str">
            <v>JAW</v>
          </cell>
          <cell r="IK1303">
            <v>0</v>
          </cell>
          <cell r="IL1303" t="str">
            <v>ARB</v>
          </cell>
          <cell r="IM1303">
            <v>0</v>
          </cell>
          <cell r="IN1303" t="str">
            <v>PKM</v>
          </cell>
          <cell r="IO1303">
            <v>0</v>
          </cell>
          <cell r="IP1303" t="str">
            <v>MAT-P</v>
          </cell>
          <cell r="IQ1303">
            <v>0</v>
          </cell>
          <cell r="IR1303" t="str">
            <v>BIO-P</v>
          </cell>
          <cell r="IS1303">
            <v>0</v>
          </cell>
          <cell r="IT1303" t="str">
            <v>FIS-P</v>
          </cell>
          <cell r="IU1303">
            <v>0</v>
          </cell>
          <cell r="IV1303" t="str">
            <v>KIM-P</v>
          </cell>
          <cell r="IW1303">
            <v>0</v>
          </cell>
          <cell r="IX1303" t="str">
            <v>EKO-L</v>
          </cell>
          <cell r="IY1303">
            <v>0</v>
          </cell>
          <cell r="JA1303">
            <v>0</v>
          </cell>
        </row>
        <row r="1304">
          <cell r="AB1304" t="str">
            <v/>
          </cell>
          <cell r="AC1304">
            <v>3</v>
          </cell>
          <cell r="AI1304" t="str">
            <v/>
          </cell>
          <cell r="AJ1304">
            <v>0</v>
          </cell>
          <cell r="AK1304">
            <v>83.25</v>
          </cell>
          <cell r="AL1304">
            <v>84.5</v>
          </cell>
          <cell r="AM1304">
            <v>88</v>
          </cell>
          <cell r="AN1304">
            <v>80</v>
          </cell>
          <cell r="AO1304" t="str">
            <v/>
          </cell>
          <cell r="AP1304">
            <v>0</v>
          </cell>
          <cell r="AQ1304">
            <v>85</v>
          </cell>
          <cell r="AR1304">
            <v>0</v>
          </cell>
          <cell r="AS1304">
            <v>78.5</v>
          </cell>
          <cell r="AT1304">
            <v>81</v>
          </cell>
          <cell r="AU1304" t="str">
            <v/>
          </cell>
          <cell r="AV1304">
            <v>0</v>
          </cell>
          <cell r="AW1304">
            <v>81.83</v>
          </cell>
          <cell r="AX1304">
            <v>84</v>
          </cell>
          <cell r="AY1304">
            <v>88</v>
          </cell>
          <cell r="AZ1304">
            <v>80</v>
          </cell>
          <cell r="BA1304" t="str">
            <v/>
          </cell>
          <cell r="BB1304">
            <v>0</v>
          </cell>
          <cell r="BC1304">
            <v>86.75</v>
          </cell>
          <cell r="BD1304">
            <v>84.5</v>
          </cell>
          <cell r="BE1304">
            <v>88</v>
          </cell>
          <cell r="BF1304">
            <v>82</v>
          </cell>
          <cell r="BG1304" t="str">
            <v/>
          </cell>
          <cell r="BH1304">
            <v>0</v>
          </cell>
          <cell r="BI1304">
            <v>84.33</v>
          </cell>
          <cell r="BJ1304">
            <v>80</v>
          </cell>
          <cell r="BK1304">
            <v>77.75</v>
          </cell>
          <cell r="BL1304">
            <v>78</v>
          </cell>
          <cell r="BM1304" t="str">
            <v/>
          </cell>
          <cell r="BN1304">
            <v>0</v>
          </cell>
          <cell r="BO1304">
            <v>81.13</v>
          </cell>
          <cell r="BP1304">
            <v>78.25</v>
          </cell>
          <cell r="BQ1304">
            <v>77.75</v>
          </cell>
          <cell r="BR1304">
            <v>85</v>
          </cell>
          <cell r="BS1304" t="str">
            <v/>
          </cell>
          <cell r="BT1304">
            <v>0</v>
          </cell>
          <cell r="BU1304">
            <v>86.5</v>
          </cell>
          <cell r="BV1304">
            <v>84.25</v>
          </cell>
          <cell r="BW1304">
            <v>88.5</v>
          </cell>
          <cell r="BX1304">
            <v>88</v>
          </cell>
          <cell r="BY1304" t="str">
            <v/>
          </cell>
          <cell r="BZ1304">
            <v>0</v>
          </cell>
          <cell r="CA1304">
            <v>86.78</v>
          </cell>
          <cell r="CB1304">
            <v>81.75</v>
          </cell>
          <cell r="CC1304">
            <v>81</v>
          </cell>
          <cell r="CD1304">
            <v>82</v>
          </cell>
          <cell r="CE1304" t="str">
            <v/>
          </cell>
          <cell r="CF1304">
            <v>0</v>
          </cell>
          <cell r="CG1304">
            <v>86.25</v>
          </cell>
          <cell r="CH1304">
            <v>76.25</v>
          </cell>
          <cell r="CI1304">
            <v>78</v>
          </cell>
          <cell r="CJ1304">
            <v>82</v>
          </cell>
          <cell r="CK1304" t="str">
            <v/>
          </cell>
          <cell r="CL1304">
            <v>0</v>
          </cell>
          <cell r="CM1304">
            <v>76.17</v>
          </cell>
          <cell r="CN1304">
            <v>83.5</v>
          </cell>
          <cell r="CO1304">
            <v>80</v>
          </cell>
          <cell r="CP1304">
            <v>78</v>
          </cell>
          <cell r="CQ1304" t="str">
            <v/>
          </cell>
          <cell r="CR1304">
            <v>0</v>
          </cell>
          <cell r="CS1304">
            <v>82.08</v>
          </cell>
          <cell r="CT1304">
            <v>89.75</v>
          </cell>
          <cell r="CU1304">
            <v>86.5</v>
          </cell>
          <cell r="CV1304">
            <v>83</v>
          </cell>
          <cell r="CW1304" t="str">
            <v/>
          </cell>
          <cell r="CX1304">
            <v>0</v>
          </cell>
          <cell r="CY1304">
            <v>82.44</v>
          </cell>
          <cell r="CZ1304">
            <v>83.75</v>
          </cell>
          <cell r="DA1304">
            <v>76.75</v>
          </cell>
          <cell r="DB1304">
            <v>83</v>
          </cell>
          <cell r="DC1304" t="str">
            <v/>
          </cell>
          <cell r="DD1304">
            <v>0</v>
          </cell>
          <cell r="DE1304">
            <v>91</v>
          </cell>
          <cell r="DF1304">
            <v>81</v>
          </cell>
          <cell r="DG1304">
            <v>81.75</v>
          </cell>
          <cell r="DH1304">
            <v>88</v>
          </cell>
          <cell r="DI1304" t="str">
            <v/>
          </cell>
          <cell r="DJ1304">
            <v>0</v>
          </cell>
          <cell r="DK1304">
            <v>0</v>
          </cell>
          <cell r="DL1304">
            <v>0</v>
          </cell>
          <cell r="DM1304">
            <v>0</v>
          </cell>
          <cell r="DN1304">
            <v>85</v>
          </cell>
          <cell r="DO1304" t="str">
            <v/>
          </cell>
          <cell r="DP1304">
            <v>0</v>
          </cell>
          <cell r="DQ1304">
            <v>89</v>
          </cell>
          <cell r="DR1304">
            <v>85.5</v>
          </cell>
          <cell r="DS1304">
            <v>91.5</v>
          </cell>
          <cell r="DT1304">
            <v>82</v>
          </cell>
          <cell r="DU1304" t="str">
            <v/>
          </cell>
          <cell r="DV1304">
            <v>0</v>
          </cell>
          <cell r="DW1304">
            <v>91</v>
          </cell>
          <cell r="DX1304">
            <v>86.75</v>
          </cell>
          <cell r="DY1304">
            <v>79.75</v>
          </cell>
          <cell r="DZ1304">
            <v>85</v>
          </cell>
          <cell r="EA1304" t="str">
            <v/>
          </cell>
          <cell r="EB1304">
            <v>0</v>
          </cell>
          <cell r="EC1304">
            <v>79.78</v>
          </cell>
          <cell r="ED1304">
            <v>78.25</v>
          </cell>
          <cell r="EE1304">
            <v>84.25</v>
          </cell>
          <cell r="EF1304">
            <v>77</v>
          </cell>
          <cell r="EG1304" t="str">
            <v/>
          </cell>
          <cell r="EH1304">
            <v>0</v>
          </cell>
          <cell r="EI1304">
            <v>78.5</v>
          </cell>
          <cell r="EJ1304">
            <v>74.75</v>
          </cell>
          <cell r="EK1304">
            <v>74.5</v>
          </cell>
          <cell r="EL1304">
            <v>76</v>
          </cell>
          <cell r="EM1304" t="str">
            <v/>
          </cell>
          <cell r="EN1304">
            <v>0</v>
          </cell>
          <cell r="EO1304">
            <v>78.5</v>
          </cell>
          <cell r="EP1304">
            <v>74.75</v>
          </cell>
          <cell r="EQ1304">
            <v>74.5</v>
          </cell>
          <cell r="ER1304">
            <v>76</v>
          </cell>
          <cell r="ES1304" t="str">
            <v/>
          </cell>
          <cell r="ET1304">
            <v>0</v>
          </cell>
          <cell r="EU1304">
            <v>78.5</v>
          </cell>
          <cell r="EV1304">
            <v>74.75</v>
          </cell>
          <cell r="EW1304">
            <v>74.5</v>
          </cell>
          <cell r="EX1304">
            <v>76</v>
          </cell>
          <cell r="EY1304" t="str">
            <v/>
          </cell>
          <cell r="EZ1304">
            <v>0</v>
          </cell>
          <cell r="FA1304">
            <v>79.33</v>
          </cell>
          <cell r="FB1304">
            <v>71.25</v>
          </cell>
          <cell r="FC1304">
            <v>79</v>
          </cell>
          <cell r="FD1304">
            <v>72</v>
          </cell>
          <cell r="FE1304" t="str">
            <v/>
          </cell>
          <cell r="FF1304">
            <v>0</v>
          </cell>
          <cell r="FG1304">
            <v>79.33</v>
          </cell>
          <cell r="FH1304">
            <v>71.25</v>
          </cell>
          <cell r="FI1304">
            <v>79</v>
          </cell>
          <cell r="FJ1304">
            <v>72</v>
          </cell>
          <cell r="FK1304" t="str">
            <v/>
          </cell>
          <cell r="FL1304">
            <v>0</v>
          </cell>
          <cell r="FM1304">
            <v>79.33</v>
          </cell>
          <cell r="FN1304">
            <v>71.25</v>
          </cell>
          <cell r="FO1304">
            <v>79</v>
          </cell>
          <cell r="FP1304">
            <v>72</v>
          </cell>
          <cell r="FQ1304" t="str">
            <v/>
          </cell>
          <cell r="FR1304">
            <v>0</v>
          </cell>
          <cell r="FS1304">
            <v>79.33</v>
          </cell>
          <cell r="FT1304">
            <v>71.25</v>
          </cell>
          <cell r="FU1304">
            <v>79</v>
          </cell>
          <cell r="FV1304">
            <v>72</v>
          </cell>
          <cell r="FW1304" t="str">
            <v/>
          </cell>
          <cell r="FX1304">
            <v>0</v>
          </cell>
          <cell r="FY1304">
            <v>79.33</v>
          </cell>
          <cell r="FZ1304">
            <v>71.25</v>
          </cell>
          <cell r="GA1304">
            <v>79</v>
          </cell>
          <cell r="GB1304">
            <v>72</v>
          </cell>
          <cell r="GC1304" t="str">
            <v/>
          </cell>
          <cell r="GD1304">
            <v>0</v>
          </cell>
          <cell r="GE1304">
            <v>79.33</v>
          </cell>
          <cell r="GF1304">
            <v>71.25</v>
          </cell>
          <cell r="GG1304">
            <v>79</v>
          </cell>
          <cell r="GH1304">
            <v>72</v>
          </cell>
          <cell r="GI1304" t="str">
            <v/>
          </cell>
          <cell r="GJ1304">
            <v>0</v>
          </cell>
          <cell r="GK1304">
            <v>79.33</v>
          </cell>
          <cell r="GL1304">
            <v>71.25</v>
          </cell>
          <cell r="GM1304">
            <v>79</v>
          </cell>
          <cell r="GN1304">
            <v>72</v>
          </cell>
          <cell r="GO1304" t="str">
            <v/>
          </cell>
          <cell r="GP1304">
            <v>0</v>
          </cell>
          <cell r="GQ1304">
            <v>79.33</v>
          </cell>
          <cell r="GR1304">
            <v>71.25</v>
          </cell>
          <cell r="GS1304">
            <v>79</v>
          </cell>
          <cell r="GT1304">
            <v>72</v>
          </cell>
          <cell r="GU1304" t="str">
            <v/>
          </cell>
          <cell r="GV1304">
            <v>0</v>
          </cell>
          <cell r="GW1304">
            <v>81.92</v>
          </cell>
          <cell r="GX1304">
            <v>78.75</v>
          </cell>
          <cell r="GY1304">
            <v>70</v>
          </cell>
          <cell r="GZ1304">
            <v>78</v>
          </cell>
          <cell r="HA1304" t="str">
            <v>EKO-L</v>
          </cell>
          <cell r="HB1304">
            <v>0</v>
          </cell>
          <cell r="HC1304">
            <v>83.83</v>
          </cell>
          <cell r="HD1304">
            <v>75.75</v>
          </cell>
          <cell r="HE1304">
            <v>77.5</v>
          </cell>
          <cell r="HF1304">
            <v>79</v>
          </cell>
          <cell r="HH1304">
            <v>0</v>
          </cell>
          <cell r="HM1304" t="str">
            <v/>
          </cell>
          <cell r="HN1304" t="str">
            <v/>
          </cell>
          <cell r="HS1304">
            <v>0</v>
          </cell>
          <cell r="HT1304" t="str">
            <v>PKN</v>
          </cell>
          <cell r="HU1304">
            <v>0</v>
          </cell>
          <cell r="HV1304" t="str">
            <v>IND</v>
          </cell>
          <cell r="HW1304">
            <v>0</v>
          </cell>
          <cell r="HX1304" t="str">
            <v>MAT-W</v>
          </cell>
          <cell r="HY1304">
            <v>0</v>
          </cell>
          <cell r="HZ1304" t="str">
            <v>SEJ-W</v>
          </cell>
          <cell r="IA1304">
            <v>0</v>
          </cell>
          <cell r="IB1304" t="str">
            <v>IGR-W</v>
          </cell>
          <cell r="IC1304">
            <v>0</v>
          </cell>
          <cell r="ID1304" t="str">
            <v>SBO</v>
          </cell>
          <cell r="IE1304">
            <v>0</v>
          </cell>
          <cell r="IF1304" t="str">
            <v>PJO</v>
          </cell>
          <cell r="IG1304">
            <v>0</v>
          </cell>
          <cell r="IH1304" t="str">
            <v>PRA</v>
          </cell>
          <cell r="II1304">
            <v>0</v>
          </cell>
          <cell r="IJ1304" t="str">
            <v>JAW</v>
          </cell>
          <cell r="IK1304">
            <v>0</v>
          </cell>
          <cell r="IL1304" t="str">
            <v>ARB</v>
          </cell>
          <cell r="IM1304">
            <v>0</v>
          </cell>
          <cell r="IN1304" t="str">
            <v>PKM</v>
          </cell>
          <cell r="IO1304">
            <v>0</v>
          </cell>
          <cell r="IP1304" t="str">
            <v>MAT-P</v>
          </cell>
          <cell r="IQ1304">
            <v>0</v>
          </cell>
          <cell r="IR1304" t="str">
            <v>BIO-P</v>
          </cell>
          <cell r="IS1304">
            <v>0</v>
          </cell>
          <cell r="IT1304" t="str">
            <v>FIS-P</v>
          </cell>
          <cell r="IU1304">
            <v>0</v>
          </cell>
          <cell r="IV1304" t="str">
            <v>KIM-P</v>
          </cell>
          <cell r="IW1304">
            <v>0</v>
          </cell>
          <cell r="IX1304" t="str">
            <v>EKO-L</v>
          </cell>
          <cell r="IY1304">
            <v>0</v>
          </cell>
          <cell r="JA1304">
            <v>0</v>
          </cell>
        </row>
        <row r="1305">
          <cell r="AB1305" t="str">
            <v/>
          </cell>
          <cell r="AC1305">
            <v>4</v>
          </cell>
          <cell r="AI1305" t="str">
            <v/>
          </cell>
          <cell r="AJ1305">
            <v>0</v>
          </cell>
          <cell r="AK1305">
            <v>83.25</v>
          </cell>
          <cell r="AL1305">
            <v>84.5</v>
          </cell>
          <cell r="AM1305">
            <v>88</v>
          </cell>
          <cell r="AN1305">
            <v>80</v>
          </cell>
          <cell r="AO1305" t="str">
            <v/>
          </cell>
          <cell r="AP1305">
            <v>0</v>
          </cell>
          <cell r="AQ1305">
            <v>85</v>
          </cell>
          <cell r="AR1305">
            <v>0</v>
          </cell>
          <cell r="AS1305">
            <v>78.5</v>
          </cell>
          <cell r="AT1305">
            <v>81</v>
          </cell>
          <cell r="AU1305" t="str">
            <v/>
          </cell>
          <cell r="AV1305">
            <v>0</v>
          </cell>
          <cell r="AW1305">
            <v>81.83</v>
          </cell>
          <cell r="AX1305">
            <v>84</v>
          </cell>
          <cell r="AY1305">
            <v>88</v>
          </cell>
          <cell r="AZ1305">
            <v>80</v>
          </cell>
          <cell r="BA1305" t="str">
            <v/>
          </cell>
          <cell r="BB1305">
            <v>0</v>
          </cell>
          <cell r="BC1305">
            <v>86.75</v>
          </cell>
          <cell r="BD1305">
            <v>84.5</v>
          </cell>
          <cell r="BE1305">
            <v>88</v>
          </cell>
          <cell r="BF1305">
            <v>82</v>
          </cell>
          <cell r="BG1305" t="str">
            <v/>
          </cell>
          <cell r="BH1305">
            <v>0</v>
          </cell>
          <cell r="BI1305">
            <v>84.33</v>
          </cell>
          <cell r="BJ1305">
            <v>80</v>
          </cell>
          <cell r="BK1305">
            <v>77.75</v>
          </cell>
          <cell r="BL1305">
            <v>78</v>
          </cell>
          <cell r="BM1305" t="str">
            <v/>
          </cell>
          <cell r="BN1305">
            <v>0</v>
          </cell>
          <cell r="BO1305">
            <v>81.13</v>
          </cell>
          <cell r="BP1305">
            <v>78.25</v>
          </cell>
          <cell r="BQ1305">
            <v>77.75</v>
          </cell>
          <cell r="BR1305">
            <v>85</v>
          </cell>
          <cell r="BS1305" t="str">
            <v/>
          </cell>
          <cell r="BT1305">
            <v>0</v>
          </cell>
          <cell r="BU1305">
            <v>86.5</v>
          </cell>
          <cell r="BV1305">
            <v>84.25</v>
          </cell>
          <cell r="BW1305">
            <v>88.5</v>
          </cell>
          <cell r="BX1305">
            <v>88</v>
          </cell>
          <cell r="BY1305" t="str">
            <v/>
          </cell>
          <cell r="BZ1305">
            <v>0</v>
          </cell>
          <cell r="CA1305">
            <v>86.78</v>
          </cell>
          <cell r="CB1305">
            <v>81.75</v>
          </cell>
          <cell r="CC1305">
            <v>81</v>
          </cell>
          <cell r="CD1305">
            <v>82</v>
          </cell>
          <cell r="CE1305" t="str">
            <v/>
          </cell>
          <cell r="CF1305">
            <v>0</v>
          </cell>
          <cell r="CG1305">
            <v>86.25</v>
          </cell>
          <cell r="CH1305">
            <v>76.25</v>
          </cell>
          <cell r="CI1305">
            <v>78</v>
          </cell>
          <cell r="CJ1305">
            <v>82</v>
          </cell>
          <cell r="CK1305" t="str">
            <v/>
          </cell>
          <cell r="CL1305">
            <v>0</v>
          </cell>
          <cell r="CM1305">
            <v>76.17</v>
          </cell>
          <cell r="CN1305">
            <v>83.5</v>
          </cell>
          <cell r="CO1305">
            <v>80</v>
          </cell>
          <cell r="CP1305">
            <v>78</v>
          </cell>
          <cell r="CQ1305" t="str">
            <v/>
          </cell>
          <cell r="CR1305">
            <v>0</v>
          </cell>
          <cell r="CS1305">
            <v>82.08</v>
          </cell>
          <cell r="CT1305">
            <v>89.75</v>
          </cell>
          <cell r="CU1305">
            <v>86.5</v>
          </cell>
          <cell r="CV1305">
            <v>83</v>
          </cell>
          <cell r="CW1305" t="str">
            <v/>
          </cell>
          <cell r="CX1305">
            <v>0</v>
          </cell>
          <cell r="CY1305">
            <v>82.44</v>
          </cell>
          <cell r="CZ1305">
            <v>83.75</v>
          </cell>
          <cell r="DA1305">
            <v>76.75</v>
          </cell>
          <cell r="DB1305">
            <v>83</v>
          </cell>
          <cell r="DC1305" t="str">
            <v/>
          </cell>
          <cell r="DD1305">
            <v>0</v>
          </cell>
          <cell r="DE1305">
            <v>91</v>
          </cell>
          <cell r="DF1305">
            <v>81</v>
          </cell>
          <cell r="DG1305">
            <v>81.75</v>
          </cell>
          <cell r="DH1305">
            <v>88</v>
          </cell>
          <cell r="DI1305" t="str">
            <v/>
          </cell>
          <cell r="DJ1305">
            <v>0</v>
          </cell>
          <cell r="DK1305">
            <v>0</v>
          </cell>
          <cell r="DL1305">
            <v>0</v>
          </cell>
          <cell r="DM1305">
            <v>0</v>
          </cell>
          <cell r="DN1305">
            <v>85</v>
          </cell>
          <cell r="DO1305" t="str">
            <v/>
          </cell>
          <cell r="DP1305">
            <v>0</v>
          </cell>
          <cell r="DQ1305">
            <v>89</v>
          </cell>
          <cell r="DR1305">
            <v>85.5</v>
          </cell>
          <cell r="DS1305">
            <v>91.5</v>
          </cell>
          <cell r="DT1305">
            <v>82</v>
          </cell>
          <cell r="DU1305" t="str">
            <v/>
          </cell>
          <cell r="DV1305">
            <v>0</v>
          </cell>
          <cell r="DW1305">
            <v>91</v>
          </cell>
          <cell r="DX1305">
            <v>86.75</v>
          </cell>
          <cell r="DY1305">
            <v>79.75</v>
          </cell>
          <cell r="DZ1305">
            <v>85</v>
          </cell>
          <cell r="EA1305" t="str">
            <v/>
          </cell>
          <cell r="EB1305">
            <v>0</v>
          </cell>
          <cell r="EC1305">
            <v>79.78</v>
          </cell>
          <cell r="ED1305">
            <v>78.25</v>
          </cell>
          <cell r="EE1305">
            <v>84.25</v>
          </cell>
          <cell r="EF1305">
            <v>77</v>
          </cell>
          <cell r="EG1305" t="str">
            <v/>
          </cell>
          <cell r="EH1305">
            <v>0</v>
          </cell>
          <cell r="EI1305">
            <v>78.5</v>
          </cell>
          <cell r="EJ1305">
            <v>74.75</v>
          </cell>
          <cell r="EK1305">
            <v>74.5</v>
          </cell>
          <cell r="EL1305">
            <v>76</v>
          </cell>
          <cell r="EM1305" t="str">
            <v/>
          </cell>
          <cell r="EN1305">
            <v>0</v>
          </cell>
          <cell r="EO1305">
            <v>78.5</v>
          </cell>
          <cell r="EP1305">
            <v>74.75</v>
          </cell>
          <cell r="EQ1305">
            <v>74.5</v>
          </cell>
          <cell r="ER1305">
            <v>76</v>
          </cell>
          <cell r="ES1305" t="str">
            <v/>
          </cell>
          <cell r="ET1305">
            <v>0</v>
          </cell>
          <cell r="EU1305">
            <v>78.5</v>
          </cell>
          <cell r="EV1305">
            <v>74.75</v>
          </cell>
          <cell r="EW1305">
            <v>74.5</v>
          </cell>
          <cell r="EX1305">
            <v>76</v>
          </cell>
          <cell r="EY1305" t="str">
            <v/>
          </cell>
          <cell r="EZ1305">
            <v>0</v>
          </cell>
          <cell r="FA1305">
            <v>79.33</v>
          </cell>
          <cell r="FB1305">
            <v>71.25</v>
          </cell>
          <cell r="FC1305">
            <v>79</v>
          </cell>
          <cell r="FD1305">
            <v>72</v>
          </cell>
          <cell r="FE1305" t="str">
            <v/>
          </cell>
          <cell r="FF1305">
            <v>0</v>
          </cell>
          <cell r="FG1305">
            <v>79.33</v>
          </cell>
          <cell r="FH1305">
            <v>71.25</v>
          </cell>
          <cell r="FI1305">
            <v>79</v>
          </cell>
          <cell r="FJ1305">
            <v>72</v>
          </cell>
          <cell r="FK1305" t="str">
            <v/>
          </cell>
          <cell r="FL1305">
            <v>0</v>
          </cell>
          <cell r="FM1305">
            <v>79.33</v>
          </cell>
          <cell r="FN1305">
            <v>71.25</v>
          </cell>
          <cell r="FO1305">
            <v>79</v>
          </cell>
          <cell r="FP1305">
            <v>72</v>
          </cell>
          <cell r="FQ1305" t="str">
            <v/>
          </cell>
          <cell r="FR1305">
            <v>0</v>
          </cell>
          <cell r="FS1305">
            <v>79.33</v>
          </cell>
          <cell r="FT1305">
            <v>71.25</v>
          </cell>
          <cell r="FU1305">
            <v>79</v>
          </cell>
          <cell r="FV1305">
            <v>72</v>
          </cell>
          <cell r="FW1305" t="str">
            <v/>
          </cell>
          <cell r="FX1305">
            <v>0</v>
          </cell>
          <cell r="FY1305">
            <v>79.33</v>
          </cell>
          <cell r="FZ1305">
            <v>71.25</v>
          </cell>
          <cell r="GA1305">
            <v>79</v>
          </cell>
          <cell r="GB1305">
            <v>72</v>
          </cell>
          <cell r="GC1305" t="str">
            <v/>
          </cell>
          <cell r="GD1305">
            <v>0</v>
          </cell>
          <cell r="GE1305">
            <v>79.33</v>
          </cell>
          <cell r="GF1305">
            <v>71.25</v>
          </cell>
          <cell r="GG1305">
            <v>79</v>
          </cell>
          <cell r="GH1305">
            <v>72</v>
          </cell>
          <cell r="GI1305" t="str">
            <v/>
          </cell>
          <cell r="GJ1305">
            <v>0</v>
          </cell>
          <cell r="GK1305">
            <v>79.33</v>
          </cell>
          <cell r="GL1305">
            <v>71.25</v>
          </cell>
          <cell r="GM1305">
            <v>79</v>
          </cell>
          <cell r="GN1305">
            <v>72</v>
          </cell>
          <cell r="GO1305" t="str">
            <v/>
          </cell>
          <cell r="GP1305">
            <v>0</v>
          </cell>
          <cell r="GQ1305">
            <v>79.33</v>
          </cell>
          <cell r="GR1305">
            <v>71.25</v>
          </cell>
          <cell r="GS1305">
            <v>79</v>
          </cell>
          <cell r="GT1305">
            <v>72</v>
          </cell>
          <cell r="GU1305" t="str">
            <v/>
          </cell>
          <cell r="GV1305">
            <v>0</v>
          </cell>
          <cell r="GW1305">
            <v>81.92</v>
          </cell>
          <cell r="GX1305">
            <v>78.75</v>
          </cell>
          <cell r="GY1305">
            <v>70</v>
          </cell>
          <cell r="GZ1305">
            <v>78</v>
          </cell>
          <cell r="HA1305" t="str">
            <v>EKO-L</v>
          </cell>
          <cell r="HB1305">
            <v>0</v>
          </cell>
          <cell r="HC1305">
            <v>83.83</v>
          </cell>
          <cell r="HD1305">
            <v>75.75</v>
          </cell>
          <cell r="HE1305">
            <v>77.5</v>
          </cell>
          <cell r="HF1305">
            <v>79</v>
          </cell>
          <cell r="HH1305">
            <v>0</v>
          </cell>
          <cell r="HM1305" t="str">
            <v/>
          </cell>
          <cell r="HN1305" t="str">
            <v/>
          </cell>
          <cell r="HS1305">
            <v>0</v>
          </cell>
          <cell r="HT1305" t="str">
            <v>PKN</v>
          </cell>
          <cell r="HU1305">
            <v>0</v>
          </cell>
          <cell r="HV1305" t="str">
            <v>IND</v>
          </cell>
          <cell r="HW1305">
            <v>0</v>
          </cell>
          <cell r="HX1305" t="str">
            <v>MAT-W</v>
          </cell>
          <cell r="HY1305">
            <v>0</v>
          </cell>
          <cell r="HZ1305" t="str">
            <v>SEJ-W</v>
          </cell>
          <cell r="IA1305">
            <v>0</v>
          </cell>
          <cell r="IB1305" t="str">
            <v>IGR-W</v>
          </cell>
          <cell r="IC1305">
            <v>0</v>
          </cell>
          <cell r="ID1305" t="str">
            <v>SBO</v>
          </cell>
          <cell r="IE1305">
            <v>0</v>
          </cell>
          <cell r="IF1305" t="str">
            <v>PJO</v>
          </cell>
          <cell r="IG1305">
            <v>0</v>
          </cell>
          <cell r="IH1305" t="str">
            <v>PRA</v>
          </cell>
          <cell r="II1305">
            <v>0</v>
          </cell>
          <cell r="IJ1305" t="str">
            <v>JAW</v>
          </cell>
          <cell r="IK1305">
            <v>0</v>
          </cell>
          <cell r="IL1305" t="str">
            <v>ARB</v>
          </cell>
          <cell r="IM1305">
            <v>0</v>
          </cell>
          <cell r="IN1305" t="str">
            <v>PKM</v>
          </cell>
          <cell r="IO1305">
            <v>0</v>
          </cell>
          <cell r="IP1305" t="str">
            <v>MAT-P</v>
          </cell>
          <cell r="IQ1305">
            <v>0</v>
          </cell>
          <cell r="IR1305" t="str">
            <v>BIO-P</v>
          </cell>
          <cell r="IS1305">
            <v>0</v>
          </cell>
          <cell r="IT1305" t="str">
            <v>FIS-P</v>
          </cell>
          <cell r="IU1305">
            <v>0</v>
          </cell>
          <cell r="IV1305" t="str">
            <v>KIM-P</v>
          </cell>
          <cell r="IW1305">
            <v>0</v>
          </cell>
          <cell r="IX1305" t="str">
            <v>EKO-L</v>
          </cell>
          <cell r="IY1305">
            <v>0</v>
          </cell>
          <cell r="JA1305">
            <v>0</v>
          </cell>
        </row>
        <row r="1306">
          <cell r="AB1306" t="str">
            <v/>
          </cell>
          <cell r="AC1306">
            <v>5</v>
          </cell>
          <cell r="AI1306" t="str">
            <v/>
          </cell>
          <cell r="AJ1306">
            <v>0</v>
          </cell>
          <cell r="AK1306">
            <v>83.25</v>
          </cell>
          <cell r="AL1306">
            <v>84.5</v>
          </cell>
          <cell r="AM1306">
            <v>88</v>
          </cell>
          <cell r="AN1306">
            <v>80</v>
          </cell>
          <cell r="AO1306" t="str">
            <v/>
          </cell>
          <cell r="AP1306">
            <v>0</v>
          </cell>
          <cell r="AQ1306">
            <v>85</v>
          </cell>
          <cell r="AR1306">
            <v>0</v>
          </cell>
          <cell r="AS1306">
            <v>78.5</v>
          </cell>
          <cell r="AT1306">
            <v>81</v>
          </cell>
          <cell r="AU1306" t="str">
            <v/>
          </cell>
          <cell r="AV1306">
            <v>0</v>
          </cell>
          <cell r="AW1306">
            <v>81.83</v>
          </cell>
          <cell r="AX1306">
            <v>84</v>
          </cell>
          <cell r="AY1306">
            <v>88</v>
          </cell>
          <cell r="AZ1306">
            <v>80</v>
          </cell>
          <cell r="BA1306" t="str">
            <v/>
          </cell>
          <cell r="BB1306">
            <v>0</v>
          </cell>
          <cell r="BC1306">
            <v>86.75</v>
          </cell>
          <cell r="BD1306">
            <v>84.5</v>
          </cell>
          <cell r="BE1306">
            <v>88</v>
          </cell>
          <cell r="BF1306">
            <v>82</v>
          </cell>
          <cell r="BG1306" t="str">
            <v/>
          </cell>
          <cell r="BH1306">
            <v>0</v>
          </cell>
          <cell r="BI1306">
            <v>84.33</v>
          </cell>
          <cell r="BJ1306">
            <v>80</v>
          </cell>
          <cell r="BK1306">
            <v>77.75</v>
          </cell>
          <cell r="BL1306">
            <v>78</v>
          </cell>
          <cell r="BM1306" t="str">
            <v/>
          </cell>
          <cell r="BN1306">
            <v>0</v>
          </cell>
          <cell r="BO1306">
            <v>81.13</v>
          </cell>
          <cell r="BP1306">
            <v>78.25</v>
          </cell>
          <cell r="BQ1306">
            <v>77.75</v>
          </cell>
          <cell r="BR1306">
            <v>85</v>
          </cell>
          <cell r="BS1306" t="str">
            <v/>
          </cell>
          <cell r="BT1306">
            <v>0</v>
          </cell>
          <cell r="BU1306">
            <v>86.5</v>
          </cell>
          <cell r="BV1306">
            <v>84.25</v>
          </cell>
          <cell r="BW1306">
            <v>88.5</v>
          </cell>
          <cell r="BX1306">
            <v>88</v>
          </cell>
          <cell r="BY1306" t="str">
            <v/>
          </cell>
          <cell r="BZ1306">
            <v>0</v>
          </cell>
          <cell r="CA1306">
            <v>86.78</v>
          </cell>
          <cell r="CB1306">
            <v>81.75</v>
          </cell>
          <cell r="CC1306">
            <v>81</v>
          </cell>
          <cell r="CD1306">
            <v>82</v>
          </cell>
          <cell r="CE1306" t="str">
            <v/>
          </cell>
          <cell r="CF1306">
            <v>0</v>
          </cell>
          <cell r="CG1306">
            <v>86.25</v>
          </cell>
          <cell r="CH1306">
            <v>76.25</v>
          </cell>
          <cell r="CI1306">
            <v>78</v>
          </cell>
          <cell r="CJ1306">
            <v>82</v>
          </cell>
          <cell r="CK1306" t="str">
            <v/>
          </cell>
          <cell r="CL1306">
            <v>0</v>
          </cell>
          <cell r="CM1306">
            <v>76.17</v>
          </cell>
          <cell r="CN1306">
            <v>83.5</v>
          </cell>
          <cell r="CO1306">
            <v>80</v>
          </cell>
          <cell r="CP1306">
            <v>78</v>
          </cell>
          <cell r="CQ1306" t="str">
            <v/>
          </cell>
          <cell r="CR1306">
            <v>0</v>
          </cell>
          <cell r="CS1306">
            <v>82.08</v>
          </cell>
          <cell r="CT1306">
            <v>89.75</v>
          </cell>
          <cell r="CU1306">
            <v>86.5</v>
          </cell>
          <cell r="CV1306">
            <v>83</v>
          </cell>
          <cell r="CW1306" t="str">
            <v/>
          </cell>
          <cell r="CX1306">
            <v>0</v>
          </cell>
          <cell r="CY1306">
            <v>82.44</v>
          </cell>
          <cell r="CZ1306">
            <v>83.75</v>
          </cell>
          <cell r="DA1306">
            <v>76.75</v>
          </cell>
          <cell r="DB1306">
            <v>83</v>
          </cell>
          <cell r="DC1306" t="str">
            <v/>
          </cell>
          <cell r="DD1306">
            <v>0</v>
          </cell>
          <cell r="DE1306">
            <v>91</v>
          </cell>
          <cell r="DF1306">
            <v>81</v>
          </cell>
          <cell r="DG1306">
            <v>81.75</v>
          </cell>
          <cell r="DH1306">
            <v>88</v>
          </cell>
          <cell r="DI1306" t="str">
            <v/>
          </cell>
          <cell r="DJ1306">
            <v>0</v>
          </cell>
          <cell r="DK1306">
            <v>0</v>
          </cell>
          <cell r="DL1306">
            <v>0</v>
          </cell>
          <cell r="DM1306">
            <v>0</v>
          </cell>
          <cell r="DN1306">
            <v>85</v>
          </cell>
          <cell r="DO1306" t="str">
            <v/>
          </cell>
          <cell r="DP1306">
            <v>0</v>
          </cell>
          <cell r="DQ1306">
            <v>89</v>
          </cell>
          <cell r="DR1306">
            <v>85.5</v>
          </cell>
          <cell r="DS1306">
            <v>91.5</v>
          </cell>
          <cell r="DT1306">
            <v>82</v>
          </cell>
          <cell r="DU1306" t="str">
            <v/>
          </cell>
          <cell r="DV1306">
            <v>0</v>
          </cell>
          <cell r="DW1306">
            <v>91</v>
          </cell>
          <cell r="DX1306">
            <v>86.75</v>
          </cell>
          <cell r="DY1306">
            <v>79.75</v>
          </cell>
          <cell r="DZ1306">
            <v>85</v>
          </cell>
          <cell r="EA1306" t="str">
            <v/>
          </cell>
          <cell r="EB1306">
            <v>0</v>
          </cell>
          <cell r="EC1306">
            <v>79.78</v>
          </cell>
          <cell r="ED1306">
            <v>78.25</v>
          </cell>
          <cell r="EE1306">
            <v>84.25</v>
          </cell>
          <cell r="EF1306">
            <v>77</v>
          </cell>
          <cell r="EG1306" t="str">
            <v/>
          </cell>
          <cell r="EH1306">
            <v>0</v>
          </cell>
          <cell r="EI1306">
            <v>78.5</v>
          </cell>
          <cell r="EJ1306">
            <v>74.75</v>
          </cell>
          <cell r="EK1306">
            <v>74.5</v>
          </cell>
          <cell r="EL1306">
            <v>76</v>
          </cell>
          <cell r="EM1306" t="str">
            <v/>
          </cell>
          <cell r="EN1306">
            <v>0</v>
          </cell>
          <cell r="EO1306">
            <v>78.5</v>
          </cell>
          <cell r="EP1306">
            <v>74.75</v>
          </cell>
          <cell r="EQ1306">
            <v>74.5</v>
          </cell>
          <cell r="ER1306">
            <v>76</v>
          </cell>
          <cell r="ES1306" t="str">
            <v/>
          </cell>
          <cell r="ET1306">
            <v>0</v>
          </cell>
          <cell r="EU1306">
            <v>78.5</v>
          </cell>
          <cell r="EV1306">
            <v>74.75</v>
          </cell>
          <cell r="EW1306">
            <v>74.5</v>
          </cell>
          <cell r="EX1306">
            <v>76</v>
          </cell>
          <cell r="EY1306" t="str">
            <v/>
          </cell>
          <cell r="EZ1306">
            <v>0</v>
          </cell>
          <cell r="FA1306">
            <v>79.33</v>
          </cell>
          <cell r="FB1306">
            <v>71.25</v>
          </cell>
          <cell r="FC1306">
            <v>79</v>
          </cell>
          <cell r="FD1306">
            <v>72</v>
          </cell>
          <cell r="FE1306" t="str">
            <v/>
          </cell>
          <cell r="FF1306">
            <v>0</v>
          </cell>
          <cell r="FG1306">
            <v>79.33</v>
          </cell>
          <cell r="FH1306">
            <v>71.25</v>
          </cell>
          <cell r="FI1306">
            <v>79</v>
          </cell>
          <cell r="FJ1306">
            <v>72</v>
          </cell>
          <cell r="FK1306" t="str">
            <v/>
          </cell>
          <cell r="FL1306">
            <v>0</v>
          </cell>
          <cell r="FM1306">
            <v>79.33</v>
          </cell>
          <cell r="FN1306">
            <v>71.25</v>
          </cell>
          <cell r="FO1306">
            <v>79</v>
          </cell>
          <cell r="FP1306">
            <v>72</v>
          </cell>
          <cell r="FQ1306" t="str">
            <v/>
          </cell>
          <cell r="FR1306">
            <v>0</v>
          </cell>
          <cell r="FS1306">
            <v>79.33</v>
          </cell>
          <cell r="FT1306">
            <v>71.25</v>
          </cell>
          <cell r="FU1306">
            <v>79</v>
          </cell>
          <cell r="FV1306">
            <v>72</v>
          </cell>
          <cell r="FW1306" t="str">
            <v/>
          </cell>
          <cell r="FX1306">
            <v>0</v>
          </cell>
          <cell r="FY1306">
            <v>79.33</v>
          </cell>
          <cell r="FZ1306">
            <v>71.25</v>
          </cell>
          <cell r="GA1306">
            <v>79</v>
          </cell>
          <cell r="GB1306">
            <v>72</v>
          </cell>
          <cell r="GC1306" t="str">
            <v/>
          </cell>
          <cell r="GD1306">
            <v>0</v>
          </cell>
          <cell r="GE1306">
            <v>79.33</v>
          </cell>
          <cell r="GF1306">
            <v>71.25</v>
          </cell>
          <cell r="GG1306">
            <v>79</v>
          </cell>
          <cell r="GH1306">
            <v>72</v>
          </cell>
          <cell r="GI1306" t="str">
            <v/>
          </cell>
          <cell r="GJ1306">
            <v>0</v>
          </cell>
          <cell r="GK1306">
            <v>79.33</v>
          </cell>
          <cell r="GL1306">
            <v>71.25</v>
          </cell>
          <cell r="GM1306">
            <v>79</v>
          </cell>
          <cell r="GN1306">
            <v>72</v>
          </cell>
          <cell r="GO1306" t="str">
            <v/>
          </cell>
          <cell r="GP1306">
            <v>0</v>
          </cell>
          <cell r="GQ1306">
            <v>79.33</v>
          </cell>
          <cell r="GR1306">
            <v>71.25</v>
          </cell>
          <cell r="GS1306">
            <v>79</v>
          </cell>
          <cell r="GT1306">
            <v>72</v>
          </cell>
          <cell r="GU1306" t="str">
            <v/>
          </cell>
          <cell r="GV1306">
            <v>0</v>
          </cell>
          <cell r="GW1306">
            <v>81.92</v>
          </cell>
          <cell r="GX1306">
            <v>78.75</v>
          </cell>
          <cell r="GY1306">
            <v>70</v>
          </cell>
          <cell r="GZ1306">
            <v>78</v>
          </cell>
          <cell r="HA1306" t="str">
            <v>EKO-L</v>
          </cell>
          <cell r="HB1306">
            <v>0</v>
          </cell>
          <cell r="HC1306">
            <v>83.83</v>
          </cell>
          <cell r="HD1306">
            <v>75.75</v>
          </cell>
          <cell r="HE1306">
            <v>77.5</v>
          </cell>
          <cell r="HF1306">
            <v>79</v>
          </cell>
          <cell r="HH1306">
            <v>0</v>
          </cell>
          <cell r="HM1306" t="str">
            <v/>
          </cell>
          <cell r="HN1306" t="str">
            <v/>
          </cell>
          <cell r="HS1306">
            <v>0</v>
          </cell>
          <cell r="HT1306" t="str">
            <v>PKN</v>
          </cell>
          <cell r="HU1306">
            <v>0</v>
          </cell>
          <cell r="HV1306" t="str">
            <v>IND</v>
          </cell>
          <cell r="HW1306">
            <v>0</v>
          </cell>
          <cell r="HX1306" t="str">
            <v>MAT-W</v>
          </cell>
          <cell r="HY1306">
            <v>0</v>
          </cell>
          <cell r="HZ1306" t="str">
            <v>SEJ-W</v>
          </cell>
          <cell r="IA1306">
            <v>0</v>
          </cell>
          <cell r="IB1306" t="str">
            <v>IGR-W</v>
          </cell>
          <cell r="IC1306">
            <v>0</v>
          </cell>
          <cell r="ID1306" t="str">
            <v>SBO</v>
          </cell>
          <cell r="IE1306">
            <v>0</v>
          </cell>
          <cell r="IF1306" t="str">
            <v>PJO</v>
          </cell>
          <cell r="IG1306">
            <v>0</v>
          </cell>
          <cell r="IH1306" t="str">
            <v>PRA</v>
          </cell>
          <cell r="II1306">
            <v>0</v>
          </cell>
          <cell r="IJ1306" t="str">
            <v>JAW</v>
          </cell>
          <cell r="IK1306">
            <v>0</v>
          </cell>
          <cell r="IL1306" t="str">
            <v>ARB</v>
          </cell>
          <cell r="IM1306">
            <v>0</v>
          </cell>
          <cell r="IN1306" t="str">
            <v>PKM</v>
          </cell>
          <cell r="IO1306">
            <v>0</v>
          </cell>
          <cell r="IP1306" t="str">
            <v>MAT-P</v>
          </cell>
          <cell r="IQ1306">
            <v>0</v>
          </cell>
          <cell r="IR1306" t="str">
            <v>BIO-P</v>
          </cell>
          <cell r="IS1306">
            <v>0</v>
          </cell>
          <cell r="IT1306" t="str">
            <v>FIS-P</v>
          </cell>
          <cell r="IU1306">
            <v>0</v>
          </cell>
          <cell r="IV1306" t="str">
            <v>KIM-P</v>
          </cell>
          <cell r="IW1306">
            <v>0</v>
          </cell>
          <cell r="IX1306" t="str">
            <v>EKO-L</v>
          </cell>
          <cell r="IY1306">
            <v>0</v>
          </cell>
          <cell r="JA1306">
            <v>0</v>
          </cell>
        </row>
        <row r="1307">
          <cell r="AB1307" t="str">
            <v/>
          </cell>
          <cell r="AC1307">
            <v>6</v>
          </cell>
          <cell r="AI1307" t="str">
            <v/>
          </cell>
          <cell r="AJ1307">
            <v>0</v>
          </cell>
          <cell r="AK1307">
            <v>83.25</v>
          </cell>
          <cell r="AL1307">
            <v>84.5</v>
          </cell>
          <cell r="AM1307">
            <v>88</v>
          </cell>
          <cell r="AN1307">
            <v>80</v>
          </cell>
          <cell r="AO1307" t="str">
            <v/>
          </cell>
          <cell r="AP1307">
            <v>0</v>
          </cell>
          <cell r="AQ1307">
            <v>85</v>
          </cell>
          <cell r="AR1307">
            <v>0</v>
          </cell>
          <cell r="AS1307">
            <v>78.5</v>
          </cell>
          <cell r="AT1307">
            <v>81</v>
          </cell>
          <cell r="AU1307" t="str">
            <v/>
          </cell>
          <cell r="AV1307">
            <v>0</v>
          </cell>
          <cell r="AW1307">
            <v>81.83</v>
          </cell>
          <cell r="AX1307">
            <v>84</v>
          </cell>
          <cell r="AY1307">
            <v>88</v>
          </cell>
          <cell r="AZ1307">
            <v>80</v>
          </cell>
          <cell r="BA1307" t="str">
            <v/>
          </cell>
          <cell r="BB1307">
            <v>0</v>
          </cell>
          <cell r="BC1307">
            <v>86.75</v>
          </cell>
          <cell r="BD1307">
            <v>84.5</v>
          </cell>
          <cell r="BE1307">
            <v>88</v>
          </cell>
          <cell r="BF1307">
            <v>82</v>
          </cell>
          <cell r="BG1307" t="str">
            <v/>
          </cell>
          <cell r="BH1307">
            <v>0</v>
          </cell>
          <cell r="BI1307">
            <v>84.33</v>
          </cell>
          <cell r="BJ1307">
            <v>80</v>
          </cell>
          <cell r="BK1307">
            <v>77.75</v>
          </cell>
          <cell r="BL1307">
            <v>78</v>
          </cell>
          <cell r="BM1307" t="str">
            <v/>
          </cell>
          <cell r="BN1307">
            <v>0</v>
          </cell>
          <cell r="BO1307">
            <v>81.13</v>
          </cell>
          <cell r="BP1307">
            <v>78.25</v>
          </cell>
          <cell r="BQ1307">
            <v>77.75</v>
          </cell>
          <cell r="BR1307">
            <v>85</v>
          </cell>
          <cell r="BS1307" t="str">
            <v/>
          </cell>
          <cell r="BT1307">
            <v>0</v>
          </cell>
          <cell r="BU1307">
            <v>86.5</v>
          </cell>
          <cell r="BV1307">
            <v>84.25</v>
          </cell>
          <cell r="BW1307">
            <v>88.5</v>
          </cell>
          <cell r="BX1307">
            <v>88</v>
          </cell>
          <cell r="BY1307" t="str">
            <v/>
          </cell>
          <cell r="BZ1307">
            <v>0</v>
          </cell>
          <cell r="CA1307">
            <v>86.78</v>
          </cell>
          <cell r="CB1307">
            <v>81.75</v>
          </cell>
          <cell r="CC1307">
            <v>81</v>
          </cell>
          <cell r="CD1307">
            <v>82</v>
          </cell>
          <cell r="CE1307" t="str">
            <v/>
          </cell>
          <cell r="CF1307">
            <v>0</v>
          </cell>
          <cell r="CG1307">
            <v>86.25</v>
          </cell>
          <cell r="CH1307">
            <v>76.25</v>
          </cell>
          <cell r="CI1307">
            <v>78</v>
          </cell>
          <cell r="CJ1307">
            <v>82</v>
          </cell>
          <cell r="CK1307" t="str">
            <v/>
          </cell>
          <cell r="CL1307">
            <v>0</v>
          </cell>
          <cell r="CM1307">
            <v>76.17</v>
          </cell>
          <cell r="CN1307">
            <v>83.5</v>
          </cell>
          <cell r="CO1307">
            <v>80</v>
          </cell>
          <cell r="CP1307">
            <v>78</v>
          </cell>
          <cell r="CQ1307" t="str">
            <v/>
          </cell>
          <cell r="CR1307">
            <v>0</v>
          </cell>
          <cell r="CS1307">
            <v>82.08</v>
          </cell>
          <cell r="CT1307">
            <v>89.75</v>
          </cell>
          <cell r="CU1307">
            <v>86.5</v>
          </cell>
          <cell r="CV1307">
            <v>83</v>
          </cell>
          <cell r="CW1307" t="str">
            <v/>
          </cell>
          <cell r="CX1307">
            <v>0</v>
          </cell>
          <cell r="CY1307">
            <v>82.44</v>
          </cell>
          <cell r="CZ1307">
            <v>83.75</v>
          </cell>
          <cell r="DA1307">
            <v>76.75</v>
          </cell>
          <cell r="DB1307">
            <v>83</v>
          </cell>
          <cell r="DC1307" t="str">
            <v/>
          </cell>
          <cell r="DD1307">
            <v>0</v>
          </cell>
          <cell r="DE1307">
            <v>91</v>
          </cell>
          <cell r="DF1307">
            <v>81</v>
          </cell>
          <cell r="DG1307">
            <v>81.75</v>
          </cell>
          <cell r="DH1307">
            <v>88</v>
          </cell>
          <cell r="DI1307" t="str">
            <v/>
          </cell>
          <cell r="DJ1307">
            <v>0</v>
          </cell>
          <cell r="DK1307">
            <v>0</v>
          </cell>
          <cell r="DL1307">
            <v>0</v>
          </cell>
          <cell r="DM1307">
            <v>0</v>
          </cell>
          <cell r="DN1307">
            <v>85</v>
          </cell>
          <cell r="DO1307" t="str">
            <v/>
          </cell>
          <cell r="DP1307">
            <v>0</v>
          </cell>
          <cell r="DQ1307">
            <v>89</v>
          </cell>
          <cell r="DR1307">
            <v>85.5</v>
          </cell>
          <cell r="DS1307">
            <v>91.5</v>
          </cell>
          <cell r="DT1307">
            <v>82</v>
          </cell>
          <cell r="DU1307" t="str">
            <v/>
          </cell>
          <cell r="DV1307">
            <v>0</v>
          </cell>
          <cell r="DW1307">
            <v>91</v>
          </cell>
          <cell r="DX1307">
            <v>86.75</v>
          </cell>
          <cell r="DY1307">
            <v>79.75</v>
          </cell>
          <cell r="DZ1307">
            <v>85</v>
          </cell>
          <cell r="EA1307" t="str">
            <v/>
          </cell>
          <cell r="EB1307">
            <v>0</v>
          </cell>
          <cell r="EC1307">
            <v>79.78</v>
          </cell>
          <cell r="ED1307">
            <v>78.25</v>
          </cell>
          <cell r="EE1307">
            <v>84.25</v>
          </cell>
          <cell r="EF1307">
            <v>77</v>
          </cell>
          <cell r="EG1307" t="str">
            <v/>
          </cell>
          <cell r="EH1307">
            <v>0</v>
          </cell>
          <cell r="EI1307">
            <v>78.5</v>
          </cell>
          <cell r="EJ1307">
            <v>74.75</v>
          </cell>
          <cell r="EK1307">
            <v>74.5</v>
          </cell>
          <cell r="EL1307">
            <v>76</v>
          </cell>
          <cell r="EM1307" t="str">
            <v/>
          </cell>
          <cell r="EN1307">
            <v>0</v>
          </cell>
          <cell r="EO1307">
            <v>78.5</v>
          </cell>
          <cell r="EP1307">
            <v>74.75</v>
          </cell>
          <cell r="EQ1307">
            <v>74.5</v>
          </cell>
          <cell r="ER1307">
            <v>76</v>
          </cell>
          <cell r="ES1307" t="str">
            <v/>
          </cell>
          <cell r="ET1307">
            <v>0</v>
          </cell>
          <cell r="EU1307">
            <v>78.5</v>
          </cell>
          <cell r="EV1307">
            <v>74.75</v>
          </cell>
          <cell r="EW1307">
            <v>74.5</v>
          </cell>
          <cell r="EX1307">
            <v>76</v>
          </cell>
          <cell r="EY1307" t="str">
            <v/>
          </cell>
          <cell r="EZ1307">
            <v>0</v>
          </cell>
          <cell r="FA1307">
            <v>79.33</v>
          </cell>
          <cell r="FB1307">
            <v>71.25</v>
          </cell>
          <cell r="FC1307">
            <v>79</v>
          </cell>
          <cell r="FD1307">
            <v>72</v>
          </cell>
          <cell r="FE1307" t="str">
            <v/>
          </cell>
          <cell r="FF1307">
            <v>0</v>
          </cell>
          <cell r="FG1307">
            <v>79.33</v>
          </cell>
          <cell r="FH1307">
            <v>71.25</v>
          </cell>
          <cell r="FI1307">
            <v>79</v>
          </cell>
          <cell r="FJ1307">
            <v>72</v>
          </cell>
          <cell r="FK1307" t="str">
            <v/>
          </cell>
          <cell r="FL1307">
            <v>0</v>
          </cell>
          <cell r="FM1307">
            <v>79.33</v>
          </cell>
          <cell r="FN1307">
            <v>71.25</v>
          </cell>
          <cell r="FO1307">
            <v>79</v>
          </cell>
          <cell r="FP1307">
            <v>72</v>
          </cell>
          <cell r="FQ1307" t="str">
            <v/>
          </cell>
          <cell r="FR1307">
            <v>0</v>
          </cell>
          <cell r="FS1307">
            <v>79.33</v>
          </cell>
          <cell r="FT1307">
            <v>71.25</v>
          </cell>
          <cell r="FU1307">
            <v>79</v>
          </cell>
          <cell r="FV1307">
            <v>72</v>
          </cell>
          <cell r="FW1307" t="str">
            <v/>
          </cell>
          <cell r="FX1307">
            <v>0</v>
          </cell>
          <cell r="FY1307">
            <v>79.33</v>
          </cell>
          <cell r="FZ1307">
            <v>71.25</v>
          </cell>
          <cell r="GA1307">
            <v>79</v>
          </cell>
          <cell r="GB1307">
            <v>72</v>
          </cell>
          <cell r="GC1307" t="str">
            <v/>
          </cell>
          <cell r="GD1307">
            <v>0</v>
          </cell>
          <cell r="GE1307">
            <v>79.33</v>
          </cell>
          <cell r="GF1307">
            <v>71.25</v>
          </cell>
          <cell r="GG1307">
            <v>79</v>
          </cell>
          <cell r="GH1307">
            <v>72</v>
          </cell>
          <cell r="GI1307" t="str">
            <v/>
          </cell>
          <cell r="GJ1307">
            <v>0</v>
          </cell>
          <cell r="GK1307">
            <v>79.33</v>
          </cell>
          <cell r="GL1307">
            <v>71.25</v>
          </cell>
          <cell r="GM1307">
            <v>79</v>
          </cell>
          <cell r="GN1307">
            <v>72</v>
          </cell>
          <cell r="GO1307" t="str">
            <v/>
          </cell>
          <cell r="GP1307">
            <v>0</v>
          </cell>
          <cell r="GQ1307">
            <v>79.33</v>
          </cell>
          <cell r="GR1307">
            <v>71.25</v>
          </cell>
          <cell r="GS1307">
            <v>79</v>
          </cell>
          <cell r="GT1307">
            <v>72</v>
          </cell>
          <cell r="GU1307" t="str">
            <v/>
          </cell>
          <cell r="GV1307">
            <v>0</v>
          </cell>
          <cell r="GW1307">
            <v>81.92</v>
          </cell>
          <cell r="GX1307">
            <v>78.75</v>
          </cell>
          <cell r="GY1307">
            <v>70</v>
          </cell>
          <cell r="GZ1307">
            <v>78</v>
          </cell>
          <cell r="HA1307" t="str">
            <v>EKO-L</v>
          </cell>
          <cell r="HB1307">
            <v>0</v>
          </cell>
          <cell r="HC1307">
            <v>83.83</v>
          </cell>
          <cell r="HD1307">
            <v>75.75</v>
          </cell>
          <cell r="HE1307">
            <v>77.5</v>
          </cell>
          <cell r="HF1307">
            <v>79</v>
          </cell>
          <cell r="HH1307">
            <v>0</v>
          </cell>
          <cell r="HM1307" t="str">
            <v/>
          </cell>
          <cell r="HN1307" t="str">
            <v/>
          </cell>
          <cell r="HS1307">
            <v>0</v>
          </cell>
          <cell r="HT1307" t="str">
            <v>PKN</v>
          </cell>
          <cell r="HU1307">
            <v>0</v>
          </cell>
          <cell r="HV1307" t="str">
            <v>IND</v>
          </cell>
          <cell r="HW1307">
            <v>0</v>
          </cell>
          <cell r="HX1307" t="str">
            <v>MAT-W</v>
          </cell>
          <cell r="HY1307">
            <v>0</v>
          </cell>
          <cell r="HZ1307" t="str">
            <v>SEJ-W</v>
          </cell>
          <cell r="IA1307">
            <v>0</v>
          </cell>
          <cell r="IB1307" t="str">
            <v>IGR-W</v>
          </cell>
          <cell r="IC1307">
            <v>0</v>
          </cell>
          <cell r="ID1307" t="str">
            <v>SBO</v>
          </cell>
          <cell r="IE1307">
            <v>0</v>
          </cell>
          <cell r="IF1307" t="str">
            <v>PJO</v>
          </cell>
          <cell r="IG1307">
            <v>0</v>
          </cell>
          <cell r="IH1307" t="str">
            <v>PRA</v>
          </cell>
          <cell r="II1307">
            <v>0</v>
          </cell>
          <cell r="IJ1307" t="str">
            <v>JAW</v>
          </cell>
          <cell r="IK1307">
            <v>0</v>
          </cell>
          <cell r="IL1307" t="str">
            <v>ARB</v>
          </cell>
          <cell r="IM1307">
            <v>0</v>
          </cell>
          <cell r="IN1307" t="str">
            <v>PKM</v>
          </cell>
          <cell r="IO1307">
            <v>0</v>
          </cell>
          <cell r="IP1307" t="str">
            <v>MAT-P</v>
          </cell>
          <cell r="IQ1307">
            <v>0</v>
          </cell>
          <cell r="IR1307" t="str">
            <v>BIO-P</v>
          </cell>
          <cell r="IS1307">
            <v>0</v>
          </cell>
          <cell r="IT1307" t="str">
            <v>FIS-P</v>
          </cell>
          <cell r="IU1307">
            <v>0</v>
          </cell>
          <cell r="IV1307" t="str">
            <v>KIM-P</v>
          </cell>
          <cell r="IW1307">
            <v>0</v>
          </cell>
          <cell r="IX1307" t="str">
            <v>EKO-L</v>
          </cell>
          <cell r="IY1307">
            <v>0</v>
          </cell>
          <cell r="JA1307">
            <v>0</v>
          </cell>
        </row>
        <row r="1308">
          <cell r="AB1308" t="str">
            <v/>
          </cell>
          <cell r="AC1308">
            <v>7</v>
          </cell>
          <cell r="AI1308" t="str">
            <v/>
          </cell>
          <cell r="AJ1308">
            <v>0</v>
          </cell>
          <cell r="AK1308">
            <v>83.25</v>
          </cell>
          <cell r="AL1308">
            <v>84.5</v>
          </cell>
          <cell r="AM1308">
            <v>88</v>
          </cell>
          <cell r="AN1308">
            <v>80</v>
          </cell>
          <cell r="AO1308" t="str">
            <v/>
          </cell>
          <cell r="AP1308">
            <v>0</v>
          </cell>
          <cell r="AQ1308">
            <v>85</v>
          </cell>
          <cell r="AR1308">
            <v>0</v>
          </cell>
          <cell r="AS1308">
            <v>78.5</v>
          </cell>
          <cell r="AT1308">
            <v>81</v>
          </cell>
          <cell r="AU1308" t="str">
            <v/>
          </cell>
          <cell r="AV1308">
            <v>0</v>
          </cell>
          <cell r="AW1308">
            <v>81.83</v>
          </cell>
          <cell r="AX1308">
            <v>84</v>
          </cell>
          <cell r="AY1308">
            <v>88</v>
          </cell>
          <cell r="AZ1308">
            <v>80</v>
          </cell>
          <cell r="BA1308" t="str">
            <v/>
          </cell>
          <cell r="BB1308">
            <v>0</v>
          </cell>
          <cell r="BC1308">
            <v>86.75</v>
          </cell>
          <cell r="BD1308">
            <v>84.5</v>
          </cell>
          <cell r="BE1308">
            <v>88</v>
          </cell>
          <cell r="BF1308">
            <v>82</v>
          </cell>
          <cell r="BG1308" t="str">
            <v/>
          </cell>
          <cell r="BH1308">
            <v>0</v>
          </cell>
          <cell r="BI1308">
            <v>84.33</v>
          </cell>
          <cell r="BJ1308">
            <v>80</v>
          </cell>
          <cell r="BK1308">
            <v>77.75</v>
          </cell>
          <cell r="BL1308">
            <v>78</v>
          </cell>
          <cell r="BM1308" t="str">
            <v/>
          </cell>
          <cell r="BN1308">
            <v>0</v>
          </cell>
          <cell r="BO1308">
            <v>81.13</v>
          </cell>
          <cell r="BP1308">
            <v>78.25</v>
          </cell>
          <cell r="BQ1308">
            <v>77.75</v>
          </cell>
          <cell r="BR1308">
            <v>85</v>
          </cell>
          <cell r="BS1308" t="str">
            <v/>
          </cell>
          <cell r="BT1308">
            <v>0</v>
          </cell>
          <cell r="BU1308">
            <v>86.5</v>
          </cell>
          <cell r="BV1308">
            <v>84.25</v>
          </cell>
          <cell r="BW1308">
            <v>88.5</v>
          </cell>
          <cell r="BX1308">
            <v>88</v>
          </cell>
          <cell r="BY1308" t="str">
            <v/>
          </cell>
          <cell r="BZ1308">
            <v>0</v>
          </cell>
          <cell r="CA1308">
            <v>86.78</v>
          </cell>
          <cell r="CB1308">
            <v>81.75</v>
          </cell>
          <cell r="CC1308">
            <v>81</v>
          </cell>
          <cell r="CD1308">
            <v>82</v>
          </cell>
          <cell r="CE1308" t="str">
            <v/>
          </cell>
          <cell r="CF1308">
            <v>0</v>
          </cell>
          <cell r="CG1308">
            <v>86.25</v>
          </cell>
          <cell r="CH1308">
            <v>76.25</v>
          </cell>
          <cell r="CI1308">
            <v>78</v>
          </cell>
          <cell r="CJ1308">
            <v>82</v>
          </cell>
          <cell r="CK1308" t="str">
            <v/>
          </cell>
          <cell r="CL1308">
            <v>0</v>
          </cell>
          <cell r="CM1308">
            <v>76.17</v>
          </cell>
          <cell r="CN1308">
            <v>83.5</v>
          </cell>
          <cell r="CO1308">
            <v>80</v>
          </cell>
          <cell r="CP1308">
            <v>78</v>
          </cell>
          <cell r="CQ1308" t="str">
            <v/>
          </cell>
          <cell r="CR1308">
            <v>0</v>
          </cell>
          <cell r="CS1308">
            <v>82.08</v>
          </cell>
          <cell r="CT1308">
            <v>89.75</v>
          </cell>
          <cell r="CU1308">
            <v>86.5</v>
          </cell>
          <cell r="CV1308">
            <v>83</v>
          </cell>
          <cell r="CW1308" t="str">
            <v/>
          </cell>
          <cell r="CX1308">
            <v>0</v>
          </cell>
          <cell r="CY1308">
            <v>82.44</v>
          </cell>
          <cell r="CZ1308">
            <v>83.75</v>
          </cell>
          <cell r="DA1308">
            <v>76.75</v>
          </cell>
          <cell r="DB1308">
            <v>83</v>
          </cell>
          <cell r="DC1308" t="str">
            <v/>
          </cell>
          <cell r="DD1308">
            <v>0</v>
          </cell>
          <cell r="DE1308">
            <v>91</v>
          </cell>
          <cell r="DF1308">
            <v>81</v>
          </cell>
          <cell r="DG1308">
            <v>81.75</v>
          </cell>
          <cell r="DH1308">
            <v>88</v>
          </cell>
          <cell r="DI1308" t="str">
            <v/>
          </cell>
          <cell r="DJ1308">
            <v>0</v>
          </cell>
          <cell r="DK1308">
            <v>0</v>
          </cell>
          <cell r="DL1308">
            <v>0</v>
          </cell>
          <cell r="DM1308">
            <v>0</v>
          </cell>
          <cell r="DN1308">
            <v>85</v>
          </cell>
          <cell r="DO1308" t="str">
            <v/>
          </cell>
          <cell r="DP1308">
            <v>0</v>
          </cell>
          <cell r="DQ1308">
            <v>89</v>
          </cell>
          <cell r="DR1308">
            <v>85.5</v>
          </cell>
          <cell r="DS1308">
            <v>91.5</v>
          </cell>
          <cell r="DT1308">
            <v>82</v>
          </cell>
          <cell r="DU1308" t="str">
            <v/>
          </cell>
          <cell r="DV1308">
            <v>0</v>
          </cell>
          <cell r="DW1308">
            <v>91</v>
          </cell>
          <cell r="DX1308">
            <v>86.75</v>
          </cell>
          <cell r="DY1308">
            <v>79.75</v>
          </cell>
          <cell r="DZ1308">
            <v>85</v>
          </cell>
          <cell r="EA1308" t="str">
            <v/>
          </cell>
          <cell r="EB1308">
            <v>0</v>
          </cell>
          <cell r="EC1308">
            <v>79.78</v>
          </cell>
          <cell r="ED1308">
            <v>78.25</v>
          </cell>
          <cell r="EE1308">
            <v>84.25</v>
          </cell>
          <cell r="EF1308">
            <v>77</v>
          </cell>
          <cell r="EG1308" t="str">
            <v/>
          </cell>
          <cell r="EH1308">
            <v>0</v>
          </cell>
          <cell r="EI1308">
            <v>78.5</v>
          </cell>
          <cell r="EJ1308">
            <v>74.75</v>
          </cell>
          <cell r="EK1308">
            <v>74.5</v>
          </cell>
          <cell r="EL1308">
            <v>76</v>
          </cell>
          <cell r="EM1308" t="str">
            <v/>
          </cell>
          <cell r="EN1308">
            <v>0</v>
          </cell>
          <cell r="EO1308">
            <v>78.5</v>
          </cell>
          <cell r="EP1308">
            <v>74.75</v>
          </cell>
          <cell r="EQ1308">
            <v>74.5</v>
          </cell>
          <cell r="ER1308">
            <v>76</v>
          </cell>
          <cell r="ES1308" t="str">
            <v/>
          </cell>
          <cell r="ET1308">
            <v>0</v>
          </cell>
          <cell r="EU1308">
            <v>78.5</v>
          </cell>
          <cell r="EV1308">
            <v>74.75</v>
          </cell>
          <cell r="EW1308">
            <v>74.5</v>
          </cell>
          <cell r="EX1308">
            <v>76</v>
          </cell>
          <cell r="EY1308" t="str">
            <v/>
          </cell>
          <cell r="EZ1308">
            <v>0</v>
          </cell>
          <cell r="FA1308">
            <v>79.33</v>
          </cell>
          <cell r="FB1308">
            <v>71.25</v>
          </cell>
          <cell r="FC1308">
            <v>79</v>
          </cell>
          <cell r="FD1308">
            <v>72</v>
          </cell>
          <cell r="FE1308" t="str">
            <v/>
          </cell>
          <cell r="FF1308">
            <v>0</v>
          </cell>
          <cell r="FG1308">
            <v>79.33</v>
          </cell>
          <cell r="FH1308">
            <v>71.25</v>
          </cell>
          <cell r="FI1308">
            <v>79</v>
          </cell>
          <cell r="FJ1308">
            <v>72</v>
          </cell>
          <cell r="FK1308" t="str">
            <v/>
          </cell>
          <cell r="FL1308">
            <v>0</v>
          </cell>
          <cell r="FM1308">
            <v>79.33</v>
          </cell>
          <cell r="FN1308">
            <v>71.25</v>
          </cell>
          <cell r="FO1308">
            <v>79</v>
          </cell>
          <cell r="FP1308">
            <v>72</v>
          </cell>
          <cell r="FQ1308" t="str">
            <v/>
          </cell>
          <cell r="FR1308">
            <v>0</v>
          </cell>
          <cell r="FS1308">
            <v>79.33</v>
          </cell>
          <cell r="FT1308">
            <v>71.25</v>
          </cell>
          <cell r="FU1308">
            <v>79</v>
          </cell>
          <cell r="FV1308">
            <v>72</v>
          </cell>
          <cell r="FW1308" t="str">
            <v/>
          </cell>
          <cell r="FX1308">
            <v>0</v>
          </cell>
          <cell r="FY1308">
            <v>79.33</v>
          </cell>
          <cell r="FZ1308">
            <v>71.25</v>
          </cell>
          <cell r="GA1308">
            <v>79</v>
          </cell>
          <cell r="GB1308">
            <v>72</v>
          </cell>
          <cell r="GC1308" t="str">
            <v/>
          </cell>
          <cell r="GD1308">
            <v>0</v>
          </cell>
          <cell r="GE1308">
            <v>79.33</v>
          </cell>
          <cell r="GF1308">
            <v>71.25</v>
          </cell>
          <cell r="GG1308">
            <v>79</v>
          </cell>
          <cell r="GH1308">
            <v>72</v>
          </cell>
          <cell r="GI1308" t="str">
            <v/>
          </cell>
          <cell r="GJ1308">
            <v>0</v>
          </cell>
          <cell r="GK1308">
            <v>79.33</v>
          </cell>
          <cell r="GL1308">
            <v>71.25</v>
          </cell>
          <cell r="GM1308">
            <v>79</v>
          </cell>
          <cell r="GN1308">
            <v>72</v>
          </cell>
          <cell r="GO1308" t="str">
            <v/>
          </cell>
          <cell r="GP1308">
            <v>0</v>
          </cell>
          <cell r="GQ1308">
            <v>79.33</v>
          </cell>
          <cell r="GR1308">
            <v>71.25</v>
          </cell>
          <cell r="GS1308">
            <v>79</v>
          </cell>
          <cell r="GT1308">
            <v>72</v>
          </cell>
          <cell r="GU1308" t="str">
            <v/>
          </cell>
          <cell r="GV1308">
            <v>0</v>
          </cell>
          <cell r="GW1308">
            <v>81.92</v>
          </cell>
          <cell r="GX1308">
            <v>78.75</v>
          </cell>
          <cell r="GY1308">
            <v>70</v>
          </cell>
          <cell r="GZ1308">
            <v>78</v>
          </cell>
          <cell r="HA1308" t="str">
            <v>EKO-L</v>
          </cell>
          <cell r="HB1308">
            <v>0</v>
          </cell>
          <cell r="HC1308">
            <v>83.83</v>
          </cell>
          <cell r="HD1308">
            <v>75.75</v>
          </cell>
          <cell r="HE1308">
            <v>77.5</v>
          </cell>
          <cell r="HF1308">
            <v>79</v>
          </cell>
          <cell r="HH1308">
            <v>0</v>
          </cell>
          <cell r="HM1308" t="str">
            <v/>
          </cell>
          <cell r="HN1308" t="str">
            <v/>
          </cell>
          <cell r="HS1308">
            <v>0</v>
          </cell>
          <cell r="HT1308" t="str">
            <v>PKN</v>
          </cell>
          <cell r="HU1308">
            <v>0</v>
          </cell>
          <cell r="HV1308" t="str">
            <v>IND</v>
          </cell>
          <cell r="HW1308">
            <v>0</v>
          </cell>
          <cell r="HX1308" t="str">
            <v>MAT-W</v>
          </cell>
          <cell r="HY1308">
            <v>0</v>
          </cell>
          <cell r="HZ1308" t="str">
            <v>SEJ-W</v>
          </cell>
          <cell r="IA1308">
            <v>0</v>
          </cell>
          <cell r="IB1308" t="str">
            <v>IGR-W</v>
          </cell>
          <cell r="IC1308">
            <v>0</v>
          </cell>
          <cell r="ID1308" t="str">
            <v>SBO</v>
          </cell>
          <cell r="IE1308">
            <v>0</v>
          </cell>
          <cell r="IF1308" t="str">
            <v>PJO</v>
          </cell>
          <cell r="IG1308">
            <v>0</v>
          </cell>
          <cell r="IH1308" t="str">
            <v>PRA</v>
          </cell>
          <cell r="II1308">
            <v>0</v>
          </cell>
          <cell r="IJ1308" t="str">
            <v>JAW</v>
          </cell>
          <cell r="IK1308">
            <v>0</v>
          </cell>
          <cell r="IL1308" t="str">
            <v>ARB</v>
          </cell>
          <cell r="IM1308">
            <v>0</v>
          </cell>
          <cell r="IN1308" t="str">
            <v>PKM</v>
          </cell>
          <cell r="IO1308">
            <v>0</v>
          </cell>
          <cell r="IP1308" t="str">
            <v>MAT-P</v>
          </cell>
          <cell r="IQ1308">
            <v>0</v>
          </cell>
          <cell r="IR1308" t="str">
            <v>BIO-P</v>
          </cell>
          <cell r="IS1308">
            <v>0</v>
          </cell>
          <cell r="IT1308" t="str">
            <v>FIS-P</v>
          </cell>
          <cell r="IU1308">
            <v>0</v>
          </cell>
          <cell r="IV1308" t="str">
            <v>KIM-P</v>
          </cell>
          <cell r="IW1308">
            <v>0</v>
          </cell>
          <cell r="IX1308" t="str">
            <v>EKO-L</v>
          </cell>
          <cell r="IY1308">
            <v>0</v>
          </cell>
          <cell r="JA1308">
            <v>0</v>
          </cell>
        </row>
        <row r="1309">
          <cell r="AB1309" t="str">
            <v/>
          </cell>
          <cell r="AC1309">
            <v>8</v>
          </cell>
          <cell r="AI1309" t="str">
            <v/>
          </cell>
          <cell r="AJ1309">
            <v>0</v>
          </cell>
          <cell r="AK1309">
            <v>83.25</v>
          </cell>
          <cell r="AL1309">
            <v>84.5</v>
          </cell>
          <cell r="AM1309">
            <v>88</v>
          </cell>
          <cell r="AN1309">
            <v>80</v>
          </cell>
          <cell r="AO1309" t="str">
            <v/>
          </cell>
          <cell r="AP1309">
            <v>0</v>
          </cell>
          <cell r="AQ1309">
            <v>85</v>
          </cell>
          <cell r="AR1309">
            <v>0</v>
          </cell>
          <cell r="AS1309">
            <v>78.5</v>
          </cell>
          <cell r="AT1309">
            <v>81</v>
          </cell>
          <cell r="AU1309" t="str">
            <v/>
          </cell>
          <cell r="AV1309">
            <v>0</v>
          </cell>
          <cell r="AW1309">
            <v>81.83</v>
          </cell>
          <cell r="AX1309">
            <v>84</v>
          </cell>
          <cell r="AY1309">
            <v>88</v>
          </cell>
          <cell r="AZ1309">
            <v>80</v>
          </cell>
          <cell r="BA1309" t="str">
            <v/>
          </cell>
          <cell r="BB1309">
            <v>0</v>
          </cell>
          <cell r="BC1309">
            <v>86.75</v>
          </cell>
          <cell r="BD1309">
            <v>84.5</v>
          </cell>
          <cell r="BE1309">
            <v>88</v>
          </cell>
          <cell r="BF1309">
            <v>82</v>
          </cell>
          <cell r="BG1309" t="str">
            <v/>
          </cell>
          <cell r="BH1309">
            <v>0</v>
          </cell>
          <cell r="BI1309">
            <v>84.33</v>
          </cell>
          <cell r="BJ1309">
            <v>80</v>
          </cell>
          <cell r="BK1309">
            <v>77.75</v>
          </cell>
          <cell r="BL1309">
            <v>78</v>
          </cell>
          <cell r="BM1309" t="str">
            <v/>
          </cell>
          <cell r="BN1309">
            <v>0</v>
          </cell>
          <cell r="BO1309">
            <v>81.13</v>
          </cell>
          <cell r="BP1309">
            <v>78.25</v>
          </cell>
          <cell r="BQ1309">
            <v>77.75</v>
          </cell>
          <cell r="BR1309">
            <v>85</v>
          </cell>
          <cell r="BS1309" t="str">
            <v/>
          </cell>
          <cell r="BT1309">
            <v>0</v>
          </cell>
          <cell r="BU1309">
            <v>86.5</v>
          </cell>
          <cell r="BV1309">
            <v>84.25</v>
          </cell>
          <cell r="BW1309">
            <v>88.5</v>
          </cell>
          <cell r="BX1309">
            <v>88</v>
          </cell>
          <cell r="BY1309" t="str">
            <v/>
          </cell>
          <cell r="BZ1309">
            <v>0</v>
          </cell>
          <cell r="CA1309">
            <v>86.78</v>
          </cell>
          <cell r="CB1309">
            <v>81.75</v>
          </cell>
          <cell r="CC1309">
            <v>81</v>
          </cell>
          <cell r="CD1309">
            <v>82</v>
          </cell>
          <cell r="CE1309" t="str">
            <v/>
          </cell>
          <cell r="CF1309">
            <v>0</v>
          </cell>
          <cell r="CG1309">
            <v>86.25</v>
          </cell>
          <cell r="CH1309">
            <v>76.25</v>
          </cell>
          <cell r="CI1309">
            <v>78</v>
          </cell>
          <cell r="CJ1309">
            <v>82</v>
          </cell>
          <cell r="CK1309" t="str">
            <v/>
          </cell>
          <cell r="CL1309">
            <v>0</v>
          </cell>
          <cell r="CM1309">
            <v>76.17</v>
          </cell>
          <cell r="CN1309">
            <v>83.5</v>
          </cell>
          <cell r="CO1309">
            <v>80</v>
          </cell>
          <cell r="CP1309">
            <v>78</v>
          </cell>
          <cell r="CQ1309" t="str">
            <v/>
          </cell>
          <cell r="CR1309">
            <v>0</v>
          </cell>
          <cell r="CS1309">
            <v>82.08</v>
          </cell>
          <cell r="CT1309">
            <v>89.75</v>
          </cell>
          <cell r="CU1309">
            <v>86.5</v>
          </cell>
          <cell r="CV1309">
            <v>83</v>
          </cell>
          <cell r="CW1309" t="str">
            <v/>
          </cell>
          <cell r="CX1309">
            <v>0</v>
          </cell>
          <cell r="CY1309">
            <v>82.44</v>
          </cell>
          <cell r="CZ1309">
            <v>83.75</v>
          </cell>
          <cell r="DA1309">
            <v>76.75</v>
          </cell>
          <cell r="DB1309">
            <v>83</v>
          </cell>
          <cell r="DC1309" t="str">
            <v/>
          </cell>
          <cell r="DD1309">
            <v>0</v>
          </cell>
          <cell r="DE1309">
            <v>91</v>
          </cell>
          <cell r="DF1309">
            <v>81</v>
          </cell>
          <cell r="DG1309">
            <v>81.75</v>
          </cell>
          <cell r="DH1309">
            <v>88</v>
          </cell>
          <cell r="DI1309" t="str">
            <v/>
          </cell>
          <cell r="DJ1309">
            <v>0</v>
          </cell>
          <cell r="DK1309">
            <v>0</v>
          </cell>
          <cell r="DL1309">
            <v>0</v>
          </cell>
          <cell r="DM1309">
            <v>0</v>
          </cell>
          <cell r="DN1309">
            <v>85</v>
          </cell>
          <cell r="DO1309" t="str">
            <v/>
          </cell>
          <cell r="DP1309">
            <v>0</v>
          </cell>
          <cell r="DQ1309">
            <v>89</v>
          </cell>
          <cell r="DR1309">
            <v>85.5</v>
          </cell>
          <cell r="DS1309">
            <v>91.5</v>
          </cell>
          <cell r="DT1309">
            <v>82</v>
          </cell>
          <cell r="DU1309" t="str">
            <v/>
          </cell>
          <cell r="DV1309">
            <v>0</v>
          </cell>
          <cell r="DW1309">
            <v>91</v>
          </cell>
          <cell r="DX1309">
            <v>86.75</v>
          </cell>
          <cell r="DY1309">
            <v>79.75</v>
          </cell>
          <cell r="DZ1309">
            <v>85</v>
          </cell>
          <cell r="EA1309" t="str">
            <v/>
          </cell>
          <cell r="EB1309">
            <v>0</v>
          </cell>
          <cell r="EC1309">
            <v>79.78</v>
          </cell>
          <cell r="ED1309">
            <v>78.25</v>
          </cell>
          <cell r="EE1309">
            <v>84.25</v>
          </cell>
          <cell r="EF1309">
            <v>77</v>
          </cell>
          <cell r="EG1309" t="str">
            <v/>
          </cell>
          <cell r="EH1309">
            <v>0</v>
          </cell>
          <cell r="EI1309">
            <v>78.5</v>
          </cell>
          <cell r="EJ1309">
            <v>74.75</v>
          </cell>
          <cell r="EK1309">
            <v>74.5</v>
          </cell>
          <cell r="EL1309">
            <v>76</v>
          </cell>
          <cell r="EM1309" t="str">
            <v/>
          </cell>
          <cell r="EN1309">
            <v>0</v>
          </cell>
          <cell r="EO1309">
            <v>78.5</v>
          </cell>
          <cell r="EP1309">
            <v>74.75</v>
          </cell>
          <cell r="EQ1309">
            <v>74.5</v>
          </cell>
          <cell r="ER1309">
            <v>76</v>
          </cell>
          <cell r="ES1309" t="str">
            <v/>
          </cell>
          <cell r="ET1309">
            <v>0</v>
          </cell>
          <cell r="EU1309">
            <v>78.5</v>
          </cell>
          <cell r="EV1309">
            <v>74.75</v>
          </cell>
          <cell r="EW1309">
            <v>74.5</v>
          </cell>
          <cell r="EX1309">
            <v>76</v>
          </cell>
          <cell r="EY1309" t="str">
            <v/>
          </cell>
          <cell r="EZ1309">
            <v>0</v>
          </cell>
          <cell r="FA1309">
            <v>79.33</v>
          </cell>
          <cell r="FB1309">
            <v>71.25</v>
          </cell>
          <cell r="FC1309">
            <v>79</v>
          </cell>
          <cell r="FD1309">
            <v>72</v>
          </cell>
          <cell r="FE1309" t="str">
            <v/>
          </cell>
          <cell r="FF1309">
            <v>0</v>
          </cell>
          <cell r="FG1309">
            <v>79.33</v>
          </cell>
          <cell r="FH1309">
            <v>71.25</v>
          </cell>
          <cell r="FI1309">
            <v>79</v>
          </cell>
          <cell r="FJ1309">
            <v>72</v>
          </cell>
          <cell r="FK1309" t="str">
            <v/>
          </cell>
          <cell r="FL1309">
            <v>0</v>
          </cell>
          <cell r="FM1309">
            <v>79.33</v>
          </cell>
          <cell r="FN1309">
            <v>71.25</v>
          </cell>
          <cell r="FO1309">
            <v>79</v>
          </cell>
          <cell r="FP1309">
            <v>72</v>
          </cell>
          <cell r="FQ1309" t="str">
            <v/>
          </cell>
          <cell r="FR1309">
            <v>0</v>
          </cell>
          <cell r="FS1309">
            <v>79.33</v>
          </cell>
          <cell r="FT1309">
            <v>71.25</v>
          </cell>
          <cell r="FU1309">
            <v>79</v>
          </cell>
          <cell r="FV1309">
            <v>72</v>
          </cell>
          <cell r="FW1309" t="str">
            <v/>
          </cell>
          <cell r="FX1309">
            <v>0</v>
          </cell>
          <cell r="FY1309">
            <v>79.33</v>
          </cell>
          <cell r="FZ1309">
            <v>71.25</v>
          </cell>
          <cell r="GA1309">
            <v>79</v>
          </cell>
          <cell r="GB1309">
            <v>72</v>
          </cell>
          <cell r="GC1309" t="str">
            <v/>
          </cell>
          <cell r="GD1309">
            <v>0</v>
          </cell>
          <cell r="GE1309">
            <v>79.33</v>
          </cell>
          <cell r="GF1309">
            <v>71.25</v>
          </cell>
          <cell r="GG1309">
            <v>79</v>
          </cell>
          <cell r="GH1309">
            <v>72</v>
          </cell>
          <cell r="GI1309" t="str">
            <v/>
          </cell>
          <cell r="GJ1309">
            <v>0</v>
          </cell>
          <cell r="GK1309">
            <v>79.33</v>
          </cell>
          <cell r="GL1309">
            <v>71.25</v>
          </cell>
          <cell r="GM1309">
            <v>79</v>
          </cell>
          <cell r="GN1309">
            <v>72</v>
          </cell>
          <cell r="GO1309" t="str">
            <v/>
          </cell>
          <cell r="GP1309">
            <v>0</v>
          </cell>
          <cell r="GQ1309">
            <v>79.33</v>
          </cell>
          <cell r="GR1309">
            <v>71.25</v>
          </cell>
          <cell r="GS1309">
            <v>79</v>
          </cell>
          <cell r="GT1309">
            <v>72</v>
          </cell>
          <cell r="GU1309" t="str">
            <v/>
          </cell>
          <cell r="GV1309">
            <v>0</v>
          </cell>
          <cell r="GW1309">
            <v>81.92</v>
          </cell>
          <cell r="GX1309">
            <v>78.75</v>
          </cell>
          <cell r="GY1309">
            <v>70</v>
          </cell>
          <cell r="GZ1309">
            <v>78</v>
          </cell>
          <cell r="HA1309" t="str">
            <v>EKO-L</v>
          </cell>
          <cell r="HB1309">
            <v>0</v>
          </cell>
          <cell r="HC1309">
            <v>83.83</v>
          </cell>
          <cell r="HD1309">
            <v>75.75</v>
          </cell>
          <cell r="HE1309">
            <v>77.5</v>
          </cell>
          <cell r="HF1309">
            <v>79</v>
          </cell>
          <cell r="HH1309">
            <v>0</v>
          </cell>
          <cell r="HM1309" t="str">
            <v/>
          </cell>
          <cell r="HN1309" t="str">
            <v/>
          </cell>
          <cell r="HS1309">
            <v>0</v>
          </cell>
          <cell r="HT1309" t="str">
            <v>PKN</v>
          </cell>
          <cell r="HU1309">
            <v>0</v>
          </cell>
          <cell r="HV1309" t="str">
            <v>IND</v>
          </cell>
          <cell r="HW1309">
            <v>0</v>
          </cell>
          <cell r="HX1309" t="str">
            <v>MAT-W</v>
          </cell>
          <cell r="HY1309">
            <v>0</v>
          </cell>
          <cell r="HZ1309" t="str">
            <v>SEJ-W</v>
          </cell>
          <cell r="IA1309">
            <v>0</v>
          </cell>
          <cell r="IB1309" t="str">
            <v>IGR-W</v>
          </cell>
          <cell r="IC1309">
            <v>0</v>
          </cell>
          <cell r="ID1309" t="str">
            <v>SBO</v>
          </cell>
          <cell r="IE1309">
            <v>0</v>
          </cell>
          <cell r="IF1309" t="str">
            <v>PJO</v>
          </cell>
          <cell r="IG1309">
            <v>0</v>
          </cell>
          <cell r="IH1309" t="str">
            <v>PRA</v>
          </cell>
          <cell r="II1309">
            <v>0</v>
          </cell>
          <cell r="IJ1309" t="str">
            <v>JAW</v>
          </cell>
          <cell r="IK1309">
            <v>0</v>
          </cell>
          <cell r="IL1309" t="str">
            <v>ARB</v>
          </cell>
          <cell r="IM1309">
            <v>0</v>
          </cell>
          <cell r="IN1309" t="str">
            <v>PKM</v>
          </cell>
          <cell r="IO1309">
            <v>0</v>
          </cell>
          <cell r="IP1309" t="str">
            <v>MAT-P</v>
          </cell>
          <cell r="IQ1309">
            <v>0</v>
          </cell>
          <cell r="IR1309" t="str">
            <v>BIO-P</v>
          </cell>
          <cell r="IS1309">
            <v>0</v>
          </cell>
          <cell r="IT1309" t="str">
            <v>FIS-P</v>
          </cell>
          <cell r="IU1309">
            <v>0</v>
          </cell>
          <cell r="IV1309" t="str">
            <v>KIM-P</v>
          </cell>
          <cell r="IW1309">
            <v>0</v>
          </cell>
          <cell r="IX1309" t="str">
            <v>EKO-L</v>
          </cell>
          <cell r="IY1309">
            <v>0</v>
          </cell>
          <cell r="JA1309">
            <v>0</v>
          </cell>
        </row>
        <row r="1310">
          <cell r="AB1310" t="str">
            <v/>
          </cell>
          <cell r="AC1310">
            <v>9</v>
          </cell>
          <cell r="AI1310" t="str">
            <v/>
          </cell>
          <cell r="AJ1310">
            <v>0</v>
          </cell>
          <cell r="AK1310">
            <v>83.25</v>
          </cell>
          <cell r="AL1310">
            <v>84.5</v>
          </cell>
          <cell r="AM1310">
            <v>88</v>
          </cell>
          <cell r="AN1310">
            <v>80</v>
          </cell>
          <cell r="AO1310" t="str">
            <v/>
          </cell>
          <cell r="AP1310">
            <v>0</v>
          </cell>
          <cell r="AQ1310">
            <v>85</v>
          </cell>
          <cell r="AR1310">
            <v>0</v>
          </cell>
          <cell r="AS1310">
            <v>78.5</v>
          </cell>
          <cell r="AT1310">
            <v>81</v>
          </cell>
          <cell r="AU1310" t="str">
            <v/>
          </cell>
          <cell r="AV1310">
            <v>0</v>
          </cell>
          <cell r="AW1310">
            <v>81.83</v>
          </cell>
          <cell r="AX1310">
            <v>84</v>
          </cell>
          <cell r="AY1310">
            <v>88</v>
          </cell>
          <cell r="AZ1310">
            <v>80</v>
          </cell>
          <cell r="BA1310" t="str">
            <v/>
          </cell>
          <cell r="BB1310">
            <v>0</v>
          </cell>
          <cell r="BC1310">
            <v>86.75</v>
          </cell>
          <cell r="BD1310">
            <v>84.5</v>
          </cell>
          <cell r="BE1310">
            <v>88</v>
          </cell>
          <cell r="BF1310">
            <v>82</v>
          </cell>
          <cell r="BG1310" t="str">
            <v/>
          </cell>
          <cell r="BH1310">
            <v>0</v>
          </cell>
          <cell r="BI1310">
            <v>84.33</v>
          </cell>
          <cell r="BJ1310">
            <v>80</v>
          </cell>
          <cell r="BK1310">
            <v>77.75</v>
          </cell>
          <cell r="BL1310">
            <v>78</v>
          </cell>
          <cell r="BM1310" t="str">
            <v/>
          </cell>
          <cell r="BN1310">
            <v>0</v>
          </cell>
          <cell r="BO1310">
            <v>81.13</v>
          </cell>
          <cell r="BP1310">
            <v>78.25</v>
          </cell>
          <cell r="BQ1310">
            <v>77.75</v>
          </cell>
          <cell r="BR1310">
            <v>85</v>
          </cell>
          <cell r="BS1310" t="str">
            <v/>
          </cell>
          <cell r="BT1310">
            <v>0</v>
          </cell>
          <cell r="BU1310">
            <v>86.5</v>
          </cell>
          <cell r="BV1310">
            <v>84.25</v>
          </cell>
          <cell r="BW1310">
            <v>88.5</v>
          </cell>
          <cell r="BX1310">
            <v>88</v>
          </cell>
          <cell r="BY1310" t="str">
            <v/>
          </cell>
          <cell r="BZ1310">
            <v>0</v>
          </cell>
          <cell r="CA1310">
            <v>86.78</v>
          </cell>
          <cell r="CB1310">
            <v>81.75</v>
          </cell>
          <cell r="CC1310">
            <v>81</v>
          </cell>
          <cell r="CD1310">
            <v>82</v>
          </cell>
          <cell r="CE1310" t="str">
            <v/>
          </cell>
          <cell r="CF1310">
            <v>0</v>
          </cell>
          <cell r="CG1310">
            <v>86.25</v>
          </cell>
          <cell r="CH1310">
            <v>76.25</v>
          </cell>
          <cell r="CI1310">
            <v>78</v>
          </cell>
          <cell r="CJ1310">
            <v>82</v>
          </cell>
          <cell r="CK1310" t="str">
            <v/>
          </cell>
          <cell r="CL1310">
            <v>0</v>
          </cell>
          <cell r="CM1310">
            <v>76.17</v>
          </cell>
          <cell r="CN1310">
            <v>83.5</v>
          </cell>
          <cell r="CO1310">
            <v>80</v>
          </cell>
          <cell r="CP1310">
            <v>78</v>
          </cell>
          <cell r="CQ1310" t="str">
            <v/>
          </cell>
          <cell r="CR1310">
            <v>0</v>
          </cell>
          <cell r="CS1310">
            <v>82.08</v>
          </cell>
          <cell r="CT1310">
            <v>89.75</v>
          </cell>
          <cell r="CU1310">
            <v>86.5</v>
          </cell>
          <cell r="CV1310">
            <v>83</v>
          </cell>
          <cell r="CW1310" t="str">
            <v/>
          </cell>
          <cell r="CX1310">
            <v>0</v>
          </cell>
          <cell r="CY1310">
            <v>82.44</v>
          </cell>
          <cell r="CZ1310">
            <v>83.75</v>
          </cell>
          <cell r="DA1310">
            <v>76.75</v>
          </cell>
          <cell r="DB1310">
            <v>83</v>
          </cell>
          <cell r="DC1310" t="str">
            <v/>
          </cell>
          <cell r="DD1310">
            <v>0</v>
          </cell>
          <cell r="DE1310">
            <v>91</v>
          </cell>
          <cell r="DF1310">
            <v>81</v>
          </cell>
          <cell r="DG1310">
            <v>81.75</v>
          </cell>
          <cell r="DH1310">
            <v>88</v>
          </cell>
          <cell r="DI1310" t="str">
            <v/>
          </cell>
          <cell r="DJ1310">
            <v>0</v>
          </cell>
          <cell r="DK1310">
            <v>0</v>
          </cell>
          <cell r="DL1310">
            <v>0</v>
          </cell>
          <cell r="DM1310">
            <v>0</v>
          </cell>
          <cell r="DN1310">
            <v>85</v>
          </cell>
          <cell r="DO1310" t="str">
            <v/>
          </cell>
          <cell r="DP1310">
            <v>0</v>
          </cell>
          <cell r="DQ1310">
            <v>89</v>
          </cell>
          <cell r="DR1310">
            <v>85.5</v>
          </cell>
          <cell r="DS1310">
            <v>91.5</v>
          </cell>
          <cell r="DT1310">
            <v>82</v>
          </cell>
          <cell r="DU1310" t="str">
            <v/>
          </cell>
          <cell r="DV1310">
            <v>0</v>
          </cell>
          <cell r="DW1310">
            <v>91</v>
          </cell>
          <cell r="DX1310">
            <v>86.75</v>
          </cell>
          <cell r="DY1310">
            <v>79.75</v>
          </cell>
          <cell r="DZ1310">
            <v>85</v>
          </cell>
          <cell r="EA1310" t="str">
            <v/>
          </cell>
          <cell r="EB1310">
            <v>0</v>
          </cell>
          <cell r="EC1310">
            <v>79.78</v>
          </cell>
          <cell r="ED1310">
            <v>78.25</v>
          </cell>
          <cell r="EE1310">
            <v>84.25</v>
          </cell>
          <cell r="EF1310">
            <v>77</v>
          </cell>
          <cell r="EG1310" t="str">
            <v/>
          </cell>
          <cell r="EH1310">
            <v>0</v>
          </cell>
          <cell r="EI1310">
            <v>78.5</v>
          </cell>
          <cell r="EJ1310">
            <v>74.75</v>
          </cell>
          <cell r="EK1310">
            <v>74.5</v>
          </cell>
          <cell r="EL1310">
            <v>76</v>
          </cell>
          <cell r="EM1310" t="str">
            <v/>
          </cell>
          <cell r="EN1310">
            <v>0</v>
          </cell>
          <cell r="EO1310">
            <v>78.5</v>
          </cell>
          <cell r="EP1310">
            <v>74.75</v>
          </cell>
          <cell r="EQ1310">
            <v>74.5</v>
          </cell>
          <cell r="ER1310">
            <v>76</v>
          </cell>
          <cell r="ES1310" t="str">
            <v/>
          </cell>
          <cell r="ET1310">
            <v>0</v>
          </cell>
          <cell r="EU1310">
            <v>78.5</v>
          </cell>
          <cell r="EV1310">
            <v>74.75</v>
          </cell>
          <cell r="EW1310">
            <v>74.5</v>
          </cell>
          <cell r="EX1310">
            <v>76</v>
          </cell>
          <cell r="EY1310" t="str">
            <v/>
          </cell>
          <cell r="EZ1310">
            <v>0</v>
          </cell>
          <cell r="FA1310">
            <v>79.33</v>
          </cell>
          <cell r="FB1310">
            <v>71.25</v>
          </cell>
          <cell r="FC1310">
            <v>79</v>
          </cell>
          <cell r="FD1310">
            <v>72</v>
          </cell>
          <cell r="FE1310" t="str">
            <v/>
          </cell>
          <cell r="FF1310">
            <v>0</v>
          </cell>
          <cell r="FG1310">
            <v>79.33</v>
          </cell>
          <cell r="FH1310">
            <v>71.25</v>
          </cell>
          <cell r="FI1310">
            <v>79</v>
          </cell>
          <cell r="FJ1310">
            <v>72</v>
          </cell>
          <cell r="FK1310" t="str">
            <v/>
          </cell>
          <cell r="FL1310">
            <v>0</v>
          </cell>
          <cell r="FM1310">
            <v>79.33</v>
          </cell>
          <cell r="FN1310">
            <v>71.25</v>
          </cell>
          <cell r="FO1310">
            <v>79</v>
          </cell>
          <cell r="FP1310">
            <v>72</v>
          </cell>
          <cell r="FQ1310" t="str">
            <v/>
          </cell>
          <cell r="FR1310">
            <v>0</v>
          </cell>
          <cell r="FS1310">
            <v>79.33</v>
          </cell>
          <cell r="FT1310">
            <v>71.25</v>
          </cell>
          <cell r="FU1310">
            <v>79</v>
          </cell>
          <cell r="FV1310">
            <v>72</v>
          </cell>
          <cell r="FW1310" t="str">
            <v/>
          </cell>
          <cell r="FX1310">
            <v>0</v>
          </cell>
          <cell r="FY1310">
            <v>79.33</v>
          </cell>
          <cell r="FZ1310">
            <v>71.25</v>
          </cell>
          <cell r="GA1310">
            <v>79</v>
          </cell>
          <cell r="GB1310">
            <v>72</v>
          </cell>
          <cell r="GC1310" t="str">
            <v/>
          </cell>
          <cell r="GD1310">
            <v>0</v>
          </cell>
          <cell r="GE1310">
            <v>79.33</v>
          </cell>
          <cell r="GF1310">
            <v>71.25</v>
          </cell>
          <cell r="GG1310">
            <v>79</v>
          </cell>
          <cell r="GH1310">
            <v>72</v>
          </cell>
          <cell r="GI1310" t="str">
            <v/>
          </cell>
          <cell r="GJ1310">
            <v>0</v>
          </cell>
          <cell r="GK1310">
            <v>79.33</v>
          </cell>
          <cell r="GL1310">
            <v>71.25</v>
          </cell>
          <cell r="GM1310">
            <v>79</v>
          </cell>
          <cell r="GN1310">
            <v>72</v>
          </cell>
          <cell r="GO1310" t="str">
            <v/>
          </cell>
          <cell r="GP1310">
            <v>0</v>
          </cell>
          <cell r="GQ1310">
            <v>79.33</v>
          </cell>
          <cell r="GR1310">
            <v>71.25</v>
          </cell>
          <cell r="GS1310">
            <v>79</v>
          </cell>
          <cell r="GT1310">
            <v>72</v>
          </cell>
          <cell r="GU1310" t="str">
            <v/>
          </cell>
          <cell r="GV1310">
            <v>0</v>
          </cell>
          <cell r="GW1310">
            <v>81.92</v>
          </cell>
          <cell r="GX1310">
            <v>78.75</v>
          </cell>
          <cell r="GY1310">
            <v>70</v>
          </cell>
          <cell r="GZ1310">
            <v>78</v>
          </cell>
          <cell r="HA1310" t="str">
            <v>EKO-L</v>
          </cell>
          <cell r="HB1310">
            <v>0</v>
          </cell>
          <cell r="HC1310">
            <v>83.83</v>
          </cell>
          <cell r="HD1310">
            <v>75.75</v>
          </cell>
          <cell r="HE1310">
            <v>77.5</v>
          </cell>
          <cell r="HF1310">
            <v>79</v>
          </cell>
          <cell r="HH1310">
            <v>0</v>
          </cell>
          <cell r="HM1310" t="str">
            <v/>
          </cell>
          <cell r="HN1310" t="str">
            <v/>
          </cell>
          <cell r="HS1310">
            <v>0</v>
          </cell>
          <cell r="HT1310" t="str">
            <v>PKN</v>
          </cell>
          <cell r="HU1310">
            <v>0</v>
          </cell>
          <cell r="HV1310" t="str">
            <v>IND</v>
          </cell>
          <cell r="HW1310">
            <v>0</v>
          </cell>
          <cell r="HX1310" t="str">
            <v>MAT-W</v>
          </cell>
          <cell r="HY1310">
            <v>0</v>
          </cell>
          <cell r="HZ1310" t="str">
            <v>SEJ-W</v>
          </cell>
          <cell r="IA1310">
            <v>0</v>
          </cell>
          <cell r="IB1310" t="str">
            <v>IGR-W</v>
          </cell>
          <cell r="IC1310">
            <v>0</v>
          </cell>
          <cell r="ID1310" t="str">
            <v>SBO</v>
          </cell>
          <cell r="IE1310">
            <v>0</v>
          </cell>
          <cell r="IF1310" t="str">
            <v>PJO</v>
          </cell>
          <cell r="IG1310">
            <v>0</v>
          </cell>
          <cell r="IH1310" t="str">
            <v>PRA</v>
          </cell>
          <cell r="II1310">
            <v>0</v>
          </cell>
          <cell r="IJ1310" t="str">
            <v>JAW</v>
          </cell>
          <cell r="IK1310">
            <v>0</v>
          </cell>
          <cell r="IL1310" t="str">
            <v>ARB</v>
          </cell>
          <cell r="IM1310">
            <v>0</v>
          </cell>
          <cell r="IN1310" t="str">
            <v>PKM</v>
          </cell>
          <cell r="IO1310">
            <v>0</v>
          </cell>
          <cell r="IP1310" t="str">
            <v>MAT-P</v>
          </cell>
          <cell r="IQ1310">
            <v>0</v>
          </cell>
          <cell r="IR1310" t="str">
            <v>BIO-P</v>
          </cell>
          <cell r="IS1310">
            <v>0</v>
          </cell>
          <cell r="IT1310" t="str">
            <v>FIS-P</v>
          </cell>
          <cell r="IU1310">
            <v>0</v>
          </cell>
          <cell r="IV1310" t="str">
            <v>KIM-P</v>
          </cell>
          <cell r="IW1310">
            <v>0</v>
          </cell>
          <cell r="IX1310" t="str">
            <v>EKO-L</v>
          </cell>
          <cell r="IY1310">
            <v>0</v>
          </cell>
          <cell r="JA1310">
            <v>0</v>
          </cell>
        </row>
        <row r="1311">
          <cell r="AB1311" t="str">
            <v/>
          </cell>
          <cell r="AC1311">
            <v>10</v>
          </cell>
          <cell r="AI1311" t="str">
            <v/>
          </cell>
          <cell r="AJ1311">
            <v>0</v>
          </cell>
          <cell r="AK1311">
            <v>83.25</v>
          </cell>
          <cell r="AL1311">
            <v>84.5</v>
          </cell>
          <cell r="AM1311">
            <v>88</v>
          </cell>
          <cell r="AN1311">
            <v>80</v>
          </cell>
          <cell r="AO1311" t="str">
            <v/>
          </cell>
          <cell r="AP1311">
            <v>0</v>
          </cell>
          <cell r="AQ1311">
            <v>85</v>
          </cell>
          <cell r="AR1311">
            <v>0</v>
          </cell>
          <cell r="AS1311">
            <v>78.5</v>
          </cell>
          <cell r="AT1311">
            <v>81</v>
          </cell>
          <cell r="AU1311" t="str">
            <v/>
          </cell>
          <cell r="AV1311">
            <v>0</v>
          </cell>
          <cell r="AW1311">
            <v>81.83</v>
          </cell>
          <cell r="AX1311">
            <v>84</v>
          </cell>
          <cell r="AY1311">
            <v>88</v>
          </cell>
          <cell r="AZ1311">
            <v>80</v>
          </cell>
          <cell r="BA1311" t="str">
            <v/>
          </cell>
          <cell r="BB1311">
            <v>0</v>
          </cell>
          <cell r="BC1311">
            <v>86.75</v>
          </cell>
          <cell r="BD1311">
            <v>84.5</v>
          </cell>
          <cell r="BE1311">
            <v>88</v>
          </cell>
          <cell r="BF1311">
            <v>82</v>
          </cell>
          <cell r="BG1311" t="str">
            <v/>
          </cell>
          <cell r="BH1311">
            <v>0</v>
          </cell>
          <cell r="BI1311">
            <v>84.33</v>
          </cell>
          <cell r="BJ1311">
            <v>80</v>
          </cell>
          <cell r="BK1311">
            <v>77.75</v>
          </cell>
          <cell r="BL1311">
            <v>78</v>
          </cell>
          <cell r="BM1311" t="str">
            <v/>
          </cell>
          <cell r="BN1311">
            <v>0</v>
          </cell>
          <cell r="BO1311">
            <v>81.13</v>
          </cell>
          <cell r="BP1311">
            <v>78.25</v>
          </cell>
          <cell r="BQ1311">
            <v>77.75</v>
          </cell>
          <cell r="BR1311">
            <v>85</v>
          </cell>
          <cell r="BS1311" t="str">
            <v/>
          </cell>
          <cell r="BT1311">
            <v>0</v>
          </cell>
          <cell r="BU1311">
            <v>86.5</v>
          </cell>
          <cell r="BV1311">
            <v>84.25</v>
          </cell>
          <cell r="BW1311">
            <v>88.5</v>
          </cell>
          <cell r="BX1311">
            <v>88</v>
          </cell>
          <cell r="BY1311" t="str">
            <v/>
          </cell>
          <cell r="BZ1311">
            <v>0</v>
          </cell>
          <cell r="CA1311">
            <v>86.78</v>
          </cell>
          <cell r="CB1311">
            <v>81.75</v>
          </cell>
          <cell r="CC1311">
            <v>81</v>
          </cell>
          <cell r="CD1311">
            <v>82</v>
          </cell>
          <cell r="CE1311" t="str">
            <v/>
          </cell>
          <cell r="CF1311">
            <v>0</v>
          </cell>
          <cell r="CG1311">
            <v>86.25</v>
          </cell>
          <cell r="CH1311">
            <v>76.25</v>
          </cell>
          <cell r="CI1311">
            <v>78</v>
          </cell>
          <cell r="CJ1311">
            <v>82</v>
          </cell>
          <cell r="CK1311" t="str">
            <v/>
          </cell>
          <cell r="CL1311">
            <v>0</v>
          </cell>
          <cell r="CM1311">
            <v>76.17</v>
          </cell>
          <cell r="CN1311">
            <v>83.5</v>
          </cell>
          <cell r="CO1311">
            <v>80</v>
          </cell>
          <cell r="CP1311">
            <v>78</v>
          </cell>
          <cell r="CQ1311" t="str">
            <v/>
          </cell>
          <cell r="CR1311">
            <v>0</v>
          </cell>
          <cell r="CS1311">
            <v>82.08</v>
          </cell>
          <cell r="CT1311">
            <v>89.75</v>
          </cell>
          <cell r="CU1311">
            <v>86.5</v>
          </cell>
          <cell r="CV1311">
            <v>83</v>
          </cell>
          <cell r="CW1311" t="str">
            <v/>
          </cell>
          <cell r="CX1311">
            <v>0</v>
          </cell>
          <cell r="CY1311">
            <v>82.44</v>
          </cell>
          <cell r="CZ1311">
            <v>83.75</v>
          </cell>
          <cell r="DA1311">
            <v>76.75</v>
          </cell>
          <cell r="DB1311">
            <v>83</v>
          </cell>
          <cell r="DC1311" t="str">
            <v/>
          </cell>
          <cell r="DD1311">
            <v>0</v>
          </cell>
          <cell r="DE1311">
            <v>91</v>
          </cell>
          <cell r="DF1311">
            <v>81</v>
          </cell>
          <cell r="DG1311">
            <v>81.75</v>
          </cell>
          <cell r="DH1311">
            <v>88</v>
          </cell>
          <cell r="DI1311" t="str">
            <v/>
          </cell>
          <cell r="DJ1311">
            <v>0</v>
          </cell>
          <cell r="DK1311">
            <v>0</v>
          </cell>
          <cell r="DL1311">
            <v>0</v>
          </cell>
          <cell r="DM1311">
            <v>0</v>
          </cell>
          <cell r="DN1311">
            <v>85</v>
          </cell>
          <cell r="DO1311" t="str">
            <v/>
          </cell>
          <cell r="DP1311">
            <v>0</v>
          </cell>
          <cell r="DQ1311">
            <v>89</v>
          </cell>
          <cell r="DR1311">
            <v>85.5</v>
          </cell>
          <cell r="DS1311">
            <v>91.5</v>
          </cell>
          <cell r="DT1311">
            <v>82</v>
          </cell>
          <cell r="DU1311" t="str">
            <v/>
          </cell>
          <cell r="DV1311">
            <v>0</v>
          </cell>
          <cell r="DW1311">
            <v>91</v>
          </cell>
          <cell r="DX1311">
            <v>86.75</v>
          </cell>
          <cell r="DY1311">
            <v>79.75</v>
          </cell>
          <cell r="DZ1311">
            <v>85</v>
          </cell>
          <cell r="EA1311" t="str">
            <v/>
          </cell>
          <cell r="EB1311">
            <v>0</v>
          </cell>
          <cell r="EC1311">
            <v>79.78</v>
          </cell>
          <cell r="ED1311">
            <v>78.25</v>
          </cell>
          <cell r="EE1311">
            <v>84.25</v>
          </cell>
          <cell r="EF1311">
            <v>77</v>
          </cell>
          <cell r="EG1311" t="str">
            <v/>
          </cell>
          <cell r="EH1311">
            <v>0</v>
          </cell>
          <cell r="EI1311">
            <v>78.5</v>
          </cell>
          <cell r="EJ1311">
            <v>74.75</v>
          </cell>
          <cell r="EK1311">
            <v>74.5</v>
          </cell>
          <cell r="EL1311">
            <v>76</v>
          </cell>
          <cell r="EM1311" t="str">
            <v/>
          </cell>
          <cell r="EN1311">
            <v>0</v>
          </cell>
          <cell r="EO1311">
            <v>78.5</v>
          </cell>
          <cell r="EP1311">
            <v>74.75</v>
          </cell>
          <cell r="EQ1311">
            <v>74.5</v>
          </cell>
          <cell r="ER1311">
            <v>76</v>
          </cell>
          <cell r="ES1311" t="str">
            <v/>
          </cell>
          <cell r="ET1311">
            <v>0</v>
          </cell>
          <cell r="EU1311">
            <v>78.5</v>
          </cell>
          <cell r="EV1311">
            <v>74.75</v>
          </cell>
          <cell r="EW1311">
            <v>74.5</v>
          </cell>
          <cell r="EX1311">
            <v>76</v>
          </cell>
          <cell r="EY1311" t="str">
            <v/>
          </cell>
          <cell r="EZ1311">
            <v>0</v>
          </cell>
          <cell r="FA1311">
            <v>79.33</v>
          </cell>
          <cell r="FB1311">
            <v>71.25</v>
          </cell>
          <cell r="FC1311">
            <v>79</v>
          </cell>
          <cell r="FD1311">
            <v>72</v>
          </cell>
          <cell r="FE1311" t="str">
            <v/>
          </cell>
          <cell r="FF1311">
            <v>0</v>
          </cell>
          <cell r="FG1311">
            <v>79.33</v>
          </cell>
          <cell r="FH1311">
            <v>71.25</v>
          </cell>
          <cell r="FI1311">
            <v>79</v>
          </cell>
          <cell r="FJ1311">
            <v>72</v>
          </cell>
          <cell r="FK1311" t="str">
            <v/>
          </cell>
          <cell r="FL1311">
            <v>0</v>
          </cell>
          <cell r="FM1311">
            <v>79.33</v>
          </cell>
          <cell r="FN1311">
            <v>71.25</v>
          </cell>
          <cell r="FO1311">
            <v>79</v>
          </cell>
          <cell r="FP1311">
            <v>72</v>
          </cell>
          <cell r="FQ1311" t="str">
            <v/>
          </cell>
          <cell r="FR1311">
            <v>0</v>
          </cell>
          <cell r="FS1311">
            <v>79.33</v>
          </cell>
          <cell r="FT1311">
            <v>71.25</v>
          </cell>
          <cell r="FU1311">
            <v>79</v>
          </cell>
          <cell r="FV1311">
            <v>72</v>
          </cell>
          <cell r="FW1311" t="str">
            <v/>
          </cell>
          <cell r="FX1311">
            <v>0</v>
          </cell>
          <cell r="FY1311">
            <v>79.33</v>
          </cell>
          <cell r="FZ1311">
            <v>71.25</v>
          </cell>
          <cell r="GA1311">
            <v>79</v>
          </cell>
          <cell r="GB1311">
            <v>72</v>
          </cell>
          <cell r="GC1311" t="str">
            <v/>
          </cell>
          <cell r="GD1311">
            <v>0</v>
          </cell>
          <cell r="GE1311">
            <v>79.33</v>
          </cell>
          <cell r="GF1311">
            <v>71.25</v>
          </cell>
          <cell r="GG1311">
            <v>79</v>
          </cell>
          <cell r="GH1311">
            <v>72</v>
          </cell>
          <cell r="GI1311" t="str">
            <v/>
          </cell>
          <cell r="GJ1311">
            <v>0</v>
          </cell>
          <cell r="GK1311">
            <v>79.33</v>
          </cell>
          <cell r="GL1311">
            <v>71.25</v>
          </cell>
          <cell r="GM1311">
            <v>79</v>
          </cell>
          <cell r="GN1311">
            <v>72</v>
          </cell>
          <cell r="GO1311" t="str">
            <v/>
          </cell>
          <cell r="GP1311">
            <v>0</v>
          </cell>
          <cell r="GQ1311">
            <v>79.33</v>
          </cell>
          <cell r="GR1311">
            <v>71.25</v>
          </cell>
          <cell r="GS1311">
            <v>79</v>
          </cell>
          <cell r="GT1311">
            <v>72</v>
          </cell>
          <cell r="GU1311" t="str">
            <v/>
          </cell>
          <cell r="GV1311">
            <v>0</v>
          </cell>
          <cell r="GW1311">
            <v>81.92</v>
          </cell>
          <cell r="GX1311">
            <v>78.75</v>
          </cell>
          <cell r="GY1311">
            <v>70</v>
          </cell>
          <cell r="GZ1311">
            <v>78</v>
          </cell>
          <cell r="HA1311" t="str">
            <v>EKO-L</v>
          </cell>
          <cell r="HB1311">
            <v>0</v>
          </cell>
          <cell r="HC1311">
            <v>83.83</v>
          </cell>
          <cell r="HD1311">
            <v>75.75</v>
          </cell>
          <cell r="HE1311">
            <v>77.5</v>
          </cell>
          <cell r="HF1311">
            <v>79</v>
          </cell>
          <cell r="HH1311">
            <v>0</v>
          </cell>
          <cell r="HM1311" t="str">
            <v/>
          </cell>
          <cell r="HN1311" t="str">
            <v/>
          </cell>
          <cell r="HS1311">
            <v>0</v>
          </cell>
          <cell r="HT1311" t="str">
            <v>PKN</v>
          </cell>
          <cell r="HU1311">
            <v>0</v>
          </cell>
          <cell r="HV1311" t="str">
            <v>IND</v>
          </cell>
          <cell r="HW1311">
            <v>0</v>
          </cell>
          <cell r="HX1311" t="str">
            <v>MAT-W</v>
          </cell>
          <cell r="HY1311">
            <v>0</v>
          </cell>
          <cell r="HZ1311" t="str">
            <v>SEJ-W</v>
          </cell>
          <cell r="IA1311">
            <v>0</v>
          </cell>
          <cell r="IB1311" t="str">
            <v>IGR-W</v>
          </cell>
          <cell r="IC1311">
            <v>0</v>
          </cell>
          <cell r="ID1311" t="str">
            <v>SBO</v>
          </cell>
          <cell r="IE1311">
            <v>0</v>
          </cell>
          <cell r="IF1311" t="str">
            <v>PJO</v>
          </cell>
          <cell r="IG1311">
            <v>0</v>
          </cell>
          <cell r="IH1311" t="str">
            <v>PRA</v>
          </cell>
          <cell r="II1311">
            <v>0</v>
          </cell>
          <cell r="IJ1311" t="str">
            <v>JAW</v>
          </cell>
          <cell r="IK1311">
            <v>0</v>
          </cell>
          <cell r="IL1311" t="str">
            <v>ARB</v>
          </cell>
          <cell r="IM1311">
            <v>0</v>
          </cell>
          <cell r="IN1311" t="str">
            <v>PKM</v>
          </cell>
          <cell r="IO1311">
            <v>0</v>
          </cell>
          <cell r="IP1311" t="str">
            <v>MAT-P</v>
          </cell>
          <cell r="IQ1311">
            <v>0</v>
          </cell>
          <cell r="IR1311" t="str">
            <v>BIO-P</v>
          </cell>
          <cell r="IS1311">
            <v>0</v>
          </cell>
          <cell r="IT1311" t="str">
            <v>FIS-P</v>
          </cell>
          <cell r="IU1311">
            <v>0</v>
          </cell>
          <cell r="IV1311" t="str">
            <v>KIM-P</v>
          </cell>
          <cell r="IW1311">
            <v>0</v>
          </cell>
          <cell r="IX1311" t="str">
            <v>EKO-L</v>
          </cell>
          <cell r="IY1311">
            <v>0</v>
          </cell>
          <cell r="JA1311">
            <v>0</v>
          </cell>
        </row>
        <row r="1312">
          <cell r="AB1312" t="str">
            <v/>
          </cell>
          <cell r="AC1312">
            <v>11</v>
          </cell>
          <cell r="AI1312" t="str">
            <v/>
          </cell>
          <cell r="AJ1312">
            <v>0</v>
          </cell>
          <cell r="AK1312">
            <v>83.25</v>
          </cell>
          <cell r="AL1312">
            <v>84.5</v>
          </cell>
          <cell r="AM1312">
            <v>88</v>
          </cell>
          <cell r="AN1312">
            <v>80</v>
          </cell>
          <cell r="AO1312" t="str">
            <v/>
          </cell>
          <cell r="AP1312">
            <v>0</v>
          </cell>
          <cell r="AQ1312">
            <v>85</v>
          </cell>
          <cell r="AR1312">
            <v>0</v>
          </cell>
          <cell r="AS1312">
            <v>78.5</v>
          </cell>
          <cell r="AT1312">
            <v>81</v>
          </cell>
          <cell r="AU1312" t="str">
            <v/>
          </cell>
          <cell r="AV1312">
            <v>0</v>
          </cell>
          <cell r="AW1312">
            <v>81.83</v>
          </cell>
          <cell r="AX1312">
            <v>84</v>
          </cell>
          <cell r="AY1312">
            <v>88</v>
          </cell>
          <cell r="AZ1312">
            <v>80</v>
          </cell>
          <cell r="BA1312" t="str">
            <v/>
          </cell>
          <cell r="BB1312">
            <v>0</v>
          </cell>
          <cell r="BC1312">
            <v>86.75</v>
          </cell>
          <cell r="BD1312">
            <v>84.5</v>
          </cell>
          <cell r="BE1312">
            <v>88</v>
          </cell>
          <cell r="BF1312">
            <v>82</v>
          </cell>
          <cell r="BG1312" t="str">
            <v/>
          </cell>
          <cell r="BH1312">
            <v>0</v>
          </cell>
          <cell r="BI1312">
            <v>84.33</v>
          </cell>
          <cell r="BJ1312">
            <v>80</v>
          </cell>
          <cell r="BK1312">
            <v>77.75</v>
          </cell>
          <cell r="BL1312">
            <v>78</v>
          </cell>
          <cell r="BM1312" t="str">
            <v/>
          </cell>
          <cell r="BN1312">
            <v>0</v>
          </cell>
          <cell r="BO1312">
            <v>81.13</v>
          </cell>
          <cell r="BP1312">
            <v>78.25</v>
          </cell>
          <cell r="BQ1312">
            <v>77.75</v>
          </cell>
          <cell r="BR1312">
            <v>85</v>
          </cell>
          <cell r="BS1312" t="str">
            <v/>
          </cell>
          <cell r="BT1312">
            <v>0</v>
          </cell>
          <cell r="BU1312">
            <v>86.5</v>
          </cell>
          <cell r="BV1312">
            <v>84.25</v>
          </cell>
          <cell r="BW1312">
            <v>88.5</v>
          </cell>
          <cell r="BX1312">
            <v>88</v>
          </cell>
          <cell r="BY1312" t="str">
            <v/>
          </cell>
          <cell r="BZ1312">
            <v>0</v>
          </cell>
          <cell r="CA1312">
            <v>86.78</v>
          </cell>
          <cell r="CB1312">
            <v>81.75</v>
          </cell>
          <cell r="CC1312">
            <v>81</v>
          </cell>
          <cell r="CD1312">
            <v>82</v>
          </cell>
          <cell r="CE1312" t="str">
            <v/>
          </cell>
          <cell r="CF1312">
            <v>0</v>
          </cell>
          <cell r="CG1312">
            <v>86.25</v>
          </cell>
          <cell r="CH1312">
            <v>76.25</v>
          </cell>
          <cell r="CI1312">
            <v>78</v>
          </cell>
          <cell r="CJ1312">
            <v>82</v>
          </cell>
          <cell r="CK1312" t="str">
            <v/>
          </cell>
          <cell r="CL1312">
            <v>0</v>
          </cell>
          <cell r="CM1312">
            <v>76.17</v>
          </cell>
          <cell r="CN1312">
            <v>83.5</v>
          </cell>
          <cell r="CO1312">
            <v>80</v>
          </cell>
          <cell r="CP1312">
            <v>78</v>
          </cell>
          <cell r="CQ1312" t="str">
            <v/>
          </cell>
          <cell r="CR1312">
            <v>0</v>
          </cell>
          <cell r="CS1312">
            <v>82.08</v>
          </cell>
          <cell r="CT1312">
            <v>89.75</v>
          </cell>
          <cell r="CU1312">
            <v>86.5</v>
          </cell>
          <cell r="CV1312">
            <v>83</v>
          </cell>
          <cell r="CW1312" t="str">
            <v/>
          </cell>
          <cell r="CX1312">
            <v>0</v>
          </cell>
          <cell r="CY1312">
            <v>82.44</v>
          </cell>
          <cell r="CZ1312">
            <v>83.75</v>
          </cell>
          <cell r="DA1312">
            <v>76.75</v>
          </cell>
          <cell r="DB1312">
            <v>83</v>
          </cell>
          <cell r="DC1312" t="str">
            <v/>
          </cell>
          <cell r="DD1312">
            <v>0</v>
          </cell>
          <cell r="DE1312">
            <v>91</v>
          </cell>
          <cell r="DF1312">
            <v>81</v>
          </cell>
          <cell r="DG1312">
            <v>81.75</v>
          </cell>
          <cell r="DH1312">
            <v>88</v>
          </cell>
          <cell r="DI1312" t="str">
            <v/>
          </cell>
          <cell r="DJ1312">
            <v>0</v>
          </cell>
          <cell r="DK1312">
            <v>0</v>
          </cell>
          <cell r="DL1312">
            <v>0</v>
          </cell>
          <cell r="DM1312">
            <v>0</v>
          </cell>
          <cell r="DN1312">
            <v>85</v>
          </cell>
          <cell r="DO1312" t="str">
            <v/>
          </cell>
          <cell r="DP1312">
            <v>0</v>
          </cell>
          <cell r="DQ1312">
            <v>89</v>
          </cell>
          <cell r="DR1312">
            <v>85.5</v>
          </cell>
          <cell r="DS1312">
            <v>91.5</v>
          </cell>
          <cell r="DT1312">
            <v>82</v>
          </cell>
          <cell r="DU1312" t="str">
            <v/>
          </cell>
          <cell r="DV1312">
            <v>0</v>
          </cell>
          <cell r="DW1312">
            <v>91</v>
          </cell>
          <cell r="DX1312">
            <v>86.75</v>
          </cell>
          <cell r="DY1312">
            <v>79.75</v>
          </cell>
          <cell r="DZ1312">
            <v>85</v>
          </cell>
          <cell r="EA1312" t="str">
            <v/>
          </cell>
          <cell r="EB1312">
            <v>0</v>
          </cell>
          <cell r="EC1312">
            <v>79.78</v>
          </cell>
          <cell r="ED1312">
            <v>78.25</v>
          </cell>
          <cell r="EE1312">
            <v>84.25</v>
          </cell>
          <cell r="EF1312">
            <v>77</v>
          </cell>
          <cell r="EG1312" t="str">
            <v/>
          </cell>
          <cell r="EH1312">
            <v>0</v>
          </cell>
          <cell r="EI1312">
            <v>78.5</v>
          </cell>
          <cell r="EJ1312">
            <v>74.75</v>
          </cell>
          <cell r="EK1312">
            <v>74.5</v>
          </cell>
          <cell r="EL1312">
            <v>76</v>
          </cell>
          <cell r="EM1312" t="str">
            <v/>
          </cell>
          <cell r="EN1312">
            <v>0</v>
          </cell>
          <cell r="EO1312">
            <v>78.5</v>
          </cell>
          <cell r="EP1312">
            <v>74.75</v>
          </cell>
          <cell r="EQ1312">
            <v>74.5</v>
          </cell>
          <cell r="ER1312">
            <v>76</v>
          </cell>
          <cell r="ES1312" t="str">
            <v/>
          </cell>
          <cell r="ET1312">
            <v>0</v>
          </cell>
          <cell r="EU1312">
            <v>78.5</v>
          </cell>
          <cell r="EV1312">
            <v>74.75</v>
          </cell>
          <cell r="EW1312">
            <v>74.5</v>
          </cell>
          <cell r="EX1312">
            <v>76</v>
          </cell>
          <cell r="EY1312" t="str">
            <v/>
          </cell>
          <cell r="EZ1312">
            <v>0</v>
          </cell>
          <cell r="FA1312">
            <v>79.33</v>
          </cell>
          <cell r="FB1312">
            <v>71.25</v>
          </cell>
          <cell r="FC1312">
            <v>79</v>
          </cell>
          <cell r="FD1312">
            <v>72</v>
          </cell>
          <cell r="FE1312" t="str">
            <v/>
          </cell>
          <cell r="FF1312">
            <v>0</v>
          </cell>
          <cell r="FG1312">
            <v>79.33</v>
          </cell>
          <cell r="FH1312">
            <v>71.25</v>
          </cell>
          <cell r="FI1312">
            <v>79</v>
          </cell>
          <cell r="FJ1312">
            <v>72</v>
          </cell>
          <cell r="FK1312" t="str">
            <v/>
          </cell>
          <cell r="FL1312">
            <v>0</v>
          </cell>
          <cell r="FM1312">
            <v>79.33</v>
          </cell>
          <cell r="FN1312">
            <v>71.25</v>
          </cell>
          <cell r="FO1312">
            <v>79</v>
          </cell>
          <cell r="FP1312">
            <v>72</v>
          </cell>
          <cell r="FQ1312" t="str">
            <v/>
          </cell>
          <cell r="FR1312">
            <v>0</v>
          </cell>
          <cell r="FS1312">
            <v>79.33</v>
          </cell>
          <cell r="FT1312">
            <v>71.25</v>
          </cell>
          <cell r="FU1312">
            <v>79</v>
          </cell>
          <cell r="FV1312">
            <v>72</v>
          </cell>
          <cell r="FW1312" t="str">
            <v/>
          </cell>
          <cell r="FX1312">
            <v>0</v>
          </cell>
          <cell r="FY1312">
            <v>79.33</v>
          </cell>
          <cell r="FZ1312">
            <v>71.25</v>
          </cell>
          <cell r="GA1312">
            <v>79</v>
          </cell>
          <cell r="GB1312">
            <v>72</v>
          </cell>
          <cell r="GC1312" t="str">
            <v/>
          </cell>
          <cell r="GD1312">
            <v>0</v>
          </cell>
          <cell r="GE1312">
            <v>79.33</v>
          </cell>
          <cell r="GF1312">
            <v>71.25</v>
          </cell>
          <cell r="GG1312">
            <v>79</v>
          </cell>
          <cell r="GH1312">
            <v>72</v>
          </cell>
          <cell r="GI1312" t="str">
            <v/>
          </cell>
          <cell r="GJ1312">
            <v>0</v>
          </cell>
          <cell r="GK1312">
            <v>79.33</v>
          </cell>
          <cell r="GL1312">
            <v>71.25</v>
          </cell>
          <cell r="GM1312">
            <v>79</v>
          </cell>
          <cell r="GN1312">
            <v>72</v>
          </cell>
          <cell r="GO1312" t="str">
            <v/>
          </cell>
          <cell r="GP1312">
            <v>0</v>
          </cell>
          <cell r="GQ1312">
            <v>79.33</v>
          </cell>
          <cell r="GR1312">
            <v>71.25</v>
          </cell>
          <cell r="GS1312">
            <v>79</v>
          </cell>
          <cell r="GT1312">
            <v>72</v>
          </cell>
          <cell r="GU1312" t="str">
            <v/>
          </cell>
          <cell r="GV1312">
            <v>0</v>
          </cell>
          <cell r="GW1312">
            <v>81.92</v>
          </cell>
          <cell r="GX1312">
            <v>78.75</v>
          </cell>
          <cell r="GY1312">
            <v>70</v>
          </cell>
          <cell r="GZ1312">
            <v>78</v>
          </cell>
          <cell r="HA1312" t="str">
            <v>EKO-L</v>
          </cell>
          <cell r="HB1312">
            <v>0</v>
          </cell>
          <cell r="HC1312">
            <v>83.83</v>
          </cell>
          <cell r="HD1312">
            <v>75.75</v>
          </cell>
          <cell r="HE1312">
            <v>77.5</v>
          </cell>
          <cell r="HF1312">
            <v>79</v>
          </cell>
          <cell r="HH1312">
            <v>0</v>
          </cell>
          <cell r="HM1312" t="str">
            <v/>
          </cell>
          <cell r="HN1312" t="str">
            <v/>
          </cell>
          <cell r="HS1312">
            <v>0</v>
          </cell>
          <cell r="HT1312" t="str">
            <v>PKN</v>
          </cell>
          <cell r="HU1312">
            <v>0</v>
          </cell>
          <cell r="HV1312" t="str">
            <v>IND</v>
          </cell>
          <cell r="HW1312">
            <v>0</v>
          </cell>
          <cell r="HX1312" t="str">
            <v>MAT-W</v>
          </cell>
          <cell r="HY1312">
            <v>0</v>
          </cell>
          <cell r="HZ1312" t="str">
            <v>SEJ-W</v>
          </cell>
          <cell r="IA1312">
            <v>0</v>
          </cell>
          <cell r="IB1312" t="str">
            <v>IGR-W</v>
          </cell>
          <cell r="IC1312">
            <v>0</v>
          </cell>
          <cell r="ID1312" t="str">
            <v>SBO</v>
          </cell>
          <cell r="IE1312">
            <v>0</v>
          </cell>
          <cell r="IF1312" t="str">
            <v>PJO</v>
          </cell>
          <cell r="IG1312">
            <v>0</v>
          </cell>
          <cell r="IH1312" t="str">
            <v>PRA</v>
          </cell>
          <cell r="II1312">
            <v>0</v>
          </cell>
          <cell r="IJ1312" t="str">
            <v>JAW</v>
          </cell>
          <cell r="IK1312">
            <v>0</v>
          </cell>
          <cell r="IL1312" t="str">
            <v>ARB</v>
          </cell>
          <cell r="IM1312">
            <v>0</v>
          </cell>
          <cell r="IN1312" t="str">
            <v>PKM</v>
          </cell>
          <cell r="IO1312">
            <v>0</v>
          </cell>
          <cell r="IP1312" t="str">
            <v>MAT-P</v>
          </cell>
          <cell r="IQ1312">
            <v>0</v>
          </cell>
          <cell r="IR1312" t="str">
            <v>BIO-P</v>
          </cell>
          <cell r="IS1312">
            <v>0</v>
          </cell>
          <cell r="IT1312" t="str">
            <v>FIS-P</v>
          </cell>
          <cell r="IU1312">
            <v>0</v>
          </cell>
          <cell r="IV1312" t="str">
            <v>KIM-P</v>
          </cell>
          <cell r="IW1312">
            <v>0</v>
          </cell>
          <cell r="IX1312" t="str">
            <v>EKO-L</v>
          </cell>
          <cell r="IY1312">
            <v>0</v>
          </cell>
          <cell r="JA1312">
            <v>0</v>
          </cell>
        </row>
        <row r="1313">
          <cell r="AB1313" t="str">
            <v/>
          </cell>
          <cell r="AC1313">
            <v>12</v>
          </cell>
          <cell r="AI1313" t="str">
            <v/>
          </cell>
          <cell r="AJ1313">
            <v>0</v>
          </cell>
          <cell r="AK1313">
            <v>83.25</v>
          </cell>
          <cell r="AL1313">
            <v>84.5</v>
          </cell>
          <cell r="AM1313">
            <v>88</v>
          </cell>
          <cell r="AN1313">
            <v>80</v>
          </cell>
          <cell r="AO1313" t="str">
            <v/>
          </cell>
          <cell r="AP1313">
            <v>0</v>
          </cell>
          <cell r="AQ1313">
            <v>85</v>
          </cell>
          <cell r="AR1313">
            <v>0</v>
          </cell>
          <cell r="AS1313">
            <v>78.5</v>
          </cell>
          <cell r="AT1313">
            <v>81</v>
          </cell>
          <cell r="AU1313" t="str">
            <v/>
          </cell>
          <cell r="AV1313">
            <v>0</v>
          </cell>
          <cell r="AW1313">
            <v>81.83</v>
          </cell>
          <cell r="AX1313">
            <v>84</v>
          </cell>
          <cell r="AY1313">
            <v>88</v>
          </cell>
          <cell r="AZ1313">
            <v>80</v>
          </cell>
          <cell r="BA1313" t="str">
            <v/>
          </cell>
          <cell r="BB1313">
            <v>0</v>
          </cell>
          <cell r="BC1313">
            <v>86.75</v>
          </cell>
          <cell r="BD1313">
            <v>84.5</v>
          </cell>
          <cell r="BE1313">
            <v>88</v>
          </cell>
          <cell r="BF1313">
            <v>82</v>
          </cell>
          <cell r="BG1313" t="str">
            <v/>
          </cell>
          <cell r="BH1313">
            <v>0</v>
          </cell>
          <cell r="BI1313">
            <v>84.33</v>
          </cell>
          <cell r="BJ1313">
            <v>80</v>
          </cell>
          <cell r="BK1313">
            <v>77.75</v>
          </cell>
          <cell r="BL1313">
            <v>78</v>
          </cell>
          <cell r="BM1313" t="str">
            <v/>
          </cell>
          <cell r="BN1313">
            <v>0</v>
          </cell>
          <cell r="BO1313">
            <v>81.13</v>
          </cell>
          <cell r="BP1313">
            <v>78.25</v>
          </cell>
          <cell r="BQ1313">
            <v>77.75</v>
          </cell>
          <cell r="BR1313">
            <v>85</v>
          </cell>
          <cell r="BS1313" t="str">
            <v/>
          </cell>
          <cell r="BT1313">
            <v>0</v>
          </cell>
          <cell r="BU1313">
            <v>86.5</v>
          </cell>
          <cell r="BV1313">
            <v>84.25</v>
          </cell>
          <cell r="BW1313">
            <v>88.5</v>
          </cell>
          <cell r="BX1313">
            <v>88</v>
          </cell>
          <cell r="BY1313" t="str">
            <v/>
          </cell>
          <cell r="BZ1313">
            <v>0</v>
          </cell>
          <cell r="CA1313">
            <v>86.78</v>
          </cell>
          <cell r="CB1313">
            <v>81.75</v>
          </cell>
          <cell r="CC1313">
            <v>81</v>
          </cell>
          <cell r="CD1313">
            <v>82</v>
          </cell>
          <cell r="CE1313" t="str">
            <v/>
          </cell>
          <cell r="CF1313">
            <v>0</v>
          </cell>
          <cell r="CG1313">
            <v>86.25</v>
          </cell>
          <cell r="CH1313">
            <v>76.25</v>
          </cell>
          <cell r="CI1313">
            <v>78</v>
          </cell>
          <cell r="CJ1313">
            <v>82</v>
          </cell>
          <cell r="CK1313" t="str">
            <v/>
          </cell>
          <cell r="CL1313">
            <v>0</v>
          </cell>
          <cell r="CM1313">
            <v>76.17</v>
          </cell>
          <cell r="CN1313">
            <v>83.5</v>
          </cell>
          <cell r="CO1313">
            <v>80</v>
          </cell>
          <cell r="CP1313">
            <v>78</v>
          </cell>
          <cell r="CQ1313" t="str">
            <v/>
          </cell>
          <cell r="CR1313">
            <v>0</v>
          </cell>
          <cell r="CS1313">
            <v>82.08</v>
          </cell>
          <cell r="CT1313">
            <v>89.75</v>
          </cell>
          <cell r="CU1313">
            <v>86.5</v>
          </cell>
          <cell r="CV1313">
            <v>83</v>
          </cell>
          <cell r="CW1313" t="str">
            <v/>
          </cell>
          <cell r="CX1313">
            <v>0</v>
          </cell>
          <cell r="CY1313">
            <v>82.44</v>
          </cell>
          <cell r="CZ1313">
            <v>83.75</v>
          </cell>
          <cell r="DA1313">
            <v>76.75</v>
          </cell>
          <cell r="DB1313">
            <v>83</v>
          </cell>
          <cell r="DC1313" t="str">
            <v/>
          </cell>
          <cell r="DD1313">
            <v>0</v>
          </cell>
          <cell r="DE1313">
            <v>91</v>
          </cell>
          <cell r="DF1313">
            <v>81</v>
          </cell>
          <cell r="DG1313">
            <v>81.75</v>
          </cell>
          <cell r="DH1313">
            <v>88</v>
          </cell>
          <cell r="DI1313" t="str">
            <v/>
          </cell>
          <cell r="DJ1313">
            <v>0</v>
          </cell>
          <cell r="DK1313">
            <v>0</v>
          </cell>
          <cell r="DL1313">
            <v>0</v>
          </cell>
          <cell r="DM1313">
            <v>0</v>
          </cell>
          <cell r="DN1313">
            <v>85</v>
          </cell>
          <cell r="DO1313" t="str">
            <v/>
          </cell>
          <cell r="DP1313">
            <v>0</v>
          </cell>
          <cell r="DQ1313">
            <v>89</v>
          </cell>
          <cell r="DR1313">
            <v>85.5</v>
          </cell>
          <cell r="DS1313">
            <v>91.5</v>
          </cell>
          <cell r="DT1313">
            <v>82</v>
          </cell>
          <cell r="DU1313" t="str">
            <v/>
          </cell>
          <cell r="DV1313">
            <v>0</v>
          </cell>
          <cell r="DW1313">
            <v>91</v>
          </cell>
          <cell r="DX1313">
            <v>86.75</v>
          </cell>
          <cell r="DY1313">
            <v>79.75</v>
          </cell>
          <cell r="DZ1313">
            <v>85</v>
          </cell>
          <cell r="EA1313" t="str">
            <v/>
          </cell>
          <cell r="EB1313">
            <v>0</v>
          </cell>
          <cell r="EC1313">
            <v>79.78</v>
          </cell>
          <cell r="ED1313">
            <v>78.25</v>
          </cell>
          <cell r="EE1313">
            <v>84.25</v>
          </cell>
          <cell r="EF1313">
            <v>77</v>
          </cell>
          <cell r="EG1313" t="str">
            <v/>
          </cell>
          <cell r="EH1313">
            <v>0</v>
          </cell>
          <cell r="EI1313">
            <v>78.5</v>
          </cell>
          <cell r="EJ1313">
            <v>74.75</v>
          </cell>
          <cell r="EK1313">
            <v>74.5</v>
          </cell>
          <cell r="EL1313">
            <v>76</v>
          </cell>
          <cell r="EM1313" t="str">
            <v/>
          </cell>
          <cell r="EN1313">
            <v>0</v>
          </cell>
          <cell r="EO1313">
            <v>78.5</v>
          </cell>
          <cell r="EP1313">
            <v>74.75</v>
          </cell>
          <cell r="EQ1313">
            <v>74.5</v>
          </cell>
          <cell r="ER1313">
            <v>76</v>
          </cell>
          <cell r="ES1313" t="str">
            <v/>
          </cell>
          <cell r="ET1313">
            <v>0</v>
          </cell>
          <cell r="EU1313">
            <v>78.5</v>
          </cell>
          <cell r="EV1313">
            <v>74.75</v>
          </cell>
          <cell r="EW1313">
            <v>74.5</v>
          </cell>
          <cell r="EX1313">
            <v>76</v>
          </cell>
          <cell r="EY1313" t="str">
            <v/>
          </cell>
          <cell r="EZ1313">
            <v>0</v>
          </cell>
          <cell r="FA1313">
            <v>79.33</v>
          </cell>
          <cell r="FB1313">
            <v>71.25</v>
          </cell>
          <cell r="FC1313">
            <v>79</v>
          </cell>
          <cell r="FD1313">
            <v>72</v>
          </cell>
          <cell r="FE1313" t="str">
            <v/>
          </cell>
          <cell r="FF1313">
            <v>0</v>
          </cell>
          <cell r="FG1313">
            <v>79.33</v>
          </cell>
          <cell r="FH1313">
            <v>71.25</v>
          </cell>
          <cell r="FI1313">
            <v>79</v>
          </cell>
          <cell r="FJ1313">
            <v>72</v>
          </cell>
          <cell r="FK1313" t="str">
            <v/>
          </cell>
          <cell r="FL1313">
            <v>0</v>
          </cell>
          <cell r="FM1313">
            <v>79.33</v>
          </cell>
          <cell r="FN1313">
            <v>71.25</v>
          </cell>
          <cell r="FO1313">
            <v>79</v>
          </cell>
          <cell r="FP1313">
            <v>72</v>
          </cell>
          <cell r="FQ1313" t="str">
            <v/>
          </cell>
          <cell r="FR1313">
            <v>0</v>
          </cell>
          <cell r="FS1313">
            <v>79.33</v>
          </cell>
          <cell r="FT1313">
            <v>71.25</v>
          </cell>
          <cell r="FU1313">
            <v>79</v>
          </cell>
          <cell r="FV1313">
            <v>72</v>
          </cell>
          <cell r="FW1313" t="str">
            <v/>
          </cell>
          <cell r="FX1313">
            <v>0</v>
          </cell>
          <cell r="FY1313">
            <v>79.33</v>
          </cell>
          <cell r="FZ1313">
            <v>71.25</v>
          </cell>
          <cell r="GA1313">
            <v>79</v>
          </cell>
          <cell r="GB1313">
            <v>72</v>
          </cell>
          <cell r="GC1313" t="str">
            <v/>
          </cell>
          <cell r="GD1313">
            <v>0</v>
          </cell>
          <cell r="GE1313">
            <v>79.33</v>
          </cell>
          <cell r="GF1313">
            <v>71.25</v>
          </cell>
          <cell r="GG1313">
            <v>79</v>
          </cell>
          <cell r="GH1313">
            <v>72</v>
          </cell>
          <cell r="GI1313" t="str">
            <v/>
          </cell>
          <cell r="GJ1313">
            <v>0</v>
          </cell>
          <cell r="GK1313">
            <v>79.33</v>
          </cell>
          <cell r="GL1313">
            <v>71.25</v>
          </cell>
          <cell r="GM1313">
            <v>79</v>
          </cell>
          <cell r="GN1313">
            <v>72</v>
          </cell>
          <cell r="GO1313" t="str">
            <v/>
          </cell>
          <cell r="GP1313">
            <v>0</v>
          </cell>
          <cell r="GQ1313">
            <v>79.33</v>
          </cell>
          <cell r="GR1313">
            <v>71.25</v>
          </cell>
          <cell r="GS1313">
            <v>79</v>
          </cell>
          <cell r="GT1313">
            <v>72</v>
          </cell>
          <cell r="GU1313" t="str">
            <v/>
          </cell>
          <cell r="GV1313">
            <v>0</v>
          </cell>
          <cell r="GW1313">
            <v>81.92</v>
          </cell>
          <cell r="GX1313">
            <v>78.75</v>
          </cell>
          <cell r="GY1313">
            <v>70</v>
          </cell>
          <cell r="GZ1313">
            <v>78</v>
          </cell>
          <cell r="HA1313" t="str">
            <v>EKO-L</v>
          </cell>
          <cell r="HB1313">
            <v>0</v>
          </cell>
          <cell r="HC1313">
            <v>83.83</v>
          </cell>
          <cell r="HD1313">
            <v>75.75</v>
          </cell>
          <cell r="HE1313">
            <v>77.5</v>
          </cell>
          <cell r="HF1313">
            <v>79</v>
          </cell>
          <cell r="HH1313">
            <v>0</v>
          </cell>
          <cell r="HM1313" t="str">
            <v/>
          </cell>
          <cell r="HN1313" t="str">
            <v/>
          </cell>
          <cell r="HS1313">
            <v>0</v>
          </cell>
          <cell r="HT1313" t="str">
            <v>PKN</v>
          </cell>
          <cell r="HU1313">
            <v>0</v>
          </cell>
          <cell r="HV1313" t="str">
            <v>IND</v>
          </cell>
          <cell r="HW1313">
            <v>0</v>
          </cell>
          <cell r="HX1313" t="str">
            <v>MAT-W</v>
          </cell>
          <cell r="HY1313">
            <v>0</v>
          </cell>
          <cell r="HZ1313" t="str">
            <v>SEJ-W</v>
          </cell>
          <cell r="IA1313">
            <v>0</v>
          </cell>
          <cell r="IB1313" t="str">
            <v>IGR-W</v>
          </cell>
          <cell r="IC1313">
            <v>0</v>
          </cell>
          <cell r="ID1313" t="str">
            <v>SBO</v>
          </cell>
          <cell r="IE1313">
            <v>0</v>
          </cell>
          <cell r="IF1313" t="str">
            <v>PJO</v>
          </cell>
          <cell r="IG1313">
            <v>0</v>
          </cell>
          <cell r="IH1313" t="str">
            <v>PRA</v>
          </cell>
          <cell r="II1313">
            <v>0</v>
          </cell>
          <cell r="IJ1313" t="str">
            <v>JAW</v>
          </cell>
          <cell r="IK1313">
            <v>0</v>
          </cell>
          <cell r="IL1313" t="str">
            <v>ARB</v>
          </cell>
          <cell r="IM1313">
            <v>0</v>
          </cell>
          <cell r="IN1313" t="str">
            <v>PKM</v>
          </cell>
          <cell r="IO1313">
            <v>0</v>
          </cell>
          <cell r="IP1313" t="str">
            <v>MAT-P</v>
          </cell>
          <cell r="IQ1313">
            <v>0</v>
          </cell>
          <cell r="IR1313" t="str">
            <v>BIO-P</v>
          </cell>
          <cell r="IS1313">
            <v>0</v>
          </cell>
          <cell r="IT1313" t="str">
            <v>FIS-P</v>
          </cell>
          <cell r="IU1313">
            <v>0</v>
          </cell>
          <cell r="IV1313" t="str">
            <v>KIM-P</v>
          </cell>
          <cell r="IW1313">
            <v>0</v>
          </cell>
          <cell r="IX1313" t="str">
            <v>EKO-L</v>
          </cell>
          <cell r="IY1313">
            <v>0</v>
          </cell>
          <cell r="JA1313">
            <v>0</v>
          </cell>
        </row>
        <row r="1314">
          <cell r="AB1314" t="str">
            <v/>
          </cell>
          <cell r="AC1314">
            <v>13</v>
          </cell>
          <cell r="AI1314" t="str">
            <v/>
          </cell>
          <cell r="AJ1314">
            <v>0</v>
          </cell>
          <cell r="AK1314">
            <v>83.25</v>
          </cell>
          <cell r="AL1314">
            <v>84.5</v>
          </cell>
          <cell r="AM1314">
            <v>88</v>
          </cell>
          <cell r="AN1314">
            <v>80</v>
          </cell>
          <cell r="AO1314" t="str">
            <v/>
          </cell>
          <cell r="AP1314">
            <v>0</v>
          </cell>
          <cell r="AQ1314">
            <v>85</v>
          </cell>
          <cell r="AR1314">
            <v>0</v>
          </cell>
          <cell r="AS1314">
            <v>78.5</v>
          </cell>
          <cell r="AT1314">
            <v>81</v>
          </cell>
          <cell r="AU1314" t="str">
            <v/>
          </cell>
          <cell r="AV1314">
            <v>0</v>
          </cell>
          <cell r="AW1314">
            <v>81.83</v>
          </cell>
          <cell r="AX1314">
            <v>84</v>
          </cell>
          <cell r="AY1314">
            <v>88</v>
          </cell>
          <cell r="AZ1314">
            <v>80</v>
          </cell>
          <cell r="BA1314" t="str">
            <v/>
          </cell>
          <cell r="BB1314">
            <v>0</v>
          </cell>
          <cell r="BC1314">
            <v>86.75</v>
          </cell>
          <cell r="BD1314">
            <v>84.5</v>
          </cell>
          <cell r="BE1314">
            <v>88</v>
          </cell>
          <cell r="BF1314">
            <v>82</v>
          </cell>
          <cell r="BG1314" t="str">
            <v/>
          </cell>
          <cell r="BH1314">
            <v>0</v>
          </cell>
          <cell r="BI1314">
            <v>84.33</v>
          </cell>
          <cell r="BJ1314">
            <v>80</v>
          </cell>
          <cell r="BK1314">
            <v>77.75</v>
          </cell>
          <cell r="BL1314">
            <v>78</v>
          </cell>
          <cell r="BM1314" t="str">
            <v/>
          </cell>
          <cell r="BN1314">
            <v>0</v>
          </cell>
          <cell r="BO1314">
            <v>81.13</v>
          </cell>
          <cell r="BP1314">
            <v>78.25</v>
          </cell>
          <cell r="BQ1314">
            <v>77.75</v>
          </cell>
          <cell r="BR1314">
            <v>85</v>
          </cell>
          <cell r="BS1314" t="str">
            <v/>
          </cell>
          <cell r="BT1314">
            <v>0</v>
          </cell>
          <cell r="BU1314">
            <v>86.5</v>
          </cell>
          <cell r="BV1314">
            <v>84.25</v>
          </cell>
          <cell r="BW1314">
            <v>88.5</v>
          </cell>
          <cell r="BX1314">
            <v>88</v>
          </cell>
          <cell r="BY1314" t="str">
            <v/>
          </cell>
          <cell r="BZ1314">
            <v>0</v>
          </cell>
          <cell r="CA1314">
            <v>86.78</v>
          </cell>
          <cell r="CB1314">
            <v>81.75</v>
          </cell>
          <cell r="CC1314">
            <v>81</v>
          </cell>
          <cell r="CD1314">
            <v>82</v>
          </cell>
          <cell r="CE1314" t="str">
            <v/>
          </cell>
          <cell r="CF1314">
            <v>0</v>
          </cell>
          <cell r="CG1314">
            <v>86.25</v>
          </cell>
          <cell r="CH1314">
            <v>76.25</v>
          </cell>
          <cell r="CI1314">
            <v>78</v>
          </cell>
          <cell r="CJ1314">
            <v>82</v>
          </cell>
          <cell r="CK1314" t="str">
            <v/>
          </cell>
          <cell r="CL1314">
            <v>0</v>
          </cell>
          <cell r="CM1314">
            <v>76.17</v>
          </cell>
          <cell r="CN1314">
            <v>83.5</v>
          </cell>
          <cell r="CO1314">
            <v>80</v>
          </cell>
          <cell r="CP1314">
            <v>78</v>
          </cell>
          <cell r="CQ1314" t="str">
            <v/>
          </cell>
          <cell r="CR1314">
            <v>0</v>
          </cell>
          <cell r="CS1314">
            <v>82.08</v>
          </cell>
          <cell r="CT1314">
            <v>89.75</v>
          </cell>
          <cell r="CU1314">
            <v>86.5</v>
          </cell>
          <cell r="CV1314">
            <v>83</v>
          </cell>
          <cell r="CW1314" t="str">
            <v/>
          </cell>
          <cell r="CX1314">
            <v>0</v>
          </cell>
          <cell r="CY1314">
            <v>82.44</v>
          </cell>
          <cell r="CZ1314">
            <v>83.75</v>
          </cell>
          <cell r="DA1314">
            <v>76.75</v>
          </cell>
          <cell r="DB1314">
            <v>83</v>
          </cell>
          <cell r="DC1314" t="str">
            <v/>
          </cell>
          <cell r="DD1314">
            <v>0</v>
          </cell>
          <cell r="DE1314">
            <v>91</v>
          </cell>
          <cell r="DF1314">
            <v>81</v>
          </cell>
          <cell r="DG1314">
            <v>81.75</v>
          </cell>
          <cell r="DH1314">
            <v>88</v>
          </cell>
          <cell r="DI1314" t="str">
            <v/>
          </cell>
          <cell r="DJ1314">
            <v>0</v>
          </cell>
          <cell r="DK1314">
            <v>0</v>
          </cell>
          <cell r="DL1314">
            <v>0</v>
          </cell>
          <cell r="DM1314">
            <v>0</v>
          </cell>
          <cell r="DN1314">
            <v>85</v>
          </cell>
          <cell r="DO1314" t="str">
            <v/>
          </cell>
          <cell r="DP1314">
            <v>0</v>
          </cell>
          <cell r="DQ1314">
            <v>89</v>
          </cell>
          <cell r="DR1314">
            <v>85.5</v>
          </cell>
          <cell r="DS1314">
            <v>91.5</v>
          </cell>
          <cell r="DT1314">
            <v>82</v>
          </cell>
          <cell r="DU1314" t="str">
            <v/>
          </cell>
          <cell r="DV1314">
            <v>0</v>
          </cell>
          <cell r="DW1314">
            <v>91</v>
          </cell>
          <cell r="DX1314">
            <v>86.75</v>
          </cell>
          <cell r="DY1314">
            <v>79.75</v>
          </cell>
          <cell r="DZ1314">
            <v>85</v>
          </cell>
          <cell r="EA1314" t="str">
            <v/>
          </cell>
          <cell r="EB1314">
            <v>0</v>
          </cell>
          <cell r="EC1314">
            <v>79.78</v>
          </cell>
          <cell r="ED1314">
            <v>78.25</v>
          </cell>
          <cell r="EE1314">
            <v>84.25</v>
          </cell>
          <cell r="EF1314">
            <v>77</v>
          </cell>
          <cell r="EG1314" t="str">
            <v/>
          </cell>
          <cell r="EH1314">
            <v>0</v>
          </cell>
          <cell r="EI1314">
            <v>78.5</v>
          </cell>
          <cell r="EJ1314">
            <v>74.75</v>
          </cell>
          <cell r="EK1314">
            <v>74.5</v>
          </cell>
          <cell r="EL1314">
            <v>76</v>
          </cell>
          <cell r="EM1314" t="str">
            <v/>
          </cell>
          <cell r="EN1314">
            <v>0</v>
          </cell>
          <cell r="EO1314">
            <v>78.5</v>
          </cell>
          <cell r="EP1314">
            <v>74.75</v>
          </cell>
          <cell r="EQ1314">
            <v>74.5</v>
          </cell>
          <cell r="ER1314">
            <v>76</v>
          </cell>
          <cell r="ES1314" t="str">
            <v/>
          </cell>
          <cell r="ET1314">
            <v>0</v>
          </cell>
          <cell r="EU1314">
            <v>78.5</v>
          </cell>
          <cell r="EV1314">
            <v>74.75</v>
          </cell>
          <cell r="EW1314">
            <v>74.5</v>
          </cell>
          <cell r="EX1314">
            <v>76</v>
          </cell>
          <cell r="EY1314" t="str">
            <v/>
          </cell>
          <cell r="EZ1314">
            <v>0</v>
          </cell>
          <cell r="FA1314">
            <v>79.33</v>
          </cell>
          <cell r="FB1314">
            <v>71.25</v>
          </cell>
          <cell r="FC1314">
            <v>79</v>
          </cell>
          <cell r="FD1314">
            <v>72</v>
          </cell>
          <cell r="FE1314" t="str">
            <v/>
          </cell>
          <cell r="FF1314">
            <v>0</v>
          </cell>
          <cell r="FG1314">
            <v>79.33</v>
          </cell>
          <cell r="FH1314">
            <v>71.25</v>
          </cell>
          <cell r="FI1314">
            <v>79</v>
          </cell>
          <cell r="FJ1314">
            <v>72</v>
          </cell>
          <cell r="FK1314" t="str">
            <v/>
          </cell>
          <cell r="FL1314">
            <v>0</v>
          </cell>
          <cell r="FM1314">
            <v>79.33</v>
          </cell>
          <cell r="FN1314">
            <v>71.25</v>
          </cell>
          <cell r="FO1314">
            <v>79</v>
          </cell>
          <cell r="FP1314">
            <v>72</v>
          </cell>
          <cell r="FQ1314" t="str">
            <v/>
          </cell>
          <cell r="FR1314">
            <v>0</v>
          </cell>
          <cell r="FS1314">
            <v>79.33</v>
          </cell>
          <cell r="FT1314">
            <v>71.25</v>
          </cell>
          <cell r="FU1314">
            <v>79</v>
          </cell>
          <cell r="FV1314">
            <v>72</v>
          </cell>
          <cell r="FW1314" t="str">
            <v/>
          </cell>
          <cell r="FX1314">
            <v>0</v>
          </cell>
          <cell r="FY1314">
            <v>79.33</v>
          </cell>
          <cell r="FZ1314">
            <v>71.25</v>
          </cell>
          <cell r="GA1314">
            <v>79</v>
          </cell>
          <cell r="GB1314">
            <v>72</v>
          </cell>
          <cell r="GC1314" t="str">
            <v/>
          </cell>
          <cell r="GD1314">
            <v>0</v>
          </cell>
          <cell r="GE1314">
            <v>79.33</v>
          </cell>
          <cell r="GF1314">
            <v>71.25</v>
          </cell>
          <cell r="GG1314">
            <v>79</v>
          </cell>
          <cell r="GH1314">
            <v>72</v>
          </cell>
          <cell r="GI1314" t="str">
            <v/>
          </cell>
          <cell r="GJ1314">
            <v>0</v>
          </cell>
          <cell r="GK1314">
            <v>79.33</v>
          </cell>
          <cell r="GL1314">
            <v>71.25</v>
          </cell>
          <cell r="GM1314">
            <v>79</v>
          </cell>
          <cell r="GN1314">
            <v>72</v>
          </cell>
          <cell r="GO1314" t="str">
            <v/>
          </cell>
          <cell r="GP1314">
            <v>0</v>
          </cell>
          <cell r="GQ1314">
            <v>79.33</v>
          </cell>
          <cell r="GR1314">
            <v>71.25</v>
          </cell>
          <cell r="GS1314">
            <v>79</v>
          </cell>
          <cell r="GT1314">
            <v>72</v>
          </cell>
          <cell r="GU1314" t="str">
            <v/>
          </cell>
          <cell r="GV1314">
            <v>0</v>
          </cell>
          <cell r="GW1314">
            <v>81.92</v>
          </cell>
          <cell r="GX1314">
            <v>78.75</v>
          </cell>
          <cell r="GY1314">
            <v>70</v>
          </cell>
          <cell r="GZ1314">
            <v>78</v>
          </cell>
          <cell r="HA1314" t="str">
            <v>EKO-L</v>
          </cell>
          <cell r="HB1314">
            <v>0</v>
          </cell>
          <cell r="HC1314">
            <v>83.83</v>
          </cell>
          <cell r="HD1314">
            <v>75.75</v>
          </cell>
          <cell r="HE1314">
            <v>77.5</v>
          </cell>
          <cell r="HF1314">
            <v>79</v>
          </cell>
          <cell r="HH1314">
            <v>0</v>
          </cell>
          <cell r="HM1314" t="str">
            <v/>
          </cell>
          <cell r="HN1314" t="str">
            <v/>
          </cell>
          <cell r="HS1314">
            <v>0</v>
          </cell>
          <cell r="HT1314" t="str">
            <v>PKN</v>
          </cell>
          <cell r="HU1314">
            <v>0</v>
          </cell>
          <cell r="HV1314" t="str">
            <v>IND</v>
          </cell>
          <cell r="HW1314">
            <v>0</v>
          </cell>
          <cell r="HX1314" t="str">
            <v>MAT-W</v>
          </cell>
          <cell r="HY1314">
            <v>0</v>
          </cell>
          <cell r="HZ1314" t="str">
            <v>SEJ-W</v>
          </cell>
          <cell r="IA1314">
            <v>0</v>
          </cell>
          <cell r="IB1314" t="str">
            <v>IGR-W</v>
          </cell>
          <cell r="IC1314">
            <v>0</v>
          </cell>
          <cell r="ID1314" t="str">
            <v>SBO</v>
          </cell>
          <cell r="IE1314">
            <v>0</v>
          </cell>
          <cell r="IF1314" t="str">
            <v>PJO</v>
          </cell>
          <cell r="IG1314">
            <v>0</v>
          </cell>
          <cell r="IH1314" t="str">
            <v>PRA</v>
          </cell>
          <cell r="II1314">
            <v>0</v>
          </cell>
          <cell r="IJ1314" t="str">
            <v>JAW</v>
          </cell>
          <cell r="IK1314">
            <v>0</v>
          </cell>
          <cell r="IL1314" t="str">
            <v>ARB</v>
          </cell>
          <cell r="IM1314">
            <v>0</v>
          </cell>
          <cell r="IN1314" t="str">
            <v>PKM</v>
          </cell>
          <cell r="IO1314">
            <v>0</v>
          </cell>
          <cell r="IP1314" t="str">
            <v>MAT-P</v>
          </cell>
          <cell r="IQ1314">
            <v>0</v>
          </cell>
          <cell r="IR1314" t="str">
            <v>BIO-P</v>
          </cell>
          <cell r="IS1314">
            <v>0</v>
          </cell>
          <cell r="IT1314" t="str">
            <v>FIS-P</v>
          </cell>
          <cell r="IU1314">
            <v>0</v>
          </cell>
          <cell r="IV1314" t="str">
            <v>KIM-P</v>
          </cell>
          <cell r="IW1314">
            <v>0</v>
          </cell>
          <cell r="IX1314" t="str">
            <v>EKO-L</v>
          </cell>
          <cell r="IY1314">
            <v>0</v>
          </cell>
          <cell r="JA1314">
            <v>0</v>
          </cell>
        </row>
        <row r="1315">
          <cell r="AB1315" t="str">
            <v/>
          </cell>
          <cell r="AC1315">
            <v>14</v>
          </cell>
          <cell r="AI1315" t="str">
            <v/>
          </cell>
          <cell r="AJ1315">
            <v>0</v>
          </cell>
          <cell r="AK1315">
            <v>83.25</v>
          </cell>
          <cell r="AL1315">
            <v>84.5</v>
          </cell>
          <cell r="AM1315">
            <v>88</v>
          </cell>
          <cell r="AN1315">
            <v>80</v>
          </cell>
          <cell r="AO1315" t="str">
            <v/>
          </cell>
          <cell r="AP1315">
            <v>0</v>
          </cell>
          <cell r="AQ1315">
            <v>85</v>
          </cell>
          <cell r="AR1315">
            <v>0</v>
          </cell>
          <cell r="AS1315">
            <v>78.5</v>
          </cell>
          <cell r="AT1315">
            <v>81</v>
          </cell>
          <cell r="AU1315" t="str">
            <v/>
          </cell>
          <cell r="AV1315">
            <v>0</v>
          </cell>
          <cell r="AW1315">
            <v>81.83</v>
          </cell>
          <cell r="AX1315">
            <v>84</v>
          </cell>
          <cell r="AY1315">
            <v>88</v>
          </cell>
          <cell r="AZ1315">
            <v>80</v>
          </cell>
          <cell r="BA1315" t="str">
            <v/>
          </cell>
          <cell r="BB1315">
            <v>0</v>
          </cell>
          <cell r="BC1315">
            <v>86.75</v>
          </cell>
          <cell r="BD1315">
            <v>84.5</v>
          </cell>
          <cell r="BE1315">
            <v>88</v>
          </cell>
          <cell r="BF1315">
            <v>82</v>
          </cell>
          <cell r="BG1315" t="str">
            <v/>
          </cell>
          <cell r="BH1315">
            <v>0</v>
          </cell>
          <cell r="BI1315">
            <v>84.33</v>
          </cell>
          <cell r="BJ1315">
            <v>80</v>
          </cell>
          <cell r="BK1315">
            <v>77.75</v>
          </cell>
          <cell r="BL1315">
            <v>78</v>
          </cell>
          <cell r="BM1315" t="str">
            <v/>
          </cell>
          <cell r="BN1315">
            <v>0</v>
          </cell>
          <cell r="BO1315">
            <v>81.13</v>
          </cell>
          <cell r="BP1315">
            <v>78.25</v>
          </cell>
          <cell r="BQ1315">
            <v>77.75</v>
          </cell>
          <cell r="BR1315">
            <v>85</v>
          </cell>
          <cell r="BS1315" t="str">
            <v/>
          </cell>
          <cell r="BT1315">
            <v>0</v>
          </cell>
          <cell r="BU1315">
            <v>86.5</v>
          </cell>
          <cell r="BV1315">
            <v>84.25</v>
          </cell>
          <cell r="BW1315">
            <v>88.5</v>
          </cell>
          <cell r="BX1315">
            <v>88</v>
          </cell>
          <cell r="BY1315" t="str">
            <v/>
          </cell>
          <cell r="BZ1315">
            <v>0</v>
          </cell>
          <cell r="CA1315">
            <v>86.78</v>
          </cell>
          <cell r="CB1315">
            <v>81.75</v>
          </cell>
          <cell r="CC1315">
            <v>81</v>
          </cell>
          <cell r="CD1315">
            <v>82</v>
          </cell>
          <cell r="CE1315" t="str">
            <v/>
          </cell>
          <cell r="CF1315">
            <v>0</v>
          </cell>
          <cell r="CG1315">
            <v>86.25</v>
          </cell>
          <cell r="CH1315">
            <v>76.25</v>
          </cell>
          <cell r="CI1315">
            <v>78</v>
          </cell>
          <cell r="CJ1315">
            <v>82</v>
          </cell>
          <cell r="CK1315" t="str">
            <v/>
          </cell>
          <cell r="CL1315">
            <v>0</v>
          </cell>
          <cell r="CM1315">
            <v>76.17</v>
          </cell>
          <cell r="CN1315">
            <v>83.5</v>
          </cell>
          <cell r="CO1315">
            <v>80</v>
          </cell>
          <cell r="CP1315">
            <v>78</v>
          </cell>
          <cell r="CQ1315" t="str">
            <v/>
          </cell>
          <cell r="CR1315">
            <v>0</v>
          </cell>
          <cell r="CS1315">
            <v>82.08</v>
          </cell>
          <cell r="CT1315">
            <v>89.75</v>
          </cell>
          <cell r="CU1315">
            <v>86.5</v>
          </cell>
          <cell r="CV1315">
            <v>83</v>
          </cell>
          <cell r="CW1315" t="str">
            <v/>
          </cell>
          <cell r="CX1315">
            <v>0</v>
          </cell>
          <cell r="CY1315">
            <v>82.44</v>
          </cell>
          <cell r="CZ1315">
            <v>83.75</v>
          </cell>
          <cell r="DA1315">
            <v>76.75</v>
          </cell>
          <cell r="DB1315">
            <v>83</v>
          </cell>
          <cell r="DC1315" t="str">
            <v/>
          </cell>
          <cell r="DD1315">
            <v>0</v>
          </cell>
          <cell r="DE1315">
            <v>91</v>
          </cell>
          <cell r="DF1315">
            <v>81</v>
          </cell>
          <cell r="DG1315">
            <v>81.75</v>
          </cell>
          <cell r="DH1315">
            <v>88</v>
          </cell>
          <cell r="DI1315" t="str">
            <v/>
          </cell>
          <cell r="DJ1315">
            <v>0</v>
          </cell>
          <cell r="DK1315">
            <v>0</v>
          </cell>
          <cell r="DL1315">
            <v>0</v>
          </cell>
          <cell r="DM1315">
            <v>0</v>
          </cell>
          <cell r="DN1315">
            <v>85</v>
          </cell>
          <cell r="DO1315" t="str">
            <v/>
          </cell>
          <cell r="DP1315">
            <v>0</v>
          </cell>
          <cell r="DQ1315">
            <v>89</v>
          </cell>
          <cell r="DR1315">
            <v>85.5</v>
          </cell>
          <cell r="DS1315">
            <v>91.5</v>
          </cell>
          <cell r="DT1315">
            <v>82</v>
          </cell>
          <cell r="DU1315" t="str">
            <v/>
          </cell>
          <cell r="DV1315">
            <v>0</v>
          </cell>
          <cell r="DW1315">
            <v>91</v>
          </cell>
          <cell r="DX1315">
            <v>86.75</v>
          </cell>
          <cell r="DY1315">
            <v>79.75</v>
          </cell>
          <cell r="DZ1315">
            <v>85</v>
          </cell>
          <cell r="EA1315" t="str">
            <v/>
          </cell>
          <cell r="EB1315">
            <v>0</v>
          </cell>
          <cell r="EC1315">
            <v>79.78</v>
          </cell>
          <cell r="ED1315">
            <v>78.25</v>
          </cell>
          <cell r="EE1315">
            <v>84.25</v>
          </cell>
          <cell r="EF1315">
            <v>77</v>
          </cell>
          <cell r="EG1315" t="str">
            <v/>
          </cell>
          <cell r="EH1315">
            <v>0</v>
          </cell>
          <cell r="EI1315">
            <v>78.5</v>
          </cell>
          <cell r="EJ1315">
            <v>74.75</v>
          </cell>
          <cell r="EK1315">
            <v>74.5</v>
          </cell>
          <cell r="EL1315">
            <v>76</v>
          </cell>
          <cell r="EM1315" t="str">
            <v/>
          </cell>
          <cell r="EN1315">
            <v>0</v>
          </cell>
          <cell r="EO1315">
            <v>78.5</v>
          </cell>
          <cell r="EP1315">
            <v>74.75</v>
          </cell>
          <cell r="EQ1315">
            <v>74.5</v>
          </cell>
          <cell r="ER1315">
            <v>76</v>
          </cell>
          <cell r="ES1315" t="str">
            <v/>
          </cell>
          <cell r="ET1315">
            <v>0</v>
          </cell>
          <cell r="EU1315">
            <v>78.5</v>
          </cell>
          <cell r="EV1315">
            <v>74.75</v>
          </cell>
          <cell r="EW1315">
            <v>74.5</v>
          </cell>
          <cell r="EX1315">
            <v>76</v>
          </cell>
          <cell r="EY1315" t="str">
            <v/>
          </cell>
          <cell r="EZ1315">
            <v>0</v>
          </cell>
          <cell r="FA1315">
            <v>79.33</v>
          </cell>
          <cell r="FB1315">
            <v>71.25</v>
          </cell>
          <cell r="FC1315">
            <v>79</v>
          </cell>
          <cell r="FD1315">
            <v>72</v>
          </cell>
          <cell r="FE1315" t="str">
            <v/>
          </cell>
          <cell r="FF1315">
            <v>0</v>
          </cell>
          <cell r="FG1315">
            <v>79.33</v>
          </cell>
          <cell r="FH1315">
            <v>71.25</v>
          </cell>
          <cell r="FI1315">
            <v>79</v>
          </cell>
          <cell r="FJ1315">
            <v>72</v>
          </cell>
          <cell r="FK1315" t="str">
            <v/>
          </cell>
          <cell r="FL1315">
            <v>0</v>
          </cell>
          <cell r="FM1315">
            <v>79.33</v>
          </cell>
          <cell r="FN1315">
            <v>71.25</v>
          </cell>
          <cell r="FO1315">
            <v>79</v>
          </cell>
          <cell r="FP1315">
            <v>72</v>
          </cell>
          <cell r="FQ1315" t="str">
            <v/>
          </cell>
          <cell r="FR1315">
            <v>0</v>
          </cell>
          <cell r="FS1315">
            <v>79.33</v>
          </cell>
          <cell r="FT1315">
            <v>71.25</v>
          </cell>
          <cell r="FU1315">
            <v>79</v>
          </cell>
          <cell r="FV1315">
            <v>72</v>
          </cell>
          <cell r="FW1315" t="str">
            <v/>
          </cell>
          <cell r="FX1315">
            <v>0</v>
          </cell>
          <cell r="FY1315">
            <v>79.33</v>
          </cell>
          <cell r="FZ1315">
            <v>71.25</v>
          </cell>
          <cell r="GA1315">
            <v>79</v>
          </cell>
          <cell r="GB1315">
            <v>72</v>
          </cell>
          <cell r="GC1315" t="str">
            <v/>
          </cell>
          <cell r="GD1315">
            <v>0</v>
          </cell>
          <cell r="GE1315">
            <v>79.33</v>
          </cell>
          <cell r="GF1315">
            <v>71.25</v>
          </cell>
          <cell r="GG1315">
            <v>79</v>
          </cell>
          <cell r="GH1315">
            <v>72</v>
          </cell>
          <cell r="GI1315" t="str">
            <v/>
          </cell>
          <cell r="GJ1315">
            <v>0</v>
          </cell>
          <cell r="GK1315">
            <v>79.33</v>
          </cell>
          <cell r="GL1315">
            <v>71.25</v>
          </cell>
          <cell r="GM1315">
            <v>79</v>
          </cell>
          <cell r="GN1315">
            <v>72</v>
          </cell>
          <cell r="GO1315" t="str">
            <v/>
          </cell>
          <cell r="GP1315">
            <v>0</v>
          </cell>
          <cell r="GQ1315">
            <v>79.33</v>
          </cell>
          <cell r="GR1315">
            <v>71.25</v>
          </cell>
          <cell r="GS1315">
            <v>79</v>
          </cell>
          <cell r="GT1315">
            <v>72</v>
          </cell>
          <cell r="GU1315" t="str">
            <v/>
          </cell>
          <cell r="GV1315">
            <v>0</v>
          </cell>
          <cell r="GW1315">
            <v>81.92</v>
          </cell>
          <cell r="GX1315">
            <v>78.75</v>
          </cell>
          <cell r="GY1315">
            <v>70</v>
          </cell>
          <cell r="GZ1315">
            <v>78</v>
          </cell>
          <cell r="HA1315" t="str">
            <v>EKO-L</v>
          </cell>
          <cell r="HB1315">
            <v>0</v>
          </cell>
          <cell r="HC1315">
            <v>83.83</v>
          </cell>
          <cell r="HD1315">
            <v>75.75</v>
          </cell>
          <cell r="HE1315">
            <v>77.5</v>
          </cell>
          <cell r="HF1315">
            <v>79</v>
          </cell>
          <cell r="HH1315">
            <v>0</v>
          </cell>
          <cell r="HM1315" t="str">
            <v/>
          </cell>
          <cell r="HN1315" t="str">
            <v/>
          </cell>
          <cell r="HS1315">
            <v>0</v>
          </cell>
          <cell r="HT1315" t="str">
            <v>PKN</v>
          </cell>
          <cell r="HU1315">
            <v>0</v>
          </cell>
          <cell r="HV1315" t="str">
            <v>IND</v>
          </cell>
          <cell r="HW1315">
            <v>0</v>
          </cell>
          <cell r="HX1315" t="str">
            <v>MAT-W</v>
          </cell>
          <cell r="HY1315">
            <v>0</v>
          </cell>
          <cell r="HZ1315" t="str">
            <v>SEJ-W</v>
          </cell>
          <cell r="IA1315">
            <v>0</v>
          </cell>
          <cell r="IB1315" t="str">
            <v>IGR-W</v>
          </cell>
          <cell r="IC1315">
            <v>0</v>
          </cell>
          <cell r="ID1315" t="str">
            <v>SBO</v>
          </cell>
          <cell r="IE1315">
            <v>0</v>
          </cell>
          <cell r="IF1315" t="str">
            <v>PJO</v>
          </cell>
          <cell r="IG1315">
            <v>0</v>
          </cell>
          <cell r="IH1315" t="str">
            <v>PRA</v>
          </cell>
          <cell r="II1315">
            <v>0</v>
          </cell>
          <cell r="IJ1315" t="str">
            <v>JAW</v>
          </cell>
          <cell r="IK1315">
            <v>0</v>
          </cell>
          <cell r="IL1315" t="str">
            <v>ARB</v>
          </cell>
          <cell r="IM1315">
            <v>0</v>
          </cell>
          <cell r="IN1315" t="str">
            <v>PKM</v>
          </cell>
          <cell r="IO1315">
            <v>0</v>
          </cell>
          <cell r="IP1315" t="str">
            <v>MAT-P</v>
          </cell>
          <cell r="IQ1315">
            <v>0</v>
          </cell>
          <cell r="IR1315" t="str">
            <v>BIO-P</v>
          </cell>
          <cell r="IS1315">
            <v>0</v>
          </cell>
          <cell r="IT1315" t="str">
            <v>FIS-P</v>
          </cell>
          <cell r="IU1315">
            <v>0</v>
          </cell>
          <cell r="IV1315" t="str">
            <v>KIM-P</v>
          </cell>
          <cell r="IW1315">
            <v>0</v>
          </cell>
          <cell r="IX1315" t="str">
            <v>EKO-L</v>
          </cell>
          <cell r="IY1315">
            <v>0</v>
          </cell>
          <cell r="JA1315">
            <v>0</v>
          </cell>
        </row>
        <row r="1316">
          <cell r="AB1316" t="str">
            <v/>
          </cell>
          <cell r="AC1316">
            <v>15</v>
          </cell>
          <cell r="AI1316" t="str">
            <v/>
          </cell>
          <cell r="AJ1316">
            <v>0</v>
          </cell>
          <cell r="AK1316">
            <v>83.25</v>
          </cell>
          <cell r="AL1316">
            <v>84.5</v>
          </cell>
          <cell r="AM1316">
            <v>88</v>
          </cell>
          <cell r="AN1316">
            <v>80</v>
          </cell>
          <cell r="AO1316" t="str">
            <v/>
          </cell>
          <cell r="AP1316">
            <v>0</v>
          </cell>
          <cell r="AQ1316">
            <v>85</v>
          </cell>
          <cell r="AR1316">
            <v>0</v>
          </cell>
          <cell r="AS1316">
            <v>78.5</v>
          </cell>
          <cell r="AT1316">
            <v>81</v>
          </cell>
          <cell r="AU1316" t="str">
            <v/>
          </cell>
          <cell r="AV1316">
            <v>0</v>
          </cell>
          <cell r="AW1316">
            <v>81.83</v>
          </cell>
          <cell r="AX1316">
            <v>84</v>
          </cell>
          <cell r="AY1316">
            <v>88</v>
          </cell>
          <cell r="AZ1316">
            <v>80</v>
          </cell>
          <cell r="BA1316" t="str">
            <v/>
          </cell>
          <cell r="BB1316">
            <v>0</v>
          </cell>
          <cell r="BC1316">
            <v>86.75</v>
          </cell>
          <cell r="BD1316">
            <v>84.5</v>
          </cell>
          <cell r="BE1316">
            <v>88</v>
          </cell>
          <cell r="BF1316">
            <v>82</v>
          </cell>
          <cell r="BG1316" t="str">
            <v/>
          </cell>
          <cell r="BH1316">
            <v>0</v>
          </cell>
          <cell r="BI1316">
            <v>84.33</v>
          </cell>
          <cell r="BJ1316">
            <v>80</v>
          </cell>
          <cell r="BK1316">
            <v>77.75</v>
          </cell>
          <cell r="BL1316">
            <v>78</v>
          </cell>
          <cell r="BM1316" t="str">
            <v/>
          </cell>
          <cell r="BN1316">
            <v>0</v>
          </cell>
          <cell r="BO1316">
            <v>81.13</v>
          </cell>
          <cell r="BP1316">
            <v>78.25</v>
          </cell>
          <cell r="BQ1316">
            <v>77.75</v>
          </cell>
          <cell r="BR1316">
            <v>85</v>
          </cell>
          <cell r="BS1316" t="str">
            <v/>
          </cell>
          <cell r="BT1316">
            <v>0</v>
          </cell>
          <cell r="BU1316">
            <v>86.5</v>
          </cell>
          <cell r="BV1316">
            <v>84.25</v>
          </cell>
          <cell r="BW1316">
            <v>88.5</v>
          </cell>
          <cell r="BX1316">
            <v>88</v>
          </cell>
          <cell r="BY1316" t="str">
            <v/>
          </cell>
          <cell r="BZ1316">
            <v>0</v>
          </cell>
          <cell r="CA1316">
            <v>86.78</v>
          </cell>
          <cell r="CB1316">
            <v>81.75</v>
          </cell>
          <cell r="CC1316">
            <v>81</v>
          </cell>
          <cell r="CD1316">
            <v>82</v>
          </cell>
          <cell r="CE1316" t="str">
            <v/>
          </cell>
          <cell r="CF1316">
            <v>0</v>
          </cell>
          <cell r="CG1316">
            <v>86.25</v>
          </cell>
          <cell r="CH1316">
            <v>76.25</v>
          </cell>
          <cell r="CI1316">
            <v>78</v>
          </cell>
          <cell r="CJ1316">
            <v>82</v>
          </cell>
          <cell r="CK1316" t="str">
            <v/>
          </cell>
          <cell r="CL1316">
            <v>0</v>
          </cell>
          <cell r="CM1316">
            <v>76.17</v>
          </cell>
          <cell r="CN1316">
            <v>83.5</v>
          </cell>
          <cell r="CO1316">
            <v>80</v>
          </cell>
          <cell r="CP1316">
            <v>78</v>
          </cell>
          <cell r="CQ1316" t="str">
            <v/>
          </cell>
          <cell r="CR1316">
            <v>0</v>
          </cell>
          <cell r="CS1316">
            <v>82.08</v>
          </cell>
          <cell r="CT1316">
            <v>89.75</v>
          </cell>
          <cell r="CU1316">
            <v>86.5</v>
          </cell>
          <cell r="CV1316">
            <v>83</v>
          </cell>
          <cell r="CW1316" t="str">
            <v/>
          </cell>
          <cell r="CX1316">
            <v>0</v>
          </cell>
          <cell r="CY1316">
            <v>82.44</v>
          </cell>
          <cell r="CZ1316">
            <v>83.75</v>
          </cell>
          <cell r="DA1316">
            <v>76.75</v>
          </cell>
          <cell r="DB1316">
            <v>83</v>
          </cell>
          <cell r="DC1316" t="str">
            <v/>
          </cell>
          <cell r="DD1316">
            <v>0</v>
          </cell>
          <cell r="DE1316">
            <v>91</v>
          </cell>
          <cell r="DF1316">
            <v>81</v>
          </cell>
          <cell r="DG1316">
            <v>81.75</v>
          </cell>
          <cell r="DH1316">
            <v>88</v>
          </cell>
          <cell r="DI1316" t="str">
            <v/>
          </cell>
          <cell r="DJ1316">
            <v>0</v>
          </cell>
          <cell r="DK1316">
            <v>0</v>
          </cell>
          <cell r="DL1316">
            <v>0</v>
          </cell>
          <cell r="DM1316">
            <v>0</v>
          </cell>
          <cell r="DN1316">
            <v>85</v>
          </cell>
          <cell r="DO1316" t="str">
            <v/>
          </cell>
          <cell r="DP1316">
            <v>0</v>
          </cell>
          <cell r="DQ1316">
            <v>89</v>
          </cell>
          <cell r="DR1316">
            <v>85.5</v>
          </cell>
          <cell r="DS1316">
            <v>91.5</v>
          </cell>
          <cell r="DT1316">
            <v>82</v>
          </cell>
          <cell r="DU1316" t="str">
            <v/>
          </cell>
          <cell r="DV1316">
            <v>0</v>
          </cell>
          <cell r="DW1316">
            <v>91</v>
          </cell>
          <cell r="DX1316">
            <v>86.75</v>
          </cell>
          <cell r="DY1316">
            <v>79.75</v>
          </cell>
          <cell r="DZ1316">
            <v>85</v>
          </cell>
          <cell r="EA1316" t="str">
            <v/>
          </cell>
          <cell r="EB1316">
            <v>0</v>
          </cell>
          <cell r="EC1316">
            <v>79.78</v>
          </cell>
          <cell r="ED1316">
            <v>78.25</v>
          </cell>
          <cell r="EE1316">
            <v>84.25</v>
          </cell>
          <cell r="EF1316">
            <v>77</v>
          </cell>
          <cell r="EG1316" t="str">
            <v/>
          </cell>
          <cell r="EH1316">
            <v>0</v>
          </cell>
          <cell r="EI1316">
            <v>78.5</v>
          </cell>
          <cell r="EJ1316">
            <v>74.75</v>
          </cell>
          <cell r="EK1316">
            <v>74.5</v>
          </cell>
          <cell r="EL1316">
            <v>76</v>
          </cell>
          <cell r="EM1316" t="str">
            <v/>
          </cell>
          <cell r="EN1316">
            <v>0</v>
          </cell>
          <cell r="EO1316">
            <v>78.5</v>
          </cell>
          <cell r="EP1316">
            <v>74.75</v>
          </cell>
          <cell r="EQ1316">
            <v>74.5</v>
          </cell>
          <cell r="ER1316">
            <v>76</v>
          </cell>
          <cell r="ES1316" t="str">
            <v/>
          </cell>
          <cell r="ET1316">
            <v>0</v>
          </cell>
          <cell r="EU1316">
            <v>78.5</v>
          </cell>
          <cell r="EV1316">
            <v>74.75</v>
          </cell>
          <cell r="EW1316">
            <v>74.5</v>
          </cell>
          <cell r="EX1316">
            <v>76</v>
          </cell>
          <cell r="EY1316" t="str">
            <v/>
          </cell>
          <cell r="EZ1316">
            <v>0</v>
          </cell>
          <cell r="FA1316">
            <v>79.33</v>
          </cell>
          <cell r="FB1316">
            <v>71.25</v>
          </cell>
          <cell r="FC1316">
            <v>79</v>
          </cell>
          <cell r="FD1316">
            <v>72</v>
          </cell>
          <cell r="FE1316" t="str">
            <v/>
          </cell>
          <cell r="FF1316">
            <v>0</v>
          </cell>
          <cell r="FG1316">
            <v>79.33</v>
          </cell>
          <cell r="FH1316">
            <v>71.25</v>
          </cell>
          <cell r="FI1316">
            <v>79</v>
          </cell>
          <cell r="FJ1316">
            <v>72</v>
          </cell>
          <cell r="FK1316" t="str">
            <v/>
          </cell>
          <cell r="FL1316">
            <v>0</v>
          </cell>
          <cell r="FM1316">
            <v>79.33</v>
          </cell>
          <cell r="FN1316">
            <v>71.25</v>
          </cell>
          <cell r="FO1316">
            <v>79</v>
          </cell>
          <cell r="FP1316">
            <v>72</v>
          </cell>
          <cell r="FQ1316" t="str">
            <v/>
          </cell>
          <cell r="FR1316">
            <v>0</v>
          </cell>
          <cell r="FS1316">
            <v>79.33</v>
          </cell>
          <cell r="FT1316">
            <v>71.25</v>
          </cell>
          <cell r="FU1316">
            <v>79</v>
          </cell>
          <cell r="FV1316">
            <v>72</v>
          </cell>
          <cell r="FW1316" t="str">
            <v/>
          </cell>
          <cell r="FX1316">
            <v>0</v>
          </cell>
          <cell r="FY1316">
            <v>79.33</v>
          </cell>
          <cell r="FZ1316">
            <v>71.25</v>
          </cell>
          <cell r="GA1316">
            <v>79</v>
          </cell>
          <cell r="GB1316">
            <v>72</v>
          </cell>
          <cell r="GC1316" t="str">
            <v/>
          </cell>
          <cell r="GD1316">
            <v>0</v>
          </cell>
          <cell r="GE1316">
            <v>79.33</v>
          </cell>
          <cell r="GF1316">
            <v>71.25</v>
          </cell>
          <cell r="GG1316">
            <v>79</v>
          </cell>
          <cell r="GH1316">
            <v>72</v>
          </cell>
          <cell r="GI1316" t="str">
            <v/>
          </cell>
          <cell r="GJ1316">
            <v>0</v>
          </cell>
          <cell r="GK1316">
            <v>79.33</v>
          </cell>
          <cell r="GL1316">
            <v>71.25</v>
          </cell>
          <cell r="GM1316">
            <v>79</v>
          </cell>
          <cell r="GN1316">
            <v>72</v>
          </cell>
          <cell r="GO1316" t="str">
            <v/>
          </cell>
          <cell r="GP1316">
            <v>0</v>
          </cell>
          <cell r="GQ1316">
            <v>79.33</v>
          </cell>
          <cell r="GR1316">
            <v>71.25</v>
          </cell>
          <cell r="GS1316">
            <v>79</v>
          </cell>
          <cell r="GT1316">
            <v>72</v>
          </cell>
          <cell r="GU1316" t="str">
            <v/>
          </cell>
          <cell r="GV1316">
            <v>0</v>
          </cell>
          <cell r="GW1316">
            <v>81.92</v>
          </cell>
          <cell r="GX1316">
            <v>78.75</v>
          </cell>
          <cell r="GY1316">
            <v>70</v>
          </cell>
          <cell r="GZ1316">
            <v>78</v>
          </cell>
          <cell r="HA1316" t="str">
            <v>EKO-L</v>
          </cell>
          <cell r="HB1316">
            <v>0</v>
          </cell>
          <cell r="HC1316">
            <v>83.83</v>
          </cell>
          <cell r="HD1316">
            <v>75.75</v>
          </cell>
          <cell r="HE1316">
            <v>77.5</v>
          </cell>
          <cell r="HF1316">
            <v>79</v>
          </cell>
          <cell r="HH1316">
            <v>0</v>
          </cell>
          <cell r="HM1316" t="str">
            <v/>
          </cell>
          <cell r="HN1316" t="str">
            <v/>
          </cell>
          <cell r="HS1316">
            <v>0</v>
          </cell>
          <cell r="HT1316" t="str">
            <v>PKN</v>
          </cell>
          <cell r="HU1316">
            <v>0</v>
          </cell>
          <cell r="HV1316" t="str">
            <v>IND</v>
          </cell>
          <cell r="HW1316">
            <v>0</v>
          </cell>
          <cell r="HX1316" t="str">
            <v>MAT-W</v>
          </cell>
          <cell r="HY1316">
            <v>0</v>
          </cell>
          <cell r="HZ1316" t="str">
            <v>SEJ-W</v>
          </cell>
          <cell r="IA1316">
            <v>0</v>
          </cell>
          <cell r="IB1316" t="str">
            <v>IGR-W</v>
          </cell>
          <cell r="IC1316">
            <v>0</v>
          </cell>
          <cell r="ID1316" t="str">
            <v>SBO</v>
          </cell>
          <cell r="IE1316">
            <v>0</v>
          </cell>
          <cell r="IF1316" t="str">
            <v>PJO</v>
          </cell>
          <cell r="IG1316">
            <v>0</v>
          </cell>
          <cell r="IH1316" t="str">
            <v>PRA</v>
          </cell>
          <cell r="II1316">
            <v>0</v>
          </cell>
          <cell r="IJ1316" t="str">
            <v>JAW</v>
          </cell>
          <cell r="IK1316">
            <v>0</v>
          </cell>
          <cell r="IL1316" t="str">
            <v>ARB</v>
          </cell>
          <cell r="IM1316">
            <v>0</v>
          </cell>
          <cell r="IN1316" t="str">
            <v>PKM</v>
          </cell>
          <cell r="IO1316">
            <v>0</v>
          </cell>
          <cell r="IP1316" t="str">
            <v>MAT-P</v>
          </cell>
          <cell r="IQ1316">
            <v>0</v>
          </cell>
          <cell r="IR1316" t="str">
            <v>BIO-P</v>
          </cell>
          <cell r="IS1316">
            <v>0</v>
          </cell>
          <cell r="IT1316" t="str">
            <v>FIS-P</v>
          </cell>
          <cell r="IU1316">
            <v>0</v>
          </cell>
          <cell r="IV1316" t="str">
            <v>KIM-P</v>
          </cell>
          <cell r="IW1316">
            <v>0</v>
          </cell>
          <cell r="IX1316" t="str">
            <v>EKO-L</v>
          </cell>
          <cell r="IY1316">
            <v>0</v>
          </cell>
          <cell r="JA1316">
            <v>0</v>
          </cell>
        </row>
        <row r="1317">
          <cell r="AB1317" t="str">
            <v/>
          </cell>
          <cell r="AC1317">
            <v>16</v>
          </cell>
          <cell r="AI1317" t="str">
            <v/>
          </cell>
          <cell r="AJ1317">
            <v>0</v>
          </cell>
          <cell r="AK1317">
            <v>83.25</v>
          </cell>
          <cell r="AL1317">
            <v>84.5</v>
          </cell>
          <cell r="AM1317">
            <v>88</v>
          </cell>
          <cell r="AN1317">
            <v>80</v>
          </cell>
          <cell r="AO1317" t="str">
            <v/>
          </cell>
          <cell r="AP1317">
            <v>0</v>
          </cell>
          <cell r="AQ1317">
            <v>85</v>
          </cell>
          <cell r="AR1317">
            <v>0</v>
          </cell>
          <cell r="AS1317">
            <v>78.5</v>
          </cell>
          <cell r="AT1317">
            <v>81</v>
          </cell>
          <cell r="AU1317" t="str">
            <v/>
          </cell>
          <cell r="AV1317">
            <v>0</v>
          </cell>
          <cell r="AW1317">
            <v>81.83</v>
          </cell>
          <cell r="AX1317">
            <v>84</v>
          </cell>
          <cell r="AY1317">
            <v>88</v>
          </cell>
          <cell r="AZ1317">
            <v>80</v>
          </cell>
          <cell r="BA1317" t="str">
            <v/>
          </cell>
          <cell r="BB1317">
            <v>0</v>
          </cell>
          <cell r="BC1317">
            <v>86.75</v>
          </cell>
          <cell r="BD1317">
            <v>84.5</v>
          </cell>
          <cell r="BE1317">
            <v>88</v>
          </cell>
          <cell r="BF1317">
            <v>82</v>
          </cell>
          <cell r="BG1317" t="str">
            <v/>
          </cell>
          <cell r="BH1317">
            <v>0</v>
          </cell>
          <cell r="BI1317">
            <v>84.33</v>
          </cell>
          <cell r="BJ1317">
            <v>80</v>
          </cell>
          <cell r="BK1317">
            <v>77.75</v>
          </cell>
          <cell r="BL1317">
            <v>78</v>
          </cell>
          <cell r="BM1317" t="str">
            <v/>
          </cell>
          <cell r="BN1317">
            <v>0</v>
          </cell>
          <cell r="BO1317">
            <v>81.13</v>
          </cell>
          <cell r="BP1317">
            <v>78.25</v>
          </cell>
          <cell r="BQ1317">
            <v>77.75</v>
          </cell>
          <cell r="BR1317">
            <v>85</v>
          </cell>
          <cell r="BS1317" t="str">
            <v/>
          </cell>
          <cell r="BT1317">
            <v>0</v>
          </cell>
          <cell r="BU1317">
            <v>86.5</v>
          </cell>
          <cell r="BV1317">
            <v>84.25</v>
          </cell>
          <cell r="BW1317">
            <v>88.5</v>
          </cell>
          <cell r="BX1317">
            <v>88</v>
          </cell>
          <cell r="BY1317" t="str">
            <v/>
          </cell>
          <cell r="BZ1317">
            <v>0</v>
          </cell>
          <cell r="CA1317">
            <v>86.78</v>
          </cell>
          <cell r="CB1317">
            <v>81.75</v>
          </cell>
          <cell r="CC1317">
            <v>81</v>
          </cell>
          <cell r="CD1317">
            <v>82</v>
          </cell>
          <cell r="CE1317" t="str">
            <v/>
          </cell>
          <cell r="CF1317">
            <v>0</v>
          </cell>
          <cell r="CG1317">
            <v>86.25</v>
          </cell>
          <cell r="CH1317">
            <v>76.25</v>
          </cell>
          <cell r="CI1317">
            <v>78</v>
          </cell>
          <cell r="CJ1317">
            <v>82</v>
          </cell>
          <cell r="CK1317" t="str">
            <v/>
          </cell>
          <cell r="CL1317">
            <v>0</v>
          </cell>
          <cell r="CM1317">
            <v>76.17</v>
          </cell>
          <cell r="CN1317">
            <v>83.5</v>
          </cell>
          <cell r="CO1317">
            <v>80</v>
          </cell>
          <cell r="CP1317">
            <v>78</v>
          </cell>
          <cell r="CQ1317" t="str">
            <v/>
          </cell>
          <cell r="CR1317">
            <v>0</v>
          </cell>
          <cell r="CS1317">
            <v>82.08</v>
          </cell>
          <cell r="CT1317">
            <v>89.75</v>
          </cell>
          <cell r="CU1317">
            <v>86.5</v>
          </cell>
          <cell r="CV1317">
            <v>83</v>
          </cell>
          <cell r="CW1317" t="str">
            <v/>
          </cell>
          <cell r="CX1317">
            <v>0</v>
          </cell>
          <cell r="CY1317">
            <v>82.44</v>
          </cell>
          <cell r="CZ1317">
            <v>83.75</v>
          </cell>
          <cell r="DA1317">
            <v>76.75</v>
          </cell>
          <cell r="DB1317">
            <v>83</v>
          </cell>
          <cell r="DC1317" t="str">
            <v/>
          </cell>
          <cell r="DD1317">
            <v>0</v>
          </cell>
          <cell r="DE1317">
            <v>91</v>
          </cell>
          <cell r="DF1317">
            <v>81</v>
          </cell>
          <cell r="DG1317">
            <v>81.75</v>
          </cell>
          <cell r="DH1317">
            <v>88</v>
          </cell>
          <cell r="DI1317" t="str">
            <v/>
          </cell>
          <cell r="DJ1317">
            <v>0</v>
          </cell>
          <cell r="DK1317">
            <v>0</v>
          </cell>
          <cell r="DL1317">
            <v>0</v>
          </cell>
          <cell r="DM1317">
            <v>0</v>
          </cell>
          <cell r="DN1317">
            <v>85</v>
          </cell>
          <cell r="DO1317" t="str">
            <v/>
          </cell>
          <cell r="DP1317">
            <v>0</v>
          </cell>
          <cell r="DQ1317">
            <v>89</v>
          </cell>
          <cell r="DR1317">
            <v>85.5</v>
          </cell>
          <cell r="DS1317">
            <v>91.5</v>
          </cell>
          <cell r="DT1317">
            <v>82</v>
          </cell>
          <cell r="DU1317" t="str">
            <v/>
          </cell>
          <cell r="DV1317">
            <v>0</v>
          </cell>
          <cell r="DW1317">
            <v>91</v>
          </cell>
          <cell r="DX1317">
            <v>86.75</v>
          </cell>
          <cell r="DY1317">
            <v>79.75</v>
          </cell>
          <cell r="DZ1317">
            <v>85</v>
          </cell>
          <cell r="EA1317" t="str">
            <v/>
          </cell>
          <cell r="EB1317">
            <v>0</v>
          </cell>
          <cell r="EC1317">
            <v>79.78</v>
          </cell>
          <cell r="ED1317">
            <v>78.25</v>
          </cell>
          <cell r="EE1317">
            <v>84.25</v>
          </cell>
          <cell r="EF1317">
            <v>77</v>
          </cell>
          <cell r="EG1317" t="str">
            <v/>
          </cell>
          <cell r="EH1317">
            <v>0</v>
          </cell>
          <cell r="EI1317">
            <v>78.5</v>
          </cell>
          <cell r="EJ1317">
            <v>74.75</v>
          </cell>
          <cell r="EK1317">
            <v>74.5</v>
          </cell>
          <cell r="EL1317">
            <v>76</v>
          </cell>
          <cell r="EM1317" t="str">
            <v/>
          </cell>
          <cell r="EN1317">
            <v>0</v>
          </cell>
          <cell r="EO1317">
            <v>78.5</v>
          </cell>
          <cell r="EP1317">
            <v>74.75</v>
          </cell>
          <cell r="EQ1317">
            <v>74.5</v>
          </cell>
          <cell r="ER1317">
            <v>76</v>
          </cell>
          <cell r="ES1317" t="str">
            <v/>
          </cell>
          <cell r="ET1317">
            <v>0</v>
          </cell>
          <cell r="EU1317">
            <v>78.5</v>
          </cell>
          <cell r="EV1317">
            <v>74.75</v>
          </cell>
          <cell r="EW1317">
            <v>74.5</v>
          </cell>
          <cell r="EX1317">
            <v>76</v>
          </cell>
          <cell r="EY1317" t="str">
            <v/>
          </cell>
          <cell r="EZ1317">
            <v>0</v>
          </cell>
          <cell r="FA1317">
            <v>79.33</v>
          </cell>
          <cell r="FB1317">
            <v>71.25</v>
          </cell>
          <cell r="FC1317">
            <v>79</v>
          </cell>
          <cell r="FD1317">
            <v>72</v>
          </cell>
          <cell r="FE1317" t="str">
            <v/>
          </cell>
          <cell r="FF1317">
            <v>0</v>
          </cell>
          <cell r="FG1317">
            <v>79.33</v>
          </cell>
          <cell r="FH1317">
            <v>71.25</v>
          </cell>
          <cell r="FI1317">
            <v>79</v>
          </cell>
          <cell r="FJ1317">
            <v>72</v>
          </cell>
          <cell r="FK1317" t="str">
            <v/>
          </cell>
          <cell r="FL1317">
            <v>0</v>
          </cell>
          <cell r="FM1317">
            <v>79.33</v>
          </cell>
          <cell r="FN1317">
            <v>71.25</v>
          </cell>
          <cell r="FO1317">
            <v>79</v>
          </cell>
          <cell r="FP1317">
            <v>72</v>
          </cell>
          <cell r="FQ1317" t="str">
            <v/>
          </cell>
          <cell r="FR1317">
            <v>0</v>
          </cell>
          <cell r="FS1317">
            <v>79.33</v>
          </cell>
          <cell r="FT1317">
            <v>71.25</v>
          </cell>
          <cell r="FU1317">
            <v>79</v>
          </cell>
          <cell r="FV1317">
            <v>72</v>
          </cell>
          <cell r="FW1317" t="str">
            <v/>
          </cell>
          <cell r="FX1317">
            <v>0</v>
          </cell>
          <cell r="FY1317">
            <v>79.33</v>
          </cell>
          <cell r="FZ1317">
            <v>71.25</v>
          </cell>
          <cell r="GA1317">
            <v>79</v>
          </cell>
          <cell r="GB1317">
            <v>72</v>
          </cell>
          <cell r="GC1317" t="str">
            <v/>
          </cell>
          <cell r="GD1317">
            <v>0</v>
          </cell>
          <cell r="GE1317">
            <v>79.33</v>
          </cell>
          <cell r="GF1317">
            <v>71.25</v>
          </cell>
          <cell r="GG1317">
            <v>79</v>
          </cell>
          <cell r="GH1317">
            <v>72</v>
          </cell>
          <cell r="GI1317" t="str">
            <v/>
          </cell>
          <cell r="GJ1317">
            <v>0</v>
          </cell>
          <cell r="GK1317">
            <v>79.33</v>
          </cell>
          <cell r="GL1317">
            <v>71.25</v>
          </cell>
          <cell r="GM1317">
            <v>79</v>
          </cell>
          <cell r="GN1317">
            <v>72</v>
          </cell>
          <cell r="GO1317" t="str">
            <v/>
          </cell>
          <cell r="GP1317">
            <v>0</v>
          </cell>
          <cell r="GQ1317">
            <v>79.33</v>
          </cell>
          <cell r="GR1317">
            <v>71.25</v>
          </cell>
          <cell r="GS1317">
            <v>79</v>
          </cell>
          <cell r="GT1317">
            <v>72</v>
          </cell>
          <cell r="GU1317" t="str">
            <v/>
          </cell>
          <cell r="GV1317">
            <v>0</v>
          </cell>
          <cell r="GW1317">
            <v>81.92</v>
          </cell>
          <cell r="GX1317">
            <v>78.75</v>
          </cell>
          <cell r="GY1317">
            <v>70</v>
          </cell>
          <cell r="GZ1317">
            <v>78</v>
          </cell>
          <cell r="HA1317" t="str">
            <v>EKO-L</v>
          </cell>
          <cell r="HB1317">
            <v>0</v>
          </cell>
          <cell r="HC1317">
            <v>83.83</v>
          </cell>
          <cell r="HD1317">
            <v>75.75</v>
          </cell>
          <cell r="HE1317">
            <v>77.5</v>
          </cell>
          <cell r="HF1317">
            <v>79</v>
          </cell>
          <cell r="HH1317">
            <v>0</v>
          </cell>
          <cell r="HM1317" t="str">
            <v/>
          </cell>
          <cell r="HN1317" t="str">
            <v/>
          </cell>
          <cell r="HS1317">
            <v>0</v>
          </cell>
          <cell r="HT1317" t="str">
            <v>PKN</v>
          </cell>
          <cell r="HU1317">
            <v>0</v>
          </cell>
          <cell r="HV1317" t="str">
            <v>IND</v>
          </cell>
          <cell r="HW1317">
            <v>0</v>
          </cell>
          <cell r="HX1317" t="str">
            <v>MAT-W</v>
          </cell>
          <cell r="HY1317">
            <v>0</v>
          </cell>
          <cell r="HZ1317" t="str">
            <v>SEJ-W</v>
          </cell>
          <cell r="IA1317">
            <v>0</v>
          </cell>
          <cell r="IB1317" t="str">
            <v>IGR-W</v>
          </cell>
          <cell r="IC1317">
            <v>0</v>
          </cell>
          <cell r="ID1317" t="str">
            <v>SBO</v>
          </cell>
          <cell r="IE1317">
            <v>0</v>
          </cell>
          <cell r="IF1317" t="str">
            <v>PJO</v>
          </cell>
          <cell r="IG1317">
            <v>0</v>
          </cell>
          <cell r="IH1317" t="str">
            <v>PRA</v>
          </cell>
          <cell r="II1317">
            <v>0</v>
          </cell>
          <cell r="IJ1317" t="str">
            <v>JAW</v>
          </cell>
          <cell r="IK1317">
            <v>0</v>
          </cell>
          <cell r="IL1317" t="str">
            <v>ARB</v>
          </cell>
          <cell r="IM1317">
            <v>0</v>
          </cell>
          <cell r="IN1317" t="str">
            <v>PKM</v>
          </cell>
          <cell r="IO1317">
            <v>0</v>
          </cell>
          <cell r="IP1317" t="str">
            <v>MAT-P</v>
          </cell>
          <cell r="IQ1317">
            <v>0</v>
          </cell>
          <cell r="IR1317" t="str">
            <v>BIO-P</v>
          </cell>
          <cell r="IS1317">
            <v>0</v>
          </cell>
          <cell r="IT1317" t="str">
            <v>FIS-P</v>
          </cell>
          <cell r="IU1317">
            <v>0</v>
          </cell>
          <cell r="IV1317" t="str">
            <v>KIM-P</v>
          </cell>
          <cell r="IW1317">
            <v>0</v>
          </cell>
          <cell r="IX1317" t="str">
            <v>EKO-L</v>
          </cell>
          <cell r="IY1317">
            <v>0</v>
          </cell>
          <cell r="JA1317">
            <v>0</v>
          </cell>
        </row>
        <row r="1318">
          <cell r="AB1318" t="str">
            <v/>
          </cell>
          <cell r="AC1318">
            <v>17</v>
          </cell>
          <cell r="AI1318" t="str">
            <v/>
          </cell>
          <cell r="AJ1318">
            <v>0</v>
          </cell>
          <cell r="AK1318">
            <v>83.25</v>
          </cell>
          <cell r="AL1318">
            <v>84.5</v>
          </cell>
          <cell r="AM1318">
            <v>88</v>
          </cell>
          <cell r="AN1318">
            <v>80</v>
          </cell>
          <cell r="AO1318" t="str">
            <v/>
          </cell>
          <cell r="AP1318">
            <v>0</v>
          </cell>
          <cell r="AQ1318">
            <v>85</v>
          </cell>
          <cell r="AR1318">
            <v>0</v>
          </cell>
          <cell r="AS1318">
            <v>78.5</v>
          </cell>
          <cell r="AT1318">
            <v>81</v>
          </cell>
          <cell r="AU1318" t="str">
            <v/>
          </cell>
          <cell r="AV1318">
            <v>0</v>
          </cell>
          <cell r="AW1318">
            <v>81.83</v>
          </cell>
          <cell r="AX1318">
            <v>84</v>
          </cell>
          <cell r="AY1318">
            <v>88</v>
          </cell>
          <cell r="AZ1318">
            <v>80</v>
          </cell>
          <cell r="BA1318" t="str">
            <v/>
          </cell>
          <cell r="BB1318">
            <v>0</v>
          </cell>
          <cell r="BC1318">
            <v>86.75</v>
          </cell>
          <cell r="BD1318">
            <v>84.5</v>
          </cell>
          <cell r="BE1318">
            <v>88</v>
          </cell>
          <cell r="BF1318">
            <v>82</v>
          </cell>
          <cell r="BG1318" t="str">
            <v/>
          </cell>
          <cell r="BH1318">
            <v>0</v>
          </cell>
          <cell r="BI1318">
            <v>84.33</v>
          </cell>
          <cell r="BJ1318">
            <v>80</v>
          </cell>
          <cell r="BK1318">
            <v>77.75</v>
          </cell>
          <cell r="BL1318">
            <v>78</v>
          </cell>
          <cell r="BM1318" t="str">
            <v/>
          </cell>
          <cell r="BN1318">
            <v>0</v>
          </cell>
          <cell r="BO1318">
            <v>81.13</v>
          </cell>
          <cell r="BP1318">
            <v>78.25</v>
          </cell>
          <cell r="BQ1318">
            <v>77.75</v>
          </cell>
          <cell r="BR1318">
            <v>85</v>
          </cell>
          <cell r="BS1318" t="str">
            <v/>
          </cell>
          <cell r="BT1318">
            <v>0</v>
          </cell>
          <cell r="BU1318">
            <v>86.5</v>
          </cell>
          <cell r="BV1318">
            <v>84.25</v>
          </cell>
          <cell r="BW1318">
            <v>88.5</v>
          </cell>
          <cell r="BX1318">
            <v>88</v>
          </cell>
          <cell r="BY1318" t="str">
            <v/>
          </cell>
          <cell r="BZ1318">
            <v>0</v>
          </cell>
          <cell r="CA1318">
            <v>86.78</v>
          </cell>
          <cell r="CB1318">
            <v>81.75</v>
          </cell>
          <cell r="CC1318">
            <v>81</v>
          </cell>
          <cell r="CD1318">
            <v>82</v>
          </cell>
          <cell r="CE1318" t="str">
            <v/>
          </cell>
          <cell r="CF1318">
            <v>0</v>
          </cell>
          <cell r="CG1318">
            <v>86.25</v>
          </cell>
          <cell r="CH1318">
            <v>76.25</v>
          </cell>
          <cell r="CI1318">
            <v>78</v>
          </cell>
          <cell r="CJ1318">
            <v>82</v>
          </cell>
          <cell r="CK1318" t="str">
            <v/>
          </cell>
          <cell r="CL1318">
            <v>0</v>
          </cell>
          <cell r="CM1318">
            <v>76.17</v>
          </cell>
          <cell r="CN1318">
            <v>83.5</v>
          </cell>
          <cell r="CO1318">
            <v>80</v>
          </cell>
          <cell r="CP1318">
            <v>78</v>
          </cell>
          <cell r="CQ1318" t="str">
            <v/>
          </cell>
          <cell r="CR1318">
            <v>0</v>
          </cell>
          <cell r="CS1318">
            <v>82.08</v>
          </cell>
          <cell r="CT1318">
            <v>89.75</v>
          </cell>
          <cell r="CU1318">
            <v>86.5</v>
          </cell>
          <cell r="CV1318">
            <v>83</v>
          </cell>
          <cell r="CW1318" t="str">
            <v/>
          </cell>
          <cell r="CX1318">
            <v>0</v>
          </cell>
          <cell r="CY1318">
            <v>82.44</v>
          </cell>
          <cell r="CZ1318">
            <v>83.75</v>
          </cell>
          <cell r="DA1318">
            <v>76.75</v>
          </cell>
          <cell r="DB1318">
            <v>83</v>
          </cell>
          <cell r="DC1318" t="str">
            <v/>
          </cell>
          <cell r="DD1318">
            <v>0</v>
          </cell>
          <cell r="DE1318">
            <v>91</v>
          </cell>
          <cell r="DF1318">
            <v>81</v>
          </cell>
          <cell r="DG1318">
            <v>81.75</v>
          </cell>
          <cell r="DH1318">
            <v>88</v>
          </cell>
          <cell r="DI1318" t="str">
            <v/>
          </cell>
          <cell r="DJ1318">
            <v>0</v>
          </cell>
          <cell r="DK1318">
            <v>0</v>
          </cell>
          <cell r="DL1318">
            <v>0</v>
          </cell>
          <cell r="DM1318">
            <v>0</v>
          </cell>
          <cell r="DN1318">
            <v>85</v>
          </cell>
          <cell r="DO1318" t="str">
            <v/>
          </cell>
          <cell r="DP1318">
            <v>0</v>
          </cell>
          <cell r="DQ1318">
            <v>89</v>
          </cell>
          <cell r="DR1318">
            <v>85.5</v>
          </cell>
          <cell r="DS1318">
            <v>91.5</v>
          </cell>
          <cell r="DT1318">
            <v>82</v>
          </cell>
          <cell r="DU1318" t="str">
            <v/>
          </cell>
          <cell r="DV1318">
            <v>0</v>
          </cell>
          <cell r="DW1318">
            <v>91</v>
          </cell>
          <cell r="DX1318">
            <v>86.75</v>
          </cell>
          <cell r="DY1318">
            <v>79.75</v>
          </cell>
          <cell r="DZ1318">
            <v>85</v>
          </cell>
          <cell r="EA1318" t="str">
            <v/>
          </cell>
          <cell r="EB1318">
            <v>0</v>
          </cell>
          <cell r="EC1318">
            <v>79.78</v>
          </cell>
          <cell r="ED1318">
            <v>78.25</v>
          </cell>
          <cell r="EE1318">
            <v>84.25</v>
          </cell>
          <cell r="EF1318">
            <v>77</v>
          </cell>
          <cell r="EG1318" t="str">
            <v/>
          </cell>
          <cell r="EH1318">
            <v>0</v>
          </cell>
          <cell r="EI1318">
            <v>78.5</v>
          </cell>
          <cell r="EJ1318">
            <v>74.75</v>
          </cell>
          <cell r="EK1318">
            <v>74.5</v>
          </cell>
          <cell r="EL1318">
            <v>76</v>
          </cell>
          <cell r="EM1318" t="str">
            <v/>
          </cell>
          <cell r="EN1318">
            <v>0</v>
          </cell>
          <cell r="EO1318">
            <v>78.5</v>
          </cell>
          <cell r="EP1318">
            <v>74.75</v>
          </cell>
          <cell r="EQ1318">
            <v>74.5</v>
          </cell>
          <cell r="ER1318">
            <v>76</v>
          </cell>
          <cell r="ES1318" t="str">
            <v/>
          </cell>
          <cell r="ET1318">
            <v>0</v>
          </cell>
          <cell r="EU1318">
            <v>78.5</v>
          </cell>
          <cell r="EV1318">
            <v>74.75</v>
          </cell>
          <cell r="EW1318">
            <v>74.5</v>
          </cell>
          <cell r="EX1318">
            <v>76</v>
          </cell>
          <cell r="EY1318" t="str">
            <v/>
          </cell>
          <cell r="EZ1318">
            <v>0</v>
          </cell>
          <cell r="FA1318">
            <v>79.33</v>
          </cell>
          <cell r="FB1318">
            <v>71.25</v>
          </cell>
          <cell r="FC1318">
            <v>79</v>
          </cell>
          <cell r="FD1318">
            <v>72</v>
          </cell>
          <cell r="FE1318" t="str">
            <v/>
          </cell>
          <cell r="FF1318">
            <v>0</v>
          </cell>
          <cell r="FG1318">
            <v>79.33</v>
          </cell>
          <cell r="FH1318">
            <v>71.25</v>
          </cell>
          <cell r="FI1318">
            <v>79</v>
          </cell>
          <cell r="FJ1318">
            <v>72</v>
          </cell>
          <cell r="FK1318" t="str">
            <v/>
          </cell>
          <cell r="FL1318">
            <v>0</v>
          </cell>
          <cell r="FM1318">
            <v>79.33</v>
          </cell>
          <cell r="FN1318">
            <v>71.25</v>
          </cell>
          <cell r="FO1318">
            <v>79</v>
          </cell>
          <cell r="FP1318">
            <v>72</v>
          </cell>
          <cell r="FQ1318" t="str">
            <v/>
          </cell>
          <cell r="FR1318">
            <v>0</v>
          </cell>
          <cell r="FS1318">
            <v>79.33</v>
          </cell>
          <cell r="FT1318">
            <v>71.25</v>
          </cell>
          <cell r="FU1318">
            <v>79</v>
          </cell>
          <cell r="FV1318">
            <v>72</v>
          </cell>
          <cell r="FW1318" t="str">
            <v/>
          </cell>
          <cell r="FX1318">
            <v>0</v>
          </cell>
          <cell r="FY1318">
            <v>79.33</v>
          </cell>
          <cell r="FZ1318">
            <v>71.25</v>
          </cell>
          <cell r="GA1318">
            <v>79</v>
          </cell>
          <cell r="GB1318">
            <v>72</v>
          </cell>
          <cell r="GC1318" t="str">
            <v/>
          </cell>
          <cell r="GD1318">
            <v>0</v>
          </cell>
          <cell r="GE1318">
            <v>79.33</v>
          </cell>
          <cell r="GF1318">
            <v>71.25</v>
          </cell>
          <cell r="GG1318">
            <v>79</v>
          </cell>
          <cell r="GH1318">
            <v>72</v>
          </cell>
          <cell r="GI1318" t="str">
            <v/>
          </cell>
          <cell r="GJ1318">
            <v>0</v>
          </cell>
          <cell r="GK1318">
            <v>79.33</v>
          </cell>
          <cell r="GL1318">
            <v>71.25</v>
          </cell>
          <cell r="GM1318">
            <v>79</v>
          </cell>
          <cell r="GN1318">
            <v>72</v>
          </cell>
          <cell r="GO1318" t="str">
            <v/>
          </cell>
          <cell r="GP1318">
            <v>0</v>
          </cell>
          <cell r="GQ1318">
            <v>79.33</v>
          </cell>
          <cell r="GR1318">
            <v>71.25</v>
          </cell>
          <cell r="GS1318">
            <v>79</v>
          </cell>
          <cell r="GT1318">
            <v>72</v>
          </cell>
          <cell r="GU1318" t="str">
            <v/>
          </cell>
          <cell r="GV1318">
            <v>0</v>
          </cell>
          <cell r="GW1318">
            <v>81.92</v>
          </cell>
          <cell r="GX1318">
            <v>78.75</v>
          </cell>
          <cell r="GY1318">
            <v>70</v>
          </cell>
          <cell r="GZ1318">
            <v>78</v>
          </cell>
          <cell r="HA1318" t="str">
            <v>EKO-L</v>
          </cell>
          <cell r="HB1318">
            <v>0</v>
          </cell>
          <cell r="HC1318">
            <v>83.83</v>
          </cell>
          <cell r="HD1318">
            <v>75.75</v>
          </cell>
          <cell r="HE1318">
            <v>77.5</v>
          </cell>
          <cell r="HF1318">
            <v>79</v>
          </cell>
          <cell r="HH1318">
            <v>0</v>
          </cell>
          <cell r="HM1318" t="str">
            <v/>
          </cell>
          <cell r="HN1318" t="str">
            <v/>
          </cell>
          <cell r="HS1318">
            <v>0</v>
          </cell>
          <cell r="HT1318" t="str">
            <v>PKN</v>
          </cell>
          <cell r="HU1318">
            <v>0</v>
          </cell>
          <cell r="HV1318" t="str">
            <v>IND</v>
          </cell>
          <cell r="HW1318">
            <v>0</v>
          </cell>
          <cell r="HX1318" t="str">
            <v>MAT-W</v>
          </cell>
          <cell r="HY1318">
            <v>0</v>
          </cell>
          <cell r="HZ1318" t="str">
            <v>SEJ-W</v>
          </cell>
          <cell r="IA1318">
            <v>0</v>
          </cell>
          <cell r="IB1318" t="str">
            <v>IGR-W</v>
          </cell>
          <cell r="IC1318">
            <v>0</v>
          </cell>
          <cell r="ID1318" t="str">
            <v>SBO</v>
          </cell>
          <cell r="IE1318">
            <v>0</v>
          </cell>
          <cell r="IF1318" t="str">
            <v>PJO</v>
          </cell>
          <cell r="IG1318">
            <v>0</v>
          </cell>
          <cell r="IH1318" t="str">
            <v>PRA</v>
          </cell>
          <cell r="II1318">
            <v>0</v>
          </cell>
          <cell r="IJ1318" t="str">
            <v>JAW</v>
          </cell>
          <cell r="IK1318">
            <v>0</v>
          </cell>
          <cell r="IL1318" t="str">
            <v>ARB</v>
          </cell>
          <cell r="IM1318">
            <v>0</v>
          </cell>
          <cell r="IN1318" t="str">
            <v>PKM</v>
          </cell>
          <cell r="IO1318">
            <v>0</v>
          </cell>
          <cell r="IP1318" t="str">
            <v>MAT-P</v>
          </cell>
          <cell r="IQ1318">
            <v>0</v>
          </cell>
          <cell r="IR1318" t="str">
            <v>BIO-P</v>
          </cell>
          <cell r="IS1318">
            <v>0</v>
          </cell>
          <cell r="IT1318" t="str">
            <v>FIS-P</v>
          </cell>
          <cell r="IU1318">
            <v>0</v>
          </cell>
          <cell r="IV1318" t="str">
            <v>KIM-P</v>
          </cell>
          <cell r="IW1318">
            <v>0</v>
          </cell>
          <cell r="IX1318" t="str">
            <v>EKO-L</v>
          </cell>
          <cell r="IY1318">
            <v>0</v>
          </cell>
          <cell r="JA1318">
            <v>0</v>
          </cell>
        </row>
        <row r="1319">
          <cell r="AB1319" t="str">
            <v/>
          </cell>
          <cell r="AC1319">
            <v>18</v>
          </cell>
          <cell r="AI1319" t="str">
            <v/>
          </cell>
          <cell r="AJ1319">
            <v>0</v>
          </cell>
          <cell r="AK1319">
            <v>83.25</v>
          </cell>
          <cell r="AL1319">
            <v>84.5</v>
          </cell>
          <cell r="AM1319">
            <v>88</v>
          </cell>
          <cell r="AN1319">
            <v>80</v>
          </cell>
          <cell r="AO1319" t="str">
            <v/>
          </cell>
          <cell r="AP1319">
            <v>0</v>
          </cell>
          <cell r="AQ1319">
            <v>85</v>
          </cell>
          <cell r="AR1319">
            <v>0</v>
          </cell>
          <cell r="AS1319">
            <v>78.5</v>
          </cell>
          <cell r="AT1319">
            <v>81</v>
          </cell>
          <cell r="AU1319" t="str">
            <v/>
          </cell>
          <cell r="AV1319">
            <v>0</v>
          </cell>
          <cell r="AW1319">
            <v>81.83</v>
          </cell>
          <cell r="AX1319">
            <v>84</v>
          </cell>
          <cell r="AY1319">
            <v>88</v>
          </cell>
          <cell r="AZ1319">
            <v>80</v>
          </cell>
          <cell r="BA1319" t="str">
            <v/>
          </cell>
          <cell r="BB1319">
            <v>0</v>
          </cell>
          <cell r="BC1319">
            <v>86.75</v>
          </cell>
          <cell r="BD1319">
            <v>84.5</v>
          </cell>
          <cell r="BE1319">
            <v>88</v>
          </cell>
          <cell r="BF1319">
            <v>82</v>
          </cell>
          <cell r="BG1319" t="str">
            <v/>
          </cell>
          <cell r="BH1319">
            <v>0</v>
          </cell>
          <cell r="BI1319">
            <v>84.33</v>
          </cell>
          <cell r="BJ1319">
            <v>80</v>
          </cell>
          <cell r="BK1319">
            <v>77.75</v>
          </cell>
          <cell r="BL1319">
            <v>78</v>
          </cell>
          <cell r="BM1319" t="str">
            <v/>
          </cell>
          <cell r="BN1319">
            <v>0</v>
          </cell>
          <cell r="BO1319">
            <v>81.13</v>
          </cell>
          <cell r="BP1319">
            <v>78.25</v>
          </cell>
          <cell r="BQ1319">
            <v>77.75</v>
          </cell>
          <cell r="BR1319">
            <v>85</v>
          </cell>
          <cell r="BS1319" t="str">
            <v/>
          </cell>
          <cell r="BT1319">
            <v>0</v>
          </cell>
          <cell r="BU1319">
            <v>86.5</v>
          </cell>
          <cell r="BV1319">
            <v>84.25</v>
          </cell>
          <cell r="BW1319">
            <v>88.5</v>
          </cell>
          <cell r="BX1319">
            <v>88</v>
          </cell>
          <cell r="BY1319" t="str">
            <v/>
          </cell>
          <cell r="BZ1319">
            <v>0</v>
          </cell>
          <cell r="CA1319">
            <v>86.78</v>
          </cell>
          <cell r="CB1319">
            <v>81.75</v>
          </cell>
          <cell r="CC1319">
            <v>81</v>
          </cell>
          <cell r="CD1319">
            <v>82</v>
          </cell>
          <cell r="CE1319" t="str">
            <v/>
          </cell>
          <cell r="CF1319">
            <v>0</v>
          </cell>
          <cell r="CG1319">
            <v>86.25</v>
          </cell>
          <cell r="CH1319">
            <v>76.25</v>
          </cell>
          <cell r="CI1319">
            <v>78</v>
          </cell>
          <cell r="CJ1319">
            <v>82</v>
          </cell>
          <cell r="CK1319" t="str">
            <v/>
          </cell>
          <cell r="CL1319">
            <v>0</v>
          </cell>
          <cell r="CM1319">
            <v>76.17</v>
          </cell>
          <cell r="CN1319">
            <v>83.5</v>
          </cell>
          <cell r="CO1319">
            <v>80</v>
          </cell>
          <cell r="CP1319">
            <v>78</v>
          </cell>
          <cell r="CQ1319" t="str">
            <v/>
          </cell>
          <cell r="CR1319">
            <v>0</v>
          </cell>
          <cell r="CS1319">
            <v>82.08</v>
          </cell>
          <cell r="CT1319">
            <v>89.75</v>
          </cell>
          <cell r="CU1319">
            <v>86.5</v>
          </cell>
          <cell r="CV1319">
            <v>83</v>
          </cell>
          <cell r="CW1319" t="str">
            <v/>
          </cell>
          <cell r="CX1319">
            <v>0</v>
          </cell>
          <cell r="CY1319">
            <v>82.44</v>
          </cell>
          <cell r="CZ1319">
            <v>83.75</v>
          </cell>
          <cell r="DA1319">
            <v>76.75</v>
          </cell>
          <cell r="DB1319">
            <v>83</v>
          </cell>
          <cell r="DC1319" t="str">
            <v/>
          </cell>
          <cell r="DD1319">
            <v>0</v>
          </cell>
          <cell r="DE1319">
            <v>91</v>
          </cell>
          <cell r="DF1319">
            <v>81</v>
          </cell>
          <cell r="DG1319">
            <v>81.75</v>
          </cell>
          <cell r="DH1319">
            <v>88</v>
          </cell>
          <cell r="DI1319" t="str">
            <v/>
          </cell>
          <cell r="DJ1319">
            <v>0</v>
          </cell>
          <cell r="DK1319">
            <v>0</v>
          </cell>
          <cell r="DL1319">
            <v>0</v>
          </cell>
          <cell r="DM1319">
            <v>0</v>
          </cell>
          <cell r="DN1319">
            <v>85</v>
          </cell>
          <cell r="DO1319" t="str">
            <v/>
          </cell>
          <cell r="DP1319">
            <v>0</v>
          </cell>
          <cell r="DQ1319">
            <v>89</v>
          </cell>
          <cell r="DR1319">
            <v>85.5</v>
          </cell>
          <cell r="DS1319">
            <v>91.5</v>
          </cell>
          <cell r="DT1319">
            <v>82</v>
          </cell>
          <cell r="DU1319" t="str">
            <v/>
          </cell>
          <cell r="DV1319">
            <v>0</v>
          </cell>
          <cell r="DW1319">
            <v>91</v>
          </cell>
          <cell r="DX1319">
            <v>86.75</v>
          </cell>
          <cell r="DY1319">
            <v>79.75</v>
          </cell>
          <cell r="DZ1319">
            <v>85</v>
          </cell>
          <cell r="EA1319" t="str">
            <v/>
          </cell>
          <cell r="EB1319">
            <v>0</v>
          </cell>
          <cell r="EC1319">
            <v>79.78</v>
          </cell>
          <cell r="ED1319">
            <v>78.25</v>
          </cell>
          <cell r="EE1319">
            <v>84.25</v>
          </cell>
          <cell r="EF1319">
            <v>77</v>
          </cell>
          <cell r="EG1319" t="str">
            <v/>
          </cell>
          <cell r="EH1319">
            <v>0</v>
          </cell>
          <cell r="EI1319">
            <v>78.5</v>
          </cell>
          <cell r="EJ1319">
            <v>74.75</v>
          </cell>
          <cell r="EK1319">
            <v>74.5</v>
          </cell>
          <cell r="EL1319">
            <v>76</v>
          </cell>
          <cell r="EM1319" t="str">
            <v/>
          </cell>
          <cell r="EN1319">
            <v>0</v>
          </cell>
          <cell r="EO1319">
            <v>78.5</v>
          </cell>
          <cell r="EP1319">
            <v>74.75</v>
          </cell>
          <cell r="EQ1319">
            <v>74.5</v>
          </cell>
          <cell r="ER1319">
            <v>76</v>
          </cell>
          <cell r="ES1319" t="str">
            <v/>
          </cell>
          <cell r="ET1319">
            <v>0</v>
          </cell>
          <cell r="EU1319">
            <v>78.5</v>
          </cell>
          <cell r="EV1319">
            <v>74.75</v>
          </cell>
          <cell r="EW1319">
            <v>74.5</v>
          </cell>
          <cell r="EX1319">
            <v>76</v>
          </cell>
          <cell r="EY1319" t="str">
            <v/>
          </cell>
          <cell r="EZ1319">
            <v>0</v>
          </cell>
          <cell r="FA1319">
            <v>79.33</v>
          </cell>
          <cell r="FB1319">
            <v>71.25</v>
          </cell>
          <cell r="FC1319">
            <v>79</v>
          </cell>
          <cell r="FD1319">
            <v>72</v>
          </cell>
          <cell r="FE1319" t="str">
            <v/>
          </cell>
          <cell r="FF1319">
            <v>0</v>
          </cell>
          <cell r="FG1319">
            <v>79.33</v>
          </cell>
          <cell r="FH1319">
            <v>71.25</v>
          </cell>
          <cell r="FI1319">
            <v>79</v>
          </cell>
          <cell r="FJ1319">
            <v>72</v>
          </cell>
          <cell r="FK1319" t="str">
            <v/>
          </cell>
          <cell r="FL1319">
            <v>0</v>
          </cell>
          <cell r="FM1319">
            <v>79.33</v>
          </cell>
          <cell r="FN1319">
            <v>71.25</v>
          </cell>
          <cell r="FO1319">
            <v>79</v>
          </cell>
          <cell r="FP1319">
            <v>72</v>
          </cell>
          <cell r="FQ1319" t="str">
            <v/>
          </cell>
          <cell r="FR1319">
            <v>0</v>
          </cell>
          <cell r="FS1319">
            <v>79.33</v>
          </cell>
          <cell r="FT1319">
            <v>71.25</v>
          </cell>
          <cell r="FU1319">
            <v>79</v>
          </cell>
          <cell r="FV1319">
            <v>72</v>
          </cell>
          <cell r="FW1319" t="str">
            <v/>
          </cell>
          <cell r="FX1319">
            <v>0</v>
          </cell>
          <cell r="FY1319">
            <v>79.33</v>
          </cell>
          <cell r="FZ1319">
            <v>71.25</v>
          </cell>
          <cell r="GA1319">
            <v>79</v>
          </cell>
          <cell r="GB1319">
            <v>72</v>
          </cell>
          <cell r="GC1319" t="str">
            <v/>
          </cell>
          <cell r="GD1319">
            <v>0</v>
          </cell>
          <cell r="GE1319">
            <v>79.33</v>
          </cell>
          <cell r="GF1319">
            <v>71.25</v>
          </cell>
          <cell r="GG1319">
            <v>79</v>
          </cell>
          <cell r="GH1319">
            <v>72</v>
          </cell>
          <cell r="GI1319" t="str">
            <v/>
          </cell>
          <cell r="GJ1319">
            <v>0</v>
          </cell>
          <cell r="GK1319">
            <v>79.33</v>
          </cell>
          <cell r="GL1319">
            <v>71.25</v>
          </cell>
          <cell r="GM1319">
            <v>79</v>
          </cell>
          <cell r="GN1319">
            <v>72</v>
          </cell>
          <cell r="GO1319" t="str">
            <v/>
          </cell>
          <cell r="GP1319">
            <v>0</v>
          </cell>
          <cell r="GQ1319">
            <v>79.33</v>
          </cell>
          <cell r="GR1319">
            <v>71.25</v>
          </cell>
          <cell r="GS1319">
            <v>79</v>
          </cell>
          <cell r="GT1319">
            <v>72</v>
          </cell>
          <cell r="GU1319" t="str">
            <v/>
          </cell>
          <cell r="GV1319">
            <v>0</v>
          </cell>
          <cell r="GW1319">
            <v>81.92</v>
          </cell>
          <cell r="GX1319">
            <v>78.75</v>
          </cell>
          <cell r="GY1319">
            <v>70</v>
          </cell>
          <cell r="GZ1319">
            <v>78</v>
          </cell>
          <cell r="HA1319" t="str">
            <v>EKO-L</v>
          </cell>
          <cell r="HB1319">
            <v>0</v>
          </cell>
          <cell r="HC1319">
            <v>83.83</v>
          </cell>
          <cell r="HD1319">
            <v>75.75</v>
          </cell>
          <cell r="HE1319">
            <v>77.5</v>
          </cell>
          <cell r="HF1319">
            <v>79</v>
          </cell>
          <cell r="HH1319">
            <v>0</v>
          </cell>
          <cell r="HM1319" t="str">
            <v/>
          </cell>
          <cell r="HN1319" t="str">
            <v/>
          </cell>
          <cell r="HS1319">
            <v>0</v>
          </cell>
          <cell r="HT1319" t="str">
            <v>PKN</v>
          </cell>
          <cell r="HU1319">
            <v>0</v>
          </cell>
          <cell r="HV1319" t="str">
            <v>IND</v>
          </cell>
          <cell r="HW1319">
            <v>0</v>
          </cell>
          <cell r="HX1319" t="str">
            <v>MAT-W</v>
          </cell>
          <cell r="HY1319">
            <v>0</v>
          </cell>
          <cell r="HZ1319" t="str">
            <v>SEJ-W</v>
          </cell>
          <cell r="IA1319">
            <v>0</v>
          </cell>
          <cell r="IB1319" t="str">
            <v>IGR-W</v>
          </cell>
          <cell r="IC1319">
            <v>0</v>
          </cell>
          <cell r="ID1319" t="str">
            <v>SBO</v>
          </cell>
          <cell r="IE1319">
            <v>0</v>
          </cell>
          <cell r="IF1319" t="str">
            <v>PJO</v>
          </cell>
          <cell r="IG1319">
            <v>0</v>
          </cell>
          <cell r="IH1319" t="str">
            <v>PRA</v>
          </cell>
          <cell r="II1319">
            <v>0</v>
          </cell>
          <cell r="IJ1319" t="str">
            <v>JAW</v>
          </cell>
          <cell r="IK1319">
            <v>0</v>
          </cell>
          <cell r="IL1319" t="str">
            <v>ARB</v>
          </cell>
          <cell r="IM1319">
            <v>0</v>
          </cell>
          <cell r="IN1319" t="str">
            <v>PKM</v>
          </cell>
          <cell r="IO1319">
            <v>0</v>
          </cell>
          <cell r="IP1319" t="str">
            <v>MAT-P</v>
          </cell>
          <cell r="IQ1319">
            <v>0</v>
          </cell>
          <cell r="IR1319" t="str">
            <v>BIO-P</v>
          </cell>
          <cell r="IS1319">
            <v>0</v>
          </cell>
          <cell r="IT1319" t="str">
            <v>FIS-P</v>
          </cell>
          <cell r="IU1319">
            <v>0</v>
          </cell>
          <cell r="IV1319" t="str">
            <v>KIM-P</v>
          </cell>
          <cell r="IW1319">
            <v>0</v>
          </cell>
          <cell r="IX1319" t="str">
            <v>EKO-L</v>
          </cell>
          <cell r="IY1319">
            <v>0</v>
          </cell>
          <cell r="JA1319">
            <v>0</v>
          </cell>
        </row>
        <row r="1320">
          <cell r="AB1320" t="str">
            <v/>
          </cell>
          <cell r="AC1320">
            <v>19</v>
          </cell>
          <cell r="AI1320" t="str">
            <v/>
          </cell>
          <cell r="AJ1320">
            <v>0</v>
          </cell>
          <cell r="AK1320">
            <v>83.25</v>
          </cell>
          <cell r="AL1320">
            <v>84.5</v>
          </cell>
          <cell r="AM1320">
            <v>88</v>
          </cell>
          <cell r="AN1320">
            <v>80</v>
          </cell>
          <cell r="AO1320" t="str">
            <v/>
          </cell>
          <cell r="AP1320">
            <v>0</v>
          </cell>
          <cell r="AQ1320">
            <v>85</v>
          </cell>
          <cell r="AR1320">
            <v>0</v>
          </cell>
          <cell r="AS1320">
            <v>78.5</v>
          </cell>
          <cell r="AT1320">
            <v>81</v>
          </cell>
          <cell r="AU1320" t="str">
            <v/>
          </cell>
          <cell r="AV1320">
            <v>0</v>
          </cell>
          <cell r="AW1320">
            <v>81.83</v>
          </cell>
          <cell r="AX1320">
            <v>84</v>
          </cell>
          <cell r="AY1320">
            <v>88</v>
          </cell>
          <cell r="AZ1320">
            <v>80</v>
          </cell>
          <cell r="BA1320" t="str">
            <v/>
          </cell>
          <cell r="BB1320">
            <v>0</v>
          </cell>
          <cell r="BC1320">
            <v>86.75</v>
          </cell>
          <cell r="BD1320">
            <v>84.5</v>
          </cell>
          <cell r="BE1320">
            <v>88</v>
          </cell>
          <cell r="BF1320">
            <v>82</v>
          </cell>
          <cell r="BG1320" t="str">
            <v/>
          </cell>
          <cell r="BH1320">
            <v>0</v>
          </cell>
          <cell r="BI1320">
            <v>84.33</v>
          </cell>
          <cell r="BJ1320">
            <v>80</v>
          </cell>
          <cell r="BK1320">
            <v>77.75</v>
          </cell>
          <cell r="BL1320">
            <v>78</v>
          </cell>
          <cell r="BM1320" t="str">
            <v/>
          </cell>
          <cell r="BN1320">
            <v>0</v>
          </cell>
          <cell r="BO1320">
            <v>81.13</v>
          </cell>
          <cell r="BP1320">
            <v>78.25</v>
          </cell>
          <cell r="BQ1320">
            <v>77.75</v>
          </cell>
          <cell r="BR1320">
            <v>85</v>
          </cell>
          <cell r="BS1320" t="str">
            <v/>
          </cell>
          <cell r="BT1320">
            <v>0</v>
          </cell>
          <cell r="BU1320">
            <v>86.5</v>
          </cell>
          <cell r="BV1320">
            <v>84.25</v>
          </cell>
          <cell r="BW1320">
            <v>88.5</v>
          </cell>
          <cell r="BX1320">
            <v>88</v>
          </cell>
          <cell r="BY1320" t="str">
            <v/>
          </cell>
          <cell r="BZ1320">
            <v>0</v>
          </cell>
          <cell r="CA1320">
            <v>86.78</v>
          </cell>
          <cell r="CB1320">
            <v>81.75</v>
          </cell>
          <cell r="CC1320">
            <v>81</v>
          </cell>
          <cell r="CD1320">
            <v>82</v>
          </cell>
          <cell r="CE1320" t="str">
            <v/>
          </cell>
          <cell r="CF1320">
            <v>0</v>
          </cell>
          <cell r="CG1320">
            <v>86.25</v>
          </cell>
          <cell r="CH1320">
            <v>76.25</v>
          </cell>
          <cell r="CI1320">
            <v>78</v>
          </cell>
          <cell r="CJ1320">
            <v>82</v>
          </cell>
          <cell r="CK1320" t="str">
            <v/>
          </cell>
          <cell r="CL1320">
            <v>0</v>
          </cell>
          <cell r="CM1320">
            <v>76.17</v>
          </cell>
          <cell r="CN1320">
            <v>83.5</v>
          </cell>
          <cell r="CO1320">
            <v>80</v>
          </cell>
          <cell r="CP1320">
            <v>78</v>
          </cell>
          <cell r="CQ1320" t="str">
            <v/>
          </cell>
          <cell r="CR1320">
            <v>0</v>
          </cell>
          <cell r="CS1320">
            <v>82.08</v>
          </cell>
          <cell r="CT1320">
            <v>89.75</v>
          </cell>
          <cell r="CU1320">
            <v>86.5</v>
          </cell>
          <cell r="CV1320">
            <v>83</v>
          </cell>
          <cell r="CW1320" t="str">
            <v/>
          </cell>
          <cell r="CX1320">
            <v>0</v>
          </cell>
          <cell r="CY1320">
            <v>82.44</v>
          </cell>
          <cell r="CZ1320">
            <v>83.75</v>
          </cell>
          <cell r="DA1320">
            <v>76.75</v>
          </cell>
          <cell r="DB1320">
            <v>83</v>
          </cell>
          <cell r="DC1320" t="str">
            <v/>
          </cell>
          <cell r="DD1320">
            <v>0</v>
          </cell>
          <cell r="DE1320">
            <v>91</v>
          </cell>
          <cell r="DF1320">
            <v>81</v>
          </cell>
          <cell r="DG1320">
            <v>81.75</v>
          </cell>
          <cell r="DH1320">
            <v>88</v>
          </cell>
          <cell r="DI1320" t="str">
            <v/>
          </cell>
          <cell r="DJ1320">
            <v>0</v>
          </cell>
          <cell r="DK1320">
            <v>0</v>
          </cell>
          <cell r="DL1320">
            <v>0</v>
          </cell>
          <cell r="DM1320">
            <v>0</v>
          </cell>
          <cell r="DN1320">
            <v>85</v>
          </cell>
          <cell r="DO1320" t="str">
            <v/>
          </cell>
          <cell r="DP1320">
            <v>0</v>
          </cell>
          <cell r="DQ1320">
            <v>89</v>
          </cell>
          <cell r="DR1320">
            <v>85.5</v>
          </cell>
          <cell r="DS1320">
            <v>91.5</v>
          </cell>
          <cell r="DT1320">
            <v>82</v>
          </cell>
          <cell r="DU1320" t="str">
            <v/>
          </cell>
          <cell r="DV1320">
            <v>0</v>
          </cell>
          <cell r="DW1320">
            <v>91</v>
          </cell>
          <cell r="DX1320">
            <v>86.75</v>
          </cell>
          <cell r="DY1320">
            <v>79.75</v>
          </cell>
          <cell r="DZ1320">
            <v>85</v>
          </cell>
          <cell r="EA1320" t="str">
            <v/>
          </cell>
          <cell r="EB1320">
            <v>0</v>
          </cell>
          <cell r="EC1320">
            <v>79.78</v>
          </cell>
          <cell r="ED1320">
            <v>78.25</v>
          </cell>
          <cell r="EE1320">
            <v>84.25</v>
          </cell>
          <cell r="EF1320">
            <v>77</v>
          </cell>
          <cell r="EG1320" t="str">
            <v/>
          </cell>
          <cell r="EH1320">
            <v>0</v>
          </cell>
          <cell r="EI1320">
            <v>78.5</v>
          </cell>
          <cell r="EJ1320">
            <v>74.75</v>
          </cell>
          <cell r="EK1320">
            <v>74.5</v>
          </cell>
          <cell r="EL1320">
            <v>76</v>
          </cell>
          <cell r="EM1320" t="str">
            <v/>
          </cell>
          <cell r="EN1320">
            <v>0</v>
          </cell>
          <cell r="EO1320">
            <v>78.5</v>
          </cell>
          <cell r="EP1320">
            <v>74.75</v>
          </cell>
          <cell r="EQ1320">
            <v>74.5</v>
          </cell>
          <cell r="ER1320">
            <v>76</v>
          </cell>
          <cell r="ES1320" t="str">
            <v/>
          </cell>
          <cell r="ET1320">
            <v>0</v>
          </cell>
          <cell r="EU1320">
            <v>78.5</v>
          </cell>
          <cell r="EV1320">
            <v>74.75</v>
          </cell>
          <cell r="EW1320">
            <v>74.5</v>
          </cell>
          <cell r="EX1320">
            <v>76</v>
          </cell>
          <cell r="EY1320" t="str">
            <v/>
          </cell>
          <cell r="EZ1320">
            <v>0</v>
          </cell>
          <cell r="FA1320">
            <v>79.33</v>
          </cell>
          <cell r="FB1320">
            <v>71.25</v>
          </cell>
          <cell r="FC1320">
            <v>79</v>
          </cell>
          <cell r="FD1320">
            <v>72</v>
          </cell>
          <cell r="FE1320" t="str">
            <v/>
          </cell>
          <cell r="FF1320">
            <v>0</v>
          </cell>
          <cell r="FG1320">
            <v>79.33</v>
          </cell>
          <cell r="FH1320">
            <v>71.25</v>
          </cell>
          <cell r="FI1320">
            <v>79</v>
          </cell>
          <cell r="FJ1320">
            <v>72</v>
          </cell>
          <cell r="FK1320" t="str">
            <v/>
          </cell>
          <cell r="FL1320">
            <v>0</v>
          </cell>
          <cell r="FM1320">
            <v>79.33</v>
          </cell>
          <cell r="FN1320">
            <v>71.25</v>
          </cell>
          <cell r="FO1320">
            <v>79</v>
          </cell>
          <cell r="FP1320">
            <v>72</v>
          </cell>
          <cell r="FQ1320" t="str">
            <v/>
          </cell>
          <cell r="FR1320">
            <v>0</v>
          </cell>
          <cell r="FS1320">
            <v>79.33</v>
          </cell>
          <cell r="FT1320">
            <v>71.25</v>
          </cell>
          <cell r="FU1320">
            <v>79</v>
          </cell>
          <cell r="FV1320">
            <v>72</v>
          </cell>
          <cell r="FW1320" t="str">
            <v/>
          </cell>
          <cell r="FX1320">
            <v>0</v>
          </cell>
          <cell r="FY1320">
            <v>79.33</v>
          </cell>
          <cell r="FZ1320">
            <v>71.25</v>
          </cell>
          <cell r="GA1320">
            <v>79</v>
          </cell>
          <cell r="GB1320">
            <v>72</v>
          </cell>
          <cell r="GC1320" t="str">
            <v/>
          </cell>
          <cell r="GD1320">
            <v>0</v>
          </cell>
          <cell r="GE1320">
            <v>79.33</v>
          </cell>
          <cell r="GF1320">
            <v>71.25</v>
          </cell>
          <cell r="GG1320">
            <v>79</v>
          </cell>
          <cell r="GH1320">
            <v>72</v>
          </cell>
          <cell r="GI1320" t="str">
            <v/>
          </cell>
          <cell r="GJ1320">
            <v>0</v>
          </cell>
          <cell r="GK1320">
            <v>79.33</v>
          </cell>
          <cell r="GL1320">
            <v>71.25</v>
          </cell>
          <cell r="GM1320">
            <v>79</v>
          </cell>
          <cell r="GN1320">
            <v>72</v>
          </cell>
          <cell r="GO1320" t="str">
            <v/>
          </cell>
          <cell r="GP1320">
            <v>0</v>
          </cell>
          <cell r="GQ1320">
            <v>79.33</v>
          </cell>
          <cell r="GR1320">
            <v>71.25</v>
          </cell>
          <cell r="GS1320">
            <v>79</v>
          </cell>
          <cell r="GT1320">
            <v>72</v>
          </cell>
          <cell r="GU1320" t="str">
            <v/>
          </cell>
          <cell r="GV1320">
            <v>0</v>
          </cell>
          <cell r="GW1320">
            <v>81.92</v>
          </cell>
          <cell r="GX1320">
            <v>78.75</v>
          </cell>
          <cell r="GY1320">
            <v>70</v>
          </cell>
          <cell r="GZ1320">
            <v>78</v>
          </cell>
          <cell r="HA1320" t="str">
            <v>EKO-L</v>
          </cell>
          <cell r="HB1320">
            <v>0</v>
          </cell>
          <cell r="HC1320">
            <v>83.83</v>
          </cell>
          <cell r="HD1320">
            <v>75.75</v>
          </cell>
          <cell r="HE1320">
            <v>77.5</v>
          </cell>
          <cell r="HF1320">
            <v>79</v>
          </cell>
          <cell r="HH1320">
            <v>0</v>
          </cell>
          <cell r="HM1320" t="str">
            <v/>
          </cell>
          <cell r="HN1320" t="str">
            <v/>
          </cell>
          <cell r="HS1320">
            <v>0</v>
          </cell>
          <cell r="HT1320" t="str">
            <v>PKN</v>
          </cell>
          <cell r="HU1320">
            <v>0</v>
          </cell>
          <cell r="HV1320" t="str">
            <v>IND</v>
          </cell>
          <cell r="HW1320">
            <v>0</v>
          </cell>
          <cell r="HX1320" t="str">
            <v>MAT-W</v>
          </cell>
          <cell r="HY1320">
            <v>0</v>
          </cell>
          <cell r="HZ1320" t="str">
            <v>SEJ-W</v>
          </cell>
          <cell r="IA1320">
            <v>0</v>
          </cell>
          <cell r="IB1320" t="str">
            <v>IGR-W</v>
          </cell>
          <cell r="IC1320">
            <v>0</v>
          </cell>
          <cell r="ID1320" t="str">
            <v>SBO</v>
          </cell>
          <cell r="IE1320">
            <v>0</v>
          </cell>
          <cell r="IF1320" t="str">
            <v>PJO</v>
          </cell>
          <cell r="IG1320">
            <v>0</v>
          </cell>
          <cell r="IH1320" t="str">
            <v>PRA</v>
          </cell>
          <cell r="II1320">
            <v>0</v>
          </cell>
          <cell r="IJ1320" t="str">
            <v>JAW</v>
          </cell>
          <cell r="IK1320">
            <v>0</v>
          </cell>
          <cell r="IL1320" t="str">
            <v>ARB</v>
          </cell>
          <cell r="IM1320">
            <v>0</v>
          </cell>
          <cell r="IN1320" t="str">
            <v>PKM</v>
          </cell>
          <cell r="IO1320">
            <v>0</v>
          </cell>
          <cell r="IP1320" t="str">
            <v>MAT-P</v>
          </cell>
          <cell r="IQ1320">
            <v>0</v>
          </cell>
          <cell r="IR1320" t="str">
            <v>BIO-P</v>
          </cell>
          <cell r="IS1320">
            <v>0</v>
          </cell>
          <cell r="IT1320" t="str">
            <v>FIS-P</v>
          </cell>
          <cell r="IU1320">
            <v>0</v>
          </cell>
          <cell r="IV1320" t="str">
            <v>KIM-P</v>
          </cell>
          <cell r="IW1320">
            <v>0</v>
          </cell>
          <cell r="IX1320" t="str">
            <v>EKO-L</v>
          </cell>
          <cell r="IY1320">
            <v>0</v>
          </cell>
          <cell r="JA1320">
            <v>0</v>
          </cell>
        </row>
        <row r="1321">
          <cell r="AB1321" t="str">
            <v/>
          </cell>
          <cell r="AC1321">
            <v>20</v>
          </cell>
          <cell r="AI1321" t="str">
            <v/>
          </cell>
          <cell r="AJ1321">
            <v>0</v>
          </cell>
          <cell r="AK1321">
            <v>83.25</v>
          </cell>
          <cell r="AL1321">
            <v>84.5</v>
          </cell>
          <cell r="AM1321">
            <v>88</v>
          </cell>
          <cell r="AN1321">
            <v>80</v>
          </cell>
          <cell r="AO1321" t="str">
            <v/>
          </cell>
          <cell r="AP1321">
            <v>0</v>
          </cell>
          <cell r="AQ1321">
            <v>85</v>
          </cell>
          <cell r="AR1321">
            <v>0</v>
          </cell>
          <cell r="AS1321">
            <v>78.5</v>
          </cell>
          <cell r="AT1321">
            <v>81</v>
          </cell>
          <cell r="AU1321" t="str">
            <v/>
          </cell>
          <cell r="AV1321">
            <v>0</v>
          </cell>
          <cell r="AW1321">
            <v>81.83</v>
          </cell>
          <cell r="AX1321">
            <v>84</v>
          </cell>
          <cell r="AY1321">
            <v>88</v>
          </cell>
          <cell r="AZ1321">
            <v>80</v>
          </cell>
          <cell r="BA1321" t="str">
            <v/>
          </cell>
          <cell r="BB1321">
            <v>0</v>
          </cell>
          <cell r="BC1321">
            <v>86.75</v>
          </cell>
          <cell r="BD1321">
            <v>84.5</v>
          </cell>
          <cell r="BE1321">
            <v>88</v>
          </cell>
          <cell r="BF1321">
            <v>82</v>
          </cell>
          <cell r="BG1321" t="str">
            <v/>
          </cell>
          <cell r="BH1321">
            <v>0</v>
          </cell>
          <cell r="BI1321">
            <v>84.33</v>
          </cell>
          <cell r="BJ1321">
            <v>80</v>
          </cell>
          <cell r="BK1321">
            <v>77.75</v>
          </cell>
          <cell r="BL1321">
            <v>78</v>
          </cell>
          <cell r="BM1321" t="str">
            <v/>
          </cell>
          <cell r="BN1321">
            <v>0</v>
          </cell>
          <cell r="BO1321">
            <v>81.13</v>
          </cell>
          <cell r="BP1321">
            <v>78.25</v>
          </cell>
          <cell r="BQ1321">
            <v>77.75</v>
          </cell>
          <cell r="BR1321">
            <v>85</v>
          </cell>
          <cell r="BS1321" t="str">
            <v/>
          </cell>
          <cell r="BT1321">
            <v>0</v>
          </cell>
          <cell r="BU1321">
            <v>86.5</v>
          </cell>
          <cell r="BV1321">
            <v>84.25</v>
          </cell>
          <cell r="BW1321">
            <v>88.5</v>
          </cell>
          <cell r="BX1321">
            <v>88</v>
          </cell>
          <cell r="BY1321" t="str">
            <v/>
          </cell>
          <cell r="BZ1321">
            <v>0</v>
          </cell>
          <cell r="CA1321">
            <v>86.78</v>
          </cell>
          <cell r="CB1321">
            <v>81.75</v>
          </cell>
          <cell r="CC1321">
            <v>81</v>
          </cell>
          <cell r="CD1321">
            <v>82</v>
          </cell>
          <cell r="CE1321" t="str">
            <v/>
          </cell>
          <cell r="CF1321">
            <v>0</v>
          </cell>
          <cell r="CG1321">
            <v>86.25</v>
          </cell>
          <cell r="CH1321">
            <v>76.25</v>
          </cell>
          <cell r="CI1321">
            <v>78</v>
          </cell>
          <cell r="CJ1321">
            <v>82</v>
          </cell>
          <cell r="CK1321" t="str">
            <v/>
          </cell>
          <cell r="CL1321">
            <v>0</v>
          </cell>
          <cell r="CM1321">
            <v>76.17</v>
          </cell>
          <cell r="CN1321">
            <v>83.5</v>
          </cell>
          <cell r="CO1321">
            <v>80</v>
          </cell>
          <cell r="CP1321">
            <v>78</v>
          </cell>
          <cell r="CQ1321" t="str">
            <v/>
          </cell>
          <cell r="CR1321">
            <v>0</v>
          </cell>
          <cell r="CS1321">
            <v>82.08</v>
          </cell>
          <cell r="CT1321">
            <v>89.75</v>
          </cell>
          <cell r="CU1321">
            <v>86.5</v>
          </cell>
          <cell r="CV1321">
            <v>83</v>
          </cell>
          <cell r="CW1321" t="str">
            <v/>
          </cell>
          <cell r="CX1321">
            <v>0</v>
          </cell>
          <cell r="CY1321">
            <v>82.44</v>
          </cell>
          <cell r="CZ1321">
            <v>83.75</v>
          </cell>
          <cell r="DA1321">
            <v>76.75</v>
          </cell>
          <cell r="DB1321">
            <v>83</v>
          </cell>
          <cell r="DC1321" t="str">
            <v/>
          </cell>
          <cell r="DD1321">
            <v>0</v>
          </cell>
          <cell r="DE1321">
            <v>91</v>
          </cell>
          <cell r="DF1321">
            <v>81</v>
          </cell>
          <cell r="DG1321">
            <v>81.75</v>
          </cell>
          <cell r="DH1321">
            <v>88</v>
          </cell>
          <cell r="DI1321" t="str">
            <v/>
          </cell>
          <cell r="DJ1321">
            <v>0</v>
          </cell>
          <cell r="DK1321">
            <v>0</v>
          </cell>
          <cell r="DL1321">
            <v>0</v>
          </cell>
          <cell r="DM1321">
            <v>0</v>
          </cell>
          <cell r="DN1321">
            <v>85</v>
          </cell>
          <cell r="DO1321" t="str">
            <v/>
          </cell>
          <cell r="DP1321">
            <v>0</v>
          </cell>
          <cell r="DQ1321">
            <v>89</v>
          </cell>
          <cell r="DR1321">
            <v>85.5</v>
          </cell>
          <cell r="DS1321">
            <v>91.5</v>
          </cell>
          <cell r="DT1321">
            <v>82</v>
          </cell>
          <cell r="DU1321" t="str">
            <v/>
          </cell>
          <cell r="DV1321">
            <v>0</v>
          </cell>
          <cell r="DW1321">
            <v>91</v>
          </cell>
          <cell r="DX1321">
            <v>86.75</v>
          </cell>
          <cell r="DY1321">
            <v>79.75</v>
          </cell>
          <cell r="DZ1321">
            <v>85</v>
          </cell>
          <cell r="EA1321" t="str">
            <v/>
          </cell>
          <cell r="EB1321">
            <v>0</v>
          </cell>
          <cell r="EC1321">
            <v>79.78</v>
          </cell>
          <cell r="ED1321">
            <v>78.25</v>
          </cell>
          <cell r="EE1321">
            <v>84.25</v>
          </cell>
          <cell r="EF1321">
            <v>77</v>
          </cell>
          <cell r="EG1321" t="str">
            <v/>
          </cell>
          <cell r="EH1321">
            <v>0</v>
          </cell>
          <cell r="EI1321">
            <v>78.5</v>
          </cell>
          <cell r="EJ1321">
            <v>74.75</v>
          </cell>
          <cell r="EK1321">
            <v>74.5</v>
          </cell>
          <cell r="EL1321">
            <v>76</v>
          </cell>
          <cell r="EM1321" t="str">
            <v/>
          </cell>
          <cell r="EN1321">
            <v>0</v>
          </cell>
          <cell r="EO1321">
            <v>78.5</v>
          </cell>
          <cell r="EP1321">
            <v>74.75</v>
          </cell>
          <cell r="EQ1321">
            <v>74.5</v>
          </cell>
          <cell r="ER1321">
            <v>76</v>
          </cell>
          <cell r="ES1321" t="str">
            <v/>
          </cell>
          <cell r="ET1321">
            <v>0</v>
          </cell>
          <cell r="EU1321">
            <v>78.5</v>
          </cell>
          <cell r="EV1321">
            <v>74.75</v>
          </cell>
          <cell r="EW1321">
            <v>74.5</v>
          </cell>
          <cell r="EX1321">
            <v>76</v>
          </cell>
          <cell r="EY1321" t="str">
            <v/>
          </cell>
          <cell r="EZ1321">
            <v>0</v>
          </cell>
          <cell r="FA1321">
            <v>79.33</v>
          </cell>
          <cell r="FB1321">
            <v>71.25</v>
          </cell>
          <cell r="FC1321">
            <v>79</v>
          </cell>
          <cell r="FD1321">
            <v>72</v>
          </cell>
          <cell r="FE1321" t="str">
            <v/>
          </cell>
          <cell r="FF1321">
            <v>0</v>
          </cell>
          <cell r="FG1321">
            <v>79.33</v>
          </cell>
          <cell r="FH1321">
            <v>71.25</v>
          </cell>
          <cell r="FI1321">
            <v>79</v>
          </cell>
          <cell r="FJ1321">
            <v>72</v>
          </cell>
          <cell r="FK1321" t="str">
            <v/>
          </cell>
          <cell r="FL1321">
            <v>0</v>
          </cell>
          <cell r="FM1321">
            <v>79.33</v>
          </cell>
          <cell r="FN1321">
            <v>71.25</v>
          </cell>
          <cell r="FO1321">
            <v>79</v>
          </cell>
          <cell r="FP1321">
            <v>72</v>
          </cell>
          <cell r="FQ1321" t="str">
            <v/>
          </cell>
          <cell r="FR1321">
            <v>0</v>
          </cell>
          <cell r="FS1321">
            <v>79.33</v>
          </cell>
          <cell r="FT1321">
            <v>71.25</v>
          </cell>
          <cell r="FU1321">
            <v>79</v>
          </cell>
          <cell r="FV1321">
            <v>72</v>
          </cell>
          <cell r="FW1321" t="str">
            <v/>
          </cell>
          <cell r="FX1321">
            <v>0</v>
          </cell>
          <cell r="FY1321">
            <v>79.33</v>
          </cell>
          <cell r="FZ1321">
            <v>71.25</v>
          </cell>
          <cell r="GA1321">
            <v>79</v>
          </cell>
          <cell r="GB1321">
            <v>72</v>
          </cell>
          <cell r="GC1321" t="str">
            <v/>
          </cell>
          <cell r="GD1321">
            <v>0</v>
          </cell>
          <cell r="GE1321">
            <v>79.33</v>
          </cell>
          <cell r="GF1321">
            <v>71.25</v>
          </cell>
          <cell r="GG1321">
            <v>79</v>
          </cell>
          <cell r="GH1321">
            <v>72</v>
          </cell>
          <cell r="GI1321" t="str">
            <v/>
          </cell>
          <cell r="GJ1321">
            <v>0</v>
          </cell>
          <cell r="GK1321">
            <v>79.33</v>
          </cell>
          <cell r="GL1321">
            <v>71.25</v>
          </cell>
          <cell r="GM1321">
            <v>79</v>
          </cell>
          <cell r="GN1321">
            <v>72</v>
          </cell>
          <cell r="GO1321" t="str">
            <v/>
          </cell>
          <cell r="GP1321">
            <v>0</v>
          </cell>
          <cell r="GQ1321">
            <v>79.33</v>
          </cell>
          <cell r="GR1321">
            <v>71.25</v>
          </cell>
          <cell r="GS1321">
            <v>79</v>
          </cell>
          <cell r="GT1321">
            <v>72</v>
          </cell>
          <cell r="GU1321" t="str">
            <v/>
          </cell>
          <cell r="GV1321">
            <v>0</v>
          </cell>
          <cell r="GW1321">
            <v>81.92</v>
          </cell>
          <cell r="GX1321">
            <v>78.75</v>
          </cell>
          <cell r="GY1321">
            <v>70</v>
          </cell>
          <cell r="GZ1321">
            <v>78</v>
          </cell>
          <cell r="HA1321" t="str">
            <v>EKO-L</v>
          </cell>
          <cell r="HB1321">
            <v>0</v>
          </cell>
          <cell r="HC1321">
            <v>83.83</v>
          </cell>
          <cell r="HD1321">
            <v>75.75</v>
          </cell>
          <cell r="HE1321">
            <v>77.5</v>
          </cell>
          <cell r="HF1321">
            <v>79</v>
          </cell>
          <cell r="HH1321">
            <v>0</v>
          </cell>
          <cell r="HM1321" t="str">
            <v/>
          </cell>
          <cell r="HN1321" t="str">
            <v/>
          </cell>
          <cell r="HS1321">
            <v>0</v>
          </cell>
          <cell r="HT1321" t="str">
            <v>PKN</v>
          </cell>
          <cell r="HU1321">
            <v>0</v>
          </cell>
          <cell r="HV1321" t="str">
            <v>IND</v>
          </cell>
          <cell r="HW1321">
            <v>0</v>
          </cell>
          <cell r="HX1321" t="str">
            <v>MAT-W</v>
          </cell>
          <cell r="HY1321">
            <v>0</v>
          </cell>
          <cell r="HZ1321" t="str">
            <v>SEJ-W</v>
          </cell>
          <cell r="IA1321">
            <v>0</v>
          </cell>
          <cell r="IB1321" t="str">
            <v>IGR-W</v>
          </cell>
          <cell r="IC1321">
            <v>0</v>
          </cell>
          <cell r="ID1321" t="str">
            <v>SBO</v>
          </cell>
          <cell r="IE1321">
            <v>0</v>
          </cell>
          <cell r="IF1321" t="str">
            <v>PJO</v>
          </cell>
          <cell r="IG1321">
            <v>0</v>
          </cell>
          <cell r="IH1321" t="str">
            <v>PRA</v>
          </cell>
          <cell r="II1321">
            <v>0</v>
          </cell>
          <cell r="IJ1321" t="str">
            <v>JAW</v>
          </cell>
          <cell r="IK1321">
            <v>0</v>
          </cell>
          <cell r="IL1321" t="str">
            <v>ARB</v>
          </cell>
          <cell r="IM1321">
            <v>0</v>
          </cell>
          <cell r="IN1321" t="str">
            <v>PKM</v>
          </cell>
          <cell r="IO1321">
            <v>0</v>
          </cell>
          <cell r="IP1321" t="str">
            <v>MAT-P</v>
          </cell>
          <cell r="IQ1321">
            <v>0</v>
          </cell>
          <cell r="IR1321" t="str">
            <v>BIO-P</v>
          </cell>
          <cell r="IS1321">
            <v>0</v>
          </cell>
          <cell r="IT1321" t="str">
            <v>FIS-P</v>
          </cell>
          <cell r="IU1321">
            <v>0</v>
          </cell>
          <cell r="IV1321" t="str">
            <v>KIM-P</v>
          </cell>
          <cell r="IW1321">
            <v>0</v>
          </cell>
          <cell r="IX1321" t="str">
            <v>EKO-L</v>
          </cell>
          <cell r="IY1321">
            <v>0</v>
          </cell>
          <cell r="JA1321">
            <v>0</v>
          </cell>
        </row>
        <row r="1322">
          <cell r="AB1322" t="str">
            <v/>
          </cell>
          <cell r="AC1322">
            <v>21</v>
          </cell>
          <cell r="AI1322" t="str">
            <v/>
          </cell>
          <cell r="AJ1322">
            <v>0</v>
          </cell>
          <cell r="AK1322">
            <v>83.25</v>
          </cell>
          <cell r="AL1322">
            <v>84.5</v>
          </cell>
          <cell r="AM1322">
            <v>88</v>
          </cell>
          <cell r="AN1322">
            <v>80</v>
          </cell>
          <cell r="AO1322" t="str">
            <v/>
          </cell>
          <cell r="AP1322">
            <v>0</v>
          </cell>
          <cell r="AQ1322">
            <v>85</v>
          </cell>
          <cell r="AR1322">
            <v>0</v>
          </cell>
          <cell r="AS1322">
            <v>78.5</v>
          </cell>
          <cell r="AT1322">
            <v>81</v>
          </cell>
          <cell r="AU1322" t="str">
            <v/>
          </cell>
          <cell r="AV1322">
            <v>0</v>
          </cell>
          <cell r="AW1322">
            <v>81.83</v>
          </cell>
          <cell r="AX1322">
            <v>84</v>
          </cell>
          <cell r="AY1322">
            <v>88</v>
          </cell>
          <cell r="AZ1322">
            <v>80</v>
          </cell>
          <cell r="BA1322" t="str">
            <v/>
          </cell>
          <cell r="BB1322">
            <v>0</v>
          </cell>
          <cell r="BC1322">
            <v>86.75</v>
          </cell>
          <cell r="BD1322">
            <v>84.5</v>
          </cell>
          <cell r="BE1322">
            <v>88</v>
          </cell>
          <cell r="BF1322">
            <v>82</v>
          </cell>
          <cell r="BG1322" t="str">
            <v/>
          </cell>
          <cell r="BH1322">
            <v>0</v>
          </cell>
          <cell r="BI1322">
            <v>84.33</v>
          </cell>
          <cell r="BJ1322">
            <v>80</v>
          </cell>
          <cell r="BK1322">
            <v>77.75</v>
          </cell>
          <cell r="BL1322">
            <v>78</v>
          </cell>
          <cell r="BM1322" t="str">
            <v/>
          </cell>
          <cell r="BN1322">
            <v>0</v>
          </cell>
          <cell r="BO1322">
            <v>81.13</v>
          </cell>
          <cell r="BP1322">
            <v>78.25</v>
          </cell>
          <cell r="BQ1322">
            <v>77.75</v>
          </cell>
          <cell r="BR1322">
            <v>85</v>
          </cell>
          <cell r="BS1322" t="str">
            <v/>
          </cell>
          <cell r="BT1322">
            <v>0</v>
          </cell>
          <cell r="BU1322">
            <v>86.5</v>
          </cell>
          <cell r="BV1322">
            <v>84.25</v>
          </cell>
          <cell r="BW1322">
            <v>88.5</v>
          </cell>
          <cell r="BX1322">
            <v>88</v>
          </cell>
          <cell r="BY1322" t="str">
            <v/>
          </cell>
          <cell r="BZ1322">
            <v>0</v>
          </cell>
          <cell r="CA1322">
            <v>86.78</v>
          </cell>
          <cell r="CB1322">
            <v>81.75</v>
          </cell>
          <cell r="CC1322">
            <v>81</v>
          </cell>
          <cell r="CD1322">
            <v>82</v>
          </cell>
          <cell r="CE1322" t="str">
            <v/>
          </cell>
          <cell r="CF1322">
            <v>0</v>
          </cell>
          <cell r="CG1322">
            <v>86.25</v>
          </cell>
          <cell r="CH1322">
            <v>76.25</v>
          </cell>
          <cell r="CI1322">
            <v>78</v>
          </cell>
          <cell r="CJ1322">
            <v>82</v>
          </cell>
          <cell r="CK1322" t="str">
            <v/>
          </cell>
          <cell r="CL1322">
            <v>0</v>
          </cell>
          <cell r="CM1322">
            <v>76.17</v>
          </cell>
          <cell r="CN1322">
            <v>83.5</v>
          </cell>
          <cell r="CO1322">
            <v>80</v>
          </cell>
          <cell r="CP1322">
            <v>78</v>
          </cell>
          <cell r="CQ1322" t="str">
            <v/>
          </cell>
          <cell r="CR1322">
            <v>0</v>
          </cell>
          <cell r="CS1322">
            <v>82.08</v>
          </cell>
          <cell r="CT1322">
            <v>89.75</v>
          </cell>
          <cell r="CU1322">
            <v>86.5</v>
          </cell>
          <cell r="CV1322">
            <v>83</v>
          </cell>
          <cell r="CW1322" t="str">
            <v/>
          </cell>
          <cell r="CX1322">
            <v>0</v>
          </cell>
          <cell r="CY1322">
            <v>82.44</v>
          </cell>
          <cell r="CZ1322">
            <v>83.75</v>
          </cell>
          <cell r="DA1322">
            <v>76.75</v>
          </cell>
          <cell r="DB1322">
            <v>83</v>
          </cell>
          <cell r="DC1322" t="str">
            <v/>
          </cell>
          <cell r="DD1322">
            <v>0</v>
          </cell>
          <cell r="DE1322">
            <v>91</v>
          </cell>
          <cell r="DF1322">
            <v>81</v>
          </cell>
          <cell r="DG1322">
            <v>81.75</v>
          </cell>
          <cell r="DH1322">
            <v>88</v>
          </cell>
          <cell r="DI1322" t="str">
            <v/>
          </cell>
          <cell r="DJ1322">
            <v>0</v>
          </cell>
          <cell r="DK1322">
            <v>0</v>
          </cell>
          <cell r="DL1322">
            <v>0</v>
          </cell>
          <cell r="DM1322">
            <v>0</v>
          </cell>
          <cell r="DN1322">
            <v>85</v>
          </cell>
          <cell r="DO1322" t="str">
            <v/>
          </cell>
          <cell r="DP1322">
            <v>0</v>
          </cell>
          <cell r="DQ1322">
            <v>89</v>
          </cell>
          <cell r="DR1322">
            <v>85.5</v>
          </cell>
          <cell r="DS1322">
            <v>91.5</v>
          </cell>
          <cell r="DT1322">
            <v>82</v>
          </cell>
          <cell r="DU1322" t="str">
            <v/>
          </cell>
          <cell r="DV1322">
            <v>0</v>
          </cell>
          <cell r="DW1322">
            <v>91</v>
          </cell>
          <cell r="DX1322">
            <v>86.75</v>
          </cell>
          <cell r="DY1322">
            <v>79.75</v>
          </cell>
          <cell r="DZ1322">
            <v>85</v>
          </cell>
          <cell r="EA1322" t="str">
            <v/>
          </cell>
          <cell r="EB1322">
            <v>0</v>
          </cell>
          <cell r="EC1322">
            <v>79.78</v>
          </cell>
          <cell r="ED1322">
            <v>78.25</v>
          </cell>
          <cell r="EE1322">
            <v>84.25</v>
          </cell>
          <cell r="EF1322">
            <v>77</v>
          </cell>
          <cell r="EG1322" t="str">
            <v/>
          </cell>
          <cell r="EH1322">
            <v>0</v>
          </cell>
          <cell r="EI1322">
            <v>78.5</v>
          </cell>
          <cell r="EJ1322">
            <v>74.75</v>
          </cell>
          <cell r="EK1322">
            <v>74.5</v>
          </cell>
          <cell r="EL1322">
            <v>76</v>
          </cell>
          <cell r="EM1322" t="str">
            <v/>
          </cell>
          <cell r="EN1322">
            <v>0</v>
          </cell>
          <cell r="EO1322">
            <v>78.5</v>
          </cell>
          <cell r="EP1322">
            <v>74.75</v>
          </cell>
          <cell r="EQ1322">
            <v>74.5</v>
          </cell>
          <cell r="ER1322">
            <v>76</v>
          </cell>
          <cell r="ES1322" t="str">
            <v/>
          </cell>
          <cell r="ET1322">
            <v>0</v>
          </cell>
          <cell r="EU1322">
            <v>78.5</v>
          </cell>
          <cell r="EV1322">
            <v>74.75</v>
          </cell>
          <cell r="EW1322">
            <v>74.5</v>
          </cell>
          <cell r="EX1322">
            <v>76</v>
          </cell>
          <cell r="EY1322" t="str">
            <v/>
          </cell>
          <cell r="EZ1322">
            <v>0</v>
          </cell>
          <cell r="FA1322">
            <v>79.33</v>
          </cell>
          <cell r="FB1322">
            <v>71.25</v>
          </cell>
          <cell r="FC1322">
            <v>79</v>
          </cell>
          <cell r="FD1322">
            <v>72</v>
          </cell>
          <cell r="FE1322" t="str">
            <v/>
          </cell>
          <cell r="FF1322">
            <v>0</v>
          </cell>
          <cell r="FG1322">
            <v>79.33</v>
          </cell>
          <cell r="FH1322">
            <v>71.25</v>
          </cell>
          <cell r="FI1322">
            <v>79</v>
          </cell>
          <cell r="FJ1322">
            <v>72</v>
          </cell>
          <cell r="FK1322" t="str">
            <v/>
          </cell>
          <cell r="FL1322">
            <v>0</v>
          </cell>
          <cell r="FM1322">
            <v>79.33</v>
          </cell>
          <cell r="FN1322">
            <v>71.25</v>
          </cell>
          <cell r="FO1322">
            <v>79</v>
          </cell>
          <cell r="FP1322">
            <v>72</v>
          </cell>
          <cell r="FQ1322" t="str">
            <v/>
          </cell>
          <cell r="FR1322">
            <v>0</v>
          </cell>
          <cell r="FS1322">
            <v>79.33</v>
          </cell>
          <cell r="FT1322">
            <v>71.25</v>
          </cell>
          <cell r="FU1322">
            <v>79</v>
          </cell>
          <cell r="FV1322">
            <v>72</v>
          </cell>
          <cell r="FW1322" t="str">
            <v/>
          </cell>
          <cell r="FX1322">
            <v>0</v>
          </cell>
          <cell r="FY1322">
            <v>79.33</v>
          </cell>
          <cell r="FZ1322">
            <v>71.25</v>
          </cell>
          <cell r="GA1322">
            <v>79</v>
          </cell>
          <cell r="GB1322">
            <v>72</v>
          </cell>
          <cell r="GC1322" t="str">
            <v/>
          </cell>
          <cell r="GD1322">
            <v>0</v>
          </cell>
          <cell r="GE1322">
            <v>79.33</v>
          </cell>
          <cell r="GF1322">
            <v>71.25</v>
          </cell>
          <cell r="GG1322">
            <v>79</v>
          </cell>
          <cell r="GH1322">
            <v>72</v>
          </cell>
          <cell r="GI1322" t="str">
            <v/>
          </cell>
          <cell r="GJ1322">
            <v>0</v>
          </cell>
          <cell r="GK1322">
            <v>79.33</v>
          </cell>
          <cell r="GL1322">
            <v>71.25</v>
          </cell>
          <cell r="GM1322">
            <v>79</v>
          </cell>
          <cell r="GN1322">
            <v>72</v>
          </cell>
          <cell r="GO1322" t="str">
            <v/>
          </cell>
          <cell r="GP1322">
            <v>0</v>
          </cell>
          <cell r="GQ1322">
            <v>79.33</v>
          </cell>
          <cell r="GR1322">
            <v>71.25</v>
          </cell>
          <cell r="GS1322">
            <v>79</v>
          </cell>
          <cell r="GT1322">
            <v>72</v>
          </cell>
          <cell r="GU1322" t="str">
            <v/>
          </cell>
          <cell r="GV1322">
            <v>0</v>
          </cell>
          <cell r="GW1322">
            <v>81.92</v>
          </cell>
          <cell r="GX1322">
            <v>78.75</v>
          </cell>
          <cell r="GY1322">
            <v>70</v>
          </cell>
          <cell r="GZ1322">
            <v>78</v>
          </cell>
          <cell r="HA1322" t="str">
            <v>EKO-L</v>
          </cell>
          <cell r="HB1322">
            <v>0</v>
          </cell>
          <cell r="HC1322">
            <v>83.83</v>
          </cell>
          <cell r="HD1322">
            <v>75.75</v>
          </cell>
          <cell r="HE1322">
            <v>77.5</v>
          </cell>
          <cell r="HF1322">
            <v>79</v>
          </cell>
          <cell r="HH1322">
            <v>0</v>
          </cell>
          <cell r="HM1322" t="str">
            <v/>
          </cell>
          <cell r="HN1322" t="str">
            <v/>
          </cell>
          <cell r="HS1322">
            <v>0</v>
          </cell>
          <cell r="HT1322" t="str">
            <v>PKN</v>
          </cell>
          <cell r="HU1322">
            <v>0</v>
          </cell>
          <cell r="HV1322" t="str">
            <v>IND</v>
          </cell>
          <cell r="HW1322">
            <v>0</v>
          </cell>
          <cell r="HX1322" t="str">
            <v>MAT-W</v>
          </cell>
          <cell r="HY1322">
            <v>0</v>
          </cell>
          <cell r="HZ1322" t="str">
            <v>SEJ-W</v>
          </cell>
          <cell r="IA1322">
            <v>0</v>
          </cell>
          <cell r="IB1322" t="str">
            <v>IGR-W</v>
          </cell>
          <cell r="IC1322">
            <v>0</v>
          </cell>
          <cell r="ID1322" t="str">
            <v>SBO</v>
          </cell>
          <cell r="IE1322">
            <v>0</v>
          </cell>
          <cell r="IF1322" t="str">
            <v>PJO</v>
          </cell>
          <cell r="IG1322">
            <v>0</v>
          </cell>
          <cell r="IH1322" t="str">
            <v>PRA</v>
          </cell>
          <cell r="II1322">
            <v>0</v>
          </cell>
          <cell r="IJ1322" t="str">
            <v>JAW</v>
          </cell>
          <cell r="IK1322">
            <v>0</v>
          </cell>
          <cell r="IL1322" t="str">
            <v>ARB</v>
          </cell>
          <cell r="IM1322">
            <v>0</v>
          </cell>
          <cell r="IN1322" t="str">
            <v>PKM</v>
          </cell>
          <cell r="IO1322">
            <v>0</v>
          </cell>
          <cell r="IP1322" t="str">
            <v>MAT-P</v>
          </cell>
          <cell r="IQ1322">
            <v>0</v>
          </cell>
          <cell r="IR1322" t="str">
            <v>BIO-P</v>
          </cell>
          <cell r="IS1322">
            <v>0</v>
          </cell>
          <cell r="IT1322" t="str">
            <v>FIS-P</v>
          </cell>
          <cell r="IU1322">
            <v>0</v>
          </cell>
          <cell r="IV1322" t="str">
            <v>KIM-P</v>
          </cell>
          <cell r="IW1322">
            <v>0</v>
          </cell>
          <cell r="IX1322" t="str">
            <v>EKO-L</v>
          </cell>
          <cell r="IY1322">
            <v>0</v>
          </cell>
          <cell r="JA1322">
            <v>0</v>
          </cell>
        </row>
        <row r="1323">
          <cell r="AB1323" t="str">
            <v/>
          </cell>
          <cell r="AC1323">
            <v>22</v>
          </cell>
          <cell r="AI1323" t="str">
            <v/>
          </cell>
          <cell r="AJ1323">
            <v>0</v>
          </cell>
          <cell r="AK1323">
            <v>83.25</v>
          </cell>
          <cell r="AL1323">
            <v>84.5</v>
          </cell>
          <cell r="AM1323">
            <v>88</v>
          </cell>
          <cell r="AN1323">
            <v>80</v>
          </cell>
          <cell r="AO1323" t="str">
            <v/>
          </cell>
          <cell r="AP1323">
            <v>0</v>
          </cell>
          <cell r="AQ1323">
            <v>85</v>
          </cell>
          <cell r="AR1323">
            <v>0</v>
          </cell>
          <cell r="AS1323">
            <v>78.5</v>
          </cell>
          <cell r="AT1323">
            <v>81</v>
          </cell>
          <cell r="AU1323" t="str">
            <v/>
          </cell>
          <cell r="AV1323">
            <v>0</v>
          </cell>
          <cell r="AW1323">
            <v>81.83</v>
          </cell>
          <cell r="AX1323">
            <v>84</v>
          </cell>
          <cell r="AY1323">
            <v>88</v>
          </cell>
          <cell r="AZ1323">
            <v>80</v>
          </cell>
          <cell r="BA1323" t="str">
            <v/>
          </cell>
          <cell r="BB1323">
            <v>0</v>
          </cell>
          <cell r="BC1323">
            <v>86.75</v>
          </cell>
          <cell r="BD1323">
            <v>84.5</v>
          </cell>
          <cell r="BE1323">
            <v>88</v>
          </cell>
          <cell r="BF1323">
            <v>82</v>
          </cell>
          <cell r="BG1323" t="str">
            <v/>
          </cell>
          <cell r="BH1323">
            <v>0</v>
          </cell>
          <cell r="BI1323">
            <v>84.33</v>
          </cell>
          <cell r="BJ1323">
            <v>80</v>
          </cell>
          <cell r="BK1323">
            <v>77.75</v>
          </cell>
          <cell r="BL1323">
            <v>78</v>
          </cell>
          <cell r="BM1323" t="str">
            <v/>
          </cell>
          <cell r="BN1323">
            <v>0</v>
          </cell>
          <cell r="BO1323">
            <v>81.13</v>
          </cell>
          <cell r="BP1323">
            <v>78.25</v>
          </cell>
          <cell r="BQ1323">
            <v>77.75</v>
          </cell>
          <cell r="BR1323">
            <v>85</v>
          </cell>
          <cell r="BS1323" t="str">
            <v/>
          </cell>
          <cell r="BT1323">
            <v>0</v>
          </cell>
          <cell r="BU1323">
            <v>86.5</v>
          </cell>
          <cell r="BV1323">
            <v>84.25</v>
          </cell>
          <cell r="BW1323">
            <v>88.5</v>
          </cell>
          <cell r="BX1323">
            <v>88</v>
          </cell>
          <cell r="BY1323" t="str">
            <v/>
          </cell>
          <cell r="BZ1323">
            <v>0</v>
          </cell>
          <cell r="CA1323">
            <v>86.78</v>
          </cell>
          <cell r="CB1323">
            <v>81.75</v>
          </cell>
          <cell r="CC1323">
            <v>81</v>
          </cell>
          <cell r="CD1323">
            <v>82</v>
          </cell>
          <cell r="CE1323" t="str">
            <v/>
          </cell>
          <cell r="CF1323">
            <v>0</v>
          </cell>
          <cell r="CG1323">
            <v>86.25</v>
          </cell>
          <cell r="CH1323">
            <v>76.25</v>
          </cell>
          <cell r="CI1323">
            <v>78</v>
          </cell>
          <cell r="CJ1323">
            <v>82</v>
          </cell>
          <cell r="CK1323" t="str">
            <v/>
          </cell>
          <cell r="CL1323">
            <v>0</v>
          </cell>
          <cell r="CM1323">
            <v>76.17</v>
          </cell>
          <cell r="CN1323">
            <v>83.5</v>
          </cell>
          <cell r="CO1323">
            <v>80</v>
          </cell>
          <cell r="CP1323">
            <v>78</v>
          </cell>
          <cell r="CQ1323" t="str">
            <v/>
          </cell>
          <cell r="CR1323">
            <v>0</v>
          </cell>
          <cell r="CS1323">
            <v>82.08</v>
          </cell>
          <cell r="CT1323">
            <v>89.75</v>
          </cell>
          <cell r="CU1323">
            <v>86.5</v>
          </cell>
          <cell r="CV1323">
            <v>83</v>
          </cell>
          <cell r="CW1323" t="str">
            <v/>
          </cell>
          <cell r="CX1323">
            <v>0</v>
          </cell>
          <cell r="CY1323">
            <v>82.44</v>
          </cell>
          <cell r="CZ1323">
            <v>83.75</v>
          </cell>
          <cell r="DA1323">
            <v>76.75</v>
          </cell>
          <cell r="DB1323">
            <v>83</v>
          </cell>
          <cell r="DC1323" t="str">
            <v/>
          </cell>
          <cell r="DD1323">
            <v>0</v>
          </cell>
          <cell r="DE1323">
            <v>91</v>
          </cell>
          <cell r="DF1323">
            <v>81</v>
          </cell>
          <cell r="DG1323">
            <v>81.75</v>
          </cell>
          <cell r="DH1323">
            <v>88</v>
          </cell>
          <cell r="DI1323" t="str">
            <v/>
          </cell>
          <cell r="DJ1323">
            <v>0</v>
          </cell>
          <cell r="DK1323">
            <v>0</v>
          </cell>
          <cell r="DL1323">
            <v>0</v>
          </cell>
          <cell r="DM1323">
            <v>0</v>
          </cell>
          <cell r="DN1323">
            <v>85</v>
          </cell>
          <cell r="DO1323" t="str">
            <v/>
          </cell>
          <cell r="DP1323">
            <v>0</v>
          </cell>
          <cell r="DQ1323">
            <v>89</v>
          </cell>
          <cell r="DR1323">
            <v>85.5</v>
          </cell>
          <cell r="DS1323">
            <v>91.5</v>
          </cell>
          <cell r="DT1323">
            <v>82</v>
          </cell>
          <cell r="DU1323" t="str">
            <v/>
          </cell>
          <cell r="DV1323">
            <v>0</v>
          </cell>
          <cell r="DW1323">
            <v>91</v>
          </cell>
          <cell r="DX1323">
            <v>86.75</v>
          </cell>
          <cell r="DY1323">
            <v>79.75</v>
          </cell>
          <cell r="DZ1323">
            <v>85</v>
          </cell>
          <cell r="EA1323" t="str">
            <v/>
          </cell>
          <cell r="EB1323">
            <v>0</v>
          </cell>
          <cell r="EC1323">
            <v>79.78</v>
          </cell>
          <cell r="ED1323">
            <v>78.25</v>
          </cell>
          <cell r="EE1323">
            <v>84.25</v>
          </cell>
          <cell r="EF1323">
            <v>77</v>
          </cell>
          <cell r="EG1323" t="str">
            <v/>
          </cell>
          <cell r="EH1323">
            <v>0</v>
          </cell>
          <cell r="EI1323">
            <v>78.5</v>
          </cell>
          <cell r="EJ1323">
            <v>74.75</v>
          </cell>
          <cell r="EK1323">
            <v>74.5</v>
          </cell>
          <cell r="EL1323">
            <v>76</v>
          </cell>
          <cell r="EM1323" t="str">
            <v/>
          </cell>
          <cell r="EN1323">
            <v>0</v>
          </cell>
          <cell r="EO1323">
            <v>78.5</v>
          </cell>
          <cell r="EP1323">
            <v>74.75</v>
          </cell>
          <cell r="EQ1323">
            <v>74.5</v>
          </cell>
          <cell r="ER1323">
            <v>76</v>
          </cell>
          <cell r="ES1323" t="str">
            <v/>
          </cell>
          <cell r="ET1323">
            <v>0</v>
          </cell>
          <cell r="EU1323">
            <v>78.5</v>
          </cell>
          <cell r="EV1323">
            <v>74.75</v>
          </cell>
          <cell r="EW1323">
            <v>74.5</v>
          </cell>
          <cell r="EX1323">
            <v>76</v>
          </cell>
          <cell r="EY1323" t="str">
            <v/>
          </cell>
          <cell r="EZ1323">
            <v>0</v>
          </cell>
          <cell r="FA1323">
            <v>79.33</v>
          </cell>
          <cell r="FB1323">
            <v>71.25</v>
          </cell>
          <cell r="FC1323">
            <v>79</v>
          </cell>
          <cell r="FD1323">
            <v>72</v>
          </cell>
          <cell r="FE1323" t="str">
            <v/>
          </cell>
          <cell r="FF1323">
            <v>0</v>
          </cell>
          <cell r="FG1323">
            <v>79.33</v>
          </cell>
          <cell r="FH1323">
            <v>71.25</v>
          </cell>
          <cell r="FI1323">
            <v>79</v>
          </cell>
          <cell r="FJ1323">
            <v>72</v>
          </cell>
          <cell r="FK1323" t="str">
            <v/>
          </cell>
          <cell r="FL1323">
            <v>0</v>
          </cell>
          <cell r="FM1323">
            <v>79.33</v>
          </cell>
          <cell r="FN1323">
            <v>71.25</v>
          </cell>
          <cell r="FO1323">
            <v>79</v>
          </cell>
          <cell r="FP1323">
            <v>72</v>
          </cell>
          <cell r="FQ1323" t="str">
            <v/>
          </cell>
          <cell r="FR1323">
            <v>0</v>
          </cell>
          <cell r="FS1323">
            <v>79.33</v>
          </cell>
          <cell r="FT1323">
            <v>71.25</v>
          </cell>
          <cell r="FU1323">
            <v>79</v>
          </cell>
          <cell r="FV1323">
            <v>72</v>
          </cell>
          <cell r="FW1323" t="str">
            <v/>
          </cell>
          <cell r="FX1323">
            <v>0</v>
          </cell>
          <cell r="FY1323">
            <v>79.33</v>
          </cell>
          <cell r="FZ1323">
            <v>71.25</v>
          </cell>
          <cell r="GA1323">
            <v>79</v>
          </cell>
          <cell r="GB1323">
            <v>72</v>
          </cell>
          <cell r="GC1323" t="str">
            <v/>
          </cell>
          <cell r="GD1323">
            <v>0</v>
          </cell>
          <cell r="GE1323">
            <v>79.33</v>
          </cell>
          <cell r="GF1323">
            <v>71.25</v>
          </cell>
          <cell r="GG1323">
            <v>79</v>
          </cell>
          <cell r="GH1323">
            <v>72</v>
          </cell>
          <cell r="GI1323" t="str">
            <v/>
          </cell>
          <cell r="GJ1323">
            <v>0</v>
          </cell>
          <cell r="GK1323">
            <v>79.33</v>
          </cell>
          <cell r="GL1323">
            <v>71.25</v>
          </cell>
          <cell r="GM1323">
            <v>79</v>
          </cell>
          <cell r="GN1323">
            <v>72</v>
          </cell>
          <cell r="GO1323" t="str">
            <v/>
          </cell>
          <cell r="GP1323">
            <v>0</v>
          </cell>
          <cell r="GQ1323">
            <v>79.33</v>
          </cell>
          <cell r="GR1323">
            <v>71.25</v>
          </cell>
          <cell r="GS1323">
            <v>79</v>
          </cell>
          <cell r="GT1323">
            <v>72</v>
          </cell>
          <cell r="GU1323" t="str">
            <v/>
          </cell>
          <cell r="GV1323">
            <v>0</v>
          </cell>
          <cell r="GW1323">
            <v>81.92</v>
          </cell>
          <cell r="GX1323">
            <v>78.75</v>
          </cell>
          <cell r="GY1323">
            <v>70</v>
          </cell>
          <cell r="GZ1323">
            <v>78</v>
          </cell>
          <cell r="HA1323" t="str">
            <v>EKO-L</v>
          </cell>
          <cell r="HB1323">
            <v>0</v>
          </cell>
          <cell r="HC1323">
            <v>83.83</v>
          </cell>
          <cell r="HD1323">
            <v>75.75</v>
          </cell>
          <cell r="HE1323">
            <v>77.5</v>
          </cell>
          <cell r="HF1323">
            <v>79</v>
          </cell>
          <cell r="HH1323">
            <v>0</v>
          </cell>
          <cell r="HM1323" t="str">
            <v/>
          </cell>
          <cell r="HN1323" t="str">
            <v/>
          </cell>
          <cell r="HS1323">
            <v>0</v>
          </cell>
          <cell r="HT1323" t="str">
            <v>PKN</v>
          </cell>
          <cell r="HU1323">
            <v>0</v>
          </cell>
          <cell r="HV1323" t="str">
            <v>IND</v>
          </cell>
          <cell r="HW1323">
            <v>0</v>
          </cell>
          <cell r="HX1323" t="str">
            <v>MAT-W</v>
          </cell>
          <cell r="HY1323">
            <v>0</v>
          </cell>
          <cell r="HZ1323" t="str">
            <v>SEJ-W</v>
          </cell>
          <cell r="IA1323">
            <v>0</v>
          </cell>
          <cell r="IB1323" t="str">
            <v>IGR-W</v>
          </cell>
          <cell r="IC1323">
            <v>0</v>
          </cell>
          <cell r="ID1323" t="str">
            <v>SBO</v>
          </cell>
          <cell r="IE1323">
            <v>0</v>
          </cell>
          <cell r="IF1323" t="str">
            <v>PJO</v>
          </cell>
          <cell r="IG1323">
            <v>0</v>
          </cell>
          <cell r="IH1323" t="str">
            <v>PRA</v>
          </cell>
          <cell r="II1323">
            <v>0</v>
          </cell>
          <cell r="IJ1323" t="str">
            <v>JAW</v>
          </cell>
          <cell r="IK1323">
            <v>0</v>
          </cell>
          <cell r="IL1323" t="str">
            <v>ARB</v>
          </cell>
          <cell r="IM1323">
            <v>0</v>
          </cell>
          <cell r="IN1323" t="str">
            <v>PKM</v>
          </cell>
          <cell r="IO1323">
            <v>0</v>
          </cell>
          <cell r="IP1323" t="str">
            <v>MAT-P</v>
          </cell>
          <cell r="IQ1323">
            <v>0</v>
          </cell>
          <cell r="IR1323" t="str">
            <v>BIO-P</v>
          </cell>
          <cell r="IS1323">
            <v>0</v>
          </cell>
          <cell r="IT1323" t="str">
            <v>FIS-P</v>
          </cell>
          <cell r="IU1323">
            <v>0</v>
          </cell>
          <cell r="IV1323" t="str">
            <v>KIM-P</v>
          </cell>
          <cell r="IW1323">
            <v>0</v>
          </cell>
          <cell r="IX1323" t="str">
            <v>EKO-L</v>
          </cell>
          <cell r="IY1323">
            <v>0</v>
          </cell>
          <cell r="JA1323">
            <v>0</v>
          </cell>
        </row>
        <row r="1324">
          <cell r="AB1324" t="str">
            <v/>
          </cell>
          <cell r="AC1324">
            <v>23</v>
          </cell>
          <cell r="AI1324" t="str">
            <v/>
          </cell>
          <cell r="AJ1324">
            <v>0</v>
          </cell>
          <cell r="AK1324">
            <v>83.25</v>
          </cell>
          <cell r="AL1324">
            <v>84.5</v>
          </cell>
          <cell r="AM1324">
            <v>88</v>
          </cell>
          <cell r="AN1324">
            <v>80</v>
          </cell>
          <cell r="AO1324" t="str">
            <v/>
          </cell>
          <cell r="AP1324">
            <v>0</v>
          </cell>
          <cell r="AQ1324">
            <v>85</v>
          </cell>
          <cell r="AR1324">
            <v>0</v>
          </cell>
          <cell r="AS1324">
            <v>78.5</v>
          </cell>
          <cell r="AT1324">
            <v>81</v>
          </cell>
          <cell r="AU1324" t="str">
            <v/>
          </cell>
          <cell r="AV1324">
            <v>0</v>
          </cell>
          <cell r="AW1324">
            <v>81.83</v>
          </cell>
          <cell r="AX1324">
            <v>84</v>
          </cell>
          <cell r="AY1324">
            <v>88</v>
          </cell>
          <cell r="AZ1324">
            <v>80</v>
          </cell>
          <cell r="BA1324" t="str">
            <v/>
          </cell>
          <cell r="BB1324">
            <v>0</v>
          </cell>
          <cell r="BC1324">
            <v>86.75</v>
          </cell>
          <cell r="BD1324">
            <v>84.5</v>
          </cell>
          <cell r="BE1324">
            <v>88</v>
          </cell>
          <cell r="BF1324">
            <v>82</v>
          </cell>
          <cell r="BG1324" t="str">
            <v/>
          </cell>
          <cell r="BH1324">
            <v>0</v>
          </cell>
          <cell r="BI1324">
            <v>84.33</v>
          </cell>
          <cell r="BJ1324">
            <v>80</v>
          </cell>
          <cell r="BK1324">
            <v>77.75</v>
          </cell>
          <cell r="BL1324">
            <v>78</v>
          </cell>
          <cell r="BM1324" t="str">
            <v/>
          </cell>
          <cell r="BN1324">
            <v>0</v>
          </cell>
          <cell r="BO1324">
            <v>81.13</v>
          </cell>
          <cell r="BP1324">
            <v>78.25</v>
          </cell>
          <cell r="BQ1324">
            <v>77.75</v>
          </cell>
          <cell r="BR1324">
            <v>85</v>
          </cell>
          <cell r="BS1324" t="str">
            <v/>
          </cell>
          <cell r="BT1324">
            <v>0</v>
          </cell>
          <cell r="BU1324">
            <v>86.5</v>
          </cell>
          <cell r="BV1324">
            <v>84.25</v>
          </cell>
          <cell r="BW1324">
            <v>88.5</v>
          </cell>
          <cell r="BX1324">
            <v>88</v>
          </cell>
          <cell r="BY1324" t="str">
            <v/>
          </cell>
          <cell r="BZ1324">
            <v>0</v>
          </cell>
          <cell r="CA1324">
            <v>86.78</v>
          </cell>
          <cell r="CB1324">
            <v>81.75</v>
          </cell>
          <cell r="CC1324">
            <v>81</v>
          </cell>
          <cell r="CD1324">
            <v>82</v>
          </cell>
          <cell r="CE1324" t="str">
            <v/>
          </cell>
          <cell r="CF1324">
            <v>0</v>
          </cell>
          <cell r="CG1324">
            <v>86.25</v>
          </cell>
          <cell r="CH1324">
            <v>76.25</v>
          </cell>
          <cell r="CI1324">
            <v>78</v>
          </cell>
          <cell r="CJ1324">
            <v>82</v>
          </cell>
          <cell r="CK1324" t="str">
            <v/>
          </cell>
          <cell r="CL1324">
            <v>0</v>
          </cell>
          <cell r="CM1324">
            <v>76.17</v>
          </cell>
          <cell r="CN1324">
            <v>83.5</v>
          </cell>
          <cell r="CO1324">
            <v>80</v>
          </cell>
          <cell r="CP1324">
            <v>78</v>
          </cell>
          <cell r="CQ1324" t="str">
            <v/>
          </cell>
          <cell r="CR1324">
            <v>0</v>
          </cell>
          <cell r="CS1324">
            <v>82.08</v>
          </cell>
          <cell r="CT1324">
            <v>89.75</v>
          </cell>
          <cell r="CU1324">
            <v>86.5</v>
          </cell>
          <cell r="CV1324">
            <v>83</v>
          </cell>
          <cell r="CW1324" t="str">
            <v/>
          </cell>
          <cell r="CX1324">
            <v>0</v>
          </cell>
          <cell r="CY1324">
            <v>82.44</v>
          </cell>
          <cell r="CZ1324">
            <v>83.75</v>
          </cell>
          <cell r="DA1324">
            <v>76.75</v>
          </cell>
          <cell r="DB1324">
            <v>83</v>
          </cell>
          <cell r="DC1324" t="str">
            <v/>
          </cell>
          <cell r="DD1324">
            <v>0</v>
          </cell>
          <cell r="DE1324">
            <v>91</v>
          </cell>
          <cell r="DF1324">
            <v>81</v>
          </cell>
          <cell r="DG1324">
            <v>81.75</v>
          </cell>
          <cell r="DH1324">
            <v>88</v>
          </cell>
          <cell r="DI1324" t="str">
            <v/>
          </cell>
          <cell r="DJ1324">
            <v>0</v>
          </cell>
          <cell r="DK1324">
            <v>0</v>
          </cell>
          <cell r="DL1324">
            <v>0</v>
          </cell>
          <cell r="DM1324">
            <v>0</v>
          </cell>
          <cell r="DN1324">
            <v>85</v>
          </cell>
          <cell r="DO1324" t="str">
            <v/>
          </cell>
          <cell r="DP1324">
            <v>0</v>
          </cell>
          <cell r="DQ1324">
            <v>89</v>
          </cell>
          <cell r="DR1324">
            <v>85.5</v>
          </cell>
          <cell r="DS1324">
            <v>91.5</v>
          </cell>
          <cell r="DT1324">
            <v>82</v>
          </cell>
          <cell r="DU1324" t="str">
            <v/>
          </cell>
          <cell r="DV1324">
            <v>0</v>
          </cell>
          <cell r="DW1324">
            <v>91</v>
          </cell>
          <cell r="DX1324">
            <v>86.75</v>
          </cell>
          <cell r="DY1324">
            <v>79.75</v>
          </cell>
          <cell r="DZ1324">
            <v>85</v>
          </cell>
          <cell r="EA1324" t="str">
            <v/>
          </cell>
          <cell r="EB1324">
            <v>0</v>
          </cell>
          <cell r="EC1324">
            <v>79.78</v>
          </cell>
          <cell r="ED1324">
            <v>78.25</v>
          </cell>
          <cell r="EE1324">
            <v>84.25</v>
          </cell>
          <cell r="EF1324">
            <v>77</v>
          </cell>
          <cell r="EG1324" t="str">
            <v/>
          </cell>
          <cell r="EH1324">
            <v>0</v>
          </cell>
          <cell r="EI1324">
            <v>78.5</v>
          </cell>
          <cell r="EJ1324">
            <v>74.75</v>
          </cell>
          <cell r="EK1324">
            <v>74.5</v>
          </cell>
          <cell r="EL1324">
            <v>76</v>
          </cell>
          <cell r="EM1324" t="str">
            <v/>
          </cell>
          <cell r="EN1324">
            <v>0</v>
          </cell>
          <cell r="EO1324">
            <v>78.5</v>
          </cell>
          <cell r="EP1324">
            <v>74.75</v>
          </cell>
          <cell r="EQ1324">
            <v>74.5</v>
          </cell>
          <cell r="ER1324">
            <v>76</v>
          </cell>
          <cell r="ES1324" t="str">
            <v/>
          </cell>
          <cell r="ET1324">
            <v>0</v>
          </cell>
          <cell r="EU1324">
            <v>78.5</v>
          </cell>
          <cell r="EV1324">
            <v>74.75</v>
          </cell>
          <cell r="EW1324">
            <v>74.5</v>
          </cell>
          <cell r="EX1324">
            <v>76</v>
          </cell>
          <cell r="EY1324" t="str">
            <v/>
          </cell>
          <cell r="EZ1324">
            <v>0</v>
          </cell>
          <cell r="FA1324">
            <v>79.33</v>
          </cell>
          <cell r="FB1324">
            <v>71.25</v>
          </cell>
          <cell r="FC1324">
            <v>79</v>
          </cell>
          <cell r="FD1324">
            <v>72</v>
          </cell>
          <cell r="FE1324" t="str">
            <v/>
          </cell>
          <cell r="FF1324">
            <v>0</v>
          </cell>
          <cell r="FG1324">
            <v>79.33</v>
          </cell>
          <cell r="FH1324">
            <v>71.25</v>
          </cell>
          <cell r="FI1324">
            <v>79</v>
          </cell>
          <cell r="FJ1324">
            <v>72</v>
          </cell>
          <cell r="FK1324" t="str">
            <v/>
          </cell>
          <cell r="FL1324">
            <v>0</v>
          </cell>
          <cell r="FM1324">
            <v>79.33</v>
          </cell>
          <cell r="FN1324">
            <v>71.25</v>
          </cell>
          <cell r="FO1324">
            <v>79</v>
          </cell>
          <cell r="FP1324">
            <v>72</v>
          </cell>
          <cell r="FQ1324" t="str">
            <v/>
          </cell>
          <cell r="FR1324">
            <v>0</v>
          </cell>
          <cell r="FS1324">
            <v>79.33</v>
          </cell>
          <cell r="FT1324">
            <v>71.25</v>
          </cell>
          <cell r="FU1324">
            <v>79</v>
          </cell>
          <cell r="FV1324">
            <v>72</v>
          </cell>
          <cell r="FW1324" t="str">
            <v/>
          </cell>
          <cell r="FX1324">
            <v>0</v>
          </cell>
          <cell r="FY1324">
            <v>79.33</v>
          </cell>
          <cell r="FZ1324">
            <v>71.25</v>
          </cell>
          <cell r="GA1324">
            <v>79</v>
          </cell>
          <cell r="GB1324">
            <v>72</v>
          </cell>
          <cell r="GC1324" t="str">
            <v/>
          </cell>
          <cell r="GD1324">
            <v>0</v>
          </cell>
          <cell r="GE1324">
            <v>79.33</v>
          </cell>
          <cell r="GF1324">
            <v>71.25</v>
          </cell>
          <cell r="GG1324">
            <v>79</v>
          </cell>
          <cell r="GH1324">
            <v>72</v>
          </cell>
          <cell r="GI1324" t="str">
            <v/>
          </cell>
          <cell r="GJ1324">
            <v>0</v>
          </cell>
          <cell r="GK1324">
            <v>79.33</v>
          </cell>
          <cell r="GL1324">
            <v>71.25</v>
          </cell>
          <cell r="GM1324">
            <v>79</v>
          </cell>
          <cell r="GN1324">
            <v>72</v>
          </cell>
          <cell r="GO1324" t="str">
            <v/>
          </cell>
          <cell r="GP1324">
            <v>0</v>
          </cell>
          <cell r="GQ1324">
            <v>79.33</v>
          </cell>
          <cell r="GR1324">
            <v>71.25</v>
          </cell>
          <cell r="GS1324">
            <v>79</v>
          </cell>
          <cell r="GT1324">
            <v>72</v>
          </cell>
          <cell r="GU1324" t="str">
            <v/>
          </cell>
          <cell r="GV1324">
            <v>0</v>
          </cell>
          <cell r="GW1324">
            <v>81.92</v>
          </cell>
          <cell r="GX1324">
            <v>78.75</v>
          </cell>
          <cell r="GY1324">
            <v>70</v>
          </cell>
          <cell r="GZ1324">
            <v>78</v>
          </cell>
          <cell r="HA1324" t="str">
            <v>EKO-L</v>
          </cell>
          <cell r="HB1324">
            <v>0</v>
          </cell>
          <cell r="HC1324">
            <v>83.83</v>
          </cell>
          <cell r="HD1324">
            <v>75.75</v>
          </cell>
          <cell r="HE1324">
            <v>77.5</v>
          </cell>
          <cell r="HF1324">
            <v>79</v>
          </cell>
          <cell r="HH1324">
            <v>0</v>
          </cell>
          <cell r="HM1324" t="str">
            <v/>
          </cell>
          <cell r="HN1324" t="str">
            <v/>
          </cell>
          <cell r="HS1324">
            <v>0</v>
          </cell>
          <cell r="HT1324" t="str">
            <v>PKN</v>
          </cell>
          <cell r="HU1324">
            <v>0</v>
          </cell>
          <cell r="HV1324" t="str">
            <v>IND</v>
          </cell>
          <cell r="HW1324">
            <v>0</v>
          </cell>
          <cell r="HX1324" t="str">
            <v>MAT-W</v>
          </cell>
          <cell r="HY1324">
            <v>0</v>
          </cell>
          <cell r="HZ1324" t="str">
            <v>SEJ-W</v>
          </cell>
          <cell r="IA1324">
            <v>0</v>
          </cell>
          <cell r="IB1324" t="str">
            <v>IGR-W</v>
          </cell>
          <cell r="IC1324">
            <v>0</v>
          </cell>
          <cell r="ID1324" t="str">
            <v>SBO</v>
          </cell>
          <cell r="IE1324">
            <v>0</v>
          </cell>
          <cell r="IF1324" t="str">
            <v>PJO</v>
          </cell>
          <cell r="IG1324">
            <v>0</v>
          </cell>
          <cell r="IH1324" t="str">
            <v>PRA</v>
          </cell>
          <cell r="II1324">
            <v>0</v>
          </cell>
          <cell r="IJ1324" t="str">
            <v>JAW</v>
          </cell>
          <cell r="IK1324">
            <v>0</v>
          </cell>
          <cell r="IL1324" t="str">
            <v>ARB</v>
          </cell>
          <cell r="IM1324">
            <v>0</v>
          </cell>
          <cell r="IN1324" t="str">
            <v>PKM</v>
          </cell>
          <cell r="IO1324">
            <v>0</v>
          </cell>
          <cell r="IP1324" t="str">
            <v>MAT-P</v>
          </cell>
          <cell r="IQ1324">
            <v>0</v>
          </cell>
          <cell r="IR1324" t="str">
            <v>BIO-P</v>
          </cell>
          <cell r="IS1324">
            <v>0</v>
          </cell>
          <cell r="IT1324" t="str">
            <v>FIS-P</v>
          </cell>
          <cell r="IU1324">
            <v>0</v>
          </cell>
          <cell r="IV1324" t="str">
            <v>KIM-P</v>
          </cell>
          <cell r="IW1324">
            <v>0</v>
          </cell>
          <cell r="IX1324" t="str">
            <v>EKO-L</v>
          </cell>
          <cell r="IY1324">
            <v>0</v>
          </cell>
          <cell r="JA1324">
            <v>0</v>
          </cell>
        </row>
        <row r="1325">
          <cell r="AB1325" t="str">
            <v/>
          </cell>
          <cell r="AC1325">
            <v>24</v>
          </cell>
          <cell r="AI1325" t="str">
            <v/>
          </cell>
          <cell r="AJ1325">
            <v>0</v>
          </cell>
          <cell r="AK1325">
            <v>83.25</v>
          </cell>
          <cell r="AL1325">
            <v>84.5</v>
          </cell>
          <cell r="AM1325">
            <v>88</v>
          </cell>
          <cell r="AN1325">
            <v>80</v>
          </cell>
          <cell r="AO1325" t="str">
            <v/>
          </cell>
          <cell r="AP1325">
            <v>0</v>
          </cell>
          <cell r="AQ1325">
            <v>85</v>
          </cell>
          <cell r="AR1325">
            <v>0</v>
          </cell>
          <cell r="AS1325">
            <v>78.5</v>
          </cell>
          <cell r="AT1325">
            <v>81</v>
          </cell>
          <cell r="AU1325" t="str">
            <v/>
          </cell>
          <cell r="AV1325">
            <v>0</v>
          </cell>
          <cell r="AW1325">
            <v>81.83</v>
          </cell>
          <cell r="AX1325">
            <v>84</v>
          </cell>
          <cell r="AY1325">
            <v>88</v>
          </cell>
          <cell r="AZ1325">
            <v>80</v>
          </cell>
          <cell r="BA1325" t="str">
            <v/>
          </cell>
          <cell r="BB1325">
            <v>0</v>
          </cell>
          <cell r="BC1325">
            <v>86.75</v>
          </cell>
          <cell r="BD1325">
            <v>84.5</v>
          </cell>
          <cell r="BE1325">
            <v>88</v>
          </cell>
          <cell r="BF1325">
            <v>82</v>
          </cell>
          <cell r="BG1325" t="str">
            <v/>
          </cell>
          <cell r="BH1325">
            <v>0</v>
          </cell>
          <cell r="BI1325">
            <v>84.33</v>
          </cell>
          <cell r="BJ1325">
            <v>80</v>
          </cell>
          <cell r="BK1325">
            <v>77.75</v>
          </cell>
          <cell r="BL1325">
            <v>78</v>
          </cell>
          <cell r="BM1325" t="str">
            <v/>
          </cell>
          <cell r="BN1325">
            <v>0</v>
          </cell>
          <cell r="BO1325">
            <v>81.13</v>
          </cell>
          <cell r="BP1325">
            <v>78.25</v>
          </cell>
          <cell r="BQ1325">
            <v>77.75</v>
          </cell>
          <cell r="BR1325">
            <v>85</v>
          </cell>
          <cell r="BS1325" t="str">
            <v/>
          </cell>
          <cell r="BT1325">
            <v>0</v>
          </cell>
          <cell r="BU1325">
            <v>86.5</v>
          </cell>
          <cell r="BV1325">
            <v>84.25</v>
          </cell>
          <cell r="BW1325">
            <v>88.5</v>
          </cell>
          <cell r="BX1325">
            <v>88</v>
          </cell>
          <cell r="BY1325" t="str">
            <v/>
          </cell>
          <cell r="BZ1325">
            <v>0</v>
          </cell>
          <cell r="CA1325">
            <v>86.78</v>
          </cell>
          <cell r="CB1325">
            <v>81.75</v>
          </cell>
          <cell r="CC1325">
            <v>81</v>
          </cell>
          <cell r="CD1325">
            <v>82</v>
          </cell>
          <cell r="CE1325" t="str">
            <v/>
          </cell>
          <cell r="CF1325">
            <v>0</v>
          </cell>
          <cell r="CG1325">
            <v>86.25</v>
          </cell>
          <cell r="CH1325">
            <v>76.25</v>
          </cell>
          <cell r="CI1325">
            <v>78</v>
          </cell>
          <cell r="CJ1325">
            <v>82</v>
          </cell>
          <cell r="CK1325" t="str">
            <v/>
          </cell>
          <cell r="CL1325">
            <v>0</v>
          </cell>
          <cell r="CM1325">
            <v>76.17</v>
          </cell>
          <cell r="CN1325">
            <v>83.5</v>
          </cell>
          <cell r="CO1325">
            <v>80</v>
          </cell>
          <cell r="CP1325">
            <v>78</v>
          </cell>
          <cell r="CQ1325" t="str">
            <v/>
          </cell>
          <cell r="CR1325">
            <v>0</v>
          </cell>
          <cell r="CS1325">
            <v>82.08</v>
          </cell>
          <cell r="CT1325">
            <v>89.75</v>
          </cell>
          <cell r="CU1325">
            <v>86.5</v>
          </cell>
          <cell r="CV1325">
            <v>83</v>
          </cell>
          <cell r="CW1325" t="str">
            <v/>
          </cell>
          <cell r="CX1325">
            <v>0</v>
          </cell>
          <cell r="CY1325">
            <v>82.44</v>
          </cell>
          <cell r="CZ1325">
            <v>83.75</v>
          </cell>
          <cell r="DA1325">
            <v>76.75</v>
          </cell>
          <cell r="DB1325">
            <v>83</v>
          </cell>
          <cell r="DC1325" t="str">
            <v/>
          </cell>
          <cell r="DD1325">
            <v>0</v>
          </cell>
          <cell r="DE1325">
            <v>91</v>
          </cell>
          <cell r="DF1325">
            <v>81</v>
          </cell>
          <cell r="DG1325">
            <v>81.75</v>
          </cell>
          <cell r="DH1325">
            <v>88</v>
          </cell>
          <cell r="DI1325" t="str">
            <v/>
          </cell>
          <cell r="DJ1325">
            <v>0</v>
          </cell>
          <cell r="DK1325">
            <v>0</v>
          </cell>
          <cell r="DL1325">
            <v>0</v>
          </cell>
          <cell r="DM1325">
            <v>0</v>
          </cell>
          <cell r="DN1325">
            <v>85</v>
          </cell>
          <cell r="DO1325" t="str">
            <v/>
          </cell>
          <cell r="DP1325">
            <v>0</v>
          </cell>
          <cell r="DQ1325">
            <v>89</v>
          </cell>
          <cell r="DR1325">
            <v>85.5</v>
          </cell>
          <cell r="DS1325">
            <v>91.5</v>
          </cell>
          <cell r="DT1325">
            <v>82</v>
          </cell>
          <cell r="DU1325" t="str">
            <v/>
          </cell>
          <cell r="DV1325">
            <v>0</v>
          </cell>
          <cell r="DW1325">
            <v>91</v>
          </cell>
          <cell r="DX1325">
            <v>86.75</v>
          </cell>
          <cell r="DY1325">
            <v>79.75</v>
          </cell>
          <cell r="DZ1325">
            <v>85</v>
          </cell>
          <cell r="EA1325" t="str">
            <v/>
          </cell>
          <cell r="EB1325">
            <v>0</v>
          </cell>
          <cell r="EC1325">
            <v>79.78</v>
          </cell>
          <cell r="ED1325">
            <v>78.25</v>
          </cell>
          <cell r="EE1325">
            <v>84.25</v>
          </cell>
          <cell r="EF1325">
            <v>77</v>
          </cell>
          <cell r="EG1325" t="str">
            <v/>
          </cell>
          <cell r="EH1325">
            <v>0</v>
          </cell>
          <cell r="EI1325">
            <v>78.5</v>
          </cell>
          <cell r="EJ1325">
            <v>74.75</v>
          </cell>
          <cell r="EK1325">
            <v>74.5</v>
          </cell>
          <cell r="EL1325">
            <v>76</v>
          </cell>
          <cell r="EM1325" t="str">
            <v/>
          </cell>
          <cell r="EN1325">
            <v>0</v>
          </cell>
          <cell r="EO1325">
            <v>78.5</v>
          </cell>
          <cell r="EP1325">
            <v>74.75</v>
          </cell>
          <cell r="EQ1325">
            <v>74.5</v>
          </cell>
          <cell r="ER1325">
            <v>76</v>
          </cell>
          <cell r="ES1325" t="str">
            <v/>
          </cell>
          <cell r="ET1325">
            <v>0</v>
          </cell>
          <cell r="EU1325">
            <v>78.5</v>
          </cell>
          <cell r="EV1325">
            <v>74.75</v>
          </cell>
          <cell r="EW1325">
            <v>74.5</v>
          </cell>
          <cell r="EX1325">
            <v>76</v>
          </cell>
          <cell r="EY1325" t="str">
            <v/>
          </cell>
          <cell r="EZ1325">
            <v>0</v>
          </cell>
          <cell r="FA1325">
            <v>79.33</v>
          </cell>
          <cell r="FB1325">
            <v>71.25</v>
          </cell>
          <cell r="FC1325">
            <v>79</v>
          </cell>
          <cell r="FD1325">
            <v>72</v>
          </cell>
          <cell r="FE1325" t="str">
            <v/>
          </cell>
          <cell r="FF1325">
            <v>0</v>
          </cell>
          <cell r="FG1325">
            <v>79.33</v>
          </cell>
          <cell r="FH1325">
            <v>71.25</v>
          </cell>
          <cell r="FI1325">
            <v>79</v>
          </cell>
          <cell r="FJ1325">
            <v>72</v>
          </cell>
          <cell r="FK1325" t="str">
            <v/>
          </cell>
          <cell r="FL1325">
            <v>0</v>
          </cell>
          <cell r="FM1325">
            <v>79.33</v>
          </cell>
          <cell r="FN1325">
            <v>71.25</v>
          </cell>
          <cell r="FO1325">
            <v>79</v>
          </cell>
          <cell r="FP1325">
            <v>72</v>
          </cell>
          <cell r="FQ1325" t="str">
            <v/>
          </cell>
          <cell r="FR1325">
            <v>0</v>
          </cell>
          <cell r="FS1325">
            <v>79.33</v>
          </cell>
          <cell r="FT1325">
            <v>71.25</v>
          </cell>
          <cell r="FU1325">
            <v>79</v>
          </cell>
          <cell r="FV1325">
            <v>72</v>
          </cell>
          <cell r="FW1325" t="str">
            <v/>
          </cell>
          <cell r="FX1325">
            <v>0</v>
          </cell>
          <cell r="FY1325">
            <v>79.33</v>
          </cell>
          <cell r="FZ1325">
            <v>71.25</v>
          </cell>
          <cell r="GA1325">
            <v>79</v>
          </cell>
          <cell r="GB1325">
            <v>72</v>
          </cell>
          <cell r="GC1325" t="str">
            <v/>
          </cell>
          <cell r="GD1325">
            <v>0</v>
          </cell>
          <cell r="GE1325">
            <v>79.33</v>
          </cell>
          <cell r="GF1325">
            <v>71.25</v>
          </cell>
          <cell r="GG1325">
            <v>79</v>
          </cell>
          <cell r="GH1325">
            <v>72</v>
          </cell>
          <cell r="GI1325" t="str">
            <v/>
          </cell>
          <cell r="GJ1325">
            <v>0</v>
          </cell>
          <cell r="GK1325">
            <v>79.33</v>
          </cell>
          <cell r="GL1325">
            <v>71.25</v>
          </cell>
          <cell r="GM1325">
            <v>79</v>
          </cell>
          <cell r="GN1325">
            <v>72</v>
          </cell>
          <cell r="GO1325" t="str">
            <v/>
          </cell>
          <cell r="GP1325">
            <v>0</v>
          </cell>
          <cell r="GQ1325">
            <v>79.33</v>
          </cell>
          <cell r="GR1325">
            <v>71.25</v>
          </cell>
          <cell r="GS1325">
            <v>79</v>
          </cell>
          <cell r="GT1325">
            <v>72</v>
          </cell>
          <cell r="GU1325" t="str">
            <v/>
          </cell>
          <cell r="GV1325">
            <v>0</v>
          </cell>
          <cell r="GW1325">
            <v>81.92</v>
          </cell>
          <cell r="GX1325">
            <v>78.75</v>
          </cell>
          <cell r="GY1325">
            <v>70</v>
          </cell>
          <cell r="GZ1325">
            <v>78</v>
          </cell>
          <cell r="HA1325" t="str">
            <v>EKO-L</v>
          </cell>
          <cell r="HB1325">
            <v>0</v>
          </cell>
          <cell r="HC1325">
            <v>83.83</v>
          </cell>
          <cell r="HD1325">
            <v>75.75</v>
          </cell>
          <cell r="HE1325">
            <v>77.5</v>
          </cell>
          <cell r="HF1325">
            <v>79</v>
          </cell>
          <cell r="HH1325">
            <v>0</v>
          </cell>
          <cell r="HM1325" t="str">
            <v/>
          </cell>
          <cell r="HN1325" t="str">
            <v/>
          </cell>
          <cell r="HS1325">
            <v>0</v>
          </cell>
          <cell r="HT1325" t="str">
            <v>PKN</v>
          </cell>
          <cell r="HU1325">
            <v>0</v>
          </cell>
          <cell r="HV1325" t="str">
            <v>IND</v>
          </cell>
          <cell r="HW1325">
            <v>0</v>
          </cell>
          <cell r="HX1325" t="str">
            <v>MAT-W</v>
          </cell>
          <cell r="HY1325">
            <v>0</v>
          </cell>
          <cell r="HZ1325" t="str">
            <v>SEJ-W</v>
          </cell>
          <cell r="IA1325">
            <v>0</v>
          </cell>
          <cell r="IB1325" t="str">
            <v>IGR-W</v>
          </cell>
          <cell r="IC1325">
            <v>0</v>
          </cell>
          <cell r="ID1325" t="str">
            <v>SBO</v>
          </cell>
          <cell r="IE1325">
            <v>0</v>
          </cell>
          <cell r="IF1325" t="str">
            <v>PJO</v>
          </cell>
          <cell r="IG1325">
            <v>0</v>
          </cell>
          <cell r="IH1325" t="str">
            <v>PRA</v>
          </cell>
          <cell r="II1325">
            <v>0</v>
          </cell>
          <cell r="IJ1325" t="str">
            <v>JAW</v>
          </cell>
          <cell r="IK1325">
            <v>0</v>
          </cell>
          <cell r="IL1325" t="str">
            <v>ARB</v>
          </cell>
          <cell r="IM1325">
            <v>0</v>
          </cell>
          <cell r="IN1325" t="str">
            <v>PKM</v>
          </cell>
          <cell r="IO1325">
            <v>0</v>
          </cell>
          <cell r="IP1325" t="str">
            <v>MAT-P</v>
          </cell>
          <cell r="IQ1325">
            <v>0</v>
          </cell>
          <cell r="IR1325" t="str">
            <v>BIO-P</v>
          </cell>
          <cell r="IS1325">
            <v>0</v>
          </cell>
          <cell r="IT1325" t="str">
            <v>FIS-P</v>
          </cell>
          <cell r="IU1325">
            <v>0</v>
          </cell>
          <cell r="IV1325" t="str">
            <v>KIM-P</v>
          </cell>
          <cell r="IW1325">
            <v>0</v>
          </cell>
          <cell r="IX1325" t="str">
            <v>EKO-L</v>
          </cell>
          <cell r="IY1325">
            <v>0</v>
          </cell>
          <cell r="JA1325">
            <v>0</v>
          </cell>
        </row>
        <row r="1326">
          <cell r="AB1326" t="str">
            <v/>
          </cell>
          <cell r="AC1326">
            <v>25</v>
          </cell>
          <cell r="AI1326" t="str">
            <v/>
          </cell>
          <cell r="AJ1326">
            <v>0</v>
          </cell>
          <cell r="AK1326">
            <v>83.25</v>
          </cell>
          <cell r="AL1326">
            <v>84.5</v>
          </cell>
          <cell r="AM1326">
            <v>88</v>
          </cell>
          <cell r="AN1326">
            <v>80</v>
          </cell>
          <cell r="AO1326" t="str">
            <v/>
          </cell>
          <cell r="AP1326">
            <v>0</v>
          </cell>
          <cell r="AQ1326">
            <v>85</v>
          </cell>
          <cell r="AR1326">
            <v>0</v>
          </cell>
          <cell r="AS1326">
            <v>78.5</v>
          </cell>
          <cell r="AT1326">
            <v>81</v>
          </cell>
          <cell r="AU1326" t="str">
            <v/>
          </cell>
          <cell r="AV1326">
            <v>0</v>
          </cell>
          <cell r="AW1326">
            <v>81.83</v>
          </cell>
          <cell r="AX1326">
            <v>84</v>
          </cell>
          <cell r="AY1326">
            <v>88</v>
          </cell>
          <cell r="AZ1326">
            <v>80</v>
          </cell>
          <cell r="BA1326" t="str">
            <v/>
          </cell>
          <cell r="BB1326">
            <v>0</v>
          </cell>
          <cell r="BC1326">
            <v>86.75</v>
          </cell>
          <cell r="BD1326">
            <v>84.5</v>
          </cell>
          <cell r="BE1326">
            <v>88</v>
          </cell>
          <cell r="BF1326">
            <v>82</v>
          </cell>
          <cell r="BG1326" t="str">
            <v/>
          </cell>
          <cell r="BH1326">
            <v>0</v>
          </cell>
          <cell r="BI1326">
            <v>84.33</v>
          </cell>
          <cell r="BJ1326">
            <v>80</v>
          </cell>
          <cell r="BK1326">
            <v>77.75</v>
          </cell>
          <cell r="BL1326">
            <v>78</v>
          </cell>
          <cell r="BM1326" t="str">
            <v/>
          </cell>
          <cell r="BN1326">
            <v>0</v>
          </cell>
          <cell r="BO1326">
            <v>81.13</v>
          </cell>
          <cell r="BP1326">
            <v>78.25</v>
          </cell>
          <cell r="BQ1326">
            <v>77.75</v>
          </cell>
          <cell r="BR1326">
            <v>85</v>
          </cell>
          <cell r="BS1326" t="str">
            <v/>
          </cell>
          <cell r="BT1326">
            <v>0</v>
          </cell>
          <cell r="BU1326">
            <v>86.5</v>
          </cell>
          <cell r="BV1326">
            <v>84.25</v>
          </cell>
          <cell r="BW1326">
            <v>88.5</v>
          </cell>
          <cell r="BX1326">
            <v>88</v>
          </cell>
          <cell r="BY1326" t="str">
            <v/>
          </cell>
          <cell r="BZ1326">
            <v>0</v>
          </cell>
          <cell r="CA1326">
            <v>86.78</v>
          </cell>
          <cell r="CB1326">
            <v>81.75</v>
          </cell>
          <cell r="CC1326">
            <v>81</v>
          </cell>
          <cell r="CD1326">
            <v>82</v>
          </cell>
          <cell r="CE1326" t="str">
            <v/>
          </cell>
          <cell r="CF1326">
            <v>0</v>
          </cell>
          <cell r="CG1326">
            <v>86.25</v>
          </cell>
          <cell r="CH1326">
            <v>76.25</v>
          </cell>
          <cell r="CI1326">
            <v>78</v>
          </cell>
          <cell r="CJ1326">
            <v>82</v>
          </cell>
          <cell r="CK1326" t="str">
            <v/>
          </cell>
          <cell r="CL1326">
            <v>0</v>
          </cell>
          <cell r="CM1326">
            <v>76.17</v>
          </cell>
          <cell r="CN1326">
            <v>83.5</v>
          </cell>
          <cell r="CO1326">
            <v>80</v>
          </cell>
          <cell r="CP1326">
            <v>78</v>
          </cell>
          <cell r="CQ1326" t="str">
            <v/>
          </cell>
          <cell r="CR1326">
            <v>0</v>
          </cell>
          <cell r="CS1326">
            <v>82.08</v>
          </cell>
          <cell r="CT1326">
            <v>89.75</v>
          </cell>
          <cell r="CU1326">
            <v>86.5</v>
          </cell>
          <cell r="CV1326">
            <v>83</v>
          </cell>
          <cell r="CW1326" t="str">
            <v/>
          </cell>
          <cell r="CX1326">
            <v>0</v>
          </cell>
          <cell r="CY1326">
            <v>82.44</v>
          </cell>
          <cell r="CZ1326">
            <v>83.75</v>
          </cell>
          <cell r="DA1326">
            <v>76.75</v>
          </cell>
          <cell r="DB1326">
            <v>83</v>
          </cell>
          <cell r="DC1326" t="str">
            <v/>
          </cell>
          <cell r="DD1326">
            <v>0</v>
          </cell>
          <cell r="DE1326">
            <v>91</v>
          </cell>
          <cell r="DF1326">
            <v>81</v>
          </cell>
          <cell r="DG1326">
            <v>81.75</v>
          </cell>
          <cell r="DH1326">
            <v>88</v>
          </cell>
          <cell r="DI1326" t="str">
            <v/>
          </cell>
          <cell r="DJ1326">
            <v>0</v>
          </cell>
          <cell r="DK1326">
            <v>0</v>
          </cell>
          <cell r="DL1326">
            <v>0</v>
          </cell>
          <cell r="DM1326">
            <v>0</v>
          </cell>
          <cell r="DN1326">
            <v>85</v>
          </cell>
          <cell r="DO1326" t="str">
            <v/>
          </cell>
          <cell r="DP1326">
            <v>0</v>
          </cell>
          <cell r="DQ1326">
            <v>89</v>
          </cell>
          <cell r="DR1326">
            <v>85.5</v>
          </cell>
          <cell r="DS1326">
            <v>91.5</v>
          </cell>
          <cell r="DT1326">
            <v>82</v>
          </cell>
          <cell r="DU1326" t="str">
            <v/>
          </cell>
          <cell r="DV1326">
            <v>0</v>
          </cell>
          <cell r="DW1326">
            <v>91</v>
          </cell>
          <cell r="DX1326">
            <v>86.75</v>
          </cell>
          <cell r="DY1326">
            <v>79.75</v>
          </cell>
          <cell r="DZ1326">
            <v>85</v>
          </cell>
          <cell r="EA1326" t="str">
            <v/>
          </cell>
          <cell r="EB1326">
            <v>0</v>
          </cell>
          <cell r="EC1326">
            <v>79.78</v>
          </cell>
          <cell r="ED1326">
            <v>78.25</v>
          </cell>
          <cell r="EE1326">
            <v>84.25</v>
          </cell>
          <cell r="EF1326">
            <v>77</v>
          </cell>
          <cell r="EG1326" t="str">
            <v/>
          </cell>
          <cell r="EH1326">
            <v>0</v>
          </cell>
          <cell r="EI1326">
            <v>78.5</v>
          </cell>
          <cell r="EJ1326">
            <v>74.75</v>
          </cell>
          <cell r="EK1326">
            <v>74.5</v>
          </cell>
          <cell r="EL1326">
            <v>76</v>
          </cell>
          <cell r="EM1326" t="str">
            <v/>
          </cell>
          <cell r="EN1326">
            <v>0</v>
          </cell>
          <cell r="EO1326">
            <v>78.5</v>
          </cell>
          <cell r="EP1326">
            <v>74.75</v>
          </cell>
          <cell r="EQ1326">
            <v>74.5</v>
          </cell>
          <cell r="ER1326">
            <v>76</v>
          </cell>
          <cell r="ES1326" t="str">
            <v/>
          </cell>
          <cell r="ET1326">
            <v>0</v>
          </cell>
          <cell r="EU1326">
            <v>78.5</v>
          </cell>
          <cell r="EV1326">
            <v>74.75</v>
          </cell>
          <cell r="EW1326">
            <v>74.5</v>
          </cell>
          <cell r="EX1326">
            <v>76</v>
          </cell>
          <cell r="EY1326" t="str">
            <v/>
          </cell>
          <cell r="EZ1326">
            <v>0</v>
          </cell>
          <cell r="FA1326">
            <v>79.33</v>
          </cell>
          <cell r="FB1326">
            <v>71.25</v>
          </cell>
          <cell r="FC1326">
            <v>79</v>
          </cell>
          <cell r="FD1326">
            <v>72</v>
          </cell>
          <cell r="FE1326" t="str">
            <v/>
          </cell>
          <cell r="FF1326">
            <v>0</v>
          </cell>
          <cell r="FG1326">
            <v>79.33</v>
          </cell>
          <cell r="FH1326">
            <v>71.25</v>
          </cell>
          <cell r="FI1326">
            <v>79</v>
          </cell>
          <cell r="FJ1326">
            <v>72</v>
          </cell>
          <cell r="FK1326" t="str">
            <v/>
          </cell>
          <cell r="FL1326">
            <v>0</v>
          </cell>
          <cell r="FM1326">
            <v>79.33</v>
          </cell>
          <cell r="FN1326">
            <v>71.25</v>
          </cell>
          <cell r="FO1326">
            <v>79</v>
          </cell>
          <cell r="FP1326">
            <v>72</v>
          </cell>
          <cell r="FQ1326" t="str">
            <v/>
          </cell>
          <cell r="FR1326">
            <v>0</v>
          </cell>
          <cell r="FS1326">
            <v>79.33</v>
          </cell>
          <cell r="FT1326">
            <v>71.25</v>
          </cell>
          <cell r="FU1326">
            <v>79</v>
          </cell>
          <cell r="FV1326">
            <v>72</v>
          </cell>
          <cell r="FW1326" t="str">
            <v/>
          </cell>
          <cell r="FX1326">
            <v>0</v>
          </cell>
          <cell r="FY1326">
            <v>79.33</v>
          </cell>
          <cell r="FZ1326">
            <v>71.25</v>
          </cell>
          <cell r="GA1326">
            <v>79</v>
          </cell>
          <cell r="GB1326">
            <v>72</v>
          </cell>
          <cell r="GC1326" t="str">
            <v/>
          </cell>
          <cell r="GD1326">
            <v>0</v>
          </cell>
          <cell r="GE1326">
            <v>79.33</v>
          </cell>
          <cell r="GF1326">
            <v>71.25</v>
          </cell>
          <cell r="GG1326">
            <v>79</v>
          </cell>
          <cell r="GH1326">
            <v>72</v>
          </cell>
          <cell r="GI1326" t="str">
            <v/>
          </cell>
          <cell r="GJ1326">
            <v>0</v>
          </cell>
          <cell r="GK1326">
            <v>79.33</v>
          </cell>
          <cell r="GL1326">
            <v>71.25</v>
          </cell>
          <cell r="GM1326">
            <v>79</v>
          </cell>
          <cell r="GN1326">
            <v>72</v>
          </cell>
          <cell r="GO1326" t="str">
            <v/>
          </cell>
          <cell r="GP1326">
            <v>0</v>
          </cell>
          <cell r="GQ1326">
            <v>79.33</v>
          </cell>
          <cell r="GR1326">
            <v>71.25</v>
          </cell>
          <cell r="GS1326">
            <v>79</v>
          </cell>
          <cell r="GT1326">
            <v>72</v>
          </cell>
          <cell r="GU1326" t="str">
            <v/>
          </cell>
          <cell r="GV1326">
            <v>0</v>
          </cell>
          <cell r="GW1326">
            <v>81.92</v>
          </cell>
          <cell r="GX1326">
            <v>78.75</v>
          </cell>
          <cell r="GY1326">
            <v>70</v>
          </cell>
          <cell r="GZ1326">
            <v>78</v>
          </cell>
          <cell r="HA1326" t="str">
            <v>EKO-L</v>
          </cell>
          <cell r="HB1326">
            <v>0</v>
          </cell>
          <cell r="HC1326">
            <v>83.83</v>
          </cell>
          <cell r="HD1326">
            <v>75.75</v>
          </cell>
          <cell r="HE1326">
            <v>77.5</v>
          </cell>
          <cell r="HF1326">
            <v>79</v>
          </cell>
          <cell r="HH1326">
            <v>0</v>
          </cell>
          <cell r="HM1326" t="str">
            <v/>
          </cell>
          <cell r="HN1326" t="str">
            <v/>
          </cell>
          <cell r="HS1326">
            <v>0</v>
          </cell>
          <cell r="HT1326" t="str">
            <v>PKN</v>
          </cell>
          <cell r="HU1326">
            <v>0</v>
          </cell>
          <cell r="HV1326" t="str">
            <v>IND</v>
          </cell>
          <cell r="HW1326">
            <v>0</v>
          </cell>
          <cell r="HX1326" t="str">
            <v>MAT-W</v>
          </cell>
          <cell r="HY1326">
            <v>0</v>
          </cell>
          <cell r="HZ1326" t="str">
            <v>SEJ-W</v>
          </cell>
          <cell r="IA1326">
            <v>0</v>
          </cell>
          <cell r="IB1326" t="str">
            <v>IGR-W</v>
          </cell>
          <cell r="IC1326">
            <v>0</v>
          </cell>
          <cell r="ID1326" t="str">
            <v>SBO</v>
          </cell>
          <cell r="IE1326">
            <v>0</v>
          </cell>
          <cell r="IF1326" t="str">
            <v>PJO</v>
          </cell>
          <cell r="IG1326">
            <v>0</v>
          </cell>
          <cell r="IH1326" t="str">
            <v>PRA</v>
          </cell>
          <cell r="II1326">
            <v>0</v>
          </cell>
          <cell r="IJ1326" t="str">
            <v>JAW</v>
          </cell>
          <cell r="IK1326">
            <v>0</v>
          </cell>
          <cell r="IL1326" t="str">
            <v>ARB</v>
          </cell>
          <cell r="IM1326">
            <v>0</v>
          </cell>
          <cell r="IN1326" t="str">
            <v>PKM</v>
          </cell>
          <cell r="IO1326">
            <v>0</v>
          </cell>
          <cell r="IP1326" t="str">
            <v>MAT-P</v>
          </cell>
          <cell r="IQ1326">
            <v>0</v>
          </cell>
          <cell r="IR1326" t="str">
            <v>BIO-P</v>
          </cell>
          <cell r="IS1326">
            <v>0</v>
          </cell>
          <cell r="IT1326" t="str">
            <v>FIS-P</v>
          </cell>
          <cell r="IU1326">
            <v>0</v>
          </cell>
          <cell r="IV1326" t="str">
            <v>KIM-P</v>
          </cell>
          <cell r="IW1326">
            <v>0</v>
          </cell>
          <cell r="IX1326" t="str">
            <v>EKO-L</v>
          </cell>
          <cell r="IY1326">
            <v>0</v>
          </cell>
          <cell r="JA1326">
            <v>0</v>
          </cell>
        </row>
        <row r="1327">
          <cell r="AB1327" t="str">
            <v/>
          </cell>
          <cell r="AC1327">
            <v>26</v>
          </cell>
          <cell r="AI1327" t="str">
            <v/>
          </cell>
          <cell r="AJ1327">
            <v>0</v>
          </cell>
          <cell r="AK1327">
            <v>83.25</v>
          </cell>
          <cell r="AL1327">
            <v>84.5</v>
          </cell>
          <cell r="AM1327">
            <v>88</v>
          </cell>
          <cell r="AN1327">
            <v>80</v>
          </cell>
          <cell r="AO1327" t="str">
            <v/>
          </cell>
          <cell r="AP1327">
            <v>0</v>
          </cell>
          <cell r="AQ1327">
            <v>85</v>
          </cell>
          <cell r="AR1327">
            <v>0</v>
          </cell>
          <cell r="AS1327">
            <v>78.5</v>
          </cell>
          <cell r="AT1327">
            <v>81</v>
          </cell>
          <cell r="AU1327" t="str">
            <v/>
          </cell>
          <cell r="AV1327">
            <v>0</v>
          </cell>
          <cell r="AW1327">
            <v>81.83</v>
          </cell>
          <cell r="AX1327">
            <v>84</v>
          </cell>
          <cell r="AY1327">
            <v>88</v>
          </cell>
          <cell r="AZ1327">
            <v>80</v>
          </cell>
          <cell r="BA1327" t="str">
            <v/>
          </cell>
          <cell r="BB1327">
            <v>0</v>
          </cell>
          <cell r="BC1327">
            <v>86.75</v>
          </cell>
          <cell r="BD1327">
            <v>84.5</v>
          </cell>
          <cell r="BE1327">
            <v>88</v>
          </cell>
          <cell r="BF1327">
            <v>82</v>
          </cell>
          <cell r="BG1327" t="str">
            <v/>
          </cell>
          <cell r="BH1327">
            <v>0</v>
          </cell>
          <cell r="BI1327">
            <v>84.33</v>
          </cell>
          <cell r="BJ1327">
            <v>80</v>
          </cell>
          <cell r="BK1327">
            <v>77.75</v>
          </cell>
          <cell r="BL1327">
            <v>78</v>
          </cell>
          <cell r="BM1327" t="str">
            <v/>
          </cell>
          <cell r="BN1327">
            <v>0</v>
          </cell>
          <cell r="BO1327">
            <v>81.13</v>
          </cell>
          <cell r="BP1327">
            <v>78.25</v>
          </cell>
          <cell r="BQ1327">
            <v>77.75</v>
          </cell>
          <cell r="BR1327">
            <v>85</v>
          </cell>
          <cell r="BS1327" t="str">
            <v/>
          </cell>
          <cell r="BT1327">
            <v>0</v>
          </cell>
          <cell r="BU1327">
            <v>86.5</v>
          </cell>
          <cell r="BV1327">
            <v>84.25</v>
          </cell>
          <cell r="BW1327">
            <v>88.5</v>
          </cell>
          <cell r="BX1327">
            <v>88</v>
          </cell>
          <cell r="BY1327" t="str">
            <v/>
          </cell>
          <cell r="BZ1327">
            <v>0</v>
          </cell>
          <cell r="CA1327">
            <v>86.78</v>
          </cell>
          <cell r="CB1327">
            <v>81.75</v>
          </cell>
          <cell r="CC1327">
            <v>81</v>
          </cell>
          <cell r="CD1327">
            <v>82</v>
          </cell>
          <cell r="CE1327" t="str">
            <v/>
          </cell>
          <cell r="CF1327">
            <v>0</v>
          </cell>
          <cell r="CG1327">
            <v>86.25</v>
          </cell>
          <cell r="CH1327">
            <v>76.25</v>
          </cell>
          <cell r="CI1327">
            <v>78</v>
          </cell>
          <cell r="CJ1327">
            <v>82</v>
          </cell>
          <cell r="CK1327" t="str">
            <v/>
          </cell>
          <cell r="CL1327">
            <v>0</v>
          </cell>
          <cell r="CM1327">
            <v>76.17</v>
          </cell>
          <cell r="CN1327">
            <v>83.5</v>
          </cell>
          <cell r="CO1327">
            <v>80</v>
          </cell>
          <cell r="CP1327">
            <v>78</v>
          </cell>
          <cell r="CQ1327" t="str">
            <v/>
          </cell>
          <cell r="CR1327">
            <v>0</v>
          </cell>
          <cell r="CS1327">
            <v>82.08</v>
          </cell>
          <cell r="CT1327">
            <v>89.75</v>
          </cell>
          <cell r="CU1327">
            <v>86.5</v>
          </cell>
          <cell r="CV1327">
            <v>83</v>
          </cell>
          <cell r="CW1327" t="str">
            <v/>
          </cell>
          <cell r="CX1327">
            <v>0</v>
          </cell>
          <cell r="CY1327">
            <v>82.44</v>
          </cell>
          <cell r="CZ1327">
            <v>83.75</v>
          </cell>
          <cell r="DA1327">
            <v>76.75</v>
          </cell>
          <cell r="DB1327">
            <v>83</v>
          </cell>
          <cell r="DC1327" t="str">
            <v/>
          </cell>
          <cell r="DD1327">
            <v>0</v>
          </cell>
          <cell r="DE1327">
            <v>91</v>
          </cell>
          <cell r="DF1327">
            <v>81</v>
          </cell>
          <cell r="DG1327">
            <v>81.75</v>
          </cell>
          <cell r="DH1327">
            <v>88</v>
          </cell>
          <cell r="DI1327" t="str">
            <v/>
          </cell>
          <cell r="DJ1327">
            <v>0</v>
          </cell>
          <cell r="DK1327">
            <v>0</v>
          </cell>
          <cell r="DL1327">
            <v>0</v>
          </cell>
          <cell r="DM1327">
            <v>0</v>
          </cell>
          <cell r="DN1327">
            <v>85</v>
          </cell>
          <cell r="DO1327" t="str">
            <v/>
          </cell>
          <cell r="DP1327">
            <v>0</v>
          </cell>
          <cell r="DQ1327">
            <v>89</v>
          </cell>
          <cell r="DR1327">
            <v>85.5</v>
          </cell>
          <cell r="DS1327">
            <v>91.5</v>
          </cell>
          <cell r="DT1327">
            <v>82</v>
          </cell>
          <cell r="DU1327" t="str">
            <v/>
          </cell>
          <cell r="DV1327">
            <v>0</v>
          </cell>
          <cell r="DW1327">
            <v>91</v>
          </cell>
          <cell r="DX1327">
            <v>86.75</v>
          </cell>
          <cell r="DY1327">
            <v>79.75</v>
          </cell>
          <cell r="DZ1327">
            <v>85</v>
          </cell>
          <cell r="EA1327" t="str">
            <v/>
          </cell>
          <cell r="EB1327">
            <v>0</v>
          </cell>
          <cell r="EC1327">
            <v>79.78</v>
          </cell>
          <cell r="ED1327">
            <v>78.25</v>
          </cell>
          <cell r="EE1327">
            <v>84.25</v>
          </cell>
          <cell r="EF1327">
            <v>77</v>
          </cell>
          <cell r="EG1327" t="str">
            <v/>
          </cell>
          <cell r="EH1327">
            <v>0</v>
          </cell>
          <cell r="EI1327">
            <v>78.5</v>
          </cell>
          <cell r="EJ1327">
            <v>74.75</v>
          </cell>
          <cell r="EK1327">
            <v>74.5</v>
          </cell>
          <cell r="EL1327">
            <v>76</v>
          </cell>
          <cell r="EM1327" t="str">
            <v/>
          </cell>
          <cell r="EN1327">
            <v>0</v>
          </cell>
          <cell r="EO1327">
            <v>78.5</v>
          </cell>
          <cell r="EP1327">
            <v>74.75</v>
          </cell>
          <cell r="EQ1327">
            <v>74.5</v>
          </cell>
          <cell r="ER1327">
            <v>76</v>
          </cell>
          <cell r="ES1327" t="str">
            <v/>
          </cell>
          <cell r="ET1327">
            <v>0</v>
          </cell>
          <cell r="EU1327">
            <v>78.5</v>
          </cell>
          <cell r="EV1327">
            <v>74.75</v>
          </cell>
          <cell r="EW1327">
            <v>74.5</v>
          </cell>
          <cell r="EX1327">
            <v>76</v>
          </cell>
          <cell r="EY1327" t="str">
            <v/>
          </cell>
          <cell r="EZ1327">
            <v>0</v>
          </cell>
          <cell r="FA1327">
            <v>79.33</v>
          </cell>
          <cell r="FB1327">
            <v>71.25</v>
          </cell>
          <cell r="FC1327">
            <v>79</v>
          </cell>
          <cell r="FD1327">
            <v>72</v>
          </cell>
          <cell r="FE1327" t="str">
            <v/>
          </cell>
          <cell r="FF1327">
            <v>0</v>
          </cell>
          <cell r="FG1327">
            <v>79.33</v>
          </cell>
          <cell r="FH1327">
            <v>71.25</v>
          </cell>
          <cell r="FI1327">
            <v>79</v>
          </cell>
          <cell r="FJ1327">
            <v>72</v>
          </cell>
          <cell r="FK1327" t="str">
            <v/>
          </cell>
          <cell r="FL1327">
            <v>0</v>
          </cell>
          <cell r="FM1327">
            <v>79.33</v>
          </cell>
          <cell r="FN1327">
            <v>71.25</v>
          </cell>
          <cell r="FO1327">
            <v>79</v>
          </cell>
          <cell r="FP1327">
            <v>72</v>
          </cell>
          <cell r="FQ1327" t="str">
            <v/>
          </cell>
          <cell r="FR1327">
            <v>0</v>
          </cell>
          <cell r="FS1327">
            <v>79.33</v>
          </cell>
          <cell r="FT1327">
            <v>71.25</v>
          </cell>
          <cell r="FU1327">
            <v>79</v>
          </cell>
          <cell r="FV1327">
            <v>72</v>
          </cell>
          <cell r="FW1327" t="str">
            <v/>
          </cell>
          <cell r="FX1327">
            <v>0</v>
          </cell>
          <cell r="FY1327">
            <v>79.33</v>
          </cell>
          <cell r="FZ1327">
            <v>71.25</v>
          </cell>
          <cell r="GA1327">
            <v>79</v>
          </cell>
          <cell r="GB1327">
            <v>72</v>
          </cell>
          <cell r="GC1327" t="str">
            <v/>
          </cell>
          <cell r="GD1327">
            <v>0</v>
          </cell>
          <cell r="GE1327">
            <v>79.33</v>
          </cell>
          <cell r="GF1327">
            <v>71.25</v>
          </cell>
          <cell r="GG1327">
            <v>79</v>
          </cell>
          <cell r="GH1327">
            <v>72</v>
          </cell>
          <cell r="GI1327" t="str">
            <v/>
          </cell>
          <cell r="GJ1327">
            <v>0</v>
          </cell>
          <cell r="GK1327">
            <v>79.33</v>
          </cell>
          <cell r="GL1327">
            <v>71.25</v>
          </cell>
          <cell r="GM1327">
            <v>79</v>
          </cell>
          <cell r="GN1327">
            <v>72</v>
          </cell>
          <cell r="GO1327" t="str">
            <v/>
          </cell>
          <cell r="GP1327">
            <v>0</v>
          </cell>
          <cell r="GQ1327">
            <v>79.33</v>
          </cell>
          <cell r="GR1327">
            <v>71.25</v>
          </cell>
          <cell r="GS1327">
            <v>79</v>
          </cell>
          <cell r="GT1327">
            <v>72</v>
          </cell>
          <cell r="GU1327" t="str">
            <v/>
          </cell>
          <cell r="GV1327">
            <v>0</v>
          </cell>
          <cell r="GW1327">
            <v>81.92</v>
          </cell>
          <cell r="GX1327">
            <v>78.75</v>
          </cell>
          <cell r="GY1327">
            <v>70</v>
          </cell>
          <cell r="GZ1327">
            <v>78</v>
          </cell>
          <cell r="HA1327" t="str">
            <v>EKO-L</v>
          </cell>
          <cell r="HB1327">
            <v>0</v>
          </cell>
          <cell r="HC1327">
            <v>83.83</v>
          </cell>
          <cell r="HD1327">
            <v>75.75</v>
          </cell>
          <cell r="HE1327">
            <v>77.5</v>
          </cell>
          <cell r="HF1327">
            <v>79</v>
          </cell>
          <cell r="HH1327">
            <v>0</v>
          </cell>
          <cell r="HM1327" t="str">
            <v/>
          </cell>
          <cell r="HN1327" t="str">
            <v/>
          </cell>
          <cell r="HS1327">
            <v>0</v>
          </cell>
          <cell r="HT1327" t="str">
            <v>PKN</v>
          </cell>
          <cell r="HU1327">
            <v>0</v>
          </cell>
          <cell r="HV1327" t="str">
            <v>IND</v>
          </cell>
          <cell r="HW1327">
            <v>0</v>
          </cell>
          <cell r="HX1327" t="str">
            <v>MAT-W</v>
          </cell>
          <cell r="HY1327">
            <v>0</v>
          </cell>
          <cell r="HZ1327" t="str">
            <v>SEJ-W</v>
          </cell>
          <cell r="IA1327">
            <v>0</v>
          </cell>
          <cell r="IB1327" t="str">
            <v>IGR-W</v>
          </cell>
          <cell r="IC1327">
            <v>0</v>
          </cell>
          <cell r="ID1327" t="str">
            <v>SBO</v>
          </cell>
          <cell r="IE1327">
            <v>0</v>
          </cell>
          <cell r="IF1327" t="str">
            <v>PJO</v>
          </cell>
          <cell r="IG1327">
            <v>0</v>
          </cell>
          <cell r="IH1327" t="str">
            <v>PRA</v>
          </cell>
          <cell r="II1327">
            <v>0</v>
          </cell>
          <cell r="IJ1327" t="str">
            <v>JAW</v>
          </cell>
          <cell r="IK1327">
            <v>0</v>
          </cell>
          <cell r="IL1327" t="str">
            <v>ARB</v>
          </cell>
          <cell r="IM1327">
            <v>0</v>
          </cell>
          <cell r="IN1327" t="str">
            <v>PKM</v>
          </cell>
          <cell r="IO1327">
            <v>0</v>
          </cell>
          <cell r="IP1327" t="str">
            <v>MAT-P</v>
          </cell>
          <cell r="IQ1327">
            <v>0</v>
          </cell>
          <cell r="IR1327" t="str">
            <v>BIO-P</v>
          </cell>
          <cell r="IS1327">
            <v>0</v>
          </cell>
          <cell r="IT1327" t="str">
            <v>FIS-P</v>
          </cell>
          <cell r="IU1327">
            <v>0</v>
          </cell>
          <cell r="IV1327" t="str">
            <v>KIM-P</v>
          </cell>
          <cell r="IW1327">
            <v>0</v>
          </cell>
          <cell r="IX1327" t="str">
            <v>EKO-L</v>
          </cell>
          <cell r="IY1327">
            <v>0</v>
          </cell>
          <cell r="JA1327">
            <v>0</v>
          </cell>
        </row>
        <row r="1328">
          <cell r="AB1328" t="str">
            <v/>
          </cell>
          <cell r="AC1328">
            <v>27</v>
          </cell>
          <cell r="AI1328" t="str">
            <v/>
          </cell>
          <cell r="AJ1328">
            <v>0</v>
          </cell>
          <cell r="AK1328">
            <v>83.25</v>
          </cell>
          <cell r="AL1328">
            <v>84.5</v>
          </cell>
          <cell r="AM1328">
            <v>88</v>
          </cell>
          <cell r="AN1328">
            <v>80</v>
          </cell>
          <cell r="AO1328" t="str">
            <v/>
          </cell>
          <cell r="AP1328">
            <v>0</v>
          </cell>
          <cell r="AQ1328">
            <v>85</v>
          </cell>
          <cell r="AR1328">
            <v>0</v>
          </cell>
          <cell r="AS1328">
            <v>78.5</v>
          </cell>
          <cell r="AT1328">
            <v>81</v>
          </cell>
          <cell r="AU1328" t="str">
            <v/>
          </cell>
          <cell r="AV1328">
            <v>0</v>
          </cell>
          <cell r="AW1328">
            <v>81.83</v>
          </cell>
          <cell r="AX1328">
            <v>84</v>
          </cell>
          <cell r="AY1328">
            <v>88</v>
          </cell>
          <cell r="AZ1328">
            <v>80</v>
          </cell>
          <cell r="BA1328" t="str">
            <v/>
          </cell>
          <cell r="BB1328">
            <v>0</v>
          </cell>
          <cell r="BC1328">
            <v>86.75</v>
          </cell>
          <cell r="BD1328">
            <v>84.5</v>
          </cell>
          <cell r="BE1328">
            <v>88</v>
          </cell>
          <cell r="BF1328">
            <v>82</v>
          </cell>
          <cell r="BG1328" t="str">
            <v/>
          </cell>
          <cell r="BH1328">
            <v>0</v>
          </cell>
          <cell r="BI1328">
            <v>84.33</v>
          </cell>
          <cell r="BJ1328">
            <v>80</v>
          </cell>
          <cell r="BK1328">
            <v>77.75</v>
          </cell>
          <cell r="BL1328">
            <v>78</v>
          </cell>
          <cell r="BM1328" t="str">
            <v/>
          </cell>
          <cell r="BN1328">
            <v>0</v>
          </cell>
          <cell r="BO1328">
            <v>81.13</v>
          </cell>
          <cell r="BP1328">
            <v>78.25</v>
          </cell>
          <cell r="BQ1328">
            <v>77.75</v>
          </cell>
          <cell r="BR1328">
            <v>85</v>
          </cell>
          <cell r="BS1328" t="str">
            <v/>
          </cell>
          <cell r="BT1328">
            <v>0</v>
          </cell>
          <cell r="BU1328">
            <v>86.5</v>
          </cell>
          <cell r="BV1328">
            <v>84.25</v>
          </cell>
          <cell r="BW1328">
            <v>88.5</v>
          </cell>
          <cell r="BX1328">
            <v>88</v>
          </cell>
          <cell r="BY1328" t="str">
            <v/>
          </cell>
          <cell r="BZ1328">
            <v>0</v>
          </cell>
          <cell r="CA1328">
            <v>86.78</v>
          </cell>
          <cell r="CB1328">
            <v>81.75</v>
          </cell>
          <cell r="CC1328">
            <v>81</v>
          </cell>
          <cell r="CD1328">
            <v>82</v>
          </cell>
          <cell r="CE1328" t="str">
            <v/>
          </cell>
          <cell r="CF1328">
            <v>0</v>
          </cell>
          <cell r="CG1328">
            <v>86.25</v>
          </cell>
          <cell r="CH1328">
            <v>76.25</v>
          </cell>
          <cell r="CI1328">
            <v>78</v>
          </cell>
          <cell r="CJ1328">
            <v>82</v>
          </cell>
          <cell r="CK1328" t="str">
            <v/>
          </cell>
          <cell r="CL1328">
            <v>0</v>
          </cell>
          <cell r="CM1328">
            <v>76.17</v>
          </cell>
          <cell r="CN1328">
            <v>83.5</v>
          </cell>
          <cell r="CO1328">
            <v>80</v>
          </cell>
          <cell r="CP1328">
            <v>78</v>
          </cell>
          <cell r="CQ1328" t="str">
            <v/>
          </cell>
          <cell r="CR1328">
            <v>0</v>
          </cell>
          <cell r="CS1328">
            <v>82.08</v>
          </cell>
          <cell r="CT1328">
            <v>89.75</v>
          </cell>
          <cell r="CU1328">
            <v>86.5</v>
          </cell>
          <cell r="CV1328">
            <v>83</v>
          </cell>
          <cell r="CW1328" t="str">
            <v/>
          </cell>
          <cell r="CX1328">
            <v>0</v>
          </cell>
          <cell r="CY1328">
            <v>82.44</v>
          </cell>
          <cell r="CZ1328">
            <v>83.75</v>
          </cell>
          <cell r="DA1328">
            <v>76.75</v>
          </cell>
          <cell r="DB1328">
            <v>83</v>
          </cell>
          <cell r="DC1328" t="str">
            <v/>
          </cell>
          <cell r="DD1328">
            <v>0</v>
          </cell>
          <cell r="DE1328">
            <v>91</v>
          </cell>
          <cell r="DF1328">
            <v>81</v>
          </cell>
          <cell r="DG1328">
            <v>81.75</v>
          </cell>
          <cell r="DH1328">
            <v>88</v>
          </cell>
          <cell r="DI1328" t="str">
            <v/>
          </cell>
          <cell r="DJ1328">
            <v>0</v>
          </cell>
          <cell r="DK1328">
            <v>0</v>
          </cell>
          <cell r="DL1328">
            <v>0</v>
          </cell>
          <cell r="DM1328">
            <v>0</v>
          </cell>
          <cell r="DN1328">
            <v>85</v>
          </cell>
          <cell r="DO1328" t="str">
            <v/>
          </cell>
          <cell r="DP1328">
            <v>0</v>
          </cell>
          <cell r="DQ1328">
            <v>89</v>
          </cell>
          <cell r="DR1328">
            <v>85.5</v>
          </cell>
          <cell r="DS1328">
            <v>91.5</v>
          </cell>
          <cell r="DT1328">
            <v>82</v>
          </cell>
          <cell r="DU1328" t="str">
            <v/>
          </cell>
          <cell r="DV1328">
            <v>0</v>
          </cell>
          <cell r="DW1328">
            <v>91</v>
          </cell>
          <cell r="DX1328">
            <v>86.75</v>
          </cell>
          <cell r="DY1328">
            <v>79.75</v>
          </cell>
          <cell r="DZ1328">
            <v>85</v>
          </cell>
          <cell r="EA1328" t="str">
            <v/>
          </cell>
          <cell r="EB1328">
            <v>0</v>
          </cell>
          <cell r="EC1328">
            <v>79.78</v>
          </cell>
          <cell r="ED1328">
            <v>78.25</v>
          </cell>
          <cell r="EE1328">
            <v>84.25</v>
          </cell>
          <cell r="EF1328">
            <v>77</v>
          </cell>
          <cell r="EG1328" t="str">
            <v/>
          </cell>
          <cell r="EH1328">
            <v>0</v>
          </cell>
          <cell r="EI1328">
            <v>78.5</v>
          </cell>
          <cell r="EJ1328">
            <v>74.75</v>
          </cell>
          <cell r="EK1328">
            <v>74.5</v>
          </cell>
          <cell r="EL1328">
            <v>76</v>
          </cell>
          <cell r="EM1328" t="str">
            <v/>
          </cell>
          <cell r="EN1328">
            <v>0</v>
          </cell>
          <cell r="EO1328">
            <v>78.5</v>
          </cell>
          <cell r="EP1328">
            <v>74.75</v>
          </cell>
          <cell r="EQ1328">
            <v>74.5</v>
          </cell>
          <cell r="ER1328">
            <v>76</v>
          </cell>
          <cell r="ES1328" t="str">
            <v/>
          </cell>
          <cell r="ET1328">
            <v>0</v>
          </cell>
          <cell r="EU1328">
            <v>78.5</v>
          </cell>
          <cell r="EV1328">
            <v>74.75</v>
          </cell>
          <cell r="EW1328">
            <v>74.5</v>
          </cell>
          <cell r="EX1328">
            <v>76</v>
          </cell>
          <cell r="EY1328" t="str">
            <v/>
          </cell>
          <cell r="EZ1328">
            <v>0</v>
          </cell>
          <cell r="FA1328">
            <v>79.33</v>
          </cell>
          <cell r="FB1328">
            <v>71.25</v>
          </cell>
          <cell r="FC1328">
            <v>79</v>
          </cell>
          <cell r="FD1328">
            <v>72</v>
          </cell>
          <cell r="FE1328" t="str">
            <v/>
          </cell>
          <cell r="FF1328">
            <v>0</v>
          </cell>
          <cell r="FG1328">
            <v>79.33</v>
          </cell>
          <cell r="FH1328">
            <v>71.25</v>
          </cell>
          <cell r="FI1328">
            <v>79</v>
          </cell>
          <cell r="FJ1328">
            <v>72</v>
          </cell>
          <cell r="FK1328" t="str">
            <v/>
          </cell>
          <cell r="FL1328">
            <v>0</v>
          </cell>
          <cell r="FM1328">
            <v>79.33</v>
          </cell>
          <cell r="FN1328">
            <v>71.25</v>
          </cell>
          <cell r="FO1328">
            <v>79</v>
          </cell>
          <cell r="FP1328">
            <v>72</v>
          </cell>
          <cell r="FQ1328" t="str">
            <v/>
          </cell>
          <cell r="FR1328">
            <v>0</v>
          </cell>
          <cell r="FS1328">
            <v>79.33</v>
          </cell>
          <cell r="FT1328">
            <v>71.25</v>
          </cell>
          <cell r="FU1328">
            <v>79</v>
          </cell>
          <cell r="FV1328">
            <v>72</v>
          </cell>
          <cell r="FW1328" t="str">
            <v/>
          </cell>
          <cell r="FX1328">
            <v>0</v>
          </cell>
          <cell r="FY1328">
            <v>79.33</v>
          </cell>
          <cell r="FZ1328">
            <v>71.25</v>
          </cell>
          <cell r="GA1328">
            <v>79</v>
          </cell>
          <cell r="GB1328">
            <v>72</v>
          </cell>
          <cell r="GC1328" t="str">
            <v/>
          </cell>
          <cell r="GD1328">
            <v>0</v>
          </cell>
          <cell r="GE1328">
            <v>79.33</v>
          </cell>
          <cell r="GF1328">
            <v>71.25</v>
          </cell>
          <cell r="GG1328">
            <v>79</v>
          </cell>
          <cell r="GH1328">
            <v>72</v>
          </cell>
          <cell r="GI1328" t="str">
            <v/>
          </cell>
          <cell r="GJ1328">
            <v>0</v>
          </cell>
          <cell r="GK1328">
            <v>79.33</v>
          </cell>
          <cell r="GL1328">
            <v>71.25</v>
          </cell>
          <cell r="GM1328">
            <v>79</v>
          </cell>
          <cell r="GN1328">
            <v>72</v>
          </cell>
          <cell r="GO1328" t="str">
            <v/>
          </cell>
          <cell r="GP1328">
            <v>0</v>
          </cell>
          <cell r="GQ1328">
            <v>79.33</v>
          </cell>
          <cell r="GR1328">
            <v>71.25</v>
          </cell>
          <cell r="GS1328">
            <v>79</v>
          </cell>
          <cell r="GT1328">
            <v>72</v>
          </cell>
          <cell r="GU1328" t="str">
            <v/>
          </cell>
          <cell r="GV1328">
            <v>0</v>
          </cell>
          <cell r="GW1328">
            <v>81.92</v>
          </cell>
          <cell r="GX1328">
            <v>78.75</v>
          </cell>
          <cell r="GY1328">
            <v>70</v>
          </cell>
          <cell r="GZ1328">
            <v>78</v>
          </cell>
          <cell r="HA1328" t="str">
            <v>EKO-L</v>
          </cell>
          <cell r="HB1328">
            <v>0</v>
          </cell>
          <cell r="HC1328">
            <v>83.83</v>
          </cell>
          <cell r="HD1328">
            <v>75.75</v>
          </cell>
          <cell r="HE1328">
            <v>77.5</v>
          </cell>
          <cell r="HF1328">
            <v>79</v>
          </cell>
          <cell r="HH1328">
            <v>0</v>
          </cell>
          <cell r="HM1328" t="str">
            <v/>
          </cell>
          <cell r="HN1328" t="str">
            <v/>
          </cell>
          <cell r="HS1328">
            <v>0</v>
          </cell>
          <cell r="HT1328" t="str">
            <v>PKN</v>
          </cell>
          <cell r="HU1328">
            <v>0</v>
          </cell>
          <cell r="HV1328" t="str">
            <v>IND</v>
          </cell>
          <cell r="HW1328">
            <v>0</v>
          </cell>
          <cell r="HX1328" t="str">
            <v>MAT-W</v>
          </cell>
          <cell r="HY1328">
            <v>0</v>
          </cell>
          <cell r="HZ1328" t="str">
            <v>SEJ-W</v>
          </cell>
          <cell r="IA1328">
            <v>0</v>
          </cell>
          <cell r="IB1328" t="str">
            <v>IGR-W</v>
          </cell>
          <cell r="IC1328">
            <v>0</v>
          </cell>
          <cell r="ID1328" t="str">
            <v>SBO</v>
          </cell>
          <cell r="IE1328">
            <v>0</v>
          </cell>
          <cell r="IF1328" t="str">
            <v>PJO</v>
          </cell>
          <cell r="IG1328">
            <v>0</v>
          </cell>
          <cell r="IH1328" t="str">
            <v>PRA</v>
          </cell>
          <cell r="II1328">
            <v>0</v>
          </cell>
          <cell r="IJ1328" t="str">
            <v>JAW</v>
          </cell>
          <cell r="IK1328">
            <v>0</v>
          </cell>
          <cell r="IL1328" t="str">
            <v>ARB</v>
          </cell>
          <cell r="IM1328">
            <v>0</v>
          </cell>
          <cell r="IN1328" t="str">
            <v>PKM</v>
          </cell>
          <cell r="IO1328">
            <v>0</v>
          </cell>
          <cell r="IP1328" t="str">
            <v>MAT-P</v>
          </cell>
          <cell r="IQ1328">
            <v>0</v>
          </cell>
          <cell r="IR1328" t="str">
            <v>BIO-P</v>
          </cell>
          <cell r="IS1328">
            <v>0</v>
          </cell>
          <cell r="IT1328" t="str">
            <v>FIS-P</v>
          </cell>
          <cell r="IU1328">
            <v>0</v>
          </cell>
          <cell r="IV1328" t="str">
            <v>KIM-P</v>
          </cell>
          <cell r="IW1328">
            <v>0</v>
          </cell>
          <cell r="IX1328" t="str">
            <v>EKO-L</v>
          </cell>
          <cell r="IY1328">
            <v>0</v>
          </cell>
          <cell r="JA1328">
            <v>0</v>
          </cell>
        </row>
        <row r="1329">
          <cell r="AB1329" t="str">
            <v/>
          </cell>
          <cell r="AC1329">
            <v>28</v>
          </cell>
          <cell r="AI1329" t="str">
            <v/>
          </cell>
          <cell r="AJ1329">
            <v>0</v>
          </cell>
          <cell r="AK1329">
            <v>83.25</v>
          </cell>
          <cell r="AL1329">
            <v>84.5</v>
          </cell>
          <cell r="AM1329">
            <v>88</v>
          </cell>
          <cell r="AN1329">
            <v>80</v>
          </cell>
          <cell r="AO1329" t="str">
            <v/>
          </cell>
          <cell r="AP1329">
            <v>0</v>
          </cell>
          <cell r="AQ1329">
            <v>85</v>
          </cell>
          <cell r="AR1329">
            <v>0</v>
          </cell>
          <cell r="AS1329">
            <v>78.5</v>
          </cell>
          <cell r="AT1329">
            <v>81</v>
          </cell>
          <cell r="AU1329" t="str">
            <v/>
          </cell>
          <cell r="AV1329">
            <v>0</v>
          </cell>
          <cell r="AW1329">
            <v>81.83</v>
          </cell>
          <cell r="AX1329">
            <v>84</v>
          </cell>
          <cell r="AY1329">
            <v>88</v>
          </cell>
          <cell r="AZ1329">
            <v>80</v>
          </cell>
          <cell r="BA1329" t="str">
            <v/>
          </cell>
          <cell r="BB1329">
            <v>0</v>
          </cell>
          <cell r="BC1329">
            <v>86.75</v>
          </cell>
          <cell r="BD1329">
            <v>84.5</v>
          </cell>
          <cell r="BE1329">
            <v>88</v>
          </cell>
          <cell r="BF1329">
            <v>82</v>
          </cell>
          <cell r="BG1329" t="str">
            <v/>
          </cell>
          <cell r="BH1329">
            <v>0</v>
          </cell>
          <cell r="BI1329">
            <v>84.33</v>
          </cell>
          <cell r="BJ1329">
            <v>80</v>
          </cell>
          <cell r="BK1329">
            <v>77.75</v>
          </cell>
          <cell r="BL1329">
            <v>78</v>
          </cell>
          <cell r="BM1329" t="str">
            <v/>
          </cell>
          <cell r="BN1329">
            <v>0</v>
          </cell>
          <cell r="BO1329">
            <v>81.13</v>
          </cell>
          <cell r="BP1329">
            <v>78.25</v>
          </cell>
          <cell r="BQ1329">
            <v>77.75</v>
          </cell>
          <cell r="BR1329">
            <v>85</v>
          </cell>
          <cell r="BS1329" t="str">
            <v/>
          </cell>
          <cell r="BT1329">
            <v>0</v>
          </cell>
          <cell r="BU1329">
            <v>86.5</v>
          </cell>
          <cell r="BV1329">
            <v>84.25</v>
          </cell>
          <cell r="BW1329">
            <v>88.5</v>
          </cell>
          <cell r="BX1329">
            <v>88</v>
          </cell>
          <cell r="BY1329" t="str">
            <v/>
          </cell>
          <cell r="BZ1329">
            <v>0</v>
          </cell>
          <cell r="CA1329">
            <v>86.78</v>
          </cell>
          <cell r="CB1329">
            <v>81.75</v>
          </cell>
          <cell r="CC1329">
            <v>81</v>
          </cell>
          <cell r="CD1329">
            <v>82</v>
          </cell>
          <cell r="CE1329" t="str">
            <v/>
          </cell>
          <cell r="CF1329">
            <v>0</v>
          </cell>
          <cell r="CG1329">
            <v>86.25</v>
          </cell>
          <cell r="CH1329">
            <v>76.25</v>
          </cell>
          <cell r="CI1329">
            <v>78</v>
          </cell>
          <cell r="CJ1329">
            <v>82</v>
          </cell>
          <cell r="CK1329" t="str">
            <v/>
          </cell>
          <cell r="CL1329">
            <v>0</v>
          </cell>
          <cell r="CM1329">
            <v>76.17</v>
          </cell>
          <cell r="CN1329">
            <v>83.5</v>
          </cell>
          <cell r="CO1329">
            <v>80</v>
          </cell>
          <cell r="CP1329">
            <v>78</v>
          </cell>
          <cell r="CQ1329" t="str">
            <v/>
          </cell>
          <cell r="CR1329">
            <v>0</v>
          </cell>
          <cell r="CS1329">
            <v>82.08</v>
          </cell>
          <cell r="CT1329">
            <v>89.75</v>
          </cell>
          <cell r="CU1329">
            <v>86.5</v>
          </cell>
          <cell r="CV1329">
            <v>83</v>
          </cell>
          <cell r="CW1329" t="str">
            <v/>
          </cell>
          <cell r="CX1329">
            <v>0</v>
          </cell>
          <cell r="CY1329">
            <v>82.44</v>
          </cell>
          <cell r="CZ1329">
            <v>83.75</v>
          </cell>
          <cell r="DA1329">
            <v>76.75</v>
          </cell>
          <cell r="DB1329">
            <v>83</v>
          </cell>
          <cell r="DC1329" t="str">
            <v/>
          </cell>
          <cell r="DD1329">
            <v>0</v>
          </cell>
          <cell r="DE1329">
            <v>91</v>
          </cell>
          <cell r="DF1329">
            <v>81</v>
          </cell>
          <cell r="DG1329">
            <v>81.75</v>
          </cell>
          <cell r="DH1329">
            <v>88</v>
          </cell>
          <cell r="DI1329" t="str">
            <v/>
          </cell>
          <cell r="DJ1329">
            <v>0</v>
          </cell>
          <cell r="DK1329">
            <v>0</v>
          </cell>
          <cell r="DL1329">
            <v>0</v>
          </cell>
          <cell r="DM1329">
            <v>0</v>
          </cell>
          <cell r="DN1329">
            <v>85</v>
          </cell>
          <cell r="DO1329" t="str">
            <v/>
          </cell>
          <cell r="DP1329">
            <v>0</v>
          </cell>
          <cell r="DQ1329">
            <v>89</v>
          </cell>
          <cell r="DR1329">
            <v>85.5</v>
          </cell>
          <cell r="DS1329">
            <v>91.5</v>
          </cell>
          <cell r="DT1329">
            <v>82</v>
          </cell>
          <cell r="DU1329" t="str">
            <v/>
          </cell>
          <cell r="DV1329">
            <v>0</v>
          </cell>
          <cell r="DW1329">
            <v>91</v>
          </cell>
          <cell r="DX1329">
            <v>86.75</v>
          </cell>
          <cell r="DY1329">
            <v>79.75</v>
          </cell>
          <cell r="DZ1329">
            <v>85</v>
          </cell>
          <cell r="EA1329" t="str">
            <v/>
          </cell>
          <cell r="EB1329">
            <v>0</v>
          </cell>
          <cell r="EC1329">
            <v>79.78</v>
          </cell>
          <cell r="ED1329">
            <v>78.25</v>
          </cell>
          <cell r="EE1329">
            <v>84.25</v>
          </cell>
          <cell r="EF1329">
            <v>77</v>
          </cell>
          <cell r="EG1329" t="str">
            <v/>
          </cell>
          <cell r="EH1329">
            <v>0</v>
          </cell>
          <cell r="EI1329">
            <v>78.5</v>
          </cell>
          <cell r="EJ1329">
            <v>74.75</v>
          </cell>
          <cell r="EK1329">
            <v>74.5</v>
          </cell>
          <cell r="EL1329">
            <v>76</v>
          </cell>
          <cell r="EM1329" t="str">
            <v/>
          </cell>
          <cell r="EN1329">
            <v>0</v>
          </cell>
          <cell r="EO1329">
            <v>78.5</v>
          </cell>
          <cell r="EP1329">
            <v>74.75</v>
          </cell>
          <cell r="EQ1329">
            <v>74.5</v>
          </cell>
          <cell r="ER1329">
            <v>76</v>
          </cell>
          <cell r="ES1329" t="str">
            <v/>
          </cell>
          <cell r="ET1329">
            <v>0</v>
          </cell>
          <cell r="EU1329">
            <v>78.5</v>
          </cell>
          <cell r="EV1329">
            <v>74.75</v>
          </cell>
          <cell r="EW1329">
            <v>74.5</v>
          </cell>
          <cell r="EX1329">
            <v>76</v>
          </cell>
          <cell r="EY1329" t="str">
            <v/>
          </cell>
          <cell r="EZ1329">
            <v>0</v>
          </cell>
          <cell r="FA1329">
            <v>79.33</v>
          </cell>
          <cell r="FB1329">
            <v>71.25</v>
          </cell>
          <cell r="FC1329">
            <v>79</v>
          </cell>
          <cell r="FD1329">
            <v>72</v>
          </cell>
          <cell r="FE1329" t="str">
            <v/>
          </cell>
          <cell r="FF1329">
            <v>0</v>
          </cell>
          <cell r="FG1329">
            <v>79.33</v>
          </cell>
          <cell r="FH1329">
            <v>71.25</v>
          </cell>
          <cell r="FI1329">
            <v>79</v>
          </cell>
          <cell r="FJ1329">
            <v>72</v>
          </cell>
          <cell r="FK1329" t="str">
            <v/>
          </cell>
          <cell r="FL1329">
            <v>0</v>
          </cell>
          <cell r="FM1329">
            <v>79.33</v>
          </cell>
          <cell r="FN1329">
            <v>71.25</v>
          </cell>
          <cell r="FO1329">
            <v>79</v>
          </cell>
          <cell r="FP1329">
            <v>72</v>
          </cell>
          <cell r="FQ1329" t="str">
            <v/>
          </cell>
          <cell r="FR1329">
            <v>0</v>
          </cell>
          <cell r="FS1329">
            <v>79.33</v>
          </cell>
          <cell r="FT1329">
            <v>71.25</v>
          </cell>
          <cell r="FU1329">
            <v>79</v>
          </cell>
          <cell r="FV1329">
            <v>72</v>
          </cell>
          <cell r="FW1329" t="str">
            <v/>
          </cell>
          <cell r="FX1329">
            <v>0</v>
          </cell>
          <cell r="FY1329">
            <v>79.33</v>
          </cell>
          <cell r="FZ1329">
            <v>71.25</v>
          </cell>
          <cell r="GA1329">
            <v>79</v>
          </cell>
          <cell r="GB1329">
            <v>72</v>
          </cell>
          <cell r="GC1329" t="str">
            <v/>
          </cell>
          <cell r="GD1329">
            <v>0</v>
          </cell>
          <cell r="GE1329">
            <v>79.33</v>
          </cell>
          <cell r="GF1329">
            <v>71.25</v>
          </cell>
          <cell r="GG1329">
            <v>79</v>
          </cell>
          <cell r="GH1329">
            <v>72</v>
          </cell>
          <cell r="GI1329" t="str">
            <v/>
          </cell>
          <cell r="GJ1329">
            <v>0</v>
          </cell>
          <cell r="GK1329">
            <v>79.33</v>
          </cell>
          <cell r="GL1329">
            <v>71.25</v>
          </cell>
          <cell r="GM1329">
            <v>79</v>
          </cell>
          <cell r="GN1329">
            <v>72</v>
          </cell>
          <cell r="GO1329" t="str">
            <v/>
          </cell>
          <cell r="GP1329">
            <v>0</v>
          </cell>
          <cell r="GQ1329">
            <v>79.33</v>
          </cell>
          <cell r="GR1329">
            <v>71.25</v>
          </cell>
          <cell r="GS1329">
            <v>79</v>
          </cell>
          <cell r="GT1329">
            <v>72</v>
          </cell>
          <cell r="GU1329" t="str">
            <v/>
          </cell>
          <cell r="GV1329">
            <v>0</v>
          </cell>
          <cell r="GW1329">
            <v>81.92</v>
          </cell>
          <cell r="GX1329">
            <v>78.75</v>
          </cell>
          <cell r="GY1329">
            <v>70</v>
          </cell>
          <cell r="GZ1329">
            <v>78</v>
          </cell>
          <cell r="HA1329" t="str">
            <v>EKO-L</v>
          </cell>
          <cell r="HB1329">
            <v>0</v>
          </cell>
          <cell r="HC1329">
            <v>83.83</v>
          </cell>
          <cell r="HD1329">
            <v>75.75</v>
          </cell>
          <cell r="HE1329">
            <v>77.5</v>
          </cell>
          <cell r="HF1329">
            <v>79</v>
          </cell>
          <cell r="HH1329">
            <v>0</v>
          </cell>
          <cell r="HM1329" t="str">
            <v/>
          </cell>
          <cell r="HN1329" t="str">
            <v/>
          </cell>
          <cell r="HS1329">
            <v>0</v>
          </cell>
          <cell r="HT1329" t="str">
            <v>PKN</v>
          </cell>
          <cell r="HU1329">
            <v>0</v>
          </cell>
          <cell r="HV1329" t="str">
            <v>IND</v>
          </cell>
          <cell r="HW1329">
            <v>0</v>
          </cell>
          <cell r="HX1329" t="str">
            <v>MAT-W</v>
          </cell>
          <cell r="HY1329">
            <v>0</v>
          </cell>
          <cell r="HZ1329" t="str">
            <v>SEJ-W</v>
          </cell>
          <cell r="IA1329">
            <v>0</v>
          </cell>
          <cell r="IB1329" t="str">
            <v>IGR-W</v>
          </cell>
          <cell r="IC1329">
            <v>0</v>
          </cell>
          <cell r="ID1329" t="str">
            <v>SBO</v>
          </cell>
          <cell r="IE1329">
            <v>0</v>
          </cell>
          <cell r="IF1329" t="str">
            <v>PJO</v>
          </cell>
          <cell r="IG1329">
            <v>0</v>
          </cell>
          <cell r="IH1329" t="str">
            <v>PRA</v>
          </cell>
          <cell r="II1329">
            <v>0</v>
          </cell>
          <cell r="IJ1329" t="str">
            <v>JAW</v>
          </cell>
          <cell r="IK1329">
            <v>0</v>
          </cell>
          <cell r="IL1329" t="str">
            <v>ARB</v>
          </cell>
          <cell r="IM1329">
            <v>0</v>
          </cell>
          <cell r="IN1329" t="str">
            <v>PKM</v>
          </cell>
          <cell r="IO1329">
            <v>0</v>
          </cell>
          <cell r="IP1329" t="str">
            <v>MAT-P</v>
          </cell>
          <cell r="IQ1329">
            <v>0</v>
          </cell>
          <cell r="IR1329" t="str">
            <v>BIO-P</v>
          </cell>
          <cell r="IS1329">
            <v>0</v>
          </cell>
          <cell r="IT1329" t="str">
            <v>FIS-P</v>
          </cell>
          <cell r="IU1329">
            <v>0</v>
          </cell>
          <cell r="IV1329" t="str">
            <v>KIM-P</v>
          </cell>
          <cell r="IW1329">
            <v>0</v>
          </cell>
          <cell r="IX1329" t="str">
            <v>EKO-L</v>
          </cell>
          <cell r="IY1329">
            <v>0</v>
          </cell>
          <cell r="JA1329">
            <v>0</v>
          </cell>
        </row>
        <row r="1330">
          <cell r="AB1330" t="str">
            <v/>
          </cell>
          <cell r="AC1330">
            <v>29</v>
          </cell>
          <cell r="AI1330" t="str">
            <v/>
          </cell>
          <cell r="AJ1330">
            <v>0</v>
          </cell>
          <cell r="AK1330">
            <v>83.25</v>
          </cell>
          <cell r="AL1330">
            <v>84.5</v>
          </cell>
          <cell r="AM1330">
            <v>88</v>
          </cell>
          <cell r="AN1330">
            <v>80</v>
          </cell>
          <cell r="AO1330" t="str">
            <v/>
          </cell>
          <cell r="AP1330">
            <v>0</v>
          </cell>
          <cell r="AQ1330">
            <v>85</v>
          </cell>
          <cell r="AR1330">
            <v>0</v>
          </cell>
          <cell r="AS1330">
            <v>78.5</v>
          </cell>
          <cell r="AT1330">
            <v>81</v>
          </cell>
          <cell r="AU1330" t="str">
            <v/>
          </cell>
          <cell r="AV1330">
            <v>0</v>
          </cell>
          <cell r="AW1330">
            <v>81.83</v>
          </cell>
          <cell r="AX1330">
            <v>84</v>
          </cell>
          <cell r="AY1330">
            <v>88</v>
          </cell>
          <cell r="AZ1330">
            <v>80</v>
          </cell>
          <cell r="BA1330" t="str">
            <v/>
          </cell>
          <cell r="BB1330">
            <v>0</v>
          </cell>
          <cell r="BC1330">
            <v>86.75</v>
          </cell>
          <cell r="BD1330">
            <v>84.5</v>
          </cell>
          <cell r="BE1330">
            <v>88</v>
          </cell>
          <cell r="BF1330">
            <v>82</v>
          </cell>
          <cell r="BG1330" t="str">
            <v/>
          </cell>
          <cell r="BH1330">
            <v>0</v>
          </cell>
          <cell r="BI1330">
            <v>84.33</v>
          </cell>
          <cell r="BJ1330">
            <v>80</v>
          </cell>
          <cell r="BK1330">
            <v>77.75</v>
          </cell>
          <cell r="BL1330">
            <v>78</v>
          </cell>
          <cell r="BM1330" t="str">
            <v/>
          </cell>
          <cell r="BN1330">
            <v>0</v>
          </cell>
          <cell r="BO1330">
            <v>81.13</v>
          </cell>
          <cell r="BP1330">
            <v>78.25</v>
          </cell>
          <cell r="BQ1330">
            <v>77.75</v>
          </cell>
          <cell r="BR1330">
            <v>85</v>
          </cell>
          <cell r="BS1330" t="str">
            <v/>
          </cell>
          <cell r="BT1330">
            <v>0</v>
          </cell>
          <cell r="BU1330">
            <v>86.5</v>
          </cell>
          <cell r="BV1330">
            <v>84.25</v>
          </cell>
          <cell r="BW1330">
            <v>88.5</v>
          </cell>
          <cell r="BX1330">
            <v>88</v>
          </cell>
          <cell r="BY1330" t="str">
            <v/>
          </cell>
          <cell r="BZ1330">
            <v>0</v>
          </cell>
          <cell r="CA1330">
            <v>86.78</v>
          </cell>
          <cell r="CB1330">
            <v>81.75</v>
          </cell>
          <cell r="CC1330">
            <v>81</v>
          </cell>
          <cell r="CD1330">
            <v>82</v>
          </cell>
          <cell r="CE1330" t="str">
            <v/>
          </cell>
          <cell r="CF1330">
            <v>0</v>
          </cell>
          <cell r="CG1330">
            <v>86.25</v>
          </cell>
          <cell r="CH1330">
            <v>76.25</v>
          </cell>
          <cell r="CI1330">
            <v>78</v>
          </cell>
          <cell r="CJ1330">
            <v>82</v>
          </cell>
          <cell r="CK1330" t="str">
            <v/>
          </cell>
          <cell r="CL1330">
            <v>0</v>
          </cell>
          <cell r="CM1330">
            <v>76.17</v>
          </cell>
          <cell r="CN1330">
            <v>83.5</v>
          </cell>
          <cell r="CO1330">
            <v>80</v>
          </cell>
          <cell r="CP1330">
            <v>78</v>
          </cell>
          <cell r="CQ1330" t="str">
            <v/>
          </cell>
          <cell r="CR1330">
            <v>0</v>
          </cell>
          <cell r="CS1330">
            <v>82.08</v>
          </cell>
          <cell r="CT1330">
            <v>89.75</v>
          </cell>
          <cell r="CU1330">
            <v>86.5</v>
          </cell>
          <cell r="CV1330">
            <v>83</v>
          </cell>
          <cell r="CW1330" t="str">
            <v/>
          </cell>
          <cell r="CX1330">
            <v>0</v>
          </cell>
          <cell r="CY1330">
            <v>82.44</v>
          </cell>
          <cell r="CZ1330">
            <v>83.75</v>
          </cell>
          <cell r="DA1330">
            <v>76.75</v>
          </cell>
          <cell r="DB1330">
            <v>83</v>
          </cell>
          <cell r="DC1330" t="str">
            <v/>
          </cell>
          <cell r="DD1330">
            <v>0</v>
          </cell>
          <cell r="DE1330">
            <v>91</v>
          </cell>
          <cell r="DF1330">
            <v>81</v>
          </cell>
          <cell r="DG1330">
            <v>81.75</v>
          </cell>
          <cell r="DH1330">
            <v>88</v>
          </cell>
          <cell r="DI1330" t="str">
            <v/>
          </cell>
          <cell r="DJ1330">
            <v>0</v>
          </cell>
          <cell r="DK1330">
            <v>0</v>
          </cell>
          <cell r="DL1330">
            <v>0</v>
          </cell>
          <cell r="DM1330">
            <v>0</v>
          </cell>
          <cell r="DN1330">
            <v>85</v>
          </cell>
          <cell r="DO1330" t="str">
            <v/>
          </cell>
          <cell r="DP1330">
            <v>0</v>
          </cell>
          <cell r="DQ1330">
            <v>89</v>
          </cell>
          <cell r="DR1330">
            <v>85.5</v>
          </cell>
          <cell r="DS1330">
            <v>91.5</v>
          </cell>
          <cell r="DT1330">
            <v>82</v>
          </cell>
          <cell r="DU1330" t="str">
            <v/>
          </cell>
          <cell r="DV1330">
            <v>0</v>
          </cell>
          <cell r="DW1330">
            <v>91</v>
          </cell>
          <cell r="DX1330">
            <v>86.75</v>
          </cell>
          <cell r="DY1330">
            <v>79.75</v>
          </cell>
          <cell r="DZ1330">
            <v>85</v>
          </cell>
          <cell r="EA1330" t="str">
            <v/>
          </cell>
          <cell r="EB1330">
            <v>0</v>
          </cell>
          <cell r="EC1330">
            <v>79.78</v>
          </cell>
          <cell r="ED1330">
            <v>78.25</v>
          </cell>
          <cell r="EE1330">
            <v>84.25</v>
          </cell>
          <cell r="EF1330">
            <v>77</v>
          </cell>
          <cell r="EG1330" t="str">
            <v/>
          </cell>
          <cell r="EH1330">
            <v>0</v>
          </cell>
          <cell r="EI1330">
            <v>78.5</v>
          </cell>
          <cell r="EJ1330">
            <v>74.75</v>
          </cell>
          <cell r="EK1330">
            <v>74.5</v>
          </cell>
          <cell r="EL1330">
            <v>76</v>
          </cell>
          <cell r="EM1330" t="str">
            <v/>
          </cell>
          <cell r="EN1330">
            <v>0</v>
          </cell>
          <cell r="EO1330">
            <v>78.5</v>
          </cell>
          <cell r="EP1330">
            <v>74.75</v>
          </cell>
          <cell r="EQ1330">
            <v>74.5</v>
          </cell>
          <cell r="ER1330">
            <v>76</v>
          </cell>
          <cell r="ES1330" t="str">
            <v/>
          </cell>
          <cell r="ET1330">
            <v>0</v>
          </cell>
          <cell r="EU1330">
            <v>78.5</v>
          </cell>
          <cell r="EV1330">
            <v>74.75</v>
          </cell>
          <cell r="EW1330">
            <v>74.5</v>
          </cell>
          <cell r="EX1330">
            <v>76</v>
          </cell>
          <cell r="EY1330" t="str">
            <v/>
          </cell>
          <cell r="EZ1330">
            <v>0</v>
          </cell>
          <cell r="FA1330">
            <v>79.33</v>
          </cell>
          <cell r="FB1330">
            <v>71.25</v>
          </cell>
          <cell r="FC1330">
            <v>79</v>
          </cell>
          <cell r="FD1330">
            <v>72</v>
          </cell>
          <cell r="FE1330" t="str">
            <v/>
          </cell>
          <cell r="FF1330">
            <v>0</v>
          </cell>
          <cell r="FG1330">
            <v>79.33</v>
          </cell>
          <cell r="FH1330">
            <v>71.25</v>
          </cell>
          <cell r="FI1330">
            <v>79</v>
          </cell>
          <cell r="FJ1330">
            <v>72</v>
          </cell>
          <cell r="FK1330" t="str">
            <v/>
          </cell>
          <cell r="FL1330">
            <v>0</v>
          </cell>
          <cell r="FM1330">
            <v>79.33</v>
          </cell>
          <cell r="FN1330">
            <v>71.25</v>
          </cell>
          <cell r="FO1330">
            <v>79</v>
          </cell>
          <cell r="FP1330">
            <v>72</v>
          </cell>
          <cell r="FQ1330" t="str">
            <v/>
          </cell>
          <cell r="FR1330">
            <v>0</v>
          </cell>
          <cell r="FS1330">
            <v>79.33</v>
          </cell>
          <cell r="FT1330">
            <v>71.25</v>
          </cell>
          <cell r="FU1330">
            <v>79</v>
          </cell>
          <cell r="FV1330">
            <v>72</v>
          </cell>
          <cell r="FW1330" t="str">
            <v/>
          </cell>
          <cell r="FX1330">
            <v>0</v>
          </cell>
          <cell r="FY1330">
            <v>79.33</v>
          </cell>
          <cell r="FZ1330">
            <v>71.25</v>
          </cell>
          <cell r="GA1330">
            <v>79</v>
          </cell>
          <cell r="GB1330">
            <v>72</v>
          </cell>
          <cell r="GC1330" t="str">
            <v/>
          </cell>
          <cell r="GD1330">
            <v>0</v>
          </cell>
          <cell r="GE1330">
            <v>79.33</v>
          </cell>
          <cell r="GF1330">
            <v>71.25</v>
          </cell>
          <cell r="GG1330">
            <v>79</v>
          </cell>
          <cell r="GH1330">
            <v>72</v>
          </cell>
          <cell r="GI1330" t="str">
            <v/>
          </cell>
          <cell r="GJ1330">
            <v>0</v>
          </cell>
          <cell r="GK1330">
            <v>79.33</v>
          </cell>
          <cell r="GL1330">
            <v>71.25</v>
          </cell>
          <cell r="GM1330">
            <v>79</v>
          </cell>
          <cell r="GN1330">
            <v>72</v>
          </cell>
          <cell r="GO1330" t="str">
            <v/>
          </cell>
          <cell r="GP1330">
            <v>0</v>
          </cell>
          <cell r="GQ1330">
            <v>79.33</v>
          </cell>
          <cell r="GR1330">
            <v>71.25</v>
          </cell>
          <cell r="GS1330">
            <v>79</v>
          </cell>
          <cell r="GT1330">
            <v>72</v>
          </cell>
          <cell r="GU1330" t="str">
            <v/>
          </cell>
          <cell r="GV1330">
            <v>0</v>
          </cell>
          <cell r="GW1330">
            <v>81.92</v>
          </cell>
          <cell r="GX1330">
            <v>78.75</v>
          </cell>
          <cell r="GY1330">
            <v>70</v>
          </cell>
          <cell r="GZ1330">
            <v>78</v>
          </cell>
          <cell r="HA1330" t="str">
            <v>EKO-L</v>
          </cell>
          <cell r="HB1330">
            <v>0</v>
          </cell>
          <cell r="HC1330">
            <v>83.83</v>
          </cell>
          <cell r="HD1330">
            <v>75.75</v>
          </cell>
          <cell r="HE1330">
            <v>77.5</v>
          </cell>
          <cell r="HF1330">
            <v>79</v>
          </cell>
          <cell r="HH1330">
            <v>0</v>
          </cell>
          <cell r="HM1330" t="str">
            <v/>
          </cell>
          <cell r="HN1330" t="str">
            <v/>
          </cell>
          <cell r="HS1330">
            <v>0</v>
          </cell>
          <cell r="HT1330" t="str">
            <v>PKN</v>
          </cell>
          <cell r="HU1330">
            <v>0</v>
          </cell>
          <cell r="HV1330" t="str">
            <v>IND</v>
          </cell>
          <cell r="HW1330">
            <v>0</v>
          </cell>
          <cell r="HX1330" t="str">
            <v>MAT-W</v>
          </cell>
          <cell r="HY1330">
            <v>0</v>
          </cell>
          <cell r="HZ1330" t="str">
            <v>SEJ-W</v>
          </cell>
          <cell r="IA1330">
            <v>0</v>
          </cell>
          <cell r="IB1330" t="str">
            <v>IGR-W</v>
          </cell>
          <cell r="IC1330">
            <v>0</v>
          </cell>
          <cell r="ID1330" t="str">
            <v>SBO</v>
          </cell>
          <cell r="IE1330">
            <v>0</v>
          </cell>
          <cell r="IF1330" t="str">
            <v>PJO</v>
          </cell>
          <cell r="IG1330">
            <v>0</v>
          </cell>
          <cell r="IH1330" t="str">
            <v>PRA</v>
          </cell>
          <cell r="II1330">
            <v>0</v>
          </cell>
          <cell r="IJ1330" t="str">
            <v>JAW</v>
          </cell>
          <cell r="IK1330">
            <v>0</v>
          </cell>
          <cell r="IL1330" t="str">
            <v>ARB</v>
          </cell>
          <cell r="IM1330">
            <v>0</v>
          </cell>
          <cell r="IN1330" t="str">
            <v>PKM</v>
          </cell>
          <cell r="IO1330">
            <v>0</v>
          </cell>
          <cell r="IP1330" t="str">
            <v>MAT-P</v>
          </cell>
          <cell r="IQ1330">
            <v>0</v>
          </cell>
          <cell r="IR1330" t="str">
            <v>BIO-P</v>
          </cell>
          <cell r="IS1330">
            <v>0</v>
          </cell>
          <cell r="IT1330" t="str">
            <v>FIS-P</v>
          </cell>
          <cell r="IU1330">
            <v>0</v>
          </cell>
          <cell r="IV1330" t="str">
            <v>KIM-P</v>
          </cell>
          <cell r="IW1330">
            <v>0</v>
          </cell>
          <cell r="IX1330" t="str">
            <v>EKO-L</v>
          </cell>
          <cell r="IY1330">
            <v>0</v>
          </cell>
          <cell r="JA1330">
            <v>0</v>
          </cell>
        </row>
        <row r="1331">
          <cell r="AB1331" t="str">
            <v/>
          </cell>
          <cell r="AC1331">
            <v>30</v>
          </cell>
          <cell r="AI1331" t="str">
            <v/>
          </cell>
          <cell r="AJ1331">
            <v>0</v>
          </cell>
          <cell r="AK1331">
            <v>83.25</v>
          </cell>
          <cell r="AL1331">
            <v>84.5</v>
          </cell>
          <cell r="AM1331">
            <v>88</v>
          </cell>
          <cell r="AN1331">
            <v>80</v>
          </cell>
          <cell r="AO1331" t="str">
            <v/>
          </cell>
          <cell r="AP1331">
            <v>0</v>
          </cell>
          <cell r="AQ1331">
            <v>85</v>
          </cell>
          <cell r="AR1331">
            <v>0</v>
          </cell>
          <cell r="AS1331">
            <v>78.5</v>
          </cell>
          <cell r="AT1331">
            <v>81</v>
          </cell>
          <cell r="AU1331" t="str">
            <v/>
          </cell>
          <cell r="AV1331">
            <v>0</v>
          </cell>
          <cell r="AW1331">
            <v>81.83</v>
          </cell>
          <cell r="AX1331">
            <v>84</v>
          </cell>
          <cell r="AY1331">
            <v>88</v>
          </cell>
          <cell r="AZ1331">
            <v>80</v>
          </cell>
          <cell r="BA1331" t="str">
            <v/>
          </cell>
          <cell r="BB1331">
            <v>0</v>
          </cell>
          <cell r="BC1331">
            <v>86.75</v>
          </cell>
          <cell r="BD1331">
            <v>84.5</v>
          </cell>
          <cell r="BE1331">
            <v>88</v>
          </cell>
          <cell r="BF1331">
            <v>82</v>
          </cell>
          <cell r="BG1331" t="str">
            <v/>
          </cell>
          <cell r="BH1331">
            <v>0</v>
          </cell>
          <cell r="BI1331">
            <v>84.33</v>
          </cell>
          <cell r="BJ1331">
            <v>80</v>
          </cell>
          <cell r="BK1331">
            <v>77.75</v>
          </cell>
          <cell r="BL1331">
            <v>78</v>
          </cell>
          <cell r="BM1331" t="str">
            <v/>
          </cell>
          <cell r="BN1331">
            <v>0</v>
          </cell>
          <cell r="BO1331">
            <v>81.13</v>
          </cell>
          <cell r="BP1331">
            <v>78.25</v>
          </cell>
          <cell r="BQ1331">
            <v>77.75</v>
          </cell>
          <cell r="BR1331">
            <v>85</v>
          </cell>
          <cell r="BS1331" t="str">
            <v/>
          </cell>
          <cell r="BT1331">
            <v>0</v>
          </cell>
          <cell r="BU1331">
            <v>86.5</v>
          </cell>
          <cell r="BV1331">
            <v>84.25</v>
          </cell>
          <cell r="BW1331">
            <v>88.5</v>
          </cell>
          <cell r="BX1331">
            <v>88</v>
          </cell>
          <cell r="BY1331" t="str">
            <v/>
          </cell>
          <cell r="BZ1331">
            <v>0</v>
          </cell>
          <cell r="CA1331">
            <v>86.78</v>
          </cell>
          <cell r="CB1331">
            <v>81.75</v>
          </cell>
          <cell r="CC1331">
            <v>81</v>
          </cell>
          <cell r="CD1331">
            <v>82</v>
          </cell>
          <cell r="CE1331" t="str">
            <v/>
          </cell>
          <cell r="CF1331">
            <v>0</v>
          </cell>
          <cell r="CG1331">
            <v>86.25</v>
          </cell>
          <cell r="CH1331">
            <v>76.25</v>
          </cell>
          <cell r="CI1331">
            <v>78</v>
          </cell>
          <cell r="CJ1331">
            <v>82</v>
          </cell>
          <cell r="CK1331" t="str">
            <v/>
          </cell>
          <cell r="CL1331">
            <v>0</v>
          </cell>
          <cell r="CM1331">
            <v>76.17</v>
          </cell>
          <cell r="CN1331">
            <v>83.5</v>
          </cell>
          <cell r="CO1331">
            <v>80</v>
          </cell>
          <cell r="CP1331">
            <v>78</v>
          </cell>
          <cell r="CQ1331" t="str">
            <v/>
          </cell>
          <cell r="CR1331">
            <v>0</v>
          </cell>
          <cell r="CS1331">
            <v>82.08</v>
          </cell>
          <cell r="CT1331">
            <v>89.75</v>
          </cell>
          <cell r="CU1331">
            <v>86.5</v>
          </cell>
          <cell r="CV1331">
            <v>83</v>
          </cell>
          <cell r="CW1331" t="str">
            <v/>
          </cell>
          <cell r="CX1331">
            <v>0</v>
          </cell>
          <cell r="CY1331">
            <v>82.44</v>
          </cell>
          <cell r="CZ1331">
            <v>83.75</v>
          </cell>
          <cell r="DA1331">
            <v>76.75</v>
          </cell>
          <cell r="DB1331">
            <v>83</v>
          </cell>
          <cell r="DC1331" t="str">
            <v/>
          </cell>
          <cell r="DD1331">
            <v>0</v>
          </cell>
          <cell r="DE1331">
            <v>91</v>
          </cell>
          <cell r="DF1331">
            <v>81</v>
          </cell>
          <cell r="DG1331">
            <v>81.75</v>
          </cell>
          <cell r="DH1331">
            <v>88</v>
          </cell>
          <cell r="DI1331" t="str">
            <v/>
          </cell>
          <cell r="DJ1331">
            <v>0</v>
          </cell>
          <cell r="DK1331">
            <v>0</v>
          </cell>
          <cell r="DL1331">
            <v>0</v>
          </cell>
          <cell r="DM1331">
            <v>0</v>
          </cell>
          <cell r="DN1331">
            <v>85</v>
          </cell>
          <cell r="DO1331" t="str">
            <v/>
          </cell>
          <cell r="DP1331">
            <v>0</v>
          </cell>
          <cell r="DQ1331">
            <v>89</v>
          </cell>
          <cell r="DR1331">
            <v>85.5</v>
          </cell>
          <cell r="DS1331">
            <v>91.5</v>
          </cell>
          <cell r="DT1331">
            <v>82</v>
          </cell>
          <cell r="DU1331" t="str">
            <v/>
          </cell>
          <cell r="DV1331">
            <v>0</v>
          </cell>
          <cell r="DW1331">
            <v>91</v>
          </cell>
          <cell r="DX1331">
            <v>86.75</v>
          </cell>
          <cell r="DY1331">
            <v>79.75</v>
          </cell>
          <cell r="DZ1331">
            <v>85</v>
          </cell>
          <cell r="EA1331" t="str">
            <v/>
          </cell>
          <cell r="EB1331">
            <v>0</v>
          </cell>
          <cell r="EC1331">
            <v>79.78</v>
          </cell>
          <cell r="ED1331">
            <v>78.25</v>
          </cell>
          <cell r="EE1331">
            <v>84.25</v>
          </cell>
          <cell r="EF1331">
            <v>77</v>
          </cell>
          <cell r="EG1331" t="str">
            <v/>
          </cell>
          <cell r="EH1331">
            <v>0</v>
          </cell>
          <cell r="EI1331">
            <v>78.5</v>
          </cell>
          <cell r="EJ1331">
            <v>74.75</v>
          </cell>
          <cell r="EK1331">
            <v>74.5</v>
          </cell>
          <cell r="EL1331">
            <v>76</v>
          </cell>
          <cell r="EM1331" t="str">
            <v/>
          </cell>
          <cell r="EN1331">
            <v>0</v>
          </cell>
          <cell r="EO1331">
            <v>78.5</v>
          </cell>
          <cell r="EP1331">
            <v>74.75</v>
          </cell>
          <cell r="EQ1331">
            <v>74.5</v>
          </cell>
          <cell r="ER1331">
            <v>76</v>
          </cell>
          <cell r="ES1331" t="str">
            <v/>
          </cell>
          <cell r="ET1331">
            <v>0</v>
          </cell>
          <cell r="EU1331">
            <v>78.5</v>
          </cell>
          <cell r="EV1331">
            <v>74.75</v>
          </cell>
          <cell r="EW1331">
            <v>74.5</v>
          </cell>
          <cell r="EX1331">
            <v>76</v>
          </cell>
          <cell r="EY1331" t="str">
            <v/>
          </cell>
          <cell r="EZ1331">
            <v>0</v>
          </cell>
          <cell r="FA1331">
            <v>79.33</v>
          </cell>
          <cell r="FB1331">
            <v>71.25</v>
          </cell>
          <cell r="FC1331">
            <v>79</v>
          </cell>
          <cell r="FD1331">
            <v>72</v>
          </cell>
          <cell r="FE1331" t="str">
            <v/>
          </cell>
          <cell r="FF1331">
            <v>0</v>
          </cell>
          <cell r="FG1331">
            <v>79.33</v>
          </cell>
          <cell r="FH1331">
            <v>71.25</v>
          </cell>
          <cell r="FI1331">
            <v>79</v>
          </cell>
          <cell r="FJ1331">
            <v>72</v>
          </cell>
          <cell r="FK1331" t="str">
            <v/>
          </cell>
          <cell r="FL1331">
            <v>0</v>
          </cell>
          <cell r="FM1331">
            <v>79.33</v>
          </cell>
          <cell r="FN1331">
            <v>71.25</v>
          </cell>
          <cell r="FO1331">
            <v>79</v>
          </cell>
          <cell r="FP1331">
            <v>72</v>
          </cell>
          <cell r="FQ1331" t="str">
            <v/>
          </cell>
          <cell r="FR1331">
            <v>0</v>
          </cell>
          <cell r="FS1331">
            <v>79.33</v>
          </cell>
          <cell r="FT1331">
            <v>71.25</v>
          </cell>
          <cell r="FU1331">
            <v>79</v>
          </cell>
          <cell r="FV1331">
            <v>72</v>
          </cell>
          <cell r="FW1331" t="str">
            <v/>
          </cell>
          <cell r="FX1331">
            <v>0</v>
          </cell>
          <cell r="FY1331">
            <v>79.33</v>
          </cell>
          <cell r="FZ1331">
            <v>71.25</v>
          </cell>
          <cell r="GA1331">
            <v>79</v>
          </cell>
          <cell r="GB1331">
            <v>72</v>
          </cell>
          <cell r="GC1331" t="str">
            <v/>
          </cell>
          <cell r="GD1331">
            <v>0</v>
          </cell>
          <cell r="GE1331">
            <v>79.33</v>
          </cell>
          <cell r="GF1331">
            <v>71.25</v>
          </cell>
          <cell r="GG1331">
            <v>79</v>
          </cell>
          <cell r="GH1331">
            <v>72</v>
          </cell>
          <cell r="GI1331" t="str">
            <v/>
          </cell>
          <cell r="GJ1331">
            <v>0</v>
          </cell>
          <cell r="GK1331">
            <v>79.33</v>
          </cell>
          <cell r="GL1331">
            <v>71.25</v>
          </cell>
          <cell r="GM1331">
            <v>79</v>
          </cell>
          <cell r="GN1331">
            <v>72</v>
          </cell>
          <cell r="GO1331" t="str">
            <v/>
          </cell>
          <cell r="GP1331">
            <v>0</v>
          </cell>
          <cell r="GQ1331">
            <v>79.33</v>
          </cell>
          <cell r="GR1331">
            <v>71.25</v>
          </cell>
          <cell r="GS1331">
            <v>79</v>
          </cell>
          <cell r="GT1331">
            <v>72</v>
          </cell>
          <cell r="GU1331" t="str">
            <v/>
          </cell>
          <cell r="GV1331">
            <v>0</v>
          </cell>
          <cell r="GW1331">
            <v>81.92</v>
          </cell>
          <cell r="GX1331">
            <v>78.75</v>
          </cell>
          <cell r="GY1331">
            <v>70</v>
          </cell>
          <cell r="GZ1331">
            <v>78</v>
          </cell>
          <cell r="HA1331" t="str">
            <v>EKO-L</v>
          </cell>
          <cell r="HB1331">
            <v>0</v>
          </cell>
          <cell r="HC1331">
            <v>83.83</v>
          </cell>
          <cell r="HD1331">
            <v>75.75</v>
          </cell>
          <cell r="HE1331">
            <v>77.5</v>
          </cell>
          <cell r="HF1331">
            <v>79</v>
          </cell>
          <cell r="HH1331">
            <v>0</v>
          </cell>
          <cell r="HM1331" t="str">
            <v/>
          </cell>
          <cell r="HN1331" t="str">
            <v/>
          </cell>
          <cell r="HS1331">
            <v>0</v>
          </cell>
          <cell r="HT1331" t="str">
            <v>PKN</v>
          </cell>
          <cell r="HU1331">
            <v>0</v>
          </cell>
          <cell r="HV1331" t="str">
            <v>IND</v>
          </cell>
          <cell r="HW1331">
            <v>0</v>
          </cell>
          <cell r="HX1331" t="str">
            <v>MAT-W</v>
          </cell>
          <cell r="HY1331">
            <v>0</v>
          </cell>
          <cell r="HZ1331" t="str">
            <v>SEJ-W</v>
          </cell>
          <cell r="IA1331">
            <v>0</v>
          </cell>
          <cell r="IB1331" t="str">
            <v>IGR-W</v>
          </cell>
          <cell r="IC1331">
            <v>0</v>
          </cell>
          <cell r="ID1331" t="str">
            <v>SBO</v>
          </cell>
          <cell r="IE1331">
            <v>0</v>
          </cell>
          <cell r="IF1331" t="str">
            <v>PJO</v>
          </cell>
          <cell r="IG1331">
            <v>0</v>
          </cell>
          <cell r="IH1331" t="str">
            <v>PRA</v>
          </cell>
          <cell r="II1331">
            <v>0</v>
          </cell>
          <cell r="IJ1331" t="str">
            <v>JAW</v>
          </cell>
          <cell r="IK1331">
            <v>0</v>
          </cell>
          <cell r="IL1331" t="str">
            <v>ARB</v>
          </cell>
          <cell r="IM1331">
            <v>0</v>
          </cell>
          <cell r="IN1331" t="str">
            <v>PKM</v>
          </cell>
          <cell r="IO1331">
            <v>0</v>
          </cell>
          <cell r="IP1331" t="str">
            <v>MAT-P</v>
          </cell>
          <cell r="IQ1331">
            <v>0</v>
          </cell>
          <cell r="IR1331" t="str">
            <v>BIO-P</v>
          </cell>
          <cell r="IS1331">
            <v>0</v>
          </cell>
          <cell r="IT1331" t="str">
            <v>FIS-P</v>
          </cell>
          <cell r="IU1331">
            <v>0</v>
          </cell>
          <cell r="IV1331" t="str">
            <v>KIM-P</v>
          </cell>
          <cell r="IW1331">
            <v>0</v>
          </cell>
          <cell r="IX1331" t="str">
            <v>EKO-L</v>
          </cell>
          <cell r="IY1331">
            <v>0</v>
          </cell>
          <cell r="JA1331">
            <v>0</v>
          </cell>
        </row>
        <row r="1332">
          <cell r="AB1332" t="str">
            <v/>
          </cell>
          <cell r="AC1332">
            <v>31</v>
          </cell>
          <cell r="AI1332" t="str">
            <v/>
          </cell>
          <cell r="AJ1332">
            <v>0</v>
          </cell>
          <cell r="AK1332">
            <v>83.25</v>
          </cell>
          <cell r="AL1332">
            <v>84.5</v>
          </cell>
          <cell r="AM1332">
            <v>88</v>
          </cell>
          <cell r="AN1332">
            <v>80</v>
          </cell>
          <cell r="AO1332" t="str">
            <v/>
          </cell>
          <cell r="AP1332">
            <v>0</v>
          </cell>
          <cell r="AQ1332">
            <v>85</v>
          </cell>
          <cell r="AR1332">
            <v>0</v>
          </cell>
          <cell r="AS1332">
            <v>78.5</v>
          </cell>
          <cell r="AT1332">
            <v>81</v>
          </cell>
          <cell r="AU1332" t="str">
            <v/>
          </cell>
          <cell r="AV1332">
            <v>0</v>
          </cell>
          <cell r="AW1332">
            <v>81.83</v>
          </cell>
          <cell r="AX1332">
            <v>84</v>
          </cell>
          <cell r="AY1332">
            <v>88</v>
          </cell>
          <cell r="AZ1332">
            <v>80</v>
          </cell>
          <cell r="BA1332" t="str">
            <v/>
          </cell>
          <cell r="BB1332">
            <v>0</v>
          </cell>
          <cell r="BC1332">
            <v>86.75</v>
          </cell>
          <cell r="BD1332">
            <v>84.5</v>
          </cell>
          <cell r="BE1332">
            <v>88</v>
          </cell>
          <cell r="BF1332">
            <v>82</v>
          </cell>
          <cell r="BG1332" t="str">
            <v/>
          </cell>
          <cell r="BH1332">
            <v>0</v>
          </cell>
          <cell r="BI1332">
            <v>84.33</v>
          </cell>
          <cell r="BJ1332">
            <v>80</v>
          </cell>
          <cell r="BK1332">
            <v>77.75</v>
          </cell>
          <cell r="BL1332">
            <v>78</v>
          </cell>
          <cell r="BM1332" t="str">
            <v/>
          </cell>
          <cell r="BN1332">
            <v>0</v>
          </cell>
          <cell r="BO1332">
            <v>81.13</v>
          </cell>
          <cell r="BP1332">
            <v>78.25</v>
          </cell>
          <cell r="BQ1332">
            <v>77.75</v>
          </cell>
          <cell r="BR1332">
            <v>85</v>
          </cell>
          <cell r="BS1332" t="str">
            <v/>
          </cell>
          <cell r="BT1332">
            <v>0</v>
          </cell>
          <cell r="BU1332">
            <v>86.5</v>
          </cell>
          <cell r="BV1332">
            <v>84.25</v>
          </cell>
          <cell r="BW1332">
            <v>88.5</v>
          </cell>
          <cell r="BX1332">
            <v>88</v>
          </cell>
          <cell r="BY1332" t="str">
            <v/>
          </cell>
          <cell r="BZ1332">
            <v>0</v>
          </cell>
          <cell r="CA1332">
            <v>86.78</v>
          </cell>
          <cell r="CB1332">
            <v>81.75</v>
          </cell>
          <cell r="CC1332">
            <v>81</v>
          </cell>
          <cell r="CD1332">
            <v>82</v>
          </cell>
          <cell r="CE1332" t="str">
            <v/>
          </cell>
          <cell r="CF1332">
            <v>0</v>
          </cell>
          <cell r="CG1332">
            <v>86.25</v>
          </cell>
          <cell r="CH1332">
            <v>76.25</v>
          </cell>
          <cell r="CI1332">
            <v>78</v>
          </cell>
          <cell r="CJ1332">
            <v>82</v>
          </cell>
          <cell r="CK1332" t="str">
            <v/>
          </cell>
          <cell r="CL1332">
            <v>0</v>
          </cell>
          <cell r="CM1332">
            <v>76.17</v>
          </cell>
          <cell r="CN1332">
            <v>83.5</v>
          </cell>
          <cell r="CO1332">
            <v>80</v>
          </cell>
          <cell r="CP1332">
            <v>78</v>
          </cell>
          <cell r="CQ1332" t="str">
            <v/>
          </cell>
          <cell r="CR1332">
            <v>0</v>
          </cell>
          <cell r="CS1332">
            <v>82.08</v>
          </cell>
          <cell r="CT1332">
            <v>89.75</v>
          </cell>
          <cell r="CU1332">
            <v>86.5</v>
          </cell>
          <cell r="CV1332">
            <v>83</v>
          </cell>
          <cell r="CW1332" t="str">
            <v/>
          </cell>
          <cell r="CX1332">
            <v>0</v>
          </cell>
          <cell r="CY1332">
            <v>82.44</v>
          </cell>
          <cell r="CZ1332">
            <v>83.75</v>
          </cell>
          <cell r="DA1332">
            <v>76.75</v>
          </cell>
          <cell r="DB1332">
            <v>83</v>
          </cell>
          <cell r="DC1332" t="str">
            <v/>
          </cell>
          <cell r="DD1332">
            <v>0</v>
          </cell>
          <cell r="DE1332">
            <v>91</v>
          </cell>
          <cell r="DF1332">
            <v>81</v>
          </cell>
          <cell r="DG1332">
            <v>81.75</v>
          </cell>
          <cell r="DH1332">
            <v>88</v>
          </cell>
          <cell r="DI1332" t="str">
            <v/>
          </cell>
          <cell r="DJ1332">
            <v>0</v>
          </cell>
          <cell r="DK1332">
            <v>0</v>
          </cell>
          <cell r="DL1332">
            <v>0</v>
          </cell>
          <cell r="DM1332">
            <v>0</v>
          </cell>
          <cell r="DN1332">
            <v>85</v>
          </cell>
          <cell r="DO1332" t="str">
            <v/>
          </cell>
          <cell r="DP1332">
            <v>0</v>
          </cell>
          <cell r="DQ1332">
            <v>89</v>
          </cell>
          <cell r="DR1332">
            <v>85.5</v>
          </cell>
          <cell r="DS1332">
            <v>91.5</v>
          </cell>
          <cell r="DT1332">
            <v>82</v>
          </cell>
          <cell r="DU1332" t="str">
            <v/>
          </cell>
          <cell r="DV1332">
            <v>0</v>
          </cell>
          <cell r="DW1332">
            <v>91</v>
          </cell>
          <cell r="DX1332">
            <v>86.75</v>
          </cell>
          <cell r="DY1332">
            <v>79.75</v>
          </cell>
          <cell r="DZ1332">
            <v>85</v>
          </cell>
          <cell r="EA1332" t="str">
            <v/>
          </cell>
          <cell r="EB1332">
            <v>0</v>
          </cell>
          <cell r="EC1332">
            <v>79.78</v>
          </cell>
          <cell r="ED1332">
            <v>78.25</v>
          </cell>
          <cell r="EE1332">
            <v>84.25</v>
          </cell>
          <cell r="EF1332">
            <v>77</v>
          </cell>
          <cell r="EG1332" t="str">
            <v/>
          </cell>
          <cell r="EH1332">
            <v>0</v>
          </cell>
          <cell r="EI1332">
            <v>78.5</v>
          </cell>
          <cell r="EJ1332">
            <v>74.75</v>
          </cell>
          <cell r="EK1332">
            <v>74.5</v>
          </cell>
          <cell r="EL1332">
            <v>76</v>
          </cell>
          <cell r="EM1332" t="str">
            <v/>
          </cell>
          <cell r="EN1332">
            <v>0</v>
          </cell>
          <cell r="EO1332">
            <v>78.5</v>
          </cell>
          <cell r="EP1332">
            <v>74.75</v>
          </cell>
          <cell r="EQ1332">
            <v>74.5</v>
          </cell>
          <cell r="ER1332">
            <v>76</v>
          </cell>
          <cell r="ES1332" t="str">
            <v/>
          </cell>
          <cell r="ET1332">
            <v>0</v>
          </cell>
          <cell r="EU1332">
            <v>78.5</v>
          </cell>
          <cell r="EV1332">
            <v>74.75</v>
          </cell>
          <cell r="EW1332">
            <v>74.5</v>
          </cell>
          <cell r="EX1332">
            <v>76</v>
          </cell>
          <cell r="EY1332" t="str">
            <v/>
          </cell>
          <cell r="EZ1332">
            <v>0</v>
          </cell>
          <cell r="FA1332">
            <v>79.33</v>
          </cell>
          <cell r="FB1332">
            <v>71.25</v>
          </cell>
          <cell r="FC1332">
            <v>79</v>
          </cell>
          <cell r="FD1332">
            <v>72</v>
          </cell>
          <cell r="FE1332" t="str">
            <v/>
          </cell>
          <cell r="FF1332">
            <v>0</v>
          </cell>
          <cell r="FG1332">
            <v>79.33</v>
          </cell>
          <cell r="FH1332">
            <v>71.25</v>
          </cell>
          <cell r="FI1332">
            <v>79</v>
          </cell>
          <cell r="FJ1332">
            <v>72</v>
          </cell>
          <cell r="FK1332" t="str">
            <v/>
          </cell>
          <cell r="FL1332">
            <v>0</v>
          </cell>
          <cell r="FM1332">
            <v>79.33</v>
          </cell>
          <cell r="FN1332">
            <v>71.25</v>
          </cell>
          <cell r="FO1332">
            <v>79</v>
          </cell>
          <cell r="FP1332">
            <v>72</v>
          </cell>
          <cell r="FQ1332" t="str">
            <v/>
          </cell>
          <cell r="FR1332">
            <v>0</v>
          </cell>
          <cell r="FS1332">
            <v>79.33</v>
          </cell>
          <cell r="FT1332">
            <v>71.25</v>
          </cell>
          <cell r="FU1332">
            <v>79</v>
          </cell>
          <cell r="FV1332">
            <v>72</v>
          </cell>
          <cell r="FW1332" t="str">
            <v/>
          </cell>
          <cell r="FX1332">
            <v>0</v>
          </cell>
          <cell r="FY1332">
            <v>79.33</v>
          </cell>
          <cell r="FZ1332">
            <v>71.25</v>
          </cell>
          <cell r="GA1332">
            <v>79</v>
          </cell>
          <cell r="GB1332">
            <v>72</v>
          </cell>
          <cell r="GC1332" t="str">
            <v/>
          </cell>
          <cell r="GD1332">
            <v>0</v>
          </cell>
          <cell r="GE1332">
            <v>79.33</v>
          </cell>
          <cell r="GF1332">
            <v>71.25</v>
          </cell>
          <cell r="GG1332">
            <v>79</v>
          </cell>
          <cell r="GH1332">
            <v>72</v>
          </cell>
          <cell r="GI1332" t="str">
            <v/>
          </cell>
          <cell r="GJ1332">
            <v>0</v>
          </cell>
          <cell r="GK1332">
            <v>79.33</v>
          </cell>
          <cell r="GL1332">
            <v>71.25</v>
          </cell>
          <cell r="GM1332">
            <v>79</v>
          </cell>
          <cell r="GN1332">
            <v>72</v>
          </cell>
          <cell r="GO1332" t="str">
            <v/>
          </cell>
          <cell r="GP1332">
            <v>0</v>
          </cell>
          <cell r="GQ1332">
            <v>79.33</v>
          </cell>
          <cell r="GR1332">
            <v>71.25</v>
          </cell>
          <cell r="GS1332">
            <v>79</v>
          </cell>
          <cell r="GT1332">
            <v>72</v>
          </cell>
          <cell r="GU1332" t="str">
            <v/>
          </cell>
          <cell r="GV1332">
            <v>0</v>
          </cell>
          <cell r="GW1332">
            <v>81.92</v>
          </cell>
          <cell r="GX1332">
            <v>78.75</v>
          </cell>
          <cell r="GY1332">
            <v>70</v>
          </cell>
          <cell r="GZ1332">
            <v>78</v>
          </cell>
          <cell r="HA1332" t="str">
            <v>EKO-L</v>
          </cell>
          <cell r="HB1332">
            <v>0</v>
          </cell>
          <cell r="HC1332">
            <v>83.83</v>
          </cell>
          <cell r="HD1332">
            <v>75.75</v>
          </cell>
          <cell r="HE1332">
            <v>77.5</v>
          </cell>
          <cell r="HF1332">
            <v>79</v>
          </cell>
          <cell r="HH1332">
            <v>0</v>
          </cell>
          <cell r="HM1332" t="str">
            <v/>
          </cell>
          <cell r="HN1332" t="str">
            <v/>
          </cell>
          <cell r="HS1332">
            <v>0</v>
          </cell>
          <cell r="HT1332" t="str">
            <v>PKN</v>
          </cell>
          <cell r="HU1332">
            <v>0</v>
          </cell>
          <cell r="HV1332" t="str">
            <v>IND</v>
          </cell>
          <cell r="HW1332">
            <v>0</v>
          </cell>
          <cell r="HX1332" t="str">
            <v>MAT-W</v>
          </cell>
          <cell r="HY1332">
            <v>0</v>
          </cell>
          <cell r="HZ1332" t="str">
            <v>SEJ-W</v>
          </cell>
          <cell r="IA1332">
            <v>0</v>
          </cell>
          <cell r="IB1332" t="str">
            <v>IGR-W</v>
          </cell>
          <cell r="IC1332">
            <v>0</v>
          </cell>
          <cell r="ID1332" t="str">
            <v>SBO</v>
          </cell>
          <cell r="IE1332">
            <v>0</v>
          </cell>
          <cell r="IF1332" t="str">
            <v>PJO</v>
          </cell>
          <cell r="IG1332">
            <v>0</v>
          </cell>
          <cell r="IH1332" t="str">
            <v>PRA</v>
          </cell>
          <cell r="II1332">
            <v>0</v>
          </cell>
          <cell r="IJ1332" t="str">
            <v>JAW</v>
          </cell>
          <cell r="IK1332">
            <v>0</v>
          </cell>
          <cell r="IL1332" t="str">
            <v>ARB</v>
          </cell>
          <cell r="IM1332">
            <v>0</v>
          </cell>
          <cell r="IN1332" t="str">
            <v>PKM</v>
          </cell>
          <cell r="IO1332">
            <v>0</v>
          </cell>
          <cell r="IP1332" t="str">
            <v>MAT-P</v>
          </cell>
          <cell r="IQ1332">
            <v>0</v>
          </cell>
          <cell r="IR1332" t="str">
            <v>BIO-P</v>
          </cell>
          <cell r="IS1332">
            <v>0</v>
          </cell>
          <cell r="IT1332" t="str">
            <v>FIS-P</v>
          </cell>
          <cell r="IU1332">
            <v>0</v>
          </cell>
          <cell r="IV1332" t="str">
            <v>KIM-P</v>
          </cell>
          <cell r="IW1332">
            <v>0</v>
          </cell>
          <cell r="IX1332" t="str">
            <v>EKO-L</v>
          </cell>
          <cell r="IY1332">
            <v>0</v>
          </cell>
          <cell r="JA1332">
            <v>0</v>
          </cell>
        </row>
        <row r="1333">
          <cell r="AB1333" t="str">
            <v/>
          </cell>
          <cell r="AC1333">
            <v>1</v>
          </cell>
          <cell r="AI1333" t="str">
            <v/>
          </cell>
          <cell r="AJ1333">
            <v>0</v>
          </cell>
          <cell r="AK1333">
            <v>83.25</v>
          </cell>
          <cell r="AL1333">
            <v>84.5</v>
          </cell>
          <cell r="AM1333">
            <v>88</v>
          </cell>
          <cell r="AN1333">
            <v>80</v>
          </cell>
          <cell r="AO1333" t="str">
            <v/>
          </cell>
          <cell r="AP1333">
            <v>0</v>
          </cell>
          <cell r="AQ1333">
            <v>85</v>
          </cell>
          <cell r="AR1333">
            <v>0</v>
          </cell>
          <cell r="AS1333">
            <v>78.5</v>
          </cell>
          <cell r="AT1333">
            <v>81</v>
          </cell>
          <cell r="AU1333" t="str">
            <v/>
          </cell>
          <cell r="AV1333">
            <v>0</v>
          </cell>
          <cell r="AW1333">
            <v>81.83</v>
          </cell>
          <cell r="AX1333">
            <v>84</v>
          </cell>
          <cell r="AY1333">
            <v>88</v>
          </cell>
          <cell r="AZ1333">
            <v>80</v>
          </cell>
          <cell r="BA1333" t="str">
            <v/>
          </cell>
          <cell r="BB1333">
            <v>0</v>
          </cell>
          <cell r="BC1333">
            <v>86.75</v>
          </cell>
          <cell r="BD1333">
            <v>84.5</v>
          </cell>
          <cell r="BE1333">
            <v>88</v>
          </cell>
          <cell r="BF1333">
            <v>82</v>
          </cell>
          <cell r="BG1333" t="str">
            <v/>
          </cell>
          <cell r="BH1333">
            <v>0</v>
          </cell>
          <cell r="BI1333">
            <v>84.33</v>
          </cell>
          <cell r="BJ1333">
            <v>80</v>
          </cell>
          <cell r="BK1333">
            <v>77.75</v>
          </cell>
          <cell r="BL1333">
            <v>78</v>
          </cell>
          <cell r="BM1333" t="str">
            <v/>
          </cell>
          <cell r="BN1333">
            <v>0</v>
          </cell>
          <cell r="BO1333">
            <v>81.13</v>
          </cell>
          <cell r="BP1333">
            <v>78.25</v>
          </cell>
          <cell r="BQ1333">
            <v>77.75</v>
          </cell>
          <cell r="BR1333">
            <v>85</v>
          </cell>
          <cell r="BS1333" t="str">
            <v/>
          </cell>
          <cell r="BT1333">
            <v>0</v>
          </cell>
          <cell r="BU1333">
            <v>86.5</v>
          </cell>
          <cell r="BV1333">
            <v>84.25</v>
          </cell>
          <cell r="BW1333">
            <v>88.5</v>
          </cell>
          <cell r="BX1333">
            <v>88</v>
          </cell>
          <cell r="BY1333" t="str">
            <v/>
          </cell>
          <cell r="BZ1333">
            <v>0</v>
          </cell>
          <cell r="CA1333">
            <v>86.78</v>
          </cell>
          <cell r="CB1333">
            <v>81.75</v>
          </cell>
          <cell r="CC1333">
            <v>81</v>
          </cell>
          <cell r="CD1333">
            <v>82</v>
          </cell>
          <cell r="CE1333" t="str">
            <v/>
          </cell>
          <cell r="CF1333">
            <v>0</v>
          </cell>
          <cell r="CG1333">
            <v>86.25</v>
          </cell>
          <cell r="CH1333">
            <v>76.25</v>
          </cell>
          <cell r="CI1333">
            <v>78</v>
          </cell>
          <cell r="CJ1333">
            <v>82</v>
          </cell>
          <cell r="CK1333" t="str">
            <v/>
          </cell>
          <cell r="CL1333">
            <v>0</v>
          </cell>
          <cell r="CM1333">
            <v>76.17</v>
          </cell>
          <cell r="CN1333">
            <v>83.5</v>
          </cell>
          <cell r="CO1333">
            <v>80</v>
          </cell>
          <cell r="CP1333">
            <v>78</v>
          </cell>
          <cell r="CQ1333" t="str">
            <v/>
          </cell>
          <cell r="CR1333">
            <v>0</v>
          </cell>
          <cell r="CS1333">
            <v>82.08</v>
          </cell>
          <cell r="CT1333">
            <v>89.75</v>
          </cell>
          <cell r="CU1333">
            <v>86.5</v>
          </cell>
          <cell r="CV1333">
            <v>83</v>
          </cell>
          <cell r="CW1333" t="str">
            <v/>
          </cell>
          <cell r="CX1333">
            <v>0</v>
          </cell>
          <cell r="CY1333">
            <v>82.44</v>
          </cell>
          <cell r="CZ1333">
            <v>83.75</v>
          </cell>
          <cell r="DA1333">
            <v>76.75</v>
          </cell>
          <cell r="DB1333">
            <v>83</v>
          </cell>
          <cell r="DC1333" t="str">
            <v/>
          </cell>
          <cell r="DD1333">
            <v>0</v>
          </cell>
          <cell r="DE1333">
            <v>91</v>
          </cell>
          <cell r="DF1333">
            <v>81</v>
          </cell>
          <cell r="DG1333">
            <v>81.75</v>
          </cell>
          <cell r="DH1333">
            <v>88</v>
          </cell>
          <cell r="DI1333" t="str">
            <v/>
          </cell>
          <cell r="DJ1333">
            <v>0</v>
          </cell>
          <cell r="DK1333">
            <v>0</v>
          </cell>
          <cell r="DL1333">
            <v>0</v>
          </cell>
          <cell r="DM1333">
            <v>0</v>
          </cell>
          <cell r="DN1333">
            <v>85</v>
          </cell>
          <cell r="DO1333" t="str">
            <v/>
          </cell>
          <cell r="DP1333">
            <v>0</v>
          </cell>
          <cell r="DQ1333">
            <v>89</v>
          </cell>
          <cell r="DR1333">
            <v>85.5</v>
          </cell>
          <cell r="DS1333">
            <v>91.5</v>
          </cell>
          <cell r="DT1333">
            <v>82</v>
          </cell>
          <cell r="DU1333" t="str">
            <v/>
          </cell>
          <cell r="DV1333">
            <v>0</v>
          </cell>
          <cell r="DW1333">
            <v>91</v>
          </cell>
          <cell r="DX1333">
            <v>86.75</v>
          </cell>
          <cell r="DY1333">
            <v>79.75</v>
          </cell>
          <cell r="DZ1333">
            <v>85</v>
          </cell>
          <cell r="EA1333" t="str">
            <v/>
          </cell>
          <cell r="EB1333">
            <v>0</v>
          </cell>
          <cell r="EC1333">
            <v>79.78</v>
          </cell>
          <cell r="ED1333">
            <v>78.25</v>
          </cell>
          <cell r="EE1333">
            <v>84.25</v>
          </cell>
          <cell r="EF1333">
            <v>77</v>
          </cell>
          <cell r="EG1333" t="str">
            <v/>
          </cell>
          <cell r="EH1333">
            <v>0</v>
          </cell>
          <cell r="EI1333">
            <v>78.5</v>
          </cell>
          <cell r="EJ1333">
            <v>74.75</v>
          </cell>
          <cell r="EK1333">
            <v>74.5</v>
          </cell>
          <cell r="EL1333">
            <v>76</v>
          </cell>
          <cell r="EM1333" t="str">
            <v/>
          </cell>
          <cell r="EN1333">
            <v>0</v>
          </cell>
          <cell r="EO1333">
            <v>78.5</v>
          </cell>
          <cell r="EP1333">
            <v>74.75</v>
          </cell>
          <cell r="EQ1333">
            <v>74.5</v>
          </cell>
          <cell r="ER1333">
            <v>76</v>
          </cell>
          <cell r="ES1333" t="str">
            <v/>
          </cell>
          <cell r="ET1333">
            <v>0</v>
          </cell>
          <cell r="EU1333">
            <v>78.5</v>
          </cell>
          <cell r="EV1333">
            <v>74.75</v>
          </cell>
          <cell r="EW1333">
            <v>74.5</v>
          </cell>
          <cell r="EX1333">
            <v>76</v>
          </cell>
          <cell r="EY1333" t="str">
            <v/>
          </cell>
          <cell r="EZ1333">
            <v>0</v>
          </cell>
          <cell r="FA1333">
            <v>79.33</v>
          </cell>
          <cell r="FB1333">
            <v>71.25</v>
          </cell>
          <cell r="FC1333">
            <v>79</v>
          </cell>
          <cell r="FD1333">
            <v>72</v>
          </cell>
          <cell r="FE1333" t="str">
            <v/>
          </cell>
          <cell r="FF1333">
            <v>0</v>
          </cell>
          <cell r="FG1333">
            <v>79.33</v>
          </cell>
          <cell r="FH1333">
            <v>71.25</v>
          </cell>
          <cell r="FI1333">
            <v>79</v>
          </cell>
          <cell r="FJ1333">
            <v>72</v>
          </cell>
          <cell r="FK1333" t="str">
            <v/>
          </cell>
          <cell r="FL1333">
            <v>0</v>
          </cell>
          <cell r="FM1333">
            <v>79.33</v>
          </cell>
          <cell r="FN1333">
            <v>71.25</v>
          </cell>
          <cell r="FO1333">
            <v>79</v>
          </cell>
          <cell r="FP1333">
            <v>72</v>
          </cell>
          <cell r="FQ1333" t="str">
            <v/>
          </cell>
          <cell r="FR1333">
            <v>0</v>
          </cell>
          <cell r="FS1333">
            <v>79.33</v>
          </cell>
          <cell r="FT1333">
            <v>71.25</v>
          </cell>
          <cell r="FU1333">
            <v>79</v>
          </cell>
          <cell r="FV1333">
            <v>72</v>
          </cell>
          <cell r="FW1333" t="str">
            <v/>
          </cell>
          <cell r="FX1333">
            <v>0</v>
          </cell>
          <cell r="FY1333">
            <v>79.33</v>
          </cell>
          <cell r="FZ1333">
            <v>71.25</v>
          </cell>
          <cell r="GA1333">
            <v>79</v>
          </cell>
          <cell r="GB1333">
            <v>72</v>
          </cell>
          <cell r="GC1333" t="str">
            <v/>
          </cell>
          <cell r="GD1333">
            <v>0</v>
          </cell>
          <cell r="GE1333">
            <v>79.33</v>
          </cell>
          <cell r="GF1333">
            <v>71.25</v>
          </cell>
          <cell r="GG1333">
            <v>79</v>
          </cell>
          <cell r="GH1333">
            <v>72</v>
          </cell>
          <cell r="GI1333" t="str">
            <v/>
          </cell>
          <cell r="GJ1333">
            <v>0</v>
          </cell>
          <cell r="GK1333">
            <v>79.33</v>
          </cell>
          <cell r="GL1333">
            <v>71.25</v>
          </cell>
          <cell r="GM1333">
            <v>79</v>
          </cell>
          <cell r="GN1333">
            <v>72</v>
          </cell>
          <cell r="GO1333" t="str">
            <v/>
          </cell>
          <cell r="GP1333">
            <v>0</v>
          </cell>
          <cell r="GQ1333">
            <v>79.33</v>
          </cell>
          <cell r="GR1333">
            <v>71.25</v>
          </cell>
          <cell r="GS1333">
            <v>79</v>
          </cell>
          <cell r="GT1333">
            <v>72</v>
          </cell>
          <cell r="GU1333" t="str">
            <v/>
          </cell>
          <cell r="GV1333">
            <v>0</v>
          </cell>
          <cell r="GW1333">
            <v>81.92</v>
          </cell>
          <cell r="GX1333">
            <v>78.75</v>
          </cell>
          <cell r="GY1333">
            <v>70</v>
          </cell>
          <cell r="GZ1333">
            <v>78</v>
          </cell>
          <cell r="HA1333" t="str">
            <v>EKO-L</v>
          </cell>
          <cell r="HB1333">
            <v>0</v>
          </cell>
          <cell r="HC1333">
            <v>83.83</v>
          </cell>
          <cell r="HD1333">
            <v>75.75</v>
          </cell>
          <cell r="HE1333">
            <v>77.5</v>
          </cell>
          <cell r="HF1333">
            <v>79</v>
          </cell>
          <cell r="HH1333">
            <v>0</v>
          </cell>
          <cell r="HM1333" t="str">
            <v/>
          </cell>
          <cell r="HN1333" t="str">
            <v/>
          </cell>
          <cell r="HS1333">
            <v>0</v>
          </cell>
          <cell r="HT1333" t="str">
            <v>PKN</v>
          </cell>
          <cell r="HU1333">
            <v>0</v>
          </cell>
          <cell r="HV1333" t="str">
            <v>IND</v>
          </cell>
          <cell r="HW1333">
            <v>0</v>
          </cell>
          <cell r="HX1333" t="str">
            <v>MAT-W</v>
          </cell>
          <cell r="HY1333">
            <v>0</v>
          </cell>
          <cell r="HZ1333" t="str">
            <v>SEJ-W</v>
          </cell>
          <cell r="IA1333">
            <v>0</v>
          </cell>
          <cell r="IB1333" t="str">
            <v>IGR-W</v>
          </cell>
          <cell r="IC1333">
            <v>0</v>
          </cell>
          <cell r="ID1333" t="str">
            <v>SBO</v>
          </cell>
          <cell r="IE1333">
            <v>0</v>
          </cell>
          <cell r="IF1333" t="str">
            <v>PJO</v>
          </cell>
          <cell r="IG1333">
            <v>0</v>
          </cell>
          <cell r="IH1333" t="str">
            <v>PRA</v>
          </cell>
          <cell r="II1333">
            <v>0</v>
          </cell>
          <cell r="IJ1333" t="str">
            <v>JAW</v>
          </cell>
          <cell r="IK1333">
            <v>0</v>
          </cell>
          <cell r="IL1333" t="str">
            <v>ARB</v>
          </cell>
          <cell r="IM1333">
            <v>0</v>
          </cell>
          <cell r="IN1333" t="str">
            <v>PKM</v>
          </cell>
          <cell r="IO1333">
            <v>0</v>
          </cell>
          <cell r="IP1333" t="str">
            <v>MAT-P</v>
          </cell>
          <cell r="IQ1333">
            <v>0</v>
          </cell>
          <cell r="IR1333" t="str">
            <v>BIO-P</v>
          </cell>
          <cell r="IS1333">
            <v>0</v>
          </cell>
          <cell r="IT1333" t="str">
            <v>FIS-P</v>
          </cell>
          <cell r="IU1333">
            <v>0</v>
          </cell>
          <cell r="IV1333" t="str">
            <v>KIM-P</v>
          </cell>
          <cell r="IW1333">
            <v>0</v>
          </cell>
          <cell r="IX1333" t="str">
            <v>EKO-L</v>
          </cell>
          <cell r="IY1333">
            <v>0</v>
          </cell>
          <cell r="JA1333">
            <v>0</v>
          </cell>
        </row>
        <row r="1334">
          <cell r="AB1334" t="str">
            <v/>
          </cell>
          <cell r="AC1334">
            <v>2</v>
          </cell>
          <cell r="AI1334" t="str">
            <v/>
          </cell>
          <cell r="AJ1334">
            <v>0</v>
          </cell>
          <cell r="AK1334">
            <v>83.25</v>
          </cell>
          <cell r="AL1334">
            <v>84.5</v>
          </cell>
          <cell r="AM1334">
            <v>88</v>
          </cell>
          <cell r="AN1334">
            <v>80</v>
          </cell>
          <cell r="AO1334" t="str">
            <v/>
          </cell>
          <cell r="AP1334">
            <v>0</v>
          </cell>
          <cell r="AQ1334">
            <v>85</v>
          </cell>
          <cell r="AR1334">
            <v>0</v>
          </cell>
          <cell r="AS1334">
            <v>78.5</v>
          </cell>
          <cell r="AT1334">
            <v>81</v>
          </cell>
          <cell r="AU1334" t="str">
            <v/>
          </cell>
          <cell r="AV1334">
            <v>0</v>
          </cell>
          <cell r="AW1334">
            <v>81.83</v>
          </cell>
          <cell r="AX1334">
            <v>84</v>
          </cell>
          <cell r="AY1334">
            <v>88</v>
          </cell>
          <cell r="AZ1334">
            <v>80</v>
          </cell>
          <cell r="BA1334" t="str">
            <v/>
          </cell>
          <cell r="BB1334">
            <v>0</v>
          </cell>
          <cell r="BC1334">
            <v>86.75</v>
          </cell>
          <cell r="BD1334">
            <v>84.5</v>
          </cell>
          <cell r="BE1334">
            <v>88</v>
          </cell>
          <cell r="BF1334">
            <v>82</v>
          </cell>
          <cell r="BG1334" t="str">
            <v/>
          </cell>
          <cell r="BH1334">
            <v>0</v>
          </cell>
          <cell r="BI1334">
            <v>84.33</v>
          </cell>
          <cell r="BJ1334">
            <v>80</v>
          </cell>
          <cell r="BK1334">
            <v>77.75</v>
          </cell>
          <cell r="BL1334">
            <v>78</v>
          </cell>
          <cell r="BM1334" t="str">
            <v/>
          </cell>
          <cell r="BN1334">
            <v>0</v>
          </cell>
          <cell r="BO1334">
            <v>81.13</v>
          </cell>
          <cell r="BP1334">
            <v>78.25</v>
          </cell>
          <cell r="BQ1334">
            <v>77.75</v>
          </cell>
          <cell r="BR1334">
            <v>85</v>
          </cell>
          <cell r="BS1334" t="str">
            <v/>
          </cell>
          <cell r="BT1334">
            <v>0</v>
          </cell>
          <cell r="BU1334">
            <v>86.5</v>
          </cell>
          <cell r="BV1334">
            <v>84.25</v>
          </cell>
          <cell r="BW1334">
            <v>88.5</v>
          </cell>
          <cell r="BX1334">
            <v>88</v>
          </cell>
          <cell r="BY1334" t="str">
            <v/>
          </cell>
          <cell r="BZ1334">
            <v>0</v>
          </cell>
          <cell r="CA1334">
            <v>86.78</v>
          </cell>
          <cell r="CB1334">
            <v>81.75</v>
          </cell>
          <cell r="CC1334">
            <v>81</v>
          </cell>
          <cell r="CD1334">
            <v>82</v>
          </cell>
          <cell r="CE1334" t="str">
            <v/>
          </cell>
          <cell r="CF1334">
            <v>0</v>
          </cell>
          <cell r="CG1334">
            <v>86.25</v>
          </cell>
          <cell r="CH1334">
            <v>76.25</v>
          </cell>
          <cell r="CI1334">
            <v>78</v>
          </cell>
          <cell r="CJ1334">
            <v>82</v>
          </cell>
          <cell r="CK1334" t="str">
            <v/>
          </cell>
          <cell r="CL1334">
            <v>0</v>
          </cell>
          <cell r="CM1334">
            <v>76.17</v>
          </cell>
          <cell r="CN1334">
            <v>83.5</v>
          </cell>
          <cell r="CO1334">
            <v>80</v>
          </cell>
          <cell r="CP1334">
            <v>78</v>
          </cell>
          <cell r="CQ1334" t="str">
            <v/>
          </cell>
          <cell r="CR1334">
            <v>0</v>
          </cell>
          <cell r="CS1334">
            <v>82.08</v>
          </cell>
          <cell r="CT1334">
            <v>89.75</v>
          </cell>
          <cell r="CU1334">
            <v>86.5</v>
          </cell>
          <cell r="CV1334">
            <v>83</v>
          </cell>
          <cell r="CW1334" t="str">
            <v/>
          </cell>
          <cell r="CX1334">
            <v>0</v>
          </cell>
          <cell r="CY1334">
            <v>82.44</v>
          </cell>
          <cell r="CZ1334">
            <v>83.75</v>
          </cell>
          <cell r="DA1334">
            <v>76.75</v>
          </cell>
          <cell r="DB1334">
            <v>83</v>
          </cell>
          <cell r="DC1334" t="str">
            <v/>
          </cell>
          <cell r="DD1334">
            <v>0</v>
          </cell>
          <cell r="DE1334">
            <v>91</v>
          </cell>
          <cell r="DF1334">
            <v>81</v>
          </cell>
          <cell r="DG1334">
            <v>81.75</v>
          </cell>
          <cell r="DH1334">
            <v>88</v>
          </cell>
          <cell r="DI1334" t="str">
            <v/>
          </cell>
          <cell r="DJ1334">
            <v>0</v>
          </cell>
          <cell r="DK1334">
            <v>0</v>
          </cell>
          <cell r="DL1334">
            <v>0</v>
          </cell>
          <cell r="DM1334">
            <v>0</v>
          </cell>
          <cell r="DN1334">
            <v>85</v>
          </cell>
          <cell r="DO1334" t="str">
            <v/>
          </cell>
          <cell r="DP1334">
            <v>0</v>
          </cell>
          <cell r="DQ1334">
            <v>89</v>
          </cell>
          <cell r="DR1334">
            <v>85.5</v>
          </cell>
          <cell r="DS1334">
            <v>91.5</v>
          </cell>
          <cell r="DT1334">
            <v>82</v>
          </cell>
          <cell r="DU1334" t="str">
            <v/>
          </cell>
          <cell r="DV1334">
            <v>0</v>
          </cell>
          <cell r="DW1334">
            <v>91</v>
          </cell>
          <cell r="DX1334">
            <v>86.75</v>
          </cell>
          <cell r="DY1334">
            <v>79.75</v>
          </cell>
          <cell r="DZ1334">
            <v>85</v>
          </cell>
          <cell r="EA1334" t="str">
            <v/>
          </cell>
          <cell r="EB1334">
            <v>0</v>
          </cell>
          <cell r="EC1334">
            <v>79.78</v>
          </cell>
          <cell r="ED1334">
            <v>78.25</v>
          </cell>
          <cell r="EE1334">
            <v>84.25</v>
          </cell>
          <cell r="EF1334">
            <v>77</v>
          </cell>
          <cell r="EG1334" t="str">
            <v/>
          </cell>
          <cell r="EH1334">
            <v>0</v>
          </cell>
          <cell r="EI1334">
            <v>78.5</v>
          </cell>
          <cell r="EJ1334">
            <v>74.75</v>
          </cell>
          <cell r="EK1334">
            <v>74.5</v>
          </cell>
          <cell r="EL1334">
            <v>76</v>
          </cell>
          <cell r="EM1334" t="str">
            <v/>
          </cell>
          <cell r="EN1334">
            <v>0</v>
          </cell>
          <cell r="EO1334">
            <v>78.5</v>
          </cell>
          <cell r="EP1334">
            <v>74.75</v>
          </cell>
          <cell r="EQ1334">
            <v>74.5</v>
          </cell>
          <cell r="ER1334">
            <v>76</v>
          </cell>
          <cell r="ES1334" t="str">
            <v/>
          </cell>
          <cell r="ET1334">
            <v>0</v>
          </cell>
          <cell r="EU1334">
            <v>78.5</v>
          </cell>
          <cell r="EV1334">
            <v>74.75</v>
          </cell>
          <cell r="EW1334">
            <v>74.5</v>
          </cell>
          <cell r="EX1334">
            <v>76</v>
          </cell>
          <cell r="EY1334" t="str">
            <v/>
          </cell>
          <cell r="EZ1334">
            <v>0</v>
          </cell>
          <cell r="FA1334">
            <v>79.33</v>
          </cell>
          <cell r="FB1334">
            <v>71.25</v>
          </cell>
          <cell r="FC1334">
            <v>79</v>
          </cell>
          <cell r="FD1334">
            <v>72</v>
          </cell>
          <cell r="FE1334" t="str">
            <v/>
          </cell>
          <cell r="FF1334">
            <v>0</v>
          </cell>
          <cell r="FG1334">
            <v>79.33</v>
          </cell>
          <cell r="FH1334">
            <v>71.25</v>
          </cell>
          <cell r="FI1334">
            <v>79</v>
          </cell>
          <cell r="FJ1334">
            <v>72</v>
          </cell>
          <cell r="FK1334" t="str">
            <v/>
          </cell>
          <cell r="FL1334">
            <v>0</v>
          </cell>
          <cell r="FM1334">
            <v>79.33</v>
          </cell>
          <cell r="FN1334">
            <v>71.25</v>
          </cell>
          <cell r="FO1334">
            <v>79</v>
          </cell>
          <cell r="FP1334">
            <v>72</v>
          </cell>
          <cell r="FQ1334" t="str">
            <v/>
          </cell>
          <cell r="FR1334">
            <v>0</v>
          </cell>
          <cell r="FS1334">
            <v>79.33</v>
          </cell>
          <cell r="FT1334">
            <v>71.25</v>
          </cell>
          <cell r="FU1334">
            <v>79</v>
          </cell>
          <cell r="FV1334">
            <v>72</v>
          </cell>
          <cell r="FW1334" t="str">
            <v/>
          </cell>
          <cell r="FX1334">
            <v>0</v>
          </cell>
          <cell r="FY1334">
            <v>79.33</v>
          </cell>
          <cell r="FZ1334">
            <v>71.25</v>
          </cell>
          <cell r="GA1334">
            <v>79</v>
          </cell>
          <cell r="GB1334">
            <v>72</v>
          </cell>
          <cell r="GC1334" t="str">
            <v/>
          </cell>
          <cell r="GD1334">
            <v>0</v>
          </cell>
          <cell r="GE1334">
            <v>79.33</v>
          </cell>
          <cell r="GF1334">
            <v>71.25</v>
          </cell>
          <cell r="GG1334">
            <v>79</v>
          </cell>
          <cell r="GH1334">
            <v>72</v>
          </cell>
          <cell r="GI1334" t="str">
            <v/>
          </cell>
          <cell r="GJ1334">
            <v>0</v>
          </cell>
          <cell r="GK1334">
            <v>79.33</v>
          </cell>
          <cell r="GL1334">
            <v>71.25</v>
          </cell>
          <cell r="GM1334">
            <v>79</v>
          </cell>
          <cell r="GN1334">
            <v>72</v>
          </cell>
          <cell r="GO1334" t="str">
            <v/>
          </cell>
          <cell r="GP1334">
            <v>0</v>
          </cell>
          <cell r="GQ1334">
            <v>79.33</v>
          </cell>
          <cell r="GR1334">
            <v>71.25</v>
          </cell>
          <cell r="GS1334">
            <v>79</v>
          </cell>
          <cell r="GT1334">
            <v>72</v>
          </cell>
          <cell r="GU1334" t="str">
            <v/>
          </cell>
          <cell r="GV1334">
            <v>0</v>
          </cell>
          <cell r="GW1334">
            <v>81.92</v>
          </cell>
          <cell r="GX1334">
            <v>78.75</v>
          </cell>
          <cell r="GY1334">
            <v>70</v>
          </cell>
          <cell r="GZ1334">
            <v>78</v>
          </cell>
          <cell r="HA1334" t="str">
            <v>EKO-L</v>
          </cell>
          <cell r="HB1334">
            <v>0</v>
          </cell>
          <cell r="HC1334">
            <v>83.83</v>
          </cell>
          <cell r="HD1334">
            <v>75.75</v>
          </cell>
          <cell r="HE1334">
            <v>77.5</v>
          </cell>
          <cell r="HF1334">
            <v>79</v>
          </cell>
          <cell r="HH1334">
            <v>0</v>
          </cell>
          <cell r="HM1334" t="str">
            <v/>
          </cell>
          <cell r="HN1334" t="str">
            <v/>
          </cell>
          <cell r="HS1334">
            <v>0</v>
          </cell>
          <cell r="HT1334" t="str">
            <v>PKN</v>
          </cell>
          <cell r="HU1334">
            <v>0</v>
          </cell>
          <cell r="HV1334" t="str">
            <v>IND</v>
          </cell>
          <cell r="HW1334">
            <v>0</v>
          </cell>
          <cell r="HX1334" t="str">
            <v>MAT-W</v>
          </cell>
          <cell r="HY1334">
            <v>0</v>
          </cell>
          <cell r="HZ1334" t="str">
            <v>SEJ-W</v>
          </cell>
          <cell r="IA1334">
            <v>0</v>
          </cell>
          <cell r="IB1334" t="str">
            <v>IGR-W</v>
          </cell>
          <cell r="IC1334">
            <v>0</v>
          </cell>
          <cell r="ID1334" t="str">
            <v>SBO</v>
          </cell>
          <cell r="IE1334">
            <v>0</v>
          </cell>
          <cell r="IF1334" t="str">
            <v>PJO</v>
          </cell>
          <cell r="IG1334">
            <v>0</v>
          </cell>
          <cell r="IH1334" t="str">
            <v>PRA</v>
          </cell>
          <cell r="II1334">
            <v>0</v>
          </cell>
          <cell r="IJ1334" t="str">
            <v>JAW</v>
          </cell>
          <cell r="IK1334">
            <v>0</v>
          </cell>
          <cell r="IL1334" t="str">
            <v>ARB</v>
          </cell>
          <cell r="IM1334">
            <v>0</v>
          </cell>
          <cell r="IN1334" t="str">
            <v>PKM</v>
          </cell>
          <cell r="IO1334">
            <v>0</v>
          </cell>
          <cell r="IP1334" t="str">
            <v>MAT-P</v>
          </cell>
          <cell r="IQ1334">
            <v>0</v>
          </cell>
          <cell r="IR1334" t="str">
            <v>BIO-P</v>
          </cell>
          <cell r="IS1334">
            <v>0</v>
          </cell>
          <cell r="IT1334" t="str">
            <v>FIS-P</v>
          </cell>
          <cell r="IU1334">
            <v>0</v>
          </cell>
          <cell r="IV1334" t="str">
            <v>KIM-P</v>
          </cell>
          <cell r="IW1334">
            <v>0</v>
          </cell>
          <cell r="IX1334" t="str">
            <v>EKO-L</v>
          </cell>
          <cell r="IY1334">
            <v>0</v>
          </cell>
          <cell r="JA1334">
            <v>0</v>
          </cell>
        </row>
        <row r="1335">
          <cell r="AB1335" t="str">
            <v/>
          </cell>
          <cell r="AC1335">
            <v>3</v>
          </cell>
          <cell r="AI1335" t="str">
            <v/>
          </cell>
          <cell r="AJ1335">
            <v>0</v>
          </cell>
          <cell r="AK1335">
            <v>83.25</v>
          </cell>
          <cell r="AL1335">
            <v>84.5</v>
          </cell>
          <cell r="AM1335">
            <v>88</v>
          </cell>
          <cell r="AN1335">
            <v>80</v>
          </cell>
          <cell r="AO1335" t="str">
            <v/>
          </cell>
          <cell r="AP1335">
            <v>0</v>
          </cell>
          <cell r="AQ1335">
            <v>85</v>
          </cell>
          <cell r="AR1335">
            <v>0</v>
          </cell>
          <cell r="AS1335">
            <v>78.5</v>
          </cell>
          <cell r="AT1335">
            <v>81</v>
          </cell>
          <cell r="AU1335" t="str">
            <v/>
          </cell>
          <cell r="AV1335">
            <v>0</v>
          </cell>
          <cell r="AW1335">
            <v>81.83</v>
          </cell>
          <cell r="AX1335">
            <v>84</v>
          </cell>
          <cell r="AY1335">
            <v>88</v>
          </cell>
          <cell r="AZ1335">
            <v>80</v>
          </cell>
          <cell r="BA1335" t="str">
            <v/>
          </cell>
          <cell r="BB1335">
            <v>0</v>
          </cell>
          <cell r="BC1335">
            <v>86.75</v>
          </cell>
          <cell r="BD1335">
            <v>84.5</v>
          </cell>
          <cell r="BE1335">
            <v>88</v>
          </cell>
          <cell r="BF1335">
            <v>82</v>
          </cell>
          <cell r="BG1335" t="str">
            <v/>
          </cell>
          <cell r="BH1335">
            <v>0</v>
          </cell>
          <cell r="BI1335">
            <v>84.33</v>
          </cell>
          <cell r="BJ1335">
            <v>80</v>
          </cell>
          <cell r="BK1335">
            <v>77.75</v>
          </cell>
          <cell r="BL1335">
            <v>78</v>
          </cell>
          <cell r="BM1335" t="str">
            <v/>
          </cell>
          <cell r="BN1335">
            <v>0</v>
          </cell>
          <cell r="BO1335">
            <v>81.13</v>
          </cell>
          <cell r="BP1335">
            <v>78.25</v>
          </cell>
          <cell r="BQ1335">
            <v>77.75</v>
          </cell>
          <cell r="BR1335">
            <v>85</v>
          </cell>
          <cell r="BS1335" t="str">
            <v/>
          </cell>
          <cell r="BT1335">
            <v>0</v>
          </cell>
          <cell r="BU1335">
            <v>86.5</v>
          </cell>
          <cell r="BV1335">
            <v>84.25</v>
          </cell>
          <cell r="BW1335">
            <v>88.5</v>
          </cell>
          <cell r="BX1335">
            <v>88</v>
          </cell>
          <cell r="BY1335" t="str">
            <v/>
          </cell>
          <cell r="BZ1335">
            <v>0</v>
          </cell>
          <cell r="CA1335">
            <v>86.78</v>
          </cell>
          <cell r="CB1335">
            <v>81.75</v>
          </cell>
          <cell r="CC1335">
            <v>81</v>
          </cell>
          <cell r="CD1335">
            <v>82</v>
          </cell>
          <cell r="CE1335" t="str">
            <v/>
          </cell>
          <cell r="CF1335">
            <v>0</v>
          </cell>
          <cell r="CG1335">
            <v>86.25</v>
          </cell>
          <cell r="CH1335">
            <v>76.25</v>
          </cell>
          <cell r="CI1335">
            <v>78</v>
          </cell>
          <cell r="CJ1335">
            <v>82</v>
          </cell>
          <cell r="CK1335" t="str">
            <v/>
          </cell>
          <cell r="CL1335">
            <v>0</v>
          </cell>
          <cell r="CM1335">
            <v>76.17</v>
          </cell>
          <cell r="CN1335">
            <v>83.5</v>
          </cell>
          <cell r="CO1335">
            <v>80</v>
          </cell>
          <cell r="CP1335">
            <v>78</v>
          </cell>
          <cell r="CQ1335" t="str">
            <v/>
          </cell>
          <cell r="CR1335">
            <v>0</v>
          </cell>
          <cell r="CS1335">
            <v>82.08</v>
          </cell>
          <cell r="CT1335">
            <v>89.75</v>
          </cell>
          <cell r="CU1335">
            <v>86.5</v>
          </cell>
          <cell r="CV1335">
            <v>83</v>
          </cell>
          <cell r="CW1335" t="str">
            <v/>
          </cell>
          <cell r="CX1335">
            <v>0</v>
          </cell>
          <cell r="CY1335">
            <v>82.44</v>
          </cell>
          <cell r="CZ1335">
            <v>83.75</v>
          </cell>
          <cell r="DA1335">
            <v>76.75</v>
          </cell>
          <cell r="DB1335">
            <v>83</v>
          </cell>
          <cell r="DC1335" t="str">
            <v/>
          </cell>
          <cell r="DD1335">
            <v>0</v>
          </cell>
          <cell r="DE1335">
            <v>91</v>
          </cell>
          <cell r="DF1335">
            <v>81</v>
          </cell>
          <cell r="DG1335">
            <v>81.75</v>
          </cell>
          <cell r="DH1335">
            <v>88</v>
          </cell>
          <cell r="DI1335" t="str">
            <v/>
          </cell>
          <cell r="DJ1335">
            <v>0</v>
          </cell>
          <cell r="DK1335">
            <v>0</v>
          </cell>
          <cell r="DL1335">
            <v>0</v>
          </cell>
          <cell r="DM1335">
            <v>0</v>
          </cell>
          <cell r="DN1335">
            <v>85</v>
          </cell>
          <cell r="DO1335" t="str">
            <v/>
          </cell>
          <cell r="DP1335">
            <v>0</v>
          </cell>
          <cell r="DQ1335">
            <v>89</v>
          </cell>
          <cell r="DR1335">
            <v>85.5</v>
          </cell>
          <cell r="DS1335">
            <v>91.5</v>
          </cell>
          <cell r="DT1335">
            <v>82</v>
          </cell>
          <cell r="DU1335" t="str">
            <v/>
          </cell>
          <cell r="DV1335">
            <v>0</v>
          </cell>
          <cell r="DW1335">
            <v>91</v>
          </cell>
          <cell r="DX1335">
            <v>86.75</v>
          </cell>
          <cell r="DY1335">
            <v>79.75</v>
          </cell>
          <cell r="DZ1335">
            <v>85</v>
          </cell>
          <cell r="EA1335" t="str">
            <v/>
          </cell>
          <cell r="EB1335">
            <v>0</v>
          </cell>
          <cell r="EC1335">
            <v>79.78</v>
          </cell>
          <cell r="ED1335">
            <v>78.25</v>
          </cell>
          <cell r="EE1335">
            <v>84.25</v>
          </cell>
          <cell r="EF1335">
            <v>77</v>
          </cell>
          <cell r="EG1335" t="str">
            <v/>
          </cell>
          <cell r="EH1335">
            <v>0</v>
          </cell>
          <cell r="EI1335">
            <v>78.5</v>
          </cell>
          <cell r="EJ1335">
            <v>74.75</v>
          </cell>
          <cell r="EK1335">
            <v>74.5</v>
          </cell>
          <cell r="EL1335">
            <v>76</v>
          </cell>
          <cell r="EM1335" t="str">
            <v/>
          </cell>
          <cell r="EN1335">
            <v>0</v>
          </cell>
          <cell r="EO1335">
            <v>78.5</v>
          </cell>
          <cell r="EP1335">
            <v>74.75</v>
          </cell>
          <cell r="EQ1335">
            <v>74.5</v>
          </cell>
          <cell r="ER1335">
            <v>76</v>
          </cell>
          <cell r="ES1335" t="str">
            <v/>
          </cell>
          <cell r="ET1335">
            <v>0</v>
          </cell>
          <cell r="EU1335">
            <v>78.5</v>
          </cell>
          <cell r="EV1335">
            <v>74.75</v>
          </cell>
          <cell r="EW1335">
            <v>74.5</v>
          </cell>
          <cell r="EX1335">
            <v>76</v>
          </cell>
          <cell r="EY1335" t="str">
            <v/>
          </cell>
          <cell r="EZ1335">
            <v>0</v>
          </cell>
          <cell r="FA1335">
            <v>79.33</v>
          </cell>
          <cell r="FB1335">
            <v>71.25</v>
          </cell>
          <cell r="FC1335">
            <v>79</v>
          </cell>
          <cell r="FD1335">
            <v>72</v>
          </cell>
          <cell r="FE1335" t="str">
            <v/>
          </cell>
          <cell r="FF1335">
            <v>0</v>
          </cell>
          <cell r="FG1335">
            <v>79.33</v>
          </cell>
          <cell r="FH1335">
            <v>71.25</v>
          </cell>
          <cell r="FI1335">
            <v>79</v>
          </cell>
          <cell r="FJ1335">
            <v>72</v>
          </cell>
          <cell r="FK1335" t="str">
            <v/>
          </cell>
          <cell r="FL1335">
            <v>0</v>
          </cell>
          <cell r="FM1335">
            <v>79.33</v>
          </cell>
          <cell r="FN1335">
            <v>71.25</v>
          </cell>
          <cell r="FO1335">
            <v>79</v>
          </cell>
          <cell r="FP1335">
            <v>72</v>
          </cell>
          <cell r="FQ1335" t="str">
            <v/>
          </cell>
          <cell r="FR1335">
            <v>0</v>
          </cell>
          <cell r="FS1335">
            <v>79.33</v>
          </cell>
          <cell r="FT1335">
            <v>71.25</v>
          </cell>
          <cell r="FU1335">
            <v>79</v>
          </cell>
          <cell r="FV1335">
            <v>72</v>
          </cell>
          <cell r="FW1335" t="str">
            <v/>
          </cell>
          <cell r="FX1335">
            <v>0</v>
          </cell>
          <cell r="FY1335">
            <v>79.33</v>
          </cell>
          <cell r="FZ1335">
            <v>71.25</v>
          </cell>
          <cell r="GA1335">
            <v>79</v>
          </cell>
          <cell r="GB1335">
            <v>72</v>
          </cell>
          <cell r="GC1335" t="str">
            <v/>
          </cell>
          <cell r="GD1335">
            <v>0</v>
          </cell>
          <cell r="GE1335">
            <v>79.33</v>
          </cell>
          <cell r="GF1335">
            <v>71.25</v>
          </cell>
          <cell r="GG1335">
            <v>79</v>
          </cell>
          <cell r="GH1335">
            <v>72</v>
          </cell>
          <cell r="GI1335" t="str">
            <v/>
          </cell>
          <cell r="GJ1335">
            <v>0</v>
          </cell>
          <cell r="GK1335">
            <v>79.33</v>
          </cell>
          <cell r="GL1335">
            <v>71.25</v>
          </cell>
          <cell r="GM1335">
            <v>79</v>
          </cell>
          <cell r="GN1335">
            <v>72</v>
          </cell>
          <cell r="GO1335" t="str">
            <v/>
          </cell>
          <cell r="GP1335">
            <v>0</v>
          </cell>
          <cell r="GQ1335">
            <v>79.33</v>
          </cell>
          <cell r="GR1335">
            <v>71.25</v>
          </cell>
          <cell r="GS1335">
            <v>79</v>
          </cell>
          <cell r="GT1335">
            <v>72</v>
          </cell>
          <cell r="GU1335" t="str">
            <v/>
          </cell>
          <cell r="GV1335">
            <v>0</v>
          </cell>
          <cell r="GW1335">
            <v>81.92</v>
          </cell>
          <cell r="GX1335">
            <v>78.75</v>
          </cell>
          <cell r="GY1335">
            <v>70</v>
          </cell>
          <cell r="GZ1335">
            <v>78</v>
          </cell>
          <cell r="HA1335" t="str">
            <v>EKO-L</v>
          </cell>
          <cell r="HB1335">
            <v>0</v>
          </cell>
          <cell r="HC1335">
            <v>83.83</v>
          </cell>
          <cell r="HD1335">
            <v>75.75</v>
          </cell>
          <cell r="HE1335">
            <v>77.5</v>
          </cell>
          <cell r="HF1335">
            <v>79</v>
          </cell>
          <cell r="HH1335">
            <v>0</v>
          </cell>
          <cell r="HM1335" t="str">
            <v/>
          </cell>
          <cell r="HN1335" t="str">
            <v/>
          </cell>
          <cell r="HS1335">
            <v>0</v>
          </cell>
          <cell r="HT1335" t="str">
            <v>PKN</v>
          </cell>
          <cell r="HU1335">
            <v>0</v>
          </cell>
          <cell r="HV1335" t="str">
            <v>IND</v>
          </cell>
          <cell r="HW1335">
            <v>0</v>
          </cell>
          <cell r="HX1335" t="str">
            <v>MAT-W</v>
          </cell>
          <cell r="HY1335">
            <v>0</v>
          </cell>
          <cell r="HZ1335" t="str">
            <v>SEJ-W</v>
          </cell>
          <cell r="IA1335">
            <v>0</v>
          </cell>
          <cell r="IB1335" t="str">
            <v>IGR-W</v>
          </cell>
          <cell r="IC1335">
            <v>0</v>
          </cell>
          <cell r="ID1335" t="str">
            <v>SBO</v>
          </cell>
          <cell r="IE1335">
            <v>0</v>
          </cell>
          <cell r="IF1335" t="str">
            <v>PJO</v>
          </cell>
          <cell r="IG1335">
            <v>0</v>
          </cell>
          <cell r="IH1335" t="str">
            <v>PRA</v>
          </cell>
          <cell r="II1335">
            <v>0</v>
          </cell>
          <cell r="IJ1335" t="str">
            <v>JAW</v>
          </cell>
          <cell r="IK1335">
            <v>0</v>
          </cell>
          <cell r="IL1335" t="str">
            <v>ARB</v>
          </cell>
          <cell r="IM1335">
            <v>0</v>
          </cell>
          <cell r="IN1335" t="str">
            <v>PKM</v>
          </cell>
          <cell r="IO1335">
            <v>0</v>
          </cell>
          <cell r="IP1335" t="str">
            <v>MAT-P</v>
          </cell>
          <cell r="IQ1335">
            <v>0</v>
          </cell>
          <cell r="IR1335" t="str">
            <v>BIO-P</v>
          </cell>
          <cell r="IS1335">
            <v>0</v>
          </cell>
          <cell r="IT1335" t="str">
            <v>FIS-P</v>
          </cell>
          <cell r="IU1335">
            <v>0</v>
          </cell>
          <cell r="IV1335" t="str">
            <v>KIM-P</v>
          </cell>
          <cell r="IW1335">
            <v>0</v>
          </cell>
          <cell r="IX1335" t="str">
            <v>EKO-L</v>
          </cell>
          <cell r="IY1335">
            <v>0</v>
          </cell>
          <cell r="JA1335">
            <v>0</v>
          </cell>
        </row>
        <row r="1336">
          <cell r="AB1336" t="str">
            <v/>
          </cell>
          <cell r="AC1336">
            <v>4</v>
          </cell>
          <cell r="AI1336" t="str">
            <v/>
          </cell>
          <cell r="AJ1336">
            <v>0</v>
          </cell>
          <cell r="AK1336">
            <v>83.25</v>
          </cell>
          <cell r="AL1336">
            <v>84.5</v>
          </cell>
          <cell r="AM1336">
            <v>88</v>
          </cell>
          <cell r="AN1336">
            <v>80</v>
          </cell>
          <cell r="AO1336" t="str">
            <v/>
          </cell>
          <cell r="AP1336">
            <v>0</v>
          </cell>
          <cell r="AQ1336">
            <v>85</v>
          </cell>
          <cell r="AR1336">
            <v>0</v>
          </cell>
          <cell r="AS1336">
            <v>78.5</v>
          </cell>
          <cell r="AT1336">
            <v>81</v>
          </cell>
          <cell r="AU1336" t="str">
            <v/>
          </cell>
          <cell r="AV1336">
            <v>0</v>
          </cell>
          <cell r="AW1336">
            <v>81.83</v>
          </cell>
          <cell r="AX1336">
            <v>84</v>
          </cell>
          <cell r="AY1336">
            <v>88</v>
          </cell>
          <cell r="AZ1336">
            <v>80</v>
          </cell>
          <cell r="BA1336" t="str">
            <v/>
          </cell>
          <cell r="BB1336">
            <v>0</v>
          </cell>
          <cell r="BC1336">
            <v>86.75</v>
          </cell>
          <cell r="BD1336">
            <v>84.5</v>
          </cell>
          <cell r="BE1336">
            <v>88</v>
          </cell>
          <cell r="BF1336">
            <v>82</v>
          </cell>
          <cell r="BG1336" t="str">
            <v/>
          </cell>
          <cell r="BH1336">
            <v>0</v>
          </cell>
          <cell r="BI1336">
            <v>84.33</v>
          </cell>
          <cell r="BJ1336">
            <v>80</v>
          </cell>
          <cell r="BK1336">
            <v>77.75</v>
          </cell>
          <cell r="BL1336">
            <v>78</v>
          </cell>
          <cell r="BM1336" t="str">
            <v/>
          </cell>
          <cell r="BN1336">
            <v>0</v>
          </cell>
          <cell r="BO1336">
            <v>81.13</v>
          </cell>
          <cell r="BP1336">
            <v>78.25</v>
          </cell>
          <cell r="BQ1336">
            <v>77.75</v>
          </cell>
          <cell r="BR1336">
            <v>85</v>
          </cell>
          <cell r="BS1336" t="str">
            <v/>
          </cell>
          <cell r="BT1336">
            <v>0</v>
          </cell>
          <cell r="BU1336">
            <v>86.5</v>
          </cell>
          <cell r="BV1336">
            <v>84.25</v>
          </cell>
          <cell r="BW1336">
            <v>88.5</v>
          </cell>
          <cell r="BX1336">
            <v>88</v>
          </cell>
          <cell r="BY1336" t="str">
            <v/>
          </cell>
          <cell r="BZ1336">
            <v>0</v>
          </cell>
          <cell r="CA1336">
            <v>86.78</v>
          </cell>
          <cell r="CB1336">
            <v>81.75</v>
          </cell>
          <cell r="CC1336">
            <v>81</v>
          </cell>
          <cell r="CD1336">
            <v>82</v>
          </cell>
          <cell r="CE1336" t="str">
            <v/>
          </cell>
          <cell r="CF1336">
            <v>0</v>
          </cell>
          <cell r="CG1336">
            <v>86.25</v>
          </cell>
          <cell r="CH1336">
            <v>76.25</v>
          </cell>
          <cell r="CI1336">
            <v>78</v>
          </cell>
          <cell r="CJ1336">
            <v>82</v>
          </cell>
          <cell r="CK1336" t="str">
            <v/>
          </cell>
          <cell r="CL1336">
            <v>0</v>
          </cell>
          <cell r="CM1336">
            <v>76.17</v>
          </cell>
          <cell r="CN1336">
            <v>83.5</v>
          </cell>
          <cell r="CO1336">
            <v>80</v>
          </cell>
          <cell r="CP1336">
            <v>78</v>
          </cell>
          <cell r="CQ1336" t="str">
            <v/>
          </cell>
          <cell r="CR1336">
            <v>0</v>
          </cell>
          <cell r="CS1336">
            <v>82.08</v>
          </cell>
          <cell r="CT1336">
            <v>89.75</v>
          </cell>
          <cell r="CU1336">
            <v>86.5</v>
          </cell>
          <cell r="CV1336">
            <v>83</v>
          </cell>
          <cell r="CW1336" t="str">
            <v/>
          </cell>
          <cell r="CX1336">
            <v>0</v>
          </cell>
          <cell r="CY1336">
            <v>82.44</v>
          </cell>
          <cell r="CZ1336">
            <v>83.75</v>
          </cell>
          <cell r="DA1336">
            <v>76.75</v>
          </cell>
          <cell r="DB1336">
            <v>83</v>
          </cell>
          <cell r="DC1336" t="str">
            <v/>
          </cell>
          <cell r="DD1336">
            <v>0</v>
          </cell>
          <cell r="DE1336">
            <v>91</v>
          </cell>
          <cell r="DF1336">
            <v>81</v>
          </cell>
          <cell r="DG1336">
            <v>81.75</v>
          </cell>
          <cell r="DH1336">
            <v>88</v>
          </cell>
          <cell r="DI1336" t="str">
            <v/>
          </cell>
          <cell r="DJ1336">
            <v>0</v>
          </cell>
          <cell r="DK1336">
            <v>0</v>
          </cell>
          <cell r="DL1336">
            <v>0</v>
          </cell>
          <cell r="DM1336">
            <v>0</v>
          </cell>
          <cell r="DN1336">
            <v>85</v>
          </cell>
          <cell r="DO1336" t="str">
            <v/>
          </cell>
          <cell r="DP1336">
            <v>0</v>
          </cell>
          <cell r="DQ1336">
            <v>89</v>
          </cell>
          <cell r="DR1336">
            <v>85.5</v>
          </cell>
          <cell r="DS1336">
            <v>91.5</v>
          </cell>
          <cell r="DT1336">
            <v>82</v>
          </cell>
          <cell r="DU1336" t="str">
            <v/>
          </cell>
          <cell r="DV1336">
            <v>0</v>
          </cell>
          <cell r="DW1336">
            <v>91</v>
          </cell>
          <cell r="DX1336">
            <v>86.75</v>
          </cell>
          <cell r="DY1336">
            <v>79.75</v>
          </cell>
          <cell r="DZ1336">
            <v>85</v>
          </cell>
          <cell r="EA1336" t="str">
            <v/>
          </cell>
          <cell r="EB1336">
            <v>0</v>
          </cell>
          <cell r="EC1336">
            <v>79.78</v>
          </cell>
          <cell r="ED1336">
            <v>78.25</v>
          </cell>
          <cell r="EE1336">
            <v>84.25</v>
          </cell>
          <cell r="EF1336">
            <v>77</v>
          </cell>
          <cell r="EG1336" t="str">
            <v/>
          </cell>
          <cell r="EH1336">
            <v>0</v>
          </cell>
          <cell r="EI1336">
            <v>78.5</v>
          </cell>
          <cell r="EJ1336">
            <v>74.75</v>
          </cell>
          <cell r="EK1336">
            <v>74.5</v>
          </cell>
          <cell r="EL1336">
            <v>76</v>
          </cell>
          <cell r="EM1336" t="str">
            <v/>
          </cell>
          <cell r="EN1336">
            <v>0</v>
          </cell>
          <cell r="EO1336">
            <v>78.5</v>
          </cell>
          <cell r="EP1336">
            <v>74.75</v>
          </cell>
          <cell r="EQ1336">
            <v>74.5</v>
          </cell>
          <cell r="ER1336">
            <v>76</v>
          </cell>
          <cell r="ES1336" t="str">
            <v/>
          </cell>
          <cell r="ET1336">
            <v>0</v>
          </cell>
          <cell r="EU1336">
            <v>78.5</v>
          </cell>
          <cell r="EV1336">
            <v>74.75</v>
          </cell>
          <cell r="EW1336">
            <v>74.5</v>
          </cell>
          <cell r="EX1336">
            <v>76</v>
          </cell>
          <cell r="EY1336" t="str">
            <v/>
          </cell>
          <cell r="EZ1336">
            <v>0</v>
          </cell>
          <cell r="FA1336">
            <v>79.33</v>
          </cell>
          <cell r="FB1336">
            <v>71.25</v>
          </cell>
          <cell r="FC1336">
            <v>79</v>
          </cell>
          <cell r="FD1336">
            <v>72</v>
          </cell>
          <cell r="FE1336" t="str">
            <v/>
          </cell>
          <cell r="FF1336">
            <v>0</v>
          </cell>
          <cell r="FG1336">
            <v>79.33</v>
          </cell>
          <cell r="FH1336">
            <v>71.25</v>
          </cell>
          <cell r="FI1336">
            <v>79</v>
          </cell>
          <cell r="FJ1336">
            <v>72</v>
          </cell>
          <cell r="FK1336" t="str">
            <v/>
          </cell>
          <cell r="FL1336">
            <v>0</v>
          </cell>
          <cell r="FM1336">
            <v>79.33</v>
          </cell>
          <cell r="FN1336">
            <v>71.25</v>
          </cell>
          <cell r="FO1336">
            <v>79</v>
          </cell>
          <cell r="FP1336">
            <v>72</v>
          </cell>
          <cell r="FQ1336" t="str">
            <v/>
          </cell>
          <cell r="FR1336">
            <v>0</v>
          </cell>
          <cell r="FS1336">
            <v>79.33</v>
          </cell>
          <cell r="FT1336">
            <v>71.25</v>
          </cell>
          <cell r="FU1336">
            <v>79</v>
          </cell>
          <cell r="FV1336">
            <v>72</v>
          </cell>
          <cell r="FW1336" t="str">
            <v/>
          </cell>
          <cell r="FX1336">
            <v>0</v>
          </cell>
          <cell r="FY1336">
            <v>79.33</v>
          </cell>
          <cell r="FZ1336">
            <v>71.25</v>
          </cell>
          <cell r="GA1336">
            <v>79</v>
          </cell>
          <cell r="GB1336">
            <v>72</v>
          </cell>
          <cell r="GC1336" t="str">
            <v/>
          </cell>
          <cell r="GD1336">
            <v>0</v>
          </cell>
          <cell r="GE1336">
            <v>79.33</v>
          </cell>
          <cell r="GF1336">
            <v>71.25</v>
          </cell>
          <cell r="GG1336">
            <v>79</v>
          </cell>
          <cell r="GH1336">
            <v>72</v>
          </cell>
          <cell r="GI1336" t="str">
            <v/>
          </cell>
          <cell r="GJ1336">
            <v>0</v>
          </cell>
          <cell r="GK1336">
            <v>79.33</v>
          </cell>
          <cell r="GL1336">
            <v>71.25</v>
          </cell>
          <cell r="GM1336">
            <v>79</v>
          </cell>
          <cell r="GN1336">
            <v>72</v>
          </cell>
          <cell r="GO1336" t="str">
            <v/>
          </cell>
          <cell r="GP1336">
            <v>0</v>
          </cell>
          <cell r="GQ1336">
            <v>79.33</v>
          </cell>
          <cell r="GR1336">
            <v>71.25</v>
          </cell>
          <cell r="GS1336">
            <v>79</v>
          </cell>
          <cell r="GT1336">
            <v>72</v>
          </cell>
          <cell r="GU1336" t="str">
            <v/>
          </cell>
          <cell r="GV1336">
            <v>0</v>
          </cell>
          <cell r="GW1336">
            <v>81.92</v>
          </cell>
          <cell r="GX1336">
            <v>78.75</v>
          </cell>
          <cell r="GY1336">
            <v>70</v>
          </cell>
          <cell r="GZ1336">
            <v>78</v>
          </cell>
          <cell r="HA1336" t="str">
            <v>EKO-L</v>
          </cell>
          <cell r="HB1336">
            <v>0</v>
          </cell>
          <cell r="HC1336">
            <v>83.83</v>
          </cell>
          <cell r="HD1336">
            <v>75.75</v>
          </cell>
          <cell r="HE1336">
            <v>77.5</v>
          </cell>
          <cell r="HF1336">
            <v>79</v>
          </cell>
          <cell r="HH1336">
            <v>0</v>
          </cell>
          <cell r="HM1336" t="str">
            <v/>
          </cell>
          <cell r="HN1336" t="str">
            <v/>
          </cell>
          <cell r="HS1336">
            <v>0</v>
          </cell>
          <cell r="HT1336" t="str">
            <v>PKN</v>
          </cell>
          <cell r="HU1336">
            <v>0</v>
          </cell>
          <cell r="HV1336" t="str">
            <v>IND</v>
          </cell>
          <cell r="HW1336">
            <v>0</v>
          </cell>
          <cell r="HX1336" t="str">
            <v>MAT-W</v>
          </cell>
          <cell r="HY1336">
            <v>0</v>
          </cell>
          <cell r="HZ1336" t="str">
            <v>SEJ-W</v>
          </cell>
          <cell r="IA1336">
            <v>0</v>
          </cell>
          <cell r="IB1336" t="str">
            <v>IGR-W</v>
          </cell>
          <cell r="IC1336">
            <v>0</v>
          </cell>
          <cell r="ID1336" t="str">
            <v>SBO</v>
          </cell>
          <cell r="IE1336">
            <v>0</v>
          </cell>
          <cell r="IF1336" t="str">
            <v>PJO</v>
          </cell>
          <cell r="IG1336">
            <v>0</v>
          </cell>
          <cell r="IH1336" t="str">
            <v>PRA</v>
          </cell>
          <cell r="II1336">
            <v>0</v>
          </cell>
          <cell r="IJ1336" t="str">
            <v>JAW</v>
          </cell>
          <cell r="IK1336">
            <v>0</v>
          </cell>
          <cell r="IL1336" t="str">
            <v>ARB</v>
          </cell>
          <cell r="IM1336">
            <v>0</v>
          </cell>
          <cell r="IN1336" t="str">
            <v>PKM</v>
          </cell>
          <cell r="IO1336">
            <v>0</v>
          </cell>
          <cell r="IP1336" t="str">
            <v>MAT-P</v>
          </cell>
          <cell r="IQ1336">
            <v>0</v>
          </cell>
          <cell r="IR1336" t="str">
            <v>BIO-P</v>
          </cell>
          <cell r="IS1336">
            <v>0</v>
          </cell>
          <cell r="IT1336" t="str">
            <v>FIS-P</v>
          </cell>
          <cell r="IU1336">
            <v>0</v>
          </cell>
          <cell r="IV1336" t="str">
            <v>KIM-P</v>
          </cell>
          <cell r="IW1336">
            <v>0</v>
          </cell>
          <cell r="IX1336" t="str">
            <v>EKO-L</v>
          </cell>
          <cell r="IY1336">
            <v>0</v>
          </cell>
          <cell r="JA1336">
            <v>0</v>
          </cell>
        </row>
        <row r="1337">
          <cell r="AB1337" t="str">
            <v/>
          </cell>
          <cell r="AC1337">
            <v>5</v>
          </cell>
          <cell r="AI1337" t="str">
            <v/>
          </cell>
          <cell r="AJ1337">
            <v>0</v>
          </cell>
          <cell r="AK1337">
            <v>83.25</v>
          </cell>
          <cell r="AL1337">
            <v>84.5</v>
          </cell>
          <cell r="AM1337">
            <v>88</v>
          </cell>
          <cell r="AN1337">
            <v>80</v>
          </cell>
          <cell r="AO1337" t="str">
            <v/>
          </cell>
          <cell r="AP1337">
            <v>0</v>
          </cell>
          <cell r="AQ1337">
            <v>85</v>
          </cell>
          <cell r="AR1337">
            <v>0</v>
          </cell>
          <cell r="AS1337">
            <v>78.5</v>
          </cell>
          <cell r="AT1337">
            <v>81</v>
          </cell>
          <cell r="AU1337" t="str">
            <v/>
          </cell>
          <cell r="AV1337">
            <v>0</v>
          </cell>
          <cell r="AW1337">
            <v>81.83</v>
          </cell>
          <cell r="AX1337">
            <v>84</v>
          </cell>
          <cell r="AY1337">
            <v>88</v>
          </cell>
          <cell r="AZ1337">
            <v>80</v>
          </cell>
          <cell r="BA1337" t="str">
            <v/>
          </cell>
          <cell r="BB1337">
            <v>0</v>
          </cell>
          <cell r="BC1337">
            <v>86.75</v>
          </cell>
          <cell r="BD1337">
            <v>84.5</v>
          </cell>
          <cell r="BE1337">
            <v>88</v>
          </cell>
          <cell r="BF1337">
            <v>82</v>
          </cell>
          <cell r="BG1337" t="str">
            <v/>
          </cell>
          <cell r="BH1337">
            <v>0</v>
          </cell>
          <cell r="BI1337">
            <v>84.33</v>
          </cell>
          <cell r="BJ1337">
            <v>80</v>
          </cell>
          <cell r="BK1337">
            <v>77.75</v>
          </cell>
          <cell r="BL1337">
            <v>78</v>
          </cell>
          <cell r="BM1337" t="str">
            <v/>
          </cell>
          <cell r="BN1337">
            <v>0</v>
          </cell>
          <cell r="BO1337">
            <v>81.13</v>
          </cell>
          <cell r="BP1337">
            <v>78.25</v>
          </cell>
          <cell r="BQ1337">
            <v>77.75</v>
          </cell>
          <cell r="BR1337">
            <v>85</v>
          </cell>
          <cell r="BS1337" t="str">
            <v/>
          </cell>
          <cell r="BT1337">
            <v>0</v>
          </cell>
          <cell r="BU1337">
            <v>86.5</v>
          </cell>
          <cell r="BV1337">
            <v>84.25</v>
          </cell>
          <cell r="BW1337">
            <v>88.5</v>
          </cell>
          <cell r="BX1337">
            <v>88</v>
          </cell>
          <cell r="BY1337" t="str">
            <v/>
          </cell>
          <cell r="BZ1337">
            <v>0</v>
          </cell>
          <cell r="CA1337">
            <v>86.78</v>
          </cell>
          <cell r="CB1337">
            <v>81.75</v>
          </cell>
          <cell r="CC1337">
            <v>81</v>
          </cell>
          <cell r="CD1337">
            <v>82</v>
          </cell>
          <cell r="CE1337" t="str">
            <v/>
          </cell>
          <cell r="CF1337">
            <v>0</v>
          </cell>
          <cell r="CG1337">
            <v>86.25</v>
          </cell>
          <cell r="CH1337">
            <v>76.25</v>
          </cell>
          <cell r="CI1337">
            <v>78</v>
          </cell>
          <cell r="CJ1337">
            <v>82</v>
          </cell>
          <cell r="CK1337" t="str">
            <v/>
          </cell>
          <cell r="CL1337">
            <v>0</v>
          </cell>
          <cell r="CM1337">
            <v>76.17</v>
          </cell>
          <cell r="CN1337">
            <v>83.5</v>
          </cell>
          <cell r="CO1337">
            <v>80</v>
          </cell>
          <cell r="CP1337">
            <v>78</v>
          </cell>
          <cell r="CQ1337" t="str">
            <v/>
          </cell>
          <cell r="CR1337">
            <v>0</v>
          </cell>
          <cell r="CS1337">
            <v>82.08</v>
          </cell>
          <cell r="CT1337">
            <v>89.75</v>
          </cell>
          <cell r="CU1337">
            <v>86.5</v>
          </cell>
          <cell r="CV1337">
            <v>83</v>
          </cell>
          <cell r="CW1337" t="str">
            <v/>
          </cell>
          <cell r="CX1337">
            <v>0</v>
          </cell>
          <cell r="CY1337">
            <v>82.44</v>
          </cell>
          <cell r="CZ1337">
            <v>83.75</v>
          </cell>
          <cell r="DA1337">
            <v>76.75</v>
          </cell>
          <cell r="DB1337">
            <v>83</v>
          </cell>
          <cell r="DC1337" t="str">
            <v/>
          </cell>
          <cell r="DD1337">
            <v>0</v>
          </cell>
          <cell r="DE1337">
            <v>91</v>
          </cell>
          <cell r="DF1337">
            <v>81</v>
          </cell>
          <cell r="DG1337">
            <v>81.75</v>
          </cell>
          <cell r="DH1337">
            <v>88</v>
          </cell>
          <cell r="DI1337" t="str">
            <v/>
          </cell>
          <cell r="DJ1337">
            <v>0</v>
          </cell>
          <cell r="DK1337">
            <v>0</v>
          </cell>
          <cell r="DL1337">
            <v>0</v>
          </cell>
          <cell r="DM1337">
            <v>0</v>
          </cell>
          <cell r="DN1337">
            <v>85</v>
          </cell>
          <cell r="DO1337" t="str">
            <v/>
          </cell>
          <cell r="DP1337">
            <v>0</v>
          </cell>
          <cell r="DQ1337">
            <v>89</v>
          </cell>
          <cell r="DR1337">
            <v>85.5</v>
          </cell>
          <cell r="DS1337">
            <v>91.5</v>
          </cell>
          <cell r="DT1337">
            <v>82</v>
          </cell>
          <cell r="DU1337" t="str">
            <v/>
          </cell>
          <cell r="DV1337">
            <v>0</v>
          </cell>
          <cell r="DW1337">
            <v>91</v>
          </cell>
          <cell r="DX1337">
            <v>86.75</v>
          </cell>
          <cell r="DY1337">
            <v>79.75</v>
          </cell>
          <cell r="DZ1337">
            <v>85</v>
          </cell>
          <cell r="EA1337" t="str">
            <v/>
          </cell>
          <cell r="EB1337">
            <v>0</v>
          </cell>
          <cell r="EC1337">
            <v>79.78</v>
          </cell>
          <cell r="ED1337">
            <v>78.25</v>
          </cell>
          <cell r="EE1337">
            <v>84.25</v>
          </cell>
          <cell r="EF1337">
            <v>77</v>
          </cell>
          <cell r="EG1337" t="str">
            <v/>
          </cell>
          <cell r="EH1337">
            <v>0</v>
          </cell>
          <cell r="EI1337">
            <v>78.5</v>
          </cell>
          <cell r="EJ1337">
            <v>74.75</v>
          </cell>
          <cell r="EK1337">
            <v>74.5</v>
          </cell>
          <cell r="EL1337">
            <v>76</v>
          </cell>
          <cell r="EM1337" t="str">
            <v/>
          </cell>
          <cell r="EN1337">
            <v>0</v>
          </cell>
          <cell r="EO1337">
            <v>78.5</v>
          </cell>
          <cell r="EP1337">
            <v>74.75</v>
          </cell>
          <cell r="EQ1337">
            <v>74.5</v>
          </cell>
          <cell r="ER1337">
            <v>76</v>
          </cell>
          <cell r="ES1337" t="str">
            <v/>
          </cell>
          <cell r="ET1337">
            <v>0</v>
          </cell>
          <cell r="EU1337">
            <v>78.5</v>
          </cell>
          <cell r="EV1337">
            <v>74.75</v>
          </cell>
          <cell r="EW1337">
            <v>74.5</v>
          </cell>
          <cell r="EX1337">
            <v>76</v>
          </cell>
          <cell r="EY1337" t="str">
            <v/>
          </cell>
          <cell r="EZ1337">
            <v>0</v>
          </cell>
          <cell r="FA1337">
            <v>79.33</v>
          </cell>
          <cell r="FB1337">
            <v>71.25</v>
          </cell>
          <cell r="FC1337">
            <v>79</v>
          </cell>
          <cell r="FD1337">
            <v>72</v>
          </cell>
          <cell r="FE1337" t="str">
            <v/>
          </cell>
          <cell r="FF1337">
            <v>0</v>
          </cell>
          <cell r="FG1337">
            <v>79.33</v>
          </cell>
          <cell r="FH1337">
            <v>71.25</v>
          </cell>
          <cell r="FI1337">
            <v>79</v>
          </cell>
          <cell r="FJ1337">
            <v>72</v>
          </cell>
          <cell r="FK1337" t="str">
            <v/>
          </cell>
          <cell r="FL1337">
            <v>0</v>
          </cell>
          <cell r="FM1337">
            <v>79.33</v>
          </cell>
          <cell r="FN1337">
            <v>71.25</v>
          </cell>
          <cell r="FO1337">
            <v>79</v>
          </cell>
          <cell r="FP1337">
            <v>72</v>
          </cell>
          <cell r="FQ1337" t="str">
            <v/>
          </cell>
          <cell r="FR1337">
            <v>0</v>
          </cell>
          <cell r="FS1337">
            <v>79.33</v>
          </cell>
          <cell r="FT1337">
            <v>71.25</v>
          </cell>
          <cell r="FU1337">
            <v>79</v>
          </cell>
          <cell r="FV1337">
            <v>72</v>
          </cell>
          <cell r="FW1337" t="str">
            <v/>
          </cell>
          <cell r="FX1337">
            <v>0</v>
          </cell>
          <cell r="FY1337">
            <v>79.33</v>
          </cell>
          <cell r="FZ1337">
            <v>71.25</v>
          </cell>
          <cell r="GA1337">
            <v>79</v>
          </cell>
          <cell r="GB1337">
            <v>72</v>
          </cell>
          <cell r="GC1337" t="str">
            <v/>
          </cell>
          <cell r="GD1337">
            <v>0</v>
          </cell>
          <cell r="GE1337">
            <v>79.33</v>
          </cell>
          <cell r="GF1337">
            <v>71.25</v>
          </cell>
          <cell r="GG1337">
            <v>79</v>
          </cell>
          <cell r="GH1337">
            <v>72</v>
          </cell>
          <cell r="GI1337" t="str">
            <v/>
          </cell>
          <cell r="GJ1337">
            <v>0</v>
          </cell>
          <cell r="GK1337">
            <v>79.33</v>
          </cell>
          <cell r="GL1337">
            <v>71.25</v>
          </cell>
          <cell r="GM1337">
            <v>79</v>
          </cell>
          <cell r="GN1337">
            <v>72</v>
          </cell>
          <cell r="GO1337" t="str">
            <v/>
          </cell>
          <cell r="GP1337">
            <v>0</v>
          </cell>
          <cell r="GQ1337">
            <v>79.33</v>
          </cell>
          <cell r="GR1337">
            <v>71.25</v>
          </cell>
          <cell r="GS1337">
            <v>79</v>
          </cell>
          <cell r="GT1337">
            <v>72</v>
          </cell>
          <cell r="GU1337" t="str">
            <v/>
          </cell>
          <cell r="GV1337">
            <v>0</v>
          </cell>
          <cell r="GW1337">
            <v>81.92</v>
          </cell>
          <cell r="GX1337">
            <v>78.75</v>
          </cell>
          <cell r="GY1337">
            <v>70</v>
          </cell>
          <cell r="GZ1337">
            <v>78</v>
          </cell>
          <cell r="HA1337" t="str">
            <v>EKO-L</v>
          </cell>
          <cell r="HB1337">
            <v>0</v>
          </cell>
          <cell r="HC1337">
            <v>83.83</v>
          </cell>
          <cell r="HD1337">
            <v>75.75</v>
          </cell>
          <cell r="HE1337">
            <v>77.5</v>
          </cell>
          <cell r="HF1337">
            <v>79</v>
          </cell>
          <cell r="HH1337">
            <v>0</v>
          </cell>
          <cell r="HM1337" t="str">
            <v/>
          </cell>
          <cell r="HN1337" t="str">
            <v/>
          </cell>
          <cell r="HS1337">
            <v>0</v>
          </cell>
          <cell r="HT1337" t="str">
            <v>PKN</v>
          </cell>
          <cell r="HU1337">
            <v>0</v>
          </cell>
          <cell r="HV1337" t="str">
            <v>IND</v>
          </cell>
          <cell r="HW1337">
            <v>0</v>
          </cell>
          <cell r="HX1337" t="str">
            <v>MAT-W</v>
          </cell>
          <cell r="HY1337">
            <v>0</v>
          </cell>
          <cell r="HZ1337" t="str">
            <v>SEJ-W</v>
          </cell>
          <cell r="IA1337">
            <v>0</v>
          </cell>
          <cell r="IB1337" t="str">
            <v>IGR-W</v>
          </cell>
          <cell r="IC1337">
            <v>0</v>
          </cell>
          <cell r="ID1337" t="str">
            <v>SBO</v>
          </cell>
          <cell r="IE1337">
            <v>0</v>
          </cell>
          <cell r="IF1337" t="str">
            <v>PJO</v>
          </cell>
          <cell r="IG1337">
            <v>0</v>
          </cell>
          <cell r="IH1337" t="str">
            <v>PRA</v>
          </cell>
          <cell r="II1337">
            <v>0</v>
          </cell>
          <cell r="IJ1337" t="str">
            <v>JAW</v>
          </cell>
          <cell r="IK1337">
            <v>0</v>
          </cell>
          <cell r="IL1337" t="str">
            <v>ARB</v>
          </cell>
          <cell r="IM1337">
            <v>0</v>
          </cell>
          <cell r="IN1337" t="str">
            <v>PKM</v>
          </cell>
          <cell r="IO1337">
            <v>0</v>
          </cell>
          <cell r="IP1337" t="str">
            <v>MAT-P</v>
          </cell>
          <cell r="IQ1337">
            <v>0</v>
          </cell>
          <cell r="IR1337" t="str">
            <v>BIO-P</v>
          </cell>
          <cell r="IS1337">
            <v>0</v>
          </cell>
          <cell r="IT1337" t="str">
            <v>FIS-P</v>
          </cell>
          <cell r="IU1337">
            <v>0</v>
          </cell>
          <cell r="IV1337" t="str">
            <v>KIM-P</v>
          </cell>
          <cell r="IW1337">
            <v>0</v>
          </cell>
          <cell r="IX1337" t="str">
            <v>EKO-L</v>
          </cell>
          <cell r="IY1337">
            <v>0</v>
          </cell>
          <cell r="JA1337">
            <v>0</v>
          </cell>
        </row>
        <row r="1338">
          <cell r="AB1338" t="str">
            <v/>
          </cell>
          <cell r="AC1338">
            <v>6</v>
          </cell>
          <cell r="AI1338" t="str">
            <v/>
          </cell>
          <cell r="AJ1338">
            <v>0</v>
          </cell>
          <cell r="AK1338">
            <v>83.25</v>
          </cell>
          <cell r="AL1338">
            <v>84.5</v>
          </cell>
          <cell r="AM1338">
            <v>88</v>
          </cell>
          <cell r="AN1338">
            <v>80</v>
          </cell>
          <cell r="AO1338" t="str">
            <v/>
          </cell>
          <cell r="AP1338">
            <v>0</v>
          </cell>
          <cell r="AQ1338">
            <v>85</v>
          </cell>
          <cell r="AR1338">
            <v>0</v>
          </cell>
          <cell r="AS1338">
            <v>78.5</v>
          </cell>
          <cell r="AT1338">
            <v>81</v>
          </cell>
          <cell r="AU1338" t="str">
            <v/>
          </cell>
          <cell r="AV1338">
            <v>0</v>
          </cell>
          <cell r="AW1338">
            <v>81.83</v>
          </cell>
          <cell r="AX1338">
            <v>84</v>
          </cell>
          <cell r="AY1338">
            <v>88</v>
          </cell>
          <cell r="AZ1338">
            <v>80</v>
          </cell>
          <cell r="BA1338" t="str">
            <v/>
          </cell>
          <cell r="BB1338">
            <v>0</v>
          </cell>
          <cell r="BC1338">
            <v>86.75</v>
          </cell>
          <cell r="BD1338">
            <v>84.5</v>
          </cell>
          <cell r="BE1338">
            <v>88</v>
          </cell>
          <cell r="BF1338">
            <v>82</v>
          </cell>
          <cell r="BG1338" t="str">
            <v/>
          </cell>
          <cell r="BH1338">
            <v>0</v>
          </cell>
          <cell r="BI1338">
            <v>84.33</v>
          </cell>
          <cell r="BJ1338">
            <v>80</v>
          </cell>
          <cell r="BK1338">
            <v>77.75</v>
          </cell>
          <cell r="BL1338">
            <v>78</v>
          </cell>
          <cell r="BM1338" t="str">
            <v/>
          </cell>
          <cell r="BN1338">
            <v>0</v>
          </cell>
          <cell r="BO1338">
            <v>81.13</v>
          </cell>
          <cell r="BP1338">
            <v>78.25</v>
          </cell>
          <cell r="BQ1338">
            <v>77.75</v>
          </cell>
          <cell r="BR1338">
            <v>85</v>
          </cell>
          <cell r="BS1338" t="str">
            <v/>
          </cell>
          <cell r="BT1338">
            <v>0</v>
          </cell>
          <cell r="BU1338">
            <v>86.5</v>
          </cell>
          <cell r="BV1338">
            <v>84.25</v>
          </cell>
          <cell r="BW1338">
            <v>88.5</v>
          </cell>
          <cell r="BX1338">
            <v>88</v>
          </cell>
          <cell r="BY1338" t="str">
            <v/>
          </cell>
          <cell r="BZ1338">
            <v>0</v>
          </cell>
          <cell r="CA1338">
            <v>86.78</v>
          </cell>
          <cell r="CB1338">
            <v>81.75</v>
          </cell>
          <cell r="CC1338">
            <v>81</v>
          </cell>
          <cell r="CD1338">
            <v>82</v>
          </cell>
          <cell r="CE1338" t="str">
            <v/>
          </cell>
          <cell r="CF1338">
            <v>0</v>
          </cell>
          <cell r="CG1338">
            <v>86.25</v>
          </cell>
          <cell r="CH1338">
            <v>76.25</v>
          </cell>
          <cell r="CI1338">
            <v>78</v>
          </cell>
          <cell r="CJ1338">
            <v>82</v>
          </cell>
          <cell r="CK1338" t="str">
            <v/>
          </cell>
          <cell r="CL1338">
            <v>0</v>
          </cell>
          <cell r="CM1338">
            <v>76.17</v>
          </cell>
          <cell r="CN1338">
            <v>83.5</v>
          </cell>
          <cell r="CO1338">
            <v>80</v>
          </cell>
          <cell r="CP1338">
            <v>78</v>
          </cell>
          <cell r="CQ1338" t="str">
            <v/>
          </cell>
          <cell r="CR1338">
            <v>0</v>
          </cell>
          <cell r="CS1338">
            <v>82.08</v>
          </cell>
          <cell r="CT1338">
            <v>89.75</v>
          </cell>
          <cell r="CU1338">
            <v>86.5</v>
          </cell>
          <cell r="CV1338">
            <v>83</v>
          </cell>
          <cell r="CW1338" t="str">
            <v/>
          </cell>
          <cell r="CX1338">
            <v>0</v>
          </cell>
          <cell r="CY1338">
            <v>82.44</v>
          </cell>
          <cell r="CZ1338">
            <v>83.75</v>
          </cell>
          <cell r="DA1338">
            <v>76.75</v>
          </cell>
          <cell r="DB1338">
            <v>83</v>
          </cell>
          <cell r="DC1338" t="str">
            <v/>
          </cell>
          <cell r="DD1338">
            <v>0</v>
          </cell>
          <cell r="DE1338">
            <v>91</v>
          </cell>
          <cell r="DF1338">
            <v>81</v>
          </cell>
          <cell r="DG1338">
            <v>81.75</v>
          </cell>
          <cell r="DH1338">
            <v>88</v>
          </cell>
          <cell r="DI1338" t="str">
            <v/>
          </cell>
          <cell r="DJ1338">
            <v>0</v>
          </cell>
          <cell r="DK1338">
            <v>0</v>
          </cell>
          <cell r="DL1338">
            <v>0</v>
          </cell>
          <cell r="DM1338">
            <v>0</v>
          </cell>
          <cell r="DN1338">
            <v>85</v>
          </cell>
          <cell r="DO1338" t="str">
            <v/>
          </cell>
          <cell r="DP1338">
            <v>0</v>
          </cell>
          <cell r="DQ1338">
            <v>89</v>
          </cell>
          <cell r="DR1338">
            <v>85.5</v>
          </cell>
          <cell r="DS1338">
            <v>91.5</v>
          </cell>
          <cell r="DT1338">
            <v>82</v>
          </cell>
          <cell r="DU1338" t="str">
            <v/>
          </cell>
          <cell r="DV1338">
            <v>0</v>
          </cell>
          <cell r="DW1338">
            <v>91</v>
          </cell>
          <cell r="DX1338">
            <v>86.75</v>
          </cell>
          <cell r="DY1338">
            <v>79.75</v>
          </cell>
          <cell r="DZ1338">
            <v>85</v>
          </cell>
          <cell r="EA1338" t="str">
            <v/>
          </cell>
          <cell r="EB1338">
            <v>0</v>
          </cell>
          <cell r="EC1338">
            <v>79.78</v>
          </cell>
          <cell r="ED1338">
            <v>78.25</v>
          </cell>
          <cell r="EE1338">
            <v>84.25</v>
          </cell>
          <cell r="EF1338">
            <v>77</v>
          </cell>
          <cell r="EG1338" t="str">
            <v/>
          </cell>
          <cell r="EH1338">
            <v>0</v>
          </cell>
          <cell r="EI1338">
            <v>78.5</v>
          </cell>
          <cell r="EJ1338">
            <v>74.75</v>
          </cell>
          <cell r="EK1338">
            <v>74.5</v>
          </cell>
          <cell r="EL1338">
            <v>76</v>
          </cell>
          <cell r="EM1338" t="str">
            <v/>
          </cell>
          <cell r="EN1338">
            <v>0</v>
          </cell>
          <cell r="EO1338">
            <v>78.5</v>
          </cell>
          <cell r="EP1338">
            <v>74.75</v>
          </cell>
          <cell r="EQ1338">
            <v>74.5</v>
          </cell>
          <cell r="ER1338">
            <v>76</v>
          </cell>
          <cell r="ES1338" t="str">
            <v/>
          </cell>
          <cell r="ET1338">
            <v>0</v>
          </cell>
          <cell r="EU1338">
            <v>78.5</v>
          </cell>
          <cell r="EV1338">
            <v>74.75</v>
          </cell>
          <cell r="EW1338">
            <v>74.5</v>
          </cell>
          <cell r="EX1338">
            <v>76</v>
          </cell>
          <cell r="EY1338" t="str">
            <v/>
          </cell>
          <cell r="EZ1338">
            <v>0</v>
          </cell>
          <cell r="FA1338">
            <v>79.33</v>
          </cell>
          <cell r="FB1338">
            <v>71.25</v>
          </cell>
          <cell r="FC1338">
            <v>79</v>
          </cell>
          <cell r="FD1338">
            <v>72</v>
          </cell>
          <cell r="FE1338" t="str">
            <v/>
          </cell>
          <cell r="FF1338">
            <v>0</v>
          </cell>
          <cell r="FG1338">
            <v>79.33</v>
          </cell>
          <cell r="FH1338">
            <v>71.25</v>
          </cell>
          <cell r="FI1338">
            <v>79</v>
          </cell>
          <cell r="FJ1338">
            <v>72</v>
          </cell>
          <cell r="FK1338" t="str">
            <v/>
          </cell>
          <cell r="FL1338">
            <v>0</v>
          </cell>
          <cell r="FM1338">
            <v>79.33</v>
          </cell>
          <cell r="FN1338">
            <v>71.25</v>
          </cell>
          <cell r="FO1338">
            <v>79</v>
          </cell>
          <cell r="FP1338">
            <v>72</v>
          </cell>
          <cell r="FQ1338" t="str">
            <v/>
          </cell>
          <cell r="FR1338">
            <v>0</v>
          </cell>
          <cell r="FS1338">
            <v>79.33</v>
          </cell>
          <cell r="FT1338">
            <v>71.25</v>
          </cell>
          <cell r="FU1338">
            <v>79</v>
          </cell>
          <cell r="FV1338">
            <v>72</v>
          </cell>
          <cell r="FW1338" t="str">
            <v/>
          </cell>
          <cell r="FX1338">
            <v>0</v>
          </cell>
          <cell r="FY1338">
            <v>79.33</v>
          </cell>
          <cell r="FZ1338">
            <v>71.25</v>
          </cell>
          <cell r="GA1338">
            <v>79</v>
          </cell>
          <cell r="GB1338">
            <v>72</v>
          </cell>
          <cell r="GC1338" t="str">
            <v/>
          </cell>
          <cell r="GD1338">
            <v>0</v>
          </cell>
          <cell r="GE1338">
            <v>79.33</v>
          </cell>
          <cell r="GF1338">
            <v>71.25</v>
          </cell>
          <cell r="GG1338">
            <v>79</v>
          </cell>
          <cell r="GH1338">
            <v>72</v>
          </cell>
          <cell r="GI1338" t="str">
            <v/>
          </cell>
          <cell r="GJ1338">
            <v>0</v>
          </cell>
          <cell r="GK1338">
            <v>79.33</v>
          </cell>
          <cell r="GL1338">
            <v>71.25</v>
          </cell>
          <cell r="GM1338">
            <v>79</v>
          </cell>
          <cell r="GN1338">
            <v>72</v>
          </cell>
          <cell r="GO1338" t="str">
            <v/>
          </cell>
          <cell r="GP1338">
            <v>0</v>
          </cell>
          <cell r="GQ1338">
            <v>79.33</v>
          </cell>
          <cell r="GR1338">
            <v>71.25</v>
          </cell>
          <cell r="GS1338">
            <v>79</v>
          </cell>
          <cell r="GT1338">
            <v>72</v>
          </cell>
          <cell r="GU1338" t="str">
            <v/>
          </cell>
          <cell r="GV1338">
            <v>0</v>
          </cell>
          <cell r="GW1338">
            <v>81.92</v>
          </cell>
          <cell r="GX1338">
            <v>78.75</v>
          </cell>
          <cell r="GY1338">
            <v>70</v>
          </cell>
          <cell r="GZ1338">
            <v>78</v>
          </cell>
          <cell r="HA1338" t="str">
            <v>EKO-L</v>
          </cell>
          <cell r="HB1338">
            <v>0</v>
          </cell>
          <cell r="HC1338">
            <v>83.83</v>
          </cell>
          <cell r="HD1338">
            <v>75.75</v>
          </cell>
          <cell r="HE1338">
            <v>77.5</v>
          </cell>
          <cell r="HF1338">
            <v>79</v>
          </cell>
          <cell r="HH1338">
            <v>0</v>
          </cell>
          <cell r="HM1338" t="str">
            <v/>
          </cell>
          <cell r="HN1338" t="str">
            <v/>
          </cell>
          <cell r="HS1338">
            <v>0</v>
          </cell>
          <cell r="HT1338" t="str">
            <v>PKN</v>
          </cell>
          <cell r="HU1338">
            <v>0</v>
          </cell>
          <cell r="HV1338" t="str">
            <v>IND</v>
          </cell>
          <cell r="HW1338">
            <v>0</v>
          </cell>
          <cell r="HX1338" t="str">
            <v>MAT-W</v>
          </cell>
          <cell r="HY1338">
            <v>0</v>
          </cell>
          <cell r="HZ1338" t="str">
            <v>SEJ-W</v>
          </cell>
          <cell r="IA1338">
            <v>0</v>
          </cell>
          <cell r="IB1338" t="str">
            <v>IGR-W</v>
          </cell>
          <cell r="IC1338">
            <v>0</v>
          </cell>
          <cell r="ID1338" t="str">
            <v>SBO</v>
          </cell>
          <cell r="IE1338">
            <v>0</v>
          </cell>
          <cell r="IF1338" t="str">
            <v>PJO</v>
          </cell>
          <cell r="IG1338">
            <v>0</v>
          </cell>
          <cell r="IH1338" t="str">
            <v>PRA</v>
          </cell>
          <cell r="II1338">
            <v>0</v>
          </cell>
          <cell r="IJ1338" t="str">
            <v>JAW</v>
          </cell>
          <cell r="IK1338">
            <v>0</v>
          </cell>
          <cell r="IL1338" t="str">
            <v>ARB</v>
          </cell>
          <cell r="IM1338">
            <v>0</v>
          </cell>
          <cell r="IN1338" t="str">
            <v>PKM</v>
          </cell>
          <cell r="IO1338">
            <v>0</v>
          </cell>
          <cell r="IP1338" t="str">
            <v>MAT-P</v>
          </cell>
          <cell r="IQ1338">
            <v>0</v>
          </cell>
          <cell r="IR1338" t="str">
            <v>BIO-P</v>
          </cell>
          <cell r="IS1338">
            <v>0</v>
          </cell>
          <cell r="IT1338" t="str">
            <v>FIS-P</v>
          </cell>
          <cell r="IU1338">
            <v>0</v>
          </cell>
          <cell r="IV1338" t="str">
            <v>KIM-P</v>
          </cell>
          <cell r="IW1338">
            <v>0</v>
          </cell>
          <cell r="IX1338" t="str">
            <v>EKO-L</v>
          </cell>
          <cell r="IY1338">
            <v>0</v>
          </cell>
          <cell r="JA1338">
            <v>0</v>
          </cell>
        </row>
        <row r="1339">
          <cell r="AB1339" t="str">
            <v/>
          </cell>
          <cell r="AC1339">
            <v>7</v>
          </cell>
          <cell r="AI1339" t="str">
            <v/>
          </cell>
          <cell r="AJ1339">
            <v>0</v>
          </cell>
          <cell r="AK1339">
            <v>83.25</v>
          </cell>
          <cell r="AL1339">
            <v>84.5</v>
          </cell>
          <cell r="AM1339">
            <v>88</v>
          </cell>
          <cell r="AN1339">
            <v>80</v>
          </cell>
          <cell r="AO1339" t="str">
            <v/>
          </cell>
          <cell r="AP1339">
            <v>0</v>
          </cell>
          <cell r="AQ1339">
            <v>85</v>
          </cell>
          <cell r="AR1339">
            <v>0</v>
          </cell>
          <cell r="AS1339">
            <v>78.5</v>
          </cell>
          <cell r="AT1339">
            <v>81</v>
          </cell>
          <cell r="AU1339" t="str">
            <v/>
          </cell>
          <cell r="AV1339">
            <v>0</v>
          </cell>
          <cell r="AW1339">
            <v>81.83</v>
          </cell>
          <cell r="AX1339">
            <v>84</v>
          </cell>
          <cell r="AY1339">
            <v>88</v>
          </cell>
          <cell r="AZ1339">
            <v>80</v>
          </cell>
          <cell r="BA1339" t="str">
            <v/>
          </cell>
          <cell r="BB1339">
            <v>0</v>
          </cell>
          <cell r="BC1339">
            <v>86.75</v>
          </cell>
          <cell r="BD1339">
            <v>84.5</v>
          </cell>
          <cell r="BE1339">
            <v>88</v>
          </cell>
          <cell r="BF1339">
            <v>82</v>
          </cell>
          <cell r="BG1339" t="str">
            <v/>
          </cell>
          <cell r="BH1339">
            <v>0</v>
          </cell>
          <cell r="BI1339">
            <v>84.33</v>
          </cell>
          <cell r="BJ1339">
            <v>80</v>
          </cell>
          <cell r="BK1339">
            <v>77.75</v>
          </cell>
          <cell r="BL1339">
            <v>78</v>
          </cell>
          <cell r="BM1339" t="str">
            <v/>
          </cell>
          <cell r="BN1339">
            <v>0</v>
          </cell>
          <cell r="BO1339">
            <v>81.13</v>
          </cell>
          <cell r="BP1339">
            <v>78.25</v>
          </cell>
          <cell r="BQ1339">
            <v>77.75</v>
          </cell>
          <cell r="BR1339">
            <v>85</v>
          </cell>
          <cell r="BS1339" t="str">
            <v/>
          </cell>
          <cell r="BT1339">
            <v>0</v>
          </cell>
          <cell r="BU1339">
            <v>86.5</v>
          </cell>
          <cell r="BV1339">
            <v>84.25</v>
          </cell>
          <cell r="BW1339">
            <v>88.5</v>
          </cell>
          <cell r="BX1339">
            <v>88</v>
          </cell>
          <cell r="BY1339" t="str">
            <v/>
          </cell>
          <cell r="BZ1339">
            <v>0</v>
          </cell>
          <cell r="CA1339">
            <v>86.78</v>
          </cell>
          <cell r="CB1339">
            <v>81.75</v>
          </cell>
          <cell r="CC1339">
            <v>81</v>
          </cell>
          <cell r="CD1339">
            <v>82</v>
          </cell>
          <cell r="CE1339" t="str">
            <v/>
          </cell>
          <cell r="CF1339">
            <v>0</v>
          </cell>
          <cell r="CG1339">
            <v>86.25</v>
          </cell>
          <cell r="CH1339">
            <v>76.25</v>
          </cell>
          <cell r="CI1339">
            <v>78</v>
          </cell>
          <cell r="CJ1339">
            <v>82</v>
          </cell>
          <cell r="CK1339" t="str">
            <v/>
          </cell>
          <cell r="CL1339">
            <v>0</v>
          </cell>
          <cell r="CM1339">
            <v>76.17</v>
          </cell>
          <cell r="CN1339">
            <v>83.5</v>
          </cell>
          <cell r="CO1339">
            <v>80</v>
          </cell>
          <cell r="CP1339">
            <v>78</v>
          </cell>
          <cell r="CQ1339" t="str">
            <v/>
          </cell>
          <cell r="CR1339">
            <v>0</v>
          </cell>
          <cell r="CS1339">
            <v>82.08</v>
          </cell>
          <cell r="CT1339">
            <v>89.75</v>
          </cell>
          <cell r="CU1339">
            <v>86.5</v>
          </cell>
          <cell r="CV1339">
            <v>83</v>
          </cell>
          <cell r="CW1339" t="str">
            <v/>
          </cell>
          <cell r="CX1339">
            <v>0</v>
          </cell>
          <cell r="CY1339">
            <v>82.44</v>
          </cell>
          <cell r="CZ1339">
            <v>83.75</v>
          </cell>
          <cell r="DA1339">
            <v>76.75</v>
          </cell>
          <cell r="DB1339">
            <v>83</v>
          </cell>
          <cell r="DC1339" t="str">
            <v/>
          </cell>
          <cell r="DD1339">
            <v>0</v>
          </cell>
          <cell r="DE1339">
            <v>91</v>
          </cell>
          <cell r="DF1339">
            <v>81</v>
          </cell>
          <cell r="DG1339">
            <v>81.75</v>
          </cell>
          <cell r="DH1339">
            <v>88</v>
          </cell>
          <cell r="DI1339" t="str">
            <v/>
          </cell>
          <cell r="DJ1339">
            <v>0</v>
          </cell>
          <cell r="DK1339">
            <v>0</v>
          </cell>
          <cell r="DL1339">
            <v>0</v>
          </cell>
          <cell r="DM1339">
            <v>0</v>
          </cell>
          <cell r="DN1339">
            <v>85</v>
          </cell>
          <cell r="DO1339" t="str">
            <v/>
          </cell>
          <cell r="DP1339">
            <v>0</v>
          </cell>
          <cell r="DQ1339">
            <v>89</v>
          </cell>
          <cell r="DR1339">
            <v>85.5</v>
          </cell>
          <cell r="DS1339">
            <v>91.5</v>
          </cell>
          <cell r="DT1339">
            <v>82</v>
          </cell>
          <cell r="DU1339" t="str">
            <v/>
          </cell>
          <cell r="DV1339">
            <v>0</v>
          </cell>
          <cell r="DW1339">
            <v>91</v>
          </cell>
          <cell r="DX1339">
            <v>86.75</v>
          </cell>
          <cell r="DY1339">
            <v>79.75</v>
          </cell>
          <cell r="DZ1339">
            <v>85</v>
          </cell>
          <cell r="EA1339" t="str">
            <v/>
          </cell>
          <cell r="EB1339">
            <v>0</v>
          </cell>
          <cell r="EC1339">
            <v>79.78</v>
          </cell>
          <cell r="ED1339">
            <v>78.25</v>
          </cell>
          <cell r="EE1339">
            <v>84.25</v>
          </cell>
          <cell r="EF1339">
            <v>77</v>
          </cell>
          <cell r="EG1339" t="str">
            <v/>
          </cell>
          <cell r="EH1339">
            <v>0</v>
          </cell>
          <cell r="EI1339">
            <v>78.5</v>
          </cell>
          <cell r="EJ1339">
            <v>74.75</v>
          </cell>
          <cell r="EK1339">
            <v>74.5</v>
          </cell>
          <cell r="EL1339">
            <v>76</v>
          </cell>
          <cell r="EM1339" t="str">
            <v/>
          </cell>
          <cell r="EN1339">
            <v>0</v>
          </cell>
          <cell r="EO1339">
            <v>78.5</v>
          </cell>
          <cell r="EP1339">
            <v>74.75</v>
          </cell>
          <cell r="EQ1339">
            <v>74.5</v>
          </cell>
          <cell r="ER1339">
            <v>76</v>
          </cell>
          <cell r="ES1339" t="str">
            <v/>
          </cell>
          <cell r="ET1339">
            <v>0</v>
          </cell>
          <cell r="EU1339">
            <v>78.5</v>
          </cell>
          <cell r="EV1339">
            <v>74.75</v>
          </cell>
          <cell r="EW1339">
            <v>74.5</v>
          </cell>
          <cell r="EX1339">
            <v>76</v>
          </cell>
          <cell r="EY1339" t="str">
            <v/>
          </cell>
          <cell r="EZ1339">
            <v>0</v>
          </cell>
          <cell r="FA1339">
            <v>79.33</v>
          </cell>
          <cell r="FB1339">
            <v>71.25</v>
          </cell>
          <cell r="FC1339">
            <v>79</v>
          </cell>
          <cell r="FD1339">
            <v>72</v>
          </cell>
          <cell r="FE1339" t="str">
            <v/>
          </cell>
          <cell r="FF1339">
            <v>0</v>
          </cell>
          <cell r="FG1339">
            <v>79.33</v>
          </cell>
          <cell r="FH1339">
            <v>71.25</v>
          </cell>
          <cell r="FI1339">
            <v>79</v>
          </cell>
          <cell r="FJ1339">
            <v>72</v>
          </cell>
          <cell r="FK1339" t="str">
            <v/>
          </cell>
          <cell r="FL1339">
            <v>0</v>
          </cell>
          <cell r="FM1339">
            <v>79.33</v>
          </cell>
          <cell r="FN1339">
            <v>71.25</v>
          </cell>
          <cell r="FO1339">
            <v>79</v>
          </cell>
          <cell r="FP1339">
            <v>72</v>
          </cell>
          <cell r="FQ1339" t="str">
            <v/>
          </cell>
          <cell r="FR1339">
            <v>0</v>
          </cell>
          <cell r="FS1339">
            <v>79.33</v>
          </cell>
          <cell r="FT1339">
            <v>71.25</v>
          </cell>
          <cell r="FU1339">
            <v>79</v>
          </cell>
          <cell r="FV1339">
            <v>72</v>
          </cell>
          <cell r="FW1339" t="str">
            <v/>
          </cell>
          <cell r="FX1339">
            <v>0</v>
          </cell>
          <cell r="FY1339">
            <v>79.33</v>
          </cell>
          <cell r="FZ1339">
            <v>71.25</v>
          </cell>
          <cell r="GA1339">
            <v>79</v>
          </cell>
          <cell r="GB1339">
            <v>72</v>
          </cell>
          <cell r="GC1339" t="str">
            <v/>
          </cell>
          <cell r="GD1339">
            <v>0</v>
          </cell>
          <cell r="GE1339">
            <v>79.33</v>
          </cell>
          <cell r="GF1339">
            <v>71.25</v>
          </cell>
          <cell r="GG1339">
            <v>79</v>
          </cell>
          <cell r="GH1339">
            <v>72</v>
          </cell>
          <cell r="GI1339" t="str">
            <v/>
          </cell>
          <cell r="GJ1339">
            <v>0</v>
          </cell>
          <cell r="GK1339">
            <v>79.33</v>
          </cell>
          <cell r="GL1339">
            <v>71.25</v>
          </cell>
          <cell r="GM1339">
            <v>79</v>
          </cell>
          <cell r="GN1339">
            <v>72</v>
          </cell>
          <cell r="GO1339" t="str">
            <v/>
          </cell>
          <cell r="GP1339">
            <v>0</v>
          </cell>
          <cell r="GQ1339">
            <v>79.33</v>
          </cell>
          <cell r="GR1339">
            <v>71.25</v>
          </cell>
          <cell r="GS1339">
            <v>79</v>
          </cell>
          <cell r="GT1339">
            <v>72</v>
          </cell>
          <cell r="GU1339" t="str">
            <v/>
          </cell>
          <cell r="GV1339">
            <v>0</v>
          </cell>
          <cell r="GW1339">
            <v>81.92</v>
          </cell>
          <cell r="GX1339">
            <v>78.75</v>
          </cell>
          <cell r="GY1339">
            <v>70</v>
          </cell>
          <cell r="GZ1339">
            <v>78</v>
          </cell>
          <cell r="HA1339" t="str">
            <v>EKO-L</v>
          </cell>
          <cell r="HB1339">
            <v>0</v>
          </cell>
          <cell r="HC1339">
            <v>83.83</v>
          </cell>
          <cell r="HD1339">
            <v>75.75</v>
          </cell>
          <cell r="HE1339">
            <v>77.5</v>
          </cell>
          <cell r="HF1339">
            <v>79</v>
          </cell>
          <cell r="HH1339">
            <v>0</v>
          </cell>
          <cell r="HM1339" t="str">
            <v/>
          </cell>
          <cell r="HN1339" t="str">
            <v/>
          </cell>
          <cell r="HS1339">
            <v>0</v>
          </cell>
          <cell r="HT1339" t="str">
            <v>PKN</v>
          </cell>
          <cell r="HU1339">
            <v>0</v>
          </cell>
          <cell r="HV1339" t="str">
            <v>IND</v>
          </cell>
          <cell r="HW1339">
            <v>0</v>
          </cell>
          <cell r="HX1339" t="str">
            <v>MAT-W</v>
          </cell>
          <cell r="HY1339">
            <v>0</v>
          </cell>
          <cell r="HZ1339" t="str">
            <v>SEJ-W</v>
          </cell>
          <cell r="IA1339">
            <v>0</v>
          </cell>
          <cell r="IB1339" t="str">
            <v>IGR-W</v>
          </cell>
          <cell r="IC1339">
            <v>0</v>
          </cell>
          <cell r="ID1339" t="str">
            <v>SBO</v>
          </cell>
          <cell r="IE1339">
            <v>0</v>
          </cell>
          <cell r="IF1339" t="str">
            <v>PJO</v>
          </cell>
          <cell r="IG1339">
            <v>0</v>
          </cell>
          <cell r="IH1339" t="str">
            <v>PRA</v>
          </cell>
          <cell r="II1339">
            <v>0</v>
          </cell>
          <cell r="IJ1339" t="str">
            <v>JAW</v>
          </cell>
          <cell r="IK1339">
            <v>0</v>
          </cell>
          <cell r="IL1339" t="str">
            <v>ARB</v>
          </cell>
          <cell r="IM1339">
            <v>0</v>
          </cell>
          <cell r="IN1339" t="str">
            <v>PKM</v>
          </cell>
          <cell r="IO1339">
            <v>0</v>
          </cell>
          <cell r="IP1339" t="str">
            <v>MAT-P</v>
          </cell>
          <cell r="IQ1339">
            <v>0</v>
          </cell>
          <cell r="IR1339" t="str">
            <v>BIO-P</v>
          </cell>
          <cell r="IS1339">
            <v>0</v>
          </cell>
          <cell r="IT1339" t="str">
            <v>FIS-P</v>
          </cell>
          <cell r="IU1339">
            <v>0</v>
          </cell>
          <cell r="IV1339" t="str">
            <v>KIM-P</v>
          </cell>
          <cell r="IW1339">
            <v>0</v>
          </cell>
          <cell r="IX1339" t="str">
            <v>EKO-L</v>
          </cell>
          <cell r="IY1339">
            <v>0</v>
          </cell>
          <cell r="JA1339">
            <v>0</v>
          </cell>
        </row>
        <row r="1340">
          <cell r="AB1340" t="str">
            <v/>
          </cell>
          <cell r="AC1340">
            <v>8</v>
          </cell>
          <cell r="AI1340" t="str">
            <v/>
          </cell>
          <cell r="AJ1340">
            <v>0</v>
          </cell>
          <cell r="AK1340">
            <v>83.25</v>
          </cell>
          <cell r="AL1340">
            <v>84.5</v>
          </cell>
          <cell r="AM1340">
            <v>88</v>
          </cell>
          <cell r="AN1340">
            <v>80</v>
          </cell>
          <cell r="AO1340" t="str">
            <v/>
          </cell>
          <cell r="AP1340">
            <v>0</v>
          </cell>
          <cell r="AQ1340">
            <v>85</v>
          </cell>
          <cell r="AR1340">
            <v>0</v>
          </cell>
          <cell r="AS1340">
            <v>78.5</v>
          </cell>
          <cell r="AT1340">
            <v>81</v>
          </cell>
          <cell r="AU1340" t="str">
            <v/>
          </cell>
          <cell r="AV1340">
            <v>0</v>
          </cell>
          <cell r="AW1340">
            <v>81.83</v>
          </cell>
          <cell r="AX1340">
            <v>84</v>
          </cell>
          <cell r="AY1340">
            <v>88</v>
          </cell>
          <cell r="AZ1340">
            <v>80</v>
          </cell>
          <cell r="BA1340" t="str">
            <v/>
          </cell>
          <cell r="BB1340">
            <v>0</v>
          </cell>
          <cell r="BC1340">
            <v>86.75</v>
          </cell>
          <cell r="BD1340">
            <v>84.5</v>
          </cell>
          <cell r="BE1340">
            <v>88</v>
          </cell>
          <cell r="BF1340">
            <v>82</v>
          </cell>
          <cell r="BG1340" t="str">
            <v/>
          </cell>
          <cell r="BH1340">
            <v>0</v>
          </cell>
          <cell r="BI1340">
            <v>84.33</v>
          </cell>
          <cell r="BJ1340">
            <v>80</v>
          </cell>
          <cell r="BK1340">
            <v>77.75</v>
          </cell>
          <cell r="BL1340">
            <v>78</v>
          </cell>
          <cell r="BM1340" t="str">
            <v/>
          </cell>
          <cell r="BN1340">
            <v>0</v>
          </cell>
          <cell r="BO1340">
            <v>81.13</v>
          </cell>
          <cell r="BP1340">
            <v>78.25</v>
          </cell>
          <cell r="BQ1340">
            <v>77.75</v>
          </cell>
          <cell r="BR1340">
            <v>85</v>
          </cell>
          <cell r="BS1340" t="str">
            <v/>
          </cell>
          <cell r="BT1340">
            <v>0</v>
          </cell>
          <cell r="BU1340">
            <v>86.5</v>
          </cell>
          <cell r="BV1340">
            <v>84.25</v>
          </cell>
          <cell r="BW1340">
            <v>88.5</v>
          </cell>
          <cell r="BX1340">
            <v>88</v>
          </cell>
          <cell r="BY1340" t="str">
            <v/>
          </cell>
          <cell r="BZ1340">
            <v>0</v>
          </cell>
          <cell r="CA1340">
            <v>86.78</v>
          </cell>
          <cell r="CB1340">
            <v>81.75</v>
          </cell>
          <cell r="CC1340">
            <v>81</v>
          </cell>
          <cell r="CD1340">
            <v>82</v>
          </cell>
          <cell r="CE1340" t="str">
            <v/>
          </cell>
          <cell r="CF1340">
            <v>0</v>
          </cell>
          <cell r="CG1340">
            <v>86.25</v>
          </cell>
          <cell r="CH1340">
            <v>76.25</v>
          </cell>
          <cell r="CI1340">
            <v>78</v>
          </cell>
          <cell r="CJ1340">
            <v>82</v>
          </cell>
          <cell r="CK1340" t="str">
            <v/>
          </cell>
          <cell r="CL1340">
            <v>0</v>
          </cell>
          <cell r="CM1340">
            <v>76.17</v>
          </cell>
          <cell r="CN1340">
            <v>83.5</v>
          </cell>
          <cell r="CO1340">
            <v>80</v>
          </cell>
          <cell r="CP1340">
            <v>78</v>
          </cell>
          <cell r="CQ1340" t="str">
            <v/>
          </cell>
          <cell r="CR1340">
            <v>0</v>
          </cell>
          <cell r="CS1340">
            <v>82.08</v>
          </cell>
          <cell r="CT1340">
            <v>89.75</v>
          </cell>
          <cell r="CU1340">
            <v>86.5</v>
          </cell>
          <cell r="CV1340">
            <v>83</v>
          </cell>
          <cell r="CW1340" t="str">
            <v/>
          </cell>
          <cell r="CX1340">
            <v>0</v>
          </cell>
          <cell r="CY1340">
            <v>82.44</v>
          </cell>
          <cell r="CZ1340">
            <v>83.75</v>
          </cell>
          <cell r="DA1340">
            <v>76.75</v>
          </cell>
          <cell r="DB1340">
            <v>83</v>
          </cell>
          <cell r="DC1340" t="str">
            <v/>
          </cell>
          <cell r="DD1340">
            <v>0</v>
          </cell>
          <cell r="DE1340">
            <v>91</v>
          </cell>
          <cell r="DF1340">
            <v>81</v>
          </cell>
          <cell r="DG1340">
            <v>81.75</v>
          </cell>
          <cell r="DH1340">
            <v>88</v>
          </cell>
          <cell r="DI1340" t="str">
            <v/>
          </cell>
          <cell r="DJ1340">
            <v>0</v>
          </cell>
          <cell r="DK1340">
            <v>0</v>
          </cell>
          <cell r="DL1340">
            <v>0</v>
          </cell>
          <cell r="DM1340">
            <v>0</v>
          </cell>
          <cell r="DN1340">
            <v>85</v>
          </cell>
          <cell r="DO1340" t="str">
            <v/>
          </cell>
          <cell r="DP1340">
            <v>0</v>
          </cell>
          <cell r="DQ1340">
            <v>89</v>
          </cell>
          <cell r="DR1340">
            <v>85.5</v>
          </cell>
          <cell r="DS1340">
            <v>91.5</v>
          </cell>
          <cell r="DT1340">
            <v>82</v>
          </cell>
          <cell r="DU1340" t="str">
            <v/>
          </cell>
          <cell r="DV1340">
            <v>0</v>
          </cell>
          <cell r="DW1340">
            <v>91</v>
          </cell>
          <cell r="DX1340">
            <v>86.75</v>
          </cell>
          <cell r="DY1340">
            <v>79.75</v>
          </cell>
          <cell r="DZ1340">
            <v>85</v>
          </cell>
          <cell r="EA1340" t="str">
            <v/>
          </cell>
          <cell r="EB1340">
            <v>0</v>
          </cell>
          <cell r="EC1340">
            <v>79.78</v>
          </cell>
          <cell r="ED1340">
            <v>78.25</v>
          </cell>
          <cell r="EE1340">
            <v>84.25</v>
          </cell>
          <cell r="EF1340">
            <v>77</v>
          </cell>
          <cell r="EG1340" t="str">
            <v/>
          </cell>
          <cell r="EH1340">
            <v>0</v>
          </cell>
          <cell r="EI1340">
            <v>78.5</v>
          </cell>
          <cell r="EJ1340">
            <v>74.75</v>
          </cell>
          <cell r="EK1340">
            <v>74.5</v>
          </cell>
          <cell r="EL1340">
            <v>76</v>
          </cell>
          <cell r="EM1340" t="str">
            <v/>
          </cell>
          <cell r="EN1340">
            <v>0</v>
          </cell>
          <cell r="EO1340">
            <v>78.5</v>
          </cell>
          <cell r="EP1340">
            <v>74.75</v>
          </cell>
          <cell r="EQ1340">
            <v>74.5</v>
          </cell>
          <cell r="ER1340">
            <v>76</v>
          </cell>
          <cell r="ES1340" t="str">
            <v/>
          </cell>
          <cell r="ET1340">
            <v>0</v>
          </cell>
          <cell r="EU1340">
            <v>78.5</v>
          </cell>
          <cell r="EV1340">
            <v>74.75</v>
          </cell>
          <cell r="EW1340">
            <v>74.5</v>
          </cell>
          <cell r="EX1340">
            <v>76</v>
          </cell>
          <cell r="EY1340" t="str">
            <v/>
          </cell>
          <cell r="EZ1340">
            <v>0</v>
          </cell>
          <cell r="FA1340">
            <v>79.33</v>
          </cell>
          <cell r="FB1340">
            <v>71.25</v>
          </cell>
          <cell r="FC1340">
            <v>79</v>
          </cell>
          <cell r="FD1340">
            <v>72</v>
          </cell>
          <cell r="FE1340" t="str">
            <v/>
          </cell>
          <cell r="FF1340">
            <v>0</v>
          </cell>
          <cell r="FG1340">
            <v>79.33</v>
          </cell>
          <cell r="FH1340">
            <v>71.25</v>
          </cell>
          <cell r="FI1340">
            <v>79</v>
          </cell>
          <cell r="FJ1340">
            <v>72</v>
          </cell>
          <cell r="FK1340" t="str">
            <v/>
          </cell>
          <cell r="FL1340">
            <v>0</v>
          </cell>
          <cell r="FM1340">
            <v>79.33</v>
          </cell>
          <cell r="FN1340">
            <v>71.25</v>
          </cell>
          <cell r="FO1340">
            <v>79</v>
          </cell>
          <cell r="FP1340">
            <v>72</v>
          </cell>
          <cell r="FQ1340" t="str">
            <v/>
          </cell>
          <cell r="FR1340">
            <v>0</v>
          </cell>
          <cell r="FS1340">
            <v>79.33</v>
          </cell>
          <cell r="FT1340">
            <v>71.25</v>
          </cell>
          <cell r="FU1340">
            <v>79</v>
          </cell>
          <cell r="FV1340">
            <v>72</v>
          </cell>
          <cell r="FW1340" t="str">
            <v/>
          </cell>
          <cell r="FX1340">
            <v>0</v>
          </cell>
          <cell r="FY1340">
            <v>79.33</v>
          </cell>
          <cell r="FZ1340">
            <v>71.25</v>
          </cell>
          <cell r="GA1340">
            <v>79</v>
          </cell>
          <cell r="GB1340">
            <v>72</v>
          </cell>
          <cell r="GC1340" t="str">
            <v/>
          </cell>
          <cell r="GD1340">
            <v>0</v>
          </cell>
          <cell r="GE1340">
            <v>79.33</v>
          </cell>
          <cell r="GF1340">
            <v>71.25</v>
          </cell>
          <cell r="GG1340">
            <v>79</v>
          </cell>
          <cell r="GH1340">
            <v>72</v>
          </cell>
          <cell r="GI1340" t="str">
            <v/>
          </cell>
          <cell r="GJ1340">
            <v>0</v>
          </cell>
          <cell r="GK1340">
            <v>79.33</v>
          </cell>
          <cell r="GL1340">
            <v>71.25</v>
          </cell>
          <cell r="GM1340">
            <v>79</v>
          </cell>
          <cell r="GN1340">
            <v>72</v>
          </cell>
          <cell r="GO1340" t="str">
            <v/>
          </cell>
          <cell r="GP1340">
            <v>0</v>
          </cell>
          <cell r="GQ1340">
            <v>79.33</v>
          </cell>
          <cell r="GR1340">
            <v>71.25</v>
          </cell>
          <cell r="GS1340">
            <v>79</v>
          </cell>
          <cell r="GT1340">
            <v>72</v>
          </cell>
          <cell r="GU1340" t="str">
            <v/>
          </cell>
          <cell r="GV1340">
            <v>0</v>
          </cell>
          <cell r="GW1340">
            <v>81.92</v>
          </cell>
          <cell r="GX1340">
            <v>78.75</v>
          </cell>
          <cell r="GY1340">
            <v>70</v>
          </cell>
          <cell r="GZ1340">
            <v>78</v>
          </cell>
          <cell r="HA1340" t="str">
            <v>EKO-L</v>
          </cell>
          <cell r="HB1340">
            <v>0</v>
          </cell>
          <cell r="HC1340">
            <v>83.83</v>
          </cell>
          <cell r="HD1340">
            <v>75.75</v>
          </cell>
          <cell r="HE1340">
            <v>77.5</v>
          </cell>
          <cell r="HF1340">
            <v>79</v>
          </cell>
          <cell r="HH1340">
            <v>0</v>
          </cell>
          <cell r="HM1340" t="str">
            <v/>
          </cell>
          <cell r="HN1340" t="str">
            <v/>
          </cell>
          <cell r="HS1340">
            <v>0</v>
          </cell>
          <cell r="HT1340" t="str">
            <v>PKN</v>
          </cell>
          <cell r="HU1340">
            <v>0</v>
          </cell>
          <cell r="HV1340" t="str">
            <v>IND</v>
          </cell>
          <cell r="HW1340">
            <v>0</v>
          </cell>
          <cell r="HX1340" t="str">
            <v>MAT-W</v>
          </cell>
          <cell r="HY1340">
            <v>0</v>
          </cell>
          <cell r="HZ1340" t="str">
            <v>SEJ-W</v>
          </cell>
          <cell r="IA1340">
            <v>0</v>
          </cell>
          <cell r="IB1340" t="str">
            <v>IGR-W</v>
          </cell>
          <cell r="IC1340">
            <v>0</v>
          </cell>
          <cell r="ID1340" t="str">
            <v>SBO</v>
          </cell>
          <cell r="IE1340">
            <v>0</v>
          </cell>
          <cell r="IF1340" t="str">
            <v>PJO</v>
          </cell>
          <cell r="IG1340">
            <v>0</v>
          </cell>
          <cell r="IH1340" t="str">
            <v>PRA</v>
          </cell>
          <cell r="II1340">
            <v>0</v>
          </cell>
          <cell r="IJ1340" t="str">
            <v>JAW</v>
          </cell>
          <cell r="IK1340">
            <v>0</v>
          </cell>
          <cell r="IL1340" t="str">
            <v>ARB</v>
          </cell>
          <cell r="IM1340">
            <v>0</v>
          </cell>
          <cell r="IN1340" t="str">
            <v>PKM</v>
          </cell>
          <cell r="IO1340">
            <v>0</v>
          </cell>
          <cell r="IP1340" t="str">
            <v>MAT-P</v>
          </cell>
          <cell r="IQ1340">
            <v>0</v>
          </cell>
          <cell r="IR1340" t="str">
            <v>BIO-P</v>
          </cell>
          <cell r="IS1340">
            <v>0</v>
          </cell>
          <cell r="IT1340" t="str">
            <v>FIS-P</v>
          </cell>
          <cell r="IU1340">
            <v>0</v>
          </cell>
          <cell r="IV1340" t="str">
            <v>KIM-P</v>
          </cell>
          <cell r="IW1340">
            <v>0</v>
          </cell>
          <cell r="IX1340" t="str">
            <v>EKO-L</v>
          </cell>
          <cell r="IY1340">
            <v>0</v>
          </cell>
          <cell r="JA1340">
            <v>0</v>
          </cell>
        </row>
        <row r="1341">
          <cell r="AB1341" t="str">
            <v/>
          </cell>
          <cell r="AC1341">
            <v>9</v>
          </cell>
          <cell r="AI1341" t="str">
            <v/>
          </cell>
          <cell r="AJ1341">
            <v>0</v>
          </cell>
          <cell r="AK1341">
            <v>83.25</v>
          </cell>
          <cell r="AL1341">
            <v>84.5</v>
          </cell>
          <cell r="AM1341">
            <v>88</v>
          </cell>
          <cell r="AN1341">
            <v>80</v>
          </cell>
          <cell r="AO1341" t="str">
            <v/>
          </cell>
          <cell r="AP1341">
            <v>0</v>
          </cell>
          <cell r="AQ1341">
            <v>85</v>
          </cell>
          <cell r="AR1341">
            <v>0</v>
          </cell>
          <cell r="AS1341">
            <v>78.5</v>
          </cell>
          <cell r="AT1341">
            <v>81</v>
          </cell>
          <cell r="AU1341" t="str">
            <v/>
          </cell>
          <cell r="AV1341">
            <v>0</v>
          </cell>
          <cell r="AW1341">
            <v>81.83</v>
          </cell>
          <cell r="AX1341">
            <v>84</v>
          </cell>
          <cell r="AY1341">
            <v>88</v>
          </cell>
          <cell r="AZ1341">
            <v>80</v>
          </cell>
          <cell r="BA1341" t="str">
            <v/>
          </cell>
          <cell r="BB1341">
            <v>0</v>
          </cell>
          <cell r="BC1341">
            <v>86.75</v>
          </cell>
          <cell r="BD1341">
            <v>84.5</v>
          </cell>
          <cell r="BE1341">
            <v>88</v>
          </cell>
          <cell r="BF1341">
            <v>82</v>
          </cell>
          <cell r="BG1341" t="str">
            <v/>
          </cell>
          <cell r="BH1341">
            <v>0</v>
          </cell>
          <cell r="BI1341">
            <v>84.33</v>
          </cell>
          <cell r="BJ1341">
            <v>80</v>
          </cell>
          <cell r="BK1341">
            <v>77.75</v>
          </cell>
          <cell r="BL1341">
            <v>78</v>
          </cell>
          <cell r="BM1341" t="str">
            <v/>
          </cell>
          <cell r="BN1341">
            <v>0</v>
          </cell>
          <cell r="BO1341">
            <v>81.13</v>
          </cell>
          <cell r="BP1341">
            <v>78.25</v>
          </cell>
          <cell r="BQ1341">
            <v>77.75</v>
          </cell>
          <cell r="BR1341">
            <v>85</v>
          </cell>
          <cell r="BS1341" t="str">
            <v/>
          </cell>
          <cell r="BT1341">
            <v>0</v>
          </cell>
          <cell r="BU1341">
            <v>86.5</v>
          </cell>
          <cell r="BV1341">
            <v>84.25</v>
          </cell>
          <cell r="BW1341">
            <v>88.5</v>
          </cell>
          <cell r="BX1341">
            <v>88</v>
          </cell>
          <cell r="BY1341" t="str">
            <v/>
          </cell>
          <cell r="BZ1341">
            <v>0</v>
          </cell>
          <cell r="CA1341">
            <v>86.78</v>
          </cell>
          <cell r="CB1341">
            <v>81.75</v>
          </cell>
          <cell r="CC1341">
            <v>81</v>
          </cell>
          <cell r="CD1341">
            <v>82</v>
          </cell>
          <cell r="CE1341" t="str">
            <v/>
          </cell>
          <cell r="CF1341">
            <v>0</v>
          </cell>
          <cell r="CG1341">
            <v>86.25</v>
          </cell>
          <cell r="CH1341">
            <v>76.25</v>
          </cell>
          <cell r="CI1341">
            <v>78</v>
          </cell>
          <cell r="CJ1341">
            <v>82</v>
          </cell>
          <cell r="CK1341" t="str">
            <v/>
          </cell>
          <cell r="CL1341">
            <v>0</v>
          </cell>
          <cell r="CM1341">
            <v>76.17</v>
          </cell>
          <cell r="CN1341">
            <v>83.5</v>
          </cell>
          <cell r="CO1341">
            <v>80</v>
          </cell>
          <cell r="CP1341">
            <v>78</v>
          </cell>
          <cell r="CQ1341" t="str">
            <v/>
          </cell>
          <cell r="CR1341">
            <v>0</v>
          </cell>
          <cell r="CS1341">
            <v>82.08</v>
          </cell>
          <cell r="CT1341">
            <v>89.75</v>
          </cell>
          <cell r="CU1341">
            <v>86.5</v>
          </cell>
          <cell r="CV1341">
            <v>83</v>
          </cell>
          <cell r="CW1341" t="str">
            <v/>
          </cell>
          <cell r="CX1341">
            <v>0</v>
          </cell>
          <cell r="CY1341">
            <v>82.44</v>
          </cell>
          <cell r="CZ1341">
            <v>83.75</v>
          </cell>
          <cell r="DA1341">
            <v>76.75</v>
          </cell>
          <cell r="DB1341">
            <v>83</v>
          </cell>
          <cell r="DC1341" t="str">
            <v/>
          </cell>
          <cell r="DD1341">
            <v>0</v>
          </cell>
          <cell r="DE1341">
            <v>91</v>
          </cell>
          <cell r="DF1341">
            <v>81</v>
          </cell>
          <cell r="DG1341">
            <v>81.75</v>
          </cell>
          <cell r="DH1341">
            <v>88</v>
          </cell>
          <cell r="DI1341" t="str">
            <v/>
          </cell>
          <cell r="DJ1341">
            <v>0</v>
          </cell>
          <cell r="DK1341">
            <v>0</v>
          </cell>
          <cell r="DL1341">
            <v>0</v>
          </cell>
          <cell r="DM1341">
            <v>0</v>
          </cell>
          <cell r="DN1341">
            <v>85</v>
          </cell>
          <cell r="DO1341" t="str">
            <v/>
          </cell>
          <cell r="DP1341">
            <v>0</v>
          </cell>
          <cell r="DQ1341">
            <v>89</v>
          </cell>
          <cell r="DR1341">
            <v>85.5</v>
          </cell>
          <cell r="DS1341">
            <v>91.5</v>
          </cell>
          <cell r="DT1341">
            <v>82</v>
          </cell>
          <cell r="DU1341" t="str">
            <v/>
          </cell>
          <cell r="DV1341">
            <v>0</v>
          </cell>
          <cell r="DW1341">
            <v>91</v>
          </cell>
          <cell r="DX1341">
            <v>86.75</v>
          </cell>
          <cell r="DY1341">
            <v>79.75</v>
          </cell>
          <cell r="DZ1341">
            <v>85</v>
          </cell>
          <cell r="EA1341" t="str">
            <v/>
          </cell>
          <cell r="EB1341">
            <v>0</v>
          </cell>
          <cell r="EC1341">
            <v>79.78</v>
          </cell>
          <cell r="ED1341">
            <v>78.25</v>
          </cell>
          <cell r="EE1341">
            <v>84.25</v>
          </cell>
          <cell r="EF1341">
            <v>77</v>
          </cell>
          <cell r="EG1341" t="str">
            <v/>
          </cell>
          <cell r="EH1341">
            <v>0</v>
          </cell>
          <cell r="EI1341">
            <v>78.5</v>
          </cell>
          <cell r="EJ1341">
            <v>74.75</v>
          </cell>
          <cell r="EK1341">
            <v>74.5</v>
          </cell>
          <cell r="EL1341">
            <v>76</v>
          </cell>
          <cell r="EM1341" t="str">
            <v/>
          </cell>
          <cell r="EN1341">
            <v>0</v>
          </cell>
          <cell r="EO1341">
            <v>78.5</v>
          </cell>
          <cell r="EP1341">
            <v>74.75</v>
          </cell>
          <cell r="EQ1341">
            <v>74.5</v>
          </cell>
          <cell r="ER1341">
            <v>76</v>
          </cell>
          <cell r="ES1341" t="str">
            <v/>
          </cell>
          <cell r="ET1341">
            <v>0</v>
          </cell>
          <cell r="EU1341">
            <v>78.5</v>
          </cell>
          <cell r="EV1341">
            <v>74.75</v>
          </cell>
          <cell r="EW1341">
            <v>74.5</v>
          </cell>
          <cell r="EX1341">
            <v>76</v>
          </cell>
          <cell r="EY1341" t="str">
            <v/>
          </cell>
          <cell r="EZ1341">
            <v>0</v>
          </cell>
          <cell r="FA1341">
            <v>79.33</v>
          </cell>
          <cell r="FB1341">
            <v>71.25</v>
          </cell>
          <cell r="FC1341">
            <v>79</v>
          </cell>
          <cell r="FD1341">
            <v>72</v>
          </cell>
          <cell r="FE1341" t="str">
            <v/>
          </cell>
          <cell r="FF1341">
            <v>0</v>
          </cell>
          <cell r="FG1341">
            <v>79.33</v>
          </cell>
          <cell r="FH1341">
            <v>71.25</v>
          </cell>
          <cell r="FI1341">
            <v>79</v>
          </cell>
          <cell r="FJ1341">
            <v>72</v>
          </cell>
          <cell r="FK1341" t="str">
            <v/>
          </cell>
          <cell r="FL1341">
            <v>0</v>
          </cell>
          <cell r="FM1341">
            <v>79.33</v>
          </cell>
          <cell r="FN1341">
            <v>71.25</v>
          </cell>
          <cell r="FO1341">
            <v>79</v>
          </cell>
          <cell r="FP1341">
            <v>72</v>
          </cell>
          <cell r="FQ1341" t="str">
            <v/>
          </cell>
          <cell r="FR1341">
            <v>0</v>
          </cell>
          <cell r="FS1341">
            <v>79.33</v>
          </cell>
          <cell r="FT1341">
            <v>71.25</v>
          </cell>
          <cell r="FU1341">
            <v>79</v>
          </cell>
          <cell r="FV1341">
            <v>72</v>
          </cell>
          <cell r="FW1341" t="str">
            <v/>
          </cell>
          <cell r="FX1341">
            <v>0</v>
          </cell>
          <cell r="FY1341">
            <v>79.33</v>
          </cell>
          <cell r="FZ1341">
            <v>71.25</v>
          </cell>
          <cell r="GA1341">
            <v>79</v>
          </cell>
          <cell r="GB1341">
            <v>72</v>
          </cell>
          <cell r="GC1341" t="str">
            <v/>
          </cell>
          <cell r="GD1341">
            <v>0</v>
          </cell>
          <cell r="GE1341">
            <v>79.33</v>
          </cell>
          <cell r="GF1341">
            <v>71.25</v>
          </cell>
          <cell r="GG1341">
            <v>79</v>
          </cell>
          <cell r="GH1341">
            <v>72</v>
          </cell>
          <cell r="GI1341" t="str">
            <v/>
          </cell>
          <cell r="GJ1341">
            <v>0</v>
          </cell>
          <cell r="GK1341">
            <v>79.33</v>
          </cell>
          <cell r="GL1341">
            <v>71.25</v>
          </cell>
          <cell r="GM1341">
            <v>79</v>
          </cell>
          <cell r="GN1341">
            <v>72</v>
          </cell>
          <cell r="GO1341" t="str">
            <v/>
          </cell>
          <cell r="GP1341">
            <v>0</v>
          </cell>
          <cell r="GQ1341">
            <v>79.33</v>
          </cell>
          <cell r="GR1341">
            <v>71.25</v>
          </cell>
          <cell r="GS1341">
            <v>79</v>
          </cell>
          <cell r="GT1341">
            <v>72</v>
          </cell>
          <cell r="GU1341" t="str">
            <v/>
          </cell>
          <cell r="GV1341">
            <v>0</v>
          </cell>
          <cell r="GW1341">
            <v>81.92</v>
          </cell>
          <cell r="GX1341">
            <v>78.75</v>
          </cell>
          <cell r="GY1341">
            <v>70</v>
          </cell>
          <cell r="GZ1341">
            <v>78</v>
          </cell>
          <cell r="HA1341" t="str">
            <v>EKO-L</v>
          </cell>
          <cell r="HB1341">
            <v>0</v>
          </cell>
          <cell r="HC1341">
            <v>83.83</v>
          </cell>
          <cell r="HD1341">
            <v>75.75</v>
          </cell>
          <cell r="HE1341">
            <v>77.5</v>
          </cell>
          <cell r="HF1341">
            <v>79</v>
          </cell>
          <cell r="HH1341">
            <v>0</v>
          </cell>
          <cell r="HM1341" t="str">
            <v/>
          </cell>
          <cell r="HN1341" t="str">
            <v/>
          </cell>
          <cell r="HS1341">
            <v>0</v>
          </cell>
          <cell r="HT1341" t="str">
            <v>PKN</v>
          </cell>
          <cell r="HU1341">
            <v>0</v>
          </cell>
          <cell r="HV1341" t="str">
            <v>IND</v>
          </cell>
          <cell r="HW1341">
            <v>0</v>
          </cell>
          <cell r="HX1341" t="str">
            <v>MAT-W</v>
          </cell>
          <cell r="HY1341">
            <v>0</v>
          </cell>
          <cell r="HZ1341" t="str">
            <v>SEJ-W</v>
          </cell>
          <cell r="IA1341">
            <v>0</v>
          </cell>
          <cell r="IB1341" t="str">
            <v>IGR-W</v>
          </cell>
          <cell r="IC1341">
            <v>0</v>
          </cell>
          <cell r="ID1341" t="str">
            <v>SBO</v>
          </cell>
          <cell r="IE1341">
            <v>0</v>
          </cell>
          <cell r="IF1341" t="str">
            <v>PJO</v>
          </cell>
          <cell r="IG1341">
            <v>0</v>
          </cell>
          <cell r="IH1341" t="str">
            <v>PRA</v>
          </cell>
          <cell r="II1341">
            <v>0</v>
          </cell>
          <cell r="IJ1341" t="str">
            <v>JAW</v>
          </cell>
          <cell r="IK1341">
            <v>0</v>
          </cell>
          <cell r="IL1341" t="str">
            <v>ARB</v>
          </cell>
          <cell r="IM1341">
            <v>0</v>
          </cell>
          <cell r="IN1341" t="str">
            <v>PKM</v>
          </cell>
          <cell r="IO1341">
            <v>0</v>
          </cell>
          <cell r="IP1341" t="str">
            <v>MAT-P</v>
          </cell>
          <cell r="IQ1341">
            <v>0</v>
          </cell>
          <cell r="IR1341" t="str">
            <v>BIO-P</v>
          </cell>
          <cell r="IS1341">
            <v>0</v>
          </cell>
          <cell r="IT1341" t="str">
            <v>FIS-P</v>
          </cell>
          <cell r="IU1341">
            <v>0</v>
          </cell>
          <cell r="IV1341" t="str">
            <v>KIM-P</v>
          </cell>
          <cell r="IW1341">
            <v>0</v>
          </cell>
          <cell r="IX1341" t="str">
            <v>EKO-L</v>
          </cell>
          <cell r="IY1341">
            <v>0</v>
          </cell>
          <cell r="JA1341">
            <v>0</v>
          </cell>
        </row>
        <row r="1342">
          <cell r="AB1342" t="str">
            <v/>
          </cell>
          <cell r="AC1342">
            <v>10</v>
          </cell>
          <cell r="AI1342" t="str">
            <v/>
          </cell>
          <cell r="AJ1342">
            <v>0</v>
          </cell>
          <cell r="AK1342">
            <v>83.25</v>
          </cell>
          <cell r="AL1342">
            <v>84.5</v>
          </cell>
          <cell r="AM1342">
            <v>88</v>
          </cell>
          <cell r="AN1342">
            <v>80</v>
          </cell>
          <cell r="AO1342" t="str">
            <v/>
          </cell>
          <cell r="AP1342">
            <v>0</v>
          </cell>
          <cell r="AQ1342">
            <v>85</v>
          </cell>
          <cell r="AR1342">
            <v>0</v>
          </cell>
          <cell r="AS1342">
            <v>78.5</v>
          </cell>
          <cell r="AT1342">
            <v>81</v>
          </cell>
          <cell r="AU1342" t="str">
            <v/>
          </cell>
          <cell r="AV1342">
            <v>0</v>
          </cell>
          <cell r="AW1342">
            <v>81.83</v>
          </cell>
          <cell r="AX1342">
            <v>84</v>
          </cell>
          <cell r="AY1342">
            <v>88</v>
          </cell>
          <cell r="AZ1342">
            <v>80</v>
          </cell>
          <cell r="BA1342" t="str">
            <v/>
          </cell>
          <cell r="BB1342">
            <v>0</v>
          </cell>
          <cell r="BC1342">
            <v>86.75</v>
          </cell>
          <cell r="BD1342">
            <v>84.5</v>
          </cell>
          <cell r="BE1342">
            <v>88</v>
          </cell>
          <cell r="BF1342">
            <v>82</v>
          </cell>
          <cell r="BG1342" t="str">
            <v/>
          </cell>
          <cell r="BH1342">
            <v>0</v>
          </cell>
          <cell r="BI1342">
            <v>84.33</v>
          </cell>
          <cell r="BJ1342">
            <v>80</v>
          </cell>
          <cell r="BK1342">
            <v>77.75</v>
          </cell>
          <cell r="BL1342">
            <v>78</v>
          </cell>
          <cell r="BM1342" t="str">
            <v/>
          </cell>
          <cell r="BN1342">
            <v>0</v>
          </cell>
          <cell r="BO1342">
            <v>81.13</v>
          </cell>
          <cell r="BP1342">
            <v>78.25</v>
          </cell>
          <cell r="BQ1342">
            <v>77.75</v>
          </cell>
          <cell r="BR1342">
            <v>85</v>
          </cell>
          <cell r="BS1342" t="str">
            <v/>
          </cell>
          <cell r="BT1342">
            <v>0</v>
          </cell>
          <cell r="BU1342">
            <v>86.5</v>
          </cell>
          <cell r="BV1342">
            <v>84.25</v>
          </cell>
          <cell r="BW1342">
            <v>88.5</v>
          </cell>
          <cell r="BX1342">
            <v>88</v>
          </cell>
          <cell r="BY1342" t="str">
            <v/>
          </cell>
          <cell r="BZ1342">
            <v>0</v>
          </cell>
          <cell r="CA1342">
            <v>86.78</v>
          </cell>
          <cell r="CB1342">
            <v>81.75</v>
          </cell>
          <cell r="CC1342">
            <v>81</v>
          </cell>
          <cell r="CD1342">
            <v>82</v>
          </cell>
          <cell r="CE1342" t="str">
            <v/>
          </cell>
          <cell r="CF1342">
            <v>0</v>
          </cell>
          <cell r="CG1342">
            <v>86.25</v>
          </cell>
          <cell r="CH1342">
            <v>76.25</v>
          </cell>
          <cell r="CI1342">
            <v>78</v>
          </cell>
          <cell r="CJ1342">
            <v>82</v>
          </cell>
          <cell r="CK1342" t="str">
            <v/>
          </cell>
          <cell r="CL1342">
            <v>0</v>
          </cell>
          <cell r="CM1342">
            <v>76.17</v>
          </cell>
          <cell r="CN1342">
            <v>83.5</v>
          </cell>
          <cell r="CO1342">
            <v>80</v>
          </cell>
          <cell r="CP1342">
            <v>78</v>
          </cell>
          <cell r="CQ1342" t="str">
            <v/>
          </cell>
          <cell r="CR1342">
            <v>0</v>
          </cell>
          <cell r="CS1342">
            <v>82.08</v>
          </cell>
          <cell r="CT1342">
            <v>89.75</v>
          </cell>
          <cell r="CU1342">
            <v>86.5</v>
          </cell>
          <cell r="CV1342">
            <v>83</v>
          </cell>
          <cell r="CW1342" t="str">
            <v/>
          </cell>
          <cell r="CX1342">
            <v>0</v>
          </cell>
          <cell r="CY1342">
            <v>82.44</v>
          </cell>
          <cell r="CZ1342">
            <v>83.75</v>
          </cell>
          <cell r="DA1342">
            <v>76.75</v>
          </cell>
          <cell r="DB1342">
            <v>83</v>
          </cell>
          <cell r="DC1342" t="str">
            <v/>
          </cell>
          <cell r="DD1342">
            <v>0</v>
          </cell>
          <cell r="DE1342">
            <v>91</v>
          </cell>
          <cell r="DF1342">
            <v>81</v>
          </cell>
          <cell r="DG1342">
            <v>81.75</v>
          </cell>
          <cell r="DH1342">
            <v>88</v>
          </cell>
          <cell r="DI1342" t="str">
            <v/>
          </cell>
          <cell r="DJ1342">
            <v>0</v>
          </cell>
          <cell r="DK1342">
            <v>0</v>
          </cell>
          <cell r="DL1342">
            <v>0</v>
          </cell>
          <cell r="DM1342">
            <v>0</v>
          </cell>
          <cell r="DN1342">
            <v>85</v>
          </cell>
          <cell r="DO1342" t="str">
            <v/>
          </cell>
          <cell r="DP1342">
            <v>0</v>
          </cell>
          <cell r="DQ1342">
            <v>89</v>
          </cell>
          <cell r="DR1342">
            <v>85.5</v>
          </cell>
          <cell r="DS1342">
            <v>91.5</v>
          </cell>
          <cell r="DT1342">
            <v>82</v>
          </cell>
          <cell r="DU1342" t="str">
            <v/>
          </cell>
          <cell r="DV1342">
            <v>0</v>
          </cell>
          <cell r="DW1342">
            <v>91</v>
          </cell>
          <cell r="DX1342">
            <v>86.75</v>
          </cell>
          <cell r="DY1342">
            <v>79.75</v>
          </cell>
          <cell r="DZ1342">
            <v>85</v>
          </cell>
          <cell r="EA1342" t="str">
            <v/>
          </cell>
          <cell r="EB1342">
            <v>0</v>
          </cell>
          <cell r="EC1342">
            <v>79.78</v>
          </cell>
          <cell r="ED1342">
            <v>78.25</v>
          </cell>
          <cell r="EE1342">
            <v>84.25</v>
          </cell>
          <cell r="EF1342">
            <v>77</v>
          </cell>
          <cell r="EG1342" t="str">
            <v/>
          </cell>
          <cell r="EH1342">
            <v>0</v>
          </cell>
          <cell r="EI1342">
            <v>78.5</v>
          </cell>
          <cell r="EJ1342">
            <v>74.75</v>
          </cell>
          <cell r="EK1342">
            <v>74.5</v>
          </cell>
          <cell r="EL1342">
            <v>76</v>
          </cell>
          <cell r="EM1342" t="str">
            <v/>
          </cell>
          <cell r="EN1342">
            <v>0</v>
          </cell>
          <cell r="EO1342">
            <v>78.5</v>
          </cell>
          <cell r="EP1342">
            <v>74.75</v>
          </cell>
          <cell r="EQ1342">
            <v>74.5</v>
          </cell>
          <cell r="ER1342">
            <v>76</v>
          </cell>
          <cell r="ES1342" t="str">
            <v/>
          </cell>
          <cell r="ET1342">
            <v>0</v>
          </cell>
          <cell r="EU1342">
            <v>78.5</v>
          </cell>
          <cell r="EV1342">
            <v>74.75</v>
          </cell>
          <cell r="EW1342">
            <v>74.5</v>
          </cell>
          <cell r="EX1342">
            <v>76</v>
          </cell>
          <cell r="EY1342" t="str">
            <v/>
          </cell>
          <cell r="EZ1342">
            <v>0</v>
          </cell>
          <cell r="FA1342">
            <v>79.33</v>
          </cell>
          <cell r="FB1342">
            <v>71.25</v>
          </cell>
          <cell r="FC1342">
            <v>79</v>
          </cell>
          <cell r="FD1342">
            <v>72</v>
          </cell>
          <cell r="FE1342" t="str">
            <v/>
          </cell>
          <cell r="FF1342">
            <v>0</v>
          </cell>
          <cell r="FG1342">
            <v>79.33</v>
          </cell>
          <cell r="FH1342">
            <v>71.25</v>
          </cell>
          <cell r="FI1342">
            <v>79</v>
          </cell>
          <cell r="FJ1342">
            <v>72</v>
          </cell>
          <cell r="FK1342" t="str">
            <v/>
          </cell>
          <cell r="FL1342">
            <v>0</v>
          </cell>
          <cell r="FM1342">
            <v>79.33</v>
          </cell>
          <cell r="FN1342">
            <v>71.25</v>
          </cell>
          <cell r="FO1342">
            <v>79</v>
          </cell>
          <cell r="FP1342">
            <v>72</v>
          </cell>
          <cell r="FQ1342" t="str">
            <v/>
          </cell>
          <cell r="FR1342">
            <v>0</v>
          </cell>
          <cell r="FS1342">
            <v>79.33</v>
          </cell>
          <cell r="FT1342">
            <v>71.25</v>
          </cell>
          <cell r="FU1342">
            <v>79</v>
          </cell>
          <cell r="FV1342">
            <v>72</v>
          </cell>
          <cell r="FW1342" t="str">
            <v/>
          </cell>
          <cell r="FX1342">
            <v>0</v>
          </cell>
          <cell r="FY1342">
            <v>79.33</v>
          </cell>
          <cell r="FZ1342">
            <v>71.25</v>
          </cell>
          <cell r="GA1342">
            <v>79</v>
          </cell>
          <cell r="GB1342">
            <v>72</v>
          </cell>
          <cell r="GC1342" t="str">
            <v/>
          </cell>
          <cell r="GD1342">
            <v>0</v>
          </cell>
          <cell r="GE1342">
            <v>79.33</v>
          </cell>
          <cell r="GF1342">
            <v>71.25</v>
          </cell>
          <cell r="GG1342">
            <v>79</v>
          </cell>
          <cell r="GH1342">
            <v>72</v>
          </cell>
          <cell r="GI1342" t="str">
            <v/>
          </cell>
          <cell r="GJ1342">
            <v>0</v>
          </cell>
          <cell r="GK1342">
            <v>79.33</v>
          </cell>
          <cell r="GL1342">
            <v>71.25</v>
          </cell>
          <cell r="GM1342">
            <v>79</v>
          </cell>
          <cell r="GN1342">
            <v>72</v>
          </cell>
          <cell r="GO1342" t="str">
            <v/>
          </cell>
          <cell r="GP1342">
            <v>0</v>
          </cell>
          <cell r="GQ1342">
            <v>79.33</v>
          </cell>
          <cell r="GR1342">
            <v>71.25</v>
          </cell>
          <cell r="GS1342">
            <v>79</v>
          </cell>
          <cell r="GT1342">
            <v>72</v>
          </cell>
          <cell r="GU1342" t="str">
            <v/>
          </cell>
          <cell r="GV1342">
            <v>0</v>
          </cell>
          <cell r="GW1342">
            <v>81.92</v>
          </cell>
          <cell r="GX1342">
            <v>78.75</v>
          </cell>
          <cell r="GY1342">
            <v>70</v>
          </cell>
          <cell r="GZ1342">
            <v>78</v>
          </cell>
          <cell r="HA1342" t="str">
            <v>EKO-L</v>
          </cell>
          <cell r="HB1342">
            <v>0</v>
          </cell>
          <cell r="HC1342">
            <v>83.83</v>
          </cell>
          <cell r="HD1342">
            <v>75.75</v>
          </cell>
          <cell r="HE1342">
            <v>77.5</v>
          </cell>
          <cell r="HF1342">
            <v>79</v>
          </cell>
          <cell r="HH1342">
            <v>0</v>
          </cell>
          <cell r="HM1342" t="str">
            <v/>
          </cell>
          <cell r="HN1342" t="str">
            <v/>
          </cell>
          <cell r="HS1342">
            <v>0</v>
          </cell>
          <cell r="HT1342" t="str">
            <v>PKN</v>
          </cell>
          <cell r="HU1342">
            <v>0</v>
          </cell>
          <cell r="HV1342" t="str">
            <v>IND</v>
          </cell>
          <cell r="HW1342">
            <v>0</v>
          </cell>
          <cell r="HX1342" t="str">
            <v>MAT-W</v>
          </cell>
          <cell r="HY1342">
            <v>0</v>
          </cell>
          <cell r="HZ1342" t="str">
            <v>SEJ-W</v>
          </cell>
          <cell r="IA1342">
            <v>0</v>
          </cell>
          <cell r="IB1342" t="str">
            <v>IGR-W</v>
          </cell>
          <cell r="IC1342">
            <v>0</v>
          </cell>
          <cell r="ID1342" t="str">
            <v>SBO</v>
          </cell>
          <cell r="IE1342">
            <v>0</v>
          </cell>
          <cell r="IF1342" t="str">
            <v>PJO</v>
          </cell>
          <cell r="IG1342">
            <v>0</v>
          </cell>
          <cell r="IH1342" t="str">
            <v>PRA</v>
          </cell>
          <cell r="II1342">
            <v>0</v>
          </cell>
          <cell r="IJ1342" t="str">
            <v>JAW</v>
          </cell>
          <cell r="IK1342">
            <v>0</v>
          </cell>
          <cell r="IL1342" t="str">
            <v>ARB</v>
          </cell>
          <cell r="IM1342">
            <v>0</v>
          </cell>
          <cell r="IN1342" t="str">
            <v>PKM</v>
          </cell>
          <cell r="IO1342">
            <v>0</v>
          </cell>
          <cell r="IP1342" t="str">
            <v>MAT-P</v>
          </cell>
          <cell r="IQ1342">
            <v>0</v>
          </cell>
          <cell r="IR1342" t="str">
            <v>BIO-P</v>
          </cell>
          <cell r="IS1342">
            <v>0</v>
          </cell>
          <cell r="IT1342" t="str">
            <v>FIS-P</v>
          </cell>
          <cell r="IU1342">
            <v>0</v>
          </cell>
          <cell r="IV1342" t="str">
            <v>KIM-P</v>
          </cell>
          <cell r="IW1342">
            <v>0</v>
          </cell>
          <cell r="IX1342" t="str">
            <v>EKO-L</v>
          </cell>
          <cell r="IY1342">
            <v>0</v>
          </cell>
          <cell r="JA1342">
            <v>0</v>
          </cell>
        </row>
        <row r="1343">
          <cell r="AB1343" t="str">
            <v/>
          </cell>
          <cell r="AC1343">
            <v>11</v>
          </cell>
          <cell r="AI1343" t="str">
            <v/>
          </cell>
          <cell r="AJ1343">
            <v>0</v>
          </cell>
          <cell r="AK1343">
            <v>83.25</v>
          </cell>
          <cell r="AL1343">
            <v>84.5</v>
          </cell>
          <cell r="AM1343">
            <v>88</v>
          </cell>
          <cell r="AN1343">
            <v>80</v>
          </cell>
          <cell r="AO1343" t="str">
            <v/>
          </cell>
          <cell r="AP1343">
            <v>0</v>
          </cell>
          <cell r="AQ1343">
            <v>85</v>
          </cell>
          <cell r="AR1343">
            <v>0</v>
          </cell>
          <cell r="AS1343">
            <v>78.5</v>
          </cell>
          <cell r="AT1343">
            <v>81</v>
          </cell>
          <cell r="AU1343" t="str">
            <v/>
          </cell>
          <cell r="AV1343">
            <v>0</v>
          </cell>
          <cell r="AW1343">
            <v>81.83</v>
          </cell>
          <cell r="AX1343">
            <v>84</v>
          </cell>
          <cell r="AY1343">
            <v>88</v>
          </cell>
          <cell r="AZ1343">
            <v>80</v>
          </cell>
          <cell r="BA1343" t="str">
            <v/>
          </cell>
          <cell r="BB1343">
            <v>0</v>
          </cell>
          <cell r="BC1343">
            <v>86.75</v>
          </cell>
          <cell r="BD1343">
            <v>84.5</v>
          </cell>
          <cell r="BE1343">
            <v>88</v>
          </cell>
          <cell r="BF1343">
            <v>82</v>
          </cell>
          <cell r="BG1343" t="str">
            <v/>
          </cell>
          <cell r="BH1343">
            <v>0</v>
          </cell>
          <cell r="BI1343">
            <v>84.33</v>
          </cell>
          <cell r="BJ1343">
            <v>80</v>
          </cell>
          <cell r="BK1343">
            <v>77.75</v>
          </cell>
          <cell r="BL1343">
            <v>78</v>
          </cell>
          <cell r="BM1343" t="str">
            <v/>
          </cell>
          <cell r="BN1343">
            <v>0</v>
          </cell>
          <cell r="BO1343">
            <v>81.13</v>
          </cell>
          <cell r="BP1343">
            <v>78.25</v>
          </cell>
          <cell r="BQ1343">
            <v>77.75</v>
          </cell>
          <cell r="BR1343">
            <v>85</v>
          </cell>
          <cell r="BS1343" t="str">
            <v/>
          </cell>
          <cell r="BT1343">
            <v>0</v>
          </cell>
          <cell r="BU1343">
            <v>86.5</v>
          </cell>
          <cell r="BV1343">
            <v>84.25</v>
          </cell>
          <cell r="BW1343">
            <v>88.5</v>
          </cell>
          <cell r="BX1343">
            <v>88</v>
          </cell>
          <cell r="BY1343" t="str">
            <v/>
          </cell>
          <cell r="BZ1343">
            <v>0</v>
          </cell>
          <cell r="CA1343">
            <v>86.78</v>
          </cell>
          <cell r="CB1343">
            <v>81.75</v>
          </cell>
          <cell r="CC1343">
            <v>81</v>
          </cell>
          <cell r="CD1343">
            <v>82</v>
          </cell>
          <cell r="CE1343" t="str">
            <v/>
          </cell>
          <cell r="CF1343">
            <v>0</v>
          </cell>
          <cell r="CG1343">
            <v>86.25</v>
          </cell>
          <cell r="CH1343">
            <v>76.25</v>
          </cell>
          <cell r="CI1343">
            <v>78</v>
          </cell>
          <cell r="CJ1343">
            <v>82</v>
          </cell>
          <cell r="CK1343" t="str">
            <v/>
          </cell>
          <cell r="CL1343">
            <v>0</v>
          </cell>
          <cell r="CM1343">
            <v>76.17</v>
          </cell>
          <cell r="CN1343">
            <v>83.5</v>
          </cell>
          <cell r="CO1343">
            <v>80</v>
          </cell>
          <cell r="CP1343">
            <v>78</v>
          </cell>
          <cell r="CQ1343" t="str">
            <v/>
          </cell>
          <cell r="CR1343">
            <v>0</v>
          </cell>
          <cell r="CS1343">
            <v>82.08</v>
          </cell>
          <cell r="CT1343">
            <v>89.75</v>
          </cell>
          <cell r="CU1343">
            <v>86.5</v>
          </cell>
          <cell r="CV1343">
            <v>83</v>
          </cell>
          <cell r="CW1343" t="str">
            <v/>
          </cell>
          <cell r="CX1343">
            <v>0</v>
          </cell>
          <cell r="CY1343">
            <v>82.44</v>
          </cell>
          <cell r="CZ1343">
            <v>83.75</v>
          </cell>
          <cell r="DA1343">
            <v>76.75</v>
          </cell>
          <cell r="DB1343">
            <v>83</v>
          </cell>
          <cell r="DC1343" t="str">
            <v/>
          </cell>
          <cell r="DD1343">
            <v>0</v>
          </cell>
          <cell r="DE1343">
            <v>91</v>
          </cell>
          <cell r="DF1343">
            <v>81</v>
          </cell>
          <cell r="DG1343">
            <v>81.75</v>
          </cell>
          <cell r="DH1343">
            <v>88</v>
          </cell>
          <cell r="DI1343" t="str">
            <v/>
          </cell>
          <cell r="DJ1343">
            <v>0</v>
          </cell>
          <cell r="DK1343">
            <v>0</v>
          </cell>
          <cell r="DL1343">
            <v>0</v>
          </cell>
          <cell r="DM1343">
            <v>0</v>
          </cell>
          <cell r="DN1343">
            <v>85</v>
          </cell>
          <cell r="DO1343" t="str">
            <v/>
          </cell>
          <cell r="DP1343">
            <v>0</v>
          </cell>
          <cell r="DQ1343">
            <v>89</v>
          </cell>
          <cell r="DR1343">
            <v>85.5</v>
          </cell>
          <cell r="DS1343">
            <v>91.5</v>
          </cell>
          <cell r="DT1343">
            <v>82</v>
          </cell>
          <cell r="DU1343" t="str">
            <v/>
          </cell>
          <cell r="DV1343">
            <v>0</v>
          </cell>
          <cell r="DW1343">
            <v>91</v>
          </cell>
          <cell r="DX1343">
            <v>86.75</v>
          </cell>
          <cell r="DY1343">
            <v>79.75</v>
          </cell>
          <cell r="DZ1343">
            <v>85</v>
          </cell>
          <cell r="EA1343" t="str">
            <v/>
          </cell>
          <cell r="EB1343">
            <v>0</v>
          </cell>
          <cell r="EC1343">
            <v>79.78</v>
          </cell>
          <cell r="ED1343">
            <v>78.25</v>
          </cell>
          <cell r="EE1343">
            <v>84.25</v>
          </cell>
          <cell r="EF1343">
            <v>77</v>
          </cell>
          <cell r="EG1343" t="str">
            <v/>
          </cell>
          <cell r="EH1343">
            <v>0</v>
          </cell>
          <cell r="EI1343">
            <v>78.5</v>
          </cell>
          <cell r="EJ1343">
            <v>74.75</v>
          </cell>
          <cell r="EK1343">
            <v>74.5</v>
          </cell>
          <cell r="EL1343">
            <v>76</v>
          </cell>
          <cell r="EM1343" t="str">
            <v/>
          </cell>
          <cell r="EN1343">
            <v>0</v>
          </cell>
          <cell r="EO1343">
            <v>78.5</v>
          </cell>
          <cell r="EP1343">
            <v>74.75</v>
          </cell>
          <cell r="EQ1343">
            <v>74.5</v>
          </cell>
          <cell r="ER1343">
            <v>76</v>
          </cell>
          <cell r="ES1343" t="str">
            <v/>
          </cell>
          <cell r="ET1343">
            <v>0</v>
          </cell>
          <cell r="EU1343">
            <v>78.5</v>
          </cell>
          <cell r="EV1343">
            <v>74.75</v>
          </cell>
          <cell r="EW1343">
            <v>74.5</v>
          </cell>
          <cell r="EX1343">
            <v>76</v>
          </cell>
          <cell r="EY1343" t="str">
            <v/>
          </cell>
          <cell r="EZ1343">
            <v>0</v>
          </cell>
          <cell r="FA1343">
            <v>79.33</v>
          </cell>
          <cell r="FB1343">
            <v>71.25</v>
          </cell>
          <cell r="FC1343">
            <v>79</v>
          </cell>
          <cell r="FD1343">
            <v>72</v>
          </cell>
          <cell r="FE1343" t="str">
            <v/>
          </cell>
          <cell r="FF1343">
            <v>0</v>
          </cell>
          <cell r="FG1343">
            <v>79.33</v>
          </cell>
          <cell r="FH1343">
            <v>71.25</v>
          </cell>
          <cell r="FI1343">
            <v>79</v>
          </cell>
          <cell r="FJ1343">
            <v>72</v>
          </cell>
          <cell r="FK1343" t="str">
            <v/>
          </cell>
          <cell r="FL1343">
            <v>0</v>
          </cell>
          <cell r="FM1343">
            <v>79.33</v>
          </cell>
          <cell r="FN1343">
            <v>71.25</v>
          </cell>
          <cell r="FO1343">
            <v>79</v>
          </cell>
          <cell r="FP1343">
            <v>72</v>
          </cell>
          <cell r="FQ1343" t="str">
            <v/>
          </cell>
          <cell r="FR1343">
            <v>0</v>
          </cell>
          <cell r="FS1343">
            <v>79.33</v>
          </cell>
          <cell r="FT1343">
            <v>71.25</v>
          </cell>
          <cell r="FU1343">
            <v>79</v>
          </cell>
          <cell r="FV1343">
            <v>72</v>
          </cell>
          <cell r="FW1343" t="str">
            <v/>
          </cell>
          <cell r="FX1343">
            <v>0</v>
          </cell>
          <cell r="FY1343">
            <v>79.33</v>
          </cell>
          <cell r="FZ1343">
            <v>71.25</v>
          </cell>
          <cell r="GA1343">
            <v>79</v>
          </cell>
          <cell r="GB1343">
            <v>72</v>
          </cell>
          <cell r="GC1343" t="str">
            <v/>
          </cell>
          <cell r="GD1343">
            <v>0</v>
          </cell>
          <cell r="GE1343">
            <v>79.33</v>
          </cell>
          <cell r="GF1343">
            <v>71.25</v>
          </cell>
          <cell r="GG1343">
            <v>79</v>
          </cell>
          <cell r="GH1343">
            <v>72</v>
          </cell>
          <cell r="GI1343" t="str">
            <v/>
          </cell>
          <cell r="GJ1343">
            <v>0</v>
          </cell>
          <cell r="GK1343">
            <v>79.33</v>
          </cell>
          <cell r="GL1343">
            <v>71.25</v>
          </cell>
          <cell r="GM1343">
            <v>79</v>
          </cell>
          <cell r="GN1343">
            <v>72</v>
          </cell>
          <cell r="GO1343" t="str">
            <v/>
          </cell>
          <cell r="GP1343">
            <v>0</v>
          </cell>
          <cell r="GQ1343">
            <v>79.33</v>
          </cell>
          <cell r="GR1343">
            <v>71.25</v>
          </cell>
          <cell r="GS1343">
            <v>79</v>
          </cell>
          <cell r="GT1343">
            <v>72</v>
          </cell>
          <cell r="GU1343" t="str">
            <v/>
          </cell>
          <cell r="GV1343">
            <v>0</v>
          </cell>
          <cell r="GW1343">
            <v>81.92</v>
          </cell>
          <cell r="GX1343">
            <v>78.75</v>
          </cell>
          <cell r="GY1343">
            <v>70</v>
          </cell>
          <cell r="GZ1343">
            <v>78</v>
          </cell>
          <cell r="HA1343" t="str">
            <v>EKO-L</v>
          </cell>
          <cell r="HB1343">
            <v>0</v>
          </cell>
          <cell r="HC1343">
            <v>83.83</v>
          </cell>
          <cell r="HD1343">
            <v>75.75</v>
          </cell>
          <cell r="HE1343">
            <v>77.5</v>
          </cell>
          <cell r="HF1343">
            <v>79</v>
          </cell>
          <cell r="HH1343">
            <v>0</v>
          </cell>
          <cell r="HM1343" t="str">
            <v/>
          </cell>
          <cell r="HN1343" t="str">
            <v/>
          </cell>
          <cell r="HS1343">
            <v>0</v>
          </cell>
          <cell r="HT1343" t="str">
            <v>PKN</v>
          </cell>
          <cell r="HU1343">
            <v>0</v>
          </cell>
          <cell r="HV1343" t="str">
            <v>IND</v>
          </cell>
          <cell r="HW1343">
            <v>0</v>
          </cell>
          <cell r="HX1343" t="str">
            <v>MAT-W</v>
          </cell>
          <cell r="HY1343">
            <v>0</v>
          </cell>
          <cell r="HZ1343" t="str">
            <v>SEJ-W</v>
          </cell>
          <cell r="IA1343">
            <v>0</v>
          </cell>
          <cell r="IB1343" t="str">
            <v>IGR-W</v>
          </cell>
          <cell r="IC1343">
            <v>0</v>
          </cell>
          <cell r="ID1343" t="str">
            <v>SBO</v>
          </cell>
          <cell r="IE1343">
            <v>0</v>
          </cell>
          <cell r="IF1343" t="str">
            <v>PJO</v>
          </cell>
          <cell r="IG1343">
            <v>0</v>
          </cell>
          <cell r="IH1343" t="str">
            <v>PRA</v>
          </cell>
          <cell r="II1343">
            <v>0</v>
          </cell>
          <cell r="IJ1343" t="str">
            <v>JAW</v>
          </cell>
          <cell r="IK1343">
            <v>0</v>
          </cell>
          <cell r="IL1343" t="str">
            <v>ARB</v>
          </cell>
          <cell r="IM1343">
            <v>0</v>
          </cell>
          <cell r="IN1343" t="str">
            <v>PKM</v>
          </cell>
          <cell r="IO1343">
            <v>0</v>
          </cell>
          <cell r="IP1343" t="str">
            <v>MAT-P</v>
          </cell>
          <cell r="IQ1343">
            <v>0</v>
          </cell>
          <cell r="IR1343" t="str">
            <v>BIO-P</v>
          </cell>
          <cell r="IS1343">
            <v>0</v>
          </cell>
          <cell r="IT1343" t="str">
            <v>FIS-P</v>
          </cell>
          <cell r="IU1343">
            <v>0</v>
          </cell>
          <cell r="IV1343" t="str">
            <v>KIM-P</v>
          </cell>
          <cell r="IW1343">
            <v>0</v>
          </cell>
          <cell r="IX1343" t="str">
            <v>EKO-L</v>
          </cell>
          <cell r="IY1343">
            <v>0</v>
          </cell>
          <cell r="JA1343">
            <v>0</v>
          </cell>
        </row>
        <row r="1344">
          <cell r="AB1344" t="str">
            <v/>
          </cell>
          <cell r="AC1344">
            <v>12</v>
          </cell>
          <cell r="AI1344" t="str">
            <v/>
          </cell>
          <cell r="AJ1344">
            <v>0</v>
          </cell>
          <cell r="AK1344">
            <v>83.25</v>
          </cell>
          <cell r="AL1344">
            <v>84.5</v>
          </cell>
          <cell r="AM1344">
            <v>88</v>
          </cell>
          <cell r="AN1344">
            <v>80</v>
          </cell>
          <cell r="AO1344" t="str">
            <v/>
          </cell>
          <cell r="AP1344">
            <v>0</v>
          </cell>
          <cell r="AQ1344">
            <v>85</v>
          </cell>
          <cell r="AR1344">
            <v>0</v>
          </cell>
          <cell r="AS1344">
            <v>78.5</v>
          </cell>
          <cell r="AT1344">
            <v>81</v>
          </cell>
          <cell r="AU1344" t="str">
            <v/>
          </cell>
          <cell r="AV1344">
            <v>0</v>
          </cell>
          <cell r="AW1344">
            <v>81.83</v>
          </cell>
          <cell r="AX1344">
            <v>84</v>
          </cell>
          <cell r="AY1344">
            <v>88</v>
          </cell>
          <cell r="AZ1344">
            <v>80</v>
          </cell>
          <cell r="BA1344" t="str">
            <v/>
          </cell>
          <cell r="BB1344">
            <v>0</v>
          </cell>
          <cell r="BC1344">
            <v>86.75</v>
          </cell>
          <cell r="BD1344">
            <v>84.5</v>
          </cell>
          <cell r="BE1344">
            <v>88</v>
          </cell>
          <cell r="BF1344">
            <v>82</v>
          </cell>
          <cell r="BG1344" t="str">
            <v/>
          </cell>
          <cell r="BH1344">
            <v>0</v>
          </cell>
          <cell r="BI1344">
            <v>84.33</v>
          </cell>
          <cell r="BJ1344">
            <v>80</v>
          </cell>
          <cell r="BK1344">
            <v>77.75</v>
          </cell>
          <cell r="BL1344">
            <v>78</v>
          </cell>
          <cell r="BM1344" t="str">
            <v/>
          </cell>
          <cell r="BN1344">
            <v>0</v>
          </cell>
          <cell r="BO1344">
            <v>81.13</v>
          </cell>
          <cell r="BP1344">
            <v>78.25</v>
          </cell>
          <cell r="BQ1344">
            <v>77.75</v>
          </cell>
          <cell r="BR1344">
            <v>85</v>
          </cell>
          <cell r="BS1344" t="str">
            <v/>
          </cell>
          <cell r="BT1344">
            <v>0</v>
          </cell>
          <cell r="BU1344">
            <v>86.5</v>
          </cell>
          <cell r="BV1344">
            <v>84.25</v>
          </cell>
          <cell r="BW1344">
            <v>88.5</v>
          </cell>
          <cell r="BX1344">
            <v>88</v>
          </cell>
          <cell r="BY1344" t="str">
            <v/>
          </cell>
          <cell r="BZ1344">
            <v>0</v>
          </cell>
          <cell r="CA1344">
            <v>86.78</v>
          </cell>
          <cell r="CB1344">
            <v>81.75</v>
          </cell>
          <cell r="CC1344">
            <v>81</v>
          </cell>
          <cell r="CD1344">
            <v>82</v>
          </cell>
          <cell r="CE1344" t="str">
            <v/>
          </cell>
          <cell r="CF1344">
            <v>0</v>
          </cell>
          <cell r="CG1344">
            <v>86.25</v>
          </cell>
          <cell r="CH1344">
            <v>76.25</v>
          </cell>
          <cell r="CI1344">
            <v>78</v>
          </cell>
          <cell r="CJ1344">
            <v>82</v>
          </cell>
          <cell r="CK1344" t="str">
            <v/>
          </cell>
          <cell r="CL1344">
            <v>0</v>
          </cell>
          <cell r="CM1344">
            <v>76.17</v>
          </cell>
          <cell r="CN1344">
            <v>83.5</v>
          </cell>
          <cell r="CO1344">
            <v>80</v>
          </cell>
          <cell r="CP1344">
            <v>78</v>
          </cell>
          <cell r="CQ1344" t="str">
            <v/>
          </cell>
          <cell r="CR1344">
            <v>0</v>
          </cell>
          <cell r="CS1344">
            <v>82.08</v>
          </cell>
          <cell r="CT1344">
            <v>89.75</v>
          </cell>
          <cell r="CU1344">
            <v>86.5</v>
          </cell>
          <cell r="CV1344">
            <v>83</v>
          </cell>
          <cell r="CW1344" t="str">
            <v/>
          </cell>
          <cell r="CX1344">
            <v>0</v>
          </cell>
          <cell r="CY1344">
            <v>82.44</v>
          </cell>
          <cell r="CZ1344">
            <v>83.75</v>
          </cell>
          <cell r="DA1344">
            <v>76.75</v>
          </cell>
          <cell r="DB1344">
            <v>83</v>
          </cell>
          <cell r="DC1344" t="str">
            <v/>
          </cell>
          <cell r="DD1344">
            <v>0</v>
          </cell>
          <cell r="DE1344">
            <v>91</v>
          </cell>
          <cell r="DF1344">
            <v>81</v>
          </cell>
          <cell r="DG1344">
            <v>81.75</v>
          </cell>
          <cell r="DH1344">
            <v>88</v>
          </cell>
          <cell r="DI1344" t="str">
            <v/>
          </cell>
          <cell r="DJ1344">
            <v>0</v>
          </cell>
          <cell r="DK1344">
            <v>0</v>
          </cell>
          <cell r="DL1344">
            <v>0</v>
          </cell>
          <cell r="DM1344">
            <v>0</v>
          </cell>
          <cell r="DN1344">
            <v>85</v>
          </cell>
          <cell r="DO1344" t="str">
            <v/>
          </cell>
          <cell r="DP1344">
            <v>0</v>
          </cell>
          <cell r="DQ1344">
            <v>89</v>
          </cell>
          <cell r="DR1344">
            <v>85.5</v>
          </cell>
          <cell r="DS1344">
            <v>91.5</v>
          </cell>
          <cell r="DT1344">
            <v>82</v>
          </cell>
          <cell r="DU1344" t="str">
            <v/>
          </cell>
          <cell r="DV1344">
            <v>0</v>
          </cell>
          <cell r="DW1344">
            <v>91</v>
          </cell>
          <cell r="DX1344">
            <v>86.75</v>
          </cell>
          <cell r="DY1344">
            <v>79.75</v>
          </cell>
          <cell r="DZ1344">
            <v>85</v>
          </cell>
          <cell r="EA1344" t="str">
            <v/>
          </cell>
          <cell r="EB1344">
            <v>0</v>
          </cell>
          <cell r="EC1344">
            <v>79.78</v>
          </cell>
          <cell r="ED1344">
            <v>78.25</v>
          </cell>
          <cell r="EE1344">
            <v>84.25</v>
          </cell>
          <cell r="EF1344">
            <v>77</v>
          </cell>
          <cell r="EG1344" t="str">
            <v/>
          </cell>
          <cell r="EH1344">
            <v>0</v>
          </cell>
          <cell r="EI1344">
            <v>78.5</v>
          </cell>
          <cell r="EJ1344">
            <v>74.75</v>
          </cell>
          <cell r="EK1344">
            <v>74.5</v>
          </cell>
          <cell r="EL1344">
            <v>76</v>
          </cell>
          <cell r="EM1344" t="str">
            <v/>
          </cell>
          <cell r="EN1344">
            <v>0</v>
          </cell>
          <cell r="EO1344">
            <v>78.5</v>
          </cell>
          <cell r="EP1344">
            <v>74.75</v>
          </cell>
          <cell r="EQ1344">
            <v>74.5</v>
          </cell>
          <cell r="ER1344">
            <v>76</v>
          </cell>
          <cell r="ES1344" t="str">
            <v/>
          </cell>
          <cell r="ET1344">
            <v>0</v>
          </cell>
          <cell r="EU1344">
            <v>78.5</v>
          </cell>
          <cell r="EV1344">
            <v>74.75</v>
          </cell>
          <cell r="EW1344">
            <v>74.5</v>
          </cell>
          <cell r="EX1344">
            <v>76</v>
          </cell>
          <cell r="EY1344" t="str">
            <v/>
          </cell>
          <cell r="EZ1344">
            <v>0</v>
          </cell>
          <cell r="FA1344">
            <v>79.33</v>
          </cell>
          <cell r="FB1344">
            <v>71.25</v>
          </cell>
          <cell r="FC1344">
            <v>79</v>
          </cell>
          <cell r="FD1344">
            <v>72</v>
          </cell>
          <cell r="FE1344" t="str">
            <v/>
          </cell>
          <cell r="FF1344">
            <v>0</v>
          </cell>
          <cell r="FG1344">
            <v>79.33</v>
          </cell>
          <cell r="FH1344">
            <v>71.25</v>
          </cell>
          <cell r="FI1344">
            <v>79</v>
          </cell>
          <cell r="FJ1344">
            <v>72</v>
          </cell>
          <cell r="FK1344" t="str">
            <v/>
          </cell>
          <cell r="FL1344">
            <v>0</v>
          </cell>
          <cell r="FM1344">
            <v>79.33</v>
          </cell>
          <cell r="FN1344">
            <v>71.25</v>
          </cell>
          <cell r="FO1344">
            <v>79</v>
          </cell>
          <cell r="FP1344">
            <v>72</v>
          </cell>
          <cell r="FQ1344" t="str">
            <v/>
          </cell>
          <cell r="FR1344">
            <v>0</v>
          </cell>
          <cell r="FS1344">
            <v>79.33</v>
          </cell>
          <cell r="FT1344">
            <v>71.25</v>
          </cell>
          <cell r="FU1344">
            <v>79</v>
          </cell>
          <cell r="FV1344">
            <v>72</v>
          </cell>
          <cell r="FW1344" t="str">
            <v/>
          </cell>
          <cell r="FX1344">
            <v>0</v>
          </cell>
          <cell r="FY1344">
            <v>79.33</v>
          </cell>
          <cell r="FZ1344">
            <v>71.25</v>
          </cell>
          <cell r="GA1344">
            <v>79</v>
          </cell>
          <cell r="GB1344">
            <v>72</v>
          </cell>
          <cell r="GC1344" t="str">
            <v/>
          </cell>
          <cell r="GD1344">
            <v>0</v>
          </cell>
          <cell r="GE1344">
            <v>79.33</v>
          </cell>
          <cell r="GF1344">
            <v>71.25</v>
          </cell>
          <cell r="GG1344">
            <v>79</v>
          </cell>
          <cell r="GH1344">
            <v>72</v>
          </cell>
          <cell r="GI1344" t="str">
            <v/>
          </cell>
          <cell r="GJ1344">
            <v>0</v>
          </cell>
          <cell r="GK1344">
            <v>79.33</v>
          </cell>
          <cell r="GL1344">
            <v>71.25</v>
          </cell>
          <cell r="GM1344">
            <v>79</v>
          </cell>
          <cell r="GN1344">
            <v>72</v>
          </cell>
          <cell r="GO1344" t="str">
            <v/>
          </cell>
          <cell r="GP1344">
            <v>0</v>
          </cell>
          <cell r="GQ1344">
            <v>79.33</v>
          </cell>
          <cell r="GR1344">
            <v>71.25</v>
          </cell>
          <cell r="GS1344">
            <v>79</v>
          </cell>
          <cell r="GT1344">
            <v>72</v>
          </cell>
          <cell r="GU1344" t="str">
            <v/>
          </cell>
          <cell r="GV1344">
            <v>0</v>
          </cell>
          <cell r="GW1344">
            <v>81.92</v>
          </cell>
          <cell r="GX1344">
            <v>78.75</v>
          </cell>
          <cell r="GY1344">
            <v>70</v>
          </cell>
          <cell r="GZ1344">
            <v>78</v>
          </cell>
          <cell r="HA1344" t="str">
            <v>EKO-L</v>
          </cell>
          <cell r="HB1344">
            <v>0</v>
          </cell>
          <cell r="HC1344">
            <v>83.83</v>
          </cell>
          <cell r="HD1344">
            <v>75.75</v>
          </cell>
          <cell r="HE1344">
            <v>77.5</v>
          </cell>
          <cell r="HF1344">
            <v>79</v>
          </cell>
          <cell r="HH1344">
            <v>0</v>
          </cell>
          <cell r="HM1344" t="str">
            <v/>
          </cell>
          <cell r="HN1344" t="str">
            <v/>
          </cell>
          <cell r="HS1344">
            <v>0</v>
          </cell>
          <cell r="HT1344" t="str">
            <v>PKN</v>
          </cell>
          <cell r="HU1344">
            <v>0</v>
          </cell>
          <cell r="HV1344" t="str">
            <v>IND</v>
          </cell>
          <cell r="HW1344">
            <v>0</v>
          </cell>
          <cell r="HX1344" t="str">
            <v>MAT-W</v>
          </cell>
          <cell r="HY1344">
            <v>0</v>
          </cell>
          <cell r="HZ1344" t="str">
            <v>SEJ-W</v>
          </cell>
          <cell r="IA1344">
            <v>0</v>
          </cell>
          <cell r="IB1344" t="str">
            <v>IGR-W</v>
          </cell>
          <cell r="IC1344">
            <v>0</v>
          </cell>
          <cell r="ID1344" t="str">
            <v>SBO</v>
          </cell>
          <cell r="IE1344">
            <v>0</v>
          </cell>
          <cell r="IF1344" t="str">
            <v>PJO</v>
          </cell>
          <cell r="IG1344">
            <v>0</v>
          </cell>
          <cell r="IH1344" t="str">
            <v>PRA</v>
          </cell>
          <cell r="II1344">
            <v>0</v>
          </cell>
          <cell r="IJ1344" t="str">
            <v>JAW</v>
          </cell>
          <cell r="IK1344">
            <v>0</v>
          </cell>
          <cell r="IL1344" t="str">
            <v>ARB</v>
          </cell>
          <cell r="IM1344">
            <v>0</v>
          </cell>
          <cell r="IN1344" t="str">
            <v>PKM</v>
          </cell>
          <cell r="IO1344">
            <v>0</v>
          </cell>
          <cell r="IP1344" t="str">
            <v>MAT-P</v>
          </cell>
          <cell r="IQ1344">
            <v>0</v>
          </cell>
          <cell r="IR1344" t="str">
            <v>BIO-P</v>
          </cell>
          <cell r="IS1344">
            <v>0</v>
          </cell>
          <cell r="IT1344" t="str">
            <v>FIS-P</v>
          </cell>
          <cell r="IU1344">
            <v>0</v>
          </cell>
          <cell r="IV1344" t="str">
            <v>KIM-P</v>
          </cell>
          <cell r="IW1344">
            <v>0</v>
          </cell>
          <cell r="IX1344" t="str">
            <v>EKO-L</v>
          </cell>
          <cell r="IY1344">
            <v>0</v>
          </cell>
          <cell r="JA1344">
            <v>0</v>
          </cell>
        </row>
        <row r="1345">
          <cell r="AB1345" t="str">
            <v/>
          </cell>
          <cell r="AC1345">
            <v>13</v>
          </cell>
          <cell r="AI1345" t="str">
            <v/>
          </cell>
          <cell r="AJ1345">
            <v>0</v>
          </cell>
          <cell r="AK1345">
            <v>83.25</v>
          </cell>
          <cell r="AL1345">
            <v>84.5</v>
          </cell>
          <cell r="AM1345">
            <v>88</v>
          </cell>
          <cell r="AN1345">
            <v>80</v>
          </cell>
          <cell r="AO1345" t="str">
            <v/>
          </cell>
          <cell r="AP1345">
            <v>0</v>
          </cell>
          <cell r="AQ1345">
            <v>85</v>
          </cell>
          <cell r="AR1345">
            <v>0</v>
          </cell>
          <cell r="AS1345">
            <v>78.5</v>
          </cell>
          <cell r="AT1345">
            <v>81</v>
          </cell>
          <cell r="AU1345" t="str">
            <v/>
          </cell>
          <cell r="AV1345">
            <v>0</v>
          </cell>
          <cell r="AW1345">
            <v>81.83</v>
          </cell>
          <cell r="AX1345">
            <v>84</v>
          </cell>
          <cell r="AY1345">
            <v>88</v>
          </cell>
          <cell r="AZ1345">
            <v>80</v>
          </cell>
          <cell r="BA1345" t="str">
            <v/>
          </cell>
          <cell r="BB1345">
            <v>0</v>
          </cell>
          <cell r="BC1345">
            <v>86.75</v>
          </cell>
          <cell r="BD1345">
            <v>84.5</v>
          </cell>
          <cell r="BE1345">
            <v>88</v>
          </cell>
          <cell r="BF1345">
            <v>82</v>
          </cell>
          <cell r="BG1345" t="str">
            <v/>
          </cell>
          <cell r="BH1345">
            <v>0</v>
          </cell>
          <cell r="BI1345">
            <v>84.33</v>
          </cell>
          <cell r="BJ1345">
            <v>80</v>
          </cell>
          <cell r="BK1345">
            <v>77.75</v>
          </cell>
          <cell r="BL1345">
            <v>78</v>
          </cell>
          <cell r="BM1345" t="str">
            <v/>
          </cell>
          <cell r="BN1345">
            <v>0</v>
          </cell>
          <cell r="BO1345">
            <v>81.13</v>
          </cell>
          <cell r="BP1345">
            <v>78.25</v>
          </cell>
          <cell r="BQ1345">
            <v>77.75</v>
          </cell>
          <cell r="BR1345">
            <v>85</v>
          </cell>
          <cell r="BS1345" t="str">
            <v/>
          </cell>
          <cell r="BT1345">
            <v>0</v>
          </cell>
          <cell r="BU1345">
            <v>86.5</v>
          </cell>
          <cell r="BV1345">
            <v>84.25</v>
          </cell>
          <cell r="BW1345">
            <v>88.5</v>
          </cell>
          <cell r="BX1345">
            <v>88</v>
          </cell>
          <cell r="BY1345" t="str">
            <v/>
          </cell>
          <cell r="BZ1345">
            <v>0</v>
          </cell>
          <cell r="CA1345">
            <v>86.78</v>
          </cell>
          <cell r="CB1345">
            <v>81.75</v>
          </cell>
          <cell r="CC1345">
            <v>81</v>
          </cell>
          <cell r="CD1345">
            <v>82</v>
          </cell>
          <cell r="CE1345" t="str">
            <v/>
          </cell>
          <cell r="CF1345">
            <v>0</v>
          </cell>
          <cell r="CG1345">
            <v>86.25</v>
          </cell>
          <cell r="CH1345">
            <v>76.25</v>
          </cell>
          <cell r="CI1345">
            <v>78</v>
          </cell>
          <cell r="CJ1345">
            <v>82</v>
          </cell>
          <cell r="CK1345" t="str">
            <v/>
          </cell>
          <cell r="CL1345">
            <v>0</v>
          </cell>
          <cell r="CM1345">
            <v>76.17</v>
          </cell>
          <cell r="CN1345">
            <v>83.5</v>
          </cell>
          <cell r="CO1345">
            <v>80</v>
          </cell>
          <cell r="CP1345">
            <v>78</v>
          </cell>
          <cell r="CQ1345" t="str">
            <v/>
          </cell>
          <cell r="CR1345">
            <v>0</v>
          </cell>
          <cell r="CS1345">
            <v>82.08</v>
          </cell>
          <cell r="CT1345">
            <v>89.75</v>
          </cell>
          <cell r="CU1345">
            <v>86.5</v>
          </cell>
          <cell r="CV1345">
            <v>83</v>
          </cell>
          <cell r="CW1345" t="str">
            <v/>
          </cell>
          <cell r="CX1345">
            <v>0</v>
          </cell>
          <cell r="CY1345">
            <v>82.44</v>
          </cell>
          <cell r="CZ1345">
            <v>83.75</v>
          </cell>
          <cell r="DA1345">
            <v>76.75</v>
          </cell>
          <cell r="DB1345">
            <v>83</v>
          </cell>
          <cell r="DC1345" t="str">
            <v/>
          </cell>
          <cell r="DD1345">
            <v>0</v>
          </cell>
          <cell r="DE1345">
            <v>91</v>
          </cell>
          <cell r="DF1345">
            <v>81</v>
          </cell>
          <cell r="DG1345">
            <v>81.75</v>
          </cell>
          <cell r="DH1345">
            <v>88</v>
          </cell>
          <cell r="DI1345" t="str">
            <v/>
          </cell>
          <cell r="DJ1345">
            <v>0</v>
          </cell>
          <cell r="DK1345">
            <v>0</v>
          </cell>
          <cell r="DL1345">
            <v>0</v>
          </cell>
          <cell r="DM1345">
            <v>0</v>
          </cell>
          <cell r="DN1345">
            <v>85</v>
          </cell>
          <cell r="DO1345" t="str">
            <v/>
          </cell>
          <cell r="DP1345">
            <v>0</v>
          </cell>
          <cell r="DQ1345">
            <v>89</v>
          </cell>
          <cell r="DR1345">
            <v>85.5</v>
          </cell>
          <cell r="DS1345">
            <v>91.5</v>
          </cell>
          <cell r="DT1345">
            <v>82</v>
          </cell>
          <cell r="DU1345" t="str">
            <v/>
          </cell>
          <cell r="DV1345">
            <v>0</v>
          </cell>
          <cell r="DW1345">
            <v>91</v>
          </cell>
          <cell r="DX1345">
            <v>86.75</v>
          </cell>
          <cell r="DY1345">
            <v>79.75</v>
          </cell>
          <cell r="DZ1345">
            <v>85</v>
          </cell>
          <cell r="EA1345" t="str">
            <v/>
          </cell>
          <cell r="EB1345">
            <v>0</v>
          </cell>
          <cell r="EC1345">
            <v>79.78</v>
          </cell>
          <cell r="ED1345">
            <v>78.25</v>
          </cell>
          <cell r="EE1345">
            <v>84.25</v>
          </cell>
          <cell r="EF1345">
            <v>77</v>
          </cell>
          <cell r="EG1345" t="str">
            <v/>
          </cell>
          <cell r="EH1345">
            <v>0</v>
          </cell>
          <cell r="EI1345">
            <v>78.5</v>
          </cell>
          <cell r="EJ1345">
            <v>74.75</v>
          </cell>
          <cell r="EK1345">
            <v>74.5</v>
          </cell>
          <cell r="EL1345">
            <v>76</v>
          </cell>
          <cell r="EM1345" t="str">
            <v/>
          </cell>
          <cell r="EN1345">
            <v>0</v>
          </cell>
          <cell r="EO1345">
            <v>78.5</v>
          </cell>
          <cell r="EP1345">
            <v>74.75</v>
          </cell>
          <cell r="EQ1345">
            <v>74.5</v>
          </cell>
          <cell r="ER1345">
            <v>76</v>
          </cell>
          <cell r="ES1345" t="str">
            <v/>
          </cell>
          <cell r="ET1345">
            <v>0</v>
          </cell>
          <cell r="EU1345">
            <v>78.5</v>
          </cell>
          <cell r="EV1345">
            <v>74.75</v>
          </cell>
          <cell r="EW1345">
            <v>74.5</v>
          </cell>
          <cell r="EX1345">
            <v>76</v>
          </cell>
          <cell r="EY1345" t="str">
            <v/>
          </cell>
          <cell r="EZ1345">
            <v>0</v>
          </cell>
          <cell r="FA1345">
            <v>79.33</v>
          </cell>
          <cell r="FB1345">
            <v>71.25</v>
          </cell>
          <cell r="FC1345">
            <v>79</v>
          </cell>
          <cell r="FD1345">
            <v>72</v>
          </cell>
          <cell r="FE1345" t="str">
            <v/>
          </cell>
          <cell r="FF1345">
            <v>0</v>
          </cell>
          <cell r="FG1345">
            <v>79.33</v>
          </cell>
          <cell r="FH1345">
            <v>71.25</v>
          </cell>
          <cell r="FI1345">
            <v>79</v>
          </cell>
          <cell r="FJ1345">
            <v>72</v>
          </cell>
          <cell r="FK1345" t="str">
            <v/>
          </cell>
          <cell r="FL1345">
            <v>0</v>
          </cell>
          <cell r="FM1345">
            <v>79.33</v>
          </cell>
          <cell r="FN1345">
            <v>71.25</v>
          </cell>
          <cell r="FO1345">
            <v>79</v>
          </cell>
          <cell r="FP1345">
            <v>72</v>
          </cell>
          <cell r="FQ1345" t="str">
            <v/>
          </cell>
          <cell r="FR1345">
            <v>0</v>
          </cell>
          <cell r="FS1345">
            <v>79.33</v>
          </cell>
          <cell r="FT1345">
            <v>71.25</v>
          </cell>
          <cell r="FU1345">
            <v>79</v>
          </cell>
          <cell r="FV1345">
            <v>72</v>
          </cell>
          <cell r="FW1345" t="str">
            <v/>
          </cell>
          <cell r="FX1345">
            <v>0</v>
          </cell>
          <cell r="FY1345">
            <v>79.33</v>
          </cell>
          <cell r="FZ1345">
            <v>71.25</v>
          </cell>
          <cell r="GA1345">
            <v>79</v>
          </cell>
          <cell r="GB1345">
            <v>72</v>
          </cell>
          <cell r="GC1345" t="str">
            <v/>
          </cell>
          <cell r="GD1345">
            <v>0</v>
          </cell>
          <cell r="GE1345">
            <v>79.33</v>
          </cell>
          <cell r="GF1345">
            <v>71.25</v>
          </cell>
          <cell r="GG1345">
            <v>79</v>
          </cell>
          <cell r="GH1345">
            <v>72</v>
          </cell>
          <cell r="GI1345" t="str">
            <v/>
          </cell>
          <cell r="GJ1345">
            <v>0</v>
          </cell>
          <cell r="GK1345">
            <v>79.33</v>
          </cell>
          <cell r="GL1345">
            <v>71.25</v>
          </cell>
          <cell r="GM1345">
            <v>79</v>
          </cell>
          <cell r="GN1345">
            <v>72</v>
          </cell>
          <cell r="GO1345" t="str">
            <v/>
          </cell>
          <cell r="GP1345">
            <v>0</v>
          </cell>
          <cell r="GQ1345">
            <v>79.33</v>
          </cell>
          <cell r="GR1345">
            <v>71.25</v>
          </cell>
          <cell r="GS1345">
            <v>79</v>
          </cell>
          <cell r="GT1345">
            <v>72</v>
          </cell>
          <cell r="GU1345" t="str">
            <v/>
          </cell>
          <cell r="GV1345">
            <v>0</v>
          </cell>
          <cell r="GW1345">
            <v>81.92</v>
          </cell>
          <cell r="GX1345">
            <v>78.75</v>
          </cell>
          <cell r="GY1345">
            <v>70</v>
          </cell>
          <cell r="GZ1345">
            <v>78</v>
          </cell>
          <cell r="HA1345" t="str">
            <v>EKO-L</v>
          </cell>
          <cell r="HB1345">
            <v>0</v>
          </cell>
          <cell r="HC1345">
            <v>83.83</v>
          </cell>
          <cell r="HD1345">
            <v>75.75</v>
          </cell>
          <cell r="HE1345">
            <v>77.5</v>
          </cell>
          <cell r="HF1345">
            <v>79</v>
          </cell>
          <cell r="HH1345">
            <v>0</v>
          </cell>
          <cell r="HM1345" t="str">
            <v/>
          </cell>
          <cell r="HN1345" t="str">
            <v/>
          </cell>
          <cell r="HS1345">
            <v>0</v>
          </cell>
          <cell r="HT1345" t="str">
            <v>PKN</v>
          </cell>
          <cell r="HU1345">
            <v>0</v>
          </cell>
          <cell r="HV1345" t="str">
            <v>IND</v>
          </cell>
          <cell r="HW1345">
            <v>0</v>
          </cell>
          <cell r="HX1345" t="str">
            <v>MAT-W</v>
          </cell>
          <cell r="HY1345">
            <v>0</v>
          </cell>
          <cell r="HZ1345" t="str">
            <v>SEJ-W</v>
          </cell>
          <cell r="IA1345">
            <v>0</v>
          </cell>
          <cell r="IB1345" t="str">
            <v>IGR-W</v>
          </cell>
          <cell r="IC1345">
            <v>0</v>
          </cell>
          <cell r="ID1345" t="str">
            <v>SBO</v>
          </cell>
          <cell r="IE1345">
            <v>0</v>
          </cell>
          <cell r="IF1345" t="str">
            <v>PJO</v>
          </cell>
          <cell r="IG1345">
            <v>0</v>
          </cell>
          <cell r="IH1345" t="str">
            <v>PRA</v>
          </cell>
          <cell r="II1345">
            <v>0</v>
          </cell>
          <cell r="IJ1345" t="str">
            <v>JAW</v>
          </cell>
          <cell r="IK1345">
            <v>0</v>
          </cell>
          <cell r="IL1345" t="str">
            <v>ARB</v>
          </cell>
          <cell r="IM1345">
            <v>0</v>
          </cell>
          <cell r="IN1345" t="str">
            <v>PKM</v>
          </cell>
          <cell r="IO1345">
            <v>0</v>
          </cell>
          <cell r="IP1345" t="str">
            <v>MAT-P</v>
          </cell>
          <cell r="IQ1345">
            <v>0</v>
          </cell>
          <cell r="IR1345" t="str">
            <v>BIO-P</v>
          </cell>
          <cell r="IS1345">
            <v>0</v>
          </cell>
          <cell r="IT1345" t="str">
            <v>FIS-P</v>
          </cell>
          <cell r="IU1345">
            <v>0</v>
          </cell>
          <cell r="IV1345" t="str">
            <v>KIM-P</v>
          </cell>
          <cell r="IW1345">
            <v>0</v>
          </cell>
          <cell r="IX1345" t="str">
            <v>EKO-L</v>
          </cell>
          <cell r="IY1345">
            <v>0</v>
          </cell>
          <cell r="JA1345">
            <v>0</v>
          </cell>
        </row>
        <row r="1346">
          <cell r="AB1346" t="str">
            <v/>
          </cell>
          <cell r="AC1346">
            <v>14</v>
          </cell>
          <cell r="AI1346" t="str">
            <v/>
          </cell>
          <cell r="AJ1346">
            <v>0</v>
          </cell>
          <cell r="AK1346">
            <v>83.25</v>
          </cell>
          <cell r="AL1346">
            <v>84.5</v>
          </cell>
          <cell r="AM1346">
            <v>88</v>
          </cell>
          <cell r="AN1346">
            <v>80</v>
          </cell>
          <cell r="AO1346" t="str">
            <v/>
          </cell>
          <cell r="AP1346">
            <v>0</v>
          </cell>
          <cell r="AQ1346">
            <v>85</v>
          </cell>
          <cell r="AR1346">
            <v>0</v>
          </cell>
          <cell r="AS1346">
            <v>78.5</v>
          </cell>
          <cell r="AT1346">
            <v>81</v>
          </cell>
          <cell r="AU1346" t="str">
            <v/>
          </cell>
          <cell r="AV1346">
            <v>0</v>
          </cell>
          <cell r="AW1346">
            <v>81.83</v>
          </cell>
          <cell r="AX1346">
            <v>84</v>
          </cell>
          <cell r="AY1346">
            <v>88</v>
          </cell>
          <cell r="AZ1346">
            <v>80</v>
          </cell>
          <cell r="BA1346" t="str">
            <v/>
          </cell>
          <cell r="BB1346">
            <v>0</v>
          </cell>
          <cell r="BC1346">
            <v>86.75</v>
          </cell>
          <cell r="BD1346">
            <v>84.5</v>
          </cell>
          <cell r="BE1346">
            <v>88</v>
          </cell>
          <cell r="BF1346">
            <v>82</v>
          </cell>
          <cell r="BG1346" t="str">
            <v/>
          </cell>
          <cell r="BH1346">
            <v>0</v>
          </cell>
          <cell r="BI1346">
            <v>84.33</v>
          </cell>
          <cell r="BJ1346">
            <v>80</v>
          </cell>
          <cell r="BK1346">
            <v>77.75</v>
          </cell>
          <cell r="BL1346">
            <v>78</v>
          </cell>
          <cell r="BM1346" t="str">
            <v/>
          </cell>
          <cell r="BN1346">
            <v>0</v>
          </cell>
          <cell r="BO1346">
            <v>81.13</v>
          </cell>
          <cell r="BP1346">
            <v>78.25</v>
          </cell>
          <cell r="BQ1346">
            <v>77.75</v>
          </cell>
          <cell r="BR1346">
            <v>85</v>
          </cell>
          <cell r="BS1346" t="str">
            <v/>
          </cell>
          <cell r="BT1346">
            <v>0</v>
          </cell>
          <cell r="BU1346">
            <v>86.5</v>
          </cell>
          <cell r="BV1346">
            <v>84.25</v>
          </cell>
          <cell r="BW1346">
            <v>88.5</v>
          </cell>
          <cell r="BX1346">
            <v>88</v>
          </cell>
          <cell r="BY1346" t="str">
            <v/>
          </cell>
          <cell r="BZ1346">
            <v>0</v>
          </cell>
          <cell r="CA1346">
            <v>86.78</v>
          </cell>
          <cell r="CB1346">
            <v>81.75</v>
          </cell>
          <cell r="CC1346">
            <v>81</v>
          </cell>
          <cell r="CD1346">
            <v>82</v>
          </cell>
          <cell r="CE1346" t="str">
            <v/>
          </cell>
          <cell r="CF1346">
            <v>0</v>
          </cell>
          <cell r="CG1346">
            <v>86.25</v>
          </cell>
          <cell r="CH1346">
            <v>76.25</v>
          </cell>
          <cell r="CI1346">
            <v>78</v>
          </cell>
          <cell r="CJ1346">
            <v>82</v>
          </cell>
          <cell r="CK1346" t="str">
            <v/>
          </cell>
          <cell r="CL1346">
            <v>0</v>
          </cell>
          <cell r="CM1346">
            <v>76.17</v>
          </cell>
          <cell r="CN1346">
            <v>83.5</v>
          </cell>
          <cell r="CO1346">
            <v>80</v>
          </cell>
          <cell r="CP1346">
            <v>78</v>
          </cell>
          <cell r="CQ1346" t="str">
            <v/>
          </cell>
          <cell r="CR1346">
            <v>0</v>
          </cell>
          <cell r="CS1346">
            <v>82.08</v>
          </cell>
          <cell r="CT1346">
            <v>89.75</v>
          </cell>
          <cell r="CU1346">
            <v>86.5</v>
          </cell>
          <cell r="CV1346">
            <v>83</v>
          </cell>
          <cell r="CW1346" t="str">
            <v/>
          </cell>
          <cell r="CX1346">
            <v>0</v>
          </cell>
          <cell r="CY1346">
            <v>82.44</v>
          </cell>
          <cell r="CZ1346">
            <v>83.75</v>
          </cell>
          <cell r="DA1346">
            <v>76.75</v>
          </cell>
          <cell r="DB1346">
            <v>83</v>
          </cell>
          <cell r="DC1346" t="str">
            <v/>
          </cell>
          <cell r="DD1346">
            <v>0</v>
          </cell>
          <cell r="DE1346">
            <v>91</v>
          </cell>
          <cell r="DF1346">
            <v>81</v>
          </cell>
          <cell r="DG1346">
            <v>81.75</v>
          </cell>
          <cell r="DH1346">
            <v>88</v>
          </cell>
          <cell r="DI1346" t="str">
            <v/>
          </cell>
          <cell r="DJ1346">
            <v>0</v>
          </cell>
          <cell r="DK1346">
            <v>0</v>
          </cell>
          <cell r="DL1346">
            <v>0</v>
          </cell>
          <cell r="DM1346">
            <v>0</v>
          </cell>
          <cell r="DN1346">
            <v>85</v>
          </cell>
          <cell r="DO1346" t="str">
            <v/>
          </cell>
          <cell r="DP1346">
            <v>0</v>
          </cell>
          <cell r="DQ1346">
            <v>89</v>
          </cell>
          <cell r="DR1346">
            <v>85.5</v>
          </cell>
          <cell r="DS1346">
            <v>91.5</v>
          </cell>
          <cell r="DT1346">
            <v>82</v>
          </cell>
          <cell r="DU1346" t="str">
            <v/>
          </cell>
          <cell r="DV1346">
            <v>0</v>
          </cell>
          <cell r="DW1346">
            <v>91</v>
          </cell>
          <cell r="DX1346">
            <v>86.75</v>
          </cell>
          <cell r="DY1346">
            <v>79.75</v>
          </cell>
          <cell r="DZ1346">
            <v>85</v>
          </cell>
          <cell r="EA1346" t="str">
            <v/>
          </cell>
          <cell r="EB1346">
            <v>0</v>
          </cell>
          <cell r="EC1346">
            <v>79.78</v>
          </cell>
          <cell r="ED1346">
            <v>78.25</v>
          </cell>
          <cell r="EE1346">
            <v>84.25</v>
          </cell>
          <cell r="EF1346">
            <v>77</v>
          </cell>
          <cell r="EG1346" t="str">
            <v/>
          </cell>
          <cell r="EH1346">
            <v>0</v>
          </cell>
          <cell r="EI1346">
            <v>78.5</v>
          </cell>
          <cell r="EJ1346">
            <v>74.75</v>
          </cell>
          <cell r="EK1346">
            <v>74.5</v>
          </cell>
          <cell r="EL1346">
            <v>76</v>
          </cell>
          <cell r="EM1346" t="str">
            <v/>
          </cell>
          <cell r="EN1346">
            <v>0</v>
          </cell>
          <cell r="EO1346">
            <v>78.5</v>
          </cell>
          <cell r="EP1346">
            <v>74.75</v>
          </cell>
          <cell r="EQ1346">
            <v>74.5</v>
          </cell>
          <cell r="ER1346">
            <v>76</v>
          </cell>
          <cell r="ES1346" t="str">
            <v/>
          </cell>
          <cell r="ET1346">
            <v>0</v>
          </cell>
          <cell r="EU1346">
            <v>78.5</v>
          </cell>
          <cell r="EV1346">
            <v>74.75</v>
          </cell>
          <cell r="EW1346">
            <v>74.5</v>
          </cell>
          <cell r="EX1346">
            <v>76</v>
          </cell>
          <cell r="EY1346" t="str">
            <v/>
          </cell>
          <cell r="EZ1346">
            <v>0</v>
          </cell>
          <cell r="FA1346">
            <v>79.33</v>
          </cell>
          <cell r="FB1346">
            <v>71.25</v>
          </cell>
          <cell r="FC1346">
            <v>79</v>
          </cell>
          <cell r="FD1346">
            <v>72</v>
          </cell>
          <cell r="FE1346" t="str">
            <v/>
          </cell>
          <cell r="FF1346">
            <v>0</v>
          </cell>
          <cell r="FG1346">
            <v>79.33</v>
          </cell>
          <cell r="FH1346">
            <v>71.25</v>
          </cell>
          <cell r="FI1346">
            <v>79</v>
          </cell>
          <cell r="FJ1346">
            <v>72</v>
          </cell>
          <cell r="FK1346" t="str">
            <v/>
          </cell>
          <cell r="FL1346">
            <v>0</v>
          </cell>
          <cell r="FM1346">
            <v>79.33</v>
          </cell>
          <cell r="FN1346">
            <v>71.25</v>
          </cell>
          <cell r="FO1346">
            <v>79</v>
          </cell>
          <cell r="FP1346">
            <v>72</v>
          </cell>
          <cell r="FQ1346" t="str">
            <v/>
          </cell>
          <cell r="FR1346">
            <v>0</v>
          </cell>
          <cell r="FS1346">
            <v>79.33</v>
          </cell>
          <cell r="FT1346">
            <v>71.25</v>
          </cell>
          <cell r="FU1346">
            <v>79</v>
          </cell>
          <cell r="FV1346">
            <v>72</v>
          </cell>
          <cell r="FW1346" t="str">
            <v/>
          </cell>
          <cell r="FX1346">
            <v>0</v>
          </cell>
          <cell r="FY1346">
            <v>79.33</v>
          </cell>
          <cell r="FZ1346">
            <v>71.25</v>
          </cell>
          <cell r="GA1346">
            <v>79</v>
          </cell>
          <cell r="GB1346">
            <v>72</v>
          </cell>
          <cell r="GC1346" t="str">
            <v/>
          </cell>
          <cell r="GD1346">
            <v>0</v>
          </cell>
          <cell r="GE1346">
            <v>79.33</v>
          </cell>
          <cell r="GF1346">
            <v>71.25</v>
          </cell>
          <cell r="GG1346">
            <v>79</v>
          </cell>
          <cell r="GH1346">
            <v>72</v>
          </cell>
          <cell r="GI1346" t="str">
            <v/>
          </cell>
          <cell r="GJ1346">
            <v>0</v>
          </cell>
          <cell r="GK1346">
            <v>79.33</v>
          </cell>
          <cell r="GL1346">
            <v>71.25</v>
          </cell>
          <cell r="GM1346">
            <v>79</v>
          </cell>
          <cell r="GN1346">
            <v>72</v>
          </cell>
          <cell r="GO1346" t="str">
            <v/>
          </cell>
          <cell r="GP1346">
            <v>0</v>
          </cell>
          <cell r="GQ1346">
            <v>79.33</v>
          </cell>
          <cell r="GR1346">
            <v>71.25</v>
          </cell>
          <cell r="GS1346">
            <v>79</v>
          </cell>
          <cell r="GT1346">
            <v>72</v>
          </cell>
          <cell r="GU1346" t="str">
            <v/>
          </cell>
          <cell r="GV1346">
            <v>0</v>
          </cell>
          <cell r="GW1346">
            <v>81.92</v>
          </cell>
          <cell r="GX1346">
            <v>78.75</v>
          </cell>
          <cell r="GY1346">
            <v>70</v>
          </cell>
          <cell r="GZ1346">
            <v>78</v>
          </cell>
          <cell r="HA1346" t="str">
            <v>EKO-L</v>
          </cell>
          <cell r="HB1346">
            <v>0</v>
          </cell>
          <cell r="HC1346">
            <v>83.83</v>
          </cell>
          <cell r="HD1346">
            <v>75.75</v>
          </cell>
          <cell r="HE1346">
            <v>77.5</v>
          </cell>
          <cell r="HF1346">
            <v>79</v>
          </cell>
          <cell r="HH1346">
            <v>0</v>
          </cell>
          <cell r="HM1346" t="str">
            <v/>
          </cell>
          <cell r="HN1346" t="str">
            <v/>
          </cell>
          <cell r="HS1346">
            <v>0</v>
          </cell>
          <cell r="HT1346" t="str">
            <v>PKN</v>
          </cell>
          <cell r="HU1346">
            <v>0</v>
          </cell>
          <cell r="HV1346" t="str">
            <v>IND</v>
          </cell>
          <cell r="HW1346">
            <v>0</v>
          </cell>
          <cell r="HX1346" t="str">
            <v>MAT-W</v>
          </cell>
          <cell r="HY1346">
            <v>0</v>
          </cell>
          <cell r="HZ1346" t="str">
            <v>SEJ-W</v>
          </cell>
          <cell r="IA1346">
            <v>0</v>
          </cell>
          <cell r="IB1346" t="str">
            <v>IGR-W</v>
          </cell>
          <cell r="IC1346">
            <v>0</v>
          </cell>
          <cell r="ID1346" t="str">
            <v>SBO</v>
          </cell>
          <cell r="IE1346">
            <v>0</v>
          </cell>
          <cell r="IF1346" t="str">
            <v>PJO</v>
          </cell>
          <cell r="IG1346">
            <v>0</v>
          </cell>
          <cell r="IH1346" t="str">
            <v>PRA</v>
          </cell>
          <cell r="II1346">
            <v>0</v>
          </cell>
          <cell r="IJ1346" t="str">
            <v>JAW</v>
          </cell>
          <cell r="IK1346">
            <v>0</v>
          </cell>
          <cell r="IL1346" t="str">
            <v>ARB</v>
          </cell>
          <cell r="IM1346">
            <v>0</v>
          </cell>
          <cell r="IN1346" t="str">
            <v>PKM</v>
          </cell>
          <cell r="IO1346">
            <v>0</v>
          </cell>
          <cell r="IP1346" t="str">
            <v>MAT-P</v>
          </cell>
          <cell r="IQ1346">
            <v>0</v>
          </cell>
          <cell r="IR1346" t="str">
            <v>BIO-P</v>
          </cell>
          <cell r="IS1346">
            <v>0</v>
          </cell>
          <cell r="IT1346" t="str">
            <v>FIS-P</v>
          </cell>
          <cell r="IU1346">
            <v>0</v>
          </cell>
          <cell r="IV1346" t="str">
            <v>KIM-P</v>
          </cell>
          <cell r="IW1346">
            <v>0</v>
          </cell>
          <cell r="IX1346" t="str">
            <v>EKO-L</v>
          </cell>
          <cell r="IY1346">
            <v>0</v>
          </cell>
          <cell r="JA1346">
            <v>0</v>
          </cell>
        </row>
        <row r="1347">
          <cell r="AB1347" t="str">
            <v/>
          </cell>
          <cell r="AC1347">
            <v>15</v>
          </cell>
          <cell r="AI1347" t="str">
            <v/>
          </cell>
          <cell r="AJ1347">
            <v>0</v>
          </cell>
          <cell r="AK1347">
            <v>83.25</v>
          </cell>
          <cell r="AL1347">
            <v>84.5</v>
          </cell>
          <cell r="AM1347">
            <v>88</v>
          </cell>
          <cell r="AN1347">
            <v>80</v>
          </cell>
          <cell r="AO1347" t="str">
            <v/>
          </cell>
          <cell r="AP1347">
            <v>0</v>
          </cell>
          <cell r="AQ1347">
            <v>85</v>
          </cell>
          <cell r="AR1347">
            <v>0</v>
          </cell>
          <cell r="AS1347">
            <v>78.5</v>
          </cell>
          <cell r="AT1347">
            <v>81</v>
          </cell>
          <cell r="AU1347" t="str">
            <v/>
          </cell>
          <cell r="AV1347">
            <v>0</v>
          </cell>
          <cell r="AW1347">
            <v>81.83</v>
          </cell>
          <cell r="AX1347">
            <v>84</v>
          </cell>
          <cell r="AY1347">
            <v>88</v>
          </cell>
          <cell r="AZ1347">
            <v>80</v>
          </cell>
          <cell r="BA1347" t="str">
            <v/>
          </cell>
          <cell r="BB1347">
            <v>0</v>
          </cell>
          <cell r="BC1347">
            <v>86.75</v>
          </cell>
          <cell r="BD1347">
            <v>84.5</v>
          </cell>
          <cell r="BE1347">
            <v>88</v>
          </cell>
          <cell r="BF1347">
            <v>82</v>
          </cell>
          <cell r="BG1347" t="str">
            <v/>
          </cell>
          <cell r="BH1347">
            <v>0</v>
          </cell>
          <cell r="BI1347">
            <v>84.33</v>
          </cell>
          <cell r="BJ1347">
            <v>80</v>
          </cell>
          <cell r="BK1347">
            <v>77.75</v>
          </cell>
          <cell r="BL1347">
            <v>78</v>
          </cell>
          <cell r="BM1347" t="str">
            <v/>
          </cell>
          <cell r="BN1347">
            <v>0</v>
          </cell>
          <cell r="BO1347">
            <v>81.13</v>
          </cell>
          <cell r="BP1347">
            <v>78.25</v>
          </cell>
          <cell r="BQ1347">
            <v>77.75</v>
          </cell>
          <cell r="BR1347">
            <v>85</v>
          </cell>
          <cell r="BS1347" t="str">
            <v/>
          </cell>
          <cell r="BT1347">
            <v>0</v>
          </cell>
          <cell r="BU1347">
            <v>86.5</v>
          </cell>
          <cell r="BV1347">
            <v>84.25</v>
          </cell>
          <cell r="BW1347">
            <v>88.5</v>
          </cell>
          <cell r="BX1347">
            <v>88</v>
          </cell>
          <cell r="BY1347" t="str">
            <v/>
          </cell>
          <cell r="BZ1347">
            <v>0</v>
          </cell>
          <cell r="CA1347">
            <v>86.78</v>
          </cell>
          <cell r="CB1347">
            <v>81.75</v>
          </cell>
          <cell r="CC1347">
            <v>81</v>
          </cell>
          <cell r="CD1347">
            <v>82</v>
          </cell>
          <cell r="CE1347" t="str">
            <v/>
          </cell>
          <cell r="CF1347">
            <v>0</v>
          </cell>
          <cell r="CG1347">
            <v>86.25</v>
          </cell>
          <cell r="CH1347">
            <v>76.25</v>
          </cell>
          <cell r="CI1347">
            <v>78</v>
          </cell>
          <cell r="CJ1347">
            <v>82</v>
          </cell>
          <cell r="CK1347" t="str">
            <v/>
          </cell>
          <cell r="CL1347">
            <v>0</v>
          </cell>
          <cell r="CM1347">
            <v>76.17</v>
          </cell>
          <cell r="CN1347">
            <v>83.5</v>
          </cell>
          <cell r="CO1347">
            <v>80</v>
          </cell>
          <cell r="CP1347">
            <v>78</v>
          </cell>
          <cell r="CQ1347" t="str">
            <v/>
          </cell>
          <cell r="CR1347">
            <v>0</v>
          </cell>
          <cell r="CS1347">
            <v>82.08</v>
          </cell>
          <cell r="CT1347">
            <v>89.75</v>
          </cell>
          <cell r="CU1347">
            <v>86.5</v>
          </cell>
          <cell r="CV1347">
            <v>83</v>
          </cell>
          <cell r="CW1347" t="str">
            <v/>
          </cell>
          <cell r="CX1347">
            <v>0</v>
          </cell>
          <cell r="CY1347">
            <v>82.44</v>
          </cell>
          <cell r="CZ1347">
            <v>83.75</v>
          </cell>
          <cell r="DA1347">
            <v>76.75</v>
          </cell>
          <cell r="DB1347">
            <v>83</v>
          </cell>
          <cell r="DC1347" t="str">
            <v/>
          </cell>
          <cell r="DD1347">
            <v>0</v>
          </cell>
          <cell r="DE1347">
            <v>91</v>
          </cell>
          <cell r="DF1347">
            <v>81</v>
          </cell>
          <cell r="DG1347">
            <v>81.75</v>
          </cell>
          <cell r="DH1347">
            <v>88</v>
          </cell>
          <cell r="DI1347" t="str">
            <v/>
          </cell>
          <cell r="DJ1347">
            <v>0</v>
          </cell>
          <cell r="DK1347">
            <v>0</v>
          </cell>
          <cell r="DL1347">
            <v>0</v>
          </cell>
          <cell r="DM1347">
            <v>0</v>
          </cell>
          <cell r="DN1347">
            <v>85</v>
          </cell>
          <cell r="DO1347" t="str">
            <v/>
          </cell>
          <cell r="DP1347">
            <v>0</v>
          </cell>
          <cell r="DQ1347">
            <v>89</v>
          </cell>
          <cell r="DR1347">
            <v>85.5</v>
          </cell>
          <cell r="DS1347">
            <v>91.5</v>
          </cell>
          <cell r="DT1347">
            <v>82</v>
          </cell>
          <cell r="DU1347" t="str">
            <v/>
          </cell>
          <cell r="DV1347">
            <v>0</v>
          </cell>
          <cell r="DW1347">
            <v>91</v>
          </cell>
          <cell r="DX1347">
            <v>86.75</v>
          </cell>
          <cell r="DY1347">
            <v>79.75</v>
          </cell>
          <cell r="DZ1347">
            <v>85</v>
          </cell>
          <cell r="EA1347" t="str">
            <v/>
          </cell>
          <cell r="EB1347">
            <v>0</v>
          </cell>
          <cell r="EC1347">
            <v>79.78</v>
          </cell>
          <cell r="ED1347">
            <v>78.25</v>
          </cell>
          <cell r="EE1347">
            <v>84.25</v>
          </cell>
          <cell r="EF1347">
            <v>77</v>
          </cell>
          <cell r="EG1347" t="str">
            <v/>
          </cell>
          <cell r="EH1347">
            <v>0</v>
          </cell>
          <cell r="EI1347">
            <v>78.5</v>
          </cell>
          <cell r="EJ1347">
            <v>74.75</v>
          </cell>
          <cell r="EK1347">
            <v>74.5</v>
          </cell>
          <cell r="EL1347">
            <v>76</v>
          </cell>
          <cell r="EM1347" t="str">
            <v/>
          </cell>
          <cell r="EN1347">
            <v>0</v>
          </cell>
          <cell r="EO1347">
            <v>78.5</v>
          </cell>
          <cell r="EP1347">
            <v>74.75</v>
          </cell>
          <cell r="EQ1347">
            <v>74.5</v>
          </cell>
          <cell r="ER1347">
            <v>76</v>
          </cell>
          <cell r="ES1347" t="str">
            <v/>
          </cell>
          <cell r="ET1347">
            <v>0</v>
          </cell>
          <cell r="EU1347">
            <v>78.5</v>
          </cell>
          <cell r="EV1347">
            <v>74.75</v>
          </cell>
          <cell r="EW1347">
            <v>74.5</v>
          </cell>
          <cell r="EX1347">
            <v>76</v>
          </cell>
          <cell r="EY1347" t="str">
            <v/>
          </cell>
          <cell r="EZ1347">
            <v>0</v>
          </cell>
          <cell r="FA1347">
            <v>79.33</v>
          </cell>
          <cell r="FB1347">
            <v>71.25</v>
          </cell>
          <cell r="FC1347">
            <v>79</v>
          </cell>
          <cell r="FD1347">
            <v>72</v>
          </cell>
          <cell r="FE1347" t="str">
            <v/>
          </cell>
          <cell r="FF1347">
            <v>0</v>
          </cell>
          <cell r="FG1347">
            <v>79.33</v>
          </cell>
          <cell r="FH1347">
            <v>71.25</v>
          </cell>
          <cell r="FI1347">
            <v>79</v>
          </cell>
          <cell r="FJ1347">
            <v>72</v>
          </cell>
          <cell r="FK1347" t="str">
            <v/>
          </cell>
          <cell r="FL1347">
            <v>0</v>
          </cell>
          <cell r="FM1347">
            <v>79.33</v>
          </cell>
          <cell r="FN1347">
            <v>71.25</v>
          </cell>
          <cell r="FO1347">
            <v>79</v>
          </cell>
          <cell r="FP1347">
            <v>72</v>
          </cell>
          <cell r="FQ1347" t="str">
            <v/>
          </cell>
          <cell r="FR1347">
            <v>0</v>
          </cell>
          <cell r="FS1347">
            <v>79.33</v>
          </cell>
          <cell r="FT1347">
            <v>71.25</v>
          </cell>
          <cell r="FU1347">
            <v>79</v>
          </cell>
          <cell r="FV1347">
            <v>72</v>
          </cell>
          <cell r="FW1347" t="str">
            <v/>
          </cell>
          <cell r="FX1347">
            <v>0</v>
          </cell>
          <cell r="FY1347">
            <v>79.33</v>
          </cell>
          <cell r="FZ1347">
            <v>71.25</v>
          </cell>
          <cell r="GA1347">
            <v>79</v>
          </cell>
          <cell r="GB1347">
            <v>72</v>
          </cell>
          <cell r="GC1347" t="str">
            <v/>
          </cell>
          <cell r="GD1347">
            <v>0</v>
          </cell>
          <cell r="GE1347">
            <v>79.33</v>
          </cell>
          <cell r="GF1347">
            <v>71.25</v>
          </cell>
          <cell r="GG1347">
            <v>79</v>
          </cell>
          <cell r="GH1347">
            <v>72</v>
          </cell>
          <cell r="GI1347" t="str">
            <v/>
          </cell>
          <cell r="GJ1347">
            <v>0</v>
          </cell>
          <cell r="GK1347">
            <v>79.33</v>
          </cell>
          <cell r="GL1347">
            <v>71.25</v>
          </cell>
          <cell r="GM1347">
            <v>79</v>
          </cell>
          <cell r="GN1347">
            <v>72</v>
          </cell>
          <cell r="GO1347" t="str">
            <v/>
          </cell>
          <cell r="GP1347">
            <v>0</v>
          </cell>
          <cell r="GQ1347">
            <v>79.33</v>
          </cell>
          <cell r="GR1347">
            <v>71.25</v>
          </cell>
          <cell r="GS1347">
            <v>79</v>
          </cell>
          <cell r="GT1347">
            <v>72</v>
          </cell>
          <cell r="GU1347" t="str">
            <v/>
          </cell>
          <cell r="GV1347">
            <v>0</v>
          </cell>
          <cell r="GW1347">
            <v>81.92</v>
          </cell>
          <cell r="GX1347">
            <v>78.75</v>
          </cell>
          <cell r="GY1347">
            <v>70</v>
          </cell>
          <cell r="GZ1347">
            <v>78</v>
          </cell>
          <cell r="HA1347" t="str">
            <v>EKO-L</v>
          </cell>
          <cell r="HB1347">
            <v>0</v>
          </cell>
          <cell r="HC1347">
            <v>83.83</v>
          </cell>
          <cell r="HD1347">
            <v>75.75</v>
          </cell>
          <cell r="HE1347">
            <v>77.5</v>
          </cell>
          <cell r="HF1347">
            <v>79</v>
          </cell>
          <cell r="HH1347">
            <v>0</v>
          </cell>
          <cell r="HM1347" t="str">
            <v/>
          </cell>
          <cell r="HN1347" t="str">
            <v/>
          </cell>
          <cell r="HS1347">
            <v>0</v>
          </cell>
          <cell r="HT1347" t="str">
            <v>PKN</v>
          </cell>
          <cell r="HU1347">
            <v>0</v>
          </cell>
          <cell r="HV1347" t="str">
            <v>IND</v>
          </cell>
          <cell r="HW1347">
            <v>0</v>
          </cell>
          <cell r="HX1347" t="str">
            <v>MAT-W</v>
          </cell>
          <cell r="HY1347">
            <v>0</v>
          </cell>
          <cell r="HZ1347" t="str">
            <v>SEJ-W</v>
          </cell>
          <cell r="IA1347">
            <v>0</v>
          </cell>
          <cell r="IB1347" t="str">
            <v>IGR-W</v>
          </cell>
          <cell r="IC1347">
            <v>0</v>
          </cell>
          <cell r="ID1347" t="str">
            <v>SBO</v>
          </cell>
          <cell r="IE1347">
            <v>0</v>
          </cell>
          <cell r="IF1347" t="str">
            <v>PJO</v>
          </cell>
          <cell r="IG1347">
            <v>0</v>
          </cell>
          <cell r="IH1347" t="str">
            <v>PRA</v>
          </cell>
          <cell r="II1347">
            <v>0</v>
          </cell>
          <cell r="IJ1347" t="str">
            <v>JAW</v>
          </cell>
          <cell r="IK1347">
            <v>0</v>
          </cell>
          <cell r="IL1347" t="str">
            <v>ARB</v>
          </cell>
          <cell r="IM1347">
            <v>0</v>
          </cell>
          <cell r="IN1347" t="str">
            <v>PKM</v>
          </cell>
          <cell r="IO1347">
            <v>0</v>
          </cell>
          <cell r="IP1347" t="str">
            <v>MAT-P</v>
          </cell>
          <cell r="IQ1347">
            <v>0</v>
          </cell>
          <cell r="IR1347" t="str">
            <v>BIO-P</v>
          </cell>
          <cell r="IS1347">
            <v>0</v>
          </cell>
          <cell r="IT1347" t="str">
            <v>FIS-P</v>
          </cell>
          <cell r="IU1347">
            <v>0</v>
          </cell>
          <cell r="IV1347" t="str">
            <v>KIM-P</v>
          </cell>
          <cell r="IW1347">
            <v>0</v>
          </cell>
          <cell r="IX1347" t="str">
            <v>EKO-L</v>
          </cell>
          <cell r="IY1347">
            <v>0</v>
          </cell>
          <cell r="JA1347">
            <v>0</v>
          </cell>
        </row>
        <row r="1348">
          <cell r="AB1348" t="str">
            <v/>
          </cell>
          <cell r="AC1348">
            <v>16</v>
          </cell>
          <cell r="AI1348" t="str">
            <v/>
          </cell>
          <cell r="AJ1348">
            <v>0</v>
          </cell>
          <cell r="AK1348">
            <v>83.25</v>
          </cell>
          <cell r="AL1348">
            <v>84.5</v>
          </cell>
          <cell r="AM1348">
            <v>88</v>
          </cell>
          <cell r="AN1348">
            <v>80</v>
          </cell>
          <cell r="AO1348" t="str">
            <v/>
          </cell>
          <cell r="AP1348">
            <v>0</v>
          </cell>
          <cell r="AQ1348">
            <v>85</v>
          </cell>
          <cell r="AR1348">
            <v>0</v>
          </cell>
          <cell r="AS1348">
            <v>78.5</v>
          </cell>
          <cell r="AT1348">
            <v>81</v>
          </cell>
          <cell r="AU1348" t="str">
            <v/>
          </cell>
          <cell r="AV1348">
            <v>0</v>
          </cell>
          <cell r="AW1348">
            <v>81.83</v>
          </cell>
          <cell r="AX1348">
            <v>84</v>
          </cell>
          <cell r="AY1348">
            <v>88</v>
          </cell>
          <cell r="AZ1348">
            <v>80</v>
          </cell>
          <cell r="BA1348" t="str">
            <v/>
          </cell>
          <cell r="BB1348">
            <v>0</v>
          </cell>
          <cell r="BC1348">
            <v>86.75</v>
          </cell>
          <cell r="BD1348">
            <v>84.5</v>
          </cell>
          <cell r="BE1348">
            <v>88</v>
          </cell>
          <cell r="BF1348">
            <v>82</v>
          </cell>
          <cell r="BG1348" t="str">
            <v/>
          </cell>
          <cell r="BH1348">
            <v>0</v>
          </cell>
          <cell r="BI1348">
            <v>84.33</v>
          </cell>
          <cell r="BJ1348">
            <v>80</v>
          </cell>
          <cell r="BK1348">
            <v>77.75</v>
          </cell>
          <cell r="BL1348">
            <v>78</v>
          </cell>
          <cell r="BM1348" t="str">
            <v/>
          </cell>
          <cell r="BN1348">
            <v>0</v>
          </cell>
          <cell r="BO1348">
            <v>81.13</v>
          </cell>
          <cell r="BP1348">
            <v>78.25</v>
          </cell>
          <cell r="BQ1348">
            <v>77.75</v>
          </cell>
          <cell r="BR1348">
            <v>85</v>
          </cell>
          <cell r="BS1348" t="str">
            <v/>
          </cell>
          <cell r="BT1348">
            <v>0</v>
          </cell>
          <cell r="BU1348">
            <v>86.5</v>
          </cell>
          <cell r="BV1348">
            <v>84.25</v>
          </cell>
          <cell r="BW1348">
            <v>88.5</v>
          </cell>
          <cell r="BX1348">
            <v>88</v>
          </cell>
          <cell r="BY1348" t="str">
            <v/>
          </cell>
          <cell r="BZ1348">
            <v>0</v>
          </cell>
          <cell r="CA1348">
            <v>86.78</v>
          </cell>
          <cell r="CB1348">
            <v>81.75</v>
          </cell>
          <cell r="CC1348">
            <v>81</v>
          </cell>
          <cell r="CD1348">
            <v>82</v>
          </cell>
          <cell r="CE1348" t="str">
            <v/>
          </cell>
          <cell r="CF1348">
            <v>0</v>
          </cell>
          <cell r="CG1348">
            <v>86.25</v>
          </cell>
          <cell r="CH1348">
            <v>76.25</v>
          </cell>
          <cell r="CI1348">
            <v>78</v>
          </cell>
          <cell r="CJ1348">
            <v>82</v>
          </cell>
          <cell r="CK1348" t="str">
            <v/>
          </cell>
          <cell r="CL1348">
            <v>0</v>
          </cell>
          <cell r="CM1348">
            <v>76.17</v>
          </cell>
          <cell r="CN1348">
            <v>83.5</v>
          </cell>
          <cell r="CO1348">
            <v>80</v>
          </cell>
          <cell r="CP1348">
            <v>78</v>
          </cell>
          <cell r="CQ1348" t="str">
            <v/>
          </cell>
          <cell r="CR1348">
            <v>0</v>
          </cell>
          <cell r="CS1348">
            <v>82.08</v>
          </cell>
          <cell r="CT1348">
            <v>89.75</v>
          </cell>
          <cell r="CU1348">
            <v>86.5</v>
          </cell>
          <cell r="CV1348">
            <v>83</v>
          </cell>
          <cell r="CW1348" t="str">
            <v/>
          </cell>
          <cell r="CX1348">
            <v>0</v>
          </cell>
          <cell r="CY1348">
            <v>82.44</v>
          </cell>
          <cell r="CZ1348">
            <v>83.75</v>
          </cell>
          <cell r="DA1348">
            <v>76.75</v>
          </cell>
          <cell r="DB1348">
            <v>83</v>
          </cell>
          <cell r="DC1348" t="str">
            <v/>
          </cell>
          <cell r="DD1348">
            <v>0</v>
          </cell>
          <cell r="DE1348">
            <v>91</v>
          </cell>
          <cell r="DF1348">
            <v>81</v>
          </cell>
          <cell r="DG1348">
            <v>81.75</v>
          </cell>
          <cell r="DH1348">
            <v>88</v>
          </cell>
          <cell r="DI1348" t="str">
            <v/>
          </cell>
          <cell r="DJ1348">
            <v>0</v>
          </cell>
          <cell r="DK1348">
            <v>0</v>
          </cell>
          <cell r="DL1348">
            <v>0</v>
          </cell>
          <cell r="DM1348">
            <v>0</v>
          </cell>
          <cell r="DN1348">
            <v>85</v>
          </cell>
          <cell r="DO1348" t="str">
            <v/>
          </cell>
          <cell r="DP1348">
            <v>0</v>
          </cell>
          <cell r="DQ1348">
            <v>89</v>
          </cell>
          <cell r="DR1348">
            <v>85.5</v>
          </cell>
          <cell r="DS1348">
            <v>91.5</v>
          </cell>
          <cell r="DT1348">
            <v>82</v>
          </cell>
          <cell r="DU1348" t="str">
            <v/>
          </cell>
          <cell r="DV1348">
            <v>0</v>
          </cell>
          <cell r="DW1348">
            <v>91</v>
          </cell>
          <cell r="DX1348">
            <v>86.75</v>
          </cell>
          <cell r="DY1348">
            <v>79.75</v>
          </cell>
          <cell r="DZ1348">
            <v>85</v>
          </cell>
          <cell r="EA1348" t="str">
            <v/>
          </cell>
          <cell r="EB1348">
            <v>0</v>
          </cell>
          <cell r="EC1348">
            <v>79.78</v>
          </cell>
          <cell r="ED1348">
            <v>78.25</v>
          </cell>
          <cell r="EE1348">
            <v>84.25</v>
          </cell>
          <cell r="EF1348">
            <v>77</v>
          </cell>
          <cell r="EG1348" t="str">
            <v/>
          </cell>
          <cell r="EH1348">
            <v>0</v>
          </cell>
          <cell r="EI1348">
            <v>78.5</v>
          </cell>
          <cell r="EJ1348">
            <v>74.75</v>
          </cell>
          <cell r="EK1348">
            <v>74.5</v>
          </cell>
          <cell r="EL1348">
            <v>76</v>
          </cell>
          <cell r="EM1348" t="str">
            <v/>
          </cell>
          <cell r="EN1348">
            <v>0</v>
          </cell>
          <cell r="EO1348">
            <v>78.5</v>
          </cell>
          <cell r="EP1348">
            <v>74.75</v>
          </cell>
          <cell r="EQ1348">
            <v>74.5</v>
          </cell>
          <cell r="ER1348">
            <v>76</v>
          </cell>
          <cell r="ES1348" t="str">
            <v/>
          </cell>
          <cell r="ET1348">
            <v>0</v>
          </cell>
          <cell r="EU1348">
            <v>78.5</v>
          </cell>
          <cell r="EV1348">
            <v>74.75</v>
          </cell>
          <cell r="EW1348">
            <v>74.5</v>
          </cell>
          <cell r="EX1348">
            <v>76</v>
          </cell>
          <cell r="EY1348" t="str">
            <v/>
          </cell>
          <cell r="EZ1348">
            <v>0</v>
          </cell>
          <cell r="FA1348">
            <v>79.33</v>
          </cell>
          <cell r="FB1348">
            <v>71.25</v>
          </cell>
          <cell r="FC1348">
            <v>79</v>
          </cell>
          <cell r="FD1348">
            <v>72</v>
          </cell>
          <cell r="FE1348" t="str">
            <v/>
          </cell>
          <cell r="FF1348">
            <v>0</v>
          </cell>
          <cell r="FG1348">
            <v>79.33</v>
          </cell>
          <cell r="FH1348">
            <v>71.25</v>
          </cell>
          <cell r="FI1348">
            <v>79</v>
          </cell>
          <cell r="FJ1348">
            <v>72</v>
          </cell>
          <cell r="FK1348" t="str">
            <v/>
          </cell>
          <cell r="FL1348">
            <v>0</v>
          </cell>
          <cell r="FM1348">
            <v>79.33</v>
          </cell>
          <cell r="FN1348">
            <v>71.25</v>
          </cell>
          <cell r="FO1348">
            <v>79</v>
          </cell>
          <cell r="FP1348">
            <v>72</v>
          </cell>
          <cell r="FQ1348" t="str">
            <v/>
          </cell>
          <cell r="FR1348">
            <v>0</v>
          </cell>
          <cell r="FS1348">
            <v>79.33</v>
          </cell>
          <cell r="FT1348">
            <v>71.25</v>
          </cell>
          <cell r="FU1348">
            <v>79</v>
          </cell>
          <cell r="FV1348">
            <v>72</v>
          </cell>
          <cell r="FW1348" t="str">
            <v/>
          </cell>
          <cell r="FX1348">
            <v>0</v>
          </cell>
          <cell r="FY1348">
            <v>79.33</v>
          </cell>
          <cell r="FZ1348">
            <v>71.25</v>
          </cell>
          <cell r="GA1348">
            <v>79</v>
          </cell>
          <cell r="GB1348">
            <v>72</v>
          </cell>
          <cell r="GC1348" t="str">
            <v/>
          </cell>
          <cell r="GD1348">
            <v>0</v>
          </cell>
          <cell r="GE1348">
            <v>79.33</v>
          </cell>
          <cell r="GF1348">
            <v>71.25</v>
          </cell>
          <cell r="GG1348">
            <v>79</v>
          </cell>
          <cell r="GH1348">
            <v>72</v>
          </cell>
          <cell r="GI1348" t="str">
            <v/>
          </cell>
          <cell r="GJ1348">
            <v>0</v>
          </cell>
          <cell r="GK1348">
            <v>79.33</v>
          </cell>
          <cell r="GL1348">
            <v>71.25</v>
          </cell>
          <cell r="GM1348">
            <v>79</v>
          </cell>
          <cell r="GN1348">
            <v>72</v>
          </cell>
          <cell r="GO1348" t="str">
            <v/>
          </cell>
          <cell r="GP1348">
            <v>0</v>
          </cell>
          <cell r="GQ1348">
            <v>79.33</v>
          </cell>
          <cell r="GR1348">
            <v>71.25</v>
          </cell>
          <cell r="GS1348">
            <v>79</v>
          </cell>
          <cell r="GT1348">
            <v>72</v>
          </cell>
          <cell r="GU1348" t="str">
            <v/>
          </cell>
          <cell r="GV1348">
            <v>0</v>
          </cell>
          <cell r="GW1348">
            <v>81.92</v>
          </cell>
          <cell r="GX1348">
            <v>78.75</v>
          </cell>
          <cell r="GY1348">
            <v>70</v>
          </cell>
          <cell r="GZ1348">
            <v>78</v>
          </cell>
          <cell r="HA1348" t="str">
            <v>EKO-L</v>
          </cell>
          <cell r="HB1348">
            <v>0</v>
          </cell>
          <cell r="HC1348">
            <v>83.83</v>
          </cell>
          <cell r="HD1348">
            <v>75.75</v>
          </cell>
          <cell r="HE1348">
            <v>77.5</v>
          </cell>
          <cell r="HF1348">
            <v>79</v>
          </cell>
          <cell r="HH1348">
            <v>0</v>
          </cell>
          <cell r="HM1348" t="str">
            <v/>
          </cell>
          <cell r="HN1348" t="str">
            <v/>
          </cell>
          <cell r="HS1348">
            <v>0</v>
          </cell>
          <cell r="HT1348" t="str">
            <v>PKN</v>
          </cell>
          <cell r="HU1348">
            <v>0</v>
          </cell>
          <cell r="HV1348" t="str">
            <v>IND</v>
          </cell>
          <cell r="HW1348">
            <v>0</v>
          </cell>
          <cell r="HX1348" t="str">
            <v>MAT-W</v>
          </cell>
          <cell r="HY1348">
            <v>0</v>
          </cell>
          <cell r="HZ1348" t="str">
            <v>SEJ-W</v>
          </cell>
          <cell r="IA1348">
            <v>0</v>
          </cell>
          <cell r="IB1348" t="str">
            <v>IGR-W</v>
          </cell>
          <cell r="IC1348">
            <v>0</v>
          </cell>
          <cell r="ID1348" t="str">
            <v>SBO</v>
          </cell>
          <cell r="IE1348">
            <v>0</v>
          </cell>
          <cell r="IF1348" t="str">
            <v>PJO</v>
          </cell>
          <cell r="IG1348">
            <v>0</v>
          </cell>
          <cell r="IH1348" t="str">
            <v>PRA</v>
          </cell>
          <cell r="II1348">
            <v>0</v>
          </cell>
          <cell r="IJ1348" t="str">
            <v>JAW</v>
          </cell>
          <cell r="IK1348">
            <v>0</v>
          </cell>
          <cell r="IL1348" t="str">
            <v>ARB</v>
          </cell>
          <cell r="IM1348">
            <v>0</v>
          </cell>
          <cell r="IN1348" t="str">
            <v>PKM</v>
          </cell>
          <cell r="IO1348">
            <v>0</v>
          </cell>
          <cell r="IP1348" t="str">
            <v>MAT-P</v>
          </cell>
          <cell r="IQ1348">
            <v>0</v>
          </cell>
          <cell r="IR1348" t="str">
            <v>BIO-P</v>
          </cell>
          <cell r="IS1348">
            <v>0</v>
          </cell>
          <cell r="IT1348" t="str">
            <v>FIS-P</v>
          </cell>
          <cell r="IU1348">
            <v>0</v>
          </cell>
          <cell r="IV1348" t="str">
            <v>KIM-P</v>
          </cell>
          <cell r="IW1348">
            <v>0</v>
          </cell>
          <cell r="IX1348" t="str">
            <v>EKO-L</v>
          </cell>
          <cell r="IY1348">
            <v>0</v>
          </cell>
          <cell r="JA1348">
            <v>0</v>
          </cell>
        </row>
        <row r="1349">
          <cell r="AB1349" t="str">
            <v/>
          </cell>
          <cell r="AC1349">
            <v>17</v>
          </cell>
          <cell r="AI1349" t="str">
            <v/>
          </cell>
          <cell r="AJ1349">
            <v>0</v>
          </cell>
          <cell r="AK1349">
            <v>83.25</v>
          </cell>
          <cell r="AL1349">
            <v>84.5</v>
          </cell>
          <cell r="AM1349">
            <v>88</v>
          </cell>
          <cell r="AN1349">
            <v>80</v>
          </cell>
          <cell r="AO1349" t="str">
            <v/>
          </cell>
          <cell r="AP1349">
            <v>0</v>
          </cell>
          <cell r="AQ1349">
            <v>85</v>
          </cell>
          <cell r="AR1349">
            <v>0</v>
          </cell>
          <cell r="AS1349">
            <v>78.5</v>
          </cell>
          <cell r="AT1349">
            <v>81</v>
          </cell>
          <cell r="AU1349" t="str">
            <v/>
          </cell>
          <cell r="AV1349">
            <v>0</v>
          </cell>
          <cell r="AW1349">
            <v>81.83</v>
          </cell>
          <cell r="AX1349">
            <v>84</v>
          </cell>
          <cell r="AY1349">
            <v>88</v>
          </cell>
          <cell r="AZ1349">
            <v>80</v>
          </cell>
          <cell r="BA1349" t="str">
            <v/>
          </cell>
          <cell r="BB1349">
            <v>0</v>
          </cell>
          <cell r="BC1349">
            <v>86.75</v>
          </cell>
          <cell r="BD1349">
            <v>84.5</v>
          </cell>
          <cell r="BE1349">
            <v>88</v>
          </cell>
          <cell r="BF1349">
            <v>82</v>
          </cell>
          <cell r="BG1349" t="str">
            <v/>
          </cell>
          <cell r="BH1349">
            <v>0</v>
          </cell>
          <cell r="BI1349">
            <v>84.33</v>
          </cell>
          <cell r="BJ1349">
            <v>80</v>
          </cell>
          <cell r="BK1349">
            <v>77.75</v>
          </cell>
          <cell r="BL1349">
            <v>78</v>
          </cell>
          <cell r="BM1349" t="str">
            <v/>
          </cell>
          <cell r="BN1349">
            <v>0</v>
          </cell>
          <cell r="BO1349">
            <v>81.13</v>
          </cell>
          <cell r="BP1349">
            <v>78.25</v>
          </cell>
          <cell r="BQ1349">
            <v>77.75</v>
          </cell>
          <cell r="BR1349">
            <v>85</v>
          </cell>
          <cell r="BS1349" t="str">
            <v/>
          </cell>
          <cell r="BT1349">
            <v>0</v>
          </cell>
          <cell r="BU1349">
            <v>86.5</v>
          </cell>
          <cell r="BV1349">
            <v>84.25</v>
          </cell>
          <cell r="BW1349">
            <v>88.5</v>
          </cell>
          <cell r="BX1349">
            <v>88</v>
          </cell>
          <cell r="BY1349" t="str">
            <v/>
          </cell>
          <cell r="BZ1349">
            <v>0</v>
          </cell>
          <cell r="CA1349">
            <v>86.78</v>
          </cell>
          <cell r="CB1349">
            <v>81.75</v>
          </cell>
          <cell r="CC1349">
            <v>81</v>
          </cell>
          <cell r="CD1349">
            <v>82</v>
          </cell>
          <cell r="CE1349" t="str">
            <v/>
          </cell>
          <cell r="CF1349">
            <v>0</v>
          </cell>
          <cell r="CG1349">
            <v>86.25</v>
          </cell>
          <cell r="CH1349">
            <v>76.25</v>
          </cell>
          <cell r="CI1349">
            <v>78</v>
          </cell>
          <cell r="CJ1349">
            <v>82</v>
          </cell>
          <cell r="CK1349" t="str">
            <v/>
          </cell>
          <cell r="CL1349">
            <v>0</v>
          </cell>
          <cell r="CM1349">
            <v>76.17</v>
          </cell>
          <cell r="CN1349">
            <v>83.5</v>
          </cell>
          <cell r="CO1349">
            <v>80</v>
          </cell>
          <cell r="CP1349">
            <v>78</v>
          </cell>
          <cell r="CQ1349" t="str">
            <v/>
          </cell>
          <cell r="CR1349">
            <v>0</v>
          </cell>
          <cell r="CS1349">
            <v>82.08</v>
          </cell>
          <cell r="CT1349">
            <v>89.75</v>
          </cell>
          <cell r="CU1349">
            <v>86.5</v>
          </cell>
          <cell r="CV1349">
            <v>83</v>
          </cell>
          <cell r="CW1349" t="str">
            <v/>
          </cell>
          <cell r="CX1349">
            <v>0</v>
          </cell>
          <cell r="CY1349">
            <v>82.44</v>
          </cell>
          <cell r="CZ1349">
            <v>83.75</v>
          </cell>
          <cell r="DA1349">
            <v>76.75</v>
          </cell>
          <cell r="DB1349">
            <v>83</v>
          </cell>
          <cell r="DC1349" t="str">
            <v/>
          </cell>
          <cell r="DD1349">
            <v>0</v>
          </cell>
          <cell r="DE1349">
            <v>91</v>
          </cell>
          <cell r="DF1349">
            <v>81</v>
          </cell>
          <cell r="DG1349">
            <v>81.75</v>
          </cell>
          <cell r="DH1349">
            <v>88</v>
          </cell>
          <cell r="DI1349" t="str">
            <v/>
          </cell>
          <cell r="DJ1349">
            <v>0</v>
          </cell>
          <cell r="DK1349">
            <v>0</v>
          </cell>
          <cell r="DL1349">
            <v>0</v>
          </cell>
          <cell r="DM1349">
            <v>0</v>
          </cell>
          <cell r="DN1349">
            <v>85</v>
          </cell>
          <cell r="DO1349" t="str">
            <v/>
          </cell>
          <cell r="DP1349">
            <v>0</v>
          </cell>
          <cell r="DQ1349">
            <v>89</v>
          </cell>
          <cell r="DR1349">
            <v>85.5</v>
          </cell>
          <cell r="DS1349">
            <v>91.5</v>
          </cell>
          <cell r="DT1349">
            <v>82</v>
          </cell>
          <cell r="DU1349" t="str">
            <v/>
          </cell>
          <cell r="DV1349">
            <v>0</v>
          </cell>
          <cell r="DW1349">
            <v>91</v>
          </cell>
          <cell r="DX1349">
            <v>86.75</v>
          </cell>
          <cell r="DY1349">
            <v>79.75</v>
          </cell>
          <cell r="DZ1349">
            <v>85</v>
          </cell>
          <cell r="EA1349" t="str">
            <v/>
          </cell>
          <cell r="EB1349">
            <v>0</v>
          </cell>
          <cell r="EC1349">
            <v>79.78</v>
          </cell>
          <cell r="ED1349">
            <v>78.25</v>
          </cell>
          <cell r="EE1349">
            <v>84.25</v>
          </cell>
          <cell r="EF1349">
            <v>77</v>
          </cell>
          <cell r="EG1349" t="str">
            <v/>
          </cell>
          <cell r="EH1349">
            <v>0</v>
          </cell>
          <cell r="EI1349">
            <v>78.5</v>
          </cell>
          <cell r="EJ1349">
            <v>74.75</v>
          </cell>
          <cell r="EK1349">
            <v>74.5</v>
          </cell>
          <cell r="EL1349">
            <v>76</v>
          </cell>
          <cell r="EM1349" t="str">
            <v/>
          </cell>
          <cell r="EN1349">
            <v>0</v>
          </cell>
          <cell r="EO1349">
            <v>78.5</v>
          </cell>
          <cell r="EP1349">
            <v>74.75</v>
          </cell>
          <cell r="EQ1349">
            <v>74.5</v>
          </cell>
          <cell r="ER1349">
            <v>76</v>
          </cell>
          <cell r="ES1349" t="str">
            <v/>
          </cell>
          <cell r="ET1349">
            <v>0</v>
          </cell>
          <cell r="EU1349">
            <v>78.5</v>
          </cell>
          <cell r="EV1349">
            <v>74.75</v>
          </cell>
          <cell r="EW1349">
            <v>74.5</v>
          </cell>
          <cell r="EX1349">
            <v>76</v>
          </cell>
          <cell r="EY1349" t="str">
            <v/>
          </cell>
          <cell r="EZ1349">
            <v>0</v>
          </cell>
          <cell r="FA1349">
            <v>79.33</v>
          </cell>
          <cell r="FB1349">
            <v>71.25</v>
          </cell>
          <cell r="FC1349">
            <v>79</v>
          </cell>
          <cell r="FD1349">
            <v>72</v>
          </cell>
          <cell r="FE1349" t="str">
            <v/>
          </cell>
          <cell r="FF1349">
            <v>0</v>
          </cell>
          <cell r="FG1349">
            <v>79.33</v>
          </cell>
          <cell r="FH1349">
            <v>71.25</v>
          </cell>
          <cell r="FI1349">
            <v>79</v>
          </cell>
          <cell r="FJ1349">
            <v>72</v>
          </cell>
          <cell r="FK1349" t="str">
            <v/>
          </cell>
          <cell r="FL1349">
            <v>0</v>
          </cell>
          <cell r="FM1349">
            <v>79.33</v>
          </cell>
          <cell r="FN1349">
            <v>71.25</v>
          </cell>
          <cell r="FO1349">
            <v>79</v>
          </cell>
          <cell r="FP1349">
            <v>72</v>
          </cell>
          <cell r="FQ1349" t="str">
            <v/>
          </cell>
          <cell r="FR1349">
            <v>0</v>
          </cell>
          <cell r="FS1349">
            <v>79.33</v>
          </cell>
          <cell r="FT1349">
            <v>71.25</v>
          </cell>
          <cell r="FU1349">
            <v>79</v>
          </cell>
          <cell r="FV1349">
            <v>72</v>
          </cell>
          <cell r="FW1349" t="str">
            <v/>
          </cell>
          <cell r="FX1349">
            <v>0</v>
          </cell>
          <cell r="FY1349">
            <v>79.33</v>
          </cell>
          <cell r="FZ1349">
            <v>71.25</v>
          </cell>
          <cell r="GA1349">
            <v>79</v>
          </cell>
          <cell r="GB1349">
            <v>72</v>
          </cell>
          <cell r="GC1349" t="str">
            <v/>
          </cell>
          <cell r="GD1349">
            <v>0</v>
          </cell>
          <cell r="GE1349">
            <v>79.33</v>
          </cell>
          <cell r="GF1349">
            <v>71.25</v>
          </cell>
          <cell r="GG1349">
            <v>79</v>
          </cell>
          <cell r="GH1349">
            <v>72</v>
          </cell>
          <cell r="GI1349" t="str">
            <v/>
          </cell>
          <cell r="GJ1349">
            <v>0</v>
          </cell>
          <cell r="GK1349">
            <v>79.33</v>
          </cell>
          <cell r="GL1349">
            <v>71.25</v>
          </cell>
          <cell r="GM1349">
            <v>79</v>
          </cell>
          <cell r="GN1349">
            <v>72</v>
          </cell>
          <cell r="GO1349" t="str">
            <v/>
          </cell>
          <cell r="GP1349">
            <v>0</v>
          </cell>
          <cell r="GQ1349">
            <v>79.33</v>
          </cell>
          <cell r="GR1349">
            <v>71.25</v>
          </cell>
          <cell r="GS1349">
            <v>79</v>
          </cell>
          <cell r="GT1349">
            <v>72</v>
          </cell>
          <cell r="GU1349" t="str">
            <v/>
          </cell>
          <cell r="GV1349">
            <v>0</v>
          </cell>
          <cell r="GW1349">
            <v>81.92</v>
          </cell>
          <cell r="GX1349">
            <v>78.75</v>
          </cell>
          <cell r="GY1349">
            <v>70</v>
          </cell>
          <cell r="GZ1349">
            <v>78</v>
          </cell>
          <cell r="HA1349" t="str">
            <v>EKO-L</v>
          </cell>
          <cell r="HB1349">
            <v>0</v>
          </cell>
          <cell r="HC1349">
            <v>83.83</v>
          </cell>
          <cell r="HD1349">
            <v>75.75</v>
          </cell>
          <cell r="HE1349">
            <v>77.5</v>
          </cell>
          <cell r="HF1349">
            <v>79</v>
          </cell>
          <cell r="HH1349">
            <v>0</v>
          </cell>
          <cell r="HM1349" t="str">
            <v/>
          </cell>
          <cell r="HN1349" t="str">
            <v/>
          </cell>
          <cell r="HS1349">
            <v>0</v>
          </cell>
          <cell r="HT1349" t="str">
            <v>PKN</v>
          </cell>
          <cell r="HU1349">
            <v>0</v>
          </cell>
          <cell r="HV1349" t="str">
            <v>IND</v>
          </cell>
          <cell r="HW1349">
            <v>0</v>
          </cell>
          <cell r="HX1349" t="str">
            <v>MAT-W</v>
          </cell>
          <cell r="HY1349">
            <v>0</v>
          </cell>
          <cell r="HZ1349" t="str">
            <v>SEJ-W</v>
          </cell>
          <cell r="IA1349">
            <v>0</v>
          </cell>
          <cell r="IB1349" t="str">
            <v>IGR-W</v>
          </cell>
          <cell r="IC1349">
            <v>0</v>
          </cell>
          <cell r="ID1349" t="str">
            <v>SBO</v>
          </cell>
          <cell r="IE1349">
            <v>0</v>
          </cell>
          <cell r="IF1349" t="str">
            <v>PJO</v>
          </cell>
          <cell r="IG1349">
            <v>0</v>
          </cell>
          <cell r="IH1349" t="str">
            <v>PRA</v>
          </cell>
          <cell r="II1349">
            <v>0</v>
          </cell>
          <cell r="IJ1349" t="str">
            <v>JAW</v>
          </cell>
          <cell r="IK1349">
            <v>0</v>
          </cell>
          <cell r="IL1349" t="str">
            <v>ARB</v>
          </cell>
          <cell r="IM1349">
            <v>0</v>
          </cell>
          <cell r="IN1349" t="str">
            <v>PKM</v>
          </cell>
          <cell r="IO1349">
            <v>0</v>
          </cell>
          <cell r="IP1349" t="str">
            <v>MAT-P</v>
          </cell>
          <cell r="IQ1349">
            <v>0</v>
          </cell>
          <cell r="IR1349" t="str">
            <v>BIO-P</v>
          </cell>
          <cell r="IS1349">
            <v>0</v>
          </cell>
          <cell r="IT1349" t="str">
            <v>FIS-P</v>
          </cell>
          <cell r="IU1349">
            <v>0</v>
          </cell>
          <cell r="IV1349" t="str">
            <v>KIM-P</v>
          </cell>
          <cell r="IW1349">
            <v>0</v>
          </cell>
          <cell r="IX1349" t="str">
            <v>EKO-L</v>
          </cell>
          <cell r="IY1349">
            <v>0</v>
          </cell>
          <cell r="JA1349">
            <v>0</v>
          </cell>
        </row>
        <row r="1350">
          <cell r="AB1350" t="str">
            <v/>
          </cell>
          <cell r="AC1350">
            <v>18</v>
          </cell>
          <cell r="AI1350" t="str">
            <v/>
          </cell>
          <cell r="AJ1350">
            <v>0</v>
          </cell>
          <cell r="AK1350">
            <v>83.25</v>
          </cell>
          <cell r="AL1350">
            <v>84.5</v>
          </cell>
          <cell r="AM1350">
            <v>88</v>
          </cell>
          <cell r="AN1350">
            <v>80</v>
          </cell>
          <cell r="AO1350" t="str">
            <v/>
          </cell>
          <cell r="AP1350">
            <v>0</v>
          </cell>
          <cell r="AQ1350">
            <v>85</v>
          </cell>
          <cell r="AR1350">
            <v>0</v>
          </cell>
          <cell r="AS1350">
            <v>78.5</v>
          </cell>
          <cell r="AT1350">
            <v>81</v>
          </cell>
          <cell r="AU1350" t="str">
            <v/>
          </cell>
          <cell r="AV1350">
            <v>0</v>
          </cell>
          <cell r="AW1350">
            <v>81.83</v>
          </cell>
          <cell r="AX1350">
            <v>84</v>
          </cell>
          <cell r="AY1350">
            <v>88</v>
          </cell>
          <cell r="AZ1350">
            <v>80</v>
          </cell>
          <cell r="BA1350" t="str">
            <v/>
          </cell>
          <cell r="BB1350">
            <v>0</v>
          </cell>
          <cell r="BC1350">
            <v>86.75</v>
          </cell>
          <cell r="BD1350">
            <v>84.5</v>
          </cell>
          <cell r="BE1350">
            <v>88</v>
          </cell>
          <cell r="BF1350">
            <v>82</v>
          </cell>
          <cell r="BG1350" t="str">
            <v/>
          </cell>
          <cell r="BH1350">
            <v>0</v>
          </cell>
          <cell r="BI1350">
            <v>84.33</v>
          </cell>
          <cell r="BJ1350">
            <v>80</v>
          </cell>
          <cell r="BK1350">
            <v>77.75</v>
          </cell>
          <cell r="BL1350">
            <v>78</v>
          </cell>
          <cell r="BM1350" t="str">
            <v/>
          </cell>
          <cell r="BN1350">
            <v>0</v>
          </cell>
          <cell r="BO1350">
            <v>81.13</v>
          </cell>
          <cell r="BP1350">
            <v>78.25</v>
          </cell>
          <cell r="BQ1350">
            <v>77.75</v>
          </cell>
          <cell r="BR1350">
            <v>85</v>
          </cell>
          <cell r="BS1350" t="str">
            <v/>
          </cell>
          <cell r="BT1350">
            <v>0</v>
          </cell>
          <cell r="BU1350">
            <v>86.5</v>
          </cell>
          <cell r="BV1350">
            <v>84.25</v>
          </cell>
          <cell r="BW1350">
            <v>88.5</v>
          </cell>
          <cell r="BX1350">
            <v>88</v>
          </cell>
          <cell r="BY1350" t="str">
            <v/>
          </cell>
          <cell r="BZ1350">
            <v>0</v>
          </cell>
          <cell r="CA1350">
            <v>86.78</v>
          </cell>
          <cell r="CB1350">
            <v>81.75</v>
          </cell>
          <cell r="CC1350">
            <v>81</v>
          </cell>
          <cell r="CD1350">
            <v>82</v>
          </cell>
          <cell r="CE1350" t="str">
            <v/>
          </cell>
          <cell r="CF1350">
            <v>0</v>
          </cell>
          <cell r="CG1350">
            <v>86.25</v>
          </cell>
          <cell r="CH1350">
            <v>76.25</v>
          </cell>
          <cell r="CI1350">
            <v>78</v>
          </cell>
          <cell r="CJ1350">
            <v>82</v>
          </cell>
          <cell r="CK1350" t="str">
            <v/>
          </cell>
          <cell r="CL1350">
            <v>0</v>
          </cell>
          <cell r="CM1350">
            <v>76.17</v>
          </cell>
          <cell r="CN1350">
            <v>83.5</v>
          </cell>
          <cell r="CO1350">
            <v>80</v>
          </cell>
          <cell r="CP1350">
            <v>78</v>
          </cell>
          <cell r="CQ1350" t="str">
            <v/>
          </cell>
          <cell r="CR1350">
            <v>0</v>
          </cell>
          <cell r="CS1350">
            <v>82.08</v>
          </cell>
          <cell r="CT1350">
            <v>89.75</v>
          </cell>
          <cell r="CU1350">
            <v>86.5</v>
          </cell>
          <cell r="CV1350">
            <v>83</v>
          </cell>
          <cell r="CW1350" t="str">
            <v/>
          </cell>
          <cell r="CX1350">
            <v>0</v>
          </cell>
          <cell r="CY1350">
            <v>82.44</v>
          </cell>
          <cell r="CZ1350">
            <v>83.75</v>
          </cell>
          <cell r="DA1350">
            <v>76.75</v>
          </cell>
          <cell r="DB1350">
            <v>83</v>
          </cell>
          <cell r="DC1350" t="str">
            <v/>
          </cell>
          <cell r="DD1350">
            <v>0</v>
          </cell>
          <cell r="DE1350">
            <v>91</v>
          </cell>
          <cell r="DF1350">
            <v>81</v>
          </cell>
          <cell r="DG1350">
            <v>81.75</v>
          </cell>
          <cell r="DH1350">
            <v>88</v>
          </cell>
          <cell r="DI1350" t="str">
            <v/>
          </cell>
          <cell r="DJ1350">
            <v>0</v>
          </cell>
          <cell r="DK1350">
            <v>0</v>
          </cell>
          <cell r="DL1350">
            <v>0</v>
          </cell>
          <cell r="DM1350">
            <v>0</v>
          </cell>
          <cell r="DN1350">
            <v>85</v>
          </cell>
          <cell r="DO1350" t="str">
            <v/>
          </cell>
          <cell r="DP1350">
            <v>0</v>
          </cell>
          <cell r="DQ1350">
            <v>89</v>
          </cell>
          <cell r="DR1350">
            <v>85.5</v>
          </cell>
          <cell r="DS1350">
            <v>91.5</v>
          </cell>
          <cell r="DT1350">
            <v>82</v>
          </cell>
          <cell r="DU1350" t="str">
            <v/>
          </cell>
          <cell r="DV1350">
            <v>0</v>
          </cell>
          <cell r="DW1350">
            <v>91</v>
          </cell>
          <cell r="DX1350">
            <v>86.75</v>
          </cell>
          <cell r="DY1350">
            <v>79.75</v>
          </cell>
          <cell r="DZ1350">
            <v>85</v>
          </cell>
          <cell r="EA1350" t="str">
            <v/>
          </cell>
          <cell r="EB1350">
            <v>0</v>
          </cell>
          <cell r="EC1350">
            <v>79.78</v>
          </cell>
          <cell r="ED1350">
            <v>78.25</v>
          </cell>
          <cell r="EE1350">
            <v>84.25</v>
          </cell>
          <cell r="EF1350">
            <v>77</v>
          </cell>
          <cell r="EG1350" t="str">
            <v/>
          </cell>
          <cell r="EH1350">
            <v>0</v>
          </cell>
          <cell r="EI1350">
            <v>78.5</v>
          </cell>
          <cell r="EJ1350">
            <v>74.75</v>
          </cell>
          <cell r="EK1350">
            <v>74.5</v>
          </cell>
          <cell r="EL1350">
            <v>76</v>
          </cell>
          <cell r="EM1350" t="str">
            <v/>
          </cell>
          <cell r="EN1350">
            <v>0</v>
          </cell>
          <cell r="EO1350">
            <v>78.5</v>
          </cell>
          <cell r="EP1350">
            <v>74.75</v>
          </cell>
          <cell r="EQ1350">
            <v>74.5</v>
          </cell>
          <cell r="ER1350">
            <v>76</v>
          </cell>
          <cell r="ES1350" t="str">
            <v/>
          </cell>
          <cell r="ET1350">
            <v>0</v>
          </cell>
          <cell r="EU1350">
            <v>78.5</v>
          </cell>
          <cell r="EV1350">
            <v>74.75</v>
          </cell>
          <cell r="EW1350">
            <v>74.5</v>
          </cell>
          <cell r="EX1350">
            <v>76</v>
          </cell>
          <cell r="EY1350" t="str">
            <v/>
          </cell>
          <cell r="EZ1350">
            <v>0</v>
          </cell>
          <cell r="FA1350">
            <v>79.33</v>
          </cell>
          <cell r="FB1350">
            <v>71.25</v>
          </cell>
          <cell r="FC1350">
            <v>79</v>
          </cell>
          <cell r="FD1350">
            <v>72</v>
          </cell>
          <cell r="FE1350" t="str">
            <v/>
          </cell>
          <cell r="FF1350">
            <v>0</v>
          </cell>
          <cell r="FG1350">
            <v>79.33</v>
          </cell>
          <cell r="FH1350">
            <v>71.25</v>
          </cell>
          <cell r="FI1350">
            <v>79</v>
          </cell>
          <cell r="FJ1350">
            <v>72</v>
          </cell>
          <cell r="FK1350" t="str">
            <v/>
          </cell>
          <cell r="FL1350">
            <v>0</v>
          </cell>
          <cell r="FM1350">
            <v>79.33</v>
          </cell>
          <cell r="FN1350">
            <v>71.25</v>
          </cell>
          <cell r="FO1350">
            <v>79</v>
          </cell>
          <cell r="FP1350">
            <v>72</v>
          </cell>
          <cell r="FQ1350" t="str">
            <v/>
          </cell>
          <cell r="FR1350">
            <v>0</v>
          </cell>
          <cell r="FS1350">
            <v>79.33</v>
          </cell>
          <cell r="FT1350">
            <v>71.25</v>
          </cell>
          <cell r="FU1350">
            <v>79</v>
          </cell>
          <cell r="FV1350">
            <v>72</v>
          </cell>
          <cell r="FW1350" t="str">
            <v/>
          </cell>
          <cell r="FX1350">
            <v>0</v>
          </cell>
          <cell r="FY1350">
            <v>79.33</v>
          </cell>
          <cell r="FZ1350">
            <v>71.25</v>
          </cell>
          <cell r="GA1350">
            <v>79</v>
          </cell>
          <cell r="GB1350">
            <v>72</v>
          </cell>
          <cell r="GC1350" t="str">
            <v/>
          </cell>
          <cell r="GD1350">
            <v>0</v>
          </cell>
          <cell r="GE1350">
            <v>79.33</v>
          </cell>
          <cell r="GF1350">
            <v>71.25</v>
          </cell>
          <cell r="GG1350">
            <v>79</v>
          </cell>
          <cell r="GH1350">
            <v>72</v>
          </cell>
          <cell r="GI1350" t="str">
            <v/>
          </cell>
          <cell r="GJ1350">
            <v>0</v>
          </cell>
          <cell r="GK1350">
            <v>79.33</v>
          </cell>
          <cell r="GL1350">
            <v>71.25</v>
          </cell>
          <cell r="GM1350">
            <v>79</v>
          </cell>
          <cell r="GN1350">
            <v>72</v>
          </cell>
          <cell r="GO1350" t="str">
            <v/>
          </cell>
          <cell r="GP1350">
            <v>0</v>
          </cell>
          <cell r="GQ1350">
            <v>79.33</v>
          </cell>
          <cell r="GR1350">
            <v>71.25</v>
          </cell>
          <cell r="GS1350">
            <v>79</v>
          </cell>
          <cell r="GT1350">
            <v>72</v>
          </cell>
          <cell r="GU1350" t="str">
            <v/>
          </cell>
          <cell r="GV1350">
            <v>0</v>
          </cell>
          <cell r="GW1350">
            <v>81.92</v>
          </cell>
          <cell r="GX1350">
            <v>78.75</v>
          </cell>
          <cell r="GY1350">
            <v>70</v>
          </cell>
          <cell r="GZ1350">
            <v>78</v>
          </cell>
          <cell r="HA1350" t="str">
            <v>EKO-L</v>
          </cell>
          <cell r="HB1350">
            <v>0</v>
          </cell>
          <cell r="HC1350">
            <v>83.83</v>
          </cell>
          <cell r="HD1350">
            <v>75.75</v>
          </cell>
          <cell r="HE1350">
            <v>77.5</v>
          </cell>
          <cell r="HF1350">
            <v>79</v>
          </cell>
          <cell r="HH1350">
            <v>0</v>
          </cell>
          <cell r="HM1350" t="str">
            <v/>
          </cell>
          <cell r="HN1350" t="str">
            <v/>
          </cell>
          <cell r="HS1350">
            <v>0</v>
          </cell>
          <cell r="HT1350" t="str">
            <v>PKN</v>
          </cell>
          <cell r="HU1350">
            <v>0</v>
          </cell>
          <cell r="HV1350" t="str">
            <v>IND</v>
          </cell>
          <cell r="HW1350">
            <v>0</v>
          </cell>
          <cell r="HX1350" t="str">
            <v>MAT-W</v>
          </cell>
          <cell r="HY1350">
            <v>0</v>
          </cell>
          <cell r="HZ1350" t="str">
            <v>SEJ-W</v>
          </cell>
          <cell r="IA1350">
            <v>0</v>
          </cell>
          <cell r="IB1350" t="str">
            <v>IGR-W</v>
          </cell>
          <cell r="IC1350">
            <v>0</v>
          </cell>
          <cell r="ID1350" t="str">
            <v>SBO</v>
          </cell>
          <cell r="IE1350">
            <v>0</v>
          </cell>
          <cell r="IF1350" t="str">
            <v>PJO</v>
          </cell>
          <cell r="IG1350">
            <v>0</v>
          </cell>
          <cell r="IH1350" t="str">
            <v>PRA</v>
          </cell>
          <cell r="II1350">
            <v>0</v>
          </cell>
          <cell r="IJ1350" t="str">
            <v>JAW</v>
          </cell>
          <cell r="IK1350">
            <v>0</v>
          </cell>
          <cell r="IL1350" t="str">
            <v>ARB</v>
          </cell>
          <cell r="IM1350">
            <v>0</v>
          </cell>
          <cell r="IN1350" t="str">
            <v>PKM</v>
          </cell>
          <cell r="IO1350">
            <v>0</v>
          </cell>
          <cell r="IP1350" t="str">
            <v>MAT-P</v>
          </cell>
          <cell r="IQ1350">
            <v>0</v>
          </cell>
          <cell r="IR1350" t="str">
            <v>BIO-P</v>
          </cell>
          <cell r="IS1350">
            <v>0</v>
          </cell>
          <cell r="IT1350" t="str">
            <v>FIS-P</v>
          </cell>
          <cell r="IU1350">
            <v>0</v>
          </cell>
          <cell r="IV1350" t="str">
            <v>KIM-P</v>
          </cell>
          <cell r="IW1350">
            <v>0</v>
          </cell>
          <cell r="IX1350" t="str">
            <v>EKO-L</v>
          </cell>
          <cell r="IY1350">
            <v>0</v>
          </cell>
          <cell r="JA1350">
            <v>0</v>
          </cell>
        </row>
        <row r="1351">
          <cell r="AB1351" t="str">
            <v/>
          </cell>
          <cell r="AC1351">
            <v>19</v>
          </cell>
          <cell r="AI1351" t="str">
            <v/>
          </cell>
          <cell r="AJ1351">
            <v>0</v>
          </cell>
          <cell r="AK1351">
            <v>83.25</v>
          </cell>
          <cell r="AL1351">
            <v>84.5</v>
          </cell>
          <cell r="AM1351">
            <v>88</v>
          </cell>
          <cell r="AN1351">
            <v>80</v>
          </cell>
          <cell r="AO1351" t="str">
            <v/>
          </cell>
          <cell r="AP1351">
            <v>0</v>
          </cell>
          <cell r="AQ1351">
            <v>85</v>
          </cell>
          <cell r="AR1351">
            <v>0</v>
          </cell>
          <cell r="AS1351">
            <v>78.5</v>
          </cell>
          <cell r="AT1351">
            <v>81</v>
          </cell>
          <cell r="AU1351" t="str">
            <v/>
          </cell>
          <cell r="AV1351">
            <v>0</v>
          </cell>
          <cell r="AW1351">
            <v>81.83</v>
          </cell>
          <cell r="AX1351">
            <v>84</v>
          </cell>
          <cell r="AY1351">
            <v>88</v>
          </cell>
          <cell r="AZ1351">
            <v>80</v>
          </cell>
          <cell r="BA1351" t="str">
            <v/>
          </cell>
          <cell r="BB1351">
            <v>0</v>
          </cell>
          <cell r="BC1351">
            <v>86.75</v>
          </cell>
          <cell r="BD1351">
            <v>84.5</v>
          </cell>
          <cell r="BE1351">
            <v>88</v>
          </cell>
          <cell r="BF1351">
            <v>82</v>
          </cell>
          <cell r="BG1351" t="str">
            <v/>
          </cell>
          <cell r="BH1351">
            <v>0</v>
          </cell>
          <cell r="BI1351">
            <v>84.33</v>
          </cell>
          <cell r="BJ1351">
            <v>80</v>
          </cell>
          <cell r="BK1351">
            <v>77.75</v>
          </cell>
          <cell r="BL1351">
            <v>78</v>
          </cell>
          <cell r="BM1351" t="str">
            <v/>
          </cell>
          <cell r="BN1351">
            <v>0</v>
          </cell>
          <cell r="BO1351">
            <v>81.13</v>
          </cell>
          <cell r="BP1351">
            <v>78.25</v>
          </cell>
          <cell r="BQ1351">
            <v>77.75</v>
          </cell>
          <cell r="BR1351">
            <v>85</v>
          </cell>
          <cell r="BS1351" t="str">
            <v/>
          </cell>
          <cell r="BT1351">
            <v>0</v>
          </cell>
          <cell r="BU1351">
            <v>86.5</v>
          </cell>
          <cell r="BV1351">
            <v>84.25</v>
          </cell>
          <cell r="BW1351">
            <v>88.5</v>
          </cell>
          <cell r="BX1351">
            <v>88</v>
          </cell>
          <cell r="BY1351" t="str">
            <v/>
          </cell>
          <cell r="BZ1351">
            <v>0</v>
          </cell>
          <cell r="CA1351">
            <v>86.78</v>
          </cell>
          <cell r="CB1351">
            <v>81.75</v>
          </cell>
          <cell r="CC1351">
            <v>81</v>
          </cell>
          <cell r="CD1351">
            <v>82</v>
          </cell>
          <cell r="CE1351" t="str">
            <v/>
          </cell>
          <cell r="CF1351">
            <v>0</v>
          </cell>
          <cell r="CG1351">
            <v>86.25</v>
          </cell>
          <cell r="CH1351">
            <v>76.25</v>
          </cell>
          <cell r="CI1351">
            <v>78</v>
          </cell>
          <cell r="CJ1351">
            <v>82</v>
          </cell>
          <cell r="CK1351" t="str">
            <v/>
          </cell>
          <cell r="CL1351">
            <v>0</v>
          </cell>
          <cell r="CM1351">
            <v>76.17</v>
          </cell>
          <cell r="CN1351">
            <v>83.5</v>
          </cell>
          <cell r="CO1351">
            <v>80</v>
          </cell>
          <cell r="CP1351">
            <v>78</v>
          </cell>
          <cell r="CQ1351" t="str">
            <v/>
          </cell>
          <cell r="CR1351">
            <v>0</v>
          </cell>
          <cell r="CS1351">
            <v>82.08</v>
          </cell>
          <cell r="CT1351">
            <v>89.75</v>
          </cell>
          <cell r="CU1351">
            <v>86.5</v>
          </cell>
          <cell r="CV1351">
            <v>83</v>
          </cell>
          <cell r="CW1351" t="str">
            <v/>
          </cell>
          <cell r="CX1351">
            <v>0</v>
          </cell>
          <cell r="CY1351">
            <v>82.44</v>
          </cell>
          <cell r="CZ1351">
            <v>83.75</v>
          </cell>
          <cell r="DA1351">
            <v>76.75</v>
          </cell>
          <cell r="DB1351">
            <v>83</v>
          </cell>
          <cell r="DC1351" t="str">
            <v/>
          </cell>
          <cell r="DD1351">
            <v>0</v>
          </cell>
          <cell r="DE1351">
            <v>91</v>
          </cell>
          <cell r="DF1351">
            <v>81</v>
          </cell>
          <cell r="DG1351">
            <v>81.75</v>
          </cell>
          <cell r="DH1351">
            <v>88</v>
          </cell>
          <cell r="DI1351" t="str">
            <v/>
          </cell>
          <cell r="DJ1351">
            <v>0</v>
          </cell>
          <cell r="DK1351">
            <v>0</v>
          </cell>
          <cell r="DL1351">
            <v>0</v>
          </cell>
          <cell r="DM1351">
            <v>0</v>
          </cell>
          <cell r="DN1351">
            <v>85</v>
          </cell>
          <cell r="DO1351" t="str">
            <v/>
          </cell>
          <cell r="DP1351">
            <v>0</v>
          </cell>
          <cell r="DQ1351">
            <v>89</v>
          </cell>
          <cell r="DR1351">
            <v>85.5</v>
          </cell>
          <cell r="DS1351">
            <v>91.5</v>
          </cell>
          <cell r="DT1351">
            <v>82</v>
          </cell>
          <cell r="DU1351" t="str">
            <v/>
          </cell>
          <cell r="DV1351">
            <v>0</v>
          </cell>
          <cell r="DW1351">
            <v>91</v>
          </cell>
          <cell r="DX1351">
            <v>86.75</v>
          </cell>
          <cell r="DY1351">
            <v>79.75</v>
          </cell>
          <cell r="DZ1351">
            <v>85</v>
          </cell>
          <cell r="EA1351" t="str">
            <v/>
          </cell>
          <cell r="EB1351">
            <v>0</v>
          </cell>
          <cell r="EC1351">
            <v>79.78</v>
          </cell>
          <cell r="ED1351">
            <v>78.25</v>
          </cell>
          <cell r="EE1351">
            <v>84.25</v>
          </cell>
          <cell r="EF1351">
            <v>77</v>
          </cell>
          <cell r="EG1351" t="str">
            <v/>
          </cell>
          <cell r="EH1351">
            <v>0</v>
          </cell>
          <cell r="EI1351">
            <v>78.5</v>
          </cell>
          <cell r="EJ1351">
            <v>74.75</v>
          </cell>
          <cell r="EK1351">
            <v>74.5</v>
          </cell>
          <cell r="EL1351">
            <v>76</v>
          </cell>
          <cell r="EM1351" t="str">
            <v/>
          </cell>
          <cell r="EN1351">
            <v>0</v>
          </cell>
          <cell r="EO1351">
            <v>78.5</v>
          </cell>
          <cell r="EP1351">
            <v>74.75</v>
          </cell>
          <cell r="EQ1351">
            <v>74.5</v>
          </cell>
          <cell r="ER1351">
            <v>76</v>
          </cell>
          <cell r="ES1351" t="str">
            <v/>
          </cell>
          <cell r="ET1351">
            <v>0</v>
          </cell>
          <cell r="EU1351">
            <v>78.5</v>
          </cell>
          <cell r="EV1351">
            <v>74.75</v>
          </cell>
          <cell r="EW1351">
            <v>74.5</v>
          </cell>
          <cell r="EX1351">
            <v>76</v>
          </cell>
          <cell r="EY1351" t="str">
            <v/>
          </cell>
          <cell r="EZ1351">
            <v>0</v>
          </cell>
          <cell r="FA1351">
            <v>79.33</v>
          </cell>
          <cell r="FB1351">
            <v>71.25</v>
          </cell>
          <cell r="FC1351">
            <v>79</v>
          </cell>
          <cell r="FD1351">
            <v>72</v>
          </cell>
          <cell r="FE1351" t="str">
            <v/>
          </cell>
          <cell r="FF1351">
            <v>0</v>
          </cell>
          <cell r="FG1351">
            <v>79.33</v>
          </cell>
          <cell r="FH1351">
            <v>71.25</v>
          </cell>
          <cell r="FI1351">
            <v>79</v>
          </cell>
          <cell r="FJ1351">
            <v>72</v>
          </cell>
          <cell r="FK1351" t="str">
            <v/>
          </cell>
          <cell r="FL1351">
            <v>0</v>
          </cell>
          <cell r="FM1351">
            <v>79.33</v>
          </cell>
          <cell r="FN1351">
            <v>71.25</v>
          </cell>
          <cell r="FO1351">
            <v>79</v>
          </cell>
          <cell r="FP1351">
            <v>72</v>
          </cell>
          <cell r="FQ1351" t="str">
            <v/>
          </cell>
          <cell r="FR1351">
            <v>0</v>
          </cell>
          <cell r="FS1351">
            <v>79.33</v>
          </cell>
          <cell r="FT1351">
            <v>71.25</v>
          </cell>
          <cell r="FU1351">
            <v>79</v>
          </cell>
          <cell r="FV1351">
            <v>72</v>
          </cell>
          <cell r="FW1351" t="str">
            <v/>
          </cell>
          <cell r="FX1351">
            <v>0</v>
          </cell>
          <cell r="FY1351">
            <v>79.33</v>
          </cell>
          <cell r="FZ1351">
            <v>71.25</v>
          </cell>
          <cell r="GA1351">
            <v>79</v>
          </cell>
          <cell r="GB1351">
            <v>72</v>
          </cell>
          <cell r="GC1351" t="str">
            <v/>
          </cell>
          <cell r="GD1351">
            <v>0</v>
          </cell>
          <cell r="GE1351">
            <v>79.33</v>
          </cell>
          <cell r="GF1351">
            <v>71.25</v>
          </cell>
          <cell r="GG1351">
            <v>79</v>
          </cell>
          <cell r="GH1351">
            <v>72</v>
          </cell>
          <cell r="GI1351" t="str">
            <v/>
          </cell>
          <cell r="GJ1351">
            <v>0</v>
          </cell>
          <cell r="GK1351">
            <v>79.33</v>
          </cell>
          <cell r="GL1351">
            <v>71.25</v>
          </cell>
          <cell r="GM1351">
            <v>79</v>
          </cell>
          <cell r="GN1351">
            <v>72</v>
          </cell>
          <cell r="GO1351" t="str">
            <v/>
          </cell>
          <cell r="GP1351">
            <v>0</v>
          </cell>
          <cell r="GQ1351">
            <v>79.33</v>
          </cell>
          <cell r="GR1351">
            <v>71.25</v>
          </cell>
          <cell r="GS1351">
            <v>79</v>
          </cell>
          <cell r="GT1351">
            <v>72</v>
          </cell>
          <cell r="GU1351" t="str">
            <v/>
          </cell>
          <cell r="GV1351">
            <v>0</v>
          </cell>
          <cell r="GW1351">
            <v>81.92</v>
          </cell>
          <cell r="GX1351">
            <v>78.75</v>
          </cell>
          <cell r="GY1351">
            <v>70</v>
          </cell>
          <cell r="GZ1351">
            <v>78</v>
          </cell>
          <cell r="HA1351" t="str">
            <v>EKO-L</v>
          </cell>
          <cell r="HB1351">
            <v>0</v>
          </cell>
          <cell r="HC1351">
            <v>83.83</v>
          </cell>
          <cell r="HD1351">
            <v>75.75</v>
          </cell>
          <cell r="HE1351">
            <v>77.5</v>
          </cell>
          <cell r="HF1351">
            <v>79</v>
          </cell>
          <cell r="HH1351">
            <v>0</v>
          </cell>
          <cell r="HM1351" t="str">
            <v/>
          </cell>
          <cell r="HN1351" t="str">
            <v/>
          </cell>
          <cell r="HS1351">
            <v>0</v>
          </cell>
          <cell r="HT1351" t="str">
            <v>PKN</v>
          </cell>
          <cell r="HU1351">
            <v>0</v>
          </cell>
          <cell r="HV1351" t="str">
            <v>IND</v>
          </cell>
          <cell r="HW1351">
            <v>0</v>
          </cell>
          <cell r="HX1351" t="str">
            <v>MAT-W</v>
          </cell>
          <cell r="HY1351">
            <v>0</v>
          </cell>
          <cell r="HZ1351" t="str">
            <v>SEJ-W</v>
          </cell>
          <cell r="IA1351">
            <v>0</v>
          </cell>
          <cell r="IB1351" t="str">
            <v>IGR-W</v>
          </cell>
          <cell r="IC1351">
            <v>0</v>
          </cell>
          <cell r="ID1351" t="str">
            <v>SBO</v>
          </cell>
          <cell r="IE1351">
            <v>0</v>
          </cell>
          <cell r="IF1351" t="str">
            <v>PJO</v>
          </cell>
          <cell r="IG1351">
            <v>0</v>
          </cell>
          <cell r="IH1351" t="str">
            <v>PRA</v>
          </cell>
          <cell r="II1351">
            <v>0</v>
          </cell>
          <cell r="IJ1351" t="str">
            <v>JAW</v>
          </cell>
          <cell r="IK1351">
            <v>0</v>
          </cell>
          <cell r="IL1351" t="str">
            <v>ARB</v>
          </cell>
          <cell r="IM1351">
            <v>0</v>
          </cell>
          <cell r="IN1351" t="str">
            <v>PKM</v>
          </cell>
          <cell r="IO1351">
            <v>0</v>
          </cell>
          <cell r="IP1351" t="str">
            <v>MAT-P</v>
          </cell>
          <cell r="IQ1351">
            <v>0</v>
          </cell>
          <cell r="IR1351" t="str">
            <v>BIO-P</v>
          </cell>
          <cell r="IS1351">
            <v>0</v>
          </cell>
          <cell r="IT1351" t="str">
            <v>FIS-P</v>
          </cell>
          <cell r="IU1351">
            <v>0</v>
          </cell>
          <cell r="IV1351" t="str">
            <v>KIM-P</v>
          </cell>
          <cell r="IW1351">
            <v>0</v>
          </cell>
          <cell r="IX1351" t="str">
            <v>EKO-L</v>
          </cell>
          <cell r="IY1351">
            <v>0</v>
          </cell>
          <cell r="JA1351">
            <v>0</v>
          </cell>
        </row>
        <row r="1352">
          <cell r="AB1352" t="str">
            <v/>
          </cell>
          <cell r="AC1352">
            <v>20</v>
          </cell>
          <cell r="AI1352" t="str">
            <v/>
          </cell>
          <cell r="AJ1352">
            <v>0</v>
          </cell>
          <cell r="AK1352">
            <v>83.25</v>
          </cell>
          <cell r="AL1352">
            <v>84.5</v>
          </cell>
          <cell r="AM1352">
            <v>88</v>
          </cell>
          <cell r="AN1352">
            <v>80</v>
          </cell>
          <cell r="AO1352" t="str">
            <v/>
          </cell>
          <cell r="AP1352">
            <v>0</v>
          </cell>
          <cell r="AQ1352">
            <v>85</v>
          </cell>
          <cell r="AR1352">
            <v>0</v>
          </cell>
          <cell r="AS1352">
            <v>78.5</v>
          </cell>
          <cell r="AT1352">
            <v>81</v>
          </cell>
          <cell r="AU1352" t="str">
            <v/>
          </cell>
          <cell r="AV1352">
            <v>0</v>
          </cell>
          <cell r="AW1352">
            <v>81.83</v>
          </cell>
          <cell r="AX1352">
            <v>84</v>
          </cell>
          <cell r="AY1352">
            <v>88</v>
          </cell>
          <cell r="AZ1352">
            <v>80</v>
          </cell>
          <cell r="BA1352" t="str">
            <v/>
          </cell>
          <cell r="BB1352">
            <v>0</v>
          </cell>
          <cell r="BC1352">
            <v>86.75</v>
          </cell>
          <cell r="BD1352">
            <v>84.5</v>
          </cell>
          <cell r="BE1352">
            <v>88</v>
          </cell>
          <cell r="BF1352">
            <v>82</v>
          </cell>
          <cell r="BG1352" t="str">
            <v/>
          </cell>
          <cell r="BH1352">
            <v>0</v>
          </cell>
          <cell r="BI1352">
            <v>84.33</v>
          </cell>
          <cell r="BJ1352">
            <v>80</v>
          </cell>
          <cell r="BK1352">
            <v>77.75</v>
          </cell>
          <cell r="BL1352">
            <v>78</v>
          </cell>
          <cell r="BM1352" t="str">
            <v/>
          </cell>
          <cell r="BN1352">
            <v>0</v>
          </cell>
          <cell r="BO1352">
            <v>81.13</v>
          </cell>
          <cell r="BP1352">
            <v>78.25</v>
          </cell>
          <cell r="BQ1352">
            <v>77.75</v>
          </cell>
          <cell r="BR1352">
            <v>85</v>
          </cell>
          <cell r="BS1352" t="str">
            <v/>
          </cell>
          <cell r="BT1352">
            <v>0</v>
          </cell>
          <cell r="BU1352">
            <v>86.5</v>
          </cell>
          <cell r="BV1352">
            <v>84.25</v>
          </cell>
          <cell r="BW1352">
            <v>88.5</v>
          </cell>
          <cell r="BX1352">
            <v>88</v>
          </cell>
          <cell r="BY1352" t="str">
            <v/>
          </cell>
          <cell r="BZ1352">
            <v>0</v>
          </cell>
          <cell r="CA1352">
            <v>86.78</v>
          </cell>
          <cell r="CB1352">
            <v>81.75</v>
          </cell>
          <cell r="CC1352">
            <v>81</v>
          </cell>
          <cell r="CD1352">
            <v>82</v>
          </cell>
          <cell r="CE1352" t="str">
            <v/>
          </cell>
          <cell r="CF1352">
            <v>0</v>
          </cell>
          <cell r="CG1352">
            <v>86.25</v>
          </cell>
          <cell r="CH1352">
            <v>76.25</v>
          </cell>
          <cell r="CI1352">
            <v>78</v>
          </cell>
          <cell r="CJ1352">
            <v>82</v>
          </cell>
          <cell r="CK1352" t="str">
            <v/>
          </cell>
          <cell r="CL1352">
            <v>0</v>
          </cell>
          <cell r="CM1352">
            <v>76.17</v>
          </cell>
          <cell r="CN1352">
            <v>83.5</v>
          </cell>
          <cell r="CO1352">
            <v>80</v>
          </cell>
          <cell r="CP1352">
            <v>78</v>
          </cell>
          <cell r="CQ1352" t="str">
            <v/>
          </cell>
          <cell r="CR1352">
            <v>0</v>
          </cell>
          <cell r="CS1352">
            <v>82.08</v>
          </cell>
          <cell r="CT1352">
            <v>89.75</v>
          </cell>
          <cell r="CU1352">
            <v>86.5</v>
          </cell>
          <cell r="CV1352">
            <v>83</v>
          </cell>
          <cell r="CW1352" t="str">
            <v/>
          </cell>
          <cell r="CX1352">
            <v>0</v>
          </cell>
          <cell r="CY1352">
            <v>82.44</v>
          </cell>
          <cell r="CZ1352">
            <v>83.75</v>
          </cell>
          <cell r="DA1352">
            <v>76.75</v>
          </cell>
          <cell r="DB1352">
            <v>83</v>
          </cell>
          <cell r="DC1352" t="str">
            <v/>
          </cell>
          <cell r="DD1352">
            <v>0</v>
          </cell>
          <cell r="DE1352">
            <v>91</v>
          </cell>
          <cell r="DF1352">
            <v>81</v>
          </cell>
          <cell r="DG1352">
            <v>81.75</v>
          </cell>
          <cell r="DH1352">
            <v>88</v>
          </cell>
          <cell r="DI1352" t="str">
            <v/>
          </cell>
          <cell r="DJ1352">
            <v>0</v>
          </cell>
          <cell r="DK1352">
            <v>0</v>
          </cell>
          <cell r="DL1352">
            <v>0</v>
          </cell>
          <cell r="DM1352">
            <v>0</v>
          </cell>
          <cell r="DN1352">
            <v>85</v>
          </cell>
          <cell r="DO1352" t="str">
            <v/>
          </cell>
          <cell r="DP1352">
            <v>0</v>
          </cell>
          <cell r="DQ1352">
            <v>89</v>
          </cell>
          <cell r="DR1352">
            <v>85.5</v>
          </cell>
          <cell r="DS1352">
            <v>91.5</v>
          </cell>
          <cell r="DT1352">
            <v>82</v>
          </cell>
          <cell r="DU1352" t="str">
            <v/>
          </cell>
          <cell r="DV1352">
            <v>0</v>
          </cell>
          <cell r="DW1352">
            <v>91</v>
          </cell>
          <cell r="DX1352">
            <v>86.75</v>
          </cell>
          <cell r="DY1352">
            <v>79.75</v>
          </cell>
          <cell r="DZ1352">
            <v>85</v>
          </cell>
          <cell r="EA1352" t="str">
            <v/>
          </cell>
          <cell r="EB1352">
            <v>0</v>
          </cell>
          <cell r="EC1352">
            <v>79.78</v>
          </cell>
          <cell r="ED1352">
            <v>78.25</v>
          </cell>
          <cell r="EE1352">
            <v>84.25</v>
          </cell>
          <cell r="EF1352">
            <v>77</v>
          </cell>
          <cell r="EG1352" t="str">
            <v/>
          </cell>
          <cell r="EH1352">
            <v>0</v>
          </cell>
          <cell r="EI1352">
            <v>78.5</v>
          </cell>
          <cell r="EJ1352">
            <v>74.75</v>
          </cell>
          <cell r="EK1352">
            <v>74.5</v>
          </cell>
          <cell r="EL1352">
            <v>76</v>
          </cell>
          <cell r="EM1352" t="str">
            <v/>
          </cell>
          <cell r="EN1352">
            <v>0</v>
          </cell>
          <cell r="EO1352">
            <v>78.5</v>
          </cell>
          <cell r="EP1352">
            <v>74.75</v>
          </cell>
          <cell r="EQ1352">
            <v>74.5</v>
          </cell>
          <cell r="ER1352">
            <v>76</v>
          </cell>
          <cell r="ES1352" t="str">
            <v/>
          </cell>
          <cell r="ET1352">
            <v>0</v>
          </cell>
          <cell r="EU1352">
            <v>78.5</v>
          </cell>
          <cell r="EV1352">
            <v>74.75</v>
          </cell>
          <cell r="EW1352">
            <v>74.5</v>
          </cell>
          <cell r="EX1352">
            <v>76</v>
          </cell>
          <cell r="EY1352" t="str">
            <v/>
          </cell>
          <cell r="EZ1352">
            <v>0</v>
          </cell>
          <cell r="FA1352">
            <v>79.33</v>
          </cell>
          <cell r="FB1352">
            <v>71.25</v>
          </cell>
          <cell r="FC1352">
            <v>79</v>
          </cell>
          <cell r="FD1352">
            <v>72</v>
          </cell>
          <cell r="FE1352" t="str">
            <v/>
          </cell>
          <cell r="FF1352">
            <v>0</v>
          </cell>
          <cell r="FG1352">
            <v>79.33</v>
          </cell>
          <cell r="FH1352">
            <v>71.25</v>
          </cell>
          <cell r="FI1352">
            <v>79</v>
          </cell>
          <cell r="FJ1352">
            <v>72</v>
          </cell>
          <cell r="FK1352" t="str">
            <v/>
          </cell>
          <cell r="FL1352">
            <v>0</v>
          </cell>
          <cell r="FM1352">
            <v>79.33</v>
          </cell>
          <cell r="FN1352">
            <v>71.25</v>
          </cell>
          <cell r="FO1352">
            <v>79</v>
          </cell>
          <cell r="FP1352">
            <v>72</v>
          </cell>
          <cell r="FQ1352" t="str">
            <v/>
          </cell>
          <cell r="FR1352">
            <v>0</v>
          </cell>
          <cell r="FS1352">
            <v>79.33</v>
          </cell>
          <cell r="FT1352">
            <v>71.25</v>
          </cell>
          <cell r="FU1352">
            <v>79</v>
          </cell>
          <cell r="FV1352">
            <v>72</v>
          </cell>
          <cell r="FW1352" t="str">
            <v/>
          </cell>
          <cell r="FX1352">
            <v>0</v>
          </cell>
          <cell r="FY1352">
            <v>79.33</v>
          </cell>
          <cell r="FZ1352">
            <v>71.25</v>
          </cell>
          <cell r="GA1352">
            <v>79</v>
          </cell>
          <cell r="GB1352">
            <v>72</v>
          </cell>
          <cell r="GC1352" t="str">
            <v/>
          </cell>
          <cell r="GD1352">
            <v>0</v>
          </cell>
          <cell r="GE1352">
            <v>79.33</v>
          </cell>
          <cell r="GF1352">
            <v>71.25</v>
          </cell>
          <cell r="GG1352">
            <v>79</v>
          </cell>
          <cell r="GH1352">
            <v>72</v>
          </cell>
          <cell r="GI1352" t="str">
            <v/>
          </cell>
          <cell r="GJ1352">
            <v>0</v>
          </cell>
          <cell r="GK1352">
            <v>79.33</v>
          </cell>
          <cell r="GL1352">
            <v>71.25</v>
          </cell>
          <cell r="GM1352">
            <v>79</v>
          </cell>
          <cell r="GN1352">
            <v>72</v>
          </cell>
          <cell r="GO1352" t="str">
            <v/>
          </cell>
          <cell r="GP1352">
            <v>0</v>
          </cell>
          <cell r="GQ1352">
            <v>79.33</v>
          </cell>
          <cell r="GR1352">
            <v>71.25</v>
          </cell>
          <cell r="GS1352">
            <v>79</v>
          </cell>
          <cell r="GT1352">
            <v>72</v>
          </cell>
          <cell r="GU1352" t="str">
            <v/>
          </cell>
          <cell r="GV1352">
            <v>0</v>
          </cell>
          <cell r="GW1352">
            <v>81.92</v>
          </cell>
          <cell r="GX1352">
            <v>78.75</v>
          </cell>
          <cell r="GY1352">
            <v>70</v>
          </cell>
          <cell r="GZ1352">
            <v>78</v>
          </cell>
          <cell r="HA1352" t="str">
            <v>EKO-L</v>
          </cell>
          <cell r="HB1352">
            <v>0</v>
          </cell>
          <cell r="HC1352">
            <v>83.83</v>
          </cell>
          <cell r="HD1352">
            <v>75.75</v>
          </cell>
          <cell r="HE1352">
            <v>77.5</v>
          </cell>
          <cell r="HF1352">
            <v>79</v>
          </cell>
          <cell r="HH1352">
            <v>0</v>
          </cell>
          <cell r="HM1352" t="str">
            <v/>
          </cell>
          <cell r="HN1352" t="str">
            <v/>
          </cell>
          <cell r="HS1352">
            <v>0</v>
          </cell>
          <cell r="HT1352" t="str">
            <v>PKN</v>
          </cell>
          <cell r="HU1352">
            <v>0</v>
          </cell>
          <cell r="HV1352" t="str">
            <v>IND</v>
          </cell>
          <cell r="HW1352">
            <v>0</v>
          </cell>
          <cell r="HX1352" t="str">
            <v>MAT-W</v>
          </cell>
          <cell r="HY1352">
            <v>0</v>
          </cell>
          <cell r="HZ1352" t="str">
            <v>SEJ-W</v>
          </cell>
          <cell r="IA1352">
            <v>0</v>
          </cell>
          <cell r="IB1352" t="str">
            <v>IGR-W</v>
          </cell>
          <cell r="IC1352">
            <v>0</v>
          </cell>
          <cell r="ID1352" t="str">
            <v>SBO</v>
          </cell>
          <cell r="IE1352">
            <v>0</v>
          </cell>
          <cell r="IF1352" t="str">
            <v>PJO</v>
          </cell>
          <cell r="IG1352">
            <v>0</v>
          </cell>
          <cell r="IH1352" t="str">
            <v>PRA</v>
          </cell>
          <cell r="II1352">
            <v>0</v>
          </cell>
          <cell r="IJ1352" t="str">
            <v>JAW</v>
          </cell>
          <cell r="IK1352">
            <v>0</v>
          </cell>
          <cell r="IL1352" t="str">
            <v>ARB</v>
          </cell>
          <cell r="IM1352">
            <v>0</v>
          </cell>
          <cell r="IN1352" t="str">
            <v>PKM</v>
          </cell>
          <cell r="IO1352">
            <v>0</v>
          </cell>
          <cell r="IP1352" t="str">
            <v>MAT-P</v>
          </cell>
          <cell r="IQ1352">
            <v>0</v>
          </cell>
          <cell r="IR1352" t="str">
            <v>BIO-P</v>
          </cell>
          <cell r="IS1352">
            <v>0</v>
          </cell>
          <cell r="IT1352" t="str">
            <v>FIS-P</v>
          </cell>
          <cell r="IU1352">
            <v>0</v>
          </cell>
          <cell r="IV1352" t="str">
            <v>KIM-P</v>
          </cell>
          <cell r="IW1352">
            <v>0</v>
          </cell>
          <cell r="IX1352" t="str">
            <v>EKO-L</v>
          </cell>
          <cell r="IY1352">
            <v>0</v>
          </cell>
          <cell r="JA1352">
            <v>0</v>
          </cell>
        </row>
        <row r="1353">
          <cell r="AB1353" t="str">
            <v/>
          </cell>
          <cell r="AC1353">
            <v>21</v>
          </cell>
          <cell r="AI1353" t="str">
            <v/>
          </cell>
          <cell r="AJ1353">
            <v>0</v>
          </cell>
          <cell r="AK1353">
            <v>83.25</v>
          </cell>
          <cell r="AL1353">
            <v>84.5</v>
          </cell>
          <cell r="AM1353">
            <v>88</v>
          </cell>
          <cell r="AN1353">
            <v>80</v>
          </cell>
          <cell r="AO1353" t="str">
            <v/>
          </cell>
          <cell r="AP1353">
            <v>0</v>
          </cell>
          <cell r="AQ1353">
            <v>85</v>
          </cell>
          <cell r="AR1353">
            <v>0</v>
          </cell>
          <cell r="AS1353">
            <v>78.5</v>
          </cell>
          <cell r="AT1353">
            <v>81</v>
          </cell>
          <cell r="AU1353" t="str">
            <v/>
          </cell>
          <cell r="AV1353">
            <v>0</v>
          </cell>
          <cell r="AW1353">
            <v>81.83</v>
          </cell>
          <cell r="AX1353">
            <v>84</v>
          </cell>
          <cell r="AY1353">
            <v>88</v>
          </cell>
          <cell r="AZ1353">
            <v>80</v>
          </cell>
          <cell r="BA1353" t="str">
            <v/>
          </cell>
          <cell r="BB1353">
            <v>0</v>
          </cell>
          <cell r="BC1353">
            <v>86.75</v>
          </cell>
          <cell r="BD1353">
            <v>84.5</v>
          </cell>
          <cell r="BE1353">
            <v>88</v>
          </cell>
          <cell r="BF1353">
            <v>82</v>
          </cell>
          <cell r="BG1353" t="str">
            <v/>
          </cell>
          <cell r="BH1353">
            <v>0</v>
          </cell>
          <cell r="BI1353">
            <v>84.33</v>
          </cell>
          <cell r="BJ1353">
            <v>80</v>
          </cell>
          <cell r="BK1353">
            <v>77.75</v>
          </cell>
          <cell r="BL1353">
            <v>78</v>
          </cell>
          <cell r="BM1353" t="str">
            <v/>
          </cell>
          <cell r="BN1353">
            <v>0</v>
          </cell>
          <cell r="BO1353">
            <v>81.13</v>
          </cell>
          <cell r="BP1353">
            <v>78.25</v>
          </cell>
          <cell r="BQ1353">
            <v>77.75</v>
          </cell>
          <cell r="BR1353">
            <v>85</v>
          </cell>
          <cell r="BS1353" t="str">
            <v/>
          </cell>
          <cell r="BT1353">
            <v>0</v>
          </cell>
          <cell r="BU1353">
            <v>86.5</v>
          </cell>
          <cell r="BV1353">
            <v>84.25</v>
          </cell>
          <cell r="BW1353">
            <v>88.5</v>
          </cell>
          <cell r="BX1353">
            <v>88</v>
          </cell>
          <cell r="BY1353" t="str">
            <v/>
          </cell>
          <cell r="BZ1353">
            <v>0</v>
          </cell>
          <cell r="CA1353">
            <v>86.78</v>
          </cell>
          <cell r="CB1353">
            <v>81.75</v>
          </cell>
          <cell r="CC1353">
            <v>81</v>
          </cell>
          <cell r="CD1353">
            <v>82</v>
          </cell>
          <cell r="CE1353" t="str">
            <v/>
          </cell>
          <cell r="CF1353">
            <v>0</v>
          </cell>
          <cell r="CG1353">
            <v>86.25</v>
          </cell>
          <cell r="CH1353">
            <v>76.25</v>
          </cell>
          <cell r="CI1353">
            <v>78</v>
          </cell>
          <cell r="CJ1353">
            <v>82</v>
          </cell>
          <cell r="CK1353" t="str">
            <v/>
          </cell>
          <cell r="CL1353">
            <v>0</v>
          </cell>
          <cell r="CM1353">
            <v>76.17</v>
          </cell>
          <cell r="CN1353">
            <v>83.5</v>
          </cell>
          <cell r="CO1353">
            <v>80</v>
          </cell>
          <cell r="CP1353">
            <v>78</v>
          </cell>
          <cell r="CQ1353" t="str">
            <v/>
          </cell>
          <cell r="CR1353">
            <v>0</v>
          </cell>
          <cell r="CS1353">
            <v>82.08</v>
          </cell>
          <cell r="CT1353">
            <v>89.75</v>
          </cell>
          <cell r="CU1353">
            <v>86.5</v>
          </cell>
          <cell r="CV1353">
            <v>83</v>
          </cell>
          <cell r="CW1353" t="str">
            <v/>
          </cell>
          <cell r="CX1353">
            <v>0</v>
          </cell>
          <cell r="CY1353">
            <v>82.44</v>
          </cell>
          <cell r="CZ1353">
            <v>83.75</v>
          </cell>
          <cell r="DA1353">
            <v>76.75</v>
          </cell>
          <cell r="DB1353">
            <v>83</v>
          </cell>
          <cell r="DC1353" t="str">
            <v/>
          </cell>
          <cell r="DD1353">
            <v>0</v>
          </cell>
          <cell r="DE1353">
            <v>91</v>
          </cell>
          <cell r="DF1353">
            <v>81</v>
          </cell>
          <cell r="DG1353">
            <v>81.75</v>
          </cell>
          <cell r="DH1353">
            <v>88</v>
          </cell>
          <cell r="DI1353" t="str">
            <v/>
          </cell>
          <cell r="DJ1353">
            <v>0</v>
          </cell>
          <cell r="DK1353">
            <v>0</v>
          </cell>
          <cell r="DL1353">
            <v>0</v>
          </cell>
          <cell r="DM1353">
            <v>0</v>
          </cell>
          <cell r="DN1353">
            <v>85</v>
          </cell>
          <cell r="DO1353" t="str">
            <v/>
          </cell>
          <cell r="DP1353">
            <v>0</v>
          </cell>
          <cell r="DQ1353">
            <v>89</v>
          </cell>
          <cell r="DR1353">
            <v>85.5</v>
          </cell>
          <cell r="DS1353">
            <v>91.5</v>
          </cell>
          <cell r="DT1353">
            <v>82</v>
          </cell>
          <cell r="DU1353" t="str">
            <v/>
          </cell>
          <cell r="DV1353">
            <v>0</v>
          </cell>
          <cell r="DW1353">
            <v>91</v>
          </cell>
          <cell r="DX1353">
            <v>86.75</v>
          </cell>
          <cell r="DY1353">
            <v>79.75</v>
          </cell>
          <cell r="DZ1353">
            <v>85</v>
          </cell>
          <cell r="EA1353" t="str">
            <v/>
          </cell>
          <cell r="EB1353">
            <v>0</v>
          </cell>
          <cell r="EC1353">
            <v>79.78</v>
          </cell>
          <cell r="ED1353">
            <v>78.25</v>
          </cell>
          <cell r="EE1353">
            <v>84.25</v>
          </cell>
          <cell r="EF1353">
            <v>77</v>
          </cell>
          <cell r="EG1353" t="str">
            <v/>
          </cell>
          <cell r="EH1353">
            <v>0</v>
          </cell>
          <cell r="EI1353">
            <v>78.5</v>
          </cell>
          <cell r="EJ1353">
            <v>74.75</v>
          </cell>
          <cell r="EK1353">
            <v>74.5</v>
          </cell>
          <cell r="EL1353">
            <v>76</v>
          </cell>
          <cell r="EM1353" t="str">
            <v/>
          </cell>
          <cell r="EN1353">
            <v>0</v>
          </cell>
          <cell r="EO1353">
            <v>78.5</v>
          </cell>
          <cell r="EP1353">
            <v>74.75</v>
          </cell>
          <cell r="EQ1353">
            <v>74.5</v>
          </cell>
          <cell r="ER1353">
            <v>76</v>
          </cell>
          <cell r="ES1353" t="str">
            <v/>
          </cell>
          <cell r="ET1353">
            <v>0</v>
          </cell>
          <cell r="EU1353">
            <v>78.5</v>
          </cell>
          <cell r="EV1353">
            <v>74.75</v>
          </cell>
          <cell r="EW1353">
            <v>74.5</v>
          </cell>
          <cell r="EX1353">
            <v>76</v>
          </cell>
          <cell r="EY1353" t="str">
            <v/>
          </cell>
          <cell r="EZ1353">
            <v>0</v>
          </cell>
          <cell r="FA1353">
            <v>79.33</v>
          </cell>
          <cell r="FB1353">
            <v>71.25</v>
          </cell>
          <cell r="FC1353">
            <v>79</v>
          </cell>
          <cell r="FD1353">
            <v>72</v>
          </cell>
          <cell r="FE1353" t="str">
            <v/>
          </cell>
          <cell r="FF1353">
            <v>0</v>
          </cell>
          <cell r="FG1353">
            <v>79.33</v>
          </cell>
          <cell r="FH1353">
            <v>71.25</v>
          </cell>
          <cell r="FI1353">
            <v>79</v>
          </cell>
          <cell r="FJ1353">
            <v>72</v>
          </cell>
          <cell r="FK1353" t="str">
            <v/>
          </cell>
          <cell r="FL1353">
            <v>0</v>
          </cell>
          <cell r="FM1353">
            <v>79.33</v>
          </cell>
          <cell r="FN1353">
            <v>71.25</v>
          </cell>
          <cell r="FO1353">
            <v>79</v>
          </cell>
          <cell r="FP1353">
            <v>72</v>
          </cell>
          <cell r="FQ1353" t="str">
            <v/>
          </cell>
          <cell r="FR1353">
            <v>0</v>
          </cell>
          <cell r="FS1353">
            <v>79.33</v>
          </cell>
          <cell r="FT1353">
            <v>71.25</v>
          </cell>
          <cell r="FU1353">
            <v>79</v>
          </cell>
          <cell r="FV1353">
            <v>72</v>
          </cell>
          <cell r="FW1353" t="str">
            <v/>
          </cell>
          <cell r="FX1353">
            <v>0</v>
          </cell>
          <cell r="FY1353">
            <v>79.33</v>
          </cell>
          <cell r="FZ1353">
            <v>71.25</v>
          </cell>
          <cell r="GA1353">
            <v>79</v>
          </cell>
          <cell r="GB1353">
            <v>72</v>
          </cell>
          <cell r="GC1353" t="str">
            <v/>
          </cell>
          <cell r="GD1353">
            <v>0</v>
          </cell>
          <cell r="GE1353">
            <v>79.33</v>
          </cell>
          <cell r="GF1353">
            <v>71.25</v>
          </cell>
          <cell r="GG1353">
            <v>79</v>
          </cell>
          <cell r="GH1353">
            <v>72</v>
          </cell>
          <cell r="GI1353" t="str">
            <v/>
          </cell>
          <cell r="GJ1353">
            <v>0</v>
          </cell>
          <cell r="GK1353">
            <v>79.33</v>
          </cell>
          <cell r="GL1353">
            <v>71.25</v>
          </cell>
          <cell r="GM1353">
            <v>79</v>
          </cell>
          <cell r="GN1353">
            <v>72</v>
          </cell>
          <cell r="GO1353" t="str">
            <v/>
          </cell>
          <cell r="GP1353">
            <v>0</v>
          </cell>
          <cell r="GQ1353">
            <v>79.33</v>
          </cell>
          <cell r="GR1353">
            <v>71.25</v>
          </cell>
          <cell r="GS1353">
            <v>79</v>
          </cell>
          <cell r="GT1353">
            <v>72</v>
          </cell>
          <cell r="GU1353" t="str">
            <v/>
          </cell>
          <cell r="GV1353">
            <v>0</v>
          </cell>
          <cell r="GW1353">
            <v>81.92</v>
          </cell>
          <cell r="GX1353">
            <v>78.75</v>
          </cell>
          <cell r="GY1353">
            <v>70</v>
          </cell>
          <cell r="GZ1353">
            <v>78</v>
          </cell>
          <cell r="HA1353" t="str">
            <v>EKO-L</v>
          </cell>
          <cell r="HB1353">
            <v>0</v>
          </cell>
          <cell r="HC1353">
            <v>83.83</v>
          </cell>
          <cell r="HD1353">
            <v>75.75</v>
          </cell>
          <cell r="HE1353">
            <v>77.5</v>
          </cell>
          <cell r="HF1353">
            <v>79</v>
          </cell>
          <cell r="HH1353">
            <v>0</v>
          </cell>
          <cell r="HM1353" t="str">
            <v/>
          </cell>
          <cell r="HN1353" t="str">
            <v/>
          </cell>
          <cell r="HS1353">
            <v>0</v>
          </cell>
          <cell r="HT1353" t="str">
            <v>PKN</v>
          </cell>
          <cell r="HU1353">
            <v>0</v>
          </cell>
          <cell r="HV1353" t="str">
            <v>IND</v>
          </cell>
          <cell r="HW1353">
            <v>0</v>
          </cell>
          <cell r="HX1353" t="str">
            <v>MAT-W</v>
          </cell>
          <cell r="HY1353">
            <v>0</v>
          </cell>
          <cell r="HZ1353" t="str">
            <v>SEJ-W</v>
          </cell>
          <cell r="IA1353">
            <v>0</v>
          </cell>
          <cell r="IB1353" t="str">
            <v>IGR-W</v>
          </cell>
          <cell r="IC1353">
            <v>0</v>
          </cell>
          <cell r="ID1353" t="str">
            <v>SBO</v>
          </cell>
          <cell r="IE1353">
            <v>0</v>
          </cell>
          <cell r="IF1353" t="str">
            <v>PJO</v>
          </cell>
          <cell r="IG1353">
            <v>0</v>
          </cell>
          <cell r="IH1353" t="str">
            <v>PRA</v>
          </cell>
          <cell r="II1353">
            <v>0</v>
          </cell>
          <cell r="IJ1353" t="str">
            <v>JAW</v>
          </cell>
          <cell r="IK1353">
            <v>0</v>
          </cell>
          <cell r="IL1353" t="str">
            <v>ARB</v>
          </cell>
          <cell r="IM1353">
            <v>0</v>
          </cell>
          <cell r="IN1353" t="str">
            <v>PKM</v>
          </cell>
          <cell r="IO1353">
            <v>0</v>
          </cell>
          <cell r="IP1353" t="str">
            <v>MAT-P</v>
          </cell>
          <cell r="IQ1353">
            <v>0</v>
          </cell>
          <cell r="IR1353" t="str">
            <v>BIO-P</v>
          </cell>
          <cell r="IS1353">
            <v>0</v>
          </cell>
          <cell r="IT1353" t="str">
            <v>FIS-P</v>
          </cell>
          <cell r="IU1353">
            <v>0</v>
          </cell>
          <cell r="IV1353" t="str">
            <v>KIM-P</v>
          </cell>
          <cell r="IW1353">
            <v>0</v>
          </cell>
          <cell r="IX1353" t="str">
            <v>EKO-L</v>
          </cell>
          <cell r="IY1353">
            <v>0</v>
          </cell>
          <cell r="JA1353">
            <v>0</v>
          </cell>
        </row>
        <row r="1354">
          <cell r="AB1354" t="str">
            <v/>
          </cell>
          <cell r="AC1354">
            <v>22</v>
          </cell>
          <cell r="AI1354" t="str">
            <v/>
          </cell>
          <cell r="AJ1354">
            <v>0</v>
          </cell>
          <cell r="AK1354">
            <v>83.25</v>
          </cell>
          <cell r="AL1354">
            <v>84.5</v>
          </cell>
          <cell r="AM1354">
            <v>88</v>
          </cell>
          <cell r="AN1354">
            <v>80</v>
          </cell>
          <cell r="AO1354" t="str">
            <v/>
          </cell>
          <cell r="AP1354">
            <v>0</v>
          </cell>
          <cell r="AQ1354">
            <v>85</v>
          </cell>
          <cell r="AR1354">
            <v>0</v>
          </cell>
          <cell r="AS1354">
            <v>78.5</v>
          </cell>
          <cell r="AT1354">
            <v>81</v>
          </cell>
          <cell r="AU1354" t="str">
            <v/>
          </cell>
          <cell r="AV1354">
            <v>0</v>
          </cell>
          <cell r="AW1354">
            <v>81.83</v>
          </cell>
          <cell r="AX1354">
            <v>84</v>
          </cell>
          <cell r="AY1354">
            <v>88</v>
          </cell>
          <cell r="AZ1354">
            <v>80</v>
          </cell>
          <cell r="BA1354" t="str">
            <v/>
          </cell>
          <cell r="BB1354">
            <v>0</v>
          </cell>
          <cell r="BC1354">
            <v>86.75</v>
          </cell>
          <cell r="BD1354">
            <v>84.5</v>
          </cell>
          <cell r="BE1354">
            <v>88</v>
          </cell>
          <cell r="BF1354">
            <v>82</v>
          </cell>
          <cell r="BG1354" t="str">
            <v/>
          </cell>
          <cell r="BH1354">
            <v>0</v>
          </cell>
          <cell r="BI1354">
            <v>84.33</v>
          </cell>
          <cell r="BJ1354">
            <v>80</v>
          </cell>
          <cell r="BK1354">
            <v>77.75</v>
          </cell>
          <cell r="BL1354">
            <v>78</v>
          </cell>
          <cell r="BM1354" t="str">
            <v/>
          </cell>
          <cell r="BN1354">
            <v>0</v>
          </cell>
          <cell r="BO1354">
            <v>81.13</v>
          </cell>
          <cell r="BP1354">
            <v>78.25</v>
          </cell>
          <cell r="BQ1354">
            <v>77.75</v>
          </cell>
          <cell r="BR1354">
            <v>85</v>
          </cell>
          <cell r="BS1354" t="str">
            <v/>
          </cell>
          <cell r="BT1354">
            <v>0</v>
          </cell>
          <cell r="BU1354">
            <v>86.5</v>
          </cell>
          <cell r="BV1354">
            <v>84.25</v>
          </cell>
          <cell r="BW1354">
            <v>88.5</v>
          </cell>
          <cell r="BX1354">
            <v>88</v>
          </cell>
          <cell r="BY1354" t="str">
            <v/>
          </cell>
          <cell r="BZ1354">
            <v>0</v>
          </cell>
          <cell r="CA1354">
            <v>86.78</v>
          </cell>
          <cell r="CB1354">
            <v>81.75</v>
          </cell>
          <cell r="CC1354">
            <v>81</v>
          </cell>
          <cell r="CD1354">
            <v>82</v>
          </cell>
          <cell r="CE1354" t="str">
            <v/>
          </cell>
          <cell r="CF1354">
            <v>0</v>
          </cell>
          <cell r="CG1354">
            <v>86.25</v>
          </cell>
          <cell r="CH1354">
            <v>76.25</v>
          </cell>
          <cell r="CI1354">
            <v>78</v>
          </cell>
          <cell r="CJ1354">
            <v>82</v>
          </cell>
          <cell r="CK1354" t="str">
            <v/>
          </cell>
          <cell r="CL1354">
            <v>0</v>
          </cell>
          <cell r="CM1354">
            <v>76.17</v>
          </cell>
          <cell r="CN1354">
            <v>83.5</v>
          </cell>
          <cell r="CO1354">
            <v>80</v>
          </cell>
          <cell r="CP1354">
            <v>78</v>
          </cell>
          <cell r="CQ1354" t="str">
            <v/>
          </cell>
          <cell r="CR1354">
            <v>0</v>
          </cell>
          <cell r="CS1354">
            <v>82.08</v>
          </cell>
          <cell r="CT1354">
            <v>89.75</v>
          </cell>
          <cell r="CU1354">
            <v>86.5</v>
          </cell>
          <cell r="CV1354">
            <v>83</v>
          </cell>
          <cell r="CW1354" t="str">
            <v/>
          </cell>
          <cell r="CX1354">
            <v>0</v>
          </cell>
          <cell r="CY1354">
            <v>82.44</v>
          </cell>
          <cell r="CZ1354">
            <v>83.75</v>
          </cell>
          <cell r="DA1354">
            <v>76.75</v>
          </cell>
          <cell r="DB1354">
            <v>83</v>
          </cell>
          <cell r="DC1354" t="str">
            <v/>
          </cell>
          <cell r="DD1354">
            <v>0</v>
          </cell>
          <cell r="DE1354">
            <v>91</v>
          </cell>
          <cell r="DF1354">
            <v>81</v>
          </cell>
          <cell r="DG1354">
            <v>81.75</v>
          </cell>
          <cell r="DH1354">
            <v>88</v>
          </cell>
          <cell r="DI1354" t="str">
            <v/>
          </cell>
          <cell r="DJ1354">
            <v>0</v>
          </cell>
          <cell r="DK1354">
            <v>0</v>
          </cell>
          <cell r="DL1354">
            <v>0</v>
          </cell>
          <cell r="DM1354">
            <v>0</v>
          </cell>
          <cell r="DN1354">
            <v>85</v>
          </cell>
          <cell r="DO1354" t="str">
            <v/>
          </cell>
          <cell r="DP1354">
            <v>0</v>
          </cell>
          <cell r="DQ1354">
            <v>89</v>
          </cell>
          <cell r="DR1354">
            <v>85.5</v>
          </cell>
          <cell r="DS1354">
            <v>91.5</v>
          </cell>
          <cell r="DT1354">
            <v>82</v>
          </cell>
          <cell r="DU1354" t="str">
            <v/>
          </cell>
          <cell r="DV1354">
            <v>0</v>
          </cell>
          <cell r="DW1354">
            <v>91</v>
          </cell>
          <cell r="DX1354">
            <v>86.75</v>
          </cell>
          <cell r="DY1354">
            <v>79.75</v>
          </cell>
          <cell r="DZ1354">
            <v>85</v>
          </cell>
          <cell r="EA1354" t="str">
            <v/>
          </cell>
          <cell r="EB1354">
            <v>0</v>
          </cell>
          <cell r="EC1354">
            <v>79.78</v>
          </cell>
          <cell r="ED1354">
            <v>78.25</v>
          </cell>
          <cell r="EE1354">
            <v>84.25</v>
          </cell>
          <cell r="EF1354">
            <v>77</v>
          </cell>
          <cell r="EG1354" t="str">
            <v/>
          </cell>
          <cell r="EH1354">
            <v>0</v>
          </cell>
          <cell r="EI1354">
            <v>78.5</v>
          </cell>
          <cell r="EJ1354">
            <v>74.75</v>
          </cell>
          <cell r="EK1354">
            <v>74.5</v>
          </cell>
          <cell r="EL1354">
            <v>76</v>
          </cell>
          <cell r="EM1354" t="str">
            <v/>
          </cell>
          <cell r="EN1354">
            <v>0</v>
          </cell>
          <cell r="EO1354">
            <v>78.5</v>
          </cell>
          <cell r="EP1354">
            <v>74.75</v>
          </cell>
          <cell r="EQ1354">
            <v>74.5</v>
          </cell>
          <cell r="ER1354">
            <v>76</v>
          </cell>
          <cell r="ES1354" t="str">
            <v/>
          </cell>
          <cell r="ET1354">
            <v>0</v>
          </cell>
          <cell r="EU1354">
            <v>78.5</v>
          </cell>
          <cell r="EV1354">
            <v>74.75</v>
          </cell>
          <cell r="EW1354">
            <v>74.5</v>
          </cell>
          <cell r="EX1354">
            <v>76</v>
          </cell>
          <cell r="EY1354" t="str">
            <v/>
          </cell>
          <cell r="EZ1354">
            <v>0</v>
          </cell>
          <cell r="FA1354">
            <v>79.33</v>
          </cell>
          <cell r="FB1354">
            <v>71.25</v>
          </cell>
          <cell r="FC1354">
            <v>79</v>
          </cell>
          <cell r="FD1354">
            <v>72</v>
          </cell>
          <cell r="FE1354" t="str">
            <v/>
          </cell>
          <cell r="FF1354">
            <v>0</v>
          </cell>
          <cell r="FG1354">
            <v>79.33</v>
          </cell>
          <cell r="FH1354">
            <v>71.25</v>
          </cell>
          <cell r="FI1354">
            <v>79</v>
          </cell>
          <cell r="FJ1354">
            <v>72</v>
          </cell>
          <cell r="FK1354" t="str">
            <v/>
          </cell>
          <cell r="FL1354">
            <v>0</v>
          </cell>
          <cell r="FM1354">
            <v>79.33</v>
          </cell>
          <cell r="FN1354">
            <v>71.25</v>
          </cell>
          <cell r="FO1354">
            <v>79</v>
          </cell>
          <cell r="FP1354">
            <v>72</v>
          </cell>
          <cell r="FQ1354" t="str">
            <v/>
          </cell>
          <cell r="FR1354">
            <v>0</v>
          </cell>
          <cell r="FS1354">
            <v>79.33</v>
          </cell>
          <cell r="FT1354">
            <v>71.25</v>
          </cell>
          <cell r="FU1354">
            <v>79</v>
          </cell>
          <cell r="FV1354">
            <v>72</v>
          </cell>
          <cell r="FW1354" t="str">
            <v/>
          </cell>
          <cell r="FX1354">
            <v>0</v>
          </cell>
          <cell r="FY1354">
            <v>79.33</v>
          </cell>
          <cell r="FZ1354">
            <v>71.25</v>
          </cell>
          <cell r="GA1354">
            <v>79</v>
          </cell>
          <cell r="GB1354">
            <v>72</v>
          </cell>
          <cell r="GC1354" t="str">
            <v/>
          </cell>
          <cell r="GD1354">
            <v>0</v>
          </cell>
          <cell r="GE1354">
            <v>79.33</v>
          </cell>
          <cell r="GF1354">
            <v>71.25</v>
          </cell>
          <cell r="GG1354">
            <v>79</v>
          </cell>
          <cell r="GH1354">
            <v>72</v>
          </cell>
          <cell r="GI1354" t="str">
            <v/>
          </cell>
          <cell r="GJ1354">
            <v>0</v>
          </cell>
          <cell r="GK1354">
            <v>79.33</v>
          </cell>
          <cell r="GL1354">
            <v>71.25</v>
          </cell>
          <cell r="GM1354">
            <v>79</v>
          </cell>
          <cell r="GN1354">
            <v>72</v>
          </cell>
          <cell r="GO1354" t="str">
            <v/>
          </cell>
          <cell r="GP1354">
            <v>0</v>
          </cell>
          <cell r="GQ1354">
            <v>79.33</v>
          </cell>
          <cell r="GR1354">
            <v>71.25</v>
          </cell>
          <cell r="GS1354">
            <v>79</v>
          </cell>
          <cell r="GT1354">
            <v>72</v>
          </cell>
          <cell r="GU1354" t="str">
            <v/>
          </cell>
          <cell r="GV1354">
            <v>0</v>
          </cell>
          <cell r="GW1354">
            <v>81.92</v>
          </cell>
          <cell r="GX1354">
            <v>78.75</v>
          </cell>
          <cell r="GY1354">
            <v>70</v>
          </cell>
          <cell r="GZ1354">
            <v>78</v>
          </cell>
          <cell r="HA1354" t="str">
            <v>EKO-L</v>
          </cell>
          <cell r="HB1354">
            <v>0</v>
          </cell>
          <cell r="HC1354">
            <v>83.83</v>
          </cell>
          <cell r="HD1354">
            <v>75.75</v>
          </cell>
          <cell r="HE1354">
            <v>77.5</v>
          </cell>
          <cell r="HF1354">
            <v>79</v>
          </cell>
          <cell r="HH1354">
            <v>0</v>
          </cell>
          <cell r="HM1354" t="str">
            <v/>
          </cell>
          <cell r="HN1354" t="str">
            <v/>
          </cell>
          <cell r="HS1354">
            <v>0</v>
          </cell>
          <cell r="HT1354" t="str">
            <v>PKN</v>
          </cell>
          <cell r="HU1354">
            <v>0</v>
          </cell>
          <cell r="HV1354" t="str">
            <v>IND</v>
          </cell>
          <cell r="HW1354">
            <v>0</v>
          </cell>
          <cell r="HX1354" t="str">
            <v>MAT-W</v>
          </cell>
          <cell r="HY1354">
            <v>0</v>
          </cell>
          <cell r="HZ1354" t="str">
            <v>SEJ-W</v>
          </cell>
          <cell r="IA1354">
            <v>0</v>
          </cell>
          <cell r="IB1354" t="str">
            <v>IGR-W</v>
          </cell>
          <cell r="IC1354">
            <v>0</v>
          </cell>
          <cell r="ID1354" t="str">
            <v>SBO</v>
          </cell>
          <cell r="IE1354">
            <v>0</v>
          </cell>
          <cell r="IF1354" t="str">
            <v>PJO</v>
          </cell>
          <cell r="IG1354">
            <v>0</v>
          </cell>
          <cell r="IH1354" t="str">
            <v>PRA</v>
          </cell>
          <cell r="II1354">
            <v>0</v>
          </cell>
          <cell r="IJ1354" t="str">
            <v>JAW</v>
          </cell>
          <cell r="IK1354">
            <v>0</v>
          </cell>
          <cell r="IL1354" t="str">
            <v>ARB</v>
          </cell>
          <cell r="IM1354">
            <v>0</v>
          </cell>
          <cell r="IN1354" t="str">
            <v>PKM</v>
          </cell>
          <cell r="IO1354">
            <v>0</v>
          </cell>
          <cell r="IP1354" t="str">
            <v>MAT-P</v>
          </cell>
          <cell r="IQ1354">
            <v>0</v>
          </cell>
          <cell r="IR1354" t="str">
            <v>BIO-P</v>
          </cell>
          <cell r="IS1354">
            <v>0</v>
          </cell>
          <cell r="IT1354" t="str">
            <v>FIS-P</v>
          </cell>
          <cell r="IU1354">
            <v>0</v>
          </cell>
          <cell r="IV1354" t="str">
            <v>KIM-P</v>
          </cell>
          <cell r="IW1354">
            <v>0</v>
          </cell>
          <cell r="IX1354" t="str">
            <v>EKO-L</v>
          </cell>
          <cell r="IY1354">
            <v>0</v>
          </cell>
          <cell r="JA1354">
            <v>0</v>
          </cell>
        </row>
        <row r="1355">
          <cell r="AB1355" t="str">
            <v/>
          </cell>
          <cell r="AC1355">
            <v>23</v>
          </cell>
          <cell r="AI1355" t="str">
            <v/>
          </cell>
          <cell r="AJ1355">
            <v>0</v>
          </cell>
          <cell r="AK1355">
            <v>83.25</v>
          </cell>
          <cell r="AL1355">
            <v>84.5</v>
          </cell>
          <cell r="AM1355">
            <v>88</v>
          </cell>
          <cell r="AN1355">
            <v>80</v>
          </cell>
          <cell r="AO1355" t="str">
            <v/>
          </cell>
          <cell r="AP1355">
            <v>0</v>
          </cell>
          <cell r="AQ1355">
            <v>85</v>
          </cell>
          <cell r="AR1355">
            <v>0</v>
          </cell>
          <cell r="AS1355">
            <v>78.5</v>
          </cell>
          <cell r="AT1355">
            <v>81</v>
          </cell>
          <cell r="AU1355" t="str">
            <v/>
          </cell>
          <cell r="AV1355">
            <v>0</v>
          </cell>
          <cell r="AW1355">
            <v>81.83</v>
          </cell>
          <cell r="AX1355">
            <v>84</v>
          </cell>
          <cell r="AY1355">
            <v>88</v>
          </cell>
          <cell r="AZ1355">
            <v>80</v>
          </cell>
          <cell r="BA1355" t="str">
            <v/>
          </cell>
          <cell r="BB1355">
            <v>0</v>
          </cell>
          <cell r="BC1355">
            <v>86.75</v>
          </cell>
          <cell r="BD1355">
            <v>84.5</v>
          </cell>
          <cell r="BE1355">
            <v>88</v>
          </cell>
          <cell r="BF1355">
            <v>82</v>
          </cell>
          <cell r="BG1355" t="str">
            <v/>
          </cell>
          <cell r="BH1355">
            <v>0</v>
          </cell>
          <cell r="BI1355">
            <v>84.33</v>
          </cell>
          <cell r="BJ1355">
            <v>80</v>
          </cell>
          <cell r="BK1355">
            <v>77.75</v>
          </cell>
          <cell r="BL1355">
            <v>78</v>
          </cell>
          <cell r="BM1355" t="str">
            <v/>
          </cell>
          <cell r="BN1355">
            <v>0</v>
          </cell>
          <cell r="BO1355">
            <v>81.13</v>
          </cell>
          <cell r="BP1355">
            <v>78.25</v>
          </cell>
          <cell r="BQ1355">
            <v>77.75</v>
          </cell>
          <cell r="BR1355">
            <v>85</v>
          </cell>
          <cell r="BS1355" t="str">
            <v/>
          </cell>
          <cell r="BT1355">
            <v>0</v>
          </cell>
          <cell r="BU1355">
            <v>86.5</v>
          </cell>
          <cell r="BV1355">
            <v>84.25</v>
          </cell>
          <cell r="BW1355">
            <v>88.5</v>
          </cell>
          <cell r="BX1355">
            <v>88</v>
          </cell>
          <cell r="BY1355" t="str">
            <v/>
          </cell>
          <cell r="BZ1355">
            <v>0</v>
          </cell>
          <cell r="CA1355">
            <v>86.78</v>
          </cell>
          <cell r="CB1355">
            <v>81.75</v>
          </cell>
          <cell r="CC1355">
            <v>81</v>
          </cell>
          <cell r="CD1355">
            <v>82</v>
          </cell>
          <cell r="CE1355" t="str">
            <v/>
          </cell>
          <cell r="CF1355">
            <v>0</v>
          </cell>
          <cell r="CG1355">
            <v>86.25</v>
          </cell>
          <cell r="CH1355">
            <v>76.25</v>
          </cell>
          <cell r="CI1355">
            <v>78</v>
          </cell>
          <cell r="CJ1355">
            <v>82</v>
          </cell>
          <cell r="CK1355" t="str">
            <v/>
          </cell>
          <cell r="CL1355">
            <v>0</v>
          </cell>
          <cell r="CM1355">
            <v>76.17</v>
          </cell>
          <cell r="CN1355">
            <v>83.5</v>
          </cell>
          <cell r="CO1355">
            <v>80</v>
          </cell>
          <cell r="CP1355">
            <v>78</v>
          </cell>
          <cell r="CQ1355" t="str">
            <v/>
          </cell>
          <cell r="CR1355">
            <v>0</v>
          </cell>
          <cell r="CS1355">
            <v>82.08</v>
          </cell>
          <cell r="CT1355">
            <v>89.75</v>
          </cell>
          <cell r="CU1355">
            <v>86.5</v>
          </cell>
          <cell r="CV1355">
            <v>83</v>
          </cell>
          <cell r="CW1355" t="str">
            <v/>
          </cell>
          <cell r="CX1355">
            <v>0</v>
          </cell>
          <cell r="CY1355">
            <v>82.44</v>
          </cell>
          <cell r="CZ1355">
            <v>83.75</v>
          </cell>
          <cell r="DA1355">
            <v>76.75</v>
          </cell>
          <cell r="DB1355">
            <v>83</v>
          </cell>
          <cell r="DC1355" t="str">
            <v/>
          </cell>
          <cell r="DD1355">
            <v>0</v>
          </cell>
          <cell r="DE1355">
            <v>91</v>
          </cell>
          <cell r="DF1355">
            <v>81</v>
          </cell>
          <cell r="DG1355">
            <v>81.75</v>
          </cell>
          <cell r="DH1355">
            <v>88</v>
          </cell>
          <cell r="DI1355" t="str">
            <v/>
          </cell>
          <cell r="DJ1355">
            <v>0</v>
          </cell>
          <cell r="DK1355">
            <v>0</v>
          </cell>
          <cell r="DL1355">
            <v>0</v>
          </cell>
          <cell r="DM1355">
            <v>0</v>
          </cell>
          <cell r="DN1355">
            <v>85</v>
          </cell>
          <cell r="DO1355" t="str">
            <v/>
          </cell>
          <cell r="DP1355">
            <v>0</v>
          </cell>
          <cell r="DQ1355">
            <v>89</v>
          </cell>
          <cell r="DR1355">
            <v>85.5</v>
          </cell>
          <cell r="DS1355">
            <v>91.5</v>
          </cell>
          <cell r="DT1355">
            <v>82</v>
          </cell>
          <cell r="DU1355" t="str">
            <v/>
          </cell>
          <cell r="DV1355">
            <v>0</v>
          </cell>
          <cell r="DW1355">
            <v>91</v>
          </cell>
          <cell r="DX1355">
            <v>86.75</v>
          </cell>
          <cell r="DY1355">
            <v>79.75</v>
          </cell>
          <cell r="DZ1355">
            <v>85</v>
          </cell>
          <cell r="EA1355" t="str">
            <v/>
          </cell>
          <cell r="EB1355">
            <v>0</v>
          </cell>
          <cell r="EC1355">
            <v>79.78</v>
          </cell>
          <cell r="ED1355">
            <v>78.25</v>
          </cell>
          <cell r="EE1355">
            <v>84.25</v>
          </cell>
          <cell r="EF1355">
            <v>77</v>
          </cell>
          <cell r="EG1355" t="str">
            <v/>
          </cell>
          <cell r="EH1355">
            <v>0</v>
          </cell>
          <cell r="EI1355">
            <v>78.5</v>
          </cell>
          <cell r="EJ1355">
            <v>74.75</v>
          </cell>
          <cell r="EK1355">
            <v>74.5</v>
          </cell>
          <cell r="EL1355">
            <v>76</v>
          </cell>
          <cell r="EM1355" t="str">
            <v/>
          </cell>
          <cell r="EN1355">
            <v>0</v>
          </cell>
          <cell r="EO1355">
            <v>78.5</v>
          </cell>
          <cell r="EP1355">
            <v>74.75</v>
          </cell>
          <cell r="EQ1355">
            <v>74.5</v>
          </cell>
          <cell r="ER1355">
            <v>76</v>
          </cell>
          <cell r="ES1355" t="str">
            <v/>
          </cell>
          <cell r="ET1355">
            <v>0</v>
          </cell>
          <cell r="EU1355">
            <v>78.5</v>
          </cell>
          <cell r="EV1355">
            <v>74.75</v>
          </cell>
          <cell r="EW1355">
            <v>74.5</v>
          </cell>
          <cell r="EX1355">
            <v>76</v>
          </cell>
          <cell r="EY1355" t="str">
            <v/>
          </cell>
          <cell r="EZ1355">
            <v>0</v>
          </cell>
          <cell r="FA1355">
            <v>79.33</v>
          </cell>
          <cell r="FB1355">
            <v>71.25</v>
          </cell>
          <cell r="FC1355">
            <v>79</v>
          </cell>
          <cell r="FD1355">
            <v>72</v>
          </cell>
          <cell r="FE1355" t="str">
            <v/>
          </cell>
          <cell r="FF1355">
            <v>0</v>
          </cell>
          <cell r="FG1355">
            <v>79.33</v>
          </cell>
          <cell r="FH1355">
            <v>71.25</v>
          </cell>
          <cell r="FI1355">
            <v>79</v>
          </cell>
          <cell r="FJ1355">
            <v>72</v>
          </cell>
          <cell r="FK1355" t="str">
            <v/>
          </cell>
          <cell r="FL1355">
            <v>0</v>
          </cell>
          <cell r="FM1355">
            <v>79.33</v>
          </cell>
          <cell r="FN1355">
            <v>71.25</v>
          </cell>
          <cell r="FO1355">
            <v>79</v>
          </cell>
          <cell r="FP1355">
            <v>72</v>
          </cell>
          <cell r="FQ1355" t="str">
            <v/>
          </cell>
          <cell r="FR1355">
            <v>0</v>
          </cell>
          <cell r="FS1355">
            <v>79.33</v>
          </cell>
          <cell r="FT1355">
            <v>71.25</v>
          </cell>
          <cell r="FU1355">
            <v>79</v>
          </cell>
          <cell r="FV1355">
            <v>72</v>
          </cell>
          <cell r="FW1355" t="str">
            <v/>
          </cell>
          <cell r="FX1355">
            <v>0</v>
          </cell>
          <cell r="FY1355">
            <v>79.33</v>
          </cell>
          <cell r="FZ1355">
            <v>71.25</v>
          </cell>
          <cell r="GA1355">
            <v>79</v>
          </cell>
          <cell r="GB1355">
            <v>72</v>
          </cell>
          <cell r="GC1355" t="str">
            <v/>
          </cell>
          <cell r="GD1355">
            <v>0</v>
          </cell>
          <cell r="GE1355">
            <v>79.33</v>
          </cell>
          <cell r="GF1355">
            <v>71.25</v>
          </cell>
          <cell r="GG1355">
            <v>79</v>
          </cell>
          <cell r="GH1355">
            <v>72</v>
          </cell>
          <cell r="GI1355" t="str">
            <v/>
          </cell>
          <cell r="GJ1355">
            <v>0</v>
          </cell>
          <cell r="GK1355">
            <v>79.33</v>
          </cell>
          <cell r="GL1355">
            <v>71.25</v>
          </cell>
          <cell r="GM1355">
            <v>79</v>
          </cell>
          <cell r="GN1355">
            <v>72</v>
          </cell>
          <cell r="GO1355" t="str">
            <v/>
          </cell>
          <cell r="GP1355">
            <v>0</v>
          </cell>
          <cell r="GQ1355">
            <v>79.33</v>
          </cell>
          <cell r="GR1355">
            <v>71.25</v>
          </cell>
          <cell r="GS1355">
            <v>79</v>
          </cell>
          <cell r="GT1355">
            <v>72</v>
          </cell>
          <cell r="GU1355" t="str">
            <v/>
          </cell>
          <cell r="GV1355">
            <v>0</v>
          </cell>
          <cell r="GW1355">
            <v>81.92</v>
          </cell>
          <cell r="GX1355">
            <v>78.75</v>
          </cell>
          <cell r="GY1355">
            <v>70</v>
          </cell>
          <cell r="GZ1355">
            <v>78</v>
          </cell>
          <cell r="HA1355" t="str">
            <v>EKO-L</v>
          </cell>
          <cell r="HB1355">
            <v>0</v>
          </cell>
          <cell r="HC1355">
            <v>83.83</v>
          </cell>
          <cell r="HD1355">
            <v>75.75</v>
          </cell>
          <cell r="HE1355">
            <v>77.5</v>
          </cell>
          <cell r="HF1355">
            <v>79</v>
          </cell>
          <cell r="HH1355">
            <v>0</v>
          </cell>
          <cell r="HM1355" t="str">
            <v/>
          </cell>
          <cell r="HN1355" t="str">
            <v/>
          </cell>
          <cell r="HS1355">
            <v>0</v>
          </cell>
          <cell r="HT1355" t="str">
            <v>PKN</v>
          </cell>
          <cell r="HU1355">
            <v>0</v>
          </cell>
          <cell r="HV1355" t="str">
            <v>IND</v>
          </cell>
          <cell r="HW1355">
            <v>0</v>
          </cell>
          <cell r="HX1355" t="str">
            <v>MAT-W</v>
          </cell>
          <cell r="HY1355">
            <v>0</v>
          </cell>
          <cell r="HZ1355" t="str">
            <v>SEJ-W</v>
          </cell>
          <cell r="IA1355">
            <v>0</v>
          </cell>
          <cell r="IB1355" t="str">
            <v>IGR-W</v>
          </cell>
          <cell r="IC1355">
            <v>0</v>
          </cell>
          <cell r="ID1355" t="str">
            <v>SBO</v>
          </cell>
          <cell r="IE1355">
            <v>0</v>
          </cell>
          <cell r="IF1355" t="str">
            <v>PJO</v>
          </cell>
          <cell r="IG1355">
            <v>0</v>
          </cell>
          <cell r="IH1355" t="str">
            <v>PRA</v>
          </cell>
          <cell r="II1355">
            <v>0</v>
          </cell>
          <cell r="IJ1355" t="str">
            <v>JAW</v>
          </cell>
          <cell r="IK1355">
            <v>0</v>
          </cell>
          <cell r="IL1355" t="str">
            <v>ARB</v>
          </cell>
          <cell r="IM1355">
            <v>0</v>
          </cell>
          <cell r="IN1355" t="str">
            <v>PKM</v>
          </cell>
          <cell r="IO1355">
            <v>0</v>
          </cell>
          <cell r="IP1355" t="str">
            <v>MAT-P</v>
          </cell>
          <cell r="IQ1355">
            <v>0</v>
          </cell>
          <cell r="IR1355" t="str">
            <v>BIO-P</v>
          </cell>
          <cell r="IS1355">
            <v>0</v>
          </cell>
          <cell r="IT1355" t="str">
            <v>FIS-P</v>
          </cell>
          <cell r="IU1355">
            <v>0</v>
          </cell>
          <cell r="IV1355" t="str">
            <v>KIM-P</v>
          </cell>
          <cell r="IW1355">
            <v>0</v>
          </cell>
          <cell r="IX1355" t="str">
            <v>EKO-L</v>
          </cell>
          <cell r="IY1355">
            <v>0</v>
          </cell>
          <cell r="JA1355">
            <v>0</v>
          </cell>
        </row>
        <row r="1356">
          <cell r="AB1356" t="str">
            <v/>
          </cell>
          <cell r="AC1356">
            <v>24</v>
          </cell>
          <cell r="AI1356" t="str">
            <v/>
          </cell>
          <cell r="AJ1356">
            <v>0</v>
          </cell>
          <cell r="AK1356">
            <v>83.25</v>
          </cell>
          <cell r="AL1356">
            <v>84.5</v>
          </cell>
          <cell r="AM1356">
            <v>88</v>
          </cell>
          <cell r="AN1356">
            <v>80</v>
          </cell>
          <cell r="AO1356" t="str">
            <v/>
          </cell>
          <cell r="AP1356">
            <v>0</v>
          </cell>
          <cell r="AQ1356">
            <v>85</v>
          </cell>
          <cell r="AR1356">
            <v>0</v>
          </cell>
          <cell r="AS1356">
            <v>78.5</v>
          </cell>
          <cell r="AT1356">
            <v>81</v>
          </cell>
          <cell r="AU1356" t="str">
            <v/>
          </cell>
          <cell r="AV1356">
            <v>0</v>
          </cell>
          <cell r="AW1356">
            <v>81.83</v>
          </cell>
          <cell r="AX1356">
            <v>84</v>
          </cell>
          <cell r="AY1356">
            <v>88</v>
          </cell>
          <cell r="AZ1356">
            <v>80</v>
          </cell>
          <cell r="BA1356" t="str">
            <v/>
          </cell>
          <cell r="BB1356">
            <v>0</v>
          </cell>
          <cell r="BC1356">
            <v>86.75</v>
          </cell>
          <cell r="BD1356">
            <v>84.5</v>
          </cell>
          <cell r="BE1356">
            <v>88</v>
          </cell>
          <cell r="BF1356">
            <v>82</v>
          </cell>
          <cell r="BG1356" t="str">
            <v/>
          </cell>
          <cell r="BH1356">
            <v>0</v>
          </cell>
          <cell r="BI1356">
            <v>84.33</v>
          </cell>
          <cell r="BJ1356">
            <v>80</v>
          </cell>
          <cell r="BK1356">
            <v>77.75</v>
          </cell>
          <cell r="BL1356">
            <v>78</v>
          </cell>
          <cell r="BM1356" t="str">
            <v/>
          </cell>
          <cell r="BN1356">
            <v>0</v>
          </cell>
          <cell r="BO1356">
            <v>81.13</v>
          </cell>
          <cell r="BP1356">
            <v>78.25</v>
          </cell>
          <cell r="BQ1356">
            <v>77.75</v>
          </cell>
          <cell r="BR1356">
            <v>85</v>
          </cell>
          <cell r="BS1356" t="str">
            <v/>
          </cell>
          <cell r="BT1356">
            <v>0</v>
          </cell>
          <cell r="BU1356">
            <v>86.5</v>
          </cell>
          <cell r="BV1356">
            <v>84.25</v>
          </cell>
          <cell r="BW1356">
            <v>88.5</v>
          </cell>
          <cell r="BX1356">
            <v>88</v>
          </cell>
          <cell r="BY1356" t="str">
            <v/>
          </cell>
          <cell r="BZ1356">
            <v>0</v>
          </cell>
          <cell r="CA1356">
            <v>86.78</v>
          </cell>
          <cell r="CB1356">
            <v>81.75</v>
          </cell>
          <cell r="CC1356">
            <v>81</v>
          </cell>
          <cell r="CD1356">
            <v>82</v>
          </cell>
          <cell r="CE1356" t="str">
            <v/>
          </cell>
          <cell r="CF1356">
            <v>0</v>
          </cell>
          <cell r="CG1356">
            <v>86.25</v>
          </cell>
          <cell r="CH1356">
            <v>76.25</v>
          </cell>
          <cell r="CI1356">
            <v>78</v>
          </cell>
          <cell r="CJ1356">
            <v>82</v>
          </cell>
          <cell r="CK1356" t="str">
            <v/>
          </cell>
          <cell r="CL1356">
            <v>0</v>
          </cell>
          <cell r="CM1356">
            <v>76.17</v>
          </cell>
          <cell r="CN1356">
            <v>83.5</v>
          </cell>
          <cell r="CO1356">
            <v>80</v>
          </cell>
          <cell r="CP1356">
            <v>78</v>
          </cell>
          <cell r="CQ1356" t="str">
            <v/>
          </cell>
          <cell r="CR1356">
            <v>0</v>
          </cell>
          <cell r="CS1356">
            <v>82.08</v>
          </cell>
          <cell r="CT1356">
            <v>89.75</v>
          </cell>
          <cell r="CU1356">
            <v>86.5</v>
          </cell>
          <cell r="CV1356">
            <v>83</v>
          </cell>
          <cell r="CW1356" t="str">
            <v/>
          </cell>
          <cell r="CX1356">
            <v>0</v>
          </cell>
          <cell r="CY1356">
            <v>82.44</v>
          </cell>
          <cell r="CZ1356">
            <v>83.75</v>
          </cell>
          <cell r="DA1356">
            <v>76.75</v>
          </cell>
          <cell r="DB1356">
            <v>83</v>
          </cell>
          <cell r="DC1356" t="str">
            <v/>
          </cell>
          <cell r="DD1356">
            <v>0</v>
          </cell>
          <cell r="DE1356">
            <v>91</v>
          </cell>
          <cell r="DF1356">
            <v>81</v>
          </cell>
          <cell r="DG1356">
            <v>81.75</v>
          </cell>
          <cell r="DH1356">
            <v>88</v>
          </cell>
          <cell r="DI1356" t="str">
            <v/>
          </cell>
          <cell r="DJ1356">
            <v>0</v>
          </cell>
          <cell r="DK1356">
            <v>0</v>
          </cell>
          <cell r="DL1356">
            <v>0</v>
          </cell>
          <cell r="DM1356">
            <v>0</v>
          </cell>
          <cell r="DN1356">
            <v>85</v>
          </cell>
          <cell r="DO1356" t="str">
            <v/>
          </cell>
          <cell r="DP1356">
            <v>0</v>
          </cell>
          <cell r="DQ1356">
            <v>89</v>
          </cell>
          <cell r="DR1356">
            <v>85.5</v>
          </cell>
          <cell r="DS1356">
            <v>91.5</v>
          </cell>
          <cell r="DT1356">
            <v>82</v>
          </cell>
          <cell r="DU1356" t="str">
            <v/>
          </cell>
          <cell r="DV1356">
            <v>0</v>
          </cell>
          <cell r="DW1356">
            <v>91</v>
          </cell>
          <cell r="DX1356">
            <v>86.75</v>
          </cell>
          <cell r="DY1356">
            <v>79.75</v>
          </cell>
          <cell r="DZ1356">
            <v>85</v>
          </cell>
          <cell r="EA1356" t="str">
            <v/>
          </cell>
          <cell r="EB1356">
            <v>0</v>
          </cell>
          <cell r="EC1356">
            <v>79.78</v>
          </cell>
          <cell r="ED1356">
            <v>78.25</v>
          </cell>
          <cell r="EE1356">
            <v>84.25</v>
          </cell>
          <cell r="EF1356">
            <v>77</v>
          </cell>
          <cell r="EG1356" t="str">
            <v/>
          </cell>
          <cell r="EH1356">
            <v>0</v>
          </cell>
          <cell r="EI1356">
            <v>78.5</v>
          </cell>
          <cell r="EJ1356">
            <v>74.75</v>
          </cell>
          <cell r="EK1356">
            <v>74.5</v>
          </cell>
          <cell r="EL1356">
            <v>76</v>
          </cell>
          <cell r="EM1356" t="str">
            <v/>
          </cell>
          <cell r="EN1356">
            <v>0</v>
          </cell>
          <cell r="EO1356">
            <v>78.5</v>
          </cell>
          <cell r="EP1356">
            <v>74.75</v>
          </cell>
          <cell r="EQ1356">
            <v>74.5</v>
          </cell>
          <cell r="ER1356">
            <v>76</v>
          </cell>
          <cell r="ES1356" t="str">
            <v/>
          </cell>
          <cell r="ET1356">
            <v>0</v>
          </cell>
          <cell r="EU1356">
            <v>78.5</v>
          </cell>
          <cell r="EV1356">
            <v>74.75</v>
          </cell>
          <cell r="EW1356">
            <v>74.5</v>
          </cell>
          <cell r="EX1356">
            <v>76</v>
          </cell>
          <cell r="EY1356" t="str">
            <v/>
          </cell>
          <cell r="EZ1356">
            <v>0</v>
          </cell>
          <cell r="FA1356">
            <v>79.33</v>
          </cell>
          <cell r="FB1356">
            <v>71.25</v>
          </cell>
          <cell r="FC1356">
            <v>79</v>
          </cell>
          <cell r="FD1356">
            <v>72</v>
          </cell>
          <cell r="FE1356" t="str">
            <v/>
          </cell>
          <cell r="FF1356">
            <v>0</v>
          </cell>
          <cell r="FG1356">
            <v>79.33</v>
          </cell>
          <cell r="FH1356">
            <v>71.25</v>
          </cell>
          <cell r="FI1356">
            <v>79</v>
          </cell>
          <cell r="FJ1356">
            <v>72</v>
          </cell>
          <cell r="FK1356" t="str">
            <v/>
          </cell>
          <cell r="FL1356">
            <v>0</v>
          </cell>
          <cell r="FM1356">
            <v>79.33</v>
          </cell>
          <cell r="FN1356">
            <v>71.25</v>
          </cell>
          <cell r="FO1356">
            <v>79</v>
          </cell>
          <cell r="FP1356">
            <v>72</v>
          </cell>
          <cell r="FQ1356" t="str">
            <v/>
          </cell>
          <cell r="FR1356">
            <v>0</v>
          </cell>
          <cell r="FS1356">
            <v>79.33</v>
          </cell>
          <cell r="FT1356">
            <v>71.25</v>
          </cell>
          <cell r="FU1356">
            <v>79</v>
          </cell>
          <cell r="FV1356">
            <v>72</v>
          </cell>
          <cell r="FW1356" t="str">
            <v/>
          </cell>
          <cell r="FX1356">
            <v>0</v>
          </cell>
          <cell r="FY1356">
            <v>79.33</v>
          </cell>
          <cell r="FZ1356">
            <v>71.25</v>
          </cell>
          <cell r="GA1356">
            <v>79</v>
          </cell>
          <cell r="GB1356">
            <v>72</v>
          </cell>
          <cell r="GC1356" t="str">
            <v/>
          </cell>
          <cell r="GD1356">
            <v>0</v>
          </cell>
          <cell r="GE1356">
            <v>79.33</v>
          </cell>
          <cell r="GF1356">
            <v>71.25</v>
          </cell>
          <cell r="GG1356">
            <v>79</v>
          </cell>
          <cell r="GH1356">
            <v>72</v>
          </cell>
          <cell r="GI1356" t="str">
            <v/>
          </cell>
          <cell r="GJ1356">
            <v>0</v>
          </cell>
          <cell r="GK1356">
            <v>79.33</v>
          </cell>
          <cell r="GL1356">
            <v>71.25</v>
          </cell>
          <cell r="GM1356">
            <v>79</v>
          </cell>
          <cell r="GN1356">
            <v>72</v>
          </cell>
          <cell r="GO1356" t="str">
            <v/>
          </cell>
          <cell r="GP1356">
            <v>0</v>
          </cell>
          <cell r="GQ1356">
            <v>79.33</v>
          </cell>
          <cell r="GR1356">
            <v>71.25</v>
          </cell>
          <cell r="GS1356">
            <v>79</v>
          </cell>
          <cell r="GT1356">
            <v>72</v>
          </cell>
          <cell r="GU1356" t="str">
            <v/>
          </cell>
          <cell r="GV1356">
            <v>0</v>
          </cell>
          <cell r="GW1356">
            <v>81.92</v>
          </cell>
          <cell r="GX1356">
            <v>78.75</v>
          </cell>
          <cell r="GY1356">
            <v>70</v>
          </cell>
          <cell r="GZ1356">
            <v>78</v>
          </cell>
          <cell r="HA1356" t="str">
            <v>EKO-L</v>
          </cell>
          <cell r="HB1356">
            <v>0</v>
          </cell>
          <cell r="HC1356">
            <v>83.83</v>
          </cell>
          <cell r="HD1356">
            <v>75.75</v>
          </cell>
          <cell r="HE1356">
            <v>77.5</v>
          </cell>
          <cell r="HF1356">
            <v>79</v>
          </cell>
          <cell r="HH1356">
            <v>0</v>
          </cell>
          <cell r="HM1356" t="str">
            <v/>
          </cell>
          <cell r="HN1356" t="str">
            <v/>
          </cell>
          <cell r="HS1356">
            <v>0</v>
          </cell>
          <cell r="HT1356" t="str">
            <v>PKN</v>
          </cell>
          <cell r="HU1356">
            <v>0</v>
          </cell>
          <cell r="HV1356" t="str">
            <v>IND</v>
          </cell>
          <cell r="HW1356">
            <v>0</v>
          </cell>
          <cell r="HX1356" t="str">
            <v>MAT-W</v>
          </cell>
          <cell r="HY1356">
            <v>0</v>
          </cell>
          <cell r="HZ1356" t="str">
            <v>SEJ-W</v>
          </cell>
          <cell r="IA1356">
            <v>0</v>
          </cell>
          <cell r="IB1356" t="str">
            <v>IGR-W</v>
          </cell>
          <cell r="IC1356">
            <v>0</v>
          </cell>
          <cell r="ID1356" t="str">
            <v>SBO</v>
          </cell>
          <cell r="IE1356">
            <v>0</v>
          </cell>
          <cell r="IF1356" t="str">
            <v>PJO</v>
          </cell>
          <cell r="IG1356">
            <v>0</v>
          </cell>
          <cell r="IH1356" t="str">
            <v>PRA</v>
          </cell>
          <cell r="II1356">
            <v>0</v>
          </cell>
          <cell r="IJ1356" t="str">
            <v>JAW</v>
          </cell>
          <cell r="IK1356">
            <v>0</v>
          </cell>
          <cell r="IL1356" t="str">
            <v>ARB</v>
          </cell>
          <cell r="IM1356">
            <v>0</v>
          </cell>
          <cell r="IN1356" t="str">
            <v>PKM</v>
          </cell>
          <cell r="IO1356">
            <v>0</v>
          </cell>
          <cell r="IP1356" t="str">
            <v>MAT-P</v>
          </cell>
          <cell r="IQ1356">
            <v>0</v>
          </cell>
          <cell r="IR1356" t="str">
            <v>BIO-P</v>
          </cell>
          <cell r="IS1356">
            <v>0</v>
          </cell>
          <cell r="IT1356" t="str">
            <v>FIS-P</v>
          </cell>
          <cell r="IU1356">
            <v>0</v>
          </cell>
          <cell r="IV1356" t="str">
            <v>KIM-P</v>
          </cell>
          <cell r="IW1356">
            <v>0</v>
          </cell>
          <cell r="IX1356" t="str">
            <v>EKO-L</v>
          </cell>
          <cell r="IY1356">
            <v>0</v>
          </cell>
          <cell r="JA1356">
            <v>0</v>
          </cell>
        </row>
        <row r="1357">
          <cell r="AB1357" t="str">
            <v/>
          </cell>
          <cell r="AC1357">
            <v>25</v>
          </cell>
          <cell r="AI1357" t="str">
            <v/>
          </cell>
          <cell r="AJ1357">
            <v>0</v>
          </cell>
          <cell r="AK1357">
            <v>83.25</v>
          </cell>
          <cell r="AL1357">
            <v>84.5</v>
          </cell>
          <cell r="AM1357">
            <v>88</v>
          </cell>
          <cell r="AN1357">
            <v>80</v>
          </cell>
          <cell r="AO1357" t="str">
            <v/>
          </cell>
          <cell r="AP1357">
            <v>0</v>
          </cell>
          <cell r="AQ1357">
            <v>85</v>
          </cell>
          <cell r="AR1357">
            <v>0</v>
          </cell>
          <cell r="AS1357">
            <v>78.5</v>
          </cell>
          <cell r="AT1357">
            <v>81</v>
          </cell>
          <cell r="AU1357" t="str">
            <v/>
          </cell>
          <cell r="AV1357">
            <v>0</v>
          </cell>
          <cell r="AW1357">
            <v>81.83</v>
          </cell>
          <cell r="AX1357">
            <v>84</v>
          </cell>
          <cell r="AY1357">
            <v>88</v>
          </cell>
          <cell r="AZ1357">
            <v>80</v>
          </cell>
          <cell r="BA1357" t="str">
            <v/>
          </cell>
          <cell r="BB1357">
            <v>0</v>
          </cell>
          <cell r="BC1357">
            <v>86.75</v>
          </cell>
          <cell r="BD1357">
            <v>84.5</v>
          </cell>
          <cell r="BE1357">
            <v>88</v>
          </cell>
          <cell r="BF1357">
            <v>82</v>
          </cell>
          <cell r="BG1357" t="str">
            <v/>
          </cell>
          <cell r="BH1357">
            <v>0</v>
          </cell>
          <cell r="BI1357">
            <v>84.33</v>
          </cell>
          <cell r="BJ1357">
            <v>80</v>
          </cell>
          <cell r="BK1357">
            <v>77.75</v>
          </cell>
          <cell r="BL1357">
            <v>78</v>
          </cell>
          <cell r="BM1357" t="str">
            <v/>
          </cell>
          <cell r="BN1357">
            <v>0</v>
          </cell>
          <cell r="BO1357">
            <v>81.13</v>
          </cell>
          <cell r="BP1357">
            <v>78.25</v>
          </cell>
          <cell r="BQ1357">
            <v>77.75</v>
          </cell>
          <cell r="BR1357">
            <v>85</v>
          </cell>
          <cell r="BS1357" t="str">
            <v/>
          </cell>
          <cell r="BT1357">
            <v>0</v>
          </cell>
          <cell r="BU1357">
            <v>86.5</v>
          </cell>
          <cell r="BV1357">
            <v>84.25</v>
          </cell>
          <cell r="BW1357">
            <v>88.5</v>
          </cell>
          <cell r="BX1357">
            <v>88</v>
          </cell>
          <cell r="BY1357" t="str">
            <v/>
          </cell>
          <cell r="BZ1357">
            <v>0</v>
          </cell>
          <cell r="CA1357">
            <v>86.78</v>
          </cell>
          <cell r="CB1357">
            <v>81.75</v>
          </cell>
          <cell r="CC1357">
            <v>81</v>
          </cell>
          <cell r="CD1357">
            <v>82</v>
          </cell>
          <cell r="CE1357" t="str">
            <v/>
          </cell>
          <cell r="CF1357">
            <v>0</v>
          </cell>
          <cell r="CG1357">
            <v>86.25</v>
          </cell>
          <cell r="CH1357">
            <v>76.25</v>
          </cell>
          <cell r="CI1357">
            <v>78</v>
          </cell>
          <cell r="CJ1357">
            <v>82</v>
          </cell>
          <cell r="CK1357" t="str">
            <v/>
          </cell>
          <cell r="CL1357">
            <v>0</v>
          </cell>
          <cell r="CM1357">
            <v>76.17</v>
          </cell>
          <cell r="CN1357">
            <v>83.5</v>
          </cell>
          <cell r="CO1357">
            <v>80</v>
          </cell>
          <cell r="CP1357">
            <v>78</v>
          </cell>
          <cell r="CQ1357" t="str">
            <v/>
          </cell>
          <cell r="CR1357">
            <v>0</v>
          </cell>
          <cell r="CS1357">
            <v>82.08</v>
          </cell>
          <cell r="CT1357">
            <v>89.75</v>
          </cell>
          <cell r="CU1357">
            <v>86.5</v>
          </cell>
          <cell r="CV1357">
            <v>83</v>
          </cell>
          <cell r="CW1357" t="str">
            <v/>
          </cell>
          <cell r="CX1357">
            <v>0</v>
          </cell>
          <cell r="CY1357">
            <v>82.44</v>
          </cell>
          <cell r="CZ1357">
            <v>83.75</v>
          </cell>
          <cell r="DA1357">
            <v>76.75</v>
          </cell>
          <cell r="DB1357">
            <v>83</v>
          </cell>
          <cell r="DC1357" t="str">
            <v/>
          </cell>
          <cell r="DD1357">
            <v>0</v>
          </cell>
          <cell r="DE1357">
            <v>91</v>
          </cell>
          <cell r="DF1357">
            <v>81</v>
          </cell>
          <cell r="DG1357">
            <v>81.75</v>
          </cell>
          <cell r="DH1357">
            <v>88</v>
          </cell>
          <cell r="DI1357" t="str">
            <v/>
          </cell>
          <cell r="DJ1357">
            <v>0</v>
          </cell>
          <cell r="DK1357">
            <v>0</v>
          </cell>
          <cell r="DL1357">
            <v>0</v>
          </cell>
          <cell r="DM1357">
            <v>0</v>
          </cell>
          <cell r="DN1357">
            <v>85</v>
          </cell>
          <cell r="DO1357" t="str">
            <v/>
          </cell>
          <cell r="DP1357">
            <v>0</v>
          </cell>
          <cell r="DQ1357">
            <v>89</v>
          </cell>
          <cell r="DR1357">
            <v>85.5</v>
          </cell>
          <cell r="DS1357">
            <v>91.5</v>
          </cell>
          <cell r="DT1357">
            <v>82</v>
          </cell>
          <cell r="DU1357" t="str">
            <v/>
          </cell>
          <cell r="DV1357">
            <v>0</v>
          </cell>
          <cell r="DW1357">
            <v>91</v>
          </cell>
          <cell r="DX1357">
            <v>86.75</v>
          </cell>
          <cell r="DY1357">
            <v>79.75</v>
          </cell>
          <cell r="DZ1357">
            <v>85</v>
          </cell>
          <cell r="EA1357" t="str">
            <v/>
          </cell>
          <cell r="EB1357">
            <v>0</v>
          </cell>
          <cell r="EC1357">
            <v>79.78</v>
          </cell>
          <cell r="ED1357">
            <v>78.25</v>
          </cell>
          <cell r="EE1357">
            <v>84.25</v>
          </cell>
          <cell r="EF1357">
            <v>77</v>
          </cell>
          <cell r="EG1357" t="str">
            <v/>
          </cell>
          <cell r="EH1357">
            <v>0</v>
          </cell>
          <cell r="EI1357">
            <v>78.5</v>
          </cell>
          <cell r="EJ1357">
            <v>74.75</v>
          </cell>
          <cell r="EK1357">
            <v>74.5</v>
          </cell>
          <cell r="EL1357">
            <v>76</v>
          </cell>
          <cell r="EM1357" t="str">
            <v/>
          </cell>
          <cell r="EN1357">
            <v>0</v>
          </cell>
          <cell r="EO1357">
            <v>78.5</v>
          </cell>
          <cell r="EP1357">
            <v>74.75</v>
          </cell>
          <cell r="EQ1357">
            <v>74.5</v>
          </cell>
          <cell r="ER1357">
            <v>76</v>
          </cell>
          <cell r="ES1357" t="str">
            <v/>
          </cell>
          <cell r="ET1357">
            <v>0</v>
          </cell>
          <cell r="EU1357">
            <v>78.5</v>
          </cell>
          <cell r="EV1357">
            <v>74.75</v>
          </cell>
          <cell r="EW1357">
            <v>74.5</v>
          </cell>
          <cell r="EX1357">
            <v>76</v>
          </cell>
          <cell r="EY1357" t="str">
            <v/>
          </cell>
          <cell r="EZ1357">
            <v>0</v>
          </cell>
          <cell r="FA1357">
            <v>79.33</v>
          </cell>
          <cell r="FB1357">
            <v>71.25</v>
          </cell>
          <cell r="FC1357">
            <v>79</v>
          </cell>
          <cell r="FD1357">
            <v>72</v>
          </cell>
          <cell r="FE1357" t="str">
            <v/>
          </cell>
          <cell r="FF1357">
            <v>0</v>
          </cell>
          <cell r="FG1357">
            <v>79.33</v>
          </cell>
          <cell r="FH1357">
            <v>71.25</v>
          </cell>
          <cell r="FI1357">
            <v>79</v>
          </cell>
          <cell r="FJ1357">
            <v>72</v>
          </cell>
          <cell r="FK1357" t="str">
            <v/>
          </cell>
          <cell r="FL1357">
            <v>0</v>
          </cell>
          <cell r="FM1357">
            <v>79.33</v>
          </cell>
          <cell r="FN1357">
            <v>71.25</v>
          </cell>
          <cell r="FO1357">
            <v>79</v>
          </cell>
          <cell r="FP1357">
            <v>72</v>
          </cell>
          <cell r="FQ1357" t="str">
            <v/>
          </cell>
          <cell r="FR1357">
            <v>0</v>
          </cell>
          <cell r="FS1357">
            <v>79.33</v>
          </cell>
          <cell r="FT1357">
            <v>71.25</v>
          </cell>
          <cell r="FU1357">
            <v>79</v>
          </cell>
          <cell r="FV1357">
            <v>72</v>
          </cell>
          <cell r="FW1357" t="str">
            <v/>
          </cell>
          <cell r="FX1357">
            <v>0</v>
          </cell>
          <cell r="FY1357">
            <v>79.33</v>
          </cell>
          <cell r="FZ1357">
            <v>71.25</v>
          </cell>
          <cell r="GA1357">
            <v>79</v>
          </cell>
          <cell r="GB1357">
            <v>72</v>
          </cell>
          <cell r="GC1357" t="str">
            <v/>
          </cell>
          <cell r="GD1357">
            <v>0</v>
          </cell>
          <cell r="GE1357">
            <v>79.33</v>
          </cell>
          <cell r="GF1357">
            <v>71.25</v>
          </cell>
          <cell r="GG1357">
            <v>79</v>
          </cell>
          <cell r="GH1357">
            <v>72</v>
          </cell>
          <cell r="GI1357" t="str">
            <v/>
          </cell>
          <cell r="GJ1357">
            <v>0</v>
          </cell>
          <cell r="GK1357">
            <v>79.33</v>
          </cell>
          <cell r="GL1357">
            <v>71.25</v>
          </cell>
          <cell r="GM1357">
            <v>79</v>
          </cell>
          <cell r="GN1357">
            <v>72</v>
          </cell>
          <cell r="GO1357" t="str">
            <v/>
          </cell>
          <cell r="GP1357">
            <v>0</v>
          </cell>
          <cell r="GQ1357">
            <v>79.33</v>
          </cell>
          <cell r="GR1357">
            <v>71.25</v>
          </cell>
          <cell r="GS1357">
            <v>79</v>
          </cell>
          <cell r="GT1357">
            <v>72</v>
          </cell>
          <cell r="GU1357" t="str">
            <v/>
          </cell>
          <cell r="GV1357">
            <v>0</v>
          </cell>
          <cell r="GW1357">
            <v>81.92</v>
          </cell>
          <cell r="GX1357">
            <v>78.75</v>
          </cell>
          <cell r="GY1357">
            <v>70</v>
          </cell>
          <cell r="GZ1357">
            <v>78</v>
          </cell>
          <cell r="HA1357" t="str">
            <v>EKO-L</v>
          </cell>
          <cell r="HB1357">
            <v>0</v>
          </cell>
          <cell r="HC1357">
            <v>83.83</v>
          </cell>
          <cell r="HD1357">
            <v>75.75</v>
          </cell>
          <cell r="HE1357">
            <v>77.5</v>
          </cell>
          <cell r="HF1357">
            <v>79</v>
          </cell>
          <cell r="HH1357">
            <v>0</v>
          </cell>
          <cell r="HM1357" t="str">
            <v/>
          </cell>
          <cell r="HN1357" t="str">
            <v/>
          </cell>
          <cell r="HS1357">
            <v>0</v>
          </cell>
          <cell r="HT1357" t="str">
            <v>PKN</v>
          </cell>
          <cell r="HU1357">
            <v>0</v>
          </cell>
          <cell r="HV1357" t="str">
            <v>IND</v>
          </cell>
          <cell r="HW1357">
            <v>0</v>
          </cell>
          <cell r="HX1357" t="str">
            <v>MAT-W</v>
          </cell>
          <cell r="HY1357">
            <v>0</v>
          </cell>
          <cell r="HZ1357" t="str">
            <v>SEJ-W</v>
          </cell>
          <cell r="IA1357">
            <v>0</v>
          </cell>
          <cell r="IB1357" t="str">
            <v>IGR-W</v>
          </cell>
          <cell r="IC1357">
            <v>0</v>
          </cell>
          <cell r="ID1357" t="str">
            <v>SBO</v>
          </cell>
          <cell r="IE1357">
            <v>0</v>
          </cell>
          <cell r="IF1357" t="str">
            <v>PJO</v>
          </cell>
          <cell r="IG1357">
            <v>0</v>
          </cell>
          <cell r="IH1357" t="str">
            <v>PRA</v>
          </cell>
          <cell r="II1357">
            <v>0</v>
          </cell>
          <cell r="IJ1357" t="str">
            <v>JAW</v>
          </cell>
          <cell r="IK1357">
            <v>0</v>
          </cell>
          <cell r="IL1357" t="str">
            <v>ARB</v>
          </cell>
          <cell r="IM1357">
            <v>0</v>
          </cell>
          <cell r="IN1357" t="str">
            <v>PKM</v>
          </cell>
          <cell r="IO1357">
            <v>0</v>
          </cell>
          <cell r="IP1357" t="str">
            <v>MAT-P</v>
          </cell>
          <cell r="IQ1357">
            <v>0</v>
          </cell>
          <cell r="IR1357" t="str">
            <v>BIO-P</v>
          </cell>
          <cell r="IS1357">
            <v>0</v>
          </cell>
          <cell r="IT1357" t="str">
            <v>FIS-P</v>
          </cell>
          <cell r="IU1357">
            <v>0</v>
          </cell>
          <cell r="IV1357" t="str">
            <v>KIM-P</v>
          </cell>
          <cell r="IW1357">
            <v>0</v>
          </cell>
          <cell r="IX1357" t="str">
            <v>EKO-L</v>
          </cell>
          <cell r="IY1357">
            <v>0</v>
          </cell>
          <cell r="JA1357">
            <v>0</v>
          </cell>
        </row>
        <row r="1358">
          <cell r="AB1358" t="str">
            <v/>
          </cell>
          <cell r="AC1358">
            <v>26</v>
          </cell>
          <cell r="AI1358" t="str">
            <v/>
          </cell>
          <cell r="AJ1358">
            <v>0</v>
          </cell>
          <cell r="AK1358">
            <v>83.25</v>
          </cell>
          <cell r="AL1358">
            <v>84.5</v>
          </cell>
          <cell r="AM1358">
            <v>88</v>
          </cell>
          <cell r="AN1358">
            <v>80</v>
          </cell>
          <cell r="AO1358" t="str">
            <v/>
          </cell>
          <cell r="AP1358">
            <v>0</v>
          </cell>
          <cell r="AQ1358">
            <v>85</v>
          </cell>
          <cell r="AR1358">
            <v>0</v>
          </cell>
          <cell r="AS1358">
            <v>78.5</v>
          </cell>
          <cell r="AT1358">
            <v>81</v>
          </cell>
          <cell r="AU1358" t="str">
            <v/>
          </cell>
          <cell r="AV1358">
            <v>0</v>
          </cell>
          <cell r="AW1358">
            <v>81.83</v>
          </cell>
          <cell r="AX1358">
            <v>84</v>
          </cell>
          <cell r="AY1358">
            <v>88</v>
          </cell>
          <cell r="AZ1358">
            <v>80</v>
          </cell>
          <cell r="BA1358" t="str">
            <v/>
          </cell>
          <cell r="BB1358">
            <v>0</v>
          </cell>
          <cell r="BC1358">
            <v>86.75</v>
          </cell>
          <cell r="BD1358">
            <v>84.5</v>
          </cell>
          <cell r="BE1358">
            <v>88</v>
          </cell>
          <cell r="BF1358">
            <v>82</v>
          </cell>
          <cell r="BG1358" t="str">
            <v/>
          </cell>
          <cell r="BH1358">
            <v>0</v>
          </cell>
          <cell r="BI1358">
            <v>84.33</v>
          </cell>
          <cell r="BJ1358">
            <v>80</v>
          </cell>
          <cell r="BK1358">
            <v>77.75</v>
          </cell>
          <cell r="BL1358">
            <v>78</v>
          </cell>
          <cell r="BM1358" t="str">
            <v/>
          </cell>
          <cell r="BN1358">
            <v>0</v>
          </cell>
          <cell r="BO1358">
            <v>81.13</v>
          </cell>
          <cell r="BP1358">
            <v>78.25</v>
          </cell>
          <cell r="BQ1358">
            <v>77.75</v>
          </cell>
          <cell r="BR1358">
            <v>85</v>
          </cell>
          <cell r="BS1358" t="str">
            <v/>
          </cell>
          <cell r="BT1358">
            <v>0</v>
          </cell>
          <cell r="BU1358">
            <v>86.5</v>
          </cell>
          <cell r="BV1358">
            <v>84.25</v>
          </cell>
          <cell r="BW1358">
            <v>88.5</v>
          </cell>
          <cell r="BX1358">
            <v>88</v>
          </cell>
          <cell r="BY1358" t="str">
            <v/>
          </cell>
          <cell r="BZ1358">
            <v>0</v>
          </cell>
          <cell r="CA1358">
            <v>86.78</v>
          </cell>
          <cell r="CB1358">
            <v>81.75</v>
          </cell>
          <cell r="CC1358">
            <v>81</v>
          </cell>
          <cell r="CD1358">
            <v>82</v>
          </cell>
          <cell r="CE1358" t="str">
            <v/>
          </cell>
          <cell r="CF1358">
            <v>0</v>
          </cell>
          <cell r="CG1358">
            <v>86.25</v>
          </cell>
          <cell r="CH1358">
            <v>76.25</v>
          </cell>
          <cell r="CI1358">
            <v>78</v>
          </cell>
          <cell r="CJ1358">
            <v>82</v>
          </cell>
          <cell r="CK1358" t="str">
            <v/>
          </cell>
          <cell r="CL1358">
            <v>0</v>
          </cell>
          <cell r="CM1358">
            <v>76.17</v>
          </cell>
          <cell r="CN1358">
            <v>83.5</v>
          </cell>
          <cell r="CO1358">
            <v>80</v>
          </cell>
          <cell r="CP1358">
            <v>78</v>
          </cell>
          <cell r="CQ1358" t="str">
            <v/>
          </cell>
          <cell r="CR1358">
            <v>0</v>
          </cell>
          <cell r="CS1358">
            <v>82.08</v>
          </cell>
          <cell r="CT1358">
            <v>89.75</v>
          </cell>
          <cell r="CU1358">
            <v>86.5</v>
          </cell>
          <cell r="CV1358">
            <v>83</v>
          </cell>
          <cell r="CW1358" t="str">
            <v/>
          </cell>
          <cell r="CX1358">
            <v>0</v>
          </cell>
          <cell r="CY1358">
            <v>82.44</v>
          </cell>
          <cell r="CZ1358">
            <v>83.75</v>
          </cell>
          <cell r="DA1358">
            <v>76.75</v>
          </cell>
          <cell r="DB1358">
            <v>83</v>
          </cell>
          <cell r="DC1358" t="str">
            <v/>
          </cell>
          <cell r="DD1358">
            <v>0</v>
          </cell>
          <cell r="DE1358">
            <v>91</v>
          </cell>
          <cell r="DF1358">
            <v>81</v>
          </cell>
          <cell r="DG1358">
            <v>81.75</v>
          </cell>
          <cell r="DH1358">
            <v>88</v>
          </cell>
          <cell r="DI1358" t="str">
            <v/>
          </cell>
          <cell r="DJ1358">
            <v>0</v>
          </cell>
          <cell r="DK1358">
            <v>0</v>
          </cell>
          <cell r="DL1358">
            <v>0</v>
          </cell>
          <cell r="DM1358">
            <v>0</v>
          </cell>
          <cell r="DN1358">
            <v>85</v>
          </cell>
          <cell r="DO1358" t="str">
            <v/>
          </cell>
          <cell r="DP1358">
            <v>0</v>
          </cell>
          <cell r="DQ1358">
            <v>89</v>
          </cell>
          <cell r="DR1358">
            <v>85.5</v>
          </cell>
          <cell r="DS1358">
            <v>91.5</v>
          </cell>
          <cell r="DT1358">
            <v>82</v>
          </cell>
          <cell r="DU1358" t="str">
            <v/>
          </cell>
          <cell r="DV1358">
            <v>0</v>
          </cell>
          <cell r="DW1358">
            <v>91</v>
          </cell>
          <cell r="DX1358">
            <v>86.75</v>
          </cell>
          <cell r="DY1358">
            <v>79.75</v>
          </cell>
          <cell r="DZ1358">
            <v>85</v>
          </cell>
          <cell r="EA1358" t="str">
            <v/>
          </cell>
          <cell r="EB1358">
            <v>0</v>
          </cell>
          <cell r="EC1358">
            <v>79.78</v>
          </cell>
          <cell r="ED1358">
            <v>78.25</v>
          </cell>
          <cell r="EE1358">
            <v>84.25</v>
          </cell>
          <cell r="EF1358">
            <v>77</v>
          </cell>
          <cell r="EG1358" t="str">
            <v/>
          </cell>
          <cell r="EH1358">
            <v>0</v>
          </cell>
          <cell r="EI1358">
            <v>78.5</v>
          </cell>
          <cell r="EJ1358">
            <v>74.75</v>
          </cell>
          <cell r="EK1358">
            <v>74.5</v>
          </cell>
          <cell r="EL1358">
            <v>76</v>
          </cell>
          <cell r="EM1358" t="str">
            <v/>
          </cell>
          <cell r="EN1358">
            <v>0</v>
          </cell>
          <cell r="EO1358">
            <v>78.5</v>
          </cell>
          <cell r="EP1358">
            <v>74.75</v>
          </cell>
          <cell r="EQ1358">
            <v>74.5</v>
          </cell>
          <cell r="ER1358">
            <v>76</v>
          </cell>
          <cell r="ES1358" t="str">
            <v/>
          </cell>
          <cell r="ET1358">
            <v>0</v>
          </cell>
          <cell r="EU1358">
            <v>78.5</v>
          </cell>
          <cell r="EV1358">
            <v>74.75</v>
          </cell>
          <cell r="EW1358">
            <v>74.5</v>
          </cell>
          <cell r="EX1358">
            <v>76</v>
          </cell>
          <cell r="EY1358" t="str">
            <v/>
          </cell>
          <cell r="EZ1358">
            <v>0</v>
          </cell>
          <cell r="FA1358">
            <v>79.33</v>
          </cell>
          <cell r="FB1358">
            <v>71.25</v>
          </cell>
          <cell r="FC1358">
            <v>79</v>
          </cell>
          <cell r="FD1358">
            <v>72</v>
          </cell>
          <cell r="FE1358" t="str">
            <v/>
          </cell>
          <cell r="FF1358">
            <v>0</v>
          </cell>
          <cell r="FG1358">
            <v>79.33</v>
          </cell>
          <cell r="FH1358">
            <v>71.25</v>
          </cell>
          <cell r="FI1358">
            <v>79</v>
          </cell>
          <cell r="FJ1358">
            <v>72</v>
          </cell>
          <cell r="FK1358" t="str">
            <v/>
          </cell>
          <cell r="FL1358">
            <v>0</v>
          </cell>
          <cell r="FM1358">
            <v>79.33</v>
          </cell>
          <cell r="FN1358">
            <v>71.25</v>
          </cell>
          <cell r="FO1358">
            <v>79</v>
          </cell>
          <cell r="FP1358">
            <v>72</v>
          </cell>
          <cell r="FQ1358" t="str">
            <v/>
          </cell>
          <cell r="FR1358">
            <v>0</v>
          </cell>
          <cell r="FS1358">
            <v>79.33</v>
          </cell>
          <cell r="FT1358">
            <v>71.25</v>
          </cell>
          <cell r="FU1358">
            <v>79</v>
          </cell>
          <cell r="FV1358">
            <v>72</v>
          </cell>
          <cell r="FW1358" t="str">
            <v/>
          </cell>
          <cell r="FX1358">
            <v>0</v>
          </cell>
          <cell r="FY1358">
            <v>79.33</v>
          </cell>
          <cell r="FZ1358">
            <v>71.25</v>
          </cell>
          <cell r="GA1358">
            <v>79</v>
          </cell>
          <cell r="GB1358">
            <v>72</v>
          </cell>
          <cell r="GC1358" t="str">
            <v/>
          </cell>
          <cell r="GD1358">
            <v>0</v>
          </cell>
          <cell r="GE1358">
            <v>79.33</v>
          </cell>
          <cell r="GF1358">
            <v>71.25</v>
          </cell>
          <cell r="GG1358">
            <v>79</v>
          </cell>
          <cell r="GH1358">
            <v>72</v>
          </cell>
          <cell r="GI1358" t="str">
            <v/>
          </cell>
          <cell r="GJ1358">
            <v>0</v>
          </cell>
          <cell r="GK1358">
            <v>79.33</v>
          </cell>
          <cell r="GL1358">
            <v>71.25</v>
          </cell>
          <cell r="GM1358">
            <v>79</v>
          </cell>
          <cell r="GN1358">
            <v>72</v>
          </cell>
          <cell r="GO1358" t="str">
            <v/>
          </cell>
          <cell r="GP1358">
            <v>0</v>
          </cell>
          <cell r="GQ1358">
            <v>79.33</v>
          </cell>
          <cell r="GR1358">
            <v>71.25</v>
          </cell>
          <cell r="GS1358">
            <v>79</v>
          </cell>
          <cell r="GT1358">
            <v>72</v>
          </cell>
          <cell r="GU1358" t="str">
            <v/>
          </cell>
          <cell r="GV1358">
            <v>0</v>
          </cell>
          <cell r="GW1358">
            <v>81.92</v>
          </cell>
          <cell r="GX1358">
            <v>78.75</v>
          </cell>
          <cell r="GY1358">
            <v>70</v>
          </cell>
          <cell r="GZ1358">
            <v>78</v>
          </cell>
          <cell r="HA1358" t="str">
            <v>EKO-L</v>
          </cell>
          <cell r="HB1358">
            <v>0</v>
          </cell>
          <cell r="HC1358">
            <v>83.83</v>
          </cell>
          <cell r="HD1358">
            <v>75.75</v>
          </cell>
          <cell r="HE1358">
            <v>77.5</v>
          </cell>
          <cell r="HF1358">
            <v>79</v>
          </cell>
          <cell r="HH1358">
            <v>0</v>
          </cell>
          <cell r="HM1358" t="str">
            <v/>
          </cell>
          <cell r="HN1358" t="str">
            <v/>
          </cell>
          <cell r="HS1358">
            <v>0</v>
          </cell>
          <cell r="HT1358" t="str">
            <v>PKN</v>
          </cell>
          <cell r="HU1358">
            <v>0</v>
          </cell>
          <cell r="HV1358" t="str">
            <v>IND</v>
          </cell>
          <cell r="HW1358">
            <v>0</v>
          </cell>
          <cell r="HX1358" t="str">
            <v>MAT-W</v>
          </cell>
          <cell r="HY1358">
            <v>0</v>
          </cell>
          <cell r="HZ1358" t="str">
            <v>SEJ-W</v>
          </cell>
          <cell r="IA1358">
            <v>0</v>
          </cell>
          <cell r="IB1358" t="str">
            <v>IGR-W</v>
          </cell>
          <cell r="IC1358">
            <v>0</v>
          </cell>
          <cell r="ID1358" t="str">
            <v>SBO</v>
          </cell>
          <cell r="IE1358">
            <v>0</v>
          </cell>
          <cell r="IF1358" t="str">
            <v>PJO</v>
          </cell>
          <cell r="IG1358">
            <v>0</v>
          </cell>
          <cell r="IH1358" t="str">
            <v>PRA</v>
          </cell>
          <cell r="II1358">
            <v>0</v>
          </cell>
          <cell r="IJ1358" t="str">
            <v>JAW</v>
          </cell>
          <cell r="IK1358">
            <v>0</v>
          </cell>
          <cell r="IL1358" t="str">
            <v>ARB</v>
          </cell>
          <cell r="IM1358">
            <v>0</v>
          </cell>
          <cell r="IN1358" t="str">
            <v>PKM</v>
          </cell>
          <cell r="IO1358">
            <v>0</v>
          </cell>
          <cell r="IP1358" t="str">
            <v>MAT-P</v>
          </cell>
          <cell r="IQ1358">
            <v>0</v>
          </cell>
          <cell r="IR1358" t="str">
            <v>BIO-P</v>
          </cell>
          <cell r="IS1358">
            <v>0</v>
          </cell>
          <cell r="IT1358" t="str">
            <v>FIS-P</v>
          </cell>
          <cell r="IU1358">
            <v>0</v>
          </cell>
          <cell r="IV1358" t="str">
            <v>KIM-P</v>
          </cell>
          <cell r="IW1358">
            <v>0</v>
          </cell>
          <cell r="IX1358" t="str">
            <v>EKO-L</v>
          </cell>
          <cell r="IY1358">
            <v>0</v>
          </cell>
          <cell r="JA1358">
            <v>0</v>
          </cell>
        </row>
        <row r="1359">
          <cell r="AB1359" t="str">
            <v/>
          </cell>
          <cell r="AC1359">
            <v>27</v>
          </cell>
          <cell r="AI1359" t="str">
            <v/>
          </cell>
          <cell r="AJ1359">
            <v>0</v>
          </cell>
          <cell r="AK1359">
            <v>83.25</v>
          </cell>
          <cell r="AL1359">
            <v>84.5</v>
          </cell>
          <cell r="AM1359">
            <v>88</v>
          </cell>
          <cell r="AN1359">
            <v>80</v>
          </cell>
          <cell r="AO1359" t="str">
            <v/>
          </cell>
          <cell r="AP1359">
            <v>0</v>
          </cell>
          <cell r="AQ1359">
            <v>85</v>
          </cell>
          <cell r="AR1359">
            <v>0</v>
          </cell>
          <cell r="AS1359">
            <v>78.5</v>
          </cell>
          <cell r="AT1359">
            <v>81</v>
          </cell>
          <cell r="AU1359" t="str">
            <v/>
          </cell>
          <cell r="AV1359">
            <v>0</v>
          </cell>
          <cell r="AW1359">
            <v>81.83</v>
          </cell>
          <cell r="AX1359">
            <v>84</v>
          </cell>
          <cell r="AY1359">
            <v>88</v>
          </cell>
          <cell r="AZ1359">
            <v>80</v>
          </cell>
          <cell r="BA1359" t="str">
            <v/>
          </cell>
          <cell r="BB1359">
            <v>0</v>
          </cell>
          <cell r="BC1359">
            <v>86.75</v>
          </cell>
          <cell r="BD1359">
            <v>84.5</v>
          </cell>
          <cell r="BE1359">
            <v>88</v>
          </cell>
          <cell r="BF1359">
            <v>82</v>
          </cell>
          <cell r="BG1359" t="str">
            <v/>
          </cell>
          <cell r="BH1359">
            <v>0</v>
          </cell>
          <cell r="BI1359">
            <v>84.33</v>
          </cell>
          <cell r="BJ1359">
            <v>80</v>
          </cell>
          <cell r="BK1359">
            <v>77.75</v>
          </cell>
          <cell r="BL1359">
            <v>78</v>
          </cell>
          <cell r="BM1359" t="str">
            <v/>
          </cell>
          <cell r="BN1359">
            <v>0</v>
          </cell>
          <cell r="BO1359">
            <v>81.13</v>
          </cell>
          <cell r="BP1359">
            <v>78.25</v>
          </cell>
          <cell r="BQ1359">
            <v>77.75</v>
          </cell>
          <cell r="BR1359">
            <v>85</v>
          </cell>
          <cell r="BS1359" t="str">
            <v/>
          </cell>
          <cell r="BT1359">
            <v>0</v>
          </cell>
          <cell r="BU1359">
            <v>86.5</v>
          </cell>
          <cell r="BV1359">
            <v>84.25</v>
          </cell>
          <cell r="BW1359">
            <v>88.5</v>
          </cell>
          <cell r="BX1359">
            <v>88</v>
          </cell>
          <cell r="BY1359" t="str">
            <v/>
          </cell>
          <cell r="BZ1359">
            <v>0</v>
          </cell>
          <cell r="CA1359">
            <v>86.78</v>
          </cell>
          <cell r="CB1359">
            <v>81.75</v>
          </cell>
          <cell r="CC1359">
            <v>81</v>
          </cell>
          <cell r="CD1359">
            <v>82</v>
          </cell>
          <cell r="CE1359" t="str">
            <v/>
          </cell>
          <cell r="CF1359">
            <v>0</v>
          </cell>
          <cell r="CG1359">
            <v>86.25</v>
          </cell>
          <cell r="CH1359">
            <v>76.25</v>
          </cell>
          <cell r="CI1359">
            <v>78</v>
          </cell>
          <cell r="CJ1359">
            <v>82</v>
          </cell>
          <cell r="CK1359" t="str">
            <v/>
          </cell>
          <cell r="CL1359">
            <v>0</v>
          </cell>
          <cell r="CM1359">
            <v>76.17</v>
          </cell>
          <cell r="CN1359">
            <v>83.5</v>
          </cell>
          <cell r="CO1359">
            <v>80</v>
          </cell>
          <cell r="CP1359">
            <v>78</v>
          </cell>
          <cell r="CQ1359" t="str">
            <v/>
          </cell>
          <cell r="CR1359">
            <v>0</v>
          </cell>
          <cell r="CS1359">
            <v>82.08</v>
          </cell>
          <cell r="CT1359">
            <v>89.75</v>
          </cell>
          <cell r="CU1359">
            <v>86.5</v>
          </cell>
          <cell r="CV1359">
            <v>83</v>
          </cell>
          <cell r="CW1359" t="str">
            <v/>
          </cell>
          <cell r="CX1359">
            <v>0</v>
          </cell>
          <cell r="CY1359">
            <v>82.44</v>
          </cell>
          <cell r="CZ1359">
            <v>83.75</v>
          </cell>
          <cell r="DA1359">
            <v>76.75</v>
          </cell>
          <cell r="DB1359">
            <v>83</v>
          </cell>
          <cell r="DC1359" t="str">
            <v/>
          </cell>
          <cell r="DD1359">
            <v>0</v>
          </cell>
          <cell r="DE1359">
            <v>91</v>
          </cell>
          <cell r="DF1359">
            <v>81</v>
          </cell>
          <cell r="DG1359">
            <v>81.75</v>
          </cell>
          <cell r="DH1359">
            <v>88</v>
          </cell>
          <cell r="DI1359" t="str">
            <v/>
          </cell>
          <cell r="DJ1359">
            <v>0</v>
          </cell>
          <cell r="DK1359">
            <v>0</v>
          </cell>
          <cell r="DL1359">
            <v>0</v>
          </cell>
          <cell r="DM1359">
            <v>0</v>
          </cell>
          <cell r="DN1359">
            <v>85</v>
          </cell>
          <cell r="DO1359" t="str">
            <v/>
          </cell>
          <cell r="DP1359">
            <v>0</v>
          </cell>
          <cell r="DQ1359">
            <v>89</v>
          </cell>
          <cell r="DR1359">
            <v>85.5</v>
          </cell>
          <cell r="DS1359">
            <v>91.5</v>
          </cell>
          <cell r="DT1359">
            <v>82</v>
          </cell>
          <cell r="DU1359" t="str">
            <v/>
          </cell>
          <cell r="DV1359">
            <v>0</v>
          </cell>
          <cell r="DW1359">
            <v>91</v>
          </cell>
          <cell r="DX1359">
            <v>86.75</v>
          </cell>
          <cell r="DY1359">
            <v>79.75</v>
          </cell>
          <cell r="DZ1359">
            <v>85</v>
          </cell>
          <cell r="EA1359" t="str">
            <v/>
          </cell>
          <cell r="EB1359">
            <v>0</v>
          </cell>
          <cell r="EC1359">
            <v>79.78</v>
          </cell>
          <cell r="ED1359">
            <v>78.25</v>
          </cell>
          <cell r="EE1359">
            <v>84.25</v>
          </cell>
          <cell r="EF1359">
            <v>77</v>
          </cell>
          <cell r="EG1359" t="str">
            <v/>
          </cell>
          <cell r="EH1359">
            <v>0</v>
          </cell>
          <cell r="EI1359">
            <v>78.5</v>
          </cell>
          <cell r="EJ1359">
            <v>74.75</v>
          </cell>
          <cell r="EK1359">
            <v>74.5</v>
          </cell>
          <cell r="EL1359">
            <v>76</v>
          </cell>
          <cell r="EM1359" t="str">
            <v/>
          </cell>
          <cell r="EN1359">
            <v>0</v>
          </cell>
          <cell r="EO1359">
            <v>78.5</v>
          </cell>
          <cell r="EP1359">
            <v>74.75</v>
          </cell>
          <cell r="EQ1359">
            <v>74.5</v>
          </cell>
          <cell r="ER1359">
            <v>76</v>
          </cell>
          <cell r="ES1359" t="str">
            <v/>
          </cell>
          <cell r="ET1359">
            <v>0</v>
          </cell>
          <cell r="EU1359">
            <v>78.5</v>
          </cell>
          <cell r="EV1359">
            <v>74.75</v>
          </cell>
          <cell r="EW1359">
            <v>74.5</v>
          </cell>
          <cell r="EX1359">
            <v>76</v>
          </cell>
          <cell r="EY1359" t="str">
            <v/>
          </cell>
          <cell r="EZ1359">
            <v>0</v>
          </cell>
          <cell r="FA1359">
            <v>79.33</v>
          </cell>
          <cell r="FB1359">
            <v>71.25</v>
          </cell>
          <cell r="FC1359">
            <v>79</v>
          </cell>
          <cell r="FD1359">
            <v>72</v>
          </cell>
          <cell r="FE1359" t="str">
            <v/>
          </cell>
          <cell r="FF1359">
            <v>0</v>
          </cell>
          <cell r="FG1359">
            <v>79.33</v>
          </cell>
          <cell r="FH1359">
            <v>71.25</v>
          </cell>
          <cell r="FI1359">
            <v>79</v>
          </cell>
          <cell r="FJ1359">
            <v>72</v>
          </cell>
          <cell r="FK1359" t="str">
            <v/>
          </cell>
          <cell r="FL1359">
            <v>0</v>
          </cell>
          <cell r="FM1359">
            <v>79.33</v>
          </cell>
          <cell r="FN1359">
            <v>71.25</v>
          </cell>
          <cell r="FO1359">
            <v>79</v>
          </cell>
          <cell r="FP1359">
            <v>72</v>
          </cell>
          <cell r="FQ1359" t="str">
            <v/>
          </cell>
          <cell r="FR1359">
            <v>0</v>
          </cell>
          <cell r="FS1359">
            <v>79.33</v>
          </cell>
          <cell r="FT1359">
            <v>71.25</v>
          </cell>
          <cell r="FU1359">
            <v>79</v>
          </cell>
          <cell r="FV1359">
            <v>72</v>
          </cell>
          <cell r="FW1359" t="str">
            <v/>
          </cell>
          <cell r="FX1359">
            <v>0</v>
          </cell>
          <cell r="FY1359">
            <v>79.33</v>
          </cell>
          <cell r="FZ1359">
            <v>71.25</v>
          </cell>
          <cell r="GA1359">
            <v>79</v>
          </cell>
          <cell r="GB1359">
            <v>72</v>
          </cell>
          <cell r="GC1359" t="str">
            <v/>
          </cell>
          <cell r="GD1359">
            <v>0</v>
          </cell>
          <cell r="GE1359">
            <v>79.33</v>
          </cell>
          <cell r="GF1359">
            <v>71.25</v>
          </cell>
          <cell r="GG1359">
            <v>79</v>
          </cell>
          <cell r="GH1359">
            <v>72</v>
          </cell>
          <cell r="GI1359" t="str">
            <v/>
          </cell>
          <cell r="GJ1359">
            <v>0</v>
          </cell>
          <cell r="GK1359">
            <v>79.33</v>
          </cell>
          <cell r="GL1359">
            <v>71.25</v>
          </cell>
          <cell r="GM1359">
            <v>79</v>
          </cell>
          <cell r="GN1359">
            <v>72</v>
          </cell>
          <cell r="GO1359" t="str">
            <v/>
          </cell>
          <cell r="GP1359">
            <v>0</v>
          </cell>
          <cell r="GQ1359">
            <v>79.33</v>
          </cell>
          <cell r="GR1359">
            <v>71.25</v>
          </cell>
          <cell r="GS1359">
            <v>79</v>
          </cell>
          <cell r="GT1359">
            <v>72</v>
          </cell>
          <cell r="GU1359" t="str">
            <v/>
          </cell>
          <cell r="GV1359">
            <v>0</v>
          </cell>
          <cell r="GW1359">
            <v>81.92</v>
          </cell>
          <cell r="GX1359">
            <v>78.75</v>
          </cell>
          <cell r="GY1359">
            <v>70</v>
          </cell>
          <cell r="GZ1359">
            <v>78</v>
          </cell>
          <cell r="HA1359" t="str">
            <v>EKO-L</v>
          </cell>
          <cell r="HB1359">
            <v>0</v>
          </cell>
          <cell r="HC1359">
            <v>83.83</v>
          </cell>
          <cell r="HD1359">
            <v>75.75</v>
          </cell>
          <cell r="HE1359">
            <v>77.5</v>
          </cell>
          <cell r="HF1359">
            <v>79</v>
          </cell>
          <cell r="HH1359">
            <v>0</v>
          </cell>
          <cell r="HM1359" t="str">
            <v/>
          </cell>
          <cell r="HN1359" t="str">
            <v/>
          </cell>
          <cell r="HS1359">
            <v>0</v>
          </cell>
          <cell r="HT1359" t="str">
            <v>PKN</v>
          </cell>
          <cell r="HU1359">
            <v>0</v>
          </cell>
          <cell r="HV1359" t="str">
            <v>IND</v>
          </cell>
          <cell r="HW1359">
            <v>0</v>
          </cell>
          <cell r="HX1359" t="str">
            <v>MAT-W</v>
          </cell>
          <cell r="HY1359">
            <v>0</v>
          </cell>
          <cell r="HZ1359" t="str">
            <v>SEJ-W</v>
          </cell>
          <cell r="IA1359">
            <v>0</v>
          </cell>
          <cell r="IB1359" t="str">
            <v>IGR-W</v>
          </cell>
          <cell r="IC1359">
            <v>0</v>
          </cell>
          <cell r="ID1359" t="str">
            <v>SBO</v>
          </cell>
          <cell r="IE1359">
            <v>0</v>
          </cell>
          <cell r="IF1359" t="str">
            <v>PJO</v>
          </cell>
          <cell r="IG1359">
            <v>0</v>
          </cell>
          <cell r="IH1359" t="str">
            <v>PRA</v>
          </cell>
          <cell r="II1359">
            <v>0</v>
          </cell>
          <cell r="IJ1359" t="str">
            <v>JAW</v>
          </cell>
          <cell r="IK1359">
            <v>0</v>
          </cell>
          <cell r="IL1359" t="str">
            <v>ARB</v>
          </cell>
          <cell r="IM1359">
            <v>0</v>
          </cell>
          <cell r="IN1359" t="str">
            <v>PKM</v>
          </cell>
          <cell r="IO1359">
            <v>0</v>
          </cell>
          <cell r="IP1359" t="str">
            <v>MAT-P</v>
          </cell>
          <cell r="IQ1359">
            <v>0</v>
          </cell>
          <cell r="IR1359" t="str">
            <v>BIO-P</v>
          </cell>
          <cell r="IS1359">
            <v>0</v>
          </cell>
          <cell r="IT1359" t="str">
            <v>FIS-P</v>
          </cell>
          <cell r="IU1359">
            <v>0</v>
          </cell>
          <cell r="IV1359" t="str">
            <v>KIM-P</v>
          </cell>
          <cell r="IW1359">
            <v>0</v>
          </cell>
          <cell r="IX1359" t="str">
            <v>EKO-L</v>
          </cell>
          <cell r="IY1359">
            <v>0</v>
          </cell>
          <cell r="JA1359">
            <v>0</v>
          </cell>
        </row>
        <row r="1360">
          <cell r="AB1360" t="str">
            <v/>
          </cell>
          <cell r="AC1360">
            <v>28</v>
          </cell>
          <cell r="AI1360" t="str">
            <v/>
          </cell>
          <cell r="AJ1360">
            <v>0</v>
          </cell>
          <cell r="AK1360">
            <v>83.25</v>
          </cell>
          <cell r="AL1360">
            <v>84.5</v>
          </cell>
          <cell r="AM1360">
            <v>88</v>
          </cell>
          <cell r="AN1360">
            <v>80</v>
          </cell>
          <cell r="AO1360" t="str">
            <v/>
          </cell>
          <cell r="AP1360">
            <v>0</v>
          </cell>
          <cell r="AQ1360">
            <v>85</v>
          </cell>
          <cell r="AR1360">
            <v>0</v>
          </cell>
          <cell r="AS1360">
            <v>78.5</v>
          </cell>
          <cell r="AT1360">
            <v>81</v>
          </cell>
          <cell r="AU1360" t="str">
            <v/>
          </cell>
          <cell r="AV1360">
            <v>0</v>
          </cell>
          <cell r="AW1360">
            <v>81.83</v>
          </cell>
          <cell r="AX1360">
            <v>84</v>
          </cell>
          <cell r="AY1360">
            <v>88</v>
          </cell>
          <cell r="AZ1360">
            <v>80</v>
          </cell>
          <cell r="BA1360" t="str">
            <v/>
          </cell>
          <cell r="BB1360">
            <v>0</v>
          </cell>
          <cell r="BC1360">
            <v>86.75</v>
          </cell>
          <cell r="BD1360">
            <v>84.5</v>
          </cell>
          <cell r="BE1360">
            <v>88</v>
          </cell>
          <cell r="BF1360">
            <v>82</v>
          </cell>
          <cell r="BG1360" t="str">
            <v/>
          </cell>
          <cell r="BH1360">
            <v>0</v>
          </cell>
          <cell r="BI1360">
            <v>84.33</v>
          </cell>
          <cell r="BJ1360">
            <v>80</v>
          </cell>
          <cell r="BK1360">
            <v>77.75</v>
          </cell>
          <cell r="BL1360">
            <v>78</v>
          </cell>
          <cell r="BM1360" t="str">
            <v/>
          </cell>
          <cell r="BN1360">
            <v>0</v>
          </cell>
          <cell r="BO1360">
            <v>81.13</v>
          </cell>
          <cell r="BP1360">
            <v>78.25</v>
          </cell>
          <cell r="BQ1360">
            <v>77.75</v>
          </cell>
          <cell r="BR1360">
            <v>85</v>
          </cell>
          <cell r="BS1360" t="str">
            <v/>
          </cell>
          <cell r="BT1360">
            <v>0</v>
          </cell>
          <cell r="BU1360">
            <v>86.5</v>
          </cell>
          <cell r="BV1360">
            <v>84.25</v>
          </cell>
          <cell r="BW1360">
            <v>88.5</v>
          </cell>
          <cell r="BX1360">
            <v>88</v>
          </cell>
          <cell r="BY1360" t="str">
            <v/>
          </cell>
          <cell r="BZ1360">
            <v>0</v>
          </cell>
          <cell r="CA1360">
            <v>86.78</v>
          </cell>
          <cell r="CB1360">
            <v>81.75</v>
          </cell>
          <cell r="CC1360">
            <v>81</v>
          </cell>
          <cell r="CD1360">
            <v>82</v>
          </cell>
          <cell r="CE1360" t="str">
            <v/>
          </cell>
          <cell r="CF1360">
            <v>0</v>
          </cell>
          <cell r="CG1360">
            <v>86.25</v>
          </cell>
          <cell r="CH1360">
            <v>76.25</v>
          </cell>
          <cell r="CI1360">
            <v>78</v>
          </cell>
          <cell r="CJ1360">
            <v>82</v>
          </cell>
          <cell r="CK1360" t="str">
            <v/>
          </cell>
          <cell r="CL1360">
            <v>0</v>
          </cell>
          <cell r="CM1360">
            <v>76.17</v>
          </cell>
          <cell r="CN1360">
            <v>83.5</v>
          </cell>
          <cell r="CO1360">
            <v>80</v>
          </cell>
          <cell r="CP1360">
            <v>78</v>
          </cell>
          <cell r="CQ1360" t="str">
            <v/>
          </cell>
          <cell r="CR1360">
            <v>0</v>
          </cell>
          <cell r="CS1360">
            <v>82.08</v>
          </cell>
          <cell r="CT1360">
            <v>89.75</v>
          </cell>
          <cell r="CU1360">
            <v>86.5</v>
          </cell>
          <cell r="CV1360">
            <v>83</v>
          </cell>
          <cell r="CW1360" t="str">
            <v/>
          </cell>
          <cell r="CX1360">
            <v>0</v>
          </cell>
          <cell r="CY1360">
            <v>82.44</v>
          </cell>
          <cell r="CZ1360">
            <v>83.75</v>
          </cell>
          <cell r="DA1360">
            <v>76.75</v>
          </cell>
          <cell r="DB1360">
            <v>83</v>
          </cell>
          <cell r="DC1360" t="str">
            <v/>
          </cell>
          <cell r="DD1360">
            <v>0</v>
          </cell>
          <cell r="DE1360">
            <v>91</v>
          </cell>
          <cell r="DF1360">
            <v>81</v>
          </cell>
          <cell r="DG1360">
            <v>81.75</v>
          </cell>
          <cell r="DH1360">
            <v>88</v>
          </cell>
          <cell r="DI1360" t="str">
            <v/>
          </cell>
          <cell r="DJ1360">
            <v>0</v>
          </cell>
          <cell r="DK1360">
            <v>0</v>
          </cell>
          <cell r="DL1360">
            <v>0</v>
          </cell>
          <cell r="DM1360">
            <v>0</v>
          </cell>
          <cell r="DN1360">
            <v>85</v>
          </cell>
          <cell r="DO1360" t="str">
            <v/>
          </cell>
          <cell r="DP1360">
            <v>0</v>
          </cell>
          <cell r="DQ1360">
            <v>89</v>
          </cell>
          <cell r="DR1360">
            <v>85.5</v>
          </cell>
          <cell r="DS1360">
            <v>91.5</v>
          </cell>
          <cell r="DT1360">
            <v>82</v>
          </cell>
          <cell r="DU1360" t="str">
            <v/>
          </cell>
          <cell r="DV1360">
            <v>0</v>
          </cell>
          <cell r="DW1360">
            <v>91</v>
          </cell>
          <cell r="DX1360">
            <v>86.75</v>
          </cell>
          <cell r="DY1360">
            <v>79.75</v>
          </cell>
          <cell r="DZ1360">
            <v>85</v>
          </cell>
          <cell r="EA1360" t="str">
            <v/>
          </cell>
          <cell r="EB1360">
            <v>0</v>
          </cell>
          <cell r="EC1360">
            <v>79.78</v>
          </cell>
          <cell r="ED1360">
            <v>78.25</v>
          </cell>
          <cell r="EE1360">
            <v>84.25</v>
          </cell>
          <cell r="EF1360">
            <v>77</v>
          </cell>
          <cell r="EG1360" t="str">
            <v/>
          </cell>
          <cell r="EH1360">
            <v>0</v>
          </cell>
          <cell r="EI1360">
            <v>78.5</v>
          </cell>
          <cell r="EJ1360">
            <v>74.75</v>
          </cell>
          <cell r="EK1360">
            <v>74.5</v>
          </cell>
          <cell r="EL1360">
            <v>76</v>
          </cell>
          <cell r="EM1360" t="str">
            <v/>
          </cell>
          <cell r="EN1360">
            <v>0</v>
          </cell>
          <cell r="EO1360">
            <v>78.5</v>
          </cell>
          <cell r="EP1360">
            <v>74.75</v>
          </cell>
          <cell r="EQ1360">
            <v>74.5</v>
          </cell>
          <cell r="ER1360">
            <v>76</v>
          </cell>
          <cell r="ES1360" t="str">
            <v/>
          </cell>
          <cell r="ET1360">
            <v>0</v>
          </cell>
          <cell r="EU1360">
            <v>78.5</v>
          </cell>
          <cell r="EV1360">
            <v>74.75</v>
          </cell>
          <cell r="EW1360">
            <v>74.5</v>
          </cell>
          <cell r="EX1360">
            <v>76</v>
          </cell>
          <cell r="EY1360" t="str">
            <v/>
          </cell>
          <cell r="EZ1360">
            <v>0</v>
          </cell>
          <cell r="FA1360">
            <v>79.33</v>
          </cell>
          <cell r="FB1360">
            <v>71.25</v>
          </cell>
          <cell r="FC1360">
            <v>79</v>
          </cell>
          <cell r="FD1360">
            <v>72</v>
          </cell>
          <cell r="FE1360" t="str">
            <v/>
          </cell>
          <cell r="FF1360">
            <v>0</v>
          </cell>
          <cell r="FG1360">
            <v>79.33</v>
          </cell>
          <cell r="FH1360">
            <v>71.25</v>
          </cell>
          <cell r="FI1360">
            <v>79</v>
          </cell>
          <cell r="FJ1360">
            <v>72</v>
          </cell>
          <cell r="FK1360" t="str">
            <v/>
          </cell>
          <cell r="FL1360">
            <v>0</v>
          </cell>
          <cell r="FM1360">
            <v>79.33</v>
          </cell>
          <cell r="FN1360">
            <v>71.25</v>
          </cell>
          <cell r="FO1360">
            <v>79</v>
          </cell>
          <cell r="FP1360">
            <v>72</v>
          </cell>
          <cell r="FQ1360" t="str">
            <v/>
          </cell>
          <cell r="FR1360">
            <v>0</v>
          </cell>
          <cell r="FS1360">
            <v>79.33</v>
          </cell>
          <cell r="FT1360">
            <v>71.25</v>
          </cell>
          <cell r="FU1360">
            <v>79</v>
          </cell>
          <cell r="FV1360">
            <v>72</v>
          </cell>
          <cell r="FW1360" t="str">
            <v/>
          </cell>
          <cell r="FX1360">
            <v>0</v>
          </cell>
          <cell r="FY1360">
            <v>79.33</v>
          </cell>
          <cell r="FZ1360">
            <v>71.25</v>
          </cell>
          <cell r="GA1360">
            <v>79</v>
          </cell>
          <cell r="GB1360">
            <v>72</v>
          </cell>
          <cell r="GC1360" t="str">
            <v/>
          </cell>
          <cell r="GD1360">
            <v>0</v>
          </cell>
          <cell r="GE1360">
            <v>79.33</v>
          </cell>
          <cell r="GF1360">
            <v>71.25</v>
          </cell>
          <cell r="GG1360">
            <v>79</v>
          </cell>
          <cell r="GH1360">
            <v>72</v>
          </cell>
          <cell r="GI1360" t="str">
            <v/>
          </cell>
          <cell r="GJ1360">
            <v>0</v>
          </cell>
          <cell r="GK1360">
            <v>79.33</v>
          </cell>
          <cell r="GL1360">
            <v>71.25</v>
          </cell>
          <cell r="GM1360">
            <v>79</v>
          </cell>
          <cell r="GN1360">
            <v>72</v>
          </cell>
          <cell r="GO1360" t="str">
            <v/>
          </cell>
          <cell r="GP1360">
            <v>0</v>
          </cell>
          <cell r="GQ1360">
            <v>79.33</v>
          </cell>
          <cell r="GR1360">
            <v>71.25</v>
          </cell>
          <cell r="GS1360">
            <v>79</v>
          </cell>
          <cell r="GT1360">
            <v>72</v>
          </cell>
          <cell r="GU1360" t="str">
            <v/>
          </cell>
          <cell r="GV1360">
            <v>0</v>
          </cell>
          <cell r="GW1360">
            <v>81.92</v>
          </cell>
          <cell r="GX1360">
            <v>78.75</v>
          </cell>
          <cell r="GY1360">
            <v>70</v>
          </cell>
          <cell r="GZ1360">
            <v>78</v>
          </cell>
          <cell r="HA1360" t="str">
            <v>EKO-L</v>
          </cell>
          <cell r="HB1360">
            <v>0</v>
          </cell>
          <cell r="HC1360">
            <v>83.83</v>
          </cell>
          <cell r="HD1360">
            <v>75.75</v>
          </cell>
          <cell r="HE1360">
            <v>77.5</v>
          </cell>
          <cell r="HF1360">
            <v>79</v>
          </cell>
          <cell r="HH1360">
            <v>0</v>
          </cell>
          <cell r="HM1360" t="str">
            <v/>
          </cell>
          <cell r="HN1360" t="str">
            <v/>
          </cell>
          <cell r="HS1360">
            <v>0</v>
          </cell>
          <cell r="HT1360" t="str">
            <v>PKN</v>
          </cell>
          <cell r="HU1360">
            <v>0</v>
          </cell>
          <cell r="HV1360" t="str">
            <v>IND</v>
          </cell>
          <cell r="HW1360">
            <v>0</v>
          </cell>
          <cell r="HX1360" t="str">
            <v>MAT-W</v>
          </cell>
          <cell r="HY1360">
            <v>0</v>
          </cell>
          <cell r="HZ1360" t="str">
            <v>SEJ-W</v>
          </cell>
          <cell r="IA1360">
            <v>0</v>
          </cell>
          <cell r="IB1360" t="str">
            <v>IGR-W</v>
          </cell>
          <cell r="IC1360">
            <v>0</v>
          </cell>
          <cell r="ID1360" t="str">
            <v>SBO</v>
          </cell>
          <cell r="IE1360">
            <v>0</v>
          </cell>
          <cell r="IF1360" t="str">
            <v>PJO</v>
          </cell>
          <cell r="IG1360">
            <v>0</v>
          </cell>
          <cell r="IH1360" t="str">
            <v>PRA</v>
          </cell>
          <cell r="II1360">
            <v>0</v>
          </cell>
          <cell r="IJ1360" t="str">
            <v>JAW</v>
          </cell>
          <cell r="IK1360">
            <v>0</v>
          </cell>
          <cell r="IL1360" t="str">
            <v>ARB</v>
          </cell>
          <cell r="IM1360">
            <v>0</v>
          </cell>
          <cell r="IN1360" t="str">
            <v>PKM</v>
          </cell>
          <cell r="IO1360">
            <v>0</v>
          </cell>
          <cell r="IP1360" t="str">
            <v>MAT-P</v>
          </cell>
          <cell r="IQ1360">
            <v>0</v>
          </cell>
          <cell r="IR1360" t="str">
            <v>BIO-P</v>
          </cell>
          <cell r="IS1360">
            <v>0</v>
          </cell>
          <cell r="IT1360" t="str">
            <v>FIS-P</v>
          </cell>
          <cell r="IU1360">
            <v>0</v>
          </cell>
          <cell r="IV1360" t="str">
            <v>KIM-P</v>
          </cell>
          <cell r="IW1360">
            <v>0</v>
          </cell>
          <cell r="IX1360" t="str">
            <v>EKO-L</v>
          </cell>
          <cell r="IY1360">
            <v>0</v>
          </cell>
          <cell r="JA1360">
            <v>0</v>
          </cell>
        </row>
        <row r="1361">
          <cell r="AB1361" t="str">
            <v/>
          </cell>
          <cell r="AC1361">
            <v>29</v>
          </cell>
          <cell r="AI1361" t="str">
            <v/>
          </cell>
          <cell r="AJ1361">
            <v>0</v>
          </cell>
          <cell r="AK1361">
            <v>83.25</v>
          </cell>
          <cell r="AL1361">
            <v>84.5</v>
          </cell>
          <cell r="AM1361">
            <v>88</v>
          </cell>
          <cell r="AN1361">
            <v>80</v>
          </cell>
          <cell r="AO1361" t="str">
            <v/>
          </cell>
          <cell r="AP1361">
            <v>0</v>
          </cell>
          <cell r="AQ1361">
            <v>85</v>
          </cell>
          <cell r="AR1361">
            <v>0</v>
          </cell>
          <cell r="AS1361">
            <v>78.5</v>
          </cell>
          <cell r="AT1361">
            <v>81</v>
          </cell>
          <cell r="AU1361" t="str">
            <v/>
          </cell>
          <cell r="AV1361">
            <v>0</v>
          </cell>
          <cell r="AW1361">
            <v>81.83</v>
          </cell>
          <cell r="AX1361">
            <v>84</v>
          </cell>
          <cell r="AY1361">
            <v>88</v>
          </cell>
          <cell r="AZ1361">
            <v>80</v>
          </cell>
          <cell r="BA1361" t="str">
            <v/>
          </cell>
          <cell r="BB1361">
            <v>0</v>
          </cell>
          <cell r="BC1361">
            <v>86.75</v>
          </cell>
          <cell r="BD1361">
            <v>84.5</v>
          </cell>
          <cell r="BE1361">
            <v>88</v>
          </cell>
          <cell r="BF1361">
            <v>82</v>
          </cell>
          <cell r="BG1361" t="str">
            <v/>
          </cell>
          <cell r="BH1361">
            <v>0</v>
          </cell>
          <cell r="BI1361">
            <v>84.33</v>
          </cell>
          <cell r="BJ1361">
            <v>80</v>
          </cell>
          <cell r="BK1361">
            <v>77.75</v>
          </cell>
          <cell r="BL1361">
            <v>78</v>
          </cell>
          <cell r="BM1361" t="str">
            <v/>
          </cell>
          <cell r="BN1361">
            <v>0</v>
          </cell>
          <cell r="BO1361">
            <v>81.13</v>
          </cell>
          <cell r="BP1361">
            <v>78.25</v>
          </cell>
          <cell r="BQ1361">
            <v>77.75</v>
          </cell>
          <cell r="BR1361">
            <v>85</v>
          </cell>
          <cell r="BS1361" t="str">
            <v/>
          </cell>
          <cell r="BT1361">
            <v>0</v>
          </cell>
          <cell r="BU1361">
            <v>86.5</v>
          </cell>
          <cell r="BV1361">
            <v>84.25</v>
          </cell>
          <cell r="BW1361">
            <v>88.5</v>
          </cell>
          <cell r="BX1361">
            <v>88</v>
          </cell>
          <cell r="BY1361" t="str">
            <v/>
          </cell>
          <cell r="BZ1361">
            <v>0</v>
          </cell>
          <cell r="CA1361">
            <v>86.78</v>
          </cell>
          <cell r="CB1361">
            <v>81.75</v>
          </cell>
          <cell r="CC1361">
            <v>81</v>
          </cell>
          <cell r="CD1361">
            <v>82</v>
          </cell>
          <cell r="CE1361" t="str">
            <v/>
          </cell>
          <cell r="CF1361">
            <v>0</v>
          </cell>
          <cell r="CG1361">
            <v>86.25</v>
          </cell>
          <cell r="CH1361">
            <v>76.25</v>
          </cell>
          <cell r="CI1361">
            <v>78</v>
          </cell>
          <cell r="CJ1361">
            <v>82</v>
          </cell>
          <cell r="CK1361" t="str">
            <v/>
          </cell>
          <cell r="CL1361">
            <v>0</v>
          </cell>
          <cell r="CM1361">
            <v>76.17</v>
          </cell>
          <cell r="CN1361">
            <v>83.5</v>
          </cell>
          <cell r="CO1361">
            <v>80</v>
          </cell>
          <cell r="CP1361">
            <v>78</v>
          </cell>
          <cell r="CQ1361" t="str">
            <v/>
          </cell>
          <cell r="CR1361">
            <v>0</v>
          </cell>
          <cell r="CS1361">
            <v>82.08</v>
          </cell>
          <cell r="CT1361">
            <v>89.75</v>
          </cell>
          <cell r="CU1361">
            <v>86.5</v>
          </cell>
          <cell r="CV1361">
            <v>83</v>
          </cell>
          <cell r="CW1361" t="str">
            <v/>
          </cell>
          <cell r="CX1361">
            <v>0</v>
          </cell>
          <cell r="CY1361">
            <v>82.44</v>
          </cell>
          <cell r="CZ1361">
            <v>83.75</v>
          </cell>
          <cell r="DA1361">
            <v>76.75</v>
          </cell>
          <cell r="DB1361">
            <v>83</v>
          </cell>
          <cell r="DC1361" t="str">
            <v/>
          </cell>
          <cell r="DD1361">
            <v>0</v>
          </cell>
          <cell r="DE1361">
            <v>91</v>
          </cell>
          <cell r="DF1361">
            <v>81</v>
          </cell>
          <cell r="DG1361">
            <v>81.75</v>
          </cell>
          <cell r="DH1361">
            <v>88</v>
          </cell>
          <cell r="DI1361" t="str">
            <v/>
          </cell>
          <cell r="DJ1361">
            <v>0</v>
          </cell>
          <cell r="DK1361">
            <v>0</v>
          </cell>
          <cell r="DL1361">
            <v>0</v>
          </cell>
          <cell r="DM1361">
            <v>0</v>
          </cell>
          <cell r="DN1361">
            <v>85</v>
          </cell>
          <cell r="DO1361" t="str">
            <v/>
          </cell>
          <cell r="DP1361">
            <v>0</v>
          </cell>
          <cell r="DQ1361">
            <v>89</v>
          </cell>
          <cell r="DR1361">
            <v>85.5</v>
          </cell>
          <cell r="DS1361">
            <v>91.5</v>
          </cell>
          <cell r="DT1361">
            <v>82</v>
          </cell>
          <cell r="DU1361" t="str">
            <v/>
          </cell>
          <cell r="DV1361">
            <v>0</v>
          </cell>
          <cell r="DW1361">
            <v>91</v>
          </cell>
          <cell r="DX1361">
            <v>86.75</v>
          </cell>
          <cell r="DY1361">
            <v>79.75</v>
          </cell>
          <cell r="DZ1361">
            <v>85</v>
          </cell>
          <cell r="EA1361" t="str">
            <v/>
          </cell>
          <cell r="EB1361">
            <v>0</v>
          </cell>
          <cell r="EC1361">
            <v>79.78</v>
          </cell>
          <cell r="ED1361">
            <v>78.25</v>
          </cell>
          <cell r="EE1361">
            <v>84.25</v>
          </cell>
          <cell r="EF1361">
            <v>77</v>
          </cell>
          <cell r="EG1361" t="str">
            <v/>
          </cell>
          <cell r="EH1361">
            <v>0</v>
          </cell>
          <cell r="EI1361">
            <v>78.5</v>
          </cell>
          <cell r="EJ1361">
            <v>74.75</v>
          </cell>
          <cell r="EK1361">
            <v>74.5</v>
          </cell>
          <cell r="EL1361">
            <v>76</v>
          </cell>
          <cell r="EM1361" t="str">
            <v/>
          </cell>
          <cell r="EN1361">
            <v>0</v>
          </cell>
          <cell r="EO1361">
            <v>78.5</v>
          </cell>
          <cell r="EP1361">
            <v>74.75</v>
          </cell>
          <cell r="EQ1361">
            <v>74.5</v>
          </cell>
          <cell r="ER1361">
            <v>76</v>
          </cell>
          <cell r="ES1361" t="str">
            <v/>
          </cell>
          <cell r="ET1361">
            <v>0</v>
          </cell>
          <cell r="EU1361">
            <v>78.5</v>
          </cell>
          <cell r="EV1361">
            <v>74.75</v>
          </cell>
          <cell r="EW1361">
            <v>74.5</v>
          </cell>
          <cell r="EX1361">
            <v>76</v>
          </cell>
          <cell r="EY1361" t="str">
            <v/>
          </cell>
          <cell r="EZ1361">
            <v>0</v>
          </cell>
          <cell r="FA1361">
            <v>79.33</v>
          </cell>
          <cell r="FB1361">
            <v>71.25</v>
          </cell>
          <cell r="FC1361">
            <v>79</v>
          </cell>
          <cell r="FD1361">
            <v>72</v>
          </cell>
          <cell r="FE1361" t="str">
            <v/>
          </cell>
          <cell r="FF1361">
            <v>0</v>
          </cell>
          <cell r="FG1361">
            <v>79.33</v>
          </cell>
          <cell r="FH1361">
            <v>71.25</v>
          </cell>
          <cell r="FI1361">
            <v>79</v>
          </cell>
          <cell r="FJ1361">
            <v>72</v>
          </cell>
          <cell r="FK1361" t="str">
            <v/>
          </cell>
          <cell r="FL1361">
            <v>0</v>
          </cell>
          <cell r="FM1361">
            <v>79.33</v>
          </cell>
          <cell r="FN1361">
            <v>71.25</v>
          </cell>
          <cell r="FO1361">
            <v>79</v>
          </cell>
          <cell r="FP1361">
            <v>72</v>
          </cell>
          <cell r="FQ1361" t="str">
            <v/>
          </cell>
          <cell r="FR1361">
            <v>0</v>
          </cell>
          <cell r="FS1361">
            <v>79.33</v>
          </cell>
          <cell r="FT1361">
            <v>71.25</v>
          </cell>
          <cell r="FU1361">
            <v>79</v>
          </cell>
          <cell r="FV1361">
            <v>72</v>
          </cell>
          <cell r="FW1361" t="str">
            <v/>
          </cell>
          <cell r="FX1361">
            <v>0</v>
          </cell>
          <cell r="FY1361">
            <v>79.33</v>
          </cell>
          <cell r="FZ1361">
            <v>71.25</v>
          </cell>
          <cell r="GA1361">
            <v>79</v>
          </cell>
          <cell r="GB1361">
            <v>72</v>
          </cell>
          <cell r="GC1361" t="str">
            <v/>
          </cell>
          <cell r="GD1361">
            <v>0</v>
          </cell>
          <cell r="GE1361">
            <v>79.33</v>
          </cell>
          <cell r="GF1361">
            <v>71.25</v>
          </cell>
          <cell r="GG1361">
            <v>79</v>
          </cell>
          <cell r="GH1361">
            <v>72</v>
          </cell>
          <cell r="GI1361" t="str">
            <v/>
          </cell>
          <cell r="GJ1361">
            <v>0</v>
          </cell>
          <cell r="GK1361">
            <v>79.33</v>
          </cell>
          <cell r="GL1361">
            <v>71.25</v>
          </cell>
          <cell r="GM1361">
            <v>79</v>
          </cell>
          <cell r="GN1361">
            <v>72</v>
          </cell>
          <cell r="GO1361" t="str">
            <v/>
          </cell>
          <cell r="GP1361">
            <v>0</v>
          </cell>
          <cell r="GQ1361">
            <v>79.33</v>
          </cell>
          <cell r="GR1361">
            <v>71.25</v>
          </cell>
          <cell r="GS1361">
            <v>79</v>
          </cell>
          <cell r="GT1361">
            <v>72</v>
          </cell>
          <cell r="GU1361" t="str">
            <v/>
          </cell>
          <cell r="GV1361">
            <v>0</v>
          </cell>
          <cell r="GW1361">
            <v>81.92</v>
          </cell>
          <cell r="GX1361">
            <v>78.75</v>
          </cell>
          <cell r="GY1361">
            <v>70</v>
          </cell>
          <cell r="GZ1361">
            <v>78</v>
          </cell>
          <cell r="HA1361" t="str">
            <v>EKO-L</v>
          </cell>
          <cell r="HB1361">
            <v>0</v>
          </cell>
          <cell r="HC1361">
            <v>83.83</v>
          </cell>
          <cell r="HD1361">
            <v>75.75</v>
          </cell>
          <cell r="HE1361">
            <v>77.5</v>
          </cell>
          <cell r="HF1361">
            <v>79</v>
          </cell>
          <cell r="HH1361">
            <v>0</v>
          </cell>
          <cell r="HM1361" t="str">
            <v/>
          </cell>
          <cell r="HN1361" t="str">
            <v/>
          </cell>
          <cell r="HS1361">
            <v>0</v>
          </cell>
          <cell r="HT1361" t="str">
            <v>PKN</v>
          </cell>
          <cell r="HU1361">
            <v>0</v>
          </cell>
          <cell r="HV1361" t="str">
            <v>IND</v>
          </cell>
          <cell r="HW1361">
            <v>0</v>
          </cell>
          <cell r="HX1361" t="str">
            <v>MAT-W</v>
          </cell>
          <cell r="HY1361">
            <v>0</v>
          </cell>
          <cell r="HZ1361" t="str">
            <v>SEJ-W</v>
          </cell>
          <cell r="IA1361">
            <v>0</v>
          </cell>
          <cell r="IB1361" t="str">
            <v>IGR-W</v>
          </cell>
          <cell r="IC1361">
            <v>0</v>
          </cell>
          <cell r="ID1361" t="str">
            <v>SBO</v>
          </cell>
          <cell r="IE1361">
            <v>0</v>
          </cell>
          <cell r="IF1361" t="str">
            <v>PJO</v>
          </cell>
          <cell r="IG1361">
            <v>0</v>
          </cell>
          <cell r="IH1361" t="str">
            <v>PRA</v>
          </cell>
          <cell r="II1361">
            <v>0</v>
          </cell>
          <cell r="IJ1361" t="str">
            <v>JAW</v>
          </cell>
          <cell r="IK1361">
            <v>0</v>
          </cell>
          <cell r="IL1361" t="str">
            <v>ARB</v>
          </cell>
          <cell r="IM1361">
            <v>0</v>
          </cell>
          <cell r="IN1361" t="str">
            <v>PKM</v>
          </cell>
          <cell r="IO1361">
            <v>0</v>
          </cell>
          <cell r="IP1361" t="str">
            <v>MAT-P</v>
          </cell>
          <cell r="IQ1361">
            <v>0</v>
          </cell>
          <cell r="IR1361" t="str">
            <v>BIO-P</v>
          </cell>
          <cell r="IS1361">
            <v>0</v>
          </cell>
          <cell r="IT1361" t="str">
            <v>FIS-P</v>
          </cell>
          <cell r="IU1361">
            <v>0</v>
          </cell>
          <cell r="IV1361" t="str">
            <v>KIM-P</v>
          </cell>
          <cell r="IW1361">
            <v>0</v>
          </cell>
          <cell r="IX1361" t="str">
            <v>EKO-L</v>
          </cell>
          <cell r="IY1361">
            <v>0</v>
          </cell>
          <cell r="JA1361">
            <v>0</v>
          </cell>
        </row>
        <row r="1362">
          <cell r="AB1362" t="str">
            <v/>
          </cell>
          <cell r="AC1362">
            <v>30</v>
          </cell>
          <cell r="AI1362" t="str">
            <v/>
          </cell>
          <cell r="AJ1362">
            <v>0</v>
          </cell>
          <cell r="AK1362">
            <v>83.25</v>
          </cell>
          <cell r="AL1362">
            <v>84.5</v>
          </cell>
          <cell r="AM1362">
            <v>88</v>
          </cell>
          <cell r="AN1362">
            <v>80</v>
          </cell>
          <cell r="AO1362" t="str">
            <v/>
          </cell>
          <cell r="AP1362">
            <v>0</v>
          </cell>
          <cell r="AQ1362">
            <v>85</v>
          </cell>
          <cell r="AR1362">
            <v>0</v>
          </cell>
          <cell r="AS1362">
            <v>78.5</v>
          </cell>
          <cell r="AT1362">
            <v>81</v>
          </cell>
          <cell r="AU1362" t="str">
            <v/>
          </cell>
          <cell r="AV1362">
            <v>0</v>
          </cell>
          <cell r="AW1362">
            <v>81.83</v>
          </cell>
          <cell r="AX1362">
            <v>84</v>
          </cell>
          <cell r="AY1362">
            <v>88</v>
          </cell>
          <cell r="AZ1362">
            <v>80</v>
          </cell>
          <cell r="BA1362" t="str">
            <v/>
          </cell>
          <cell r="BB1362">
            <v>0</v>
          </cell>
          <cell r="BC1362">
            <v>86.75</v>
          </cell>
          <cell r="BD1362">
            <v>84.5</v>
          </cell>
          <cell r="BE1362">
            <v>88</v>
          </cell>
          <cell r="BF1362">
            <v>82</v>
          </cell>
          <cell r="BG1362" t="str">
            <v/>
          </cell>
          <cell r="BH1362">
            <v>0</v>
          </cell>
          <cell r="BI1362">
            <v>84.33</v>
          </cell>
          <cell r="BJ1362">
            <v>80</v>
          </cell>
          <cell r="BK1362">
            <v>77.75</v>
          </cell>
          <cell r="BL1362">
            <v>78</v>
          </cell>
          <cell r="BM1362" t="str">
            <v/>
          </cell>
          <cell r="BN1362">
            <v>0</v>
          </cell>
          <cell r="BO1362">
            <v>81.13</v>
          </cell>
          <cell r="BP1362">
            <v>78.25</v>
          </cell>
          <cell r="BQ1362">
            <v>77.75</v>
          </cell>
          <cell r="BR1362">
            <v>85</v>
          </cell>
          <cell r="BS1362" t="str">
            <v/>
          </cell>
          <cell r="BT1362">
            <v>0</v>
          </cell>
          <cell r="BU1362">
            <v>86.5</v>
          </cell>
          <cell r="BV1362">
            <v>84.25</v>
          </cell>
          <cell r="BW1362">
            <v>88.5</v>
          </cell>
          <cell r="BX1362">
            <v>88</v>
          </cell>
          <cell r="BY1362" t="str">
            <v/>
          </cell>
          <cell r="BZ1362">
            <v>0</v>
          </cell>
          <cell r="CA1362">
            <v>86.78</v>
          </cell>
          <cell r="CB1362">
            <v>81.75</v>
          </cell>
          <cell r="CC1362">
            <v>81</v>
          </cell>
          <cell r="CD1362">
            <v>82</v>
          </cell>
          <cell r="CE1362" t="str">
            <v/>
          </cell>
          <cell r="CF1362">
            <v>0</v>
          </cell>
          <cell r="CG1362">
            <v>86.25</v>
          </cell>
          <cell r="CH1362">
            <v>76.25</v>
          </cell>
          <cell r="CI1362">
            <v>78</v>
          </cell>
          <cell r="CJ1362">
            <v>82</v>
          </cell>
          <cell r="CK1362" t="str">
            <v/>
          </cell>
          <cell r="CL1362">
            <v>0</v>
          </cell>
          <cell r="CM1362">
            <v>76.17</v>
          </cell>
          <cell r="CN1362">
            <v>83.5</v>
          </cell>
          <cell r="CO1362">
            <v>80</v>
          </cell>
          <cell r="CP1362">
            <v>78</v>
          </cell>
          <cell r="CQ1362" t="str">
            <v/>
          </cell>
          <cell r="CR1362">
            <v>0</v>
          </cell>
          <cell r="CS1362">
            <v>82.08</v>
          </cell>
          <cell r="CT1362">
            <v>89.75</v>
          </cell>
          <cell r="CU1362">
            <v>86.5</v>
          </cell>
          <cell r="CV1362">
            <v>83</v>
          </cell>
          <cell r="CW1362" t="str">
            <v/>
          </cell>
          <cell r="CX1362">
            <v>0</v>
          </cell>
          <cell r="CY1362">
            <v>82.44</v>
          </cell>
          <cell r="CZ1362">
            <v>83.75</v>
          </cell>
          <cell r="DA1362">
            <v>76.75</v>
          </cell>
          <cell r="DB1362">
            <v>83</v>
          </cell>
          <cell r="DC1362" t="str">
            <v/>
          </cell>
          <cell r="DD1362">
            <v>0</v>
          </cell>
          <cell r="DE1362">
            <v>91</v>
          </cell>
          <cell r="DF1362">
            <v>81</v>
          </cell>
          <cell r="DG1362">
            <v>81.75</v>
          </cell>
          <cell r="DH1362">
            <v>88</v>
          </cell>
          <cell r="DI1362" t="str">
            <v/>
          </cell>
          <cell r="DJ1362">
            <v>0</v>
          </cell>
          <cell r="DK1362">
            <v>0</v>
          </cell>
          <cell r="DL1362">
            <v>0</v>
          </cell>
          <cell r="DM1362">
            <v>0</v>
          </cell>
          <cell r="DN1362">
            <v>85</v>
          </cell>
          <cell r="DO1362" t="str">
            <v/>
          </cell>
          <cell r="DP1362">
            <v>0</v>
          </cell>
          <cell r="DQ1362">
            <v>89</v>
          </cell>
          <cell r="DR1362">
            <v>85.5</v>
          </cell>
          <cell r="DS1362">
            <v>91.5</v>
          </cell>
          <cell r="DT1362">
            <v>82</v>
          </cell>
          <cell r="DU1362" t="str">
            <v/>
          </cell>
          <cell r="DV1362">
            <v>0</v>
          </cell>
          <cell r="DW1362">
            <v>91</v>
          </cell>
          <cell r="DX1362">
            <v>86.75</v>
          </cell>
          <cell r="DY1362">
            <v>79.75</v>
          </cell>
          <cell r="DZ1362">
            <v>85</v>
          </cell>
          <cell r="EA1362" t="str">
            <v/>
          </cell>
          <cell r="EB1362">
            <v>0</v>
          </cell>
          <cell r="EC1362">
            <v>79.78</v>
          </cell>
          <cell r="ED1362">
            <v>78.25</v>
          </cell>
          <cell r="EE1362">
            <v>84.25</v>
          </cell>
          <cell r="EF1362">
            <v>77</v>
          </cell>
          <cell r="EG1362" t="str">
            <v/>
          </cell>
          <cell r="EH1362">
            <v>0</v>
          </cell>
          <cell r="EI1362">
            <v>78.5</v>
          </cell>
          <cell r="EJ1362">
            <v>74.75</v>
          </cell>
          <cell r="EK1362">
            <v>74.5</v>
          </cell>
          <cell r="EL1362">
            <v>76</v>
          </cell>
          <cell r="EM1362" t="str">
            <v/>
          </cell>
          <cell r="EN1362">
            <v>0</v>
          </cell>
          <cell r="EO1362">
            <v>78.5</v>
          </cell>
          <cell r="EP1362">
            <v>74.75</v>
          </cell>
          <cell r="EQ1362">
            <v>74.5</v>
          </cell>
          <cell r="ER1362">
            <v>76</v>
          </cell>
          <cell r="ES1362" t="str">
            <v/>
          </cell>
          <cell r="ET1362">
            <v>0</v>
          </cell>
          <cell r="EU1362">
            <v>78.5</v>
          </cell>
          <cell r="EV1362">
            <v>74.75</v>
          </cell>
          <cell r="EW1362">
            <v>74.5</v>
          </cell>
          <cell r="EX1362">
            <v>76</v>
          </cell>
          <cell r="EY1362" t="str">
            <v/>
          </cell>
          <cell r="EZ1362">
            <v>0</v>
          </cell>
          <cell r="FA1362">
            <v>79.33</v>
          </cell>
          <cell r="FB1362">
            <v>71.25</v>
          </cell>
          <cell r="FC1362">
            <v>79</v>
          </cell>
          <cell r="FD1362">
            <v>72</v>
          </cell>
          <cell r="FE1362" t="str">
            <v/>
          </cell>
          <cell r="FF1362">
            <v>0</v>
          </cell>
          <cell r="FG1362">
            <v>79.33</v>
          </cell>
          <cell r="FH1362">
            <v>71.25</v>
          </cell>
          <cell r="FI1362">
            <v>79</v>
          </cell>
          <cell r="FJ1362">
            <v>72</v>
          </cell>
          <cell r="FK1362" t="str">
            <v/>
          </cell>
          <cell r="FL1362">
            <v>0</v>
          </cell>
          <cell r="FM1362">
            <v>79.33</v>
          </cell>
          <cell r="FN1362">
            <v>71.25</v>
          </cell>
          <cell r="FO1362">
            <v>79</v>
          </cell>
          <cell r="FP1362">
            <v>72</v>
          </cell>
          <cell r="FQ1362" t="str">
            <v/>
          </cell>
          <cell r="FR1362">
            <v>0</v>
          </cell>
          <cell r="FS1362">
            <v>79.33</v>
          </cell>
          <cell r="FT1362">
            <v>71.25</v>
          </cell>
          <cell r="FU1362">
            <v>79</v>
          </cell>
          <cell r="FV1362">
            <v>72</v>
          </cell>
          <cell r="FW1362" t="str">
            <v/>
          </cell>
          <cell r="FX1362">
            <v>0</v>
          </cell>
          <cell r="FY1362">
            <v>79.33</v>
          </cell>
          <cell r="FZ1362">
            <v>71.25</v>
          </cell>
          <cell r="GA1362">
            <v>79</v>
          </cell>
          <cell r="GB1362">
            <v>72</v>
          </cell>
          <cell r="GC1362" t="str">
            <v/>
          </cell>
          <cell r="GD1362">
            <v>0</v>
          </cell>
          <cell r="GE1362">
            <v>79.33</v>
          </cell>
          <cell r="GF1362">
            <v>71.25</v>
          </cell>
          <cell r="GG1362">
            <v>79</v>
          </cell>
          <cell r="GH1362">
            <v>72</v>
          </cell>
          <cell r="GI1362" t="str">
            <v/>
          </cell>
          <cell r="GJ1362">
            <v>0</v>
          </cell>
          <cell r="GK1362">
            <v>79.33</v>
          </cell>
          <cell r="GL1362">
            <v>71.25</v>
          </cell>
          <cell r="GM1362">
            <v>79</v>
          </cell>
          <cell r="GN1362">
            <v>72</v>
          </cell>
          <cell r="GO1362" t="str">
            <v/>
          </cell>
          <cell r="GP1362">
            <v>0</v>
          </cell>
          <cell r="GQ1362">
            <v>79.33</v>
          </cell>
          <cell r="GR1362">
            <v>71.25</v>
          </cell>
          <cell r="GS1362">
            <v>79</v>
          </cell>
          <cell r="GT1362">
            <v>72</v>
          </cell>
          <cell r="GU1362" t="str">
            <v/>
          </cell>
          <cell r="GV1362">
            <v>0</v>
          </cell>
          <cell r="GW1362">
            <v>81.92</v>
          </cell>
          <cell r="GX1362">
            <v>78.75</v>
          </cell>
          <cell r="GY1362">
            <v>70</v>
          </cell>
          <cell r="GZ1362">
            <v>78</v>
          </cell>
          <cell r="HA1362" t="str">
            <v>EKO-L</v>
          </cell>
          <cell r="HB1362">
            <v>0</v>
          </cell>
          <cell r="HC1362">
            <v>83.83</v>
          </cell>
          <cell r="HD1362">
            <v>75.75</v>
          </cell>
          <cell r="HE1362">
            <v>77.5</v>
          </cell>
          <cell r="HF1362">
            <v>79</v>
          </cell>
          <cell r="HH1362">
            <v>0</v>
          </cell>
          <cell r="HM1362" t="str">
            <v/>
          </cell>
          <cell r="HN1362" t="str">
            <v/>
          </cell>
          <cell r="HS1362">
            <v>0</v>
          </cell>
          <cell r="HT1362" t="str">
            <v>PKN</v>
          </cell>
          <cell r="HU1362">
            <v>0</v>
          </cell>
          <cell r="HV1362" t="str">
            <v>IND</v>
          </cell>
          <cell r="HW1362">
            <v>0</v>
          </cell>
          <cell r="HX1362" t="str">
            <v>MAT-W</v>
          </cell>
          <cell r="HY1362">
            <v>0</v>
          </cell>
          <cell r="HZ1362" t="str">
            <v>SEJ-W</v>
          </cell>
          <cell r="IA1362">
            <v>0</v>
          </cell>
          <cell r="IB1362" t="str">
            <v>IGR-W</v>
          </cell>
          <cell r="IC1362">
            <v>0</v>
          </cell>
          <cell r="ID1362" t="str">
            <v>SBO</v>
          </cell>
          <cell r="IE1362">
            <v>0</v>
          </cell>
          <cell r="IF1362" t="str">
            <v>PJO</v>
          </cell>
          <cell r="IG1362">
            <v>0</v>
          </cell>
          <cell r="IH1362" t="str">
            <v>PRA</v>
          </cell>
          <cell r="II1362">
            <v>0</v>
          </cell>
          <cell r="IJ1362" t="str">
            <v>JAW</v>
          </cell>
          <cell r="IK1362">
            <v>0</v>
          </cell>
          <cell r="IL1362" t="str">
            <v>ARB</v>
          </cell>
          <cell r="IM1362">
            <v>0</v>
          </cell>
          <cell r="IN1362" t="str">
            <v>PKM</v>
          </cell>
          <cell r="IO1362">
            <v>0</v>
          </cell>
          <cell r="IP1362" t="str">
            <v>MAT-P</v>
          </cell>
          <cell r="IQ1362">
            <v>0</v>
          </cell>
          <cell r="IR1362" t="str">
            <v>BIO-P</v>
          </cell>
          <cell r="IS1362">
            <v>0</v>
          </cell>
          <cell r="IT1362" t="str">
            <v>FIS-P</v>
          </cell>
          <cell r="IU1362">
            <v>0</v>
          </cell>
          <cell r="IV1362" t="str">
            <v>KIM-P</v>
          </cell>
          <cell r="IW1362">
            <v>0</v>
          </cell>
          <cell r="IX1362" t="str">
            <v>EKO-L</v>
          </cell>
          <cell r="IY1362">
            <v>0</v>
          </cell>
          <cell r="JA1362">
            <v>0</v>
          </cell>
        </row>
        <row r="1363">
          <cell r="AB1363" t="str">
            <v/>
          </cell>
          <cell r="AC1363">
            <v>31</v>
          </cell>
          <cell r="AI1363" t="str">
            <v/>
          </cell>
          <cell r="AJ1363">
            <v>0</v>
          </cell>
          <cell r="AK1363">
            <v>83.25</v>
          </cell>
          <cell r="AL1363">
            <v>84.5</v>
          </cell>
          <cell r="AM1363">
            <v>88</v>
          </cell>
          <cell r="AN1363">
            <v>80</v>
          </cell>
          <cell r="AO1363" t="str">
            <v/>
          </cell>
          <cell r="AP1363">
            <v>0</v>
          </cell>
          <cell r="AQ1363">
            <v>85</v>
          </cell>
          <cell r="AR1363">
            <v>0</v>
          </cell>
          <cell r="AS1363">
            <v>78.5</v>
          </cell>
          <cell r="AT1363">
            <v>81</v>
          </cell>
          <cell r="AU1363" t="str">
            <v/>
          </cell>
          <cell r="AV1363">
            <v>0</v>
          </cell>
          <cell r="AW1363">
            <v>81.83</v>
          </cell>
          <cell r="AX1363">
            <v>84</v>
          </cell>
          <cell r="AY1363">
            <v>88</v>
          </cell>
          <cell r="AZ1363">
            <v>80</v>
          </cell>
          <cell r="BA1363" t="str">
            <v/>
          </cell>
          <cell r="BB1363">
            <v>0</v>
          </cell>
          <cell r="BC1363">
            <v>86.75</v>
          </cell>
          <cell r="BD1363">
            <v>84.5</v>
          </cell>
          <cell r="BE1363">
            <v>88</v>
          </cell>
          <cell r="BF1363">
            <v>82</v>
          </cell>
          <cell r="BG1363" t="str">
            <v/>
          </cell>
          <cell r="BH1363">
            <v>0</v>
          </cell>
          <cell r="BI1363">
            <v>84.33</v>
          </cell>
          <cell r="BJ1363">
            <v>80</v>
          </cell>
          <cell r="BK1363">
            <v>77.75</v>
          </cell>
          <cell r="BL1363">
            <v>78</v>
          </cell>
          <cell r="BM1363" t="str">
            <v/>
          </cell>
          <cell r="BN1363">
            <v>0</v>
          </cell>
          <cell r="BO1363">
            <v>81.13</v>
          </cell>
          <cell r="BP1363">
            <v>78.25</v>
          </cell>
          <cell r="BQ1363">
            <v>77.75</v>
          </cell>
          <cell r="BR1363">
            <v>85</v>
          </cell>
          <cell r="BS1363" t="str">
            <v/>
          </cell>
          <cell r="BT1363">
            <v>0</v>
          </cell>
          <cell r="BU1363">
            <v>86.5</v>
          </cell>
          <cell r="BV1363">
            <v>84.25</v>
          </cell>
          <cell r="BW1363">
            <v>88.5</v>
          </cell>
          <cell r="BX1363">
            <v>88</v>
          </cell>
          <cell r="BY1363" t="str">
            <v/>
          </cell>
          <cell r="BZ1363">
            <v>0</v>
          </cell>
          <cell r="CA1363">
            <v>86.78</v>
          </cell>
          <cell r="CB1363">
            <v>81.75</v>
          </cell>
          <cell r="CC1363">
            <v>81</v>
          </cell>
          <cell r="CD1363">
            <v>82</v>
          </cell>
          <cell r="CE1363" t="str">
            <v/>
          </cell>
          <cell r="CF1363">
            <v>0</v>
          </cell>
          <cell r="CG1363">
            <v>86.25</v>
          </cell>
          <cell r="CH1363">
            <v>76.25</v>
          </cell>
          <cell r="CI1363">
            <v>78</v>
          </cell>
          <cell r="CJ1363">
            <v>82</v>
          </cell>
          <cell r="CK1363" t="str">
            <v/>
          </cell>
          <cell r="CL1363">
            <v>0</v>
          </cell>
          <cell r="CM1363">
            <v>76.17</v>
          </cell>
          <cell r="CN1363">
            <v>83.5</v>
          </cell>
          <cell r="CO1363">
            <v>80</v>
          </cell>
          <cell r="CP1363">
            <v>78</v>
          </cell>
          <cell r="CQ1363" t="str">
            <v/>
          </cell>
          <cell r="CR1363">
            <v>0</v>
          </cell>
          <cell r="CS1363">
            <v>82.08</v>
          </cell>
          <cell r="CT1363">
            <v>89.75</v>
          </cell>
          <cell r="CU1363">
            <v>86.5</v>
          </cell>
          <cell r="CV1363">
            <v>83</v>
          </cell>
          <cell r="CW1363" t="str">
            <v/>
          </cell>
          <cell r="CX1363">
            <v>0</v>
          </cell>
          <cell r="CY1363">
            <v>82.44</v>
          </cell>
          <cell r="CZ1363">
            <v>83.75</v>
          </cell>
          <cell r="DA1363">
            <v>76.75</v>
          </cell>
          <cell r="DB1363">
            <v>83</v>
          </cell>
          <cell r="DC1363" t="str">
            <v/>
          </cell>
          <cell r="DD1363">
            <v>0</v>
          </cell>
          <cell r="DE1363">
            <v>91</v>
          </cell>
          <cell r="DF1363">
            <v>81</v>
          </cell>
          <cell r="DG1363">
            <v>81.75</v>
          </cell>
          <cell r="DH1363">
            <v>88</v>
          </cell>
          <cell r="DI1363" t="str">
            <v/>
          </cell>
          <cell r="DJ1363">
            <v>0</v>
          </cell>
          <cell r="DK1363">
            <v>0</v>
          </cell>
          <cell r="DL1363">
            <v>0</v>
          </cell>
          <cell r="DM1363">
            <v>0</v>
          </cell>
          <cell r="DN1363">
            <v>85</v>
          </cell>
          <cell r="DO1363" t="str">
            <v/>
          </cell>
          <cell r="DP1363">
            <v>0</v>
          </cell>
          <cell r="DQ1363">
            <v>89</v>
          </cell>
          <cell r="DR1363">
            <v>85.5</v>
          </cell>
          <cell r="DS1363">
            <v>91.5</v>
          </cell>
          <cell r="DT1363">
            <v>82</v>
          </cell>
          <cell r="DU1363" t="str">
            <v/>
          </cell>
          <cell r="DV1363">
            <v>0</v>
          </cell>
          <cell r="DW1363">
            <v>91</v>
          </cell>
          <cell r="DX1363">
            <v>86.75</v>
          </cell>
          <cell r="DY1363">
            <v>79.75</v>
          </cell>
          <cell r="DZ1363">
            <v>85</v>
          </cell>
          <cell r="EA1363" t="str">
            <v/>
          </cell>
          <cell r="EB1363">
            <v>0</v>
          </cell>
          <cell r="EC1363">
            <v>79.78</v>
          </cell>
          <cell r="ED1363">
            <v>78.25</v>
          </cell>
          <cell r="EE1363">
            <v>84.25</v>
          </cell>
          <cell r="EF1363">
            <v>77</v>
          </cell>
          <cell r="EG1363" t="str">
            <v/>
          </cell>
          <cell r="EH1363">
            <v>0</v>
          </cell>
          <cell r="EI1363">
            <v>78.5</v>
          </cell>
          <cell r="EJ1363">
            <v>74.75</v>
          </cell>
          <cell r="EK1363">
            <v>74.5</v>
          </cell>
          <cell r="EL1363">
            <v>76</v>
          </cell>
          <cell r="EM1363" t="str">
            <v/>
          </cell>
          <cell r="EN1363">
            <v>0</v>
          </cell>
          <cell r="EO1363">
            <v>78.5</v>
          </cell>
          <cell r="EP1363">
            <v>74.75</v>
          </cell>
          <cell r="EQ1363">
            <v>74.5</v>
          </cell>
          <cell r="ER1363">
            <v>76</v>
          </cell>
          <cell r="ES1363" t="str">
            <v/>
          </cell>
          <cell r="ET1363">
            <v>0</v>
          </cell>
          <cell r="EU1363">
            <v>78.5</v>
          </cell>
          <cell r="EV1363">
            <v>74.75</v>
          </cell>
          <cell r="EW1363">
            <v>74.5</v>
          </cell>
          <cell r="EX1363">
            <v>76</v>
          </cell>
          <cell r="EY1363" t="str">
            <v/>
          </cell>
          <cell r="EZ1363">
            <v>0</v>
          </cell>
          <cell r="FA1363">
            <v>79.33</v>
          </cell>
          <cell r="FB1363">
            <v>71.25</v>
          </cell>
          <cell r="FC1363">
            <v>79</v>
          </cell>
          <cell r="FD1363">
            <v>72</v>
          </cell>
          <cell r="FE1363" t="str">
            <v/>
          </cell>
          <cell r="FF1363">
            <v>0</v>
          </cell>
          <cell r="FG1363">
            <v>79.33</v>
          </cell>
          <cell r="FH1363">
            <v>71.25</v>
          </cell>
          <cell r="FI1363">
            <v>79</v>
          </cell>
          <cell r="FJ1363">
            <v>72</v>
          </cell>
          <cell r="FK1363" t="str">
            <v/>
          </cell>
          <cell r="FL1363">
            <v>0</v>
          </cell>
          <cell r="FM1363">
            <v>79.33</v>
          </cell>
          <cell r="FN1363">
            <v>71.25</v>
          </cell>
          <cell r="FO1363">
            <v>79</v>
          </cell>
          <cell r="FP1363">
            <v>72</v>
          </cell>
          <cell r="FQ1363" t="str">
            <v/>
          </cell>
          <cell r="FR1363">
            <v>0</v>
          </cell>
          <cell r="FS1363">
            <v>79.33</v>
          </cell>
          <cell r="FT1363">
            <v>71.25</v>
          </cell>
          <cell r="FU1363">
            <v>79</v>
          </cell>
          <cell r="FV1363">
            <v>72</v>
          </cell>
          <cell r="FW1363" t="str">
            <v/>
          </cell>
          <cell r="FX1363">
            <v>0</v>
          </cell>
          <cell r="FY1363">
            <v>79.33</v>
          </cell>
          <cell r="FZ1363">
            <v>71.25</v>
          </cell>
          <cell r="GA1363">
            <v>79</v>
          </cell>
          <cell r="GB1363">
            <v>72</v>
          </cell>
          <cell r="GC1363" t="str">
            <v/>
          </cell>
          <cell r="GD1363">
            <v>0</v>
          </cell>
          <cell r="GE1363">
            <v>79.33</v>
          </cell>
          <cell r="GF1363">
            <v>71.25</v>
          </cell>
          <cell r="GG1363">
            <v>79</v>
          </cell>
          <cell r="GH1363">
            <v>72</v>
          </cell>
          <cell r="GI1363" t="str">
            <v/>
          </cell>
          <cell r="GJ1363">
            <v>0</v>
          </cell>
          <cell r="GK1363">
            <v>79.33</v>
          </cell>
          <cell r="GL1363">
            <v>71.25</v>
          </cell>
          <cell r="GM1363">
            <v>79</v>
          </cell>
          <cell r="GN1363">
            <v>72</v>
          </cell>
          <cell r="GO1363" t="str">
            <v/>
          </cell>
          <cell r="GP1363">
            <v>0</v>
          </cell>
          <cell r="GQ1363">
            <v>79.33</v>
          </cell>
          <cell r="GR1363">
            <v>71.25</v>
          </cell>
          <cell r="GS1363">
            <v>79</v>
          </cell>
          <cell r="GT1363">
            <v>72</v>
          </cell>
          <cell r="GU1363" t="str">
            <v/>
          </cell>
          <cell r="GV1363">
            <v>0</v>
          </cell>
          <cell r="GW1363">
            <v>81.92</v>
          </cell>
          <cell r="GX1363">
            <v>78.75</v>
          </cell>
          <cell r="GY1363">
            <v>70</v>
          </cell>
          <cell r="GZ1363">
            <v>78</v>
          </cell>
          <cell r="HA1363" t="str">
            <v>EKO-L</v>
          </cell>
          <cell r="HB1363">
            <v>0</v>
          </cell>
          <cell r="HC1363">
            <v>83.83</v>
          </cell>
          <cell r="HD1363">
            <v>75.75</v>
          </cell>
          <cell r="HE1363">
            <v>77.5</v>
          </cell>
          <cell r="HF1363">
            <v>79</v>
          </cell>
          <cell r="HH1363">
            <v>0</v>
          </cell>
          <cell r="HM1363" t="str">
            <v/>
          </cell>
          <cell r="HN1363" t="str">
            <v/>
          </cell>
          <cell r="HS1363">
            <v>0</v>
          </cell>
          <cell r="HT1363" t="str">
            <v>PKN</v>
          </cell>
          <cell r="HU1363">
            <v>0</v>
          </cell>
          <cell r="HV1363" t="str">
            <v>IND</v>
          </cell>
          <cell r="HW1363">
            <v>0</v>
          </cell>
          <cell r="HX1363" t="str">
            <v>MAT-W</v>
          </cell>
          <cell r="HY1363">
            <v>0</v>
          </cell>
          <cell r="HZ1363" t="str">
            <v>SEJ-W</v>
          </cell>
          <cell r="IA1363">
            <v>0</v>
          </cell>
          <cell r="IB1363" t="str">
            <v>IGR-W</v>
          </cell>
          <cell r="IC1363">
            <v>0</v>
          </cell>
          <cell r="ID1363" t="str">
            <v>SBO</v>
          </cell>
          <cell r="IE1363">
            <v>0</v>
          </cell>
          <cell r="IF1363" t="str">
            <v>PJO</v>
          </cell>
          <cell r="IG1363">
            <v>0</v>
          </cell>
          <cell r="IH1363" t="str">
            <v>PRA</v>
          </cell>
          <cell r="II1363">
            <v>0</v>
          </cell>
          <cell r="IJ1363" t="str">
            <v>JAW</v>
          </cell>
          <cell r="IK1363">
            <v>0</v>
          </cell>
          <cell r="IL1363" t="str">
            <v>ARB</v>
          </cell>
          <cell r="IM1363">
            <v>0</v>
          </cell>
          <cell r="IN1363" t="str">
            <v>PKM</v>
          </cell>
          <cell r="IO1363">
            <v>0</v>
          </cell>
          <cell r="IP1363" t="str">
            <v>MAT-P</v>
          </cell>
          <cell r="IQ1363">
            <v>0</v>
          </cell>
          <cell r="IR1363" t="str">
            <v>BIO-P</v>
          </cell>
          <cell r="IS1363">
            <v>0</v>
          </cell>
          <cell r="IT1363" t="str">
            <v>FIS-P</v>
          </cell>
          <cell r="IU1363">
            <v>0</v>
          </cell>
          <cell r="IV1363" t="str">
            <v>KIM-P</v>
          </cell>
          <cell r="IW1363">
            <v>0</v>
          </cell>
          <cell r="IX1363" t="str">
            <v>EKO-L</v>
          </cell>
          <cell r="IY1363">
            <v>0</v>
          </cell>
          <cell r="JA1363">
            <v>0</v>
          </cell>
        </row>
        <row r="1364">
          <cell r="AB1364" t="str">
            <v/>
          </cell>
          <cell r="AC1364">
            <v>1</v>
          </cell>
          <cell r="AI1364" t="str">
            <v/>
          </cell>
          <cell r="AJ1364">
            <v>0</v>
          </cell>
          <cell r="AK1364">
            <v>83.25</v>
          </cell>
          <cell r="AL1364">
            <v>84.5</v>
          </cell>
          <cell r="AM1364">
            <v>88</v>
          </cell>
          <cell r="AN1364">
            <v>80</v>
          </cell>
          <cell r="AO1364" t="str">
            <v/>
          </cell>
          <cell r="AP1364">
            <v>0</v>
          </cell>
          <cell r="AQ1364">
            <v>85</v>
          </cell>
          <cell r="AR1364">
            <v>0</v>
          </cell>
          <cell r="AS1364">
            <v>78.5</v>
          </cell>
          <cell r="AT1364">
            <v>81</v>
          </cell>
          <cell r="AU1364" t="str">
            <v/>
          </cell>
          <cell r="AV1364">
            <v>0</v>
          </cell>
          <cell r="AW1364">
            <v>81.83</v>
          </cell>
          <cell r="AX1364">
            <v>84</v>
          </cell>
          <cell r="AY1364">
            <v>88</v>
          </cell>
          <cell r="AZ1364">
            <v>80</v>
          </cell>
          <cell r="BA1364" t="str">
            <v/>
          </cell>
          <cell r="BB1364">
            <v>0</v>
          </cell>
          <cell r="BC1364">
            <v>86.75</v>
          </cell>
          <cell r="BD1364">
            <v>84.5</v>
          </cell>
          <cell r="BE1364">
            <v>88</v>
          </cell>
          <cell r="BF1364">
            <v>82</v>
          </cell>
          <cell r="BG1364" t="str">
            <v/>
          </cell>
          <cell r="BH1364">
            <v>0</v>
          </cell>
          <cell r="BI1364">
            <v>84.33</v>
          </cell>
          <cell r="BJ1364">
            <v>80</v>
          </cell>
          <cell r="BK1364">
            <v>77.75</v>
          </cell>
          <cell r="BL1364">
            <v>78</v>
          </cell>
          <cell r="BM1364" t="str">
            <v/>
          </cell>
          <cell r="BN1364">
            <v>0</v>
          </cell>
          <cell r="BO1364">
            <v>81.13</v>
          </cell>
          <cell r="BP1364">
            <v>78.25</v>
          </cell>
          <cell r="BQ1364">
            <v>77.75</v>
          </cell>
          <cell r="BR1364">
            <v>85</v>
          </cell>
          <cell r="BS1364" t="str">
            <v/>
          </cell>
          <cell r="BT1364">
            <v>0</v>
          </cell>
          <cell r="BU1364">
            <v>86.5</v>
          </cell>
          <cell r="BV1364">
            <v>84.25</v>
          </cell>
          <cell r="BW1364">
            <v>88.5</v>
          </cell>
          <cell r="BX1364">
            <v>88</v>
          </cell>
          <cell r="BY1364" t="str">
            <v/>
          </cell>
          <cell r="BZ1364">
            <v>0</v>
          </cell>
          <cell r="CA1364">
            <v>86.78</v>
          </cell>
          <cell r="CB1364">
            <v>81.75</v>
          </cell>
          <cell r="CC1364">
            <v>81</v>
          </cell>
          <cell r="CD1364">
            <v>82</v>
          </cell>
          <cell r="CE1364" t="str">
            <v/>
          </cell>
          <cell r="CF1364">
            <v>0</v>
          </cell>
          <cell r="CG1364">
            <v>86.25</v>
          </cell>
          <cell r="CH1364">
            <v>76.25</v>
          </cell>
          <cell r="CI1364">
            <v>78</v>
          </cell>
          <cell r="CJ1364">
            <v>82</v>
          </cell>
          <cell r="CK1364" t="str">
            <v/>
          </cell>
          <cell r="CL1364">
            <v>0</v>
          </cell>
          <cell r="CM1364">
            <v>76.17</v>
          </cell>
          <cell r="CN1364">
            <v>83.5</v>
          </cell>
          <cell r="CO1364">
            <v>80</v>
          </cell>
          <cell r="CP1364">
            <v>78</v>
          </cell>
          <cell r="CQ1364" t="str">
            <v/>
          </cell>
          <cell r="CR1364">
            <v>0</v>
          </cell>
          <cell r="CS1364">
            <v>82.08</v>
          </cell>
          <cell r="CT1364">
            <v>89.75</v>
          </cell>
          <cell r="CU1364">
            <v>86.5</v>
          </cell>
          <cell r="CV1364">
            <v>83</v>
          </cell>
          <cell r="CW1364" t="str">
            <v/>
          </cell>
          <cell r="CX1364">
            <v>0</v>
          </cell>
          <cell r="CY1364">
            <v>82.44</v>
          </cell>
          <cell r="CZ1364">
            <v>83.75</v>
          </cell>
          <cell r="DA1364">
            <v>76.75</v>
          </cell>
          <cell r="DB1364">
            <v>83</v>
          </cell>
          <cell r="DC1364" t="str">
            <v/>
          </cell>
          <cell r="DD1364">
            <v>0</v>
          </cell>
          <cell r="DE1364">
            <v>91</v>
          </cell>
          <cell r="DF1364">
            <v>81</v>
          </cell>
          <cell r="DG1364">
            <v>81.75</v>
          </cell>
          <cell r="DH1364">
            <v>88</v>
          </cell>
          <cell r="DI1364" t="str">
            <v/>
          </cell>
          <cell r="DJ1364">
            <v>0</v>
          </cell>
          <cell r="DK1364">
            <v>0</v>
          </cell>
          <cell r="DL1364">
            <v>0</v>
          </cell>
          <cell r="DM1364">
            <v>0</v>
          </cell>
          <cell r="DN1364">
            <v>85</v>
          </cell>
          <cell r="DO1364" t="str">
            <v/>
          </cell>
          <cell r="DP1364">
            <v>0</v>
          </cell>
          <cell r="DQ1364">
            <v>89</v>
          </cell>
          <cell r="DR1364">
            <v>85.5</v>
          </cell>
          <cell r="DS1364">
            <v>91.5</v>
          </cell>
          <cell r="DT1364">
            <v>82</v>
          </cell>
          <cell r="DU1364" t="str">
            <v/>
          </cell>
          <cell r="DV1364">
            <v>0</v>
          </cell>
          <cell r="DW1364">
            <v>91</v>
          </cell>
          <cell r="DX1364">
            <v>86.75</v>
          </cell>
          <cell r="DY1364">
            <v>79.75</v>
          </cell>
          <cell r="DZ1364">
            <v>85</v>
          </cell>
          <cell r="EA1364" t="str">
            <v/>
          </cell>
          <cell r="EB1364">
            <v>0</v>
          </cell>
          <cell r="EC1364">
            <v>79.78</v>
          </cell>
          <cell r="ED1364">
            <v>78.25</v>
          </cell>
          <cell r="EE1364">
            <v>84.25</v>
          </cell>
          <cell r="EF1364">
            <v>77</v>
          </cell>
          <cell r="EG1364" t="str">
            <v/>
          </cell>
          <cell r="EH1364">
            <v>0</v>
          </cell>
          <cell r="EI1364">
            <v>78.5</v>
          </cell>
          <cell r="EJ1364">
            <v>74.75</v>
          </cell>
          <cell r="EK1364">
            <v>74.5</v>
          </cell>
          <cell r="EL1364">
            <v>76</v>
          </cell>
          <cell r="EM1364" t="str">
            <v/>
          </cell>
          <cell r="EN1364">
            <v>0</v>
          </cell>
          <cell r="EO1364">
            <v>78.5</v>
          </cell>
          <cell r="EP1364">
            <v>74.75</v>
          </cell>
          <cell r="EQ1364">
            <v>74.5</v>
          </cell>
          <cell r="ER1364">
            <v>76</v>
          </cell>
          <cell r="ES1364" t="str">
            <v/>
          </cell>
          <cell r="ET1364">
            <v>0</v>
          </cell>
          <cell r="EU1364">
            <v>78.5</v>
          </cell>
          <cell r="EV1364">
            <v>74.75</v>
          </cell>
          <cell r="EW1364">
            <v>74.5</v>
          </cell>
          <cell r="EX1364">
            <v>76</v>
          </cell>
          <cell r="EY1364" t="str">
            <v/>
          </cell>
          <cell r="EZ1364">
            <v>0</v>
          </cell>
          <cell r="FA1364">
            <v>79.33</v>
          </cell>
          <cell r="FB1364">
            <v>71.25</v>
          </cell>
          <cell r="FC1364">
            <v>79</v>
          </cell>
          <cell r="FD1364">
            <v>72</v>
          </cell>
          <cell r="FE1364" t="str">
            <v/>
          </cell>
          <cell r="FF1364">
            <v>0</v>
          </cell>
          <cell r="FG1364">
            <v>79.33</v>
          </cell>
          <cell r="FH1364">
            <v>71.25</v>
          </cell>
          <cell r="FI1364">
            <v>79</v>
          </cell>
          <cell r="FJ1364">
            <v>72</v>
          </cell>
          <cell r="FK1364" t="str">
            <v/>
          </cell>
          <cell r="FL1364">
            <v>0</v>
          </cell>
          <cell r="FM1364">
            <v>79.33</v>
          </cell>
          <cell r="FN1364">
            <v>71.25</v>
          </cell>
          <cell r="FO1364">
            <v>79</v>
          </cell>
          <cell r="FP1364">
            <v>72</v>
          </cell>
          <cell r="FQ1364" t="str">
            <v/>
          </cell>
          <cell r="FR1364">
            <v>0</v>
          </cell>
          <cell r="FS1364">
            <v>79.33</v>
          </cell>
          <cell r="FT1364">
            <v>71.25</v>
          </cell>
          <cell r="FU1364">
            <v>79</v>
          </cell>
          <cell r="FV1364">
            <v>72</v>
          </cell>
          <cell r="FW1364" t="str">
            <v/>
          </cell>
          <cell r="FX1364">
            <v>0</v>
          </cell>
          <cell r="FY1364">
            <v>79.33</v>
          </cell>
          <cell r="FZ1364">
            <v>71.25</v>
          </cell>
          <cell r="GA1364">
            <v>79</v>
          </cell>
          <cell r="GB1364">
            <v>72</v>
          </cell>
          <cell r="GC1364" t="str">
            <v/>
          </cell>
          <cell r="GD1364">
            <v>0</v>
          </cell>
          <cell r="GE1364">
            <v>79.33</v>
          </cell>
          <cell r="GF1364">
            <v>71.25</v>
          </cell>
          <cell r="GG1364">
            <v>79</v>
          </cell>
          <cell r="GH1364">
            <v>72</v>
          </cell>
          <cell r="GI1364" t="str">
            <v/>
          </cell>
          <cell r="GJ1364">
            <v>0</v>
          </cell>
          <cell r="GK1364">
            <v>79.33</v>
          </cell>
          <cell r="GL1364">
            <v>71.25</v>
          </cell>
          <cell r="GM1364">
            <v>79</v>
          </cell>
          <cell r="GN1364">
            <v>72</v>
          </cell>
          <cell r="GO1364" t="str">
            <v/>
          </cell>
          <cell r="GP1364">
            <v>0</v>
          </cell>
          <cell r="GQ1364">
            <v>79.33</v>
          </cell>
          <cell r="GR1364">
            <v>71.25</v>
          </cell>
          <cell r="GS1364">
            <v>79</v>
          </cell>
          <cell r="GT1364">
            <v>72</v>
          </cell>
          <cell r="GU1364" t="str">
            <v/>
          </cell>
          <cell r="GV1364">
            <v>0</v>
          </cell>
          <cell r="GW1364">
            <v>81.92</v>
          </cell>
          <cell r="GX1364">
            <v>78.75</v>
          </cell>
          <cell r="GY1364">
            <v>70</v>
          </cell>
          <cell r="GZ1364">
            <v>78</v>
          </cell>
          <cell r="HA1364" t="str">
            <v>EKO-L</v>
          </cell>
          <cell r="HB1364">
            <v>0</v>
          </cell>
          <cell r="HC1364">
            <v>83.83</v>
          </cell>
          <cell r="HD1364">
            <v>75.75</v>
          </cell>
          <cell r="HE1364">
            <v>77.5</v>
          </cell>
          <cell r="HF1364">
            <v>79</v>
          </cell>
          <cell r="HH1364">
            <v>0</v>
          </cell>
          <cell r="HM1364" t="str">
            <v/>
          </cell>
          <cell r="HN1364" t="str">
            <v/>
          </cell>
          <cell r="HS1364">
            <v>0</v>
          </cell>
          <cell r="HT1364" t="str">
            <v>PKN</v>
          </cell>
          <cell r="HU1364">
            <v>0</v>
          </cell>
          <cell r="HV1364" t="str">
            <v>IND</v>
          </cell>
          <cell r="HW1364">
            <v>0</v>
          </cell>
          <cell r="HX1364" t="str">
            <v>MAT-W</v>
          </cell>
          <cell r="HY1364">
            <v>0</v>
          </cell>
          <cell r="HZ1364" t="str">
            <v>SEJ-W</v>
          </cell>
          <cell r="IA1364">
            <v>0</v>
          </cell>
          <cell r="IB1364" t="str">
            <v>IGR-W</v>
          </cell>
          <cell r="IC1364">
            <v>0</v>
          </cell>
          <cell r="ID1364" t="str">
            <v>SBO</v>
          </cell>
          <cell r="IE1364">
            <v>0</v>
          </cell>
          <cell r="IF1364" t="str">
            <v>PJO</v>
          </cell>
          <cell r="IG1364">
            <v>0</v>
          </cell>
          <cell r="IH1364" t="str">
            <v>PRA</v>
          </cell>
          <cell r="II1364">
            <v>0</v>
          </cell>
          <cell r="IJ1364" t="str">
            <v>JAW</v>
          </cell>
          <cell r="IK1364">
            <v>0</v>
          </cell>
          <cell r="IL1364" t="str">
            <v>ARB</v>
          </cell>
          <cell r="IM1364">
            <v>0</v>
          </cell>
          <cell r="IN1364" t="str">
            <v>PKM</v>
          </cell>
          <cell r="IO1364">
            <v>0</v>
          </cell>
          <cell r="IP1364" t="str">
            <v>MAT-P</v>
          </cell>
          <cell r="IQ1364">
            <v>0</v>
          </cell>
          <cell r="IR1364" t="str">
            <v>BIO-P</v>
          </cell>
          <cell r="IS1364">
            <v>0</v>
          </cell>
          <cell r="IT1364" t="str">
            <v>FIS-P</v>
          </cell>
          <cell r="IU1364">
            <v>0</v>
          </cell>
          <cell r="IV1364" t="str">
            <v>KIM-P</v>
          </cell>
          <cell r="IW1364">
            <v>0</v>
          </cell>
          <cell r="IX1364" t="str">
            <v>EKO-L</v>
          </cell>
          <cell r="IY1364">
            <v>0</v>
          </cell>
          <cell r="JA1364">
            <v>0</v>
          </cell>
        </row>
        <row r="1365">
          <cell r="AB1365" t="str">
            <v/>
          </cell>
          <cell r="AC1365">
            <v>2</v>
          </cell>
          <cell r="AI1365" t="str">
            <v/>
          </cell>
          <cell r="AJ1365">
            <v>0</v>
          </cell>
          <cell r="AK1365">
            <v>83.25</v>
          </cell>
          <cell r="AL1365">
            <v>84.5</v>
          </cell>
          <cell r="AM1365">
            <v>88</v>
          </cell>
          <cell r="AN1365">
            <v>80</v>
          </cell>
          <cell r="AO1365" t="str">
            <v/>
          </cell>
          <cell r="AP1365">
            <v>0</v>
          </cell>
          <cell r="AQ1365">
            <v>85</v>
          </cell>
          <cell r="AR1365">
            <v>0</v>
          </cell>
          <cell r="AS1365">
            <v>78.5</v>
          </cell>
          <cell r="AT1365">
            <v>81</v>
          </cell>
          <cell r="AU1365" t="str">
            <v/>
          </cell>
          <cell r="AV1365">
            <v>0</v>
          </cell>
          <cell r="AW1365">
            <v>81.83</v>
          </cell>
          <cell r="AX1365">
            <v>84</v>
          </cell>
          <cell r="AY1365">
            <v>88</v>
          </cell>
          <cell r="AZ1365">
            <v>80</v>
          </cell>
          <cell r="BA1365" t="str">
            <v/>
          </cell>
          <cell r="BB1365">
            <v>0</v>
          </cell>
          <cell r="BC1365">
            <v>86.75</v>
          </cell>
          <cell r="BD1365">
            <v>84.5</v>
          </cell>
          <cell r="BE1365">
            <v>88</v>
          </cell>
          <cell r="BF1365">
            <v>82</v>
          </cell>
          <cell r="BG1365" t="str">
            <v/>
          </cell>
          <cell r="BH1365">
            <v>0</v>
          </cell>
          <cell r="BI1365">
            <v>84.33</v>
          </cell>
          <cell r="BJ1365">
            <v>80</v>
          </cell>
          <cell r="BK1365">
            <v>77.75</v>
          </cell>
          <cell r="BL1365">
            <v>78</v>
          </cell>
          <cell r="BM1365" t="str">
            <v/>
          </cell>
          <cell r="BN1365">
            <v>0</v>
          </cell>
          <cell r="BO1365">
            <v>81.13</v>
          </cell>
          <cell r="BP1365">
            <v>78.25</v>
          </cell>
          <cell r="BQ1365">
            <v>77.75</v>
          </cell>
          <cell r="BR1365">
            <v>85</v>
          </cell>
          <cell r="BS1365" t="str">
            <v/>
          </cell>
          <cell r="BT1365">
            <v>0</v>
          </cell>
          <cell r="BU1365">
            <v>86.5</v>
          </cell>
          <cell r="BV1365">
            <v>84.25</v>
          </cell>
          <cell r="BW1365">
            <v>88.5</v>
          </cell>
          <cell r="BX1365">
            <v>88</v>
          </cell>
          <cell r="BY1365" t="str">
            <v/>
          </cell>
          <cell r="BZ1365">
            <v>0</v>
          </cell>
          <cell r="CA1365">
            <v>86.78</v>
          </cell>
          <cell r="CB1365">
            <v>81.75</v>
          </cell>
          <cell r="CC1365">
            <v>81</v>
          </cell>
          <cell r="CD1365">
            <v>82</v>
          </cell>
          <cell r="CE1365" t="str">
            <v/>
          </cell>
          <cell r="CF1365">
            <v>0</v>
          </cell>
          <cell r="CG1365">
            <v>86.25</v>
          </cell>
          <cell r="CH1365">
            <v>76.25</v>
          </cell>
          <cell r="CI1365">
            <v>78</v>
          </cell>
          <cell r="CJ1365">
            <v>82</v>
          </cell>
          <cell r="CK1365" t="str">
            <v/>
          </cell>
          <cell r="CL1365">
            <v>0</v>
          </cell>
          <cell r="CM1365">
            <v>76.17</v>
          </cell>
          <cell r="CN1365">
            <v>83.5</v>
          </cell>
          <cell r="CO1365">
            <v>80</v>
          </cell>
          <cell r="CP1365">
            <v>78</v>
          </cell>
          <cell r="CQ1365" t="str">
            <v/>
          </cell>
          <cell r="CR1365">
            <v>0</v>
          </cell>
          <cell r="CS1365">
            <v>82.08</v>
          </cell>
          <cell r="CT1365">
            <v>89.75</v>
          </cell>
          <cell r="CU1365">
            <v>86.5</v>
          </cell>
          <cell r="CV1365">
            <v>83</v>
          </cell>
          <cell r="CW1365" t="str">
            <v/>
          </cell>
          <cell r="CX1365">
            <v>0</v>
          </cell>
          <cell r="CY1365">
            <v>82.44</v>
          </cell>
          <cell r="CZ1365">
            <v>83.75</v>
          </cell>
          <cell r="DA1365">
            <v>76.75</v>
          </cell>
          <cell r="DB1365">
            <v>83</v>
          </cell>
          <cell r="DC1365" t="str">
            <v/>
          </cell>
          <cell r="DD1365">
            <v>0</v>
          </cell>
          <cell r="DE1365">
            <v>91</v>
          </cell>
          <cell r="DF1365">
            <v>81</v>
          </cell>
          <cell r="DG1365">
            <v>81.75</v>
          </cell>
          <cell r="DH1365">
            <v>88</v>
          </cell>
          <cell r="DI1365" t="str">
            <v/>
          </cell>
          <cell r="DJ1365">
            <v>0</v>
          </cell>
          <cell r="DK1365">
            <v>0</v>
          </cell>
          <cell r="DL1365">
            <v>0</v>
          </cell>
          <cell r="DM1365">
            <v>0</v>
          </cell>
          <cell r="DN1365">
            <v>85</v>
          </cell>
          <cell r="DO1365" t="str">
            <v/>
          </cell>
          <cell r="DP1365">
            <v>0</v>
          </cell>
          <cell r="DQ1365">
            <v>89</v>
          </cell>
          <cell r="DR1365">
            <v>85.5</v>
          </cell>
          <cell r="DS1365">
            <v>91.5</v>
          </cell>
          <cell r="DT1365">
            <v>82</v>
          </cell>
          <cell r="DU1365" t="str">
            <v/>
          </cell>
          <cell r="DV1365">
            <v>0</v>
          </cell>
          <cell r="DW1365">
            <v>91</v>
          </cell>
          <cell r="DX1365">
            <v>86.75</v>
          </cell>
          <cell r="DY1365">
            <v>79.75</v>
          </cell>
          <cell r="DZ1365">
            <v>85</v>
          </cell>
          <cell r="EA1365" t="str">
            <v/>
          </cell>
          <cell r="EB1365">
            <v>0</v>
          </cell>
          <cell r="EC1365">
            <v>79.78</v>
          </cell>
          <cell r="ED1365">
            <v>78.25</v>
          </cell>
          <cell r="EE1365">
            <v>84.25</v>
          </cell>
          <cell r="EF1365">
            <v>77</v>
          </cell>
          <cell r="EG1365" t="str">
            <v/>
          </cell>
          <cell r="EH1365">
            <v>0</v>
          </cell>
          <cell r="EI1365">
            <v>78.5</v>
          </cell>
          <cell r="EJ1365">
            <v>74.75</v>
          </cell>
          <cell r="EK1365">
            <v>74.5</v>
          </cell>
          <cell r="EL1365">
            <v>76</v>
          </cell>
          <cell r="EM1365" t="str">
            <v/>
          </cell>
          <cell r="EN1365">
            <v>0</v>
          </cell>
          <cell r="EO1365">
            <v>78.5</v>
          </cell>
          <cell r="EP1365">
            <v>74.75</v>
          </cell>
          <cell r="EQ1365">
            <v>74.5</v>
          </cell>
          <cell r="ER1365">
            <v>76</v>
          </cell>
          <cell r="ES1365" t="str">
            <v/>
          </cell>
          <cell r="ET1365">
            <v>0</v>
          </cell>
          <cell r="EU1365">
            <v>78.5</v>
          </cell>
          <cell r="EV1365">
            <v>74.75</v>
          </cell>
          <cell r="EW1365">
            <v>74.5</v>
          </cell>
          <cell r="EX1365">
            <v>76</v>
          </cell>
          <cell r="EY1365" t="str">
            <v/>
          </cell>
          <cell r="EZ1365">
            <v>0</v>
          </cell>
          <cell r="FA1365">
            <v>79.33</v>
          </cell>
          <cell r="FB1365">
            <v>71.25</v>
          </cell>
          <cell r="FC1365">
            <v>79</v>
          </cell>
          <cell r="FD1365">
            <v>72</v>
          </cell>
          <cell r="FE1365" t="str">
            <v/>
          </cell>
          <cell r="FF1365">
            <v>0</v>
          </cell>
          <cell r="FG1365">
            <v>79.33</v>
          </cell>
          <cell r="FH1365">
            <v>71.25</v>
          </cell>
          <cell r="FI1365">
            <v>79</v>
          </cell>
          <cell r="FJ1365">
            <v>72</v>
          </cell>
          <cell r="FK1365" t="str">
            <v/>
          </cell>
          <cell r="FL1365">
            <v>0</v>
          </cell>
          <cell r="FM1365">
            <v>79.33</v>
          </cell>
          <cell r="FN1365">
            <v>71.25</v>
          </cell>
          <cell r="FO1365">
            <v>79</v>
          </cell>
          <cell r="FP1365">
            <v>72</v>
          </cell>
          <cell r="FQ1365" t="str">
            <v/>
          </cell>
          <cell r="FR1365">
            <v>0</v>
          </cell>
          <cell r="FS1365">
            <v>79.33</v>
          </cell>
          <cell r="FT1365">
            <v>71.25</v>
          </cell>
          <cell r="FU1365">
            <v>79</v>
          </cell>
          <cell r="FV1365">
            <v>72</v>
          </cell>
          <cell r="FW1365" t="str">
            <v/>
          </cell>
          <cell r="FX1365">
            <v>0</v>
          </cell>
          <cell r="FY1365">
            <v>79.33</v>
          </cell>
          <cell r="FZ1365">
            <v>71.25</v>
          </cell>
          <cell r="GA1365">
            <v>79</v>
          </cell>
          <cell r="GB1365">
            <v>72</v>
          </cell>
          <cell r="GC1365" t="str">
            <v/>
          </cell>
          <cell r="GD1365">
            <v>0</v>
          </cell>
          <cell r="GE1365">
            <v>79.33</v>
          </cell>
          <cell r="GF1365">
            <v>71.25</v>
          </cell>
          <cell r="GG1365">
            <v>79</v>
          </cell>
          <cell r="GH1365">
            <v>72</v>
          </cell>
          <cell r="GI1365" t="str">
            <v/>
          </cell>
          <cell r="GJ1365">
            <v>0</v>
          </cell>
          <cell r="GK1365">
            <v>79.33</v>
          </cell>
          <cell r="GL1365">
            <v>71.25</v>
          </cell>
          <cell r="GM1365">
            <v>79</v>
          </cell>
          <cell r="GN1365">
            <v>72</v>
          </cell>
          <cell r="GO1365" t="str">
            <v/>
          </cell>
          <cell r="GP1365">
            <v>0</v>
          </cell>
          <cell r="GQ1365">
            <v>79.33</v>
          </cell>
          <cell r="GR1365">
            <v>71.25</v>
          </cell>
          <cell r="GS1365">
            <v>79</v>
          </cell>
          <cell r="GT1365">
            <v>72</v>
          </cell>
          <cell r="GU1365" t="str">
            <v/>
          </cell>
          <cell r="GV1365">
            <v>0</v>
          </cell>
          <cell r="GW1365">
            <v>81.92</v>
          </cell>
          <cell r="GX1365">
            <v>78.75</v>
          </cell>
          <cell r="GY1365">
            <v>70</v>
          </cell>
          <cell r="GZ1365">
            <v>78</v>
          </cell>
          <cell r="HA1365" t="str">
            <v>EKO-L</v>
          </cell>
          <cell r="HB1365">
            <v>0</v>
          </cell>
          <cell r="HC1365">
            <v>83.83</v>
          </cell>
          <cell r="HD1365">
            <v>75.75</v>
          </cell>
          <cell r="HE1365">
            <v>77.5</v>
          </cell>
          <cell r="HF1365">
            <v>79</v>
          </cell>
          <cell r="HH1365">
            <v>0</v>
          </cell>
          <cell r="HM1365" t="str">
            <v/>
          </cell>
          <cell r="HN1365" t="str">
            <v/>
          </cell>
          <cell r="HS1365">
            <v>0</v>
          </cell>
          <cell r="HT1365" t="str">
            <v>PKN</v>
          </cell>
          <cell r="HU1365">
            <v>0</v>
          </cell>
          <cell r="HV1365" t="str">
            <v>IND</v>
          </cell>
          <cell r="HW1365">
            <v>0</v>
          </cell>
          <cell r="HX1365" t="str">
            <v>MAT-W</v>
          </cell>
          <cell r="HY1365">
            <v>0</v>
          </cell>
          <cell r="HZ1365" t="str">
            <v>SEJ-W</v>
          </cell>
          <cell r="IA1365">
            <v>0</v>
          </cell>
          <cell r="IB1365" t="str">
            <v>IGR-W</v>
          </cell>
          <cell r="IC1365">
            <v>0</v>
          </cell>
          <cell r="ID1365" t="str">
            <v>SBO</v>
          </cell>
          <cell r="IE1365">
            <v>0</v>
          </cell>
          <cell r="IF1365" t="str">
            <v>PJO</v>
          </cell>
          <cell r="IG1365">
            <v>0</v>
          </cell>
          <cell r="IH1365" t="str">
            <v>PRA</v>
          </cell>
          <cell r="II1365">
            <v>0</v>
          </cell>
          <cell r="IJ1365" t="str">
            <v>JAW</v>
          </cell>
          <cell r="IK1365">
            <v>0</v>
          </cell>
          <cell r="IL1365" t="str">
            <v>ARB</v>
          </cell>
          <cell r="IM1365">
            <v>0</v>
          </cell>
          <cell r="IN1365" t="str">
            <v>PKM</v>
          </cell>
          <cell r="IO1365">
            <v>0</v>
          </cell>
          <cell r="IP1365" t="str">
            <v>MAT-P</v>
          </cell>
          <cell r="IQ1365">
            <v>0</v>
          </cell>
          <cell r="IR1365" t="str">
            <v>BIO-P</v>
          </cell>
          <cell r="IS1365">
            <v>0</v>
          </cell>
          <cell r="IT1365" t="str">
            <v>FIS-P</v>
          </cell>
          <cell r="IU1365">
            <v>0</v>
          </cell>
          <cell r="IV1365" t="str">
            <v>KIM-P</v>
          </cell>
          <cell r="IW1365">
            <v>0</v>
          </cell>
          <cell r="IX1365" t="str">
            <v>EKO-L</v>
          </cell>
          <cell r="IY1365">
            <v>0</v>
          </cell>
          <cell r="JA1365">
            <v>0</v>
          </cell>
        </row>
        <row r="1366">
          <cell r="AB1366" t="str">
            <v/>
          </cell>
          <cell r="AC1366">
            <v>3</v>
          </cell>
          <cell r="AI1366" t="str">
            <v/>
          </cell>
          <cell r="AJ1366">
            <v>0</v>
          </cell>
          <cell r="AK1366">
            <v>83.25</v>
          </cell>
          <cell r="AL1366">
            <v>84.5</v>
          </cell>
          <cell r="AM1366">
            <v>88</v>
          </cell>
          <cell r="AN1366">
            <v>80</v>
          </cell>
          <cell r="AO1366" t="str">
            <v/>
          </cell>
          <cell r="AP1366">
            <v>0</v>
          </cell>
          <cell r="AQ1366">
            <v>85</v>
          </cell>
          <cell r="AR1366">
            <v>0</v>
          </cell>
          <cell r="AS1366">
            <v>78.5</v>
          </cell>
          <cell r="AT1366">
            <v>81</v>
          </cell>
          <cell r="AU1366" t="str">
            <v/>
          </cell>
          <cell r="AV1366">
            <v>0</v>
          </cell>
          <cell r="AW1366">
            <v>81.83</v>
          </cell>
          <cell r="AX1366">
            <v>84</v>
          </cell>
          <cell r="AY1366">
            <v>88</v>
          </cell>
          <cell r="AZ1366">
            <v>80</v>
          </cell>
          <cell r="BA1366" t="str">
            <v/>
          </cell>
          <cell r="BB1366">
            <v>0</v>
          </cell>
          <cell r="BC1366">
            <v>86.75</v>
          </cell>
          <cell r="BD1366">
            <v>84.5</v>
          </cell>
          <cell r="BE1366">
            <v>88</v>
          </cell>
          <cell r="BF1366">
            <v>82</v>
          </cell>
          <cell r="BG1366" t="str">
            <v/>
          </cell>
          <cell r="BH1366">
            <v>0</v>
          </cell>
          <cell r="BI1366">
            <v>84.33</v>
          </cell>
          <cell r="BJ1366">
            <v>80</v>
          </cell>
          <cell r="BK1366">
            <v>77.75</v>
          </cell>
          <cell r="BL1366">
            <v>78</v>
          </cell>
          <cell r="BM1366" t="str">
            <v/>
          </cell>
          <cell r="BN1366">
            <v>0</v>
          </cell>
          <cell r="BO1366">
            <v>81.13</v>
          </cell>
          <cell r="BP1366">
            <v>78.25</v>
          </cell>
          <cell r="BQ1366">
            <v>77.75</v>
          </cell>
          <cell r="BR1366">
            <v>85</v>
          </cell>
          <cell r="BS1366" t="str">
            <v/>
          </cell>
          <cell r="BT1366">
            <v>0</v>
          </cell>
          <cell r="BU1366">
            <v>86.5</v>
          </cell>
          <cell r="BV1366">
            <v>84.25</v>
          </cell>
          <cell r="BW1366">
            <v>88.5</v>
          </cell>
          <cell r="BX1366">
            <v>88</v>
          </cell>
          <cell r="BY1366" t="str">
            <v/>
          </cell>
          <cell r="BZ1366">
            <v>0</v>
          </cell>
          <cell r="CA1366">
            <v>86.78</v>
          </cell>
          <cell r="CB1366">
            <v>81.75</v>
          </cell>
          <cell r="CC1366">
            <v>81</v>
          </cell>
          <cell r="CD1366">
            <v>82</v>
          </cell>
          <cell r="CE1366" t="str">
            <v/>
          </cell>
          <cell r="CF1366">
            <v>0</v>
          </cell>
          <cell r="CG1366">
            <v>86.25</v>
          </cell>
          <cell r="CH1366">
            <v>76.25</v>
          </cell>
          <cell r="CI1366">
            <v>78</v>
          </cell>
          <cell r="CJ1366">
            <v>82</v>
          </cell>
          <cell r="CK1366" t="str">
            <v/>
          </cell>
          <cell r="CL1366">
            <v>0</v>
          </cell>
          <cell r="CM1366">
            <v>76.17</v>
          </cell>
          <cell r="CN1366">
            <v>83.5</v>
          </cell>
          <cell r="CO1366">
            <v>80</v>
          </cell>
          <cell r="CP1366">
            <v>78</v>
          </cell>
          <cell r="CQ1366" t="str">
            <v/>
          </cell>
          <cell r="CR1366">
            <v>0</v>
          </cell>
          <cell r="CS1366">
            <v>82.08</v>
          </cell>
          <cell r="CT1366">
            <v>89.75</v>
          </cell>
          <cell r="CU1366">
            <v>86.5</v>
          </cell>
          <cell r="CV1366">
            <v>83</v>
          </cell>
          <cell r="CW1366" t="str">
            <v/>
          </cell>
          <cell r="CX1366">
            <v>0</v>
          </cell>
          <cell r="CY1366">
            <v>82.44</v>
          </cell>
          <cell r="CZ1366">
            <v>83.75</v>
          </cell>
          <cell r="DA1366">
            <v>76.75</v>
          </cell>
          <cell r="DB1366">
            <v>83</v>
          </cell>
          <cell r="DC1366" t="str">
            <v/>
          </cell>
          <cell r="DD1366">
            <v>0</v>
          </cell>
          <cell r="DE1366">
            <v>91</v>
          </cell>
          <cell r="DF1366">
            <v>81</v>
          </cell>
          <cell r="DG1366">
            <v>81.75</v>
          </cell>
          <cell r="DH1366">
            <v>88</v>
          </cell>
          <cell r="DI1366" t="str">
            <v/>
          </cell>
          <cell r="DJ1366">
            <v>0</v>
          </cell>
          <cell r="DK1366">
            <v>0</v>
          </cell>
          <cell r="DL1366">
            <v>0</v>
          </cell>
          <cell r="DM1366">
            <v>0</v>
          </cell>
          <cell r="DN1366">
            <v>85</v>
          </cell>
          <cell r="DO1366" t="str">
            <v/>
          </cell>
          <cell r="DP1366">
            <v>0</v>
          </cell>
          <cell r="DQ1366">
            <v>89</v>
          </cell>
          <cell r="DR1366">
            <v>85.5</v>
          </cell>
          <cell r="DS1366">
            <v>91.5</v>
          </cell>
          <cell r="DT1366">
            <v>82</v>
          </cell>
          <cell r="DU1366" t="str">
            <v/>
          </cell>
          <cell r="DV1366">
            <v>0</v>
          </cell>
          <cell r="DW1366">
            <v>91</v>
          </cell>
          <cell r="DX1366">
            <v>86.75</v>
          </cell>
          <cell r="DY1366">
            <v>79.75</v>
          </cell>
          <cell r="DZ1366">
            <v>85</v>
          </cell>
          <cell r="EA1366" t="str">
            <v/>
          </cell>
          <cell r="EB1366">
            <v>0</v>
          </cell>
          <cell r="EC1366">
            <v>79.78</v>
          </cell>
          <cell r="ED1366">
            <v>78.25</v>
          </cell>
          <cell r="EE1366">
            <v>84.25</v>
          </cell>
          <cell r="EF1366">
            <v>77</v>
          </cell>
          <cell r="EG1366" t="str">
            <v/>
          </cell>
          <cell r="EH1366">
            <v>0</v>
          </cell>
          <cell r="EI1366">
            <v>78.5</v>
          </cell>
          <cell r="EJ1366">
            <v>74.75</v>
          </cell>
          <cell r="EK1366">
            <v>74.5</v>
          </cell>
          <cell r="EL1366">
            <v>76</v>
          </cell>
          <cell r="EM1366" t="str">
            <v/>
          </cell>
          <cell r="EN1366">
            <v>0</v>
          </cell>
          <cell r="EO1366">
            <v>78.5</v>
          </cell>
          <cell r="EP1366">
            <v>74.75</v>
          </cell>
          <cell r="EQ1366">
            <v>74.5</v>
          </cell>
          <cell r="ER1366">
            <v>76</v>
          </cell>
          <cell r="ES1366" t="str">
            <v/>
          </cell>
          <cell r="ET1366">
            <v>0</v>
          </cell>
          <cell r="EU1366">
            <v>78.5</v>
          </cell>
          <cell r="EV1366">
            <v>74.75</v>
          </cell>
          <cell r="EW1366">
            <v>74.5</v>
          </cell>
          <cell r="EX1366">
            <v>76</v>
          </cell>
          <cell r="EY1366" t="str">
            <v/>
          </cell>
          <cell r="EZ1366">
            <v>0</v>
          </cell>
          <cell r="FA1366">
            <v>79.33</v>
          </cell>
          <cell r="FB1366">
            <v>71.25</v>
          </cell>
          <cell r="FC1366">
            <v>79</v>
          </cell>
          <cell r="FD1366">
            <v>72</v>
          </cell>
          <cell r="FE1366" t="str">
            <v/>
          </cell>
          <cell r="FF1366">
            <v>0</v>
          </cell>
          <cell r="FG1366">
            <v>79.33</v>
          </cell>
          <cell r="FH1366">
            <v>71.25</v>
          </cell>
          <cell r="FI1366">
            <v>79</v>
          </cell>
          <cell r="FJ1366">
            <v>72</v>
          </cell>
          <cell r="FK1366" t="str">
            <v/>
          </cell>
          <cell r="FL1366">
            <v>0</v>
          </cell>
          <cell r="FM1366">
            <v>79.33</v>
          </cell>
          <cell r="FN1366">
            <v>71.25</v>
          </cell>
          <cell r="FO1366">
            <v>79</v>
          </cell>
          <cell r="FP1366">
            <v>72</v>
          </cell>
          <cell r="FQ1366" t="str">
            <v/>
          </cell>
          <cell r="FR1366">
            <v>0</v>
          </cell>
          <cell r="FS1366">
            <v>79.33</v>
          </cell>
          <cell r="FT1366">
            <v>71.25</v>
          </cell>
          <cell r="FU1366">
            <v>79</v>
          </cell>
          <cell r="FV1366">
            <v>72</v>
          </cell>
          <cell r="FW1366" t="str">
            <v/>
          </cell>
          <cell r="FX1366">
            <v>0</v>
          </cell>
          <cell r="FY1366">
            <v>79.33</v>
          </cell>
          <cell r="FZ1366">
            <v>71.25</v>
          </cell>
          <cell r="GA1366">
            <v>79</v>
          </cell>
          <cell r="GB1366">
            <v>72</v>
          </cell>
          <cell r="GC1366" t="str">
            <v/>
          </cell>
          <cell r="GD1366">
            <v>0</v>
          </cell>
          <cell r="GE1366">
            <v>79.33</v>
          </cell>
          <cell r="GF1366">
            <v>71.25</v>
          </cell>
          <cell r="GG1366">
            <v>79</v>
          </cell>
          <cell r="GH1366">
            <v>72</v>
          </cell>
          <cell r="GI1366" t="str">
            <v/>
          </cell>
          <cell r="GJ1366">
            <v>0</v>
          </cell>
          <cell r="GK1366">
            <v>79.33</v>
          </cell>
          <cell r="GL1366">
            <v>71.25</v>
          </cell>
          <cell r="GM1366">
            <v>79</v>
          </cell>
          <cell r="GN1366">
            <v>72</v>
          </cell>
          <cell r="GO1366" t="str">
            <v/>
          </cell>
          <cell r="GP1366">
            <v>0</v>
          </cell>
          <cell r="GQ1366">
            <v>79.33</v>
          </cell>
          <cell r="GR1366">
            <v>71.25</v>
          </cell>
          <cell r="GS1366">
            <v>79</v>
          </cell>
          <cell r="GT1366">
            <v>72</v>
          </cell>
          <cell r="GU1366" t="str">
            <v/>
          </cell>
          <cell r="GV1366">
            <v>0</v>
          </cell>
          <cell r="GW1366">
            <v>81.92</v>
          </cell>
          <cell r="GX1366">
            <v>78.75</v>
          </cell>
          <cell r="GY1366">
            <v>70</v>
          </cell>
          <cell r="GZ1366">
            <v>78</v>
          </cell>
          <cell r="HA1366" t="str">
            <v>EKO-L</v>
          </cell>
          <cell r="HB1366">
            <v>0</v>
          </cell>
          <cell r="HC1366">
            <v>83.83</v>
          </cell>
          <cell r="HD1366">
            <v>75.75</v>
          </cell>
          <cell r="HE1366">
            <v>77.5</v>
          </cell>
          <cell r="HF1366">
            <v>79</v>
          </cell>
          <cell r="HH1366">
            <v>0</v>
          </cell>
          <cell r="HM1366" t="str">
            <v/>
          </cell>
          <cell r="HN1366" t="str">
            <v/>
          </cell>
          <cell r="HS1366">
            <v>0</v>
          </cell>
          <cell r="HT1366" t="str">
            <v>PKN</v>
          </cell>
          <cell r="HU1366">
            <v>0</v>
          </cell>
          <cell r="HV1366" t="str">
            <v>IND</v>
          </cell>
          <cell r="HW1366">
            <v>0</v>
          </cell>
          <cell r="HX1366" t="str">
            <v>MAT-W</v>
          </cell>
          <cell r="HY1366">
            <v>0</v>
          </cell>
          <cell r="HZ1366" t="str">
            <v>SEJ-W</v>
          </cell>
          <cell r="IA1366">
            <v>0</v>
          </cell>
          <cell r="IB1366" t="str">
            <v>IGR-W</v>
          </cell>
          <cell r="IC1366">
            <v>0</v>
          </cell>
          <cell r="ID1366" t="str">
            <v>SBO</v>
          </cell>
          <cell r="IE1366">
            <v>0</v>
          </cell>
          <cell r="IF1366" t="str">
            <v>PJO</v>
          </cell>
          <cell r="IG1366">
            <v>0</v>
          </cell>
          <cell r="IH1366" t="str">
            <v>PRA</v>
          </cell>
          <cell r="II1366">
            <v>0</v>
          </cell>
          <cell r="IJ1366" t="str">
            <v>JAW</v>
          </cell>
          <cell r="IK1366">
            <v>0</v>
          </cell>
          <cell r="IL1366" t="str">
            <v>ARB</v>
          </cell>
          <cell r="IM1366">
            <v>0</v>
          </cell>
          <cell r="IN1366" t="str">
            <v>PKM</v>
          </cell>
          <cell r="IO1366">
            <v>0</v>
          </cell>
          <cell r="IP1366" t="str">
            <v>MAT-P</v>
          </cell>
          <cell r="IQ1366">
            <v>0</v>
          </cell>
          <cell r="IR1366" t="str">
            <v>BIO-P</v>
          </cell>
          <cell r="IS1366">
            <v>0</v>
          </cell>
          <cell r="IT1366" t="str">
            <v>FIS-P</v>
          </cell>
          <cell r="IU1366">
            <v>0</v>
          </cell>
          <cell r="IV1366" t="str">
            <v>KIM-P</v>
          </cell>
          <cell r="IW1366">
            <v>0</v>
          </cell>
          <cell r="IX1366" t="str">
            <v>EKO-L</v>
          </cell>
          <cell r="IY1366">
            <v>0</v>
          </cell>
          <cell r="JA1366">
            <v>0</v>
          </cell>
        </row>
        <row r="1367">
          <cell r="AB1367" t="str">
            <v/>
          </cell>
          <cell r="AC1367">
            <v>4</v>
          </cell>
          <cell r="AI1367" t="str">
            <v/>
          </cell>
          <cell r="AJ1367">
            <v>0</v>
          </cell>
          <cell r="AK1367">
            <v>83.25</v>
          </cell>
          <cell r="AL1367">
            <v>84.5</v>
          </cell>
          <cell r="AM1367">
            <v>88</v>
          </cell>
          <cell r="AN1367">
            <v>80</v>
          </cell>
          <cell r="AO1367" t="str">
            <v/>
          </cell>
          <cell r="AP1367">
            <v>0</v>
          </cell>
          <cell r="AQ1367">
            <v>85</v>
          </cell>
          <cell r="AR1367">
            <v>0</v>
          </cell>
          <cell r="AS1367">
            <v>78.5</v>
          </cell>
          <cell r="AT1367">
            <v>81</v>
          </cell>
          <cell r="AU1367" t="str">
            <v/>
          </cell>
          <cell r="AV1367">
            <v>0</v>
          </cell>
          <cell r="AW1367">
            <v>81.83</v>
          </cell>
          <cell r="AX1367">
            <v>84</v>
          </cell>
          <cell r="AY1367">
            <v>88</v>
          </cell>
          <cell r="AZ1367">
            <v>80</v>
          </cell>
          <cell r="BA1367" t="str">
            <v/>
          </cell>
          <cell r="BB1367">
            <v>0</v>
          </cell>
          <cell r="BC1367">
            <v>86.75</v>
          </cell>
          <cell r="BD1367">
            <v>84.5</v>
          </cell>
          <cell r="BE1367">
            <v>88</v>
          </cell>
          <cell r="BF1367">
            <v>82</v>
          </cell>
          <cell r="BG1367" t="str">
            <v/>
          </cell>
          <cell r="BH1367">
            <v>0</v>
          </cell>
          <cell r="BI1367">
            <v>84.33</v>
          </cell>
          <cell r="BJ1367">
            <v>80</v>
          </cell>
          <cell r="BK1367">
            <v>77.75</v>
          </cell>
          <cell r="BL1367">
            <v>78</v>
          </cell>
          <cell r="BM1367" t="str">
            <v/>
          </cell>
          <cell r="BN1367">
            <v>0</v>
          </cell>
          <cell r="BO1367">
            <v>81.13</v>
          </cell>
          <cell r="BP1367">
            <v>78.25</v>
          </cell>
          <cell r="BQ1367">
            <v>77.75</v>
          </cell>
          <cell r="BR1367">
            <v>85</v>
          </cell>
          <cell r="BS1367" t="str">
            <v/>
          </cell>
          <cell r="BT1367">
            <v>0</v>
          </cell>
          <cell r="BU1367">
            <v>86.5</v>
          </cell>
          <cell r="BV1367">
            <v>84.25</v>
          </cell>
          <cell r="BW1367">
            <v>88.5</v>
          </cell>
          <cell r="BX1367">
            <v>88</v>
          </cell>
          <cell r="BY1367" t="str">
            <v/>
          </cell>
          <cell r="BZ1367">
            <v>0</v>
          </cell>
          <cell r="CA1367">
            <v>86.78</v>
          </cell>
          <cell r="CB1367">
            <v>81.75</v>
          </cell>
          <cell r="CC1367">
            <v>81</v>
          </cell>
          <cell r="CD1367">
            <v>82</v>
          </cell>
          <cell r="CE1367" t="str">
            <v/>
          </cell>
          <cell r="CF1367">
            <v>0</v>
          </cell>
          <cell r="CG1367">
            <v>86.25</v>
          </cell>
          <cell r="CH1367">
            <v>76.25</v>
          </cell>
          <cell r="CI1367">
            <v>78</v>
          </cell>
          <cell r="CJ1367">
            <v>82</v>
          </cell>
          <cell r="CK1367" t="str">
            <v/>
          </cell>
          <cell r="CL1367">
            <v>0</v>
          </cell>
          <cell r="CM1367">
            <v>76.17</v>
          </cell>
          <cell r="CN1367">
            <v>83.5</v>
          </cell>
          <cell r="CO1367">
            <v>80</v>
          </cell>
          <cell r="CP1367">
            <v>78</v>
          </cell>
          <cell r="CQ1367" t="str">
            <v/>
          </cell>
          <cell r="CR1367">
            <v>0</v>
          </cell>
          <cell r="CS1367">
            <v>82.08</v>
          </cell>
          <cell r="CT1367">
            <v>89.75</v>
          </cell>
          <cell r="CU1367">
            <v>86.5</v>
          </cell>
          <cell r="CV1367">
            <v>83</v>
          </cell>
          <cell r="CW1367" t="str">
            <v/>
          </cell>
          <cell r="CX1367">
            <v>0</v>
          </cell>
          <cell r="CY1367">
            <v>82.44</v>
          </cell>
          <cell r="CZ1367">
            <v>83.75</v>
          </cell>
          <cell r="DA1367">
            <v>76.75</v>
          </cell>
          <cell r="DB1367">
            <v>83</v>
          </cell>
          <cell r="DC1367" t="str">
            <v/>
          </cell>
          <cell r="DD1367">
            <v>0</v>
          </cell>
          <cell r="DE1367">
            <v>91</v>
          </cell>
          <cell r="DF1367">
            <v>81</v>
          </cell>
          <cell r="DG1367">
            <v>81.75</v>
          </cell>
          <cell r="DH1367">
            <v>88</v>
          </cell>
          <cell r="DI1367" t="str">
            <v/>
          </cell>
          <cell r="DJ1367">
            <v>0</v>
          </cell>
          <cell r="DK1367">
            <v>0</v>
          </cell>
          <cell r="DL1367">
            <v>0</v>
          </cell>
          <cell r="DM1367">
            <v>0</v>
          </cell>
          <cell r="DN1367">
            <v>85</v>
          </cell>
          <cell r="DO1367" t="str">
            <v/>
          </cell>
          <cell r="DP1367">
            <v>0</v>
          </cell>
          <cell r="DQ1367">
            <v>89</v>
          </cell>
          <cell r="DR1367">
            <v>85.5</v>
          </cell>
          <cell r="DS1367">
            <v>91.5</v>
          </cell>
          <cell r="DT1367">
            <v>82</v>
          </cell>
          <cell r="DU1367" t="str">
            <v/>
          </cell>
          <cell r="DV1367">
            <v>0</v>
          </cell>
          <cell r="DW1367">
            <v>91</v>
          </cell>
          <cell r="DX1367">
            <v>86.75</v>
          </cell>
          <cell r="DY1367">
            <v>79.75</v>
          </cell>
          <cell r="DZ1367">
            <v>85</v>
          </cell>
          <cell r="EA1367" t="str">
            <v/>
          </cell>
          <cell r="EB1367">
            <v>0</v>
          </cell>
          <cell r="EC1367">
            <v>79.78</v>
          </cell>
          <cell r="ED1367">
            <v>78.25</v>
          </cell>
          <cell r="EE1367">
            <v>84.25</v>
          </cell>
          <cell r="EF1367">
            <v>77</v>
          </cell>
          <cell r="EG1367" t="str">
            <v/>
          </cell>
          <cell r="EH1367">
            <v>0</v>
          </cell>
          <cell r="EI1367">
            <v>78.5</v>
          </cell>
          <cell r="EJ1367">
            <v>74.75</v>
          </cell>
          <cell r="EK1367">
            <v>74.5</v>
          </cell>
          <cell r="EL1367">
            <v>76</v>
          </cell>
          <cell r="EM1367" t="str">
            <v/>
          </cell>
          <cell r="EN1367">
            <v>0</v>
          </cell>
          <cell r="EO1367">
            <v>78.5</v>
          </cell>
          <cell r="EP1367">
            <v>74.75</v>
          </cell>
          <cell r="EQ1367">
            <v>74.5</v>
          </cell>
          <cell r="ER1367">
            <v>76</v>
          </cell>
          <cell r="ES1367" t="str">
            <v/>
          </cell>
          <cell r="ET1367">
            <v>0</v>
          </cell>
          <cell r="EU1367">
            <v>78.5</v>
          </cell>
          <cell r="EV1367">
            <v>74.75</v>
          </cell>
          <cell r="EW1367">
            <v>74.5</v>
          </cell>
          <cell r="EX1367">
            <v>76</v>
          </cell>
          <cell r="EY1367" t="str">
            <v/>
          </cell>
          <cell r="EZ1367">
            <v>0</v>
          </cell>
          <cell r="FA1367">
            <v>79.33</v>
          </cell>
          <cell r="FB1367">
            <v>71.25</v>
          </cell>
          <cell r="FC1367">
            <v>79</v>
          </cell>
          <cell r="FD1367">
            <v>72</v>
          </cell>
          <cell r="FE1367" t="str">
            <v/>
          </cell>
          <cell r="FF1367">
            <v>0</v>
          </cell>
          <cell r="FG1367">
            <v>79.33</v>
          </cell>
          <cell r="FH1367">
            <v>71.25</v>
          </cell>
          <cell r="FI1367">
            <v>79</v>
          </cell>
          <cell r="FJ1367">
            <v>72</v>
          </cell>
          <cell r="FK1367" t="str">
            <v/>
          </cell>
          <cell r="FL1367">
            <v>0</v>
          </cell>
          <cell r="FM1367">
            <v>79.33</v>
          </cell>
          <cell r="FN1367">
            <v>71.25</v>
          </cell>
          <cell r="FO1367">
            <v>79</v>
          </cell>
          <cell r="FP1367">
            <v>72</v>
          </cell>
          <cell r="FQ1367" t="str">
            <v/>
          </cell>
          <cell r="FR1367">
            <v>0</v>
          </cell>
          <cell r="FS1367">
            <v>79.33</v>
          </cell>
          <cell r="FT1367">
            <v>71.25</v>
          </cell>
          <cell r="FU1367">
            <v>79</v>
          </cell>
          <cell r="FV1367">
            <v>72</v>
          </cell>
          <cell r="FW1367" t="str">
            <v/>
          </cell>
          <cell r="FX1367">
            <v>0</v>
          </cell>
          <cell r="FY1367">
            <v>79.33</v>
          </cell>
          <cell r="FZ1367">
            <v>71.25</v>
          </cell>
          <cell r="GA1367">
            <v>79</v>
          </cell>
          <cell r="GB1367">
            <v>72</v>
          </cell>
          <cell r="GC1367" t="str">
            <v/>
          </cell>
          <cell r="GD1367">
            <v>0</v>
          </cell>
          <cell r="GE1367">
            <v>79.33</v>
          </cell>
          <cell r="GF1367">
            <v>71.25</v>
          </cell>
          <cell r="GG1367">
            <v>79</v>
          </cell>
          <cell r="GH1367">
            <v>72</v>
          </cell>
          <cell r="GI1367" t="str">
            <v/>
          </cell>
          <cell r="GJ1367">
            <v>0</v>
          </cell>
          <cell r="GK1367">
            <v>79.33</v>
          </cell>
          <cell r="GL1367">
            <v>71.25</v>
          </cell>
          <cell r="GM1367">
            <v>79</v>
          </cell>
          <cell r="GN1367">
            <v>72</v>
          </cell>
          <cell r="GO1367" t="str">
            <v/>
          </cell>
          <cell r="GP1367">
            <v>0</v>
          </cell>
          <cell r="GQ1367">
            <v>79.33</v>
          </cell>
          <cell r="GR1367">
            <v>71.25</v>
          </cell>
          <cell r="GS1367">
            <v>79</v>
          </cell>
          <cell r="GT1367">
            <v>72</v>
          </cell>
          <cell r="GU1367" t="str">
            <v/>
          </cell>
          <cell r="GV1367">
            <v>0</v>
          </cell>
          <cell r="GW1367">
            <v>81.92</v>
          </cell>
          <cell r="GX1367">
            <v>78.75</v>
          </cell>
          <cell r="GY1367">
            <v>70</v>
          </cell>
          <cell r="GZ1367">
            <v>78</v>
          </cell>
          <cell r="HA1367" t="str">
            <v>EKO-L</v>
          </cell>
          <cell r="HB1367">
            <v>0</v>
          </cell>
          <cell r="HC1367">
            <v>83.83</v>
          </cell>
          <cell r="HD1367">
            <v>75.75</v>
          </cell>
          <cell r="HE1367">
            <v>77.5</v>
          </cell>
          <cell r="HF1367">
            <v>79</v>
          </cell>
          <cell r="HH1367">
            <v>0</v>
          </cell>
          <cell r="HM1367" t="str">
            <v/>
          </cell>
          <cell r="HN1367" t="str">
            <v/>
          </cell>
          <cell r="HS1367">
            <v>0</v>
          </cell>
          <cell r="HT1367" t="str">
            <v>PKN</v>
          </cell>
          <cell r="HU1367">
            <v>0</v>
          </cell>
          <cell r="HV1367" t="str">
            <v>IND</v>
          </cell>
          <cell r="HW1367">
            <v>0</v>
          </cell>
          <cell r="HX1367" t="str">
            <v>MAT-W</v>
          </cell>
          <cell r="HY1367">
            <v>0</v>
          </cell>
          <cell r="HZ1367" t="str">
            <v>SEJ-W</v>
          </cell>
          <cell r="IA1367">
            <v>0</v>
          </cell>
          <cell r="IB1367" t="str">
            <v>IGR-W</v>
          </cell>
          <cell r="IC1367">
            <v>0</v>
          </cell>
          <cell r="ID1367" t="str">
            <v>SBO</v>
          </cell>
          <cell r="IE1367">
            <v>0</v>
          </cell>
          <cell r="IF1367" t="str">
            <v>PJO</v>
          </cell>
          <cell r="IG1367">
            <v>0</v>
          </cell>
          <cell r="IH1367" t="str">
            <v>PRA</v>
          </cell>
          <cell r="II1367">
            <v>0</v>
          </cell>
          <cell r="IJ1367" t="str">
            <v>JAW</v>
          </cell>
          <cell r="IK1367">
            <v>0</v>
          </cell>
          <cell r="IL1367" t="str">
            <v>ARB</v>
          </cell>
          <cell r="IM1367">
            <v>0</v>
          </cell>
          <cell r="IN1367" t="str">
            <v>PKM</v>
          </cell>
          <cell r="IO1367">
            <v>0</v>
          </cell>
          <cell r="IP1367" t="str">
            <v>MAT-P</v>
          </cell>
          <cell r="IQ1367">
            <v>0</v>
          </cell>
          <cell r="IR1367" t="str">
            <v>BIO-P</v>
          </cell>
          <cell r="IS1367">
            <v>0</v>
          </cell>
          <cell r="IT1367" t="str">
            <v>FIS-P</v>
          </cell>
          <cell r="IU1367">
            <v>0</v>
          </cell>
          <cell r="IV1367" t="str">
            <v>KIM-P</v>
          </cell>
          <cell r="IW1367">
            <v>0</v>
          </cell>
          <cell r="IX1367" t="str">
            <v>EKO-L</v>
          </cell>
          <cell r="IY1367">
            <v>0</v>
          </cell>
          <cell r="JA1367">
            <v>0</v>
          </cell>
        </row>
        <row r="1368">
          <cell r="AB1368" t="str">
            <v/>
          </cell>
          <cell r="AC1368">
            <v>5</v>
          </cell>
          <cell r="AI1368" t="str">
            <v/>
          </cell>
          <cell r="AJ1368">
            <v>0</v>
          </cell>
          <cell r="AK1368">
            <v>83.25</v>
          </cell>
          <cell r="AL1368">
            <v>84.5</v>
          </cell>
          <cell r="AM1368">
            <v>88</v>
          </cell>
          <cell r="AN1368">
            <v>80</v>
          </cell>
          <cell r="AO1368" t="str">
            <v/>
          </cell>
          <cell r="AP1368">
            <v>0</v>
          </cell>
          <cell r="AQ1368">
            <v>85</v>
          </cell>
          <cell r="AR1368">
            <v>0</v>
          </cell>
          <cell r="AS1368">
            <v>78.5</v>
          </cell>
          <cell r="AT1368">
            <v>81</v>
          </cell>
          <cell r="AU1368" t="str">
            <v/>
          </cell>
          <cell r="AV1368">
            <v>0</v>
          </cell>
          <cell r="AW1368">
            <v>81.83</v>
          </cell>
          <cell r="AX1368">
            <v>84</v>
          </cell>
          <cell r="AY1368">
            <v>88</v>
          </cell>
          <cell r="AZ1368">
            <v>80</v>
          </cell>
          <cell r="BA1368" t="str">
            <v/>
          </cell>
          <cell r="BB1368">
            <v>0</v>
          </cell>
          <cell r="BC1368">
            <v>86.75</v>
          </cell>
          <cell r="BD1368">
            <v>84.5</v>
          </cell>
          <cell r="BE1368">
            <v>88</v>
          </cell>
          <cell r="BF1368">
            <v>82</v>
          </cell>
          <cell r="BG1368" t="str">
            <v/>
          </cell>
          <cell r="BH1368">
            <v>0</v>
          </cell>
          <cell r="BI1368">
            <v>84.33</v>
          </cell>
          <cell r="BJ1368">
            <v>80</v>
          </cell>
          <cell r="BK1368">
            <v>77.75</v>
          </cell>
          <cell r="BL1368">
            <v>78</v>
          </cell>
          <cell r="BM1368" t="str">
            <v/>
          </cell>
          <cell r="BN1368">
            <v>0</v>
          </cell>
          <cell r="BO1368">
            <v>81.13</v>
          </cell>
          <cell r="BP1368">
            <v>78.25</v>
          </cell>
          <cell r="BQ1368">
            <v>77.75</v>
          </cell>
          <cell r="BR1368">
            <v>85</v>
          </cell>
          <cell r="BS1368" t="str">
            <v/>
          </cell>
          <cell r="BT1368">
            <v>0</v>
          </cell>
          <cell r="BU1368">
            <v>86.5</v>
          </cell>
          <cell r="BV1368">
            <v>84.25</v>
          </cell>
          <cell r="BW1368">
            <v>88.5</v>
          </cell>
          <cell r="BX1368">
            <v>88</v>
          </cell>
          <cell r="BY1368" t="str">
            <v/>
          </cell>
          <cell r="BZ1368">
            <v>0</v>
          </cell>
          <cell r="CA1368">
            <v>86.78</v>
          </cell>
          <cell r="CB1368">
            <v>81.75</v>
          </cell>
          <cell r="CC1368">
            <v>81</v>
          </cell>
          <cell r="CD1368">
            <v>82</v>
          </cell>
          <cell r="CE1368" t="str">
            <v/>
          </cell>
          <cell r="CF1368">
            <v>0</v>
          </cell>
          <cell r="CG1368">
            <v>86.25</v>
          </cell>
          <cell r="CH1368">
            <v>76.25</v>
          </cell>
          <cell r="CI1368">
            <v>78</v>
          </cell>
          <cell r="CJ1368">
            <v>82</v>
          </cell>
          <cell r="CK1368" t="str">
            <v/>
          </cell>
          <cell r="CL1368">
            <v>0</v>
          </cell>
          <cell r="CM1368">
            <v>76.17</v>
          </cell>
          <cell r="CN1368">
            <v>83.5</v>
          </cell>
          <cell r="CO1368">
            <v>80</v>
          </cell>
          <cell r="CP1368">
            <v>78</v>
          </cell>
          <cell r="CQ1368" t="str">
            <v/>
          </cell>
          <cell r="CR1368">
            <v>0</v>
          </cell>
          <cell r="CS1368">
            <v>82.08</v>
          </cell>
          <cell r="CT1368">
            <v>89.75</v>
          </cell>
          <cell r="CU1368">
            <v>86.5</v>
          </cell>
          <cell r="CV1368">
            <v>83</v>
          </cell>
          <cell r="CW1368" t="str">
            <v/>
          </cell>
          <cell r="CX1368">
            <v>0</v>
          </cell>
          <cell r="CY1368">
            <v>82.44</v>
          </cell>
          <cell r="CZ1368">
            <v>83.75</v>
          </cell>
          <cell r="DA1368">
            <v>76.75</v>
          </cell>
          <cell r="DB1368">
            <v>83</v>
          </cell>
          <cell r="DC1368" t="str">
            <v/>
          </cell>
          <cell r="DD1368">
            <v>0</v>
          </cell>
          <cell r="DE1368">
            <v>91</v>
          </cell>
          <cell r="DF1368">
            <v>81</v>
          </cell>
          <cell r="DG1368">
            <v>81.75</v>
          </cell>
          <cell r="DH1368">
            <v>88</v>
          </cell>
          <cell r="DI1368" t="str">
            <v/>
          </cell>
          <cell r="DJ1368">
            <v>0</v>
          </cell>
          <cell r="DK1368">
            <v>0</v>
          </cell>
          <cell r="DL1368">
            <v>0</v>
          </cell>
          <cell r="DM1368">
            <v>0</v>
          </cell>
          <cell r="DN1368">
            <v>85</v>
          </cell>
          <cell r="DO1368" t="str">
            <v/>
          </cell>
          <cell r="DP1368">
            <v>0</v>
          </cell>
          <cell r="DQ1368">
            <v>89</v>
          </cell>
          <cell r="DR1368">
            <v>85.5</v>
          </cell>
          <cell r="DS1368">
            <v>91.5</v>
          </cell>
          <cell r="DT1368">
            <v>82</v>
          </cell>
          <cell r="DU1368" t="str">
            <v/>
          </cell>
          <cell r="DV1368">
            <v>0</v>
          </cell>
          <cell r="DW1368">
            <v>91</v>
          </cell>
          <cell r="DX1368">
            <v>86.75</v>
          </cell>
          <cell r="DY1368">
            <v>79.75</v>
          </cell>
          <cell r="DZ1368">
            <v>85</v>
          </cell>
          <cell r="EA1368" t="str">
            <v/>
          </cell>
          <cell r="EB1368">
            <v>0</v>
          </cell>
          <cell r="EC1368">
            <v>79.78</v>
          </cell>
          <cell r="ED1368">
            <v>78.25</v>
          </cell>
          <cell r="EE1368">
            <v>84.25</v>
          </cell>
          <cell r="EF1368">
            <v>77</v>
          </cell>
          <cell r="EG1368" t="str">
            <v/>
          </cell>
          <cell r="EH1368">
            <v>0</v>
          </cell>
          <cell r="EI1368">
            <v>78.5</v>
          </cell>
          <cell r="EJ1368">
            <v>74.75</v>
          </cell>
          <cell r="EK1368">
            <v>74.5</v>
          </cell>
          <cell r="EL1368">
            <v>76</v>
          </cell>
          <cell r="EM1368" t="str">
            <v/>
          </cell>
          <cell r="EN1368">
            <v>0</v>
          </cell>
          <cell r="EO1368">
            <v>78.5</v>
          </cell>
          <cell r="EP1368">
            <v>74.75</v>
          </cell>
          <cell r="EQ1368">
            <v>74.5</v>
          </cell>
          <cell r="ER1368">
            <v>76</v>
          </cell>
          <cell r="ES1368" t="str">
            <v/>
          </cell>
          <cell r="ET1368">
            <v>0</v>
          </cell>
          <cell r="EU1368">
            <v>78.5</v>
          </cell>
          <cell r="EV1368">
            <v>74.75</v>
          </cell>
          <cell r="EW1368">
            <v>74.5</v>
          </cell>
          <cell r="EX1368">
            <v>76</v>
          </cell>
          <cell r="EY1368" t="str">
            <v/>
          </cell>
          <cell r="EZ1368">
            <v>0</v>
          </cell>
          <cell r="FA1368">
            <v>79.33</v>
          </cell>
          <cell r="FB1368">
            <v>71.25</v>
          </cell>
          <cell r="FC1368">
            <v>79</v>
          </cell>
          <cell r="FD1368">
            <v>72</v>
          </cell>
          <cell r="FE1368" t="str">
            <v/>
          </cell>
          <cell r="FF1368">
            <v>0</v>
          </cell>
          <cell r="FG1368">
            <v>79.33</v>
          </cell>
          <cell r="FH1368">
            <v>71.25</v>
          </cell>
          <cell r="FI1368">
            <v>79</v>
          </cell>
          <cell r="FJ1368">
            <v>72</v>
          </cell>
          <cell r="FK1368" t="str">
            <v/>
          </cell>
          <cell r="FL1368">
            <v>0</v>
          </cell>
          <cell r="FM1368">
            <v>79.33</v>
          </cell>
          <cell r="FN1368">
            <v>71.25</v>
          </cell>
          <cell r="FO1368">
            <v>79</v>
          </cell>
          <cell r="FP1368">
            <v>72</v>
          </cell>
          <cell r="FQ1368" t="str">
            <v/>
          </cell>
          <cell r="FR1368">
            <v>0</v>
          </cell>
          <cell r="FS1368">
            <v>79.33</v>
          </cell>
          <cell r="FT1368">
            <v>71.25</v>
          </cell>
          <cell r="FU1368">
            <v>79</v>
          </cell>
          <cell r="FV1368">
            <v>72</v>
          </cell>
          <cell r="FW1368" t="str">
            <v/>
          </cell>
          <cell r="FX1368">
            <v>0</v>
          </cell>
          <cell r="FY1368">
            <v>79.33</v>
          </cell>
          <cell r="FZ1368">
            <v>71.25</v>
          </cell>
          <cell r="GA1368">
            <v>79</v>
          </cell>
          <cell r="GB1368">
            <v>72</v>
          </cell>
          <cell r="GC1368" t="str">
            <v/>
          </cell>
          <cell r="GD1368">
            <v>0</v>
          </cell>
          <cell r="GE1368">
            <v>79.33</v>
          </cell>
          <cell r="GF1368">
            <v>71.25</v>
          </cell>
          <cell r="GG1368">
            <v>79</v>
          </cell>
          <cell r="GH1368">
            <v>72</v>
          </cell>
          <cell r="GI1368" t="str">
            <v/>
          </cell>
          <cell r="GJ1368">
            <v>0</v>
          </cell>
          <cell r="GK1368">
            <v>79.33</v>
          </cell>
          <cell r="GL1368">
            <v>71.25</v>
          </cell>
          <cell r="GM1368">
            <v>79</v>
          </cell>
          <cell r="GN1368">
            <v>72</v>
          </cell>
          <cell r="GO1368" t="str">
            <v/>
          </cell>
          <cell r="GP1368">
            <v>0</v>
          </cell>
          <cell r="GQ1368">
            <v>79.33</v>
          </cell>
          <cell r="GR1368">
            <v>71.25</v>
          </cell>
          <cell r="GS1368">
            <v>79</v>
          </cell>
          <cell r="GT1368">
            <v>72</v>
          </cell>
          <cell r="GU1368" t="str">
            <v/>
          </cell>
          <cell r="GV1368">
            <v>0</v>
          </cell>
          <cell r="GW1368">
            <v>81.92</v>
          </cell>
          <cell r="GX1368">
            <v>78.75</v>
          </cell>
          <cell r="GY1368">
            <v>70</v>
          </cell>
          <cell r="GZ1368">
            <v>78</v>
          </cell>
          <cell r="HA1368" t="str">
            <v>EKO-L</v>
          </cell>
          <cell r="HB1368">
            <v>0</v>
          </cell>
          <cell r="HC1368">
            <v>83.83</v>
          </cell>
          <cell r="HD1368">
            <v>75.75</v>
          </cell>
          <cell r="HE1368">
            <v>77.5</v>
          </cell>
          <cell r="HF1368">
            <v>79</v>
          </cell>
          <cell r="HH1368">
            <v>0</v>
          </cell>
          <cell r="HM1368" t="str">
            <v/>
          </cell>
          <cell r="HN1368" t="str">
            <v/>
          </cell>
          <cell r="HS1368">
            <v>0</v>
          </cell>
          <cell r="HT1368" t="str">
            <v>PKN</v>
          </cell>
          <cell r="HU1368">
            <v>0</v>
          </cell>
          <cell r="HV1368" t="str">
            <v>IND</v>
          </cell>
          <cell r="HW1368">
            <v>0</v>
          </cell>
          <cell r="HX1368" t="str">
            <v>MAT-W</v>
          </cell>
          <cell r="HY1368">
            <v>0</v>
          </cell>
          <cell r="HZ1368" t="str">
            <v>SEJ-W</v>
          </cell>
          <cell r="IA1368">
            <v>0</v>
          </cell>
          <cell r="IB1368" t="str">
            <v>IGR-W</v>
          </cell>
          <cell r="IC1368">
            <v>0</v>
          </cell>
          <cell r="ID1368" t="str">
            <v>SBO</v>
          </cell>
          <cell r="IE1368">
            <v>0</v>
          </cell>
          <cell r="IF1368" t="str">
            <v>PJO</v>
          </cell>
          <cell r="IG1368">
            <v>0</v>
          </cell>
          <cell r="IH1368" t="str">
            <v>PRA</v>
          </cell>
          <cell r="II1368">
            <v>0</v>
          </cell>
          <cell r="IJ1368" t="str">
            <v>JAW</v>
          </cell>
          <cell r="IK1368">
            <v>0</v>
          </cell>
          <cell r="IL1368" t="str">
            <v>ARB</v>
          </cell>
          <cell r="IM1368">
            <v>0</v>
          </cell>
          <cell r="IN1368" t="str">
            <v>PKM</v>
          </cell>
          <cell r="IO1368">
            <v>0</v>
          </cell>
          <cell r="IP1368" t="str">
            <v>MAT-P</v>
          </cell>
          <cell r="IQ1368">
            <v>0</v>
          </cell>
          <cell r="IR1368" t="str">
            <v>BIO-P</v>
          </cell>
          <cell r="IS1368">
            <v>0</v>
          </cell>
          <cell r="IT1368" t="str">
            <v>FIS-P</v>
          </cell>
          <cell r="IU1368">
            <v>0</v>
          </cell>
          <cell r="IV1368" t="str">
            <v>KIM-P</v>
          </cell>
          <cell r="IW1368">
            <v>0</v>
          </cell>
          <cell r="IX1368" t="str">
            <v>EKO-L</v>
          </cell>
          <cell r="IY1368">
            <v>0</v>
          </cell>
          <cell r="JA1368">
            <v>0</v>
          </cell>
        </row>
        <row r="1369">
          <cell r="AB1369" t="str">
            <v/>
          </cell>
          <cell r="AC1369">
            <v>6</v>
          </cell>
          <cell r="AI1369" t="str">
            <v/>
          </cell>
          <cell r="AJ1369">
            <v>0</v>
          </cell>
          <cell r="AK1369">
            <v>83.25</v>
          </cell>
          <cell r="AL1369">
            <v>84.5</v>
          </cell>
          <cell r="AM1369">
            <v>88</v>
          </cell>
          <cell r="AN1369">
            <v>80</v>
          </cell>
          <cell r="AO1369" t="str">
            <v/>
          </cell>
          <cell r="AP1369">
            <v>0</v>
          </cell>
          <cell r="AQ1369">
            <v>85</v>
          </cell>
          <cell r="AR1369">
            <v>0</v>
          </cell>
          <cell r="AS1369">
            <v>78.5</v>
          </cell>
          <cell r="AT1369">
            <v>81</v>
          </cell>
          <cell r="AU1369" t="str">
            <v/>
          </cell>
          <cell r="AV1369">
            <v>0</v>
          </cell>
          <cell r="AW1369">
            <v>81.83</v>
          </cell>
          <cell r="AX1369">
            <v>84</v>
          </cell>
          <cell r="AY1369">
            <v>88</v>
          </cell>
          <cell r="AZ1369">
            <v>80</v>
          </cell>
          <cell r="BA1369" t="str">
            <v/>
          </cell>
          <cell r="BB1369">
            <v>0</v>
          </cell>
          <cell r="BC1369">
            <v>86.75</v>
          </cell>
          <cell r="BD1369">
            <v>84.5</v>
          </cell>
          <cell r="BE1369">
            <v>88</v>
          </cell>
          <cell r="BF1369">
            <v>82</v>
          </cell>
          <cell r="BG1369" t="str">
            <v/>
          </cell>
          <cell r="BH1369">
            <v>0</v>
          </cell>
          <cell r="BI1369">
            <v>84.33</v>
          </cell>
          <cell r="BJ1369">
            <v>80</v>
          </cell>
          <cell r="BK1369">
            <v>77.75</v>
          </cell>
          <cell r="BL1369">
            <v>78</v>
          </cell>
          <cell r="BM1369" t="str">
            <v/>
          </cell>
          <cell r="BN1369">
            <v>0</v>
          </cell>
          <cell r="BO1369">
            <v>81.13</v>
          </cell>
          <cell r="BP1369">
            <v>78.25</v>
          </cell>
          <cell r="BQ1369">
            <v>77.75</v>
          </cell>
          <cell r="BR1369">
            <v>85</v>
          </cell>
          <cell r="BS1369" t="str">
            <v/>
          </cell>
          <cell r="BT1369">
            <v>0</v>
          </cell>
          <cell r="BU1369">
            <v>86.5</v>
          </cell>
          <cell r="BV1369">
            <v>84.25</v>
          </cell>
          <cell r="BW1369">
            <v>88.5</v>
          </cell>
          <cell r="BX1369">
            <v>88</v>
          </cell>
          <cell r="BY1369" t="str">
            <v/>
          </cell>
          <cell r="BZ1369">
            <v>0</v>
          </cell>
          <cell r="CA1369">
            <v>86.78</v>
          </cell>
          <cell r="CB1369">
            <v>81.75</v>
          </cell>
          <cell r="CC1369">
            <v>81</v>
          </cell>
          <cell r="CD1369">
            <v>82</v>
          </cell>
          <cell r="CE1369" t="str">
            <v/>
          </cell>
          <cell r="CF1369">
            <v>0</v>
          </cell>
          <cell r="CG1369">
            <v>86.25</v>
          </cell>
          <cell r="CH1369">
            <v>76.25</v>
          </cell>
          <cell r="CI1369">
            <v>78</v>
          </cell>
          <cell r="CJ1369">
            <v>82</v>
          </cell>
          <cell r="CK1369" t="str">
            <v/>
          </cell>
          <cell r="CL1369">
            <v>0</v>
          </cell>
          <cell r="CM1369">
            <v>76.17</v>
          </cell>
          <cell r="CN1369">
            <v>83.5</v>
          </cell>
          <cell r="CO1369">
            <v>80</v>
          </cell>
          <cell r="CP1369">
            <v>78</v>
          </cell>
          <cell r="CQ1369" t="str">
            <v/>
          </cell>
          <cell r="CR1369">
            <v>0</v>
          </cell>
          <cell r="CS1369">
            <v>82.08</v>
          </cell>
          <cell r="CT1369">
            <v>89.75</v>
          </cell>
          <cell r="CU1369">
            <v>86.5</v>
          </cell>
          <cell r="CV1369">
            <v>83</v>
          </cell>
          <cell r="CW1369" t="str">
            <v/>
          </cell>
          <cell r="CX1369">
            <v>0</v>
          </cell>
          <cell r="CY1369">
            <v>82.44</v>
          </cell>
          <cell r="CZ1369">
            <v>83.75</v>
          </cell>
          <cell r="DA1369">
            <v>76.75</v>
          </cell>
          <cell r="DB1369">
            <v>83</v>
          </cell>
          <cell r="DC1369" t="str">
            <v/>
          </cell>
          <cell r="DD1369">
            <v>0</v>
          </cell>
          <cell r="DE1369">
            <v>91</v>
          </cell>
          <cell r="DF1369">
            <v>81</v>
          </cell>
          <cell r="DG1369">
            <v>81.75</v>
          </cell>
          <cell r="DH1369">
            <v>88</v>
          </cell>
          <cell r="DI1369" t="str">
            <v/>
          </cell>
          <cell r="DJ1369">
            <v>0</v>
          </cell>
          <cell r="DK1369">
            <v>0</v>
          </cell>
          <cell r="DL1369">
            <v>0</v>
          </cell>
          <cell r="DM1369">
            <v>0</v>
          </cell>
          <cell r="DN1369">
            <v>85</v>
          </cell>
          <cell r="DO1369" t="str">
            <v/>
          </cell>
          <cell r="DP1369">
            <v>0</v>
          </cell>
          <cell r="DQ1369">
            <v>89</v>
          </cell>
          <cell r="DR1369">
            <v>85.5</v>
          </cell>
          <cell r="DS1369">
            <v>91.5</v>
          </cell>
          <cell r="DT1369">
            <v>82</v>
          </cell>
          <cell r="DU1369" t="str">
            <v/>
          </cell>
          <cell r="DV1369">
            <v>0</v>
          </cell>
          <cell r="DW1369">
            <v>91</v>
          </cell>
          <cell r="DX1369">
            <v>86.75</v>
          </cell>
          <cell r="DY1369">
            <v>79.75</v>
          </cell>
          <cell r="DZ1369">
            <v>85</v>
          </cell>
          <cell r="EA1369" t="str">
            <v/>
          </cell>
          <cell r="EB1369">
            <v>0</v>
          </cell>
          <cell r="EC1369">
            <v>79.78</v>
          </cell>
          <cell r="ED1369">
            <v>78.25</v>
          </cell>
          <cell r="EE1369">
            <v>84.25</v>
          </cell>
          <cell r="EF1369">
            <v>77</v>
          </cell>
          <cell r="EG1369" t="str">
            <v/>
          </cell>
          <cell r="EH1369">
            <v>0</v>
          </cell>
          <cell r="EI1369">
            <v>78.5</v>
          </cell>
          <cell r="EJ1369">
            <v>74.75</v>
          </cell>
          <cell r="EK1369">
            <v>74.5</v>
          </cell>
          <cell r="EL1369">
            <v>76</v>
          </cell>
          <cell r="EM1369" t="str">
            <v/>
          </cell>
          <cell r="EN1369">
            <v>0</v>
          </cell>
          <cell r="EO1369">
            <v>78.5</v>
          </cell>
          <cell r="EP1369">
            <v>74.75</v>
          </cell>
          <cell r="EQ1369">
            <v>74.5</v>
          </cell>
          <cell r="ER1369">
            <v>76</v>
          </cell>
          <cell r="ES1369" t="str">
            <v/>
          </cell>
          <cell r="ET1369">
            <v>0</v>
          </cell>
          <cell r="EU1369">
            <v>78.5</v>
          </cell>
          <cell r="EV1369">
            <v>74.75</v>
          </cell>
          <cell r="EW1369">
            <v>74.5</v>
          </cell>
          <cell r="EX1369">
            <v>76</v>
          </cell>
          <cell r="EY1369" t="str">
            <v/>
          </cell>
          <cell r="EZ1369">
            <v>0</v>
          </cell>
          <cell r="FA1369">
            <v>79.33</v>
          </cell>
          <cell r="FB1369">
            <v>71.25</v>
          </cell>
          <cell r="FC1369">
            <v>79</v>
          </cell>
          <cell r="FD1369">
            <v>72</v>
          </cell>
          <cell r="FE1369" t="str">
            <v/>
          </cell>
          <cell r="FF1369">
            <v>0</v>
          </cell>
          <cell r="FG1369">
            <v>79.33</v>
          </cell>
          <cell r="FH1369">
            <v>71.25</v>
          </cell>
          <cell r="FI1369">
            <v>79</v>
          </cell>
          <cell r="FJ1369">
            <v>72</v>
          </cell>
          <cell r="FK1369" t="str">
            <v/>
          </cell>
          <cell r="FL1369">
            <v>0</v>
          </cell>
          <cell r="FM1369">
            <v>79.33</v>
          </cell>
          <cell r="FN1369">
            <v>71.25</v>
          </cell>
          <cell r="FO1369">
            <v>79</v>
          </cell>
          <cell r="FP1369">
            <v>72</v>
          </cell>
          <cell r="FQ1369" t="str">
            <v/>
          </cell>
          <cell r="FR1369">
            <v>0</v>
          </cell>
          <cell r="FS1369">
            <v>79.33</v>
          </cell>
          <cell r="FT1369">
            <v>71.25</v>
          </cell>
          <cell r="FU1369">
            <v>79</v>
          </cell>
          <cell r="FV1369">
            <v>72</v>
          </cell>
          <cell r="FW1369" t="str">
            <v/>
          </cell>
          <cell r="FX1369">
            <v>0</v>
          </cell>
          <cell r="FY1369">
            <v>79.33</v>
          </cell>
          <cell r="FZ1369">
            <v>71.25</v>
          </cell>
          <cell r="GA1369">
            <v>79</v>
          </cell>
          <cell r="GB1369">
            <v>72</v>
          </cell>
          <cell r="GC1369" t="str">
            <v/>
          </cell>
          <cell r="GD1369">
            <v>0</v>
          </cell>
          <cell r="GE1369">
            <v>79.33</v>
          </cell>
          <cell r="GF1369">
            <v>71.25</v>
          </cell>
          <cell r="GG1369">
            <v>79</v>
          </cell>
          <cell r="GH1369">
            <v>72</v>
          </cell>
          <cell r="GI1369" t="str">
            <v/>
          </cell>
          <cell r="GJ1369">
            <v>0</v>
          </cell>
          <cell r="GK1369">
            <v>79.33</v>
          </cell>
          <cell r="GL1369">
            <v>71.25</v>
          </cell>
          <cell r="GM1369">
            <v>79</v>
          </cell>
          <cell r="GN1369">
            <v>72</v>
          </cell>
          <cell r="GO1369" t="str">
            <v/>
          </cell>
          <cell r="GP1369">
            <v>0</v>
          </cell>
          <cell r="GQ1369">
            <v>79.33</v>
          </cell>
          <cell r="GR1369">
            <v>71.25</v>
          </cell>
          <cell r="GS1369">
            <v>79</v>
          </cell>
          <cell r="GT1369">
            <v>72</v>
          </cell>
          <cell r="GU1369" t="str">
            <v/>
          </cell>
          <cell r="GV1369">
            <v>0</v>
          </cell>
          <cell r="GW1369">
            <v>81.92</v>
          </cell>
          <cell r="GX1369">
            <v>78.75</v>
          </cell>
          <cell r="GY1369">
            <v>70</v>
          </cell>
          <cell r="GZ1369">
            <v>78</v>
          </cell>
          <cell r="HA1369" t="str">
            <v>EKO-L</v>
          </cell>
          <cell r="HB1369">
            <v>0</v>
          </cell>
          <cell r="HC1369">
            <v>83.83</v>
          </cell>
          <cell r="HD1369">
            <v>75.75</v>
          </cell>
          <cell r="HE1369">
            <v>77.5</v>
          </cell>
          <cell r="HF1369">
            <v>79</v>
          </cell>
          <cell r="HH1369">
            <v>0</v>
          </cell>
          <cell r="HM1369" t="str">
            <v/>
          </cell>
          <cell r="HN1369" t="str">
            <v/>
          </cell>
          <cell r="HS1369">
            <v>0</v>
          </cell>
          <cell r="HT1369" t="str">
            <v>PKN</v>
          </cell>
          <cell r="HU1369">
            <v>0</v>
          </cell>
          <cell r="HV1369" t="str">
            <v>IND</v>
          </cell>
          <cell r="HW1369">
            <v>0</v>
          </cell>
          <cell r="HX1369" t="str">
            <v>MAT-W</v>
          </cell>
          <cell r="HY1369">
            <v>0</v>
          </cell>
          <cell r="HZ1369" t="str">
            <v>SEJ-W</v>
          </cell>
          <cell r="IA1369">
            <v>0</v>
          </cell>
          <cell r="IB1369" t="str">
            <v>IGR-W</v>
          </cell>
          <cell r="IC1369">
            <v>0</v>
          </cell>
          <cell r="ID1369" t="str">
            <v>SBO</v>
          </cell>
          <cell r="IE1369">
            <v>0</v>
          </cell>
          <cell r="IF1369" t="str">
            <v>PJO</v>
          </cell>
          <cell r="IG1369">
            <v>0</v>
          </cell>
          <cell r="IH1369" t="str">
            <v>PRA</v>
          </cell>
          <cell r="II1369">
            <v>0</v>
          </cell>
          <cell r="IJ1369" t="str">
            <v>JAW</v>
          </cell>
          <cell r="IK1369">
            <v>0</v>
          </cell>
          <cell r="IL1369" t="str">
            <v>ARB</v>
          </cell>
          <cell r="IM1369">
            <v>0</v>
          </cell>
          <cell r="IN1369" t="str">
            <v>PKM</v>
          </cell>
          <cell r="IO1369">
            <v>0</v>
          </cell>
          <cell r="IP1369" t="str">
            <v>MAT-P</v>
          </cell>
          <cell r="IQ1369">
            <v>0</v>
          </cell>
          <cell r="IR1369" t="str">
            <v>BIO-P</v>
          </cell>
          <cell r="IS1369">
            <v>0</v>
          </cell>
          <cell r="IT1369" t="str">
            <v>FIS-P</v>
          </cell>
          <cell r="IU1369">
            <v>0</v>
          </cell>
          <cell r="IV1369" t="str">
            <v>KIM-P</v>
          </cell>
          <cell r="IW1369">
            <v>0</v>
          </cell>
          <cell r="IX1369" t="str">
            <v>EKO-L</v>
          </cell>
          <cell r="IY1369">
            <v>0</v>
          </cell>
          <cell r="JA1369">
            <v>0</v>
          </cell>
        </row>
        <row r="1370">
          <cell r="AB1370" t="str">
            <v/>
          </cell>
          <cell r="AC1370">
            <v>7</v>
          </cell>
          <cell r="AI1370" t="str">
            <v/>
          </cell>
          <cell r="AJ1370">
            <v>0</v>
          </cell>
          <cell r="AK1370">
            <v>83.25</v>
          </cell>
          <cell r="AL1370">
            <v>84.5</v>
          </cell>
          <cell r="AM1370">
            <v>88</v>
          </cell>
          <cell r="AN1370">
            <v>80</v>
          </cell>
          <cell r="AO1370" t="str">
            <v/>
          </cell>
          <cell r="AP1370">
            <v>0</v>
          </cell>
          <cell r="AQ1370">
            <v>85</v>
          </cell>
          <cell r="AR1370">
            <v>0</v>
          </cell>
          <cell r="AS1370">
            <v>78.5</v>
          </cell>
          <cell r="AT1370">
            <v>81</v>
          </cell>
          <cell r="AU1370" t="str">
            <v/>
          </cell>
          <cell r="AV1370">
            <v>0</v>
          </cell>
          <cell r="AW1370">
            <v>81.83</v>
          </cell>
          <cell r="AX1370">
            <v>84</v>
          </cell>
          <cell r="AY1370">
            <v>88</v>
          </cell>
          <cell r="AZ1370">
            <v>80</v>
          </cell>
          <cell r="BA1370" t="str">
            <v/>
          </cell>
          <cell r="BB1370">
            <v>0</v>
          </cell>
          <cell r="BC1370">
            <v>86.75</v>
          </cell>
          <cell r="BD1370">
            <v>84.5</v>
          </cell>
          <cell r="BE1370">
            <v>88</v>
          </cell>
          <cell r="BF1370">
            <v>82</v>
          </cell>
          <cell r="BG1370" t="str">
            <v/>
          </cell>
          <cell r="BH1370">
            <v>0</v>
          </cell>
          <cell r="BI1370">
            <v>84.33</v>
          </cell>
          <cell r="BJ1370">
            <v>80</v>
          </cell>
          <cell r="BK1370">
            <v>77.75</v>
          </cell>
          <cell r="BL1370">
            <v>78</v>
          </cell>
          <cell r="BM1370" t="str">
            <v/>
          </cell>
          <cell r="BN1370">
            <v>0</v>
          </cell>
          <cell r="BO1370">
            <v>81.13</v>
          </cell>
          <cell r="BP1370">
            <v>78.25</v>
          </cell>
          <cell r="BQ1370">
            <v>77.75</v>
          </cell>
          <cell r="BR1370">
            <v>85</v>
          </cell>
          <cell r="BS1370" t="str">
            <v/>
          </cell>
          <cell r="BT1370">
            <v>0</v>
          </cell>
          <cell r="BU1370">
            <v>86.5</v>
          </cell>
          <cell r="BV1370">
            <v>84.25</v>
          </cell>
          <cell r="BW1370">
            <v>88.5</v>
          </cell>
          <cell r="BX1370">
            <v>88</v>
          </cell>
          <cell r="BY1370" t="str">
            <v/>
          </cell>
          <cell r="BZ1370">
            <v>0</v>
          </cell>
          <cell r="CA1370">
            <v>86.78</v>
          </cell>
          <cell r="CB1370">
            <v>81.75</v>
          </cell>
          <cell r="CC1370">
            <v>81</v>
          </cell>
          <cell r="CD1370">
            <v>82</v>
          </cell>
          <cell r="CE1370" t="str">
            <v/>
          </cell>
          <cell r="CF1370">
            <v>0</v>
          </cell>
          <cell r="CG1370">
            <v>86.25</v>
          </cell>
          <cell r="CH1370">
            <v>76.25</v>
          </cell>
          <cell r="CI1370">
            <v>78</v>
          </cell>
          <cell r="CJ1370">
            <v>82</v>
          </cell>
          <cell r="CK1370" t="str">
            <v/>
          </cell>
          <cell r="CL1370">
            <v>0</v>
          </cell>
          <cell r="CM1370">
            <v>76.17</v>
          </cell>
          <cell r="CN1370">
            <v>83.5</v>
          </cell>
          <cell r="CO1370">
            <v>80</v>
          </cell>
          <cell r="CP1370">
            <v>78</v>
          </cell>
          <cell r="CQ1370" t="str">
            <v/>
          </cell>
          <cell r="CR1370">
            <v>0</v>
          </cell>
          <cell r="CS1370">
            <v>82.08</v>
          </cell>
          <cell r="CT1370">
            <v>89.75</v>
          </cell>
          <cell r="CU1370">
            <v>86.5</v>
          </cell>
          <cell r="CV1370">
            <v>83</v>
          </cell>
          <cell r="CW1370" t="str">
            <v/>
          </cell>
          <cell r="CX1370">
            <v>0</v>
          </cell>
          <cell r="CY1370">
            <v>82.44</v>
          </cell>
          <cell r="CZ1370">
            <v>83.75</v>
          </cell>
          <cell r="DA1370">
            <v>76.75</v>
          </cell>
          <cell r="DB1370">
            <v>83</v>
          </cell>
          <cell r="DC1370" t="str">
            <v/>
          </cell>
          <cell r="DD1370">
            <v>0</v>
          </cell>
          <cell r="DE1370">
            <v>91</v>
          </cell>
          <cell r="DF1370">
            <v>81</v>
          </cell>
          <cell r="DG1370">
            <v>81.75</v>
          </cell>
          <cell r="DH1370">
            <v>88</v>
          </cell>
          <cell r="DI1370" t="str">
            <v/>
          </cell>
          <cell r="DJ1370">
            <v>0</v>
          </cell>
          <cell r="DK1370">
            <v>0</v>
          </cell>
          <cell r="DL1370">
            <v>0</v>
          </cell>
          <cell r="DM1370">
            <v>0</v>
          </cell>
          <cell r="DN1370">
            <v>85</v>
          </cell>
          <cell r="DO1370" t="str">
            <v/>
          </cell>
          <cell r="DP1370">
            <v>0</v>
          </cell>
          <cell r="DQ1370">
            <v>89</v>
          </cell>
          <cell r="DR1370">
            <v>85.5</v>
          </cell>
          <cell r="DS1370">
            <v>91.5</v>
          </cell>
          <cell r="DT1370">
            <v>82</v>
          </cell>
          <cell r="DU1370" t="str">
            <v/>
          </cell>
          <cell r="DV1370">
            <v>0</v>
          </cell>
          <cell r="DW1370">
            <v>91</v>
          </cell>
          <cell r="DX1370">
            <v>86.75</v>
          </cell>
          <cell r="DY1370">
            <v>79.75</v>
          </cell>
          <cell r="DZ1370">
            <v>85</v>
          </cell>
          <cell r="EA1370" t="str">
            <v/>
          </cell>
          <cell r="EB1370">
            <v>0</v>
          </cell>
          <cell r="EC1370">
            <v>79.78</v>
          </cell>
          <cell r="ED1370">
            <v>78.25</v>
          </cell>
          <cell r="EE1370">
            <v>84.25</v>
          </cell>
          <cell r="EF1370">
            <v>77</v>
          </cell>
          <cell r="EG1370" t="str">
            <v/>
          </cell>
          <cell r="EH1370">
            <v>0</v>
          </cell>
          <cell r="EI1370">
            <v>78.5</v>
          </cell>
          <cell r="EJ1370">
            <v>74.75</v>
          </cell>
          <cell r="EK1370">
            <v>74.5</v>
          </cell>
          <cell r="EL1370">
            <v>76</v>
          </cell>
          <cell r="EM1370" t="str">
            <v/>
          </cell>
          <cell r="EN1370">
            <v>0</v>
          </cell>
          <cell r="EO1370">
            <v>78.5</v>
          </cell>
          <cell r="EP1370">
            <v>74.75</v>
          </cell>
          <cell r="EQ1370">
            <v>74.5</v>
          </cell>
          <cell r="ER1370">
            <v>76</v>
          </cell>
          <cell r="ES1370" t="str">
            <v/>
          </cell>
          <cell r="ET1370">
            <v>0</v>
          </cell>
          <cell r="EU1370">
            <v>78.5</v>
          </cell>
          <cell r="EV1370">
            <v>74.75</v>
          </cell>
          <cell r="EW1370">
            <v>74.5</v>
          </cell>
          <cell r="EX1370">
            <v>76</v>
          </cell>
          <cell r="EY1370" t="str">
            <v/>
          </cell>
          <cell r="EZ1370">
            <v>0</v>
          </cell>
          <cell r="FA1370">
            <v>79.33</v>
          </cell>
          <cell r="FB1370">
            <v>71.25</v>
          </cell>
          <cell r="FC1370">
            <v>79</v>
          </cell>
          <cell r="FD1370">
            <v>72</v>
          </cell>
          <cell r="FE1370" t="str">
            <v/>
          </cell>
          <cell r="FF1370">
            <v>0</v>
          </cell>
          <cell r="FG1370">
            <v>79.33</v>
          </cell>
          <cell r="FH1370">
            <v>71.25</v>
          </cell>
          <cell r="FI1370">
            <v>79</v>
          </cell>
          <cell r="FJ1370">
            <v>72</v>
          </cell>
          <cell r="FK1370" t="str">
            <v/>
          </cell>
          <cell r="FL1370">
            <v>0</v>
          </cell>
          <cell r="FM1370">
            <v>79.33</v>
          </cell>
          <cell r="FN1370">
            <v>71.25</v>
          </cell>
          <cell r="FO1370">
            <v>79</v>
          </cell>
          <cell r="FP1370">
            <v>72</v>
          </cell>
          <cell r="FQ1370" t="str">
            <v/>
          </cell>
          <cell r="FR1370">
            <v>0</v>
          </cell>
          <cell r="FS1370">
            <v>79.33</v>
          </cell>
          <cell r="FT1370">
            <v>71.25</v>
          </cell>
          <cell r="FU1370">
            <v>79</v>
          </cell>
          <cell r="FV1370">
            <v>72</v>
          </cell>
          <cell r="FW1370" t="str">
            <v/>
          </cell>
          <cell r="FX1370">
            <v>0</v>
          </cell>
          <cell r="FY1370">
            <v>79.33</v>
          </cell>
          <cell r="FZ1370">
            <v>71.25</v>
          </cell>
          <cell r="GA1370">
            <v>79</v>
          </cell>
          <cell r="GB1370">
            <v>72</v>
          </cell>
          <cell r="GC1370" t="str">
            <v/>
          </cell>
          <cell r="GD1370">
            <v>0</v>
          </cell>
          <cell r="GE1370">
            <v>79.33</v>
          </cell>
          <cell r="GF1370">
            <v>71.25</v>
          </cell>
          <cell r="GG1370">
            <v>79</v>
          </cell>
          <cell r="GH1370">
            <v>72</v>
          </cell>
          <cell r="GI1370" t="str">
            <v/>
          </cell>
          <cell r="GJ1370">
            <v>0</v>
          </cell>
          <cell r="GK1370">
            <v>79.33</v>
          </cell>
          <cell r="GL1370">
            <v>71.25</v>
          </cell>
          <cell r="GM1370">
            <v>79</v>
          </cell>
          <cell r="GN1370">
            <v>72</v>
          </cell>
          <cell r="GO1370" t="str">
            <v/>
          </cell>
          <cell r="GP1370">
            <v>0</v>
          </cell>
          <cell r="GQ1370">
            <v>79.33</v>
          </cell>
          <cell r="GR1370">
            <v>71.25</v>
          </cell>
          <cell r="GS1370">
            <v>79</v>
          </cell>
          <cell r="GT1370">
            <v>72</v>
          </cell>
          <cell r="GU1370" t="str">
            <v/>
          </cell>
          <cell r="GV1370">
            <v>0</v>
          </cell>
          <cell r="GW1370">
            <v>81.92</v>
          </cell>
          <cell r="GX1370">
            <v>78.75</v>
          </cell>
          <cell r="GY1370">
            <v>70</v>
          </cell>
          <cell r="GZ1370">
            <v>78</v>
          </cell>
          <cell r="HA1370" t="str">
            <v>EKO-L</v>
          </cell>
          <cell r="HB1370">
            <v>0</v>
          </cell>
          <cell r="HC1370">
            <v>83.83</v>
          </cell>
          <cell r="HD1370">
            <v>75.75</v>
          </cell>
          <cell r="HE1370">
            <v>77.5</v>
          </cell>
          <cell r="HF1370">
            <v>79</v>
          </cell>
          <cell r="HH1370">
            <v>0</v>
          </cell>
          <cell r="HM1370" t="str">
            <v/>
          </cell>
          <cell r="HN1370" t="str">
            <v/>
          </cell>
          <cell r="HS1370">
            <v>0</v>
          </cell>
          <cell r="HT1370" t="str">
            <v>PKN</v>
          </cell>
          <cell r="HU1370">
            <v>0</v>
          </cell>
          <cell r="HV1370" t="str">
            <v>IND</v>
          </cell>
          <cell r="HW1370">
            <v>0</v>
          </cell>
          <cell r="HX1370" t="str">
            <v>MAT-W</v>
          </cell>
          <cell r="HY1370">
            <v>0</v>
          </cell>
          <cell r="HZ1370" t="str">
            <v>SEJ-W</v>
          </cell>
          <cell r="IA1370">
            <v>0</v>
          </cell>
          <cell r="IB1370" t="str">
            <v>IGR-W</v>
          </cell>
          <cell r="IC1370">
            <v>0</v>
          </cell>
          <cell r="ID1370" t="str">
            <v>SBO</v>
          </cell>
          <cell r="IE1370">
            <v>0</v>
          </cell>
          <cell r="IF1370" t="str">
            <v>PJO</v>
          </cell>
          <cell r="IG1370">
            <v>0</v>
          </cell>
          <cell r="IH1370" t="str">
            <v>PRA</v>
          </cell>
          <cell r="II1370">
            <v>0</v>
          </cell>
          <cell r="IJ1370" t="str">
            <v>JAW</v>
          </cell>
          <cell r="IK1370">
            <v>0</v>
          </cell>
          <cell r="IL1370" t="str">
            <v>ARB</v>
          </cell>
          <cell r="IM1370">
            <v>0</v>
          </cell>
          <cell r="IN1370" t="str">
            <v>PKM</v>
          </cell>
          <cell r="IO1370">
            <v>0</v>
          </cell>
          <cell r="IP1370" t="str">
            <v>MAT-P</v>
          </cell>
          <cell r="IQ1370">
            <v>0</v>
          </cell>
          <cell r="IR1370" t="str">
            <v>BIO-P</v>
          </cell>
          <cell r="IS1370">
            <v>0</v>
          </cell>
          <cell r="IT1370" t="str">
            <v>FIS-P</v>
          </cell>
          <cell r="IU1370">
            <v>0</v>
          </cell>
          <cell r="IV1370" t="str">
            <v>KIM-P</v>
          </cell>
          <cell r="IW1370">
            <v>0</v>
          </cell>
          <cell r="IX1370" t="str">
            <v>EKO-L</v>
          </cell>
          <cell r="IY1370">
            <v>0</v>
          </cell>
          <cell r="JA1370">
            <v>0</v>
          </cell>
        </row>
        <row r="1371">
          <cell r="AB1371" t="str">
            <v/>
          </cell>
          <cell r="AC1371">
            <v>8</v>
          </cell>
          <cell r="AI1371" t="str">
            <v/>
          </cell>
          <cell r="AJ1371">
            <v>0</v>
          </cell>
          <cell r="AK1371">
            <v>83.25</v>
          </cell>
          <cell r="AL1371">
            <v>84.5</v>
          </cell>
          <cell r="AM1371">
            <v>88</v>
          </cell>
          <cell r="AN1371">
            <v>80</v>
          </cell>
          <cell r="AO1371" t="str">
            <v/>
          </cell>
          <cell r="AP1371">
            <v>0</v>
          </cell>
          <cell r="AQ1371">
            <v>85</v>
          </cell>
          <cell r="AR1371">
            <v>0</v>
          </cell>
          <cell r="AS1371">
            <v>78.5</v>
          </cell>
          <cell r="AT1371">
            <v>81</v>
          </cell>
          <cell r="AU1371" t="str">
            <v/>
          </cell>
          <cell r="AV1371">
            <v>0</v>
          </cell>
          <cell r="AW1371">
            <v>81.83</v>
          </cell>
          <cell r="AX1371">
            <v>84</v>
          </cell>
          <cell r="AY1371">
            <v>88</v>
          </cell>
          <cell r="AZ1371">
            <v>80</v>
          </cell>
          <cell r="BA1371" t="str">
            <v/>
          </cell>
          <cell r="BB1371">
            <v>0</v>
          </cell>
          <cell r="BC1371">
            <v>86.75</v>
          </cell>
          <cell r="BD1371">
            <v>84.5</v>
          </cell>
          <cell r="BE1371">
            <v>88</v>
          </cell>
          <cell r="BF1371">
            <v>82</v>
          </cell>
          <cell r="BG1371" t="str">
            <v/>
          </cell>
          <cell r="BH1371">
            <v>0</v>
          </cell>
          <cell r="BI1371">
            <v>84.33</v>
          </cell>
          <cell r="BJ1371">
            <v>80</v>
          </cell>
          <cell r="BK1371">
            <v>77.75</v>
          </cell>
          <cell r="BL1371">
            <v>78</v>
          </cell>
          <cell r="BM1371" t="str">
            <v/>
          </cell>
          <cell r="BN1371">
            <v>0</v>
          </cell>
          <cell r="BO1371">
            <v>81.13</v>
          </cell>
          <cell r="BP1371">
            <v>78.25</v>
          </cell>
          <cell r="BQ1371">
            <v>77.75</v>
          </cell>
          <cell r="BR1371">
            <v>85</v>
          </cell>
          <cell r="BS1371" t="str">
            <v/>
          </cell>
          <cell r="BT1371">
            <v>0</v>
          </cell>
          <cell r="BU1371">
            <v>86.5</v>
          </cell>
          <cell r="BV1371">
            <v>84.25</v>
          </cell>
          <cell r="BW1371">
            <v>88.5</v>
          </cell>
          <cell r="BX1371">
            <v>88</v>
          </cell>
          <cell r="BY1371" t="str">
            <v/>
          </cell>
          <cell r="BZ1371">
            <v>0</v>
          </cell>
          <cell r="CA1371">
            <v>86.78</v>
          </cell>
          <cell r="CB1371">
            <v>81.75</v>
          </cell>
          <cell r="CC1371">
            <v>81</v>
          </cell>
          <cell r="CD1371">
            <v>82</v>
          </cell>
          <cell r="CE1371" t="str">
            <v/>
          </cell>
          <cell r="CF1371">
            <v>0</v>
          </cell>
          <cell r="CG1371">
            <v>86.25</v>
          </cell>
          <cell r="CH1371">
            <v>76.25</v>
          </cell>
          <cell r="CI1371">
            <v>78</v>
          </cell>
          <cell r="CJ1371">
            <v>82</v>
          </cell>
          <cell r="CK1371" t="str">
            <v/>
          </cell>
          <cell r="CL1371">
            <v>0</v>
          </cell>
          <cell r="CM1371">
            <v>76.17</v>
          </cell>
          <cell r="CN1371">
            <v>83.5</v>
          </cell>
          <cell r="CO1371">
            <v>80</v>
          </cell>
          <cell r="CP1371">
            <v>78</v>
          </cell>
          <cell r="CQ1371" t="str">
            <v/>
          </cell>
          <cell r="CR1371">
            <v>0</v>
          </cell>
          <cell r="CS1371">
            <v>82.08</v>
          </cell>
          <cell r="CT1371">
            <v>89.75</v>
          </cell>
          <cell r="CU1371">
            <v>86.5</v>
          </cell>
          <cell r="CV1371">
            <v>83</v>
          </cell>
          <cell r="CW1371" t="str">
            <v/>
          </cell>
          <cell r="CX1371">
            <v>0</v>
          </cell>
          <cell r="CY1371">
            <v>82.44</v>
          </cell>
          <cell r="CZ1371">
            <v>83.75</v>
          </cell>
          <cell r="DA1371">
            <v>76.75</v>
          </cell>
          <cell r="DB1371">
            <v>83</v>
          </cell>
          <cell r="DC1371" t="str">
            <v/>
          </cell>
          <cell r="DD1371">
            <v>0</v>
          </cell>
          <cell r="DE1371">
            <v>91</v>
          </cell>
          <cell r="DF1371">
            <v>81</v>
          </cell>
          <cell r="DG1371">
            <v>81.75</v>
          </cell>
          <cell r="DH1371">
            <v>88</v>
          </cell>
          <cell r="DI1371" t="str">
            <v/>
          </cell>
          <cell r="DJ1371">
            <v>0</v>
          </cell>
          <cell r="DK1371">
            <v>0</v>
          </cell>
          <cell r="DL1371">
            <v>0</v>
          </cell>
          <cell r="DM1371">
            <v>0</v>
          </cell>
          <cell r="DN1371">
            <v>85</v>
          </cell>
          <cell r="DO1371" t="str">
            <v/>
          </cell>
          <cell r="DP1371">
            <v>0</v>
          </cell>
          <cell r="DQ1371">
            <v>89</v>
          </cell>
          <cell r="DR1371">
            <v>85.5</v>
          </cell>
          <cell r="DS1371">
            <v>91.5</v>
          </cell>
          <cell r="DT1371">
            <v>82</v>
          </cell>
          <cell r="DU1371" t="str">
            <v/>
          </cell>
          <cell r="DV1371">
            <v>0</v>
          </cell>
          <cell r="DW1371">
            <v>91</v>
          </cell>
          <cell r="DX1371">
            <v>86.75</v>
          </cell>
          <cell r="DY1371">
            <v>79.75</v>
          </cell>
          <cell r="DZ1371">
            <v>85</v>
          </cell>
          <cell r="EA1371" t="str">
            <v/>
          </cell>
          <cell r="EB1371">
            <v>0</v>
          </cell>
          <cell r="EC1371">
            <v>79.78</v>
          </cell>
          <cell r="ED1371">
            <v>78.25</v>
          </cell>
          <cell r="EE1371">
            <v>84.25</v>
          </cell>
          <cell r="EF1371">
            <v>77</v>
          </cell>
          <cell r="EG1371" t="str">
            <v/>
          </cell>
          <cell r="EH1371">
            <v>0</v>
          </cell>
          <cell r="EI1371">
            <v>78.5</v>
          </cell>
          <cell r="EJ1371">
            <v>74.75</v>
          </cell>
          <cell r="EK1371">
            <v>74.5</v>
          </cell>
          <cell r="EL1371">
            <v>76</v>
          </cell>
          <cell r="EM1371" t="str">
            <v/>
          </cell>
          <cell r="EN1371">
            <v>0</v>
          </cell>
          <cell r="EO1371">
            <v>78.5</v>
          </cell>
          <cell r="EP1371">
            <v>74.75</v>
          </cell>
          <cell r="EQ1371">
            <v>74.5</v>
          </cell>
          <cell r="ER1371">
            <v>76</v>
          </cell>
          <cell r="ES1371" t="str">
            <v/>
          </cell>
          <cell r="ET1371">
            <v>0</v>
          </cell>
          <cell r="EU1371">
            <v>78.5</v>
          </cell>
          <cell r="EV1371">
            <v>74.75</v>
          </cell>
          <cell r="EW1371">
            <v>74.5</v>
          </cell>
          <cell r="EX1371">
            <v>76</v>
          </cell>
          <cell r="EY1371" t="str">
            <v/>
          </cell>
          <cell r="EZ1371">
            <v>0</v>
          </cell>
          <cell r="FA1371">
            <v>79.33</v>
          </cell>
          <cell r="FB1371">
            <v>71.25</v>
          </cell>
          <cell r="FC1371">
            <v>79</v>
          </cell>
          <cell r="FD1371">
            <v>72</v>
          </cell>
          <cell r="FE1371" t="str">
            <v/>
          </cell>
          <cell r="FF1371">
            <v>0</v>
          </cell>
          <cell r="FG1371">
            <v>79.33</v>
          </cell>
          <cell r="FH1371">
            <v>71.25</v>
          </cell>
          <cell r="FI1371">
            <v>79</v>
          </cell>
          <cell r="FJ1371">
            <v>72</v>
          </cell>
          <cell r="FK1371" t="str">
            <v/>
          </cell>
          <cell r="FL1371">
            <v>0</v>
          </cell>
          <cell r="FM1371">
            <v>79.33</v>
          </cell>
          <cell r="FN1371">
            <v>71.25</v>
          </cell>
          <cell r="FO1371">
            <v>79</v>
          </cell>
          <cell r="FP1371">
            <v>72</v>
          </cell>
          <cell r="FQ1371" t="str">
            <v/>
          </cell>
          <cell r="FR1371">
            <v>0</v>
          </cell>
          <cell r="FS1371">
            <v>79.33</v>
          </cell>
          <cell r="FT1371">
            <v>71.25</v>
          </cell>
          <cell r="FU1371">
            <v>79</v>
          </cell>
          <cell r="FV1371">
            <v>72</v>
          </cell>
          <cell r="FW1371" t="str">
            <v/>
          </cell>
          <cell r="FX1371">
            <v>0</v>
          </cell>
          <cell r="FY1371">
            <v>79.33</v>
          </cell>
          <cell r="FZ1371">
            <v>71.25</v>
          </cell>
          <cell r="GA1371">
            <v>79</v>
          </cell>
          <cell r="GB1371">
            <v>72</v>
          </cell>
          <cell r="GC1371" t="str">
            <v/>
          </cell>
          <cell r="GD1371">
            <v>0</v>
          </cell>
          <cell r="GE1371">
            <v>79.33</v>
          </cell>
          <cell r="GF1371">
            <v>71.25</v>
          </cell>
          <cell r="GG1371">
            <v>79</v>
          </cell>
          <cell r="GH1371">
            <v>72</v>
          </cell>
          <cell r="GI1371" t="str">
            <v/>
          </cell>
          <cell r="GJ1371">
            <v>0</v>
          </cell>
          <cell r="GK1371">
            <v>79.33</v>
          </cell>
          <cell r="GL1371">
            <v>71.25</v>
          </cell>
          <cell r="GM1371">
            <v>79</v>
          </cell>
          <cell r="GN1371">
            <v>72</v>
          </cell>
          <cell r="GO1371" t="str">
            <v/>
          </cell>
          <cell r="GP1371">
            <v>0</v>
          </cell>
          <cell r="GQ1371">
            <v>79.33</v>
          </cell>
          <cell r="GR1371">
            <v>71.25</v>
          </cell>
          <cell r="GS1371">
            <v>79</v>
          </cell>
          <cell r="GT1371">
            <v>72</v>
          </cell>
          <cell r="GU1371" t="str">
            <v/>
          </cell>
          <cell r="GV1371">
            <v>0</v>
          </cell>
          <cell r="GW1371">
            <v>81.92</v>
          </cell>
          <cell r="GX1371">
            <v>78.75</v>
          </cell>
          <cell r="GY1371">
            <v>70</v>
          </cell>
          <cell r="GZ1371">
            <v>78</v>
          </cell>
          <cell r="HA1371" t="str">
            <v>EKO-L</v>
          </cell>
          <cell r="HB1371">
            <v>0</v>
          </cell>
          <cell r="HC1371">
            <v>83.83</v>
          </cell>
          <cell r="HD1371">
            <v>75.75</v>
          </cell>
          <cell r="HE1371">
            <v>77.5</v>
          </cell>
          <cell r="HF1371">
            <v>79</v>
          </cell>
          <cell r="HH1371">
            <v>0</v>
          </cell>
          <cell r="HM1371" t="str">
            <v/>
          </cell>
          <cell r="HN1371" t="str">
            <v/>
          </cell>
          <cell r="HS1371">
            <v>0</v>
          </cell>
          <cell r="HT1371" t="str">
            <v>PKN</v>
          </cell>
          <cell r="HU1371">
            <v>0</v>
          </cell>
          <cell r="HV1371" t="str">
            <v>IND</v>
          </cell>
          <cell r="HW1371">
            <v>0</v>
          </cell>
          <cell r="HX1371" t="str">
            <v>MAT-W</v>
          </cell>
          <cell r="HY1371">
            <v>0</v>
          </cell>
          <cell r="HZ1371" t="str">
            <v>SEJ-W</v>
          </cell>
          <cell r="IA1371">
            <v>0</v>
          </cell>
          <cell r="IB1371" t="str">
            <v>IGR-W</v>
          </cell>
          <cell r="IC1371">
            <v>0</v>
          </cell>
          <cell r="ID1371" t="str">
            <v>SBO</v>
          </cell>
          <cell r="IE1371">
            <v>0</v>
          </cell>
          <cell r="IF1371" t="str">
            <v>PJO</v>
          </cell>
          <cell r="IG1371">
            <v>0</v>
          </cell>
          <cell r="IH1371" t="str">
            <v>PRA</v>
          </cell>
          <cell r="II1371">
            <v>0</v>
          </cell>
          <cell r="IJ1371" t="str">
            <v>JAW</v>
          </cell>
          <cell r="IK1371">
            <v>0</v>
          </cell>
          <cell r="IL1371" t="str">
            <v>ARB</v>
          </cell>
          <cell r="IM1371">
            <v>0</v>
          </cell>
          <cell r="IN1371" t="str">
            <v>PKM</v>
          </cell>
          <cell r="IO1371">
            <v>0</v>
          </cell>
          <cell r="IP1371" t="str">
            <v>MAT-P</v>
          </cell>
          <cell r="IQ1371">
            <v>0</v>
          </cell>
          <cell r="IR1371" t="str">
            <v>BIO-P</v>
          </cell>
          <cell r="IS1371">
            <v>0</v>
          </cell>
          <cell r="IT1371" t="str">
            <v>FIS-P</v>
          </cell>
          <cell r="IU1371">
            <v>0</v>
          </cell>
          <cell r="IV1371" t="str">
            <v>KIM-P</v>
          </cell>
          <cell r="IW1371">
            <v>0</v>
          </cell>
          <cell r="IX1371" t="str">
            <v>EKO-L</v>
          </cell>
          <cell r="IY1371">
            <v>0</v>
          </cell>
          <cell r="JA1371">
            <v>0</v>
          </cell>
        </row>
        <row r="1372">
          <cell r="AB1372" t="str">
            <v/>
          </cell>
          <cell r="AC1372">
            <v>9</v>
          </cell>
          <cell r="AI1372" t="str">
            <v/>
          </cell>
          <cell r="AJ1372">
            <v>0</v>
          </cell>
          <cell r="AK1372">
            <v>83.25</v>
          </cell>
          <cell r="AL1372">
            <v>84.5</v>
          </cell>
          <cell r="AM1372">
            <v>88</v>
          </cell>
          <cell r="AN1372">
            <v>80</v>
          </cell>
          <cell r="AO1372" t="str">
            <v/>
          </cell>
          <cell r="AP1372">
            <v>0</v>
          </cell>
          <cell r="AQ1372">
            <v>85</v>
          </cell>
          <cell r="AR1372">
            <v>0</v>
          </cell>
          <cell r="AS1372">
            <v>78.5</v>
          </cell>
          <cell r="AT1372">
            <v>81</v>
          </cell>
          <cell r="AU1372" t="str">
            <v/>
          </cell>
          <cell r="AV1372">
            <v>0</v>
          </cell>
          <cell r="AW1372">
            <v>81.83</v>
          </cell>
          <cell r="AX1372">
            <v>84</v>
          </cell>
          <cell r="AY1372">
            <v>88</v>
          </cell>
          <cell r="AZ1372">
            <v>80</v>
          </cell>
          <cell r="BA1372" t="str">
            <v/>
          </cell>
          <cell r="BB1372">
            <v>0</v>
          </cell>
          <cell r="BC1372">
            <v>86.75</v>
          </cell>
          <cell r="BD1372">
            <v>84.5</v>
          </cell>
          <cell r="BE1372">
            <v>88</v>
          </cell>
          <cell r="BF1372">
            <v>82</v>
          </cell>
          <cell r="BG1372" t="str">
            <v/>
          </cell>
          <cell r="BH1372">
            <v>0</v>
          </cell>
          <cell r="BI1372">
            <v>84.33</v>
          </cell>
          <cell r="BJ1372">
            <v>80</v>
          </cell>
          <cell r="BK1372">
            <v>77.75</v>
          </cell>
          <cell r="BL1372">
            <v>78</v>
          </cell>
          <cell r="BM1372" t="str">
            <v/>
          </cell>
          <cell r="BN1372">
            <v>0</v>
          </cell>
          <cell r="BO1372">
            <v>81.13</v>
          </cell>
          <cell r="BP1372">
            <v>78.25</v>
          </cell>
          <cell r="BQ1372">
            <v>77.75</v>
          </cell>
          <cell r="BR1372">
            <v>85</v>
          </cell>
          <cell r="BS1372" t="str">
            <v/>
          </cell>
          <cell r="BT1372">
            <v>0</v>
          </cell>
          <cell r="BU1372">
            <v>86.5</v>
          </cell>
          <cell r="BV1372">
            <v>84.25</v>
          </cell>
          <cell r="BW1372">
            <v>88.5</v>
          </cell>
          <cell r="BX1372">
            <v>88</v>
          </cell>
          <cell r="BY1372" t="str">
            <v/>
          </cell>
          <cell r="BZ1372">
            <v>0</v>
          </cell>
          <cell r="CA1372">
            <v>86.78</v>
          </cell>
          <cell r="CB1372">
            <v>81.75</v>
          </cell>
          <cell r="CC1372">
            <v>81</v>
          </cell>
          <cell r="CD1372">
            <v>82</v>
          </cell>
          <cell r="CE1372" t="str">
            <v/>
          </cell>
          <cell r="CF1372">
            <v>0</v>
          </cell>
          <cell r="CG1372">
            <v>86.25</v>
          </cell>
          <cell r="CH1372">
            <v>76.25</v>
          </cell>
          <cell r="CI1372">
            <v>78</v>
          </cell>
          <cell r="CJ1372">
            <v>82</v>
          </cell>
          <cell r="CK1372" t="str">
            <v/>
          </cell>
          <cell r="CL1372">
            <v>0</v>
          </cell>
          <cell r="CM1372">
            <v>76.17</v>
          </cell>
          <cell r="CN1372">
            <v>83.5</v>
          </cell>
          <cell r="CO1372">
            <v>80</v>
          </cell>
          <cell r="CP1372">
            <v>78</v>
          </cell>
          <cell r="CQ1372" t="str">
            <v/>
          </cell>
          <cell r="CR1372">
            <v>0</v>
          </cell>
          <cell r="CS1372">
            <v>82.08</v>
          </cell>
          <cell r="CT1372">
            <v>89.75</v>
          </cell>
          <cell r="CU1372">
            <v>86.5</v>
          </cell>
          <cell r="CV1372">
            <v>83</v>
          </cell>
          <cell r="CW1372" t="str">
            <v/>
          </cell>
          <cell r="CX1372">
            <v>0</v>
          </cell>
          <cell r="CY1372">
            <v>82.44</v>
          </cell>
          <cell r="CZ1372">
            <v>83.75</v>
          </cell>
          <cell r="DA1372">
            <v>76.75</v>
          </cell>
          <cell r="DB1372">
            <v>83</v>
          </cell>
          <cell r="DC1372" t="str">
            <v/>
          </cell>
          <cell r="DD1372">
            <v>0</v>
          </cell>
          <cell r="DE1372">
            <v>91</v>
          </cell>
          <cell r="DF1372">
            <v>81</v>
          </cell>
          <cell r="DG1372">
            <v>81.75</v>
          </cell>
          <cell r="DH1372">
            <v>88</v>
          </cell>
          <cell r="DI1372" t="str">
            <v/>
          </cell>
          <cell r="DJ1372">
            <v>0</v>
          </cell>
          <cell r="DK1372">
            <v>0</v>
          </cell>
          <cell r="DL1372">
            <v>0</v>
          </cell>
          <cell r="DM1372">
            <v>0</v>
          </cell>
          <cell r="DN1372">
            <v>85</v>
          </cell>
          <cell r="DO1372" t="str">
            <v/>
          </cell>
          <cell r="DP1372">
            <v>0</v>
          </cell>
          <cell r="DQ1372">
            <v>89</v>
          </cell>
          <cell r="DR1372">
            <v>85.5</v>
          </cell>
          <cell r="DS1372">
            <v>91.5</v>
          </cell>
          <cell r="DT1372">
            <v>82</v>
          </cell>
          <cell r="DU1372" t="str">
            <v/>
          </cell>
          <cell r="DV1372">
            <v>0</v>
          </cell>
          <cell r="DW1372">
            <v>91</v>
          </cell>
          <cell r="DX1372">
            <v>86.75</v>
          </cell>
          <cell r="DY1372">
            <v>79.75</v>
          </cell>
          <cell r="DZ1372">
            <v>85</v>
          </cell>
          <cell r="EA1372" t="str">
            <v/>
          </cell>
          <cell r="EB1372">
            <v>0</v>
          </cell>
          <cell r="EC1372">
            <v>79.78</v>
          </cell>
          <cell r="ED1372">
            <v>78.25</v>
          </cell>
          <cell r="EE1372">
            <v>84.25</v>
          </cell>
          <cell r="EF1372">
            <v>77</v>
          </cell>
          <cell r="EG1372" t="str">
            <v/>
          </cell>
          <cell r="EH1372">
            <v>0</v>
          </cell>
          <cell r="EI1372">
            <v>78.5</v>
          </cell>
          <cell r="EJ1372">
            <v>74.75</v>
          </cell>
          <cell r="EK1372">
            <v>74.5</v>
          </cell>
          <cell r="EL1372">
            <v>76</v>
          </cell>
          <cell r="EM1372" t="str">
            <v/>
          </cell>
          <cell r="EN1372">
            <v>0</v>
          </cell>
          <cell r="EO1372">
            <v>78.5</v>
          </cell>
          <cell r="EP1372">
            <v>74.75</v>
          </cell>
          <cell r="EQ1372">
            <v>74.5</v>
          </cell>
          <cell r="ER1372">
            <v>76</v>
          </cell>
          <cell r="ES1372" t="str">
            <v/>
          </cell>
          <cell r="ET1372">
            <v>0</v>
          </cell>
          <cell r="EU1372">
            <v>78.5</v>
          </cell>
          <cell r="EV1372">
            <v>74.75</v>
          </cell>
          <cell r="EW1372">
            <v>74.5</v>
          </cell>
          <cell r="EX1372">
            <v>76</v>
          </cell>
          <cell r="EY1372" t="str">
            <v/>
          </cell>
          <cell r="EZ1372">
            <v>0</v>
          </cell>
          <cell r="FA1372">
            <v>79.33</v>
          </cell>
          <cell r="FB1372">
            <v>71.25</v>
          </cell>
          <cell r="FC1372">
            <v>79</v>
          </cell>
          <cell r="FD1372">
            <v>72</v>
          </cell>
          <cell r="FE1372" t="str">
            <v/>
          </cell>
          <cell r="FF1372">
            <v>0</v>
          </cell>
          <cell r="FG1372">
            <v>79.33</v>
          </cell>
          <cell r="FH1372">
            <v>71.25</v>
          </cell>
          <cell r="FI1372">
            <v>79</v>
          </cell>
          <cell r="FJ1372">
            <v>72</v>
          </cell>
          <cell r="FK1372" t="str">
            <v/>
          </cell>
          <cell r="FL1372">
            <v>0</v>
          </cell>
          <cell r="FM1372">
            <v>79.33</v>
          </cell>
          <cell r="FN1372">
            <v>71.25</v>
          </cell>
          <cell r="FO1372">
            <v>79</v>
          </cell>
          <cell r="FP1372">
            <v>72</v>
          </cell>
          <cell r="FQ1372" t="str">
            <v/>
          </cell>
          <cell r="FR1372">
            <v>0</v>
          </cell>
          <cell r="FS1372">
            <v>79.33</v>
          </cell>
          <cell r="FT1372">
            <v>71.25</v>
          </cell>
          <cell r="FU1372">
            <v>79</v>
          </cell>
          <cell r="FV1372">
            <v>72</v>
          </cell>
          <cell r="FW1372" t="str">
            <v/>
          </cell>
          <cell r="FX1372">
            <v>0</v>
          </cell>
          <cell r="FY1372">
            <v>79.33</v>
          </cell>
          <cell r="FZ1372">
            <v>71.25</v>
          </cell>
          <cell r="GA1372">
            <v>79</v>
          </cell>
          <cell r="GB1372">
            <v>72</v>
          </cell>
          <cell r="GC1372" t="str">
            <v/>
          </cell>
          <cell r="GD1372">
            <v>0</v>
          </cell>
          <cell r="GE1372">
            <v>79.33</v>
          </cell>
          <cell r="GF1372">
            <v>71.25</v>
          </cell>
          <cell r="GG1372">
            <v>79</v>
          </cell>
          <cell r="GH1372">
            <v>72</v>
          </cell>
          <cell r="GI1372" t="str">
            <v/>
          </cell>
          <cell r="GJ1372">
            <v>0</v>
          </cell>
          <cell r="GK1372">
            <v>79.33</v>
          </cell>
          <cell r="GL1372">
            <v>71.25</v>
          </cell>
          <cell r="GM1372">
            <v>79</v>
          </cell>
          <cell r="GN1372">
            <v>72</v>
          </cell>
          <cell r="GO1372" t="str">
            <v/>
          </cell>
          <cell r="GP1372">
            <v>0</v>
          </cell>
          <cell r="GQ1372">
            <v>79.33</v>
          </cell>
          <cell r="GR1372">
            <v>71.25</v>
          </cell>
          <cell r="GS1372">
            <v>79</v>
          </cell>
          <cell r="GT1372">
            <v>72</v>
          </cell>
          <cell r="GU1372" t="str">
            <v/>
          </cell>
          <cell r="GV1372">
            <v>0</v>
          </cell>
          <cell r="GW1372">
            <v>81.92</v>
          </cell>
          <cell r="GX1372">
            <v>78.75</v>
          </cell>
          <cell r="GY1372">
            <v>70</v>
          </cell>
          <cell r="GZ1372">
            <v>78</v>
          </cell>
          <cell r="HA1372" t="str">
            <v>EKO-L</v>
          </cell>
          <cell r="HB1372">
            <v>0</v>
          </cell>
          <cell r="HC1372">
            <v>83.83</v>
          </cell>
          <cell r="HD1372">
            <v>75.75</v>
          </cell>
          <cell r="HE1372">
            <v>77.5</v>
          </cell>
          <cell r="HF1372">
            <v>79</v>
          </cell>
          <cell r="HH1372">
            <v>0</v>
          </cell>
          <cell r="HM1372" t="str">
            <v/>
          </cell>
          <cell r="HN1372" t="str">
            <v/>
          </cell>
          <cell r="HS1372">
            <v>0</v>
          </cell>
          <cell r="HT1372" t="str">
            <v>PKN</v>
          </cell>
          <cell r="HU1372">
            <v>0</v>
          </cell>
          <cell r="HV1372" t="str">
            <v>IND</v>
          </cell>
          <cell r="HW1372">
            <v>0</v>
          </cell>
          <cell r="HX1372" t="str">
            <v>MAT-W</v>
          </cell>
          <cell r="HY1372">
            <v>0</v>
          </cell>
          <cell r="HZ1372" t="str">
            <v>SEJ-W</v>
          </cell>
          <cell r="IA1372">
            <v>0</v>
          </cell>
          <cell r="IB1372" t="str">
            <v>IGR-W</v>
          </cell>
          <cell r="IC1372">
            <v>0</v>
          </cell>
          <cell r="ID1372" t="str">
            <v>SBO</v>
          </cell>
          <cell r="IE1372">
            <v>0</v>
          </cell>
          <cell r="IF1372" t="str">
            <v>PJO</v>
          </cell>
          <cell r="IG1372">
            <v>0</v>
          </cell>
          <cell r="IH1372" t="str">
            <v>PRA</v>
          </cell>
          <cell r="II1372">
            <v>0</v>
          </cell>
          <cell r="IJ1372" t="str">
            <v>JAW</v>
          </cell>
          <cell r="IK1372">
            <v>0</v>
          </cell>
          <cell r="IL1372" t="str">
            <v>ARB</v>
          </cell>
          <cell r="IM1372">
            <v>0</v>
          </cell>
          <cell r="IN1372" t="str">
            <v>PKM</v>
          </cell>
          <cell r="IO1372">
            <v>0</v>
          </cell>
          <cell r="IP1372" t="str">
            <v>MAT-P</v>
          </cell>
          <cell r="IQ1372">
            <v>0</v>
          </cell>
          <cell r="IR1372" t="str">
            <v>BIO-P</v>
          </cell>
          <cell r="IS1372">
            <v>0</v>
          </cell>
          <cell r="IT1372" t="str">
            <v>FIS-P</v>
          </cell>
          <cell r="IU1372">
            <v>0</v>
          </cell>
          <cell r="IV1372" t="str">
            <v>KIM-P</v>
          </cell>
          <cell r="IW1372">
            <v>0</v>
          </cell>
          <cell r="IX1372" t="str">
            <v>EKO-L</v>
          </cell>
          <cell r="IY1372">
            <v>0</v>
          </cell>
          <cell r="JA1372">
            <v>0</v>
          </cell>
        </row>
        <row r="1373">
          <cell r="AB1373" t="str">
            <v/>
          </cell>
          <cell r="AC1373">
            <v>10</v>
          </cell>
          <cell r="AI1373" t="str">
            <v/>
          </cell>
          <cell r="AJ1373">
            <v>0</v>
          </cell>
          <cell r="AK1373">
            <v>83.25</v>
          </cell>
          <cell r="AL1373">
            <v>84.5</v>
          </cell>
          <cell r="AM1373">
            <v>88</v>
          </cell>
          <cell r="AN1373">
            <v>80</v>
          </cell>
          <cell r="AO1373" t="str">
            <v/>
          </cell>
          <cell r="AP1373">
            <v>0</v>
          </cell>
          <cell r="AQ1373">
            <v>85</v>
          </cell>
          <cell r="AR1373">
            <v>0</v>
          </cell>
          <cell r="AS1373">
            <v>78.5</v>
          </cell>
          <cell r="AT1373">
            <v>81</v>
          </cell>
          <cell r="AU1373" t="str">
            <v/>
          </cell>
          <cell r="AV1373">
            <v>0</v>
          </cell>
          <cell r="AW1373">
            <v>81.83</v>
          </cell>
          <cell r="AX1373">
            <v>84</v>
          </cell>
          <cell r="AY1373">
            <v>88</v>
          </cell>
          <cell r="AZ1373">
            <v>80</v>
          </cell>
          <cell r="BA1373" t="str">
            <v/>
          </cell>
          <cell r="BB1373">
            <v>0</v>
          </cell>
          <cell r="BC1373">
            <v>86.75</v>
          </cell>
          <cell r="BD1373">
            <v>84.5</v>
          </cell>
          <cell r="BE1373">
            <v>88</v>
          </cell>
          <cell r="BF1373">
            <v>82</v>
          </cell>
          <cell r="BG1373" t="str">
            <v/>
          </cell>
          <cell r="BH1373">
            <v>0</v>
          </cell>
          <cell r="BI1373">
            <v>84.33</v>
          </cell>
          <cell r="BJ1373">
            <v>80</v>
          </cell>
          <cell r="BK1373">
            <v>77.75</v>
          </cell>
          <cell r="BL1373">
            <v>78</v>
          </cell>
          <cell r="BM1373" t="str">
            <v/>
          </cell>
          <cell r="BN1373">
            <v>0</v>
          </cell>
          <cell r="BO1373">
            <v>81.13</v>
          </cell>
          <cell r="BP1373">
            <v>78.25</v>
          </cell>
          <cell r="BQ1373">
            <v>77.75</v>
          </cell>
          <cell r="BR1373">
            <v>85</v>
          </cell>
          <cell r="BS1373" t="str">
            <v/>
          </cell>
          <cell r="BT1373">
            <v>0</v>
          </cell>
          <cell r="BU1373">
            <v>86.5</v>
          </cell>
          <cell r="BV1373">
            <v>84.25</v>
          </cell>
          <cell r="BW1373">
            <v>88.5</v>
          </cell>
          <cell r="BX1373">
            <v>88</v>
          </cell>
          <cell r="BY1373" t="str">
            <v/>
          </cell>
          <cell r="BZ1373">
            <v>0</v>
          </cell>
          <cell r="CA1373">
            <v>86.78</v>
          </cell>
          <cell r="CB1373">
            <v>81.75</v>
          </cell>
          <cell r="CC1373">
            <v>81</v>
          </cell>
          <cell r="CD1373">
            <v>82</v>
          </cell>
          <cell r="CE1373" t="str">
            <v/>
          </cell>
          <cell r="CF1373">
            <v>0</v>
          </cell>
          <cell r="CG1373">
            <v>86.25</v>
          </cell>
          <cell r="CH1373">
            <v>76.25</v>
          </cell>
          <cell r="CI1373">
            <v>78</v>
          </cell>
          <cell r="CJ1373">
            <v>82</v>
          </cell>
          <cell r="CK1373" t="str">
            <v/>
          </cell>
          <cell r="CL1373">
            <v>0</v>
          </cell>
          <cell r="CM1373">
            <v>76.17</v>
          </cell>
          <cell r="CN1373">
            <v>83.5</v>
          </cell>
          <cell r="CO1373">
            <v>80</v>
          </cell>
          <cell r="CP1373">
            <v>78</v>
          </cell>
          <cell r="CQ1373" t="str">
            <v/>
          </cell>
          <cell r="CR1373">
            <v>0</v>
          </cell>
          <cell r="CS1373">
            <v>82.08</v>
          </cell>
          <cell r="CT1373">
            <v>89.75</v>
          </cell>
          <cell r="CU1373">
            <v>86.5</v>
          </cell>
          <cell r="CV1373">
            <v>83</v>
          </cell>
          <cell r="CW1373" t="str">
            <v/>
          </cell>
          <cell r="CX1373">
            <v>0</v>
          </cell>
          <cell r="CY1373">
            <v>82.44</v>
          </cell>
          <cell r="CZ1373">
            <v>83.75</v>
          </cell>
          <cell r="DA1373">
            <v>76.75</v>
          </cell>
          <cell r="DB1373">
            <v>83</v>
          </cell>
          <cell r="DC1373" t="str">
            <v/>
          </cell>
          <cell r="DD1373">
            <v>0</v>
          </cell>
          <cell r="DE1373">
            <v>91</v>
          </cell>
          <cell r="DF1373">
            <v>81</v>
          </cell>
          <cell r="DG1373">
            <v>81.75</v>
          </cell>
          <cell r="DH1373">
            <v>88</v>
          </cell>
          <cell r="DI1373" t="str">
            <v/>
          </cell>
          <cell r="DJ1373">
            <v>0</v>
          </cell>
          <cell r="DK1373">
            <v>0</v>
          </cell>
          <cell r="DL1373">
            <v>0</v>
          </cell>
          <cell r="DM1373">
            <v>0</v>
          </cell>
          <cell r="DN1373">
            <v>85</v>
          </cell>
          <cell r="DO1373" t="str">
            <v/>
          </cell>
          <cell r="DP1373">
            <v>0</v>
          </cell>
          <cell r="DQ1373">
            <v>89</v>
          </cell>
          <cell r="DR1373">
            <v>85.5</v>
          </cell>
          <cell r="DS1373">
            <v>91.5</v>
          </cell>
          <cell r="DT1373">
            <v>82</v>
          </cell>
          <cell r="DU1373" t="str">
            <v/>
          </cell>
          <cell r="DV1373">
            <v>0</v>
          </cell>
          <cell r="DW1373">
            <v>91</v>
          </cell>
          <cell r="DX1373">
            <v>86.75</v>
          </cell>
          <cell r="DY1373">
            <v>79.75</v>
          </cell>
          <cell r="DZ1373">
            <v>85</v>
          </cell>
          <cell r="EA1373" t="str">
            <v/>
          </cell>
          <cell r="EB1373">
            <v>0</v>
          </cell>
          <cell r="EC1373">
            <v>79.78</v>
          </cell>
          <cell r="ED1373">
            <v>78.25</v>
          </cell>
          <cell r="EE1373">
            <v>84.25</v>
          </cell>
          <cell r="EF1373">
            <v>77</v>
          </cell>
          <cell r="EG1373" t="str">
            <v/>
          </cell>
          <cell r="EH1373">
            <v>0</v>
          </cell>
          <cell r="EI1373">
            <v>78.5</v>
          </cell>
          <cell r="EJ1373">
            <v>74.75</v>
          </cell>
          <cell r="EK1373">
            <v>74.5</v>
          </cell>
          <cell r="EL1373">
            <v>76</v>
          </cell>
          <cell r="EM1373" t="str">
            <v/>
          </cell>
          <cell r="EN1373">
            <v>0</v>
          </cell>
          <cell r="EO1373">
            <v>78.5</v>
          </cell>
          <cell r="EP1373">
            <v>74.75</v>
          </cell>
          <cell r="EQ1373">
            <v>74.5</v>
          </cell>
          <cell r="ER1373">
            <v>76</v>
          </cell>
          <cell r="ES1373" t="str">
            <v/>
          </cell>
          <cell r="ET1373">
            <v>0</v>
          </cell>
          <cell r="EU1373">
            <v>78.5</v>
          </cell>
          <cell r="EV1373">
            <v>74.75</v>
          </cell>
          <cell r="EW1373">
            <v>74.5</v>
          </cell>
          <cell r="EX1373">
            <v>76</v>
          </cell>
          <cell r="EY1373" t="str">
            <v/>
          </cell>
          <cell r="EZ1373">
            <v>0</v>
          </cell>
          <cell r="FA1373">
            <v>79.33</v>
          </cell>
          <cell r="FB1373">
            <v>71.25</v>
          </cell>
          <cell r="FC1373">
            <v>79</v>
          </cell>
          <cell r="FD1373">
            <v>72</v>
          </cell>
          <cell r="FE1373" t="str">
            <v/>
          </cell>
          <cell r="FF1373">
            <v>0</v>
          </cell>
          <cell r="FG1373">
            <v>79.33</v>
          </cell>
          <cell r="FH1373">
            <v>71.25</v>
          </cell>
          <cell r="FI1373">
            <v>79</v>
          </cell>
          <cell r="FJ1373">
            <v>72</v>
          </cell>
          <cell r="FK1373" t="str">
            <v/>
          </cell>
          <cell r="FL1373">
            <v>0</v>
          </cell>
          <cell r="FM1373">
            <v>79.33</v>
          </cell>
          <cell r="FN1373">
            <v>71.25</v>
          </cell>
          <cell r="FO1373">
            <v>79</v>
          </cell>
          <cell r="FP1373">
            <v>72</v>
          </cell>
          <cell r="FQ1373" t="str">
            <v/>
          </cell>
          <cell r="FR1373">
            <v>0</v>
          </cell>
          <cell r="FS1373">
            <v>79.33</v>
          </cell>
          <cell r="FT1373">
            <v>71.25</v>
          </cell>
          <cell r="FU1373">
            <v>79</v>
          </cell>
          <cell r="FV1373">
            <v>72</v>
          </cell>
          <cell r="FW1373" t="str">
            <v/>
          </cell>
          <cell r="FX1373">
            <v>0</v>
          </cell>
          <cell r="FY1373">
            <v>79.33</v>
          </cell>
          <cell r="FZ1373">
            <v>71.25</v>
          </cell>
          <cell r="GA1373">
            <v>79</v>
          </cell>
          <cell r="GB1373">
            <v>72</v>
          </cell>
          <cell r="GC1373" t="str">
            <v/>
          </cell>
          <cell r="GD1373">
            <v>0</v>
          </cell>
          <cell r="GE1373">
            <v>79.33</v>
          </cell>
          <cell r="GF1373">
            <v>71.25</v>
          </cell>
          <cell r="GG1373">
            <v>79</v>
          </cell>
          <cell r="GH1373">
            <v>72</v>
          </cell>
          <cell r="GI1373" t="str">
            <v/>
          </cell>
          <cell r="GJ1373">
            <v>0</v>
          </cell>
          <cell r="GK1373">
            <v>79.33</v>
          </cell>
          <cell r="GL1373">
            <v>71.25</v>
          </cell>
          <cell r="GM1373">
            <v>79</v>
          </cell>
          <cell r="GN1373">
            <v>72</v>
          </cell>
          <cell r="GO1373" t="str">
            <v/>
          </cell>
          <cell r="GP1373">
            <v>0</v>
          </cell>
          <cell r="GQ1373">
            <v>79.33</v>
          </cell>
          <cell r="GR1373">
            <v>71.25</v>
          </cell>
          <cell r="GS1373">
            <v>79</v>
          </cell>
          <cell r="GT1373">
            <v>72</v>
          </cell>
          <cell r="GU1373" t="str">
            <v/>
          </cell>
          <cell r="GV1373">
            <v>0</v>
          </cell>
          <cell r="GW1373">
            <v>81.92</v>
          </cell>
          <cell r="GX1373">
            <v>78.75</v>
          </cell>
          <cell r="GY1373">
            <v>70</v>
          </cell>
          <cell r="GZ1373">
            <v>78</v>
          </cell>
          <cell r="HA1373" t="str">
            <v>EKO-L</v>
          </cell>
          <cell r="HB1373">
            <v>0</v>
          </cell>
          <cell r="HC1373">
            <v>83.83</v>
          </cell>
          <cell r="HD1373">
            <v>75.75</v>
          </cell>
          <cell r="HE1373">
            <v>77.5</v>
          </cell>
          <cell r="HF1373">
            <v>79</v>
          </cell>
          <cell r="HH1373">
            <v>0</v>
          </cell>
          <cell r="HM1373" t="str">
            <v/>
          </cell>
          <cell r="HN1373" t="str">
            <v/>
          </cell>
          <cell r="HS1373">
            <v>0</v>
          </cell>
          <cell r="HT1373" t="str">
            <v>PKN</v>
          </cell>
          <cell r="HU1373">
            <v>0</v>
          </cell>
          <cell r="HV1373" t="str">
            <v>IND</v>
          </cell>
          <cell r="HW1373">
            <v>0</v>
          </cell>
          <cell r="HX1373" t="str">
            <v>MAT-W</v>
          </cell>
          <cell r="HY1373">
            <v>0</v>
          </cell>
          <cell r="HZ1373" t="str">
            <v>SEJ-W</v>
          </cell>
          <cell r="IA1373">
            <v>0</v>
          </cell>
          <cell r="IB1373" t="str">
            <v>IGR-W</v>
          </cell>
          <cell r="IC1373">
            <v>0</v>
          </cell>
          <cell r="ID1373" t="str">
            <v>SBO</v>
          </cell>
          <cell r="IE1373">
            <v>0</v>
          </cell>
          <cell r="IF1373" t="str">
            <v>PJO</v>
          </cell>
          <cell r="IG1373">
            <v>0</v>
          </cell>
          <cell r="IH1373" t="str">
            <v>PRA</v>
          </cell>
          <cell r="II1373">
            <v>0</v>
          </cell>
          <cell r="IJ1373" t="str">
            <v>JAW</v>
          </cell>
          <cell r="IK1373">
            <v>0</v>
          </cell>
          <cell r="IL1373" t="str">
            <v>ARB</v>
          </cell>
          <cell r="IM1373">
            <v>0</v>
          </cell>
          <cell r="IN1373" t="str">
            <v>PKM</v>
          </cell>
          <cell r="IO1373">
            <v>0</v>
          </cell>
          <cell r="IP1373" t="str">
            <v>MAT-P</v>
          </cell>
          <cell r="IQ1373">
            <v>0</v>
          </cell>
          <cell r="IR1373" t="str">
            <v>BIO-P</v>
          </cell>
          <cell r="IS1373">
            <v>0</v>
          </cell>
          <cell r="IT1373" t="str">
            <v>FIS-P</v>
          </cell>
          <cell r="IU1373">
            <v>0</v>
          </cell>
          <cell r="IV1373" t="str">
            <v>KIM-P</v>
          </cell>
          <cell r="IW1373">
            <v>0</v>
          </cell>
          <cell r="IX1373" t="str">
            <v>EKO-L</v>
          </cell>
          <cell r="IY1373">
            <v>0</v>
          </cell>
          <cell r="JA1373">
            <v>0</v>
          </cell>
        </row>
        <row r="1374">
          <cell r="AB1374" t="str">
            <v/>
          </cell>
          <cell r="AC1374">
            <v>11</v>
          </cell>
          <cell r="AI1374" t="str">
            <v/>
          </cell>
          <cell r="AJ1374">
            <v>0</v>
          </cell>
          <cell r="AK1374">
            <v>83.25</v>
          </cell>
          <cell r="AL1374">
            <v>84.5</v>
          </cell>
          <cell r="AM1374">
            <v>88</v>
          </cell>
          <cell r="AN1374">
            <v>80</v>
          </cell>
          <cell r="AO1374" t="str">
            <v/>
          </cell>
          <cell r="AP1374">
            <v>0</v>
          </cell>
          <cell r="AQ1374">
            <v>85</v>
          </cell>
          <cell r="AR1374">
            <v>0</v>
          </cell>
          <cell r="AS1374">
            <v>78.5</v>
          </cell>
          <cell r="AT1374">
            <v>81</v>
          </cell>
          <cell r="AU1374" t="str">
            <v/>
          </cell>
          <cell r="AV1374">
            <v>0</v>
          </cell>
          <cell r="AW1374">
            <v>81.83</v>
          </cell>
          <cell r="AX1374">
            <v>84</v>
          </cell>
          <cell r="AY1374">
            <v>88</v>
          </cell>
          <cell r="AZ1374">
            <v>80</v>
          </cell>
          <cell r="BA1374" t="str">
            <v/>
          </cell>
          <cell r="BB1374">
            <v>0</v>
          </cell>
          <cell r="BC1374">
            <v>86.75</v>
          </cell>
          <cell r="BD1374">
            <v>84.5</v>
          </cell>
          <cell r="BE1374">
            <v>88</v>
          </cell>
          <cell r="BF1374">
            <v>82</v>
          </cell>
          <cell r="BG1374" t="str">
            <v/>
          </cell>
          <cell r="BH1374">
            <v>0</v>
          </cell>
          <cell r="BI1374">
            <v>84.33</v>
          </cell>
          <cell r="BJ1374">
            <v>80</v>
          </cell>
          <cell r="BK1374">
            <v>77.75</v>
          </cell>
          <cell r="BL1374">
            <v>78</v>
          </cell>
          <cell r="BM1374" t="str">
            <v/>
          </cell>
          <cell r="BN1374">
            <v>0</v>
          </cell>
          <cell r="BO1374">
            <v>81.13</v>
          </cell>
          <cell r="BP1374">
            <v>78.25</v>
          </cell>
          <cell r="BQ1374">
            <v>77.75</v>
          </cell>
          <cell r="BR1374">
            <v>85</v>
          </cell>
          <cell r="BS1374" t="str">
            <v/>
          </cell>
          <cell r="BT1374">
            <v>0</v>
          </cell>
          <cell r="BU1374">
            <v>86.5</v>
          </cell>
          <cell r="BV1374">
            <v>84.25</v>
          </cell>
          <cell r="BW1374">
            <v>88.5</v>
          </cell>
          <cell r="BX1374">
            <v>88</v>
          </cell>
          <cell r="BY1374" t="str">
            <v/>
          </cell>
          <cell r="BZ1374">
            <v>0</v>
          </cell>
          <cell r="CA1374">
            <v>86.78</v>
          </cell>
          <cell r="CB1374">
            <v>81.75</v>
          </cell>
          <cell r="CC1374">
            <v>81</v>
          </cell>
          <cell r="CD1374">
            <v>82</v>
          </cell>
          <cell r="CE1374" t="str">
            <v/>
          </cell>
          <cell r="CF1374">
            <v>0</v>
          </cell>
          <cell r="CG1374">
            <v>86.25</v>
          </cell>
          <cell r="CH1374">
            <v>76.25</v>
          </cell>
          <cell r="CI1374">
            <v>78</v>
          </cell>
          <cell r="CJ1374">
            <v>82</v>
          </cell>
          <cell r="CK1374" t="str">
            <v/>
          </cell>
          <cell r="CL1374">
            <v>0</v>
          </cell>
          <cell r="CM1374">
            <v>76.17</v>
          </cell>
          <cell r="CN1374">
            <v>83.5</v>
          </cell>
          <cell r="CO1374">
            <v>80</v>
          </cell>
          <cell r="CP1374">
            <v>78</v>
          </cell>
          <cell r="CQ1374" t="str">
            <v/>
          </cell>
          <cell r="CR1374">
            <v>0</v>
          </cell>
          <cell r="CS1374">
            <v>82.08</v>
          </cell>
          <cell r="CT1374">
            <v>89.75</v>
          </cell>
          <cell r="CU1374">
            <v>86.5</v>
          </cell>
          <cell r="CV1374">
            <v>83</v>
          </cell>
          <cell r="CW1374" t="str">
            <v/>
          </cell>
          <cell r="CX1374">
            <v>0</v>
          </cell>
          <cell r="CY1374">
            <v>82.44</v>
          </cell>
          <cell r="CZ1374">
            <v>83.75</v>
          </cell>
          <cell r="DA1374">
            <v>76.75</v>
          </cell>
          <cell r="DB1374">
            <v>83</v>
          </cell>
          <cell r="DC1374" t="str">
            <v/>
          </cell>
          <cell r="DD1374">
            <v>0</v>
          </cell>
          <cell r="DE1374">
            <v>91</v>
          </cell>
          <cell r="DF1374">
            <v>81</v>
          </cell>
          <cell r="DG1374">
            <v>81.75</v>
          </cell>
          <cell r="DH1374">
            <v>88</v>
          </cell>
          <cell r="DI1374" t="str">
            <v/>
          </cell>
          <cell r="DJ1374">
            <v>0</v>
          </cell>
          <cell r="DK1374">
            <v>0</v>
          </cell>
          <cell r="DL1374">
            <v>0</v>
          </cell>
          <cell r="DM1374">
            <v>0</v>
          </cell>
          <cell r="DN1374">
            <v>85</v>
          </cell>
          <cell r="DO1374" t="str">
            <v/>
          </cell>
          <cell r="DP1374">
            <v>0</v>
          </cell>
          <cell r="DQ1374">
            <v>89</v>
          </cell>
          <cell r="DR1374">
            <v>85.5</v>
          </cell>
          <cell r="DS1374">
            <v>91.5</v>
          </cell>
          <cell r="DT1374">
            <v>82</v>
          </cell>
          <cell r="DU1374" t="str">
            <v/>
          </cell>
          <cell r="DV1374">
            <v>0</v>
          </cell>
          <cell r="DW1374">
            <v>91</v>
          </cell>
          <cell r="DX1374">
            <v>86.75</v>
          </cell>
          <cell r="DY1374">
            <v>79.75</v>
          </cell>
          <cell r="DZ1374">
            <v>85</v>
          </cell>
          <cell r="EA1374" t="str">
            <v/>
          </cell>
          <cell r="EB1374">
            <v>0</v>
          </cell>
          <cell r="EC1374">
            <v>79.78</v>
          </cell>
          <cell r="ED1374">
            <v>78.25</v>
          </cell>
          <cell r="EE1374">
            <v>84.25</v>
          </cell>
          <cell r="EF1374">
            <v>77</v>
          </cell>
          <cell r="EG1374" t="str">
            <v/>
          </cell>
          <cell r="EH1374">
            <v>0</v>
          </cell>
          <cell r="EI1374">
            <v>78.5</v>
          </cell>
          <cell r="EJ1374">
            <v>74.75</v>
          </cell>
          <cell r="EK1374">
            <v>74.5</v>
          </cell>
          <cell r="EL1374">
            <v>76</v>
          </cell>
          <cell r="EM1374" t="str">
            <v/>
          </cell>
          <cell r="EN1374">
            <v>0</v>
          </cell>
          <cell r="EO1374">
            <v>78.5</v>
          </cell>
          <cell r="EP1374">
            <v>74.75</v>
          </cell>
          <cell r="EQ1374">
            <v>74.5</v>
          </cell>
          <cell r="ER1374">
            <v>76</v>
          </cell>
          <cell r="ES1374" t="str">
            <v/>
          </cell>
          <cell r="ET1374">
            <v>0</v>
          </cell>
          <cell r="EU1374">
            <v>78.5</v>
          </cell>
          <cell r="EV1374">
            <v>74.75</v>
          </cell>
          <cell r="EW1374">
            <v>74.5</v>
          </cell>
          <cell r="EX1374">
            <v>76</v>
          </cell>
          <cell r="EY1374" t="str">
            <v/>
          </cell>
          <cell r="EZ1374">
            <v>0</v>
          </cell>
          <cell r="FA1374">
            <v>79.33</v>
          </cell>
          <cell r="FB1374">
            <v>71.25</v>
          </cell>
          <cell r="FC1374">
            <v>79</v>
          </cell>
          <cell r="FD1374">
            <v>72</v>
          </cell>
          <cell r="FE1374" t="str">
            <v/>
          </cell>
          <cell r="FF1374">
            <v>0</v>
          </cell>
          <cell r="FG1374">
            <v>79.33</v>
          </cell>
          <cell r="FH1374">
            <v>71.25</v>
          </cell>
          <cell r="FI1374">
            <v>79</v>
          </cell>
          <cell r="FJ1374">
            <v>72</v>
          </cell>
          <cell r="FK1374" t="str">
            <v/>
          </cell>
          <cell r="FL1374">
            <v>0</v>
          </cell>
          <cell r="FM1374">
            <v>79.33</v>
          </cell>
          <cell r="FN1374">
            <v>71.25</v>
          </cell>
          <cell r="FO1374">
            <v>79</v>
          </cell>
          <cell r="FP1374">
            <v>72</v>
          </cell>
          <cell r="FQ1374" t="str">
            <v/>
          </cell>
          <cell r="FR1374">
            <v>0</v>
          </cell>
          <cell r="FS1374">
            <v>79.33</v>
          </cell>
          <cell r="FT1374">
            <v>71.25</v>
          </cell>
          <cell r="FU1374">
            <v>79</v>
          </cell>
          <cell r="FV1374">
            <v>72</v>
          </cell>
          <cell r="FW1374" t="str">
            <v/>
          </cell>
          <cell r="FX1374">
            <v>0</v>
          </cell>
          <cell r="FY1374">
            <v>79.33</v>
          </cell>
          <cell r="FZ1374">
            <v>71.25</v>
          </cell>
          <cell r="GA1374">
            <v>79</v>
          </cell>
          <cell r="GB1374">
            <v>72</v>
          </cell>
          <cell r="GC1374" t="str">
            <v/>
          </cell>
          <cell r="GD1374">
            <v>0</v>
          </cell>
          <cell r="GE1374">
            <v>79.33</v>
          </cell>
          <cell r="GF1374">
            <v>71.25</v>
          </cell>
          <cell r="GG1374">
            <v>79</v>
          </cell>
          <cell r="GH1374">
            <v>72</v>
          </cell>
          <cell r="GI1374" t="str">
            <v/>
          </cell>
          <cell r="GJ1374">
            <v>0</v>
          </cell>
          <cell r="GK1374">
            <v>79.33</v>
          </cell>
          <cell r="GL1374">
            <v>71.25</v>
          </cell>
          <cell r="GM1374">
            <v>79</v>
          </cell>
          <cell r="GN1374">
            <v>72</v>
          </cell>
          <cell r="GO1374" t="str">
            <v/>
          </cell>
          <cell r="GP1374">
            <v>0</v>
          </cell>
          <cell r="GQ1374">
            <v>79.33</v>
          </cell>
          <cell r="GR1374">
            <v>71.25</v>
          </cell>
          <cell r="GS1374">
            <v>79</v>
          </cell>
          <cell r="GT1374">
            <v>72</v>
          </cell>
          <cell r="GU1374" t="str">
            <v/>
          </cell>
          <cell r="GV1374">
            <v>0</v>
          </cell>
          <cell r="GW1374">
            <v>81.92</v>
          </cell>
          <cell r="GX1374">
            <v>78.75</v>
          </cell>
          <cell r="GY1374">
            <v>70</v>
          </cell>
          <cell r="GZ1374">
            <v>78</v>
          </cell>
          <cell r="HA1374" t="str">
            <v>EKO-L</v>
          </cell>
          <cell r="HB1374">
            <v>0</v>
          </cell>
          <cell r="HC1374">
            <v>83.83</v>
          </cell>
          <cell r="HD1374">
            <v>75.75</v>
          </cell>
          <cell r="HE1374">
            <v>77.5</v>
          </cell>
          <cell r="HF1374">
            <v>79</v>
          </cell>
          <cell r="HH1374">
            <v>0</v>
          </cell>
          <cell r="HM1374" t="str">
            <v/>
          </cell>
          <cell r="HN1374" t="str">
            <v/>
          </cell>
          <cell r="HS1374">
            <v>0</v>
          </cell>
          <cell r="HT1374" t="str">
            <v>PKN</v>
          </cell>
          <cell r="HU1374">
            <v>0</v>
          </cell>
          <cell r="HV1374" t="str">
            <v>IND</v>
          </cell>
          <cell r="HW1374">
            <v>0</v>
          </cell>
          <cell r="HX1374" t="str">
            <v>MAT-W</v>
          </cell>
          <cell r="HY1374">
            <v>0</v>
          </cell>
          <cell r="HZ1374" t="str">
            <v>SEJ-W</v>
          </cell>
          <cell r="IA1374">
            <v>0</v>
          </cell>
          <cell r="IB1374" t="str">
            <v>IGR-W</v>
          </cell>
          <cell r="IC1374">
            <v>0</v>
          </cell>
          <cell r="ID1374" t="str">
            <v>SBO</v>
          </cell>
          <cell r="IE1374">
            <v>0</v>
          </cell>
          <cell r="IF1374" t="str">
            <v>PJO</v>
          </cell>
          <cell r="IG1374">
            <v>0</v>
          </cell>
          <cell r="IH1374" t="str">
            <v>PRA</v>
          </cell>
          <cell r="II1374">
            <v>0</v>
          </cell>
          <cell r="IJ1374" t="str">
            <v>JAW</v>
          </cell>
          <cell r="IK1374">
            <v>0</v>
          </cell>
          <cell r="IL1374" t="str">
            <v>ARB</v>
          </cell>
          <cell r="IM1374">
            <v>0</v>
          </cell>
          <cell r="IN1374" t="str">
            <v>PKM</v>
          </cell>
          <cell r="IO1374">
            <v>0</v>
          </cell>
          <cell r="IP1374" t="str">
            <v>MAT-P</v>
          </cell>
          <cell r="IQ1374">
            <v>0</v>
          </cell>
          <cell r="IR1374" t="str">
            <v>BIO-P</v>
          </cell>
          <cell r="IS1374">
            <v>0</v>
          </cell>
          <cell r="IT1374" t="str">
            <v>FIS-P</v>
          </cell>
          <cell r="IU1374">
            <v>0</v>
          </cell>
          <cell r="IV1374" t="str">
            <v>KIM-P</v>
          </cell>
          <cell r="IW1374">
            <v>0</v>
          </cell>
          <cell r="IX1374" t="str">
            <v>EKO-L</v>
          </cell>
          <cell r="IY1374">
            <v>0</v>
          </cell>
          <cell r="JA1374">
            <v>0</v>
          </cell>
        </row>
        <row r="1375">
          <cell r="AB1375" t="str">
            <v/>
          </cell>
          <cell r="AC1375">
            <v>12</v>
          </cell>
          <cell r="AI1375" t="str">
            <v/>
          </cell>
          <cell r="AJ1375">
            <v>0</v>
          </cell>
          <cell r="AK1375">
            <v>83.25</v>
          </cell>
          <cell r="AL1375">
            <v>84.5</v>
          </cell>
          <cell r="AM1375">
            <v>88</v>
          </cell>
          <cell r="AN1375">
            <v>80</v>
          </cell>
          <cell r="AO1375" t="str">
            <v/>
          </cell>
          <cell r="AP1375">
            <v>0</v>
          </cell>
          <cell r="AQ1375">
            <v>85</v>
          </cell>
          <cell r="AR1375">
            <v>0</v>
          </cell>
          <cell r="AS1375">
            <v>78.5</v>
          </cell>
          <cell r="AT1375">
            <v>81</v>
          </cell>
          <cell r="AU1375" t="str">
            <v/>
          </cell>
          <cell r="AV1375">
            <v>0</v>
          </cell>
          <cell r="AW1375">
            <v>81.83</v>
          </cell>
          <cell r="AX1375">
            <v>84</v>
          </cell>
          <cell r="AY1375">
            <v>88</v>
          </cell>
          <cell r="AZ1375">
            <v>80</v>
          </cell>
          <cell r="BA1375" t="str">
            <v/>
          </cell>
          <cell r="BB1375">
            <v>0</v>
          </cell>
          <cell r="BC1375">
            <v>86.75</v>
          </cell>
          <cell r="BD1375">
            <v>84.5</v>
          </cell>
          <cell r="BE1375">
            <v>88</v>
          </cell>
          <cell r="BF1375">
            <v>82</v>
          </cell>
          <cell r="BG1375" t="str">
            <v/>
          </cell>
          <cell r="BH1375">
            <v>0</v>
          </cell>
          <cell r="BI1375">
            <v>84.33</v>
          </cell>
          <cell r="BJ1375">
            <v>80</v>
          </cell>
          <cell r="BK1375">
            <v>77.75</v>
          </cell>
          <cell r="BL1375">
            <v>78</v>
          </cell>
          <cell r="BM1375" t="str">
            <v/>
          </cell>
          <cell r="BN1375">
            <v>0</v>
          </cell>
          <cell r="BO1375">
            <v>81.13</v>
          </cell>
          <cell r="BP1375">
            <v>78.25</v>
          </cell>
          <cell r="BQ1375">
            <v>77.75</v>
          </cell>
          <cell r="BR1375">
            <v>85</v>
          </cell>
          <cell r="BS1375" t="str">
            <v/>
          </cell>
          <cell r="BT1375">
            <v>0</v>
          </cell>
          <cell r="BU1375">
            <v>86.5</v>
          </cell>
          <cell r="BV1375">
            <v>84.25</v>
          </cell>
          <cell r="BW1375">
            <v>88.5</v>
          </cell>
          <cell r="BX1375">
            <v>88</v>
          </cell>
          <cell r="BY1375" t="str">
            <v/>
          </cell>
          <cell r="BZ1375">
            <v>0</v>
          </cell>
          <cell r="CA1375">
            <v>86.78</v>
          </cell>
          <cell r="CB1375">
            <v>81.75</v>
          </cell>
          <cell r="CC1375">
            <v>81</v>
          </cell>
          <cell r="CD1375">
            <v>82</v>
          </cell>
          <cell r="CE1375" t="str">
            <v/>
          </cell>
          <cell r="CF1375">
            <v>0</v>
          </cell>
          <cell r="CG1375">
            <v>86.25</v>
          </cell>
          <cell r="CH1375">
            <v>76.25</v>
          </cell>
          <cell r="CI1375">
            <v>78</v>
          </cell>
          <cell r="CJ1375">
            <v>82</v>
          </cell>
          <cell r="CK1375" t="str">
            <v/>
          </cell>
          <cell r="CL1375">
            <v>0</v>
          </cell>
          <cell r="CM1375">
            <v>76.17</v>
          </cell>
          <cell r="CN1375">
            <v>83.5</v>
          </cell>
          <cell r="CO1375">
            <v>80</v>
          </cell>
          <cell r="CP1375">
            <v>78</v>
          </cell>
          <cell r="CQ1375" t="str">
            <v/>
          </cell>
          <cell r="CR1375">
            <v>0</v>
          </cell>
          <cell r="CS1375">
            <v>82.08</v>
          </cell>
          <cell r="CT1375">
            <v>89.75</v>
          </cell>
          <cell r="CU1375">
            <v>86.5</v>
          </cell>
          <cell r="CV1375">
            <v>83</v>
          </cell>
          <cell r="CW1375" t="str">
            <v/>
          </cell>
          <cell r="CX1375">
            <v>0</v>
          </cell>
          <cell r="CY1375">
            <v>82.44</v>
          </cell>
          <cell r="CZ1375">
            <v>83.75</v>
          </cell>
          <cell r="DA1375">
            <v>76.75</v>
          </cell>
          <cell r="DB1375">
            <v>83</v>
          </cell>
          <cell r="DC1375" t="str">
            <v/>
          </cell>
          <cell r="DD1375">
            <v>0</v>
          </cell>
          <cell r="DE1375">
            <v>91</v>
          </cell>
          <cell r="DF1375">
            <v>81</v>
          </cell>
          <cell r="DG1375">
            <v>81.75</v>
          </cell>
          <cell r="DH1375">
            <v>88</v>
          </cell>
          <cell r="DI1375" t="str">
            <v/>
          </cell>
          <cell r="DJ1375">
            <v>0</v>
          </cell>
          <cell r="DK1375">
            <v>0</v>
          </cell>
          <cell r="DL1375">
            <v>0</v>
          </cell>
          <cell r="DM1375">
            <v>0</v>
          </cell>
          <cell r="DN1375">
            <v>85</v>
          </cell>
          <cell r="DO1375" t="str">
            <v/>
          </cell>
          <cell r="DP1375">
            <v>0</v>
          </cell>
          <cell r="DQ1375">
            <v>89</v>
          </cell>
          <cell r="DR1375">
            <v>85.5</v>
          </cell>
          <cell r="DS1375">
            <v>91.5</v>
          </cell>
          <cell r="DT1375">
            <v>82</v>
          </cell>
          <cell r="DU1375" t="str">
            <v/>
          </cell>
          <cell r="DV1375">
            <v>0</v>
          </cell>
          <cell r="DW1375">
            <v>91</v>
          </cell>
          <cell r="DX1375">
            <v>86.75</v>
          </cell>
          <cell r="DY1375">
            <v>79.75</v>
          </cell>
          <cell r="DZ1375">
            <v>85</v>
          </cell>
          <cell r="EA1375" t="str">
            <v/>
          </cell>
          <cell r="EB1375">
            <v>0</v>
          </cell>
          <cell r="EC1375">
            <v>79.78</v>
          </cell>
          <cell r="ED1375">
            <v>78.25</v>
          </cell>
          <cell r="EE1375">
            <v>84.25</v>
          </cell>
          <cell r="EF1375">
            <v>77</v>
          </cell>
          <cell r="EG1375" t="str">
            <v/>
          </cell>
          <cell r="EH1375">
            <v>0</v>
          </cell>
          <cell r="EI1375">
            <v>78.5</v>
          </cell>
          <cell r="EJ1375">
            <v>74.75</v>
          </cell>
          <cell r="EK1375">
            <v>74.5</v>
          </cell>
          <cell r="EL1375">
            <v>76</v>
          </cell>
          <cell r="EM1375" t="str">
            <v/>
          </cell>
          <cell r="EN1375">
            <v>0</v>
          </cell>
          <cell r="EO1375">
            <v>78.5</v>
          </cell>
          <cell r="EP1375">
            <v>74.75</v>
          </cell>
          <cell r="EQ1375">
            <v>74.5</v>
          </cell>
          <cell r="ER1375">
            <v>76</v>
          </cell>
          <cell r="ES1375" t="str">
            <v/>
          </cell>
          <cell r="ET1375">
            <v>0</v>
          </cell>
          <cell r="EU1375">
            <v>78.5</v>
          </cell>
          <cell r="EV1375">
            <v>74.75</v>
          </cell>
          <cell r="EW1375">
            <v>74.5</v>
          </cell>
          <cell r="EX1375">
            <v>76</v>
          </cell>
          <cell r="EY1375" t="str">
            <v/>
          </cell>
          <cell r="EZ1375">
            <v>0</v>
          </cell>
          <cell r="FA1375">
            <v>79.33</v>
          </cell>
          <cell r="FB1375">
            <v>71.25</v>
          </cell>
          <cell r="FC1375">
            <v>79</v>
          </cell>
          <cell r="FD1375">
            <v>72</v>
          </cell>
          <cell r="FE1375" t="str">
            <v/>
          </cell>
          <cell r="FF1375">
            <v>0</v>
          </cell>
          <cell r="FG1375">
            <v>79.33</v>
          </cell>
          <cell r="FH1375">
            <v>71.25</v>
          </cell>
          <cell r="FI1375">
            <v>79</v>
          </cell>
          <cell r="FJ1375">
            <v>72</v>
          </cell>
          <cell r="FK1375" t="str">
            <v/>
          </cell>
          <cell r="FL1375">
            <v>0</v>
          </cell>
          <cell r="FM1375">
            <v>79.33</v>
          </cell>
          <cell r="FN1375">
            <v>71.25</v>
          </cell>
          <cell r="FO1375">
            <v>79</v>
          </cell>
          <cell r="FP1375">
            <v>72</v>
          </cell>
          <cell r="FQ1375" t="str">
            <v/>
          </cell>
          <cell r="FR1375">
            <v>0</v>
          </cell>
          <cell r="FS1375">
            <v>79.33</v>
          </cell>
          <cell r="FT1375">
            <v>71.25</v>
          </cell>
          <cell r="FU1375">
            <v>79</v>
          </cell>
          <cell r="FV1375">
            <v>72</v>
          </cell>
          <cell r="FW1375" t="str">
            <v/>
          </cell>
          <cell r="FX1375">
            <v>0</v>
          </cell>
          <cell r="FY1375">
            <v>79.33</v>
          </cell>
          <cell r="FZ1375">
            <v>71.25</v>
          </cell>
          <cell r="GA1375">
            <v>79</v>
          </cell>
          <cell r="GB1375">
            <v>72</v>
          </cell>
          <cell r="GC1375" t="str">
            <v/>
          </cell>
          <cell r="GD1375">
            <v>0</v>
          </cell>
          <cell r="GE1375">
            <v>79.33</v>
          </cell>
          <cell r="GF1375">
            <v>71.25</v>
          </cell>
          <cell r="GG1375">
            <v>79</v>
          </cell>
          <cell r="GH1375">
            <v>72</v>
          </cell>
          <cell r="GI1375" t="str">
            <v/>
          </cell>
          <cell r="GJ1375">
            <v>0</v>
          </cell>
          <cell r="GK1375">
            <v>79.33</v>
          </cell>
          <cell r="GL1375">
            <v>71.25</v>
          </cell>
          <cell r="GM1375">
            <v>79</v>
          </cell>
          <cell r="GN1375">
            <v>72</v>
          </cell>
          <cell r="GO1375" t="str">
            <v/>
          </cell>
          <cell r="GP1375">
            <v>0</v>
          </cell>
          <cell r="GQ1375">
            <v>79.33</v>
          </cell>
          <cell r="GR1375">
            <v>71.25</v>
          </cell>
          <cell r="GS1375">
            <v>79</v>
          </cell>
          <cell r="GT1375">
            <v>72</v>
          </cell>
          <cell r="GU1375" t="str">
            <v/>
          </cell>
          <cell r="GV1375">
            <v>0</v>
          </cell>
          <cell r="GW1375">
            <v>81.92</v>
          </cell>
          <cell r="GX1375">
            <v>78.75</v>
          </cell>
          <cell r="GY1375">
            <v>70</v>
          </cell>
          <cell r="GZ1375">
            <v>78</v>
          </cell>
          <cell r="HA1375" t="str">
            <v>EKO-L</v>
          </cell>
          <cell r="HB1375">
            <v>0</v>
          </cell>
          <cell r="HC1375">
            <v>83.83</v>
          </cell>
          <cell r="HD1375">
            <v>75.75</v>
          </cell>
          <cell r="HE1375">
            <v>77.5</v>
          </cell>
          <cell r="HF1375">
            <v>79</v>
          </cell>
          <cell r="HH1375">
            <v>0</v>
          </cell>
          <cell r="HM1375" t="str">
            <v/>
          </cell>
          <cell r="HN1375" t="str">
            <v/>
          </cell>
          <cell r="HS1375">
            <v>0</v>
          </cell>
          <cell r="HT1375" t="str">
            <v>PKN</v>
          </cell>
          <cell r="HU1375">
            <v>0</v>
          </cell>
          <cell r="HV1375" t="str">
            <v>IND</v>
          </cell>
          <cell r="HW1375">
            <v>0</v>
          </cell>
          <cell r="HX1375" t="str">
            <v>MAT-W</v>
          </cell>
          <cell r="HY1375">
            <v>0</v>
          </cell>
          <cell r="HZ1375" t="str">
            <v>SEJ-W</v>
          </cell>
          <cell r="IA1375">
            <v>0</v>
          </cell>
          <cell r="IB1375" t="str">
            <v>IGR-W</v>
          </cell>
          <cell r="IC1375">
            <v>0</v>
          </cell>
          <cell r="ID1375" t="str">
            <v>SBO</v>
          </cell>
          <cell r="IE1375">
            <v>0</v>
          </cell>
          <cell r="IF1375" t="str">
            <v>PJO</v>
          </cell>
          <cell r="IG1375">
            <v>0</v>
          </cell>
          <cell r="IH1375" t="str">
            <v>PRA</v>
          </cell>
          <cell r="II1375">
            <v>0</v>
          </cell>
          <cell r="IJ1375" t="str">
            <v>JAW</v>
          </cell>
          <cell r="IK1375">
            <v>0</v>
          </cell>
          <cell r="IL1375" t="str">
            <v>ARB</v>
          </cell>
          <cell r="IM1375">
            <v>0</v>
          </cell>
          <cell r="IN1375" t="str">
            <v>PKM</v>
          </cell>
          <cell r="IO1375">
            <v>0</v>
          </cell>
          <cell r="IP1375" t="str">
            <v>MAT-P</v>
          </cell>
          <cell r="IQ1375">
            <v>0</v>
          </cell>
          <cell r="IR1375" t="str">
            <v>BIO-P</v>
          </cell>
          <cell r="IS1375">
            <v>0</v>
          </cell>
          <cell r="IT1375" t="str">
            <v>FIS-P</v>
          </cell>
          <cell r="IU1375">
            <v>0</v>
          </cell>
          <cell r="IV1375" t="str">
            <v>KIM-P</v>
          </cell>
          <cell r="IW1375">
            <v>0</v>
          </cell>
          <cell r="IX1375" t="str">
            <v>EKO-L</v>
          </cell>
          <cell r="IY1375">
            <v>0</v>
          </cell>
          <cell r="JA1375">
            <v>0</v>
          </cell>
        </row>
        <row r="1376">
          <cell r="AB1376" t="str">
            <v/>
          </cell>
          <cell r="AC1376">
            <v>13</v>
          </cell>
          <cell r="AI1376" t="str">
            <v/>
          </cell>
          <cell r="AJ1376">
            <v>0</v>
          </cell>
          <cell r="AK1376">
            <v>83.25</v>
          </cell>
          <cell r="AL1376">
            <v>84.5</v>
          </cell>
          <cell r="AM1376">
            <v>88</v>
          </cell>
          <cell r="AN1376">
            <v>80</v>
          </cell>
          <cell r="AO1376" t="str">
            <v/>
          </cell>
          <cell r="AP1376">
            <v>0</v>
          </cell>
          <cell r="AQ1376">
            <v>85</v>
          </cell>
          <cell r="AR1376">
            <v>0</v>
          </cell>
          <cell r="AS1376">
            <v>78.5</v>
          </cell>
          <cell r="AT1376">
            <v>81</v>
          </cell>
          <cell r="AU1376" t="str">
            <v/>
          </cell>
          <cell r="AV1376">
            <v>0</v>
          </cell>
          <cell r="AW1376">
            <v>81.83</v>
          </cell>
          <cell r="AX1376">
            <v>84</v>
          </cell>
          <cell r="AY1376">
            <v>88</v>
          </cell>
          <cell r="AZ1376">
            <v>80</v>
          </cell>
          <cell r="BA1376" t="str">
            <v/>
          </cell>
          <cell r="BB1376">
            <v>0</v>
          </cell>
          <cell r="BC1376">
            <v>86.75</v>
          </cell>
          <cell r="BD1376">
            <v>84.5</v>
          </cell>
          <cell r="BE1376">
            <v>88</v>
          </cell>
          <cell r="BF1376">
            <v>82</v>
          </cell>
          <cell r="BG1376" t="str">
            <v/>
          </cell>
          <cell r="BH1376">
            <v>0</v>
          </cell>
          <cell r="BI1376">
            <v>84.33</v>
          </cell>
          <cell r="BJ1376">
            <v>80</v>
          </cell>
          <cell r="BK1376">
            <v>77.75</v>
          </cell>
          <cell r="BL1376">
            <v>78</v>
          </cell>
          <cell r="BM1376" t="str">
            <v/>
          </cell>
          <cell r="BN1376">
            <v>0</v>
          </cell>
          <cell r="BO1376">
            <v>81.13</v>
          </cell>
          <cell r="BP1376">
            <v>78.25</v>
          </cell>
          <cell r="BQ1376">
            <v>77.75</v>
          </cell>
          <cell r="BR1376">
            <v>85</v>
          </cell>
          <cell r="BS1376" t="str">
            <v/>
          </cell>
          <cell r="BT1376">
            <v>0</v>
          </cell>
          <cell r="BU1376">
            <v>86.5</v>
          </cell>
          <cell r="BV1376">
            <v>84.25</v>
          </cell>
          <cell r="BW1376">
            <v>88.5</v>
          </cell>
          <cell r="BX1376">
            <v>88</v>
          </cell>
          <cell r="BY1376" t="str">
            <v/>
          </cell>
          <cell r="BZ1376">
            <v>0</v>
          </cell>
          <cell r="CA1376">
            <v>86.78</v>
          </cell>
          <cell r="CB1376">
            <v>81.75</v>
          </cell>
          <cell r="CC1376">
            <v>81</v>
          </cell>
          <cell r="CD1376">
            <v>82</v>
          </cell>
          <cell r="CE1376" t="str">
            <v/>
          </cell>
          <cell r="CF1376">
            <v>0</v>
          </cell>
          <cell r="CG1376">
            <v>86.25</v>
          </cell>
          <cell r="CH1376">
            <v>76.25</v>
          </cell>
          <cell r="CI1376">
            <v>78</v>
          </cell>
          <cell r="CJ1376">
            <v>82</v>
          </cell>
          <cell r="CK1376" t="str">
            <v/>
          </cell>
          <cell r="CL1376">
            <v>0</v>
          </cell>
          <cell r="CM1376">
            <v>76.17</v>
          </cell>
          <cell r="CN1376">
            <v>83.5</v>
          </cell>
          <cell r="CO1376">
            <v>80</v>
          </cell>
          <cell r="CP1376">
            <v>78</v>
          </cell>
          <cell r="CQ1376" t="str">
            <v/>
          </cell>
          <cell r="CR1376">
            <v>0</v>
          </cell>
          <cell r="CS1376">
            <v>82.08</v>
          </cell>
          <cell r="CT1376">
            <v>89.75</v>
          </cell>
          <cell r="CU1376">
            <v>86.5</v>
          </cell>
          <cell r="CV1376">
            <v>83</v>
          </cell>
          <cell r="CW1376" t="str">
            <v/>
          </cell>
          <cell r="CX1376">
            <v>0</v>
          </cell>
          <cell r="CY1376">
            <v>82.44</v>
          </cell>
          <cell r="CZ1376">
            <v>83.75</v>
          </cell>
          <cell r="DA1376">
            <v>76.75</v>
          </cell>
          <cell r="DB1376">
            <v>83</v>
          </cell>
          <cell r="DC1376" t="str">
            <v/>
          </cell>
          <cell r="DD1376">
            <v>0</v>
          </cell>
          <cell r="DE1376">
            <v>91</v>
          </cell>
          <cell r="DF1376">
            <v>81</v>
          </cell>
          <cell r="DG1376">
            <v>81.75</v>
          </cell>
          <cell r="DH1376">
            <v>88</v>
          </cell>
          <cell r="DI1376" t="str">
            <v/>
          </cell>
          <cell r="DJ1376">
            <v>0</v>
          </cell>
          <cell r="DK1376">
            <v>0</v>
          </cell>
          <cell r="DL1376">
            <v>0</v>
          </cell>
          <cell r="DM1376">
            <v>0</v>
          </cell>
          <cell r="DN1376">
            <v>85</v>
          </cell>
          <cell r="DO1376" t="str">
            <v/>
          </cell>
          <cell r="DP1376">
            <v>0</v>
          </cell>
          <cell r="DQ1376">
            <v>89</v>
          </cell>
          <cell r="DR1376">
            <v>85.5</v>
          </cell>
          <cell r="DS1376">
            <v>91.5</v>
          </cell>
          <cell r="DT1376">
            <v>82</v>
          </cell>
          <cell r="DU1376" t="str">
            <v/>
          </cell>
          <cell r="DV1376">
            <v>0</v>
          </cell>
          <cell r="DW1376">
            <v>91</v>
          </cell>
          <cell r="DX1376">
            <v>86.75</v>
          </cell>
          <cell r="DY1376">
            <v>79.75</v>
          </cell>
          <cell r="DZ1376">
            <v>85</v>
          </cell>
          <cell r="EA1376" t="str">
            <v/>
          </cell>
          <cell r="EB1376">
            <v>0</v>
          </cell>
          <cell r="EC1376">
            <v>79.78</v>
          </cell>
          <cell r="ED1376">
            <v>78.25</v>
          </cell>
          <cell r="EE1376">
            <v>84.25</v>
          </cell>
          <cell r="EF1376">
            <v>77</v>
          </cell>
          <cell r="EG1376" t="str">
            <v/>
          </cell>
          <cell r="EH1376">
            <v>0</v>
          </cell>
          <cell r="EI1376">
            <v>78.5</v>
          </cell>
          <cell r="EJ1376">
            <v>74.75</v>
          </cell>
          <cell r="EK1376">
            <v>74.5</v>
          </cell>
          <cell r="EL1376">
            <v>76</v>
          </cell>
          <cell r="EM1376" t="str">
            <v/>
          </cell>
          <cell r="EN1376">
            <v>0</v>
          </cell>
          <cell r="EO1376">
            <v>78.5</v>
          </cell>
          <cell r="EP1376">
            <v>74.75</v>
          </cell>
          <cell r="EQ1376">
            <v>74.5</v>
          </cell>
          <cell r="ER1376">
            <v>76</v>
          </cell>
          <cell r="ES1376" t="str">
            <v/>
          </cell>
          <cell r="ET1376">
            <v>0</v>
          </cell>
          <cell r="EU1376">
            <v>78.5</v>
          </cell>
          <cell r="EV1376">
            <v>74.75</v>
          </cell>
          <cell r="EW1376">
            <v>74.5</v>
          </cell>
          <cell r="EX1376">
            <v>76</v>
          </cell>
          <cell r="EY1376" t="str">
            <v/>
          </cell>
          <cell r="EZ1376">
            <v>0</v>
          </cell>
          <cell r="FA1376">
            <v>79.33</v>
          </cell>
          <cell r="FB1376">
            <v>71.25</v>
          </cell>
          <cell r="FC1376">
            <v>79</v>
          </cell>
          <cell r="FD1376">
            <v>72</v>
          </cell>
          <cell r="FE1376" t="str">
            <v/>
          </cell>
          <cell r="FF1376">
            <v>0</v>
          </cell>
          <cell r="FG1376">
            <v>79.33</v>
          </cell>
          <cell r="FH1376">
            <v>71.25</v>
          </cell>
          <cell r="FI1376">
            <v>79</v>
          </cell>
          <cell r="FJ1376">
            <v>72</v>
          </cell>
          <cell r="FK1376" t="str">
            <v/>
          </cell>
          <cell r="FL1376">
            <v>0</v>
          </cell>
          <cell r="FM1376">
            <v>79.33</v>
          </cell>
          <cell r="FN1376">
            <v>71.25</v>
          </cell>
          <cell r="FO1376">
            <v>79</v>
          </cell>
          <cell r="FP1376">
            <v>72</v>
          </cell>
          <cell r="FQ1376" t="str">
            <v/>
          </cell>
          <cell r="FR1376">
            <v>0</v>
          </cell>
          <cell r="FS1376">
            <v>79.33</v>
          </cell>
          <cell r="FT1376">
            <v>71.25</v>
          </cell>
          <cell r="FU1376">
            <v>79</v>
          </cell>
          <cell r="FV1376">
            <v>72</v>
          </cell>
          <cell r="FW1376" t="str">
            <v/>
          </cell>
          <cell r="FX1376">
            <v>0</v>
          </cell>
          <cell r="FY1376">
            <v>79.33</v>
          </cell>
          <cell r="FZ1376">
            <v>71.25</v>
          </cell>
          <cell r="GA1376">
            <v>79</v>
          </cell>
          <cell r="GB1376">
            <v>72</v>
          </cell>
          <cell r="GC1376" t="str">
            <v/>
          </cell>
          <cell r="GD1376">
            <v>0</v>
          </cell>
          <cell r="GE1376">
            <v>79.33</v>
          </cell>
          <cell r="GF1376">
            <v>71.25</v>
          </cell>
          <cell r="GG1376">
            <v>79</v>
          </cell>
          <cell r="GH1376">
            <v>72</v>
          </cell>
          <cell r="GI1376" t="str">
            <v/>
          </cell>
          <cell r="GJ1376">
            <v>0</v>
          </cell>
          <cell r="GK1376">
            <v>79.33</v>
          </cell>
          <cell r="GL1376">
            <v>71.25</v>
          </cell>
          <cell r="GM1376">
            <v>79</v>
          </cell>
          <cell r="GN1376">
            <v>72</v>
          </cell>
          <cell r="GO1376" t="str">
            <v/>
          </cell>
          <cell r="GP1376">
            <v>0</v>
          </cell>
          <cell r="GQ1376">
            <v>79.33</v>
          </cell>
          <cell r="GR1376">
            <v>71.25</v>
          </cell>
          <cell r="GS1376">
            <v>79</v>
          </cell>
          <cell r="GT1376">
            <v>72</v>
          </cell>
          <cell r="GU1376" t="str">
            <v/>
          </cell>
          <cell r="GV1376">
            <v>0</v>
          </cell>
          <cell r="GW1376">
            <v>81.92</v>
          </cell>
          <cell r="GX1376">
            <v>78.75</v>
          </cell>
          <cell r="GY1376">
            <v>70</v>
          </cell>
          <cell r="GZ1376">
            <v>78</v>
          </cell>
          <cell r="HA1376" t="str">
            <v>EKO-L</v>
          </cell>
          <cell r="HB1376">
            <v>0</v>
          </cell>
          <cell r="HC1376">
            <v>83.83</v>
          </cell>
          <cell r="HD1376">
            <v>75.75</v>
          </cell>
          <cell r="HE1376">
            <v>77.5</v>
          </cell>
          <cell r="HF1376">
            <v>79</v>
          </cell>
          <cell r="HH1376">
            <v>0</v>
          </cell>
          <cell r="HM1376" t="str">
            <v/>
          </cell>
          <cell r="HN1376" t="str">
            <v/>
          </cell>
          <cell r="HS1376">
            <v>0</v>
          </cell>
          <cell r="HT1376" t="str">
            <v>PKN</v>
          </cell>
          <cell r="HU1376">
            <v>0</v>
          </cell>
          <cell r="HV1376" t="str">
            <v>IND</v>
          </cell>
          <cell r="HW1376">
            <v>0</v>
          </cell>
          <cell r="HX1376" t="str">
            <v>MAT-W</v>
          </cell>
          <cell r="HY1376">
            <v>0</v>
          </cell>
          <cell r="HZ1376" t="str">
            <v>SEJ-W</v>
          </cell>
          <cell r="IA1376">
            <v>0</v>
          </cell>
          <cell r="IB1376" t="str">
            <v>IGR-W</v>
          </cell>
          <cell r="IC1376">
            <v>0</v>
          </cell>
          <cell r="ID1376" t="str">
            <v>SBO</v>
          </cell>
          <cell r="IE1376">
            <v>0</v>
          </cell>
          <cell r="IF1376" t="str">
            <v>PJO</v>
          </cell>
          <cell r="IG1376">
            <v>0</v>
          </cell>
          <cell r="IH1376" t="str">
            <v>PRA</v>
          </cell>
          <cell r="II1376">
            <v>0</v>
          </cell>
          <cell r="IJ1376" t="str">
            <v>JAW</v>
          </cell>
          <cell r="IK1376">
            <v>0</v>
          </cell>
          <cell r="IL1376" t="str">
            <v>ARB</v>
          </cell>
          <cell r="IM1376">
            <v>0</v>
          </cell>
          <cell r="IN1376" t="str">
            <v>PKM</v>
          </cell>
          <cell r="IO1376">
            <v>0</v>
          </cell>
          <cell r="IP1376" t="str">
            <v>MAT-P</v>
          </cell>
          <cell r="IQ1376">
            <v>0</v>
          </cell>
          <cell r="IR1376" t="str">
            <v>BIO-P</v>
          </cell>
          <cell r="IS1376">
            <v>0</v>
          </cell>
          <cell r="IT1376" t="str">
            <v>FIS-P</v>
          </cell>
          <cell r="IU1376">
            <v>0</v>
          </cell>
          <cell r="IV1376" t="str">
            <v>KIM-P</v>
          </cell>
          <cell r="IW1376">
            <v>0</v>
          </cell>
          <cell r="IX1376" t="str">
            <v>EKO-L</v>
          </cell>
          <cell r="IY1376">
            <v>0</v>
          </cell>
          <cell r="JA1376">
            <v>0</v>
          </cell>
        </row>
        <row r="1377">
          <cell r="AB1377" t="str">
            <v/>
          </cell>
          <cell r="AC1377">
            <v>14</v>
          </cell>
          <cell r="AI1377" t="str">
            <v/>
          </cell>
          <cell r="AJ1377">
            <v>0</v>
          </cell>
          <cell r="AK1377">
            <v>83.25</v>
          </cell>
          <cell r="AL1377">
            <v>84.5</v>
          </cell>
          <cell r="AM1377">
            <v>88</v>
          </cell>
          <cell r="AN1377">
            <v>80</v>
          </cell>
          <cell r="AO1377" t="str">
            <v/>
          </cell>
          <cell r="AP1377">
            <v>0</v>
          </cell>
          <cell r="AQ1377">
            <v>85</v>
          </cell>
          <cell r="AR1377">
            <v>0</v>
          </cell>
          <cell r="AS1377">
            <v>78.5</v>
          </cell>
          <cell r="AT1377">
            <v>81</v>
          </cell>
          <cell r="AU1377" t="str">
            <v/>
          </cell>
          <cell r="AV1377">
            <v>0</v>
          </cell>
          <cell r="AW1377">
            <v>81.83</v>
          </cell>
          <cell r="AX1377">
            <v>84</v>
          </cell>
          <cell r="AY1377">
            <v>88</v>
          </cell>
          <cell r="AZ1377">
            <v>80</v>
          </cell>
          <cell r="BA1377" t="str">
            <v/>
          </cell>
          <cell r="BB1377">
            <v>0</v>
          </cell>
          <cell r="BC1377">
            <v>86.75</v>
          </cell>
          <cell r="BD1377">
            <v>84.5</v>
          </cell>
          <cell r="BE1377">
            <v>88</v>
          </cell>
          <cell r="BF1377">
            <v>82</v>
          </cell>
          <cell r="BG1377" t="str">
            <v/>
          </cell>
          <cell r="BH1377">
            <v>0</v>
          </cell>
          <cell r="BI1377">
            <v>84.33</v>
          </cell>
          <cell r="BJ1377">
            <v>80</v>
          </cell>
          <cell r="BK1377">
            <v>77.75</v>
          </cell>
          <cell r="BL1377">
            <v>78</v>
          </cell>
          <cell r="BM1377" t="str">
            <v/>
          </cell>
          <cell r="BN1377">
            <v>0</v>
          </cell>
          <cell r="BO1377">
            <v>81.13</v>
          </cell>
          <cell r="BP1377">
            <v>78.25</v>
          </cell>
          <cell r="BQ1377">
            <v>77.75</v>
          </cell>
          <cell r="BR1377">
            <v>85</v>
          </cell>
          <cell r="BS1377" t="str">
            <v/>
          </cell>
          <cell r="BT1377">
            <v>0</v>
          </cell>
          <cell r="BU1377">
            <v>86.5</v>
          </cell>
          <cell r="BV1377">
            <v>84.25</v>
          </cell>
          <cell r="BW1377">
            <v>88.5</v>
          </cell>
          <cell r="BX1377">
            <v>88</v>
          </cell>
          <cell r="BY1377" t="str">
            <v/>
          </cell>
          <cell r="BZ1377">
            <v>0</v>
          </cell>
          <cell r="CA1377">
            <v>86.78</v>
          </cell>
          <cell r="CB1377">
            <v>81.75</v>
          </cell>
          <cell r="CC1377">
            <v>81</v>
          </cell>
          <cell r="CD1377">
            <v>82</v>
          </cell>
          <cell r="CE1377" t="str">
            <v/>
          </cell>
          <cell r="CF1377">
            <v>0</v>
          </cell>
          <cell r="CG1377">
            <v>86.25</v>
          </cell>
          <cell r="CH1377">
            <v>76.25</v>
          </cell>
          <cell r="CI1377">
            <v>78</v>
          </cell>
          <cell r="CJ1377">
            <v>82</v>
          </cell>
          <cell r="CK1377" t="str">
            <v/>
          </cell>
          <cell r="CL1377">
            <v>0</v>
          </cell>
          <cell r="CM1377">
            <v>76.17</v>
          </cell>
          <cell r="CN1377">
            <v>83.5</v>
          </cell>
          <cell r="CO1377">
            <v>80</v>
          </cell>
          <cell r="CP1377">
            <v>78</v>
          </cell>
          <cell r="CQ1377" t="str">
            <v/>
          </cell>
          <cell r="CR1377">
            <v>0</v>
          </cell>
          <cell r="CS1377">
            <v>82.08</v>
          </cell>
          <cell r="CT1377">
            <v>89.75</v>
          </cell>
          <cell r="CU1377">
            <v>86.5</v>
          </cell>
          <cell r="CV1377">
            <v>83</v>
          </cell>
          <cell r="CW1377" t="str">
            <v/>
          </cell>
          <cell r="CX1377">
            <v>0</v>
          </cell>
          <cell r="CY1377">
            <v>82.44</v>
          </cell>
          <cell r="CZ1377">
            <v>83.75</v>
          </cell>
          <cell r="DA1377">
            <v>76.75</v>
          </cell>
          <cell r="DB1377">
            <v>83</v>
          </cell>
          <cell r="DC1377" t="str">
            <v/>
          </cell>
          <cell r="DD1377">
            <v>0</v>
          </cell>
          <cell r="DE1377">
            <v>91</v>
          </cell>
          <cell r="DF1377">
            <v>81</v>
          </cell>
          <cell r="DG1377">
            <v>81.75</v>
          </cell>
          <cell r="DH1377">
            <v>88</v>
          </cell>
          <cell r="DI1377" t="str">
            <v/>
          </cell>
          <cell r="DJ1377">
            <v>0</v>
          </cell>
          <cell r="DK1377">
            <v>0</v>
          </cell>
          <cell r="DL1377">
            <v>0</v>
          </cell>
          <cell r="DM1377">
            <v>0</v>
          </cell>
          <cell r="DN1377">
            <v>85</v>
          </cell>
          <cell r="DO1377" t="str">
            <v/>
          </cell>
          <cell r="DP1377">
            <v>0</v>
          </cell>
          <cell r="DQ1377">
            <v>89</v>
          </cell>
          <cell r="DR1377">
            <v>85.5</v>
          </cell>
          <cell r="DS1377">
            <v>91.5</v>
          </cell>
          <cell r="DT1377">
            <v>82</v>
          </cell>
          <cell r="DU1377" t="str">
            <v/>
          </cell>
          <cell r="DV1377">
            <v>0</v>
          </cell>
          <cell r="DW1377">
            <v>91</v>
          </cell>
          <cell r="DX1377">
            <v>86.75</v>
          </cell>
          <cell r="DY1377">
            <v>79.75</v>
          </cell>
          <cell r="DZ1377">
            <v>85</v>
          </cell>
          <cell r="EA1377" t="str">
            <v/>
          </cell>
          <cell r="EB1377">
            <v>0</v>
          </cell>
          <cell r="EC1377">
            <v>79.78</v>
          </cell>
          <cell r="ED1377">
            <v>78.25</v>
          </cell>
          <cell r="EE1377">
            <v>84.25</v>
          </cell>
          <cell r="EF1377">
            <v>77</v>
          </cell>
          <cell r="EG1377" t="str">
            <v/>
          </cell>
          <cell r="EH1377">
            <v>0</v>
          </cell>
          <cell r="EI1377">
            <v>78.5</v>
          </cell>
          <cell r="EJ1377">
            <v>74.75</v>
          </cell>
          <cell r="EK1377">
            <v>74.5</v>
          </cell>
          <cell r="EL1377">
            <v>76</v>
          </cell>
          <cell r="EM1377" t="str">
            <v/>
          </cell>
          <cell r="EN1377">
            <v>0</v>
          </cell>
          <cell r="EO1377">
            <v>78.5</v>
          </cell>
          <cell r="EP1377">
            <v>74.75</v>
          </cell>
          <cell r="EQ1377">
            <v>74.5</v>
          </cell>
          <cell r="ER1377">
            <v>76</v>
          </cell>
          <cell r="ES1377" t="str">
            <v/>
          </cell>
          <cell r="ET1377">
            <v>0</v>
          </cell>
          <cell r="EU1377">
            <v>78.5</v>
          </cell>
          <cell r="EV1377">
            <v>74.75</v>
          </cell>
          <cell r="EW1377">
            <v>74.5</v>
          </cell>
          <cell r="EX1377">
            <v>76</v>
          </cell>
          <cell r="EY1377" t="str">
            <v/>
          </cell>
          <cell r="EZ1377">
            <v>0</v>
          </cell>
          <cell r="FA1377">
            <v>79.33</v>
          </cell>
          <cell r="FB1377">
            <v>71.25</v>
          </cell>
          <cell r="FC1377">
            <v>79</v>
          </cell>
          <cell r="FD1377">
            <v>72</v>
          </cell>
          <cell r="FE1377" t="str">
            <v/>
          </cell>
          <cell r="FF1377">
            <v>0</v>
          </cell>
          <cell r="FG1377">
            <v>79.33</v>
          </cell>
          <cell r="FH1377">
            <v>71.25</v>
          </cell>
          <cell r="FI1377">
            <v>79</v>
          </cell>
          <cell r="FJ1377">
            <v>72</v>
          </cell>
          <cell r="FK1377" t="str">
            <v/>
          </cell>
          <cell r="FL1377">
            <v>0</v>
          </cell>
          <cell r="FM1377">
            <v>79.33</v>
          </cell>
          <cell r="FN1377">
            <v>71.25</v>
          </cell>
          <cell r="FO1377">
            <v>79</v>
          </cell>
          <cell r="FP1377">
            <v>72</v>
          </cell>
          <cell r="FQ1377" t="str">
            <v/>
          </cell>
          <cell r="FR1377">
            <v>0</v>
          </cell>
          <cell r="FS1377">
            <v>79.33</v>
          </cell>
          <cell r="FT1377">
            <v>71.25</v>
          </cell>
          <cell r="FU1377">
            <v>79</v>
          </cell>
          <cell r="FV1377">
            <v>72</v>
          </cell>
          <cell r="FW1377" t="str">
            <v/>
          </cell>
          <cell r="FX1377">
            <v>0</v>
          </cell>
          <cell r="FY1377">
            <v>79.33</v>
          </cell>
          <cell r="FZ1377">
            <v>71.25</v>
          </cell>
          <cell r="GA1377">
            <v>79</v>
          </cell>
          <cell r="GB1377">
            <v>72</v>
          </cell>
          <cell r="GC1377" t="str">
            <v/>
          </cell>
          <cell r="GD1377">
            <v>0</v>
          </cell>
          <cell r="GE1377">
            <v>79.33</v>
          </cell>
          <cell r="GF1377">
            <v>71.25</v>
          </cell>
          <cell r="GG1377">
            <v>79</v>
          </cell>
          <cell r="GH1377">
            <v>72</v>
          </cell>
          <cell r="GI1377" t="str">
            <v/>
          </cell>
          <cell r="GJ1377">
            <v>0</v>
          </cell>
          <cell r="GK1377">
            <v>79.33</v>
          </cell>
          <cell r="GL1377">
            <v>71.25</v>
          </cell>
          <cell r="GM1377">
            <v>79</v>
          </cell>
          <cell r="GN1377">
            <v>72</v>
          </cell>
          <cell r="GO1377" t="str">
            <v/>
          </cell>
          <cell r="GP1377">
            <v>0</v>
          </cell>
          <cell r="GQ1377">
            <v>79.33</v>
          </cell>
          <cell r="GR1377">
            <v>71.25</v>
          </cell>
          <cell r="GS1377">
            <v>79</v>
          </cell>
          <cell r="GT1377">
            <v>72</v>
          </cell>
          <cell r="GU1377" t="str">
            <v/>
          </cell>
          <cell r="GV1377">
            <v>0</v>
          </cell>
          <cell r="GW1377">
            <v>81.92</v>
          </cell>
          <cell r="GX1377">
            <v>78.75</v>
          </cell>
          <cell r="GY1377">
            <v>70</v>
          </cell>
          <cell r="GZ1377">
            <v>78</v>
          </cell>
          <cell r="HA1377" t="str">
            <v>EKO-L</v>
          </cell>
          <cell r="HB1377">
            <v>0</v>
          </cell>
          <cell r="HC1377">
            <v>83.83</v>
          </cell>
          <cell r="HD1377">
            <v>75.75</v>
          </cell>
          <cell r="HE1377">
            <v>77.5</v>
          </cell>
          <cell r="HF1377">
            <v>79</v>
          </cell>
          <cell r="HH1377">
            <v>0</v>
          </cell>
          <cell r="HM1377" t="str">
            <v/>
          </cell>
          <cell r="HN1377" t="str">
            <v/>
          </cell>
          <cell r="HS1377">
            <v>0</v>
          </cell>
          <cell r="HT1377" t="str">
            <v>PKN</v>
          </cell>
          <cell r="HU1377">
            <v>0</v>
          </cell>
          <cell r="HV1377" t="str">
            <v>IND</v>
          </cell>
          <cell r="HW1377">
            <v>0</v>
          </cell>
          <cell r="HX1377" t="str">
            <v>MAT-W</v>
          </cell>
          <cell r="HY1377">
            <v>0</v>
          </cell>
          <cell r="HZ1377" t="str">
            <v>SEJ-W</v>
          </cell>
          <cell r="IA1377">
            <v>0</v>
          </cell>
          <cell r="IB1377" t="str">
            <v>IGR-W</v>
          </cell>
          <cell r="IC1377">
            <v>0</v>
          </cell>
          <cell r="ID1377" t="str">
            <v>SBO</v>
          </cell>
          <cell r="IE1377">
            <v>0</v>
          </cell>
          <cell r="IF1377" t="str">
            <v>PJO</v>
          </cell>
          <cell r="IG1377">
            <v>0</v>
          </cell>
          <cell r="IH1377" t="str">
            <v>PRA</v>
          </cell>
          <cell r="II1377">
            <v>0</v>
          </cell>
          <cell r="IJ1377" t="str">
            <v>JAW</v>
          </cell>
          <cell r="IK1377">
            <v>0</v>
          </cell>
          <cell r="IL1377" t="str">
            <v>ARB</v>
          </cell>
          <cell r="IM1377">
            <v>0</v>
          </cell>
          <cell r="IN1377" t="str">
            <v>PKM</v>
          </cell>
          <cell r="IO1377">
            <v>0</v>
          </cell>
          <cell r="IP1377" t="str">
            <v>MAT-P</v>
          </cell>
          <cell r="IQ1377">
            <v>0</v>
          </cell>
          <cell r="IR1377" t="str">
            <v>BIO-P</v>
          </cell>
          <cell r="IS1377">
            <v>0</v>
          </cell>
          <cell r="IT1377" t="str">
            <v>FIS-P</v>
          </cell>
          <cell r="IU1377">
            <v>0</v>
          </cell>
          <cell r="IV1377" t="str">
            <v>KIM-P</v>
          </cell>
          <cell r="IW1377">
            <v>0</v>
          </cell>
          <cell r="IX1377" t="str">
            <v>EKO-L</v>
          </cell>
          <cell r="IY1377">
            <v>0</v>
          </cell>
          <cell r="JA1377">
            <v>0</v>
          </cell>
        </row>
        <row r="1378">
          <cell r="AB1378" t="str">
            <v/>
          </cell>
          <cell r="AC1378">
            <v>15</v>
          </cell>
          <cell r="AI1378" t="str">
            <v/>
          </cell>
          <cell r="AJ1378">
            <v>0</v>
          </cell>
          <cell r="AK1378">
            <v>83.25</v>
          </cell>
          <cell r="AL1378">
            <v>84.5</v>
          </cell>
          <cell r="AM1378">
            <v>88</v>
          </cell>
          <cell r="AN1378">
            <v>80</v>
          </cell>
          <cell r="AO1378" t="str">
            <v/>
          </cell>
          <cell r="AP1378">
            <v>0</v>
          </cell>
          <cell r="AQ1378">
            <v>85</v>
          </cell>
          <cell r="AR1378">
            <v>0</v>
          </cell>
          <cell r="AS1378">
            <v>78.5</v>
          </cell>
          <cell r="AT1378">
            <v>81</v>
          </cell>
          <cell r="AU1378" t="str">
            <v/>
          </cell>
          <cell r="AV1378">
            <v>0</v>
          </cell>
          <cell r="AW1378">
            <v>81.83</v>
          </cell>
          <cell r="AX1378">
            <v>84</v>
          </cell>
          <cell r="AY1378">
            <v>88</v>
          </cell>
          <cell r="AZ1378">
            <v>80</v>
          </cell>
          <cell r="BA1378" t="str">
            <v/>
          </cell>
          <cell r="BB1378">
            <v>0</v>
          </cell>
          <cell r="BC1378">
            <v>86.75</v>
          </cell>
          <cell r="BD1378">
            <v>84.5</v>
          </cell>
          <cell r="BE1378">
            <v>88</v>
          </cell>
          <cell r="BF1378">
            <v>82</v>
          </cell>
          <cell r="BG1378" t="str">
            <v/>
          </cell>
          <cell r="BH1378">
            <v>0</v>
          </cell>
          <cell r="BI1378">
            <v>84.33</v>
          </cell>
          <cell r="BJ1378">
            <v>80</v>
          </cell>
          <cell r="BK1378">
            <v>77.75</v>
          </cell>
          <cell r="BL1378">
            <v>78</v>
          </cell>
          <cell r="BM1378" t="str">
            <v/>
          </cell>
          <cell r="BN1378">
            <v>0</v>
          </cell>
          <cell r="BO1378">
            <v>81.13</v>
          </cell>
          <cell r="BP1378">
            <v>78.25</v>
          </cell>
          <cell r="BQ1378">
            <v>77.75</v>
          </cell>
          <cell r="BR1378">
            <v>85</v>
          </cell>
          <cell r="BS1378" t="str">
            <v/>
          </cell>
          <cell r="BT1378">
            <v>0</v>
          </cell>
          <cell r="BU1378">
            <v>86.5</v>
          </cell>
          <cell r="BV1378">
            <v>84.25</v>
          </cell>
          <cell r="BW1378">
            <v>88.5</v>
          </cell>
          <cell r="BX1378">
            <v>88</v>
          </cell>
          <cell r="BY1378" t="str">
            <v/>
          </cell>
          <cell r="BZ1378">
            <v>0</v>
          </cell>
          <cell r="CA1378">
            <v>86.78</v>
          </cell>
          <cell r="CB1378">
            <v>81.75</v>
          </cell>
          <cell r="CC1378">
            <v>81</v>
          </cell>
          <cell r="CD1378">
            <v>82</v>
          </cell>
          <cell r="CE1378" t="str">
            <v/>
          </cell>
          <cell r="CF1378">
            <v>0</v>
          </cell>
          <cell r="CG1378">
            <v>86.25</v>
          </cell>
          <cell r="CH1378">
            <v>76.25</v>
          </cell>
          <cell r="CI1378">
            <v>78</v>
          </cell>
          <cell r="CJ1378">
            <v>82</v>
          </cell>
          <cell r="CK1378" t="str">
            <v/>
          </cell>
          <cell r="CL1378">
            <v>0</v>
          </cell>
          <cell r="CM1378">
            <v>76.17</v>
          </cell>
          <cell r="CN1378">
            <v>83.5</v>
          </cell>
          <cell r="CO1378">
            <v>80</v>
          </cell>
          <cell r="CP1378">
            <v>78</v>
          </cell>
          <cell r="CQ1378" t="str">
            <v/>
          </cell>
          <cell r="CR1378">
            <v>0</v>
          </cell>
          <cell r="CS1378">
            <v>82.08</v>
          </cell>
          <cell r="CT1378">
            <v>89.75</v>
          </cell>
          <cell r="CU1378">
            <v>86.5</v>
          </cell>
          <cell r="CV1378">
            <v>83</v>
          </cell>
          <cell r="CW1378" t="str">
            <v/>
          </cell>
          <cell r="CX1378">
            <v>0</v>
          </cell>
          <cell r="CY1378">
            <v>82.44</v>
          </cell>
          <cell r="CZ1378">
            <v>83.75</v>
          </cell>
          <cell r="DA1378">
            <v>76.75</v>
          </cell>
          <cell r="DB1378">
            <v>83</v>
          </cell>
          <cell r="DC1378" t="str">
            <v/>
          </cell>
          <cell r="DD1378">
            <v>0</v>
          </cell>
          <cell r="DE1378">
            <v>91</v>
          </cell>
          <cell r="DF1378">
            <v>81</v>
          </cell>
          <cell r="DG1378">
            <v>81.75</v>
          </cell>
          <cell r="DH1378">
            <v>88</v>
          </cell>
          <cell r="DI1378" t="str">
            <v/>
          </cell>
          <cell r="DJ1378">
            <v>0</v>
          </cell>
          <cell r="DK1378">
            <v>0</v>
          </cell>
          <cell r="DL1378">
            <v>0</v>
          </cell>
          <cell r="DM1378">
            <v>0</v>
          </cell>
          <cell r="DN1378">
            <v>85</v>
          </cell>
          <cell r="DO1378" t="str">
            <v/>
          </cell>
          <cell r="DP1378">
            <v>0</v>
          </cell>
          <cell r="DQ1378">
            <v>89</v>
          </cell>
          <cell r="DR1378">
            <v>85.5</v>
          </cell>
          <cell r="DS1378">
            <v>91.5</v>
          </cell>
          <cell r="DT1378">
            <v>82</v>
          </cell>
          <cell r="DU1378" t="str">
            <v/>
          </cell>
          <cell r="DV1378">
            <v>0</v>
          </cell>
          <cell r="DW1378">
            <v>91</v>
          </cell>
          <cell r="DX1378">
            <v>86.75</v>
          </cell>
          <cell r="DY1378">
            <v>79.75</v>
          </cell>
          <cell r="DZ1378">
            <v>85</v>
          </cell>
          <cell r="EA1378" t="str">
            <v/>
          </cell>
          <cell r="EB1378">
            <v>0</v>
          </cell>
          <cell r="EC1378">
            <v>79.78</v>
          </cell>
          <cell r="ED1378">
            <v>78.25</v>
          </cell>
          <cell r="EE1378">
            <v>84.25</v>
          </cell>
          <cell r="EF1378">
            <v>77</v>
          </cell>
          <cell r="EG1378" t="str">
            <v/>
          </cell>
          <cell r="EH1378">
            <v>0</v>
          </cell>
          <cell r="EI1378">
            <v>78.5</v>
          </cell>
          <cell r="EJ1378">
            <v>74.75</v>
          </cell>
          <cell r="EK1378">
            <v>74.5</v>
          </cell>
          <cell r="EL1378">
            <v>76</v>
          </cell>
          <cell r="EM1378" t="str">
            <v/>
          </cell>
          <cell r="EN1378">
            <v>0</v>
          </cell>
          <cell r="EO1378">
            <v>78.5</v>
          </cell>
          <cell r="EP1378">
            <v>74.75</v>
          </cell>
          <cell r="EQ1378">
            <v>74.5</v>
          </cell>
          <cell r="ER1378">
            <v>76</v>
          </cell>
          <cell r="ES1378" t="str">
            <v/>
          </cell>
          <cell r="ET1378">
            <v>0</v>
          </cell>
          <cell r="EU1378">
            <v>78.5</v>
          </cell>
          <cell r="EV1378">
            <v>74.75</v>
          </cell>
          <cell r="EW1378">
            <v>74.5</v>
          </cell>
          <cell r="EX1378">
            <v>76</v>
          </cell>
          <cell r="EY1378" t="str">
            <v/>
          </cell>
          <cell r="EZ1378">
            <v>0</v>
          </cell>
          <cell r="FA1378">
            <v>79.33</v>
          </cell>
          <cell r="FB1378">
            <v>71.25</v>
          </cell>
          <cell r="FC1378">
            <v>79</v>
          </cell>
          <cell r="FD1378">
            <v>72</v>
          </cell>
          <cell r="FE1378" t="str">
            <v/>
          </cell>
          <cell r="FF1378">
            <v>0</v>
          </cell>
          <cell r="FG1378">
            <v>79.33</v>
          </cell>
          <cell r="FH1378">
            <v>71.25</v>
          </cell>
          <cell r="FI1378">
            <v>79</v>
          </cell>
          <cell r="FJ1378">
            <v>72</v>
          </cell>
          <cell r="FK1378" t="str">
            <v/>
          </cell>
          <cell r="FL1378">
            <v>0</v>
          </cell>
          <cell r="FM1378">
            <v>79.33</v>
          </cell>
          <cell r="FN1378">
            <v>71.25</v>
          </cell>
          <cell r="FO1378">
            <v>79</v>
          </cell>
          <cell r="FP1378">
            <v>72</v>
          </cell>
          <cell r="FQ1378" t="str">
            <v/>
          </cell>
          <cell r="FR1378">
            <v>0</v>
          </cell>
          <cell r="FS1378">
            <v>79.33</v>
          </cell>
          <cell r="FT1378">
            <v>71.25</v>
          </cell>
          <cell r="FU1378">
            <v>79</v>
          </cell>
          <cell r="FV1378">
            <v>72</v>
          </cell>
          <cell r="FW1378" t="str">
            <v/>
          </cell>
          <cell r="FX1378">
            <v>0</v>
          </cell>
          <cell r="FY1378">
            <v>79.33</v>
          </cell>
          <cell r="FZ1378">
            <v>71.25</v>
          </cell>
          <cell r="GA1378">
            <v>79</v>
          </cell>
          <cell r="GB1378">
            <v>72</v>
          </cell>
          <cell r="GC1378" t="str">
            <v/>
          </cell>
          <cell r="GD1378">
            <v>0</v>
          </cell>
          <cell r="GE1378">
            <v>79.33</v>
          </cell>
          <cell r="GF1378">
            <v>71.25</v>
          </cell>
          <cell r="GG1378">
            <v>79</v>
          </cell>
          <cell r="GH1378">
            <v>72</v>
          </cell>
          <cell r="GI1378" t="str">
            <v/>
          </cell>
          <cell r="GJ1378">
            <v>0</v>
          </cell>
          <cell r="GK1378">
            <v>79.33</v>
          </cell>
          <cell r="GL1378">
            <v>71.25</v>
          </cell>
          <cell r="GM1378">
            <v>79</v>
          </cell>
          <cell r="GN1378">
            <v>72</v>
          </cell>
          <cell r="GO1378" t="str">
            <v/>
          </cell>
          <cell r="GP1378">
            <v>0</v>
          </cell>
          <cell r="GQ1378">
            <v>79.33</v>
          </cell>
          <cell r="GR1378">
            <v>71.25</v>
          </cell>
          <cell r="GS1378">
            <v>79</v>
          </cell>
          <cell r="GT1378">
            <v>72</v>
          </cell>
          <cell r="GU1378" t="str">
            <v/>
          </cell>
          <cell r="GV1378">
            <v>0</v>
          </cell>
          <cell r="GW1378">
            <v>81.92</v>
          </cell>
          <cell r="GX1378">
            <v>78.75</v>
          </cell>
          <cell r="GY1378">
            <v>70</v>
          </cell>
          <cell r="GZ1378">
            <v>78</v>
          </cell>
          <cell r="HA1378" t="str">
            <v>EKO-L</v>
          </cell>
          <cell r="HB1378">
            <v>0</v>
          </cell>
          <cell r="HC1378">
            <v>83.83</v>
          </cell>
          <cell r="HD1378">
            <v>75.75</v>
          </cell>
          <cell r="HE1378">
            <v>77.5</v>
          </cell>
          <cell r="HF1378">
            <v>79</v>
          </cell>
          <cell r="HH1378">
            <v>0</v>
          </cell>
          <cell r="HM1378" t="str">
            <v/>
          </cell>
          <cell r="HN1378" t="str">
            <v/>
          </cell>
          <cell r="HS1378">
            <v>0</v>
          </cell>
          <cell r="HT1378" t="str">
            <v>PKN</v>
          </cell>
          <cell r="HU1378">
            <v>0</v>
          </cell>
          <cell r="HV1378" t="str">
            <v>IND</v>
          </cell>
          <cell r="HW1378">
            <v>0</v>
          </cell>
          <cell r="HX1378" t="str">
            <v>MAT-W</v>
          </cell>
          <cell r="HY1378">
            <v>0</v>
          </cell>
          <cell r="HZ1378" t="str">
            <v>SEJ-W</v>
          </cell>
          <cell r="IA1378">
            <v>0</v>
          </cell>
          <cell r="IB1378" t="str">
            <v>IGR-W</v>
          </cell>
          <cell r="IC1378">
            <v>0</v>
          </cell>
          <cell r="ID1378" t="str">
            <v>SBO</v>
          </cell>
          <cell r="IE1378">
            <v>0</v>
          </cell>
          <cell r="IF1378" t="str">
            <v>PJO</v>
          </cell>
          <cell r="IG1378">
            <v>0</v>
          </cell>
          <cell r="IH1378" t="str">
            <v>PRA</v>
          </cell>
          <cell r="II1378">
            <v>0</v>
          </cell>
          <cell r="IJ1378" t="str">
            <v>JAW</v>
          </cell>
          <cell r="IK1378">
            <v>0</v>
          </cell>
          <cell r="IL1378" t="str">
            <v>ARB</v>
          </cell>
          <cell r="IM1378">
            <v>0</v>
          </cell>
          <cell r="IN1378" t="str">
            <v>PKM</v>
          </cell>
          <cell r="IO1378">
            <v>0</v>
          </cell>
          <cell r="IP1378" t="str">
            <v>MAT-P</v>
          </cell>
          <cell r="IQ1378">
            <v>0</v>
          </cell>
          <cell r="IR1378" t="str">
            <v>BIO-P</v>
          </cell>
          <cell r="IS1378">
            <v>0</v>
          </cell>
          <cell r="IT1378" t="str">
            <v>FIS-P</v>
          </cell>
          <cell r="IU1378">
            <v>0</v>
          </cell>
          <cell r="IV1378" t="str">
            <v>KIM-P</v>
          </cell>
          <cell r="IW1378">
            <v>0</v>
          </cell>
          <cell r="IX1378" t="str">
            <v>EKO-L</v>
          </cell>
          <cell r="IY1378">
            <v>0</v>
          </cell>
          <cell r="JA1378">
            <v>0</v>
          </cell>
        </row>
        <row r="1379">
          <cell r="AB1379" t="str">
            <v/>
          </cell>
          <cell r="AC1379">
            <v>16</v>
          </cell>
          <cell r="AI1379" t="str">
            <v/>
          </cell>
          <cell r="AJ1379">
            <v>0</v>
          </cell>
          <cell r="AK1379">
            <v>83.25</v>
          </cell>
          <cell r="AL1379">
            <v>84.5</v>
          </cell>
          <cell r="AM1379">
            <v>88</v>
          </cell>
          <cell r="AN1379">
            <v>80</v>
          </cell>
          <cell r="AO1379" t="str">
            <v/>
          </cell>
          <cell r="AP1379">
            <v>0</v>
          </cell>
          <cell r="AQ1379">
            <v>85</v>
          </cell>
          <cell r="AR1379">
            <v>0</v>
          </cell>
          <cell r="AS1379">
            <v>78.5</v>
          </cell>
          <cell r="AT1379">
            <v>81</v>
          </cell>
          <cell r="AU1379" t="str">
            <v/>
          </cell>
          <cell r="AV1379">
            <v>0</v>
          </cell>
          <cell r="AW1379">
            <v>81.83</v>
          </cell>
          <cell r="AX1379">
            <v>84</v>
          </cell>
          <cell r="AY1379">
            <v>88</v>
          </cell>
          <cell r="AZ1379">
            <v>80</v>
          </cell>
          <cell r="BA1379" t="str">
            <v/>
          </cell>
          <cell r="BB1379">
            <v>0</v>
          </cell>
          <cell r="BC1379">
            <v>86.75</v>
          </cell>
          <cell r="BD1379">
            <v>84.5</v>
          </cell>
          <cell r="BE1379">
            <v>88</v>
          </cell>
          <cell r="BF1379">
            <v>82</v>
          </cell>
          <cell r="BG1379" t="str">
            <v/>
          </cell>
          <cell r="BH1379">
            <v>0</v>
          </cell>
          <cell r="BI1379">
            <v>84.33</v>
          </cell>
          <cell r="BJ1379">
            <v>80</v>
          </cell>
          <cell r="BK1379">
            <v>77.75</v>
          </cell>
          <cell r="BL1379">
            <v>78</v>
          </cell>
          <cell r="BM1379" t="str">
            <v/>
          </cell>
          <cell r="BN1379">
            <v>0</v>
          </cell>
          <cell r="BO1379">
            <v>81.13</v>
          </cell>
          <cell r="BP1379">
            <v>78.25</v>
          </cell>
          <cell r="BQ1379">
            <v>77.75</v>
          </cell>
          <cell r="BR1379">
            <v>85</v>
          </cell>
          <cell r="BS1379" t="str">
            <v/>
          </cell>
          <cell r="BT1379">
            <v>0</v>
          </cell>
          <cell r="BU1379">
            <v>86.5</v>
          </cell>
          <cell r="BV1379">
            <v>84.25</v>
          </cell>
          <cell r="BW1379">
            <v>88.5</v>
          </cell>
          <cell r="BX1379">
            <v>88</v>
          </cell>
          <cell r="BY1379" t="str">
            <v/>
          </cell>
          <cell r="BZ1379">
            <v>0</v>
          </cell>
          <cell r="CA1379">
            <v>86.78</v>
          </cell>
          <cell r="CB1379">
            <v>81.75</v>
          </cell>
          <cell r="CC1379">
            <v>81</v>
          </cell>
          <cell r="CD1379">
            <v>82</v>
          </cell>
          <cell r="CE1379" t="str">
            <v/>
          </cell>
          <cell r="CF1379">
            <v>0</v>
          </cell>
          <cell r="CG1379">
            <v>86.25</v>
          </cell>
          <cell r="CH1379">
            <v>76.25</v>
          </cell>
          <cell r="CI1379">
            <v>78</v>
          </cell>
          <cell r="CJ1379">
            <v>82</v>
          </cell>
          <cell r="CK1379" t="str">
            <v/>
          </cell>
          <cell r="CL1379">
            <v>0</v>
          </cell>
          <cell r="CM1379">
            <v>76.17</v>
          </cell>
          <cell r="CN1379">
            <v>83.5</v>
          </cell>
          <cell r="CO1379">
            <v>80</v>
          </cell>
          <cell r="CP1379">
            <v>78</v>
          </cell>
          <cell r="CQ1379" t="str">
            <v/>
          </cell>
          <cell r="CR1379">
            <v>0</v>
          </cell>
          <cell r="CS1379">
            <v>82.08</v>
          </cell>
          <cell r="CT1379">
            <v>89.75</v>
          </cell>
          <cell r="CU1379">
            <v>86.5</v>
          </cell>
          <cell r="CV1379">
            <v>83</v>
          </cell>
          <cell r="CW1379" t="str">
            <v/>
          </cell>
          <cell r="CX1379">
            <v>0</v>
          </cell>
          <cell r="CY1379">
            <v>82.44</v>
          </cell>
          <cell r="CZ1379">
            <v>83.75</v>
          </cell>
          <cell r="DA1379">
            <v>76.75</v>
          </cell>
          <cell r="DB1379">
            <v>83</v>
          </cell>
          <cell r="DC1379" t="str">
            <v/>
          </cell>
          <cell r="DD1379">
            <v>0</v>
          </cell>
          <cell r="DE1379">
            <v>91</v>
          </cell>
          <cell r="DF1379">
            <v>81</v>
          </cell>
          <cell r="DG1379">
            <v>81.75</v>
          </cell>
          <cell r="DH1379">
            <v>88</v>
          </cell>
          <cell r="DI1379" t="str">
            <v/>
          </cell>
          <cell r="DJ1379">
            <v>0</v>
          </cell>
          <cell r="DK1379">
            <v>0</v>
          </cell>
          <cell r="DL1379">
            <v>0</v>
          </cell>
          <cell r="DM1379">
            <v>0</v>
          </cell>
          <cell r="DN1379">
            <v>85</v>
          </cell>
          <cell r="DO1379" t="str">
            <v/>
          </cell>
          <cell r="DP1379">
            <v>0</v>
          </cell>
          <cell r="DQ1379">
            <v>89</v>
          </cell>
          <cell r="DR1379">
            <v>85.5</v>
          </cell>
          <cell r="DS1379">
            <v>91.5</v>
          </cell>
          <cell r="DT1379">
            <v>82</v>
          </cell>
          <cell r="DU1379" t="str">
            <v/>
          </cell>
          <cell r="DV1379">
            <v>0</v>
          </cell>
          <cell r="DW1379">
            <v>91</v>
          </cell>
          <cell r="DX1379">
            <v>86.75</v>
          </cell>
          <cell r="DY1379">
            <v>79.75</v>
          </cell>
          <cell r="DZ1379">
            <v>85</v>
          </cell>
          <cell r="EA1379" t="str">
            <v/>
          </cell>
          <cell r="EB1379">
            <v>0</v>
          </cell>
          <cell r="EC1379">
            <v>79.78</v>
          </cell>
          <cell r="ED1379">
            <v>78.25</v>
          </cell>
          <cell r="EE1379">
            <v>84.25</v>
          </cell>
          <cell r="EF1379">
            <v>77</v>
          </cell>
          <cell r="EG1379" t="str">
            <v/>
          </cell>
          <cell r="EH1379">
            <v>0</v>
          </cell>
          <cell r="EI1379">
            <v>78.5</v>
          </cell>
          <cell r="EJ1379">
            <v>74.75</v>
          </cell>
          <cell r="EK1379">
            <v>74.5</v>
          </cell>
          <cell r="EL1379">
            <v>76</v>
          </cell>
          <cell r="EM1379" t="str">
            <v/>
          </cell>
          <cell r="EN1379">
            <v>0</v>
          </cell>
          <cell r="EO1379">
            <v>78.5</v>
          </cell>
          <cell r="EP1379">
            <v>74.75</v>
          </cell>
          <cell r="EQ1379">
            <v>74.5</v>
          </cell>
          <cell r="ER1379">
            <v>76</v>
          </cell>
          <cell r="ES1379" t="str">
            <v/>
          </cell>
          <cell r="ET1379">
            <v>0</v>
          </cell>
          <cell r="EU1379">
            <v>78.5</v>
          </cell>
          <cell r="EV1379">
            <v>74.75</v>
          </cell>
          <cell r="EW1379">
            <v>74.5</v>
          </cell>
          <cell r="EX1379">
            <v>76</v>
          </cell>
          <cell r="EY1379" t="str">
            <v/>
          </cell>
          <cell r="EZ1379">
            <v>0</v>
          </cell>
          <cell r="FA1379">
            <v>79.33</v>
          </cell>
          <cell r="FB1379">
            <v>71.25</v>
          </cell>
          <cell r="FC1379">
            <v>79</v>
          </cell>
          <cell r="FD1379">
            <v>72</v>
          </cell>
          <cell r="FE1379" t="str">
            <v/>
          </cell>
          <cell r="FF1379">
            <v>0</v>
          </cell>
          <cell r="FG1379">
            <v>79.33</v>
          </cell>
          <cell r="FH1379">
            <v>71.25</v>
          </cell>
          <cell r="FI1379">
            <v>79</v>
          </cell>
          <cell r="FJ1379">
            <v>72</v>
          </cell>
          <cell r="FK1379" t="str">
            <v/>
          </cell>
          <cell r="FL1379">
            <v>0</v>
          </cell>
          <cell r="FM1379">
            <v>79.33</v>
          </cell>
          <cell r="FN1379">
            <v>71.25</v>
          </cell>
          <cell r="FO1379">
            <v>79</v>
          </cell>
          <cell r="FP1379">
            <v>72</v>
          </cell>
          <cell r="FQ1379" t="str">
            <v/>
          </cell>
          <cell r="FR1379">
            <v>0</v>
          </cell>
          <cell r="FS1379">
            <v>79.33</v>
          </cell>
          <cell r="FT1379">
            <v>71.25</v>
          </cell>
          <cell r="FU1379">
            <v>79</v>
          </cell>
          <cell r="FV1379">
            <v>72</v>
          </cell>
          <cell r="FW1379" t="str">
            <v/>
          </cell>
          <cell r="FX1379">
            <v>0</v>
          </cell>
          <cell r="FY1379">
            <v>79.33</v>
          </cell>
          <cell r="FZ1379">
            <v>71.25</v>
          </cell>
          <cell r="GA1379">
            <v>79</v>
          </cell>
          <cell r="GB1379">
            <v>72</v>
          </cell>
          <cell r="GC1379" t="str">
            <v/>
          </cell>
          <cell r="GD1379">
            <v>0</v>
          </cell>
          <cell r="GE1379">
            <v>79.33</v>
          </cell>
          <cell r="GF1379">
            <v>71.25</v>
          </cell>
          <cell r="GG1379">
            <v>79</v>
          </cell>
          <cell r="GH1379">
            <v>72</v>
          </cell>
          <cell r="GI1379" t="str">
            <v/>
          </cell>
          <cell r="GJ1379">
            <v>0</v>
          </cell>
          <cell r="GK1379">
            <v>79.33</v>
          </cell>
          <cell r="GL1379">
            <v>71.25</v>
          </cell>
          <cell r="GM1379">
            <v>79</v>
          </cell>
          <cell r="GN1379">
            <v>72</v>
          </cell>
          <cell r="GO1379" t="str">
            <v/>
          </cell>
          <cell r="GP1379">
            <v>0</v>
          </cell>
          <cell r="GQ1379">
            <v>79.33</v>
          </cell>
          <cell r="GR1379">
            <v>71.25</v>
          </cell>
          <cell r="GS1379">
            <v>79</v>
          </cell>
          <cell r="GT1379">
            <v>72</v>
          </cell>
          <cell r="GU1379" t="str">
            <v/>
          </cell>
          <cell r="GV1379">
            <v>0</v>
          </cell>
          <cell r="GW1379">
            <v>81.92</v>
          </cell>
          <cell r="GX1379">
            <v>78.75</v>
          </cell>
          <cell r="GY1379">
            <v>70</v>
          </cell>
          <cell r="GZ1379">
            <v>78</v>
          </cell>
          <cell r="HA1379" t="str">
            <v>EKO-L</v>
          </cell>
          <cell r="HB1379">
            <v>0</v>
          </cell>
          <cell r="HC1379">
            <v>83.83</v>
          </cell>
          <cell r="HD1379">
            <v>75.75</v>
          </cell>
          <cell r="HE1379">
            <v>77.5</v>
          </cell>
          <cell r="HF1379">
            <v>79</v>
          </cell>
          <cell r="HH1379">
            <v>0</v>
          </cell>
          <cell r="HM1379" t="str">
            <v/>
          </cell>
          <cell r="HN1379" t="str">
            <v/>
          </cell>
          <cell r="HS1379">
            <v>0</v>
          </cell>
          <cell r="HT1379" t="str">
            <v>PKN</v>
          </cell>
          <cell r="HU1379">
            <v>0</v>
          </cell>
          <cell r="HV1379" t="str">
            <v>IND</v>
          </cell>
          <cell r="HW1379">
            <v>0</v>
          </cell>
          <cell r="HX1379" t="str">
            <v>MAT-W</v>
          </cell>
          <cell r="HY1379">
            <v>0</v>
          </cell>
          <cell r="HZ1379" t="str">
            <v>SEJ-W</v>
          </cell>
          <cell r="IA1379">
            <v>0</v>
          </cell>
          <cell r="IB1379" t="str">
            <v>IGR-W</v>
          </cell>
          <cell r="IC1379">
            <v>0</v>
          </cell>
          <cell r="ID1379" t="str">
            <v>SBO</v>
          </cell>
          <cell r="IE1379">
            <v>0</v>
          </cell>
          <cell r="IF1379" t="str">
            <v>PJO</v>
          </cell>
          <cell r="IG1379">
            <v>0</v>
          </cell>
          <cell r="IH1379" t="str">
            <v>PRA</v>
          </cell>
          <cell r="II1379">
            <v>0</v>
          </cell>
          <cell r="IJ1379" t="str">
            <v>JAW</v>
          </cell>
          <cell r="IK1379">
            <v>0</v>
          </cell>
          <cell r="IL1379" t="str">
            <v>ARB</v>
          </cell>
          <cell r="IM1379">
            <v>0</v>
          </cell>
          <cell r="IN1379" t="str">
            <v>PKM</v>
          </cell>
          <cell r="IO1379">
            <v>0</v>
          </cell>
          <cell r="IP1379" t="str">
            <v>MAT-P</v>
          </cell>
          <cell r="IQ1379">
            <v>0</v>
          </cell>
          <cell r="IR1379" t="str">
            <v>BIO-P</v>
          </cell>
          <cell r="IS1379">
            <v>0</v>
          </cell>
          <cell r="IT1379" t="str">
            <v>FIS-P</v>
          </cell>
          <cell r="IU1379">
            <v>0</v>
          </cell>
          <cell r="IV1379" t="str">
            <v>KIM-P</v>
          </cell>
          <cell r="IW1379">
            <v>0</v>
          </cell>
          <cell r="IX1379" t="str">
            <v>EKO-L</v>
          </cell>
          <cell r="IY1379">
            <v>0</v>
          </cell>
          <cell r="JA1379">
            <v>0</v>
          </cell>
        </row>
        <row r="1380">
          <cell r="AB1380" t="str">
            <v/>
          </cell>
          <cell r="AC1380">
            <v>17</v>
          </cell>
          <cell r="AI1380" t="str">
            <v/>
          </cell>
          <cell r="AJ1380">
            <v>0</v>
          </cell>
          <cell r="AK1380">
            <v>83.25</v>
          </cell>
          <cell r="AL1380">
            <v>84.5</v>
          </cell>
          <cell r="AM1380">
            <v>88</v>
          </cell>
          <cell r="AN1380">
            <v>80</v>
          </cell>
          <cell r="AO1380" t="str">
            <v/>
          </cell>
          <cell r="AP1380">
            <v>0</v>
          </cell>
          <cell r="AQ1380">
            <v>85</v>
          </cell>
          <cell r="AR1380">
            <v>0</v>
          </cell>
          <cell r="AS1380">
            <v>78.5</v>
          </cell>
          <cell r="AT1380">
            <v>81</v>
          </cell>
          <cell r="AU1380" t="str">
            <v/>
          </cell>
          <cell r="AV1380">
            <v>0</v>
          </cell>
          <cell r="AW1380">
            <v>81.83</v>
          </cell>
          <cell r="AX1380">
            <v>84</v>
          </cell>
          <cell r="AY1380">
            <v>88</v>
          </cell>
          <cell r="AZ1380">
            <v>80</v>
          </cell>
          <cell r="BA1380" t="str">
            <v/>
          </cell>
          <cell r="BB1380">
            <v>0</v>
          </cell>
          <cell r="BC1380">
            <v>86.75</v>
          </cell>
          <cell r="BD1380">
            <v>84.5</v>
          </cell>
          <cell r="BE1380">
            <v>88</v>
          </cell>
          <cell r="BF1380">
            <v>82</v>
          </cell>
          <cell r="BG1380" t="str">
            <v/>
          </cell>
          <cell r="BH1380">
            <v>0</v>
          </cell>
          <cell r="BI1380">
            <v>84.33</v>
          </cell>
          <cell r="BJ1380">
            <v>80</v>
          </cell>
          <cell r="BK1380">
            <v>77.75</v>
          </cell>
          <cell r="BL1380">
            <v>78</v>
          </cell>
          <cell r="BM1380" t="str">
            <v/>
          </cell>
          <cell r="BN1380">
            <v>0</v>
          </cell>
          <cell r="BO1380">
            <v>81.13</v>
          </cell>
          <cell r="BP1380">
            <v>78.25</v>
          </cell>
          <cell r="BQ1380">
            <v>77.75</v>
          </cell>
          <cell r="BR1380">
            <v>85</v>
          </cell>
          <cell r="BS1380" t="str">
            <v/>
          </cell>
          <cell r="BT1380">
            <v>0</v>
          </cell>
          <cell r="BU1380">
            <v>86.5</v>
          </cell>
          <cell r="BV1380">
            <v>84.25</v>
          </cell>
          <cell r="BW1380">
            <v>88.5</v>
          </cell>
          <cell r="BX1380">
            <v>88</v>
          </cell>
          <cell r="BY1380" t="str">
            <v/>
          </cell>
          <cell r="BZ1380">
            <v>0</v>
          </cell>
          <cell r="CA1380">
            <v>86.78</v>
          </cell>
          <cell r="CB1380">
            <v>81.75</v>
          </cell>
          <cell r="CC1380">
            <v>81</v>
          </cell>
          <cell r="CD1380">
            <v>82</v>
          </cell>
          <cell r="CE1380" t="str">
            <v/>
          </cell>
          <cell r="CF1380">
            <v>0</v>
          </cell>
          <cell r="CG1380">
            <v>86.25</v>
          </cell>
          <cell r="CH1380">
            <v>76.25</v>
          </cell>
          <cell r="CI1380">
            <v>78</v>
          </cell>
          <cell r="CJ1380">
            <v>82</v>
          </cell>
          <cell r="CK1380" t="str">
            <v/>
          </cell>
          <cell r="CL1380">
            <v>0</v>
          </cell>
          <cell r="CM1380">
            <v>76.17</v>
          </cell>
          <cell r="CN1380">
            <v>83.5</v>
          </cell>
          <cell r="CO1380">
            <v>80</v>
          </cell>
          <cell r="CP1380">
            <v>78</v>
          </cell>
          <cell r="CQ1380" t="str">
            <v/>
          </cell>
          <cell r="CR1380">
            <v>0</v>
          </cell>
          <cell r="CS1380">
            <v>82.08</v>
          </cell>
          <cell r="CT1380">
            <v>89.75</v>
          </cell>
          <cell r="CU1380">
            <v>86.5</v>
          </cell>
          <cell r="CV1380">
            <v>83</v>
          </cell>
          <cell r="CW1380" t="str">
            <v/>
          </cell>
          <cell r="CX1380">
            <v>0</v>
          </cell>
          <cell r="CY1380">
            <v>82.44</v>
          </cell>
          <cell r="CZ1380">
            <v>83.75</v>
          </cell>
          <cell r="DA1380">
            <v>76.75</v>
          </cell>
          <cell r="DB1380">
            <v>83</v>
          </cell>
          <cell r="DC1380" t="str">
            <v/>
          </cell>
          <cell r="DD1380">
            <v>0</v>
          </cell>
          <cell r="DE1380">
            <v>91</v>
          </cell>
          <cell r="DF1380">
            <v>81</v>
          </cell>
          <cell r="DG1380">
            <v>81.75</v>
          </cell>
          <cell r="DH1380">
            <v>88</v>
          </cell>
          <cell r="DI1380" t="str">
            <v/>
          </cell>
          <cell r="DJ1380">
            <v>0</v>
          </cell>
          <cell r="DK1380">
            <v>0</v>
          </cell>
          <cell r="DL1380">
            <v>0</v>
          </cell>
          <cell r="DM1380">
            <v>0</v>
          </cell>
          <cell r="DN1380">
            <v>85</v>
          </cell>
          <cell r="DO1380" t="str">
            <v/>
          </cell>
          <cell r="DP1380">
            <v>0</v>
          </cell>
          <cell r="DQ1380">
            <v>89</v>
          </cell>
          <cell r="DR1380">
            <v>85.5</v>
          </cell>
          <cell r="DS1380">
            <v>91.5</v>
          </cell>
          <cell r="DT1380">
            <v>82</v>
          </cell>
          <cell r="DU1380" t="str">
            <v/>
          </cell>
          <cell r="DV1380">
            <v>0</v>
          </cell>
          <cell r="DW1380">
            <v>91</v>
          </cell>
          <cell r="DX1380">
            <v>86.75</v>
          </cell>
          <cell r="DY1380">
            <v>79.75</v>
          </cell>
          <cell r="DZ1380">
            <v>85</v>
          </cell>
          <cell r="EA1380" t="str">
            <v/>
          </cell>
          <cell r="EB1380">
            <v>0</v>
          </cell>
          <cell r="EC1380">
            <v>79.78</v>
          </cell>
          <cell r="ED1380">
            <v>78.25</v>
          </cell>
          <cell r="EE1380">
            <v>84.25</v>
          </cell>
          <cell r="EF1380">
            <v>77</v>
          </cell>
          <cell r="EG1380" t="str">
            <v/>
          </cell>
          <cell r="EH1380">
            <v>0</v>
          </cell>
          <cell r="EI1380">
            <v>78.5</v>
          </cell>
          <cell r="EJ1380">
            <v>74.75</v>
          </cell>
          <cell r="EK1380">
            <v>74.5</v>
          </cell>
          <cell r="EL1380">
            <v>76</v>
          </cell>
          <cell r="EM1380" t="str">
            <v/>
          </cell>
          <cell r="EN1380">
            <v>0</v>
          </cell>
          <cell r="EO1380">
            <v>78.5</v>
          </cell>
          <cell r="EP1380">
            <v>74.75</v>
          </cell>
          <cell r="EQ1380">
            <v>74.5</v>
          </cell>
          <cell r="ER1380">
            <v>76</v>
          </cell>
          <cell r="ES1380" t="str">
            <v/>
          </cell>
          <cell r="ET1380">
            <v>0</v>
          </cell>
          <cell r="EU1380">
            <v>78.5</v>
          </cell>
          <cell r="EV1380">
            <v>74.75</v>
          </cell>
          <cell r="EW1380">
            <v>74.5</v>
          </cell>
          <cell r="EX1380">
            <v>76</v>
          </cell>
          <cell r="EY1380" t="str">
            <v/>
          </cell>
          <cell r="EZ1380">
            <v>0</v>
          </cell>
          <cell r="FA1380">
            <v>79.33</v>
          </cell>
          <cell r="FB1380">
            <v>71.25</v>
          </cell>
          <cell r="FC1380">
            <v>79</v>
          </cell>
          <cell r="FD1380">
            <v>72</v>
          </cell>
          <cell r="FE1380" t="str">
            <v/>
          </cell>
          <cell r="FF1380">
            <v>0</v>
          </cell>
          <cell r="FG1380">
            <v>79.33</v>
          </cell>
          <cell r="FH1380">
            <v>71.25</v>
          </cell>
          <cell r="FI1380">
            <v>79</v>
          </cell>
          <cell r="FJ1380">
            <v>72</v>
          </cell>
          <cell r="FK1380" t="str">
            <v/>
          </cell>
          <cell r="FL1380">
            <v>0</v>
          </cell>
          <cell r="FM1380">
            <v>79.33</v>
          </cell>
          <cell r="FN1380">
            <v>71.25</v>
          </cell>
          <cell r="FO1380">
            <v>79</v>
          </cell>
          <cell r="FP1380">
            <v>72</v>
          </cell>
          <cell r="FQ1380" t="str">
            <v/>
          </cell>
          <cell r="FR1380">
            <v>0</v>
          </cell>
          <cell r="FS1380">
            <v>79.33</v>
          </cell>
          <cell r="FT1380">
            <v>71.25</v>
          </cell>
          <cell r="FU1380">
            <v>79</v>
          </cell>
          <cell r="FV1380">
            <v>72</v>
          </cell>
          <cell r="FW1380" t="str">
            <v/>
          </cell>
          <cell r="FX1380">
            <v>0</v>
          </cell>
          <cell r="FY1380">
            <v>79.33</v>
          </cell>
          <cell r="FZ1380">
            <v>71.25</v>
          </cell>
          <cell r="GA1380">
            <v>79</v>
          </cell>
          <cell r="GB1380">
            <v>72</v>
          </cell>
          <cell r="GC1380" t="str">
            <v/>
          </cell>
          <cell r="GD1380">
            <v>0</v>
          </cell>
          <cell r="GE1380">
            <v>79.33</v>
          </cell>
          <cell r="GF1380">
            <v>71.25</v>
          </cell>
          <cell r="GG1380">
            <v>79</v>
          </cell>
          <cell r="GH1380">
            <v>72</v>
          </cell>
          <cell r="GI1380" t="str">
            <v/>
          </cell>
          <cell r="GJ1380">
            <v>0</v>
          </cell>
          <cell r="GK1380">
            <v>79.33</v>
          </cell>
          <cell r="GL1380">
            <v>71.25</v>
          </cell>
          <cell r="GM1380">
            <v>79</v>
          </cell>
          <cell r="GN1380">
            <v>72</v>
          </cell>
          <cell r="GO1380" t="str">
            <v/>
          </cell>
          <cell r="GP1380">
            <v>0</v>
          </cell>
          <cell r="GQ1380">
            <v>79.33</v>
          </cell>
          <cell r="GR1380">
            <v>71.25</v>
          </cell>
          <cell r="GS1380">
            <v>79</v>
          </cell>
          <cell r="GT1380">
            <v>72</v>
          </cell>
          <cell r="GU1380" t="str">
            <v/>
          </cell>
          <cell r="GV1380">
            <v>0</v>
          </cell>
          <cell r="GW1380">
            <v>81.92</v>
          </cell>
          <cell r="GX1380">
            <v>78.75</v>
          </cell>
          <cell r="GY1380">
            <v>70</v>
          </cell>
          <cell r="GZ1380">
            <v>78</v>
          </cell>
          <cell r="HA1380" t="str">
            <v>EKO-L</v>
          </cell>
          <cell r="HB1380">
            <v>0</v>
          </cell>
          <cell r="HC1380">
            <v>83.83</v>
          </cell>
          <cell r="HD1380">
            <v>75.75</v>
          </cell>
          <cell r="HE1380">
            <v>77.5</v>
          </cell>
          <cell r="HF1380">
            <v>79</v>
          </cell>
          <cell r="HH1380">
            <v>0</v>
          </cell>
          <cell r="HM1380" t="str">
            <v/>
          </cell>
          <cell r="HN1380" t="str">
            <v/>
          </cell>
          <cell r="HS1380">
            <v>0</v>
          </cell>
          <cell r="HT1380" t="str">
            <v>PKN</v>
          </cell>
          <cell r="HU1380">
            <v>0</v>
          </cell>
          <cell r="HV1380" t="str">
            <v>IND</v>
          </cell>
          <cell r="HW1380">
            <v>0</v>
          </cell>
          <cell r="HX1380" t="str">
            <v>MAT-W</v>
          </cell>
          <cell r="HY1380">
            <v>0</v>
          </cell>
          <cell r="HZ1380" t="str">
            <v>SEJ-W</v>
          </cell>
          <cell r="IA1380">
            <v>0</v>
          </cell>
          <cell r="IB1380" t="str">
            <v>IGR-W</v>
          </cell>
          <cell r="IC1380">
            <v>0</v>
          </cell>
          <cell r="ID1380" t="str">
            <v>SBO</v>
          </cell>
          <cell r="IE1380">
            <v>0</v>
          </cell>
          <cell r="IF1380" t="str">
            <v>PJO</v>
          </cell>
          <cell r="IG1380">
            <v>0</v>
          </cell>
          <cell r="IH1380" t="str">
            <v>PRA</v>
          </cell>
          <cell r="II1380">
            <v>0</v>
          </cell>
          <cell r="IJ1380" t="str">
            <v>JAW</v>
          </cell>
          <cell r="IK1380">
            <v>0</v>
          </cell>
          <cell r="IL1380" t="str">
            <v>ARB</v>
          </cell>
          <cell r="IM1380">
            <v>0</v>
          </cell>
          <cell r="IN1380" t="str">
            <v>PKM</v>
          </cell>
          <cell r="IO1380">
            <v>0</v>
          </cell>
          <cell r="IP1380" t="str">
            <v>MAT-P</v>
          </cell>
          <cell r="IQ1380">
            <v>0</v>
          </cell>
          <cell r="IR1380" t="str">
            <v>BIO-P</v>
          </cell>
          <cell r="IS1380">
            <v>0</v>
          </cell>
          <cell r="IT1380" t="str">
            <v>FIS-P</v>
          </cell>
          <cell r="IU1380">
            <v>0</v>
          </cell>
          <cell r="IV1380" t="str">
            <v>KIM-P</v>
          </cell>
          <cell r="IW1380">
            <v>0</v>
          </cell>
          <cell r="IX1380" t="str">
            <v>EKO-L</v>
          </cell>
          <cell r="IY1380">
            <v>0</v>
          </cell>
          <cell r="JA1380">
            <v>0</v>
          </cell>
        </row>
        <row r="1381">
          <cell r="AB1381" t="str">
            <v/>
          </cell>
          <cell r="AC1381">
            <v>18</v>
          </cell>
          <cell r="AI1381" t="str">
            <v/>
          </cell>
          <cell r="AJ1381">
            <v>0</v>
          </cell>
          <cell r="AK1381">
            <v>83.25</v>
          </cell>
          <cell r="AL1381">
            <v>84.5</v>
          </cell>
          <cell r="AM1381">
            <v>88</v>
          </cell>
          <cell r="AN1381">
            <v>80</v>
          </cell>
          <cell r="AO1381" t="str">
            <v/>
          </cell>
          <cell r="AP1381">
            <v>0</v>
          </cell>
          <cell r="AQ1381">
            <v>85</v>
          </cell>
          <cell r="AR1381">
            <v>0</v>
          </cell>
          <cell r="AS1381">
            <v>78.5</v>
          </cell>
          <cell r="AT1381">
            <v>81</v>
          </cell>
          <cell r="AU1381" t="str">
            <v/>
          </cell>
          <cell r="AV1381">
            <v>0</v>
          </cell>
          <cell r="AW1381">
            <v>81.83</v>
          </cell>
          <cell r="AX1381">
            <v>84</v>
          </cell>
          <cell r="AY1381">
            <v>88</v>
          </cell>
          <cell r="AZ1381">
            <v>80</v>
          </cell>
          <cell r="BA1381" t="str">
            <v/>
          </cell>
          <cell r="BB1381">
            <v>0</v>
          </cell>
          <cell r="BC1381">
            <v>86.75</v>
          </cell>
          <cell r="BD1381">
            <v>84.5</v>
          </cell>
          <cell r="BE1381">
            <v>88</v>
          </cell>
          <cell r="BF1381">
            <v>82</v>
          </cell>
          <cell r="BG1381" t="str">
            <v/>
          </cell>
          <cell r="BH1381">
            <v>0</v>
          </cell>
          <cell r="BI1381">
            <v>84.33</v>
          </cell>
          <cell r="BJ1381">
            <v>80</v>
          </cell>
          <cell r="BK1381">
            <v>77.75</v>
          </cell>
          <cell r="BL1381">
            <v>78</v>
          </cell>
          <cell r="BM1381" t="str">
            <v/>
          </cell>
          <cell r="BN1381">
            <v>0</v>
          </cell>
          <cell r="BO1381">
            <v>81.13</v>
          </cell>
          <cell r="BP1381">
            <v>78.25</v>
          </cell>
          <cell r="BQ1381">
            <v>77.75</v>
          </cell>
          <cell r="BR1381">
            <v>85</v>
          </cell>
          <cell r="BS1381" t="str">
            <v/>
          </cell>
          <cell r="BT1381">
            <v>0</v>
          </cell>
          <cell r="BU1381">
            <v>86.5</v>
          </cell>
          <cell r="BV1381">
            <v>84.25</v>
          </cell>
          <cell r="BW1381">
            <v>88.5</v>
          </cell>
          <cell r="BX1381">
            <v>88</v>
          </cell>
          <cell r="BY1381" t="str">
            <v/>
          </cell>
          <cell r="BZ1381">
            <v>0</v>
          </cell>
          <cell r="CA1381">
            <v>86.78</v>
          </cell>
          <cell r="CB1381">
            <v>81.75</v>
          </cell>
          <cell r="CC1381">
            <v>81</v>
          </cell>
          <cell r="CD1381">
            <v>82</v>
          </cell>
          <cell r="CE1381" t="str">
            <v/>
          </cell>
          <cell r="CF1381">
            <v>0</v>
          </cell>
          <cell r="CG1381">
            <v>86.25</v>
          </cell>
          <cell r="CH1381">
            <v>76.25</v>
          </cell>
          <cell r="CI1381">
            <v>78</v>
          </cell>
          <cell r="CJ1381">
            <v>82</v>
          </cell>
          <cell r="CK1381" t="str">
            <v/>
          </cell>
          <cell r="CL1381">
            <v>0</v>
          </cell>
          <cell r="CM1381">
            <v>76.17</v>
          </cell>
          <cell r="CN1381">
            <v>83.5</v>
          </cell>
          <cell r="CO1381">
            <v>80</v>
          </cell>
          <cell r="CP1381">
            <v>78</v>
          </cell>
          <cell r="CQ1381" t="str">
            <v/>
          </cell>
          <cell r="CR1381">
            <v>0</v>
          </cell>
          <cell r="CS1381">
            <v>82.08</v>
          </cell>
          <cell r="CT1381">
            <v>89.75</v>
          </cell>
          <cell r="CU1381">
            <v>86.5</v>
          </cell>
          <cell r="CV1381">
            <v>83</v>
          </cell>
          <cell r="CW1381" t="str">
            <v/>
          </cell>
          <cell r="CX1381">
            <v>0</v>
          </cell>
          <cell r="CY1381">
            <v>82.44</v>
          </cell>
          <cell r="CZ1381">
            <v>83.75</v>
          </cell>
          <cell r="DA1381">
            <v>76.75</v>
          </cell>
          <cell r="DB1381">
            <v>83</v>
          </cell>
          <cell r="DC1381" t="str">
            <v/>
          </cell>
          <cell r="DD1381">
            <v>0</v>
          </cell>
          <cell r="DE1381">
            <v>91</v>
          </cell>
          <cell r="DF1381">
            <v>81</v>
          </cell>
          <cell r="DG1381">
            <v>81.75</v>
          </cell>
          <cell r="DH1381">
            <v>88</v>
          </cell>
          <cell r="DI1381" t="str">
            <v/>
          </cell>
          <cell r="DJ1381">
            <v>0</v>
          </cell>
          <cell r="DK1381">
            <v>0</v>
          </cell>
          <cell r="DL1381">
            <v>0</v>
          </cell>
          <cell r="DM1381">
            <v>0</v>
          </cell>
          <cell r="DN1381">
            <v>85</v>
          </cell>
          <cell r="DO1381" t="str">
            <v/>
          </cell>
          <cell r="DP1381">
            <v>0</v>
          </cell>
          <cell r="DQ1381">
            <v>89</v>
          </cell>
          <cell r="DR1381">
            <v>85.5</v>
          </cell>
          <cell r="DS1381">
            <v>91.5</v>
          </cell>
          <cell r="DT1381">
            <v>82</v>
          </cell>
          <cell r="DU1381" t="str">
            <v/>
          </cell>
          <cell r="DV1381">
            <v>0</v>
          </cell>
          <cell r="DW1381">
            <v>91</v>
          </cell>
          <cell r="DX1381">
            <v>86.75</v>
          </cell>
          <cell r="DY1381">
            <v>79.75</v>
          </cell>
          <cell r="DZ1381">
            <v>85</v>
          </cell>
          <cell r="EA1381" t="str">
            <v/>
          </cell>
          <cell r="EB1381">
            <v>0</v>
          </cell>
          <cell r="EC1381">
            <v>79.78</v>
          </cell>
          <cell r="ED1381">
            <v>78.25</v>
          </cell>
          <cell r="EE1381">
            <v>84.25</v>
          </cell>
          <cell r="EF1381">
            <v>77</v>
          </cell>
          <cell r="EG1381" t="str">
            <v/>
          </cell>
          <cell r="EH1381">
            <v>0</v>
          </cell>
          <cell r="EI1381">
            <v>78.5</v>
          </cell>
          <cell r="EJ1381">
            <v>74.75</v>
          </cell>
          <cell r="EK1381">
            <v>74.5</v>
          </cell>
          <cell r="EL1381">
            <v>76</v>
          </cell>
          <cell r="EM1381" t="str">
            <v/>
          </cell>
          <cell r="EN1381">
            <v>0</v>
          </cell>
          <cell r="EO1381">
            <v>78.5</v>
          </cell>
          <cell r="EP1381">
            <v>74.75</v>
          </cell>
          <cell r="EQ1381">
            <v>74.5</v>
          </cell>
          <cell r="ER1381">
            <v>76</v>
          </cell>
          <cell r="ES1381" t="str">
            <v/>
          </cell>
          <cell r="ET1381">
            <v>0</v>
          </cell>
          <cell r="EU1381">
            <v>78.5</v>
          </cell>
          <cell r="EV1381">
            <v>74.75</v>
          </cell>
          <cell r="EW1381">
            <v>74.5</v>
          </cell>
          <cell r="EX1381">
            <v>76</v>
          </cell>
          <cell r="EY1381" t="str">
            <v/>
          </cell>
          <cell r="EZ1381">
            <v>0</v>
          </cell>
          <cell r="FA1381">
            <v>79.33</v>
          </cell>
          <cell r="FB1381">
            <v>71.25</v>
          </cell>
          <cell r="FC1381">
            <v>79</v>
          </cell>
          <cell r="FD1381">
            <v>72</v>
          </cell>
          <cell r="FE1381" t="str">
            <v/>
          </cell>
          <cell r="FF1381">
            <v>0</v>
          </cell>
          <cell r="FG1381">
            <v>79.33</v>
          </cell>
          <cell r="FH1381">
            <v>71.25</v>
          </cell>
          <cell r="FI1381">
            <v>79</v>
          </cell>
          <cell r="FJ1381">
            <v>72</v>
          </cell>
          <cell r="FK1381" t="str">
            <v/>
          </cell>
          <cell r="FL1381">
            <v>0</v>
          </cell>
          <cell r="FM1381">
            <v>79.33</v>
          </cell>
          <cell r="FN1381">
            <v>71.25</v>
          </cell>
          <cell r="FO1381">
            <v>79</v>
          </cell>
          <cell r="FP1381">
            <v>72</v>
          </cell>
          <cell r="FQ1381" t="str">
            <v/>
          </cell>
          <cell r="FR1381">
            <v>0</v>
          </cell>
          <cell r="FS1381">
            <v>79.33</v>
          </cell>
          <cell r="FT1381">
            <v>71.25</v>
          </cell>
          <cell r="FU1381">
            <v>79</v>
          </cell>
          <cell r="FV1381">
            <v>72</v>
          </cell>
          <cell r="FW1381" t="str">
            <v/>
          </cell>
          <cell r="FX1381">
            <v>0</v>
          </cell>
          <cell r="FY1381">
            <v>79.33</v>
          </cell>
          <cell r="FZ1381">
            <v>71.25</v>
          </cell>
          <cell r="GA1381">
            <v>79</v>
          </cell>
          <cell r="GB1381">
            <v>72</v>
          </cell>
          <cell r="GC1381" t="str">
            <v/>
          </cell>
          <cell r="GD1381">
            <v>0</v>
          </cell>
          <cell r="GE1381">
            <v>79.33</v>
          </cell>
          <cell r="GF1381">
            <v>71.25</v>
          </cell>
          <cell r="GG1381">
            <v>79</v>
          </cell>
          <cell r="GH1381">
            <v>72</v>
          </cell>
          <cell r="GI1381" t="str">
            <v/>
          </cell>
          <cell r="GJ1381">
            <v>0</v>
          </cell>
          <cell r="GK1381">
            <v>79.33</v>
          </cell>
          <cell r="GL1381">
            <v>71.25</v>
          </cell>
          <cell r="GM1381">
            <v>79</v>
          </cell>
          <cell r="GN1381">
            <v>72</v>
          </cell>
          <cell r="GO1381" t="str">
            <v/>
          </cell>
          <cell r="GP1381">
            <v>0</v>
          </cell>
          <cell r="GQ1381">
            <v>79.33</v>
          </cell>
          <cell r="GR1381">
            <v>71.25</v>
          </cell>
          <cell r="GS1381">
            <v>79</v>
          </cell>
          <cell r="GT1381">
            <v>72</v>
          </cell>
          <cell r="GU1381" t="str">
            <v/>
          </cell>
          <cell r="GV1381">
            <v>0</v>
          </cell>
          <cell r="GW1381">
            <v>81.92</v>
          </cell>
          <cell r="GX1381">
            <v>78.75</v>
          </cell>
          <cell r="GY1381">
            <v>70</v>
          </cell>
          <cell r="GZ1381">
            <v>78</v>
          </cell>
          <cell r="HA1381" t="str">
            <v>EKO-L</v>
          </cell>
          <cell r="HB1381">
            <v>0</v>
          </cell>
          <cell r="HC1381">
            <v>83.83</v>
          </cell>
          <cell r="HD1381">
            <v>75.75</v>
          </cell>
          <cell r="HE1381">
            <v>77.5</v>
          </cell>
          <cell r="HF1381">
            <v>79</v>
          </cell>
          <cell r="HH1381">
            <v>0</v>
          </cell>
          <cell r="HM1381" t="str">
            <v/>
          </cell>
          <cell r="HN1381" t="str">
            <v/>
          </cell>
          <cell r="HS1381">
            <v>0</v>
          </cell>
          <cell r="HT1381" t="str">
            <v>PKN</v>
          </cell>
          <cell r="HU1381">
            <v>0</v>
          </cell>
          <cell r="HV1381" t="str">
            <v>IND</v>
          </cell>
          <cell r="HW1381">
            <v>0</v>
          </cell>
          <cell r="HX1381" t="str">
            <v>MAT-W</v>
          </cell>
          <cell r="HY1381">
            <v>0</v>
          </cell>
          <cell r="HZ1381" t="str">
            <v>SEJ-W</v>
          </cell>
          <cell r="IA1381">
            <v>0</v>
          </cell>
          <cell r="IB1381" t="str">
            <v>IGR-W</v>
          </cell>
          <cell r="IC1381">
            <v>0</v>
          </cell>
          <cell r="ID1381" t="str">
            <v>SBO</v>
          </cell>
          <cell r="IE1381">
            <v>0</v>
          </cell>
          <cell r="IF1381" t="str">
            <v>PJO</v>
          </cell>
          <cell r="IG1381">
            <v>0</v>
          </cell>
          <cell r="IH1381" t="str">
            <v>PRA</v>
          </cell>
          <cell r="II1381">
            <v>0</v>
          </cell>
          <cell r="IJ1381" t="str">
            <v>JAW</v>
          </cell>
          <cell r="IK1381">
            <v>0</v>
          </cell>
          <cell r="IL1381" t="str">
            <v>ARB</v>
          </cell>
          <cell r="IM1381">
            <v>0</v>
          </cell>
          <cell r="IN1381" t="str">
            <v>PKM</v>
          </cell>
          <cell r="IO1381">
            <v>0</v>
          </cell>
          <cell r="IP1381" t="str">
            <v>MAT-P</v>
          </cell>
          <cell r="IQ1381">
            <v>0</v>
          </cell>
          <cell r="IR1381" t="str">
            <v>BIO-P</v>
          </cell>
          <cell r="IS1381">
            <v>0</v>
          </cell>
          <cell r="IT1381" t="str">
            <v>FIS-P</v>
          </cell>
          <cell r="IU1381">
            <v>0</v>
          </cell>
          <cell r="IV1381" t="str">
            <v>KIM-P</v>
          </cell>
          <cell r="IW1381">
            <v>0</v>
          </cell>
          <cell r="IX1381" t="str">
            <v>EKO-L</v>
          </cell>
          <cell r="IY1381">
            <v>0</v>
          </cell>
          <cell r="JA1381">
            <v>0</v>
          </cell>
        </row>
        <row r="1382">
          <cell r="AB1382" t="str">
            <v/>
          </cell>
          <cell r="AC1382">
            <v>19</v>
          </cell>
          <cell r="AI1382" t="str">
            <v/>
          </cell>
          <cell r="AJ1382">
            <v>0</v>
          </cell>
          <cell r="AK1382">
            <v>83.25</v>
          </cell>
          <cell r="AL1382">
            <v>84.5</v>
          </cell>
          <cell r="AM1382">
            <v>88</v>
          </cell>
          <cell r="AN1382">
            <v>80</v>
          </cell>
          <cell r="AO1382" t="str">
            <v/>
          </cell>
          <cell r="AP1382">
            <v>0</v>
          </cell>
          <cell r="AQ1382">
            <v>85</v>
          </cell>
          <cell r="AR1382">
            <v>0</v>
          </cell>
          <cell r="AS1382">
            <v>78.5</v>
          </cell>
          <cell r="AT1382">
            <v>81</v>
          </cell>
          <cell r="AU1382" t="str">
            <v/>
          </cell>
          <cell r="AV1382">
            <v>0</v>
          </cell>
          <cell r="AW1382">
            <v>81.83</v>
          </cell>
          <cell r="AX1382">
            <v>84</v>
          </cell>
          <cell r="AY1382">
            <v>88</v>
          </cell>
          <cell r="AZ1382">
            <v>80</v>
          </cell>
          <cell r="BA1382" t="str">
            <v/>
          </cell>
          <cell r="BB1382">
            <v>0</v>
          </cell>
          <cell r="BC1382">
            <v>86.75</v>
          </cell>
          <cell r="BD1382">
            <v>84.5</v>
          </cell>
          <cell r="BE1382">
            <v>88</v>
          </cell>
          <cell r="BF1382">
            <v>82</v>
          </cell>
          <cell r="BG1382" t="str">
            <v/>
          </cell>
          <cell r="BH1382">
            <v>0</v>
          </cell>
          <cell r="BI1382">
            <v>84.33</v>
          </cell>
          <cell r="BJ1382">
            <v>80</v>
          </cell>
          <cell r="BK1382">
            <v>77.75</v>
          </cell>
          <cell r="BL1382">
            <v>78</v>
          </cell>
          <cell r="BM1382" t="str">
            <v/>
          </cell>
          <cell r="BN1382">
            <v>0</v>
          </cell>
          <cell r="BO1382">
            <v>81.13</v>
          </cell>
          <cell r="BP1382">
            <v>78.25</v>
          </cell>
          <cell r="BQ1382">
            <v>77.75</v>
          </cell>
          <cell r="BR1382">
            <v>85</v>
          </cell>
          <cell r="BS1382" t="str">
            <v/>
          </cell>
          <cell r="BT1382">
            <v>0</v>
          </cell>
          <cell r="BU1382">
            <v>86.5</v>
          </cell>
          <cell r="BV1382">
            <v>84.25</v>
          </cell>
          <cell r="BW1382">
            <v>88.5</v>
          </cell>
          <cell r="BX1382">
            <v>88</v>
          </cell>
          <cell r="BY1382" t="str">
            <v/>
          </cell>
          <cell r="BZ1382">
            <v>0</v>
          </cell>
          <cell r="CA1382">
            <v>86.78</v>
          </cell>
          <cell r="CB1382">
            <v>81.75</v>
          </cell>
          <cell r="CC1382">
            <v>81</v>
          </cell>
          <cell r="CD1382">
            <v>82</v>
          </cell>
          <cell r="CE1382" t="str">
            <v/>
          </cell>
          <cell r="CF1382">
            <v>0</v>
          </cell>
          <cell r="CG1382">
            <v>86.25</v>
          </cell>
          <cell r="CH1382">
            <v>76.25</v>
          </cell>
          <cell r="CI1382">
            <v>78</v>
          </cell>
          <cell r="CJ1382">
            <v>82</v>
          </cell>
          <cell r="CK1382" t="str">
            <v/>
          </cell>
          <cell r="CL1382">
            <v>0</v>
          </cell>
          <cell r="CM1382">
            <v>76.17</v>
          </cell>
          <cell r="CN1382">
            <v>83.5</v>
          </cell>
          <cell r="CO1382">
            <v>80</v>
          </cell>
          <cell r="CP1382">
            <v>78</v>
          </cell>
          <cell r="CQ1382" t="str">
            <v/>
          </cell>
          <cell r="CR1382">
            <v>0</v>
          </cell>
          <cell r="CS1382">
            <v>82.08</v>
          </cell>
          <cell r="CT1382">
            <v>89.75</v>
          </cell>
          <cell r="CU1382">
            <v>86.5</v>
          </cell>
          <cell r="CV1382">
            <v>83</v>
          </cell>
          <cell r="CW1382" t="str">
            <v/>
          </cell>
          <cell r="CX1382">
            <v>0</v>
          </cell>
          <cell r="CY1382">
            <v>82.44</v>
          </cell>
          <cell r="CZ1382">
            <v>83.75</v>
          </cell>
          <cell r="DA1382">
            <v>76.75</v>
          </cell>
          <cell r="DB1382">
            <v>83</v>
          </cell>
          <cell r="DC1382" t="str">
            <v/>
          </cell>
          <cell r="DD1382">
            <v>0</v>
          </cell>
          <cell r="DE1382">
            <v>91</v>
          </cell>
          <cell r="DF1382">
            <v>81</v>
          </cell>
          <cell r="DG1382">
            <v>81.75</v>
          </cell>
          <cell r="DH1382">
            <v>88</v>
          </cell>
          <cell r="DI1382" t="str">
            <v/>
          </cell>
          <cell r="DJ1382">
            <v>0</v>
          </cell>
          <cell r="DK1382">
            <v>0</v>
          </cell>
          <cell r="DL1382">
            <v>0</v>
          </cell>
          <cell r="DM1382">
            <v>0</v>
          </cell>
          <cell r="DN1382">
            <v>85</v>
          </cell>
          <cell r="DO1382" t="str">
            <v/>
          </cell>
          <cell r="DP1382">
            <v>0</v>
          </cell>
          <cell r="DQ1382">
            <v>89</v>
          </cell>
          <cell r="DR1382">
            <v>85.5</v>
          </cell>
          <cell r="DS1382">
            <v>91.5</v>
          </cell>
          <cell r="DT1382">
            <v>82</v>
          </cell>
          <cell r="DU1382" t="str">
            <v/>
          </cell>
          <cell r="DV1382">
            <v>0</v>
          </cell>
          <cell r="DW1382">
            <v>91</v>
          </cell>
          <cell r="DX1382">
            <v>86.75</v>
          </cell>
          <cell r="DY1382">
            <v>79.75</v>
          </cell>
          <cell r="DZ1382">
            <v>85</v>
          </cell>
          <cell r="EA1382" t="str">
            <v/>
          </cell>
          <cell r="EB1382">
            <v>0</v>
          </cell>
          <cell r="EC1382">
            <v>79.78</v>
          </cell>
          <cell r="ED1382">
            <v>78.25</v>
          </cell>
          <cell r="EE1382">
            <v>84.25</v>
          </cell>
          <cell r="EF1382">
            <v>77</v>
          </cell>
          <cell r="EG1382" t="str">
            <v/>
          </cell>
          <cell r="EH1382">
            <v>0</v>
          </cell>
          <cell r="EI1382">
            <v>78.5</v>
          </cell>
          <cell r="EJ1382">
            <v>74.75</v>
          </cell>
          <cell r="EK1382">
            <v>74.5</v>
          </cell>
          <cell r="EL1382">
            <v>76</v>
          </cell>
          <cell r="EM1382" t="str">
            <v/>
          </cell>
          <cell r="EN1382">
            <v>0</v>
          </cell>
          <cell r="EO1382">
            <v>78.5</v>
          </cell>
          <cell r="EP1382">
            <v>74.75</v>
          </cell>
          <cell r="EQ1382">
            <v>74.5</v>
          </cell>
          <cell r="ER1382">
            <v>76</v>
          </cell>
          <cell r="ES1382" t="str">
            <v/>
          </cell>
          <cell r="ET1382">
            <v>0</v>
          </cell>
          <cell r="EU1382">
            <v>78.5</v>
          </cell>
          <cell r="EV1382">
            <v>74.75</v>
          </cell>
          <cell r="EW1382">
            <v>74.5</v>
          </cell>
          <cell r="EX1382">
            <v>76</v>
          </cell>
          <cell r="EY1382" t="str">
            <v/>
          </cell>
          <cell r="EZ1382">
            <v>0</v>
          </cell>
          <cell r="FA1382">
            <v>79.33</v>
          </cell>
          <cell r="FB1382">
            <v>71.25</v>
          </cell>
          <cell r="FC1382">
            <v>79</v>
          </cell>
          <cell r="FD1382">
            <v>72</v>
          </cell>
          <cell r="FE1382" t="str">
            <v/>
          </cell>
          <cell r="FF1382">
            <v>0</v>
          </cell>
          <cell r="FG1382">
            <v>79.33</v>
          </cell>
          <cell r="FH1382">
            <v>71.25</v>
          </cell>
          <cell r="FI1382">
            <v>79</v>
          </cell>
          <cell r="FJ1382">
            <v>72</v>
          </cell>
          <cell r="FK1382" t="str">
            <v/>
          </cell>
          <cell r="FL1382">
            <v>0</v>
          </cell>
          <cell r="FM1382">
            <v>79.33</v>
          </cell>
          <cell r="FN1382">
            <v>71.25</v>
          </cell>
          <cell r="FO1382">
            <v>79</v>
          </cell>
          <cell r="FP1382">
            <v>72</v>
          </cell>
          <cell r="FQ1382" t="str">
            <v/>
          </cell>
          <cell r="FR1382">
            <v>0</v>
          </cell>
          <cell r="FS1382">
            <v>79.33</v>
          </cell>
          <cell r="FT1382">
            <v>71.25</v>
          </cell>
          <cell r="FU1382">
            <v>79</v>
          </cell>
          <cell r="FV1382">
            <v>72</v>
          </cell>
          <cell r="FW1382" t="str">
            <v/>
          </cell>
          <cell r="FX1382">
            <v>0</v>
          </cell>
          <cell r="FY1382">
            <v>79.33</v>
          </cell>
          <cell r="FZ1382">
            <v>71.25</v>
          </cell>
          <cell r="GA1382">
            <v>79</v>
          </cell>
          <cell r="GB1382">
            <v>72</v>
          </cell>
          <cell r="GC1382" t="str">
            <v/>
          </cell>
          <cell r="GD1382">
            <v>0</v>
          </cell>
          <cell r="GE1382">
            <v>79.33</v>
          </cell>
          <cell r="GF1382">
            <v>71.25</v>
          </cell>
          <cell r="GG1382">
            <v>79</v>
          </cell>
          <cell r="GH1382">
            <v>72</v>
          </cell>
          <cell r="GI1382" t="str">
            <v/>
          </cell>
          <cell r="GJ1382">
            <v>0</v>
          </cell>
          <cell r="GK1382">
            <v>79.33</v>
          </cell>
          <cell r="GL1382">
            <v>71.25</v>
          </cell>
          <cell r="GM1382">
            <v>79</v>
          </cell>
          <cell r="GN1382">
            <v>72</v>
          </cell>
          <cell r="GO1382" t="str">
            <v/>
          </cell>
          <cell r="GP1382">
            <v>0</v>
          </cell>
          <cell r="GQ1382">
            <v>79.33</v>
          </cell>
          <cell r="GR1382">
            <v>71.25</v>
          </cell>
          <cell r="GS1382">
            <v>79</v>
          </cell>
          <cell r="GT1382">
            <v>72</v>
          </cell>
          <cell r="GU1382" t="str">
            <v/>
          </cell>
          <cell r="GV1382">
            <v>0</v>
          </cell>
          <cell r="GW1382">
            <v>81.92</v>
          </cell>
          <cell r="GX1382">
            <v>78.75</v>
          </cell>
          <cell r="GY1382">
            <v>70</v>
          </cell>
          <cell r="GZ1382">
            <v>78</v>
          </cell>
          <cell r="HA1382" t="str">
            <v>EKO-L</v>
          </cell>
          <cell r="HB1382">
            <v>0</v>
          </cell>
          <cell r="HC1382">
            <v>83.83</v>
          </cell>
          <cell r="HD1382">
            <v>75.75</v>
          </cell>
          <cell r="HE1382">
            <v>77.5</v>
          </cell>
          <cell r="HF1382">
            <v>79</v>
          </cell>
          <cell r="HH1382">
            <v>0</v>
          </cell>
          <cell r="HM1382" t="str">
            <v/>
          </cell>
          <cell r="HN1382" t="str">
            <v/>
          </cell>
          <cell r="HS1382">
            <v>0</v>
          </cell>
          <cell r="HT1382" t="str">
            <v>PKN</v>
          </cell>
          <cell r="HU1382">
            <v>0</v>
          </cell>
          <cell r="HV1382" t="str">
            <v>IND</v>
          </cell>
          <cell r="HW1382">
            <v>0</v>
          </cell>
          <cell r="HX1382" t="str">
            <v>MAT-W</v>
          </cell>
          <cell r="HY1382">
            <v>0</v>
          </cell>
          <cell r="HZ1382" t="str">
            <v>SEJ-W</v>
          </cell>
          <cell r="IA1382">
            <v>0</v>
          </cell>
          <cell r="IB1382" t="str">
            <v>IGR-W</v>
          </cell>
          <cell r="IC1382">
            <v>0</v>
          </cell>
          <cell r="ID1382" t="str">
            <v>SBO</v>
          </cell>
          <cell r="IE1382">
            <v>0</v>
          </cell>
          <cell r="IF1382" t="str">
            <v>PJO</v>
          </cell>
          <cell r="IG1382">
            <v>0</v>
          </cell>
          <cell r="IH1382" t="str">
            <v>PRA</v>
          </cell>
          <cell r="II1382">
            <v>0</v>
          </cell>
          <cell r="IJ1382" t="str">
            <v>JAW</v>
          </cell>
          <cell r="IK1382">
            <v>0</v>
          </cell>
          <cell r="IL1382" t="str">
            <v>ARB</v>
          </cell>
          <cell r="IM1382">
            <v>0</v>
          </cell>
          <cell r="IN1382" t="str">
            <v>PKM</v>
          </cell>
          <cell r="IO1382">
            <v>0</v>
          </cell>
          <cell r="IP1382" t="str">
            <v>MAT-P</v>
          </cell>
          <cell r="IQ1382">
            <v>0</v>
          </cell>
          <cell r="IR1382" t="str">
            <v>BIO-P</v>
          </cell>
          <cell r="IS1382">
            <v>0</v>
          </cell>
          <cell r="IT1382" t="str">
            <v>FIS-P</v>
          </cell>
          <cell r="IU1382">
            <v>0</v>
          </cell>
          <cell r="IV1382" t="str">
            <v>KIM-P</v>
          </cell>
          <cell r="IW1382">
            <v>0</v>
          </cell>
          <cell r="IX1382" t="str">
            <v>EKO-L</v>
          </cell>
          <cell r="IY1382">
            <v>0</v>
          </cell>
          <cell r="JA1382">
            <v>0</v>
          </cell>
        </row>
        <row r="1383">
          <cell r="AB1383" t="str">
            <v/>
          </cell>
          <cell r="AC1383">
            <v>20</v>
          </cell>
          <cell r="AI1383" t="str">
            <v/>
          </cell>
          <cell r="AJ1383">
            <v>0</v>
          </cell>
          <cell r="AK1383">
            <v>83.25</v>
          </cell>
          <cell r="AL1383">
            <v>84.5</v>
          </cell>
          <cell r="AM1383">
            <v>88</v>
          </cell>
          <cell r="AN1383">
            <v>80</v>
          </cell>
          <cell r="AO1383" t="str">
            <v/>
          </cell>
          <cell r="AP1383">
            <v>0</v>
          </cell>
          <cell r="AQ1383">
            <v>85</v>
          </cell>
          <cell r="AR1383">
            <v>0</v>
          </cell>
          <cell r="AS1383">
            <v>78.5</v>
          </cell>
          <cell r="AT1383">
            <v>81</v>
          </cell>
          <cell r="AU1383" t="str">
            <v/>
          </cell>
          <cell r="AV1383">
            <v>0</v>
          </cell>
          <cell r="AW1383">
            <v>81.83</v>
          </cell>
          <cell r="AX1383">
            <v>84</v>
          </cell>
          <cell r="AY1383">
            <v>88</v>
          </cell>
          <cell r="AZ1383">
            <v>80</v>
          </cell>
          <cell r="BA1383" t="str">
            <v/>
          </cell>
          <cell r="BB1383">
            <v>0</v>
          </cell>
          <cell r="BC1383">
            <v>86.75</v>
          </cell>
          <cell r="BD1383">
            <v>84.5</v>
          </cell>
          <cell r="BE1383">
            <v>88</v>
          </cell>
          <cell r="BF1383">
            <v>82</v>
          </cell>
          <cell r="BG1383" t="str">
            <v/>
          </cell>
          <cell r="BH1383">
            <v>0</v>
          </cell>
          <cell r="BI1383">
            <v>84.33</v>
          </cell>
          <cell r="BJ1383">
            <v>80</v>
          </cell>
          <cell r="BK1383">
            <v>77.75</v>
          </cell>
          <cell r="BL1383">
            <v>78</v>
          </cell>
          <cell r="BM1383" t="str">
            <v/>
          </cell>
          <cell r="BN1383">
            <v>0</v>
          </cell>
          <cell r="BO1383">
            <v>81.13</v>
          </cell>
          <cell r="BP1383">
            <v>78.25</v>
          </cell>
          <cell r="BQ1383">
            <v>77.75</v>
          </cell>
          <cell r="BR1383">
            <v>85</v>
          </cell>
          <cell r="BS1383" t="str">
            <v/>
          </cell>
          <cell r="BT1383">
            <v>0</v>
          </cell>
          <cell r="BU1383">
            <v>86.5</v>
          </cell>
          <cell r="BV1383">
            <v>84.25</v>
          </cell>
          <cell r="BW1383">
            <v>88.5</v>
          </cell>
          <cell r="BX1383">
            <v>88</v>
          </cell>
          <cell r="BY1383" t="str">
            <v/>
          </cell>
          <cell r="BZ1383">
            <v>0</v>
          </cell>
          <cell r="CA1383">
            <v>86.78</v>
          </cell>
          <cell r="CB1383">
            <v>81.75</v>
          </cell>
          <cell r="CC1383">
            <v>81</v>
          </cell>
          <cell r="CD1383">
            <v>82</v>
          </cell>
          <cell r="CE1383" t="str">
            <v/>
          </cell>
          <cell r="CF1383">
            <v>0</v>
          </cell>
          <cell r="CG1383">
            <v>86.25</v>
          </cell>
          <cell r="CH1383">
            <v>76.25</v>
          </cell>
          <cell r="CI1383">
            <v>78</v>
          </cell>
          <cell r="CJ1383">
            <v>82</v>
          </cell>
          <cell r="CK1383" t="str">
            <v/>
          </cell>
          <cell r="CL1383">
            <v>0</v>
          </cell>
          <cell r="CM1383">
            <v>76.17</v>
          </cell>
          <cell r="CN1383">
            <v>83.5</v>
          </cell>
          <cell r="CO1383">
            <v>80</v>
          </cell>
          <cell r="CP1383">
            <v>78</v>
          </cell>
          <cell r="CQ1383" t="str">
            <v/>
          </cell>
          <cell r="CR1383">
            <v>0</v>
          </cell>
          <cell r="CS1383">
            <v>82.08</v>
          </cell>
          <cell r="CT1383">
            <v>89.75</v>
          </cell>
          <cell r="CU1383">
            <v>86.5</v>
          </cell>
          <cell r="CV1383">
            <v>83</v>
          </cell>
          <cell r="CW1383" t="str">
            <v/>
          </cell>
          <cell r="CX1383">
            <v>0</v>
          </cell>
          <cell r="CY1383">
            <v>82.44</v>
          </cell>
          <cell r="CZ1383">
            <v>83.75</v>
          </cell>
          <cell r="DA1383">
            <v>76.75</v>
          </cell>
          <cell r="DB1383">
            <v>83</v>
          </cell>
          <cell r="DC1383" t="str">
            <v/>
          </cell>
          <cell r="DD1383">
            <v>0</v>
          </cell>
          <cell r="DE1383">
            <v>91</v>
          </cell>
          <cell r="DF1383">
            <v>81</v>
          </cell>
          <cell r="DG1383">
            <v>81.75</v>
          </cell>
          <cell r="DH1383">
            <v>88</v>
          </cell>
          <cell r="DI1383" t="str">
            <v/>
          </cell>
          <cell r="DJ1383">
            <v>0</v>
          </cell>
          <cell r="DK1383">
            <v>0</v>
          </cell>
          <cell r="DL1383">
            <v>0</v>
          </cell>
          <cell r="DM1383">
            <v>0</v>
          </cell>
          <cell r="DN1383">
            <v>85</v>
          </cell>
          <cell r="DO1383" t="str">
            <v/>
          </cell>
          <cell r="DP1383">
            <v>0</v>
          </cell>
          <cell r="DQ1383">
            <v>89</v>
          </cell>
          <cell r="DR1383">
            <v>85.5</v>
          </cell>
          <cell r="DS1383">
            <v>91.5</v>
          </cell>
          <cell r="DT1383">
            <v>82</v>
          </cell>
          <cell r="DU1383" t="str">
            <v/>
          </cell>
          <cell r="DV1383">
            <v>0</v>
          </cell>
          <cell r="DW1383">
            <v>91</v>
          </cell>
          <cell r="DX1383">
            <v>86.75</v>
          </cell>
          <cell r="DY1383">
            <v>79.75</v>
          </cell>
          <cell r="DZ1383">
            <v>85</v>
          </cell>
          <cell r="EA1383" t="str">
            <v/>
          </cell>
          <cell r="EB1383">
            <v>0</v>
          </cell>
          <cell r="EC1383">
            <v>79.78</v>
          </cell>
          <cell r="ED1383">
            <v>78.25</v>
          </cell>
          <cell r="EE1383">
            <v>84.25</v>
          </cell>
          <cell r="EF1383">
            <v>77</v>
          </cell>
          <cell r="EG1383" t="str">
            <v/>
          </cell>
          <cell r="EH1383">
            <v>0</v>
          </cell>
          <cell r="EI1383">
            <v>78.5</v>
          </cell>
          <cell r="EJ1383">
            <v>74.75</v>
          </cell>
          <cell r="EK1383">
            <v>74.5</v>
          </cell>
          <cell r="EL1383">
            <v>76</v>
          </cell>
          <cell r="EM1383" t="str">
            <v/>
          </cell>
          <cell r="EN1383">
            <v>0</v>
          </cell>
          <cell r="EO1383">
            <v>78.5</v>
          </cell>
          <cell r="EP1383">
            <v>74.75</v>
          </cell>
          <cell r="EQ1383">
            <v>74.5</v>
          </cell>
          <cell r="ER1383">
            <v>76</v>
          </cell>
          <cell r="ES1383" t="str">
            <v/>
          </cell>
          <cell r="ET1383">
            <v>0</v>
          </cell>
          <cell r="EU1383">
            <v>78.5</v>
          </cell>
          <cell r="EV1383">
            <v>74.75</v>
          </cell>
          <cell r="EW1383">
            <v>74.5</v>
          </cell>
          <cell r="EX1383">
            <v>76</v>
          </cell>
          <cell r="EY1383" t="str">
            <v/>
          </cell>
          <cell r="EZ1383">
            <v>0</v>
          </cell>
          <cell r="FA1383">
            <v>79.33</v>
          </cell>
          <cell r="FB1383">
            <v>71.25</v>
          </cell>
          <cell r="FC1383">
            <v>79</v>
          </cell>
          <cell r="FD1383">
            <v>72</v>
          </cell>
          <cell r="FE1383" t="str">
            <v/>
          </cell>
          <cell r="FF1383">
            <v>0</v>
          </cell>
          <cell r="FG1383">
            <v>79.33</v>
          </cell>
          <cell r="FH1383">
            <v>71.25</v>
          </cell>
          <cell r="FI1383">
            <v>79</v>
          </cell>
          <cell r="FJ1383">
            <v>72</v>
          </cell>
          <cell r="FK1383" t="str">
            <v/>
          </cell>
          <cell r="FL1383">
            <v>0</v>
          </cell>
          <cell r="FM1383">
            <v>79.33</v>
          </cell>
          <cell r="FN1383">
            <v>71.25</v>
          </cell>
          <cell r="FO1383">
            <v>79</v>
          </cell>
          <cell r="FP1383">
            <v>72</v>
          </cell>
          <cell r="FQ1383" t="str">
            <v/>
          </cell>
          <cell r="FR1383">
            <v>0</v>
          </cell>
          <cell r="FS1383">
            <v>79.33</v>
          </cell>
          <cell r="FT1383">
            <v>71.25</v>
          </cell>
          <cell r="FU1383">
            <v>79</v>
          </cell>
          <cell r="FV1383">
            <v>72</v>
          </cell>
          <cell r="FW1383" t="str">
            <v/>
          </cell>
          <cell r="FX1383">
            <v>0</v>
          </cell>
          <cell r="FY1383">
            <v>79.33</v>
          </cell>
          <cell r="FZ1383">
            <v>71.25</v>
          </cell>
          <cell r="GA1383">
            <v>79</v>
          </cell>
          <cell r="GB1383">
            <v>72</v>
          </cell>
          <cell r="GC1383" t="str">
            <v/>
          </cell>
          <cell r="GD1383">
            <v>0</v>
          </cell>
          <cell r="GE1383">
            <v>79.33</v>
          </cell>
          <cell r="GF1383">
            <v>71.25</v>
          </cell>
          <cell r="GG1383">
            <v>79</v>
          </cell>
          <cell r="GH1383">
            <v>72</v>
          </cell>
          <cell r="GI1383" t="str">
            <v/>
          </cell>
          <cell r="GJ1383">
            <v>0</v>
          </cell>
          <cell r="GK1383">
            <v>79.33</v>
          </cell>
          <cell r="GL1383">
            <v>71.25</v>
          </cell>
          <cell r="GM1383">
            <v>79</v>
          </cell>
          <cell r="GN1383">
            <v>72</v>
          </cell>
          <cell r="GO1383" t="str">
            <v/>
          </cell>
          <cell r="GP1383">
            <v>0</v>
          </cell>
          <cell r="GQ1383">
            <v>79.33</v>
          </cell>
          <cell r="GR1383">
            <v>71.25</v>
          </cell>
          <cell r="GS1383">
            <v>79</v>
          </cell>
          <cell r="GT1383">
            <v>72</v>
          </cell>
          <cell r="GU1383" t="str">
            <v/>
          </cell>
          <cell r="GV1383">
            <v>0</v>
          </cell>
          <cell r="GW1383">
            <v>81.92</v>
          </cell>
          <cell r="GX1383">
            <v>78.75</v>
          </cell>
          <cell r="GY1383">
            <v>70</v>
          </cell>
          <cell r="GZ1383">
            <v>78</v>
          </cell>
          <cell r="HA1383" t="str">
            <v>EKO-L</v>
          </cell>
          <cell r="HB1383">
            <v>0</v>
          </cell>
          <cell r="HC1383">
            <v>83.83</v>
          </cell>
          <cell r="HD1383">
            <v>75.75</v>
          </cell>
          <cell r="HE1383">
            <v>77.5</v>
          </cell>
          <cell r="HF1383">
            <v>79</v>
          </cell>
          <cell r="HH1383">
            <v>0</v>
          </cell>
          <cell r="HM1383" t="str">
            <v/>
          </cell>
          <cell r="HN1383" t="str">
            <v/>
          </cell>
          <cell r="HS1383">
            <v>0</v>
          </cell>
          <cell r="HT1383" t="str">
            <v>PKN</v>
          </cell>
          <cell r="HU1383">
            <v>0</v>
          </cell>
          <cell r="HV1383" t="str">
            <v>IND</v>
          </cell>
          <cell r="HW1383">
            <v>0</v>
          </cell>
          <cell r="HX1383" t="str">
            <v>MAT-W</v>
          </cell>
          <cell r="HY1383">
            <v>0</v>
          </cell>
          <cell r="HZ1383" t="str">
            <v>SEJ-W</v>
          </cell>
          <cell r="IA1383">
            <v>0</v>
          </cell>
          <cell r="IB1383" t="str">
            <v>IGR-W</v>
          </cell>
          <cell r="IC1383">
            <v>0</v>
          </cell>
          <cell r="ID1383" t="str">
            <v>SBO</v>
          </cell>
          <cell r="IE1383">
            <v>0</v>
          </cell>
          <cell r="IF1383" t="str">
            <v>PJO</v>
          </cell>
          <cell r="IG1383">
            <v>0</v>
          </cell>
          <cell r="IH1383" t="str">
            <v>PRA</v>
          </cell>
          <cell r="II1383">
            <v>0</v>
          </cell>
          <cell r="IJ1383" t="str">
            <v>JAW</v>
          </cell>
          <cell r="IK1383">
            <v>0</v>
          </cell>
          <cell r="IL1383" t="str">
            <v>ARB</v>
          </cell>
          <cell r="IM1383">
            <v>0</v>
          </cell>
          <cell r="IN1383" t="str">
            <v>PKM</v>
          </cell>
          <cell r="IO1383">
            <v>0</v>
          </cell>
          <cell r="IP1383" t="str">
            <v>MAT-P</v>
          </cell>
          <cell r="IQ1383">
            <v>0</v>
          </cell>
          <cell r="IR1383" t="str">
            <v>BIO-P</v>
          </cell>
          <cell r="IS1383">
            <v>0</v>
          </cell>
          <cell r="IT1383" t="str">
            <v>FIS-P</v>
          </cell>
          <cell r="IU1383">
            <v>0</v>
          </cell>
          <cell r="IV1383" t="str">
            <v>KIM-P</v>
          </cell>
          <cell r="IW1383">
            <v>0</v>
          </cell>
          <cell r="IX1383" t="str">
            <v>EKO-L</v>
          </cell>
          <cell r="IY1383">
            <v>0</v>
          </cell>
          <cell r="JA1383">
            <v>0</v>
          </cell>
        </row>
        <row r="1384">
          <cell r="AB1384" t="str">
            <v/>
          </cell>
          <cell r="AC1384">
            <v>21</v>
          </cell>
          <cell r="AI1384" t="str">
            <v/>
          </cell>
          <cell r="AJ1384">
            <v>0</v>
          </cell>
          <cell r="AK1384">
            <v>83.25</v>
          </cell>
          <cell r="AL1384">
            <v>84.5</v>
          </cell>
          <cell r="AM1384">
            <v>88</v>
          </cell>
          <cell r="AN1384">
            <v>80</v>
          </cell>
          <cell r="AO1384" t="str">
            <v/>
          </cell>
          <cell r="AP1384">
            <v>0</v>
          </cell>
          <cell r="AQ1384">
            <v>85</v>
          </cell>
          <cell r="AR1384">
            <v>0</v>
          </cell>
          <cell r="AS1384">
            <v>78.5</v>
          </cell>
          <cell r="AT1384">
            <v>81</v>
          </cell>
          <cell r="AU1384" t="str">
            <v/>
          </cell>
          <cell r="AV1384">
            <v>0</v>
          </cell>
          <cell r="AW1384">
            <v>81.83</v>
          </cell>
          <cell r="AX1384">
            <v>84</v>
          </cell>
          <cell r="AY1384">
            <v>88</v>
          </cell>
          <cell r="AZ1384">
            <v>80</v>
          </cell>
          <cell r="BA1384" t="str">
            <v/>
          </cell>
          <cell r="BB1384">
            <v>0</v>
          </cell>
          <cell r="BC1384">
            <v>86.75</v>
          </cell>
          <cell r="BD1384">
            <v>84.5</v>
          </cell>
          <cell r="BE1384">
            <v>88</v>
          </cell>
          <cell r="BF1384">
            <v>82</v>
          </cell>
          <cell r="BG1384" t="str">
            <v/>
          </cell>
          <cell r="BH1384">
            <v>0</v>
          </cell>
          <cell r="BI1384">
            <v>84.33</v>
          </cell>
          <cell r="BJ1384">
            <v>80</v>
          </cell>
          <cell r="BK1384">
            <v>77.75</v>
          </cell>
          <cell r="BL1384">
            <v>78</v>
          </cell>
          <cell r="BM1384" t="str">
            <v/>
          </cell>
          <cell r="BN1384">
            <v>0</v>
          </cell>
          <cell r="BO1384">
            <v>81.13</v>
          </cell>
          <cell r="BP1384">
            <v>78.25</v>
          </cell>
          <cell r="BQ1384">
            <v>77.75</v>
          </cell>
          <cell r="BR1384">
            <v>85</v>
          </cell>
          <cell r="BS1384" t="str">
            <v/>
          </cell>
          <cell r="BT1384">
            <v>0</v>
          </cell>
          <cell r="BU1384">
            <v>86.5</v>
          </cell>
          <cell r="BV1384">
            <v>84.25</v>
          </cell>
          <cell r="BW1384">
            <v>88.5</v>
          </cell>
          <cell r="BX1384">
            <v>88</v>
          </cell>
          <cell r="BY1384" t="str">
            <v/>
          </cell>
          <cell r="BZ1384">
            <v>0</v>
          </cell>
          <cell r="CA1384">
            <v>86.78</v>
          </cell>
          <cell r="CB1384">
            <v>81.75</v>
          </cell>
          <cell r="CC1384">
            <v>81</v>
          </cell>
          <cell r="CD1384">
            <v>82</v>
          </cell>
          <cell r="CE1384" t="str">
            <v/>
          </cell>
          <cell r="CF1384">
            <v>0</v>
          </cell>
          <cell r="CG1384">
            <v>86.25</v>
          </cell>
          <cell r="CH1384">
            <v>76.25</v>
          </cell>
          <cell r="CI1384">
            <v>78</v>
          </cell>
          <cell r="CJ1384">
            <v>82</v>
          </cell>
          <cell r="CK1384" t="str">
            <v/>
          </cell>
          <cell r="CL1384">
            <v>0</v>
          </cell>
          <cell r="CM1384">
            <v>76.17</v>
          </cell>
          <cell r="CN1384">
            <v>83.5</v>
          </cell>
          <cell r="CO1384">
            <v>80</v>
          </cell>
          <cell r="CP1384">
            <v>78</v>
          </cell>
          <cell r="CQ1384" t="str">
            <v/>
          </cell>
          <cell r="CR1384">
            <v>0</v>
          </cell>
          <cell r="CS1384">
            <v>82.08</v>
          </cell>
          <cell r="CT1384">
            <v>89.75</v>
          </cell>
          <cell r="CU1384">
            <v>86.5</v>
          </cell>
          <cell r="CV1384">
            <v>83</v>
          </cell>
          <cell r="CW1384" t="str">
            <v/>
          </cell>
          <cell r="CX1384">
            <v>0</v>
          </cell>
          <cell r="CY1384">
            <v>82.44</v>
          </cell>
          <cell r="CZ1384">
            <v>83.75</v>
          </cell>
          <cell r="DA1384">
            <v>76.75</v>
          </cell>
          <cell r="DB1384">
            <v>83</v>
          </cell>
          <cell r="DC1384" t="str">
            <v/>
          </cell>
          <cell r="DD1384">
            <v>0</v>
          </cell>
          <cell r="DE1384">
            <v>91</v>
          </cell>
          <cell r="DF1384">
            <v>81</v>
          </cell>
          <cell r="DG1384">
            <v>81.75</v>
          </cell>
          <cell r="DH1384">
            <v>88</v>
          </cell>
          <cell r="DI1384" t="str">
            <v/>
          </cell>
          <cell r="DJ1384">
            <v>0</v>
          </cell>
          <cell r="DK1384">
            <v>0</v>
          </cell>
          <cell r="DL1384">
            <v>0</v>
          </cell>
          <cell r="DM1384">
            <v>0</v>
          </cell>
          <cell r="DN1384">
            <v>85</v>
          </cell>
          <cell r="DO1384" t="str">
            <v/>
          </cell>
          <cell r="DP1384">
            <v>0</v>
          </cell>
          <cell r="DQ1384">
            <v>89</v>
          </cell>
          <cell r="DR1384">
            <v>85.5</v>
          </cell>
          <cell r="DS1384">
            <v>91.5</v>
          </cell>
          <cell r="DT1384">
            <v>82</v>
          </cell>
          <cell r="DU1384" t="str">
            <v/>
          </cell>
          <cell r="DV1384">
            <v>0</v>
          </cell>
          <cell r="DW1384">
            <v>91</v>
          </cell>
          <cell r="DX1384">
            <v>86.75</v>
          </cell>
          <cell r="DY1384">
            <v>79.75</v>
          </cell>
          <cell r="DZ1384">
            <v>85</v>
          </cell>
          <cell r="EA1384" t="str">
            <v/>
          </cell>
          <cell r="EB1384">
            <v>0</v>
          </cell>
          <cell r="EC1384">
            <v>79.78</v>
          </cell>
          <cell r="ED1384">
            <v>78.25</v>
          </cell>
          <cell r="EE1384">
            <v>84.25</v>
          </cell>
          <cell r="EF1384">
            <v>77</v>
          </cell>
          <cell r="EG1384" t="str">
            <v/>
          </cell>
          <cell r="EH1384">
            <v>0</v>
          </cell>
          <cell r="EI1384">
            <v>78.5</v>
          </cell>
          <cell r="EJ1384">
            <v>74.75</v>
          </cell>
          <cell r="EK1384">
            <v>74.5</v>
          </cell>
          <cell r="EL1384">
            <v>76</v>
          </cell>
          <cell r="EM1384" t="str">
            <v/>
          </cell>
          <cell r="EN1384">
            <v>0</v>
          </cell>
          <cell r="EO1384">
            <v>78.5</v>
          </cell>
          <cell r="EP1384">
            <v>74.75</v>
          </cell>
          <cell r="EQ1384">
            <v>74.5</v>
          </cell>
          <cell r="ER1384">
            <v>76</v>
          </cell>
          <cell r="ES1384" t="str">
            <v/>
          </cell>
          <cell r="ET1384">
            <v>0</v>
          </cell>
          <cell r="EU1384">
            <v>78.5</v>
          </cell>
          <cell r="EV1384">
            <v>74.75</v>
          </cell>
          <cell r="EW1384">
            <v>74.5</v>
          </cell>
          <cell r="EX1384">
            <v>76</v>
          </cell>
          <cell r="EY1384" t="str">
            <v/>
          </cell>
          <cell r="EZ1384">
            <v>0</v>
          </cell>
          <cell r="FA1384">
            <v>79.33</v>
          </cell>
          <cell r="FB1384">
            <v>71.25</v>
          </cell>
          <cell r="FC1384">
            <v>79</v>
          </cell>
          <cell r="FD1384">
            <v>72</v>
          </cell>
          <cell r="FE1384" t="str">
            <v/>
          </cell>
          <cell r="FF1384">
            <v>0</v>
          </cell>
          <cell r="FG1384">
            <v>79.33</v>
          </cell>
          <cell r="FH1384">
            <v>71.25</v>
          </cell>
          <cell r="FI1384">
            <v>79</v>
          </cell>
          <cell r="FJ1384">
            <v>72</v>
          </cell>
          <cell r="FK1384" t="str">
            <v/>
          </cell>
          <cell r="FL1384">
            <v>0</v>
          </cell>
          <cell r="FM1384">
            <v>79.33</v>
          </cell>
          <cell r="FN1384">
            <v>71.25</v>
          </cell>
          <cell r="FO1384">
            <v>79</v>
          </cell>
          <cell r="FP1384">
            <v>72</v>
          </cell>
          <cell r="FQ1384" t="str">
            <v/>
          </cell>
          <cell r="FR1384">
            <v>0</v>
          </cell>
          <cell r="FS1384">
            <v>79.33</v>
          </cell>
          <cell r="FT1384">
            <v>71.25</v>
          </cell>
          <cell r="FU1384">
            <v>79</v>
          </cell>
          <cell r="FV1384">
            <v>72</v>
          </cell>
          <cell r="FW1384" t="str">
            <v/>
          </cell>
          <cell r="FX1384">
            <v>0</v>
          </cell>
          <cell r="FY1384">
            <v>79.33</v>
          </cell>
          <cell r="FZ1384">
            <v>71.25</v>
          </cell>
          <cell r="GA1384">
            <v>79</v>
          </cell>
          <cell r="GB1384">
            <v>72</v>
          </cell>
          <cell r="GC1384" t="str">
            <v/>
          </cell>
          <cell r="GD1384">
            <v>0</v>
          </cell>
          <cell r="GE1384">
            <v>79.33</v>
          </cell>
          <cell r="GF1384">
            <v>71.25</v>
          </cell>
          <cell r="GG1384">
            <v>79</v>
          </cell>
          <cell r="GH1384">
            <v>72</v>
          </cell>
          <cell r="GI1384" t="str">
            <v/>
          </cell>
          <cell r="GJ1384">
            <v>0</v>
          </cell>
          <cell r="GK1384">
            <v>79.33</v>
          </cell>
          <cell r="GL1384">
            <v>71.25</v>
          </cell>
          <cell r="GM1384">
            <v>79</v>
          </cell>
          <cell r="GN1384">
            <v>72</v>
          </cell>
          <cell r="GO1384" t="str">
            <v/>
          </cell>
          <cell r="GP1384">
            <v>0</v>
          </cell>
          <cell r="GQ1384">
            <v>79.33</v>
          </cell>
          <cell r="GR1384">
            <v>71.25</v>
          </cell>
          <cell r="GS1384">
            <v>79</v>
          </cell>
          <cell r="GT1384">
            <v>72</v>
          </cell>
          <cell r="GU1384" t="str">
            <v/>
          </cell>
          <cell r="GV1384">
            <v>0</v>
          </cell>
          <cell r="GW1384">
            <v>81.92</v>
          </cell>
          <cell r="GX1384">
            <v>78.75</v>
          </cell>
          <cell r="GY1384">
            <v>70</v>
          </cell>
          <cell r="GZ1384">
            <v>78</v>
          </cell>
          <cell r="HA1384" t="str">
            <v>EKO-L</v>
          </cell>
          <cell r="HB1384">
            <v>0</v>
          </cell>
          <cell r="HC1384">
            <v>83.83</v>
          </cell>
          <cell r="HD1384">
            <v>75.75</v>
          </cell>
          <cell r="HE1384">
            <v>77.5</v>
          </cell>
          <cell r="HF1384">
            <v>79</v>
          </cell>
          <cell r="HH1384">
            <v>0</v>
          </cell>
          <cell r="HM1384" t="str">
            <v/>
          </cell>
          <cell r="HN1384" t="str">
            <v/>
          </cell>
          <cell r="HS1384">
            <v>0</v>
          </cell>
          <cell r="HT1384" t="str">
            <v>PKN</v>
          </cell>
          <cell r="HU1384">
            <v>0</v>
          </cell>
          <cell r="HV1384" t="str">
            <v>IND</v>
          </cell>
          <cell r="HW1384">
            <v>0</v>
          </cell>
          <cell r="HX1384" t="str">
            <v>MAT-W</v>
          </cell>
          <cell r="HY1384">
            <v>0</v>
          </cell>
          <cell r="HZ1384" t="str">
            <v>SEJ-W</v>
          </cell>
          <cell r="IA1384">
            <v>0</v>
          </cell>
          <cell r="IB1384" t="str">
            <v>IGR-W</v>
          </cell>
          <cell r="IC1384">
            <v>0</v>
          </cell>
          <cell r="ID1384" t="str">
            <v>SBO</v>
          </cell>
          <cell r="IE1384">
            <v>0</v>
          </cell>
          <cell r="IF1384" t="str">
            <v>PJO</v>
          </cell>
          <cell r="IG1384">
            <v>0</v>
          </cell>
          <cell r="IH1384" t="str">
            <v>PRA</v>
          </cell>
          <cell r="II1384">
            <v>0</v>
          </cell>
          <cell r="IJ1384" t="str">
            <v>JAW</v>
          </cell>
          <cell r="IK1384">
            <v>0</v>
          </cell>
          <cell r="IL1384" t="str">
            <v>ARB</v>
          </cell>
          <cell r="IM1384">
            <v>0</v>
          </cell>
          <cell r="IN1384" t="str">
            <v>PKM</v>
          </cell>
          <cell r="IO1384">
            <v>0</v>
          </cell>
          <cell r="IP1384" t="str">
            <v>MAT-P</v>
          </cell>
          <cell r="IQ1384">
            <v>0</v>
          </cell>
          <cell r="IR1384" t="str">
            <v>BIO-P</v>
          </cell>
          <cell r="IS1384">
            <v>0</v>
          </cell>
          <cell r="IT1384" t="str">
            <v>FIS-P</v>
          </cell>
          <cell r="IU1384">
            <v>0</v>
          </cell>
          <cell r="IV1384" t="str">
            <v>KIM-P</v>
          </cell>
          <cell r="IW1384">
            <v>0</v>
          </cell>
          <cell r="IX1384" t="str">
            <v>EKO-L</v>
          </cell>
          <cell r="IY1384">
            <v>0</v>
          </cell>
          <cell r="JA1384">
            <v>0</v>
          </cell>
        </row>
        <row r="1385">
          <cell r="AB1385" t="str">
            <v/>
          </cell>
          <cell r="AC1385">
            <v>22</v>
          </cell>
          <cell r="AI1385" t="str">
            <v/>
          </cell>
          <cell r="AJ1385">
            <v>0</v>
          </cell>
          <cell r="AK1385">
            <v>83.25</v>
          </cell>
          <cell r="AL1385">
            <v>84.5</v>
          </cell>
          <cell r="AM1385">
            <v>88</v>
          </cell>
          <cell r="AN1385">
            <v>80</v>
          </cell>
          <cell r="AO1385" t="str">
            <v/>
          </cell>
          <cell r="AP1385">
            <v>0</v>
          </cell>
          <cell r="AQ1385">
            <v>85</v>
          </cell>
          <cell r="AR1385">
            <v>0</v>
          </cell>
          <cell r="AS1385">
            <v>78.5</v>
          </cell>
          <cell r="AT1385">
            <v>81</v>
          </cell>
          <cell r="AU1385" t="str">
            <v/>
          </cell>
          <cell r="AV1385">
            <v>0</v>
          </cell>
          <cell r="AW1385">
            <v>81.83</v>
          </cell>
          <cell r="AX1385">
            <v>84</v>
          </cell>
          <cell r="AY1385">
            <v>88</v>
          </cell>
          <cell r="AZ1385">
            <v>80</v>
          </cell>
          <cell r="BA1385" t="str">
            <v/>
          </cell>
          <cell r="BB1385">
            <v>0</v>
          </cell>
          <cell r="BC1385">
            <v>86.75</v>
          </cell>
          <cell r="BD1385">
            <v>84.5</v>
          </cell>
          <cell r="BE1385">
            <v>88</v>
          </cell>
          <cell r="BF1385">
            <v>82</v>
          </cell>
          <cell r="BG1385" t="str">
            <v/>
          </cell>
          <cell r="BH1385">
            <v>0</v>
          </cell>
          <cell r="BI1385">
            <v>84.33</v>
          </cell>
          <cell r="BJ1385">
            <v>80</v>
          </cell>
          <cell r="BK1385">
            <v>77.75</v>
          </cell>
          <cell r="BL1385">
            <v>78</v>
          </cell>
          <cell r="BM1385" t="str">
            <v/>
          </cell>
          <cell r="BN1385">
            <v>0</v>
          </cell>
          <cell r="BO1385">
            <v>81.13</v>
          </cell>
          <cell r="BP1385">
            <v>78.25</v>
          </cell>
          <cell r="BQ1385">
            <v>77.75</v>
          </cell>
          <cell r="BR1385">
            <v>85</v>
          </cell>
          <cell r="BS1385" t="str">
            <v/>
          </cell>
          <cell r="BT1385">
            <v>0</v>
          </cell>
          <cell r="BU1385">
            <v>86.5</v>
          </cell>
          <cell r="BV1385">
            <v>84.25</v>
          </cell>
          <cell r="BW1385">
            <v>88.5</v>
          </cell>
          <cell r="BX1385">
            <v>88</v>
          </cell>
          <cell r="BY1385" t="str">
            <v/>
          </cell>
          <cell r="BZ1385">
            <v>0</v>
          </cell>
          <cell r="CA1385">
            <v>86.78</v>
          </cell>
          <cell r="CB1385">
            <v>81.75</v>
          </cell>
          <cell r="CC1385">
            <v>81</v>
          </cell>
          <cell r="CD1385">
            <v>82</v>
          </cell>
          <cell r="CE1385" t="str">
            <v/>
          </cell>
          <cell r="CF1385">
            <v>0</v>
          </cell>
          <cell r="CG1385">
            <v>86.25</v>
          </cell>
          <cell r="CH1385">
            <v>76.25</v>
          </cell>
          <cell r="CI1385">
            <v>78</v>
          </cell>
          <cell r="CJ1385">
            <v>82</v>
          </cell>
          <cell r="CK1385" t="str">
            <v/>
          </cell>
          <cell r="CL1385">
            <v>0</v>
          </cell>
          <cell r="CM1385">
            <v>76.17</v>
          </cell>
          <cell r="CN1385">
            <v>83.5</v>
          </cell>
          <cell r="CO1385">
            <v>80</v>
          </cell>
          <cell r="CP1385">
            <v>78</v>
          </cell>
          <cell r="CQ1385" t="str">
            <v/>
          </cell>
          <cell r="CR1385">
            <v>0</v>
          </cell>
          <cell r="CS1385">
            <v>82.08</v>
          </cell>
          <cell r="CT1385">
            <v>89.75</v>
          </cell>
          <cell r="CU1385">
            <v>86.5</v>
          </cell>
          <cell r="CV1385">
            <v>83</v>
          </cell>
          <cell r="CW1385" t="str">
            <v/>
          </cell>
          <cell r="CX1385">
            <v>0</v>
          </cell>
          <cell r="CY1385">
            <v>82.44</v>
          </cell>
          <cell r="CZ1385">
            <v>83.75</v>
          </cell>
          <cell r="DA1385">
            <v>76.75</v>
          </cell>
          <cell r="DB1385">
            <v>83</v>
          </cell>
          <cell r="DC1385" t="str">
            <v/>
          </cell>
          <cell r="DD1385">
            <v>0</v>
          </cell>
          <cell r="DE1385">
            <v>91</v>
          </cell>
          <cell r="DF1385">
            <v>81</v>
          </cell>
          <cell r="DG1385">
            <v>81.75</v>
          </cell>
          <cell r="DH1385">
            <v>88</v>
          </cell>
          <cell r="DI1385" t="str">
            <v/>
          </cell>
          <cell r="DJ1385">
            <v>0</v>
          </cell>
          <cell r="DK1385">
            <v>0</v>
          </cell>
          <cell r="DL1385">
            <v>0</v>
          </cell>
          <cell r="DM1385">
            <v>0</v>
          </cell>
          <cell r="DN1385">
            <v>85</v>
          </cell>
          <cell r="DO1385" t="str">
            <v/>
          </cell>
          <cell r="DP1385">
            <v>0</v>
          </cell>
          <cell r="DQ1385">
            <v>89</v>
          </cell>
          <cell r="DR1385">
            <v>85.5</v>
          </cell>
          <cell r="DS1385">
            <v>91.5</v>
          </cell>
          <cell r="DT1385">
            <v>82</v>
          </cell>
          <cell r="DU1385" t="str">
            <v/>
          </cell>
          <cell r="DV1385">
            <v>0</v>
          </cell>
          <cell r="DW1385">
            <v>91</v>
          </cell>
          <cell r="DX1385">
            <v>86.75</v>
          </cell>
          <cell r="DY1385">
            <v>79.75</v>
          </cell>
          <cell r="DZ1385">
            <v>85</v>
          </cell>
          <cell r="EA1385" t="str">
            <v/>
          </cell>
          <cell r="EB1385">
            <v>0</v>
          </cell>
          <cell r="EC1385">
            <v>79.78</v>
          </cell>
          <cell r="ED1385">
            <v>78.25</v>
          </cell>
          <cell r="EE1385">
            <v>84.25</v>
          </cell>
          <cell r="EF1385">
            <v>77</v>
          </cell>
          <cell r="EG1385" t="str">
            <v/>
          </cell>
          <cell r="EH1385">
            <v>0</v>
          </cell>
          <cell r="EI1385">
            <v>78.5</v>
          </cell>
          <cell r="EJ1385">
            <v>74.75</v>
          </cell>
          <cell r="EK1385">
            <v>74.5</v>
          </cell>
          <cell r="EL1385">
            <v>76</v>
          </cell>
          <cell r="EM1385" t="str">
            <v/>
          </cell>
          <cell r="EN1385">
            <v>0</v>
          </cell>
          <cell r="EO1385">
            <v>78.5</v>
          </cell>
          <cell r="EP1385">
            <v>74.75</v>
          </cell>
          <cell r="EQ1385">
            <v>74.5</v>
          </cell>
          <cell r="ER1385">
            <v>76</v>
          </cell>
          <cell r="ES1385" t="str">
            <v/>
          </cell>
          <cell r="ET1385">
            <v>0</v>
          </cell>
          <cell r="EU1385">
            <v>78.5</v>
          </cell>
          <cell r="EV1385">
            <v>74.75</v>
          </cell>
          <cell r="EW1385">
            <v>74.5</v>
          </cell>
          <cell r="EX1385">
            <v>76</v>
          </cell>
          <cell r="EY1385" t="str">
            <v/>
          </cell>
          <cell r="EZ1385">
            <v>0</v>
          </cell>
          <cell r="FA1385">
            <v>79.33</v>
          </cell>
          <cell r="FB1385">
            <v>71.25</v>
          </cell>
          <cell r="FC1385">
            <v>79</v>
          </cell>
          <cell r="FD1385">
            <v>72</v>
          </cell>
          <cell r="FE1385" t="str">
            <v/>
          </cell>
          <cell r="FF1385">
            <v>0</v>
          </cell>
          <cell r="FG1385">
            <v>79.33</v>
          </cell>
          <cell r="FH1385">
            <v>71.25</v>
          </cell>
          <cell r="FI1385">
            <v>79</v>
          </cell>
          <cell r="FJ1385">
            <v>72</v>
          </cell>
          <cell r="FK1385" t="str">
            <v/>
          </cell>
          <cell r="FL1385">
            <v>0</v>
          </cell>
          <cell r="FM1385">
            <v>79.33</v>
          </cell>
          <cell r="FN1385">
            <v>71.25</v>
          </cell>
          <cell r="FO1385">
            <v>79</v>
          </cell>
          <cell r="FP1385">
            <v>72</v>
          </cell>
          <cell r="FQ1385" t="str">
            <v/>
          </cell>
          <cell r="FR1385">
            <v>0</v>
          </cell>
          <cell r="FS1385">
            <v>79.33</v>
          </cell>
          <cell r="FT1385">
            <v>71.25</v>
          </cell>
          <cell r="FU1385">
            <v>79</v>
          </cell>
          <cell r="FV1385">
            <v>72</v>
          </cell>
          <cell r="FW1385" t="str">
            <v/>
          </cell>
          <cell r="FX1385">
            <v>0</v>
          </cell>
          <cell r="FY1385">
            <v>79.33</v>
          </cell>
          <cell r="FZ1385">
            <v>71.25</v>
          </cell>
          <cell r="GA1385">
            <v>79</v>
          </cell>
          <cell r="GB1385">
            <v>72</v>
          </cell>
          <cell r="GC1385" t="str">
            <v/>
          </cell>
          <cell r="GD1385">
            <v>0</v>
          </cell>
          <cell r="GE1385">
            <v>79.33</v>
          </cell>
          <cell r="GF1385">
            <v>71.25</v>
          </cell>
          <cell r="GG1385">
            <v>79</v>
          </cell>
          <cell r="GH1385">
            <v>72</v>
          </cell>
          <cell r="GI1385" t="str">
            <v/>
          </cell>
          <cell r="GJ1385">
            <v>0</v>
          </cell>
          <cell r="GK1385">
            <v>79.33</v>
          </cell>
          <cell r="GL1385">
            <v>71.25</v>
          </cell>
          <cell r="GM1385">
            <v>79</v>
          </cell>
          <cell r="GN1385">
            <v>72</v>
          </cell>
          <cell r="GO1385" t="str">
            <v/>
          </cell>
          <cell r="GP1385">
            <v>0</v>
          </cell>
          <cell r="GQ1385">
            <v>79.33</v>
          </cell>
          <cell r="GR1385">
            <v>71.25</v>
          </cell>
          <cell r="GS1385">
            <v>79</v>
          </cell>
          <cell r="GT1385">
            <v>72</v>
          </cell>
          <cell r="GU1385" t="str">
            <v/>
          </cell>
          <cell r="GV1385">
            <v>0</v>
          </cell>
          <cell r="GW1385">
            <v>81.92</v>
          </cell>
          <cell r="GX1385">
            <v>78.75</v>
          </cell>
          <cell r="GY1385">
            <v>70</v>
          </cell>
          <cell r="GZ1385">
            <v>78</v>
          </cell>
          <cell r="HA1385" t="str">
            <v>EKO-L</v>
          </cell>
          <cell r="HB1385">
            <v>0</v>
          </cell>
          <cell r="HC1385">
            <v>83.83</v>
          </cell>
          <cell r="HD1385">
            <v>75.75</v>
          </cell>
          <cell r="HE1385">
            <v>77.5</v>
          </cell>
          <cell r="HF1385">
            <v>79</v>
          </cell>
          <cell r="HH1385">
            <v>0</v>
          </cell>
          <cell r="HM1385" t="str">
            <v/>
          </cell>
          <cell r="HN1385" t="str">
            <v/>
          </cell>
          <cell r="HS1385">
            <v>0</v>
          </cell>
          <cell r="HT1385" t="str">
            <v>PKN</v>
          </cell>
          <cell r="HU1385">
            <v>0</v>
          </cell>
          <cell r="HV1385" t="str">
            <v>IND</v>
          </cell>
          <cell r="HW1385">
            <v>0</v>
          </cell>
          <cell r="HX1385" t="str">
            <v>MAT-W</v>
          </cell>
          <cell r="HY1385">
            <v>0</v>
          </cell>
          <cell r="HZ1385" t="str">
            <v>SEJ-W</v>
          </cell>
          <cell r="IA1385">
            <v>0</v>
          </cell>
          <cell r="IB1385" t="str">
            <v>IGR-W</v>
          </cell>
          <cell r="IC1385">
            <v>0</v>
          </cell>
          <cell r="ID1385" t="str">
            <v>SBO</v>
          </cell>
          <cell r="IE1385">
            <v>0</v>
          </cell>
          <cell r="IF1385" t="str">
            <v>PJO</v>
          </cell>
          <cell r="IG1385">
            <v>0</v>
          </cell>
          <cell r="IH1385" t="str">
            <v>PRA</v>
          </cell>
          <cell r="II1385">
            <v>0</v>
          </cell>
          <cell r="IJ1385" t="str">
            <v>JAW</v>
          </cell>
          <cell r="IK1385">
            <v>0</v>
          </cell>
          <cell r="IL1385" t="str">
            <v>ARB</v>
          </cell>
          <cell r="IM1385">
            <v>0</v>
          </cell>
          <cell r="IN1385" t="str">
            <v>PKM</v>
          </cell>
          <cell r="IO1385">
            <v>0</v>
          </cell>
          <cell r="IP1385" t="str">
            <v>MAT-P</v>
          </cell>
          <cell r="IQ1385">
            <v>0</v>
          </cell>
          <cell r="IR1385" t="str">
            <v>BIO-P</v>
          </cell>
          <cell r="IS1385">
            <v>0</v>
          </cell>
          <cell r="IT1385" t="str">
            <v>FIS-P</v>
          </cell>
          <cell r="IU1385">
            <v>0</v>
          </cell>
          <cell r="IV1385" t="str">
            <v>KIM-P</v>
          </cell>
          <cell r="IW1385">
            <v>0</v>
          </cell>
          <cell r="IX1385" t="str">
            <v>EKO-L</v>
          </cell>
          <cell r="IY1385">
            <v>0</v>
          </cell>
          <cell r="JA1385">
            <v>0</v>
          </cell>
        </row>
        <row r="1386">
          <cell r="AB1386" t="str">
            <v/>
          </cell>
          <cell r="AC1386">
            <v>23</v>
          </cell>
          <cell r="AI1386" t="str">
            <v/>
          </cell>
          <cell r="AJ1386">
            <v>0</v>
          </cell>
          <cell r="AK1386">
            <v>83.25</v>
          </cell>
          <cell r="AL1386">
            <v>84.5</v>
          </cell>
          <cell r="AM1386">
            <v>88</v>
          </cell>
          <cell r="AN1386">
            <v>80</v>
          </cell>
          <cell r="AO1386" t="str">
            <v/>
          </cell>
          <cell r="AP1386">
            <v>0</v>
          </cell>
          <cell r="AQ1386">
            <v>85</v>
          </cell>
          <cell r="AR1386">
            <v>0</v>
          </cell>
          <cell r="AS1386">
            <v>78.5</v>
          </cell>
          <cell r="AT1386">
            <v>81</v>
          </cell>
          <cell r="AU1386" t="str">
            <v/>
          </cell>
          <cell r="AV1386">
            <v>0</v>
          </cell>
          <cell r="AW1386">
            <v>81.83</v>
          </cell>
          <cell r="AX1386">
            <v>84</v>
          </cell>
          <cell r="AY1386">
            <v>88</v>
          </cell>
          <cell r="AZ1386">
            <v>80</v>
          </cell>
          <cell r="BA1386" t="str">
            <v/>
          </cell>
          <cell r="BB1386">
            <v>0</v>
          </cell>
          <cell r="BC1386">
            <v>86.75</v>
          </cell>
          <cell r="BD1386">
            <v>84.5</v>
          </cell>
          <cell r="BE1386">
            <v>88</v>
          </cell>
          <cell r="BF1386">
            <v>82</v>
          </cell>
          <cell r="BG1386" t="str">
            <v/>
          </cell>
          <cell r="BH1386">
            <v>0</v>
          </cell>
          <cell r="BI1386">
            <v>84.33</v>
          </cell>
          <cell r="BJ1386">
            <v>80</v>
          </cell>
          <cell r="BK1386">
            <v>77.75</v>
          </cell>
          <cell r="BL1386">
            <v>78</v>
          </cell>
          <cell r="BM1386" t="str">
            <v/>
          </cell>
          <cell r="BN1386">
            <v>0</v>
          </cell>
          <cell r="BO1386">
            <v>81.13</v>
          </cell>
          <cell r="BP1386">
            <v>78.25</v>
          </cell>
          <cell r="BQ1386">
            <v>77.75</v>
          </cell>
          <cell r="BR1386">
            <v>85</v>
          </cell>
          <cell r="BS1386" t="str">
            <v/>
          </cell>
          <cell r="BT1386">
            <v>0</v>
          </cell>
          <cell r="BU1386">
            <v>86.5</v>
          </cell>
          <cell r="BV1386">
            <v>84.25</v>
          </cell>
          <cell r="BW1386">
            <v>88.5</v>
          </cell>
          <cell r="BX1386">
            <v>88</v>
          </cell>
          <cell r="BY1386" t="str">
            <v/>
          </cell>
          <cell r="BZ1386">
            <v>0</v>
          </cell>
          <cell r="CA1386">
            <v>86.78</v>
          </cell>
          <cell r="CB1386">
            <v>81.75</v>
          </cell>
          <cell r="CC1386">
            <v>81</v>
          </cell>
          <cell r="CD1386">
            <v>82</v>
          </cell>
          <cell r="CE1386" t="str">
            <v/>
          </cell>
          <cell r="CF1386">
            <v>0</v>
          </cell>
          <cell r="CG1386">
            <v>86.25</v>
          </cell>
          <cell r="CH1386">
            <v>76.25</v>
          </cell>
          <cell r="CI1386">
            <v>78</v>
          </cell>
          <cell r="CJ1386">
            <v>82</v>
          </cell>
          <cell r="CK1386" t="str">
            <v/>
          </cell>
          <cell r="CL1386">
            <v>0</v>
          </cell>
          <cell r="CM1386">
            <v>76.17</v>
          </cell>
          <cell r="CN1386">
            <v>83.5</v>
          </cell>
          <cell r="CO1386">
            <v>80</v>
          </cell>
          <cell r="CP1386">
            <v>78</v>
          </cell>
          <cell r="CQ1386" t="str">
            <v/>
          </cell>
          <cell r="CR1386">
            <v>0</v>
          </cell>
          <cell r="CS1386">
            <v>82.08</v>
          </cell>
          <cell r="CT1386">
            <v>89.75</v>
          </cell>
          <cell r="CU1386">
            <v>86.5</v>
          </cell>
          <cell r="CV1386">
            <v>83</v>
          </cell>
          <cell r="CW1386" t="str">
            <v/>
          </cell>
          <cell r="CX1386">
            <v>0</v>
          </cell>
          <cell r="CY1386">
            <v>82.44</v>
          </cell>
          <cell r="CZ1386">
            <v>83.75</v>
          </cell>
          <cell r="DA1386">
            <v>76.75</v>
          </cell>
          <cell r="DB1386">
            <v>83</v>
          </cell>
          <cell r="DC1386" t="str">
            <v/>
          </cell>
          <cell r="DD1386">
            <v>0</v>
          </cell>
          <cell r="DE1386">
            <v>91</v>
          </cell>
          <cell r="DF1386">
            <v>81</v>
          </cell>
          <cell r="DG1386">
            <v>81.75</v>
          </cell>
          <cell r="DH1386">
            <v>88</v>
          </cell>
          <cell r="DI1386" t="str">
            <v/>
          </cell>
          <cell r="DJ1386">
            <v>0</v>
          </cell>
          <cell r="DK1386">
            <v>0</v>
          </cell>
          <cell r="DL1386">
            <v>0</v>
          </cell>
          <cell r="DM1386">
            <v>0</v>
          </cell>
          <cell r="DN1386">
            <v>85</v>
          </cell>
          <cell r="DO1386" t="str">
            <v/>
          </cell>
          <cell r="DP1386">
            <v>0</v>
          </cell>
          <cell r="DQ1386">
            <v>89</v>
          </cell>
          <cell r="DR1386">
            <v>85.5</v>
          </cell>
          <cell r="DS1386">
            <v>91.5</v>
          </cell>
          <cell r="DT1386">
            <v>82</v>
          </cell>
          <cell r="DU1386" t="str">
            <v/>
          </cell>
          <cell r="DV1386">
            <v>0</v>
          </cell>
          <cell r="DW1386">
            <v>91</v>
          </cell>
          <cell r="DX1386">
            <v>86.75</v>
          </cell>
          <cell r="DY1386">
            <v>79.75</v>
          </cell>
          <cell r="DZ1386">
            <v>85</v>
          </cell>
          <cell r="EA1386" t="str">
            <v/>
          </cell>
          <cell r="EB1386">
            <v>0</v>
          </cell>
          <cell r="EC1386">
            <v>79.78</v>
          </cell>
          <cell r="ED1386">
            <v>78.25</v>
          </cell>
          <cell r="EE1386">
            <v>84.25</v>
          </cell>
          <cell r="EF1386">
            <v>77</v>
          </cell>
          <cell r="EG1386" t="str">
            <v/>
          </cell>
          <cell r="EH1386">
            <v>0</v>
          </cell>
          <cell r="EI1386">
            <v>78.5</v>
          </cell>
          <cell r="EJ1386">
            <v>74.75</v>
          </cell>
          <cell r="EK1386">
            <v>74.5</v>
          </cell>
          <cell r="EL1386">
            <v>76</v>
          </cell>
          <cell r="EM1386" t="str">
            <v/>
          </cell>
          <cell r="EN1386">
            <v>0</v>
          </cell>
          <cell r="EO1386">
            <v>78.5</v>
          </cell>
          <cell r="EP1386">
            <v>74.75</v>
          </cell>
          <cell r="EQ1386">
            <v>74.5</v>
          </cell>
          <cell r="ER1386">
            <v>76</v>
          </cell>
          <cell r="ES1386" t="str">
            <v/>
          </cell>
          <cell r="ET1386">
            <v>0</v>
          </cell>
          <cell r="EU1386">
            <v>78.5</v>
          </cell>
          <cell r="EV1386">
            <v>74.75</v>
          </cell>
          <cell r="EW1386">
            <v>74.5</v>
          </cell>
          <cell r="EX1386">
            <v>76</v>
          </cell>
          <cell r="EY1386" t="str">
            <v/>
          </cell>
          <cell r="EZ1386">
            <v>0</v>
          </cell>
          <cell r="FA1386">
            <v>79.33</v>
          </cell>
          <cell r="FB1386">
            <v>71.25</v>
          </cell>
          <cell r="FC1386">
            <v>79</v>
          </cell>
          <cell r="FD1386">
            <v>72</v>
          </cell>
          <cell r="FE1386" t="str">
            <v/>
          </cell>
          <cell r="FF1386">
            <v>0</v>
          </cell>
          <cell r="FG1386">
            <v>79.33</v>
          </cell>
          <cell r="FH1386">
            <v>71.25</v>
          </cell>
          <cell r="FI1386">
            <v>79</v>
          </cell>
          <cell r="FJ1386">
            <v>72</v>
          </cell>
          <cell r="FK1386" t="str">
            <v/>
          </cell>
          <cell r="FL1386">
            <v>0</v>
          </cell>
          <cell r="FM1386">
            <v>79.33</v>
          </cell>
          <cell r="FN1386">
            <v>71.25</v>
          </cell>
          <cell r="FO1386">
            <v>79</v>
          </cell>
          <cell r="FP1386">
            <v>72</v>
          </cell>
          <cell r="FQ1386" t="str">
            <v/>
          </cell>
          <cell r="FR1386">
            <v>0</v>
          </cell>
          <cell r="FS1386">
            <v>79.33</v>
          </cell>
          <cell r="FT1386">
            <v>71.25</v>
          </cell>
          <cell r="FU1386">
            <v>79</v>
          </cell>
          <cell r="FV1386">
            <v>72</v>
          </cell>
          <cell r="FW1386" t="str">
            <v/>
          </cell>
          <cell r="FX1386">
            <v>0</v>
          </cell>
          <cell r="FY1386">
            <v>79.33</v>
          </cell>
          <cell r="FZ1386">
            <v>71.25</v>
          </cell>
          <cell r="GA1386">
            <v>79</v>
          </cell>
          <cell r="GB1386">
            <v>72</v>
          </cell>
          <cell r="GC1386" t="str">
            <v/>
          </cell>
          <cell r="GD1386">
            <v>0</v>
          </cell>
          <cell r="GE1386">
            <v>79.33</v>
          </cell>
          <cell r="GF1386">
            <v>71.25</v>
          </cell>
          <cell r="GG1386">
            <v>79</v>
          </cell>
          <cell r="GH1386">
            <v>72</v>
          </cell>
          <cell r="GI1386" t="str">
            <v/>
          </cell>
          <cell r="GJ1386">
            <v>0</v>
          </cell>
          <cell r="GK1386">
            <v>79.33</v>
          </cell>
          <cell r="GL1386">
            <v>71.25</v>
          </cell>
          <cell r="GM1386">
            <v>79</v>
          </cell>
          <cell r="GN1386">
            <v>72</v>
          </cell>
          <cell r="GO1386" t="str">
            <v/>
          </cell>
          <cell r="GP1386">
            <v>0</v>
          </cell>
          <cell r="GQ1386">
            <v>79.33</v>
          </cell>
          <cell r="GR1386">
            <v>71.25</v>
          </cell>
          <cell r="GS1386">
            <v>79</v>
          </cell>
          <cell r="GT1386">
            <v>72</v>
          </cell>
          <cell r="GU1386" t="str">
            <v/>
          </cell>
          <cell r="GV1386">
            <v>0</v>
          </cell>
          <cell r="GW1386">
            <v>81.92</v>
          </cell>
          <cell r="GX1386">
            <v>78.75</v>
          </cell>
          <cell r="GY1386">
            <v>70</v>
          </cell>
          <cell r="GZ1386">
            <v>78</v>
          </cell>
          <cell r="HA1386" t="str">
            <v>EKO-L</v>
          </cell>
          <cell r="HB1386">
            <v>0</v>
          </cell>
          <cell r="HC1386">
            <v>83.83</v>
          </cell>
          <cell r="HD1386">
            <v>75.75</v>
          </cell>
          <cell r="HE1386">
            <v>77.5</v>
          </cell>
          <cell r="HF1386">
            <v>79</v>
          </cell>
          <cell r="HH1386">
            <v>0</v>
          </cell>
          <cell r="HM1386" t="str">
            <v/>
          </cell>
          <cell r="HN1386" t="str">
            <v/>
          </cell>
          <cell r="HS1386">
            <v>0</v>
          </cell>
          <cell r="HT1386" t="str">
            <v>PKN</v>
          </cell>
          <cell r="HU1386">
            <v>0</v>
          </cell>
          <cell r="HV1386" t="str">
            <v>IND</v>
          </cell>
          <cell r="HW1386">
            <v>0</v>
          </cell>
          <cell r="HX1386" t="str">
            <v>MAT-W</v>
          </cell>
          <cell r="HY1386">
            <v>0</v>
          </cell>
          <cell r="HZ1386" t="str">
            <v>SEJ-W</v>
          </cell>
          <cell r="IA1386">
            <v>0</v>
          </cell>
          <cell r="IB1386" t="str">
            <v>IGR-W</v>
          </cell>
          <cell r="IC1386">
            <v>0</v>
          </cell>
          <cell r="ID1386" t="str">
            <v>SBO</v>
          </cell>
          <cell r="IE1386">
            <v>0</v>
          </cell>
          <cell r="IF1386" t="str">
            <v>PJO</v>
          </cell>
          <cell r="IG1386">
            <v>0</v>
          </cell>
          <cell r="IH1386" t="str">
            <v>PRA</v>
          </cell>
          <cell r="II1386">
            <v>0</v>
          </cell>
          <cell r="IJ1386" t="str">
            <v>JAW</v>
          </cell>
          <cell r="IK1386">
            <v>0</v>
          </cell>
          <cell r="IL1386" t="str">
            <v>ARB</v>
          </cell>
          <cell r="IM1386">
            <v>0</v>
          </cell>
          <cell r="IN1386" t="str">
            <v>PKM</v>
          </cell>
          <cell r="IO1386">
            <v>0</v>
          </cell>
          <cell r="IP1386" t="str">
            <v>MAT-P</v>
          </cell>
          <cell r="IQ1386">
            <v>0</v>
          </cell>
          <cell r="IR1386" t="str">
            <v>BIO-P</v>
          </cell>
          <cell r="IS1386">
            <v>0</v>
          </cell>
          <cell r="IT1386" t="str">
            <v>FIS-P</v>
          </cell>
          <cell r="IU1386">
            <v>0</v>
          </cell>
          <cell r="IV1386" t="str">
            <v>KIM-P</v>
          </cell>
          <cell r="IW1386">
            <v>0</v>
          </cell>
          <cell r="IX1386" t="str">
            <v>EKO-L</v>
          </cell>
          <cell r="IY1386">
            <v>0</v>
          </cell>
          <cell r="JA1386">
            <v>0</v>
          </cell>
        </row>
        <row r="1387">
          <cell r="AB1387" t="str">
            <v/>
          </cell>
          <cell r="AC1387">
            <v>24</v>
          </cell>
          <cell r="AI1387" t="str">
            <v/>
          </cell>
          <cell r="AJ1387">
            <v>0</v>
          </cell>
          <cell r="AK1387">
            <v>83.25</v>
          </cell>
          <cell r="AL1387">
            <v>84.5</v>
          </cell>
          <cell r="AM1387">
            <v>88</v>
          </cell>
          <cell r="AN1387">
            <v>80</v>
          </cell>
          <cell r="AO1387" t="str">
            <v/>
          </cell>
          <cell r="AP1387">
            <v>0</v>
          </cell>
          <cell r="AQ1387">
            <v>85</v>
          </cell>
          <cell r="AR1387">
            <v>0</v>
          </cell>
          <cell r="AS1387">
            <v>78.5</v>
          </cell>
          <cell r="AT1387">
            <v>81</v>
          </cell>
          <cell r="AU1387" t="str">
            <v/>
          </cell>
          <cell r="AV1387">
            <v>0</v>
          </cell>
          <cell r="AW1387">
            <v>81.83</v>
          </cell>
          <cell r="AX1387">
            <v>84</v>
          </cell>
          <cell r="AY1387">
            <v>88</v>
          </cell>
          <cell r="AZ1387">
            <v>80</v>
          </cell>
          <cell r="BA1387" t="str">
            <v/>
          </cell>
          <cell r="BB1387">
            <v>0</v>
          </cell>
          <cell r="BC1387">
            <v>86.75</v>
          </cell>
          <cell r="BD1387">
            <v>84.5</v>
          </cell>
          <cell r="BE1387">
            <v>88</v>
          </cell>
          <cell r="BF1387">
            <v>82</v>
          </cell>
          <cell r="BG1387" t="str">
            <v/>
          </cell>
          <cell r="BH1387">
            <v>0</v>
          </cell>
          <cell r="BI1387">
            <v>84.33</v>
          </cell>
          <cell r="BJ1387">
            <v>80</v>
          </cell>
          <cell r="BK1387">
            <v>77.75</v>
          </cell>
          <cell r="BL1387">
            <v>78</v>
          </cell>
          <cell r="BM1387" t="str">
            <v/>
          </cell>
          <cell r="BN1387">
            <v>0</v>
          </cell>
          <cell r="BO1387">
            <v>81.13</v>
          </cell>
          <cell r="BP1387">
            <v>78.25</v>
          </cell>
          <cell r="BQ1387">
            <v>77.75</v>
          </cell>
          <cell r="BR1387">
            <v>85</v>
          </cell>
          <cell r="BS1387" t="str">
            <v/>
          </cell>
          <cell r="BT1387">
            <v>0</v>
          </cell>
          <cell r="BU1387">
            <v>86.5</v>
          </cell>
          <cell r="BV1387">
            <v>84.25</v>
          </cell>
          <cell r="BW1387">
            <v>88.5</v>
          </cell>
          <cell r="BX1387">
            <v>88</v>
          </cell>
          <cell r="BY1387" t="str">
            <v/>
          </cell>
          <cell r="BZ1387">
            <v>0</v>
          </cell>
          <cell r="CA1387">
            <v>86.78</v>
          </cell>
          <cell r="CB1387">
            <v>81.75</v>
          </cell>
          <cell r="CC1387">
            <v>81</v>
          </cell>
          <cell r="CD1387">
            <v>82</v>
          </cell>
          <cell r="CE1387" t="str">
            <v/>
          </cell>
          <cell r="CF1387">
            <v>0</v>
          </cell>
          <cell r="CG1387">
            <v>86.25</v>
          </cell>
          <cell r="CH1387">
            <v>76.25</v>
          </cell>
          <cell r="CI1387">
            <v>78</v>
          </cell>
          <cell r="CJ1387">
            <v>82</v>
          </cell>
          <cell r="CK1387" t="str">
            <v/>
          </cell>
          <cell r="CL1387">
            <v>0</v>
          </cell>
          <cell r="CM1387">
            <v>76.17</v>
          </cell>
          <cell r="CN1387">
            <v>83.5</v>
          </cell>
          <cell r="CO1387">
            <v>80</v>
          </cell>
          <cell r="CP1387">
            <v>78</v>
          </cell>
          <cell r="CQ1387" t="str">
            <v/>
          </cell>
          <cell r="CR1387">
            <v>0</v>
          </cell>
          <cell r="CS1387">
            <v>82.08</v>
          </cell>
          <cell r="CT1387">
            <v>89.75</v>
          </cell>
          <cell r="CU1387">
            <v>86.5</v>
          </cell>
          <cell r="CV1387">
            <v>83</v>
          </cell>
          <cell r="CW1387" t="str">
            <v/>
          </cell>
          <cell r="CX1387">
            <v>0</v>
          </cell>
          <cell r="CY1387">
            <v>82.44</v>
          </cell>
          <cell r="CZ1387">
            <v>83.75</v>
          </cell>
          <cell r="DA1387">
            <v>76.75</v>
          </cell>
          <cell r="DB1387">
            <v>83</v>
          </cell>
          <cell r="DC1387" t="str">
            <v/>
          </cell>
          <cell r="DD1387">
            <v>0</v>
          </cell>
          <cell r="DE1387">
            <v>91</v>
          </cell>
          <cell r="DF1387">
            <v>81</v>
          </cell>
          <cell r="DG1387">
            <v>81.75</v>
          </cell>
          <cell r="DH1387">
            <v>88</v>
          </cell>
          <cell r="DI1387" t="str">
            <v/>
          </cell>
          <cell r="DJ1387">
            <v>0</v>
          </cell>
          <cell r="DK1387">
            <v>0</v>
          </cell>
          <cell r="DL1387">
            <v>0</v>
          </cell>
          <cell r="DM1387">
            <v>0</v>
          </cell>
          <cell r="DN1387">
            <v>85</v>
          </cell>
          <cell r="DO1387" t="str">
            <v/>
          </cell>
          <cell r="DP1387">
            <v>0</v>
          </cell>
          <cell r="DQ1387">
            <v>89</v>
          </cell>
          <cell r="DR1387">
            <v>85.5</v>
          </cell>
          <cell r="DS1387">
            <v>91.5</v>
          </cell>
          <cell r="DT1387">
            <v>82</v>
          </cell>
          <cell r="DU1387" t="str">
            <v/>
          </cell>
          <cell r="DV1387">
            <v>0</v>
          </cell>
          <cell r="DW1387">
            <v>91</v>
          </cell>
          <cell r="DX1387">
            <v>86.75</v>
          </cell>
          <cell r="DY1387">
            <v>79.75</v>
          </cell>
          <cell r="DZ1387">
            <v>85</v>
          </cell>
          <cell r="EA1387" t="str">
            <v/>
          </cell>
          <cell r="EB1387">
            <v>0</v>
          </cell>
          <cell r="EC1387">
            <v>79.78</v>
          </cell>
          <cell r="ED1387">
            <v>78.25</v>
          </cell>
          <cell r="EE1387">
            <v>84.25</v>
          </cell>
          <cell r="EF1387">
            <v>77</v>
          </cell>
          <cell r="EG1387" t="str">
            <v/>
          </cell>
          <cell r="EH1387">
            <v>0</v>
          </cell>
          <cell r="EI1387">
            <v>78.5</v>
          </cell>
          <cell r="EJ1387">
            <v>74.75</v>
          </cell>
          <cell r="EK1387">
            <v>74.5</v>
          </cell>
          <cell r="EL1387">
            <v>76</v>
          </cell>
          <cell r="EM1387" t="str">
            <v/>
          </cell>
          <cell r="EN1387">
            <v>0</v>
          </cell>
          <cell r="EO1387">
            <v>78.5</v>
          </cell>
          <cell r="EP1387">
            <v>74.75</v>
          </cell>
          <cell r="EQ1387">
            <v>74.5</v>
          </cell>
          <cell r="ER1387">
            <v>76</v>
          </cell>
          <cell r="ES1387" t="str">
            <v/>
          </cell>
          <cell r="ET1387">
            <v>0</v>
          </cell>
          <cell r="EU1387">
            <v>78.5</v>
          </cell>
          <cell r="EV1387">
            <v>74.75</v>
          </cell>
          <cell r="EW1387">
            <v>74.5</v>
          </cell>
          <cell r="EX1387">
            <v>76</v>
          </cell>
          <cell r="EY1387" t="str">
            <v/>
          </cell>
          <cell r="EZ1387">
            <v>0</v>
          </cell>
          <cell r="FA1387">
            <v>79.33</v>
          </cell>
          <cell r="FB1387">
            <v>71.25</v>
          </cell>
          <cell r="FC1387">
            <v>79</v>
          </cell>
          <cell r="FD1387">
            <v>72</v>
          </cell>
          <cell r="FE1387" t="str">
            <v/>
          </cell>
          <cell r="FF1387">
            <v>0</v>
          </cell>
          <cell r="FG1387">
            <v>79.33</v>
          </cell>
          <cell r="FH1387">
            <v>71.25</v>
          </cell>
          <cell r="FI1387">
            <v>79</v>
          </cell>
          <cell r="FJ1387">
            <v>72</v>
          </cell>
          <cell r="FK1387" t="str">
            <v/>
          </cell>
          <cell r="FL1387">
            <v>0</v>
          </cell>
          <cell r="FM1387">
            <v>79.33</v>
          </cell>
          <cell r="FN1387">
            <v>71.25</v>
          </cell>
          <cell r="FO1387">
            <v>79</v>
          </cell>
          <cell r="FP1387">
            <v>72</v>
          </cell>
          <cell r="FQ1387" t="str">
            <v/>
          </cell>
          <cell r="FR1387">
            <v>0</v>
          </cell>
          <cell r="FS1387">
            <v>79.33</v>
          </cell>
          <cell r="FT1387">
            <v>71.25</v>
          </cell>
          <cell r="FU1387">
            <v>79</v>
          </cell>
          <cell r="FV1387">
            <v>72</v>
          </cell>
          <cell r="FW1387" t="str">
            <v/>
          </cell>
          <cell r="FX1387">
            <v>0</v>
          </cell>
          <cell r="FY1387">
            <v>79.33</v>
          </cell>
          <cell r="FZ1387">
            <v>71.25</v>
          </cell>
          <cell r="GA1387">
            <v>79</v>
          </cell>
          <cell r="GB1387">
            <v>72</v>
          </cell>
          <cell r="GC1387" t="str">
            <v/>
          </cell>
          <cell r="GD1387">
            <v>0</v>
          </cell>
          <cell r="GE1387">
            <v>79.33</v>
          </cell>
          <cell r="GF1387">
            <v>71.25</v>
          </cell>
          <cell r="GG1387">
            <v>79</v>
          </cell>
          <cell r="GH1387">
            <v>72</v>
          </cell>
          <cell r="GI1387" t="str">
            <v/>
          </cell>
          <cell r="GJ1387">
            <v>0</v>
          </cell>
          <cell r="GK1387">
            <v>79.33</v>
          </cell>
          <cell r="GL1387">
            <v>71.25</v>
          </cell>
          <cell r="GM1387">
            <v>79</v>
          </cell>
          <cell r="GN1387">
            <v>72</v>
          </cell>
          <cell r="GO1387" t="str">
            <v/>
          </cell>
          <cell r="GP1387">
            <v>0</v>
          </cell>
          <cell r="GQ1387">
            <v>79.33</v>
          </cell>
          <cell r="GR1387">
            <v>71.25</v>
          </cell>
          <cell r="GS1387">
            <v>79</v>
          </cell>
          <cell r="GT1387">
            <v>72</v>
          </cell>
          <cell r="GU1387" t="str">
            <v/>
          </cell>
          <cell r="GV1387">
            <v>0</v>
          </cell>
          <cell r="GW1387">
            <v>81.92</v>
          </cell>
          <cell r="GX1387">
            <v>78.75</v>
          </cell>
          <cell r="GY1387">
            <v>70</v>
          </cell>
          <cell r="GZ1387">
            <v>78</v>
          </cell>
          <cell r="HA1387" t="str">
            <v>EKO-L</v>
          </cell>
          <cell r="HB1387">
            <v>0</v>
          </cell>
          <cell r="HC1387">
            <v>83.83</v>
          </cell>
          <cell r="HD1387">
            <v>75.75</v>
          </cell>
          <cell r="HE1387">
            <v>77.5</v>
          </cell>
          <cell r="HF1387">
            <v>79</v>
          </cell>
          <cell r="HH1387">
            <v>0</v>
          </cell>
          <cell r="HM1387" t="str">
            <v/>
          </cell>
          <cell r="HN1387" t="str">
            <v/>
          </cell>
          <cell r="HS1387">
            <v>0</v>
          </cell>
          <cell r="HT1387" t="str">
            <v>PKN</v>
          </cell>
          <cell r="HU1387">
            <v>0</v>
          </cell>
          <cell r="HV1387" t="str">
            <v>IND</v>
          </cell>
          <cell r="HW1387">
            <v>0</v>
          </cell>
          <cell r="HX1387" t="str">
            <v>MAT-W</v>
          </cell>
          <cell r="HY1387">
            <v>0</v>
          </cell>
          <cell r="HZ1387" t="str">
            <v>SEJ-W</v>
          </cell>
          <cell r="IA1387">
            <v>0</v>
          </cell>
          <cell r="IB1387" t="str">
            <v>IGR-W</v>
          </cell>
          <cell r="IC1387">
            <v>0</v>
          </cell>
          <cell r="ID1387" t="str">
            <v>SBO</v>
          </cell>
          <cell r="IE1387">
            <v>0</v>
          </cell>
          <cell r="IF1387" t="str">
            <v>PJO</v>
          </cell>
          <cell r="IG1387">
            <v>0</v>
          </cell>
          <cell r="IH1387" t="str">
            <v>PRA</v>
          </cell>
          <cell r="II1387">
            <v>0</v>
          </cell>
          <cell r="IJ1387" t="str">
            <v>JAW</v>
          </cell>
          <cell r="IK1387">
            <v>0</v>
          </cell>
          <cell r="IL1387" t="str">
            <v>ARB</v>
          </cell>
          <cell r="IM1387">
            <v>0</v>
          </cell>
          <cell r="IN1387" t="str">
            <v>PKM</v>
          </cell>
          <cell r="IO1387">
            <v>0</v>
          </cell>
          <cell r="IP1387" t="str">
            <v>MAT-P</v>
          </cell>
          <cell r="IQ1387">
            <v>0</v>
          </cell>
          <cell r="IR1387" t="str">
            <v>BIO-P</v>
          </cell>
          <cell r="IS1387">
            <v>0</v>
          </cell>
          <cell r="IT1387" t="str">
            <v>FIS-P</v>
          </cell>
          <cell r="IU1387">
            <v>0</v>
          </cell>
          <cell r="IV1387" t="str">
            <v>KIM-P</v>
          </cell>
          <cell r="IW1387">
            <v>0</v>
          </cell>
          <cell r="IX1387" t="str">
            <v>EKO-L</v>
          </cell>
          <cell r="IY1387">
            <v>0</v>
          </cell>
          <cell r="JA1387">
            <v>0</v>
          </cell>
        </row>
        <row r="1388">
          <cell r="AB1388" t="str">
            <v/>
          </cell>
          <cell r="AC1388">
            <v>25</v>
          </cell>
          <cell r="AI1388" t="str">
            <v/>
          </cell>
          <cell r="AJ1388">
            <v>0</v>
          </cell>
          <cell r="AK1388">
            <v>83.25</v>
          </cell>
          <cell r="AL1388">
            <v>84.5</v>
          </cell>
          <cell r="AM1388">
            <v>88</v>
          </cell>
          <cell r="AN1388">
            <v>80</v>
          </cell>
          <cell r="AO1388" t="str">
            <v/>
          </cell>
          <cell r="AP1388">
            <v>0</v>
          </cell>
          <cell r="AQ1388">
            <v>85</v>
          </cell>
          <cell r="AR1388">
            <v>0</v>
          </cell>
          <cell r="AS1388">
            <v>78.5</v>
          </cell>
          <cell r="AT1388">
            <v>81</v>
          </cell>
          <cell r="AU1388" t="str">
            <v/>
          </cell>
          <cell r="AV1388">
            <v>0</v>
          </cell>
          <cell r="AW1388">
            <v>81.83</v>
          </cell>
          <cell r="AX1388">
            <v>84</v>
          </cell>
          <cell r="AY1388">
            <v>88</v>
          </cell>
          <cell r="AZ1388">
            <v>80</v>
          </cell>
          <cell r="BA1388" t="str">
            <v/>
          </cell>
          <cell r="BB1388">
            <v>0</v>
          </cell>
          <cell r="BC1388">
            <v>86.75</v>
          </cell>
          <cell r="BD1388">
            <v>84.5</v>
          </cell>
          <cell r="BE1388">
            <v>88</v>
          </cell>
          <cell r="BF1388">
            <v>82</v>
          </cell>
          <cell r="BG1388" t="str">
            <v/>
          </cell>
          <cell r="BH1388">
            <v>0</v>
          </cell>
          <cell r="BI1388">
            <v>84.33</v>
          </cell>
          <cell r="BJ1388">
            <v>80</v>
          </cell>
          <cell r="BK1388">
            <v>77.75</v>
          </cell>
          <cell r="BL1388">
            <v>78</v>
          </cell>
          <cell r="BM1388" t="str">
            <v/>
          </cell>
          <cell r="BN1388">
            <v>0</v>
          </cell>
          <cell r="BO1388">
            <v>81.13</v>
          </cell>
          <cell r="BP1388">
            <v>78.25</v>
          </cell>
          <cell r="BQ1388">
            <v>77.75</v>
          </cell>
          <cell r="BR1388">
            <v>85</v>
          </cell>
          <cell r="BS1388" t="str">
            <v/>
          </cell>
          <cell r="BT1388">
            <v>0</v>
          </cell>
          <cell r="BU1388">
            <v>86.5</v>
          </cell>
          <cell r="BV1388">
            <v>84.25</v>
          </cell>
          <cell r="BW1388">
            <v>88.5</v>
          </cell>
          <cell r="BX1388">
            <v>88</v>
          </cell>
          <cell r="BY1388" t="str">
            <v/>
          </cell>
          <cell r="BZ1388">
            <v>0</v>
          </cell>
          <cell r="CA1388">
            <v>86.78</v>
          </cell>
          <cell r="CB1388">
            <v>81.75</v>
          </cell>
          <cell r="CC1388">
            <v>81</v>
          </cell>
          <cell r="CD1388">
            <v>82</v>
          </cell>
          <cell r="CE1388" t="str">
            <v/>
          </cell>
          <cell r="CF1388">
            <v>0</v>
          </cell>
          <cell r="CG1388">
            <v>86.25</v>
          </cell>
          <cell r="CH1388">
            <v>76.25</v>
          </cell>
          <cell r="CI1388">
            <v>78</v>
          </cell>
          <cell r="CJ1388">
            <v>82</v>
          </cell>
          <cell r="CK1388" t="str">
            <v/>
          </cell>
          <cell r="CL1388">
            <v>0</v>
          </cell>
          <cell r="CM1388">
            <v>76.17</v>
          </cell>
          <cell r="CN1388">
            <v>83.5</v>
          </cell>
          <cell r="CO1388">
            <v>80</v>
          </cell>
          <cell r="CP1388">
            <v>78</v>
          </cell>
          <cell r="CQ1388" t="str">
            <v/>
          </cell>
          <cell r="CR1388">
            <v>0</v>
          </cell>
          <cell r="CS1388">
            <v>82.08</v>
          </cell>
          <cell r="CT1388">
            <v>89.75</v>
          </cell>
          <cell r="CU1388">
            <v>86.5</v>
          </cell>
          <cell r="CV1388">
            <v>83</v>
          </cell>
          <cell r="CW1388" t="str">
            <v/>
          </cell>
          <cell r="CX1388">
            <v>0</v>
          </cell>
          <cell r="CY1388">
            <v>82.44</v>
          </cell>
          <cell r="CZ1388">
            <v>83.75</v>
          </cell>
          <cell r="DA1388">
            <v>76.75</v>
          </cell>
          <cell r="DB1388">
            <v>83</v>
          </cell>
          <cell r="DC1388" t="str">
            <v/>
          </cell>
          <cell r="DD1388">
            <v>0</v>
          </cell>
          <cell r="DE1388">
            <v>91</v>
          </cell>
          <cell r="DF1388">
            <v>81</v>
          </cell>
          <cell r="DG1388">
            <v>81.75</v>
          </cell>
          <cell r="DH1388">
            <v>88</v>
          </cell>
          <cell r="DI1388" t="str">
            <v/>
          </cell>
          <cell r="DJ1388">
            <v>0</v>
          </cell>
          <cell r="DK1388">
            <v>0</v>
          </cell>
          <cell r="DL1388">
            <v>0</v>
          </cell>
          <cell r="DM1388">
            <v>0</v>
          </cell>
          <cell r="DN1388">
            <v>85</v>
          </cell>
          <cell r="DO1388" t="str">
            <v/>
          </cell>
          <cell r="DP1388">
            <v>0</v>
          </cell>
          <cell r="DQ1388">
            <v>89</v>
          </cell>
          <cell r="DR1388">
            <v>85.5</v>
          </cell>
          <cell r="DS1388">
            <v>91.5</v>
          </cell>
          <cell r="DT1388">
            <v>82</v>
          </cell>
          <cell r="DU1388" t="str">
            <v/>
          </cell>
          <cell r="DV1388">
            <v>0</v>
          </cell>
          <cell r="DW1388">
            <v>91</v>
          </cell>
          <cell r="DX1388">
            <v>86.75</v>
          </cell>
          <cell r="DY1388">
            <v>79.75</v>
          </cell>
          <cell r="DZ1388">
            <v>85</v>
          </cell>
          <cell r="EA1388" t="str">
            <v/>
          </cell>
          <cell r="EB1388">
            <v>0</v>
          </cell>
          <cell r="EC1388">
            <v>79.78</v>
          </cell>
          <cell r="ED1388">
            <v>78.25</v>
          </cell>
          <cell r="EE1388">
            <v>84.25</v>
          </cell>
          <cell r="EF1388">
            <v>77</v>
          </cell>
          <cell r="EG1388" t="str">
            <v/>
          </cell>
          <cell r="EH1388">
            <v>0</v>
          </cell>
          <cell r="EI1388">
            <v>78.5</v>
          </cell>
          <cell r="EJ1388">
            <v>74.75</v>
          </cell>
          <cell r="EK1388">
            <v>74.5</v>
          </cell>
          <cell r="EL1388">
            <v>76</v>
          </cell>
          <cell r="EM1388" t="str">
            <v/>
          </cell>
          <cell r="EN1388">
            <v>0</v>
          </cell>
          <cell r="EO1388">
            <v>78.5</v>
          </cell>
          <cell r="EP1388">
            <v>74.75</v>
          </cell>
          <cell r="EQ1388">
            <v>74.5</v>
          </cell>
          <cell r="ER1388">
            <v>76</v>
          </cell>
          <cell r="ES1388" t="str">
            <v/>
          </cell>
          <cell r="ET1388">
            <v>0</v>
          </cell>
          <cell r="EU1388">
            <v>78.5</v>
          </cell>
          <cell r="EV1388">
            <v>74.75</v>
          </cell>
          <cell r="EW1388">
            <v>74.5</v>
          </cell>
          <cell r="EX1388">
            <v>76</v>
          </cell>
          <cell r="EY1388" t="str">
            <v/>
          </cell>
          <cell r="EZ1388">
            <v>0</v>
          </cell>
          <cell r="FA1388">
            <v>79.33</v>
          </cell>
          <cell r="FB1388">
            <v>71.25</v>
          </cell>
          <cell r="FC1388">
            <v>79</v>
          </cell>
          <cell r="FD1388">
            <v>72</v>
          </cell>
          <cell r="FE1388" t="str">
            <v/>
          </cell>
          <cell r="FF1388">
            <v>0</v>
          </cell>
          <cell r="FG1388">
            <v>79.33</v>
          </cell>
          <cell r="FH1388">
            <v>71.25</v>
          </cell>
          <cell r="FI1388">
            <v>79</v>
          </cell>
          <cell r="FJ1388">
            <v>72</v>
          </cell>
          <cell r="FK1388" t="str">
            <v/>
          </cell>
          <cell r="FL1388">
            <v>0</v>
          </cell>
          <cell r="FM1388">
            <v>79.33</v>
          </cell>
          <cell r="FN1388">
            <v>71.25</v>
          </cell>
          <cell r="FO1388">
            <v>79</v>
          </cell>
          <cell r="FP1388">
            <v>72</v>
          </cell>
          <cell r="FQ1388" t="str">
            <v/>
          </cell>
          <cell r="FR1388">
            <v>0</v>
          </cell>
          <cell r="FS1388">
            <v>79.33</v>
          </cell>
          <cell r="FT1388">
            <v>71.25</v>
          </cell>
          <cell r="FU1388">
            <v>79</v>
          </cell>
          <cell r="FV1388">
            <v>72</v>
          </cell>
          <cell r="FW1388" t="str">
            <v/>
          </cell>
          <cell r="FX1388">
            <v>0</v>
          </cell>
          <cell r="FY1388">
            <v>79.33</v>
          </cell>
          <cell r="FZ1388">
            <v>71.25</v>
          </cell>
          <cell r="GA1388">
            <v>79</v>
          </cell>
          <cell r="GB1388">
            <v>72</v>
          </cell>
          <cell r="GC1388" t="str">
            <v/>
          </cell>
          <cell r="GD1388">
            <v>0</v>
          </cell>
          <cell r="GE1388">
            <v>79.33</v>
          </cell>
          <cell r="GF1388">
            <v>71.25</v>
          </cell>
          <cell r="GG1388">
            <v>79</v>
          </cell>
          <cell r="GH1388">
            <v>72</v>
          </cell>
          <cell r="GI1388" t="str">
            <v/>
          </cell>
          <cell r="GJ1388">
            <v>0</v>
          </cell>
          <cell r="GK1388">
            <v>79.33</v>
          </cell>
          <cell r="GL1388">
            <v>71.25</v>
          </cell>
          <cell r="GM1388">
            <v>79</v>
          </cell>
          <cell r="GN1388">
            <v>72</v>
          </cell>
          <cell r="GO1388" t="str">
            <v/>
          </cell>
          <cell r="GP1388">
            <v>0</v>
          </cell>
          <cell r="GQ1388">
            <v>79.33</v>
          </cell>
          <cell r="GR1388">
            <v>71.25</v>
          </cell>
          <cell r="GS1388">
            <v>79</v>
          </cell>
          <cell r="GT1388">
            <v>72</v>
          </cell>
          <cell r="GU1388" t="str">
            <v/>
          </cell>
          <cell r="GV1388">
            <v>0</v>
          </cell>
          <cell r="GW1388">
            <v>81.92</v>
          </cell>
          <cell r="GX1388">
            <v>78.75</v>
          </cell>
          <cell r="GY1388">
            <v>70</v>
          </cell>
          <cell r="GZ1388">
            <v>78</v>
          </cell>
          <cell r="HA1388" t="str">
            <v>EKO-L</v>
          </cell>
          <cell r="HB1388">
            <v>0</v>
          </cell>
          <cell r="HC1388">
            <v>83.83</v>
          </cell>
          <cell r="HD1388">
            <v>75.75</v>
          </cell>
          <cell r="HE1388">
            <v>77.5</v>
          </cell>
          <cell r="HF1388">
            <v>79</v>
          </cell>
          <cell r="HH1388">
            <v>0</v>
          </cell>
          <cell r="HM1388" t="str">
            <v/>
          </cell>
          <cell r="HN1388" t="str">
            <v/>
          </cell>
          <cell r="HS1388">
            <v>0</v>
          </cell>
          <cell r="HT1388" t="str">
            <v>PKN</v>
          </cell>
          <cell r="HU1388">
            <v>0</v>
          </cell>
          <cell r="HV1388" t="str">
            <v>IND</v>
          </cell>
          <cell r="HW1388">
            <v>0</v>
          </cell>
          <cell r="HX1388" t="str">
            <v>MAT-W</v>
          </cell>
          <cell r="HY1388">
            <v>0</v>
          </cell>
          <cell r="HZ1388" t="str">
            <v>SEJ-W</v>
          </cell>
          <cell r="IA1388">
            <v>0</v>
          </cell>
          <cell r="IB1388" t="str">
            <v>IGR-W</v>
          </cell>
          <cell r="IC1388">
            <v>0</v>
          </cell>
          <cell r="ID1388" t="str">
            <v>SBO</v>
          </cell>
          <cell r="IE1388">
            <v>0</v>
          </cell>
          <cell r="IF1388" t="str">
            <v>PJO</v>
          </cell>
          <cell r="IG1388">
            <v>0</v>
          </cell>
          <cell r="IH1388" t="str">
            <v>PRA</v>
          </cell>
          <cell r="II1388">
            <v>0</v>
          </cell>
          <cell r="IJ1388" t="str">
            <v>JAW</v>
          </cell>
          <cell r="IK1388">
            <v>0</v>
          </cell>
          <cell r="IL1388" t="str">
            <v>ARB</v>
          </cell>
          <cell r="IM1388">
            <v>0</v>
          </cell>
          <cell r="IN1388" t="str">
            <v>PKM</v>
          </cell>
          <cell r="IO1388">
            <v>0</v>
          </cell>
          <cell r="IP1388" t="str">
            <v>MAT-P</v>
          </cell>
          <cell r="IQ1388">
            <v>0</v>
          </cell>
          <cell r="IR1388" t="str">
            <v>BIO-P</v>
          </cell>
          <cell r="IS1388">
            <v>0</v>
          </cell>
          <cell r="IT1388" t="str">
            <v>FIS-P</v>
          </cell>
          <cell r="IU1388">
            <v>0</v>
          </cell>
          <cell r="IV1388" t="str">
            <v>KIM-P</v>
          </cell>
          <cell r="IW1388">
            <v>0</v>
          </cell>
          <cell r="IX1388" t="str">
            <v>EKO-L</v>
          </cell>
          <cell r="IY1388">
            <v>0</v>
          </cell>
          <cell r="JA1388">
            <v>0</v>
          </cell>
        </row>
        <row r="1389">
          <cell r="AB1389" t="str">
            <v/>
          </cell>
          <cell r="AC1389">
            <v>26</v>
          </cell>
          <cell r="AI1389" t="str">
            <v/>
          </cell>
          <cell r="AJ1389">
            <v>0</v>
          </cell>
          <cell r="AK1389">
            <v>83.25</v>
          </cell>
          <cell r="AL1389">
            <v>84.5</v>
          </cell>
          <cell r="AM1389">
            <v>88</v>
          </cell>
          <cell r="AN1389">
            <v>80</v>
          </cell>
          <cell r="AO1389" t="str">
            <v/>
          </cell>
          <cell r="AP1389">
            <v>0</v>
          </cell>
          <cell r="AQ1389">
            <v>85</v>
          </cell>
          <cell r="AR1389">
            <v>0</v>
          </cell>
          <cell r="AS1389">
            <v>78.5</v>
          </cell>
          <cell r="AT1389">
            <v>81</v>
          </cell>
          <cell r="AU1389" t="str">
            <v/>
          </cell>
          <cell r="AV1389">
            <v>0</v>
          </cell>
          <cell r="AW1389">
            <v>81.83</v>
          </cell>
          <cell r="AX1389">
            <v>84</v>
          </cell>
          <cell r="AY1389">
            <v>88</v>
          </cell>
          <cell r="AZ1389">
            <v>80</v>
          </cell>
          <cell r="BA1389" t="str">
            <v/>
          </cell>
          <cell r="BB1389">
            <v>0</v>
          </cell>
          <cell r="BC1389">
            <v>86.75</v>
          </cell>
          <cell r="BD1389">
            <v>84.5</v>
          </cell>
          <cell r="BE1389">
            <v>88</v>
          </cell>
          <cell r="BF1389">
            <v>82</v>
          </cell>
          <cell r="BG1389" t="str">
            <v/>
          </cell>
          <cell r="BH1389">
            <v>0</v>
          </cell>
          <cell r="BI1389">
            <v>84.33</v>
          </cell>
          <cell r="BJ1389">
            <v>80</v>
          </cell>
          <cell r="BK1389">
            <v>77.75</v>
          </cell>
          <cell r="BL1389">
            <v>78</v>
          </cell>
          <cell r="BM1389" t="str">
            <v/>
          </cell>
          <cell r="BN1389">
            <v>0</v>
          </cell>
          <cell r="BO1389">
            <v>81.13</v>
          </cell>
          <cell r="BP1389">
            <v>78.25</v>
          </cell>
          <cell r="BQ1389">
            <v>77.75</v>
          </cell>
          <cell r="BR1389">
            <v>85</v>
          </cell>
          <cell r="BS1389" t="str">
            <v/>
          </cell>
          <cell r="BT1389">
            <v>0</v>
          </cell>
          <cell r="BU1389">
            <v>86.5</v>
          </cell>
          <cell r="BV1389">
            <v>84.25</v>
          </cell>
          <cell r="BW1389">
            <v>88.5</v>
          </cell>
          <cell r="BX1389">
            <v>88</v>
          </cell>
          <cell r="BY1389" t="str">
            <v/>
          </cell>
          <cell r="BZ1389">
            <v>0</v>
          </cell>
          <cell r="CA1389">
            <v>86.78</v>
          </cell>
          <cell r="CB1389">
            <v>81.75</v>
          </cell>
          <cell r="CC1389">
            <v>81</v>
          </cell>
          <cell r="CD1389">
            <v>82</v>
          </cell>
          <cell r="CE1389" t="str">
            <v/>
          </cell>
          <cell r="CF1389">
            <v>0</v>
          </cell>
          <cell r="CG1389">
            <v>86.25</v>
          </cell>
          <cell r="CH1389">
            <v>76.25</v>
          </cell>
          <cell r="CI1389">
            <v>78</v>
          </cell>
          <cell r="CJ1389">
            <v>82</v>
          </cell>
          <cell r="CK1389" t="str">
            <v/>
          </cell>
          <cell r="CL1389">
            <v>0</v>
          </cell>
          <cell r="CM1389">
            <v>76.17</v>
          </cell>
          <cell r="CN1389">
            <v>83.5</v>
          </cell>
          <cell r="CO1389">
            <v>80</v>
          </cell>
          <cell r="CP1389">
            <v>78</v>
          </cell>
          <cell r="CQ1389" t="str">
            <v/>
          </cell>
          <cell r="CR1389">
            <v>0</v>
          </cell>
          <cell r="CS1389">
            <v>82.08</v>
          </cell>
          <cell r="CT1389">
            <v>89.75</v>
          </cell>
          <cell r="CU1389">
            <v>86.5</v>
          </cell>
          <cell r="CV1389">
            <v>83</v>
          </cell>
          <cell r="CW1389" t="str">
            <v/>
          </cell>
          <cell r="CX1389">
            <v>0</v>
          </cell>
          <cell r="CY1389">
            <v>82.44</v>
          </cell>
          <cell r="CZ1389">
            <v>83.75</v>
          </cell>
          <cell r="DA1389">
            <v>76.75</v>
          </cell>
          <cell r="DB1389">
            <v>83</v>
          </cell>
          <cell r="DC1389" t="str">
            <v/>
          </cell>
          <cell r="DD1389">
            <v>0</v>
          </cell>
          <cell r="DE1389">
            <v>91</v>
          </cell>
          <cell r="DF1389">
            <v>81</v>
          </cell>
          <cell r="DG1389">
            <v>81.75</v>
          </cell>
          <cell r="DH1389">
            <v>88</v>
          </cell>
          <cell r="DI1389" t="str">
            <v/>
          </cell>
          <cell r="DJ1389">
            <v>0</v>
          </cell>
          <cell r="DK1389">
            <v>0</v>
          </cell>
          <cell r="DL1389">
            <v>0</v>
          </cell>
          <cell r="DM1389">
            <v>0</v>
          </cell>
          <cell r="DN1389">
            <v>85</v>
          </cell>
          <cell r="DO1389" t="str">
            <v/>
          </cell>
          <cell r="DP1389">
            <v>0</v>
          </cell>
          <cell r="DQ1389">
            <v>89</v>
          </cell>
          <cell r="DR1389">
            <v>85.5</v>
          </cell>
          <cell r="DS1389">
            <v>91.5</v>
          </cell>
          <cell r="DT1389">
            <v>82</v>
          </cell>
          <cell r="DU1389" t="str">
            <v/>
          </cell>
          <cell r="DV1389">
            <v>0</v>
          </cell>
          <cell r="DW1389">
            <v>91</v>
          </cell>
          <cell r="DX1389">
            <v>86.75</v>
          </cell>
          <cell r="DY1389">
            <v>79.75</v>
          </cell>
          <cell r="DZ1389">
            <v>85</v>
          </cell>
          <cell r="EA1389" t="str">
            <v/>
          </cell>
          <cell r="EB1389">
            <v>0</v>
          </cell>
          <cell r="EC1389">
            <v>79.78</v>
          </cell>
          <cell r="ED1389">
            <v>78.25</v>
          </cell>
          <cell r="EE1389">
            <v>84.25</v>
          </cell>
          <cell r="EF1389">
            <v>77</v>
          </cell>
          <cell r="EG1389" t="str">
            <v/>
          </cell>
          <cell r="EH1389">
            <v>0</v>
          </cell>
          <cell r="EI1389">
            <v>78.5</v>
          </cell>
          <cell r="EJ1389">
            <v>74.75</v>
          </cell>
          <cell r="EK1389">
            <v>74.5</v>
          </cell>
          <cell r="EL1389">
            <v>76</v>
          </cell>
          <cell r="EM1389" t="str">
            <v/>
          </cell>
          <cell r="EN1389">
            <v>0</v>
          </cell>
          <cell r="EO1389">
            <v>78.5</v>
          </cell>
          <cell r="EP1389">
            <v>74.75</v>
          </cell>
          <cell r="EQ1389">
            <v>74.5</v>
          </cell>
          <cell r="ER1389">
            <v>76</v>
          </cell>
          <cell r="ES1389" t="str">
            <v/>
          </cell>
          <cell r="ET1389">
            <v>0</v>
          </cell>
          <cell r="EU1389">
            <v>78.5</v>
          </cell>
          <cell r="EV1389">
            <v>74.75</v>
          </cell>
          <cell r="EW1389">
            <v>74.5</v>
          </cell>
          <cell r="EX1389">
            <v>76</v>
          </cell>
          <cell r="EY1389" t="str">
            <v/>
          </cell>
          <cell r="EZ1389">
            <v>0</v>
          </cell>
          <cell r="FA1389">
            <v>79.33</v>
          </cell>
          <cell r="FB1389">
            <v>71.25</v>
          </cell>
          <cell r="FC1389">
            <v>79</v>
          </cell>
          <cell r="FD1389">
            <v>72</v>
          </cell>
          <cell r="FE1389" t="str">
            <v/>
          </cell>
          <cell r="FF1389">
            <v>0</v>
          </cell>
          <cell r="FG1389">
            <v>79.33</v>
          </cell>
          <cell r="FH1389">
            <v>71.25</v>
          </cell>
          <cell r="FI1389">
            <v>79</v>
          </cell>
          <cell r="FJ1389">
            <v>72</v>
          </cell>
          <cell r="FK1389" t="str">
            <v/>
          </cell>
          <cell r="FL1389">
            <v>0</v>
          </cell>
          <cell r="FM1389">
            <v>79.33</v>
          </cell>
          <cell r="FN1389">
            <v>71.25</v>
          </cell>
          <cell r="FO1389">
            <v>79</v>
          </cell>
          <cell r="FP1389">
            <v>72</v>
          </cell>
          <cell r="FQ1389" t="str">
            <v/>
          </cell>
          <cell r="FR1389">
            <v>0</v>
          </cell>
          <cell r="FS1389">
            <v>79.33</v>
          </cell>
          <cell r="FT1389">
            <v>71.25</v>
          </cell>
          <cell r="FU1389">
            <v>79</v>
          </cell>
          <cell r="FV1389">
            <v>72</v>
          </cell>
          <cell r="FW1389" t="str">
            <v/>
          </cell>
          <cell r="FX1389">
            <v>0</v>
          </cell>
          <cell r="FY1389">
            <v>79.33</v>
          </cell>
          <cell r="FZ1389">
            <v>71.25</v>
          </cell>
          <cell r="GA1389">
            <v>79</v>
          </cell>
          <cell r="GB1389">
            <v>72</v>
          </cell>
          <cell r="GC1389" t="str">
            <v/>
          </cell>
          <cell r="GD1389">
            <v>0</v>
          </cell>
          <cell r="GE1389">
            <v>79.33</v>
          </cell>
          <cell r="GF1389">
            <v>71.25</v>
          </cell>
          <cell r="GG1389">
            <v>79</v>
          </cell>
          <cell r="GH1389">
            <v>72</v>
          </cell>
          <cell r="GI1389" t="str">
            <v/>
          </cell>
          <cell r="GJ1389">
            <v>0</v>
          </cell>
          <cell r="GK1389">
            <v>79.33</v>
          </cell>
          <cell r="GL1389">
            <v>71.25</v>
          </cell>
          <cell r="GM1389">
            <v>79</v>
          </cell>
          <cell r="GN1389">
            <v>72</v>
          </cell>
          <cell r="GO1389" t="str">
            <v/>
          </cell>
          <cell r="GP1389">
            <v>0</v>
          </cell>
          <cell r="GQ1389">
            <v>79.33</v>
          </cell>
          <cell r="GR1389">
            <v>71.25</v>
          </cell>
          <cell r="GS1389">
            <v>79</v>
          </cell>
          <cell r="GT1389">
            <v>72</v>
          </cell>
          <cell r="GU1389" t="str">
            <v/>
          </cell>
          <cell r="GV1389">
            <v>0</v>
          </cell>
          <cell r="GW1389">
            <v>81.92</v>
          </cell>
          <cell r="GX1389">
            <v>78.75</v>
          </cell>
          <cell r="GY1389">
            <v>70</v>
          </cell>
          <cell r="GZ1389">
            <v>78</v>
          </cell>
          <cell r="HA1389" t="str">
            <v>EKO-L</v>
          </cell>
          <cell r="HB1389">
            <v>0</v>
          </cell>
          <cell r="HC1389">
            <v>83.83</v>
          </cell>
          <cell r="HD1389">
            <v>75.75</v>
          </cell>
          <cell r="HE1389">
            <v>77.5</v>
          </cell>
          <cell r="HF1389">
            <v>79</v>
          </cell>
          <cell r="HH1389">
            <v>0</v>
          </cell>
          <cell r="HM1389" t="str">
            <v/>
          </cell>
          <cell r="HN1389" t="str">
            <v/>
          </cell>
          <cell r="HS1389">
            <v>0</v>
          </cell>
          <cell r="HT1389" t="str">
            <v>PKN</v>
          </cell>
          <cell r="HU1389">
            <v>0</v>
          </cell>
          <cell r="HV1389" t="str">
            <v>IND</v>
          </cell>
          <cell r="HW1389">
            <v>0</v>
          </cell>
          <cell r="HX1389" t="str">
            <v>MAT-W</v>
          </cell>
          <cell r="HY1389">
            <v>0</v>
          </cell>
          <cell r="HZ1389" t="str">
            <v>SEJ-W</v>
          </cell>
          <cell r="IA1389">
            <v>0</v>
          </cell>
          <cell r="IB1389" t="str">
            <v>IGR-W</v>
          </cell>
          <cell r="IC1389">
            <v>0</v>
          </cell>
          <cell r="ID1389" t="str">
            <v>SBO</v>
          </cell>
          <cell r="IE1389">
            <v>0</v>
          </cell>
          <cell r="IF1389" t="str">
            <v>PJO</v>
          </cell>
          <cell r="IG1389">
            <v>0</v>
          </cell>
          <cell r="IH1389" t="str">
            <v>PRA</v>
          </cell>
          <cell r="II1389">
            <v>0</v>
          </cell>
          <cell r="IJ1389" t="str">
            <v>JAW</v>
          </cell>
          <cell r="IK1389">
            <v>0</v>
          </cell>
          <cell r="IL1389" t="str">
            <v>ARB</v>
          </cell>
          <cell r="IM1389">
            <v>0</v>
          </cell>
          <cell r="IN1389" t="str">
            <v>PKM</v>
          </cell>
          <cell r="IO1389">
            <v>0</v>
          </cell>
          <cell r="IP1389" t="str">
            <v>MAT-P</v>
          </cell>
          <cell r="IQ1389">
            <v>0</v>
          </cell>
          <cell r="IR1389" t="str">
            <v>BIO-P</v>
          </cell>
          <cell r="IS1389">
            <v>0</v>
          </cell>
          <cell r="IT1389" t="str">
            <v>FIS-P</v>
          </cell>
          <cell r="IU1389">
            <v>0</v>
          </cell>
          <cell r="IV1389" t="str">
            <v>KIM-P</v>
          </cell>
          <cell r="IW1389">
            <v>0</v>
          </cell>
          <cell r="IX1389" t="str">
            <v>EKO-L</v>
          </cell>
          <cell r="IY1389">
            <v>0</v>
          </cell>
          <cell r="JA1389">
            <v>0</v>
          </cell>
        </row>
        <row r="1390">
          <cell r="AB1390" t="str">
            <v/>
          </cell>
          <cell r="AC1390">
            <v>27</v>
          </cell>
          <cell r="AI1390" t="str">
            <v/>
          </cell>
          <cell r="AJ1390">
            <v>0</v>
          </cell>
          <cell r="AK1390">
            <v>83.25</v>
          </cell>
          <cell r="AL1390">
            <v>84.5</v>
          </cell>
          <cell r="AM1390">
            <v>88</v>
          </cell>
          <cell r="AN1390">
            <v>80</v>
          </cell>
          <cell r="AO1390" t="str">
            <v/>
          </cell>
          <cell r="AP1390">
            <v>0</v>
          </cell>
          <cell r="AQ1390">
            <v>85</v>
          </cell>
          <cell r="AR1390">
            <v>0</v>
          </cell>
          <cell r="AS1390">
            <v>78.5</v>
          </cell>
          <cell r="AT1390">
            <v>81</v>
          </cell>
          <cell r="AU1390" t="str">
            <v/>
          </cell>
          <cell r="AV1390">
            <v>0</v>
          </cell>
          <cell r="AW1390">
            <v>81.83</v>
          </cell>
          <cell r="AX1390">
            <v>84</v>
          </cell>
          <cell r="AY1390">
            <v>88</v>
          </cell>
          <cell r="AZ1390">
            <v>80</v>
          </cell>
          <cell r="BA1390" t="str">
            <v/>
          </cell>
          <cell r="BB1390">
            <v>0</v>
          </cell>
          <cell r="BC1390">
            <v>86.75</v>
          </cell>
          <cell r="BD1390">
            <v>84.5</v>
          </cell>
          <cell r="BE1390">
            <v>88</v>
          </cell>
          <cell r="BF1390">
            <v>82</v>
          </cell>
          <cell r="BG1390" t="str">
            <v/>
          </cell>
          <cell r="BH1390">
            <v>0</v>
          </cell>
          <cell r="BI1390">
            <v>84.33</v>
          </cell>
          <cell r="BJ1390">
            <v>80</v>
          </cell>
          <cell r="BK1390">
            <v>77.75</v>
          </cell>
          <cell r="BL1390">
            <v>78</v>
          </cell>
          <cell r="BM1390" t="str">
            <v/>
          </cell>
          <cell r="BN1390">
            <v>0</v>
          </cell>
          <cell r="BO1390">
            <v>81.13</v>
          </cell>
          <cell r="BP1390">
            <v>78.25</v>
          </cell>
          <cell r="BQ1390">
            <v>77.75</v>
          </cell>
          <cell r="BR1390">
            <v>85</v>
          </cell>
          <cell r="BS1390" t="str">
            <v/>
          </cell>
          <cell r="BT1390">
            <v>0</v>
          </cell>
          <cell r="BU1390">
            <v>86.5</v>
          </cell>
          <cell r="BV1390">
            <v>84.25</v>
          </cell>
          <cell r="BW1390">
            <v>88.5</v>
          </cell>
          <cell r="BX1390">
            <v>88</v>
          </cell>
          <cell r="BY1390" t="str">
            <v/>
          </cell>
          <cell r="BZ1390">
            <v>0</v>
          </cell>
          <cell r="CA1390">
            <v>86.78</v>
          </cell>
          <cell r="CB1390">
            <v>81.75</v>
          </cell>
          <cell r="CC1390">
            <v>81</v>
          </cell>
          <cell r="CD1390">
            <v>82</v>
          </cell>
          <cell r="CE1390" t="str">
            <v/>
          </cell>
          <cell r="CF1390">
            <v>0</v>
          </cell>
          <cell r="CG1390">
            <v>86.25</v>
          </cell>
          <cell r="CH1390">
            <v>76.25</v>
          </cell>
          <cell r="CI1390">
            <v>78</v>
          </cell>
          <cell r="CJ1390">
            <v>82</v>
          </cell>
          <cell r="CK1390" t="str">
            <v/>
          </cell>
          <cell r="CL1390">
            <v>0</v>
          </cell>
          <cell r="CM1390">
            <v>76.17</v>
          </cell>
          <cell r="CN1390">
            <v>83.5</v>
          </cell>
          <cell r="CO1390">
            <v>80</v>
          </cell>
          <cell r="CP1390">
            <v>78</v>
          </cell>
          <cell r="CQ1390" t="str">
            <v/>
          </cell>
          <cell r="CR1390">
            <v>0</v>
          </cell>
          <cell r="CS1390">
            <v>82.08</v>
          </cell>
          <cell r="CT1390">
            <v>89.75</v>
          </cell>
          <cell r="CU1390">
            <v>86.5</v>
          </cell>
          <cell r="CV1390">
            <v>83</v>
          </cell>
          <cell r="CW1390" t="str">
            <v/>
          </cell>
          <cell r="CX1390">
            <v>0</v>
          </cell>
          <cell r="CY1390">
            <v>82.44</v>
          </cell>
          <cell r="CZ1390">
            <v>83.75</v>
          </cell>
          <cell r="DA1390">
            <v>76.75</v>
          </cell>
          <cell r="DB1390">
            <v>83</v>
          </cell>
          <cell r="DC1390" t="str">
            <v/>
          </cell>
          <cell r="DD1390">
            <v>0</v>
          </cell>
          <cell r="DE1390">
            <v>91</v>
          </cell>
          <cell r="DF1390">
            <v>81</v>
          </cell>
          <cell r="DG1390">
            <v>81.75</v>
          </cell>
          <cell r="DH1390">
            <v>88</v>
          </cell>
          <cell r="DI1390" t="str">
            <v/>
          </cell>
          <cell r="DJ1390">
            <v>0</v>
          </cell>
          <cell r="DK1390">
            <v>0</v>
          </cell>
          <cell r="DL1390">
            <v>0</v>
          </cell>
          <cell r="DM1390">
            <v>0</v>
          </cell>
          <cell r="DN1390">
            <v>85</v>
          </cell>
          <cell r="DO1390" t="str">
            <v/>
          </cell>
          <cell r="DP1390">
            <v>0</v>
          </cell>
          <cell r="DQ1390">
            <v>89</v>
          </cell>
          <cell r="DR1390">
            <v>85.5</v>
          </cell>
          <cell r="DS1390">
            <v>91.5</v>
          </cell>
          <cell r="DT1390">
            <v>82</v>
          </cell>
          <cell r="DU1390" t="str">
            <v/>
          </cell>
          <cell r="DV1390">
            <v>0</v>
          </cell>
          <cell r="DW1390">
            <v>91</v>
          </cell>
          <cell r="DX1390">
            <v>86.75</v>
          </cell>
          <cell r="DY1390">
            <v>79.75</v>
          </cell>
          <cell r="DZ1390">
            <v>85</v>
          </cell>
          <cell r="EA1390" t="str">
            <v/>
          </cell>
          <cell r="EB1390">
            <v>0</v>
          </cell>
          <cell r="EC1390">
            <v>79.78</v>
          </cell>
          <cell r="ED1390">
            <v>78.25</v>
          </cell>
          <cell r="EE1390">
            <v>84.25</v>
          </cell>
          <cell r="EF1390">
            <v>77</v>
          </cell>
          <cell r="EG1390" t="str">
            <v/>
          </cell>
          <cell r="EH1390">
            <v>0</v>
          </cell>
          <cell r="EI1390">
            <v>78.5</v>
          </cell>
          <cell r="EJ1390">
            <v>74.75</v>
          </cell>
          <cell r="EK1390">
            <v>74.5</v>
          </cell>
          <cell r="EL1390">
            <v>76</v>
          </cell>
          <cell r="EM1390" t="str">
            <v/>
          </cell>
          <cell r="EN1390">
            <v>0</v>
          </cell>
          <cell r="EO1390">
            <v>78.5</v>
          </cell>
          <cell r="EP1390">
            <v>74.75</v>
          </cell>
          <cell r="EQ1390">
            <v>74.5</v>
          </cell>
          <cell r="ER1390">
            <v>76</v>
          </cell>
          <cell r="ES1390" t="str">
            <v/>
          </cell>
          <cell r="ET1390">
            <v>0</v>
          </cell>
          <cell r="EU1390">
            <v>78.5</v>
          </cell>
          <cell r="EV1390">
            <v>74.75</v>
          </cell>
          <cell r="EW1390">
            <v>74.5</v>
          </cell>
          <cell r="EX1390">
            <v>76</v>
          </cell>
          <cell r="EY1390" t="str">
            <v/>
          </cell>
          <cell r="EZ1390">
            <v>0</v>
          </cell>
          <cell r="FA1390">
            <v>79.33</v>
          </cell>
          <cell r="FB1390">
            <v>71.25</v>
          </cell>
          <cell r="FC1390">
            <v>79</v>
          </cell>
          <cell r="FD1390">
            <v>72</v>
          </cell>
          <cell r="FE1390" t="str">
            <v/>
          </cell>
          <cell r="FF1390">
            <v>0</v>
          </cell>
          <cell r="FG1390">
            <v>79.33</v>
          </cell>
          <cell r="FH1390">
            <v>71.25</v>
          </cell>
          <cell r="FI1390">
            <v>79</v>
          </cell>
          <cell r="FJ1390">
            <v>72</v>
          </cell>
          <cell r="FK1390" t="str">
            <v/>
          </cell>
          <cell r="FL1390">
            <v>0</v>
          </cell>
          <cell r="FM1390">
            <v>79.33</v>
          </cell>
          <cell r="FN1390">
            <v>71.25</v>
          </cell>
          <cell r="FO1390">
            <v>79</v>
          </cell>
          <cell r="FP1390">
            <v>72</v>
          </cell>
          <cell r="FQ1390" t="str">
            <v/>
          </cell>
          <cell r="FR1390">
            <v>0</v>
          </cell>
          <cell r="FS1390">
            <v>79.33</v>
          </cell>
          <cell r="FT1390">
            <v>71.25</v>
          </cell>
          <cell r="FU1390">
            <v>79</v>
          </cell>
          <cell r="FV1390">
            <v>72</v>
          </cell>
          <cell r="FW1390" t="str">
            <v/>
          </cell>
          <cell r="FX1390">
            <v>0</v>
          </cell>
          <cell r="FY1390">
            <v>79.33</v>
          </cell>
          <cell r="FZ1390">
            <v>71.25</v>
          </cell>
          <cell r="GA1390">
            <v>79</v>
          </cell>
          <cell r="GB1390">
            <v>72</v>
          </cell>
          <cell r="GC1390" t="str">
            <v/>
          </cell>
          <cell r="GD1390">
            <v>0</v>
          </cell>
          <cell r="GE1390">
            <v>79.33</v>
          </cell>
          <cell r="GF1390">
            <v>71.25</v>
          </cell>
          <cell r="GG1390">
            <v>79</v>
          </cell>
          <cell r="GH1390">
            <v>72</v>
          </cell>
          <cell r="GI1390" t="str">
            <v/>
          </cell>
          <cell r="GJ1390">
            <v>0</v>
          </cell>
          <cell r="GK1390">
            <v>79.33</v>
          </cell>
          <cell r="GL1390">
            <v>71.25</v>
          </cell>
          <cell r="GM1390">
            <v>79</v>
          </cell>
          <cell r="GN1390">
            <v>72</v>
          </cell>
          <cell r="GO1390" t="str">
            <v/>
          </cell>
          <cell r="GP1390">
            <v>0</v>
          </cell>
          <cell r="GQ1390">
            <v>79.33</v>
          </cell>
          <cell r="GR1390">
            <v>71.25</v>
          </cell>
          <cell r="GS1390">
            <v>79</v>
          </cell>
          <cell r="GT1390">
            <v>72</v>
          </cell>
          <cell r="GU1390" t="str">
            <v/>
          </cell>
          <cell r="GV1390">
            <v>0</v>
          </cell>
          <cell r="GW1390">
            <v>81.92</v>
          </cell>
          <cell r="GX1390">
            <v>78.75</v>
          </cell>
          <cell r="GY1390">
            <v>70</v>
          </cell>
          <cell r="GZ1390">
            <v>78</v>
          </cell>
          <cell r="HA1390" t="str">
            <v>EKO-L</v>
          </cell>
          <cell r="HB1390">
            <v>0</v>
          </cell>
          <cell r="HC1390">
            <v>83.83</v>
          </cell>
          <cell r="HD1390">
            <v>75.75</v>
          </cell>
          <cell r="HE1390">
            <v>77.5</v>
          </cell>
          <cell r="HF1390">
            <v>79</v>
          </cell>
          <cell r="HH1390">
            <v>0</v>
          </cell>
          <cell r="HM1390" t="str">
            <v/>
          </cell>
          <cell r="HN1390" t="str">
            <v/>
          </cell>
          <cell r="HS1390">
            <v>0</v>
          </cell>
          <cell r="HT1390" t="str">
            <v>PKN</v>
          </cell>
          <cell r="HU1390">
            <v>0</v>
          </cell>
          <cell r="HV1390" t="str">
            <v>IND</v>
          </cell>
          <cell r="HW1390">
            <v>0</v>
          </cell>
          <cell r="HX1390" t="str">
            <v>MAT-W</v>
          </cell>
          <cell r="HY1390">
            <v>0</v>
          </cell>
          <cell r="HZ1390" t="str">
            <v>SEJ-W</v>
          </cell>
          <cell r="IA1390">
            <v>0</v>
          </cell>
          <cell r="IB1390" t="str">
            <v>IGR-W</v>
          </cell>
          <cell r="IC1390">
            <v>0</v>
          </cell>
          <cell r="ID1390" t="str">
            <v>SBO</v>
          </cell>
          <cell r="IE1390">
            <v>0</v>
          </cell>
          <cell r="IF1390" t="str">
            <v>PJO</v>
          </cell>
          <cell r="IG1390">
            <v>0</v>
          </cell>
          <cell r="IH1390" t="str">
            <v>PRA</v>
          </cell>
          <cell r="II1390">
            <v>0</v>
          </cell>
          <cell r="IJ1390" t="str">
            <v>JAW</v>
          </cell>
          <cell r="IK1390">
            <v>0</v>
          </cell>
          <cell r="IL1390" t="str">
            <v>ARB</v>
          </cell>
          <cell r="IM1390">
            <v>0</v>
          </cell>
          <cell r="IN1390" t="str">
            <v>PKM</v>
          </cell>
          <cell r="IO1390">
            <v>0</v>
          </cell>
          <cell r="IP1390" t="str">
            <v>MAT-P</v>
          </cell>
          <cell r="IQ1390">
            <v>0</v>
          </cell>
          <cell r="IR1390" t="str">
            <v>BIO-P</v>
          </cell>
          <cell r="IS1390">
            <v>0</v>
          </cell>
          <cell r="IT1390" t="str">
            <v>FIS-P</v>
          </cell>
          <cell r="IU1390">
            <v>0</v>
          </cell>
          <cell r="IV1390" t="str">
            <v>KIM-P</v>
          </cell>
          <cell r="IW1390">
            <v>0</v>
          </cell>
          <cell r="IX1390" t="str">
            <v>EKO-L</v>
          </cell>
          <cell r="IY1390">
            <v>0</v>
          </cell>
          <cell r="JA1390">
            <v>0</v>
          </cell>
        </row>
        <row r="1391">
          <cell r="AB1391" t="str">
            <v/>
          </cell>
          <cell r="AC1391">
            <v>28</v>
          </cell>
          <cell r="AI1391" t="str">
            <v/>
          </cell>
          <cell r="AJ1391">
            <v>0</v>
          </cell>
          <cell r="AK1391">
            <v>83.25</v>
          </cell>
          <cell r="AL1391">
            <v>84.5</v>
          </cell>
          <cell r="AM1391">
            <v>88</v>
          </cell>
          <cell r="AN1391">
            <v>80</v>
          </cell>
          <cell r="AO1391" t="str">
            <v/>
          </cell>
          <cell r="AP1391">
            <v>0</v>
          </cell>
          <cell r="AQ1391">
            <v>85</v>
          </cell>
          <cell r="AR1391">
            <v>0</v>
          </cell>
          <cell r="AS1391">
            <v>78.5</v>
          </cell>
          <cell r="AT1391">
            <v>81</v>
          </cell>
          <cell r="AU1391" t="str">
            <v/>
          </cell>
          <cell r="AV1391">
            <v>0</v>
          </cell>
          <cell r="AW1391">
            <v>81.83</v>
          </cell>
          <cell r="AX1391">
            <v>84</v>
          </cell>
          <cell r="AY1391">
            <v>88</v>
          </cell>
          <cell r="AZ1391">
            <v>80</v>
          </cell>
          <cell r="BA1391" t="str">
            <v/>
          </cell>
          <cell r="BB1391">
            <v>0</v>
          </cell>
          <cell r="BC1391">
            <v>86.75</v>
          </cell>
          <cell r="BD1391">
            <v>84.5</v>
          </cell>
          <cell r="BE1391">
            <v>88</v>
          </cell>
          <cell r="BF1391">
            <v>82</v>
          </cell>
          <cell r="BG1391" t="str">
            <v/>
          </cell>
          <cell r="BH1391">
            <v>0</v>
          </cell>
          <cell r="BI1391">
            <v>84.33</v>
          </cell>
          <cell r="BJ1391">
            <v>80</v>
          </cell>
          <cell r="BK1391">
            <v>77.75</v>
          </cell>
          <cell r="BL1391">
            <v>78</v>
          </cell>
          <cell r="BM1391" t="str">
            <v/>
          </cell>
          <cell r="BN1391">
            <v>0</v>
          </cell>
          <cell r="BO1391">
            <v>81.13</v>
          </cell>
          <cell r="BP1391">
            <v>78.25</v>
          </cell>
          <cell r="BQ1391">
            <v>77.75</v>
          </cell>
          <cell r="BR1391">
            <v>85</v>
          </cell>
          <cell r="BS1391" t="str">
            <v/>
          </cell>
          <cell r="BT1391">
            <v>0</v>
          </cell>
          <cell r="BU1391">
            <v>86.5</v>
          </cell>
          <cell r="BV1391">
            <v>84.25</v>
          </cell>
          <cell r="BW1391">
            <v>88.5</v>
          </cell>
          <cell r="BX1391">
            <v>88</v>
          </cell>
          <cell r="BY1391" t="str">
            <v/>
          </cell>
          <cell r="BZ1391">
            <v>0</v>
          </cell>
          <cell r="CA1391">
            <v>86.78</v>
          </cell>
          <cell r="CB1391">
            <v>81.75</v>
          </cell>
          <cell r="CC1391">
            <v>81</v>
          </cell>
          <cell r="CD1391">
            <v>82</v>
          </cell>
          <cell r="CE1391" t="str">
            <v/>
          </cell>
          <cell r="CF1391">
            <v>0</v>
          </cell>
          <cell r="CG1391">
            <v>86.25</v>
          </cell>
          <cell r="CH1391">
            <v>76.25</v>
          </cell>
          <cell r="CI1391">
            <v>78</v>
          </cell>
          <cell r="CJ1391">
            <v>82</v>
          </cell>
          <cell r="CK1391" t="str">
            <v/>
          </cell>
          <cell r="CL1391">
            <v>0</v>
          </cell>
          <cell r="CM1391">
            <v>76.17</v>
          </cell>
          <cell r="CN1391">
            <v>83.5</v>
          </cell>
          <cell r="CO1391">
            <v>80</v>
          </cell>
          <cell r="CP1391">
            <v>78</v>
          </cell>
          <cell r="CQ1391" t="str">
            <v/>
          </cell>
          <cell r="CR1391">
            <v>0</v>
          </cell>
          <cell r="CS1391">
            <v>82.08</v>
          </cell>
          <cell r="CT1391">
            <v>89.75</v>
          </cell>
          <cell r="CU1391">
            <v>86.5</v>
          </cell>
          <cell r="CV1391">
            <v>83</v>
          </cell>
          <cell r="CW1391" t="str">
            <v/>
          </cell>
          <cell r="CX1391">
            <v>0</v>
          </cell>
          <cell r="CY1391">
            <v>82.44</v>
          </cell>
          <cell r="CZ1391">
            <v>83.75</v>
          </cell>
          <cell r="DA1391">
            <v>76.75</v>
          </cell>
          <cell r="DB1391">
            <v>83</v>
          </cell>
          <cell r="DC1391" t="str">
            <v/>
          </cell>
          <cell r="DD1391">
            <v>0</v>
          </cell>
          <cell r="DE1391">
            <v>91</v>
          </cell>
          <cell r="DF1391">
            <v>81</v>
          </cell>
          <cell r="DG1391">
            <v>81.75</v>
          </cell>
          <cell r="DH1391">
            <v>88</v>
          </cell>
          <cell r="DI1391" t="str">
            <v/>
          </cell>
          <cell r="DJ1391">
            <v>0</v>
          </cell>
          <cell r="DK1391">
            <v>0</v>
          </cell>
          <cell r="DL1391">
            <v>0</v>
          </cell>
          <cell r="DM1391">
            <v>0</v>
          </cell>
          <cell r="DN1391">
            <v>85</v>
          </cell>
          <cell r="DO1391" t="str">
            <v/>
          </cell>
          <cell r="DP1391">
            <v>0</v>
          </cell>
          <cell r="DQ1391">
            <v>89</v>
          </cell>
          <cell r="DR1391">
            <v>85.5</v>
          </cell>
          <cell r="DS1391">
            <v>91.5</v>
          </cell>
          <cell r="DT1391">
            <v>82</v>
          </cell>
          <cell r="DU1391" t="str">
            <v/>
          </cell>
          <cell r="DV1391">
            <v>0</v>
          </cell>
          <cell r="DW1391">
            <v>91</v>
          </cell>
          <cell r="DX1391">
            <v>86.75</v>
          </cell>
          <cell r="DY1391">
            <v>79.75</v>
          </cell>
          <cell r="DZ1391">
            <v>85</v>
          </cell>
          <cell r="EA1391" t="str">
            <v/>
          </cell>
          <cell r="EB1391">
            <v>0</v>
          </cell>
          <cell r="EC1391">
            <v>79.78</v>
          </cell>
          <cell r="ED1391">
            <v>78.25</v>
          </cell>
          <cell r="EE1391">
            <v>84.25</v>
          </cell>
          <cell r="EF1391">
            <v>77</v>
          </cell>
          <cell r="EG1391" t="str">
            <v/>
          </cell>
          <cell r="EH1391">
            <v>0</v>
          </cell>
          <cell r="EI1391">
            <v>78.5</v>
          </cell>
          <cell r="EJ1391">
            <v>74.75</v>
          </cell>
          <cell r="EK1391">
            <v>74.5</v>
          </cell>
          <cell r="EL1391">
            <v>76</v>
          </cell>
          <cell r="EM1391" t="str">
            <v/>
          </cell>
          <cell r="EN1391">
            <v>0</v>
          </cell>
          <cell r="EO1391">
            <v>78.5</v>
          </cell>
          <cell r="EP1391">
            <v>74.75</v>
          </cell>
          <cell r="EQ1391">
            <v>74.5</v>
          </cell>
          <cell r="ER1391">
            <v>76</v>
          </cell>
          <cell r="ES1391" t="str">
            <v/>
          </cell>
          <cell r="ET1391">
            <v>0</v>
          </cell>
          <cell r="EU1391">
            <v>78.5</v>
          </cell>
          <cell r="EV1391">
            <v>74.75</v>
          </cell>
          <cell r="EW1391">
            <v>74.5</v>
          </cell>
          <cell r="EX1391">
            <v>76</v>
          </cell>
          <cell r="EY1391" t="str">
            <v/>
          </cell>
          <cell r="EZ1391">
            <v>0</v>
          </cell>
          <cell r="FA1391">
            <v>79.33</v>
          </cell>
          <cell r="FB1391">
            <v>71.25</v>
          </cell>
          <cell r="FC1391">
            <v>79</v>
          </cell>
          <cell r="FD1391">
            <v>72</v>
          </cell>
          <cell r="FE1391" t="str">
            <v/>
          </cell>
          <cell r="FF1391">
            <v>0</v>
          </cell>
          <cell r="FG1391">
            <v>79.33</v>
          </cell>
          <cell r="FH1391">
            <v>71.25</v>
          </cell>
          <cell r="FI1391">
            <v>79</v>
          </cell>
          <cell r="FJ1391">
            <v>72</v>
          </cell>
          <cell r="FK1391" t="str">
            <v/>
          </cell>
          <cell r="FL1391">
            <v>0</v>
          </cell>
          <cell r="FM1391">
            <v>79.33</v>
          </cell>
          <cell r="FN1391">
            <v>71.25</v>
          </cell>
          <cell r="FO1391">
            <v>79</v>
          </cell>
          <cell r="FP1391">
            <v>72</v>
          </cell>
          <cell r="FQ1391" t="str">
            <v/>
          </cell>
          <cell r="FR1391">
            <v>0</v>
          </cell>
          <cell r="FS1391">
            <v>79.33</v>
          </cell>
          <cell r="FT1391">
            <v>71.25</v>
          </cell>
          <cell r="FU1391">
            <v>79</v>
          </cell>
          <cell r="FV1391">
            <v>72</v>
          </cell>
          <cell r="FW1391" t="str">
            <v/>
          </cell>
          <cell r="FX1391">
            <v>0</v>
          </cell>
          <cell r="FY1391">
            <v>79.33</v>
          </cell>
          <cell r="FZ1391">
            <v>71.25</v>
          </cell>
          <cell r="GA1391">
            <v>79</v>
          </cell>
          <cell r="GB1391">
            <v>72</v>
          </cell>
          <cell r="GC1391" t="str">
            <v/>
          </cell>
          <cell r="GD1391">
            <v>0</v>
          </cell>
          <cell r="GE1391">
            <v>79.33</v>
          </cell>
          <cell r="GF1391">
            <v>71.25</v>
          </cell>
          <cell r="GG1391">
            <v>79</v>
          </cell>
          <cell r="GH1391">
            <v>72</v>
          </cell>
          <cell r="GI1391" t="str">
            <v/>
          </cell>
          <cell r="GJ1391">
            <v>0</v>
          </cell>
          <cell r="GK1391">
            <v>79.33</v>
          </cell>
          <cell r="GL1391">
            <v>71.25</v>
          </cell>
          <cell r="GM1391">
            <v>79</v>
          </cell>
          <cell r="GN1391">
            <v>72</v>
          </cell>
          <cell r="GO1391" t="str">
            <v/>
          </cell>
          <cell r="GP1391">
            <v>0</v>
          </cell>
          <cell r="GQ1391">
            <v>79.33</v>
          </cell>
          <cell r="GR1391">
            <v>71.25</v>
          </cell>
          <cell r="GS1391">
            <v>79</v>
          </cell>
          <cell r="GT1391">
            <v>72</v>
          </cell>
          <cell r="GU1391" t="str">
            <v/>
          </cell>
          <cell r="GV1391">
            <v>0</v>
          </cell>
          <cell r="GW1391">
            <v>81.92</v>
          </cell>
          <cell r="GX1391">
            <v>78.75</v>
          </cell>
          <cell r="GY1391">
            <v>70</v>
          </cell>
          <cell r="GZ1391">
            <v>78</v>
          </cell>
          <cell r="HA1391" t="str">
            <v>EKO-L</v>
          </cell>
          <cell r="HB1391">
            <v>0</v>
          </cell>
          <cell r="HC1391">
            <v>83.83</v>
          </cell>
          <cell r="HD1391">
            <v>75.75</v>
          </cell>
          <cell r="HE1391">
            <v>77.5</v>
          </cell>
          <cell r="HF1391">
            <v>79</v>
          </cell>
          <cell r="HH1391">
            <v>0</v>
          </cell>
          <cell r="HM1391" t="str">
            <v/>
          </cell>
          <cell r="HN1391" t="str">
            <v/>
          </cell>
          <cell r="HS1391">
            <v>0</v>
          </cell>
          <cell r="HT1391" t="str">
            <v>PKN</v>
          </cell>
          <cell r="HU1391">
            <v>0</v>
          </cell>
          <cell r="HV1391" t="str">
            <v>IND</v>
          </cell>
          <cell r="HW1391">
            <v>0</v>
          </cell>
          <cell r="HX1391" t="str">
            <v>MAT-W</v>
          </cell>
          <cell r="HY1391">
            <v>0</v>
          </cell>
          <cell r="HZ1391" t="str">
            <v>SEJ-W</v>
          </cell>
          <cell r="IA1391">
            <v>0</v>
          </cell>
          <cell r="IB1391" t="str">
            <v>IGR-W</v>
          </cell>
          <cell r="IC1391">
            <v>0</v>
          </cell>
          <cell r="ID1391" t="str">
            <v>SBO</v>
          </cell>
          <cell r="IE1391">
            <v>0</v>
          </cell>
          <cell r="IF1391" t="str">
            <v>PJO</v>
          </cell>
          <cell r="IG1391">
            <v>0</v>
          </cell>
          <cell r="IH1391" t="str">
            <v>PRA</v>
          </cell>
          <cell r="II1391">
            <v>0</v>
          </cell>
          <cell r="IJ1391" t="str">
            <v>JAW</v>
          </cell>
          <cell r="IK1391">
            <v>0</v>
          </cell>
          <cell r="IL1391" t="str">
            <v>ARB</v>
          </cell>
          <cell r="IM1391">
            <v>0</v>
          </cell>
          <cell r="IN1391" t="str">
            <v>PKM</v>
          </cell>
          <cell r="IO1391">
            <v>0</v>
          </cell>
          <cell r="IP1391" t="str">
            <v>MAT-P</v>
          </cell>
          <cell r="IQ1391">
            <v>0</v>
          </cell>
          <cell r="IR1391" t="str">
            <v>BIO-P</v>
          </cell>
          <cell r="IS1391">
            <v>0</v>
          </cell>
          <cell r="IT1391" t="str">
            <v>FIS-P</v>
          </cell>
          <cell r="IU1391">
            <v>0</v>
          </cell>
          <cell r="IV1391" t="str">
            <v>KIM-P</v>
          </cell>
          <cell r="IW1391">
            <v>0</v>
          </cell>
          <cell r="IX1391" t="str">
            <v>EKO-L</v>
          </cell>
          <cell r="IY1391">
            <v>0</v>
          </cell>
          <cell r="JA1391">
            <v>0</v>
          </cell>
        </row>
        <row r="1392">
          <cell r="AB1392" t="str">
            <v/>
          </cell>
          <cell r="AC1392">
            <v>29</v>
          </cell>
          <cell r="AI1392" t="str">
            <v/>
          </cell>
          <cell r="AJ1392">
            <v>0</v>
          </cell>
          <cell r="AK1392">
            <v>83.25</v>
          </cell>
          <cell r="AL1392">
            <v>84.5</v>
          </cell>
          <cell r="AM1392">
            <v>88</v>
          </cell>
          <cell r="AN1392">
            <v>80</v>
          </cell>
          <cell r="AO1392" t="str">
            <v/>
          </cell>
          <cell r="AP1392">
            <v>0</v>
          </cell>
          <cell r="AQ1392">
            <v>85</v>
          </cell>
          <cell r="AR1392">
            <v>0</v>
          </cell>
          <cell r="AS1392">
            <v>78.5</v>
          </cell>
          <cell r="AT1392">
            <v>81</v>
          </cell>
          <cell r="AU1392" t="str">
            <v/>
          </cell>
          <cell r="AV1392">
            <v>0</v>
          </cell>
          <cell r="AW1392">
            <v>81.83</v>
          </cell>
          <cell r="AX1392">
            <v>84</v>
          </cell>
          <cell r="AY1392">
            <v>88</v>
          </cell>
          <cell r="AZ1392">
            <v>80</v>
          </cell>
          <cell r="BA1392" t="str">
            <v/>
          </cell>
          <cell r="BB1392">
            <v>0</v>
          </cell>
          <cell r="BC1392">
            <v>86.75</v>
          </cell>
          <cell r="BD1392">
            <v>84.5</v>
          </cell>
          <cell r="BE1392">
            <v>88</v>
          </cell>
          <cell r="BF1392">
            <v>82</v>
          </cell>
          <cell r="BG1392" t="str">
            <v/>
          </cell>
          <cell r="BH1392">
            <v>0</v>
          </cell>
          <cell r="BI1392">
            <v>84.33</v>
          </cell>
          <cell r="BJ1392">
            <v>80</v>
          </cell>
          <cell r="BK1392">
            <v>77.75</v>
          </cell>
          <cell r="BL1392">
            <v>78</v>
          </cell>
          <cell r="BM1392" t="str">
            <v/>
          </cell>
          <cell r="BN1392">
            <v>0</v>
          </cell>
          <cell r="BO1392">
            <v>81.13</v>
          </cell>
          <cell r="BP1392">
            <v>78.25</v>
          </cell>
          <cell r="BQ1392">
            <v>77.75</v>
          </cell>
          <cell r="BR1392">
            <v>85</v>
          </cell>
          <cell r="BS1392" t="str">
            <v/>
          </cell>
          <cell r="BT1392">
            <v>0</v>
          </cell>
          <cell r="BU1392">
            <v>86.5</v>
          </cell>
          <cell r="BV1392">
            <v>84.25</v>
          </cell>
          <cell r="BW1392">
            <v>88.5</v>
          </cell>
          <cell r="BX1392">
            <v>88</v>
          </cell>
          <cell r="BY1392" t="str">
            <v/>
          </cell>
          <cell r="BZ1392">
            <v>0</v>
          </cell>
          <cell r="CA1392">
            <v>86.78</v>
          </cell>
          <cell r="CB1392">
            <v>81.75</v>
          </cell>
          <cell r="CC1392">
            <v>81</v>
          </cell>
          <cell r="CD1392">
            <v>82</v>
          </cell>
          <cell r="CE1392" t="str">
            <v/>
          </cell>
          <cell r="CF1392">
            <v>0</v>
          </cell>
          <cell r="CG1392">
            <v>86.25</v>
          </cell>
          <cell r="CH1392">
            <v>76.25</v>
          </cell>
          <cell r="CI1392">
            <v>78</v>
          </cell>
          <cell r="CJ1392">
            <v>82</v>
          </cell>
          <cell r="CK1392" t="str">
            <v/>
          </cell>
          <cell r="CL1392">
            <v>0</v>
          </cell>
          <cell r="CM1392">
            <v>76.17</v>
          </cell>
          <cell r="CN1392">
            <v>83.5</v>
          </cell>
          <cell r="CO1392">
            <v>80</v>
          </cell>
          <cell r="CP1392">
            <v>78</v>
          </cell>
          <cell r="CQ1392" t="str">
            <v/>
          </cell>
          <cell r="CR1392">
            <v>0</v>
          </cell>
          <cell r="CS1392">
            <v>82.08</v>
          </cell>
          <cell r="CT1392">
            <v>89.75</v>
          </cell>
          <cell r="CU1392">
            <v>86.5</v>
          </cell>
          <cell r="CV1392">
            <v>83</v>
          </cell>
          <cell r="CW1392" t="str">
            <v/>
          </cell>
          <cell r="CX1392">
            <v>0</v>
          </cell>
          <cell r="CY1392">
            <v>82.44</v>
          </cell>
          <cell r="CZ1392">
            <v>83.75</v>
          </cell>
          <cell r="DA1392">
            <v>76.75</v>
          </cell>
          <cell r="DB1392">
            <v>83</v>
          </cell>
          <cell r="DC1392" t="str">
            <v/>
          </cell>
          <cell r="DD1392">
            <v>0</v>
          </cell>
          <cell r="DE1392">
            <v>91</v>
          </cell>
          <cell r="DF1392">
            <v>81</v>
          </cell>
          <cell r="DG1392">
            <v>81.75</v>
          </cell>
          <cell r="DH1392">
            <v>88</v>
          </cell>
          <cell r="DI1392" t="str">
            <v/>
          </cell>
          <cell r="DJ1392">
            <v>0</v>
          </cell>
          <cell r="DK1392">
            <v>0</v>
          </cell>
          <cell r="DL1392">
            <v>0</v>
          </cell>
          <cell r="DM1392">
            <v>0</v>
          </cell>
          <cell r="DN1392">
            <v>85</v>
          </cell>
          <cell r="DO1392" t="str">
            <v/>
          </cell>
          <cell r="DP1392">
            <v>0</v>
          </cell>
          <cell r="DQ1392">
            <v>89</v>
          </cell>
          <cell r="DR1392">
            <v>85.5</v>
          </cell>
          <cell r="DS1392">
            <v>91.5</v>
          </cell>
          <cell r="DT1392">
            <v>82</v>
          </cell>
          <cell r="DU1392" t="str">
            <v/>
          </cell>
          <cell r="DV1392">
            <v>0</v>
          </cell>
          <cell r="DW1392">
            <v>91</v>
          </cell>
          <cell r="DX1392">
            <v>86.75</v>
          </cell>
          <cell r="DY1392">
            <v>79.75</v>
          </cell>
          <cell r="DZ1392">
            <v>85</v>
          </cell>
          <cell r="EA1392" t="str">
            <v/>
          </cell>
          <cell r="EB1392">
            <v>0</v>
          </cell>
          <cell r="EC1392">
            <v>79.78</v>
          </cell>
          <cell r="ED1392">
            <v>78.25</v>
          </cell>
          <cell r="EE1392">
            <v>84.25</v>
          </cell>
          <cell r="EF1392">
            <v>77</v>
          </cell>
          <cell r="EG1392" t="str">
            <v/>
          </cell>
          <cell r="EH1392">
            <v>0</v>
          </cell>
          <cell r="EI1392">
            <v>78.5</v>
          </cell>
          <cell r="EJ1392">
            <v>74.75</v>
          </cell>
          <cell r="EK1392">
            <v>74.5</v>
          </cell>
          <cell r="EL1392">
            <v>76</v>
          </cell>
          <cell r="EM1392" t="str">
            <v/>
          </cell>
          <cell r="EN1392">
            <v>0</v>
          </cell>
          <cell r="EO1392">
            <v>78.5</v>
          </cell>
          <cell r="EP1392">
            <v>74.75</v>
          </cell>
          <cell r="EQ1392">
            <v>74.5</v>
          </cell>
          <cell r="ER1392">
            <v>76</v>
          </cell>
          <cell r="ES1392" t="str">
            <v/>
          </cell>
          <cell r="ET1392">
            <v>0</v>
          </cell>
          <cell r="EU1392">
            <v>78.5</v>
          </cell>
          <cell r="EV1392">
            <v>74.75</v>
          </cell>
          <cell r="EW1392">
            <v>74.5</v>
          </cell>
          <cell r="EX1392">
            <v>76</v>
          </cell>
          <cell r="EY1392" t="str">
            <v/>
          </cell>
          <cell r="EZ1392">
            <v>0</v>
          </cell>
          <cell r="FA1392">
            <v>79.33</v>
          </cell>
          <cell r="FB1392">
            <v>71.25</v>
          </cell>
          <cell r="FC1392">
            <v>79</v>
          </cell>
          <cell r="FD1392">
            <v>72</v>
          </cell>
          <cell r="FE1392" t="str">
            <v/>
          </cell>
          <cell r="FF1392">
            <v>0</v>
          </cell>
          <cell r="FG1392">
            <v>79.33</v>
          </cell>
          <cell r="FH1392">
            <v>71.25</v>
          </cell>
          <cell r="FI1392">
            <v>79</v>
          </cell>
          <cell r="FJ1392">
            <v>72</v>
          </cell>
          <cell r="FK1392" t="str">
            <v/>
          </cell>
          <cell r="FL1392">
            <v>0</v>
          </cell>
          <cell r="FM1392">
            <v>79.33</v>
          </cell>
          <cell r="FN1392">
            <v>71.25</v>
          </cell>
          <cell r="FO1392">
            <v>79</v>
          </cell>
          <cell r="FP1392">
            <v>72</v>
          </cell>
          <cell r="FQ1392" t="str">
            <v/>
          </cell>
          <cell r="FR1392">
            <v>0</v>
          </cell>
          <cell r="FS1392">
            <v>79.33</v>
          </cell>
          <cell r="FT1392">
            <v>71.25</v>
          </cell>
          <cell r="FU1392">
            <v>79</v>
          </cell>
          <cell r="FV1392">
            <v>72</v>
          </cell>
          <cell r="FW1392" t="str">
            <v/>
          </cell>
          <cell r="FX1392">
            <v>0</v>
          </cell>
          <cell r="FY1392">
            <v>79.33</v>
          </cell>
          <cell r="FZ1392">
            <v>71.25</v>
          </cell>
          <cell r="GA1392">
            <v>79</v>
          </cell>
          <cell r="GB1392">
            <v>72</v>
          </cell>
          <cell r="GC1392" t="str">
            <v/>
          </cell>
          <cell r="GD1392">
            <v>0</v>
          </cell>
          <cell r="GE1392">
            <v>79.33</v>
          </cell>
          <cell r="GF1392">
            <v>71.25</v>
          </cell>
          <cell r="GG1392">
            <v>79</v>
          </cell>
          <cell r="GH1392">
            <v>72</v>
          </cell>
          <cell r="GI1392" t="str">
            <v/>
          </cell>
          <cell r="GJ1392">
            <v>0</v>
          </cell>
          <cell r="GK1392">
            <v>79.33</v>
          </cell>
          <cell r="GL1392">
            <v>71.25</v>
          </cell>
          <cell r="GM1392">
            <v>79</v>
          </cell>
          <cell r="GN1392">
            <v>72</v>
          </cell>
          <cell r="GO1392" t="str">
            <v/>
          </cell>
          <cell r="GP1392">
            <v>0</v>
          </cell>
          <cell r="GQ1392">
            <v>79.33</v>
          </cell>
          <cell r="GR1392">
            <v>71.25</v>
          </cell>
          <cell r="GS1392">
            <v>79</v>
          </cell>
          <cell r="GT1392">
            <v>72</v>
          </cell>
          <cell r="GU1392" t="str">
            <v/>
          </cell>
          <cell r="GV1392">
            <v>0</v>
          </cell>
          <cell r="GW1392">
            <v>81.92</v>
          </cell>
          <cell r="GX1392">
            <v>78.75</v>
          </cell>
          <cell r="GY1392">
            <v>70</v>
          </cell>
          <cell r="GZ1392">
            <v>78</v>
          </cell>
          <cell r="HA1392" t="str">
            <v>EKO-L</v>
          </cell>
          <cell r="HB1392">
            <v>0</v>
          </cell>
          <cell r="HC1392">
            <v>83.83</v>
          </cell>
          <cell r="HD1392">
            <v>75.75</v>
          </cell>
          <cell r="HE1392">
            <v>77.5</v>
          </cell>
          <cell r="HF1392">
            <v>79</v>
          </cell>
          <cell r="HH1392">
            <v>0</v>
          </cell>
          <cell r="HM1392" t="str">
            <v/>
          </cell>
          <cell r="HN1392" t="str">
            <v/>
          </cell>
          <cell r="HS1392">
            <v>0</v>
          </cell>
          <cell r="HT1392" t="str">
            <v>PKN</v>
          </cell>
          <cell r="HU1392">
            <v>0</v>
          </cell>
          <cell r="HV1392" t="str">
            <v>IND</v>
          </cell>
          <cell r="HW1392">
            <v>0</v>
          </cell>
          <cell r="HX1392" t="str">
            <v>MAT-W</v>
          </cell>
          <cell r="HY1392">
            <v>0</v>
          </cell>
          <cell r="HZ1392" t="str">
            <v>SEJ-W</v>
          </cell>
          <cell r="IA1392">
            <v>0</v>
          </cell>
          <cell r="IB1392" t="str">
            <v>IGR-W</v>
          </cell>
          <cell r="IC1392">
            <v>0</v>
          </cell>
          <cell r="ID1392" t="str">
            <v>SBO</v>
          </cell>
          <cell r="IE1392">
            <v>0</v>
          </cell>
          <cell r="IF1392" t="str">
            <v>PJO</v>
          </cell>
          <cell r="IG1392">
            <v>0</v>
          </cell>
          <cell r="IH1392" t="str">
            <v>PRA</v>
          </cell>
          <cell r="II1392">
            <v>0</v>
          </cell>
          <cell r="IJ1392" t="str">
            <v>JAW</v>
          </cell>
          <cell r="IK1392">
            <v>0</v>
          </cell>
          <cell r="IL1392" t="str">
            <v>ARB</v>
          </cell>
          <cell r="IM1392">
            <v>0</v>
          </cell>
          <cell r="IN1392" t="str">
            <v>PKM</v>
          </cell>
          <cell r="IO1392">
            <v>0</v>
          </cell>
          <cell r="IP1392" t="str">
            <v>MAT-P</v>
          </cell>
          <cell r="IQ1392">
            <v>0</v>
          </cell>
          <cell r="IR1392" t="str">
            <v>BIO-P</v>
          </cell>
          <cell r="IS1392">
            <v>0</v>
          </cell>
          <cell r="IT1392" t="str">
            <v>FIS-P</v>
          </cell>
          <cell r="IU1392">
            <v>0</v>
          </cell>
          <cell r="IV1392" t="str">
            <v>KIM-P</v>
          </cell>
          <cell r="IW1392">
            <v>0</v>
          </cell>
          <cell r="IX1392" t="str">
            <v>EKO-L</v>
          </cell>
          <cell r="IY1392">
            <v>0</v>
          </cell>
          <cell r="JA1392">
            <v>0</v>
          </cell>
        </row>
        <row r="1393">
          <cell r="AB1393" t="str">
            <v/>
          </cell>
          <cell r="AC1393">
            <v>30</v>
          </cell>
          <cell r="AI1393" t="str">
            <v/>
          </cell>
          <cell r="AJ1393">
            <v>0</v>
          </cell>
          <cell r="AK1393">
            <v>83.25</v>
          </cell>
          <cell r="AL1393">
            <v>84.5</v>
          </cell>
          <cell r="AM1393">
            <v>88</v>
          </cell>
          <cell r="AN1393">
            <v>80</v>
          </cell>
          <cell r="AO1393" t="str">
            <v/>
          </cell>
          <cell r="AP1393">
            <v>0</v>
          </cell>
          <cell r="AQ1393">
            <v>85</v>
          </cell>
          <cell r="AR1393">
            <v>0</v>
          </cell>
          <cell r="AS1393">
            <v>78.5</v>
          </cell>
          <cell r="AT1393">
            <v>81</v>
          </cell>
          <cell r="AU1393" t="str">
            <v/>
          </cell>
          <cell r="AV1393">
            <v>0</v>
          </cell>
          <cell r="AW1393">
            <v>81.83</v>
          </cell>
          <cell r="AX1393">
            <v>84</v>
          </cell>
          <cell r="AY1393">
            <v>88</v>
          </cell>
          <cell r="AZ1393">
            <v>80</v>
          </cell>
          <cell r="BA1393" t="str">
            <v/>
          </cell>
          <cell r="BB1393">
            <v>0</v>
          </cell>
          <cell r="BC1393">
            <v>86.75</v>
          </cell>
          <cell r="BD1393">
            <v>84.5</v>
          </cell>
          <cell r="BE1393">
            <v>88</v>
          </cell>
          <cell r="BF1393">
            <v>82</v>
          </cell>
          <cell r="BG1393" t="str">
            <v/>
          </cell>
          <cell r="BH1393">
            <v>0</v>
          </cell>
          <cell r="BI1393">
            <v>84.33</v>
          </cell>
          <cell r="BJ1393">
            <v>80</v>
          </cell>
          <cell r="BK1393">
            <v>77.75</v>
          </cell>
          <cell r="BL1393">
            <v>78</v>
          </cell>
          <cell r="BM1393" t="str">
            <v/>
          </cell>
          <cell r="BN1393">
            <v>0</v>
          </cell>
          <cell r="BO1393">
            <v>81.13</v>
          </cell>
          <cell r="BP1393">
            <v>78.25</v>
          </cell>
          <cell r="BQ1393">
            <v>77.75</v>
          </cell>
          <cell r="BR1393">
            <v>85</v>
          </cell>
          <cell r="BS1393" t="str">
            <v/>
          </cell>
          <cell r="BT1393">
            <v>0</v>
          </cell>
          <cell r="BU1393">
            <v>86.5</v>
          </cell>
          <cell r="BV1393">
            <v>84.25</v>
          </cell>
          <cell r="BW1393">
            <v>88.5</v>
          </cell>
          <cell r="BX1393">
            <v>88</v>
          </cell>
          <cell r="BY1393" t="str">
            <v/>
          </cell>
          <cell r="BZ1393">
            <v>0</v>
          </cell>
          <cell r="CA1393">
            <v>86.78</v>
          </cell>
          <cell r="CB1393">
            <v>81.75</v>
          </cell>
          <cell r="CC1393">
            <v>81</v>
          </cell>
          <cell r="CD1393">
            <v>82</v>
          </cell>
          <cell r="CE1393" t="str">
            <v/>
          </cell>
          <cell r="CF1393">
            <v>0</v>
          </cell>
          <cell r="CG1393">
            <v>86.25</v>
          </cell>
          <cell r="CH1393">
            <v>76.25</v>
          </cell>
          <cell r="CI1393">
            <v>78</v>
          </cell>
          <cell r="CJ1393">
            <v>82</v>
          </cell>
          <cell r="CK1393" t="str">
            <v/>
          </cell>
          <cell r="CL1393">
            <v>0</v>
          </cell>
          <cell r="CM1393">
            <v>76.17</v>
          </cell>
          <cell r="CN1393">
            <v>83.5</v>
          </cell>
          <cell r="CO1393">
            <v>80</v>
          </cell>
          <cell r="CP1393">
            <v>78</v>
          </cell>
          <cell r="CQ1393" t="str">
            <v/>
          </cell>
          <cell r="CR1393">
            <v>0</v>
          </cell>
          <cell r="CS1393">
            <v>82.08</v>
          </cell>
          <cell r="CT1393">
            <v>89.75</v>
          </cell>
          <cell r="CU1393">
            <v>86.5</v>
          </cell>
          <cell r="CV1393">
            <v>83</v>
          </cell>
          <cell r="CW1393" t="str">
            <v/>
          </cell>
          <cell r="CX1393">
            <v>0</v>
          </cell>
          <cell r="CY1393">
            <v>82.44</v>
          </cell>
          <cell r="CZ1393">
            <v>83.75</v>
          </cell>
          <cell r="DA1393">
            <v>76.75</v>
          </cell>
          <cell r="DB1393">
            <v>83</v>
          </cell>
          <cell r="DC1393" t="str">
            <v/>
          </cell>
          <cell r="DD1393">
            <v>0</v>
          </cell>
          <cell r="DE1393">
            <v>91</v>
          </cell>
          <cell r="DF1393">
            <v>81</v>
          </cell>
          <cell r="DG1393">
            <v>81.75</v>
          </cell>
          <cell r="DH1393">
            <v>88</v>
          </cell>
          <cell r="DI1393" t="str">
            <v/>
          </cell>
          <cell r="DJ1393">
            <v>0</v>
          </cell>
          <cell r="DK1393">
            <v>0</v>
          </cell>
          <cell r="DL1393">
            <v>0</v>
          </cell>
          <cell r="DM1393">
            <v>0</v>
          </cell>
          <cell r="DN1393">
            <v>85</v>
          </cell>
          <cell r="DO1393" t="str">
            <v/>
          </cell>
          <cell r="DP1393">
            <v>0</v>
          </cell>
          <cell r="DQ1393">
            <v>89</v>
          </cell>
          <cell r="DR1393">
            <v>85.5</v>
          </cell>
          <cell r="DS1393">
            <v>91.5</v>
          </cell>
          <cell r="DT1393">
            <v>82</v>
          </cell>
          <cell r="DU1393" t="str">
            <v/>
          </cell>
          <cell r="DV1393">
            <v>0</v>
          </cell>
          <cell r="DW1393">
            <v>91</v>
          </cell>
          <cell r="DX1393">
            <v>86.75</v>
          </cell>
          <cell r="DY1393">
            <v>79.75</v>
          </cell>
          <cell r="DZ1393">
            <v>85</v>
          </cell>
          <cell r="EA1393" t="str">
            <v/>
          </cell>
          <cell r="EB1393">
            <v>0</v>
          </cell>
          <cell r="EC1393">
            <v>79.78</v>
          </cell>
          <cell r="ED1393">
            <v>78.25</v>
          </cell>
          <cell r="EE1393">
            <v>84.25</v>
          </cell>
          <cell r="EF1393">
            <v>77</v>
          </cell>
          <cell r="EG1393" t="str">
            <v/>
          </cell>
          <cell r="EH1393">
            <v>0</v>
          </cell>
          <cell r="EI1393">
            <v>78.5</v>
          </cell>
          <cell r="EJ1393">
            <v>74.75</v>
          </cell>
          <cell r="EK1393">
            <v>74.5</v>
          </cell>
          <cell r="EL1393">
            <v>76</v>
          </cell>
          <cell r="EM1393" t="str">
            <v/>
          </cell>
          <cell r="EN1393">
            <v>0</v>
          </cell>
          <cell r="EO1393">
            <v>78.5</v>
          </cell>
          <cell r="EP1393">
            <v>74.75</v>
          </cell>
          <cell r="EQ1393">
            <v>74.5</v>
          </cell>
          <cell r="ER1393">
            <v>76</v>
          </cell>
          <cell r="ES1393" t="str">
            <v/>
          </cell>
          <cell r="ET1393">
            <v>0</v>
          </cell>
          <cell r="EU1393">
            <v>78.5</v>
          </cell>
          <cell r="EV1393">
            <v>74.75</v>
          </cell>
          <cell r="EW1393">
            <v>74.5</v>
          </cell>
          <cell r="EX1393">
            <v>76</v>
          </cell>
          <cell r="EY1393" t="str">
            <v/>
          </cell>
          <cell r="EZ1393">
            <v>0</v>
          </cell>
          <cell r="FA1393">
            <v>79.33</v>
          </cell>
          <cell r="FB1393">
            <v>71.25</v>
          </cell>
          <cell r="FC1393">
            <v>79</v>
          </cell>
          <cell r="FD1393">
            <v>72</v>
          </cell>
          <cell r="FE1393" t="str">
            <v/>
          </cell>
          <cell r="FF1393">
            <v>0</v>
          </cell>
          <cell r="FG1393">
            <v>79.33</v>
          </cell>
          <cell r="FH1393">
            <v>71.25</v>
          </cell>
          <cell r="FI1393">
            <v>79</v>
          </cell>
          <cell r="FJ1393">
            <v>72</v>
          </cell>
          <cell r="FK1393" t="str">
            <v/>
          </cell>
          <cell r="FL1393">
            <v>0</v>
          </cell>
          <cell r="FM1393">
            <v>79.33</v>
          </cell>
          <cell r="FN1393">
            <v>71.25</v>
          </cell>
          <cell r="FO1393">
            <v>79</v>
          </cell>
          <cell r="FP1393">
            <v>72</v>
          </cell>
          <cell r="FQ1393" t="str">
            <v/>
          </cell>
          <cell r="FR1393">
            <v>0</v>
          </cell>
          <cell r="FS1393">
            <v>79.33</v>
          </cell>
          <cell r="FT1393">
            <v>71.25</v>
          </cell>
          <cell r="FU1393">
            <v>79</v>
          </cell>
          <cell r="FV1393">
            <v>72</v>
          </cell>
          <cell r="FW1393" t="str">
            <v/>
          </cell>
          <cell r="FX1393">
            <v>0</v>
          </cell>
          <cell r="FY1393">
            <v>79.33</v>
          </cell>
          <cell r="FZ1393">
            <v>71.25</v>
          </cell>
          <cell r="GA1393">
            <v>79</v>
          </cell>
          <cell r="GB1393">
            <v>72</v>
          </cell>
          <cell r="GC1393" t="str">
            <v/>
          </cell>
          <cell r="GD1393">
            <v>0</v>
          </cell>
          <cell r="GE1393">
            <v>79.33</v>
          </cell>
          <cell r="GF1393">
            <v>71.25</v>
          </cell>
          <cell r="GG1393">
            <v>79</v>
          </cell>
          <cell r="GH1393">
            <v>72</v>
          </cell>
          <cell r="GI1393" t="str">
            <v/>
          </cell>
          <cell r="GJ1393">
            <v>0</v>
          </cell>
          <cell r="GK1393">
            <v>79.33</v>
          </cell>
          <cell r="GL1393">
            <v>71.25</v>
          </cell>
          <cell r="GM1393">
            <v>79</v>
          </cell>
          <cell r="GN1393">
            <v>72</v>
          </cell>
          <cell r="GO1393" t="str">
            <v/>
          </cell>
          <cell r="GP1393">
            <v>0</v>
          </cell>
          <cell r="GQ1393">
            <v>79.33</v>
          </cell>
          <cell r="GR1393">
            <v>71.25</v>
          </cell>
          <cell r="GS1393">
            <v>79</v>
          </cell>
          <cell r="GT1393">
            <v>72</v>
          </cell>
          <cell r="GU1393" t="str">
            <v/>
          </cell>
          <cell r="GV1393">
            <v>0</v>
          </cell>
          <cell r="GW1393">
            <v>81.92</v>
          </cell>
          <cell r="GX1393">
            <v>78.75</v>
          </cell>
          <cell r="GY1393">
            <v>70</v>
          </cell>
          <cell r="GZ1393">
            <v>78</v>
          </cell>
          <cell r="HA1393" t="str">
            <v>EKO-L</v>
          </cell>
          <cell r="HB1393">
            <v>0</v>
          </cell>
          <cell r="HC1393">
            <v>83.83</v>
          </cell>
          <cell r="HD1393">
            <v>75.75</v>
          </cell>
          <cell r="HE1393">
            <v>77.5</v>
          </cell>
          <cell r="HF1393">
            <v>79</v>
          </cell>
          <cell r="HH1393">
            <v>0</v>
          </cell>
          <cell r="HM1393" t="str">
            <v/>
          </cell>
          <cell r="HN1393" t="str">
            <v/>
          </cell>
          <cell r="HS1393">
            <v>0</v>
          </cell>
          <cell r="HT1393" t="str">
            <v>PKN</v>
          </cell>
          <cell r="HU1393">
            <v>0</v>
          </cell>
          <cell r="HV1393" t="str">
            <v>IND</v>
          </cell>
          <cell r="HW1393">
            <v>0</v>
          </cell>
          <cell r="HX1393" t="str">
            <v>MAT-W</v>
          </cell>
          <cell r="HY1393">
            <v>0</v>
          </cell>
          <cell r="HZ1393" t="str">
            <v>SEJ-W</v>
          </cell>
          <cell r="IA1393">
            <v>0</v>
          </cell>
          <cell r="IB1393" t="str">
            <v>IGR-W</v>
          </cell>
          <cell r="IC1393">
            <v>0</v>
          </cell>
          <cell r="ID1393" t="str">
            <v>SBO</v>
          </cell>
          <cell r="IE1393">
            <v>0</v>
          </cell>
          <cell r="IF1393" t="str">
            <v>PJO</v>
          </cell>
          <cell r="IG1393">
            <v>0</v>
          </cell>
          <cell r="IH1393" t="str">
            <v>PRA</v>
          </cell>
          <cell r="II1393">
            <v>0</v>
          </cell>
          <cell r="IJ1393" t="str">
            <v>JAW</v>
          </cell>
          <cell r="IK1393">
            <v>0</v>
          </cell>
          <cell r="IL1393" t="str">
            <v>ARB</v>
          </cell>
          <cell r="IM1393">
            <v>0</v>
          </cell>
          <cell r="IN1393" t="str">
            <v>PKM</v>
          </cell>
          <cell r="IO1393">
            <v>0</v>
          </cell>
          <cell r="IP1393" t="str">
            <v>MAT-P</v>
          </cell>
          <cell r="IQ1393">
            <v>0</v>
          </cell>
          <cell r="IR1393" t="str">
            <v>BIO-P</v>
          </cell>
          <cell r="IS1393">
            <v>0</v>
          </cell>
          <cell r="IT1393" t="str">
            <v>FIS-P</v>
          </cell>
          <cell r="IU1393">
            <v>0</v>
          </cell>
          <cell r="IV1393" t="str">
            <v>KIM-P</v>
          </cell>
          <cell r="IW1393">
            <v>0</v>
          </cell>
          <cell r="IX1393" t="str">
            <v>EKO-L</v>
          </cell>
          <cell r="IY1393">
            <v>0</v>
          </cell>
          <cell r="JA1393">
            <v>0</v>
          </cell>
        </row>
        <row r="1394">
          <cell r="AB1394" t="str">
            <v/>
          </cell>
          <cell r="AC1394">
            <v>31</v>
          </cell>
          <cell r="AI1394" t="str">
            <v/>
          </cell>
          <cell r="AJ1394">
            <v>0</v>
          </cell>
          <cell r="AK1394">
            <v>83.25</v>
          </cell>
          <cell r="AL1394">
            <v>84.5</v>
          </cell>
          <cell r="AM1394">
            <v>88</v>
          </cell>
          <cell r="AN1394">
            <v>80</v>
          </cell>
          <cell r="AO1394" t="str">
            <v/>
          </cell>
          <cell r="AP1394">
            <v>0</v>
          </cell>
          <cell r="AQ1394">
            <v>85</v>
          </cell>
          <cell r="AR1394">
            <v>0</v>
          </cell>
          <cell r="AS1394">
            <v>78.5</v>
          </cell>
          <cell r="AT1394">
            <v>81</v>
          </cell>
          <cell r="AU1394" t="str">
            <v/>
          </cell>
          <cell r="AV1394">
            <v>0</v>
          </cell>
          <cell r="AW1394">
            <v>81.83</v>
          </cell>
          <cell r="AX1394">
            <v>84</v>
          </cell>
          <cell r="AY1394">
            <v>88</v>
          </cell>
          <cell r="AZ1394">
            <v>80</v>
          </cell>
          <cell r="BA1394" t="str">
            <v/>
          </cell>
          <cell r="BB1394">
            <v>0</v>
          </cell>
          <cell r="BC1394">
            <v>86.75</v>
          </cell>
          <cell r="BD1394">
            <v>84.5</v>
          </cell>
          <cell r="BE1394">
            <v>88</v>
          </cell>
          <cell r="BF1394">
            <v>82</v>
          </cell>
          <cell r="BG1394" t="str">
            <v/>
          </cell>
          <cell r="BH1394">
            <v>0</v>
          </cell>
          <cell r="BI1394">
            <v>84.33</v>
          </cell>
          <cell r="BJ1394">
            <v>80</v>
          </cell>
          <cell r="BK1394">
            <v>77.75</v>
          </cell>
          <cell r="BL1394">
            <v>78</v>
          </cell>
          <cell r="BM1394" t="str">
            <v/>
          </cell>
          <cell r="BN1394">
            <v>0</v>
          </cell>
          <cell r="BO1394">
            <v>81.13</v>
          </cell>
          <cell r="BP1394">
            <v>78.25</v>
          </cell>
          <cell r="BQ1394">
            <v>77.75</v>
          </cell>
          <cell r="BR1394">
            <v>85</v>
          </cell>
          <cell r="BS1394" t="str">
            <v/>
          </cell>
          <cell r="BT1394">
            <v>0</v>
          </cell>
          <cell r="BU1394">
            <v>86.5</v>
          </cell>
          <cell r="BV1394">
            <v>84.25</v>
          </cell>
          <cell r="BW1394">
            <v>88.5</v>
          </cell>
          <cell r="BX1394">
            <v>88</v>
          </cell>
          <cell r="BY1394" t="str">
            <v/>
          </cell>
          <cell r="BZ1394">
            <v>0</v>
          </cell>
          <cell r="CA1394">
            <v>86.78</v>
          </cell>
          <cell r="CB1394">
            <v>81.75</v>
          </cell>
          <cell r="CC1394">
            <v>81</v>
          </cell>
          <cell r="CD1394">
            <v>82</v>
          </cell>
          <cell r="CE1394" t="str">
            <v/>
          </cell>
          <cell r="CF1394">
            <v>0</v>
          </cell>
          <cell r="CG1394">
            <v>86.25</v>
          </cell>
          <cell r="CH1394">
            <v>76.25</v>
          </cell>
          <cell r="CI1394">
            <v>78</v>
          </cell>
          <cell r="CJ1394">
            <v>82</v>
          </cell>
          <cell r="CK1394" t="str">
            <v/>
          </cell>
          <cell r="CL1394">
            <v>0</v>
          </cell>
          <cell r="CM1394">
            <v>76.17</v>
          </cell>
          <cell r="CN1394">
            <v>83.5</v>
          </cell>
          <cell r="CO1394">
            <v>80</v>
          </cell>
          <cell r="CP1394">
            <v>78</v>
          </cell>
          <cell r="CQ1394" t="str">
            <v/>
          </cell>
          <cell r="CR1394">
            <v>0</v>
          </cell>
          <cell r="CS1394">
            <v>82.08</v>
          </cell>
          <cell r="CT1394">
            <v>89.75</v>
          </cell>
          <cell r="CU1394">
            <v>86.5</v>
          </cell>
          <cell r="CV1394">
            <v>83</v>
          </cell>
          <cell r="CW1394" t="str">
            <v/>
          </cell>
          <cell r="CX1394">
            <v>0</v>
          </cell>
          <cell r="CY1394">
            <v>82.44</v>
          </cell>
          <cell r="CZ1394">
            <v>83.75</v>
          </cell>
          <cell r="DA1394">
            <v>76.75</v>
          </cell>
          <cell r="DB1394">
            <v>83</v>
          </cell>
          <cell r="DC1394" t="str">
            <v/>
          </cell>
          <cell r="DD1394">
            <v>0</v>
          </cell>
          <cell r="DE1394">
            <v>91</v>
          </cell>
          <cell r="DF1394">
            <v>81</v>
          </cell>
          <cell r="DG1394">
            <v>81.75</v>
          </cell>
          <cell r="DH1394">
            <v>88</v>
          </cell>
          <cell r="DI1394" t="str">
            <v/>
          </cell>
          <cell r="DJ1394">
            <v>0</v>
          </cell>
          <cell r="DK1394">
            <v>0</v>
          </cell>
          <cell r="DL1394">
            <v>0</v>
          </cell>
          <cell r="DM1394">
            <v>0</v>
          </cell>
          <cell r="DN1394">
            <v>85</v>
          </cell>
          <cell r="DO1394" t="str">
            <v/>
          </cell>
          <cell r="DP1394">
            <v>0</v>
          </cell>
          <cell r="DQ1394">
            <v>89</v>
          </cell>
          <cell r="DR1394">
            <v>85.5</v>
          </cell>
          <cell r="DS1394">
            <v>91.5</v>
          </cell>
          <cell r="DT1394">
            <v>82</v>
          </cell>
          <cell r="DU1394" t="str">
            <v/>
          </cell>
          <cell r="DV1394">
            <v>0</v>
          </cell>
          <cell r="DW1394">
            <v>91</v>
          </cell>
          <cell r="DX1394">
            <v>86.75</v>
          </cell>
          <cell r="DY1394">
            <v>79.75</v>
          </cell>
          <cell r="DZ1394">
            <v>85</v>
          </cell>
          <cell r="EA1394" t="str">
            <v/>
          </cell>
          <cell r="EB1394">
            <v>0</v>
          </cell>
          <cell r="EC1394">
            <v>79.78</v>
          </cell>
          <cell r="ED1394">
            <v>78.25</v>
          </cell>
          <cell r="EE1394">
            <v>84.25</v>
          </cell>
          <cell r="EF1394">
            <v>77</v>
          </cell>
          <cell r="EG1394" t="str">
            <v/>
          </cell>
          <cell r="EH1394">
            <v>0</v>
          </cell>
          <cell r="EI1394">
            <v>78.5</v>
          </cell>
          <cell r="EJ1394">
            <v>74.75</v>
          </cell>
          <cell r="EK1394">
            <v>74.5</v>
          </cell>
          <cell r="EL1394">
            <v>76</v>
          </cell>
          <cell r="EM1394" t="str">
            <v/>
          </cell>
          <cell r="EN1394">
            <v>0</v>
          </cell>
          <cell r="EO1394">
            <v>78.5</v>
          </cell>
          <cell r="EP1394">
            <v>74.75</v>
          </cell>
          <cell r="EQ1394">
            <v>74.5</v>
          </cell>
          <cell r="ER1394">
            <v>76</v>
          </cell>
          <cell r="ES1394" t="str">
            <v/>
          </cell>
          <cell r="ET1394">
            <v>0</v>
          </cell>
          <cell r="EU1394">
            <v>78.5</v>
          </cell>
          <cell r="EV1394">
            <v>74.75</v>
          </cell>
          <cell r="EW1394">
            <v>74.5</v>
          </cell>
          <cell r="EX1394">
            <v>76</v>
          </cell>
          <cell r="EY1394" t="str">
            <v/>
          </cell>
          <cell r="EZ1394">
            <v>0</v>
          </cell>
          <cell r="FA1394">
            <v>79.33</v>
          </cell>
          <cell r="FB1394">
            <v>71.25</v>
          </cell>
          <cell r="FC1394">
            <v>79</v>
          </cell>
          <cell r="FD1394">
            <v>72</v>
          </cell>
          <cell r="FE1394" t="str">
            <v/>
          </cell>
          <cell r="FF1394">
            <v>0</v>
          </cell>
          <cell r="FG1394">
            <v>79.33</v>
          </cell>
          <cell r="FH1394">
            <v>71.25</v>
          </cell>
          <cell r="FI1394">
            <v>79</v>
          </cell>
          <cell r="FJ1394">
            <v>72</v>
          </cell>
          <cell r="FK1394" t="str">
            <v/>
          </cell>
          <cell r="FL1394">
            <v>0</v>
          </cell>
          <cell r="FM1394">
            <v>79.33</v>
          </cell>
          <cell r="FN1394">
            <v>71.25</v>
          </cell>
          <cell r="FO1394">
            <v>79</v>
          </cell>
          <cell r="FP1394">
            <v>72</v>
          </cell>
          <cell r="FQ1394" t="str">
            <v/>
          </cell>
          <cell r="FR1394">
            <v>0</v>
          </cell>
          <cell r="FS1394">
            <v>79.33</v>
          </cell>
          <cell r="FT1394">
            <v>71.25</v>
          </cell>
          <cell r="FU1394">
            <v>79</v>
          </cell>
          <cell r="FV1394">
            <v>72</v>
          </cell>
          <cell r="FW1394" t="str">
            <v/>
          </cell>
          <cell r="FX1394">
            <v>0</v>
          </cell>
          <cell r="FY1394">
            <v>79.33</v>
          </cell>
          <cell r="FZ1394">
            <v>71.25</v>
          </cell>
          <cell r="GA1394">
            <v>79</v>
          </cell>
          <cell r="GB1394">
            <v>72</v>
          </cell>
          <cell r="GC1394" t="str">
            <v/>
          </cell>
          <cell r="GD1394">
            <v>0</v>
          </cell>
          <cell r="GE1394">
            <v>79.33</v>
          </cell>
          <cell r="GF1394">
            <v>71.25</v>
          </cell>
          <cell r="GG1394">
            <v>79</v>
          </cell>
          <cell r="GH1394">
            <v>72</v>
          </cell>
          <cell r="GI1394" t="str">
            <v/>
          </cell>
          <cell r="GJ1394">
            <v>0</v>
          </cell>
          <cell r="GK1394">
            <v>79.33</v>
          </cell>
          <cell r="GL1394">
            <v>71.25</v>
          </cell>
          <cell r="GM1394">
            <v>79</v>
          </cell>
          <cell r="GN1394">
            <v>72</v>
          </cell>
          <cell r="GO1394" t="str">
            <v/>
          </cell>
          <cell r="GP1394">
            <v>0</v>
          </cell>
          <cell r="GQ1394">
            <v>79.33</v>
          </cell>
          <cell r="GR1394">
            <v>71.25</v>
          </cell>
          <cell r="GS1394">
            <v>79</v>
          </cell>
          <cell r="GT1394">
            <v>72</v>
          </cell>
          <cell r="GU1394" t="str">
            <v/>
          </cell>
          <cell r="GV1394">
            <v>0</v>
          </cell>
          <cell r="GW1394">
            <v>81.92</v>
          </cell>
          <cell r="GX1394">
            <v>78.75</v>
          </cell>
          <cell r="GY1394">
            <v>70</v>
          </cell>
          <cell r="GZ1394">
            <v>78</v>
          </cell>
          <cell r="HA1394" t="str">
            <v>EKO-L</v>
          </cell>
          <cell r="HB1394">
            <v>0</v>
          </cell>
          <cell r="HC1394">
            <v>83.83</v>
          </cell>
          <cell r="HD1394">
            <v>75.75</v>
          </cell>
          <cell r="HE1394">
            <v>77.5</v>
          </cell>
          <cell r="HF1394">
            <v>79</v>
          </cell>
          <cell r="HH1394">
            <v>0</v>
          </cell>
          <cell r="HM1394" t="str">
            <v/>
          </cell>
          <cell r="HN1394" t="str">
            <v/>
          </cell>
          <cell r="HS1394">
            <v>0</v>
          </cell>
          <cell r="HT1394" t="str">
            <v>PKN</v>
          </cell>
          <cell r="HU1394">
            <v>0</v>
          </cell>
          <cell r="HV1394" t="str">
            <v>IND</v>
          </cell>
          <cell r="HW1394">
            <v>0</v>
          </cell>
          <cell r="HX1394" t="str">
            <v>MAT-W</v>
          </cell>
          <cell r="HY1394">
            <v>0</v>
          </cell>
          <cell r="HZ1394" t="str">
            <v>SEJ-W</v>
          </cell>
          <cell r="IA1394">
            <v>0</v>
          </cell>
          <cell r="IB1394" t="str">
            <v>IGR-W</v>
          </cell>
          <cell r="IC1394">
            <v>0</v>
          </cell>
          <cell r="ID1394" t="str">
            <v>SBO</v>
          </cell>
          <cell r="IE1394">
            <v>0</v>
          </cell>
          <cell r="IF1394" t="str">
            <v>PJO</v>
          </cell>
          <cell r="IG1394">
            <v>0</v>
          </cell>
          <cell r="IH1394" t="str">
            <v>PRA</v>
          </cell>
          <cell r="II1394">
            <v>0</v>
          </cell>
          <cell r="IJ1394" t="str">
            <v>JAW</v>
          </cell>
          <cell r="IK1394">
            <v>0</v>
          </cell>
          <cell r="IL1394" t="str">
            <v>ARB</v>
          </cell>
          <cell r="IM1394">
            <v>0</v>
          </cell>
          <cell r="IN1394" t="str">
            <v>PKM</v>
          </cell>
          <cell r="IO1394">
            <v>0</v>
          </cell>
          <cell r="IP1394" t="str">
            <v>MAT-P</v>
          </cell>
          <cell r="IQ1394">
            <v>0</v>
          </cell>
          <cell r="IR1394" t="str">
            <v>BIO-P</v>
          </cell>
          <cell r="IS1394">
            <v>0</v>
          </cell>
          <cell r="IT1394" t="str">
            <v>FIS-P</v>
          </cell>
          <cell r="IU1394">
            <v>0</v>
          </cell>
          <cell r="IV1394" t="str">
            <v>KIM-P</v>
          </cell>
          <cell r="IW1394">
            <v>0</v>
          </cell>
          <cell r="IX1394" t="str">
            <v>EKO-L</v>
          </cell>
          <cell r="IY1394">
            <v>0</v>
          </cell>
          <cell r="JA1394">
            <v>0</v>
          </cell>
        </row>
        <row r="1395">
          <cell r="AB1395" t="str">
            <v/>
          </cell>
        </row>
        <row r="1396">
          <cell r="AB1396" t="str">
            <v/>
          </cell>
        </row>
        <row r="1397">
          <cell r="AB1397" t="str">
            <v/>
          </cell>
          <cell r="AI1397" t="str">
            <v/>
          </cell>
          <cell r="AO1397" t="str">
            <v/>
          </cell>
          <cell r="AU1397" t="str">
            <v/>
          </cell>
          <cell r="BA1397" t="str">
            <v/>
          </cell>
          <cell r="BG1397" t="str">
            <v/>
          </cell>
          <cell r="BM1397" t="str">
            <v/>
          </cell>
          <cell r="BS1397" t="str">
            <v/>
          </cell>
          <cell r="BY1397" t="str">
            <v/>
          </cell>
          <cell r="CE1397" t="str">
            <v/>
          </cell>
          <cell r="CK1397" t="str">
            <v/>
          </cell>
          <cell r="CQ1397" t="str">
            <v/>
          </cell>
          <cell r="CW1397" t="str">
            <v/>
          </cell>
          <cell r="DC1397" t="str">
            <v/>
          </cell>
          <cell r="DI1397" t="str">
            <v/>
          </cell>
          <cell r="DO1397" t="str">
            <v/>
          </cell>
          <cell r="DU1397" t="str">
            <v/>
          </cell>
          <cell r="EA1397" t="str">
            <v/>
          </cell>
          <cell r="EG1397" t="str">
            <v/>
          </cell>
          <cell r="EM1397" t="str">
            <v/>
          </cell>
          <cell r="ES1397" t="str">
            <v/>
          </cell>
          <cell r="EY1397" t="str">
            <v/>
          </cell>
          <cell r="FQ1397" t="str">
            <v/>
          </cell>
          <cell r="GU1397" t="str">
            <v/>
          </cell>
          <cell r="HA1397" t="str">
            <v/>
          </cell>
          <cell r="HM1397" t="str">
            <v/>
          </cell>
          <cell r="HN1397" t="str">
            <v/>
          </cell>
        </row>
      </sheetData>
      <sheetData sheetId="3">
        <row r="6">
          <cell r="BD6">
            <v>2016</v>
          </cell>
        </row>
      </sheetData>
      <sheetData sheetId="4">
        <row r="2">
          <cell r="F2" t="str">
            <v>TS</v>
          </cell>
          <cell r="P2" t="str">
            <v>Ts</v>
          </cell>
          <cell r="Z2" t="str">
            <v>ts</v>
          </cell>
        </row>
        <row r="3">
          <cell r="F3" t="str">
            <v>TTS</v>
          </cell>
          <cell r="P3" t="str">
            <v>tts</v>
          </cell>
          <cell r="Z3" t="str">
            <v>tts</v>
          </cell>
        </row>
      </sheetData>
      <sheetData sheetId="5">
        <row r="5">
          <cell r="AV5" t="str">
            <v>budaya politik</v>
          </cell>
        </row>
      </sheetData>
      <sheetData sheetId="6">
        <row r="3">
          <cell r="X3" t="str">
            <v xml:space="preserve">Kedisiplinan </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B3">
            <v>1</v>
          </cell>
        </row>
      </sheetData>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10.xml"/><Relationship Id="rId3" Type="http://schemas.openxmlformats.org/officeDocument/2006/relationships/vmlDrawing" Target="../drawings/vmlDrawing1.vml"/><Relationship Id="rId7" Type="http://schemas.openxmlformats.org/officeDocument/2006/relationships/control" Target="../activeX/activeX4.xml"/><Relationship Id="rId12" Type="http://schemas.openxmlformats.org/officeDocument/2006/relationships/control" Target="../activeX/activeX9.xml"/><Relationship Id="rId17" Type="http://schemas.openxmlformats.org/officeDocument/2006/relationships/control" Target="../activeX/activeX14.xml"/><Relationship Id="rId2" Type="http://schemas.openxmlformats.org/officeDocument/2006/relationships/drawing" Target="../drawings/drawing1.xml"/><Relationship Id="rId16" Type="http://schemas.openxmlformats.org/officeDocument/2006/relationships/control" Target="../activeX/activeX13.xml"/><Relationship Id="rId1" Type="http://schemas.openxmlformats.org/officeDocument/2006/relationships/printerSettings" Target="../printerSettings/printerSettings1.bin"/><Relationship Id="rId6" Type="http://schemas.openxmlformats.org/officeDocument/2006/relationships/control" Target="../activeX/activeX3.xml"/><Relationship Id="rId11" Type="http://schemas.openxmlformats.org/officeDocument/2006/relationships/control" Target="../activeX/activeX8.xml"/><Relationship Id="rId5" Type="http://schemas.openxmlformats.org/officeDocument/2006/relationships/control" Target="../activeX/activeX2.xml"/><Relationship Id="rId15" Type="http://schemas.openxmlformats.org/officeDocument/2006/relationships/control" Target="../activeX/activeX12.xml"/><Relationship Id="rId10" Type="http://schemas.openxmlformats.org/officeDocument/2006/relationships/control" Target="../activeX/activeX7.xml"/><Relationship Id="rId4" Type="http://schemas.openxmlformats.org/officeDocument/2006/relationships/control" Target="../activeX/activeX1.xml"/><Relationship Id="rId9" Type="http://schemas.openxmlformats.org/officeDocument/2006/relationships/control" Target="../activeX/activeX6.xml"/><Relationship Id="rId14" Type="http://schemas.openxmlformats.org/officeDocument/2006/relationships/control" Target="../activeX/activeX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ontrol" Target="../activeX/activeX128.xml"/><Relationship Id="rId299" Type="http://schemas.openxmlformats.org/officeDocument/2006/relationships/control" Target="../activeX/activeX310.xml"/><Relationship Id="rId21" Type="http://schemas.openxmlformats.org/officeDocument/2006/relationships/control" Target="../activeX/activeX32.xml"/><Relationship Id="rId63" Type="http://schemas.openxmlformats.org/officeDocument/2006/relationships/control" Target="../activeX/activeX74.xml"/><Relationship Id="rId159" Type="http://schemas.openxmlformats.org/officeDocument/2006/relationships/control" Target="../activeX/activeX170.xml"/><Relationship Id="rId324" Type="http://schemas.openxmlformats.org/officeDocument/2006/relationships/control" Target="../activeX/activeX335.xml"/><Relationship Id="rId366" Type="http://schemas.openxmlformats.org/officeDocument/2006/relationships/control" Target="../activeX/activeX377.xml"/><Relationship Id="rId170" Type="http://schemas.openxmlformats.org/officeDocument/2006/relationships/control" Target="../activeX/activeX181.xml"/><Relationship Id="rId226" Type="http://schemas.openxmlformats.org/officeDocument/2006/relationships/control" Target="../activeX/activeX237.xml"/><Relationship Id="rId433" Type="http://schemas.openxmlformats.org/officeDocument/2006/relationships/control" Target="../activeX/activeX444.xml"/><Relationship Id="rId268" Type="http://schemas.openxmlformats.org/officeDocument/2006/relationships/control" Target="../activeX/activeX279.xml"/><Relationship Id="rId475" Type="http://schemas.openxmlformats.org/officeDocument/2006/relationships/control" Target="../activeX/activeX486.xml"/><Relationship Id="rId32" Type="http://schemas.openxmlformats.org/officeDocument/2006/relationships/control" Target="../activeX/activeX43.xml"/><Relationship Id="rId74" Type="http://schemas.openxmlformats.org/officeDocument/2006/relationships/control" Target="../activeX/activeX85.xml"/><Relationship Id="rId128" Type="http://schemas.openxmlformats.org/officeDocument/2006/relationships/control" Target="../activeX/activeX139.xml"/><Relationship Id="rId335" Type="http://schemas.openxmlformats.org/officeDocument/2006/relationships/control" Target="../activeX/activeX346.xml"/><Relationship Id="rId377" Type="http://schemas.openxmlformats.org/officeDocument/2006/relationships/control" Target="../activeX/activeX388.xml"/><Relationship Id="rId5" Type="http://schemas.openxmlformats.org/officeDocument/2006/relationships/control" Target="../activeX/activeX16.xml"/><Relationship Id="rId181" Type="http://schemas.openxmlformats.org/officeDocument/2006/relationships/control" Target="../activeX/activeX192.xml"/><Relationship Id="rId237" Type="http://schemas.openxmlformats.org/officeDocument/2006/relationships/control" Target="../activeX/activeX248.xml"/><Relationship Id="rId402" Type="http://schemas.openxmlformats.org/officeDocument/2006/relationships/control" Target="../activeX/activeX413.xml"/><Relationship Id="rId279" Type="http://schemas.openxmlformats.org/officeDocument/2006/relationships/control" Target="../activeX/activeX290.xml"/><Relationship Id="rId444" Type="http://schemas.openxmlformats.org/officeDocument/2006/relationships/control" Target="../activeX/activeX455.xml"/><Relationship Id="rId43" Type="http://schemas.openxmlformats.org/officeDocument/2006/relationships/control" Target="../activeX/activeX54.xml"/><Relationship Id="rId139" Type="http://schemas.openxmlformats.org/officeDocument/2006/relationships/control" Target="../activeX/activeX150.xml"/><Relationship Id="rId290" Type="http://schemas.openxmlformats.org/officeDocument/2006/relationships/control" Target="../activeX/activeX301.xml"/><Relationship Id="rId304" Type="http://schemas.openxmlformats.org/officeDocument/2006/relationships/control" Target="../activeX/activeX315.xml"/><Relationship Id="rId346" Type="http://schemas.openxmlformats.org/officeDocument/2006/relationships/control" Target="../activeX/activeX357.xml"/><Relationship Id="rId388" Type="http://schemas.openxmlformats.org/officeDocument/2006/relationships/control" Target="../activeX/activeX399.xml"/><Relationship Id="rId85" Type="http://schemas.openxmlformats.org/officeDocument/2006/relationships/control" Target="../activeX/activeX96.xml"/><Relationship Id="rId150" Type="http://schemas.openxmlformats.org/officeDocument/2006/relationships/control" Target="../activeX/activeX161.xml"/><Relationship Id="rId192" Type="http://schemas.openxmlformats.org/officeDocument/2006/relationships/control" Target="../activeX/activeX203.xml"/><Relationship Id="rId206" Type="http://schemas.openxmlformats.org/officeDocument/2006/relationships/control" Target="../activeX/activeX217.xml"/><Relationship Id="rId413" Type="http://schemas.openxmlformats.org/officeDocument/2006/relationships/control" Target="../activeX/activeX424.xml"/><Relationship Id="rId248" Type="http://schemas.openxmlformats.org/officeDocument/2006/relationships/control" Target="../activeX/activeX259.xml"/><Relationship Id="rId455" Type="http://schemas.openxmlformats.org/officeDocument/2006/relationships/control" Target="../activeX/activeX466.xml"/><Relationship Id="rId12" Type="http://schemas.openxmlformats.org/officeDocument/2006/relationships/control" Target="../activeX/activeX23.xml"/><Relationship Id="rId108" Type="http://schemas.openxmlformats.org/officeDocument/2006/relationships/control" Target="../activeX/activeX119.xml"/><Relationship Id="rId315" Type="http://schemas.openxmlformats.org/officeDocument/2006/relationships/control" Target="../activeX/activeX326.xml"/><Relationship Id="rId357" Type="http://schemas.openxmlformats.org/officeDocument/2006/relationships/control" Target="../activeX/activeX368.xml"/><Relationship Id="rId54" Type="http://schemas.openxmlformats.org/officeDocument/2006/relationships/control" Target="../activeX/activeX65.xml"/><Relationship Id="rId96" Type="http://schemas.openxmlformats.org/officeDocument/2006/relationships/control" Target="../activeX/activeX107.xml"/><Relationship Id="rId161" Type="http://schemas.openxmlformats.org/officeDocument/2006/relationships/control" Target="../activeX/activeX172.xml"/><Relationship Id="rId217" Type="http://schemas.openxmlformats.org/officeDocument/2006/relationships/control" Target="../activeX/activeX228.xml"/><Relationship Id="rId399" Type="http://schemas.openxmlformats.org/officeDocument/2006/relationships/control" Target="../activeX/activeX410.xml"/><Relationship Id="rId259" Type="http://schemas.openxmlformats.org/officeDocument/2006/relationships/control" Target="../activeX/activeX270.xml"/><Relationship Id="rId424" Type="http://schemas.openxmlformats.org/officeDocument/2006/relationships/control" Target="../activeX/activeX435.xml"/><Relationship Id="rId466" Type="http://schemas.openxmlformats.org/officeDocument/2006/relationships/control" Target="../activeX/activeX477.xml"/><Relationship Id="rId23" Type="http://schemas.openxmlformats.org/officeDocument/2006/relationships/control" Target="../activeX/activeX34.xml"/><Relationship Id="rId119" Type="http://schemas.openxmlformats.org/officeDocument/2006/relationships/control" Target="../activeX/activeX130.xml"/><Relationship Id="rId270" Type="http://schemas.openxmlformats.org/officeDocument/2006/relationships/control" Target="../activeX/activeX281.xml"/><Relationship Id="rId326" Type="http://schemas.openxmlformats.org/officeDocument/2006/relationships/control" Target="../activeX/activeX337.xml"/><Relationship Id="rId65" Type="http://schemas.openxmlformats.org/officeDocument/2006/relationships/control" Target="../activeX/activeX76.xml"/><Relationship Id="rId130" Type="http://schemas.openxmlformats.org/officeDocument/2006/relationships/control" Target="../activeX/activeX141.xml"/><Relationship Id="rId368" Type="http://schemas.openxmlformats.org/officeDocument/2006/relationships/control" Target="../activeX/activeX379.xml"/><Relationship Id="rId172" Type="http://schemas.openxmlformats.org/officeDocument/2006/relationships/control" Target="../activeX/activeX183.xml"/><Relationship Id="rId228" Type="http://schemas.openxmlformats.org/officeDocument/2006/relationships/control" Target="../activeX/activeX239.xml"/><Relationship Id="rId435" Type="http://schemas.openxmlformats.org/officeDocument/2006/relationships/control" Target="../activeX/activeX446.xml"/><Relationship Id="rId477" Type="http://schemas.openxmlformats.org/officeDocument/2006/relationships/control" Target="../activeX/activeX488.xml"/><Relationship Id="rId13" Type="http://schemas.openxmlformats.org/officeDocument/2006/relationships/control" Target="../activeX/activeX24.xml"/><Relationship Id="rId109" Type="http://schemas.openxmlformats.org/officeDocument/2006/relationships/control" Target="../activeX/activeX120.xml"/><Relationship Id="rId260" Type="http://schemas.openxmlformats.org/officeDocument/2006/relationships/control" Target="../activeX/activeX271.xml"/><Relationship Id="rId281" Type="http://schemas.openxmlformats.org/officeDocument/2006/relationships/control" Target="../activeX/activeX292.xml"/><Relationship Id="rId316" Type="http://schemas.openxmlformats.org/officeDocument/2006/relationships/control" Target="../activeX/activeX327.xml"/><Relationship Id="rId337" Type="http://schemas.openxmlformats.org/officeDocument/2006/relationships/control" Target="../activeX/activeX348.xml"/><Relationship Id="rId34" Type="http://schemas.openxmlformats.org/officeDocument/2006/relationships/control" Target="../activeX/activeX45.xml"/><Relationship Id="rId55" Type="http://schemas.openxmlformats.org/officeDocument/2006/relationships/control" Target="../activeX/activeX66.xml"/><Relationship Id="rId76" Type="http://schemas.openxmlformats.org/officeDocument/2006/relationships/control" Target="../activeX/activeX87.xml"/><Relationship Id="rId97" Type="http://schemas.openxmlformats.org/officeDocument/2006/relationships/control" Target="../activeX/activeX108.xml"/><Relationship Id="rId120" Type="http://schemas.openxmlformats.org/officeDocument/2006/relationships/control" Target="../activeX/activeX131.xml"/><Relationship Id="rId141" Type="http://schemas.openxmlformats.org/officeDocument/2006/relationships/control" Target="../activeX/activeX152.xml"/><Relationship Id="rId358" Type="http://schemas.openxmlformats.org/officeDocument/2006/relationships/control" Target="../activeX/activeX369.xml"/><Relationship Id="rId379" Type="http://schemas.openxmlformats.org/officeDocument/2006/relationships/control" Target="../activeX/activeX390.xml"/><Relationship Id="rId7" Type="http://schemas.openxmlformats.org/officeDocument/2006/relationships/control" Target="../activeX/activeX18.xml"/><Relationship Id="rId162" Type="http://schemas.openxmlformats.org/officeDocument/2006/relationships/control" Target="../activeX/activeX173.xml"/><Relationship Id="rId183" Type="http://schemas.openxmlformats.org/officeDocument/2006/relationships/control" Target="../activeX/activeX194.xml"/><Relationship Id="rId218" Type="http://schemas.openxmlformats.org/officeDocument/2006/relationships/control" Target="../activeX/activeX229.xml"/><Relationship Id="rId239" Type="http://schemas.openxmlformats.org/officeDocument/2006/relationships/control" Target="../activeX/activeX250.xml"/><Relationship Id="rId390" Type="http://schemas.openxmlformats.org/officeDocument/2006/relationships/control" Target="../activeX/activeX401.xml"/><Relationship Id="rId404" Type="http://schemas.openxmlformats.org/officeDocument/2006/relationships/control" Target="../activeX/activeX415.xml"/><Relationship Id="rId425" Type="http://schemas.openxmlformats.org/officeDocument/2006/relationships/control" Target="../activeX/activeX436.xml"/><Relationship Id="rId446" Type="http://schemas.openxmlformats.org/officeDocument/2006/relationships/control" Target="../activeX/activeX457.xml"/><Relationship Id="rId467" Type="http://schemas.openxmlformats.org/officeDocument/2006/relationships/control" Target="../activeX/activeX478.xml"/><Relationship Id="rId250" Type="http://schemas.openxmlformats.org/officeDocument/2006/relationships/control" Target="../activeX/activeX261.xml"/><Relationship Id="rId271" Type="http://schemas.openxmlformats.org/officeDocument/2006/relationships/control" Target="../activeX/activeX282.xml"/><Relationship Id="rId292" Type="http://schemas.openxmlformats.org/officeDocument/2006/relationships/control" Target="../activeX/activeX303.xml"/><Relationship Id="rId306" Type="http://schemas.openxmlformats.org/officeDocument/2006/relationships/control" Target="../activeX/activeX317.xml"/><Relationship Id="rId24" Type="http://schemas.openxmlformats.org/officeDocument/2006/relationships/control" Target="../activeX/activeX35.xml"/><Relationship Id="rId45" Type="http://schemas.openxmlformats.org/officeDocument/2006/relationships/control" Target="../activeX/activeX56.xml"/><Relationship Id="rId66" Type="http://schemas.openxmlformats.org/officeDocument/2006/relationships/control" Target="../activeX/activeX77.xml"/><Relationship Id="rId87" Type="http://schemas.openxmlformats.org/officeDocument/2006/relationships/control" Target="../activeX/activeX98.xml"/><Relationship Id="rId110" Type="http://schemas.openxmlformats.org/officeDocument/2006/relationships/control" Target="../activeX/activeX121.xml"/><Relationship Id="rId131" Type="http://schemas.openxmlformats.org/officeDocument/2006/relationships/control" Target="../activeX/activeX142.xml"/><Relationship Id="rId327" Type="http://schemas.openxmlformats.org/officeDocument/2006/relationships/control" Target="../activeX/activeX338.xml"/><Relationship Id="rId348" Type="http://schemas.openxmlformats.org/officeDocument/2006/relationships/control" Target="../activeX/activeX359.xml"/><Relationship Id="rId369" Type="http://schemas.openxmlformats.org/officeDocument/2006/relationships/control" Target="../activeX/activeX380.xml"/><Relationship Id="rId152" Type="http://schemas.openxmlformats.org/officeDocument/2006/relationships/control" Target="../activeX/activeX163.xml"/><Relationship Id="rId173" Type="http://schemas.openxmlformats.org/officeDocument/2006/relationships/control" Target="../activeX/activeX184.xml"/><Relationship Id="rId194" Type="http://schemas.openxmlformats.org/officeDocument/2006/relationships/control" Target="../activeX/activeX205.xml"/><Relationship Id="rId208" Type="http://schemas.openxmlformats.org/officeDocument/2006/relationships/control" Target="../activeX/activeX219.xml"/><Relationship Id="rId229" Type="http://schemas.openxmlformats.org/officeDocument/2006/relationships/control" Target="../activeX/activeX240.xml"/><Relationship Id="rId380" Type="http://schemas.openxmlformats.org/officeDocument/2006/relationships/control" Target="../activeX/activeX391.xml"/><Relationship Id="rId415" Type="http://schemas.openxmlformats.org/officeDocument/2006/relationships/control" Target="../activeX/activeX426.xml"/><Relationship Id="rId436" Type="http://schemas.openxmlformats.org/officeDocument/2006/relationships/control" Target="../activeX/activeX447.xml"/><Relationship Id="rId457" Type="http://schemas.openxmlformats.org/officeDocument/2006/relationships/control" Target="../activeX/activeX468.xml"/><Relationship Id="rId240" Type="http://schemas.openxmlformats.org/officeDocument/2006/relationships/control" Target="../activeX/activeX251.xml"/><Relationship Id="rId261" Type="http://schemas.openxmlformats.org/officeDocument/2006/relationships/control" Target="../activeX/activeX272.xml"/><Relationship Id="rId478" Type="http://schemas.openxmlformats.org/officeDocument/2006/relationships/control" Target="../activeX/activeX489.xml"/><Relationship Id="rId14" Type="http://schemas.openxmlformats.org/officeDocument/2006/relationships/control" Target="../activeX/activeX25.xml"/><Relationship Id="rId35" Type="http://schemas.openxmlformats.org/officeDocument/2006/relationships/control" Target="../activeX/activeX46.xml"/><Relationship Id="rId56" Type="http://schemas.openxmlformats.org/officeDocument/2006/relationships/control" Target="../activeX/activeX67.xml"/><Relationship Id="rId77" Type="http://schemas.openxmlformats.org/officeDocument/2006/relationships/control" Target="../activeX/activeX88.xml"/><Relationship Id="rId100" Type="http://schemas.openxmlformats.org/officeDocument/2006/relationships/control" Target="../activeX/activeX111.xml"/><Relationship Id="rId282" Type="http://schemas.openxmlformats.org/officeDocument/2006/relationships/control" Target="../activeX/activeX293.xml"/><Relationship Id="rId317" Type="http://schemas.openxmlformats.org/officeDocument/2006/relationships/control" Target="../activeX/activeX328.xml"/><Relationship Id="rId338" Type="http://schemas.openxmlformats.org/officeDocument/2006/relationships/control" Target="../activeX/activeX349.xml"/><Relationship Id="rId359" Type="http://schemas.openxmlformats.org/officeDocument/2006/relationships/control" Target="../activeX/activeX370.xml"/><Relationship Id="rId8" Type="http://schemas.openxmlformats.org/officeDocument/2006/relationships/control" Target="../activeX/activeX19.xml"/><Relationship Id="rId98" Type="http://schemas.openxmlformats.org/officeDocument/2006/relationships/control" Target="../activeX/activeX109.xml"/><Relationship Id="rId121" Type="http://schemas.openxmlformats.org/officeDocument/2006/relationships/control" Target="../activeX/activeX132.xml"/><Relationship Id="rId142" Type="http://schemas.openxmlformats.org/officeDocument/2006/relationships/control" Target="../activeX/activeX153.xml"/><Relationship Id="rId163" Type="http://schemas.openxmlformats.org/officeDocument/2006/relationships/control" Target="../activeX/activeX174.xml"/><Relationship Id="rId184" Type="http://schemas.openxmlformats.org/officeDocument/2006/relationships/control" Target="../activeX/activeX195.xml"/><Relationship Id="rId219" Type="http://schemas.openxmlformats.org/officeDocument/2006/relationships/control" Target="../activeX/activeX230.xml"/><Relationship Id="rId370" Type="http://schemas.openxmlformats.org/officeDocument/2006/relationships/control" Target="../activeX/activeX381.xml"/><Relationship Id="rId391" Type="http://schemas.openxmlformats.org/officeDocument/2006/relationships/control" Target="../activeX/activeX402.xml"/><Relationship Id="rId405" Type="http://schemas.openxmlformats.org/officeDocument/2006/relationships/control" Target="../activeX/activeX416.xml"/><Relationship Id="rId426" Type="http://schemas.openxmlformats.org/officeDocument/2006/relationships/control" Target="../activeX/activeX437.xml"/><Relationship Id="rId447" Type="http://schemas.openxmlformats.org/officeDocument/2006/relationships/control" Target="../activeX/activeX458.xml"/><Relationship Id="rId230" Type="http://schemas.openxmlformats.org/officeDocument/2006/relationships/control" Target="../activeX/activeX241.xml"/><Relationship Id="rId251" Type="http://schemas.openxmlformats.org/officeDocument/2006/relationships/control" Target="../activeX/activeX262.xml"/><Relationship Id="rId468" Type="http://schemas.openxmlformats.org/officeDocument/2006/relationships/control" Target="../activeX/activeX479.xml"/><Relationship Id="rId25" Type="http://schemas.openxmlformats.org/officeDocument/2006/relationships/control" Target="../activeX/activeX36.xml"/><Relationship Id="rId46" Type="http://schemas.openxmlformats.org/officeDocument/2006/relationships/control" Target="../activeX/activeX57.xml"/><Relationship Id="rId67" Type="http://schemas.openxmlformats.org/officeDocument/2006/relationships/control" Target="../activeX/activeX78.xml"/><Relationship Id="rId272" Type="http://schemas.openxmlformats.org/officeDocument/2006/relationships/control" Target="../activeX/activeX283.xml"/><Relationship Id="rId293" Type="http://schemas.openxmlformats.org/officeDocument/2006/relationships/control" Target="../activeX/activeX304.xml"/><Relationship Id="rId307" Type="http://schemas.openxmlformats.org/officeDocument/2006/relationships/control" Target="../activeX/activeX318.xml"/><Relationship Id="rId328" Type="http://schemas.openxmlformats.org/officeDocument/2006/relationships/control" Target="../activeX/activeX339.xml"/><Relationship Id="rId349" Type="http://schemas.openxmlformats.org/officeDocument/2006/relationships/control" Target="../activeX/activeX360.xml"/><Relationship Id="rId88" Type="http://schemas.openxmlformats.org/officeDocument/2006/relationships/control" Target="../activeX/activeX99.xml"/><Relationship Id="rId111" Type="http://schemas.openxmlformats.org/officeDocument/2006/relationships/control" Target="../activeX/activeX122.xml"/><Relationship Id="rId132" Type="http://schemas.openxmlformats.org/officeDocument/2006/relationships/control" Target="../activeX/activeX143.xml"/><Relationship Id="rId153" Type="http://schemas.openxmlformats.org/officeDocument/2006/relationships/control" Target="../activeX/activeX164.xml"/><Relationship Id="rId174" Type="http://schemas.openxmlformats.org/officeDocument/2006/relationships/control" Target="../activeX/activeX185.xml"/><Relationship Id="rId195" Type="http://schemas.openxmlformats.org/officeDocument/2006/relationships/control" Target="../activeX/activeX206.xml"/><Relationship Id="rId209" Type="http://schemas.openxmlformats.org/officeDocument/2006/relationships/control" Target="../activeX/activeX220.xml"/><Relationship Id="rId360" Type="http://schemas.openxmlformats.org/officeDocument/2006/relationships/control" Target="../activeX/activeX371.xml"/><Relationship Id="rId381" Type="http://schemas.openxmlformats.org/officeDocument/2006/relationships/control" Target="../activeX/activeX392.xml"/><Relationship Id="rId416" Type="http://schemas.openxmlformats.org/officeDocument/2006/relationships/control" Target="../activeX/activeX427.xml"/><Relationship Id="rId220" Type="http://schemas.openxmlformats.org/officeDocument/2006/relationships/control" Target="../activeX/activeX231.xml"/><Relationship Id="rId241" Type="http://schemas.openxmlformats.org/officeDocument/2006/relationships/control" Target="../activeX/activeX252.xml"/><Relationship Id="rId437" Type="http://schemas.openxmlformats.org/officeDocument/2006/relationships/control" Target="../activeX/activeX448.xml"/><Relationship Id="rId458" Type="http://schemas.openxmlformats.org/officeDocument/2006/relationships/control" Target="../activeX/activeX469.xml"/><Relationship Id="rId479" Type="http://schemas.openxmlformats.org/officeDocument/2006/relationships/control" Target="../activeX/activeX490.xml"/><Relationship Id="rId15" Type="http://schemas.openxmlformats.org/officeDocument/2006/relationships/control" Target="../activeX/activeX26.xml"/><Relationship Id="rId36" Type="http://schemas.openxmlformats.org/officeDocument/2006/relationships/control" Target="../activeX/activeX47.xml"/><Relationship Id="rId57" Type="http://schemas.openxmlformats.org/officeDocument/2006/relationships/control" Target="../activeX/activeX68.xml"/><Relationship Id="rId262" Type="http://schemas.openxmlformats.org/officeDocument/2006/relationships/control" Target="../activeX/activeX273.xml"/><Relationship Id="rId283" Type="http://schemas.openxmlformats.org/officeDocument/2006/relationships/control" Target="../activeX/activeX294.xml"/><Relationship Id="rId318" Type="http://schemas.openxmlformats.org/officeDocument/2006/relationships/control" Target="../activeX/activeX329.xml"/><Relationship Id="rId339" Type="http://schemas.openxmlformats.org/officeDocument/2006/relationships/control" Target="../activeX/activeX350.xml"/><Relationship Id="rId78" Type="http://schemas.openxmlformats.org/officeDocument/2006/relationships/control" Target="../activeX/activeX89.xml"/><Relationship Id="rId99" Type="http://schemas.openxmlformats.org/officeDocument/2006/relationships/control" Target="../activeX/activeX110.xml"/><Relationship Id="rId101" Type="http://schemas.openxmlformats.org/officeDocument/2006/relationships/control" Target="../activeX/activeX112.xml"/><Relationship Id="rId122" Type="http://schemas.openxmlformats.org/officeDocument/2006/relationships/control" Target="../activeX/activeX133.xml"/><Relationship Id="rId143" Type="http://schemas.openxmlformats.org/officeDocument/2006/relationships/control" Target="../activeX/activeX154.xml"/><Relationship Id="rId164" Type="http://schemas.openxmlformats.org/officeDocument/2006/relationships/control" Target="../activeX/activeX175.xml"/><Relationship Id="rId185" Type="http://schemas.openxmlformats.org/officeDocument/2006/relationships/control" Target="../activeX/activeX196.xml"/><Relationship Id="rId350" Type="http://schemas.openxmlformats.org/officeDocument/2006/relationships/control" Target="../activeX/activeX361.xml"/><Relationship Id="rId371" Type="http://schemas.openxmlformats.org/officeDocument/2006/relationships/control" Target="../activeX/activeX382.xml"/><Relationship Id="rId406" Type="http://schemas.openxmlformats.org/officeDocument/2006/relationships/control" Target="../activeX/activeX417.xml"/><Relationship Id="rId9" Type="http://schemas.openxmlformats.org/officeDocument/2006/relationships/control" Target="../activeX/activeX20.xml"/><Relationship Id="rId210" Type="http://schemas.openxmlformats.org/officeDocument/2006/relationships/control" Target="../activeX/activeX221.xml"/><Relationship Id="rId392" Type="http://schemas.openxmlformats.org/officeDocument/2006/relationships/control" Target="../activeX/activeX403.xml"/><Relationship Id="rId427" Type="http://schemas.openxmlformats.org/officeDocument/2006/relationships/control" Target="../activeX/activeX438.xml"/><Relationship Id="rId448" Type="http://schemas.openxmlformats.org/officeDocument/2006/relationships/control" Target="../activeX/activeX459.xml"/><Relationship Id="rId469" Type="http://schemas.openxmlformats.org/officeDocument/2006/relationships/control" Target="../activeX/activeX480.xml"/><Relationship Id="rId26" Type="http://schemas.openxmlformats.org/officeDocument/2006/relationships/control" Target="../activeX/activeX37.xml"/><Relationship Id="rId231" Type="http://schemas.openxmlformats.org/officeDocument/2006/relationships/control" Target="../activeX/activeX242.xml"/><Relationship Id="rId252" Type="http://schemas.openxmlformats.org/officeDocument/2006/relationships/control" Target="../activeX/activeX263.xml"/><Relationship Id="rId273" Type="http://schemas.openxmlformats.org/officeDocument/2006/relationships/control" Target="../activeX/activeX284.xml"/><Relationship Id="rId294" Type="http://schemas.openxmlformats.org/officeDocument/2006/relationships/control" Target="../activeX/activeX305.xml"/><Relationship Id="rId308" Type="http://schemas.openxmlformats.org/officeDocument/2006/relationships/control" Target="../activeX/activeX319.xml"/><Relationship Id="rId329" Type="http://schemas.openxmlformats.org/officeDocument/2006/relationships/control" Target="../activeX/activeX340.xml"/><Relationship Id="rId47" Type="http://schemas.openxmlformats.org/officeDocument/2006/relationships/control" Target="../activeX/activeX58.xml"/><Relationship Id="rId68" Type="http://schemas.openxmlformats.org/officeDocument/2006/relationships/control" Target="../activeX/activeX79.xml"/><Relationship Id="rId89" Type="http://schemas.openxmlformats.org/officeDocument/2006/relationships/control" Target="../activeX/activeX100.xml"/><Relationship Id="rId112" Type="http://schemas.openxmlformats.org/officeDocument/2006/relationships/control" Target="../activeX/activeX123.xml"/><Relationship Id="rId133" Type="http://schemas.openxmlformats.org/officeDocument/2006/relationships/control" Target="../activeX/activeX144.xml"/><Relationship Id="rId154" Type="http://schemas.openxmlformats.org/officeDocument/2006/relationships/control" Target="../activeX/activeX165.xml"/><Relationship Id="rId175" Type="http://schemas.openxmlformats.org/officeDocument/2006/relationships/control" Target="../activeX/activeX186.xml"/><Relationship Id="rId340" Type="http://schemas.openxmlformats.org/officeDocument/2006/relationships/control" Target="../activeX/activeX351.xml"/><Relationship Id="rId361" Type="http://schemas.openxmlformats.org/officeDocument/2006/relationships/control" Target="../activeX/activeX372.xml"/><Relationship Id="rId196" Type="http://schemas.openxmlformats.org/officeDocument/2006/relationships/control" Target="../activeX/activeX207.xml"/><Relationship Id="rId200" Type="http://schemas.openxmlformats.org/officeDocument/2006/relationships/control" Target="../activeX/activeX211.xml"/><Relationship Id="rId382" Type="http://schemas.openxmlformats.org/officeDocument/2006/relationships/control" Target="../activeX/activeX393.xml"/><Relationship Id="rId417" Type="http://schemas.openxmlformats.org/officeDocument/2006/relationships/control" Target="../activeX/activeX428.xml"/><Relationship Id="rId438" Type="http://schemas.openxmlformats.org/officeDocument/2006/relationships/control" Target="../activeX/activeX449.xml"/><Relationship Id="rId459" Type="http://schemas.openxmlformats.org/officeDocument/2006/relationships/control" Target="../activeX/activeX470.xml"/><Relationship Id="rId16" Type="http://schemas.openxmlformats.org/officeDocument/2006/relationships/control" Target="../activeX/activeX27.xml"/><Relationship Id="rId221" Type="http://schemas.openxmlformats.org/officeDocument/2006/relationships/control" Target="../activeX/activeX232.xml"/><Relationship Id="rId242" Type="http://schemas.openxmlformats.org/officeDocument/2006/relationships/control" Target="../activeX/activeX253.xml"/><Relationship Id="rId263" Type="http://schemas.openxmlformats.org/officeDocument/2006/relationships/control" Target="../activeX/activeX274.xml"/><Relationship Id="rId284" Type="http://schemas.openxmlformats.org/officeDocument/2006/relationships/control" Target="../activeX/activeX295.xml"/><Relationship Id="rId319" Type="http://schemas.openxmlformats.org/officeDocument/2006/relationships/control" Target="../activeX/activeX330.xml"/><Relationship Id="rId470" Type="http://schemas.openxmlformats.org/officeDocument/2006/relationships/control" Target="../activeX/activeX481.xml"/><Relationship Id="rId37" Type="http://schemas.openxmlformats.org/officeDocument/2006/relationships/control" Target="../activeX/activeX48.xml"/><Relationship Id="rId58" Type="http://schemas.openxmlformats.org/officeDocument/2006/relationships/control" Target="../activeX/activeX69.xml"/><Relationship Id="rId79" Type="http://schemas.openxmlformats.org/officeDocument/2006/relationships/control" Target="../activeX/activeX90.xml"/><Relationship Id="rId102" Type="http://schemas.openxmlformats.org/officeDocument/2006/relationships/control" Target="../activeX/activeX113.xml"/><Relationship Id="rId123" Type="http://schemas.openxmlformats.org/officeDocument/2006/relationships/control" Target="../activeX/activeX134.xml"/><Relationship Id="rId144" Type="http://schemas.openxmlformats.org/officeDocument/2006/relationships/control" Target="../activeX/activeX155.xml"/><Relationship Id="rId330" Type="http://schemas.openxmlformats.org/officeDocument/2006/relationships/control" Target="../activeX/activeX341.xml"/><Relationship Id="rId90" Type="http://schemas.openxmlformats.org/officeDocument/2006/relationships/control" Target="../activeX/activeX101.xml"/><Relationship Id="rId165" Type="http://schemas.openxmlformats.org/officeDocument/2006/relationships/control" Target="../activeX/activeX176.xml"/><Relationship Id="rId186" Type="http://schemas.openxmlformats.org/officeDocument/2006/relationships/control" Target="../activeX/activeX197.xml"/><Relationship Id="rId351" Type="http://schemas.openxmlformats.org/officeDocument/2006/relationships/control" Target="../activeX/activeX362.xml"/><Relationship Id="rId372" Type="http://schemas.openxmlformats.org/officeDocument/2006/relationships/control" Target="../activeX/activeX383.xml"/><Relationship Id="rId393" Type="http://schemas.openxmlformats.org/officeDocument/2006/relationships/control" Target="../activeX/activeX404.xml"/><Relationship Id="rId407" Type="http://schemas.openxmlformats.org/officeDocument/2006/relationships/control" Target="../activeX/activeX418.xml"/><Relationship Id="rId428" Type="http://schemas.openxmlformats.org/officeDocument/2006/relationships/control" Target="../activeX/activeX439.xml"/><Relationship Id="rId449" Type="http://schemas.openxmlformats.org/officeDocument/2006/relationships/control" Target="../activeX/activeX460.xml"/><Relationship Id="rId211" Type="http://schemas.openxmlformats.org/officeDocument/2006/relationships/control" Target="../activeX/activeX222.xml"/><Relationship Id="rId232" Type="http://schemas.openxmlformats.org/officeDocument/2006/relationships/control" Target="../activeX/activeX243.xml"/><Relationship Id="rId253" Type="http://schemas.openxmlformats.org/officeDocument/2006/relationships/control" Target="../activeX/activeX264.xml"/><Relationship Id="rId274" Type="http://schemas.openxmlformats.org/officeDocument/2006/relationships/control" Target="../activeX/activeX285.xml"/><Relationship Id="rId295" Type="http://schemas.openxmlformats.org/officeDocument/2006/relationships/control" Target="../activeX/activeX306.xml"/><Relationship Id="rId309" Type="http://schemas.openxmlformats.org/officeDocument/2006/relationships/control" Target="../activeX/activeX320.xml"/><Relationship Id="rId460" Type="http://schemas.openxmlformats.org/officeDocument/2006/relationships/control" Target="../activeX/activeX471.xml"/><Relationship Id="rId27" Type="http://schemas.openxmlformats.org/officeDocument/2006/relationships/control" Target="../activeX/activeX38.xml"/><Relationship Id="rId48" Type="http://schemas.openxmlformats.org/officeDocument/2006/relationships/control" Target="../activeX/activeX59.xml"/><Relationship Id="rId69" Type="http://schemas.openxmlformats.org/officeDocument/2006/relationships/control" Target="../activeX/activeX80.xml"/><Relationship Id="rId113" Type="http://schemas.openxmlformats.org/officeDocument/2006/relationships/control" Target="../activeX/activeX124.xml"/><Relationship Id="rId134" Type="http://schemas.openxmlformats.org/officeDocument/2006/relationships/control" Target="../activeX/activeX145.xml"/><Relationship Id="rId320" Type="http://schemas.openxmlformats.org/officeDocument/2006/relationships/control" Target="../activeX/activeX331.xml"/><Relationship Id="rId80" Type="http://schemas.openxmlformats.org/officeDocument/2006/relationships/control" Target="../activeX/activeX91.xml"/><Relationship Id="rId155" Type="http://schemas.openxmlformats.org/officeDocument/2006/relationships/control" Target="../activeX/activeX166.xml"/><Relationship Id="rId176" Type="http://schemas.openxmlformats.org/officeDocument/2006/relationships/control" Target="../activeX/activeX187.xml"/><Relationship Id="rId197" Type="http://schemas.openxmlformats.org/officeDocument/2006/relationships/control" Target="../activeX/activeX208.xml"/><Relationship Id="rId341" Type="http://schemas.openxmlformats.org/officeDocument/2006/relationships/control" Target="../activeX/activeX352.xml"/><Relationship Id="rId362" Type="http://schemas.openxmlformats.org/officeDocument/2006/relationships/control" Target="../activeX/activeX373.xml"/><Relationship Id="rId383" Type="http://schemas.openxmlformats.org/officeDocument/2006/relationships/control" Target="../activeX/activeX394.xml"/><Relationship Id="rId418" Type="http://schemas.openxmlformats.org/officeDocument/2006/relationships/control" Target="../activeX/activeX429.xml"/><Relationship Id="rId439" Type="http://schemas.openxmlformats.org/officeDocument/2006/relationships/control" Target="../activeX/activeX450.xml"/><Relationship Id="rId201" Type="http://schemas.openxmlformats.org/officeDocument/2006/relationships/control" Target="../activeX/activeX212.xml"/><Relationship Id="rId222" Type="http://schemas.openxmlformats.org/officeDocument/2006/relationships/control" Target="../activeX/activeX233.xml"/><Relationship Id="rId243" Type="http://schemas.openxmlformats.org/officeDocument/2006/relationships/control" Target="../activeX/activeX254.xml"/><Relationship Id="rId264" Type="http://schemas.openxmlformats.org/officeDocument/2006/relationships/control" Target="../activeX/activeX275.xml"/><Relationship Id="rId285" Type="http://schemas.openxmlformats.org/officeDocument/2006/relationships/control" Target="../activeX/activeX296.xml"/><Relationship Id="rId450" Type="http://schemas.openxmlformats.org/officeDocument/2006/relationships/control" Target="../activeX/activeX461.xml"/><Relationship Id="rId471" Type="http://schemas.openxmlformats.org/officeDocument/2006/relationships/control" Target="../activeX/activeX482.xml"/><Relationship Id="rId17" Type="http://schemas.openxmlformats.org/officeDocument/2006/relationships/control" Target="../activeX/activeX28.xml"/><Relationship Id="rId38" Type="http://schemas.openxmlformats.org/officeDocument/2006/relationships/control" Target="../activeX/activeX49.xml"/><Relationship Id="rId59" Type="http://schemas.openxmlformats.org/officeDocument/2006/relationships/control" Target="../activeX/activeX70.xml"/><Relationship Id="rId103" Type="http://schemas.openxmlformats.org/officeDocument/2006/relationships/control" Target="../activeX/activeX114.xml"/><Relationship Id="rId124" Type="http://schemas.openxmlformats.org/officeDocument/2006/relationships/control" Target="../activeX/activeX135.xml"/><Relationship Id="rId310" Type="http://schemas.openxmlformats.org/officeDocument/2006/relationships/control" Target="../activeX/activeX321.xml"/><Relationship Id="rId70" Type="http://schemas.openxmlformats.org/officeDocument/2006/relationships/control" Target="../activeX/activeX81.xml"/><Relationship Id="rId91" Type="http://schemas.openxmlformats.org/officeDocument/2006/relationships/control" Target="../activeX/activeX102.xml"/><Relationship Id="rId145" Type="http://schemas.openxmlformats.org/officeDocument/2006/relationships/control" Target="../activeX/activeX156.xml"/><Relationship Id="rId166" Type="http://schemas.openxmlformats.org/officeDocument/2006/relationships/control" Target="../activeX/activeX177.xml"/><Relationship Id="rId187" Type="http://schemas.openxmlformats.org/officeDocument/2006/relationships/control" Target="../activeX/activeX198.xml"/><Relationship Id="rId331" Type="http://schemas.openxmlformats.org/officeDocument/2006/relationships/control" Target="../activeX/activeX342.xml"/><Relationship Id="rId352" Type="http://schemas.openxmlformats.org/officeDocument/2006/relationships/control" Target="../activeX/activeX363.xml"/><Relationship Id="rId373" Type="http://schemas.openxmlformats.org/officeDocument/2006/relationships/control" Target="../activeX/activeX384.xml"/><Relationship Id="rId394" Type="http://schemas.openxmlformats.org/officeDocument/2006/relationships/control" Target="../activeX/activeX405.xml"/><Relationship Id="rId408" Type="http://schemas.openxmlformats.org/officeDocument/2006/relationships/control" Target="../activeX/activeX419.xml"/><Relationship Id="rId429" Type="http://schemas.openxmlformats.org/officeDocument/2006/relationships/control" Target="../activeX/activeX440.xml"/><Relationship Id="rId1" Type="http://schemas.openxmlformats.org/officeDocument/2006/relationships/printerSettings" Target="../printerSettings/printerSettings4.bin"/><Relationship Id="rId212" Type="http://schemas.openxmlformats.org/officeDocument/2006/relationships/control" Target="../activeX/activeX223.xml"/><Relationship Id="rId233" Type="http://schemas.openxmlformats.org/officeDocument/2006/relationships/control" Target="../activeX/activeX244.xml"/><Relationship Id="rId254" Type="http://schemas.openxmlformats.org/officeDocument/2006/relationships/control" Target="../activeX/activeX265.xml"/><Relationship Id="rId440" Type="http://schemas.openxmlformats.org/officeDocument/2006/relationships/control" Target="../activeX/activeX451.xml"/><Relationship Id="rId28" Type="http://schemas.openxmlformats.org/officeDocument/2006/relationships/control" Target="../activeX/activeX39.xml"/><Relationship Id="rId49" Type="http://schemas.openxmlformats.org/officeDocument/2006/relationships/control" Target="../activeX/activeX60.xml"/><Relationship Id="rId114" Type="http://schemas.openxmlformats.org/officeDocument/2006/relationships/control" Target="../activeX/activeX125.xml"/><Relationship Id="rId275" Type="http://schemas.openxmlformats.org/officeDocument/2006/relationships/control" Target="../activeX/activeX286.xml"/><Relationship Id="rId296" Type="http://schemas.openxmlformats.org/officeDocument/2006/relationships/control" Target="../activeX/activeX307.xml"/><Relationship Id="rId300" Type="http://schemas.openxmlformats.org/officeDocument/2006/relationships/control" Target="../activeX/activeX311.xml"/><Relationship Id="rId461" Type="http://schemas.openxmlformats.org/officeDocument/2006/relationships/control" Target="../activeX/activeX472.xml"/><Relationship Id="rId60" Type="http://schemas.openxmlformats.org/officeDocument/2006/relationships/control" Target="../activeX/activeX71.xml"/><Relationship Id="rId81" Type="http://schemas.openxmlformats.org/officeDocument/2006/relationships/control" Target="../activeX/activeX92.xml"/><Relationship Id="rId135" Type="http://schemas.openxmlformats.org/officeDocument/2006/relationships/control" Target="../activeX/activeX146.xml"/><Relationship Id="rId156" Type="http://schemas.openxmlformats.org/officeDocument/2006/relationships/control" Target="../activeX/activeX167.xml"/><Relationship Id="rId177" Type="http://schemas.openxmlformats.org/officeDocument/2006/relationships/control" Target="../activeX/activeX188.xml"/><Relationship Id="rId198" Type="http://schemas.openxmlformats.org/officeDocument/2006/relationships/control" Target="../activeX/activeX209.xml"/><Relationship Id="rId321" Type="http://schemas.openxmlformats.org/officeDocument/2006/relationships/control" Target="../activeX/activeX332.xml"/><Relationship Id="rId342" Type="http://schemas.openxmlformats.org/officeDocument/2006/relationships/control" Target="../activeX/activeX353.xml"/><Relationship Id="rId363" Type="http://schemas.openxmlformats.org/officeDocument/2006/relationships/control" Target="../activeX/activeX374.xml"/><Relationship Id="rId384" Type="http://schemas.openxmlformats.org/officeDocument/2006/relationships/control" Target="../activeX/activeX395.xml"/><Relationship Id="rId419" Type="http://schemas.openxmlformats.org/officeDocument/2006/relationships/control" Target="../activeX/activeX430.xml"/><Relationship Id="rId202" Type="http://schemas.openxmlformats.org/officeDocument/2006/relationships/control" Target="../activeX/activeX213.xml"/><Relationship Id="rId223" Type="http://schemas.openxmlformats.org/officeDocument/2006/relationships/control" Target="../activeX/activeX234.xml"/><Relationship Id="rId244" Type="http://schemas.openxmlformats.org/officeDocument/2006/relationships/control" Target="../activeX/activeX255.xml"/><Relationship Id="rId430" Type="http://schemas.openxmlformats.org/officeDocument/2006/relationships/control" Target="../activeX/activeX441.xml"/><Relationship Id="rId18" Type="http://schemas.openxmlformats.org/officeDocument/2006/relationships/control" Target="../activeX/activeX29.xml"/><Relationship Id="rId39" Type="http://schemas.openxmlformats.org/officeDocument/2006/relationships/control" Target="../activeX/activeX50.xml"/><Relationship Id="rId265" Type="http://schemas.openxmlformats.org/officeDocument/2006/relationships/control" Target="../activeX/activeX276.xml"/><Relationship Id="rId286" Type="http://schemas.openxmlformats.org/officeDocument/2006/relationships/control" Target="../activeX/activeX297.xml"/><Relationship Id="rId451" Type="http://schemas.openxmlformats.org/officeDocument/2006/relationships/control" Target="../activeX/activeX462.xml"/><Relationship Id="rId472" Type="http://schemas.openxmlformats.org/officeDocument/2006/relationships/control" Target="../activeX/activeX483.xml"/><Relationship Id="rId50" Type="http://schemas.openxmlformats.org/officeDocument/2006/relationships/control" Target="../activeX/activeX61.xml"/><Relationship Id="rId104" Type="http://schemas.openxmlformats.org/officeDocument/2006/relationships/control" Target="../activeX/activeX115.xml"/><Relationship Id="rId125" Type="http://schemas.openxmlformats.org/officeDocument/2006/relationships/control" Target="../activeX/activeX136.xml"/><Relationship Id="rId146" Type="http://schemas.openxmlformats.org/officeDocument/2006/relationships/control" Target="../activeX/activeX157.xml"/><Relationship Id="rId167" Type="http://schemas.openxmlformats.org/officeDocument/2006/relationships/control" Target="../activeX/activeX178.xml"/><Relationship Id="rId188" Type="http://schemas.openxmlformats.org/officeDocument/2006/relationships/control" Target="../activeX/activeX199.xml"/><Relationship Id="rId311" Type="http://schemas.openxmlformats.org/officeDocument/2006/relationships/control" Target="../activeX/activeX322.xml"/><Relationship Id="rId332" Type="http://schemas.openxmlformats.org/officeDocument/2006/relationships/control" Target="../activeX/activeX343.xml"/><Relationship Id="rId353" Type="http://schemas.openxmlformats.org/officeDocument/2006/relationships/control" Target="../activeX/activeX364.xml"/><Relationship Id="rId374" Type="http://schemas.openxmlformats.org/officeDocument/2006/relationships/control" Target="../activeX/activeX385.xml"/><Relationship Id="rId395" Type="http://schemas.openxmlformats.org/officeDocument/2006/relationships/control" Target="../activeX/activeX406.xml"/><Relationship Id="rId409" Type="http://schemas.openxmlformats.org/officeDocument/2006/relationships/control" Target="../activeX/activeX420.xml"/><Relationship Id="rId71" Type="http://schemas.openxmlformats.org/officeDocument/2006/relationships/control" Target="../activeX/activeX82.xml"/><Relationship Id="rId92" Type="http://schemas.openxmlformats.org/officeDocument/2006/relationships/control" Target="../activeX/activeX103.xml"/><Relationship Id="rId213" Type="http://schemas.openxmlformats.org/officeDocument/2006/relationships/control" Target="../activeX/activeX224.xml"/><Relationship Id="rId234" Type="http://schemas.openxmlformats.org/officeDocument/2006/relationships/control" Target="../activeX/activeX245.xml"/><Relationship Id="rId420" Type="http://schemas.openxmlformats.org/officeDocument/2006/relationships/control" Target="../activeX/activeX431.xml"/><Relationship Id="rId2" Type="http://schemas.openxmlformats.org/officeDocument/2006/relationships/drawing" Target="../drawings/drawing4.xml"/><Relationship Id="rId29" Type="http://schemas.openxmlformats.org/officeDocument/2006/relationships/control" Target="../activeX/activeX40.xml"/><Relationship Id="rId255" Type="http://schemas.openxmlformats.org/officeDocument/2006/relationships/control" Target="../activeX/activeX266.xml"/><Relationship Id="rId276" Type="http://schemas.openxmlformats.org/officeDocument/2006/relationships/control" Target="../activeX/activeX287.xml"/><Relationship Id="rId297" Type="http://schemas.openxmlformats.org/officeDocument/2006/relationships/control" Target="../activeX/activeX308.xml"/><Relationship Id="rId441" Type="http://schemas.openxmlformats.org/officeDocument/2006/relationships/control" Target="../activeX/activeX452.xml"/><Relationship Id="rId462" Type="http://schemas.openxmlformats.org/officeDocument/2006/relationships/control" Target="../activeX/activeX473.xml"/><Relationship Id="rId40" Type="http://schemas.openxmlformats.org/officeDocument/2006/relationships/control" Target="../activeX/activeX51.xml"/><Relationship Id="rId115" Type="http://schemas.openxmlformats.org/officeDocument/2006/relationships/control" Target="../activeX/activeX126.xml"/><Relationship Id="rId136" Type="http://schemas.openxmlformats.org/officeDocument/2006/relationships/control" Target="../activeX/activeX147.xml"/><Relationship Id="rId157" Type="http://schemas.openxmlformats.org/officeDocument/2006/relationships/control" Target="../activeX/activeX168.xml"/><Relationship Id="rId178" Type="http://schemas.openxmlformats.org/officeDocument/2006/relationships/control" Target="../activeX/activeX189.xml"/><Relationship Id="rId301" Type="http://schemas.openxmlformats.org/officeDocument/2006/relationships/control" Target="../activeX/activeX312.xml"/><Relationship Id="rId322" Type="http://schemas.openxmlformats.org/officeDocument/2006/relationships/control" Target="../activeX/activeX333.xml"/><Relationship Id="rId343" Type="http://schemas.openxmlformats.org/officeDocument/2006/relationships/control" Target="../activeX/activeX354.xml"/><Relationship Id="rId364" Type="http://schemas.openxmlformats.org/officeDocument/2006/relationships/control" Target="../activeX/activeX375.xml"/><Relationship Id="rId61" Type="http://schemas.openxmlformats.org/officeDocument/2006/relationships/control" Target="../activeX/activeX72.xml"/><Relationship Id="rId82" Type="http://schemas.openxmlformats.org/officeDocument/2006/relationships/control" Target="../activeX/activeX93.xml"/><Relationship Id="rId199" Type="http://schemas.openxmlformats.org/officeDocument/2006/relationships/control" Target="../activeX/activeX210.xml"/><Relationship Id="rId203" Type="http://schemas.openxmlformats.org/officeDocument/2006/relationships/control" Target="../activeX/activeX214.xml"/><Relationship Id="rId385" Type="http://schemas.openxmlformats.org/officeDocument/2006/relationships/control" Target="../activeX/activeX396.xml"/><Relationship Id="rId19" Type="http://schemas.openxmlformats.org/officeDocument/2006/relationships/control" Target="../activeX/activeX30.xml"/><Relationship Id="rId224" Type="http://schemas.openxmlformats.org/officeDocument/2006/relationships/control" Target="../activeX/activeX235.xml"/><Relationship Id="rId245" Type="http://schemas.openxmlformats.org/officeDocument/2006/relationships/control" Target="../activeX/activeX256.xml"/><Relationship Id="rId266" Type="http://schemas.openxmlformats.org/officeDocument/2006/relationships/control" Target="../activeX/activeX277.xml"/><Relationship Id="rId287" Type="http://schemas.openxmlformats.org/officeDocument/2006/relationships/control" Target="../activeX/activeX298.xml"/><Relationship Id="rId410" Type="http://schemas.openxmlformats.org/officeDocument/2006/relationships/control" Target="../activeX/activeX421.xml"/><Relationship Id="rId431" Type="http://schemas.openxmlformats.org/officeDocument/2006/relationships/control" Target="../activeX/activeX442.xml"/><Relationship Id="rId452" Type="http://schemas.openxmlformats.org/officeDocument/2006/relationships/control" Target="../activeX/activeX463.xml"/><Relationship Id="rId473" Type="http://schemas.openxmlformats.org/officeDocument/2006/relationships/control" Target="../activeX/activeX484.xml"/><Relationship Id="rId30" Type="http://schemas.openxmlformats.org/officeDocument/2006/relationships/control" Target="../activeX/activeX41.xml"/><Relationship Id="rId105" Type="http://schemas.openxmlformats.org/officeDocument/2006/relationships/control" Target="../activeX/activeX116.xml"/><Relationship Id="rId126" Type="http://schemas.openxmlformats.org/officeDocument/2006/relationships/control" Target="../activeX/activeX137.xml"/><Relationship Id="rId147" Type="http://schemas.openxmlformats.org/officeDocument/2006/relationships/control" Target="../activeX/activeX158.xml"/><Relationship Id="rId168" Type="http://schemas.openxmlformats.org/officeDocument/2006/relationships/control" Target="../activeX/activeX179.xml"/><Relationship Id="rId312" Type="http://schemas.openxmlformats.org/officeDocument/2006/relationships/control" Target="../activeX/activeX323.xml"/><Relationship Id="rId333" Type="http://schemas.openxmlformats.org/officeDocument/2006/relationships/control" Target="../activeX/activeX344.xml"/><Relationship Id="rId354" Type="http://schemas.openxmlformats.org/officeDocument/2006/relationships/control" Target="../activeX/activeX365.xml"/><Relationship Id="rId51" Type="http://schemas.openxmlformats.org/officeDocument/2006/relationships/control" Target="../activeX/activeX62.xml"/><Relationship Id="rId72" Type="http://schemas.openxmlformats.org/officeDocument/2006/relationships/control" Target="../activeX/activeX83.xml"/><Relationship Id="rId93" Type="http://schemas.openxmlformats.org/officeDocument/2006/relationships/control" Target="../activeX/activeX104.xml"/><Relationship Id="rId189" Type="http://schemas.openxmlformats.org/officeDocument/2006/relationships/control" Target="../activeX/activeX200.xml"/><Relationship Id="rId375" Type="http://schemas.openxmlformats.org/officeDocument/2006/relationships/control" Target="../activeX/activeX386.xml"/><Relationship Id="rId396" Type="http://schemas.openxmlformats.org/officeDocument/2006/relationships/control" Target="../activeX/activeX407.xml"/><Relationship Id="rId3" Type="http://schemas.openxmlformats.org/officeDocument/2006/relationships/vmlDrawing" Target="../drawings/vmlDrawing3.vml"/><Relationship Id="rId214" Type="http://schemas.openxmlformats.org/officeDocument/2006/relationships/control" Target="../activeX/activeX225.xml"/><Relationship Id="rId235" Type="http://schemas.openxmlformats.org/officeDocument/2006/relationships/control" Target="../activeX/activeX246.xml"/><Relationship Id="rId256" Type="http://schemas.openxmlformats.org/officeDocument/2006/relationships/control" Target="../activeX/activeX267.xml"/><Relationship Id="rId277" Type="http://schemas.openxmlformats.org/officeDocument/2006/relationships/control" Target="../activeX/activeX288.xml"/><Relationship Id="rId298" Type="http://schemas.openxmlformats.org/officeDocument/2006/relationships/control" Target="../activeX/activeX309.xml"/><Relationship Id="rId400" Type="http://schemas.openxmlformats.org/officeDocument/2006/relationships/control" Target="../activeX/activeX411.xml"/><Relationship Id="rId421" Type="http://schemas.openxmlformats.org/officeDocument/2006/relationships/control" Target="../activeX/activeX432.xml"/><Relationship Id="rId442" Type="http://schemas.openxmlformats.org/officeDocument/2006/relationships/control" Target="../activeX/activeX453.xml"/><Relationship Id="rId463" Type="http://schemas.openxmlformats.org/officeDocument/2006/relationships/control" Target="../activeX/activeX474.xml"/><Relationship Id="rId116" Type="http://schemas.openxmlformats.org/officeDocument/2006/relationships/control" Target="../activeX/activeX127.xml"/><Relationship Id="rId137" Type="http://schemas.openxmlformats.org/officeDocument/2006/relationships/control" Target="../activeX/activeX148.xml"/><Relationship Id="rId158" Type="http://schemas.openxmlformats.org/officeDocument/2006/relationships/control" Target="../activeX/activeX169.xml"/><Relationship Id="rId302" Type="http://schemas.openxmlformats.org/officeDocument/2006/relationships/control" Target="../activeX/activeX313.xml"/><Relationship Id="rId323" Type="http://schemas.openxmlformats.org/officeDocument/2006/relationships/control" Target="../activeX/activeX334.xml"/><Relationship Id="rId344" Type="http://schemas.openxmlformats.org/officeDocument/2006/relationships/control" Target="../activeX/activeX355.xml"/><Relationship Id="rId20" Type="http://schemas.openxmlformats.org/officeDocument/2006/relationships/control" Target="../activeX/activeX31.xml"/><Relationship Id="rId41" Type="http://schemas.openxmlformats.org/officeDocument/2006/relationships/control" Target="../activeX/activeX52.xml"/><Relationship Id="rId62" Type="http://schemas.openxmlformats.org/officeDocument/2006/relationships/control" Target="../activeX/activeX73.xml"/><Relationship Id="rId83" Type="http://schemas.openxmlformats.org/officeDocument/2006/relationships/control" Target="../activeX/activeX94.xml"/><Relationship Id="rId179" Type="http://schemas.openxmlformats.org/officeDocument/2006/relationships/control" Target="../activeX/activeX190.xml"/><Relationship Id="rId365" Type="http://schemas.openxmlformats.org/officeDocument/2006/relationships/control" Target="../activeX/activeX376.xml"/><Relationship Id="rId386" Type="http://schemas.openxmlformats.org/officeDocument/2006/relationships/control" Target="../activeX/activeX397.xml"/><Relationship Id="rId190" Type="http://schemas.openxmlformats.org/officeDocument/2006/relationships/control" Target="../activeX/activeX201.xml"/><Relationship Id="rId204" Type="http://schemas.openxmlformats.org/officeDocument/2006/relationships/control" Target="../activeX/activeX215.xml"/><Relationship Id="rId225" Type="http://schemas.openxmlformats.org/officeDocument/2006/relationships/control" Target="../activeX/activeX236.xml"/><Relationship Id="rId246" Type="http://schemas.openxmlformats.org/officeDocument/2006/relationships/control" Target="../activeX/activeX257.xml"/><Relationship Id="rId267" Type="http://schemas.openxmlformats.org/officeDocument/2006/relationships/control" Target="../activeX/activeX278.xml"/><Relationship Id="rId288" Type="http://schemas.openxmlformats.org/officeDocument/2006/relationships/control" Target="../activeX/activeX299.xml"/><Relationship Id="rId411" Type="http://schemas.openxmlformats.org/officeDocument/2006/relationships/control" Target="../activeX/activeX422.xml"/><Relationship Id="rId432" Type="http://schemas.openxmlformats.org/officeDocument/2006/relationships/control" Target="../activeX/activeX443.xml"/><Relationship Id="rId453" Type="http://schemas.openxmlformats.org/officeDocument/2006/relationships/control" Target="../activeX/activeX464.xml"/><Relationship Id="rId474" Type="http://schemas.openxmlformats.org/officeDocument/2006/relationships/control" Target="../activeX/activeX485.xml"/><Relationship Id="rId106" Type="http://schemas.openxmlformats.org/officeDocument/2006/relationships/control" Target="../activeX/activeX117.xml"/><Relationship Id="rId127" Type="http://schemas.openxmlformats.org/officeDocument/2006/relationships/control" Target="../activeX/activeX138.xml"/><Relationship Id="rId313" Type="http://schemas.openxmlformats.org/officeDocument/2006/relationships/control" Target="../activeX/activeX324.xml"/><Relationship Id="rId10" Type="http://schemas.openxmlformats.org/officeDocument/2006/relationships/control" Target="../activeX/activeX21.xml"/><Relationship Id="rId31" Type="http://schemas.openxmlformats.org/officeDocument/2006/relationships/control" Target="../activeX/activeX42.xml"/><Relationship Id="rId52" Type="http://schemas.openxmlformats.org/officeDocument/2006/relationships/control" Target="../activeX/activeX63.xml"/><Relationship Id="rId73" Type="http://schemas.openxmlformats.org/officeDocument/2006/relationships/control" Target="../activeX/activeX84.xml"/><Relationship Id="rId94" Type="http://schemas.openxmlformats.org/officeDocument/2006/relationships/control" Target="../activeX/activeX105.xml"/><Relationship Id="rId148" Type="http://schemas.openxmlformats.org/officeDocument/2006/relationships/control" Target="../activeX/activeX159.xml"/><Relationship Id="rId169" Type="http://schemas.openxmlformats.org/officeDocument/2006/relationships/control" Target="../activeX/activeX180.xml"/><Relationship Id="rId334" Type="http://schemas.openxmlformats.org/officeDocument/2006/relationships/control" Target="../activeX/activeX345.xml"/><Relationship Id="rId355" Type="http://schemas.openxmlformats.org/officeDocument/2006/relationships/control" Target="../activeX/activeX366.xml"/><Relationship Id="rId376" Type="http://schemas.openxmlformats.org/officeDocument/2006/relationships/control" Target="../activeX/activeX387.xml"/><Relationship Id="rId397" Type="http://schemas.openxmlformats.org/officeDocument/2006/relationships/control" Target="../activeX/activeX408.xml"/><Relationship Id="rId4" Type="http://schemas.openxmlformats.org/officeDocument/2006/relationships/control" Target="../activeX/activeX15.xml"/><Relationship Id="rId180" Type="http://schemas.openxmlformats.org/officeDocument/2006/relationships/control" Target="../activeX/activeX191.xml"/><Relationship Id="rId215" Type="http://schemas.openxmlformats.org/officeDocument/2006/relationships/control" Target="../activeX/activeX226.xml"/><Relationship Id="rId236" Type="http://schemas.openxmlformats.org/officeDocument/2006/relationships/control" Target="../activeX/activeX247.xml"/><Relationship Id="rId257" Type="http://schemas.openxmlformats.org/officeDocument/2006/relationships/control" Target="../activeX/activeX268.xml"/><Relationship Id="rId278" Type="http://schemas.openxmlformats.org/officeDocument/2006/relationships/control" Target="../activeX/activeX289.xml"/><Relationship Id="rId401" Type="http://schemas.openxmlformats.org/officeDocument/2006/relationships/control" Target="../activeX/activeX412.xml"/><Relationship Id="rId422" Type="http://schemas.openxmlformats.org/officeDocument/2006/relationships/control" Target="../activeX/activeX433.xml"/><Relationship Id="rId443" Type="http://schemas.openxmlformats.org/officeDocument/2006/relationships/control" Target="../activeX/activeX454.xml"/><Relationship Id="rId464" Type="http://schemas.openxmlformats.org/officeDocument/2006/relationships/control" Target="../activeX/activeX475.xml"/><Relationship Id="rId303" Type="http://schemas.openxmlformats.org/officeDocument/2006/relationships/control" Target="../activeX/activeX314.xml"/><Relationship Id="rId42" Type="http://schemas.openxmlformats.org/officeDocument/2006/relationships/control" Target="../activeX/activeX53.xml"/><Relationship Id="rId84" Type="http://schemas.openxmlformats.org/officeDocument/2006/relationships/control" Target="../activeX/activeX95.xml"/><Relationship Id="rId138" Type="http://schemas.openxmlformats.org/officeDocument/2006/relationships/control" Target="../activeX/activeX149.xml"/><Relationship Id="rId345" Type="http://schemas.openxmlformats.org/officeDocument/2006/relationships/control" Target="../activeX/activeX356.xml"/><Relationship Id="rId387" Type="http://schemas.openxmlformats.org/officeDocument/2006/relationships/control" Target="../activeX/activeX398.xml"/><Relationship Id="rId191" Type="http://schemas.openxmlformats.org/officeDocument/2006/relationships/control" Target="../activeX/activeX202.xml"/><Relationship Id="rId205" Type="http://schemas.openxmlformats.org/officeDocument/2006/relationships/control" Target="../activeX/activeX216.xml"/><Relationship Id="rId247" Type="http://schemas.openxmlformats.org/officeDocument/2006/relationships/control" Target="../activeX/activeX258.xml"/><Relationship Id="rId412" Type="http://schemas.openxmlformats.org/officeDocument/2006/relationships/control" Target="../activeX/activeX423.xml"/><Relationship Id="rId107" Type="http://schemas.openxmlformats.org/officeDocument/2006/relationships/control" Target="../activeX/activeX118.xml"/><Relationship Id="rId289" Type="http://schemas.openxmlformats.org/officeDocument/2006/relationships/control" Target="../activeX/activeX300.xml"/><Relationship Id="rId454" Type="http://schemas.openxmlformats.org/officeDocument/2006/relationships/control" Target="../activeX/activeX465.xml"/><Relationship Id="rId11" Type="http://schemas.openxmlformats.org/officeDocument/2006/relationships/control" Target="../activeX/activeX22.xml"/><Relationship Id="rId53" Type="http://schemas.openxmlformats.org/officeDocument/2006/relationships/control" Target="../activeX/activeX64.xml"/><Relationship Id="rId149" Type="http://schemas.openxmlformats.org/officeDocument/2006/relationships/control" Target="../activeX/activeX160.xml"/><Relationship Id="rId314" Type="http://schemas.openxmlformats.org/officeDocument/2006/relationships/control" Target="../activeX/activeX325.xml"/><Relationship Id="rId356" Type="http://schemas.openxmlformats.org/officeDocument/2006/relationships/control" Target="../activeX/activeX367.xml"/><Relationship Id="rId398" Type="http://schemas.openxmlformats.org/officeDocument/2006/relationships/control" Target="../activeX/activeX409.xml"/><Relationship Id="rId95" Type="http://schemas.openxmlformats.org/officeDocument/2006/relationships/control" Target="../activeX/activeX106.xml"/><Relationship Id="rId160" Type="http://schemas.openxmlformats.org/officeDocument/2006/relationships/control" Target="../activeX/activeX171.xml"/><Relationship Id="rId216" Type="http://schemas.openxmlformats.org/officeDocument/2006/relationships/control" Target="../activeX/activeX227.xml"/><Relationship Id="rId423" Type="http://schemas.openxmlformats.org/officeDocument/2006/relationships/control" Target="../activeX/activeX434.xml"/><Relationship Id="rId258" Type="http://schemas.openxmlformats.org/officeDocument/2006/relationships/control" Target="../activeX/activeX269.xml"/><Relationship Id="rId465" Type="http://schemas.openxmlformats.org/officeDocument/2006/relationships/control" Target="../activeX/activeX476.xml"/><Relationship Id="rId22" Type="http://schemas.openxmlformats.org/officeDocument/2006/relationships/control" Target="../activeX/activeX33.xml"/><Relationship Id="rId64" Type="http://schemas.openxmlformats.org/officeDocument/2006/relationships/control" Target="../activeX/activeX75.xml"/><Relationship Id="rId118" Type="http://schemas.openxmlformats.org/officeDocument/2006/relationships/control" Target="../activeX/activeX129.xml"/><Relationship Id="rId325" Type="http://schemas.openxmlformats.org/officeDocument/2006/relationships/control" Target="../activeX/activeX336.xml"/><Relationship Id="rId367" Type="http://schemas.openxmlformats.org/officeDocument/2006/relationships/control" Target="../activeX/activeX378.xml"/><Relationship Id="rId171" Type="http://schemas.openxmlformats.org/officeDocument/2006/relationships/control" Target="../activeX/activeX182.xml"/><Relationship Id="rId227" Type="http://schemas.openxmlformats.org/officeDocument/2006/relationships/control" Target="../activeX/activeX238.xml"/><Relationship Id="rId269" Type="http://schemas.openxmlformats.org/officeDocument/2006/relationships/control" Target="../activeX/activeX280.xml"/><Relationship Id="rId434" Type="http://schemas.openxmlformats.org/officeDocument/2006/relationships/control" Target="../activeX/activeX445.xml"/><Relationship Id="rId476" Type="http://schemas.openxmlformats.org/officeDocument/2006/relationships/control" Target="../activeX/activeX487.xml"/><Relationship Id="rId33" Type="http://schemas.openxmlformats.org/officeDocument/2006/relationships/control" Target="../activeX/activeX44.xml"/><Relationship Id="rId129" Type="http://schemas.openxmlformats.org/officeDocument/2006/relationships/control" Target="../activeX/activeX140.xml"/><Relationship Id="rId280" Type="http://schemas.openxmlformats.org/officeDocument/2006/relationships/control" Target="../activeX/activeX291.xml"/><Relationship Id="rId336" Type="http://schemas.openxmlformats.org/officeDocument/2006/relationships/control" Target="../activeX/activeX347.xml"/><Relationship Id="rId75" Type="http://schemas.openxmlformats.org/officeDocument/2006/relationships/control" Target="../activeX/activeX86.xml"/><Relationship Id="rId140" Type="http://schemas.openxmlformats.org/officeDocument/2006/relationships/control" Target="../activeX/activeX151.xml"/><Relationship Id="rId182" Type="http://schemas.openxmlformats.org/officeDocument/2006/relationships/control" Target="../activeX/activeX193.xml"/><Relationship Id="rId378" Type="http://schemas.openxmlformats.org/officeDocument/2006/relationships/control" Target="../activeX/activeX389.xml"/><Relationship Id="rId403" Type="http://schemas.openxmlformats.org/officeDocument/2006/relationships/control" Target="../activeX/activeX414.xml"/><Relationship Id="rId6" Type="http://schemas.openxmlformats.org/officeDocument/2006/relationships/control" Target="../activeX/activeX17.xml"/><Relationship Id="rId238" Type="http://schemas.openxmlformats.org/officeDocument/2006/relationships/control" Target="../activeX/activeX249.xml"/><Relationship Id="rId445" Type="http://schemas.openxmlformats.org/officeDocument/2006/relationships/control" Target="../activeX/activeX456.xml"/><Relationship Id="rId291" Type="http://schemas.openxmlformats.org/officeDocument/2006/relationships/control" Target="../activeX/activeX302.xml"/><Relationship Id="rId305" Type="http://schemas.openxmlformats.org/officeDocument/2006/relationships/control" Target="../activeX/activeX316.xml"/><Relationship Id="rId347" Type="http://schemas.openxmlformats.org/officeDocument/2006/relationships/control" Target="../activeX/activeX358.xml"/><Relationship Id="rId44" Type="http://schemas.openxmlformats.org/officeDocument/2006/relationships/control" Target="../activeX/activeX55.xml"/><Relationship Id="rId86" Type="http://schemas.openxmlformats.org/officeDocument/2006/relationships/control" Target="../activeX/activeX97.xml"/><Relationship Id="rId151" Type="http://schemas.openxmlformats.org/officeDocument/2006/relationships/control" Target="../activeX/activeX162.xml"/><Relationship Id="rId389" Type="http://schemas.openxmlformats.org/officeDocument/2006/relationships/control" Target="../activeX/activeX400.xml"/><Relationship Id="rId193" Type="http://schemas.openxmlformats.org/officeDocument/2006/relationships/control" Target="../activeX/activeX204.xml"/><Relationship Id="rId207" Type="http://schemas.openxmlformats.org/officeDocument/2006/relationships/control" Target="../activeX/activeX218.xml"/><Relationship Id="rId249" Type="http://schemas.openxmlformats.org/officeDocument/2006/relationships/control" Target="../activeX/activeX260.xml"/><Relationship Id="rId414" Type="http://schemas.openxmlformats.org/officeDocument/2006/relationships/control" Target="../activeX/activeX425.xml"/><Relationship Id="rId456" Type="http://schemas.openxmlformats.org/officeDocument/2006/relationships/control" Target="../activeX/activeX46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mailto:smeksa_jaya@yahoo.co.id" TargetMode="Externa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ntrol" Target="../activeX/activeX49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rgb="FFFF0000"/>
    <pageSetUpPr fitToPage="1"/>
  </sheetPr>
  <dimension ref="A1:AG34"/>
  <sheetViews>
    <sheetView showGridLines="0" showRowColHeaders="0" tabSelected="1" workbookViewId="0">
      <selection activeCell="Y3" sqref="Y3"/>
    </sheetView>
  </sheetViews>
  <sheetFormatPr defaultColWidth="0" defaultRowHeight="0" customHeight="1" zeroHeight="1"/>
  <cols>
    <col min="1" max="1" width="3.85546875" style="123" customWidth="1"/>
    <col min="2" max="2" width="3" style="123" customWidth="1"/>
    <col min="3" max="3" width="1.7109375" style="123" customWidth="1"/>
    <col min="4" max="7" width="8.7109375" style="123" customWidth="1"/>
    <col min="8" max="8" width="1.85546875" style="123" customWidth="1"/>
    <col min="9" max="9" width="2.7109375" style="123" customWidth="1"/>
    <col min="10" max="11" width="9.7109375" style="123" customWidth="1"/>
    <col min="12" max="12" width="2.7109375" style="123" customWidth="1"/>
    <col min="13" max="18" width="6.7109375" style="123" customWidth="1"/>
    <col min="19" max="19" width="2.7109375" style="123" customWidth="1"/>
    <col min="20" max="23" width="8.7109375" style="123" customWidth="1"/>
    <col min="24" max="24" width="3" style="123" customWidth="1"/>
    <col min="25" max="25" width="26.7109375" style="123" customWidth="1"/>
    <col min="26" max="26" width="3.42578125" style="123" customWidth="1"/>
    <col min="27" max="27" width="5.7109375" style="123" customWidth="1"/>
    <col min="28" max="32" width="10.28515625" style="123" hidden="1" customWidth="1"/>
    <col min="33" max="33" width="0" style="123" hidden="1" customWidth="1"/>
    <col min="34" max="16384" width="10.28515625" style="123" hidden="1"/>
  </cols>
  <sheetData>
    <row r="1" spans="1:27" ht="30" customHeight="1" thickBot="1">
      <c r="A1" s="120"/>
      <c r="B1" s="121"/>
      <c r="C1" s="121"/>
      <c r="D1" s="121"/>
      <c r="E1" s="121"/>
      <c r="F1" s="121"/>
      <c r="G1" s="121"/>
      <c r="H1" s="121"/>
      <c r="I1" s="121"/>
      <c r="J1" s="121"/>
      <c r="K1" s="121"/>
      <c r="L1" s="121"/>
      <c r="M1" s="121"/>
      <c r="N1" s="121"/>
      <c r="O1" s="121"/>
      <c r="P1" s="121"/>
      <c r="Q1" s="121"/>
      <c r="R1" s="121"/>
      <c r="S1" s="121"/>
      <c r="T1" s="121"/>
      <c r="U1" s="121"/>
      <c r="V1" s="121"/>
      <c r="W1" s="121"/>
      <c r="X1" s="122"/>
      <c r="Y1" s="122"/>
      <c r="Z1" s="122"/>
      <c r="AA1" s="122"/>
    </row>
    <row r="2" spans="1:27" ht="16.5" thickTop="1">
      <c r="A2" s="120"/>
      <c r="B2" s="174"/>
      <c r="C2" s="175"/>
      <c r="D2" s="175"/>
      <c r="E2" s="175"/>
      <c r="F2" s="175"/>
      <c r="G2" s="175"/>
      <c r="H2" s="175"/>
      <c r="I2" s="175"/>
      <c r="J2" s="175"/>
      <c r="K2" s="175"/>
      <c r="L2" s="175"/>
      <c r="M2" s="175"/>
      <c r="N2" s="175"/>
      <c r="O2" s="175"/>
      <c r="P2" s="175"/>
      <c r="Q2" s="175"/>
      <c r="R2" s="175"/>
      <c r="S2" s="175"/>
      <c r="T2" s="175"/>
      <c r="U2" s="175"/>
      <c r="V2" s="175"/>
      <c r="W2" s="175"/>
      <c r="X2" s="175"/>
      <c r="Y2" s="175"/>
      <c r="Z2" s="198"/>
      <c r="AA2" s="122"/>
    </row>
    <row r="3" spans="1:27" ht="30" customHeight="1">
      <c r="A3" s="120"/>
      <c r="B3" s="176"/>
      <c r="C3" s="177"/>
      <c r="D3" s="177"/>
      <c r="E3" s="177"/>
      <c r="F3" s="178"/>
      <c r="G3" s="435" t="s">
        <v>435</v>
      </c>
      <c r="H3" s="435"/>
      <c r="I3" s="435"/>
      <c r="J3" s="435"/>
      <c r="K3" s="435"/>
      <c r="L3" s="435"/>
      <c r="M3" s="435"/>
      <c r="N3" s="435"/>
      <c r="O3" s="435"/>
      <c r="P3" s="435"/>
      <c r="Q3" s="435"/>
      <c r="R3" s="435"/>
      <c r="S3" s="435"/>
      <c r="T3" s="435"/>
      <c r="U3" s="179"/>
      <c r="V3" s="180"/>
      <c r="W3" s="180"/>
      <c r="X3" s="180"/>
      <c r="Y3" s="157" t="s">
        <v>1259</v>
      </c>
      <c r="Z3" s="195"/>
      <c r="AA3" s="122"/>
    </row>
    <row r="4" spans="1:27" ht="26.25" customHeight="1" thickBot="1">
      <c r="A4" s="120"/>
      <c r="B4" s="176"/>
      <c r="C4" s="177"/>
      <c r="D4" s="177"/>
      <c r="E4" s="177"/>
      <c r="F4" s="179"/>
      <c r="G4" s="435"/>
      <c r="H4" s="435"/>
      <c r="I4" s="435"/>
      <c r="J4" s="435"/>
      <c r="K4" s="435"/>
      <c r="L4" s="435"/>
      <c r="M4" s="435"/>
      <c r="N4" s="435"/>
      <c r="O4" s="435"/>
      <c r="P4" s="435"/>
      <c r="Q4" s="435"/>
      <c r="R4" s="435"/>
      <c r="S4" s="435"/>
      <c r="T4" s="435"/>
      <c r="U4" s="179"/>
      <c r="V4" s="180"/>
      <c r="W4" s="180"/>
      <c r="X4" s="180"/>
      <c r="Y4" s="432"/>
      <c r="Z4" s="195"/>
      <c r="AA4" s="122"/>
    </row>
    <row r="5" spans="1:27" ht="20.25" customHeight="1">
      <c r="A5" s="120"/>
      <c r="B5" s="181"/>
      <c r="C5" s="454"/>
      <c r="D5" s="455"/>
      <c r="E5" s="455"/>
      <c r="F5" s="455"/>
      <c r="G5" s="455"/>
      <c r="H5" s="456"/>
      <c r="I5" s="182"/>
      <c r="J5" s="183"/>
      <c r="K5" s="184"/>
      <c r="L5" s="184"/>
      <c r="M5" s="184"/>
      <c r="N5" s="184"/>
      <c r="O5" s="184"/>
      <c r="P5" s="184"/>
      <c r="Q5" s="184"/>
      <c r="R5" s="184"/>
      <c r="S5" s="194"/>
      <c r="T5" s="445"/>
      <c r="U5" s="446"/>
      <c r="V5" s="446"/>
      <c r="W5" s="447"/>
      <c r="X5" s="180"/>
      <c r="Y5" s="433"/>
      <c r="Z5" s="195"/>
      <c r="AA5" s="122"/>
    </row>
    <row r="6" spans="1:27" ht="27" customHeight="1">
      <c r="A6" s="120"/>
      <c r="B6" s="181"/>
      <c r="C6" s="457"/>
      <c r="D6" s="458"/>
      <c r="E6" s="458"/>
      <c r="F6" s="458"/>
      <c r="G6" s="458"/>
      <c r="H6" s="459"/>
      <c r="I6" s="185"/>
      <c r="J6" s="185"/>
      <c r="K6" s="186"/>
      <c r="L6" s="186"/>
      <c r="M6" s="186"/>
      <c r="N6" s="186"/>
      <c r="O6" s="186"/>
      <c r="P6" s="186"/>
      <c r="Q6" s="186"/>
      <c r="R6" s="186"/>
      <c r="S6" s="186"/>
      <c r="T6" s="448"/>
      <c r="U6" s="449"/>
      <c r="V6" s="449"/>
      <c r="W6" s="450"/>
      <c r="X6" s="180"/>
      <c r="Y6" s="433"/>
      <c r="Z6" s="195"/>
      <c r="AA6" s="122"/>
    </row>
    <row r="7" spans="1:27" ht="24.95" customHeight="1" thickBot="1">
      <c r="A7" s="120"/>
      <c r="B7" s="181"/>
      <c r="C7" s="457"/>
      <c r="D7" s="458"/>
      <c r="E7" s="458"/>
      <c r="F7" s="458"/>
      <c r="G7" s="458"/>
      <c r="H7" s="459"/>
      <c r="I7" s="187"/>
      <c r="J7" s="188" t="s">
        <v>195</v>
      </c>
      <c r="K7" s="189"/>
      <c r="L7" s="190" t="s">
        <v>166</v>
      </c>
      <c r="M7" s="439" t="s">
        <v>2430</v>
      </c>
      <c r="N7" s="440"/>
      <c r="O7" s="440"/>
      <c r="P7" s="440"/>
      <c r="Q7" s="440"/>
      <c r="R7" s="441"/>
      <c r="S7" s="187"/>
      <c r="T7" s="448"/>
      <c r="U7" s="449"/>
      <c r="V7" s="449"/>
      <c r="W7" s="450"/>
      <c r="X7" s="180"/>
      <c r="Y7" s="434"/>
      <c r="Z7" s="195"/>
      <c r="AA7" s="122"/>
    </row>
    <row r="8" spans="1:27" ht="3.95" customHeight="1">
      <c r="A8" s="121"/>
      <c r="B8" s="181"/>
      <c r="C8" s="457"/>
      <c r="D8" s="458"/>
      <c r="E8" s="458"/>
      <c r="F8" s="458"/>
      <c r="G8" s="458"/>
      <c r="H8" s="459"/>
      <c r="I8" s="187"/>
      <c r="J8" s="188"/>
      <c r="K8" s="189"/>
      <c r="L8" s="190"/>
      <c r="M8" s="189"/>
      <c r="N8" s="197"/>
      <c r="O8" s="189"/>
      <c r="P8" s="189"/>
      <c r="Q8" s="189"/>
      <c r="R8" s="189"/>
      <c r="S8" s="187"/>
      <c r="T8" s="448"/>
      <c r="U8" s="449"/>
      <c r="V8" s="449"/>
      <c r="W8" s="450"/>
      <c r="X8" s="180"/>
      <c r="Y8" s="485"/>
      <c r="Z8" s="195"/>
      <c r="AA8" s="122"/>
    </row>
    <row r="9" spans="1:27" ht="24.95" customHeight="1">
      <c r="A9" s="121"/>
      <c r="B9" s="181"/>
      <c r="C9" s="457"/>
      <c r="D9" s="458"/>
      <c r="E9" s="458"/>
      <c r="F9" s="458"/>
      <c r="G9" s="458"/>
      <c r="H9" s="459"/>
      <c r="I9" s="187"/>
      <c r="J9" s="188" t="s">
        <v>144</v>
      </c>
      <c r="K9" s="189"/>
      <c r="L9" s="190" t="s">
        <v>166</v>
      </c>
      <c r="M9" s="442" t="s">
        <v>2431</v>
      </c>
      <c r="N9" s="443"/>
      <c r="O9" s="443"/>
      <c r="P9" s="443"/>
      <c r="Q9" s="443"/>
      <c r="R9" s="444"/>
      <c r="S9" s="187"/>
      <c r="T9" s="448"/>
      <c r="U9" s="449"/>
      <c r="V9" s="449"/>
      <c r="W9" s="450"/>
      <c r="X9" s="180"/>
      <c r="Y9" s="486"/>
      <c r="Z9" s="195"/>
      <c r="AA9" s="122"/>
    </row>
    <row r="10" spans="1:27" ht="3.95" customHeight="1">
      <c r="A10" s="121"/>
      <c r="B10" s="181"/>
      <c r="C10" s="457"/>
      <c r="D10" s="458"/>
      <c r="E10" s="458"/>
      <c r="F10" s="458"/>
      <c r="G10" s="458"/>
      <c r="H10" s="459"/>
      <c r="I10" s="187"/>
      <c r="J10" s="188"/>
      <c r="K10" s="189"/>
      <c r="L10" s="190"/>
      <c r="M10" s="189"/>
      <c r="N10" s="197"/>
      <c r="O10" s="189"/>
      <c r="P10" s="189"/>
      <c r="Q10" s="189"/>
      <c r="R10" s="189"/>
      <c r="S10" s="187"/>
      <c r="T10" s="448"/>
      <c r="U10" s="449"/>
      <c r="V10" s="449"/>
      <c r="W10" s="450"/>
      <c r="X10" s="180"/>
      <c r="Y10" s="486"/>
      <c r="Z10" s="195"/>
      <c r="AA10" s="122"/>
    </row>
    <row r="11" spans="1:27" ht="24.95" customHeight="1">
      <c r="A11" s="121"/>
      <c r="B11" s="181"/>
      <c r="C11" s="457"/>
      <c r="D11" s="458"/>
      <c r="E11" s="458"/>
      <c r="F11" s="458"/>
      <c r="G11" s="458"/>
      <c r="H11" s="459"/>
      <c r="I11" s="187"/>
      <c r="J11" s="188" t="s">
        <v>197</v>
      </c>
      <c r="K11" s="189"/>
      <c r="L11" s="190" t="s">
        <v>166</v>
      </c>
      <c r="M11" s="439" t="s">
        <v>436</v>
      </c>
      <c r="N11" s="440"/>
      <c r="O11" s="440"/>
      <c r="P11" s="440"/>
      <c r="Q11" s="440"/>
      <c r="R11" s="441"/>
      <c r="S11" s="187"/>
      <c r="T11" s="448"/>
      <c r="U11" s="449"/>
      <c r="V11" s="449"/>
      <c r="W11" s="450"/>
      <c r="X11" s="180"/>
      <c r="Y11" s="486"/>
      <c r="Z11" s="195"/>
      <c r="AA11" s="122"/>
    </row>
    <row r="12" spans="1:27" ht="3.95" customHeight="1">
      <c r="A12" s="121"/>
      <c r="B12" s="181"/>
      <c r="C12" s="457"/>
      <c r="D12" s="458"/>
      <c r="E12" s="458"/>
      <c r="F12" s="458"/>
      <c r="G12" s="458"/>
      <c r="H12" s="459"/>
      <c r="I12" s="187"/>
      <c r="J12" s="188"/>
      <c r="K12" s="189"/>
      <c r="L12" s="190"/>
      <c r="M12" s="189"/>
      <c r="N12" s="197"/>
      <c r="O12" s="189"/>
      <c r="P12" s="189"/>
      <c r="Q12" s="189"/>
      <c r="R12" s="189"/>
      <c r="S12" s="187"/>
      <c r="T12" s="448"/>
      <c r="U12" s="449"/>
      <c r="V12" s="449"/>
      <c r="W12" s="450"/>
      <c r="X12" s="180"/>
      <c r="Y12" s="486"/>
      <c r="Z12" s="195"/>
      <c r="AA12" s="122"/>
    </row>
    <row r="13" spans="1:27" ht="24.95" customHeight="1" thickBot="1">
      <c r="A13" s="121"/>
      <c r="B13" s="181"/>
      <c r="C13" s="457"/>
      <c r="D13" s="458"/>
      <c r="E13" s="458"/>
      <c r="F13" s="458"/>
      <c r="G13" s="458"/>
      <c r="H13" s="459"/>
      <c r="I13" s="187"/>
      <c r="J13" s="188" t="s">
        <v>198</v>
      </c>
      <c r="K13" s="189"/>
      <c r="L13" s="190" t="s">
        <v>166</v>
      </c>
      <c r="M13" s="439" t="s">
        <v>437</v>
      </c>
      <c r="N13" s="440"/>
      <c r="O13" s="440"/>
      <c r="P13" s="440"/>
      <c r="Q13" s="440"/>
      <c r="R13" s="441"/>
      <c r="S13" s="187"/>
      <c r="T13" s="451"/>
      <c r="U13" s="452"/>
      <c r="V13" s="452"/>
      <c r="W13" s="453"/>
      <c r="X13" s="180"/>
      <c r="Y13" s="486"/>
      <c r="Z13" s="195"/>
      <c r="AA13" s="122"/>
    </row>
    <row r="14" spans="1:27" ht="3.95" customHeight="1" thickBot="1">
      <c r="A14" s="121"/>
      <c r="B14" s="181"/>
      <c r="C14" s="457"/>
      <c r="D14" s="458"/>
      <c r="E14" s="458"/>
      <c r="F14" s="458"/>
      <c r="G14" s="458"/>
      <c r="H14" s="459"/>
      <c r="I14" s="187"/>
      <c r="J14" s="188"/>
      <c r="K14" s="189"/>
      <c r="L14" s="190"/>
      <c r="M14" s="189"/>
      <c r="N14" s="197"/>
      <c r="O14" s="189"/>
      <c r="P14" s="189"/>
      <c r="Q14" s="189"/>
      <c r="R14" s="189"/>
      <c r="S14" s="187"/>
      <c r="T14" s="189"/>
      <c r="U14" s="189"/>
      <c r="V14" s="189"/>
      <c r="W14" s="189"/>
      <c r="X14" s="180"/>
      <c r="Y14" s="486"/>
      <c r="Z14" s="195"/>
      <c r="AA14" s="122"/>
    </row>
    <row r="15" spans="1:27" ht="24.95" customHeight="1" thickBot="1">
      <c r="A15" s="121"/>
      <c r="B15" s="181"/>
      <c r="C15" s="460"/>
      <c r="D15" s="461"/>
      <c r="E15" s="461"/>
      <c r="F15" s="461"/>
      <c r="G15" s="461"/>
      <c r="H15" s="462"/>
      <c r="I15" s="187"/>
      <c r="J15" s="188" t="s">
        <v>200</v>
      </c>
      <c r="K15" s="189"/>
      <c r="L15" s="190" t="s">
        <v>166</v>
      </c>
      <c r="M15" s="436" t="s">
        <v>1270</v>
      </c>
      <c r="N15" s="437"/>
      <c r="O15" s="437"/>
      <c r="P15" s="437"/>
      <c r="Q15" s="437"/>
      <c r="R15" s="438"/>
      <c r="S15" s="187"/>
      <c r="T15" s="445"/>
      <c r="U15" s="446"/>
      <c r="V15" s="446"/>
      <c r="W15" s="447"/>
      <c r="X15" s="180"/>
      <c r="Y15" s="486"/>
      <c r="Z15" s="195"/>
      <c r="AA15" s="122"/>
    </row>
    <row r="16" spans="1:27" ht="3.95" customHeight="1" thickBot="1">
      <c r="A16" s="121"/>
      <c r="B16" s="181"/>
      <c r="C16" s="188"/>
      <c r="D16" s="188"/>
      <c r="E16" s="188"/>
      <c r="F16" s="188"/>
      <c r="G16" s="188"/>
      <c r="H16" s="188"/>
      <c r="I16" s="188"/>
      <c r="J16" s="188"/>
      <c r="K16" s="189"/>
      <c r="L16" s="190"/>
      <c r="M16" s="189"/>
      <c r="N16" s="197"/>
      <c r="O16" s="189"/>
      <c r="P16" s="189"/>
      <c r="Q16" s="189"/>
      <c r="R16" s="189"/>
      <c r="S16" s="187"/>
      <c r="T16" s="448"/>
      <c r="U16" s="449"/>
      <c r="V16" s="449"/>
      <c r="W16" s="450"/>
      <c r="X16" s="180"/>
      <c r="Y16" s="486"/>
      <c r="Z16" s="195"/>
      <c r="AA16" s="122"/>
    </row>
    <row r="17" spans="1:27" ht="24.95" customHeight="1">
      <c r="A17" s="121"/>
      <c r="B17" s="181"/>
      <c r="C17" s="216" t="s">
        <v>222</v>
      </c>
      <c r="D17" s="203"/>
      <c r="E17" s="203"/>
      <c r="F17" s="204"/>
      <c r="G17" s="204"/>
      <c r="H17" s="205"/>
      <c r="I17" s="187"/>
      <c r="J17" s="188" t="s">
        <v>201</v>
      </c>
      <c r="K17" s="189"/>
      <c r="L17" s="190" t="s">
        <v>166</v>
      </c>
      <c r="M17" s="439" t="s">
        <v>2432</v>
      </c>
      <c r="N17" s="440"/>
      <c r="O17" s="440"/>
      <c r="P17" s="440"/>
      <c r="Q17" s="440"/>
      <c r="R17" s="441"/>
      <c r="S17" s="187"/>
      <c r="T17" s="448"/>
      <c r="U17" s="449"/>
      <c r="V17" s="449"/>
      <c r="W17" s="450"/>
      <c r="X17" s="180"/>
      <c r="Y17" s="486"/>
      <c r="Z17" s="195"/>
      <c r="AA17" s="122"/>
    </row>
    <row r="18" spans="1:27" ht="3.95" customHeight="1">
      <c r="A18" s="121"/>
      <c r="B18" s="181"/>
      <c r="C18" s="206"/>
      <c r="D18" s="201"/>
      <c r="E18" s="201"/>
      <c r="F18" s="201"/>
      <c r="G18" s="201"/>
      <c r="H18" s="207"/>
      <c r="I18" s="187"/>
      <c r="J18" s="188"/>
      <c r="K18" s="189"/>
      <c r="L18" s="190"/>
      <c r="M18" s="189"/>
      <c r="N18" s="197"/>
      <c r="O18" s="189"/>
      <c r="P18" s="189"/>
      <c r="Q18" s="189"/>
      <c r="R18" s="189"/>
      <c r="S18" s="187"/>
      <c r="T18" s="448"/>
      <c r="U18" s="449"/>
      <c r="V18" s="449"/>
      <c r="W18" s="450"/>
      <c r="X18" s="180"/>
      <c r="Y18" s="486"/>
      <c r="Z18" s="195"/>
      <c r="AA18" s="122"/>
    </row>
    <row r="19" spans="1:27" ht="24.95" customHeight="1">
      <c r="A19" s="121"/>
      <c r="B19" s="181"/>
      <c r="C19" s="208"/>
      <c r="D19" s="478" t="str">
        <f>CONCATENATE(MID(TAHUNPELAJARAN,3,2),RIGHT(TAHUNPELAJARAN,2),"-",IF(SEMESTER="Ganjil","01",IF(SEMESTER="Genap","02","")),"-RAPOR-",KELASDIPILIH)</f>
        <v>1617-01-RAPOR-10-TKJ.1</v>
      </c>
      <c r="E19" s="479"/>
      <c r="F19" s="479"/>
      <c r="G19" s="480"/>
      <c r="H19" s="207"/>
      <c r="I19" s="187"/>
      <c r="J19" s="188" t="s">
        <v>270</v>
      </c>
      <c r="K19" s="189"/>
      <c r="L19" s="190" t="s">
        <v>166</v>
      </c>
      <c r="M19" s="463" t="s">
        <v>1260</v>
      </c>
      <c r="N19" s="464"/>
      <c r="O19" s="464"/>
      <c r="P19" s="464"/>
      <c r="Q19" s="464"/>
      <c r="R19" s="465"/>
      <c r="S19" s="187"/>
      <c r="T19" s="448"/>
      <c r="U19" s="449"/>
      <c r="V19" s="449"/>
      <c r="W19" s="450"/>
      <c r="X19" s="180"/>
      <c r="Y19" s="486"/>
      <c r="Z19" s="195"/>
      <c r="AA19" s="122"/>
    </row>
    <row r="20" spans="1:27" ht="3.95" customHeight="1">
      <c r="A20" s="121"/>
      <c r="B20" s="181"/>
      <c r="C20" s="206"/>
      <c r="D20" s="201"/>
      <c r="E20" s="201"/>
      <c r="F20" s="201"/>
      <c r="G20" s="201"/>
      <c r="H20" s="207"/>
      <c r="I20" s="187"/>
      <c r="J20" s="188"/>
      <c r="K20" s="189"/>
      <c r="L20" s="190"/>
      <c r="M20" s="189"/>
      <c r="N20" s="197"/>
      <c r="O20" s="189"/>
      <c r="P20" s="189"/>
      <c r="Q20" s="189"/>
      <c r="R20" s="189"/>
      <c r="S20" s="187"/>
      <c r="T20" s="448"/>
      <c r="U20" s="449"/>
      <c r="V20" s="449"/>
      <c r="W20" s="450"/>
      <c r="X20" s="180"/>
      <c r="Y20" s="486"/>
      <c r="Z20" s="195"/>
      <c r="AA20" s="122"/>
    </row>
    <row r="21" spans="1:27" ht="24.95" customHeight="1">
      <c r="A21" s="121"/>
      <c r="B21" s="181"/>
      <c r="C21" s="215" t="s">
        <v>223</v>
      </c>
      <c r="D21" s="214"/>
      <c r="E21" s="200"/>
      <c r="F21" s="201"/>
      <c r="G21" s="201"/>
      <c r="H21" s="207"/>
      <c r="I21" s="187"/>
      <c r="J21" s="188" t="s">
        <v>2</v>
      </c>
      <c r="K21" s="189"/>
      <c r="L21" s="190" t="s">
        <v>166</v>
      </c>
      <c r="M21" s="331" t="s">
        <v>1267</v>
      </c>
      <c r="N21" s="173"/>
      <c r="O21" s="172"/>
      <c r="P21" s="172"/>
      <c r="Q21" s="172"/>
      <c r="R21" s="172"/>
      <c r="S21" s="187"/>
      <c r="T21" s="448"/>
      <c r="U21" s="449"/>
      <c r="V21" s="449"/>
      <c r="W21" s="450"/>
      <c r="X21" s="180"/>
      <c r="Y21" s="486"/>
      <c r="Z21" s="195"/>
      <c r="AA21" s="122"/>
    </row>
    <row r="22" spans="1:27" ht="3.95" customHeight="1">
      <c r="A22" s="121"/>
      <c r="B22" s="181"/>
      <c r="C22" s="206"/>
      <c r="D22" s="201"/>
      <c r="E22" s="201"/>
      <c r="F22" s="201"/>
      <c r="G22" s="201"/>
      <c r="H22" s="207"/>
      <c r="I22" s="187"/>
      <c r="J22" s="188"/>
      <c r="K22" s="189"/>
      <c r="L22" s="190"/>
      <c r="M22" s="189"/>
      <c r="N22" s="197"/>
      <c r="O22" s="189"/>
      <c r="P22" s="189"/>
      <c r="Q22" s="189"/>
      <c r="R22" s="189"/>
      <c r="S22" s="187"/>
      <c r="T22" s="448"/>
      <c r="U22" s="449"/>
      <c r="V22" s="449"/>
      <c r="W22" s="450"/>
      <c r="X22" s="180"/>
      <c r="Y22" s="486"/>
      <c r="Z22" s="195"/>
      <c r="AA22" s="122"/>
    </row>
    <row r="23" spans="1:27" ht="24.95" customHeight="1">
      <c r="A23" s="121"/>
      <c r="B23" s="181"/>
      <c r="C23" s="208"/>
      <c r="D23" s="481" t="str">
        <f>WkbName()</f>
        <v>Raport-Kur2013-SMK_Versi-2013-010_Upload.xlsm</v>
      </c>
      <c r="E23" s="482"/>
      <c r="F23" s="482"/>
      <c r="G23" s="483"/>
      <c r="H23" s="207"/>
      <c r="I23" s="187"/>
      <c r="J23" s="188" t="s">
        <v>216</v>
      </c>
      <c r="K23" s="189"/>
      <c r="L23" s="190" t="s">
        <v>166</v>
      </c>
      <c r="M23" s="466" t="str">
        <f>IFERROR(VLOOKUP(KELASDIPILIH,URUTANMAPELKELAS,4,FALSE),"-")</f>
        <v>Guru 024</v>
      </c>
      <c r="N23" s="467"/>
      <c r="O23" s="467"/>
      <c r="P23" s="467"/>
      <c r="Q23" s="467"/>
      <c r="R23" s="468"/>
      <c r="S23" s="187"/>
      <c r="T23" s="448"/>
      <c r="U23" s="449"/>
      <c r="V23" s="449"/>
      <c r="W23" s="450"/>
      <c r="X23" s="180"/>
      <c r="Y23" s="486"/>
      <c r="Z23" s="195"/>
      <c r="AA23" s="122"/>
    </row>
    <row r="24" spans="1:27" ht="3.95" customHeight="1">
      <c r="A24" s="121"/>
      <c r="B24" s="181"/>
      <c r="C24" s="209"/>
      <c r="D24" s="202"/>
      <c r="E24" s="202"/>
      <c r="F24" s="202"/>
      <c r="G24" s="202"/>
      <c r="H24" s="210"/>
      <c r="I24" s="187"/>
      <c r="J24" s="188"/>
      <c r="K24" s="189"/>
      <c r="L24" s="190"/>
      <c r="M24" s="189"/>
      <c r="N24" s="197"/>
      <c r="O24" s="189"/>
      <c r="P24" s="189"/>
      <c r="Q24" s="189"/>
      <c r="R24" s="189"/>
      <c r="S24" s="187"/>
      <c r="T24" s="448"/>
      <c r="U24" s="449"/>
      <c r="V24" s="449"/>
      <c r="W24" s="450"/>
      <c r="X24" s="180"/>
      <c r="Y24" s="486"/>
      <c r="Z24" s="195"/>
      <c r="AA24" s="122"/>
    </row>
    <row r="25" spans="1:27" ht="24.95" customHeight="1">
      <c r="A25" s="121"/>
      <c r="B25" s="181"/>
      <c r="C25" s="215" t="s">
        <v>344</v>
      </c>
      <c r="D25" s="199"/>
      <c r="E25" s="199"/>
      <c r="F25" s="199"/>
      <c r="G25" s="199"/>
      <c r="H25" s="211"/>
      <c r="I25" s="191"/>
      <c r="J25" s="188" t="s">
        <v>271</v>
      </c>
      <c r="K25" s="192"/>
      <c r="L25" s="190" t="s">
        <v>166</v>
      </c>
      <c r="M25" s="466">
        <f>IFERROR(VLOOKUP(KELASDIPILIH,URUTANMAPELKELAS,5,FALSE),"-")</f>
        <v>123456813</v>
      </c>
      <c r="N25" s="467"/>
      <c r="O25" s="467"/>
      <c r="P25" s="467"/>
      <c r="Q25" s="467"/>
      <c r="R25" s="468"/>
      <c r="S25" s="196"/>
      <c r="T25" s="448"/>
      <c r="U25" s="449"/>
      <c r="V25" s="449"/>
      <c r="W25" s="450"/>
      <c r="X25" s="180"/>
      <c r="Y25" s="486"/>
      <c r="Z25" s="195"/>
      <c r="AA25" s="122"/>
    </row>
    <row r="26" spans="1:27" ht="5.25" customHeight="1">
      <c r="A26" s="121"/>
      <c r="B26" s="181"/>
      <c r="C26" s="215"/>
      <c r="D26" s="199"/>
      <c r="E26" s="199"/>
      <c r="F26" s="199"/>
      <c r="G26" s="199"/>
      <c r="H26" s="211"/>
      <c r="I26" s="191"/>
      <c r="J26" s="188"/>
      <c r="K26" s="192"/>
      <c r="L26" s="192"/>
      <c r="M26" s="192"/>
      <c r="N26" s="192"/>
      <c r="O26" s="192"/>
      <c r="P26" s="192"/>
      <c r="Q26" s="192"/>
      <c r="R26" s="192"/>
      <c r="S26" s="196"/>
      <c r="T26" s="448"/>
      <c r="U26" s="449"/>
      <c r="V26" s="449"/>
      <c r="W26" s="450"/>
      <c r="X26" s="180"/>
      <c r="Y26" s="486"/>
      <c r="Z26" s="195"/>
      <c r="AA26" s="122"/>
    </row>
    <row r="27" spans="1:27" ht="25.5" customHeight="1" thickBot="1">
      <c r="A27" s="121"/>
      <c r="B27" s="181"/>
      <c r="C27" s="212"/>
      <c r="D27" s="484" t="str">
        <f>IF(D19=D23,"Nama File Sudah Sama","Nama File Belum direname")</f>
        <v>Nama File Belum direname</v>
      </c>
      <c r="E27" s="484"/>
      <c r="F27" s="484"/>
      <c r="G27" s="484"/>
      <c r="H27" s="213"/>
      <c r="I27" s="193"/>
      <c r="J27" s="188" t="s">
        <v>427</v>
      </c>
      <c r="K27" s="253"/>
      <c r="L27" s="253"/>
      <c r="M27" s="469">
        <f ca="1">NOW()</f>
        <v>43045.570379745368</v>
      </c>
      <c r="N27" s="470"/>
      <c r="O27" s="470"/>
      <c r="P27" s="470"/>
      <c r="Q27" s="470"/>
      <c r="R27" s="471"/>
      <c r="S27" s="253"/>
      <c r="T27" s="451"/>
      <c r="U27" s="452"/>
      <c r="V27" s="452"/>
      <c r="W27" s="453"/>
      <c r="X27" s="180"/>
      <c r="Y27" s="487"/>
      <c r="Z27" s="195"/>
      <c r="AA27" s="122"/>
    </row>
    <row r="28" spans="1:27" ht="8.25" customHeight="1" thickBot="1">
      <c r="A28" s="121"/>
      <c r="B28" s="181"/>
      <c r="C28" s="186"/>
      <c r="D28" s="186"/>
      <c r="E28" s="186"/>
      <c r="F28" s="186"/>
      <c r="G28" s="186"/>
      <c r="H28" s="186"/>
      <c r="I28" s="186"/>
      <c r="J28" s="186"/>
      <c r="K28" s="186"/>
      <c r="L28" s="186"/>
      <c r="M28" s="186"/>
      <c r="N28" s="186"/>
      <c r="O28" s="186"/>
      <c r="P28" s="186"/>
      <c r="Q28" s="186"/>
      <c r="R28" s="186"/>
      <c r="S28" s="186"/>
      <c r="T28" s="186"/>
      <c r="U28" s="186"/>
      <c r="V28" s="186"/>
      <c r="W28" s="186"/>
      <c r="X28" s="180"/>
      <c r="Y28" s="180"/>
      <c r="Z28" s="195"/>
      <c r="AA28" s="122"/>
    </row>
    <row r="29" spans="1:27" ht="20.100000000000001" customHeight="1" thickTop="1">
      <c r="A29" s="121"/>
      <c r="B29" s="472" t="s">
        <v>362</v>
      </c>
      <c r="C29" s="473"/>
      <c r="D29" s="473"/>
      <c r="E29" s="473"/>
      <c r="F29" s="473"/>
      <c r="G29" s="473"/>
      <c r="H29" s="473"/>
      <c r="I29" s="473"/>
      <c r="J29" s="473"/>
      <c r="K29" s="473"/>
      <c r="L29" s="473"/>
      <c r="M29" s="473"/>
      <c r="N29" s="473"/>
      <c r="O29" s="473"/>
      <c r="P29" s="473"/>
      <c r="Q29" s="473"/>
      <c r="R29" s="473"/>
      <c r="S29" s="473"/>
      <c r="T29" s="473"/>
      <c r="U29" s="473"/>
      <c r="V29" s="473"/>
      <c r="W29" s="473"/>
      <c r="X29" s="473"/>
      <c r="Y29" s="473"/>
      <c r="Z29" s="474"/>
      <c r="AA29" s="122"/>
    </row>
    <row r="30" spans="1:27" ht="20.100000000000001" customHeight="1" thickBot="1">
      <c r="A30" s="121"/>
      <c r="B30" s="475"/>
      <c r="C30" s="476"/>
      <c r="D30" s="476"/>
      <c r="E30" s="476"/>
      <c r="F30" s="476"/>
      <c r="G30" s="476"/>
      <c r="H30" s="476"/>
      <c r="I30" s="476"/>
      <c r="J30" s="476"/>
      <c r="K30" s="476"/>
      <c r="L30" s="476"/>
      <c r="M30" s="476"/>
      <c r="N30" s="476"/>
      <c r="O30" s="476"/>
      <c r="P30" s="476"/>
      <c r="Q30" s="476"/>
      <c r="R30" s="476"/>
      <c r="S30" s="476"/>
      <c r="T30" s="476"/>
      <c r="U30" s="476"/>
      <c r="V30" s="476"/>
      <c r="W30" s="476"/>
      <c r="X30" s="476"/>
      <c r="Y30" s="476"/>
      <c r="Z30" s="477"/>
      <c r="AA30" s="122"/>
    </row>
    <row r="31" spans="1:27" ht="16.5" thickTop="1">
      <c r="A31" s="122"/>
      <c r="B31" s="122"/>
      <c r="C31" s="122"/>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1:27" ht="15.75" hidden="1"/>
    <row r="33" ht="15.75" hidden="1"/>
    <row r="34" ht="15.75" hidden="1"/>
  </sheetData>
  <sheetProtection password="88A8" sheet="1" objects="1" scenarios="1" formatRows="0"/>
  <mergeCells count="20">
    <mergeCell ref="B29:Z30"/>
    <mergeCell ref="D19:G19"/>
    <mergeCell ref="D23:G23"/>
    <mergeCell ref="D27:G27"/>
    <mergeCell ref="Y8:Y27"/>
    <mergeCell ref="Y4:Y7"/>
    <mergeCell ref="G3:T4"/>
    <mergeCell ref="M15:R15"/>
    <mergeCell ref="M13:R13"/>
    <mergeCell ref="M11:R11"/>
    <mergeCell ref="M9:R9"/>
    <mergeCell ref="M7:R7"/>
    <mergeCell ref="T5:W13"/>
    <mergeCell ref="T15:W27"/>
    <mergeCell ref="C5:H15"/>
    <mergeCell ref="M17:R17"/>
    <mergeCell ref="M19:R19"/>
    <mergeCell ref="M23:R23"/>
    <mergeCell ref="M25:R25"/>
    <mergeCell ref="M27:R27"/>
  </mergeCells>
  <conditionalFormatting sqref="D27">
    <cfRule type="containsText" dxfId="90" priority="2" operator="containsText" text="Sudah">
      <formula>NOT(ISERROR(SEARCH("Sudah",D27)))</formula>
    </cfRule>
  </conditionalFormatting>
  <conditionalFormatting sqref="D27:G27">
    <cfRule type="cellIs" dxfId="89" priority="1" operator="equal">
      <formula>"Nama File Belum Sama"</formula>
    </cfRule>
  </conditionalFormatting>
  <dataValidations count="2">
    <dataValidation type="textLength" operator="lessThanOrEqual" allowBlank="1" showInputMessage="1" showErrorMessage="1" sqref="M11:R11">
      <formula1>6</formula1>
    </dataValidation>
    <dataValidation type="textLength" operator="lessThanOrEqual" allowBlank="1" showInputMessage="1" showErrorMessage="1" sqref="M13:R13">
      <formula1>9</formula1>
    </dataValidation>
  </dataValidations>
  <printOptions horizontalCentered="1" verticalCentered="1"/>
  <pageMargins left="0.39370078740157483" right="0.39370078740157483" top="0.39370078740157483" bottom="0.39370078740157483" header="0.31496062992125984" footer="0.31496062992125984"/>
  <pageSetup paperSize="119" scale="81" orientation="landscape" horizontalDpi="60" verticalDpi="60" r:id="rId1"/>
  <drawing r:id="rId2"/>
  <legacyDrawing r:id="rId3"/>
  <controls>
    <control shapeId="23601" r:id="rId4" name="CmbSampulRapor"/>
    <control shapeId="23600" r:id="rId5" name="CmbDeskripsiRapor"/>
    <control shapeId="23599" r:id="rId6" name="CmbNilaiRapor"/>
    <control shapeId="23598" r:id="rId7" name="CmbLedgerShow"/>
    <control shapeId="23596" r:id="rId8" name="CboDaftarKelas"/>
    <control shapeId="23592" r:id="rId9" name="CmbCatatanWali"/>
    <control shapeId="23591" r:id="rId10" name="CmbPrestasi"/>
    <control shapeId="23585" r:id="rId11" name="CmbSikapSosial"/>
    <control shapeId="23584" r:id="rId12" name="CmbPresensi"/>
    <control shapeId="23583" r:id="rId13" name="CmbEktrakurikuler"/>
    <control shapeId="23557" r:id="rId14" name="CmbKodeMapel"/>
    <control shapeId="23556" r:id="rId15" name="CmbBiodataSiswa"/>
    <control shapeId="23555" r:id="rId16" name="CmbModifikasi"/>
    <control shapeId="23590" r:id="rId17" name="CmbSikapSpiritual"/>
  </controls>
</worksheet>
</file>

<file path=xl/worksheets/sheet2.xml><?xml version="1.0" encoding="utf-8"?>
<worksheet xmlns="http://schemas.openxmlformats.org/spreadsheetml/2006/main" xmlns:r="http://schemas.openxmlformats.org/officeDocument/2006/relationships">
  <sheetPr codeName="Sheet10">
    <tabColor rgb="FFFFFF00"/>
  </sheetPr>
  <dimension ref="A1:Q80"/>
  <sheetViews>
    <sheetView showGridLines="0" showRowColHeaders="0" zoomScaleSheetLayoutView="100" workbookViewId="0">
      <selection activeCell="E4" sqref="E4"/>
    </sheetView>
  </sheetViews>
  <sheetFormatPr defaultColWidth="0" defaultRowHeight="20.25" zeroHeight="1"/>
  <cols>
    <col min="1" max="1" width="5.85546875" style="104" customWidth="1"/>
    <col min="2" max="2" width="29.42578125" style="94" bestFit="1" customWidth="1"/>
    <col min="3" max="3" width="20.140625" style="57" customWidth="1"/>
    <col min="4" max="4" width="4.7109375" style="57" customWidth="1"/>
    <col min="5" max="5" width="3.5703125" style="95" customWidth="1"/>
    <col min="6" max="6" width="3.28515625" style="95" customWidth="1"/>
    <col min="7" max="9" width="9.140625" style="95" customWidth="1"/>
    <col min="10" max="10" width="3.85546875" style="95" customWidth="1"/>
    <col min="11" max="15" width="9.140625" style="95" customWidth="1"/>
    <col min="16" max="16" width="3.7109375" style="95" customWidth="1"/>
    <col min="17" max="17" width="0" style="95" hidden="1" customWidth="1"/>
    <col min="18" max="16384" width="9.140625" style="95" hidden="1"/>
  </cols>
  <sheetData>
    <row r="1" spans="1:15">
      <c r="A1" s="104">
        <v>1</v>
      </c>
      <c r="E1" s="488" t="s">
        <v>226</v>
      </c>
      <c r="F1" s="488"/>
      <c r="G1" s="488"/>
      <c r="H1" s="488"/>
      <c r="I1" s="488"/>
      <c r="J1" s="488"/>
      <c r="K1" s="488"/>
      <c r="L1" s="488"/>
      <c r="M1" s="488"/>
      <c r="N1" s="488"/>
      <c r="O1" s="488"/>
    </row>
    <row r="2" spans="1:15">
      <c r="A2" s="104" t="str">
        <f>IF(B2="","",A1+1)</f>
        <v/>
      </c>
      <c r="D2" s="95"/>
      <c r="E2" s="108" t="s">
        <v>363</v>
      </c>
      <c r="F2" s="98"/>
      <c r="G2" s="98"/>
      <c r="H2" s="98"/>
      <c r="I2" s="98"/>
      <c r="J2" s="98"/>
      <c r="K2" s="98"/>
      <c r="L2" s="98"/>
      <c r="M2" s="98"/>
      <c r="N2" s="98"/>
      <c r="O2" s="98"/>
    </row>
    <row r="3" spans="1:15">
      <c r="A3" s="104" t="str">
        <f t="shared" ref="A3:A39" si="0">IF(B3="","",A2+1)</f>
        <v/>
      </c>
      <c r="D3" s="95"/>
      <c r="E3" s="97"/>
      <c r="F3" s="98"/>
      <c r="G3" s="98"/>
      <c r="H3" s="98"/>
      <c r="I3" s="98"/>
      <c r="J3" s="98"/>
      <c r="K3" s="98"/>
      <c r="L3" s="98"/>
      <c r="M3" s="98"/>
      <c r="N3" s="98"/>
      <c r="O3" s="98"/>
    </row>
    <row r="4" spans="1:15">
      <c r="A4" s="104" t="str">
        <f t="shared" si="0"/>
        <v/>
      </c>
      <c r="D4" s="96"/>
      <c r="E4" s="99" t="s">
        <v>227</v>
      </c>
      <c r="F4" s="100"/>
      <c r="G4" s="100"/>
      <c r="H4" s="100"/>
      <c r="I4" s="100"/>
      <c r="J4" s="100"/>
      <c r="K4" s="100"/>
      <c r="L4" s="100"/>
      <c r="M4" s="100"/>
      <c r="N4" s="100"/>
      <c r="O4" s="100"/>
    </row>
    <row r="5" spans="1:15">
      <c r="A5" s="104" t="str">
        <f t="shared" si="0"/>
        <v/>
      </c>
      <c r="E5" s="101" t="s">
        <v>175</v>
      </c>
      <c r="F5" s="101" t="s">
        <v>228</v>
      </c>
      <c r="G5" s="100"/>
      <c r="H5" s="100"/>
      <c r="I5" s="100"/>
      <c r="J5" s="100"/>
      <c r="K5" s="100"/>
      <c r="L5" s="100"/>
      <c r="M5" s="100"/>
      <c r="N5" s="100"/>
      <c r="O5" s="100"/>
    </row>
    <row r="6" spans="1:15">
      <c r="A6" s="104" t="str">
        <f t="shared" si="0"/>
        <v/>
      </c>
      <c r="E6" s="101" t="s">
        <v>176</v>
      </c>
      <c r="F6" s="101" t="s">
        <v>230</v>
      </c>
      <c r="G6" s="100"/>
      <c r="H6" s="100"/>
      <c r="I6" s="100"/>
      <c r="J6" s="100"/>
      <c r="K6" s="100"/>
      <c r="L6" s="100"/>
      <c r="M6" s="100"/>
      <c r="N6" s="100"/>
      <c r="O6" s="100"/>
    </row>
    <row r="7" spans="1:15">
      <c r="A7" s="104" t="str">
        <f t="shared" si="0"/>
        <v/>
      </c>
      <c r="E7" s="100"/>
      <c r="F7" s="102" t="s">
        <v>229</v>
      </c>
      <c r="G7" s="101" t="s">
        <v>231</v>
      </c>
      <c r="H7" s="100"/>
      <c r="I7" s="100"/>
      <c r="J7" s="100"/>
      <c r="K7" s="100"/>
      <c r="L7" s="100"/>
      <c r="M7" s="100"/>
      <c r="N7" s="100"/>
      <c r="O7" s="100"/>
    </row>
    <row r="8" spans="1:15">
      <c r="A8" s="104" t="str">
        <f t="shared" si="0"/>
        <v/>
      </c>
      <c r="E8" s="100"/>
      <c r="F8" s="102" t="s">
        <v>232</v>
      </c>
      <c r="G8" s="101" t="s">
        <v>234</v>
      </c>
      <c r="H8" s="100"/>
      <c r="I8" s="100"/>
      <c r="J8" s="100"/>
      <c r="K8" s="100"/>
      <c r="L8" s="100"/>
      <c r="M8" s="100"/>
      <c r="N8" s="100"/>
      <c r="O8" s="100"/>
    </row>
    <row r="9" spans="1:15">
      <c r="A9" s="104" t="str">
        <f t="shared" si="0"/>
        <v/>
      </c>
      <c r="E9" s="100"/>
      <c r="F9" s="102"/>
      <c r="G9" s="100"/>
      <c r="H9" s="100"/>
      <c r="I9" s="100"/>
      <c r="J9" s="100"/>
      <c r="K9" s="100"/>
      <c r="L9" s="100"/>
      <c r="M9" s="100"/>
      <c r="N9" s="100"/>
      <c r="O9" s="100"/>
    </row>
    <row r="10" spans="1:15">
      <c r="A10" s="104" t="str">
        <f t="shared" si="0"/>
        <v/>
      </c>
      <c r="E10" s="100"/>
      <c r="F10" s="103"/>
      <c r="G10" s="100"/>
      <c r="H10" s="100"/>
      <c r="I10" s="100"/>
      <c r="J10" s="101" t="s">
        <v>233</v>
      </c>
      <c r="K10" s="101" t="s">
        <v>235</v>
      </c>
      <c r="L10" s="100"/>
      <c r="M10" s="100"/>
      <c r="N10" s="100"/>
      <c r="O10" s="100"/>
    </row>
    <row r="11" spans="1:15">
      <c r="A11" s="104" t="str">
        <f t="shared" si="0"/>
        <v/>
      </c>
      <c r="E11" s="100"/>
      <c r="F11" s="103"/>
      <c r="G11" s="100"/>
      <c r="H11" s="100"/>
      <c r="I11" s="100"/>
      <c r="J11" s="100"/>
      <c r="K11" s="101" t="s">
        <v>236</v>
      </c>
      <c r="L11" s="100"/>
      <c r="M11" s="100"/>
      <c r="N11" s="100"/>
      <c r="O11" s="100"/>
    </row>
    <row r="12" spans="1:15">
      <c r="A12" s="104" t="str">
        <f t="shared" si="0"/>
        <v/>
      </c>
      <c r="E12" s="100"/>
      <c r="F12" s="103"/>
      <c r="G12" s="100"/>
      <c r="H12" s="100"/>
      <c r="I12" s="100"/>
      <c r="J12" s="101" t="s">
        <v>237</v>
      </c>
      <c r="K12" s="101" t="s">
        <v>238</v>
      </c>
      <c r="L12" s="100"/>
      <c r="M12" s="100"/>
      <c r="N12" s="100"/>
      <c r="O12" s="100"/>
    </row>
    <row r="13" spans="1:15">
      <c r="A13" s="104" t="str">
        <f t="shared" si="0"/>
        <v/>
      </c>
      <c r="E13" s="100"/>
      <c r="F13" s="103"/>
      <c r="G13" s="100"/>
      <c r="H13" s="100"/>
      <c r="I13" s="100"/>
      <c r="J13" s="100"/>
      <c r="K13" s="101" t="s">
        <v>239</v>
      </c>
      <c r="L13" s="100"/>
      <c r="M13" s="100"/>
      <c r="N13" s="100"/>
      <c r="O13" s="100"/>
    </row>
    <row r="14" spans="1:15">
      <c r="A14" s="104" t="str">
        <f t="shared" si="0"/>
        <v/>
      </c>
      <c r="E14" s="100"/>
      <c r="F14" s="103"/>
      <c r="G14" s="100"/>
      <c r="H14" s="100"/>
      <c r="I14" s="100"/>
      <c r="J14" s="100"/>
      <c r="K14" s="100"/>
      <c r="L14" s="100"/>
      <c r="M14" s="100"/>
      <c r="N14" s="100"/>
      <c r="O14" s="100"/>
    </row>
    <row r="15" spans="1:15">
      <c r="A15" s="104" t="str">
        <f t="shared" si="0"/>
        <v/>
      </c>
      <c r="E15" s="100"/>
      <c r="F15" s="103"/>
      <c r="G15" s="100"/>
      <c r="H15" s="100"/>
      <c r="I15" s="100"/>
      <c r="J15" s="100"/>
      <c r="K15" s="100"/>
      <c r="L15" s="100"/>
      <c r="M15" s="100"/>
      <c r="N15" s="100"/>
      <c r="O15" s="100"/>
    </row>
    <row r="16" spans="1:15">
      <c r="A16" s="104" t="str">
        <f t="shared" si="0"/>
        <v/>
      </c>
      <c r="E16" s="100"/>
      <c r="F16" s="103"/>
      <c r="G16" s="100"/>
      <c r="H16" s="100"/>
      <c r="I16" s="100"/>
      <c r="J16" s="100"/>
      <c r="K16" s="100"/>
      <c r="L16" s="100"/>
      <c r="M16" s="100"/>
      <c r="N16" s="100"/>
      <c r="O16" s="100"/>
    </row>
    <row r="17" spans="1:15">
      <c r="A17" s="104" t="str">
        <f t="shared" si="0"/>
        <v/>
      </c>
      <c r="E17" s="100"/>
      <c r="F17" s="103"/>
      <c r="G17" s="100"/>
      <c r="H17" s="100"/>
      <c r="I17" s="100"/>
      <c r="J17" s="100"/>
      <c r="K17" s="100"/>
      <c r="L17" s="100"/>
      <c r="M17" s="100"/>
      <c r="N17" s="100"/>
      <c r="O17" s="100"/>
    </row>
    <row r="18" spans="1:15">
      <c r="A18" s="104" t="str">
        <f t="shared" si="0"/>
        <v/>
      </c>
      <c r="E18" s="100"/>
      <c r="F18" s="103"/>
      <c r="G18" s="100"/>
      <c r="H18" s="100"/>
      <c r="I18" s="100"/>
      <c r="J18" s="100"/>
      <c r="K18" s="100"/>
      <c r="L18" s="100"/>
      <c r="M18" s="100"/>
      <c r="N18" s="100"/>
      <c r="O18" s="100"/>
    </row>
    <row r="19" spans="1:15">
      <c r="A19" s="104" t="str">
        <f t="shared" si="0"/>
        <v/>
      </c>
      <c r="E19" s="100"/>
      <c r="F19" s="103"/>
      <c r="G19" s="100"/>
      <c r="H19" s="100"/>
      <c r="I19" s="100"/>
      <c r="J19" s="100"/>
      <c r="K19" s="100"/>
      <c r="L19" s="100"/>
      <c r="M19" s="100"/>
      <c r="N19" s="100"/>
      <c r="O19" s="100"/>
    </row>
    <row r="20" spans="1:15">
      <c r="A20" s="104" t="str">
        <f t="shared" si="0"/>
        <v/>
      </c>
      <c r="E20" s="100"/>
      <c r="F20" s="103"/>
      <c r="G20" s="100"/>
      <c r="H20" s="100"/>
      <c r="I20" s="100"/>
      <c r="J20" s="100"/>
      <c r="K20" s="100"/>
      <c r="L20" s="100"/>
      <c r="M20" s="100"/>
      <c r="N20" s="100"/>
      <c r="O20" s="100"/>
    </row>
    <row r="21" spans="1:15">
      <c r="A21" s="104" t="str">
        <f t="shared" si="0"/>
        <v/>
      </c>
      <c r="E21" s="100"/>
      <c r="F21" s="103"/>
      <c r="G21" s="100"/>
      <c r="H21" s="100"/>
      <c r="I21" s="100"/>
      <c r="J21" s="100"/>
      <c r="K21" s="100"/>
      <c r="L21" s="100"/>
      <c r="M21" s="100"/>
      <c r="N21" s="100"/>
      <c r="O21" s="100"/>
    </row>
    <row r="22" spans="1:15">
      <c r="A22" s="104" t="str">
        <f t="shared" si="0"/>
        <v/>
      </c>
      <c r="E22" s="100"/>
      <c r="F22" s="103"/>
      <c r="G22" s="100"/>
      <c r="H22" s="100"/>
      <c r="I22" s="100"/>
      <c r="J22" s="100"/>
      <c r="K22" s="100"/>
      <c r="L22" s="100"/>
      <c r="M22" s="100"/>
      <c r="N22" s="100"/>
      <c r="O22" s="100"/>
    </row>
    <row r="23" spans="1:15">
      <c r="A23" s="104" t="str">
        <f t="shared" si="0"/>
        <v/>
      </c>
      <c r="E23" s="100"/>
      <c r="F23" s="103"/>
      <c r="G23" s="100"/>
      <c r="H23" s="100"/>
      <c r="I23" s="100"/>
      <c r="J23" s="100"/>
      <c r="K23" s="100"/>
      <c r="L23" s="100"/>
      <c r="M23" s="100"/>
      <c r="N23" s="100"/>
      <c r="O23" s="100"/>
    </row>
    <row r="24" spans="1:15">
      <c r="A24" s="104" t="str">
        <f t="shared" si="0"/>
        <v/>
      </c>
      <c r="E24" s="100"/>
      <c r="F24" s="103"/>
      <c r="G24" s="100"/>
      <c r="H24" s="100"/>
      <c r="I24" s="100"/>
      <c r="J24" s="100"/>
      <c r="K24" s="100"/>
      <c r="L24" s="100"/>
      <c r="M24" s="100"/>
      <c r="N24" s="100"/>
      <c r="O24" s="100"/>
    </row>
    <row r="25" spans="1:15">
      <c r="A25" s="104" t="str">
        <f t="shared" si="0"/>
        <v/>
      </c>
      <c r="E25" s="100"/>
      <c r="F25" s="103"/>
      <c r="G25" s="100"/>
      <c r="H25" s="100"/>
      <c r="I25" s="100"/>
      <c r="J25" s="100"/>
      <c r="K25" s="100"/>
      <c r="L25" s="100"/>
      <c r="M25" s="100"/>
      <c r="N25" s="100"/>
      <c r="O25" s="100"/>
    </row>
    <row r="26" spans="1:15">
      <c r="A26" s="104" t="str">
        <f t="shared" si="0"/>
        <v/>
      </c>
      <c r="E26" s="100"/>
      <c r="F26" s="102" t="s">
        <v>240</v>
      </c>
      <c r="G26" s="101" t="s">
        <v>242</v>
      </c>
      <c r="H26" s="100"/>
      <c r="I26" s="100"/>
      <c r="J26" s="100"/>
      <c r="K26" s="100"/>
      <c r="L26" s="100"/>
      <c r="M26" s="100"/>
      <c r="N26" s="100"/>
      <c r="O26" s="100"/>
    </row>
    <row r="27" spans="1:15">
      <c r="A27" s="104" t="str">
        <f t="shared" si="0"/>
        <v/>
      </c>
      <c r="E27" s="100"/>
      <c r="F27" s="103"/>
      <c r="G27" s="101" t="s">
        <v>241</v>
      </c>
      <c r="H27" s="100"/>
      <c r="I27" s="100"/>
      <c r="J27" s="100"/>
      <c r="K27" s="100"/>
      <c r="L27" s="100"/>
      <c r="M27" s="100"/>
      <c r="N27" s="100"/>
      <c r="O27" s="100"/>
    </row>
    <row r="28" spans="1:15">
      <c r="A28" s="104" t="str">
        <f t="shared" si="0"/>
        <v/>
      </c>
      <c r="E28" s="100"/>
      <c r="F28" s="102" t="s">
        <v>243</v>
      </c>
      <c r="G28" s="101" t="s">
        <v>244</v>
      </c>
      <c r="H28" s="100"/>
      <c r="I28" s="100"/>
      <c r="J28" s="100"/>
      <c r="K28" s="100"/>
      <c r="L28" s="100"/>
      <c r="M28" s="100"/>
      <c r="N28" s="100"/>
      <c r="O28" s="100"/>
    </row>
    <row r="29" spans="1:15">
      <c r="A29" s="104" t="str">
        <f t="shared" si="0"/>
        <v/>
      </c>
      <c r="E29" s="100"/>
      <c r="F29" s="103"/>
      <c r="G29" s="100"/>
      <c r="H29" s="100"/>
      <c r="I29" s="100"/>
      <c r="J29" s="100"/>
      <c r="K29" s="100"/>
      <c r="L29" s="100"/>
      <c r="M29" s="100"/>
      <c r="N29" s="100"/>
      <c r="O29" s="100"/>
    </row>
    <row r="30" spans="1:15">
      <c r="A30" s="104" t="str">
        <f t="shared" si="0"/>
        <v/>
      </c>
      <c r="E30" s="100"/>
      <c r="F30" s="103"/>
      <c r="G30" s="100"/>
      <c r="H30" s="100"/>
      <c r="I30" s="100"/>
      <c r="J30" s="100"/>
      <c r="K30" s="100"/>
      <c r="L30" s="100"/>
      <c r="M30" s="100"/>
      <c r="N30" s="100"/>
      <c r="O30" s="100"/>
    </row>
    <row r="31" spans="1:15">
      <c r="A31" s="104" t="str">
        <f t="shared" si="0"/>
        <v/>
      </c>
      <c r="E31" s="100"/>
      <c r="F31" s="103"/>
      <c r="G31" s="100"/>
      <c r="H31" s="100"/>
      <c r="I31" s="100"/>
      <c r="J31" s="100"/>
      <c r="K31" s="100"/>
      <c r="L31" s="100"/>
      <c r="M31" s="100"/>
      <c r="N31" s="100"/>
      <c r="O31" s="100"/>
    </row>
    <row r="32" spans="1:15">
      <c r="A32" s="104" t="str">
        <f t="shared" si="0"/>
        <v/>
      </c>
      <c r="E32" s="100"/>
      <c r="F32" s="103"/>
      <c r="G32" s="100"/>
      <c r="H32" s="100"/>
      <c r="I32" s="100"/>
      <c r="J32" s="100"/>
      <c r="K32" s="100"/>
      <c r="L32" s="100"/>
      <c r="M32" s="100"/>
      <c r="N32" s="100"/>
      <c r="O32" s="100"/>
    </row>
    <row r="33" spans="1:15">
      <c r="A33" s="104" t="str">
        <f t="shared" si="0"/>
        <v/>
      </c>
      <c r="E33" s="100"/>
      <c r="F33" s="103"/>
      <c r="G33" s="100"/>
      <c r="H33" s="100"/>
      <c r="I33" s="100"/>
      <c r="J33" s="100"/>
      <c r="K33" s="100"/>
      <c r="L33" s="100"/>
      <c r="M33" s="100"/>
      <c r="N33" s="100"/>
      <c r="O33" s="100"/>
    </row>
    <row r="34" spans="1:15">
      <c r="A34" s="104" t="str">
        <f t="shared" si="0"/>
        <v/>
      </c>
      <c r="E34" s="100"/>
      <c r="F34" s="103"/>
      <c r="G34" s="100"/>
      <c r="H34" s="100"/>
      <c r="I34" s="100"/>
      <c r="J34" s="100"/>
      <c r="K34" s="100"/>
      <c r="L34" s="100"/>
      <c r="M34" s="100"/>
      <c r="N34" s="100"/>
      <c r="O34" s="100"/>
    </row>
    <row r="35" spans="1:15">
      <c r="A35" s="104" t="str">
        <f t="shared" si="0"/>
        <v/>
      </c>
      <c r="E35" s="100"/>
      <c r="F35" s="103"/>
      <c r="G35" s="100"/>
      <c r="H35" s="100"/>
      <c r="I35" s="100"/>
      <c r="J35" s="100"/>
      <c r="K35" s="100"/>
      <c r="L35" s="100"/>
      <c r="M35" s="100"/>
      <c r="N35" s="100"/>
      <c r="O35" s="100"/>
    </row>
    <row r="36" spans="1:15">
      <c r="A36" s="104" t="str">
        <f t="shared" si="0"/>
        <v/>
      </c>
      <c r="E36" s="100"/>
      <c r="F36" s="103"/>
      <c r="G36" s="100"/>
      <c r="H36" s="100"/>
      <c r="I36" s="100"/>
      <c r="J36" s="100"/>
      <c r="K36" s="100"/>
      <c r="L36" s="100"/>
      <c r="M36" s="100"/>
      <c r="N36" s="100"/>
      <c r="O36" s="100"/>
    </row>
    <row r="37" spans="1:15">
      <c r="A37" s="104" t="str">
        <f t="shared" si="0"/>
        <v/>
      </c>
      <c r="E37" s="100"/>
      <c r="F37" s="103"/>
      <c r="G37" s="100"/>
      <c r="H37" s="100"/>
      <c r="I37" s="100"/>
      <c r="J37" s="100"/>
      <c r="K37" s="100"/>
      <c r="L37" s="100"/>
      <c r="M37" s="100"/>
      <c r="N37" s="100"/>
      <c r="O37" s="100"/>
    </row>
    <row r="38" spans="1:15">
      <c r="A38" s="104" t="str">
        <f t="shared" si="0"/>
        <v/>
      </c>
      <c r="E38" s="100"/>
      <c r="F38" s="103"/>
      <c r="G38" s="100"/>
      <c r="H38" s="100"/>
      <c r="I38" s="100"/>
      <c r="J38" s="100"/>
      <c r="K38" s="100"/>
      <c r="L38" s="100"/>
      <c r="M38" s="100"/>
      <c r="N38" s="100"/>
      <c r="O38" s="100"/>
    </row>
    <row r="39" spans="1:15">
      <c r="A39" s="104" t="str">
        <f t="shared" si="0"/>
        <v/>
      </c>
      <c r="E39" s="101" t="s">
        <v>177</v>
      </c>
      <c r="F39" s="101" t="s">
        <v>245</v>
      </c>
      <c r="G39" s="100"/>
      <c r="H39" s="100"/>
      <c r="I39" s="100"/>
      <c r="J39" s="100"/>
      <c r="K39" s="100"/>
      <c r="L39" s="100"/>
      <c r="M39" s="100"/>
      <c r="N39" s="100"/>
      <c r="O39" s="100"/>
    </row>
    <row r="40" spans="1:15">
      <c r="E40" s="101" t="s">
        <v>178</v>
      </c>
      <c r="F40" s="101" t="s">
        <v>246</v>
      </c>
      <c r="G40" s="100"/>
      <c r="H40" s="100"/>
      <c r="I40" s="100"/>
      <c r="J40" s="100"/>
      <c r="K40" s="100"/>
      <c r="L40" s="100"/>
      <c r="M40" s="100"/>
      <c r="N40" s="100"/>
      <c r="O40" s="100"/>
    </row>
    <row r="41" spans="1:15">
      <c r="E41" s="100"/>
      <c r="F41" s="101" t="s">
        <v>247</v>
      </c>
      <c r="G41" s="100"/>
      <c r="H41" s="100"/>
      <c r="I41" s="100"/>
      <c r="J41" s="100"/>
      <c r="K41" s="100"/>
      <c r="L41" s="100"/>
      <c r="M41" s="100"/>
      <c r="N41" s="100"/>
      <c r="O41" s="100"/>
    </row>
    <row r="42" spans="1:15">
      <c r="E42" s="101" t="s">
        <v>179</v>
      </c>
      <c r="F42" s="101" t="s">
        <v>248</v>
      </c>
      <c r="G42" s="100"/>
      <c r="H42" s="100"/>
      <c r="I42" s="100"/>
      <c r="J42" s="100"/>
      <c r="K42" s="100"/>
      <c r="L42" s="100"/>
      <c r="M42" s="100"/>
      <c r="N42" s="100"/>
      <c r="O42" s="100"/>
    </row>
    <row r="43" spans="1:15">
      <c r="E43" s="100"/>
      <c r="F43" s="102" t="s">
        <v>229</v>
      </c>
      <c r="G43" s="101" t="s">
        <v>249</v>
      </c>
      <c r="H43" s="100"/>
      <c r="I43" s="100"/>
      <c r="J43" s="100"/>
      <c r="K43" s="100"/>
      <c r="L43" s="100"/>
      <c r="M43" s="100"/>
      <c r="N43" s="100"/>
      <c r="O43" s="100"/>
    </row>
    <row r="44" spans="1:15">
      <c r="E44" s="100"/>
      <c r="F44" s="102" t="s">
        <v>232</v>
      </c>
      <c r="G44" s="101" t="s">
        <v>250</v>
      </c>
      <c r="H44" s="100"/>
      <c r="I44" s="100"/>
      <c r="J44" s="100"/>
      <c r="K44" s="100"/>
      <c r="L44" s="100"/>
      <c r="M44" s="100"/>
      <c r="N44" s="100"/>
      <c r="O44" s="100"/>
    </row>
    <row r="45" spans="1:15">
      <c r="E45" s="100"/>
      <c r="F45" s="102" t="s">
        <v>233</v>
      </c>
      <c r="G45" s="101" t="s">
        <v>251</v>
      </c>
      <c r="H45" s="100"/>
      <c r="I45" s="100"/>
      <c r="J45" s="100"/>
      <c r="K45" s="100"/>
      <c r="L45" s="100"/>
      <c r="M45" s="100"/>
      <c r="N45" s="100"/>
      <c r="O45" s="100"/>
    </row>
    <row r="46" spans="1:15">
      <c r="E46" s="100"/>
      <c r="F46" s="100"/>
      <c r="G46" s="100"/>
      <c r="H46" s="100"/>
      <c r="I46" s="100"/>
      <c r="J46" s="100"/>
      <c r="K46" s="100"/>
      <c r="L46" s="100"/>
      <c r="M46" s="100"/>
      <c r="N46" s="100"/>
      <c r="O46" s="100"/>
    </row>
    <row r="47" spans="1:15">
      <c r="E47" s="100"/>
      <c r="F47" s="100"/>
      <c r="G47" s="100"/>
      <c r="H47" s="100"/>
      <c r="I47" s="100"/>
      <c r="J47" s="100"/>
      <c r="K47" s="100"/>
      <c r="L47" s="100"/>
      <c r="M47" s="100"/>
      <c r="N47" s="100"/>
      <c r="O47" s="100"/>
    </row>
    <row r="48" spans="1:15">
      <c r="E48" s="100"/>
      <c r="F48" s="103"/>
      <c r="G48" s="100"/>
      <c r="H48" s="100"/>
      <c r="I48" s="100"/>
      <c r="J48" s="100"/>
      <c r="K48" s="100"/>
      <c r="L48" s="100"/>
      <c r="M48" s="100"/>
      <c r="N48" s="100"/>
      <c r="O48" s="100"/>
    </row>
    <row r="49" spans="5:15">
      <c r="E49" s="100"/>
      <c r="F49" s="103"/>
      <c r="G49" s="100"/>
      <c r="H49" s="100"/>
      <c r="I49" s="100"/>
      <c r="J49" s="100"/>
      <c r="K49" s="100"/>
      <c r="L49" s="100"/>
      <c r="M49" s="100"/>
      <c r="N49" s="100"/>
      <c r="O49" s="100"/>
    </row>
    <row r="50" spans="5:15">
      <c r="E50" s="100"/>
      <c r="F50" s="103"/>
      <c r="G50" s="100"/>
      <c r="H50" s="100"/>
      <c r="I50" s="100"/>
      <c r="J50" s="100"/>
      <c r="K50" s="100"/>
      <c r="L50" s="100"/>
      <c r="M50" s="100"/>
      <c r="N50" s="100"/>
      <c r="O50" s="100"/>
    </row>
    <row r="51" spans="5:15">
      <c r="E51" s="102" t="s">
        <v>180</v>
      </c>
      <c r="F51" s="101" t="s">
        <v>252</v>
      </c>
      <c r="G51" s="100"/>
      <c r="H51" s="100"/>
      <c r="I51" s="100"/>
      <c r="J51" s="100"/>
      <c r="K51" s="100"/>
      <c r="L51" s="100"/>
      <c r="M51" s="100"/>
      <c r="N51" s="100"/>
      <c r="O51" s="100"/>
    </row>
    <row r="52" spans="5:15">
      <c r="E52" s="100"/>
      <c r="F52" s="101" t="s">
        <v>253</v>
      </c>
      <c r="G52" s="100"/>
      <c r="H52" s="100"/>
      <c r="I52" s="100"/>
      <c r="J52" s="100"/>
      <c r="K52" s="100"/>
      <c r="L52" s="100"/>
      <c r="M52" s="100"/>
      <c r="N52" s="100"/>
      <c r="O52" s="100"/>
    </row>
    <row r="53" spans="5:15">
      <c r="E53" s="100"/>
      <c r="F53" s="103"/>
      <c r="G53" s="100"/>
      <c r="H53" s="100"/>
      <c r="I53" s="100"/>
      <c r="J53" s="100"/>
      <c r="K53" s="100"/>
      <c r="L53" s="100"/>
      <c r="M53" s="100"/>
      <c r="N53" s="100"/>
      <c r="O53" s="100"/>
    </row>
    <row r="54" spans="5:15">
      <c r="E54" s="101" t="s">
        <v>181</v>
      </c>
      <c r="F54" s="101" t="s">
        <v>254</v>
      </c>
      <c r="G54" s="100"/>
      <c r="H54" s="100"/>
      <c r="I54" s="100"/>
      <c r="J54" s="100"/>
      <c r="K54" s="100"/>
      <c r="L54" s="100"/>
      <c r="M54" s="100"/>
      <c r="N54" s="100"/>
      <c r="O54" s="100"/>
    </row>
    <row r="55" spans="5:15">
      <c r="E55" s="100"/>
      <c r="F55" s="101" t="s">
        <v>255</v>
      </c>
      <c r="G55" s="100"/>
      <c r="H55" s="100"/>
      <c r="I55" s="100"/>
      <c r="J55" s="100"/>
      <c r="K55" s="100"/>
      <c r="L55" s="100"/>
      <c r="M55" s="100"/>
      <c r="N55" s="100"/>
      <c r="O55" s="100"/>
    </row>
    <row r="56" spans="5:15">
      <c r="E56" s="100"/>
      <c r="F56" s="100"/>
      <c r="G56" s="100"/>
      <c r="H56" s="100"/>
      <c r="I56" s="100"/>
      <c r="J56" s="100"/>
      <c r="K56" s="100"/>
      <c r="L56" s="100"/>
      <c r="M56" s="100"/>
      <c r="N56" s="100"/>
      <c r="O56" s="100"/>
    </row>
    <row r="57" spans="5:15">
      <c r="E57" s="100"/>
      <c r="F57" s="100"/>
      <c r="G57" s="100"/>
      <c r="H57" s="100"/>
      <c r="I57" s="100"/>
      <c r="J57" s="100"/>
      <c r="K57" s="100"/>
      <c r="L57" s="100"/>
      <c r="M57" s="100"/>
      <c r="N57" s="100"/>
      <c r="O57" s="100"/>
    </row>
    <row r="58" spans="5:15">
      <c r="E58" s="101" t="s">
        <v>182</v>
      </c>
      <c r="F58" s="101" t="s">
        <v>256</v>
      </c>
      <c r="G58" s="100"/>
      <c r="H58" s="100"/>
      <c r="I58" s="100"/>
      <c r="J58" s="100"/>
      <c r="K58" s="100"/>
      <c r="L58" s="100"/>
      <c r="M58" s="100"/>
      <c r="N58" s="100"/>
      <c r="O58" s="100"/>
    </row>
    <row r="59" spans="5:15">
      <c r="E59" s="101" t="s">
        <v>183</v>
      </c>
      <c r="F59" s="101" t="s">
        <v>257</v>
      </c>
      <c r="G59" s="100"/>
      <c r="H59" s="100"/>
      <c r="I59" s="100"/>
      <c r="J59" s="100"/>
      <c r="K59" s="100"/>
      <c r="L59" s="100"/>
      <c r="M59" s="100"/>
      <c r="N59" s="100"/>
      <c r="O59" s="100"/>
    </row>
    <row r="60" spans="5:15">
      <c r="E60" s="100"/>
      <c r="F60" s="101" t="s">
        <v>258</v>
      </c>
      <c r="G60" s="100"/>
      <c r="H60" s="100"/>
      <c r="I60" s="100"/>
      <c r="J60" s="100"/>
      <c r="K60" s="100"/>
      <c r="L60" s="100"/>
      <c r="M60" s="100"/>
      <c r="N60" s="100"/>
      <c r="O60" s="100"/>
    </row>
    <row r="61" spans="5:15">
      <c r="E61" s="100"/>
      <c r="F61" s="100"/>
      <c r="G61" s="100"/>
      <c r="H61" s="100"/>
      <c r="I61" s="100"/>
      <c r="J61" s="100"/>
      <c r="K61" s="100"/>
      <c r="L61" s="100"/>
      <c r="M61" s="100"/>
      <c r="N61" s="100"/>
      <c r="O61" s="100"/>
    </row>
    <row r="62" spans="5:15">
      <c r="E62" s="100"/>
      <c r="F62" s="100"/>
      <c r="G62" s="100"/>
      <c r="H62" s="100"/>
      <c r="I62" s="100"/>
      <c r="J62" s="100"/>
      <c r="K62" s="100"/>
      <c r="L62" s="100"/>
      <c r="M62" s="100"/>
      <c r="N62" s="100"/>
      <c r="O62" s="100"/>
    </row>
    <row r="63" spans="5:15">
      <c r="E63" s="101" t="s">
        <v>184</v>
      </c>
      <c r="F63" s="101" t="s">
        <v>259</v>
      </c>
      <c r="G63" s="100"/>
      <c r="H63" s="100"/>
      <c r="I63" s="100"/>
      <c r="J63" s="100"/>
      <c r="K63" s="100"/>
      <c r="L63" s="100"/>
      <c r="M63" s="100"/>
      <c r="N63" s="100"/>
      <c r="O63" s="100"/>
    </row>
    <row r="64" spans="5:15">
      <c r="E64" s="100"/>
      <c r="F64" s="101" t="s">
        <v>260</v>
      </c>
      <c r="G64" s="100"/>
      <c r="H64" s="100"/>
      <c r="I64" s="100"/>
      <c r="J64" s="100"/>
      <c r="K64" s="100"/>
      <c r="L64" s="100"/>
      <c r="M64" s="100"/>
      <c r="N64" s="100"/>
      <c r="O64" s="100"/>
    </row>
    <row r="65" spans="5:15">
      <c r="E65" s="100"/>
      <c r="F65" s="101" t="s">
        <v>261</v>
      </c>
      <c r="G65" s="100"/>
      <c r="H65" s="100"/>
      <c r="I65" s="100"/>
      <c r="J65" s="100"/>
      <c r="K65" s="100"/>
      <c r="L65" s="100"/>
      <c r="M65" s="100"/>
      <c r="N65" s="100"/>
      <c r="O65" s="100"/>
    </row>
    <row r="66" spans="5:15">
      <c r="E66" s="100"/>
      <c r="F66" s="101" t="s">
        <v>229</v>
      </c>
      <c r="G66" s="101" t="s">
        <v>217</v>
      </c>
      <c r="H66" s="100"/>
      <c r="I66" s="100"/>
      <c r="J66" s="100"/>
      <c r="K66" s="100"/>
      <c r="L66" s="100"/>
      <c r="M66" s="100"/>
      <c r="N66" s="100"/>
      <c r="O66" s="100"/>
    </row>
    <row r="67" spans="5:15">
      <c r="E67" s="100"/>
      <c r="F67" s="100"/>
      <c r="G67" s="100"/>
      <c r="H67" s="100"/>
      <c r="I67" s="100"/>
      <c r="J67" s="100"/>
      <c r="K67" s="100"/>
      <c r="L67" s="100"/>
      <c r="M67" s="100"/>
      <c r="N67" s="100"/>
      <c r="O67" s="100"/>
    </row>
    <row r="68" spans="5:15">
      <c r="E68" s="100"/>
      <c r="F68" s="100"/>
      <c r="G68" s="100"/>
      <c r="H68" s="100"/>
      <c r="I68" s="100"/>
      <c r="J68" s="100"/>
      <c r="K68" s="100"/>
      <c r="L68" s="100"/>
      <c r="M68" s="100"/>
      <c r="N68" s="100"/>
      <c r="O68" s="100"/>
    </row>
    <row r="69" spans="5:15">
      <c r="E69" s="100"/>
      <c r="F69" s="100"/>
      <c r="G69" s="100"/>
      <c r="H69" s="100"/>
      <c r="I69" s="100"/>
      <c r="J69" s="100"/>
      <c r="K69" s="100"/>
      <c r="L69" s="100"/>
      <c r="M69" s="100"/>
      <c r="N69" s="100"/>
      <c r="O69" s="100"/>
    </row>
    <row r="70" spans="5:15">
      <c r="E70" s="100"/>
      <c r="F70" s="101" t="s">
        <v>232</v>
      </c>
      <c r="G70" s="101" t="s">
        <v>263</v>
      </c>
      <c r="H70" s="100"/>
      <c r="I70" s="100"/>
      <c r="J70" s="100"/>
      <c r="K70" s="100"/>
      <c r="L70" s="100"/>
      <c r="M70" s="100"/>
      <c r="N70" s="100"/>
      <c r="O70" s="100"/>
    </row>
    <row r="71" spans="5:15">
      <c r="E71" s="100"/>
      <c r="F71" s="100"/>
      <c r="G71" s="101" t="s">
        <v>262</v>
      </c>
      <c r="H71" s="100"/>
      <c r="I71" s="100"/>
      <c r="J71" s="100"/>
      <c r="K71" s="100"/>
      <c r="L71" s="100"/>
      <c r="M71" s="100"/>
      <c r="N71" s="100"/>
      <c r="O71" s="100"/>
    </row>
    <row r="72" spans="5:15">
      <c r="E72" s="101" t="s">
        <v>150</v>
      </c>
      <c r="F72" s="101" t="s">
        <v>264</v>
      </c>
      <c r="G72" s="100"/>
      <c r="H72" s="100"/>
      <c r="I72" s="100"/>
      <c r="J72" s="100"/>
      <c r="K72" s="100"/>
      <c r="L72" s="100"/>
      <c r="M72" s="100"/>
      <c r="N72" s="100"/>
      <c r="O72" s="100"/>
    </row>
    <row r="73" spans="5:15">
      <c r="E73" s="100"/>
      <c r="F73" s="101" t="s">
        <v>265</v>
      </c>
      <c r="G73" s="100"/>
      <c r="H73" s="100"/>
      <c r="I73" s="100"/>
      <c r="J73" s="100"/>
      <c r="K73" s="100"/>
      <c r="L73" s="100"/>
      <c r="M73" s="100"/>
      <c r="N73" s="100"/>
      <c r="O73" s="100"/>
    </row>
    <row r="74" spans="5:15">
      <c r="E74" s="100"/>
      <c r="F74" s="101"/>
      <c r="G74" s="100"/>
      <c r="H74" s="100"/>
      <c r="I74" s="100"/>
      <c r="J74" s="100"/>
      <c r="K74" s="100"/>
      <c r="L74" s="100"/>
      <c r="M74" s="100"/>
      <c r="N74" s="100"/>
      <c r="O74" s="100"/>
    </row>
    <row r="75" spans="5:15">
      <c r="E75" s="100"/>
      <c r="F75" s="101" t="s">
        <v>229</v>
      </c>
      <c r="G75" s="101" t="s">
        <v>217</v>
      </c>
      <c r="H75" s="100"/>
      <c r="I75" s="100"/>
      <c r="J75" s="100"/>
      <c r="K75" s="100"/>
      <c r="L75" s="100"/>
      <c r="M75" s="100"/>
      <c r="N75" s="100"/>
      <c r="O75" s="100"/>
    </row>
    <row r="76" spans="5:15">
      <c r="E76" s="100"/>
      <c r="F76" s="101" t="s">
        <v>232</v>
      </c>
      <c r="G76" s="101" t="s">
        <v>266</v>
      </c>
      <c r="H76" s="100"/>
      <c r="I76" s="100"/>
      <c r="J76" s="100"/>
      <c r="K76" s="100"/>
      <c r="L76" s="100"/>
      <c r="M76" s="100"/>
      <c r="N76" s="100"/>
      <c r="O76" s="100"/>
    </row>
    <row r="77" spans="5:15">
      <c r="E77" s="100"/>
      <c r="F77" s="100"/>
      <c r="G77" s="101" t="s">
        <v>267</v>
      </c>
      <c r="H77" s="100"/>
      <c r="I77" s="100"/>
      <c r="J77" s="100"/>
      <c r="K77" s="100"/>
      <c r="L77" s="100"/>
      <c r="M77" s="100"/>
      <c r="N77" s="100"/>
      <c r="O77" s="100"/>
    </row>
    <row r="78" spans="5:15">
      <c r="E78" s="101" t="s">
        <v>155</v>
      </c>
      <c r="F78" s="101" t="s">
        <v>269</v>
      </c>
      <c r="G78" s="100"/>
      <c r="H78" s="100"/>
      <c r="I78" s="100"/>
      <c r="J78" s="100"/>
      <c r="K78" s="100"/>
      <c r="L78" s="100"/>
      <c r="M78" s="100"/>
      <c r="N78" s="100"/>
      <c r="O78" s="100"/>
    </row>
    <row r="79" spans="5:15">
      <c r="E79" s="100"/>
      <c r="F79" s="101" t="s">
        <v>268</v>
      </c>
      <c r="G79" s="100"/>
      <c r="H79" s="100"/>
      <c r="I79" s="100"/>
      <c r="J79" s="100"/>
      <c r="K79" s="100"/>
      <c r="L79" s="100"/>
      <c r="M79" s="100"/>
      <c r="N79" s="100"/>
      <c r="O79" s="100"/>
    </row>
    <row r="80" spans="5:15">
      <c r="E80" s="100"/>
      <c r="F80" s="100"/>
      <c r="G80" s="100"/>
      <c r="H80" s="100"/>
      <c r="I80" s="100"/>
      <c r="J80" s="100"/>
      <c r="K80" s="100"/>
      <c r="L80" s="100"/>
      <c r="M80" s="100"/>
      <c r="N80" s="100"/>
      <c r="O80" s="100"/>
    </row>
  </sheetData>
  <sheetProtection password="88A8" sheet="1" objects="1" scenarios="1" formatRows="0"/>
  <mergeCells count="1">
    <mergeCell ref="E1:O1"/>
  </mergeCells>
  <printOptions horizontalCentered="1"/>
  <pageMargins left="0.78740157480314965" right="0.31496062992125984" top="0.74803149606299213" bottom="0.74803149606299213" header="0.31496062992125984" footer="0.31496062992125984"/>
  <pageSetup paperSize="10000" orientation="portrait" horizontalDpi="4294967292" verticalDpi="60" r:id="rId1"/>
  <rowBreaks count="1" manualBreakCount="1">
    <brk id="41" min="4" max="14" man="1"/>
  </rowBreaks>
  <drawing r:id="rId2"/>
  <legacyDrawing r:id="rId3"/>
</worksheet>
</file>

<file path=xl/worksheets/sheet3.xml><?xml version="1.0" encoding="utf-8"?>
<worksheet xmlns="http://schemas.openxmlformats.org/spreadsheetml/2006/main" xmlns:r="http://schemas.openxmlformats.org/officeDocument/2006/relationships">
  <sheetPr codeName="Sheet2">
    <tabColor theme="1"/>
  </sheetPr>
  <dimension ref="A1:DD1024"/>
  <sheetViews>
    <sheetView showGridLines="0" showRowColHeaders="0" topLeftCell="CG1" zoomScale="80" zoomScaleNormal="80" workbookViewId="0">
      <selection activeCell="CP6" sqref="CP6:DC45"/>
    </sheetView>
  </sheetViews>
  <sheetFormatPr defaultColWidth="0" defaultRowHeight="15.75"/>
  <cols>
    <col min="1" max="1" width="4.5703125" style="1" customWidth="1"/>
    <col min="2" max="2" width="6.85546875" style="1" customWidth="1"/>
    <col min="3" max="3" width="8.28515625" style="1" customWidth="1"/>
    <col min="4" max="4" width="33.140625" style="1" customWidth="1"/>
    <col min="5" max="5" width="8" style="1" customWidth="1"/>
    <col min="6" max="6" width="22.42578125" style="1" customWidth="1"/>
    <col min="7" max="7" width="3.42578125" style="11" bestFit="1" customWidth="1"/>
    <col min="8" max="8" width="13.28515625" style="4" bestFit="1" customWidth="1"/>
    <col min="9" max="9" width="16.5703125" style="4" customWidth="1"/>
    <col min="10" max="10" width="11.5703125" style="4" customWidth="1"/>
    <col min="11" max="11" width="46.28515625" style="1" customWidth="1"/>
    <col min="12" max="12" width="25.7109375" style="1" customWidth="1"/>
    <col min="13" max="14" width="12" style="4" customWidth="1"/>
    <col min="15" max="17" width="8.7109375" style="4" customWidth="1"/>
    <col min="18" max="22" width="12" style="4" customWidth="1"/>
    <col min="23" max="27" width="11.5703125" style="4" customWidth="1"/>
    <col min="28" max="28" width="8.7109375" style="4" customWidth="1"/>
    <col min="29" max="32" width="12.5703125" style="4" customWidth="1"/>
    <col min="33" max="33" width="12.42578125" style="4" customWidth="1"/>
    <col min="34" max="34" width="13.140625" style="4" customWidth="1"/>
    <col min="35" max="35" width="15.42578125" style="4" customWidth="1"/>
    <col min="36" max="38" width="12.42578125" style="4" customWidth="1"/>
    <col min="39" max="48" width="11.5703125" style="4" customWidth="1"/>
    <col min="49" max="49" width="14.7109375" style="1" customWidth="1"/>
    <col min="50" max="50" width="9.7109375" style="1" customWidth="1"/>
    <col min="51" max="52" width="47" style="1" bestFit="1" customWidth="1"/>
    <col min="53" max="53" width="9.140625" style="1" customWidth="1"/>
    <col min="54" max="54" width="7.7109375" style="1" customWidth="1"/>
    <col min="55" max="55" width="6.5703125" style="1" customWidth="1"/>
    <col min="56" max="56" width="9.7109375" style="1" customWidth="1"/>
    <col min="57" max="57" width="12.5703125" style="1" bestFit="1" customWidth="1"/>
    <col min="58" max="58" width="52.85546875" style="1" bestFit="1" customWidth="1"/>
    <col min="59" max="59" width="3.7109375" style="1" customWidth="1"/>
    <col min="60" max="60" width="11.5703125" style="1" bestFit="1" customWidth="1"/>
    <col min="61" max="64" width="9.140625" style="1" customWidth="1"/>
    <col min="65" max="65" width="37.85546875" style="1" bestFit="1" customWidth="1"/>
    <col min="66" max="66" width="7.140625" style="4" bestFit="1" customWidth="1"/>
    <col min="67" max="67" width="20.7109375" style="1" customWidth="1"/>
    <col min="68" max="68" width="8.42578125" style="1" bestFit="1" customWidth="1"/>
    <col min="69" max="69" width="77" style="1" bestFit="1" customWidth="1"/>
    <col min="70" max="70" width="51.42578125" style="1" bestFit="1" customWidth="1"/>
    <col min="71" max="72" width="20.7109375" style="1" customWidth="1"/>
    <col min="73" max="73" width="33.42578125" style="1" bestFit="1" customWidth="1"/>
    <col min="74" max="74" width="38" style="1" bestFit="1" customWidth="1"/>
    <col min="75" max="75" width="77" style="1" bestFit="1" customWidth="1"/>
    <col min="76" max="76" width="24.140625" style="1" customWidth="1"/>
    <col min="77" max="77" width="18.42578125" style="1" bestFit="1" customWidth="1"/>
    <col min="78" max="78" width="20.7109375" style="1" customWidth="1"/>
    <col min="79" max="79" width="9.140625" style="1" customWidth="1"/>
    <col min="80" max="80" width="12.42578125" style="1" bestFit="1" customWidth="1"/>
    <col min="81" max="85" width="9.140625" style="1" customWidth="1"/>
    <col min="86" max="86" width="12.5703125" style="1" bestFit="1" customWidth="1"/>
    <col min="87" max="87" width="40.28515625" style="1" bestFit="1" customWidth="1"/>
    <col min="88" max="88" width="9.140625" style="1" customWidth="1"/>
    <col min="89" max="89" width="12.42578125" style="1" customWidth="1"/>
    <col min="90" max="93" width="9.140625" style="1" customWidth="1"/>
    <col min="94" max="94" width="31.42578125" style="1" bestFit="1" customWidth="1"/>
    <col min="95" max="95" width="7.140625" style="1" customWidth="1"/>
    <col min="96" max="96" width="16" style="1" bestFit="1" customWidth="1"/>
    <col min="97" max="97" width="8.42578125" style="1" customWidth="1"/>
    <col min="98" max="98" width="67.140625" style="1" bestFit="1" customWidth="1"/>
    <col min="99" max="99" width="32.85546875" style="1" bestFit="1" customWidth="1"/>
    <col min="100" max="100" width="9.140625" style="1" bestFit="1" customWidth="1"/>
    <col min="101" max="101" width="15" style="1" customWidth="1"/>
    <col min="102" max="102" width="25.5703125" style="1" customWidth="1"/>
    <col min="103" max="103" width="23.42578125" style="1" bestFit="1" customWidth="1"/>
    <col min="104" max="104" width="67.140625" style="1" bestFit="1" customWidth="1"/>
    <col min="105" max="105" width="22" style="1" bestFit="1" customWidth="1"/>
    <col min="106" max="106" width="18.42578125" style="1" bestFit="1" customWidth="1"/>
    <col min="107" max="107" width="19.85546875" style="1" bestFit="1" customWidth="1"/>
    <col min="108" max="108" width="9.140625" style="1" customWidth="1"/>
    <col min="109" max="16384" width="9.140625" style="1" hidden="1"/>
  </cols>
  <sheetData>
    <row r="1" spans="2:107">
      <c r="B1" s="507" t="s">
        <v>273</v>
      </c>
      <c r="C1" s="507"/>
      <c r="D1" s="507"/>
      <c r="E1" s="507"/>
      <c r="F1" s="507"/>
      <c r="H1" s="367" t="str">
        <f>CONCATENATE("Muatan Kurikulum di ",NAMASEKOLAH)</f>
        <v>Muatan Kurikulum di SMK ..................................</v>
      </c>
      <c r="I1" s="367"/>
      <c r="J1" s="367"/>
      <c r="K1" s="367"/>
      <c r="L1" s="367"/>
      <c r="M1" s="367"/>
      <c r="N1" s="367"/>
      <c r="O1" s="367"/>
      <c r="P1" s="367"/>
      <c r="Q1" s="367"/>
      <c r="R1" s="367"/>
      <c r="S1" s="367"/>
      <c r="T1" s="367"/>
      <c r="U1" s="367"/>
      <c r="V1" s="367"/>
      <c r="W1" s="367"/>
      <c r="X1" s="367"/>
      <c r="Y1" s="367"/>
      <c r="Z1" s="367"/>
      <c r="AA1" s="367"/>
      <c r="AB1" s="367"/>
      <c r="AC1" s="368"/>
      <c r="AD1" s="368"/>
      <c r="AE1" s="368"/>
      <c r="AF1" s="368"/>
      <c r="AG1" s="368"/>
      <c r="AH1" s="368"/>
      <c r="AI1" s="369"/>
      <c r="AJ1" s="369"/>
      <c r="AK1" s="369"/>
      <c r="AL1" s="369"/>
      <c r="AM1" s="369"/>
      <c r="AN1" s="369"/>
      <c r="AO1" s="369"/>
      <c r="AP1" s="369"/>
      <c r="AQ1" s="369"/>
      <c r="AR1" s="369"/>
      <c r="AS1" s="369"/>
      <c r="AT1" s="369"/>
      <c r="AU1" s="369"/>
      <c r="AV1" s="369"/>
      <c r="CP1" s="370">
        <f>VALUE(LEFT(KELASDIPILIH,2))</f>
        <v>10</v>
      </c>
    </row>
    <row r="2" spans="2:107">
      <c r="B2" s="508"/>
      <c r="C2" s="508"/>
      <c r="D2" s="508"/>
      <c r="E2" s="508"/>
      <c r="F2" s="508"/>
      <c r="H2" s="491" t="s">
        <v>2</v>
      </c>
      <c r="I2" s="491" t="s">
        <v>272</v>
      </c>
      <c r="J2" s="491" t="s">
        <v>274</v>
      </c>
      <c r="K2" s="492" t="s">
        <v>120</v>
      </c>
      <c r="L2" s="492" t="s">
        <v>39</v>
      </c>
      <c r="M2" s="114" t="s">
        <v>215</v>
      </c>
      <c r="N2" s="114"/>
      <c r="O2" s="114"/>
      <c r="P2" s="114"/>
      <c r="Q2" s="114"/>
      <c r="R2" s="114"/>
      <c r="S2" s="114"/>
      <c r="T2" s="114"/>
      <c r="U2" s="114"/>
      <c r="V2" s="114"/>
      <c r="W2" s="115" t="s">
        <v>117</v>
      </c>
      <c r="X2" s="115"/>
      <c r="Y2" s="115"/>
      <c r="Z2" s="115"/>
      <c r="AA2" s="115"/>
      <c r="AB2" s="115"/>
      <c r="AC2" s="116" t="s">
        <v>118</v>
      </c>
      <c r="AD2" s="116"/>
      <c r="AE2" s="116"/>
      <c r="AF2" s="116"/>
      <c r="AG2" s="116"/>
      <c r="AH2" s="116"/>
      <c r="AI2" s="116"/>
      <c r="AJ2" s="116"/>
      <c r="AK2" s="336"/>
      <c r="AL2" s="336"/>
      <c r="AM2" s="336"/>
      <c r="AN2" s="336"/>
      <c r="AO2" s="336"/>
      <c r="AP2" s="336"/>
      <c r="AQ2" s="336"/>
      <c r="AR2" s="336"/>
      <c r="AS2" s="336"/>
      <c r="AT2" s="336"/>
      <c r="AU2" s="336"/>
      <c r="AV2" s="336"/>
      <c r="CF2" s="489" t="s">
        <v>279</v>
      </c>
      <c r="CG2" s="489" t="s">
        <v>1</v>
      </c>
      <c r="CH2" s="489" t="s">
        <v>41</v>
      </c>
      <c r="CI2" s="489" t="s">
        <v>40</v>
      </c>
      <c r="CJ2" s="489" t="s">
        <v>3</v>
      </c>
      <c r="CK2" s="489" t="s">
        <v>2</v>
      </c>
      <c r="CL2" s="498" t="s">
        <v>283</v>
      </c>
      <c r="CM2" s="499"/>
      <c r="CN2" s="499"/>
      <c r="CO2" s="500"/>
    </row>
    <row r="3" spans="2:107">
      <c r="B3" s="491" t="s">
        <v>116</v>
      </c>
      <c r="C3" s="491" t="s">
        <v>115</v>
      </c>
      <c r="D3" s="491" t="s">
        <v>49</v>
      </c>
      <c r="E3" s="491" t="s">
        <v>50</v>
      </c>
      <c r="F3" s="491" t="s">
        <v>51</v>
      </c>
      <c r="H3" s="491"/>
      <c r="I3" s="491"/>
      <c r="J3" s="491"/>
      <c r="K3" s="493"/>
      <c r="L3" s="493"/>
      <c r="M3" s="114" t="s">
        <v>190</v>
      </c>
      <c r="N3" s="114"/>
      <c r="O3" s="114"/>
      <c r="P3" s="114"/>
      <c r="Q3" s="114"/>
      <c r="R3" s="496" t="s">
        <v>121</v>
      </c>
      <c r="S3" s="497" t="s">
        <v>645</v>
      </c>
      <c r="T3" s="497" t="s">
        <v>122</v>
      </c>
      <c r="U3" s="497" t="s">
        <v>123</v>
      </c>
      <c r="V3" s="497" t="s">
        <v>646</v>
      </c>
      <c r="W3" s="495" t="s">
        <v>1642</v>
      </c>
      <c r="X3" s="495" t="s">
        <v>124</v>
      </c>
      <c r="Y3" s="495" t="s">
        <v>125</v>
      </c>
      <c r="Z3" s="495" t="s">
        <v>127</v>
      </c>
      <c r="AA3" s="495" t="s">
        <v>1614</v>
      </c>
      <c r="AB3" s="495" t="s">
        <v>88</v>
      </c>
      <c r="AC3" s="116" t="s">
        <v>2496</v>
      </c>
      <c r="AD3" s="116"/>
      <c r="AE3" s="116"/>
      <c r="AF3" s="116"/>
      <c r="AG3" s="244" t="s">
        <v>2495</v>
      </c>
      <c r="AH3" s="245"/>
      <c r="AI3" s="245"/>
      <c r="AJ3" s="245"/>
      <c r="AK3" s="245"/>
      <c r="AL3" s="245"/>
      <c r="AM3" s="363" t="s">
        <v>2497</v>
      </c>
      <c r="AN3" s="363"/>
      <c r="AO3" s="363"/>
      <c r="AP3" s="363"/>
      <c r="AQ3" s="363"/>
      <c r="AR3" s="363"/>
      <c r="AS3" s="363"/>
      <c r="AT3" s="363"/>
      <c r="AU3" s="363"/>
      <c r="AV3" s="363"/>
      <c r="AW3" s="491" t="s">
        <v>126</v>
      </c>
      <c r="AX3" s="491" t="s">
        <v>114</v>
      </c>
      <c r="AY3" s="491" t="s">
        <v>128</v>
      </c>
      <c r="AZ3" s="491" t="s">
        <v>129</v>
      </c>
      <c r="BB3" s="240">
        <v>1</v>
      </c>
      <c r="BC3" s="240">
        <v>2</v>
      </c>
      <c r="BD3" s="240">
        <v>3</v>
      </c>
      <c r="BE3" s="240">
        <v>4</v>
      </c>
      <c r="BF3" s="240">
        <v>5</v>
      </c>
      <c r="BG3" s="240">
        <v>6</v>
      </c>
      <c r="BH3" s="240">
        <v>7</v>
      </c>
      <c r="BI3" s="240">
        <v>8</v>
      </c>
      <c r="BJ3" s="240">
        <v>9</v>
      </c>
      <c r="BK3" s="240">
        <v>10</v>
      </c>
      <c r="BL3" s="240">
        <v>11</v>
      </c>
      <c r="BM3" s="240">
        <v>12</v>
      </c>
      <c r="BN3" s="240">
        <v>13</v>
      </c>
      <c r="BO3" s="240">
        <v>14</v>
      </c>
      <c r="BP3" s="240">
        <v>15</v>
      </c>
      <c r="BQ3" s="240">
        <v>16</v>
      </c>
      <c r="BR3" s="240">
        <v>17</v>
      </c>
      <c r="BS3" s="240">
        <v>18</v>
      </c>
      <c r="BT3" s="240">
        <v>19</v>
      </c>
      <c r="BU3" s="240">
        <v>20</v>
      </c>
      <c r="BV3" s="240">
        <v>21</v>
      </c>
      <c r="BW3" s="240">
        <v>22</v>
      </c>
      <c r="BX3" s="240">
        <v>23</v>
      </c>
      <c r="BY3" s="240">
        <v>24</v>
      </c>
      <c r="BZ3" s="240">
        <v>25</v>
      </c>
      <c r="CF3" s="489"/>
      <c r="CG3" s="489"/>
      <c r="CH3" s="489"/>
      <c r="CI3" s="489"/>
      <c r="CJ3" s="489"/>
      <c r="CK3" s="489"/>
      <c r="CL3" s="501"/>
      <c r="CM3" s="502"/>
      <c r="CN3" s="502"/>
      <c r="CO3" s="503"/>
    </row>
    <row r="4" spans="2:107" s="9" customFormat="1">
      <c r="B4" s="491"/>
      <c r="C4" s="491"/>
      <c r="D4" s="509" t="s">
        <v>5</v>
      </c>
      <c r="E4" s="491"/>
      <c r="F4" s="491"/>
      <c r="G4" s="12"/>
      <c r="H4" s="491"/>
      <c r="I4" s="491"/>
      <c r="J4" s="491"/>
      <c r="K4" s="494"/>
      <c r="L4" s="494"/>
      <c r="M4" s="335" t="s">
        <v>443</v>
      </c>
      <c r="N4" s="335" t="s">
        <v>444</v>
      </c>
      <c r="O4" s="335"/>
      <c r="P4" s="335"/>
      <c r="Q4" s="335"/>
      <c r="R4" s="496"/>
      <c r="S4" s="497"/>
      <c r="T4" s="496"/>
      <c r="U4" s="496"/>
      <c r="V4" s="496"/>
      <c r="W4" s="495"/>
      <c r="X4" s="495"/>
      <c r="Y4" s="495"/>
      <c r="Z4" s="495"/>
      <c r="AA4" s="495"/>
      <c r="AB4" s="495"/>
      <c r="AC4" s="13">
        <v>1</v>
      </c>
      <c r="AD4" s="13">
        <v>2</v>
      </c>
      <c r="AE4" s="13">
        <v>3</v>
      </c>
      <c r="AF4" s="13">
        <v>4</v>
      </c>
      <c r="AG4" s="246">
        <v>1</v>
      </c>
      <c r="AH4" s="246">
        <v>2</v>
      </c>
      <c r="AI4" s="246">
        <v>3</v>
      </c>
      <c r="AJ4" s="246">
        <v>4</v>
      </c>
      <c r="AK4" s="246">
        <v>5</v>
      </c>
      <c r="AL4" s="246">
        <v>6</v>
      </c>
      <c r="AM4" s="364">
        <v>1</v>
      </c>
      <c r="AN4" s="364">
        <v>2</v>
      </c>
      <c r="AO4" s="364">
        <v>3</v>
      </c>
      <c r="AP4" s="364">
        <v>4</v>
      </c>
      <c r="AQ4" s="364">
        <v>5</v>
      </c>
      <c r="AR4" s="364">
        <v>6</v>
      </c>
      <c r="AS4" s="364">
        <v>7</v>
      </c>
      <c r="AT4" s="364">
        <v>8</v>
      </c>
      <c r="AU4" s="364">
        <v>9</v>
      </c>
      <c r="AV4" s="364">
        <v>10</v>
      </c>
      <c r="AW4" s="491"/>
      <c r="AX4" s="491"/>
      <c r="AY4" s="491"/>
      <c r="AZ4" s="491"/>
      <c r="BB4" s="510" t="s">
        <v>281</v>
      </c>
      <c r="BC4" s="511"/>
      <c r="BD4" s="512" t="s">
        <v>1</v>
      </c>
      <c r="BE4" s="512" t="s">
        <v>41</v>
      </c>
      <c r="BF4" s="512" t="s">
        <v>224</v>
      </c>
      <c r="BG4" s="512" t="s">
        <v>3</v>
      </c>
      <c r="BH4" s="512" t="s">
        <v>2</v>
      </c>
      <c r="BI4" s="514" t="s">
        <v>283</v>
      </c>
      <c r="BJ4" s="514"/>
      <c r="BK4" s="514"/>
      <c r="BL4" s="514"/>
      <c r="BM4" s="496" t="s">
        <v>167</v>
      </c>
      <c r="BN4" s="496" t="s">
        <v>169</v>
      </c>
      <c r="BO4" s="497" t="s">
        <v>170</v>
      </c>
      <c r="BP4" s="496" t="s">
        <v>171</v>
      </c>
      <c r="BQ4" s="496" t="s">
        <v>172</v>
      </c>
      <c r="BR4" s="496" t="s">
        <v>173</v>
      </c>
      <c r="BS4" s="496" t="s">
        <v>151</v>
      </c>
      <c r="BT4" s="496"/>
      <c r="BU4" s="496" t="s">
        <v>156</v>
      </c>
      <c r="BV4" s="496"/>
      <c r="BW4" s="496" t="s">
        <v>160</v>
      </c>
      <c r="BX4" s="496" t="s">
        <v>161</v>
      </c>
      <c r="BY4" s="496" t="s">
        <v>163</v>
      </c>
      <c r="BZ4" s="496"/>
      <c r="CF4" s="489"/>
      <c r="CG4" s="489"/>
      <c r="CH4" s="489"/>
      <c r="CI4" s="489"/>
      <c r="CJ4" s="489"/>
      <c r="CK4" s="489"/>
      <c r="CL4" s="504"/>
      <c r="CM4" s="505"/>
      <c r="CN4" s="505"/>
      <c r="CO4" s="506"/>
      <c r="CP4" s="496" t="s">
        <v>167</v>
      </c>
      <c r="CQ4" s="496" t="s">
        <v>169</v>
      </c>
      <c r="CR4" s="497" t="s">
        <v>170</v>
      </c>
      <c r="CS4" s="496" t="s">
        <v>171</v>
      </c>
      <c r="CT4" s="496" t="s">
        <v>172</v>
      </c>
      <c r="CU4" s="496" t="s">
        <v>173</v>
      </c>
      <c r="CV4" s="496" t="s">
        <v>151</v>
      </c>
      <c r="CW4" s="496"/>
      <c r="CX4" s="496" t="s">
        <v>156</v>
      </c>
      <c r="CY4" s="496"/>
      <c r="CZ4" s="496" t="s">
        <v>160</v>
      </c>
      <c r="DA4" s="496" t="s">
        <v>161</v>
      </c>
      <c r="DB4" s="496" t="s">
        <v>163</v>
      </c>
      <c r="DC4" s="496"/>
    </row>
    <row r="5" spans="2:107" s="9" customFormat="1" ht="31.5">
      <c r="B5" s="67">
        <f>COLUMN(B6)</f>
        <v>2</v>
      </c>
      <c r="C5" s="68">
        <f>COLUMN(C6)</f>
        <v>3</v>
      </c>
      <c r="D5" s="68">
        <f>COLUMN(D6)</f>
        <v>4</v>
      </c>
      <c r="E5" s="68">
        <f>COLUMN(E6)</f>
        <v>5</v>
      </c>
      <c r="F5" s="69">
        <f>COLUMN(F6)</f>
        <v>6</v>
      </c>
      <c r="G5" s="12"/>
      <c r="H5" s="70">
        <v>1</v>
      </c>
      <c r="I5" s="70">
        <f t="shared" ref="I5:AI5" si="0">H5+1</f>
        <v>2</v>
      </c>
      <c r="J5" s="70">
        <f t="shared" si="0"/>
        <v>3</v>
      </c>
      <c r="K5" s="70">
        <f t="shared" si="0"/>
        <v>4</v>
      </c>
      <c r="L5" s="70">
        <f t="shared" si="0"/>
        <v>5</v>
      </c>
      <c r="M5" s="70">
        <f t="shared" si="0"/>
        <v>6</v>
      </c>
      <c r="N5" s="70">
        <f t="shared" si="0"/>
        <v>7</v>
      </c>
      <c r="O5" s="70">
        <f t="shared" si="0"/>
        <v>8</v>
      </c>
      <c r="P5" s="70">
        <f t="shared" si="0"/>
        <v>9</v>
      </c>
      <c r="Q5" s="70">
        <f t="shared" si="0"/>
        <v>10</v>
      </c>
      <c r="R5" s="70">
        <f t="shared" si="0"/>
        <v>11</v>
      </c>
      <c r="S5" s="70">
        <f t="shared" si="0"/>
        <v>12</v>
      </c>
      <c r="T5" s="70">
        <f t="shared" si="0"/>
        <v>13</v>
      </c>
      <c r="U5" s="70">
        <f t="shared" si="0"/>
        <v>14</v>
      </c>
      <c r="V5" s="70">
        <f t="shared" si="0"/>
        <v>15</v>
      </c>
      <c r="W5" s="70">
        <f t="shared" si="0"/>
        <v>16</v>
      </c>
      <c r="X5" s="70">
        <f t="shared" si="0"/>
        <v>17</v>
      </c>
      <c r="Y5" s="70">
        <f t="shared" si="0"/>
        <v>18</v>
      </c>
      <c r="Z5" s="70">
        <f t="shared" si="0"/>
        <v>19</v>
      </c>
      <c r="AA5" s="70">
        <f t="shared" si="0"/>
        <v>20</v>
      </c>
      <c r="AB5" s="70">
        <f t="shared" si="0"/>
        <v>21</v>
      </c>
      <c r="AC5" s="70">
        <f t="shared" si="0"/>
        <v>22</v>
      </c>
      <c r="AD5" s="70">
        <f t="shared" si="0"/>
        <v>23</v>
      </c>
      <c r="AE5" s="70">
        <f t="shared" si="0"/>
        <v>24</v>
      </c>
      <c r="AF5" s="70">
        <f t="shared" si="0"/>
        <v>25</v>
      </c>
      <c r="AG5" s="70">
        <f t="shared" si="0"/>
        <v>26</v>
      </c>
      <c r="AH5" s="70">
        <f t="shared" si="0"/>
        <v>27</v>
      </c>
      <c r="AI5" s="70">
        <f t="shared" si="0"/>
        <v>28</v>
      </c>
      <c r="AJ5" s="70">
        <f t="shared" ref="AJ5:AK5" si="1">AI5+1</f>
        <v>29</v>
      </c>
      <c r="AK5" s="70">
        <f t="shared" si="1"/>
        <v>30</v>
      </c>
      <c r="AL5" s="70">
        <f t="shared" ref="AL5" si="2">AK5+1</f>
        <v>31</v>
      </c>
      <c r="AM5" s="70">
        <f t="shared" ref="AM5" si="3">AL5+1</f>
        <v>32</v>
      </c>
      <c r="AN5" s="70">
        <f t="shared" ref="AN5" si="4">AM5+1</f>
        <v>33</v>
      </c>
      <c r="AO5" s="70">
        <f t="shared" ref="AO5" si="5">AN5+1</f>
        <v>34</v>
      </c>
      <c r="AP5" s="70">
        <f t="shared" ref="AP5" si="6">AO5+1</f>
        <v>35</v>
      </c>
      <c r="AQ5" s="70">
        <f t="shared" ref="AQ5" si="7">AP5+1</f>
        <v>36</v>
      </c>
      <c r="AR5" s="70">
        <f t="shared" ref="AR5" si="8">AQ5+1</f>
        <v>37</v>
      </c>
      <c r="AS5" s="70">
        <f t="shared" ref="AS5" si="9">AR5+1</f>
        <v>38</v>
      </c>
      <c r="AT5" s="70">
        <f t="shared" ref="AT5" si="10">AS5+1</f>
        <v>39</v>
      </c>
      <c r="AU5" s="70">
        <f t="shared" ref="AU5" si="11">AT5+1</f>
        <v>40</v>
      </c>
      <c r="AV5" s="70">
        <f t="shared" ref="AV5" si="12">AU5+1</f>
        <v>41</v>
      </c>
      <c r="AW5" s="70">
        <f t="shared" ref="AW5" si="13">AV5+1</f>
        <v>42</v>
      </c>
      <c r="AX5" s="70">
        <f t="shared" ref="AX5" si="14">AW5+1</f>
        <v>43</v>
      </c>
      <c r="AY5" s="70">
        <f t="shared" ref="AY5" si="15">AX5+1</f>
        <v>44</v>
      </c>
      <c r="AZ5" s="70">
        <f t="shared" ref="AZ5" si="16">AY5+1</f>
        <v>45</v>
      </c>
      <c r="BB5" s="73" t="s">
        <v>282</v>
      </c>
      <c r="BC5" s="73" t="s">
        <v>2</v>
      </c>
      <c r="BD5" s="513"/>
      <c r="BE5" s="513"/>
      <c r="BF5" s="513"/>
      <c r="BG5" s="513"/>
      <c r="BH5" s="513"/>
      <c r="BI5" s="371" t="s">
        <v>133</v>
      </c>
      <c r="BJ5" s="371" t="s">
        <v>134</v>
      </c>
      <c r="BK5" s="371" t="s">
        <v>136</v>
      </c>
      <c r="BL5" s="371" t="s">
        <v>135</v>
      </c>
      <c r="BM5" s="496"/>
      <c r="BN5" s="496"/>
      <c r="BO5" s="497"/>
      <c r="BP5" s="496"/>
      <c r="BQ5" s="496"/>
      <c r="BR5" s="496"/>
      <c r="BS5" s="357" t="s">
        <v>152</v>
      </c>
      <c r="BT5" s="357" t="s">
        <v>154</v>
      </c>
      <c r="BU5" s="357" t="s">
        <v>187</v>
      </c>
      <c r="BV5" s="357" t="s">
        <v>188</v>
      </c>
      <c r="BW5" s="496"/>
      <c r="BX5" s="496"/>
      <c r="BY5" s="357" t="s">
        <v>187</v>
      </c>
      <c r="BZ5" s="357" t="s">
        <v>188</v>
      </c>
      <c r="CB5" s="13" t="s">
        <v>284</v>
      </c>
      <c r="CC5" s="13" t="s">
        <v>285</v>
      </c>
      <c r="CD5" s="13" t="s">
        <v>286</v>
      </c>
      <c r="CE5" s="13" t="s">
        <v>287</v>
      </c>
      <c r="CF5" s="489"/>
      <c r="CG5" s="489"/>
      <c r="CH5" s="489"/>
      <c r="CI5" s="489"/>
      <c r="CJ5" s="489"/>
      <c r="CK5" s="489"/>
      <c r="CL5" s="246" t="s">
        <v>133</v>
      </c>
      <c r="CM5" s="246" t="s">
        <v>134</v>
      </c>
      <c r="CN5" s="246" t="s">
        <v>136</v>
      </c>
      <c r="CO5" s="246" t="s">
        <v>135</v>
      </c>
      <c r="CP5" s="496"/>
      <c r="CQ5" s="496"/>
      <c r="CR5" s="497"/>
      <c r="CS5" s="496"/>
      <c r="CT5" s="496"/>
      <c r="CU5" s="496"/>
      <c r="CV5" s="357" t="s">
        <v>152</v>
      </c>
      <c r="CW5" s="357" t="s">
        <v>154</v>
      </c>
      <c r="CX5" s="357" t="s">
        <v>187</v>
      </c>
      <c r="CY5" s="357" t="s">
        <v>188</v>
      </c>
      <c r="CZ5" s="496"/>
      <c r="DA5" s="496"/>
      <c r="DB5" s="357" t="s">
        <v>187</v>
      </c>
      <c r="DC5" s="357" t="s">
        <v>188</v>
      </c>
    </row>
    <row r="6" spans="2:107">
      <c r="B6" s="59">
        <v>1</v>
      </c>
      <c r="C6" s="7" t="s">
        <v>52</v>
      </c>
      <c r="D6" s="372" t="s">
        <v>2433</v>
      </c>
      <c r="E6" s="372" t="s">
        <v>1261</v>
      </c>
      <c r="F6" s="373">
        <v>123456789</v>
      </c>
      <c r="G6" s="11" t="str">
        <f>IF(H6="","",LEFT(H6,2))</f>
        <v>10</v>
      </c>
      <c r="H6" s="415" t="s">
        <v>440</v>
      </c>
      <c r="I6" s="407" t="s">
        <v>65</v>
      </c>
      <c r="J6" s="415" t="str">
        <f t="shared" ref="J6:J30" si="17">IFERROR(VLOOKUP(I6,KODEGURUDIRAPOR,3,FALSE),"")</f>
        <v>NBM</v>
      </c>
      <c r="K6" s="415" t="str">
        <f t="shared" ref="K6:K30" si="18">IFERROR(VLOOKUP(I6,KODEGURUDIRAPOR,2,FALSE),"")</f>
        <v>Guru 013</v>
      </c>
      <c r="L6" s="415">
        <f>IFERROR(VLOOKUP(I6,KODEGURUDIRAPOR,4,FALSE),"")</f>
        <v>123456802</v>
      </c>
      <c r="M6" s="407" t="s">
        <v>493</v>
      </c>
      <c r="N6" s="407"/>
      <c r="O6" s="416"/>
      <c r="P6" s="416"/>
      <c r="Q6" s="416"/>
      <c r="R6" s="407" t="s">
        <v>494</v>
      </c>
      <c r="S6" s="407" t="s">
        <v>495</v>
      </c>
      <c r="T6" s="407" t="s">
        <v>496</v>
      </c>
      <c r="U6" s="407" t="s">
        <v>497</v>
      </c>
      <c r="V6" s="407" t="s">
        <v>498</v>
      </c>
      <c r="W6" s="407" t="s">
        <v>500</v>
      </c>
      <c r="X6" s="407" t="s">
        <v>501</v>
      </c>
      <c r="Y6" s="407" t="s">
        <v>502</v>
      </c>
      <c r="Z6" s="407" t="s">
        <v>503</v>
      </c>
      <c r="AA6" s="416" t="s">
        <v>506</v>
      </c>
      <c r="AB6" s="416"/>
      <c r="AC6" s="407" t="s">
        <v>510</v>
      </c>
      <c r="AD6" s="407" t="s">
        <v>511</v>
      </c>
      <c r="AE6" s="407" t="s">
        <v>512</v>
      </c>
      <c r="AF6" s="407"/>
      <c r="AG6" s="407" t="s">
        <v>525</v>
      </c>
      <c r="AH6" s="407" t="s">
        <v>526</v>
      </c>
      <c r="AI6" s="407" t="s">
        <v>527</v>
      </c>
      <c r="AJ6" s="407" t="s">
        <v>528</v>
      </c>
      <c r="AK6" s="417"/>
      <c r="AL6" s="417"/>
      <c r="AM6" s="417"/>
      <c r="AN6" s="417"/>
      <c r="AO6" s="417"/>
      <c r="AP6" s="417"/>
      <c r="AQ6" s="417"/>
      <c r="AR6" s="417"/>
      <c r="AS6" s="417"/>
      <c r="AT6" s="417"/>
      <c r="AU6" s="417"/>
      <c r="AV6" s="417"/>
      <c r="AW6" s="374" t="s">
        <v>505</v>
      </c>
      <c r="AX6" s="375"/>
      <c r="AY6" s="375"/>
      <c r="AZ6" s="376"/>
      <c r="BB6" s="10">
        <v>1</v>
      </c>
      <c r="BC6" s="124">
        <v>1</v>
      </c>
      <c r="BD6" s="124">
        <v>3012</v>
      </c>
      <c r="BE6" s="124"/>
      <c r="BF6" s="125" t="s">
        <v>2498</v>
      </c>
      <c r="BG6" s="124"/>
      <c r="BH6" s="124" t="s">
        <v>440</v>
      </c>
      <c r="BI6" s="124"/>
      <c r="BJ6" s="124"/>
      <c r="BK6" s="124"/>
      <c r="BL6" s="124"/>
      <c r="BM6" s="125" t="str">
        <f>BM4</f>
        <v>Tempat,  Tanggal Lahir</v>
      </c>
      <c r="BN6" s="125" t="str">
        <f t="shared" ref="BN6:BR6" si="19">BN4</f>
        <v>Agama</v>
      </c>
      <c r="BO6" s="125" t="str">
        <f t="shared" si="19"/>
        <v>Status dalam Keluarga</v>
      </c>
      <c r="BP6" s="125" t="str">
        <f t="shared" si="19"/>
        <v>Anak ke</v>
      </c>
      <c r="BQ6" s="125" t="str">
        <f t="shared" si="19"/>
        <v>Alamat Peserta Didik</v>
      </c>
      <c r="BR6" s="125" t="str">
        <f t="shared" si="19"/>
        <v>Sekolah Asal</v>
      </c>
      <c r="BS6" s="124" t="str">
        <f>BH6</f>
        <v>10-AK.1</v>
      </c>
      <c r="BT6" s="171">
        <v>42569</v>
      </c>
      <c r="BU6" s="125" t="s">
        <v>652</v>
      </c>
      <c r="BV6" s="125" t="s">
        <v>953</v>
      </c>
      <c r="BW6" s="125" t="str">
        <f>BQ6</f>
        <v>Alamat Peserta Didik</v>
      </c>
      <c r="BX6" s="124" t="str">
        <f>BX4</f>
        <v>Nomor Telepon Rumah</v>
      </c>
      <c r="BY6" s="125" t="s">
        <v>1653</v>
      </c>
      <c r="BZ6" s="125" t="s">
        <v>1654</v>
      </c>
      <c r="CB6" s="235" t="str">
        <f t="shared" ref="CB6:CB69" si="20">IF(KELASDIPILIH=BH6,BB6,"")</f>
        <v/>
      </c>
      <c r="CC6" s="235">
        <f t="shared" ref="CC6:CC69" si="21">IFERROR(SMALL(URUTANABSEN,CD6),"")</f>
        <v>255</v>
      </c>
      <c r="CD6" s="235">
        <v>1</v>
      </c>
      <c r="CE6" s="235">
        <f>TYPE(CC6)</f>
        <v>1</v>
      </c>
      <c r="CF6" s="118">
        <f>IF(CC6="","",CC6)</f>
        <v>255</v>
      </c>
      <c r="CG6" s="118" t="str">
        <f>IF(CC6="","",VLOOKUP($CC6,DATASISWA,3,FALSE))</f>
        <v>6662</v>
      </c>
      <c r="CH6" s="118">
        <f t="shared" ref="CH6:CH45" si="22">IF(CC6="","",VLOOKUP($CC6,DATASISWA,4,FALSE))</f>
        <v>0</v>
      </c>
      <c r="CI6" s="119" t="str">
        <f t="shared" ref="CI6:CI45" si="23">IF(CC6="","",VLOOKUP($CC6,DATASISWA,5,FALSE))</f>
        <v>Siswa 255</v>
      </c>
      <c r="CJ6" s="118">
        <f t="shared" ref="CJ6:CJ45" si="24">IF(CC6="","",VLOOKUP($CC6,DATASISWA,6,FALSE))</f>
        <v>0</v>
      </c>
      <c r="CK6" s="118" t="str">
        <f t="shared" ref="CK6:CK45" si="25">IF(CC6="","",VLOOKUP($CC6,DATASISWA,7,FALSE))</f>
        <v>10-TKJ.1</v>
      </c>
      <c r="CL6" s="118">
        <f t="shared" ref="CL6:CL45" si="26">IF($CC6="","",VLOOKUP($CC6,DATASISWA,8,FALSE))</f>
        <v>0</v>
      </c>
      <c r="CM6" s="118">
        <f t="shared" ref="CM6:CM45" si="27">IF($CC6="","",VLOOKUP($CC6,DATASISWA,9,FALSE))</f>
        <v>0</v>
      </c>
      <c r="CN6" s="118">
        <f t="shared" ref="CN6:CN45" si="28">IF($CC6="","",VLOOKUP($CC6,DATASISWA,10,FALSE))</f>
        <v>0</v>
      </c>
      <c r="CO6" s="118">
        <f t="shared" ref="CO6:CO45" si="29">IF($CC6="","",VLOOKUP($CC6,DATASISWA,11,FALSE))</f>
        <v>0</v>
      </c>
      <c r="CP6" s="119" t="str">
        <f t="shared" ref="CP6:CP45" si="30">IF(OR(JIKAKELAS10&lt;&gt;10,$CC6=""),"",VLOOKUP($CC6,DATASISWA,12,FALSE))</f>
        <v>Tempat,  Tanggal Lahir</v>
      </c>
      <c r="CQ6" s="119" t="str">
        <f t="shared" ref="CQ6:CQ45" si="31">IF(OR(JIKAKELAS10&lt;&gt;10,$CC6=""),"",VLOOKUP($CC6,DATASISWA,13,FALSE))</f>
        <v>Agama</v>
      </c>
      <c r="CR6" s="119" t="str">
        <f t="shared" ref="CR6:CR45" si="32">IF(OR(JIKAKELAS10&lt;&gt;10,$CC6=""),"",VLOOKUP($CC6,DATASISWA,14,FALSE))</f>
        <v>Status dalam Keluarga</v>
      </c>
      <c r="CS6" s="119" t="str">
        <f t="shared" ref="CS6:CS45" si="33">IF(OR(JIKAKELAS10&lt;&gt;10,$CC6=""),"",VLOOKUP($CC6,DATASISWA,15,FALSE))</f>
        <v>Anak ke</v>
      </c>
      <c r="CT6" s="119" t="str">
        <f t="shared" ref="CT6:CT45" si="34">IF(OR(JIKAKELAS10&lt;&gt;10,$CC6=""),"",VLOOKUP($CC6,DATASISWA,16,FALSE))</f>
        <v>Alamat Peserta Didik</v>
      </c>
      <c r="CU6" s="119" t="str">
        <f t="shared" ref="CU6:CU45" si="35">IF(OR(JIKAKELAS10&lt;&gt;10,$CC6=""),"",VLOOKUP($CC6,DATASISWA,17,FALSE))</f>
        <v>Sekolah Asal</v>
      </c>
      <c r="CV6" s="119" t="str">
        <f t="shared" ref="CV6:CV45" si="36">IF(OR(JIKAKELAS10&lt;&gt;10,$CC6=""),"",VLOOKUP($CC6,DATASISWA,18,FALSE))</f>
        <v>10-TKJ.1</v>
      </c>
      <c r="CW6" s="366">
        <f t="shared" ref="CW6:CW45" si="37">IF(OR(JIKAKELAS10&lt;&gt;10,$CC6=""),"",VLOOKUP($CC6,DATASISWA,19,FALSE))</f>
        <v>42569</v>
      </c>
      <c r="CX6" s="119" t="str">
        <f t="shared" ref="CX6:CX45" si="38">IF(OR(JIKAKELAS10&lt;&gt;10,$CC6=""),"",VLOOKUP($CC6,DATASISWA,20,FALSE))</f>
        <v>Nama Ayah 255</v>
      </c>
      <c r="CY6" s="119" t="str">
        <f t="shared" ref="CY6:CY45" si="39">IF(OR(JIKAKELAS10&lt;&gt;10,$CC6=""),"",VLOOKUP($CC6,DATASISWA,21,FALSE))</f>
        <v>Nama Ibu 255</v>
      </c>
      <c r="CZ6" s="119" t="str">
        <f t="shared" ref="CZ6:CZ45" si="40">IF(OR(JIKAKELAS10&lt;&gt;10,$CC6=""),"",VLOOKUP($CC6,DATASISWA,22,FALSE))</f>
        <v>Alamat Peserta Didik</v>
      </c>
      <c r="DA6" s="119" t="str">
        <f t="shared" ref="DA6:DA45" si="41">IF(OR(JIKAKELAS10&lt;&gt;10,$CC6=""),"",VLOOKUP($CC6,DATASISWA,23,FALSE))</f>
        <v>Nomor Telepon Rumah</v>
      </c>
      <c r="DB6" s="119" t="str">
        <f t="shared" ref="DB6:DB45" si="42">IF(OR(JIKAKELAS10&lt;&gt;10,$CC6=""),"",VLOOKUP($CC6,DATASISWA,24,FALSE))</f>
        <v>Kerja Ayah 255</v>
      </c>
      <c r="DC6" s="119" t="str">
        <f t="shared" ref="DC6:DC45" si="43">IF(OR(JIKAKELAS10&lt;&gt;10,$CC6=""),"",VLOOKUP($CC6,DATASISWA,25,FALSE))</f>
        <v>Kerja Ibu 255</v>
      </c>
    </row>
    <row r="7" spans="2:107">
      <c r="B7" s="59">
        <v>2</v>
      </c>
      <c r="C7" s="7" t="s">
        <v>53</v>
      </c>
      <c r="D7" s="372" t="s">
        <v>2434</v>
      </c>
      <c r="E7" s="372" t="s">
        <v>1261</v>
      </c>
      <c r="F7" s="373">
        <v>123456790</v>
      </c>
      <c r="G7" s="11" t="str">
        <f t="shared" ref="G7:G40" si="44">IF(H7="","",LEFT(H7,2))</f>
        <v>10</v>
      </c>
      <c r="H7" s="415" t="s">
        <v>441</v>
      </c>
      <c r="I7" s="407" t="s">
        <v>91</v>
      </c>
      <c r="J7" s="415" t="str">
        <f t="shared" si="17"/>
        <v>NBM</v>
      </c>
      <c r="K7" s="415" t="str">
        <f t="shared" si="18"/>
        <v>Guru 039</v>
      </c>
      <c r="L7" s="415">
        <f t="shared" ref="L7:L30" si="45">IFERROR(VLOOKUP(I7,KODEGURUDIRAPOR,4,FALSE),"")</f>
        <v>123456828</v>
      </c>
      <c r="M7" s="407" t="s">
        <v>493</v>
      </c>
      <c r="N7" s="407"/>
      <c r="O7" s="416"/>
      <c r="P7" s="416"/>
      <c r="Q7" s="416"/>
      <c r="R7" s="407" t="s">
        <v>494</v>
      </c>
      <c r="S7" s="407" t="s">
        <v>495</v>
      </c>
      <c r="T7" s="407" t="s">
        <v>496</v>
      </c>
      <c r="U7" s="407" t="s">
        <v>497</v>
      </c>
      <c r="V7" s="407" t="s">
        <v>498</v>
      </c>
      <c r="W7" s="407" t="s">
        <v>500</v>
      </c>
      <c r="X7" s="407" t="s">
        <v>501</v>
      </c>
      <c r="Y7" s="407" t="s">
        <v>502</v>
      </c>
      <c r="Z7" s="407" t="s">
        <v>503</v>
      </c>
      <c r="AA7" s="416" t="s">
        <v>506</v>
      </c>
      <c r="AB7" s="416"/>
      <c r="AC7" s="407" t="s">
        <v>510</v>
      </c>
      <c r="AD7" s="407" t="s">
        <v>511</v>
      </c>
      <c r="AE7" s="407" t="s">
        <v>512</v>
      </c>
      <c r="AF7" s="407"/>
      <c r="AG7" s="407" t="s">
        <v>525</v>
      </c>
      <c r="AH7" s="407" t="s">
        <v>526</v>
      </c>
      <c r="AI7" s="407" t="s">
        <v>527</v>
      </c>
      <c r="AJ7" s="407" t="s">
        <v>528</v>
      </c>
      <c r="AK7" s="417"/>
      <c r="AL7" s="417"/>
      <c r="AM7" s="417"/>
      <c r="AN7" s="417"/>
      <c r="AO7" s="417"/>
      <c r="AP7" s="417"/>
      <c r="AQ7" s="417"/>
      <c r="AR7" s="417"/>
      <c r="AS7" s="417"/>
      <c r="AT7" s="417"/>
      <c r="AU7" s="417"/>
      <c r="AV7" s="417"/>
      <c r="AW7" s="62" t="s">
        <v>493</v>
      </c>
      <c r="AX7" s="3" t="s">
        <v>459</v>
      </c>
      <c r="AY7" s="2" t="s">
        <v>1271</v>
      </c>
      <c r="AZ7" s="63" t="s">
        <v>458</v>
      </c>
      <c r="BB7" s="10">
        <f>BB6+1</f>
        <v>2</v>
      </c>
      <c r="BC7" s="124">
        <f>BC6+1</f>
        <v>2</v>
      </c>
      <c r="BD7" s="124">
        <v>3013</v>
      </c>
      <c r="BE7" s="124"/>
      <c r="BF7" s="125" t="s">
        <v>2499</v>
      </c>
      <c r="BG7" s="124"/>
      <c r="BH7" s="124" t="s">
        <v>440</v>
      </c>
      <c r="BI7" s="124"/>
      <c r="BJ7" s="124"/>
      <c r="BK7" s="124"/>
      <c r="BL7" s="124"/>
      <c r="BM7" s="125" t="str">
        <f>BM6</f>
        <v>Tempat,  Tanggal Lahir</v>
      </c>
      <c r="BN7" s="125" t="str">
        <f t="shared" ref="BN7:BR7" si="46">BN6</f>
        <v>Agama</v>
      </c>
      <c r="BO7" s="125" t="str">
        <f t="shared" si="46"/>
        <v>Status dalam Keluarga</v>
      </c>
      <c r="BP7" s="125" t="str">
        <f t="shared" si="46"/>
        <v>Anak ke</v>
      </c>
      <c r="BQ7" s="125" t="str">
        <f t="shared" si="46"/>
        <v>Alamat Peserta Didik</v>
      </c>
      <c r="BR7" s="125" t="str">
        <f t="shared" si="46"/>
        <v>Sekolah Asal</v>
      </c>
      <c r="BS7" s="124" t="str">
        <f t="shared" ref="BS7:BS70" si="47">BH7</f>
        <v>10-AK.1</v>
      </c>
      <c r="BT7" s="171">
        <v>42569</v>
      </c>
      <c r="BU7" s="125" t="s">
        <v>653</v>
      </c>
      <c r="BV7" s="125" t="s">
        <v>954</v>
      </c>
      <c r="BW7" s="125" t="str">
        <f t="shared" ref="BW7:BW70" si="48">BQ7</f>
        <v>Alamat Peserta Didik</v>
      </c>
      <c r="BX7" s="124" t="str">
        <f>BX6</f>
        <v>Nomor Telepon Rumah</v>
      </c>
      <c r="BY7" s="125" t="s">
        <v>1655</v>
      </c>
      <c r="BZ7" s="125" t="s">
        <v>1656</v>
      </c>
      <c r="CB7" s="235" t="str">
        <f t="shared" si="20"/>
        <v/>
      </c>
      <c r="CC7" s="235">
        <f t="shared" si="21"/>
        <v>256</v>
      </c>
      <c r="CD7" s="235">
        <v>2</v>
      </c>
      <c r="CE7" s="235">
        <f t="shared" ref="CE7:CE70" si="49">TYPE(CC7)</f>
        <v>1</v>
      </c>
      <c r="CF7" s="118">
        <f t="shared" ref="CF7:CF45" si="50">IF(CC7="","",CC7)</f>
        <v>256</v>
      </c>
      <c r="CG7" s="118" t="str">
        <f t="shared" ref="CG7:CG45" si="51">IF(CC7="","",VLOOKUP($CC7,DATASISWA,3,FALSE))</f>
        <v>6677</v>
      </c>
      <c r="CH7" s="118">
        <f t="shared" si="22"/>
        <v>0</v>
      </c>
      <c r="CI7" s="119" t="str">
        <f t="shared" si="23"/>
        <v>Siswa 256</v>
      </c>
      <c r="CJ7" s="118">
        <f t="shared" si="24"/>
        <v>0</v>
      </c>
      <c r="CK7" s="118" t="str">
        <f t="shared" si="25"/>
        <v>10-TKJ.1</v>
      </c>
      <c r="CL7" s="118">
        <f t="shared" si="26"/>
        <v>0</v>
      </c>
      <c r="CM7" s="118">
        <f t="shared" si="27"/>
        <v>0</v>
      </c>
      <c r="CN7" s="118">
        <f t="shared" si="28"/>
        <v>0</v>
      </c>
      <c r="CO7" s="118">
        <f t="shared" si="29"/>
        <v>0</v>
      </c>
      <c r="CP7" s="119" t="str">
        <f t="shared" si="30"/>
        <v>Tempat,  Tanggal Lahir</v>
      </c>
      <c r="CQ7" s="119" t="str">
        <f t="shared" si="31"/>
        <v>Agama</v>
      </c>
      <c r="CR7" s="119" t="str">
        <f t="shared" si="32"/>
        <v>Status dalam Keluarga</v>
      </c>
      <c r="CS7" s="119" t="str">
        <f t="shared" si="33"/>
        <v>Anak ke</v>
      </c>
      <c r="CT7" s="119" t="str">
        <f t="shared" si="34"/>
        <v>Alamat Peserta Didik</v>
      </c>
      <c r="CU7" s="119" t="str">
        <f t="shared" si="35"/>
        <v>Sekolah Asal</v>
      </c>
      <c r="CV7" s="119" t="str">
        <f t="shared" si="36"/>
        <v>10-TKJ.1</v>
      </c>
      <c r="CW7" s="366">
        <f t="shared" si="37"/>
        <v>42569</v>
      </c>
      <c r="CX7" s="119" t="str">
        <f t="shared" si="38"/>
        <v>Nama Ayah 256</v>
      </c>
      <c r="CY7" s="119" t="str">
        <f t="shared" si="39"/>
        <v>Nama Ibu 256</v>
      </c>
      <c r="CZ7" s="119" t="str">
        <f t="shared" si="40"/>
        <v>Alamat Peserta Didik</v>
      </c>
      <c r="DA7" s="119" t="str">
        <f t="shared" si="41"/>
        <v>Nomor Telepon Rumah</v>
      </c>
      <c r="DB7" s="119" t="str">
        <f t="shared" si="42"/>
        <v>Kerja Ayah 256</v>
      </c>
      <c r="DC7" s="119" t="str">
        <f t="shared" si="43"/>
        <v>Kerja Ibu 256</v>
      </c>
    </row>
    <row r="8" spans="2:107">
      <c r="B8" s="59">
        <v>3</v>
      </c>
      <c r="C8" s="7" t="s">
        <v>54</v>
      </c>
      <c r="D8" s="372" t="s">
        <v>2435</v>
      </c>
      <c r="E8" s="372" t="s">
        <v>1261</v>
      </c>
      <c r="F8" s="373">
        <v>123456791</v>
      </c>
      <c r="G8" s="11" t="str">
        <f t="shared" si="44"/>
        <v>10</v>
      </c>
      <c r="H8" s="415" t="s">
        <v>442</v>
      </c>
      <c r="I8" s="407" t="s">
        <v>110</v>
      </c>
      <c r="J8" s="415" t="str">
        <f t="shared" si="17"/>
        <v>NBM</v>
      </c>
      <c r="K8" s="415" t="str">
        <f t="shared" si="18"/>
        <v>Guru 058</v>
      </c>
      <c r="L8" s="415">
        <f t="shared" si="45"/>
        <v>123456847</v>
      </c>
      <c r="M8" s="407" t="s">
        <v>493</v>
      </c>
      <c r="N8" s="407"/>
      <c r="O8" s="416"/>
      <c r="P8" s="416"/>
      <c r="Q8" s="416"/>
      <c r="R8" s="407" t="s">
        <v>494</v>
      </c>
      <c r="S8" s="407" t="s">
        <v>495</v>
      </c>
      <c r="T8" s="407" t="s">
        <v>496</v>
      </c>
      <c r="U8" s="407" t="s">
        <v>497</v>
      </c>
      <c r="V8" s="407" t="s">
        <v>498</v>
      </c>
      <c r="W8" s="407" t="s">
        <v>500</v>
      </c>
      <c r="X8" s="407" t="s">
        <v>501</v>
      </c>
      <c r="Y8" s="407" t="s">
        <v>502</v>
      </c>
      <c r="Z8" s="407" t="s">
        <v>503</v>
      </c>
      <c r="AA8" s="416" t="s">
        <v>506</v>
      </c>
      <c r="AB8" s="416"/>
      <c r="AC8" s="407" t="s">
        <v>510</v>
      </c>
      <c r="AD8" s="407" t="s">
        <v>511</v>
      </c>
      <c r="AE8" s="407" t="s">
        <v>512</v>
      </c>
      <c r="AF8" s="407"/>
      <c r="AG8" s="407" t="s">
        <v>525</v>
      </c>
      <c r="AH8" s="407" t="s">
        <v>526</v>
      </c>
      <c r="AI8" s="407" t="s">
        <v>527</v>
      </c>
      <c r="AJ8" s="407" t="s">
        <v>528</v>
      </c>
      <c r="AK8" s="417"/>
      <c r="AL8" s="417"/>
      <c r="AM8" s="417"/>
      <c r="AN8" s="417"/>
      <c r="AO8" s="417"/>
      <c r="AP8" s="417"/>
      <c r="AQ8" s="417"/>
      <c r="AR8" s="417"/>
      <c r="AS8" s="417"/>
      <c r="AT8" s="417"/>
      <c r="AU8" s="417"/>
      <c r="AV8" s="417"/>
      <c r="AW8" s="62" t="s">
        <v>494</v>
      </c>
      <c r="AX8" s="3" t="s">
        <v>460</v>
      </c>
      <c r="AY8" s="2" t="s">
        <v>1272</v>
      </c>
      <c r="AZ8" s="63" t="s">
        <v>4</v>
      </c>
      <c r="BB8" s="405">
        <f t="shared" ref="BB8:BB71" si="52">BB7+1</f>
        <v>3</v>
      </c>
      <c r="BC8" s="124">
        <f t="shared" ref="BC8:BC71" si="53">BC7+1</f>
        <v>3</v>
      </c>
      <c r="BD8" s="124">
        <v>3014</v>
      </c>
      <c r="BE8" s="124"/>
      <c r="BF8" s="125" t="s">
        <v>2500</v>
      </c>
      <c r="BG8" s="124"/>
      <c r="BH8" s="124" t="s">
        <v>440</v>
      </c>
      <c r="BI8" s="124"/>
      <c r="BJ8" s="124"/>
      <c r="BK8" s="124"/>
      <c r="BL8" s="124"/>
      <c r="BM8" s="125" t="str">
        <f t="shared" ref="BM8:BM71" si="54">BM7</f>
        <v>Tempat,  Tanggal Lahir</v>
      </c>
      <c r="BN8" s="125" t="str">
        <f t="shared" ref="BN8:BN71" si="55">BN7</f>
        <v>Agama</v>
      </c>
      <c r="BO8" s="125" t="str">
        <f t="shared" ref="BO8:BO71" si="56">BO7</f>
        <v>Status dalam Keluarga</v>
      </c>
      <c r="BP8" s="125" t="str">
        <f t="shared" ref="BP8:BP71" si="57">BP7</f>
        <v>Anak ke</v>
      </c>
      <c r="BQ8" s="125" t="str">
        <f t="shared" ref="BQ8:BQ71" si="58">BQ7</f>
        <v>Alamat Peserta Didik</v>
      </c>
      <c r="BR8" s="125" t="str">
        <f t="shared" ref="BR8:BR71" si="59">BR7</f>
        <v>Sekolah Asal</v>
      </c>
      <c r="BS8" s="124" t="str">
        <f t="shared" si="47"/>
        <v>10-AK.1</v>
      </c>
      <c r="BT8" s="171">
        <v>42569</v>
      </c>
      <c r="BU8" s="125" t="s">
        <v>654</v>
      </c>
      <c r="BV8" s="125" t="s">
        <v>955</v>
      </c>
      <c r="BW8" s="125" t="str">
        <f t="shared" si="48"/>
        <v>Alamat Peserta Didik</v>
      </c>
      <c r="BX8" s="124" t="str">
        <f t="shared" ref="BX8:BX70" si="60">BX6</f>
        <v>Nomor Telepon Rumah</v>
      </c>
      <c r="BY8" s="125" t="s">
        <v>1657</v>
      </c>
      <c r="BZ8" s="125" t="s">
        <v>1658</v>
      </c>
      <c r="CB8" s="235" t="str">
        <f t="shared" si="20"/>
        <v/>
      </c>
      <c r="CC8" s="235">
        <f t="shared" si="21"/>
        <v>257</v>
      </c>
      <c r="CD8" s="235">
        <v>3</v>
      </c>
      <c r="CE8" s="235">
        <f t="shared" si="49"/>
        <v>1</v>
      </c>
      <c r="CF8" s="118">
        <f t="shared" si="50"/>
        <v>257</v>
      </c>
      <c r="CG8" s="118" t="str">
        <f t="shared" si="51"/>
        <v>6697</v>
      </c>
      <c r="CH8" s="118">
        <f t="shared" si="22"/>
        <v>0</v>
      </c>
      <c r="CI8" s="119" t="str">
        <f t="shared" si="23"/>
        <v>Siswa 257</v>
      </c>
      <c r="CJ8" s="118">
        <f t="shared" si="24"/>
        <v>0</v>
      </c>
      <c r="CK8" s="118" t="str">
        <f t="shared" si="25"/>
        <v>10-TKJ.1</v>
      </c>
      <c r="CL8" s="118">
        <f t="shared" si="26"/>
        <v>0</v>
      </c>
      <c r="CM8" s="118">
        <f t="shared" si="27"/>
        <v>0</v>
      </c>
      <c r="CN8" s="118">
        <f t="shared" si="28"/>
        <v>0</v>
      </c>
      <c r="CO8" s="118">
        <f t="shared" si="29"/>
        <v>0</v>
      </c>
      <c r="CP8" s="119" t="str">
        <f t="shared" si="30"/>
        <v>Tempat,  Tanggal Lahir</v>
      </c>
      <c r="CQ8" s="119" t="str">
        <f t="shared" si="31"/>
        <v>Agama</v>
      </c>
      <c r="CR8" s="119" t="str">
        <f t="shared" si="32"/>
        <v>Status dalam Keluarga</v>
      </c>
      <c r="CS8" s="119" t="str">
        <f t="shared" si="33"/>
        <v>Anak ke</v>
      </c>
      <c r="CT8" s="119" t="str">
        <f t="shared" si="34"/>
        <v>Alamat Peserta Didik</v>
      </c>
      <c r="CU8" s="119" t="str">
        <f t="shared" si="35"/>
        <v>Sekolah Asal</v>
      </c>
      <c r="CV8" s="119" t="str">
        <f t="shared" si="36"/>
        <v>10-TKJ.1</v>
      </c>
      <c r="CW8" s="366">
        <f t="shared" si="37"/>
        <v>42569</v>
      </c>
      <c r="CX8" s="119" t="str">
        <f t="shared" si="38"/>
        <v>Nama Ayah 257</v>
      </c>
      <c r="CY8" s="119" t="str">
        <f t="shared" si="39"/>
        <v>Nama Ibu 257</v>
      </c>
      <c r="CZ8" s="119" t="str">
        <f t="shared" si="40"/>
        <v>Alamat Peserta Didik</v>
      </c>
      <c r="DA8" s="119" t="str">
        <f t="shared" si="41"/>
        <v>Nomor Telepon Rumah</v>
      </c>
      <c r="DB8" s="119" t="str">
        <f t="shared" si="42"/>
        <v>Kerja Ayah 257</v>
      </c>
      <c r="DC8" s="119" t="str">
        <f t="shared" si="43"/>
        <v>Kerja Ibu 257</v>
      </c>
    </row>
    <row r="9" spans="2:107">
      <c r="B9" s="59">
        <v>4</v>
      </c>
      <c r="C9" s="7" t="s">
        <v>55</v>
      </c>
      <c r="D9" s="372" t="s">
        <v>2436</v>
      </c>
      <c r="E9" s="372" t="s">
        <v>1261</v>
      </c>
      <c r="F9" s="373">
        <v>123456792</v>
      </c>
      <c r="G9" s="11" t="str">
        <f t="shared" si="44"/>
        <v>10</v>
      </c>
      <c r="H9" s="415" t="s">
        <v>1262</v>
      </c>
      <c r="I9" s="407" t="s">
        <v>109</v>
      </c>
      <c r="J9" s="415" t="str">
        <f t="shared" si="17"/>
        <v>NBM</v>
      </c>
      <c r="K9" s="415" t="str">
        <f t="shared" si="18"/>
        <v>Guru 057</v>
      </c>
      <c r="L9" s="415">
        <f t="shared" si="45"/>
        <v>123456846</v>
      </c>
      <c r="M9" s="407" t="s">
        <v>493</v>
      </c>
      <c r="N9" s="407"/>
      <c r="O9" s="416"/>
      <c r="P9" s="416"/>
      <c r="Q9" s="416"/>
      <c r="R9" s="407" t="s">
        <v>494</v>
      </c>
      <c r="S9" s="407" t="s">
        <v>495</v>
      </c>
      <c r="T9" s="407" t="s">
        <v>496</v>
      </c>
      <c r="U9" s="407" t="s">
        <v>497</v>
      </c>
      <c r="V9" s="407" t="s">
        <v>498</v>
      </c>
      <c r="W9" s="407" t="s">
        <v>500</v>
      </c>
      <c r="X9" s="407" t="s">
        <v>501</v>
      </c>
      <c r="Y9" s="407" t="s">
        <v>502</v>
      </c>
      <c r="Z9" s="407" t="s">
        <v>503</v>
      </c>
      <c r="AA9" s="416" t="s">
        <v>506</v>
      </c>
      <c r="AB9" s="416"/>
      <c r="AC9" s="407" t="s">
        <v>510</v>
      </c>
      <c r="AD9" s="407" t="s">
        <v>511</v>
      </c>
      <c r="AE9" s="407" t="s">
        <v>512</v>
      </c>
      <c r="AF9" s="407"/>
      <c r="AG9" s="407" t="s">
        <v>525</v>
      </c>
      <c r="AH9" s="407" t="s">
        <v>526</v>
      </c>
      <c r="AI9" s="407" t="s">
        <v>527</v>
      </c>
      <c r="AJ9" s="407" t="s">
        <v>528</v>
      </c>
      <c r="AK9" s="417"/>
      <c r="AL9" s="417"/>
      <c r="AM9" s="417"/>
      <c r="AN9" s="417"/>
      <c r="AO9" s="417"/>
      <c r="AP9" s="417"/>
      <c r="AQ9" s="417"/>
      <c r="AR9" s="417"/>
      <c r="AS9" s="417"/>
      <c r="AT9" s="417"/>
      <c r="AU9" s="417"/>
      <c r="AV9" s="417"/>
      <c r="AW9" s="62" t="s">
        <v>495</v>
      </c>
      <c r="AX9" s="3" t="s">
        <v>8</v>
      </c>
      <c r="AY9" s="2" t="s">
        <v>5</v>
      </c>
      <c r="AZ9" s="2" t="s">
        <v>5</v>
      </c>
      <c r="BB9" s="405">
        <f t="shared" si="52"/>
        <v>4</v>
      </c>
      <c r="BC9" s="124">
        <f t="shared" si="53"/>
        <v>4</v>
      </c>
      <c r="BD9" s="124">
        <v>3015</v>
      </c>
      <c r="BE9" s="124"/>
      <c r="BF9" s="125" t="s">
        <v>2501</v>
      </c>
      <c r="BG9" s="124"/>
      <c r="BH9" s="124" t="s">
        <v>440</v>
      </c>
      <c r="BI9" s="124"/>
      <c r="BJ9" s="124"/>
      <c r="BK9" s="124"/>
      <c r="BL9" s="124"/>
      <c r="BM9" s="125" t="str">
        <f t="shared" si="54"/>
        <v>Tempat,  Tanggal Lahir</v>
      </c>
      <c r="BN9" s="125" t="str">
        <f t="shared" si="55"/>
        <v>Agama</v>
      </c>
      <c r="BO9" s="125" t="str">
        <f t="shared" si="56"/>
        <v>Status dalam Keluarga</v>
      </c>
      <c r="BP9" s="125" t="str">
        <f t="shared" si="57"/>
        <v>Anak ke</v>
      </c>
      <c r="BQ9" s="125" t="str">
        <f t="shared" si="58"/>
        <v>Alamat Peserta Didik</v>
      </c>
      <c r="BR9" s="125" t="str">
        <f t="shared" si="59"/>
        <v>Sekolah Asal</v>
      </c>
      <c r="BS9" s="124" t="str">
        <f t="shared" si="47"/>
        <v>10-AK.1</v>
      </c>
      <c r="BT9" s="171">
        <v>42569</v>
      </c>
      <c r="BU9" s="125" t="s">
        <v>655</v>
      </c>
      <c r="BV9" s="125" t="s">
        <v>956</v>
      </c>
      <c r="BW9" s="125" t="str">
        <f t="shared" si="48"/>
        <v>Alamat Peserta Didik</v>
      </c>
      <c r="BX9" s="124" t="str">
        <f t="shared" si="60"/>
        <v>Nomor Telepon Rumah</v>
      </c>
      <c r="BY9" s="125" t="s">
        <v>1659</v>
      </c>
      <c r="BZ9" s="125" t="s">
        <v>1660</v>
      </c>
      <c r="CB9" s="235" t="str">
        <f t="shared" si="20"/>
        <v/>
      </c>
      <c r="CC9" s="235">
        <f t="shared" si="21"/>
        <v>258</v>
      </c>
      <c r="CD9" s="235">
        <v>4</v>
      </c>
      <c r="CE9" s="235">
        <f t="shared" si="49"/>
        <v>1</v>
      </c>
      <c r="CF9" s="118">
        <f t="shared" si="50"/>
        <v>258</v>
      </c>
      <c r="CG9" s="118" t="str">
        <f t="shared" si="51"/>
        <v>6699</v>
      </c>
      <c r="CH9" s="118">
        <f t="shared" si="22"/>
        <v>0</v>
      </c>
      <c r="CI9" s="119" t="str">
        <f t="shared" si="23"/>
        <v>Siswa 258</v>
      </c>
      <c r="CJ9" s="118">
        <f t="shared" si="24"/>
        <v>0</v>
      </c>
      <c r="CK9" s="118" t="str">
        <f t="shared" si="25"/>
        <v>10-TKJ.1</v>
      </c>
      <c r="CL9" s="118">
        <f t="shared" si="26"/>
        <v>0</v>
      </c>
      <c r="CM9" s="118">
        <f t="shared" si="27"/>
        <v>0</v>
      </c>
      <c r="CN9" s="118">
        <f t="shared" si="28"/>
        <v>0</v>
      </c>
      <c r="CO9" s="118">
        <f t="shared" si="29"/>
        <v>0</v>
      </c>
      <c r="CP9" s="119" t="str">
        <f t="shared" si="30"/>
        <v>Tempat,  Tanggal Lahir</v>
      </c>
      <c r="CQ9" s="119" t="str">
        <f t="shared" si="31"/>
        <v>Agama</v>
      </c>
      <c r="CR9" s="119" t="str">
        <f t="shared" si="32"/>
        <v>Status dalam Keluarga</v>
      </c>
      <c r="CS9" s="119" t="str">
        <f t="shared" si="33"/>
        <v>Anak ke</v>
      </c>
      <c r="CT9" s="119" t="str">
        <f t="shared" si="34"/>
        <v>Alamat Peserta Didik</v>
      </c>
      <c r="CU9" s="119" t="str">
        <f t="shared" si="35"/>
        <v>Sekolah Asal</v>
      </c>
      <c r="CV9" s="119" t="str">
        <f t="shared" si="36"/>
        <v>10-TKJ.1</v>
      </c>
      <c r="CW9" s="366">
        <f t="shared" si="37"/>
        <v>42569</v>
      </c>
      <c r="CX9" s="119" t="str">
        <f t="shared" si="38"/>
        <v>Nama Ayah 258</v>
      </c>
      <c r="CY9" s="119" t="str">
        <f t="shared" si="39"/>
        <v>Nama Ibu 258</v>
      </c>
      <c r="CZ9" s="119" t="str">
        <f t="shared" si="40"/>
        <v>Alamat Peserta Didik</v>
      </c>
      <c r="DA9" s="119" t="str">
        <f t="shared" si="41"/>
        <v>Nomor Telepon Rumah</v>
      </c>
      <c r="DB9" s="119" t="str">
        <f t="shared" si="42"/>
        <v>Kerja Ayah 258</v>
      </c>
      <c r="DC9" s="119" t="str">
        <f t="shared" si="43"/>
        <v>Kerja Ibu 258</v>
      </c>
    </row>
    <row r="10" spans="2:107">
      <c r="B10" s="59">
        <v>5</v>
      </c>
      <c r="C10" s="7" t="s">
        <v>56</v>
      </c>
      <c r="D10" s="372" t="s">
        <v>2437</v>
      </c>
      <c r="E10" s="372" t="s">
        <v>1644</v>
      </c>
      <c r="F10" s="373">
        <v>123456793</v>
      </c>
      <c r="G10" s="11" t="str">
        <f t="shared" si="44"/>
        <v>10</v>
      </c>
      <c r="H10" s="112" t="s">
        <v>1263</v>
      </c>
      <c r="I10" s="8" t="s">
        <v>78</v>
      </c>
      <c r="J10" s="71" t="str">
        <f t="shared" si="17"/>
        <v>NBM</v>
      </c>
      <c r="K10" s="71" t="str">
        <f t="shared" si="18"/>
        <v>Guru 026</v>
      </c>
      <c r="L10" s="71">
        <f t="shared" si="45"/>
        <v>123456815</v>
      </c>
      <c r="M10" s="405" t="s">
        <v>493</v>
      </c>
      <c r="N10" s="10"/>
      <c r="O10" s="380"/>
      <c r="P10" s="380"/>
      <c r="Q10" s="380"/>
      <c r="R10" s="405" t="s">
        <v>494</v>
      </c>
      <c r="S10" s="405" t="s">
        <v>495</v>
      </c>
      <c r="T10" s="405" t="s">
        <v>496</v>
      </c>
      <c r="U10" s="405" t="s">
        <v>497</v>
      </c>
      <c r="V10" s="405" t="s">
        <v>498</v>
      </c>
      <c r="W10" s="405" t="s">
        <v>500</v>
      </c>
      <c r="X10" s="405" t="s">
        <v>501</v>
      </c>
      <c r="Y10" s="405" t="s">
        <v>502</v>
      </c>
      <c r="Z10" s="405" t="s">
        <v>503</v>
      </c>
      <c r="AA10" s="380" t="s">
        <v>506</v>
      </c>
      <c r="AB10" s="380"/>
      <c r="AC10" s="10" t="s">
        <v>513</v>
      </c>
      <c r="AD10" s="10" t="s">
        <v>514</v>
      </c>
      <c r="AE10" s="10" t="s">
        <v>515</v>
      </c>
      <c r="AF10" s="10"/>
      <c r="AG10" s="10" t="s">
        <v>529</v>
      </c>
      <c r="AH10" s="407" t="s">
        <v>530</v>
      </c>
      <c r="AI10" s="10" t="s">
        <v>531</v>
      </c>
      <c r="AJ10" s="10" t="s">
        <v>532</v>
      </c>
      <c r="AK10" s="10" t="s">
        <v>1640</v>
      </c>
      <c r="AL10" s="418" t="s">
        <v>1643</v>
      </c>
      <c r="AM10" s="337"/>
      <c r="AN10" s="337"/>
      <c r="AO10" s="337"/>
      <c r="AP10" s="337"/>
      <c r="AQ10" s="337"/>
      <c r="AR10" s="337"/>
      <c r="AS10" s="337"/>
      <c r="AT10" s="337"/>
      <c r="AU10" s="337"/>
      <c r="AV10" s="337"/>
      <c r="AW10" s="62" t="s">
        <v>496</v>
      </c>
      <c r="AX10" s="3" t="s">
        <v>9</v>
      </c>
      <c r="AY10" s="2" t="s">
        <v>130</v>
      </c>
      <c r="AZ10" s="2" t="s">
        <v>130</v>
      </c>
      <c r="BB10" s="405">
        <f t="shared" si="52"/>
        <v>5</v>
      </c>
      <c r="BC10" s="124">
        <f t="shared" si="53"/>
        <v>5</v>
      </c>
      <c r="BD10" s="124">
        <v>3016</v>
      </c>
      <c r="BE10" s="124"/>
      <c r="BF10" s="125" t="s">
        <v>2502</v>
      </c>
      <c r="BG10" s="124"/>
      <c r="BH10" s="124" t="s">
        <v>440</v>
      </c>
      <c r="BI10" s="124"/>
      <c r="BJ10" s="124"/>
      <c r="BK10" s="124"/>
      <c r="BL10" s="124"/>
      <c r="BM10" s="125" t="str">
        <f t="shared" si="54"/>
        <v>Tempat,  Tanggal Lahir</v>
      </c>
      <c r="BN10" s="125" t="str">
        <f t="shared" si="55"/>
        <v>Agama</v>
      </c>
      <c r="BO10" s="125" t="str">
        <f t="shared" si="56"/>
        <v>Status dalam Keluarga</v>
      </c>
      <c r="BP10" s="125" t="str">
        <f t="shared" si="57"/>
        <v>Anak ke</v>
      </c>
      <c r="BQ10" s="125" t="str">
        <f t="shared" si="58"/>
        <v>Alamat Peserta Didik</v>
      </c>
      <c r="BR10" s="125" t="str">
        <f t="shared" si="59"/>
        <v>Sekolah Asal</v>
      </c>
      <c r="BS10" s="124" t="str">
        <f t="shared" si="47"/>
        <v>10-AK.1</v>
      </c>
      <c r="BT10" s="171">
        <v>42569</v>
      </c>
      <c r="BU10" s="125" t="s">
        <v>656</v>
      </c>
      <c r="BV10" s="125" t="s">
        <v>957</v>
      </c>
      <c r="BW10" s="125" t="str">
        <f t="shared" si="48"/>
        <v>Alamat Peserta Didik</v>
      </c>
      <c r="BX10" s="124" t="str">
        <f t="shared" si="60"/>
        <v>Nomor Telepon Rumah</v>
      </c>
      <c r="BY10" s="125" t="s">
        <v>1661</v>
      </c>
      <c r="BZ10" s="125" t="s">
        <v>1662</v>
      </c>
      <c r="CB10" s="235" t="str">
        <f t="shared" si="20"/>
        <v/>
      </c>
      <c r="CC10" s="235">
        <f t="shared" si="21"/>
        <v>259</v>
      </c>
      <c r="CD10" s="235">
        <v>5</v>
      </c>
      <c r="CE10" s="235">
        <f t="shared" si="49"/>
        <v>1</v>
      </c>
      <c r="CF10" s="118">
        <f t="shared" si="50"/>
        <v>259</v>
      </c>
      <c r="CG10" s="118" t="str">
        <f t="shared" si="51"/>
        <v>6700</v>
      </c>
      <c r="CH10" s="118">
        <f t="shared" si="22"/>
        <v>0</v>
      </c>
      <c r="CI10" s="119" t="str">
        <f t="shared" si="23"/>
        <v>Siswa 259</v>
      </c>
      <c r="CJ10" s="118">
        <f t="shared" si="24"/>
        <v>0</v>
      </c>
      <c r="CK10" s="118" t="str">
        <f t="shared" si="25"/>
        <v>10-TKJ.1</v>
      </c>
      <c r="CL10" s="118">
        <f t="shared" si="26"/>
        <v>0</v>
      </c>
      <c r="CM10" s="118">
        <f t="shared" si="27"/>
        <v>0</v>
      </c>
      <c r="CN10" s="118">
        <f t="shared" si="28"/>
        <v>0</v>
      </c>
      <c r="CO10" s="118">
        <f t="shared" si="29"/>
        <v>0</v>
      </c>
      <c r="CP10" s="119" t="str">
        <f t="shared" si="30"/>
        <v>Tempat,  Tanggal Lahir</v>
      </c>
      <c r="CQ10" s="119" t="str">
        <f t="shared" si="31"/>
        <v>Agama</v>
      </c>
      <c r="CR10" s="119" t="str">
        <f t="shared" si="32"/>
        <v>Status dalam Keluarga</v>
      </c>
      <c r="CS10" s="119" t="str">
        <f t="shared" si="33"/>
        <v>Anak ke</v>
      </c>
      <c r="CT10" s="119" t="str">
        <f t="shared" si="34"/>
        <v>Alamat Peserta Didik</v>
      </c>
      <c r="CU10" s="119" t="str">
        <f t="shared" si="35"/>
        <v>Sekolah Asal</v>
      </c>
      <c r="CV10" s="119" t="str">
        <f t="shared" si="36"/>
        <v>10-TKJ.1</v>
      </c>
      <c r="CW10" s="366">
        <f t="shared" si="37"/>
        <v>42569</v>
      </c>
      <c r="CX10" s="119" t="str">
        <f t="shared" si="38"/>
        <v>Nama Ayah 259</v>
      </c>
      <c r="CY10" s="119" t="str">
        <f t="shared" si="39"/>
        <v>Nama Ibu 259</v>
      </c>
      <c r="CZ10" s="119" t="str">
        <f t="shared" si="40"/>
        <v>Alamat Peserta Didik</v>
      </c>
      <c r="DA10" s="119" t="str">
        <f t="shared" si="41"/>
        <v>Nomor Telepon Rumah</v>
      </c>
      <c r="DB10" s="119" t="str">
        <f t="shared" si="42"/>
        <v>Kerja Ayah 259</v>
      </c>
      <c r="DC10" s="119" t="str">
        <f t="shared" si="43"/>
        <v>Kerja Ibu 259</v>
      </c>
    </row>
    <row r="11" spans="2:107">
      <c r="B11" s="59">
        <v>6</v>
      </c>
      <c r="C11" s="7" t="s">
        <v>57</v>
      </c>
      <c r="D11" s="372" t="s">
        <v>2438</v>
      </c>
      <c r="E11" s="372" t="s">
        <v>1644</v>
      </c>
      <c r="F11" s="373">
        <v>123456794</v>
      </c>
      <c r="G11" s="11" t="str">
        <f t="shared" si="44"/>
        <v>10</v>
      </c>
      <c r="H11" s="112" t="s">
        <v>1264</v>
      </c>
      <c r="I11" s="8" t="s">
        <v>86</v>
      </c>
      <c r="J11" s="71" t="str">
        <f t="shared" si="17"/>
        <v>NBM</v>
      </c>
      <c r="K11" s="71" t="str">
        <f t="shared" si="18"/>
        <v>Guru 034</v>
      </c>
      <c r="L11" s="71">
        <f t="shared" si="45"/>
        <v>123456823</v>
      </c>
      <c r="M11" s="405" t="s">
        <v>493</v>
      </c>
      <c r="N11" s="10"/>
      <c r="O11" s="380"/>
      <c r="P11" s="380"/>
      <c r="Q11" s="380"/>
      <c r="R11" s="405" t="s">
        <v>494</v>
      </c>
      <c r="S11" s="405" t="s">
        <v>495</v>
      </c>
      <c r="T11" s="405" t="s">
        <v>496</v>
      </c>
      <c r="U11" s="405" t="s">
        <v>497</v>
      </c>
      <c r="V11" s="405" t="s">
        <v>498</v>
      </c>
      <c r="W11" s="405" t="s">
        <v>500</v>
      </c>
      <c r="X11" s="405" t="s">
        <v>501</v>
      </c>
      <c r="Y11" s="405" t="s">
        <v>502</v>
      </c>
      <c r="Z11" s="405" t="s">
        <v>503</v>
      </c>
      <c r="AA11" s="380" t="s">
        <v>506</v>
      </c>
      <c r="AB11" s="380"/>
      <c r="AC11" s="405" t="s">
        <v>513</v>
      </c>
      <c r="AD11" s="405" t="s">
        <v>514</v>
      </c>
      <c r="AE11" s="405" t="s">
        <v>515</v>
      </c>
      <c r="AF11" s="10"/>
      <c r="AG11" s="405" t="s">
        <v>529</v>
      </c>
      <c r="AH11" s="407" t="s">
        <v>530</v>
      </c>
      <c r="AI11" s="406" t="s">
        <v>531</v>
      </c>
      <c r="AJ11" s="406" t="s">
        <v>532</v>
      </c>
      <c r="AK11" s="406" t="s">
        <v>1640</v>
      </c>
      <c r="AL11" s="418" t="s">
        <v>1643</v>
      </c>
      <c r="AM11" s="337"/>
      <c r="AN11" s="337"/>
      <c r="AO11" s="337"/>
      <c r="AP11" s="337"/>
      <c r="AQ11" s="337"/>
      <c r="AR11" s="337"/>
      <c r="AS11" s="337"/>
      <c r="AT11" s="337"/>
      <c r="AU11" s="337"/>
      <c r="AV11" s="337"/>
      <c r="AW11" s="62" t="s">
        <v>497</v>
      </c>
      <c r="AX11" s="3" t="s">
        <v>10</v>
      </c>
      <c r="AY11" s="2" t="s">
        <v>16</v>
      </c>
      <c r="AZ11" s="2" t="s">
        <v>16</v>
      </c>
      <c r="BB11" s="405">
        <f t="shared" si="52"/>
        <v>6</v>
      </c>
      <c r="BC11" s="124">
        <f t="shared" si="53"/>
        <v>6</v>
      </c>
      <c r="BD11" s="124">
        <v>3017</v>
      </c>
      <c r="BE11" s="124"/>
      <c r="BF11" s="125" t="s">
        <v>2503</v>
      </c>
      <c r="BG11" s="124"/>
      <c r="BH11" s="124" t="s">
        <v>440</v>
      </c>
      <c r="BI11" s="124"/>
      <c r="BJ11" s="124"/>
      <c r="BK11" s="124"/>
      <c r="BL11" s="124"/>
      <c r="BM11" s="125" t="str">
        <f t="shared" si="54"/>
        <v>Tempat,  Tanggal Lahir</v>
      </c>
      <c r="BN11" s="125" t="str">
        <f t="shared" si="55"/>
        <v>Agama</v>
      </c>
      <c r="BO11" s="125" t="str">
        <f t="shared" si="56"/>
        <v>Status dalam Keluarga</v>
      </c>
      <c r="BP11" s="125" t="str">
        <f t="shared" si="57"/>
        <v>Anak ke</v>
      </c>
      <c r="BQ11" s="125" t="str">
        <f t="shared" si="58"/>
        <v>Alamat Peserta Didik</v>
      </c>
      <c r="BR11" s="125" t="str">
        <f t="shared" si="59"/>
        <v>Sekolah Asal</v>
      </c>
      <c r="BS11" s="124" t="str">
        <f t="shared" si="47"/>
        <v>10-AK.1</v>
      </c>
      <c r="BT11" s="171">
        <v>42569</v>
      </c>
      <c r="BU11" s="125" t="s">
        <v>657</v>
      </c>
      <c r="BV11" s="125" t="s">
        <v>958</v>
      </c>
      <c r="BW11" s="125" t="str">
        <f t="shared" si="48"/>
        <v>Alamat Peserta Didik</v>
      </c>
      <c r="BX11" s="124" t="str">
        <f t="shared" si="60"/>
        <v>Nomor Telepon Rumah</v>
      </c>
      <c r="BY11" s="125" t="s">
        <v>1663</v>
      </c>
      <c r="BZ11" s="125" t="s">
        <v>1664</v>
      </c>
      <c r="CB11" s="235" t="str">
        <f t="shared" si="20"/>
        <v/>
      </c>
      <c r="CC11" s="235">
        <f t="shared" si="21"/>
        <v>260</v>
      </c>
      <c r="CD11" s="235">
        <v>6</v>
      </c>
      <c r="CE11" s="235">
        <f t="shared" si="49"/>
        <v>1</v>
      </c>
      <c r="CF11" s="118">
        <f t="shared" si="50"/>
        <v>260</v>
      </c>
      <c r="CG11" s="118" t="str">
        <f t="shared" si="51"/>
        <v>6706</v>
      </c>
      <c r="CH11" s="118">
        <f t="shared" si="22"/>
        <v>0</v>
      </c>
      <c r="CI11" s="119" t="str">
        <f t="shared" si="23"/>
        <v>Siswa 260</v>
      </c>
      <c r="CJ11" s="118">
        <f t="shared" si="24"/>
        <v>0</v>
      </c>
      <c r="CK11" s="118" t="str">
        <f t="shared" si="25"/>
        <v>10-TKJ.1</v>
      </c>
      <c r="CL11" s="118">
        <f t="shared" si="26"/>
        <v>0</v>
      </c>
      <c r="CM11" s="118">
        <f t="shared" si="27"/>
        <v>0</v>
      </c>
      <c r="CN11" s="118">
        <f t="shared" si="28"/>
        <v>0</v>
      </c>
      <c r="CO11" s="118">
        <f t="shared" si="29"/>
        <v>0</v>
      </c>
      <c r="CP11" s="119" t="str">
        <f t="shared" si="30"/>
        <v>Tempat,  Tanggal Lahir</v>
      </c>
      <c r="CQ11" s="119" t="str">
        <f t="shared" si="31"/>
        <v>Agama</v>
      </c>
      <c r="CR11" s="119" t="str">
        <f t="shared" si="32"/>
        <v>Status dalam Keluarga</v>
      </c>
      <c r="CS11" s="119" t="str">
        <f t="shared" si="33"/>
        <v>Anak ke</v>
      </c>
      <c r="CT11" s="119" t="str">
        <f t="shared" si="34"/>
        <v>Alamat Peserta Didik</v>
      </c>
      <c r="CU11" s="119" t="str">
        <f t="shared" si="35"/>
        <v>Sekolah Asal</v>
      </c>
      <c r="CV11" s="119" t="str">
        <f t="shared" si="36"/>
        <v>10-TKJ.1</v>
      </c>
      <c r="CW11" s="366">
        <f t="shared" si="37"/>
        <v>42569</v>
      </c>
      <c r="CX11" s="119" t="str">
        <f t="shared" si="38"/>
        <v>Nama Ayah 260</v>
      </c>
      <c r="CY11" s="119" t="str">
        <f t="shared" si="39"/>
        <v>Nama Ibu 260</v>
      </c>
      <c r="CZ11" s="119" t="str">
        <f t="shared" si="40"/>
        <v>Alamat Peserta Didik</v>
      </c>
      <c r="DA11" s="119" t="str">
        <f t="shared" si="41"/>
        <v>Nomor Telepon Rumah</v>
      </c>
      <c r="DB11" s="119" t="str">
        <f t="shared" si="42"/>
        <v>Kerja Ayah 260</v>
      </c>
      <c r="DC11" s="119" t="str">
        <f t="shared" si="43"/>
        <v>Kerja Ibu 260</v>
      </c>
    </row>
    <row r="12" spans="2:107">
      <c r="B12" s="59">
        <v>7</v>
      </c>
      <c r="C12" s="7" t="s">
        <v>58</v>
      </c>
      <c r="D12" s="372" t="s">
        <v>2439</v>
      </c>
      <c r="E12" s="372" t="s">
        <v>1261</v>
      </c>
      <c r="F12" s="373">
        <v>123456795</v>
      </c>
      <c r="G12" s="11" t="str">
        <f t="shared" si="44"/>
        <v>10</v>
      </c>
      <c r="H12" s="112" t="s">
        <v>1265</v>
      </c>
      <c r="I12" s="8" t="s">
        <v>58</v>
      </c>
      <c r="J12" s="71" t="str">
        <f t="shared" si="17"/>
        <v>NBM</v>
      </c>
      <c r="K12" s="71" t="str">
        <f t="shared" si="18"/>
        <v>Guru 006</v>
      </c>
      <c r="L12" s="71">
        <f t="shared" si="45"/>
        <v>123456795</v>
      </c>
      <c r="M12" s="405" t="s">
        <v>493</v>
      </c>
      <c r="N12" s="10"/>
      <c r="O12" s="380"/>
      <c r="P12" s="380"/>
      <c r="Q12" s="380"/>
      <c r="R12" s="405" t="s">
        <v>494</v>
      </c>
      <c r="S12" s="405" t="s">
        <v>495</v>
      </c>
      <c r="T12" s="405" t="s">
        <v>496</v>
      </c>
      <c r="U12" s="405" t="s">
        <v>497</v>
      </c>
      <c r="V12" s="405" t="s">
        <v>498</v>
      </c>
      <c r="W12" s="405" t="s">
        <v>500</v>
      </c>
      <c r="X12" s="405" t="s">
        <v>501</v>
      </c>
      <c r="Y12" s="405" t="s">
        <v>502</v>
      </c>
      <c r="Z12" s="405" t="s">
        <v>503</v>
      </c>
      <c r="AA12" s="380" t="s">
        <v>506</v>
      </c>
      <c r="AB12" s="380"/>
      <c r="AC12" s="10" t="s">
        <v>516</v>
      </c>
      <c r="AD12" s="10" t="s">
        <v>517</v>
      </c>
      <c r="AE12" s="10" t="s">
        <v>518</v>
      </c>
      <c r="AF12" s="10"/>
      <c r="AG12" s="10" t="s">
        <v>533</v>
      </c>
      <c r="AH12" s="407" t="s">
        <v>534</v>
      </c>
      <c r="AI12" s="10" t="s">
        <v>535</v>
      </c>
      <c r="AJ12" s="10" t="s">
        <v>536</v>
      </c>
      <c r="AK12" s="406" t="s">
        <v>1631</v>
      </c>
      <c r="AL12" s="337"/>
      <c r="AM12" s="337"/>
      <c r="AN12" s="337"/>
      <c r="AO12" s="337"/>
      <c r="AP12" s="337"/>
      <c r="AQ12" s="337"/>
      <c r="AR12" s="337"/>
      <c r="AS12" s="337"/>
      <c r="AT12" s="337"/>
      <c r="AU12" s="337"/>
      <c r="AV12" s="337"/>
      <c r="AW12" s="62" t="s">
        <v>498</v>
      </c>
      <c r="AX12" s="3" t="s">
        <v>11</v>
      </c>
      <c r="AY12" s="2" t="s">
        <v>6</v>
      </c>
      <c r="AZ12" s="2" t="s">
        <v>6</v>
      </c>
      <c r="BB12" s="405">
        <f t="shared" si="52"/>
        <v>7</v>
      </c>
      <c r="BC12" s="124">
        <f t="shared" si="53"/>
        <v>7</v>
      </c>
      <c r="BD12" s="124">
        <v>3018</v>
      </c>
      <c r="BE12" s="124"/>
      <c r="BF12" s="125" t="s">
        <v>2504</v>
      </c>
      <c r="BG12" s="124"/>
      <c r="BH12" s="124" t="s">
        <v>440</v>
      </c>
      <c r="BI12" s="124"/>
      <c r="BJ12" s="124"/>
      <c r="BK12" s="124"/>
      <c r="BL12" s="124"/>
      <c r="BM12" s="125" t="str">
        <f t="shared" si="54"/>
        <v>Tempat,  Tanggal Lahir</v>
      </c>
      <c r="BN12" s="125" t="str">
        <f t="shared" si="55"/>
        <v>Agama</v>
      </c>
      <c r="BO12" s="125" t="str">
        <f t="shared" si="56"/>
        <v>Status dalam Keluarga</v>
      </c>
      <c r="BP12" s="125" t="str">
        <f t="shared" si="57"/>
        <v>Anak ke</v>
      </c>
      <c r="BQ12" s="125" t="str">
        <f t="shared" si="58"/>
        <v>Alamat Peserta Didik</v>
      </c>
      <c r="BR12" s="125" t="str">
        <f t="shared" si="59"/>
        <v>Sekolah Asal</v>
      </c>
      <c r="BS12" s="124" t="str">
        <f t="shared" si="47"/>
        <v>10-AK.1</v>
      </c>
      <c r="BT12" s="171">
        <v>42569</v>
      </c>
      <c r="BU12" s="125" t="s">
        <v>658</v>
      </c>
      <c r="BV12" s="125" t="s">
        <v>959</v>
      </c>
      <c r="BW12" s="125" t="str">
        <f t="shared" si="48"/>
        <v>Alamat Peserta Didik</v>
      </c>
      <c r="BX12" s="124" t="str">
        <f t="shared" si="60"/>
        <v>Nomor Telepon Rumah</v>
      </c>
      <c r="BY12" s="125" t="s">
        <v>1665</v>
      </c>
      <c r="BZ12" s="125" t="s">
        <v>1666</v>
      </c>
      <c r="CB12" s="235" t="str">
        <f t="shared" si="20"/>
        <v/>
      </c>
      <c r="CC12" s="235">
        <f t="shared" si="21"/>
        <v>261</v>
      </c>
      <c r="CD12" s="235">
        <v>7</v>
      </c>
      <c r="CE12" s="235">
        <f t="shared" si="49"/>
        <v>1</v>
      </c>
      <c r="CF12" s="118">
        <f t="shared" si="50"/>
        <v>261</v>
      </c>
      <c r="CG12" s="118" t="str">
        <f t="shared" si="51"/>
        <v>6710</v>
      </c>
      <c r="CH12" s="118">
        <f t="shared" si="22"/>
        <v>0</v>
      </c>
      <c r="CI12" s="119" t="str">
        <f t="shared" si="23"/>
        <v>Siswa 261</v>
      </c>
      <c r="CJ12" s="118">
        <f t="shared" si="24"/>
        <v>0</v>
      </c>
      <c r="CK12" s="118" t="str">
        <f t="shared" si="25"/>
        <v>10-TKJ.1</v>
      </c>
      <c r="CL12" s="118">
        <f t="shared" si="26"/>
        <v>0</v>
      </c>
      <c r="CM12" s="118">
        <f t="shared" si="27"/>
        <v>0</v>
      </c>
      <c r="CN12" s="118">
        <f t="shared" si="28"/>
        <v>0</v>
      </c>
      <c r="CO12" s="118">
        <f t="shared" si="29"/>
        <v>0</v>
      </c>
      <c r="CP12" s="119" t="str">
        <f t="shared" si="30"/>
        <v>Tempat,  Tanggal Lahir</v>
      </c>
      <c r="CQ12" s="119" t="str">
        <f t="shared" si="31"/>
        <v>Agama</v>
      </c>
      <c r="CR12" s="119" t="str">
        <f t="shared" si="32"/>
        <v>Status dalam Keluarga</v>
      </c>
      <c r="CS12" s="119" t="str">
        <f t="shared" si="33"/>
        <v>Anak ke</v>
      </c>
      <c r="CT12" s="119" t="str">
        <f t="shared" si="34"/>
        <v>Alamat Peserta Didik</v>
      </c>
      <c r="CU12" s="119" t="str">
        <f t="shared" si="35"/>
        <v>Sekolah Asal</v>
      </c>
      <c r="CV12" s="119" t="str">
        <f t="shared" si="36"/>
        <v>10-TKJ.1</v>
      </c>
      <c r="CW12" s="366">
        <f t="shared" si="37"/>
        <v>42569</v>
      </c>
      <c r="CX12" s="119" t="str">
        <f t="shared" si="38"/>
        <v>Nama Ayah 261</v>
      </c>
      <c r="CY12" s="119" t="str">
        <f t="shared" si="39"/>
        <v>Nama Ibu 261</v>
      </c>
      <c r="CZ12" s="119" t="str">
        <f t="shared" si="40"/>
        <v>Alamat Peserta Didik</v>
      </c>
      <c r="DA12" s="119" t="str">
        <f t="shared" si="41"/>
        <v>Nomor Telepon Rumah</v>
      </c>
      <c r="DB12" s="119" t="str">
        <f t="shared" si="42"/>
        <v>Kerja Ayah 261</v>
      </c>
      <c r="DC12" s="119" t="str">
        <f t="shared" si="43"/>
        <v>Kerja Ibu 261</v>
      </c>
    </row>
    <row r="13" spans="2:107">
      <c r="B13" s="59">
        <v>8</v>
      </c>
      <c r="C13" s="7" t="s">
        <v>59</v>
      </c>
      <c r="D13" s="372" t="s">
        <v>2440</v>
      </c>
      <c r="E13" s="372" t="s">
        <v>1261</v>
      </c>
      <c r="F13" s="373">
        <v>123456796</v>
      </c>
      <c r="G13" s="11" t="str">
        <f t="shared" si="44"/>
        <v>10</v>
      </c>
      <c r="H13" s="112" t="s">
        <v>1266</v>
      </c>
      <c r="I13" s="8" t="s">
        <v>99</v>
      </c>
      <c r="J13" s="71" t="str">
        <f t="shared" si="17"/>
        <v>NBM</v>
      </c>
      <c r="K13" s="71" t="str">
        <f t="shared" si="18"/>
        <v>Guru 047</v>
      </c>
      <c r="L13" s="71">
        <f t="shared" si="45"/>
        <v>123456836</v>
      </c>
      <c r="M13" s="405" t="s">
        <v>493</v>
      </c>
      <c r="N13" s="10"/>
      <c r="O13" s="380"/>
      <c r="P13" s="380"/>
      <c r="Q13" s="380"/>
      <c r="R13" s="405" t="s">
        <v>494</v>
      </c>
      <c r="S13" s="405" t="s">
        <v>495</v>
      </c>
      <c r="T13" s="405" t="s">
        <v>496</v>
      </c>
      <c r="U13" s="405" t="s">
        <v>497</v>
      </c>
      <c r="V13" s="405" t="s">
        <v>498</v>
      </c>
      <c r="W13" s="405" t="s">
        <v>500</v>
      </c>
      <c r="X13" s="405" t="s">
        <v>501</v>
      </c>
      <c r="Y13" s="405" t="s">
        <v>502</v>
      </c>
      <c r="Z13" s="405" t="s">
        <v>503</v>
      </c>
      <c r="AA13" s="380" t="s">
        <v>506</v>
      </c>
      <c r="AB13" s="380"/>
      <c r="AC13" s="405" t="s">
        <v>516</v>
      </c>
      <c r="AD13" s="405" t="s">
        <v>517</v>
      </c>
      <c r="AE13" s="10" t="s">
        <v>518</v>
      </c>
      <c r="AF13" s="10"/>
      <c r="AG13" s="405" t="s">
        <v>533</v>
      </c>
      <c r="AH13" s="407" t="s">
        <v>534</v>
      </c>
      <c r="AI13" s="406" t="s">
        <v>535</v>
      </c>
      <c r="AJ13" s="406" t="s">
        <v>536</v>
      </c>
      <c r="AK13" s="406" t="s">
        <v>1631</v>
      </c>
      <c r="AL13" s="337"/>
      <c r="AM13" s="337"/>
      <c r="AN13" s="337"/>
      <c r="AO13" s="337"/>
      <c r="AP13" s="337"/>
      <c r="AQ13" s="337"/>
      <c r="AR13" s="337"/>
      <c r="AS13" s="337"/>
      <c r="AT13" s="337"/>
      <c r="AU13" s="337"/>
      <c r="AV13" s="337"/>
      <c r="AW13" s="62" t="s">
        <v>499</v>
      </c>
      <c r="AX13" s="3" t="s">
        <v>12</v>
      </c>
      <c r="AY13" s="2"/>
      <c r="AZ13" s="2"/>
      <c r="BB13" s="405">
        <f t="shared" si="52"/>
        <v>8</v>
      </c>
      <c r="BC13" s="124">
        <f t="shared" si="53"/>
        <v>8</v>
      </c>
      <c r="BD13" s="124">
        <v>3019</v>
      </c>
      <c r="BE13" s="124"/>
      <c r="BF13" s="125" t="s">
        <v>2505</v>
      </c>
      <c r="BG13" s="124"/>
      <c r="BH13" s="124" t="s">
        <v>440</v>
      </c>
      <c r="BI13" s="124"/>
      <c r="BJ13" s="124"/>
      <c r="BK13" s="124"/>
      <c r="BL13" s="124"/>
      <c r="BM13" s="125" t="str">
        <f t="shared" si="54"/>
        <v>Tempat,  Tanggal Lahir</v>
      </c>
      <c r="BN13" s="125" t="str">
        <f t="shared" si="55"/>
        <v>Agama</v>
      </c>
      <c r="BO13" s="125" t="str">
        <f t="shared" si="56"/>
        <v>Status dalam Keluarga</v>
      </c>
      <c r="BP13" s="125" t="str">
        <f t="shared" si="57"/>
        <v>Anak ke</v>
      </c>
      <c r="BQ13" s="125" t="str">
        <f t="shared" si="58"/>
        <v>Alamat Peserta Didik</v>
      </c>
      <c r="BR13" s="125" t="str">
        <f t="shared" si="59"/>
        <v>Sekolah Asal</v>
      </c>
      <c r="BS13" s="124" t="str">
        <f t="shared" si="47"/>
        <v>10-AK.1</v>
      </c>
      <c r="BT13" s="171">
        <v>42569</v>
      </c>
      <c r="BU13" s="125" t="s">
        <v>659</v>
      </c>
      <c r="BV13" s="125" t="s">
        <v>960</v>
      </c>
      <c r="BW13" s="125" t="str">
        <f t="shared" si="48"/>
        <v>Alamat Peserta Didik</v>
      </c>
      <c r="BX13" s="124" t="str">
        <f t="shared" si="60"/>
        <v>Nomor Telepon Rumah</v>
      </c>
      <c r="BY13" s="125" t="s">
        <v>1667</v>
      </c>
      <c r="BZ13" s="125" t="s">
        <v>1668</v>
      </c>
      <c r="CB13" s="235" t="str">
        <f t="shared" si="20"/>
        <v/>
      </c>
      <c r="CC13" s="235">
        <f t="shared" si="21"/>
        <v>262</v>
      </c>
      <c r="CD13" s="235">
        <v>8</v>
      </c>
      <c r="CE13" s="235">
        <f t="shared" si="49"/>
        <v>1</v>
      </c>
      <c r="CF13" s="118">
        <f t="shared" si="50"/>
        <v>262</v>
      </c>
      <c r="CG13" s="118" t="str">
        <f t="shared" si="51"/>
        <v>6731</v>
      </c>
      <c r="CH13" s="118">
        <f t="shared" si="22"/>
        <v>0</v>
      </c>
      <c r="CI13" s="119" t="str">
        <f t="shared" si="23"/>
        <v>Siswa 262</v>
      </c>
      <c r="CJ13" s="118">
        <f t="shared" si="24"/>
        <v>0</v>
      </c>
      <c r="CK13" s="118" t="str">
        <f t="shared" si="25"/>
        <v>10-TKJ.1</v>
      </c>
      <c r="CL13" s="118">
        <f t="shared" si="26"/>
        <v>0</v>
      </c>
      <c r="CM13" s="118">
        <f t="shared" si="27"/>
        <v>0</v>
      </c>
      <c r="CN13" s="118">
        <f t="shared" si="28"/>
        <v>0</v>
      </c>
      <c r="CO13" s="118">
        <f t="shared" si="29"/>
        <v>0</v>
      </c>
      <c r="CP13" s="119" t="str">
        <f t="shared" si="30"/>
        <v>Tempat,  Tanggal Lahir</v>
      </c>
      <c r="CQ13" s="119" t="str">
        <f t="shared" si="31"/>
        <v>Agama</v>
      </c>
      <c r="CR13" s="119" t="str">
        <f t="shared" si="32"/>
        <v>Status dalam Keluarga</v>
      </c>
      <c r="CS13" s="119" t="str">
        <f t="shared" si="33"/>
        <v>Anak ke</v>
      </c>
      <c r="CT13" s="119" t="str">
        <f t="shared" si="34"/>
        <v>Alamat Peserta Didik</v>
      </c>
      <c r="CU13" s="119" t="str">
        <f t="shared" si="35"/>
        <v>Sekolah Asal</v>
      </c>
      <c r="CV13" s="119" t="str">
        <f t="shared" si="36"/>
        <v>10-TKJ.1</v>
      </c>
      <c r="CW13" s="366">
        <f t="shared" si="37"/>
        <v>42569</v>
      </c>
      <c r="CX13" s="119" t="str">
        <f t="shared" si="38"/>
        <v>Nama Ayah 262</v>
      </c>
      <c r="CY13" s="119" t="str">
        <f t="shared" si="39"/>
        <v>Nama Ibu 262</v>
      </c>
      <c r="CZ13" s="119" t="str">
        <f t="shared" si="40"/>
        <v>Alamat Peserta Didik</v>
      </c>
      <c r="DA13" s="119" t="str">
        <f t="shared" si="41"/>
        <v>Nomor Telepon Rumah</v>
      </c>
      <c r="DB13" s="119" t="str">
        <f t="shared" si="42"/>
        <v>Kerja Ayah 262</v>
      </c>
      <c r="DC13" s="119" t="str">
        <f t="shared" si="43"/>
        <v>Kerja Ibu 262</v>
      </c>
    </row>
    <row r="14" spans="2:107">
      <c r="B14" s="59">
        <v>9</v>
      </c>
      <c r="C14" s="7" t="s">
        <v>60</v>
      </c>
      <c r="D14" s="372" t="s">
        <v>2441</v>
      </c>
      <c r="E14" s="372" t="s">
        <v>1261</v>
      </c>
      <c r="F14" s="373">
        <v>123456797</v>
      </c>
      <c r="G14" s="11" t="str">
        <f t="shared" si="44"/>
        <v>10</v>
      </c>
      <c r="H14" s="112" t="s">
        <v>1267</v>
      </c>
      <c r="I14" s="8" t="s">
        <v>76</v>
      </c>
      <c r="J14" s="71" t="str">
        <f t="shared" si="17"/>
        <v>NBM</v>
      </c>
      <c r="K14" s="71" t="str">
        <f t="shared" si="18"/>
        <v>Guru 024</v>
      </c>
      <c r="L14" s="71">
        <f t="shared" si="45"/>
        <v>123456813</v>
      </c>
      <c r="M14" s="405" t="s">
        <v>493</v>
      </c>
      <c r="N14" s="10"/>
      <c r="O14" s="10"/>
      <c r="P14" s="10"/>
      <c r="Q14" s="10"/>
      <c r="R14" s="405" t="s">
        <v>494</v>
      </c>
      <c r="S14" s="405" t="s">
        <v>495</v>
      </c>
      <c r="T14" s="405" t="s">
        <v>496</v>
      </c>
      <c r="U14" s="405" t="s">
        <v>497</v>
      </c>
      <c r="V14" s="405" t="s">
        <v>498</v>
      </c>
      <c r="W14" s="405" t="s">
        <v>500</v>
      </c>
      <c r="X14" s="405" t="s">
        <v>501</v>
      </c>
      <c r="Y14" s="405" t="s">
        <v>502</v>
      </c>
      <c r="Z14" s="405" t="s">
        <v>503</v>
      </c>
      <c r="AA14" s="380" t="s">
        <v>506</v>
      </c>
      <c r="AB14" s="10"/>
      <c r="AC14" s="405" t="s">
        <v>519</v>
      </c>
      <c r="AD14" s="10" t="s">
        <v>520</v>
      </c>
      <c r="AE14" s="10" t="s">
        <v>521</v>
      </c>
      <c r="AF14" s="10"/>
      <c r="AG14" s="10" t="s">
        <v>537</v>
      </c>
      <c r="AH14" s="407" t="s">
        <v>538</v>
      </c>
      <c r="AI14" s="10" t="s">
        <v>539</v>
      </c>
      <c r="AJ14" s="10" t="s">
        <v>540</v>
      </c>
      <c r="AK14" s="406" t="s">
        <v>1633</v>
      </c>
      <c r="AL14" s="337"/>
      <c r="AM14" s="337"/>
      <c r="AN14" s="337"/>
      <c r="AO14" s="337"/>
      <c r="AP14" s="337"/>
      <c r="AQ14" s="337"/>
      <c r="AR14" s="337"/>
      <c r="AS14" s="337"/>
      <c r="AT14" s="337"/>
      <c r="AU14" s="337"/>
      <c r="AV14" s="337"/>
      <c r="AW14" s="374" t="s">
        <v>504</v>
      </c>
      <c r="AX14" s="375"/>
      <c r="AY14" s="375"/>
      <c r="AZ14" s="376"/>
      <c r="BB14" s="405">
        <f t="shared" si="52"/>
        <v>9</v>
      </c>
      <c r="BC14" s="124">
        <f t="shared" si="53"/>
        <v>9</v>
      </c>
      <c r="BD14" s="124">
        <v>3020</v>
      </c>
      <c r="BE14" s="124"/>
      <c r="BF14" s="125" t="s">
        <v>2506</v>
      </c>
      <c r="BG14" s="124"/>
      <c r="BH14" s="124" t="s">
        <v>440</v>
      </c>
      <c r="BI14" s="124"/>
      <c r="BJ14" s="124"/>
      <c r="BK14" s="124"/>
      <c r="BL14" s="124"/>
      <c r="BM14" s="125" t="str">
        <f t="shared" si="54"/>
        <v>Tempat,  Tanggal Lahir</v>
      </c>
      <c r="BN14" s="125" t="str">
        <f t="shared" si="55"/>
        <v>Agama</v>
      </c>
      <c r="BO14" s="125" t="str">
        <f t="shared" si="56"/>
        <v>Status dalam Keluarga</v>
      </c>
      <c r="BP14" s="125" t="str">
        <f t="shared" si="57"/>
        <v>Anak ke</v>
      </c>
      <c r="BQ14" s="125" t="str">
        <f t="shared" si="58"/>
        <v>Alamat Peserta Didik</v>
      </c>
      <c r="BR14" s="125" t="str">
        <f t="shared" si="59"/>
        <v>Sekolah Asal</v>
      </c>
      <c r="BS14" s="124" t="str">
        <f t="shared" si="47"/>
        <v>10-AK.1</v>
      </c>
      <c r="BT14" s="171">
        <v>42569</v>
      </c>
      <c r="BU14" s="125" t="s">
        <v>660</v>
      </c>
      <c r="BV14" s="125" t="s">
        <v>961</v>
      </c>
      <c r="BW14" s="125" t="str">
        <f t="shared" si="48"/>
        <v>Alamat Peserta Didik</v>
      </c>
      <c r="BX14" s="124" t="str">
        <f t="shared" si="60"/>
        <v>Nomor Telepon Rumah</v>
      </c>
      <c r="BY14" s="125" t="s">
        <v>1669</v>
      </c>
      <c r="BZ14" s="125" t="s">
        <v>1670</v>
      </c>
      <c r="CB14" s="235" t="str">
        <f t="shared" si="20"/>
        <v/>
      </c>
      <c r="CC14" s="235">
        <f t="shared" si="21"/>
        <v>263</v>
      </c>
      <c r="CD14" s="235">
        <v>9</v>
      </c>
      <c r="CE14" s="235">
        <f t="shared" si="49"/>
        <v>1</v>
      </c>
      <c r="CF14" s="118">
        <f t="shared" si="50"/>
        <v>263</v>
      </c>
      <c r="CG14" s="118" t="str">
        <f t="shared" si="51"/>
        <v>6751</v>
      </c>
      <c r="CH14" s="118">
        <f t="shared" si="22"/>
        <v>0</v>
      </c>
      <c r="CI14" s="119" t="str">
        <f t="shared" si="23"/>
        <v>Siswa 263</v>
      </c>
      <c r="CJ14" s="118">
        <f t="shared" si="24"/>
        <v>0</v>
      </c>
      <c r="CK14" s="118" t="str">
        <f t="shared" si="25"/>
        <v>10-TKJ.1</v>
      </c>
      <c r="CL14" s="118">
        <f t="shared" si="26"/>
        <v>0</v>
      </c>
      <c r="CM14" s="118">
        <f t="shared" si="27"/>
        <v>0</v>
      </c>
      <c r="CN14" s="118">
        <f t="shared" si="28"/>
        <v>0</v>
      </c>
      <c r="CO14" s="118">
        <f t="shared" si="29"/>
        <v>0</v>
      </c>
      <c r="CP14" s="119" t="str">
        <f t="shared" si="30"/>
        <v>Tempat,  Tanggal Lahir</v>
      </c>
      <c r="CQ14" s="119" t="str">
        <f t="shared" si="31"/>
        <v>Agama</v>
      </c>
      <c r="CR14" s="119" t="str">
        <f t="shared" si="32"/>
        <v>Status dalam Keluarga</v>
      </c>
      <c r="CS14" s="119" t="str">
        <f t="shared" si="33"/>
        <v>Anak ke</v>
      </c>
      <c r="CT14" s="119" t="str">
        <f t="shared" si="34"/>
        <v>Alamat Peserta Didik</v>
      </c>
      <c r="CU14" s="119" t="str">
        <f t="shared" si="35"/>
        <v>Sekolah Asal</v>
      </c>
      <c r="CV14" s="119" t="str">
        <f t="shared" si="36"/>
        <v>10-TKJ.1</v>
      </c>
      <c r="CW14" s="366">
        <f t="shared" si="37"/>
        <v>42569</v>
      </c>
      <c r="CX14" s="119" t="str">
        <f t="shared" si="38"/>
        <v>Nama Ayah 263</v>
      </c>
      <c r="CY14" s="119" t="str">
        <f t="shared" si="39"/>
        <v>Nama Ibu 263</v>
      </c>
      <c r="CZ14" s="119" t="str">
        <f t="shared" si="40"/>
        <v>Alamat Peserta Didik</v>
      </c>
      <c r="DA14" s="119" t="str">
        <f t="shared" si="41"/>
        <v>Nomor Telepon Rumah</v>
      </c>
      <c r="DB14" s="119" t="str">
        <f t="shared" si="42"/>
        <v>Kerja Ayah 263</v>
      </c>
      <c r="DC14" s="119" t="str">
        <f t="shared" si="43"/>
        <v>Kerja Ibu 263</v>
      </c>
    </row>
    <row r="15" spans="2:107">
      <c r="B15" s="59">
        <v>10</v>
      </c>
      <c r="C15" s="7" t="s">
        <v>61</v>
      </c>
      <c r="D15" s="372" t="s">
        <v>2442</v>
      </c>
      <c r="E15" s="372" t="s">
        <v>1261</v>
      </c>
      <c r="F15" s="373">
        <v>123456798</v>
      </c>
      <c r="G15" s="11" t="str">
        <f t="shared" si="44"/>
        <v>10</v>
      </c>
      <c r="H15" s="112" t="s">
        <v>1268</v>
      </c>
      <c r="I15" s="8" t="s">
        <v>82</v>
      </c>
      <c r="J15" s="71" t="str">
        <f t="shared" si="17"/>
        <v>NBM</v>
      </c>
      <c r="K15" s="71" t="str">
        <f t="shared" si="18"/>
        <v>Guru 030</v>
      </c>
      <c r="L15" s="71">
        <f t="shared" si="45"/>
        <v>123456819</v>
      </c>
      <c r="M15" s="405" t="s">
        <v>493</v>
      </c>
      <c r="N15" s="10"/>
      <c r="O15" s="10"/>
      <c r="P15" s="10"/>
      <c r="Q15" s="10"/>
      <c r="R15" s="405" t="s">
        <v>494</v>
      </c>
      <c r="S15" s="405" t="s">
        <v>495</v>
      </c>
      <c r="T15" s="405" t="s">
        <v>496</v>
      </c>
      <c r="U15" s="405" t="s">
        <v>497</v>
      </c>
      <c r="V15" s="405" t="s">
        <v>498</v>
      </c>
      <c r="W15" s="405" t="s">
        <v>500</v>
      </c>
      <c r="X15" s="405" t="s">
        <v>501</v>
      </c>
      <c r="Y15" s="405" t="s">
        <v>502</v>
      </c>
      <c r="Z15" s="405" t="s">
        <v>503</v>
      </c>
      <c r="AA15" s="380" t="s">
        <v>506</v>
      </c>
      <c r="AB15" s="10"/>
      <c r="AC15" s="405" t="s">
        <v>519</v>
      </c>
      <c r="AD15" s="405" t="s">
        <v>520</v>
      </c>
      <c r="AE15" s="405" t="s">
        <v>521</v>
      </c>
      <c r="AF15" s="10"/>
      <c r="AG15" s="405" t="s">
        <v>537</v>
      </c>
      <c r="AH15" s="407" t="s">
        <v>538</v>
      </c>
      <c r="AI15" s="406" t="s">
        <v>539</v>
      </c>
      <c r="AJ15" s="406" t="s">
        <v>540</v>
      </c>
      <c r="AK15" s="406" t="s">
        <v>1633</v>
      </c>
      <c r="AL15" s="337"/>
      <c r="AM15" s="337"/>
      <c r="AN15" s="337"/>
      <c r="AO15" s="337"/>
      <c r="AP15" s="337"/>
      <c r="AQ15" s="337"/>
      <c r="AR15" s="337"/>
      <c r="AS15" s="337"/>
      <c r="AT15" s="337"/>
      <c r="AU15" s="337"/>
      <c r="AV15" s="337"/>
      <c r="AW15" s="62" t="s">
        <v>500</v>
      </c>
      <c r="AX15" s="3" t="s">
        <v>13</v>
      </c>
      <c r="AY15" s="2" t="s">
        <v>33</v>
      </c>
      <c r="AZ15" s="63" t="s">
        <v>33</v>
      </c>
      <c r="BB15" s="405">
        <f t="shared" si="52"/>
        <v>10</v>
      </c>
      <c r="BC15" s="124">
        <f t="shared" si="53"/>
        <v>10</v>
      </c>
      <c r="BD15" s="124">
        <v>3021</v>
      </c>
      <c r="BE15" s="124"/>
      <c r="BF15" s="125" t="s">
        <v>2507</v>
      </c>
      <c r="BG15" s="124"/>
      <c r="BH15" s="124" t="s">
        <v>440</v>
      </c>
      <c r="BI15" s="124"/>
      <c r="BJ15" s="124"/>
      <c r="BK15" s="124"/>
      <c r="BL15" s="124"/>
      <c r="BM15" s="125" t="str">
        <f t="shared" si="54"/>
        <v>Tempat,  Tanggal Lahir</v>
      </c>
      <c r="BN15" s="125" t="str">
        <f t="shared" si="55"/>
        <v>Agama</v>
      </c>
      <c r="BO15" s="125" t="str">
        <f t="shared" si="56"/>
        <v>Status dalam Keluarga</v>
      </c>
      <c r="BP15" s="125" t="str">
        <f t="shared" si="57"/>
        <v>Anak ke</v>
      </c>
      <c r="BQ15" s="125" t="str">
        <f t="shared" si="58"/>
        <v>Alamat Peserta Didik</v>
      </c>
      <c r="BR15" s="125" t="str">
        <f t="shared" si="59"/>
        <v>Sekolah Asal</v>
      </c>
      <c r="BS15" s="124" t="str">
        <f t="shared" si="47"/>
        <v>10-AK.1</v>
      </c>
      <c r="BT15" s="171">
        <v>42569</v>
      </c>
      <c r="BU15" s="125" t="s">
        <v>661</v>
      </c>
      <c r="BV15" s="125" t="s">
        <v>962</v>
      </c>
      <c r="BW15" s="125" t="str">
        <f t="shared" si="48"/>
        <v>Alamat Peserta Didik</v>
      </c>
      <c r="BX15" s="124" t="str">
        <f t="shared" si="60"/>
        <v>Nomor Telepon Rumah</v>
      </c>
      <c r="BY15" s="125" t="s">
        <v>1671</v>
      </c>
      <c r="BZ15" s="125" t="s">
        <v>1672</v>
      </c>
      <c r="CB15" s="235" t="str">
        <f t="shared" si="20"/>
        <v/>
      </c>
      <c r="CC15" s="235">
        <f t="shared" si="21"/>
        <v>264</v>
      </c>
      <c r="CD15" s="235">
        <v>10</v>
      </c>
      <c r="CE15" s="235">
        <f t="shared" si="49"/>
        <v>1</v>
      </c>
      <c r="CF15" s="118">
        <f t="shared" si="50"/>
        <v>264</v>
      </c>
      <c r="CG15" s="118" t="str">
        <f t="shared" si="51"/>
        <v>6774</v>
      </c>
      <c r="CH15" s="118">
        <f t="shared" si="22"/>
        <v>0</v>
      </c>
      <c r="CI15" s="119" t="str">
        <f t="shared" si="23"/>
        <v>Siswa 264</v>
      </c>
      <c r="CJ15" s="118">
        <f t="shared" si="24"/>
        <v>0</v>
      </c>
      <c r="CK15" s="118" t="str">
        <f t="shared" si="25"/>
        <v>10-TKJ.1</v>
      </c>
      <c r="CL15" s="118">
        <f t="shared" si="26"/>
        <v>0</v>
      </c>
      <c r="CM15" s="118">
        <f t="shared" si="27"/>
        <v>0</v>
      </c>
      <c r="CN15" s="118">
        <f t="shared" si="28"/>
        <v>0</v>
      </c>
      <c r="CO15" s="118">
        <f t="shared" si="29"/>
        <v>0</v>
      </c>
      <c r="CP15" s="119" t="str">
        <f t="shared" si="30"/>
        <v>Tempat,  Tanggal Lahir</v>
      </c>
      <c r="CQ15" s="119" t="str">
        <f t="shared" si="31"/>
        <v>Agama</v>
      </c>
      <c r="CR15" s="119" t="str">
        <f t="shared" si="32"/>
        <v>Status dalam Keluarga</v>
      </c>
      <c r="CS15" s="119" t="str">
        <f t="shared" si="33"/>
        <v>Anak ke</v>
      </c>
      <c r="CT15" s="119" t="str">
        <f t="shared" si="34"/>
        <v>Alamat Peserta Didik</v>
      </c>
      <c r="CU15" s="119" t="str">
        <f t="shared" si="35"/>
        <v>Sekolah Asal</v>
      </c>
      <c r="CV15" s="119" t="str">
        <f t="shared" si="36"/>
        <v>10-TKJ.1</v>
      </c>
      <c r="CW15" s="366">
        <f t="shared" si="37"/>
        <v>42569</v>
      </c>
      <c r="CX15" s="119" t="str">
        <f t="shared" si="38"/>
        <v>Nama Ayah 264</v>
      </c>
      <c r="CY15" s="119" t="str">
        <f t="shared" si="39"/>
        <v>Nama Ibu 264</v>
      </c>
      <c r="CZ15" s="119" t="str">
        <f t="shared" si="40"/>
        <v>Alamat Peserta Didik</v>
      </c>
      <c r="DA15" s="119" t="str">
        <f t="shared" si="41"/>
        <v>Nomor Telepon Rumah</v>
      </c>
      <c r="DB15" s="119" t="str">
        <f t="shared" si="42"/>
        <v>Kerja Ayah 264</v>
      </c>
      <c r="DC15" s="119" t="str">
        <f t="shared" si="43"/>
        <v>Kerja Ibu 264</v>
      </c>
    </row>
    <row r="16" spans="2:107">
      <c r="B16" s="59">
        <v>11</v>
      </c>
      <c r="C16" s="7" t="s">
        <v>62</v>
      </c>
      <c r="D16" s="372" t="s">
        <v>2443</v>
      </c>
      <c r="E16" s="372" t="s">
        <v>1261</v>
      </c>
      <c r="F16" s="373">
        <v>123456799</v>
      </c>
      <c r="G16" s="11" t="str">
        <f t="shared" si="44"/>
        <v>10</v>
      </c>
      <c r="H16" s="112" t="s">
        <v>438</v>
      </c>
      <c r="I16" s="8" t="s">
        <v>87</v>
      </c>
      <c r="J16" s="71" t="str">
        <f t="shared" si="17"/>
        <v>NBM</v>
      </c>
      <c r="K16" s="71" t="str">
        <f t="shared" si="18"/>
        <v>Guru 035</v>
      </c>
      <c r="L16" s="71">
        <f t="shared" si="45"/>
        <v>123456824</v>
      </c>
      <c r="M16" s="405" t="s">
        <v>493</v>
      </c>
      <c r="N16" s="10"/>
      <c r="O16" s="10"/>
      <c r="P16" s="10"/>
      <c r="Q16" s="10"/>
      <c r="R16" s="405" t="s">
        <v>494</v>
      </c>
      <c r="S16" s="405" t="s">
        <v>495</v>
      </c>
      <c r="T16" s="405" t="s">
        <v>496</v>
      </c>
      <c r="U16" s="405" t="s">
        <v>497</v>
      </c>
      <c r="V16" s="405" t="s">
        <v>498</v>
      </c>
      <c r="W16" s="405" t="s">
        <v>500</v>
      </c>
      <c r="X16" s="405" t="s">
        <v>501</v>
      </c>
      <c r="Y16" s="405" t="s">
        <v>502</v>
      </c>
      <c r="Z16" s="405" t="s">
        <v>503</v>
      </c>
      <c r="AA16" s="380" t="s">
        <v>506</v>
      </c>
      <c r="AB16" s="10"/>
      <c r="AC16" s="10" t="s">
        <v>522</v>
      </c>
      <c r="AD16" s="10" t="s">
        <v>523</v>
      </c>
      <c r="AE16" s="10" t="s">
        <v>524</v>
      </c>
      <c r="AF16" s="10"/>
      <c r="AG16" s="10" t="s">
        <v>541</v>
      </c>
      <c r="AH16" s="407" t="s">
        <v>542</v>
      </c>
      <c r="AI16" s="10" t="s">
        <v>543</v>
      </c>
      <c r="AJ16" s="10" t="s">
        <v>544</v>
      </c>
      <c r="AK16" s="406"/>
      <c r="AL16" s="337"/>
      <c r="AM16" s="337"/>
      <c r="AN16" s="337"/>
      <c r="AO16" s="337"/>
      <c r="AP16" s="337"/>
      <c r="AQ16" s="337"/>
      <c r="AR16" s="337"/>
      <c r="AS16" s="337"/>
      <c r="AT16" s="337"/>
      <c r="AU16" s="337"/>
      <c r="AV16" s="337"/>
      <c r="AW16" s="62" t="s">
        <v>501</v>
      </c>
      <c r="AX16" s="3" t="s">
        <v>14</v>
      </c>
      <c r="AY16" s="2" t="s">
        <v>445</v>
      </c>
      <c r="AZ16" s="63" t="s">
        <v>445</v>
      </c>
      <c r="BB16" s="405">
        <f t="shared" si="52"/>
        <v>11</v>
      </c>
      <c r="BC16" s="124">
        <f t="shared" si="53"/>
        <v>11</v>
      </c>
      <c r="BD16" s="124">
        <v>3022</v>
      </c>
      <c r="BE16" s="124"/>
      <c r="BF16" s="125" t="s">
        <v>2508</v>
      </c>
      <c r="BG16" s="124"/>
      <c r="BH16" s="124" t="s">
        <v>440</v>
      </c>
      <c r="BI16" s="124"/>
      <c r="BJ16" s="124"/>
      <c r="BK16" s="124"/>
      <c r="BL16" s="124"/>
      <c r="BM16" s="125" t="str">
        <f t="shared" si="54"/>
        <v>Tempat,  Tanggal Lahir</v>
      </c>
      <c r="BN16" s="125" t="str">
        <f t="shared" si="55"/>
        <v>Agama</v>
      </c>
      <c r="BO16" s="125" t="str">
        <f t="shared" si="56"/>
        <v>Status dalam Keluarga</v>
      </c>
      <c r="BP16" s="125" t="str">
        <f t="shared" si="57"/>
        <v>Anak ke</v>
      </c>
      <c r="BQ16" s="125" t="str">
        <f t="shared" si="58"/>
        <v>Alamat Peserta Didik</v>
      </c>
      <c r="BR16" s="125" t="str">
        <f t="shared" si="59"/>
        <v>Sekolah Asal</v>
      </c>
      <c r="BS16" s="124" t="str">
        <f t="shared" si="47"/>
        <v>10-AK.1</v>
      </c>
      <c r="BT16" s="171">
        <v>42569</v>
      </c>
      <c r="BU16" s="125" t="s">
        <v>662</v>
      </c>
      <c r="BV16" s="125" t="s">
        <v>963</v>
      </c>
      <c r="BW16" s="125" t="str">
        <f t="shared" si="48"/>
        <v>Alamat Peserta Didik</v>
      </c>
      <c r="BX16" s="124" t="str">
        <f t="shared" si="60"/>
        <v>Nomor Telepon Rumah</v>
      </c>
      <c r="BY16" s="125" t="s">
        <v>1673</v>
      </c>
      <c r="BZ16" s="125" t="s">
        <v>1674</v>
      </c>
      <c r="CB16" s="235" t="str">
        <f t="shared" si="20"/>
        <v/>
      </c>
      <c r="CC16" s="235">
        <f t="shared" si="21"/>
        <v>265</v>
      </c>
      <c r="CD16" s="235">
        <v>11</v>
      </c>
      <c r="CE16" s="235">
        <f t="shared" si="49"/>
        <v>1</v>
      </c>
      <c r="CF16" s="118">
        <f t="shared" si="50"/>
        <v>265</v>
      </c>
      <c r="CG16" s="118" t="str">
        <f t="shared" si="51"/>
        <v>6791</v>
      </c>
      <c r="CH16" s="118">
        <f t="shared" si="22"/>
        <v>0</v>
      </c>
      <c r="CI16" s="119" t="str">
        <f t="shared" si="23"/>
        <v>Siswa 265</v>
      </c>
      <c r="CJ16" s="118">
        <f t="shared" si="24"/>
        <v>0</v>
      </c>
      <c r="CK16" s="118" t="str">
        <f t="shared" si="25"/>
        <v>10-TKJ.1</v>
      </c>
      <c r="CL16" s="118">
        <f t="shared" si="26"/>
        <v>0</v>
      </c>
      <c r="CM16" s="118">
        <f t="shared" si="27"/>
        <v>0</v>
      </c>
      <c r="CN16" s="118">
        <f t="shared" si="28"/>
        <v>0</v>
      </c>
      <c r="CO16" s="118">
        <f t="shared" si="29"/>
        <v>0</v>
      </c>
      <c r="CP16" s="119" t="str">
        <f t="shared" si="30"/>
        <v>Tempat,  Tanggal Lahir</v>
      </c>
      <c r="CQ16" s="119" t="str">
        <f t="shared" si="31"/>
        <v>Agama</v>
      </c>
      <c r="CR16" s="119" t="str">
        <f t="shared" si="32"/>
        <v>Status dalam Keluarga</v>
      </c>
      <c r="CS16" s="119" t="str">
        <f t="shared" si="33"/>
        <v>Anak ke</v>
      </c>
      <c r="CT16" s="119" t="str">
        <f t="shared" si="34"/>
        <v>Alamat Peserta Didik</v>
      </c>
      <c r="CU16" s="119" t="str">
        <f t="shared" si="35"/>
        <v>Sekolah Asal</v>
      </c>
      <c r="CV16" s="119" t="str">
        <f t="shared" si="36"/>
        <v>10-TKJ.1</v>
      </c>
      <c r="CW16" s="366">
        <f t="shared" si="37"/>
        <v>42569</v>
      </c>
      <c r="CX16" s="119" t="str">
        <f t="shared" si="38"/>
        <v>Nama Ayah 265</v>
      </c>
      <c r="CY16" s="119" t="str">
        <f t="shared" si="39"/>
        <v>Nama Ibu 265</v>
      </c>
      <c r="CZ16" s="119" t="str">
        <f t="shared" si="40"/>
        <v>Alamat Peserta Didik</v>
      </c>
      <c r="DA16" s="119" t="str">
        <f t="shared" si="41"/>
        <v>Nomor Telepon Rumah</v>
      </c>
      <c r="DB16" s="119" t="str">
        <f t="shared" si="42"/>
        <v>Kerja Ayah 265</v>
      </c>
      <c r="DC16" s="119" t="str">
        <f t="shared" si="43"/>
        <v>Kerja Ibu 265</v>
      </c>
    </row>
    <row r="17" spans="2:107">
      <c r="B17" s="59">
        <v>12</v>
      </c>
      <c r="C17" s="7" t="s">
        <v>63</v>
      </c>
      <c r="D17" s="372" t="s">
        <v>2444</v>
      </c>
      <c r="E17" s="372" t="s">
        <v>1261</v>
      </c>
      <c r="F17" s="373">
        <v>123456800</v>
      </c>
      <c r="G17" s="11" t="str">
        <f t="shared" si="44"/>
        <v>10</v>
      </c>
      <c r="H17" s="112" t="s">
        <v>439</v>
      </c>
      <c r="I17" s="8" t="s">
        <v>89</v>
      </c>
      <c r="J17" s="71" t="str">
        <f t="shared" si="17"/>
        <v>NBM</v>
      </c>
      <c r="K17" s="71" t="str">
        <f t="shared" si="18"/>
        <v>Guru 037</v>
      </c>
      <c r="L17" s="71">
        <f t="shared" si="45"/>
        <v>123456826</v>
      </c>
      <c r="M17" s="405" t="s">
        <v>493</v>
      </c>
      <c r="N17" s="10"/>
      <c r="O17" s="10"/>
      <c r="P17" s="10"/>
      <c r="Q17" s="10"/>
      <c r="R17" s="405" t="s">
        <v>494</v>
      </c>
      <c r="S17" s="405" t="s">
        <v>495</v>
      </c>
      <c r="T17" s="405" t="s">
        <v>496</v>
      </c>
      <c r="U17" s="405" t="s">
        <v>497</v>
      </c>
      <c r="V17" s="405" t="s">
        <v>498</v>
      </c>
      <c r="W17" s="405" t="s">
        <v>500</v>
      </c>
      <c r="X17" s="405" t="s">
        <v>501</v>
      </c>
      <c r="Y17" s="405" t="s">
        <v>502</v>
      </c>
      <c r="Z17" s="405" t="s">
        <v>503</v>
      </c>
      <c r="AA17" s="380" t="s">
        <v>506</v>
      </c>
      <c r="AB17" s="10"/>
      <c r="AC17" s="405" t="s">
        <v>522</v>
      </c>
      <c r="AD17" s="405" t="s">
        <v>523</v>
      </c>
      <c r="AE17" s="405" t="s">
        <v>524</v>
      </c>
      <c r="AF17" s="10"/>
      <c r="AG17" s="405" t="s">
        <v>541</v>
      </c>
      <c r="AH17" s="407" t="s">
        <v>542</v>
      </c>
      <c r="AI17" s="406" t="s">
        <v>543</v>
      </c>
      <c r="AJ17" s="406" t="s">
        <v>544</v>
      </c>
      <c r="AK17" s="337"/>
      <c r="AL17" s="337"/>
      <c r="AM17" s="337"/>
      <c r="AN17" s="337"/>
      <c r="AO17" s="337"/>
      <c r="AP17" s="337"/>
      <c r="AQ17" s="337"/>
      <c r="AR17" s="337"/>
      <c r="AS17" s="337"/>
      <c r="AT17" s="337"/>
      <c r="AU17" s="337"/>
      <c r="AV17" s="337"/>
      <c r="AW17" s="62" t="s">
        <v>502</v>
      </c>
      <c r="AX17" s="3" t="s">
        <v>15</v>
      </c>
      <c r="AY17" s="2" t="s">
        <v>7</v>
      </c>
      <c r="AZ17" s="2" t="s">
        <v>7</v>
      </c>
      <c r="BB17" s="405">
        <f t="shared" si="52"/>
        <v>12</v>
      </c>
      <c r="BC17" s="124">
        <f t="shared" si="53"/>
        <v>12</v>
      </c>
      <c r="BD17" s="124">
        <v>3023</v>
      </c>
      <c r="BE17" s="124"/>
      <c r="BF17" s="125" t="s">
        <v>2509</v>
      </c>
      <c r="BG17" s="124"/>
      <c r="BH17" s="124" t="s">
        <v>440</v>
      </c>
      <c r="BI17" s="124"/>
      <c r="BJ17" s="124"/>
      <c r="BK17" s="124"/>
      <c r="BL17" s="124"/>
      <c r="BM17" s="125" t="str">
        <f t="shared" si="54"/>
        <v>Tempat,  Tanggal Lahir</v>
      </c>
      <c r="BN17" s="125" t="str">
        <f t="shared" si="55"/>
        <v>Agama</v>
      </c>
      <c r="BO17" s="125" t="str">
        <f t="shared" si="56"/>
        <v>Status dalam Keluarga</v>
      </c>
      <c r="BP17" s="125" t="str">
        <f t="shared" si="57"/>
        <v>Anak ke</v>
      </c>
      <c r="BQ17" s="125" t="str">
        <f t="shared" si="58"/>
        <v>Alamat Peserta Didik</v>
      </c>
      <c r="BR17" s="125" t="str">
        <f t="shared" si="59"/>
        <v>Sekolah Asal</v>
      </c>
      <c r="BS17" s="124" t="str">
        <f t="shared" si="47"/>
        <v>10-AK.1</v>
      </c>
      <c r="BT17" s="171">
        <v>42569</v>
      </c>
      <c r="BU17" s="125" t="s">
        <v>663</v>
      </c>
      <c r="BV17" s="125" t="s">
        <v>964</v>
      </c>
      <c r="BW17" s="125" t="str">
        <f t="shared" si="48"/>
        <v>Alamat Peserta Didik</v>
      </c>
      <c r="BX17" s="124" t="str">
        <f t="shared" si="60"/>
        <v>Nomor Telepon Rumah</v>
      </c>
      <c r="BY17" s="125" t="s">
        <v>1675</v>
      </c>
      <c r="BZ17" s="125" t="s">
        <v>1676</v>
      </c>
      <c r="CB17" s="235" t="str">
        <f t="shared" si="20"/>
        <v/>
      </c>
      <c r="CC17" s="235">
        <f t="shared" si="21"/>
        <v>266</v>
      </c>
      <c r="CD17" s="235">
        <v>12</v>
      </c>
      <c r="CE17" s="235">
        <f t="shared" si="49"/>
        <v>1</v>
      </c>
      <c r="CF17" s="118">
        <f t="shared" si="50"/>
        <v>266</v>
      </c>
      <c r="CG17" s="118" t="str">
        <f t="shared" si="51"/>
        <v>6799</v>
      </c>
      <c r="CH17" s="118">
        <f t="shared" si="22"/>
        <v>0</v>
      </c>
      <c r="CI17" s="119" t="str">
        <f t="shared" si="23"/>
        <v>Siswa 266</v>
      </c>
      <c r="CJ17" s="118">
        <f t="shared" si="24"/>
        <v>0</v>
      </c>
      <c r="CK17" s="118" t="str">
        <f t="shared" si="25"/>
        <v>10-TKJ.1</v>
      </c>
      <c r="CL17" s="118">
        <f t="shared" si="26"/>
        <v>0</v>
      </c>
      <c r="CM17" s="118">
        <f t="shared" si="27"/>
        <v>0</v>
      </c>
      <c r="CN17" s="118">
        <f t="shared" si="28"/>
        <v>0</v>
      </c>
      <c r="CO17" s="118">
        <f t="shared" si="29"/>
        <v>0</v>
      </c>
      <c r="CP17" s="119" t="str">
        <f t="shared" si="30"/>
        <v>Tempat,  Tanggal Lahir</v>
      </c>
      <c r="CQ17" s="119" t="str">
        <f t="shared" si="31"/>
        <v>Agama</v>
      </c>
      <c r="CR17" s="119" t="str">
        <f t="shared" si="32"/>
        <v>Status dalam Keluarga</v>
      </c>
      <c r="CS17" s="119" t="str">
        <f t="shared" si="33"/>
        <v>Anak ke</v>
      </c>
      <c r="CT17" s="119" t="str">
        <f t="shared" si="34"/>
        <v>Alamat Peserta Didik</v>
      </c>
      <c r="CU17" s="119" t="str">
        <f t="shared" si="35"/>
        <v>Sekolah Asal</v>
      </c>
      <c r="CV17" s="119" t="str">
        <f t="shared" si="36"/>
        <v>10-TKJ.1</v>
      </c>
      <c r="CW17" s="366">
        <f t="shared" si="37"/>
        <v>42569</v>
      </c>
      <c r="CX17" s="119" t="str">
        <f t="shared" si="38"/>
        <v>Nama Ayah 266</v>
      </c>
      <c r="CY17" s="119" t="str">
        <f t="shared" si="39"/>
        <v>Nama Ibu 266</v>
      </c>
      <c r="CZ17" s="119" t="str">
        <f t="shared" si="40"/>
        <v>Alamat Peserta Didik</v>
      </c>
      <c r="DA17" s="119" t="str">
        <f t="shared" si="41"/>
        <v>Nomor Telepon Rumah</v>
      </c>
      <c r="DB17" s="119" t="str">
        <f t="shared" si="42"/>
        <v>Kerja Ayah 266</v>
      </c>
      <c r="DC17" s="119" t="str">
        <f t="shared" si="43"/>
        <v>Kerja Ibu 266</v>
      </c>
    </row>
    <row r="18" spans="2:107">
      <c r="B18" s="59">
        <v>13</v>
      </c>
      <c r="C18" s="7" t="s">
        <v>64</v>
      </c>
      <c r="D18" s="372" t="s">
        <v>2445</v>
      </c>
      <c r="E18" s="372" t="s">
        <v>1261</v>
      </c>
      <c r="F18" s="373">
        <v>123456801</v>
      </c>
      <c r="G18" s="11" t="str">
        <f t="shared" si="44"/>
        <v>10</v>
      </c>
      <c r="H18" s="112" t="s">
        <v>1269</v>
      </c>
      <c r="I18" s="8" t="s">
        <v>103</v>
      </c>
      <c r="J18" s="71" t="str">
        <f t="shared" si="17"/>
        <v>NBM</v>
      </c>
      <c r="K18" s="71" t="str">
        <f t="shared" si="18"/>
        <v>Guru 051</v>
      </c>
      <c r="L18" s="71">
        <f t="shared" si="45"/>
        <v>123456840</v>
      </c>
      <c r="M18" s="405" t="s">
        <v>493</v>
      </c>
      <c r="N18" s="10"/>
      <c r="O18" s="10"/>
      <c r="P18" s="10"/>
      <c r="Q18" s="10"/>
      <c r="R18" s="405" t="s">
        <v>494</v>
      </c>
      <c r="S18" s="405" t="s">
        <v>495</v>
      </c>
      <c r="T18" s="405" t="s">
        <v>496</v>
      </c>
      <c r="U18" s="405" t="s">
        <v>497</v>
      </c>
      <c r="V18" s="405" t="s">
        <v>498</v>
      </c>
      <c r="W18" s="405" t="s">
        <v>500</v>
      </c>
      <c r="X18" s="405" t="s">
        <v>501</v>
      </c>
      <c r="Y18" s="405" t="s">
        <v>502</v>
      </c>
      <c r="Z18" s="405" t="s">
        <v>503</v>
      </c>
      <c r="AA18" s="380" t="s">
        <v>506</v>
      </c>
      <c r="AB18" s="10"/>
      <c r="AC18" s="405" t="s">
        <v>522</v>
      </c>
      <c r="AD18" s="405" t="s">
        <v>523</v>
      </c>
      <c r="AE18" s="405" t="s">
        <v>524</v>
      </c>
      <c r="AF18" s="10"/>
      <c r="AG18" s="405" t="s">
        <v>541</v>
      </c>
      <c r="AH18" s="407" t="s">
        <v>542</v>
      </c>
      <c r="AI18" s="406" t="s">
        <v>543</v>
      </c>
      <c r="AJ18" s="406" t="s">
        <v>544</v>
      </c>
      <c r="AK18" s="337"/>
      <c r="AL18" s="337"/>
      <c r="AM18" s="337"/>
      <c r="AN18" s="337"/>
      <c r="AO18" s="337"/>
      <c r="AP18" s="337"/>
      <c r="AQ18" s="337"/>
      <c r="AR18" s="337"/>
      <c r="AS18" s="337"/>
      <c r="AT18" s="337"/>
      <c r="AU18" s="337"/>
      <c r="AV18" s="337"/>
      <c r="AW18" s="62" t="s">
        <v>503</v>
      </c>
      <c r="AX18" s="3" t="s">
        <v>17</v>
      </c>
      <c r="AY18" s="2" t="s">
        <v>42</v>
      </c>
      <c r="AZ18" s="63" t="s">
        <v>42</v>
      </c>
      <c r="BB18" s="405">
        <f t="shared" si="52"/>
        <v>13</v>
      </c>
      <c r="BC18" s="124">
        <f t="shared" si="53"/>
        <v>13</v>
      </c>
      <c r="BD18" s="124">
        <v>3024</v>
      </c>
      <c r="BE18" s="124"/>
      <c r="BF18" s="125" t="s">
        <v>2510</v>
      </c>
      <c r="BG18" s="124"/>
      <c r="BH18" s="124" t="s">
        <v>440</v>
      </c>
      <c r="BI18" s="124"/>
      <c r="BJ18" s="124"/>
      <c r="BK18" s="124"/>
      <c r="BL18" s="124"/>
      <c r="BM18" s="125" t="str">
        <f t="shared" si="54"/>
        <v>Tempat,  Tanggal Lahir</v>
      </c>
      <c r="BN18" s="125" t="str">
        <f t="shared" si="55"/>
        <v>Agama</v>
      </c>
      <c r="BO18" s="125" t="str">
        <f t="shared" si="56"/>
        <v>Status dalam Keluarga</v>
      </c>
      <c r="BP18" s="125" t="str">
        <f t="shared" si="57"/>
        <v>Anak ke</v>
      </c>
      <c r="BQ18" s="125" t="str">
        <f t="shared" si="58"/>
        <v>Alamat Peserta Didik</v>
      </c>
      <c r="BR18" s="125" t="str">
        <f t="shared" si="59"/>
        <v>Sekolah Asal</v>
      </c>
      <c r="BS18" s="124" t="str">
        <f t="shared" si="47"/>
        <v>10-AK.1</v>
      </c>
      <c r="BT18" s="171">
        <v>42569</v>
      </c>
      <c r="BU18" s="125" t="s">
        <v>664</v>
      </c>
      <c r="BV18" s="125" t="s">
        <v>965</v>
      </c>
      <c r="BW18" s="125" t="str">
        <f t="shared" si="48"/>
        <v>Alamat Peserta Didik</v>
      </c>
      <c r="BX18" s="124" t="str">
        <f t="shared" si="60"/>
        <v>Nomor Telepon Rumah</v>
      </c>
      <c r="BY18" s="125" t="s">
        <v>1677</v>
      </c>
      <c r="BZ18" s="125" t="s">
        <v>1678</v>
      </c>
      <c r="CB18" s="235" t="str">
        <f t="shared" si="20"/>
        <v/>
      </c>
      <c r="CC18" s="235">
        <f t="shared" si="21"/>
        <v>267</v>
      </c>
      <c r="CD18" s="235">
        <v>13</v>
      </c>
      <c r="CE18" s="235">
        <f t="shared" si="49"/>
        <v>1</v>
      </c>
      <c r="CF18" s="118">
        <f t="shared" si="50"/>
        <v>267</v>
      </c>
      <c r="CG18" s="118" t="str">
        <f t="shared" si="51"/>
        <v>6804</v>
      </c>
      <c r="CH18" s="118">
        <f t="shared" si="22"/>
        <v>0</v>
      </c>
      <c r="CI18" s="119" t="str">
        <f t="shared" si="23"/>
        <v>Siswa 267</v>
      </c>
      <c r="CJ18" s="118">
        <f t="shared" si="24"/>
        <v>0</v>
      </c>
      <c r="CK18" s="118" t="str">
        <f t="shared" si="25"/>
        <v>10-TKJ.1</v>
      </c>
      <c r="CL18" s="118">
        <f t="shared" si="26"/>
        <v>0</v>
      </c>
      <c r="CM18" s="118">
        <f t="shared" si="27"/>
        <v>0</v>
      </c>
      <c r="CN18" s="118">
        <f t="shared" si="28"/>
        <v>0</v>
      </c>
      <c r="CO18" s="118">
        <f t="shared" si="29"/>
        <v>0</v>
      </c>
      <c r="CP18" s="119" t="str">
        <f t="shared" si="30"/>
        <v>Tempat,  Tanggal Lahir</v>
      </c>
      <c r="CQ18" s="119" t="str">
        <f t="shared" si="31"/>
        <v>Agama</v>
      </c>
      <c r="CR18" s="119" t="str">
        <f t="shared" si="32"/>
        <v>Status dalam Keluarga</v>
      </c>
      <c r="CS18" s="119" t="str">
        <f t="shared" si="33"/>
        <v>Anak ke</v>
      </c>
      <c r="CT18" s="119" t="str">
        <f t="shared" si="34"/>
        <v>Alamat Peserta Didik</v>
      </c>
      <c r="CU18" s="119" t="str">
        <f t="shared" si="35"/>
        <v>Sekolah Asal</v>
      </c>
      <c r="CV18" s="119" t="str">
        <f t="shared" si="36"/>
        <v>10-TKJ.1</v>
      </c>
      <c r="CW18" s="366">
        <f t="shared" si="37"/>
        <v>42569</v>
      </c>
      <c r="CX18" s="119" t="str">
        <f t="shared" si="38"/>
        <v>Nama Ayah 267</v>
      </c>
      <c r="CY18" s="119" t="str">
        <f t="shared" si="39"/>
        <v>Nama Ibu 267</v>
      </c>
      <c r="CZ18" s="119" t="str">
        <f t="shared" si="40"/>
        <v>Alamat Peserta Didik</v>
      </c>
      <c r="DA18" s="119" t="str">
        <f t="shared" si="41"/>
        <v>Nomor Telepon Rumah</v>
      </c>
      <c r="DB18" s="119" t="str">
        <f t="shared" si="42"/>
        <v>Kerja Ayah 267</v>
      </c>
      <c r="DC18" s="119" t="str">
        <f t="shared" si="43"/>
        <v>Kerja Ibu 267</v>
      </c>
    </row>
    <row r="19" spans="2:107">
      <c r="B19" s="59">
        <v>14</v>
      </c>
      <c r="C19" s="7" t="s">
        <v>65</v>
      </c>
      <c r="D19" s="372" t="s">
        <v>2446</v>
      </c>
      <c r="E19" s="372" t="s">
        <v>1261</v>
      </c>
      <c r="F19" s="373">
        <v>123456802</v>
      </c>
      <c r="G19" s="11" t="str">
        <f t="shared" si="44"/>
        <v/>
      </c>
      <c r="H19" s="112"/>
      <c r="I19" s="8"/>
      <c r="J19" s="71" t="str">
        <f t="shared" si="17"/>
        <v/>
      </c>
      <c r="K19" s="71" t="str">
        <f t="shared" si="18"/>
        <v/>
      </c>
      <c r="L19" s="71" t="str">
        <f t="shared" si="45"/>
        <v/>
      </c>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337"/>
      <c r="AL19" s="337"/>
      <c r="AM19" s="337"/>
      <c r="AN19" s="337"/>
      <c r="AO19" s="337"/>
      <c r="AP19" s="337"/>
      <c r="AQ19" s="337"/>
      <c r="AR19" s="337"/>
      <c r="AS19" s="337"/>
      <c r="AT19" s="337"/>
      <c r="AU19" s="337"/>
      <c r="AV19" s="337"/>
      <c r="AW19" s="62" t="s">
        <v>506</v>
      </c>
      <c r="AX19" s="3" t="s">
        <v>18</v>
      </c>
      <c r="AY19" s="2" t="s">
        <v>1273</v>
      </c>
      <c r="AZ19" s="63" t="s">
        <v>1273</v>
      </c>
      <c r="BB19" s="405">
        <f t="shared" si="52"/>
        <v>14</v>
      </c>
      <c r="BC19" s="124">
        <f t="shared" si="53"/>
        <v>14</v>
      </c>
      <c r="BD19" s="124">
        <v>3025</v>
      </c>
      <c r="BE19" s="124"/>
      <c r="BF19" s="125" t="s">
        <v>2511</v>
      </c>
      <c r="BG19" s="124"/>
      <c r="BH19" s="124" t="s">
        <v>440</v>
      </c>
      <c r="BI19" s="124"/>
      <c r="BJ19" s="124"/>
      <c r="BK19" s="124"/>
      <c r="BL19" s="124"/>
      <c r="BM19" s="125" t="str">
        <f t="shared" si="54"/>
        <v>Tempat,  Tanggal Lahir</v>
      </c>
      <c r="BN19" s="125" t="str">
        <f t="shared" si="55"/>
        <v>Agama</v>
      </c>
      <c r="BO19" s="125" t="str">
        <f t="shared" si="56"/>
        <v>Status dalam Keluarga</v>
      </c>
      <c r="BP19" s="125" t="str">
        <f t="shared" si="57"/>
        <v>Anak ke</v>
      </c>
      <c r="BQ19" s="125" t="str">
        <f t="shared" si="58"/>
        <v>Alamat Peserta Didik</v>
      </c>
      <c r="BR19" s="125" t="str">
        <f t="shared" si="59"/>
        <v>Sekolah Asal</v>
      </c>
      <c r="BS19" s="124" t="str">
        <f t="shared" si="47"/>
        <v>10-AK.1</v>
      </c>
      <c r="BT19" s="171">
        <v>42569</v>
      </c>
      <c r="BU19" s="125" t="s">
        <v>665</v>
      </c>
      <c r="BV19" s="125" t="s">
        <v>966</v>
      </c>
      <c r="BW19" s="125" t="str">
        <f t="shared" si="48"/>
        <v>Alamat Peserta Didik</v>
      </c>
      <c r="BX19" s="124" t="str">
        <f t="shared" si="60"/>
        <v>Nomor Telepon Rumah</v>
      </c>
      <c r="BY19" s="125" t="s">
        <v>1679</v>
      </c>
      <c r="BZ19" s="125" t="s">
        <v>1680</v>
      </c>
      <c r="CB19" s="235" t="str">
        <f t="shared" si="20"/>
        <v/>
      </c>
      <c r="CC19" s="235">
        <f t="shared" si="21"/>
        <v>268</v>
      </c>
      <c r="CD19" s="235">
        <v>14</v>
      </c>
      <c r="CE19" s="235">
        <f t="shared" si="49"/>
        <v>1</v>
      </c>
      <c r="CF19" s="118">
        <f t="shared" si="50"/>
        <v>268</v>
      </c>
      <c r="CG19" s="118" t="str">
        <f t="shared" si="51"/>
        <v>6856</v>
      </c>
      <c r="CH19" s="118">
        <f t="shared" si="22"/>
        <v>0</v>
      </c>
      <c r="CI19" s="119" t="str">
        <f t="shared" si="23"/>
        <v>Siswa 268</v>
      </c>
      <c r="CJ19" s="118">
        <f t="shared" si="24"/>
        <v>0</v>
      </c>
      <c r="CK19" s="118" t="str">
        <f t="shared" si="25"/>
        <v>10-TKJ.1</v>
      </c>
      <c r="CL19" s="118">
        <f t="shared" si="26"/>
        <v>0</v>
      </c>
      <c r="CM19" s="118">
        <f t="shared" si="27"/>
        <v>0</v>
      </c>
      <c r="CN19" s="118">
        <f t="shared" si="28"/>
        <v>0</v>
      </c>
      <c r="CO19" s="118">
        <f t="shared" si="29"/>
        <v>0</v>
      </c>
      <c r="CP19" s="119" t="str">
        <f t="shared" si="30"/>
        <v>Tempat,  Tanggal Lahir</v>
      </c>
      <c r="CQ19" s="119" t="str">
        <f t="shared" si="31"/>
        <v>Agama</v>
      </c>
      <c r="CR19" s="119" t="str">
        <f t="shared" si="32"/>
        <v>Status dalam Keluarga</v>
      </c>
      <c r="CS19" s="119" t="str">
        <f t="shared" si="33"/>
        <v>Anak ke</v>
      </c>
      <c r="CT19" s="119" t="str">
        <f t="shared" si="34"/>
        <v>Alamat Peserta Didik</v>
      </c>
      <c r="CU19" s="119" t="str">
        <f t="shared" si="35"/>
        <v>Sekolah Asal</v>
      </c>
      <c r="CV19" s="119" t="str">
        <f t="shared" si="36"/>
        <v>10-TKJ.1</v>
      </c>
      <c r="CW19" s="366">
        <f t="shared" si="37"/>
        <v>42569</v>
      </c>
      <c r="CX19" s="119" t="str">
        <f t="shared" si="38"/>
        <v>Nama Ayah 268</v>
      </c>
      <c r="CY19" s="119" t="str">
        <f t="shared" si="39"/>
        <v>Nama Ibu 268</v>
      </c>
      <c r="CZ19" s="119" t="str">
        <f t="shared" si="40"/>
        <v>Alamat Peserta Didik</v>
      </c>
      <c r="DA19" s="119" t="str">
        <f t="shared" si="41"/>
        <v>Nomor Telepon Rumah</v>
      </c>
      <c r="DB19" s="119" t="str">
        <f t="shared" si="42"/>
        <v>Kerja Ayah 268</v>
      </c>
      <c r="DC19" s="119" t="str">
        <f t="shared" si="43"/>
        <v>Kerja Ibu 268</v>
      </c>
    </row>
    <row r="20" spans="2:107">
      <c r="B20" s="59">
        <v>15</v>
      </c>
      <c r="C20" s="7" t="s">
        <v>66</v>
      </c>
      <c r="D20" s="372" t="s">
        <v>2447</v>
      </c>
      <c r="E20" s="372" t="s">
        <v>1261</v>
      </c>
      <c r="F20" s="373">
        <v>123456803</v>
      </c>
      <c r="G20" s="11" t="str">
        <f t="shared" si="44"/>
        <v/>
      </c>
      <c r="H20" s="112"/>
      <c r="I20" s="8"/>
      <c r="J20" s="71" t="str">
        <f t="shared" si="17"/>
        <v/>
      </c>
      <c r="K20" s="71" t="str">
        <f t="shared" si="18"/>
        <v/>
      </c>
      <c r="L20" s="71" t="str">
        <f t="shared" si="45"/>
        <v/>
      </c>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337"/>
      <c r="AL20" s="337"/>
      <c r="AM20" s="337"/>
      <c r="AN20" s="337"/>
      <c r="AO20" s="337"/>
      <c r="AP20" s="337"/>
      <c r="AQ20" s="337"/>
      <c r="AR20" s="337"/>
      <c r="AS20" s="337"/>
      <c r="AT20" s="337"/>
      <c r="AU20" s="337"/>
      <c r="AV20" s="337"/>
      <c r="AW20" s="62" t="s">
        <v>507</v>
      </c>
      <c r="AX20" s="3" t="s">
        <v>19</v>
      </c>
      <c r="AY20" s="2"/>
      <c r="AZ20" s="2"/>
      <c r="BB20" s="405">
        <f t="shared" si="52"/>
        <v>15</v>
      </c>
      <c r="BC20" s="124">
        <f t="shared" si="53"/>
        <v>15</v>
      </c>
      <c r="BD20" s="124">
        <v>3026</v>
      </c>
      <c r="BE20" s="124"/>
      <c r="BF20" s="125" t="s">
        <v>2512</v>
      </c>
      <c r="BG20" s="124"/>
      <c r="BH20" s="124" t="s">
        <v>440</v>
      </c>
      <c r="BI20" s="124"/>
      <c r="BJ20" s="124"/>
      <c r="BK20" s="124"/>
      <c r="BL20" s="124"/>
      <c r="BM20" s="125" t="str">
        <f t="shared" si="54"/>
        <v>Tempat,  Tanggal Lahir</v>
      </c>
      <c r="BN20" s="125" t="str">
        <f t="shared" si="55"/>
        <v>Agama</v>
      </c>
      <c r="BO20" s="125" t="str">
        <f t="shared" si="56"/>
        <v>Status dalam Keluarga</v>
      </c>
      <c r="BP20" s="125" t="str">
        <f t="shared" si="57"/>
        <v>Anak ke</v>
      </c>
      <c r="BQ20" s="125" t="str">
        <f t="shared" si="58"/>
        <v>Alamat Peserta Didik</v>
      </c>
      <c r="BR20" s="125" t="str">
        <f t="shared" si="59"/>
        <v>Sekolah Asal</v>
      </c>
      <c r="BS20" s="124" t="str">
        <f t="shared" si="47"/>
        <v>10-AK.1</v>
      </c>
      <c r="BT20" s="171">
        <v>42569</v>
      </c>
      <c r="BU20" s="125" t="s">
        <v>666</v>
      </c>
      <c r="BV20" s="125" t="s">
        <v>967</v>
      </c>
      <c r="BW20" s="125" t="str">
        <f t="shared" si="48"/>
        <v>Alamat Peserta Didik</v>
      </c>
      <c r="BX20" s="124" t="str">
        <f t="shared" si="60"/>
        <v>Nomor Telepon Rumah</v>
      </c>
      <c r="BY20" s="125" t="s">
        <v>1681</v>
      </c>
      <c r="BZ20" s="125" t="s">
        <v>1682</v>
      </c>
      <c r="CB20" s="235" t="str">
        <f t="shared" si="20"/>
        <v/>
      </c>
      <c r="CC20" s="235">
        <f t="shared" si="21"/>
        <v>269</v>
      </c>
      <c r="CD20" s="235">
        <v>15</v>
      </c>
      <c r="CE20" s="235">
        <f t="shared" si="49"/>
        <v>1</v>
      </c>
      <c r="CF20" s="118">
        <f t="shared" si="50"/>
        <v>269</v>
      </c>
      <c r="CG20" s="118" t="str">
        <f t="shared" si="51"/>
        <v>6859</v>
      </c>
      <c r="CH20" s="118">
        <f t="shared" si="22"/>
        <v>0</v>
      </c>
      <c r="CI20" s="119" t="str">
        <f t="shared" si="23"/>
        <v>Siswa 269</v>
      </c>
      <c r="CJ20" s="118">
        <f t="shared" si="24"/>
        <v>0</v>
      </c>
      <c r="CK20" s="118" t="str">
        <f t="shared" si="25"/>
        <v>10-TKJ.1</v>
      </c>
      <c r="CL20" s="118">
        <f t="shared" si="26"/>
        <v>0</v>
      </c>
      <c r="CM20" s="118">
        <f t="shared" si="27"/>
        <v>0</v>
      </c>
      <c r="CN20" s="118">
        <f t="shared" si="28"/>
        <v>0</v>
      </c>
      <c r="CO20" s="118">
        <f t="shared" si="29"/>
        <v>0</v>
      </c>
      <c r="CP20" s="119" t="str">
        <f t="shared" si="30"/>
        <v>Tempat,  Tanggal Lahir</v>
      </c>
      <c r="CQ20" s="119" t="str">
        <f t="shared" si="31"/>
        <v>Agama</v>
      </c>
      <c r="CR20" s="119" t="str">
        <f t="shared" si="32"/>
        <v>Status dalam Keluarga</v>
      </c>
      <c r="CS20" s="119" t="str">
        <f t="shared" si="33"/>
        <v>Anak ke</v>
      </c>
      <c r="CT20" s="119" t="str">
        <f t="shared" si="34"/>
        <v>Alamat Peserta Didik</v>
      </c>
      <c r="CU20" s="119" t="str">
        <f t="shared" si="35"/>
        <v>Sekolah Asal</v>
      </c>
      <c r="CV20" s="119" t="str">
        <f t="shared" si="36"/>
        <v>10-TKJ.1</v>
      </c>
      <c r="CW20" s="366">
        <f t="shared" si="37"/>
        <v>42569</v>
      </c>
      <c r="CX20" s="119" t="str">
        <f t="shared" si="38"/>
        <v>Nama Ayah 269</v>
      </c>
      <c r="CY20" s="119" t="str">
        <f t="shared" si="39"/>
        <v>Nama Ibu 269</v>
      </c>
      <c r="CZ20" s="119" t="str">
        <f t="shared" si="40"/>
        <v>Alamat Peserta Didik</v>
      </c>
      <c r="DA20" s="119" t="str">
        <f t="shared" si="41"/>
        <v>Nomor Telepon Rumah</v>
      </c>
      <c r="DB20" s="119" t="str">
        <f t="shared" si="42"/>
        <v>Kerja Ayah 269</v>
      </c>
      <c r="DC20" s="119" t="str">
        <f t="shared" si="43"/>
        <v>Kerja Ibu 269</v>
      </c>
    </row>
    <row r="21" spans="2:107">
      <c r="B21" s="59">
        <v>16</v>
      </c>
      <c r="C21" s="7" t="s">
        <v>67</v>
      </c>
      <c r="D21" s="372" t="s">
        <v>2448</v>
      </c>
      <c r="E21" s="372" t="s">
        <v>1261</v>
      </c>
      <c r="F21" s="373">
        <v>123456804</v>
      </c>
      <c r="G21" s="11" t="str">
        <f t="shared" si="44"/>
        <v/>
      </c>
      <c r="H21" s="112"/>
      <c r="I21" s="8"/>
      <c r="J21" s="71" t="str">
        <f t="shared" si="17"/>
        <v/>
      </c>
      <c r="K21" s="71" t="str">
        <f t="shared" si="18"/>
        <v/>
      </c>
      <c r="L21" s="71" t="str">
        <f t="shared" si="45"/>
        <v/>
      </c>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337"/>
      <c r="AL21" s="337"/>
      <c r="AM21" s="337"/>
      <c r="AN21" s="337"/>
      <c r="AO21" s="337"/>
      <c r="AP21" s="337"/>
      <c r="AQ21" s="337"/>
      <c r="AR21" s="337"/>
      <c r="AS21" s="337"/>
      <c r="AT21" s="337"/>
      <c r="AU21" s="337"/>
      <c r="AV21" s="337"/>
      <c r="AW21" s="374" t="s">
        <v>508</v>
      </c>
      <c r="AX21" s="375"/>
      <c r="AY21" s="375"/>
      <c r="AZ21" s="376"/>
      <c r="BB21" s="405">
        <f t="shared" si="52"/>
        <v>16</v>
      </c>
      <c r="BC21" s="124">
        <f t="shared" si="53"/>
        <v>16</v>
      </c>
      <c r="BD21" s="124">
        <v>3027</v>
      </c>
      <c r="BE21" s="124"/>
      <c r="BF21" s="125" t="s">
        <v>2513</v>
      </c>
      <c r="BG21" s="124"/>
      <c r="BH21" s="124" t="s">
        <v>440</v>
      </c>
      <c r="BI21" s="124"/>
      <c r="BJ21" s="124"/>
      <c r="BK21" s="124"/>
      <c r="BL21" s="124"/>
      <c r="BM21" s="125" t="str">
        <f t="shared" si="54"/>
        <v>Tempat,  Tanggal Lahir</v>
      </c>
      <c r="BN21" s="125" t="str">
        <f t="shared" si="55"/>
        <v>Agama</v>
      </c>
      <c r="BO21" s="125" t="str">
        <f t="shared" si="56"/>
        <v>Status dalam Keluarga</v>
      </c>
      <c r="BP21" s="125" t="str">
        <f t="shared" si="57"/>
        <v>Anak ke</v>
      </c>
      <c r="BQ21" s="125" t="str">
        <f t="shared" si="58"/>
        <v>Alamat Peserta Didik</v>
      </c>
      <c r="BR21" s="125" t="str">
        <f t="shared" si="59"/>
        <v>Sekolah Asal</v>
      </c>
      <c r="BS21" s="124" t="str">
        <f t="shared" si="47"/>
        <v>10-AK.1</v>
      </c>
      <c r="BT21" s="171">
        <v>42569</v>
      </c>
      <c r="BU21" s="125" t="s">
        <v>667</v>
      </c>
      <c r="BV21" s="125" t="s">
        <v>968</v>
      </c>
      <c r="BW21" s="125" t="str">
        <f t="shared" si="48"/>
        <v>Alamat Peserta Didik</v>
      </c>
      <c r="BX21" s="124" t="str">
        <f t="shared" si="60"/>
        <v>Nomor Telepon Rumah</v>
      </c>
      <c r="BY21" s="125" t="s">
        <v>1683</v>
      </c>
      <c r="BZ21" s="125" t="s">
        <v>1684</v>
      </c>
      <c r="CB21" s="235" t="str">
        <f t="shared" si="20"/>
        <v/>
      </c>
      <c r="CC21" s="235">
        <f t="shared" si="21"/>
        <v>270</v>
      </c>
      <c r="CD21" s="235">
        <v>16</v>
      </c>
      <c r="CE21" s="235">
        <f t="shared" si="49"/>
        <v>1</v>
      </c>
      <c r="CF21" s="118">
        <f t="shared" si="50"/>
        <v>270</v>
      </c>
      <c r="CG21" s="118" t="str">
        <f t="shared" si="51"/>
        <v>6887</v>
      </c>
      <c r="CH21" s="118">
        <f t="shared" si="22"/>
        <v>0</v>
      </c>
      <c r="CI21" s="119" t="str">
        <f t="shared" si="23"/>
        <v>Siswa 270</v>
      </c>
      <c r="CJ21" s="118">
        <f t="shared" si="24"/>
        <v>0</v>
      </c>
      <c r="CK21" s="118" t="str">
        <f t="shared" si="25"/>
        <v>10-TKJ.1</v>
      </c>
      <c r="CL21" s="118">
        <f t="shared" si="26"/>
        <v>0</v>
      </c>
      <c r="CM21" s="118">
        <f t="shared" si="27"/>
        <v>0</v>
      </c>
      <c r="CN21" s="118">
        <f t="shared" si="28"/>
        <v>0</v>
      </c>
      <c r="CO21" s="118">
        <f t="shared" si="29"/>
        <v>0</v>
      </c>
      <c r="CP21" s="119" t="str">
        <f t="shared" si="30"/>
        <v>Tempat,  Tanggal Lahir</v>
      </c>
      <c r="CQ21" s="119" t="str">
        <f t="shared" si="31"/>
        <v>Agama</v>
      </c>
      <c r="CR21" s="119" t="str">
        <f t="shared" si="32"/>
        <v>Status dalam Keluarga</v>
      </c>
      <c r="CS21" s="119" t="str">
        <f t="shared" si="33"/>
        <v>Anak ke</v>
      </c>
      <c r="CT21" s="119" t="str">
        <f t="shared" si="34"/>
        <v>Alamat Peserta Didik</v>
      </c>
      <c r="CU21" s="119" t="str">
        <f t="shared" si="35"/>
        <v>Sekolah Asal</v>
      </c>
      <c r="CV21" s="119" t="str">
        <f t="shared" si="36"/>
        <v>10-TKJ.1</v>
      </c>
      <c r="CW21" s="366">
        <f t="shared" si="37"/>
        <v>42569</v>
      </c>
      <c r="CX21" s="119" t="str">
        <f t="shared" si="38"/>
        <v>Nama Ayah 270</v>
      </c>
      <c r="CY21" s="119" t="str">
        <f t="shared" si="39"/>
        <v>Nama Ibu 270</v>
      </c>
      <c r="CZ21" s="119" t="str">
        <f t="shared" si="40"/>
        <v>Alamat Peserta Didik</v>
      </c>
      <c r="DA21" s="119" t="str">
        <f t="shared" si="41"/>
        <v>Nomor Telepon Rumah</v>
      </c>
      <c r="DB21" s="119" t="str">
        <f t="shared" si="42"/>
        <v>Kerja Ayah 270</v>
      </c>
      <c r="DC21" s="119" t="str">
        <f t="shared" si="43"/>
        <v>Kerja Ibu 270</v>
      </c>
    </row>
    <row r="22" spans="2:107">
      <c r="B22" s="59">
        <v>17</v>
      </c>
      <c r="C22" s="7" t="s">
        <v>68</v>
      </c>
      <c r="D22" s="372" t="s">
        <v>2449</v>
      </c>
      <c r="E22" s="372" t="s">
        <v>1261</v>
      </c>
      <c r="F22" s="373">
        <v>123456805</v>
      </c>
      <c r="G22" s="11" t="str">
        <f t="shared" si="44"/>
        <v/>
      </c>
      <c r="H22" s="112"/>
      <c r="I22" s="8"/>
      <c r="J22" s="71" t="str">
        <f t="shared" si="17"/>
        <v/>
      </c>
      <c r="K22" s="71" t="str">
        <f t="shared" si="18"/>
        <v/>
      </c>
      <c r="L22" s="71" t="str">
        <f t="shared" si="45"/>
        <v/>
      </c>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337"/>
      <c r="AL22" s="337"/>
      <c r="AM22" s="337"/>
      <c r="AN22" s="337"/>
      <c r="AO22" s="337"/>
      <c r="AP22" s="337"/>
      <c r="AQ22" s="337"/>
      <c r="AR22" s="337"/>
      <c r="AS22" s="337"/>
      <c r="AT22" s="337"/>
      <c r="AU22" s="337"/>
      <c r="AV22" s="337"/>
      <c r="AW22" s="62" t="s">
        <v>510</v>
      </c>
      <c r="AX22" s="3" t="s">
        <v>20</v>
      </c>
      <c r="AY22" s="2" t="s">
        <v>1615</v>
      </c>
      <c r="AZ22" s="2" t="s">
        <v>447</v>
      </c>
      <c r="BB22" s="405">
        <f t="shared" si="52"/>
        <v>17</v>
      </c>
      <c r="BC22" s="124">
        <f t="shared" si="53"/>
        <v>17</v>
      </c>
      <c r="BD22" s="124">
        <v>3028</v>
      </c>
      <c r="BE22" s="124"/>
      <c r="BF22" s="125" t="s">
        <v>2514</v>
      </c>
      <c r="BG22" s="124"/>
      <c r="BH22" s="124" t="s">
        <v>440</v>
      </c>
      <c r="BI22" s="124"/>
      <c r="BJ22" s="124"/>
      <c r="BK22" s="124"/>
      <c r="BL22" s="124"/>
      <c r="BM22" s="125" t="str">
        <f t="shared" si="54"/>
        <v>Tempat,  Tanggal Lahir</v>
      </c>
      <c r="BN22" s="125" t="str">
        <f t="shared" si="55"/>
        <v>Agama</v>
      </c>
      <c r="BO22" s="125" t="str">
        <f t="shared" si="56"/>
        <v>Status dalam Keluarga</v>
      </c>
      <c r="BP22" s="125" t="str">
        <f t="shared" si="57"/>
        <v>Anak ke</v>
      </c>
      <c r="BQ22" s="125" t="str">
        <f t="shared" si="58"/>
        <v>Alamat Peserta Didik</v>
      </c>
      <c r="BR22" s="125" t="str">
        <f t="shared" si="59"/>
        <v>Sekolah Asal</v>
      </c>
      <c r="BS22" s="124" t="str">
        <f t="shared" si="47"/>
        <v>10-AK.1</v>
      </c>
      <c r="BT22" s="171">
        <v>42569</v>
      </c>
      <c r="BU22" s="125" t="s">
        <v>668</v>
      </c>
      <c r="BV22" s="125" t="s">
        <v>969</v>
      </c>
      <c r="BW22" s="125" t="str">
        <f t="shared" si="48"/>
        <v>Alamat Peserta Didik</v>
      </c>
      <c r="BX22" s="124" t="str">
        <f t="shared" si="60"/>
        <v>Nomor Telepon Rumah</v>
      </c>
      <c r="BY22" s="125" t="s">
        <v>1685</v>
      </c>
      <c r="BZ22" s="125" t="s">
        <v>1686</v>
      </c>
      <c r="CB22" s="235" t="str">
        <f t="shared" si="20"/>
        <v/>
      </c>
      <c r="CC22" s="235">
        <f t="shared" si="21"/>
        <v>271</v>
      </c>
      <c r="CD22" s="235">
        <v>17</v>
      </c>
      <c r="CE22" s="235">
        <f t="shared" si="49"/>
        <v>1</v>
      </c>
      <c r="CF22" s="118">
        <f t="shared" si="50"/>
        <v>271</v>
      </c>
      <c r="CG22" s="118" t="str">
        <f t="shared" si="51"/>
        <v>6955</v>
      </c>
      <c r="CH22" s="118">
        <f t="shared" si="22"/>
        <v>0</v>
      </c>
      <c r="CI22" s="119" t="str">
        <f t="shared" si="23"/>
        <v>Siswa 271</v>
      </c>
      <c r="CJ22" s="118">
        <f t="shared" si="24"/>
        <v>0</v>
      </c>
      <c r="CK22" s="118" t="str">
        <f t="shared" si="25"/>
        <v>10-TKJ.1</v>
      </c>
      <c r="CL22" s="118">
        <f t="shared" si="26"/>
        <v>0</v>
      </c>
      <c r="CM22" s="118">
        <f t="shared" si="27"/>
        <v>0</v>
      </c>
      <c r="CN22" s="118">
        <f t="shared" si="28"/>
        <v>0</v>
      </c>
      <c r="CO22" s="118">
        <f t="shared" si="29"/>
        <v>0</v>
      </c>
      <c r="CP22" s="119" t="str">
        <f t="shared" si="30"/>
        <v>Tempat,  Tanggal Lahir</v>
      </c>
      <c r="CQ22" s="119" t="str">
        <f t="shared" si="31"/>
        <v>Agama</v>
      </c>
      <c r="CR22" s="119" t="str">
        <f t="shared" si="32"/>
        <v>Status dalam Keluarga</v>
      </c>
      <c r="CS22" s="119" t="str">
        <f t="shared" si="33"/>
        <v>Anak ke</v>
      </c>
      <c r="CT22" s="119" t="str">
        <f t="shared" si="34"/>
        <v>Alamat Peserta Didik</v>
      </c>
      <c r="CU22" s="119" t="str">
        <f t="shared" si="35"/>
        <v>Sekolah Asal</v>
      </c>
      <c r="CV22" s="119" t="str">
        <f t="shared" si="36"/>
        <v>10-TKJ.1</v>
      </c>
      <c r="CW22" s="366">
        <f t="shared" si="37"/>
        <v>42569</v>
      </c>
      <c r="CX22" s="119" t="str">
        <f t="shared" si="38"/>
        <v>Nama Ayah 271</v>
      </c>
      <c r="CY22" s="119" t="str">
        <f t="shared" si="39"/>
        <v>Nama Ibu 271</v>
      </c>
      <c r="CZ22" s="119" t="str">
        <f t="shared" si="40"/>
        <v>Alamat Peserta Didik</v>
      </c>
      <c r="DA22" s="119" t="str">
        <f t="shared" si="41"/>
        <v>Nomor Telepon Rumah</v>
      </c>
      <c r="DB22" s="119" t="str">
        <f t="shared" si="42"/>
        <v>Kerja Ayah 271</v>
      </c>
      <c r="DC22" s="119" t="str">
        <f t="shared" si="43"/>
        <v>Kerja Ibu 271</v>
      </c>
    </row>
    <row r="23" spans="2:107">
      <c r="B23" s="59">
        <v>18</v>
      </c>
      <c r="C23" s="7" t="s">
        <v>69</v>
      </c>
      <c r="D23" s="372" t="s">
        <v>2450</v>
      </c>
      <c r="E23" s="372" t="s">
        <v>1261</v>
      </c>
      <c r="F23" s="373">
        <v>123456806</v>
      </c>
      <c r="G23" s="11" t="str">
        <f t="shared" si="44"/>
        <v/>
      </c>
      <c r="H23" s="112"/>
      <c r="I23" s="8"/>
      <c r="J23" s="71" t="str">
        <f t="shared" si="17"/>
        <v/>
      </c>
      <c r="K23" s="71" t="str">
        <f t="shared" si="18"/>
        <v/>
      </c>
      <c r="L23" s="71" t="str">
        <f t="shared" si="45"/>
        <v/>
      </c>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337"/>
      <c r="AL23" s="337"/>
      <c r="AM23" s="337"/>
      <c r="AN23" s="337"/>
      <c r="AO23" s="337"/>
      <c r="AP23" s="337"/>
      <c r="AQ23" s="337"/>
      <c r="AR23" s="337"/>
      <c r="AS23" s="337"/>
      <c r="AT23" s="337"/>
      <c r="AU23" s="337"/>
      <c r="AV23" s="337"/>
      <c r="AW23" s="62" t="s">
        <v>511</v>
      </c>
      <c r="AX23" s="3" t="s">
        <v>21</v>
      </c>
      <c r="AY23" s="2" t="s">
        <v>1617</v>
      </c>
      <c r="AZ23" s="2" t="s">
        <v>448</v>
      </c>
      <c r="BB23" s="405">
        <f t="shared" si="52"/>
        <v>18</v>
      </c>
      <c r="BC23" s="124">
        <f t="shared" si="53"/>
        <v>18</v>
      </c>
      <c r="BD23" s="124">
        <v>3029</v>
      </c>
      <c r="BE23" s="124"/>
      <c r="BF23" s="125" t="s">
        <v>2515</v>
      </c>
      <c r="BG23" s="124"/>
      <c r="BH23" s="124" t="s">
        <v>440</v>
      </c>
      <c r="BI23" s="124"/>
      <c r="BJ23" s="124"/>
      <c r="BK23" s="124"/>
      <c r="BL23" s="124"/>
      <c r="BM23" s="125" t="str">
        <f t="shared" si="54"/>
        <v>Tempat,  Tanggal Lahir</v>
      </c>
      <c r="BN23" s="125" t="str">
        <f t="shared" si="55"/>
        <v>Agama</v>
      </c>
      <c r="BO23" s="125" t="str">
        <f t="shared" si="56"/>
        <v>Status dalam Keluarga</v>
      </c>
      <c r="BP23" s="125" t="str">
        <f t="shared" si="57"/>
        <v>Anak ke</v>
      </c>
      <c r="BQ23" s="125" t="str">
        <f t="shared" si="58"/>
        <v>Alamat Peserta Didik</v>
      </c>
      <c r="BR23" s="125" t="str">
        <f t="shared" si="59"/>
        <v>Sekolah Asal</v>
      </c>
      <c r="BS23" s="124" t="str">
        <f t="shared" si="47"/>
        <v>10-AK.1</v>
      </c>
      <c r="BT23" s="171">
        <v>42569</v>
      </c>
      <c r="BU23" s="125" t="s">
        <v>669</v>
      </c>
      <c r="BV23" s="125" t="s">
        <v>970</v>
      </c>
      <c r="BW23" s="125" t="str">
        <f t="shared" si="48"/>
        <v>Alamat Peserta Didik</v>
      </c>
      <c r="BX23" s="124" t="str">
        <f t="shared" si="60"/>
        <v>Nomor Telepon Rumah</v>
      </c>
      <c r="BY23" s="125" t="s">
        <v>1687</v>
      </c>
      <c r="BZ23" s="125" t="s">
        <v>1688</v>
      </c>
      <c r="CB23" s="235" t="str">
        <f t="shared" si="20"/>
        <v/>
      </c>
      <c r="CC23" s="235">
        <f t="shared" si="21"/>
        <v>272</v>
      </c>
      <c r="CD23" s="235">
        <v>18</v>
      </c>
      <c r="CE23" s="235">
        <f t="shared" si="49"/>
        <v>1</v>
      </c>
      <c r="CF23" s="118">
        <f t="shared" si="50"/>
        <v>272</v>
      </c>
      <c r="CG23" s="118" t="str">
        <f t="shared" si="51"/>
        <v>6957</v>
      </c>
      <c r="CH23" s="118">
        <f t="shared" si="22"/>
        <v>0</v>
      </c>
      <c r="CI23" s="119" t="str">
        <f t="shared" si="23"/>
        <v>Siswa 272</v>
      </c>
      <c r="CJ23" s="118">
        <f t="shared" si="24"/>
        <v>0</v>
      </c>
      <c r="CK23" s="118" t="str">
        <f t="shared" si="25"/>
        <v>10-TKJ.1</v>
      </c>
      <c r="CL23" s="118">
        <f t="shared" si="26"/>
        <v>0</v>
      </c>
      <c r="CM23" s="118">
        <f t="shared" si="27"/>
        <v>0</v>
      </c>
      <c r="CN23" s="118">
        <f t="shared" si="28"/>
        <v>0</v>
      </c>
      <c r="CO23" s="118">
        <f t="shared" si="29"/>
        <v>0</v>
      </c>
      <c r="CP23" s="119" t="str">
        <f t="shared" si="30"/>
        <v>Tempat,  Tanggal Lahir</v>
      </c>
      <c r="CQ23" s="119" t="str">
        <f t="shared" si="31"/>
        <v>Agama</v>
      </c>
      <c r="CR23" s="119" t="str">
        <f t="shared" si="32"/>
        <v>Status dalam Keluarga</v>
      </c>
      <c r="CS23" s="119" t="str">
        <f t="shared" si="33"/>
        <v>Anak ke</v>
      </c>
      <c r="CT23" s="119" t="str">
        <f t="shared" si="34"/>
        <v>Alamat Peserta Didik</v>
      </c>
      <c r="CU23" s="119" t="str">
        <f t="shared" si="35"/>
        <v>Sekolah Asal</v>
      </c>
      <c r="CV23" s="119" t="str">
        <f t="shared" si="36"/>
        <v>10-TKJ.1</v>
      </c>
      <c r="CW23" s="366">
        <f t="shared" si="37"/>
        <v>42569</v>
      </c>
      <c r="CX23" s="119" t="str">
        <f t="shared" si="38"/>
        <v>Nama Ayah 272</v>
      </c>
      <c r="CY23" s="119" t="str">
        <f t="shared" si="39"/>
        <v>Nama Ibu 272</v>
      </c>
      <c r="CZ23" s="119" t="str">
        <f t="shared" si="40"/>
        <v>Alamat Peserta Didik</v>
      </c>
      <c r="DA23" s="119" t="str">
        <f t="shared" si="41"/>
        <v>Nomor Telepon Rumah</v>
      </c>
      <c r="DB23" s="119" t="str">
        <f t="shared" si="42"/>
        <v>Kerja Ayah 272</v>
      </c>
      <c r="DC23" s="119" t="str">
        <f t="shared" si="43"/>
        <v>Kerja Ibu 272</v>
      </c>
    </row>
    <row r="24" spans="2:107">
      <c r="B24" s="59">
        <v>19</v>
      </c>
      <c r="C24" s="7" t="s">
        <v>70</v>
      </c>
      <c r="D24" s="372" t="s">
        <v>2451</v>
      </c>
      <c r="E24" s="372" t="s">
        <v>1261</v>
      </c>
      <c r="F24" s="373">
        <v>123456807</v>
      </c>
      <c r="G24" s="11" t="str">
        <f t="shared" si="44"/>
        <v/>
      </c>
      <c r="H24" s="112"/>
      <c r="I24" s="8"/>
      <c r="J24" s="71" t="str">
        <f t="shared" si="17"/>
        <v/>
      </c>
      <c r="K24" s="71" t="str">
        <f t="shared" si="18"/>
        <v/>
      </c>
      <c r="L24" s="71" t="str">
        <f t="shared" si="45"/>
        <v/>
      </c>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337"/>
      <c r="AL24" s="337"/>
      <c r="AM24" s="337"/>
      <c r="AN24" s="337"/>
      <c r="AO24" s="337"/>
      <c r="AP24" s="337"/>
      <c r="AQ24" s="337"/>
      <c r="AR24" s="337"/>
      <c r="AS24" s="337"/>
      <c r="AT24" s="337"/>
      <c r="AU24" s="337"/>
      <c r="AV24" s="337"/>
      <c r="AW24" s="62" t="s">
        <v>512</v>
      </c>
      <c r="AX24" s="3" t="s">
        <v>22</v>
      </c>
      <c r="AY24" s="2" t="s">
        <v>1618</v>
      </c>
      <c r="AZ24" s="2" t="s">
        <v>1274</v>
      </c>
      <c r="BB24" s="405">
        <f t="shared" si="52"/>
        <v>19</v>
      </c>
      <c r="BC24" s="124">
        <f t="shared" si="53"/>
        <v>19</v>
      </c>
      <c r="BD24" s="124">
        <v>3030</v>
      </c>
      <c r="BE24" s="124"/>
      <c r="BF24" s="125" t="s">
        <v>2516</v>
      </c>
      <c r="BG24" s="124"/>
      <c r="BH24" s="124" t="s">
        <v>440</v>
      </c>
      <c r="BI24" s="124"/>
      <c r="BJ24" s="124"/>
      <c r="BK24" s="124"/>
      <c r="BL24" s="124"/>
      <c r="BM24" s="125" t="str">
        <f t="shared" si="54"/>
        <v>Tempat,  Tanggal Lahir</v>
      </c>
      <c r="BN24" s="125" t="str">
        <f t="shared" si="55"/>
        <v>Agama</v>
      </c>
      <c r="BO24" s="125" t="str">
        <f t="shared" si="56"/>
        <v>Status dalam Keluarga</v>
      </c>
      <c r="BP24" s="125" t="str">
        <f t="shared" si="57"/>
        <v>Anak ke</v>
      </c>
      <c r="BQ24" s="125" t="str">
        <f t="shared" si="58"/>
        <v>Alamat Peserta Didik</v>
      </c>
      <c r="BR24" s="125" t="str">
        <f t="shared" si="59"/>
        <v>Sekolah Asal</v>
      </c>
      <c r="BS24" s="124" t="str">
        <f t="shared" si="47"/>
        <v>10-AK.1</v>
      </c>
      <c r="BT24" s="171">
        <v>42569</v>
      </c>
      <c r="BU24" s="125" t="s">
        <v>670</v>
      </c>
      <c r="BV24" s="125" t="s">
        <v>971</v>
      </c>
      <c r="BW24" s="125" t="str">
        <f t="shared" si="48"/>
        <v>Alamat Peserta Didik</v>
      </c>
      <c r="BX24" s="124" t="str">
        <f t="shared" si="60"/>
        <v>Nomor Telepon Rumah</v>
      </c>
      <c r="BY24" s="125" t="s">
        <v>1689</v>
      </c>
      <c r="BZ24" s="125" t="s">
        <v>1690</v>
      </c>
      <c r="CB24" s="235" t="str">
        <f t="shared" si="20"/>
        <v/>
      </c>
      <c r="CC24" s="235">
        <f t="shared" si="21"/>
        <v>273</v>
      </c>
      <c r="CD24" s="235">
        <v>19</v>
      </c>
      <c r="CE24" s="235">
        <f t="shared" si="49"/>
        <v>1</v>
      </c>
      <c r="CF24" s="118">
        <f t="shared" si="50"/>
        <v>273</v>
      </c>
      <c r="CG24" s="118" t="str">
        <f t="shared" si="51"/>
        <v>6971</v>
      </c>
      <c r="CH24" s="118">
        <f t="shared" si="22"/>
        <v>0</v>
      </c>
      <c r="CI24" s="119" t="str">
        <f t="shared" si="23"/>
        <v>Siswa 273</v>
      </c>
      <c r="CJ24" s="118">
        <f t="shared" si="24"/>
        <v>0</v>
      </c>
      <c r="CK24" s="118" t="str">
        <f t="shared" si="25"/>
        <v>10-TKJ.1</v>
      </c>
      <c r="CL24" s="118">
        <f t="shared" si="26"/>
        <v>0</v>
      </c>
      <c r="CM24" s="118">
        <f t="shared" si="27"/>
        <v>0</v>
      </c>
      <c r="CN24" s="118">
        <f t="shared" si="28"/>
        <v>0</v>
      </c>
      <c r="CO24" s="118">
        <f t="shared" si="29"/>
        <v>0</v>
      </c>
      <c r="CP24" s="119" t="str">
        <f t="shared" si="30"/>
        <v>Tempat,  Tanggal Lahir</v>
      </c>
      <c r="CQ24" s="119" t="str">
        <f t="shared" si="31"/>
        <v>Agama</v>
      </c>
      <c r="CR24" s="119" t="str">
        <f t="shared" si="32"/>
        <v>Status dalam Keluarga</v>
      </c>
      <c r="CS24" s="119" t="str">
        <f t="shared" si="33"/>
        <v>Anak ke</v>
      </c>
      <c r="CT24" s="119" t="str">
        <f t="shared" si="34"/>
        <v>Alamat Peserta Didik</v>
      </c>
      <c r="CU24" s="119" t="str">
        <f t="shared" si="35"/>
        <v>Sekolah Asal</v>
      </c>
      <c r="CV24" s="119" t="str">
        <f t="shared" si="36"/>
        <v>10-TKJ.1</v>
      </c>
      <c r="CW24" s="366">
        <f t="shared" si="37"/>
        <v>42569</v>
      </c>
      <c r="CX24" s="119" t="str">
        <f t="shared" si="38"/>
        <v>Nama Ayah 273</v>
      </c>
      <c r="CY24" s="119" t="str">
        <f t="shared" si="39"/>
        <v>Nama Ibu 273</v>
      </c>
      <c r="CZ24" s="119" t="str">
        <f t="shared" si="40"/>
        <v>Alamat Peserta Didik</v>
      </c>
      <c r="DA24" s="119" t="str">
        <f t="shared" si="41"/>
        <v>Nomor Telepon Rumah</v>
      </c>
      <c r="DB24" s="119" t="str">
        <f t="shared" si="42"/>
        <v>Kerja Ayah 273</v>
      </c>
      <c r="DC24" s="119" t="str">
        <f t="shared" si="43"/>
        <v>Kerja Ibu 273</v>
      </c>
    </row>
    <row r="25" spans="2:107">
      <c r="B25" s="59">
        <v>20</v>
      </c>
      <c r="C25" s="7" t="s">
        <v>71</v>
      </c>
      <c r="D25" s="372" t="s">
        <v>2452</v>
      </c>
      <c r="E25" s="372" t="s">
        <v>1261</v>
      </c>
      <c r="F25" s="373">
        <v>123456808</v>
      </c>
      <c r="G25" s="11" t="str">
        <f t="shared" si="44"/>
        <v/>
      </c>
      <c r="H25" s="112"/>
      <c r="I25" s="8"/>
      <c r="J25" s="71" t="str">
        <f t="shared" si="17"/>
        <v/>
      </c>
      <c r="K25" s="71" t="str">
        <f t="shared" si="18"/>
        <v/>
      </c>
      <c r="L25" s="71" t="str">
        <f t="shared" si="45"/>
        <v/>
      </c>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337"/>
      <c r="AL25" s="337"/>
      <c r="AM25" s="337"/>
      <c r="AN25" s="337"/>
      <c r="AO25" s="337"/>
      <c r="AP25" s="337"/>
      <c r="AQ25" s="337"/>
      <c r="AR25" s="337"/>
      <c r="AS25" s="337"/>
      <c r="AT25" s="337"/>
      <c r="AU25" s="337"/>
      <c r="AV25" s="337"/>
      <c r="AW25" s="62" t="s">
        <v>647</v>
      </c>
      <c r="AX25" s="3" t="s">
        <v>23</v>
      </c>
      <c r="AY25" s="2"/>
      <c r="AZ25" s="63"/>
      <c r="BB25" s="405">
        <f t="shared" si="52"/>
        <v>20</v>
      </c>
      <c r="BC25" s="124">
        <f t="shared" si="53"/>
        <v>20</v>
      </c>
      <c r="BD25" s="124">
        <v>3031</v>
      </c>
      <c r="BE25" s="124"/>
      <c r="BF25" s="125" t="s">
        <v>2517</v>
      </c>
      <c r="BG25" s="124"/>
      <c r="BH25" s="124" t="s">
        <v>440</v>
      </c>
      <c r="BI25" s="124"/>
      <c r="BJ25" s="124"/>
      <c r="BK25" s="124"/>
      <c r="BL25" s="124"/>
      <c r="BM25" s="125" t="str">
        <f t="shared" si="54"/>
        <v>Tempat,  Tanggal Lahir</v>
      </c>
      <c r="BN25" s="125" t="str">
        <f t="shared" si="55"/>
        <v>Agama</v>
      </c>
      <c r="BO25" s="125" t="str">
        <f t="shared" si="56"/>
        <v>Status dalam Keluarga</v>
      </c>
      <c r="BP25" s="125" t="str">
        <f t="shared" si="57"/>
        <v>Anak ke</v>
      </c>
      <c r="BQ25" s="125" t="str">
        <f t="shared" si="58"/>
        <v>Alamat Peserta Didik</v>
      </c>
      <c r="BR25" s="125" t="str">
        <f t="shared" si="59"/>
        <v>Sekolah Asal</v>
      </c>
      <c r="BS25" s="124" t="str">
        <f t="shared" si="47"/>
        <v>10-AK.1</v>
      </c>
      <c r="BT25" s="171">
        <v>42569</v>
      </c>
      <c r="BU25" s="125" t="s">
        <v>671</v>
      </c>
      <c r="BV25" s="125" t="s">
        <v>972</v>
      </c>
      <c r="BW25" s="125" t="str">
        <f t="shared" si="48"/>
        <v>Alamat Peserta Didik</v>
      </c>
      <c r="BX25" s="124" t="str">
        <f t="shared" si="60"/>
        <v>Nomor Telepon Rumah</v>
      </c>
      <c r="BY25" s="125" t="s">
        <v>1691</v>
      </c>
      <c r="BZ25" s="125" t="s">
        <v>1692</v>
      </c>
      <c r="CB25" s="235" t="str">
        <f t="shared" si="20"/>
        <v/>
      </c>
      <c r="CC25" s="235">
        <f t="shared" si="21"/>
        <v>274</v>
      </c>
      <c r="CD25" s="235">
        <v>20</v>
      </c>
      <c r="CE25" s="235">
        <f t="shared" si="49"/>
        <v>1</v>
      </c>
      <c r="CF25" s="118">
        <f t="shared" si="50"/>
        <v>274</v>
      </c>
      <c r="CG25" s="118" t="str">
        <f t="shared" si="51"/>
        <v>7019</v>
      </c>
      <c r="CH25" s="118">
        <f t="shared" si="22"/>
        <v>0</v>
      </c>
      <c r="CI25" s="119" t="str">
        <f t="shared" si="23"/>
        <v>Siswa 274</v>
      </c>
      <c r="CJ25" s="118">
        <f t="shared" si="24"/>
        <v>0</v>
      </c>
      <c r="CK25" s="118" t="str">
        <f t="shared" si="25"/>
        <v>10-TKJ.1</v>
      </c>
      <c r="CL25" s="118">
        <f t="shared" si="26"/>
        <v>0</v>
      </c>
      <c r="CM25" s="118">
        <f t="shared" si="27"/>
        <v>0</v>
      </c>
      <c r="CN25" s="118">
        <f t="shared" si="28"/>
        <v>0</v>
      </c>
      <c r="CO25" s="118">
        <f t="shared" si="29"/>
        <v>0</v>
      </c>
      <c r="CP25" s="119" t="str">
        <f t="shared" si="30"/>
        <v>Tempat,  Tanggal Lahir</v>
      </c>
      <c r="CQ25" s="119" t="str">
        <f t="shared" si="31"/>
        <v>Agama</v>
      </c>
      <c r="CR25" s="119" t="str">
        <f t="shared" si="32"/>
        <v>Status dalam Keluarga</v>
      </c>
      <c r="CS25" s="119" t="str">
        <f t="shared" si="33"/>
        <v>Anak ke</v>
      </c>
      <c r="CT25" s="119" t="str">
        <f t="shared" si="34"/>
        <v>Alamat Peserta Didik</v>
      </c>
      <c r="CU25" s="119" t="str">
        <f t="shared" si="35"/>
        <v>Sekolah Asal</v>
      </c>
      <c r="CV25" s="119" t="str">
        <f t="shared" si="36"/>
        <v>10-TKJ.1</v>
      </c>
      <c r="CW25" s="366">
        <f t="shared" si="37"/>
        <v>42569</v>
      </c>
      <c r="CX25" s="119" t="str">
        <f t="shared" si="38"/>
        <v>Nama Ayah 274</v>
      </c>
      <c r="CY25" s="119" t="str">
        <f t="shared" si="39"/>
        <v>Nama Ibu 274</v>
      </c>
      <c r="CZ25" s="119" t="str">
        <f t="shared" si="40"/>
        <v>Alamat Peserta Didik</v>
      </c>
      <c r="DA25" s="119" t="str">
        <f t="shared" si="41"/>
        <v>Nomor Telepon Rumah</v>
      </c>
      <c r="DB25" s="119" t="str">
        <f t="shared" si="42"/>
        <v>Kerja Ayah 274</v>
      </c>
      <c r="DC25" s="119" t="str">
        <f t="shared" si="43"/>
        <v>Kerja Ibu 274</v>
      </c>
    </row>
    <row r="26" spans="2:107">
      <c r="B26" s="59">
        <v>21</v>
      </c>
      <c r="C26" s="7" t="s">
        <v>72</v>
      </c>
      <c r="D26" s="372" t="s">
        <v>2453</v>
      </c>
      <c r="E26" s="372" t="s">
        <v>1261</v>
      </c>
      <c r="F26" s="373">
        <v>123456809</v>
      </c>
      <c r="G26" s="11" t="str">
        <f t="shared" si="44"/>
        <v/>
      </c>
      <c r="H26" s="112"/>
      <c r="I26" s="8"/>
      <c r="J26" s="71" t="str">
        <f t="shared" si="17"/>
        <v/>
      </c>
      <c r="K26" s="71" t="str">
        <f t="shared" si="18"/>
        <v/>
      </c>
      <c r="L26" s="71" t="str">
        <f t="shared" si="45"/>
        <v/>
      </c>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337"/>
      <c r="AL26" s="337"/>
      <c r="AM26" s="337"/>
      <c r="AN26" s="337"/>
      <c r="AO26" s="337"/>
      <c r="AP26" s="337"/>
      <c r="AQ26" s="337"/>
      <c r="AR26" s="337"/>
      <c r="AS26" s="337"/>
      <c r="AT26" s="337"/>
      <c r="AU26" s="337"/>
      <c r="AV26" s="337"/>
      <c r="AW26" s="358" t="s">
        <v>513</v>
      </c>
      <c r="AX26" s="3" t="s">
        <v>24</v>
      </c>
      <c r="AY26" s="359" t="s">
        <v>1619</v>
      </c>
      <c r="AZ26" s="360" t="s">
        <v>447</v>
      </c>
      <c r="BB26" s="405">
        <f t="shared" si="52"/>
        <v>21</v>
      </c>
      <c r="BC26" s="124">
        <f t="shared" si="53"/>
        <v>21</v>
      </c>
      <c r="BD26" s="124">
        <v>3032</v>
      </c>
      <c r="BE26" s="124"/>
      <c r="BF26" s="125" t="s">
        <v>2518</v>
      </c>
      <c r="BG26" s="124"/>
      <c r="BH26" s="124" t="s">
        <v>440</v>
      </c>
      <c r="BI26" s="124"/>
      <c r="BJ26" s="124"/>
      <c r="BK26" s="124"/>
      <c r="BL26" s="124"/>
      <c r="BM26" s="125" t="str">
        <f t="shared" si="54"/>
        <v>Tempat,  Tanggal Lahir</v>
      </c>
      <c r="BN26" s="125" t="str">
        <f t="shared" si="55"/>
        <v>Agama</v>
      </c>
      <c r="BO26" s="125" t="str">
        <f t="shared" si="56"/>
        <v>Status dalam Keluarga</v>
      </c>
      <c r="BP26" s="125" t="str">
        <f t="shared" si="57"/>
        <v>Anak ke</v>
      </c>
      <c r="BQ26" s="125" t="str">
        <f t="shared" si="58"/>
        <v>Alamat Peserta Didik</v>
      </c>
      <c r="BR26" s="125" t="str">
        <f t="shared" si="59"/>
        <v>Sekolah Asal</v>
      </c>
      <c r="BS26" s="124" t="str">
        <f t="shared" si="47"/>
        <v>10-AK.1</v>
      </c>
      <c r="BT26" s="171">
        <v>42569</v>
      </c>
      <c r="BU26" s="125" t="s">
        <v>672</v>
      </c>
      <c r="BV26" s="125" t="s">
        <v>973</v>
      </c>
      <c r="BW26" s="125" t="str">
        <f t="shared" si="48"/>
        <v>Alamat Peserta Didik</v>
      </c>
      <c r="BX26" s="124" t="str">
        <f t="shared" si="60"/>
        <v>Nomor Telepon Rumah</v>
      </c>
      <c r="BY26" s="125" t="s">
        <v>1693</v>
      </c>
      <c r="BZ26" s="125" t="s">
        <v>1694</v>
      </c>
      <c r="CB26" s="235" t="str">
        <f t="shared" si="20"/>
        <v/>
      </c>
      <c r="CC26" s="235">
        <f t="shared" si="21"/>
        <v>275</v>
      </c>
      <c r="CD26" s="235">
        <v>21</v>
      </c>
      <c r="CE26" s="235">
        <f t="shared" si="49"/>
        <v>1</v>
      </c>
      <c r="CF26" s="118">
        <f t="shared" si="50"/>
        <v>275</v>
      </c>
      <c r="CG26" s="118" t="str">
        <f t="shared" si="51"/>
        <v>7020</v>
      </c>
      <c r="CH26" s="118">
        <f t="shared" si="22"/>
        <v>0</v>
      </c>
      <c r="CI26" s="119" t="str">
        <f t="shared" si="23"/>
        <v>Siswa 275</v>
      </c>
      <c r="CJ26" s="118">
        <f t="shared" si="24"/>
        <v>0</v>
      </c>
      <c r="CK26" s="118" t="str">
        <f t="shared" si="25"/>
        <v>10-TKJ.1</v>
      </c>
      <c r="CL26" s="118">
        <f t="shared" si="26"/>
        <v>0</v>
      </c>
      <c r="CM26" s="118">
        <f t="shared" si="27"/>
        <v>0</v>
      </c>
      <c r="CN26" s="118">
        <f t="shared" si="28"/>
        <v>0</v>
      </c>
      <c r="CO26" s="118">
        <f t="shared" si="29"/>
        <v>0</v>
      </c>
      <c r="CP26" s="119" t="str">
        <f t="shared" si="30"/>
        <v>Tempat,  Tanggal Lahir</v>
      </c>
      <c r="CQ26" s="119" t="str">
        <f t="shared" si="31"/>
        <v>Agama</v>
      </c>
      <c r="CR26" s="119" t="str">
        <f t="shared" si="32"/>
        <v>Status dalam Keluarga</v>
      </c>
      <c r="CS26" s="119" t="str">
        <f t="shared" si="33"/>
        <v>Anak ke</v>
      </c>
      <c r="CT26" s="119" t="str">
        <f t="shared" si="34"/>
        <v>Alamat Peserta Didik</v>
      </c>
      <c r="CU26" s="119" t="str">
        <f t="shared" si="35"/>
        <v>Sekolah Asal</v>
      </c>
      <c r="CV26" s="119" t="str">
        <f t="shared" si="36"/>
        <v>10-TKJ.1</v>
      </c>
      <c r="CW26" s="366">
        <f t="shared" si="37"/>
        <v>42569</v>
      </c>
      <c r="CX26" s="119" t="str">
        <f t="shared" si="38"/>
        <v>Nama Ayah 275</v>
      </c>
      <c r="CY26" s="119" t="str">
        <f t="shared" si="39"/>
        <v>Nama Ibu 275</v>
      </c>
      <c r="CZ26" s="119" t="str">
        <f t="shared" si="40"/>
        <v>Alamat Peserta Didik</v>
      </c>
      <c r="DA26" s="119" t="str">
        <f t="shared" si="41"/>
        <v>Nomor Telepon Rumah</v>
      </c>
      <c r="DB26" s="119" t="str">
        <f t="shared" si="42"/>
        <v>Kerja Ayah 275</v>
      </c>
      <c r="DC26" s="119" t="str">
        <f t="shared" si="43"/>
        <v>Kerja Ibu 275</v>
      </c>
    </row>
    <row r="27" spans="2:107">
      <c r="B27" s="59">
        <v>22</v>
      </c>
      <c r="C27" s="7" t="s">
        <v>73</v>
      </c>
      <c r="D27" s="372" t="s">
        <v>2454</v>
      </c>
      <c r="E27" s="372" t="s">
        <v>1261</v>
      </c>
      <c r="F27" s="373">
        <v>123456810</v>
      </c>
      <c r="G27" s="11" t="str">
        <f t="shared" si="44"/>
        <v/>
      </c>
      <c r="H27" s="112"/>
      <c r="I27" s="8"/>
      <c r="J27" s="71" t="str">
        <f t="shared" si="17"/>
        <v/>
      </c>
      <c r="K27" s="71" t="str">
        <f t="shared" si="18"/>
        <v/>
      </c>
      <c r="L27" s="71" t="str">
        <f t="shared" si="45"/>
        <v/>
      </c>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337"/>
      <c r="AL27" s="337"/>
      <c r="AM27" s="337"/>
      <c r="AN27" s="337"/>
      <c r="AO27" s="337"/>
      <c r="AP27" s="337"/>
      <c r="AQ27" s="337"/>
      <c r="AR27" s="337"/>
      <c r="AS27" s="337"/>
      <c r="AT27" s="337"/>
      <c r="AU27" s="337"/>
      <c r="AV27" s="337"/>
      <c r="AW27" s="358" t="s">
        <v>514</v>
      </c>
      <c r="AX27" s="3" t="s">
        <v>25</v>
      </c>
      <c r="AY27" s="359" t="s">
        <v>1616</v>
      </c>
      <c r="AZ27" s="360" t="s">
        <v>448</v>
      </c>
      <c r="BB27" s="405">
        <f t="shared" si="52"/>
        <v>22</v>
      </c>
      <c r="BC27" s="124">
        <f t="shared" si="53"/>
        <v>22</v>
      </c>
      <c r="BD27" s="124">
        <v>3033</v>
      </c>
      <c r="BE27" s="124"/>
      <c r="BF27" s="125" t="s">
        <v>2519</v>
      </c>
      <c r="BG27" s="124"/>
      <c r="BH27" s="124" t="s">
        <v>440</v>
      </c>
      <c r="BI27" s="124"/>
      <c r="BJ27" s="124"/>
      <c r="BK27" s="124"/>
      <c r="BL27" s="124"/>
      <c r="BM27" s="125" t="str">
        <f t="shared" si="54"/>
        <v>Tempat,  Tanggal Lahir</v>
      </c>
      <c r="BN27" s="125" t="str">
        <f t="shared" si="55"/>
        <v>Agama</v>
      </c>
      <c r="BO27" s="125" t="str">
        <f t="shared" si="56"/>
        <v>Status dalam Keluarga</v>
      </c>
      <c r="BP27" s="125" t="str">
        <f t="shared" si="57"/>
        <v>Anak ke</v>
      </c>
      <c r="BQ27" s="125" t="str">
        <f t="shared" si="58"/>
        <v>Alamat Peserta Didik</v>
      </c>
      <c r="BR27" s="125" t="str">
        <f t="shared" si="59"/>
        <v>Sekolah Asal</v>
      </c>
      <c r="BS27" s="124" t="str">
        <f t="shared" si="47"/>
        <v>10-AK.1</v>
      </c>
      <c r="BT27" s="171">
        <v>42569</v>
      </c>
      <c r="BU27" s="125" t="s">
        <v>673</v>
      </c>
      <c r="BV27" s="125" t="s">
        <v>974</v>
      </c>
      <c r="BW27" s="125" t="str">
        <f t="shared" si="48"/>
        <v>Alamat Peserta Didik</v>
      </c>
      <c r="BX27" s="124" t="str">
        <f t="shared" si="60"/>
        <v>Nomor Telepon Rumah</v>
      </c>
      <c r="BY27" s="125" t="s">
        <v>1695</v>
      </c>
      <c r="BZ27" s="125" t="s">
        <v>1696</v>
      </c>
      <c r="CB27" s="235" t="str">
        <f t="shared" si="20"/>
        <v/>
      </c>
      <c r="CC27" s="235">
        <f t="shared" si="21"/>
        <v>276</v>
      </c>
      <c r="CD27" s="235">
        <v>22</v>
      </c>
      <c r="CE27" s="235">
        <f t="shared" si="49"/>
        <v>1</v>
      </c>
      <c r="CF27" s="118">
        <f t="shared" si="50"/>
        <v>276</v>
      </c>
      <c r="CG27" s="118" t="str">
        <f t="shared" si="51"/>
        <v>7038</v>
      </c>
      <c r="CH27" s="118">
        <f t="shared" si="22"/>
        <v>0</v>
      </c>
      <c r="CI27" s="119" t="str">
        <f t="shared" si="23"/>
        <v>Siswa 276</v>
      </c>
      <c r="CJ27" s="118">
        <f t="shared" si="24"/>
        <v>0</v>
      </c>
      <c r="CK27" s="118" t="str">
        <f t="shared" si="25"/>
        <v>10-TKJ.1</v>
      </c>
      <c r="CL27" s="118">
        <f t="shared" si="26"/>
        <v>0</v>
      </c>
      <c r="CM27" s="118">
        <f t="shared" si="27"/>
        <v>0</v>
      </c>
      <c r="CN27" s="118">
        <f t="shared" si="28"/>
        <v>0</v>
      </c>
      <c r="CO27" s="118">
        <f t="shared" si="29"/>
        <v>0</v>
      </c>
      <c r="CP27" s="119" t="str">
        <f t="shared" si="30"/>
        <v>Tempat,  Tanggal Lahir</v>
      </c>
      <c r="CQ27" s="119" t="str">
        <f t="shared" si="31"/>
        <v>Agama</v>
      </c>
      <c r="CR27" s="119" t="str">
        <f t="shared" si="32"/>
        <v>Status dalam Keluarga</v>
      </c>
      <c r="CS27" s="119" t="str">
        <f t="shared" si="33"/>
        <v>Anak ke</v>
      </c>
      <c r="CT27" s="119" t="str">
        <f t="shared" si="34"/>
        <v>Alamat Peserta Didik</v>
      </c>
      <c r="CU27" s="119" t="str">
        <f t="shared" si="35"/>
        <v>Sekolah Asal</v>
      </c>
      <c r="CV27" s="119" t="str">
        <f t="shared" si="36"/>
        <v>10-TKJ.1</v>
      </c>
      <c r="CW27" s="366">
        <f t="shared" si="37"/>
        <v>42569</v>
      </c>
      <c r="CX27" s="119" t="str">
        <f t="shared" si="38"/>
        <v>Nama Ayah 276</v>
      </c>
      <c r="CY27" s="119" t="str">
        <f t="shared" si="39"/>
        <v>Nama Ibu 276</v>
      </c>
      <c r="CZ27" s="119" t="str">
        <f t="shared" si="40"/>
        <v>Alamat Peserta Didik</v>
      </c>
      <c r="DA27" s="119" t="str">
        <f t="shared" si="41"/>
        <v>Nomor Telepon Rumah</v>
      </c>
      <c r="DB27" s="119" t="str">
        <f t="shared" si="42"/>
        <v>Kerja Ayah 276</v>
      </c>
      <c r="DC27" s="119" t="str">
        <f t="shared" si="43"/>
        <v>Kerja Ibu 276</v>
      </c>
    </row>
    <row r="28" spans="2:107">
      <c r="B28" s="59">
        <v>23</v>
      </c>
      <c r="C28" s="7" t="s">
        <v>74</v>
      </c>
      <c r="D28" s="372" t="s">
        <v>2455</v>
      </c>
      <c r="E28" s="372" t="s">
        <v>1261</v>
      </c>
      <c r="F28" s="373">
        <v>123456811</v>
      </c>
      <c r="G28" s="11" t="str">
        <f t="shared" si="44"/>
        <v/>
      </c>
      <c r="H28" s="112"/>
      <c r="I28" s="8"/>
      <c r="J28" s="71" t="str">
        <f t="shared" si="17"/>
        <v/>
      </c>
      <c r="K28" s="71" t="str">
        <f t="shared" si="18"/>
        <v/>
      </c>
      <c r="L28" s="71" t="str">
        <f t="shared" si="45"/>
        <v/>
      </c>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337"/>
      <c r="AL28" s="337"/>
      <c r="AM28" s="337"/>
      <c r="AN28" s="337"/>
      <c r="AO28" s="337"/>
      <c r="AP28" s="337"/>
      <c r="AQ28" s="337"/>
      <c r="AR28" s="337"/>
      <c r="AS28" s="337"/>
      <c r="AT28" s="337"/>
      <c r="AU28" s="337"/>
      <c r="AV28" s="337"/>
      <c r="AW28" s="358" t="s">
        <v>515</v>
      </c>
      <c r="AX28" s="3" t="s">
        <v>26</v>
      </c>
      <c r="AY28" s="359" t="s">
        <v>1620</v>
      </c>
      <c r="AZ28" s="360" t="s">
        <v>449</v>
      </c>
      <c r="BB28" s="405">
        <f t="shared" si="52"/>
        <v>23</v>
      </c>
      <c r="BC28" s="124">
        <f t="shared" si="53"/>
        <v>23</v>
      </c>
      <c r="BD28" s="124">
        <v>3034</v>
      </c>
      <c r="BE28" s="124"/>
      <c r="BF28" s="125" t="s">
        <v>2520</v>
      </c>
      <c r="BG28" s="124"/>
      <c r="BH28" s="124" t="s">
        <v>440</v>
      </c>
      <c r="BI28" s="124"/>
      <c r="BJ28" s="124"/>
      <c r="BK28" s="124"/>
      <c r="BL28" s="124"/>
      <c r="BM28" s="125" t="str">
        <f t="shared" si="54"/>
        <v>Tempat,  Tanggal Lahir</v>
      </c>
      <c r="BN28" s="125" t="str">
        <f t="shared" si="55"/>
        <v>Agama</v>
      </c>
      <c r="BO28" s="125" t="str">
        <f t="shared" si="56"/>
        <v>Status dalam Keluarga</v>
      </c>
      <c r="BP28" s="125" t="str">
        <f t="shared" si="57"/>
        <v>Anak ke</v>
      </c>
      <c r="BQ28" s="125" t="str">
        <f t="shared" si="58"/>
        <v>Alamat Peserta Didik</v>
      </c>
      <c r="BR28" s="125" t="str">
        <f t="shared" si="59"/>
        <v>Sekolah Asal</v>
      </c>
      <c r="BS28" s="124" t="str">
        <f t="shared" si="47"/>
        <v>10-AK.1</v>
      </c>
      <c r="BT28" s="171">
        <v>42569</v>
      </c>
      <c r="BU28" s="125" t="s">
        <v>674</v>
      </c>
      <c r="BV28" s="125" t="s">
        <v>975</v>
      </c>
      <c r="BW28" s="125" t="str">
        <f t="shared" si="48"/>
        <v>Alamat Peserta Didik</v>
      </c>
      <c r="BX28" s="124" t="str">
        <f t="shared" si="60"/>
        <v>Nomor Telepon Rumah</v>
      </c>
      <c r="BY28" s="125" t="s">
        <v>1697</v>
      </c>
      <c r="BZ28" s="125" t="s">
        <v>1698</v>
      </c>
      <c r="CB28" s="235" t="str">
        <f t="shared" si="20"/>
        <v/>
      </c>
      <c r="CC28" s="235">
        <f t="shared" si="21"/>
        <v>277</v>
      </c>
      <c r="CD28" s="235">
        <v>23</v>
      </c>
      <c r="CE28" s="235">
        <f t="shared" si="49"/>
        <v>1</v>
      </c>
      <c r="CF28" s="118">
        <f t="shared" si="50"/>
        <v>277</v>
      </c>
      <c r="CG28" s="118" t="str">
        <f t="shared" si="51"/>
        <v>7045</v>
      </c>
      <c r="CH28" s="118">
        <f t="shared" si="22"/>
        <v>0</v>
      </c>
      <c r="CI28" s="119" t="str">
        <f t="shared" si="23"/>
        <v>Siswa 277</v>
      </c>
      <c r="CJ28" s="118">
        <f t="shared" si="24"/>
        <v>0</v>
      </c>
      <c r="CK28" s="118" t="str">
        <f t="shared" si="25"/>
        <v>10-TKJ.1</v>
      </c>
      <c r="CL28" s="118">
        <f t="shared" si="26"/>
        <v>0</v>
      </c>
      <c r="CM28" s="118">
        <f t="shared" si="27"/>
        <v>0</v>
      </c>
      <c r="CN28" s="118">
        <f t="shared" si="28"/>
        <v>0</v>
      </c>
      <c r="CO28" s="118">
        <f t="shared" si="29"/>
        <v>0</v>
      </c>
      <c r="CP28" s="119" t="str">
        <f t="shared" si="30"/>
        <v>Tempat,  Tanggal Lahir</v>
      </c>
      <c r="CQ28" s="119" t="str">
        <f t="shared" si="31"/>
        <v>Agama</v>
      </c>
      <c r="CR28" s="119" t="str">
        <f t="shared" si="32"/>
        <v>Status dalam Keluarga</v>
      </c>
      <c r="CS28" s="119" t="str">
        <f t="shared" si="33"/>
        <v>Anak ke</v>
      </c>
      <c r="CT28" s="119" t="str">
        <f t="shared" si="34"/>
        <v>Alamat Peserta Didik</v>
      </c>
      <c r="CU28" s="119" t="str">
        <f t="shared" si="35"/>
        <v>Sekolah Asal</v>
      </c>
      <c r="CV28" s="119" t="str">
        <f t="shared" si="36"/>
        <v>10-TKJ.1</v>
      </c>
      <c r="CW28" s="366">
        <f t="shared" si="37"/>
        <v>42569</v>
      </c>
      <c r="CX28" s="119" t="str">
        <f t="shared" si="38"/>
        <v>Nama Ayah 277</v>
      </c>
      <c r="CY28" s="119" t="str">
        <f t="shared" si="39"/>
        <v>Nama Ibu 277</v>
      </c>
      <c r="CZ28" s="119" t="str">
        <f t="shared" si="40"/>
        <v>Alamat Peserta Didik</v>
      </c>
      <c r="DA28" s="119" t="str">
        <f t="shared" si="41"/>
        <v>Nomor Telepon Rumah</v>
      </c>
      <c r="DB28" s="119" t="str">
        <f t="shared" si="42"/>
        <v>Kerja Ayah 277</v>
      </c>
      <c r="DC28" s="119" t="str">
        <f t="shared" si="43"/>
        <v>Kerja Ibu 277</v>
      </c>
    </row>
    <row r="29" spans="2:107">
      <c r="B29" s="59">
        <v>24</v>
      </c>
      <c r="C29" s="7" t="s">
        <v>75</v>
      </c>
      <c r="D29" s="372" t="s">
        <v>2456</v>
      </c>
      <c r="E29" s="372" t="s">
        <v>1261</v>
      </c>
      <c r="F29" s="373">
        <v>123456812</v>
      </c>
      <c r="G29" s="11" t="str">
        <f t="shared" si="44"/>
        <v/>
      </c>
      <c r="H29" s="112"/>
      <c r="I29" s="8"/>
      <c r="J29" s="71" t="str">
        <f t="shared" si="17"/>
        <v/>
      </c>
      <c r="K29" s="71" t="str">
        <f t="shared" si="18"/>
        <v/>
      </c>
      <c r="L29" s="71" t="str">
        <f t="shared" si="45"/>
        <v/>
      </c>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337"/>
      <c r="AL29" s="337"/>
      <c r="AM29" s="337"/>
      <c r="AN29" s="337"/>
      <c r="AO29" s="337"/>
      <c r="AP29" s="337"/>
      <c r="AQ29" s="337"/>
      <c r="AR29" s="337"/>
      <c r="AS29" s="337"/>
      <c r="AT29" s="337"/>
      <c r="AU29" s="337"/>
      <c r="AV29" s="337"/>
      <c r="AW29" s="358" t="s">
        <v>648</v>
      </c>
      <c r="AX29" s="3" t="s">
        <v>27</v>
      </c>
      <c r="AY29" s="359"/>
      <c r="AZ29" s="360"/>
      <c r="BB29" s="405">
        <f t="shared" si="52"/>
        <v>24</v>
      </c>
      <c r="BC29" s="124">
        <f t="shared" si="53"/>
        <v>24</v>
      </c>
      <c r="BD29" s="124">
        <v>3035</v>
      </c>
      <c r="BE29" s="124"/>
      <c r="BF29" s="125" t="s">
        <v>2521</v>
      </c>
      <c r="BG29" s="124"/>
      <c r="BH29" s="124" t="s">
        <v>440</v>
      </c>
      <c r="BI29" s="124"/>
      <c r="BJ29" s="124"/>
      <c r="BK29" s="124"/>
      <c r="BL29" s="124"/>
      <c r="BM29" s="125" t="str">
        <f t="shared" si="54"/>
        <v>Tempat,  Tanggal Lahir</v>
      </c>
      <c r="BN29" s="125" t="str">
        <f t="shared" si="55"/>
        <v>Agama</v>
      </c>
      <c r="BO29" s="125" t="str">
        <f t="shared" si="56"/>
        <v>Status dalam Keluarga</v>
      </c>
      <c r="BP29" s="125" t="str">
        <f t="shared" si="57"/>
        <v>Anak ke</v>
      </c>
      <c r="BQ29" s="125" t="str">
        <f t="shared" si="58"/>
        <v>Alamat Peserta Didik</v>
      </c>
      <c r="BR29" s="125" t="str">
        <f t="shared" si="59"/>
        <v>Sekolah Asal</v>
      </c>
      <c r="BS29" s="124" t="str">
        <f t="shared" si="47"/>
        <v>10-AK.1</v>
      </c>
      <c r="BT29" s="171">
        <v>42569</v>
      </c>
      <c r="BU29" s="125" t="s">
        <v>675</v>
      </c>
      <c r="BV29" s="125" t="s">
        <v>976</v>
      </c>
      <c r="BW29" s="125" t="str">
        <f t="shared" si="48"/>
        <v>Alamat Peserta Didik</v>
      </c>
      <c r="BX29" s="124" t="str">
        <f t="shared" si="60"/>
        <v>Nomor Telepon Rumah</v>
      </c>
      <c r="BY29" s="125" t="s">
        <v>1699</v>
      </c>
      <c r="BZ29" s="125" t="s">
        <v>1700</v>
      </c>
      <c r="CB29" s="235" t="str">
        <f t="shared" si="20"/>
        <v/>
      </c>
      <c r="CC29" s="235">
        <f t="shared" si="21"/>
        <v>278</v>
      </c>
      <c r="CD29" s="235">
        <v>24</v>
      </c>
      <c r="CE29" s="235">
        <f t="shared" si="49"/>
        <v>1</v>
      </c>
      <c r="CF29" s="118">
        <f t="shared" si="50"/>
        <v>278</v>
      </c>
      <c r="CG29" s="118" t="str">
        <f t="shared" si="51"/>
        <v>7047</v>
      </c>
      <c r="CH29" s="118">
        <f t="shared" si="22"/>
        <v>0</v>
      </c>
      <c r="CI29" s="119" t="str">
        <f t="shared" si="23"/>
        <v>Siswa 278</v>
      </c>
      <c r="CJ29" s="118">
        <f t="shared" si="24"/>
        <v>0</v>
      </c>
      <c r="CK29" s="118" t="str">
        <f t="shared" si="25"/>
        <v>10-TKJ.1</v>
      </c>
      <c r="CL29" s="118">
        <f t="shared" si="26"/>
        <v>0</v>
      </c>
      <c r="CM29" s="118">
        <f t="shared" si="27"/>
        <v>0</v>
      </c>
      <c r="CN29" s="118">
        <f t="shared" si="28"/>
        <v>0</v>
      </c>
      <c r="CO29" s="118">
        <f t="shared" si="29"/>
        <v>0</v>
      </c>
      <c r="CP29" s="119" t="str">
        <f t="shared" si="30"/>
        <v>Tempat,  Tanggal Lahir</v>
      </c>
      <c r="CQ29" s="119" t="str">
        <f t="shared" si="31"/>
        <v>Agama</v>
      </c>
      <c r="CR29" s="119" t="str">
        <f t="shared" si="32"/>
        <v>Status dalam Keluarga</v>
      </c>
      <c r="CS29" s="119" t="str">
        <f t="shared" si="33"/>
        <v>Anak ke</v>
      </c>
      <c r="CT29" s="119" t="str">
        <f t="shared" si="34"/>
        <v>Alamat Peserta Didik</v>
      </c>
      <c r="CU29" s="119" t="str">
        <f t="shared" si="35"/>
        <v>Sekolah Asal</v>
      </c>
      <c r="CV29" s="119" t="str">
        <f t="shared" si="36"/>
        <v>10-TKJ.1</v>
      </c>
      <c r="CW29" s="366">
        <f t="shared" si="37"/>
        <v>42569</v>
      </c>
      <c r="CX29" s="119" t="str">
        <f t="shared" si="38"/>
        <v>Nama Ayah 278</v>
      </c>
      <c r="CY29" s="119" t="str">
        <f t="shared" si="39"/>
        <v>Nama Ibu 278</v>
      </c>
      <c r="CZ29" s="119" t="str">
        <f t="shared" si="40"/>
        <v>Alamat Peserta Didik</v>
      </c>
      <c r="DA29" s="119" t="str">
        <f t="shared" si="41"/>
        <v>Nomor Telepon Rumah</v>
      </c>
      <c r="DB29" s="119" t="str">
        <f t="shared" si="42"/>
        <v>Kerja Ayah 278</v>
      </c>
      <c r="DC29" s="119" t="str">
        <f t="shared" si="43"/>
        <v>Kerja Ibu 278</v>
      </c>
    </row>
    <row r="30" spans="2:107">
      <c r="B30" s="59">
        <v>25</v>
      </c>
      <c r="C30" s="7" t="s">
        <v>76</v>
      </c>
      <c r="D30" s="372" t="s">
        <v>2457</v>
      </c>
      <c r="E30" s="372" t="s">
        <v>1261</v>
      </c>
      <c r="F30" s="373">
        <v>123456813</v>
      </c>
      <c r="G30" s="11" t="str">
        <f t="shared" si="44"/>
        <v/>
      </c>
      <c r="H30" s="112"/>
      <c r="I30" s="8"/>
      <c r="J30" s="71" t="str">
        <f t="shared" si="17"/>
        <v/>
      </c>
      <c r="K30" s="71" t="str">
        <f t="shared" si="18"/>
        <v/>
      </c>
      <c r="L30" s="71" t="str">
        <f t="shared" si="45"/>
        <v/>
      </c>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337"/>
      <c r="AL30" s="337"/>
      <c r="AM30" s="337"/>
      <c r="AN30" s="337"/>
      <c r="AO30" s="337"/>
      <c r="AP30" s="337"/>
      <c r="AQ30" s="337"/>
      <c r="AR30" s="337"/>
      <c r="AS30" s="337"/>
      <c r="AT30" s="337"/>
      <c r="AU30" s="337"/>
      <c r="AV30" s="337"/>
      <c r="AW30" s="62" t="s">
        <v>516</v>
      </c>
      <c r="AX30" s="3" t="s">
        <v>28</v>
      </c>
      <c r="AY30" s="2" t="s">
        <v>1621</v>
      </c>
      <c r="AZ30" s="2" t="s">
        <v>131</v>
      </c>
      <c r="BB30" s="405">
        <f t="shared" si="52"/>
        <v>25</v>
      </c>
      <c r="BC30" s="124">
        <f t="shared" si="53"/>
        <v>25</v>
      </c>
      <c r="BD30" s="124">
        <v>3036</v>
      </c>
      <c r="BE30" s="124"/>
      <c r="BF30" s="125" t="s">
        <v>2522</v>
      </c>
      <c r="BG30" s="124"/>
      <c r="BH30" s="124" t="s">
        <v>440</v>
      </c>
      <c r="BI30" s="124"/>
      <c r="BJ30" s="124"/>
      <c r="BK30" s="124"/>
      <c r="BL30" s="124"/>
      <c r="BM30" s="125" t="str">
        <f t="shared" si="54"/>
        <v>Tempat,  Tanggal Lahir</v>
      </c>
      <c r="BN30" s="125" t="str">
        <f t="shared" si="55"/>
        <v>Agama</v>
      </c>
      <c r="BO30" s="125" t="str">
        <f t="shared" si="56"/>
        <v>Status dalam Keluarga</v>
      </c>
      <c r="BP30" s="125" t="str">
        <f t="shared" si="57"/>
        <v>Anak ke</v>
      </c>
      <c r="BQ30" s="125" t="str">
        <f t="shared" si="58"/>
        <v>Alamat Peserta Didik</v>
      </c>
      <c r="BR30" s="125" t="str">
        <f t="shared" si="59"/>
        <v>Sekolah Asal</v>
      </c>
      <c r="BS30" s="124" t="str">
        <f t="shared" si="47"/>
        <v>10-AK.1</v>
      </c>
      <c r="BT30" s="171">
        <v>42569</v>
      </c>
      <c r="BU30" s="125" t="s">
        <v>676</v>
      </c>
      <c r="BV30" s="125" t="s">
        <v>977</v>
      </c>
      <c r="BW30" s="125" t="str">
        <f t="shared" si="48"/>
        <v>Alamat Peserta Didik</v>
      </c>
      <c r="BX30" s="124" t="str">
        <f t="shared" si="60"/>
        <v>Nomor Telepon Rumah</v>
      </c>
      <c r="BY30" s="125" t="s">
        <v>1701</v>
      </c>
      <c r="BZ30" s="125" t="s">
        <v>1702</v>
      </c>
      <c r="CB30" s="235" t="str">
        <f t="shared" si="20"/>
        <v/>
      </c>
      <c r="CC30" s="235">
        <f t="shared" si="21"/>
        <v>279</v>
      </c>
      <c r="CD30" s="235">
        <v>25</v>
      </c>
      <c r="CE30" s="235">
        <f t="shared" si="49"/>
        <v>1</v>
      </c>
      <c r="CF30" s="118">
        <f t="shared" si="50"/>
        <v>279</v>
      </c>
      <c r="CG30" s="118" t="str">
        <f t="shared" si="51"/>
        <v>7050</v>
      </c>
      <c r="CH30" s="118">
        <f t="shared" si="22"/>
        <v>0</v>
      </c>
      <c r="CI30" s="119" t="str">
        <f t="shared" si="23"/>
        <v>Siswa 279</v>
      </c>
      <c r="CJ30" s="118">
        <f t="shared" si="24"/>
        <v>0</v>
      </c>
      <c r="CK30" s="118" t="str">
        <f t="shared" si="25"/>
        <v>10-TKJ.1</v>
      </c>
      <c r="CL30" s="118">
        <f t="shared" si="26"/>
        <v>0</v>
      </c>
      <c r="CM30" s="118">
        <f t="shared" si="27"/>
        <v>0</v>
      </c>
      <c r="CN30" s="118">
        <f t="shared" si="28"/>
        <v>0</v>
      </c>
      <c r="CO30" s="118">
        <f t="shared" si="29"/>
        <v>0</v>
      </c>
      <c r="CP30" s="119" t="str">
        <f t="shared" si="30"/>
        <v>Tempat,  Tanggal Lahir</v>
      </c>
      <c r="CQ30" s="119" t="str">
        <f t="shared" si="31"/>
        <v>Agama</v>
      </c>
      <c r="CR30" s="119" t="str">
        <f t="shared" si="32"/>
        <v>Status dalam Keluarga</v>
      </c>
      <c r="CS30" s="119" t="str">
        <f t="shared" si="33"/>
        <v>Anak ke</v>
      </c>
      <c r="CT30" s="119" t="str">
        <f t="shared" si="34"/>
        <v>Alamat Peserta Didik</v>
      </c>
      <c r="CU30" s="119" t="str">
        <f t="shared" si="35"/>
        <v>Sekolah Asal</v>
      </c>
      <c r="CV30" s="119" t="str">
        <f t="shared" si="36"/>
        <v>10-TKJ.1</v>
      </c>
      <c r="CW30" s="366">
        <f t="shared" si="37"/>
        <v>42569</v>
      </c>
      <c r="CX30" s="119" t="str">
        <f t="shared" si="38"/>
        <v>Nama Ayah 279</v>
      </c>
      <c r="CY30" s="119" t="str">
        <f t="shared" si="39"/>
        <v>Nama Ibu 279</v>
      </c>
      <c r="CZ30" s="119" t="str">
        <f t="shared" si="40"/>
        <v>Alamat Peserta Didik</v>
      </c>
      <c r="DA30" s="119" t="str">
        <f t="shared" si="41"/>
        <v>Nomor Telepon Rumah</v>
      </c>
      <c r="DB30" s="119" t="str">
        <f t="shared" si="42"/>
        <v>Kerja Ayah 279</v>
      </c>
      <c r="DC30" s="119" t="str">
        <f t="shared" si="43"/>
        <v>Kerja Ibu 279</v>
      </c>
    </row>
    <row r="31" spans="2:107">
      <c r="B31" s="59">
        <v>26</v>
      </c>
      <c r="C31" s="7" t="s">
        <v>77</v>
      </c>
      <c r="D31" s="372" t="s">
        <v>2458</v>
      </c>
      <c r="E31" s="372" t="s">
        <v>1261</v>
      </c>
      <c r="F31" s="373">
        <v>123456814</v>
      </c>
      <c r="G31" s="11" t="str">
        <f t="shared" si="44"/>
        <v/>
      </c>
      <c r="H31" s="112"/>
      <c r="I31" s="8"/>
      <c r="J31" s="8"/>
      <c r="K31" s="105"/>
      <c r="L31" s="71"/>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337"/>
      <c r="AL31" s="337"/>
      <c r="AM31" s="337"/>
      <c r="AN31" s="337"/>
      <c r="AO31" s="337"/>
      <c r="AP31" s="337"/>
      <c r="AQ31" s="337"/>
      <c r="AR31" s="337"/>
      <c r="AS31" s="337"/>
      <c r="AT31" s="337"/>
      <c r="AU31" s="337"/>
      <c r="AV31" s="337"/>
      <c r="AW31" s="62" t="s">
        <v>517</v>
      </c>
      <c r="AX31" s="3" t="s">
        <v>29</v>
      </c>
      <c r="AY31" s="2" t="s">
        <v>1624</v>
      </c>
      <c r="AZ31" s="2" t="s">
        <v>1275</v>
      </c>
      <c r="BB31" s="405">
        <f t="shared" si="52"/>
        <v>26</v>
      </c>
      <c r="BC31" s="124">
        <f t="shared" si="53"/>
        <v>26</v>
      </c>
      <c r="BD31" s="124">
        <v>3037</v>
      </c>
      <c r="BE31" s="124"/>
      <c r="BF31" s="125" t="s">
        <v>2523</v>
      </c>
      <c r="BG31" s="124"/>
      <c r="BH31" s="124" t="s">
        <v>440</v>
      </c>
      <c r="BI31" s="124"/>
      <c r="BJ31" s="124"/>
      <c r="BK31" s="124"/>
      <c r="BL31" s="124"/>
      <c r="BM31" s="125" t="str">
        <f t="shared" si="54"/>
        <v>Tempat,  Tanggal Lahir</v>
      </c>
      <c r="BN31" s="125" t="str">
        <f t="shared" si="55"/>
        <v>Agama</v>
      </c>
      <c r="BO31" s="125" t="str">
        <f t="shared" si="56"/>
        <v>Status dalam Keluarga</v>
      </c>
      <c r="BP31" s="125" t="str">
        <f t="shared" si="57"/>
        <v>Anak ke</v>
      </c>
      <c r="BQ31" s="125" t="str">
        <f t="shared" si="58"/>
        <v>Alamat Peserta Didik</v>
      </c>
      <c r="BR31" s="125" t="str">
        <f t="shared" si="59"/>
        <v>Sekolah Asal</v>
      </c>
      <c r="BS31" s="124" t="str">
        <f t="shared" si="47"/>
        <v>10-AK.1</v>
      </c>
      <c r="BT31" s="171">
        <v>42569</v>
      </c>
      <c r="BU31" s="125" t="s">
        <v>677</v>
      </c>
      <c r="BV31" s="125" t="s">
        <v>978</v>
      </c>
      <c r="BW31" s="125" t="str">
        <f t="shared" si="48"/>
        <v>Alamat Peserta Didik</v>
      </c>
      <c r="BX31" s="124" t="str">
        <f t="shared" si="60"/>
        <v>Nomor Telepon Rumah</v>
      </c>
      <c r="BY31" s="125" t="s">
        <v>1703</v>
      </c>
      <c r="BZ31" s="125" t="s">
        <v>1704</v>
      </c>
      <c r="CB31" s="235" t="str">
        <f t="shared" si="20"/>
        <v/>
      </c>
      <c r="CC31" s="235" t="str">
        <f t="shared" si="21"/>
        <v/>
      </c>
      <c r="CD31" s="235">
        <v>26</v>
      </c>
      <c r="CE31" s="235">
        <f t="shared" si="49"/>
        <v>2</v>
      </c>
      <c r="CF31" s="118" t="str">
        <f t="shared" si="50"/>
        <v/>
      </c>
      <c r="CG31" s="118" t="str">
        <f t="shared" si="51"/>
        <v/>
      </c>
      <c r="CH31" s="118" t="str">
        <f t="shared" si="22"/>
        <v/>
      </c>
      <c r="CI31" s="119" t="str">
        <f t="shared" si="23"/>
        <v/>
      </c>
      <c r="CJ31" s="118" t="str">
        <f t="shared" si="24"/>
        <v/>
      </c>
      <c r="CK31" s="118" t="str">
        <f t="shared" si="25"/>
        <v/>
      </c>
      <c r="CL31" s="118" t="str">
        <f t="shared" si="26"/>
        <v/>
      </c>
      <c r="CM31" s="118" t="str">
        <f t="shared" si="27"/>
        <v/>
      </c>
      <c r="CN31" s="118" t="str">
        <f t="shared" si="28"/>
        <v/>
      </c>
      <c r="CO31" s="118" t="str">
        <f t="shared" si="29"/>
        <v/>
      </c>
      <c r="CP31" s="119" t="str">
        <f t="shared" si="30"/>
        <v/>
      </c>
      <c r="CQ31" s="119" t="str">
        <f t="shared" si="31"/>
        <v/>
      </c>
      <c r="CR31" s="119" t="str">
        <f t="shared" si="32"/>
        <v/>
      </c>
      <c r="CS31" s="119" t="str">
        <f t="shared" si="33"/>
        <v/>
      </c>
      <c r="CT31" s="119" t="str">
        <f t="shared" si="34"/>
        <v/>
      </c>
      <c r="CU31" s="119" t="str">
        <f t="shared" si="35"/>
        <v/>
      </c>
      <c r="CV31" s="119" t="str">
        <f t="shared" si="36"/>
        <v/>
      </c>
      <c r="CW31" s="366" t="str">
        <f t="shared" si="37"/>
        <v/>
      </c>
      <c r="CX31" s="119" t="str">
        <f t="shared" si="38"/>
        <v/>
      </c>
      <c r="CY31" s="119" t="str">
        <f t="shared" si="39"/>
        <v/>
      </c>
      <c r="CZ31" s="119" t="str">
        <f t="shared" si="40"/>
        <v/>
      </c>
      <c r="DA31" s="119" t="str">
        <f t="shared" si="41"/>
        <v/>
      </c>
      <c r="DB31" s="119" t="str">
        <f t="shared" si="42"/>
        <v/>
      </c>
      <c r="DC31" s="119" t="str">
        <f t="shared" si="43"/>
        <v/>
      </c>
    </row>
    <row r="32" spans="2:107">
      <c r="B32" s="59">
        <v>27</v>
      </c>
      <c r="C32" s="7" t="s">
        <v>78</v>
      </c>
      <c r="D32" s="372" t="s">
        <v>2459</v>
      </c>
      <c r="E32" s="372" t="s">
        <v>1261</v>
      </c>
      <c r="F32" s="373">
        <v>123456815</v>
      </c>
      <c r="G32" s="11" t="str">
        <f t="shared" si="44"/>
        <v/>
      </c>
      <c r="H32" s="112"/>
      <c r="I32" s="8"/>
      <c r="J32" s="8"/>
      <c r="K32" s="105"/>
      <c r="L32" s="71"/>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337"/>
      <c r="AL32" s="337"/>
      <c r="AM32" s="337"/>
      <c r="AN32" s="337"/>
      <c r="AO32" s="337"/>
      <c r="AP32" s="337"/>
      <c r="AQ32" s="337"/>
      <c r="AR32" s="337"/>
      <c r="AS32" s="337"/>
      <c r="AT32" s="337"/>
      <c r="AU32" s="337"/>
      <c r="AV32" s="337"/>
      <c r="AW32" s="62" t="s">
        <v>518</v>
      </c>
      <c r="AX32" s="3" t="s">
        <v>30</v>
      </c>
      <c r="AY32" s="2" t="s">
        <v>1625</v>
      </c>
      <c r="AZ32" s="2" t="s">
        <v>1276</v>
      </c>
      <c r="BB32" s="405">
        <f t="shared" si="52"/>
        <v>27</v>
      </c>
      <c r="BC32" s="124">
        <f t="shared" si="53"/>
        <v>27</v>
      </c>
      <c r="BD32" s="124">
        <v>3038</v>
      </c>
      <c r="BE32" s="124"/>
      <c r="BF32" s="125" t="s">
        <v>2524</v>
      </c>
      <c r="BG32" s="124"/>
      <c r="BH32" s="124" t="s">
        <v>440</v>
      </c>
      <c r="BI32" s="124"/>
      <c r="BJ32" s="124"/>
      <c r="BK32" s="124"/>
      <c r="BL32" s="124"/>
      <c r="BM32" s="125" t="str">
        <f t="shared" si="54"/>
        <v>Tempat,  Tanggal Lahir</v>
      </c>
      <c r="BN32" s="125" t="str">
        <f t="shared" si="55"/>
        <v>Agama</v>
      </c>
      <c r="BO32" s="125" t="str">
        <f t="shared" si="56"/>
        <v>Status dalam Keluarga</v>
      </c>
      <c r="BP32" s="125" t="str">
        <f t="shared" si="57"/>
        <v>Anak ke</v>
      </c>
      <c r="BQ32" s="125" t="str">
        <f t="shared" si="58"/>
        <v>Alamat Peserta Didik</v>
      </c>
      <c r="BR32" s="125" t="str">
        <f t="shared" si="59"/>
        <v>Sekolah Asal</v>
      </c>
      <c r="BS32" s="124" t="str">
        <f t="shared" si="47"/>
        <v>10-AK.1</v>
      </c>
      <c r="BT32" s="171">
        <v>42569</v>
      </c>
      <c r="BU32" s="125" t="s">
        <v>678</v>
      </c>
      <c r="BV32" s="125" t="s">
        <v>979</v>
      </c>
      <c r="BW32" s="125" t="str">
        <f t="shared" si="48"/>
        <v>Alamat Peserta Didik</v>
      </c>
      <c r="BX32" s="124" t="str">
        <f t="shared" si="60"/>
        <v>Nomor Telepon Rumah</v>
      </c>
      <c r="BY32" s="125" t="s">
        <v>1705</v>
      </c>
      <c r="BZ32" s="125" t="s">
        <v>1706</v>
      </c>
      <c r="CB32" s="235" t="str">
        <f t="shared" si="20"/>
        <v/>
      </c>
      <c r="CC32" s="235" t="str">
        <f t="shared" si="21"/>
        <v/>
      </c>
      <c r="CD32" s="235">
        <v>27</v>
      </c>
      <c r="CE32" s="235">
        <f t="shared" si="49"/>
        <v>2</v>
      </c>
      <c r="CF32" s="118" t="str">
        <f t="shared" si="50"/>
        <v/>
      </c>
      <c r="CG32" s="118" t="str">
        <f t="shared" si="51"/>
        <v/>
      </c>
      <c r="CH32" s="118" t="str">
        <f t="shared" si="22"/>
        <v/>
      </c>
      <c r="CI32" s="119" t="str">
        <f t="shared" si="23"/>
        <v/>
      </c>
      <c r="CJ32" s="118" t="str">
        <f t="shared" si="24"/>
        <v/>
      </c>
      <c r="CK32" s="118" t="str">
        <f t="shared" si="25"/>
        <v/>
      </c>
      <c r="CL32" s="118" t="str">
        <f t="shared" si="26"/>
        <v/>
      </c>
      <c r="CM32" s="118" t="str">
        <f t="shared" si="27"/>
        <v/>
      </c>
      <c r="CN32" s="118" t="str">
        <f t="shared" si="28"/>
        <v/>
      </c>
      <c r="CO32" s="118" t="str">
        <f t="shared" si="29"/>
        <v/>
      </c>
      <c r="CP32" s="119" t="str">
        <f t="shared" si="30"/>
        <v/>
      </c>
      <c r="CQ32" s="119" t="str">
        <f t="shared" si="31"/>
        <v/>
      </c>
      <c r="CR32" s="119" t="str">
        <f t="shared" si="32"/>
        <v/>
      </c>
      <c r="CS32" s="119" t="str">
        <f t="shared" si="33"/>
        <v/>
      </c>
      <c r="CT32" s="119" t="str">
        <f t="shared" si="34"/>
        <v/>
      </c>
      <c r="CU32" s="119" t="str">
        <f t="shared" si="35"/>
        <v/>
      </c>
      <c r="CV32" s="119" t="str">
        <f t="shared" si="36"/>
        <v/>
      </c>
      <c r="CW32" s="366" t="str">
        <f t="shared" si="37"/>
        <v/>
      </c>
      <c r="CX32" s="119" t="str">
        <f t="shared" si="38"/>
        <v/>
      </c>
      <c r="CY32" s="119" t="str">
        <f t="shared" si="39"/>
        <v/>
      </c>
      <c r="CZ32" s="119" t="str">
        <f t="shared" si="40"/>
        <v/>
      </c>
      <c r="DA32" s="119" t="str">
        <f t="shared" si="41"/>
        <v/>
      </c>
      <c r="DB32" s="119" t="str">
        <f t="shared" si="42"/>
        <v/>
      </c>
      <c r="DC32" s="119" t="str">
        <f t="shared" si="43"/>
        <v/>
      </c>
    </row>
    <row r="33" spans="2:107">
      <c r="B33" s="59">
        <v>28</v>
      </c>
      <c r="C33" s="7" t="s">
        <v>79</v>
      </c>
      <c r="D33" s="372" t="s">
        <v>2460</v>
      </c>
      <c r="E33" s="372" t="s">
        <v>1261</v>
      </c>
      <c r="F33" s="373">
        <v>123456816</v>
      </c>
      <c r="G33" s="11" t="str">
        <f t="shared" si="44"/>
        <v/>
      </c>
      <c r="H33" s="112"/>
      <c r="I33" s="8"/>
      <c r="J33" s="8"/>
      <c r="K33" s="105"/>
      <c r="L33" s="71"/>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337"/>
      <c r="AL33" s="337"/>
      <c r="AM33" s="337"/>
      <c r="AN33" s="337"/>
      <c r="AO33" s="337"/>
      <c r="AP33" s="337"/>
      <c r="AQ33" s="337"/>
      <c r="AR33" s="337"/>
      <c r="AS33" s="337"/>
      <c r="AT33" s="337"/>
      <c r="AU33" s="337"/>
      <c r="AV33" s="337"/>
      <c r="AW33" s="62" t="s">
        <v>649</v>
      </c>
      <c r="AX33" s="3" t="s">
        <v>31</v>
      </c>
      <c r="AY33" s="2"/>
      <c r="AZ33" s="2"/>
      <c r="BB33" s="405">
        <f t="shared" si="52"/>
        <v>28</v>
      </c>
      <c r="BC33" s="124">
        <f t="shared" si="53"/>
        <v>28</v>
      </c>
      <c r="BD33" s="124">
        <v>2755</v>
      </c>
      <c r="BE33" s="124"/>
      <c r="BF33" s="125" t="s">
        <v>2525</v>
      </c>
      <c r="BG33" s="124"/>
      <c r="BH33" s="124" t="s">
        <v>440</v>
      </c>
      <c r="BI33" s="124"/>
      <c r="BJ33" s="124"/>
      <c r="BK33" s="124"/>
      <c r="BL33" s="124"/>
      <c r="BM33" s="125" t="str">
        <f t="shared" si="54"/>
        <v>Tempat,  Tanggal Lahir</v>
      </c>
      <c r="BN33" s="125" t="str">
        <f t="shared" si="55"/>
        <v>Agama</v>
      </c>
      <c r="BO33" s="125" t="str">
        <f t="shared" si="56"/>
        <v>Status dalam Keluarga</v>
      </c>
      <c r="BP33" s="125" t="str">
        <f t="shared" si="57"/>
        <v>Anak ke</v>
      </c>
      <c r="BQ33" s="125" t="str">
        <f t="shared" si="58"/>
        <v>Alamat Peserta Didik</v>
      </c>
      <c r="BR33" s="125" t="str">
        <f t="shared" si="59"/>
        <v>Sekolah Asal</v>
      </c>
      <c r="BS33" s="124" t="str">
        <f t="shared" si="47"/>
        <v>10-AK.1</v>
      </c>
      <c r="BT33" s="171">
        <v>42569</v>
      </c>
      <c r="BU33" s="125" t="s">
        <v>679</v>
      </c>
      <c r="BV33" s="125" t="s">
        <v>980</v>
      </c>
      <c r="BW33" s="125" t="str">
        <f t="shared" si="48"/>
        <v>Alamat Peserta Didik</v>
      </c>
      <c r="BX33" s="124" t="str">
        <f t="shared" si="60"/>
        <v>Nomor Telepon Rumah</v>
      </c>
      <c r="BY33" s="125" t="s">
        <v>1707</v>
      </c>
      <c r="BZ33" s="125" t="s">
        <v>1708</v>
      </c>
      <c r="CB33" s="235" t="str">
        <f t="shared" si="20"/>
        <v/>
      </c>
      <c r="CC33" s="235" t="str">
        <f t="shared" si="21"/>
        <v/>
      </c>
      <c r="CD33" s="235">
        <v>28</v>
      </c>
      <c r="CE33" s="235">
        <f t="shared" si="49"/>
        <v>2</v>
      </c>
      <c r="CF33" s="118" t="str">
        <f t="shared" si="50"/>
        <v/>
      </c>
      <c r="CG33" s="118" t="str">
        <f t="shared" si="51"/>
        <v/>
      </c>
      <c r="CH33" s="118" t="str">
        <f t="shared" si="22"/>
        <v/>
      </c>
      <c r="CI33" s="119" t="str">
        <f t="shared" si="23"/>
        <v/>
      </c>
      <c r="CJ33" s="118" t="str">
        <f t="shared" si="24"/>
        <v/>
      </c>
      <c r="CK33" s="118" t="str">
        <f t="shared" si="25"/>
        <v/>
      </c>
      <c r="CL33" s="118" t="str">
        <f t="shared" si="26"/>
        <v/>
      </c>
      <c r="CM33" s="118" t="str">
        <f t="shared" si="27"/>
        <v/>
      </c>
      <c r="CN33" s="118" t="str">
        <f t="shared" si="28"/>
        <v/>
      </c>
      <c r="CO33" s="118" t="str">
        <f t="shared" si="29"/>
        <v/>
      </c>
      <c r="CP33" s="119" t="str">
        <f t="shared" si="30"/>
        <v/>
      </c>
      <c r="CQ33" s="119" t="str">
        <f t="shared" si="31"/>
        <v/>
      </c>
      <c r="CR33" s="119" t="str">
        <f t="shared" si="32"/>
        <v/>
      </c>
      <c r="CS33" s="119" t="str">
        <f t="shared" si="33"/>
        <v/>
      </c>
      <c r="CT33" s="119" t="str">
        <f t="shared" si="34"/>
        <v/>
      </c>
      <c r="CU33" s="119" t="str">
        <f t="shared" si="35"/>
        <v/>
      </c>
      <c r="CV33" s="119" t="str">
        <f t="shared" si="36"/>
        <v/>
      </c>
      <c r="CW33" s="366" t="str">
        <f t="shared" si="37"/>
        <v/>
      </c>
      <c r="CX33" s="119" t="str">
        <f t="shared" si="38"/>
        <v/>
      </c>
      <c r="CY33" s="119" t="str">
        <f t="shared" si="39"/>
        <v/>
      </c>
      <c r="CZ33" s="119" t="str">
        <f t="shared" si="40"/>
        <v/>
      </c>
      <c r="DA33" s="119" t="str">
        <f t="shared" si="41"/>
        <v/>
      </c>
      <c r="DB33" s="119" t="str">
        <f t="shared" si="42"/>
        <v/>
      </c>
      <c r="DC33" s="119" t="str">
        <f t="shared" si="43"/>
        <v/>
      </c>
    </row>
    <row r="34" spans="2:107">
      <c r="B34" s="59">
        <v>29</v>
      </c>
      <c r="C34" s="7" t="s">
        <v>80</v>
      </c>
      <c r="D34" s="372" t="s">
        <v>2461</v>
      </c>
      <c r="E34" s="372" t="s">
        <v>1261</v>
      </c>
      <c r="F34" s="373">
        <v>123456817</v>
      </c>
      <c r="G34" s="11" t="str">
        <f t="shared" si="44"/>
        <v/>
      </c>
      <c r="H34" s="112"/>
      <c r="I34" s="8"/>
      <c r="J34" s="8"/>
      <c r="K34" s="105"/>
      <c r="L34" s="71"/>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337"/>
      <c r="AL34" s="337"/>
      <c r="AM34" s="337"/>
      <c r="AN34" s="337"/>
      <c r="AO34" s="337"/>
      <c r="AP34" s="337"/>
      <c r="AQ34" s="337"/>
      <c r="AR34" s="337"/>
      <c r="AS34" s="337"/>
      <c r="AT34" s="337"/>
      <c r="AU34" s="337"/>
      <c r="AV34" s="337"/>
      <c r="AW34" s="358" t="s">
        <v>519</v>
      </c>
      <c r="AX34" s="3" t="s">
        <v>32</v>
      </c>
      <c r="AY34" s="359" t="s">
        <v>1622</v>
      </c>
      <c r="AZ34" s="359" t="s">
        <v>131</v>
      </c>
      <c r="BB34" s="405">
        <f t="shared" si="52"/>
        <v>29</v>
      </c>
      <c r="BC34" s="124">
        <f t="shared" si="53"/>
        <v>29</v>
      </c>
      <c r="BD34" s="124">
        <v>2787</v>
      </c>
      <c r="BE34" s="124"/>
      <c r="BF34" s="125" t="s">
        <v>2526</v>
      </c>
      <c r="BG34" s="124"/>
      <c r="BH34" s="124" t="s">
        <v>440</v>
      </c>
      <c r="BI34" s="124"/>
      <c r="BJ34" s="124"/>
      <c r="BK34" s="124"/>
      <c r="BL34" s="124"/>
      <c r="BM34" s="125" t="str">
        <f t="shared" si="54"/>
        <v>Tempat,  Tanggal Lahir</v>
      </c>
      <c r="BN34" s="125" t="str">
        <f t="shared" si="55"/>
        <v>Agama</v>
      </c>
      <c r="BO34" s="125" t="str">
        <f t="shared" si="56"/>
        <v>Status dalam Keluarga</v>
      </c>
      <c r="BP34" s="125" t="str">
        <f t="shared" si="57"/>
        <v>Anak ke</v>
      </c>
      <c r="BQ34" s="125" t="str">
        <f t="shared" si="58"/>
        <v>Alamat Peserta Didik</v>
      </c>
      <c r="BR34" s="125" t="str">
        <f t="shared" si="59"/>
        <v>Sekolah Asal</v>
      </c>
      <c r="BS34" s="124" t="str">
        <f t="shared" si="47"/>
        <v>10-AK.1</v>
      </c>
      <c r="BT34" s="171">
        <v>42569</v>
      </c>
      <c r="BU34" s="125" t="s">
        <v>680</v>
      </c>
      <c r="BV34" s="125" t="s">
        <v>981</v>
      </c>
      <c r="BW34" s="125" t="str">
        <f t="shared" si="48"/>
        <v>Alamat Peserta Didik</v>
      </c>
      <c r="BX34" s="124" t="str">
        <f t="shared" si="60"/>
        <v>Nomor Telepon Rumah</v>
      </c>
      <c r="BY34" s="125" t="s">
        <v>1709</v>
      </c>
      <c r="BZ34" s="125" t="s">
        <v>1710</v>
      </c>
      <c r="CB34" s="235" t="str">
        <f t="shared" si="20"/>
        <v/>
      </c>
      <c r="CC34" s="235" t="str">
        <f t="shared" si="21"/>
        <v/>
      </c>
      <c r="CD34" s="235">
        <v>29</v>
      </c>
      <c r="CE34" s="235">
        <f t="shared" si="49"/>
        <v>2</v>
      </c>
      <c r="CF34" s="118" t="str">
        <f t="shared" si="50"/>
        <v/>
      </c>
      <c r="CG34" s="118" t="str">
        <f t="shared" si="51"/>
        <v/>
      </c>
      <c r="CH34" s="118" t="str">
        <f t="shared" si="22"/>
        <v/>
      </c>
      <c r="CI34" s="119" t="str">
        <f t="shared" si="23"/>
        <v/>
      </c>
      <c r="CJ34" s="118" t="str">
        <f t="shared" si="24"/>
        <v/>
      </c>
      <c r="CK34" s="118" t="str">
        <f t="shared" si="25"/>
        <v/>
      </c>
      <c r="CL34" s="118" t="str">
        <f t="shared" si="26"/>
        <v/>
      </c>
      <c r="CM34" s="118" t="str">
        <f t="shared" si="27"/>
        <v/>
      </c>
      <c r="CN34" s="118" t="str">
        <f t="shared" si="28"/>
        <v/>
      </c>
      <c r="CO34" s="118" t="str">
        <f t="shared" si="29"/>
        <v/>
      </c>
      <c r="CP34" s="119" t="str">
        <f t="shared" si="30"/>
        <v/>
      </c>
      <c r="CQ34" s="119" t="str">
        <f t="shared" si="31"/>
        <v/>
      </c>
      <c r="CR34" s="119" t="str">
        <f t="shared" si="32"/>
        <v/>
      </c>
      <c r="CS34" s="119" t="str">
        <f t="shared" si="33"/>
        <v/>
      </c>
      <c r="CT34" s="119" t="str">
        <f t="shared" si="34"/>
        <v/>
      </c>
      <c r="CU34" s="119" t="str">
        <f t="shared" si="35"/>
        <v/>
      </c>
      <c r="CV34" s="119" t="str">
        <f t="shared" si="36"/>
        <v/>
      </c>
      <c r="CW34" s="366" t="str">
        <f t="shared" si="37"/>
        <v/>
      </c>
      <c r="CX34" s="119" t="str">
        <f t="shared" si="38"/>
        <v/>
      </c>
      <c r="CY34" s="119" t="str">
        <f t="shared" si="39"/>
        <v/>
      </c>
      <c r="CZ34" s="119" t="str">
        <f t="shared" si="40"/>
        <v/>
      </c>
      <c r="DA34" s="119" t="str">
        <f t="shared" si="41"/>
        <v/>
      </c>
      <c r="DB34" s="119" t="str">
        <f t="shared" si="42"/>
        <v/>
      </c>
      <c r="DC34" s="119" t="str">
        <f t="shared" si="43"/>
        <v/>
      </c>
    </row>
    <row r="35" spans="2:107">
      <c r="B35" s="59">
        <v>30</v>
      </c>
      <c r="C35" s="7" t="s">
        <v>81</v>
      </c>
      <c r="D35" s="372" t="s">
        <v>2462</v>
      </c>
      <c r="E35" s="372" t="s">
        <v>1261</v>
      </c>
      <c r="F35" s="373">
        <v>123456818</v>
      </c>
      <c r="G35" s="11" t="str">
        <f t="shared" si="44"/>
        <v/>
      </c>
      <c r="H35" s="112"/>
      <c r="I35" s="8"/>
      <c r="J35" s="8"/>
      <c r="K35" s="105"/>
      <c r="L35" s="71"/>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337"/>
      <c r="AL35" s="337"/>
      <c r="AM35" s="337"/>
      <c r="AN35" s="337"/>
      <c r="AO35" s="337"/>
      <c r="AP35" s="337"/>
      <c r="AQ35" s="337"/>
      <c r="AR35" s="337"/>
      <c r="AS35" s="337"/>
      <c r="AT35" s="337"/>
      <c r="AU35" s="337"/>
      <c r="AV35" s="337"/>
      <c r="AW35" s="358" t="s">
        <v>520</v>
      </c>
      <c r="AX35" s="3" t="s">
        <v>34</v>
      </c>
      <c r="AY35" s="359" t="s">
        <v>1626</v>
      </c>
      <c r="AZ35" s="359" t="s">
        <v>1275</v>
      </c>
      <c r="BB35" s="405">
        <f t="shared" si="52"/>
        <v>30</v>
      </c>
      <c r="BC35" s="124">
        <f t="shared" si="53"/>
        <v>30</v>
      </c>
      <c r="BD35" s="124">
        <v>3039</v>
      </c>
      <c r="BE35" s="124"/>
      <c r="BF35" s="125" t="s">
        <v>2527</v>
      </c>
      <c r="BG35" s="124"/>
      <c r="BH35" s="124" t="s">
        <v>440</v>
      </c>
      <c r="BI35" s="124"/>
      <c r="BJ35" s="124"/>
      <c r="BK35" s="124"/>
      <c r="BL35" s="124"/>
      <c r="BM35" s="125" t="str">
        <f t="shared" si="54"/>
        <v>Tempat,  Tanggal Lahir</v>
      </c>
      <c r="BN35" s="125" t="str">
        <f t="shared" si="55"/>
        <v>Agama</v>
      </c>
      <c r="BO35" s="125" t="str">
        <f t="shared" si="56"/>
        <v>Status dalam Keluarga</v>
      </c>
      <c r="BP35" s="125" t="str">
        <f t="shared" si="57"/>
        <v>Anak ke</v>
      </c>
      <c r="BQ35" s="125" t="str">
        <f t="shared" si="58"/>
        <v>Alamat Peserta Didik</v>
      </c>
      <c r="BR35" s="125" t="str">
        <f t="shared" si="59"/>
        <v>Sekolah Asal</v>
      </c>
      <c r="BS35" s="124" t="str">
        <f t="shared" si="47"/>
        <v>10-AK.1</v>
      </c>
      <c r="BT35" s="171">
        <v>42569</v>
      </c>
      <c r="BU35" s="125" t="s">
        <v>681</v>
      </c>
      <c r="BV35" s="125" t="s">
        <v>982</v>
      </c>
      <c r="BW35" s="125" t="str">
        <f t="shared" si="48"/>
        <v>Alamat Peserta Didik</v>
      </c>
      <c r="BX35" s="124" t="str">
        <f t="shared" si="60"/>
        <v>Nomor Telepon Rumah</v>
      </c>
      <c r="BY35" s="125" t="s">
        <v>1711</v>
      </c>
      <c r="BZ35" s="125" t="s">
        <v>1712</v>
      </c>
      <c r="CB35" s="235" t="str">
        <f t="shared" si="20"/>
        <v/>
      </c>
      <c r="CC35" s="235" t="str">
        <f t="shared" si="21"/>
        <v/>
      </c>
      <c r="CD35" s="235">
        <v>30</v>
      </c>
      <c r="CE35" s="235">
        <f t="shared" si="49"/>
        <v>2</v>
      </c>
      <c r="CF35" s="118" t="str">
        <f t="shared" si="50"/>
        <v/>
      </c>
      <c r="CG35" s="118" t="str">
        <f t="shared" si="51"/>
        <v/>
      </c>
      <c r="CH35" s="118" t="str">
        <f t="shared" si="22"/>
        <v/>
      </c>
      <c r="CI35" s="119" t="str">
        <f t="shared" si="23"/>
        <v/>
      </c>
      <c r="CJ35" s="118" t="str">
        <f t="shared" si="24"/>
        <v/>
      </c>
      <c r="CK35" s="118" t="str">
        <f t="shared" si="25"/>
        <v/>
      </c>
      <c r="CL35" s="118" t="str">
        <f t="shared" si="26"/>
        <v/>
      </c>
      <c r="CM35" s="118" t="str">
        <f t="shared" si="27"/>
        <v/>
      </c>
      <c r="CN35" s="118" t="str">
        <f t="shared" si="28"/>
        <v/>
      </c>
      <c r="CO35" s="118" t="str">
        <f t="shared" si="29"/>
        <v/>
      </c>
      <c r="CP35" s="119" t="str">
        <f t="shared" si="30"/>
        <v/>
      </c>
      <c r="CQ35" s="119" t="str">
        <f t="shared" si="31"/>
        <v/>
      </c>
      <c r="CR35" s="119" t="str">
        <f t="shared" si="32"/>
        <v/>
      </c>
      <c r="CS35" s="119" t="str">
        <f t="shared" si="33"/>
        <v/>
      </c>
      <c r="CT35" s="119" t="str">
        <f t="shared" si="34"/>
        <v/>
      </c>
      <c r="CU35" s="119" t="str">
        <f t="shared" si="35"/>
        <v/>
      </c>
      <c r="CV35" s="119" t="str">
        <f t="shared" si="36"/>
        <v/>
      </c>
      <c r="CW35" s="366" t="str">
        <f t="shared" si="37"/>
        <v/>
      </c>
      <c r="CX35" s="119" t="str">
        <f t="shared" si="38"/>
        <v/>
      </c>
      <c r="CY35" s="119" t="str">
        <f t="shared" si="39"/>
        <v/>
      </c>
      <c r="CZ35" s="119" t="str">
        <f t="shared" si="40"/>
        <v/>
      </c>
      <c r="DA35" s="119" t="str">
        <f t="shared" si="41"/>
        <v/>
      </c>
      <c r="DB35" s="119" t="str">
        <f t="shared" si="42"/>
        <v/>
      </c>
      <c r="DC35" s="119" t="str">
        <f t="shared" si="43"/>
        <v/>
      </c>
    </row>
    <row r="36" spans="2:107">
      <c r="B36" s="59">
        <v>31</v>
      </c>
      <c r="C36" s="7" t="s">
        <v>82</v>
      </c>
      <c r="D36" s="372" t="s">
        <v>2463</v>
      </c>
      <c r="E36" s="372" t="s">
        <v>1261</v>
      </c>
      <c r="F36" s="373">
        <v>123456819</v>
      </c>
      <c r="G36" s="11" t="str">
        <f t="shared" si="44"/>
        <v/>
      </c>
      <c r="H36" s="112"/>
      <c r="I36" s="8"/>
      <c r="J36" s="8" t="str">
        <f>IFERROR(VLOOKUP(I36,KODEGURUDIRAPOR,3,FALSE),"")</f>
        <v/>
      </c>
      <c r="K36" s="105" t="str">
        <f>IFERROR(VLOOKUP(I36,KODEGURUDIRAPOR,2,FALSE),"")</f>
        <v/>
      </c>
      <c r="L36" s="71" t="str">
        <f>IFERROR(VLOOKUP(I36,KODEGURUDIRAPOR,4,FALSE),"")</f>
        <v/>
      </c>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337"/>
      <c r="AL36" s="337"/>
      <c r="AM36" s="337"/>
      <c r="AN36" s="337"/>
      <c r="AO36" s="337"/>
      <c r="AP36" s="337"/>
      <c r="AQ36" s="337"/>
      <c r="AR36" s="337"/>
      <c r="AS36" s="337"/>
      <c r="AT36" s="337"/>
      <c r="AU36" s="337"/>
      <c r="AV36" s="337"/>
      <c r="AW36" s="358" t="s">
        <v>521</v>
      </c>
      <c r="AX36" s="3" t="s">
        <v>35</v>
      </c>
      <c r="AY36" s="359" t="s">
        <v>1627</v>
      </c>
      <c r="AZ36" s="359" t="s">
        <v>1276</v>
      </c>
      <c r="BB36" s="405">
        <f t="shared" si="52"/>
        <v>31</v>
      </c>
      <c r="BC36" s="124">
        <f t="shared" si="53"/>
        <v>31</v>
      </c>
      <c r="BD36" s="124">
        <v>3040</v>
      </c>
      <c r="BE36" s="124"/>
      <c r="BF36" s="125" t="s">
        <v>2528</v>
      </c>
      <c r="BG36" s="124"/>
      <c r="BH36" s="124" t="s">
        <v>440</v>
      </c>
      <c r="BI36" s="124"/>
      <c r="BJ36" s="124"/>
      <c r="BK36" s="124"/>
      <c r="BL36" s="124"/>
      <c r="BM36" s="125" t="str">
        <f t="shared" si="54"/>
        <v>Tempat,  Tanggal Lahir</v>
      </c>
      <c r="BN36" s="125" t="str">
        <f t="shared" si="55"/>
        <v>Agama</v>
      </c>
      <c r="BO36" s="125" t="str">
        <f t="shared" si="56"/>
        <v>Status dalam Keluarga</v>
      </c>
      <c r="BP36" s="125" t="str">
        <f t="shared" si="57"/>
        <v>Anak ke</v>
      </c>
      <c r="BQ36" s="125" t="str">
        <f t="shared" si="58"/>
        <v>Alamat Peserta Didik</v>
      </c>
      <c r="BR36" s="125" t="str">
        <f t="shared" si="59"/>
        <v>Sekolah Asal</v>
      </c>
      <c r="BS36" s="124" t="str">
        <f t="shared" si="47"/>
        <v>10-AK.1</v>
      </c>
      <c r="BT36" s="171">
        <v>42569</v>
      </c>
      <c r="BU36" s="125" t="s">
        <v>682</v>
      </c>
      <c r="BV36" s="125" t="s">
        <v>983</v>
      </c>
      <c r="BW36" s="125" t="str">
        <f t="shared" si="48"/>
        <v>Alamat Peserta Didik</v>
      </c>
      <c r="BX36" s="124" t="str">
        <f t="shared" si="60"/>
        <v>Nomor Telepon Rumah</v>
      </c>
      <c r="BY36" s="125" t="s">
        <v>1713</v>
      </c>
      <c r="BZ36" s="125" t="s">
        <v>1714</v>
      </c>
      <c r="CB36" s="235" t="str">
        <f t="shared" si="20"/>
        <v/>
      </c>
      <c r="CC36" s="235" t="str">
        <f t="shared" si="21"/>
        <v/>
      </c>
      <c r="CD36" s="235">
        <v>31</v>
      </c>
      <c r="CE36" s="235">
        <f t="shared" si="49"/>
        <v>2</v>
      </c>
      <c r="CF36" s="118" t="str">
        <f t="shared" si="50"/>
        <v/>
      </c>
      <c r="CG36" s="118" t="str">
        <f t="shared" si="51"/>
        <v/>
      </c>
      <c r="CH36" s="118" t="str">
        <f t="shared" si="22"/>
        <v/>
      </c>
      <c r="CI36" s="119" t="str">
        <f t="shared" si="23"/>
        <v/>
      </c>
      <c r="CJ36" s="118" t="str">
        <f t="shared" si="24"/>
        <v/>
      </c>
      <c r="CK36" s="118" t="str">
        <f t="shared" si="25"/>
        <v/>
      </c>
      <c r="CL36" s="118" t="str">
        <f t="shared" si="26"/>
        <v/>
      </c>
      <c r="CM36" s="118" t="str">
        <f t="shared" si="27"/>
        <v/>
      </c>
      <c r="CN36" s="118" t="str">
        <f t="shared" si="28"/>
        <v/>
      </c>
      <c r="CO36" s="118" t="str">
        <f t="shared" si="29"/>
        <v/>
      </c>
      <c r="CP36" s="119" t="str">
        <f t="shared" si="30"/>
        <v/>
      </c>
      <c r="CQ36" s="119" t="str">
        <f t="shared" si="31"/>
        <v/>
      </c>
      <c r="CR36" s="119" t="str">
        <f t="shared" si="32"/>
        <v/>
      </c>
      <c r="CS36" s="119" t="str">
        <f t="shared" si="33"/>
        <v/>
      </c>
      <c r="CT36" s="119" t="str">
        <f t="shared" si="34"/>
        <v/>
      </c>
      <c r="CU36" s="119" t="str">
        <f t="shared" si="35"/>
        <v/>
      </c>
      <c r="CV36" s="119" t="str">
        <f t="shared" si="36"/>
        <v/>
      </c>
      <c r="CW36" s="366" t="str">
        <f t="shared" si="37"/>
        <v/>
      </c>
      <c r="CX36" s="119" t="str">
        <f t="shared" si="38"/>
        <v/>
      </c>
      <c r="CY36" s="119" t="str">
        <f t="shared" si="39"/>
        <v/>
      </c>
      <c r="CZ36" s="119" t="str">
        <f t="shared" si="40"/>
        <v/>
      </c>
      <c r="DA36" s="119" t="str">
        <f t="shared" si="41"/>
        <v/>
      </c>
      <c r="DB36" s="119" t="str">
        <f t="shared" si="42"/>
        <v/>
      </c>
      <c r="DC36" s="119" t="str">
        <f t="shared" si="43"/>
        <v/>
      </c>
    </row>
    <row r="37" spans="2:107">
      <c r="B37" s="59">
        <v>32</v>
      </c>
      <c r="C37" s="7" t="s">
        <v>83</v>
      </c>
      <c r="D37" s="372" t="s">
        <v>2464</v>
      </c>
      <c r="E37" s="372" t="s">
        <v>1261</v>
      </c>
      <c r="F37" s="373">
        <v>123456820</v>
      </c>
      <c r="G37" s="11" t="str">
        <f t="shared" si="44"/>
        <v/>
      </c>
      <c r="H37" s="112"/>
      <c r="I37" s="8"/>
      <c r="J37" s="8" t="str">
        <f>IFERROR(VLOOKUP(I37,KODEGURUDIRAPOR,3,FALSE),"")</f>
        <v/>
      </c>
      <c r="K37" s="105" t="str">
        <f>IFERROR(VLOOKUP(I37,KODEGURUDIRAPOR,2,FALSE),"")</f>
        <v/>
      </c>
      <c r="L37" s="71" t="str">
        <f>IFERROR(VLOOKUP(I37,KODEGURUDIRAPOR,4,FALSE),"")</f>
        <v/>
      </c>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337"/>
      <c r="AL37" s="337"/>
      <c r="AM37" s="337"/>
      <c r="AN37" s="337"/>
      <c r="AO37" s="337"/>
      <c r="AP37" s="337"/>
      <c r="AQ37" s="337"/>
      <c r="AR37" s="337"/>
      <c r="AS37" s="337"/>
      <c r="AT37" s="337"/>
      <c r="AU37" s="337"/>
      <c r="AV37" s="337"/>
      <c r="AW37" s="358" t="s">
        <v>650</v>
      </c>
      <c r="AX37" s="3" t="s">
        <v>36</v>
      </c>
      <c r="AY37" s="359"/>
      <c r="AZ37" s="359"/>
      <c r="BB37" s="405">
        <f t="shared" si="52"/>
        <v>32</v>
      </c>
      <c r="BC37" s="124">
        <f t="shared" si="53"/>
        <v>32</v>
      </c>
      <c r="BD37" s="124">
        <v>3041</v>
      </c>
      <c r="BE37" s="124"/>
      <c r="BF37" s="125" t="s">
        <v>2529</v>
      </c>
      <c r="BG37" s="124"/>
      <c r="BH37" s="124" t="s">
        <v>440</v>
      </c>
      <c r="BI37" s="124"/>
      <c r="BJ37" s="124"/>
      <c r="BK37" s="124"/>
      <c r="BL37" s="124"/>
      <c r="BM37" s="125" t="str">
        <f t="shared" si="54"/>
        <v>Tempat,  Tanggal Lahir</v>
      </c>
      <c r="BN37" s="125" t="str">
        <f t="shared" si="55"/>
        <v>Agama</v>
      </c>
      <c r="BO37" s="125" t="str">
        <f t="shared" si="56"/>
        <v>Status dalam Keluarga</v>
      </c>
      <c r="BP37" s="125" t="str">
        <f t="shared" si="57"/>
        <v>Anak ke</v>
      </c>
      <c r="BQ37" s="125" t="str">
        <f t="shared" si="58"/>
        <v>Alamat Peserta Didik</v>
      </c>
      <c r="BR37" s="125" t="str">
        <f t="shared" si="59"/>
        <v>Sekolah Asal</v>
      </c>
      <c r="BS37" s="124" t="str">
        <f t="shared" si="47"/>
        <v>10-AK.1</v>
      </c>
      <c r="BT37" s="171">
        <v>42569</v>
      </c>
      <c r="BU37" s="125" t="s">
        <v>683</v>
      </c>
      <c r="BV37" s="125" t="s">
        <v>984</v>
      </c>
      <c r="BW37" s="125" t="str">
        <f t="shared" si="48"/>
        <v>Alamat Peserta Didik</v>
      </c>
      <c r="BX37" s="124" t="str">
        <f t="shared" si="60"/>
        <v>Nomor Telepon Rumah</v>
      </c>
      <c r="BY37" s="125" t="s">
        <v>1715</v>
      </c>
      <c r="BZ37" s="125" t="s">
        <v>1716</v>
      </c>
      <c r="CB37" s="235" t="str">
        <f t="shared" si="20"/>
        <v/>
      </c>
      <c r="CC37" s="235" t="str">
        <f t="shared" si="21"/>
        <v/>
      </c>
      <c r="CD37" s="235">
        <v>32</v>
      </c>
      <c r="CE37" s="235">
        <f t="shared" si="49"/>
        <v>2</v>
      </c>
      <c r="CF37" s="118" t="str">
        <f t="shared" si="50"/>
        <v/>
      </c>
      <c r="CG37" s="118" t="str">
        <f t="shared" si="51"/>
        <v/>
      </c>
      <c r="CH37" s="118" t="str">
        <f t="shared" si="22"/>
        <v/>
      </c>
      <c r="CI37" s="119" t="str">
        <f t="shared" si="23"/>
        <v/>
      </c>
      <c r="CJ37" s="118" t="str">
        <f t="shared" si="24"/>
        <v/>
      </c>
      <c r="CK37" s="118" t="str">
        <f t="shared" si="25"/>
        <v/>
      </c>
      <c r="CL37" s="118" t="str">
        <f t="shared" si="26"/>
        <v/>
      </c>
      <c r="CM37" s="118" t="str">
        <f t="shared" si="27"/>
        <v/>
      </c>
      <c r="CN37" s="118" t="str">
        <f t="shared" si="28"/>
        <v/>
      </c>
      <c r="CO37" s="118" t="str">
        <f t="shared" si="29"/>
        <v/>
      </c>
      <c r="CP37" s="119" t="str">
        <f t="shared" si="30"/>
        <v/>
      </c>
      <c r="CQ37" s="119" t="str">
        <f t="shared" si="31"/>
        <v/>
      </c>
      <c r="CR37" s="119" t="str">
        <f t="shared" si="32"/>
        <v/>
      </c>
      <c r="CS37" s="119" t="str">
        <f t="shared" si="33"/>
        <v/>
      </c>
      <c r="CT37" s="119" t="str">
        <f t="shared" si="34"/>
        <v/>
      </c>
      <c r="CU37" s="119" t="str">
        <f t="shared" si="35"/>
        <v/>
      </c>
      <c r="CV37" s="119" t="str">
        <f t="shared" si="36"/>
        <v/>
      </c>
      <c r="CW37" s="366" t="str">
        <f t="shared" si="37"/>
        <v/>
      </c>
      <c r="CX37" s="119" t="str">
        <f t="shared" si="38"/>
        <v/>
      </c>
      <c r="CY37" s="119" t="str">
        <f t="shared" si="39"/>
        <v/>
      </c>
      <c r="CZ37" s="119" t="str">
        <f t="shared" si="40"/>
        <v/>
      </c>
      <c r="DA37" s="119" t="str">
        <f t="shared" si="41"/>
        <v/>
      </c>
      <c r="DB37" s="119" t="str">
        <f t="shared" si="42"/>
        <v/>
      </c>
      <c r="DC37" s="119" t="str">
        <f t="shared" si="43"/>
        <v/>
      </c>
    </row>
    <row r="38" spans="2:107">
      <c r="B38" s="59">
        <v>33</v>
      </c>
      <c r="C38" s="7" t="s">
        <v>84</v>
      </c>
      <c r="D38" s="372" t="s">
        <v>2465</v>
      </c>
      <c r="E38" s="372" t="s">
        <v>1261</v>
      </c>
      <c r="F38" s="373">
        <v>123456821</v>
      </c>
      <c r="G38" s="11" t="str">
        <f t="shared" si="44"/>
        <v/>
      </c>
      <c r="H38" s="112"/>
      <c r="I38" s="8"/>
      <c r="J38" s="8" t="str">
        <f>IFERROR(VLOOKUP(I38,KODEGURUDIRAPOR,3,FALSE),"")</f>
        <v/>
      </c>
      <c r="K38" s="105" t="str">
        <f>IFERROR(VLOOKUP(I38,KODEGURUDIRAPOR,2,FALSE),"")</f>
        <v/>
      </c>
      <c r="L38" s="71" t="str">
        <f>IFERROR(VLOOKUP(I38,KODEGURUDIRAPOR,4,FALSE),"")</f>
        <v/>
      </c>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337"/>
      <c r="AL38" s="337"/>
      <c r="AM38" s="337"/>
      <c r="AN38" s="337"/>
      <c r="AO38" s="337"/>
      <c r="AP38" s="337"/>
      <c r="AQ38" s="337"/>
      <c r="AR38" s="337"/>
      <c r="AS38" s="337"/>
      <c r="AT38" s="337"/>
      <c r="AU38" s="337"/>
      <c r="AV38" s="337"/>
      <c r="AW38" s="62" t="s">
        <v>522</v>
      </c>
      <c r="AX38" s="3" t="s">
        <v>43</v>
      </c>
      <c r="AY38" s="2" t="s">
        <v>1623</v>
      </c>
      <c r="AZ38" s="2" t="s">
        <v>131</v>
      </c>
      <c r="BB38" s="405">
        <f t="shared" si="52"/>
        <v>33</v>
      </c>
      <c r="BC38" s="124">
        <f t="shared" si="53"/>
        <v>33</v>
      </c>
      <c r="BD38" s="124">
        <v>3042</v>
      </c>
      <c r="BE38" s="124"/>
      <c r="BF38" s="125" t="s">
        <v>2530</v>
      </c>
      <c r="BG38" s="124"/>
      <c r="BH38" s="124" t="s">
        <v>440</v>
      </c>
      <c r="BI38" s="124"/>
      <c r="BJ38" s="124"/>
      <c r="BK38" s="124"/>
      <c r="BL38" s="124"/>
      <c r="BM38" s="125" t="str">
        <f t="shared" si="54"/>
        <v>Tempat,  Tanggal Lahir</v>
      </c>
      <c r="BN38" s="125" t="str">
        <f t="shared" si="55"/>
        <v>Agama</v>
      </c>
      <c r="BO38" s="125" t="str">
        <f t="shared" si="56"/>
        <v>Status dalam Keluarga</v>
      </c>
      <c r="BP38" s="125" t="str">
        <f t="shared" si="57"/>
        <v>Anak ke</v>
      </c>
      <c r="BQ38" s="125" t="str">
        <f t="shared" si="58"/>
        <v>Alamat Peserta Didik</v>
      </c>
      <c r="BR38" s="125" t="str">
        <f t="shared" si="59"/>
        <v>Sekolah Asal</v>
      </c>
      <c r="BS38" s="124" t="str">
        <f t="shared" si="47"/>
        <v>10-AK.1</v>
      </c>
      <c r="BT38" s="171">
        <v>42569</v>
      </c>
      <c r="BU38" s="125" t="s">
        <v>684</v>
      </c>
      <c r="BV38" s="125" t="s">
        <v>985</v>
      </c>
      <c r="BW38" s="125" t="str">
        <f t="shared" si="48"/>
        <v>Alamat Peserta Didik</v>
      </c>
      <c r="BX38" s="124" t="str">
        <f t="shared" si="60"/>
        <v>Nomor Telepon Rumah</v>
      </c>
      <c r="BY38" s="125" t="s">
        <v>1717</v>
      </c>
      <c r="BZ38" s="125" t="s">
        <v>1718</v>
      </c>
      <c r="CB38" s="235" t="str">
        <f t="shared" si="20"/>
        <v/>
      </c>
      <c r="CC38" s="235" t="str">
        <f t="shared" si="21"/>
        <v/>
      </c>
      <c r="CD38" s="235">
        <v>33</v>
      </c>
      <c r="CE38" s="235">
        <f t="shared" si="49"/>
        <v>2</v>
      </c>
      <c r="CF38" s="118" t="str">
        <f t="shared" si="50"/>
        <v/>
      </c>
      <c r="CG38" s="118" t="str">
        <f t="shared" si="51"/>
        <v/>
      </c>
      <c r="CH38" s="118" t="str">
        <f t="shared" si="22"/>
        <v/>
      </c>
      <c r="CI38" s="119" t="str">
        <f t="shared" si="23"/>
        <v/>
      </c>
      <c r="CJ38" s="118" t="str">
        <f t="shared" si="24"/>
        <v/>
      </c>
      <c r="CK38" s="118" t="str">
        <f t="shared" si="25"/>
        <v/>
      </c>
      <c r="CL38" s="118" t="str">
        <f t="shared" si="26"/>
        <v/>
      </c>
      <c r="CM38" s="118" t="str">
        <f t="shared" si="27"/>
        <v/>
      </c>
      <c r="CN38" s="118" t="str">
        <f t="shared" si="28"/>
        <v/>
      </c>
      <c r="CO38" s="118" t="str">
        <f t="shared" si="29"/>
        <v/>
      </c>
      <c r="CP38" s="119" t="str">
        <f t="shared" si="30"/>
        <v/>
      </c>
      <c r="CQ38" s="119" t="str">
        <f t="shared" si="31"/>
        <v/>
      </c>
      <c r="CR38" s="119" t="str">
        <f t="shared" si="32"/>
        <v/>
      </c>
      <c r="CS38" s="119" t="str">
        <f t="shared" si="33"/>
        <v/>
      </c>
      <c r="CT38" s="119" t="str">
        <f t="shared" si="34"/>
        <v/>
      </c>
      <c r="CU38" s="119" t="str">
        <f t="shared" si="35"/>
        <v/>
      </c>
      <c r="CV38" s="119" t="str">
        <f t="shared" si="36"/>
        <v/>
      </c>
      <c r="CW38" s="366" t="str">
        <f t="shared" si="37"/>
        <v/>
      </c>
      <c r="CX38" s="119" t="str">
        <f t="shared" si="38"/>
        <v/>
      </c>
      <c r="CY38" s="119" t="str">
        <f t="shared" si="39"/>
        <v/>
      </c>
      <c r="CZ38" s="119" t="str">
        <f t="shared" si="40"/>
        <v/>
      </c>
      <c r="DA38" s="119" t="str">
        <f t="shared" si="41"/>
        <v/>
      </c>
      <c r="DB38" s="119" t="str">
        <f t="shared" si="42"/>
        <v/>
      </c>
      <c r="DC38" s="119" t="str">
        <f t="shared" si="43"/>
        <v/>
      </c>
    </row>
    <row r="39" spans="2:107">
      <c r="B39" s="59">
        <v>34</v>
      </c>
      <c r="C39" s="7" t="s">
        <v>85</v>
      </c>
      <c r="D39" s="372" t="s">
        <v>2466</v>
      </c>
      <c r="E39" s="372" t="s">
        <v>1261</v>
      </c>
      <c r="F39" s="373">
        <v>123456822</v>
      </c>
      <c r="G39" s="11" t="str">
        <f t="shared" si="44"/>
        <v/>
      </c>
      <c r="H39" s="112"/>
      <c r="I39" s="8"/>
      <c r="J39" s="8" t="str">
        <f>IFERROR(VLOOKUP(I39,KODEGURUDIRAPOR,3,FALSE),"")</f>
        <v/>
      </c>
      <c r="K39" s="105" t="str">
        <f>IFERROR(VLOOKUP(I39,KODEGURUDIRAPOR,2,FALSE),"")</f>
        <v/>
      </c>
      <c r="L39" s="71" t="str">
        <f>IFERROR(VLOOKUP(I39,KODEGURUDIRAPOR,4,FALSE),"")</f>
        <v/>
      </c>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337"/>
      <c r="AL39" s="337"/>
      <c r="AM39" s="337"/>
      <c r="AN39" s="337"/>
      <c r="AO39" s="337"/>
      <c r="AP39" s="337"/>
      <c r="AQ39" s="337"/>
      <c r="AR39" s="337"/>
      <c r="AS39" s="337"/>
      <c r="AT39" s="337"/>
      <c r="AU39" s="337"/>
      <c r="AV39" s="337"/>
      <c r="AW39" s="62" t="s">
        <v>523</v>
      </c>
      <c r="AX39" s="3" t="s">
        <v>44</v>
      </c>
      <c r="AY39" s="2" t="s">
        <v>132</v>
      </c>
      <c r="AZ39" s="2" t="s">
        <v>132</v>
      </c>
      <c r="BB39" s="405">
        <f t="shared" si="52"/>
        <v>34</v>
      </c>
      <c r="BC39" s="124">
        <f t="shared" si="53"/>
        <v>34</v>
      </c>
      <c r="BD39" s="124">
        <v>3043</v>
      </c>
      <c r="BE39" s="124"/>
      <c r="BF39" s="125" t="s">
        <v>2531</v>
      </c>
      <c r="BG39" s="124"/>
      <c r="BH39" s="124" t="s">
        <v>440</v>
      </c>
      <c r="BI39" s="124"/>
      <c r="BJ39" s="124"/>
      <c r="BK39" s="124"/>
      <c r="BL39" s="124"/>
      <c r="BM39" s="125" t="str">
        <f t="shared" si="54"/>
        <v>Tempat,  Tanggal Lahir</v>
      </c>
      <c r="BN39" s="125" t="str">
        <f t="shared" si="55"/>
        <v>Agama</v>
      </c>
      <c r="BO39" s="125" t="str">
        <f t="shared" si="56"/>
        <v>Status dalam Keluarga</v>
      </c>
      <c r="BP39" s="125" t="str">
        <f t="shared" si="57"/>
        <v>Anak ke</v>
      </c>
      <c r="BQ39" s="125" t="str">
        <f t="shared" si="58"/>
        <v>Alamat Peserta Didik</v>
      </c>
      <c r="BR39" s="125" t="str">
        <f t="shared" si="59"/>
        <v>Sekolah Asal</v>
      </c>
      <c r="BS39" s="124" t="str">
        <f t="shared" si="47"/>
        <v>10-AK.1</v>
      </c>
      <c r="BT39" s="171">
        <v>42569</v>
      </c>
      <c r="BU39" s="125" t="s">
        <v>685</v>
      </c>
      <c r="BV39" s="125" t="s">
        <v>986</v>
      </c>
      <c r="BW39" s="125" t="str">
        <f t="shared" si="48"/>
        <v>Alamat Peserta Didik</v>
      </c>
      <c r="BX39" s="124" t="str">
        <f t="shared" si="60"/>
        <v>Nomor Telepon Rumah</v>
      </c>
      <c r="BY39" s="125" t="s">
        <v>1719</v>
      </c>
      <c r="BZ39" s="125" t="s">
        <v>1720</v>
      </c>
      <c r="CB39" s="235" t="str">
        <f t="shared" si="20"/>
        <v/>
      </c>
      <c r="CC39" s="235" t="str">
        <f t="shared" si="21"/>
        <v/>
      </c>
      <c r="CD39" s="235">
        <v>34</v>
      </c>
      <c r="CE39" s="235">
        <f t="shared" si="49"/>
        <v>2</v>
      </c>
      <c r="CF39" s="118" t="str">
        <f t="shared" si="50"/>
        <v/>
      </c>
      <c r="CG39" s="118" t="str">
        <f t="shared" si="51"/>
        <v/>
      </c>
      <c r="CH39" s="118" t="str">
        <f t="shared" si="22"/>
        <v/>
      </c>
      <c r="CI39" s="119" t="str">
        <f t="shared" si="23"/>
        <v/>
      </c>
      <c r="CJ39" s="118" t="str">
        <f t="shared" si="24"/>
        <v/>
      </c>
      <c r="CK39" s="118" t="str">
        <f t="shared" si="25"/>
        <v/>
      </c>
      <c r="CL39" s="118" t="str">
        <f t="shared" si="26"/>
        <v/>
      </c>
      <c r="CM39" s="118" t="str">
        <f t="shared" si="27"/>
        <v/>
      </c>
      <c r="CN39" s="118" t="str">
        <f t="shared" si="28"/>
        <v/>
      </c>
      <c r="CO39" s="118" t="str">
        <f t="shared" si="29"/>
        <v/>
      </c>
      <c r="CP39" s="119" t="str">
        <f t="shared" si="30"/>
        <v/>
      </c>
      <c r="CQ39" s="119" t="str">
        <f t="shared" si="31"/>
        <v/>
      </c>
      <c r="CR39" s="119" t="str">
        <f t="shared" si="32"/>
        <v/>
      </c>
      <c r="CS39" s="119" t="str">
        <f t="shared" si="33"/>
        <v/>
      </c>
      <c r="CT39" s="119" t="str">
        <f t="shared" si="34"/>
        <v/>
      </c>
      <c r="CU39" s="119" t="str">
        <f t="shared" si="35"/>
        <v/>
      </c>
      <c r="CV39" s="119" t="str">
        <f t="shared" si="36"/>
        <v/>
      </c>
      <c r="CW39" s="366" t="str">
        <f t="shared" si="37"/>
        <v/>
      </c>
      <c r="CX39" s="119" t="str">
        <f t="shared" si="38"/>
        <v/>
      </c>
      <c r="CY39" s="119" t="str">
        <f t="shared" si="39"/>
        <v/>
      </c>
      <c r="CZ39" s="119" t="str">
        <f t="shared" si="40"/>
        <v/>
      </c>
      <c r="DA39" s="119" t="str">
        <f t="shared" si="41"/>
        <v/>
      </c>
      <c r="DB39" s="119" t="str">
        <f t="shared" si="42"/>
        <v/>
      </c>
      <c r="DC39" s="119" t="str">
        <f t="shared" si="43"/>
        <v/>
      </c>
    </row>
    <row r="40" spans="2:107">
      <c r="B40" s="59">
        <v>35</v>
      </c>
      <c r="C40" s="7" t="s">
        <v>86</v>
      </c>
      <c r="D40" s="372" t="s">
        <v>2467</v>
      </c>
      <c r="E40" s="372" t="s">
        <v>1261</v>
      </c>
      <c r="F40" s="373">
        <v>123456823</v>
      </c>
      <c r="G40" s="11" t="str">
        <f t="shared" si="44"/>
        <v/>
      </c>
      <c r="H40" s="112"/>
      <c r="I40" s="8"/>
      <c r="J40" s="8" t="str">
        <f>IFERROR(VLOOKUP(I40,KODEGURUDIRAPOR,3,FALSE),"")</f>
        <v/>
      </c>
      <c r="K40" s="105" t="str">
        <f>IFERROR(VLOOKUP(I40,KODEGURUDIRAPOR,2,FALSE),"")</f>
        <v/>
      </c>
      <c r="L40" s="71" t="str">
        <f>IFERROR(VLOOKUP(I40,KODEGURUDIRAPOR,4,FALSE),"")</f>
        <v/>
      </c>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337"/>
      <c r="AL40" s="337"/>
      <c r="AM40" s="337"/>
      <c r="AN40" s="337"/>
      <c r="AO40" s="337"/>
      <c r="AP40" s="337"/>
      <c r="AQ40" s="337"/>
      <c r="AR40" s="337"/>
      <c r="AS40" s="337"/>
      <c r="AT40" s="337"/>
      <c r="AU40" s="337"/>
      <c r="AV40" s="337"/>
      <c r="AW40" s="62" t="s">
        <v>524</v>
      </c>
      <c r="AX40" s="3" t="s">
        <v>45</v>
      </c>
      <c r="AY40" s="2" t="s">
        <v>446</v>
      </c>
      <c r="AZ40" s="2" t="s">
        <v>446</v>
      </c>
      <c r="BB40" s="405">
        <f t="shared" si="52"/>
        <v>35</v>
      </c>
      <c r="BC40" s="124">
        <f t="shared" si="53"/>
        <v>35</v>
      </c>
      <c r="BD40" s="124">
        <v>3044</v>
      </c>
      <c r="BE40" s="124"/>
      <c r="BF40" s="125" t="s">
        <v>2532</v>
      </c>
      <c r="BG40" s="124"/>
      <c r="BH40" s="124" t="s">
        <v>440</v>
      </c>
      <c r="BI40" s="124"/>
      <c r="BJ40" s="124"/>
      <c r="BK40" s="124"/>
      <c r="BL40" s="124"/>
      <c r="BM40" s="125" t="str">
        <f t="shared" si="54"/>
        <v>Tempat,  Tanggal Lahir</v>
      </c>
      <c r="BN40" s="125" t="str">
        <f t="shared" si="55"/>
        <v>Agama</v>
      </c>
      <c r="BO40" s="125" t="str">
        <f t="shared" si="56"/>
        <v>Status dalam Keluarga</v>
      </c>
      <c r="BP40" s="125" t="str">
        <f t="shared" si="57"/>
        <v>Anak ke</v>
      </c>
      <c r="BQ40" s="125" t="str">
        <f t="shared" si="58"/>
        <v>Alamat Peserta Didik</v>
      </c>
      <c r="BR40" s="125" t="str">
        <f t="shared" si="59"/>
        <v>Sekolah Asal</v>
      </c>
      <c r="BS40" s="124" t="str">
        <f t="shared" si="47"/>
        <v>10-AK.1</v>
      </c>
      <c r="BT40" s="171">
        <v>42569</v>
      </c>
      <c r="BU40" s="125" t="s">
        <v>686</v>
      </c>
      <c r="BV40" s="125" t="s">
        <v>987</v>
      </c>
      <c r="BW40" s="125" t="str">
        <f t="shared" si="48"/>
        <v>Alamat Peserta Didik</v>
      </c>
      <c r="BX40" s="124" t="str">
        <f t="shared" si="60"/>
        <v>Nomor Telepon Rumah</v>
      </c>
      <c r="BY40" s="125" t="s">
        <v>1721</v>
      </c>
      <c r="BZ40" s="125" t="s">
        <v>1722</v>
      </c>
      <c r="CB40" s="235" t="str">
        <f t="shared" si="20"/>
        <v/>
      </c>
      <c r="CC40" s="235" t="str">
        <f t="shared" si="21"/>
        <v/>
      </c>
      <c r="CD40" s="235">
        <v>35</v>
      </c>
      <c r="CE40" s="235">
        <f t="shared" si="49"/>
        <v>2</v>
      </c>
      <c r="CF40" s="118" t="str">
        <f t="shared" si="50"/>
        <v/>
      </c>
      <c r="CG40" s="118" t="str">
        <f t="shared" si="51"/>
        <v/>
      </c>
      <c r="CH40" s="118" t="str">
        <f t="shared" si="22"/>
        <v/>
      </c>
      <c r="CI40" s="119" t="str">
        <f t="shared" si="23"/>
        <v/>
      </c>
      <c r="CJ40" s="118" t="str">
        <f t="shared" si="24"/>
        <v/>
      </c>
      <c r="CK40" s="118" t="str">
        <f t="shared" si="25"/>
        <v/>
      </c>
      <c r="CL40" s="118" t="str">
        <f t="shared" si="26"/>
        <v/>
      </c>
      <c r="CM40" s="118" t="str">
        <f t="shared" si="27"/>
        <v/>
      </c>
      <c r="CN40" s="118" t="str">
        <f t="shared" si="28"/>
        <v/>
      </c>
      <c r="CO40" s="118" t="str">
        <f t="shared" si="29"/>
        <v/>
      </c>
      <c r="CP40" s="119" t="str">
        <f t="shared" si="30"/>
        <v/>
      </c>
      <c r="CQ40" s="119" t="str">
        <f t="shared" si="31"/>
        <v/>
      </c>
      <c r="CR40" s="119" t="str">
        <f t="shared" si="32"/>
        <v/>
      </c>
      <c r="CS40" s="119" t="str">
        <f t="shared" si="33"/>
        <v/>
      </c>
      <c r="CT40" s="119" t="str">
        <f t="shared" si="34"/>
        <v/>
      </c>
      <c r="CU40" s="119" t="str">
        <f t="shared" si="35"/>
        <v/>
      </c>
      <c r="CV40" s="119" t="str">
        <f t="shared" si="36"/>
        <v/>
      </c>
      <c r="CW40" s="366" t="str">
        <f t="shared" si="37"/>
        <v/>
      </c>
      <c r="CX40" s="119" t="str">
        <f t="shared" si="38"/>
        <v/>
      </c>
      <c r="CY40" s="119" t="str">
        <f t="shared" si="39"/>
        <v/>
      </c>
      <c r="CZ40" s="119" t="str">
        <f t="shared" si="40"/>
        <v/>
      </c>
      <c r="DA40" s="119" t="str">
        <f t="shared" si="41"/>
        <v/>
      </c>
      <c r="DB40" s="119" t="str">
        <f t="shared" si="42"/>
        <v/>
      </c>
      <c r="DC40" s="119" t="str">
        <f t="shared" si="43"/>
        <v/>
      </c>
    </row>
    <row r="41" spans="2:107">
      <c r="B41" s="59">
        <v>36</v>
      </c>
      <c r="C41" s="7" t="s">
        <v>87</v>
      </c>
      <c r="D41" s="372" t="s">
        <v>2468</v>
      </c>
      <c r="E41" s="372" t="s">
        <v>1261</v>
      </c>
      <c r="F41" s="373">
        <v>123456824</v>
      </c>
      <c r="AW41" s="62" t="s">
        <v>651</v>
      </c>
      <c r="AX41" s="3" t="s">
        <v>46</v>
      </c>
      <c r="AY41" s="361"/>
      <c r="AZ41" s="362"/>
      <c r="BB41" s="405">
        <f t="shared" si="52"/>
        <v>36</v>
      </c>
      <c r="BC41" s="124">
        <f t="shared" si="53"/>
        <v>36</v>
      </c>
      <c r="BD41" s="124">
        <v>3045</v>
      </c>
      <c r="BE41" s="124"/>
      <c r="BF41" s="125" t="s">
        <v>2533</v>
      </c>
      <c r="BG41" s="124"/>
      <c r="BH41" s="124" t="s">
        <v>440</v>
      </c>
      <c r="BI41" s="124"/>
      <c r="BJ41" s="124"/>
      <c r="BK41" s="124"/>
      <c r="BL41" s="124"/>
      <c r="BM41" s="125" t="str">
        <f t="shared" si="54"/>
        <v>Tempat,  Tanggal Lahir</v>
      </c>
      <c r="BN41" s="125" t="str">
        <f t="shared" si="55"/>
        <v>Agama</v>
      </c>
      <c r="BO41" s="125" t="str">
        <f t="shared" si="56"/>
        <v>Status dalam Keluarga</v>
      </c>
      <c r="BP41" s="125" t="str">
        <f t="shared" si="57"/>
        <v>Anak ke</v>
      </c>
      <c r="BQ41" s="125" t="str">
        <f t="shared" si="58"/>
        <v>Alamat Peserta Didik</v>
      </c>
      <c r="BR41" s="125" t="str">
        <f t="shared" si="59"/>
        <v>Sekolah Asal</v>
      </c>
      <c r="BS41" s="124" t="str">
        <f t="shared" si="47"/>
        <v>10-AK.1</v>
      </c>
      <c r="BT41" s="171">
        <v>42569</v>
      </c>
      <c r="BU41" s="125" t="s">
        <v>687</v>
      </c>
      <c r="BV41" s="125" t="s">
        <v>988</v>
      </c>
      <c r="BW41" s="125" t="str">
        <f t="shared" si="48"/>
        <v>Alamat Peserta Didik</v>
      </c>
      <c r="BX41" s="124" t="str">
        <f t="shared" si="60"/>
        <v>Nomor Telepon Rumah</v>
      </c>
      <c r="BY41" s="125" t="s">
        <v>1723</v>
      </c>
      <c r="BZ41" s="125" t="s">
        <v>1724</v>
      </c>
      <c r="CB41" s="235" t="str">
        <f t="shared" si="20"/>
        <v/>
      </c>
      <c r="CC41" s="235" t="str">
        <f t="shared" si="21"/>
        <v/>
      </c>
      <c r="CD41" s="235">
        <v>36</v>
      </c>
      <c r="CE41" s="235">
        <f t="shared" si="49"/>
        <v>2</v>
      </c>
      <c r="CF41" s="118" t="str">
        <f t="shared" si="50"/>
        <v/>
      </c>
      <c r="CG41" s="118" t="str">
        <f t="shared" si="51"/>
        <v/>
      </c>
      <c r="CH41" s="118" t="str">
        <f t="shared" si="22"/>
        <v/>
      </c>
      <c r="CI41" s="119" t="str">
        <f t="shared" si="23"/>
        <v/>
      </c>
      <c r="CJ41" s="118" t="str">
        <f t="shared" si="24"/>
        <v/>
      </c>
      <c r="CK41" s="118" t="str">
        <f t="shared" si="25"/>
        <v/>
      </c>
      <c r="CL41" s="118" t="str">
        <f t="shared" si="26"/>
        <v/>
      </c>
      <c r="CM41" s="118" t="str">
        <f t="shared" si="27"/>
        <v/>
      </c>
      <c r="CN41" s="118" t="str">
        <f t="shared" si="28"/>
        <v/>
      </c>
      <c r="CO41" s="118" t="str">
        <f t="shared" si="29"/>
        <v/>
      </c>
      <c r="CP41" s="119" t="str">
        <f t="shared" si="30"/>
        <v/>
      </c>
      <c r="CQ41" s="119" t="str">
        <f t="shared" si="31"/>
        <v/>
      </c>
      <c r="CR41" s="119" t="str">
        <f t="shared" si="32"/>
        <v/>
      </c>
      <c r="CS41" s="119" t="str">
        <f t="shared" si="33"/>
        <v/>
      </c>
      <c r="CT41" s="119" t="str">
        <f t="shared" si="34"/>
        <v/>
      </c>
      <c r="CU41" s="119" t="str">
        <f t="shared" si="35"/>
        <v/>
      </c>
      <c r="CV41" s="119" t="str">
        <f t="shared" si="36"/>
        <v/>
      </c>
      <c r="CW41" s="366" t="str">
        <f t="shared" si="37"/>
        <v/>
      </c>
      <c r="CX41" s="119" t="str">
        <f t="shared" si="38"/>
        <v/>
      </c>
      <c r="CY41" s="119" t="str">
        <f t="shared" si="39"/>
        <v/>
      </c>
      <c r="CZ41" s="119" t="str">
        <f t="shared" si="40"/>
        <v/>
      </c>
      <c r="DA41" s="119" t="str">
        <f t="shared" si="41"/>
        <v/>
      </c>
      <c r="DB41" s="119" t="str">
        <f t="shared" si="42"/>
        <v/>
      </c>
      <c r="DC41" s="119" t="str">
        <f t="shared" si="43"/>
        <v/>
      </c>
    </row>
    <row r="42" spans="2:107">
      <c r="B42" s="59">
        <v>37</v>
      </c>
      <c r="C42" s="7" t="s">
        <v>88</v>
      </c>
      <c r="D42" s="372" t="s">
        <v>2469</v>
      </c>
      <c r="E42" s="372" t="s">
        <v>1261</v>
      </c>
      <c r="F42" s="373">
        <v>123456825</v>
      </c>
      <c r="AW42" s="374" t="s">
        <v>509</v>
      </c>
      <c r="AX42" s="375"/>
      <c r="AY42" s="375"/>
      <c r="AZ42" s="376"/>
      <c r="BB42" s="405">
        <f t="shared" si="52"/>
        <v>37</v>
      </c>
      <c r="BC42" s="407">
        <v>1</v>
      </c>
      <c r="BD42" s="407">
        <v>3047</v>
      </c>
      <c r="BE42" s="407"/>
      <c r="BF42" s="125" t="s">
        <v>2534</v>
      </c>
      <c r="BG42" s="407"/>
      <c r="BH42" s="407" t="s">
        <v>441</v>
      </c>
      <c r="BI42" s="407"/>
      <c r="BJ42" s="407"/>
      <c r="BK42" s="407"/>
      <c r="BL42" s="407"/>
      <c r="BM42" s="125" t="str">
        <f t="shared" si="54"/>
        <v>Tempat,  Tanggal Lahir</v>
      </c>
      <c r="BN42" s="125" t="str">
        <f t="shared" si="55"/>
        <v>Agama</v>
      </c>
      <c r="BO42" s="125" t="str">
        <f t="shared" si="56"/>
        <v>Status dalam Keluarga</v>
      </c>
      <c r="BP42" s="125" t="str">
        <f t="shared" si="57"/>
        <v>Anak ke</v>
      </c>
      <c r="BQ42" s="125" t="str">
        <f t="shared" si="58"/>
        <v>Alamat Peserta Didik</v>
      </c>
      <c r="BR42" s="125" t="str">
        <f t="shared" si="59"/>
        <v>Sekolah Asal</v>
      </c>
      <c r="BS42" s="124" t="str">
        <f t="shared" si="47"/>
        <v>10-AK.2</v>
      </c>
      <c r="BT42" s="171">
        <v>42569</v>
      </c>
      <c r="BU42" s="125" t="s">
        <v>688</v>
      </c>
      <c r="BV42" s="125" t="s">
        <v>989</v>
      </c>
      <c r="BW42" s="125" t="str">
        <f t="shared" si="48"/>
        <v>Alamat Peserta Didik</v>
      </c>
      <c r="BX42" s="124" t="str">
        <f t="shared" si="60"/>
        <v>Nomor Telepon Rumah</v>
      </c>
      <c r="BY42" s="125" t="s">
        <v>1725</v>
      </c>
      <c r="BZ42" s="125" t="s">
        <v>1726</v>
      </c>
      <c r="CB42" s="235" t="str">
        <f t="shared" si="20"/>
        <v/>
      </c>
      <c r="CC42" s="235" t="str">
        <f t="shared" si="21"/>
        <v/>
      </c>
      <c r="CD42" s="235">
        <v>37</v>
      </c>
      <c r="CE42" s="235">
        <f t="shared" si="49"/>
        <v>2</v>
      </c>
      <c r="CF42" s="118" t="str">
        <f t="shared" si="50"/>
        <v/>
      </c>
      <c r="CG42" s="118" t="str">
        <f t="shared" si="51"/>
        <v/>
      </c>
      <c r="CH42" s="118" t="str">
        <f t="shared" si="22"/>
        <v/>
      </c>
      <c r="CI42" s="119" t="str">
        <f t="shared" si="23"/>
        <v/>
      </c>
      <c r="CJ42" s="118" t="str">
        <f t="shared" si="24"/>
        <v/>
      </c>
      <c r="CK42" s="118" t="str">
        <f t="shared" si="25"/>
        <v/>
      </c>
      <c r="CL42" s="118" t="str">
        <f t="shared" si="26"/>
        <v/>
      </c>
      <c r="CM42" s="118" t="str">
        <f t="shared" si="27"/>
        <v/>
      </c>
      <c r="CN42" s="118" t="str">
        <f t="shared" si="28"/>
        <v/>
      </c>
      <c r="CO42" s="118" t="str">
        <f t="shared" si="29"/>
        <v/>
      </c>
      <c r="CP42" s="119" t="str">
        <f t="shared" si="30"/>
        <v/>
      </c>
      <c r="CQ42" s="119" t="str">
        <f t="shared" si="31"/>
        <v/>
      </c>
      <c r="CR42" s="119" t="str">
        <f t="shared" si="32"/>
        <v/>
      </c>
      <c r="CS42" s="119" t="str">
        <f t="shared" si="33"/>
        <v/>
      </c>
      <c r="CT42" s="119" t="str">
        <f t="shared" si="34"/>
        <v/>
      </c>
      <c r="CU42" s="119" t="str">
        <f t="shared" si="35"/>
        <v/>
      </c>
      <c r="CV42" s="119" t="str">
        <f t="shared" si="36"/>
        <v/>
      </c>
      <c r="CW42" s="366" t="str">
        <f t="shared" si="37"/>
        <v/>
      </c>
      <c r="CX42" s="119" t="str">
        <f t="shared" si="38"/>
        <v/>
      </c>
      <c r="CY42" s="119" t="str">
        <f t="shared" si="39"/>
        <v/>
      </c>
      <c r="CZ42" s="119" t="str">
        <f t="shared" si="40"/>
        <v/>
      </c>
      <c r="DA42" s="119" t="str">
        <f t="shared" si="41"/>
        <v/>
      </c>
      <c r="DB42" s="119" t="str">
        <f t="shared" si="42"/>
        <v/>
      </c>
      <c r="DC42" s="119" t="str">
        <f t="shared" si="43"/>
        <v/>
      </c>
    </row>
    <row r="43" spans="2:107">
      <c r="B43" s="59">
        <v>38</v>
      </c>
      <c r="C43" s="7" t="s">
        <v>89</v>
      </c>
      <c r="D43" s="372" t="s">
        <v>2470</v>
      </c>
      <c r="E43" s="372" t="s">
        <v>1261</v>
      </c>
      <c r="F43" s="373">
        <v>123456826</v>
      </c>
      <c r="J43" s="137"/>
      <c r="K43" s="138" t="s">
        <v>321</v>
      </c>
      <c r="L43" s="138"/>
      <c r="AW43" s="62" t="s">
        <v>525</v>
      </c>
      <c r="AX43" s="3" t="s">
        <v>47</v>
      </c>
      <c r="AY43" s="2" t="s">
        <v>1628</v>
      </c>
      <c r="AZ43" s="2" t="s">
        <v>453</v>
      </c>
      <c r="BB43" s="405">
        <f t="shared" si="52"/>
        <v>38</v>
      </c>
      <c r="BC43" s="124">
        <f t="shared" si="53"/>
        <v>2</v>
      </c>
      <c r="BD43" s="124">
        <v>3048</v>
      </c>
      <c r="BE43" s="124"/>
      <c r="BF43" s="125" t="s">
        <v>2535</v>
      </c>
      <c r="BG43" s="124"/>
      <c r="BH43" s="124" t="s">
        <v>441</v>
      </c>
      <c r="BI43" s="124"/>
      <c r="BJ43" s="124"/>
      <c r="BK43" s="124"/>
      <c r="BL43" s="124"/>
      <c r="BM43" s="125" t="str">
        <f t="shared" si="54"/>
        <v>Tempat,  Tanggal Lahir</v>
      </c>
      <c r="BN43" s="125" t="str">
        <f t="shared" si="55"/>
        <v>Agama</v>
      </c>
      <c r="BO43" s="125" t="str">
        <f t="shared" si="56"/>
        <v>Status dalam Keluarga</v>
      </c>
      <c r="BP43" s="125" t="str">
        <f t="shared" si="57"/>
        <v>Anak ke</v>
      </c>
      <c r="BQ43" s="125" t="str">
        <f t="shared" si="58"/>
        <v>Alamat Peserta Didik</v>
      </c>
      <c r="BR43" s="125" t="str">
        <f t="shared" si="59"/>
        <v>Sekolah Asal</v>
      </c>
      <c r="BS43" s="124" t="str">
        <f t="shared" si="47"/>
        <v>10-AK.2</v>
      </c>
      <c r="BT43" s="171">
        <v>42569</v>
      </c>
      <c r="BU43" s="125" t="s">
        <v>689</v>
      </c>
      <c r="BV43" s="125" t="s">
        <v>990</v>
      </c>
      <c r="BW43" s="125" t="str">
        <f t="shared" si="48"/>
        <v>Alamat Peserta Didik</v>
      </c>
      <c r="BX43" s="124" t="str">
        <f t="shared" si="60"/>
        <v>Nomor Telepon Rumah</v>
      </c>
      <c r="BY43" s="125" t="s">
        <v>1727</v>
      </c>
      <c r="BZ43" s="125" t="s">
        <v>1728</v>
      </c>
      <c r="CB43" s="235" t="str">
        <f t="shared" si="20"/>
        <v/>
      </c>
      <c r="CC43" s="235" t="str">
        <f t="shared" si="21"/>
        <v/>
      </c>
      <c r="CD43" s="235">
        <v>38</v>
      </c>
      <c r="CE43" s="235">
        <f t="shared" si="49"/>
        <v>2</v>
      </c>
      <c r="CF43" s="118" t="str">
        <f t="shared" si="50"/>
        <v/>
      </c>
      <c r="CG43" s="118" t="str">
        <f t="shared" si="51"/>
        <v/>
      </c>
      <c r="CH43" s="118" t="str">
        <f t="shared" si="22"/>
        <v/>
      </c>
      <c r="CI43" s="119" t="str">
        <f t="shared" si="23"/>
        <v/>
      </c>
      <c r="CJ43" s="118" t="str">
        <f t="shared" si="24"/>
        <v/>
      </c>
      <c r="CK43" s="118" t="str">
        <f t="shared" si="25"/>
        <v/>
      </c>
      <c r="CL43" s="118" t="str">
        <f t="shared" si="26"/>
        <v/>
      </c>
      <c r="CM43" s="118" t="str">
        <f t="shared" si="27"/>
        <v/>
      </c>
      <c r="CN43" s="118" t="str">
        <f t="shared" si="28"/>
        <v/>
      </c>
      <c r="CO43" s="118" t="str">
        <f t="shared" si="29"/>
        <v/>
      </c>
      <c r="CP43" s="119" t="str">
        <f t="shared" si="30"/>
        <v/>
      </c>
      <c r="CQ43" s="119" t="str">
        <f t="shared" si="31"/>
        <v/>
      </c>
      <c r="CR43" s="119" t="str">
        <f t="shared" si="32"/>
        <v/>
      </c>
      <c r="CS43" s="119" t="str">
        <f t="shared" si="33"/>
        <v/>
      </c>
      <c r="CT43" s="119" t="str">
        <f t="shared" si="34"/>
        <v/>
      </c>
      <c r="CU43" s="119" t="str">
        <f t="shared" si="35"/>
        <v/>
      </c>
      <c r="CV43" s="119" t="str">
        <f t="shared" si="36"/>
        <v/>
      </c>
      <c r="CW43" s="366" t="str">
        <f t="shared" si="37"/>
        <v/>
      </c>
      <c r="CX43" s="119" t="str">
        <f t="shared" si="38"/>
        <v/>
      </c>
      <c r="CY43" s="119" t="str">
        <f t="shared" si="39"/>
        <v/>
      </c>
      <c r="CZ43" s="119" t="str">
        <f t="shared" si="40"/>
        <v/>
      </c>
      <c r="DA43" s="119" t="str">
        <f t="shared" si="41"/>
        <v/>
      </c>
      <c r="DB43" s="119" t="str">
        <f t="shared" si="42"/>
        <v/>
      </c>
      <c r="DC43" s="119" t="str">
        <f t="shared" si="43"/>
        <v/>
      </c>
    </row>
    <row r="44" spans="2:107">
      <c r="B44" s="59">
        <v>39</v>
      </c>
      <c r="C44" s="7" t="s">
        <v>90</v>
      </c>
      <c r="D44" s="372" t="s">
        <v>2471</v>
      </c>
      <c r="E44" s="372" t="s">
        <v>1261</v>
      </c>
      <c r="F44" s="373">
        <v>123456827</v>
      </c>
      <c r="J44" s="377">
        <v>1</v>
      </c>
      <c r="K44" s="130" t="s">
        <v>313</v>
      </c>
      <c r="L44" s="490" t="str">
        <f t="shared" ref="L44:L51" si="61">K44&amp;$K$43</f>
        <v>kejujuran dalam mengerjakan ujian masih perlu ditingkatkan</v>
      </c>
      <c r="M44" s="490"/>
      <c r="N44" s="490"/>
      <c r="O44" s="490"/>
      <c r="P44" s="490"/>
      <c r="Q44" s="490"/>
      <c r="R44" s="490"/>
      <c r="S44" s="490"/>
      <c r="T44" s="490"/>
      <c r="AW44" s="62" t="s">
        <v>526</v>
      </c>
      <c r="AX44" s="3" t="s">
        <v>48</v>
      </c>
      <c r="AY44" s="2" t="s">
        <v>454</v>
      </c>
      <c r="AZ44" s="2" t="s">
        <v>454</v>
      </c>
      <c r="BB44" s="405">
        <f t="shared" si="52"/>
        <v>39</v>
      </c>
      <c r="BC44" s="124">
        <f>BC43+1</f>
        <v>3</v>
      </c>
      <c r="BD44" s="124">
        <v>3049</v>
      </c>
      <c r="BE44" s="124"/>
      <c r="BF44" s="125" t="s">
        <v>2536</v>
      </c>
      <c r="BG44" s="124"/>
      <c r="BH44" s="124" t="s">
        <v>441</v>
      </c>
      <c r="BI44" s="124"/>
      <c r="BJ44" s="124"/>
      <c r="BK44" s="124"/>
      <c r="BL44" s="124"/>
      <c r="BM44" s="125" t="str">
        <f t="shared" si="54"/>
        <v>Tempat,  Tanggal Lahir</v>
      </c>
      <c r="BN44" s="125" t="str">
        <f t="shared" si="55"/>
        <v>Agama</v>
      </c>
      <c r="BO44" s="125" t="str">
        <f t="shared" si="56"/>
        <v>Status dalam Keluarga</v>
      </c>
      <c r="BP44" s="125" t="str">
        <f t="shared" si="57"/>
        <v>Anak ke</v>
      </c>
      <c r="BQ44" s="125" t="str">
        <f t="shared" si="58"/>
        <v>Alamat Peserta Didik</v>
      </c>
      <c r="BR44" s="125" t="str">
        <f t="shared" si="59"/>
        <v>Sekolah Asal</v>
      </c>
      <c r="BS44" s="124" t="str">
        <f t="shared" si="47"/>
        <v>10-AK.2</v>
      </c>
      <c r="BT44" s="171">
        <v>42569</v>
      </c>
      <c r="BU44" s="125" t="s">
        <v>690</v>
      </c>
      <c r="BV44" s="125" t="s">
        <v>991</v>
      </c>
      <c r="BW44" s="125" t="str">
        <f t="shared" si="48"/>
        <v>Alamat Peserta Didik</v>
      </c>
      <c r="BX44" s="124" t="str">
        <f t="shared" si="60"/>
        <v>Nomor Telepon Rumah</v>
      </c>
      <c r="BY44" s="125" t="s">
        <v>1729</v>
      </c>
      <c r="BZ44" s="125" t="s">
        <v>1730</v>
      </c>
      <c r="CB44" s="235" t="str">
        <f t="shared" si="20"/>
        <v/>
      </c>
      <c r="CC44" s="235" t="str">
        <f t="shared" si="21"/>
        <v/>
      </c>
      <c r="CD44" s="235">
        <v>39</v>
      </c>
      <c r="CE44" s="235">
        <f t="shared" si="49"/>
        <v>2</v>
      </c>
      <c r="CF44" s="118" t="str">
        <f t="shared" si="50"/>
        <v/>
      </c>
      <c r="CG44" s="118" t="str">
        <f t="shared" si="51"/>
        <v/>
      </c>
      <c r="CH44" s="118" t="str">
        <f t="shared" si="22"/>
        <v/>
      </c>
      <c r="CI44" s="119" t="str">
        <f t="shared" si="23"/>
        <v/>
      </c>
      <c r="CJ44" s="118" t="str">
        <f t="shared" si="24"/>
        <v/>
      </c>
      <c r="CK44" s="118" t="str">
        <f t="shared" si="25"/>
        <v/>
      </c>
      <c r="CL44" s="118" t="str">
        <f t="shared" si="26"/>
        <v/>
      </c>
      <c r="CM44" s="118" t="str">
        <f t="shared" si="27"/>
        <v/>
      </c>
      <c r="CN44" s="118" t="str">
        <f t="shared" si="28"/>
        <v/>
      </c>
      <c r="CO44" s="118" t="str">
        <f t="shared" si="29"/>
        <v/>
      </c>
      <c r="CP44" s="119" t="str">
        <f t="shared" si="30"/>
        <v/>
      </c>
      <c r="CQ44" s="119" t="str">
        <f t="shared" si="31"/>
        <v/>
      </c>
      <c r="CR44" s="119" t="str">
        <f t="shared" si="32"/>
        <v/>
      </c>
      <c r="CS44" s="119" t="str">
        <f t="shared" si="33"/>
        <v/>
      </c>
      <c r="CT44" s="119" t="str">
        <f t="shared" si="34"/>
        <v/>
      </c>
      <c r="CU44" s="119" t="str">
        <f t="shared" si="35"/>
        <v/>
      </c>
      <c r="CV44" s="119" t="str">
        <f t="shared" si="36"/>
        <v/>
      </c>
      <c r="CW44" s="366" t="str">
        <f t="shared" si="37"/>
        <v/>
      </c>
      <c r="CX44" s="119" t="str">
        <f t="shared" si="38"/>
        <v/>
      </c>
      <c r="CY44" s="119" t="str">
        <f t="shared" si="39"/>
        <v/>
      </c>
      <c r="CZ44" s="119" t="str">
        <f t="shared" si="40"/>
        <v/>
      </c>
      <c r="DA44" s="119" t="str">
        <f t="shared" si="41"/>
        <v/>
      </c>
      <c r="DB44" s="119" t="str">
        <f t="shared" si="42"/>
        <v/>
      </c>
      <c r="DC44" s="119" t="str">
        <f t="shared" si="43"/>
        <v/>
      </c>
    </row>
    <row r="45" spans="2:107">
      <c r="B45" s="59">
        <v>40</v>
      </c>
      <c r="C45" s="7" t="s">
        <v>91</v>
      </c>
      <c r="D45" s="372" t="s">
        <v>2472</v>
      </c>
      <c r="E45" s="372" t="s">
        <v>1261</v>
      </c>
      <c r="F45" s="373">
        <v>123456828</v>
      </c>
      <c r="J45" s="377">
        <v>2</v>
      </c>
      <c r="K45" s="130" t="s">
        <v>314</v>
      </c>
      <c r="L45" s="490" t="str">
        <f t="shared" si="61"/>
        <v>kedisiplinan memakai seragam sekolah masih perlu ditingkatkan</v>
      </c>
      <c r="M45" s="490"/>
      <c r="N45" s="490"/>
      <c r="O45" s="490"/>
      <c r="P45" s="490"/>
      <c r="Q45" s="490"/>
      <c r="R45" s="490"/>
      <c r="S45" s="490"/>
      <c r="T45" s="490"/>
      <c r="AW45" s="62" t="s">
        <v>527</v>
      </c>
      <c r="AX45" s="3" t="s">
        <v>461</v>
      </c>
      <c r="AY45" s="2" t="s">
        <v>1277</v>
      </c>
      <c r="AZ45" s="2" t="s">
        <v>1277</v>
      </c>
      <c r="BB45" s="405">
        <f t="shared" si="52"/>
        <v>40</v>
      </c>
      <c r="BC45" s="124">
        <f t="shared" ref="BC45:BC61" si="62">BC44+1</f>
        <v>4</v>
      </c>
      <c r="BD45" s="124">
        <v>3050</v>
      </c>
      <c r="BE45" s="124"/>
      <c r="BF45" s="125" t="s">
        <v>2537</v>
      </c>
      <c r="BG45" s="124"/>
      <c r="BH45" s="124" t="s">
        <v>441</v>
      </c>
      <c r="BI45" s="124"/>
      <c r="BJ45" s="124"/>
      <c r="BK45" s="124"/>
      <c r="BL45" s="124"/>
      <c r="BM45" s="125" t="str">
        <f t="shared" si="54"/>
        <v>Tempat,  Tanggal Lahir</v>
      </c>
      <c r="BN45" s="125" t="str">
        <f t="shared" si="55"/>
        <v>Agama</v>
      </c>
      <c r="BO45" s="125" t="str">
        <f t="shared" si="56"/>
        <v>Status dalam Keluarga</v>
      </c>
      <c r="BP45" s="125" t="str">
        <f t="shared" si="57"/>
        <v>Anak ke</v>
      </c>
      <c r="BQ45" s="125" t="str">
        <f t="shared" si="58"/>
        <v>Alamat Peserta Didik</v>
      </c>
      <c r="BR45" s="125" t="str">
        <f t="shared" si="59"/>
        <v>Sekolah Asal</v>
      </c>
      <c r="BS45" s="124" t="str">
        <f t="shared" si="47"/>
        <v>10-AK.2</v>
      </c>
      <c r="BT45" s="171">
        <v>42569</v>
      </c>
      <c r="BU45" s="125" t="s">
        <v>691</v>
      </c>
      <c r="BV45" s="125" t="s">
        <v>992</v>
      </c>
      <c r="BW45" s="125" t="str">
        <f t="shared" si="48"/>
        <v>Alamat Peserta Didik</v>
      </c>
      <c r="BX45" s="124" t="str">
        <f t="shared" si="60"/>
        <v>Nomor Telepon Rumah</v>
      </c>
      <c r="BY45" s="125" t="s">
        <v>1731</v>
      </c>
      <c r="BZ45" s="125" t="s">
        <v>1732</v>
      </c>
      <c r="CB45" s="235" t="str">
        <f t="shared" si="20"/>
        <v/>
      </c>
      <c r="CC45" s="235" t="str">
        <f t="shared" si="21"/>
        <v/>
      </c>
      <c r="CD45" s="235">
        <v>40</v>
      </c>
      <c r="CE45" s="235">
        <f t="shared" si="49"/>
        <v>2</v>
      </c>
      <c r="CF45" s="118" t="str">
        <f t="shared" si="50"/>
        <v/>
      </c>
      <c r="CG45" s="118" t="str">
        <f t="shared" si="51"/>
        <v/>
      </c>
      <c r="CH45" s="118" t="str">
        <f t="shared" si="22"/>
        <v/>
      </c>
      <c r="CI45" s="119" t="str">
        <f t="shared" si="23"/>
        <v/>
      </c>
      <c r="CJ45" s="118" t="str">
        <f t="shared" si="24"/>
        <v/>
      </c>
      <c r="CK45" s="118" t="str">
        <f t="shared" si="25"/>
        <v/>
      </c>
      <c r="CL45" s="118" t="str">
        <f t="shared" si="26"/>
        <v/>
      </c>
      <c r="CM45" s="118" t="str">
        <f t="shared" si="27"/>
        <v/>
      </c>
      <c r="CN45" s="118" t="str">
        <f t="shared" si="28"/>
        <v/>
      </c>
      <c r="CO45" s="118" t="str">
        <f t="shared" si="29"/>
        <v/>
      </c>
      <c r="CP45" s="119" t="str">
        <f t="shared" si="30"/>
        <v/>
      </c>
      <c r="CQ45" s="119" t="str">
        <f t="shared" si="31"/>
        <v/>
      </c>
      <c r="CR45" s="119" t="str">
        <f t="shared" si="32"/>
        <v/>
      </c>
      <c r="CS45" s="119" t="str">
        <f t="shared" si="33"/>
        <v/>
      </c>
      <c r="CT45" s="119" t="str">
        <f t="shared" si="34"/>
        <v/>
      </c>
      <c r="CU45" s="119" t="str">
        <f t="shared" si="35"/>
        <v/>
      </c>
      <c r="CV45" s="119" t="str">
        <f t="shared" si="36"/>
        <v/>
      </c>
      <c r="CW45" s="366" t="str">
        <f t="shared" si="37"/>
        <v/>
      </c>
      <c r="CX45" s="119" t="str">
        <f t="shared" si="38"/>
        <v/>
      </c>
      <c r="CY45" s="119" t="str">
        <f t="shared" si="39"/>
        <v/>
      </c>
      <c r="CZ45" s="119" t="str">
        <f t="shared" si="40"/>
        <v/>
      </c>
      <c r="DA45" s="119" t="str">
        <f t="shared" si="41"/>
        <v/>
      </c>
      <c r="DB45" s="119" t="str">
        <f t="shared" si="42"/>
        <v/>
      </c>
      <c r="DC45" s="119" t="str">
        <f t="shared" si="43"/>
        <v/>
      </c>
    </row>
    <row r="46" spans="2:107">
      <c r="B46" s="59">
        <v>41</v>
      </c>
      <c r="C46" s="7" t="s">
        <v>92</v>
      </c>
      <c r="D46" s="372" t="s">
        <v>2473</v>
      </c>
      <c r="E46" s="372" t="s">
        <v>1261</v>
      </c>
      <c r="F46" s="373">
        <v>123456829</v>
      </c>
      <c r="J46" s="377">
        <v>3</v>
      </c>
      <c r="K46" s="130" t="s">
        <v>315</v>
      </c>
      <c r="L46" s="490" t="str">
        <f t="shared" si="61"/>
        <v>ketertiban dalam mengikuti pelajaran masih perlu ditingkatkan</v>
      </c>
      <c r="M46" s="490"/>
      <c r="N46" s="490"/>
      <c r="O46" s="490"/>
      <c r="P46" s="490"/>
      <c r="Q46" s="490"/>
      <c r="R46" s="490"/>
      <c r="S46" s="490"/>
      <c r="T46" s="490"/>
      <c r="AW46" s="62" t="s">
        <v>528</v>
      </c>
      <c r="AX46" s="3" t="s">
        <v>462</v>
      </c>
      <c r="AY46" s="2" t="s">
        <v>1278</v>
      </c>
      <c r="AZ46" s="2" t="s">
        <v>1278</v>
      </c>
      <c r="BB46" s="405">
        <f t="shared" si="52"/>
        <v>41</v>
      </c>
      <c r="BC46" s="124">
        <f t="shared" si="62"/>
        <v>5</v>
      </c>
      <c r="BD46" s="124">
        <v>3051</v>
      </c>
      <c r="BE46" s="124"/>
      <c r="BF46" s="125" t="s">
        <v>2538</v>
      </c>
      <c r="BG46" s="124"/>
      <c r="BH46" s="124" t="s">
        <v>441</v>
      </c>
      <c r="BI46" s="124"/>
      <c r="BJ46" s="124"/>
      <c r="BK46" s="124"/>
      <c r="BL46" s="124"/>
      <c r="BM46" s="125" t="str">
        <f t="shared" si="54"/>
        <v>Tempat,  Tanggal Lahir</v>
      </c>
      <c r="BN46" s="125" t="str">
        <f t="shared" si="55"/>
        <v>Agama</v>
      </c>
      <c r="BO46" s="125" t="str">
        <f t="shared" si="56"/>
        <v>Status dalam Keluarga</v>
      </c>
      <c r="BP46" s="125" t="str">
        <f t="shared" si="57"/>
        <v>Anak ke</v>
      </c>
      <c r="BQ46" s="125" t="str">
        <f t="shared" si="58"/>
        <v>Alamat Peserta Didik</v>
      </c>
      <c r="BR46" s="125" t="str">
        <f t="shared" si="59"/>
        <v>Sekolah Asal</v>
      </c>
      <c r="BS46" s="124" t="str">
        <f t="shared" si="47"/>
        <v>10-AK.2</v>
      </c>
      <c r="BT46" s="171">
        <v>42569</v>
      </c>
      <c r="BU46" s="125" t="s">
        <v>692</v>
      </c>
      <c r="BV46" s="125" t="s">
        <v>993</v>
      </c>
      <c r="BW46" s="125" t="str">
        <f t="shared" si="48"/>
        <v>Alamat Peserta Didik</v>
      </c>
      <c r="BX46" s="124" t="str">
        <f t="shared" si="60"/>
        <v>Nomor Telepon Rumah</v>
      </c>
      <c r="BY46" s="125" t="s">
        <v>1733</v>
      </c>
      <c r="BZ46" s="125" t="s">
        <v>1734</v>
      </c>
      <c r="CB46" s="235" t="str">
        <f t="shared" si="20"/>
        <v/>
      </c>
      <c r="CC46" s="235" t="str">
        <f t="shared" si="21"/>
        <v/>
      </c>
      <c r="CD46" s="235">
        <v>41</v>
      </c>
      <c r="CE46" s="235">
        <f t="shared" si="49"/>
        <v>2</v>
      </c>
    </row>
    <row r="47" spans="2:107">
      <c r="B47" s="59">
        <v>42</v>
      </c>
      <c r="C47" s="7" t="s">
        <v>93</v>
      </c>
      <c r="D47" s="372" t="s">
        <v>2474</v>
      </c>
      <c r="E47" s="372" t="s">
        <v>1261</v>
      </c>
      <c r="F47" s="373">
        <v>123456830</v>
      </c>
      <c r="J47" s="377">
        <v>4</v>
      </c>
      <c r="K47" s="130" t="s">
        <v>316</v>
      </c>
      <c r="L47" s="490" t="str">
        <f t="shared" si="61"/>
        <v>tanggungjawab melaksanakan tugas individu masih perlu ditingkatkan</v>
      </c>
      <c r="M47" s="490"/>
      <c r="N47" s="490"/>
      <c r="O47" s="490"/>
      <c r="P47" s="490"/>
      <c r="Q47" s="490"/>
      <c r="R47" s="490"/>
      <c r="S47" s="490"/>
      <c r="T47" s="490"/>
      <c r="AW47" s="62"/>
      <c r="AX47" s="3"/>
      <c r="AY47" s="2"/>
      <c r="AZ47" s="2"/>
      <c r="BB47" s="405">
        <f t="shared" si="52"/>
        <v>42</v>
      </c>
      <c r="BC47" s="124">
        <f t="shared" si="62"/>
        <v>6</v>
      </c>
      <c r="BD47" s="124">
        <v>3052</v>
      </c>
      <c r="BE47" s="124"/>
      <c r="BF47" s="125" t="s">
        <v>2539</v>
      </c>
      <c r="BG47" s="124"/>
      <c r="BH47" s="124" t="s">
        <v>441</v>
      </c>
      <c r="BI47" s="124"/>
      <c r="BJ47" s="124"/>
      <c r="BK47" s="124"/>
      <c r="BL47" s="124"/>
      <c r="BM47" s="125" t="str">
        <f t="shared" si="54"/>
        <v>Tempat,  Tanggal Lahir</v>
      </c>
      <c r="BN47" s="125" t="str">
        <f t="shared" si="55"/>
        <v>Agama</v>
      </c>
      <c r="BO47" s="125" t="str">
        <f t="shared" si="56"/>
        <v>Status dalam Keluarga</v>
      </c>
      <c r="BP47" s="125" t="str">
        <f t="shared" si="57"/>
        <v>Anak ke</v>
      </c>
      <c r="BQ47" s="125" t="str">
        <f t="shared" si="58"/>
        <v>Alamat Peserta Didik</v>
      </c>
      <c r="BR47" s="125" t="str">
        <f t="shared" si="59"/>
        <v>Sekolah Asal</v>
      </c>
      <c r="BS47" s="124" t="str">
        <f t="shared" si="47"/>
        <v>10-AK.2</v>
      </c>
      <c r="BT47" s="171">
        <v>42569</v>
      </c>
      <c r="BU47" s="125" t="s">
        <v>693</v>
      </c>
      <c r="BV47" s="125" t="s">
        <v>994</v>
      </c>
      <c r="BW47" s="125" t="str">
        <f t="shared" si="48"/>
        <v>Alamat Peserta Didik</v>
      </c>
      <c r="BX47" s="124" t="str">
        <f t="shared" si="60"/>
        <v>Nomor Telepon Rumah</v>
      </c>
      <c r="BY47" s="125" t="s">
        <v>1735</v>
      </c>
      <c r="BZ47" s="125" t="s">
        <v>1736</v>
      </c>
      <c r="CB47" s="235" t="str">
        <f t="shared" si="20"/>
        <v/>
      </c>
      <c r="CC47" s="235" t="str">
        <f t="shared" si="21"/>
        <v/>
      </c>
      <c r="CD47" s="235">
        <v>42</v>
      </c>
      <c r="CE47" s="235">
        <f t="shared" si="49"/>
        <v>2</v>
      </c>
    </row>
    <row r="48" spans="2:107">
      <c r="B48" s="59">
        <v>43</v>
      </c>
      <c r="C48" s="7" t="s">
        <v>94</v>
      </c>
      <c r="D48" s="372" t="s">
        <v>2475</v>
      </c>
      <c r="E48" s="372" t="s">
        <v>1261</v>
      </c>
      <c r="F48" s="373">
        <v>123456831</v>
      </c>
      <c r="J48" s="377">
        <v>5</v>
      </c>
      <c r="K48" s="130" t="s">
        <v>317</v>
      </c>
      <c r="L48" s="490" t="str">
        <f t="shared" si="61"/>
        <v>percaya diri saat mengemukakan pendapat masih perlu ditingkatkan</v>
      </c>
      <c r="M48" s="490"/>
      <c r="N48" s="490"/>
      <c r="O48" s="490"/>
      <c r="P48" s="490"/>
      <c r="Q48" s="490"/>
      <c r="R48" s="490"/>
      <c r="S48" s="490"/>
      <c r="T48" s="490"/>
      <c r="AW48" s="62"/>
      <c r="AX48" s="3"/>
      <c r="AY48" s="2"/>
      <c r="AZ48" s="2"/>
      <c r="BB48" s="405">
        <f t="shared" si="52"/>
        <v>43</v>
      </c>
      <c r="BC48" s="124">
        <f t="shared" si="62"/>
        <v>7</v>
      </c>
      <c r="BD48" s="124">
        <v>3053</v>
      </c>
      <c r="BE48" s="124"/>
      <c r="BF48" s="125" t="s">
        <v>2540</v>
      </c>
      <c r="BG48" s="124"/>
      <c r="BH48" s="124" t="s">
        <v>441</v>
      </c>
      <c r="BI48" s="124"/>
      <c r="BJ48" s="124"/>
      <c r="BK48" s="124"/>
      <c r="BL48" s="124"/>
      <c r="BM48" s="125" t="str">
        <f t="shared" si="54"/>
        <v>Tempat,  Tanggal Lahir</v>
      </c>
      <c r="BN48" s="125" t="str">
        <f t="shared" si="55"/>
        <v>Agama</v>
      </c>
      <c r="BO48" s="125" t="str">
        <f t="shared" si="56"/>
        <v>Status dalam Keluarga</v>
      </c>
      <c r="BP48" s="125" t="str">
        <f t="shared" si="57"/>
        <v>Anak ke</v>
      </c>
      <c r="BQ48" s="125" t="str">
        <f t="shared" si="58"/>
        <v>Alamat Peserta Didik</v>
      </c>
      <c r="BR48" s="125" t="str">
        <f t="shared" si="59"/>
        <v>Sekolah Asal</v>
      </c>
      <c r="BS48" s="124" t="str">
        <f t="shared" si="47"/>
        <v>10-AK.2</v>
      </c>
      <c r="BT48" s="171">
        <v>42569</v>
      </c>
      <c r="BU48" s="125" t="s">
        <v>694</v>
      </c>
      <c r="BV48" s="125" t="s">
        <v>995</v>
      </c>
      <c r="BW48" s="125" t="str">
        <f t="shared" si="48"/>
        <v>Alamat Peserta Didik</v>
      </c>
      <c r="BX48" s="124" t="str">
        <f t="shared" si="60"/>
        <v>Nomor Telepon Rumah</v>
      </c>
      <c r="BY48" s="125" t="s">
        <v>1737</v>
      </c>
      <c r="BZ48" s="125" t="s">
        <v>1738</v>
      </c>
      <c r="CB48" s="235" t="str">
        <f t="shared" si="20"/>
        <v/>
      </c>
      <c r="CC48" s="235" t="str">
        <f t="shared" si="21"/>
        <v/>
      </c>
      <c r="CD48" s="235">
        <v>43</v>
      </c>
      <c r="CE48" s="235">
        <f t="shared" si="49"/>
        <v>2</v>
      </c>
    </row>
    <row r="49" spans="2:83">
      <c r="B49" s="59">
        <v>44</v>
      </c>
      <c r="C49" s="7" t="s">
        <v>95</v>
      </c>
      <c r="D49" s="372" t="s">
        <v>2476</v>
      </c>
      <c r="E49" s="372" t="s">
        <v>1261</v>
      </c>
      <c r="F49" s="373">
        <v>123456832</v>
      </c>
      <c r="J49" s="377">
        <v>6</v>
      </c>
      <c r="K49" s="130" t="s">
        <v>318</v>
      </c>
      <c r="L49" s="490" t="str">
        <f t="shared" si="61"/>
        <v>kesantunan saat berbicara dan berpendapat masih perlu ditingkatkan</v>
      </c>
      <c r="M49" s="490"/>
      <c r="N49" s="490"/>
      <c r="O49" s="490"/>
      <c r="P49" s="490"/>
      <c r="Q49" s="490"/>
      <c r="R49" s="490"/>
      <c r="S49" s="490"/>
      <c r="T49" s="490"/>
      <c r="AW49" s="358" t="s">
        <v>529</v>
      </c>
      <c r="AX49" s="3" t="s">
        <v>463</v>
      </c>
      <c r="AY49" s="359" t="s">
        <v>1629</v>
      </c>
      <c r="AZ49" s="359" t="s">
        <v>453</v>
      </c>
      <c r="BB49" s="405">
        <f t="shared" si="52"/>
        <v>44</v>
      </c>
      <c r="BC49" s="124">
        <f t="shared" si="62"/>
        <v>8</v>
      </c>
      <c r="BD49" s="124">
        <v>3054</v>
      </c>
      <c r="BE49" s="124"/>
      <c r="BF49" s="125" t="s">
        <v>2541</v>
      </c>
      <c r="BG49" s="124"/>
      <c r="BH49" s="124" t="s">
        <v>441</v>
      </c>
      <c r="BI49" s="124"/>
      <c r="BJ49" s="124"/>
      <c r="BK49" s="124"/>
      <c r="BL49" s="124"/>
      <c r="BM49" s="125" t="str">
        <f t="shared" si="54"/>
        <v>Tempat,  Tanggal Lahir</v>
      </c>
      <c r="BN49" s="125" t="str">
        <f t="shared" si="55"/>
        <v>Agama</v>
      </c>
      <c r="BO49" s="125" t="str">
        <f t="shared" si="56"/>
        <v>Status dalam Keluarga</v>
      </c>
      <c r="BP49" s="125" t="str">
        <f t="shared" si="57"/>
        <v>Anak ke</v>
      </c>
      <c r="BQ49" s="125" t="str">
        <f t="shared" si="58"/>
        <v>Alamat Peserta Didik</v>
      </c>
      <c r="BR49" s="125" t="str">
        <f t="shared" si="59"/>
        <v>Sekolah Asal</v>
      </c>
      <c r="BS49" s="124" t="str">
        <f t="shared" si="47"/>
        <v>10-AK.2</v>
      </c>
      <c r="BT49" s="171">
        <v>42569</v>
      </c>
      <c r="BU49" s="125" t="s">
        <v>695</v>
      </c>
      <c r="BV49" s="125" t="s">
        <v>996</v>
      </c>
      <c r="BW49" s="125" t="str">
        <f t="shared" si="48"/>
        <v>Alamat Peserta Didik</v>
      </c>
      <c r="BX49" s="124" t="str">
        <f t="shared" si="60"/>
        <v>Nomor Telepon Rumah</v>
      </c>
      <c r="BY49" s="125" t="s">
        <v>1739</v>
      </c>
      <c r="BZ49" s="125" t="s">
        <v>1740</v>
      </c>
      <c r="CB49" s="235" t="str">
        <f t="shared" si="20"/>
        <v/>
      </c>
      <c r="CC49" s="235" t="str">
        <f t="shared" si="21"/>
        <v/>
      </c>
      <c r="CD49" s="235">
        <v>44</v>
      </c>
      <c r="CE49" s="235">
        <f t="shared" si="49"/>
        <v>2</v>
      </c>
    </row>
    <row r="50" spans="2:83">
      <c r="B50" s="59">
        <v>45</v>
      </c>
      <c r="C50" s="7" t="s">
        <v>96</v>
      </c>
      <c r="D50" s="372" t="s">
        <v>2477</v>
      </c>
      <c r="E50" s="372" t="s">
        <v>1261</v>
      </c>
      <c r="F50" s="373">
        <v>123456833</v>
      </c>
      <c r="J50" s="377">
        <v>7</v>
      </c>
      <c r="K50" s="130" t="s">
        <v>319</v>
      </c>
      <c r="L50" s="490" t="str">
        <f t="shared" si="61"/>
        <v>keaktifan dalam kerja kelompok masih perlu ditingkatkan</v>
      </c>
      <c r="M50" s="490"/>
      <c r="N50" s="490"/>
      <c r="O50" s="490"/>
      <c r="P50" s="490"/>
      <c r="Q50" s="490"/>
      <c r="R50" s="490"/>
      <c r="S50" s="490"/>
      <c r="T50" s="490"/>
      <c r="AW50" s="358" t="s">
        <v>530</v>
      </c>
      <c r="AX50" s="3" t="s">
        <v>464</v>
      </c>
      <c r="AY50" s="359" t="s">
        <v>1279</v>
      </c>
      <c r="AZ50" s="359" t="s">
        <v>1279</v>
      </c>
      <c r="BB50" s="405">
        <f t="shared" si="52"/>
        <v>45</v>
      </c>
      <c r="BC50" s="124">
        <f t="shared" si="62"/>
        <v>9</v>
      </c>
      <c r="BD50" s="124">
        <v>3055</v>
      </c>
      <c r="BE50" s="124"/>
      <c r="BF50" s="125" t="s">
        <v>2542</v>
      </c>
      <c r="BG50" s="124"/>
      <c r="BH50" s="124" t="s">
        <v>441</v>
      </c>
      <c r="BI50" s="124"/>
      <c r="BJ50" s="124"/>
      <c r="BK50" s="124"/>
      <c r="BL50" s="124"/>
      <c r="BM50" s="125" t="str">
        <f t="shared" si="54"/>
        <v>Tempat,  Tanggal Lahir</v>
      </c>
      <c r="BN50" s="125" t="str">
        <f t="shared" si="55"/>
        <v>Agama</v>
      </c>
      <c r="BO50" s="125" t="str">
        <f t="shared" si="56"/>
        <v>Status dalam Keluarga</v>
      </c>
      <c r="BP50" s="125" t="str">
        <f t="shared" si="57"/>
        <v>Anak ke</v>
      </c>
      <c r="BQ50" s="125" t="str">
        <f t="shared" si="58"/>
        <v>Alamat Peserta Didik</v>
      </c>
      <c r="BR50" s="125" t="str">
        <f t="shared" si="59"/>
        <v>Sekolah Asal</v>
      </c>
      <c r="BS50" s="124" t="str">
        <f t="shared" si="47"/>
        <v>10-AK.2</v>
      </c>
      <c r="BT50" s="171">
        <v>42569</v>
      </c>
      <c r="BU50" s="125" t="s">
        <v>696</v>
      </c>
      <c r="BV50" s="125" t="s">
        <v>997</v>
      </c>
      <c r="BW50" s="125" t="str">
        <f t="shared" si="48"/>
        <v>Alamat Peserta Didik</v>
      </c>
      <c r="BX50" s="124" t="str">
        <f t="shared" si="60"/>
        <v>Nomor Telepon Rumah</v>
      </c>
      <c r="BY50" s="125" t="s">
        <v>1741</v>
      </c>
      <c r="BZ50" s="125" t="s">
        <v>1742</v>
      </c>
      <c r="CB50" s="235" t="str">
        <f t="shared" si="20"/>
        <v/>
      </c>
      <c r="CC50" s="235" t="str">
        <f t="shared" si="21"/>
        <v/>
      </c>
      <c r="CD50" s="235">
        <v>45</v>
      </c>
      <c r="CE50" s="235">
        <f t="shared" si="49"/>
        <v>2</v>
      </c>
    </row>
    <row r="51" spans="2:83">
      <c r="B51" s="59">
        <v>46</v>
      </c>
      <c r="C51" s="7" t="s">
        <v>97</v>
      </c>
      <c r="D51" s="372" t="s">
        <v>2478</v>
      </c>
      <c r="E51" s="372" t="s">
        <v>1261</v>
      </c>
      <c r="F51" s="373">
        <v>123456834</v>
      </c>
      <c r="J51" s="377">
        <v>8</v>
      </c>
      <c r="K51" s="130" t="s">
        <v>320</v>
      </c>
      <c r="L51" s="490" t="str">
        <f t="shared" si="61"/>
        <v>menerima kekurangan orang lain masih perlu ditingkatkan</v>
      </c>
      <c r="M51" s="490"/>
      <c r="N51" s="490"/>
      <c r="O51" s="490"/>
      <c r="P51" s="490"/>
      <c r="Q51" s="490"/>
      <c r="R51" s="490"/>
      <c r="S51" s="490"/>
      <c r="T51" s="490"/>
      <c r="AW51" s="358" t="s">
        <v>531</v>
      </c>
      <c r="AX51" s="3" t="s">
        <v>465</v>
      </c>
      <c r="AY51" s="359" t="s">
        <v>1280</v>
      </c>
      <c r="AZ51" s="359" t="s">
        <v>1280</v>
      </c>
      <c r="BB51" s="405">
        <f t="shared" si="52"/>
        <v>46</v>
      </c>
      <c r="BC51" s="124">
        <f t="shared" si="62"/>
        <v>10</v>
      </c>
      <c r="BD51" s="124">
        <v>3056</v>
      </c>
      <c r="BE51" s="124"/>
      <c r="BF51" s="125" t="s">
        <v>2543</v>
      </c>
      <c r="BG51" s="124"/>
      <c r="BH51" s="124" t="s">
        <v>441</v>
      </c>
      <c r="BI51" s="124"/>
      <c r="BJ51" s="124"/>
      <c r="BK51" s="124"/>
      <c r="BL51" s="124"/>
      <c r="BM51" s="125" t="str">
        <f t="shared" si="54"/>
        <v>Tempat,  Tanggal Lahir</v>
      </c>
      <c r="BN51" s="125" t="str">
        <f t="shared" si="55"/>
        <v>Agama</v>
      </c>
      <c r="BO51" s="125" t="str">
        <f t="shared" si="56"/>
        <v>Status dalam Keluarga</v>
      </c>
      <c r="BP51" s="125" t="str">
        <f t="shared" si="57"/>
        <v>Anak ke</v>
      </c>
      <c r="BQ51" s="125" t="str">
        <f t="shared" si="58"/>
        <v>Alamat Peserta Didik</v>
      </c>
      <c r="BR51" s="125" t="str">
        <f t="shared" si="59"/>
        <v>Sekolah Asal</v>
      </c>
      <c r="BS51" s="124" t="str">
        <f t="shared" si="47"/>
        <v>10-AK.2</v>
      </c>
      <c r="BT51" s="171">
        <v>42569</v>
      </c>
      <c r="BU51" s="125" t="s">
        <v>697</v>
      </c>
      <c r="BV51" s="125" t="s">
        <v>998</v>
      </c>
      <c r="BW51" s="125" t="str">
        <f t="shared" si="48"/>
        <v>Alamat Peserta Didik</v>
      </c>
      <c r="BX51" s="124" t="str">
        <f t="shared" si="60"/>
        <v>Nomor Telepon Rumah</v>
      </c>
      <c r="BY51" s="125" t="s">
        <v>1743</v>
      </c>
      <c r="BZ51" s="125" t="s">
        <v>1744</v>
      </c>
      <c r="CB51" s="235" t="str">
        <f t="shared" si="20"/>
        <v/>
      </c>
      <c r="CC51" s="235" t="str">
        <f t="shared" si="21"/>
        <v/>
      </c>
      <c r="CD51" s="235">
        <v>46</v>
      </c>
      <c r="CE51" s="235">
        <f t="shared" si="49"/>
        <v>2</v>
      </c>
    </row>
    <row r="52" spans="2:83">
      <c r="B52" s="59">
        <v>47</v>
      </c>
      <c r="C52" s="7" t="s">
        <v>98</v>
      </c>
      <c r="D52" s="372" t="s">
        <v>2479</v>
      </c>
      <c r="E52" s="372" t="s">
        <v>1261</v>
      </c>
      <c r="F52" s="373">
        <v>123456835</v>
      </c>
      <c r="AW52" s="358" t="s">
        <v>532</v>
      </c>
      <c r="AX52" s="3" t="s">
        <v>466</v>
      </c>
      <c r="AY52" s="359" t="s">
        <v>1638</v>
      </c>
      <c r="AZ52" s="359" t="s">
        <v>1281</v>
      </c>
      <c r="BB52" s="405">
        <f t="shared" si="52"/>
        <v>47</v>
      </c>
      <c r="BC52" s="124">
        <f t="shared" si="62"/>
        <v>11</v>
      </c>
      <c r="BD52" s="124">
        <v>3058</v>
      </c>
      <c r="BE52" s="124"/>
      <c r="BF52" s="125" t="s">
        <v>2544</v>
      </c>
      <c r="BG52" s="124"/>
      <c r="BH52" s="124" t="s">
        <v>441</v>
      </c>
      <c r="BI52" s="124"/>
      <c r="BJ52" s="124"/>
      <c r="BK52" s="124"/>
      <c r="BL52" s="124"/>
      <c r="BM52" s="125" t="str">
        <f t="shared" si="54"/>
        <v>Tempat,  Tanggal Lahir</v>
      </c>
      <c r="BN52" s="125" t="str">
        <f t="shared" si="55"/>
        <v>Agama</v>
      </c>
      <c r="BO52" s="125" t="str">
        <f t="shared" si="56"/>
        <v>Status dalam Keluarga</v>
      </c>
      <c r="BP52" s="125" t="str">
        <f t="shared" si="57"/>
        <v>Anak ke</v>
      </c>
      <c r="BQ52" s="125" t="str">
        <f t="shared" si="58"/>
        <v>Alamat Peserta Didik</v>
      </c>
      <c r="BR52" s="125" t="str">
        <f t="shared" si="59"/>
        <v>Sekolah Asal</v>
      </c>
      <c r="BS52" s="124" t="str">
        <f t="shared" si="47"/>
        <v>10-AK.2</v>
      </c>
      <c r="BT52" s="171">
        <v>42569</v>
      </c>
      <c r="BU52" s="125" t="s">
        <v>698</v>
      </c>
      <c r="BV52" s="125" t="s">
        <v>999</v>
      </c>
      <c r="BW52" s="125" t="str">
        <f t="shared" si="48"/>
        <v>Alamat Peserta Didik</v>
      </c>
      <c r="BX52" s="124" t="str">
        <f t="shared" si="60"/>
        <v>Nomor Telepon Rumah</v>
      </c>
      <c r="BY52" s="125" t="s">
        <v>1745</v>
      </c>
      <c r="BZ52" s="125" t="s">
        <v>1746</v>
      </c>
      <c r="CB52" s="235" t="str">
        <f t="shared" si="20"/>
        <v/>
      </c>
      <c r="CC52" s="235" t="str">
        <f t="shared" si="21"/>
        <v/>
      </c>
      <c r="CD52" s="235">
        <v>47</v>
      </c>
      <c r="CE52" s="235">
        <f t="shared" si="49"/>
        <v>2</v>
      </c>
    </row>
    <row r="53" spans="2:83">
      <c r="B53" s="59">
        <v>48</v>
      </c>
      <c r="C53" s="7" t="s">
        <v>99</v>
      </c>
      <c r="D53" s="372" t="s">
        <v>2480</v>
      </c>
      <c r="E53" s="372" t="s">
        <v>1261</v>
      </c>
      <c r="F53" s="373">
        <v>123456836</v>
      </c>
      <c r="J53" s="4">
        <v>4</v>
      </c>
      <c r="K53" s="1" t="s">
        <v>322</v>
      </c>
      <c r="AW53" s="358" t="s">
        <v>1640</v>
      </c>
      <c r="AX53" s="3" t="s">
        <v>467</v>
      </c>
      <c r="AY53" s="411" t="s">
        <v>1639</v>
      </c>
      <c r="AZ53" s="411" t="s">
        <v>1639</v>
      </c>
      <c r="BB53" s="405">
        <f t="shared" si="52"/>
        <v>48</v>
      </c>
      <c r="BC53" s="124">
        <f t="shared" si="62"/>
        <v>12</v>
      </c>
      <c r="BD53" s="124">
        <v>3059</v>
      </c>
      <c r="BE53" s="124"/>
      <c r="BF53" s="125" t="s">
        <v>2545</v>
      </c>
      <c r="BG53" s="124"/>
      <c r="BH53" s="124" t="s">
        <v>441</v>
      </c>
      <c r="BI53" s="124"/>
      <c r="BJ53" s="124"/>
      <c r="BK53" s="124"/>
      <c r="BL53" s="124"/>
      <c r="BM53" s="125" t="str">
        <f t="shared" si="54"/>
        <v>Tempat,  Tanggal Lahir</v>
      </c>
      <c r="BN53" s="125" t="str">
        <f t="shared" si="55"/>
        <v>Agama</v>
      </c>
      <c r="BO53" s="125" t="str">
        <f t="shared" si="56"/>
        <v>Status dalam Keluarga</v>
      </c>
      <c r="BP53" s="125" t="str">
        <f t="shared" si="57"/>
        <v>Anak ke</v>
      </c>
      <c r="BQ53" s="125" t="str">
        <f t="shared" si="58"/>
        <v>Alamat Peserta Didik</v>
      </c>
      <c r="BR53" s="125" t="str">
        <f t="shared" si="59"/>
        <v>Sekolah Asal</v>
      </c>
      <c r="BS53" s="124" t="str">
        <f t="shared" si="47"/>
        <v>10-AK.2</v>
      </c>
      <c r="BT53" s="171">
        <v>42569</v>
      </c>
      <c r="BU53" s="125" t="s">
        <v>699</v>
      </c>
      <c r="BV53" s="125" t="s">
        <v>1000</v>
      </c>
      <c r="BW53" s="125" t="str">
        <f t="shared" si="48"/>
        <v>Alamat Peserta Didik</v>
      </c>
      <c r="BX53" s="124" t="str">
        <f t="shared" si="60"/>
        <v>Nomor Telepon Rumah</v>
      </c>
      <c r="BY53" s="125" t="s">
        <v>1747</v>
      </c>
      <c r="BZ53" s="125" t="s">
        <v>1748</v>
      </c>
      <c r="CB53" s="235" t="str">
        <f t="shared" si="20"/>
        <v/>
      </c>
      <c r="CC53" s="235" t="str">
        <f t="shared" si="21"/>
        <v/>
      </c>
      <c r="CD53" s="235">
        <v>48</v>
      </c>
      <c r="CE53" s="235">
        <f t="shared" si="49"/>
        <v>2</v>
      </c>
    </row>
    <row r="54" spans="2:83">
      <c r="B54" s="59">
        <v>49</v>
      </c>
      <c r="C54" s="7" t="s">
        <v>100</v>
      </c>
      <c r="D54" s="372" t="s">
        <v>2481</v>
      </c>
      <c r="E54" s="372" t="s">
        <v>1261</v>
      </c>
      <c r="F54" s="373">
        <v>123456837</v>
      </c>
      <c r="J54" s="4">
        <v>3</v>
      </c>
      <c r="K54" s="1" t="s">
        <v>323</v>
      </c>
      <c r="AW54" s="358" t="s">
        <v>1643</v>
      </c>
      <c r="AX54" s="3" t="s">
        <v>468</v>
      </c>
      <c r="AY54" s="411" t="s">
        <v>1641</v>
      </c>
      <c r="AZ54" s="411" t="s">
        <v>1641</v>
      </c>
      <c r="BB54" s="405">
        <f t="shared" si="52"/>
        <v>49</v>
      </c>
      <c r="BC54" s="124">
        <f t="shared" si="62"/>
        <v>13</v>
      </c>
      <c r="BD54" s="124">
        <v>3060</v>
      </c>
      <c r="BE54" s="124"/>
      <c r="BF54" s="125" t="s">
        <v>2546</v>
      </c>
      <c r="BG54" s="124"/>
      <c r="BH54" s="124" t="s">
        <v>441</v>
      </c>
      <c r="BI54" s="124"/>
      <c r="BJ54" s="124"/>
      <c r="BK54" s="124"/>
      <c r="BL54" s="124"/>
      <c r="BM54" s="125" t="str">
        <f t="shared" si="54"/>
        <v>Tempat,  Tanggal Lahir</v>
      </c>
      <c r="BN54" s="125" t="str">
        <f t="shared" si="55"/>
        <v>Agama</v>
      </c>
      <c r="BO54" s="125" t="str">
        <f t="shared" si="56"/>
        <v>Status dalam Keluarga</v>
      </c>
      <c r="BP54" s="125" t="str">
        <f t="shared" si="57"/>
        <v>Anak ke</v>
      </c>
      <c r="BQ54" s="125" t="str">
        <f t="shared" si="58"/>
        <v>Alamat Peserta Didik</v>
      </c>
      <c r="BR54" s="125" t="str">
        <f t="shared" si="59"/>
        <v>Sekolah Asal</v>
      </c>
      <c r="BS54" s="124" t="str">
        <f t="shared" si="47"/>
        <v>10-AK.2</v>
      </c>
      <c r="BT54" s="171">
        <v>42569</v>
      </c>
      <c r="BU54" s="125" t="s">
        <v>700</v>
      </c>
      <c r="BV54" s="125" t="s">
        <v>1001</v>
      </c>
      <c r="BW54" s="125" t="str">
        <f t="shared" si="48"/>
        <v>Alamat Peserta Didik</v>
      </c>
      <c r="BX54" s="124" t="str">
        <f t="shared" si="60"/>
        <v>Nomor Telepon Rumah</v>
      </c>
      <c r="BY54" s="125" t="s">
        <v>1749</v>
      </c>
      <c r="BZ54" s="125" t="s">
        <v>1750</v>
      </c>
      <c r="CB54" s="235" t="str">
        <f t="shared" si="20"/>
        <v/>
      </c>
      <c r="CC54" s="235" t="str">
        <f t="shared" si="21"/>
        <v/>
      </c>
      <c r="CD54" s="235">
        <v>49</v>
      </c>
      <c r="CE54" s="235">
        <f t="shared" si="49"/>
        <v>2</v>
      </c>
    </row>
    <row r="55" spans="2:83">
      <c r="B55" s="59">
        <v>50</v>
      </c>
      <c r="C55" s="7" t="s">
        <v>101</v>
      </c>
      <c r="D55" s="372" t="s">
        <v>2482</v>
      </c>
      <c r="E55" s="372" t="s">
        <v>1261</v>
      </c>
      <c r="F55" s="373">
        <v>123456838</v>
      </c>
      <c r="J55" s="4">
        <v>2</v>
      </c>
      <c r="K55" s="1" t="s">
        <v>324</v>
      </c>
      <c r="AW55" s="62" t="s">
        <v>533</v>
      </c>
      <c r="AX55" s="3" t="s">
        <v>469</v>
      </c>
      <c r="AY55" s="2" t="s">
        <v>1630</v>
      </c>
      <c r="AZ55" s="2" t="s">
        <v>453</v>
      </c>
      <c r="BB55" s="405">
        <f t="shared" si="52"/>
        <v>50</v>
      </c>
      <c r="BC55" s="124">
        <f t="shared" si="62"/>
        <v>14</v>
      </c>
      <c r="BD55" s="124">
        <v>3061</v>
      </c>
      <c r="BE55" s="124"/>
      <c r="BF55" s="125" t="s">
        <v>2547</v>
      </c>
      <c r="BG55" s="124"/>
      <c r="BH55" s="124" t="s">
        <v>441</v>
      </c>
      <c r="BI55" s="124"/>
      <c r="BJ55" s="124"/>
      <c r="BK55" s="124"/>
      <c r="BL55" s="124"/>
      <c r="BM55" s="125" t="str">
        <f t="shared" si="54"/>
        <v>Tempat,  Tanggal Lahir</v>
      </c>
      <c r="BN55" s="125" t="str">
        <f t="shared" si="55"/>
        <v>Agama</v>
      </c>
      <c r="BO55" s="125" t="str">
        <f t="shared" si="56"/>
        <v>Status dalam Keluarga</v>
      </c>
      <c r="BP55" s="125" t="str">
        <f t="shared" si="57"/>
        <v>Anak ke</v>
      </c>
      <c r="BQ55" s="125" t="str">
        <f t="shared" si="58"/>
        <v>Alamat Peserta Didik</v>
      </c>
      <c r="BR55" s="125" t="str">
        <f t="shared" si="59"/>
        <v>Sekolah Asal</v>
      </c>
      <c r="BS55" s="124" t="str">
        <f t="shared" si="47"/>
        <v>10-AK.2</v>
      </c>
      <c r="BT55" s="171">
        <v>42569</v>
      </c>
      <c r="BU55" s="125" t="s">
        <v>701</v>
      </c>
      <c r="BV55" s="125" t="s">
        <v>1002</v>
      </c>
      <c r="BW55" s="125" t="str">
        <f t="shared" si="48"/>
        <v>Alamat Peserta Didik</v>
      </c>
      <c r="BX55" s="124" t="str">
        <f t="shared" si="60"/>
        <v>Nomor Telepon Rumah</v>
      </c>
      <c r="BY55" s="125" t="s">
        <v>1751</v>
      </c>
      <c r="BZ55" s="125" t="s">
        <v>1752</v>
      </c>
      <c r="CB55" s="235" t="str">
        <f t="shared" si="20"/>
        <v/>
      </c>
      <c r="CC55" s="235" t="str">
        <f t="shared" si="21"/>
        <v/>
      </c>
      <c r="CD55" s="235">
        <v>50</v>
      </c>
      <c r="CE55" s="235">
        <f t="shared" si="49"/>
        <v>2</v>
      </c>
    </row>
    <row r="56" spans="2:83">
      <c r="B56" s="59">
        <v>51</v>
      </c>
      <c r="C56" s="7" t="s">
        <v>102</v>
      </c>
      <c r="D56" s="372" t="s">
        <v>2483</v>
      </c>
      <c r="E56" s="372" t="s">
        <v>1261</v>
      </c>
      <c r="F56" s="373">
        <v>123456839</v>
      </c>
      <c r="AW56" s="62" t="s">
        <v>534</v>
      </c>
      <c r="AX56" s="3" t="s">
        <v>470</v>
      </c>
      <c r="AY56" s="2" t="s">
        <v>1284</v>
      </c>
      <c r="AZ56" s="2" t="s">
        <v>1284</v>
      </c>
      <c r="BB56" s="405">
        <f t="shared" si="52"/>
        <v>51</v>
      </c>
      <c r="BC56" s="124">
        <f t="shared" si="62"/>
        <v>15</v>
      </c>
      <c r="BD56" s="124">
        <v>3062</v>
      </c>
      <c r="BE56" s="124"/>
      <c r="BF56" s="125" t="s">
        <v>2548</v>
      </c>
      <c r="BG56" s="124"/>
      <c r="BH56" s="124" t="s">
        <v>441</v>
      </c>
      <c r="BI56" s="124"/>
      <c r="BJ56" s="124"/>
      <c r="BK56" s="124"/>
      <c r="BL56" s="124"/>
      <c r="BM56" s="125" t="str">
        <f t="shared" si="54"/>
        <v>Tempat,  Tanggal Lahir</v>
      </c>
      <c r="BN56" s="125" t="str">
        <f t="shared" si="55"/>
        <v>Agama</v>
      </c>
      <c r="BO56" s="125" t="str">
        <f t="shared" si="56"/>
        <v>Status dalam Keluarga</v>
      </c>
      <c r="BP56" s="125" t="str">
        <f t="shared" si="57"/>
        <v>Anak ke</v>
      </c>
      <c r="BQ56" s="125" t="str">
        <f t="shared" si="58"/>
        <v>Alamat Peserta Didik</v>
      </c>
      <c r="BR56" s="125" t="str">
        <f t="shared" si="59"/>
        <v>Sekolah Asal</v>
      </c>
      <c r="BS56" s="124" t="str">
        <f t="shared" si="47"/>
        <v>10-AK.2</v>
      </c>
      <c r="BT56" s="171">
        <v>42569</v>
      </c>
      <c r="BU56" s="125" t="s">
        <v>702</v>
      </c>
      <c r="BV56" s="125" t="s">
        <v>1003</v>
      </c>
      <c r="BW56" s="125" t="str">
        <f t="shared" si="48"/>
        <v>Alamat Peserta Didik</v>
      </c>
      <c r="BX56" s="124" t="str">
        <f t="shared" si="60"/>
        <v>Nomor Telepon Rumah</v>
      </c>
      <c r="BY56" s="125" t="s">
        <v>1753</v>
      </c>
      <c r="BZ56" s="125" t="s">
        <v>1754</v>
      </c>
      <c r="CB56" s="235" t="str">
        <f t="shared" si="20"/>
        <v/>
      </c>
      <c r="CC56" s="235" t="str">
        <f t="shared" si="21"/>
        <v/>
      </c>
      <c r="CD56" s="235">
        <v>51</v>
      </c>
      <c r="CE56" s="235">
        <f t="shared" si="49"/>
        <v>2</v>
      </c>
    </row>
    <row r="57" spans="2:83">
      <c r="B57" s="59">
        <v>52</v>
      </c>
      <c r="C57" s="7" t="s">
        <v>103</v>
      </c>
      <c r="D57" s="372" t="s">
        <v>2484</v>
      </c>
      <c r="E57" s="372" t="s">
        <v>1261</v>
      </c>
      <c r="F57" s="373">
        <v>123456840</v>
      </c>
      <c r="K57" s="145"/>
      <c r="L57" s="145"/>
      <c r="M57" s="145"/>
      <c r="AW57" s="62" t="s">
        <v>535</v>
      </c>
      <c r="AX57" s="3" t="s">
        <v>471</v>
      </c>
      <c r="AY57" s="2" t="s">
        <v>1282</v>
      </c>
      <c r="AZ57" s="2" t="s">
        <v>1282</v>
      </c>
      <c r="BB57" s="405">
        <f t="shared" si="52"/>
        <v>52</v>
      </c>
      <c r="BC57" s="124">
        <f t="shared" si="62"/>
        <v>16</v>
      </c>
      <c r="BD57" s="124">
        <v>3063</v>
      </c>
      <c r="BE57" s="124"/>
      <c r="BF57" s="125" t="s">
        <v>2549</v>
      </c>
      <c r="BG57" s="124"/>
      <c r="BH57" s="124" t="s">
        <v>441</v>
      </c>
      <c r="BI57" s="124"/>
      <c r="BJ57" s="124"/>
      <c r="BK57" s="124"/>
      <c r="BL57" s="124"/>
      <c r="BM57" s="125" t="str">
        <f t="shared" si="54"/>
        <v>Tempat,  Tanggal Lahir</v>
      </c>
      <c r="BN57" s="125" t="str">
        <f t="shared" si="55"/>
        <v>Agama</v>
      </c>
      <c r="BO57" s="125" t="str">
        <f t="shared" si="56"/>
        <v>Status dalam Keluarga</v>
      </c>
      <c r="BP57" s="125" t="str">
        <f t="shared" si="57"/>
        <v>Anak ke</v>
      </c>
      <c r="BQ57" s="125" t="str">
        <f t="shared" si="58"/>
        <v>Alamat Peserta Didik</v>
      </c>
      <c r="BR57" s="125" t="str">
        <f t="shared" si="59"/>
        <v>Sekolah Asal</v>
      </c>
      <c r="BS57" s="124" t="str">
        <f t="shared" si="47"/>
        <v>10-AK.2</v>
      </c>
      <c r="BT57" s="171">
        <v>42569</v>
      </c>
      <c r="BU57" s="125" t="s">
        <v>703</v>
      </c>
      <c r="BV57" s="125" t="s">
        <v>1004</v>
      </c>
      <c r="BW57" s="125" t="str">
        <f t="shared" si="48"/>
        <v>Alamat Peserta Didik</v>
      </c>
      <c r="BX57" s="124" t="str">
        <f t="shared" si="60"/>
        <v>Nomor Telepon Rumah</v>
      </c>
      <c r="BY57" s="125" t="s">
        <v>1755</v>
      </c>
      <c r="BZ57" s="125" t="s">
        <v>1756</v>
      </c>
      <c r="CB57" s="235" t="str">
        <f t="shared" si="20"/>
        <v/>
      </c>
      <c r="CC57" s="235" t="str">
        <f t="shared" si="21"/>
        <v/>
      </c>
      <c r="CD57" s="235">
        <v>52</v>
      </c>
      <c r="CE57" s="235">
        <f t="shared" si="49"/>
        <v>2</v>
      </c>
    </row>
    <row r="58" spans="2:83">
      <c r="B58" s="59">
        <v>53</v>
      </c>
      <c r="C58" s="7" t="s">
        <v>104</v>
      </c>
      <c r="D58" s="372" t="s">
        <v>2485</v>
      </c>
      <c r="E58" s="372" t="s">
        <v>1261</v>
      </c>
      <c r="F58" s="373">
        <v>123456841</v>
      </c>
      <c r="M58" s="1"/>
      <c r="AW58" s="62" t="s">
        <v>536</v>
      </c>
      <c r="AX58" s="3" t="s">
        <v>472</v>
      </c>
      <c r="AY58" s="2" t="s">
        <v>1283</v>
      </c>
      <c r="AZ58" s="2" t="s">
        <v>1283</v>
      </c>
      <c r="BB58" s="405">
        <f t="shared" si="52"/>
        <v>53</v>
      </c>
      <c r="BC58" s="124">
        <f t="shared" si="62"/>
        <v>17</v>
      </c>
      <c r="BD58" s="124">
        <v>3064</v>
      </c>
      <c r="BE58" s="124"/>
      <c r="BF58" s="125" t="s">
        <v>2550</v>
      </c>
      <c r="BG58" s="124"/>
      <c r="BH58" s="124" t="s">
        <v>441</v>
      </c>
      <c r="BI58" s="124"/>
      <c r="BJ58" s="124"/>
      <c r="BK58" s="124"/>
      <c r="BL58" s="124"/>
      <c r="BM58" s="125" t="str">
        <f t="shared" si="54"/>
        <v>Tempat,  Tanggal Lahir</v>
      </c>
      <c r="BN58" s="125" t="str">
        <f t="shared" si="55"/>
        <v>Agama</v>
      </c>
      <c r="BO58" s="125" t="str">
        <f t="shared" si="56"/>
        <v>Status dalam Keluarga</v>
      </c>
      <c r="BP58" s="125" t="str">
        <f t="shared" si="57"/>
        <v>Anak ke</v>
      </c>
      <c r="BQ58" s="125" t="str">
        <f t="shared" si="58"/>
        <v>Alamat Peserta Didik</v>
      </c>
      <c r="BR58" s="125" t="str">
        <f t="shared" si="59"/>
        <v>Sekolah Asal</v>
      </c>
      <c r="BS58" s="124" t="str">
        <f t="shared" si="47"/>
        <v>10-AK.2</v>
      </c>
      <c r="BT58" s="171">
        <v>42569</v>
      </c>
      <c r="BU58" s="125" t="s">
        <v>704</v>
      </c>
      <c r="BV58" s="125" t="s">
        <v>1005</v>
      </c>
      <c r="BW58" s="125" t="str">
        <f t="shared" si="48"/>
        <v>Alamat Peserta Didik</v>
      </c>
      <c r="BX58" s="124" t="str">
        <f t="shared" si="60"/>
        <v>Nomor Telepon Rumah</v>
      </c>
      <c r="BY58" s="125" t="s">
        <v>1757</v>
      </c>
      <c r="BZ58" s="125" t="s">
        <v>1758</v>
      </c>
      <c r="CB58" s="235" t="str">
        <f t="shared" si="20"/>
        <v/>
      </c>
      <c r="CC58" s="235" t="str">
        <f t="shared" si="21"/>
        <v/>
      </c>
      <c r="CD58" s="235">
        <v>53</v>
      </c>
      <c r="CE58" s="235">
        <f t="shared" si="49"/>
        <v>2</v>
      </c>
    </row>
    <row r="59" spans="2:83">
      <c r="B59" s="59">
        <v>54</v>
      </c>
      <c r="C59" s="7" t="s">
        <v>105</v>
      </c>
      <c r="D59" s="372" t="s">
        <v>2486</v>
      </c>
      <c r="E59" s="372" t="s">
        <v>1261</v>
      </c>
      <c r="F59" s="373">
        <v>123456842</v>
      </c>
      <c r="M59" s="1"/>
      <c r="AW59" s="62" t="s">
        <v>1631</v>
      </c>
      <c r="AX59" s="3" t="s">
        <v>473</v>
      </c>
      <c r="AY59" s="2" t="s">
        <v>1637</v>
      </c>
      <c r="AZ59" s="2" t="s">
        <v>1632</v>
      </c>
      <c r="BB59" s="405">
        <f t="shared" si="52"/>
        <v>54</v>
      </c>
      <c r="BC59" s="124">
        <f t="shared" si="62"/>
        <v>18</v>
      </c>
      <c r="BD59" s="124">
        <v>3065</v>
      </c>
      <c r="BE59" s="124"/>
      <c r="BF59" s="125" t="s">
        <v>2551</v>
      </c>
      <c r="BG59" s="124"/>
      <c r="BH59" s="124" t="s">
        <v>441</v>
      </c>
      <c r="BI59" s="124"/>
      <c r="BJ59" s="124"/>
      <c r="BK59" s="124"/>
      <c r="BL59" s="124"/>
      <c r="BM59" s="125" t="str">
        <f t="shared" si="54"/>
        <v>Tempat,  Tanggal Lahir</v>
      </c>
      <c r="BN59" s="125" t="str">
        <f t="shared" si="55"/>
        <v>Agama</v>
      </c>
      <c r="BO59" s="125" t="str">
        <f t="shared" si="56"/>
        <v>Status dalam Keluarga</v>
      </c>
      <c r="BP59" s="125" t="str">
        <f t="shared" si="57"/>
        <v>Anak ke</v>
      </c>
      <c r="BQ59" s="125" t="str">
        <f t="shared" si="58"/>
        <v>Alamat Peserta Didik</v>
      </c>
      <c r="BR59" s="125" t="str">
        <f t="shared" si="59"/>
        <v>Sekolah Asal</v>
      </c>
      <c r="BS59" s="124" t="str">
        <f t="shared" si="47"/>
        <v>10-AK.2</v>
      </c>
      <c r="BT59" s="171">
        <v>42569</v>
      </c>
      <c r="BU59" s="125" t="s">
        <v>705</v>
      </c>
      <c r="BV59" s="125" t="s">
        <v>1006</v>
      </c>
      <c r="BW59" s="125" t="str">
        <f t="shared" si="48"/>
        <v>Alamat Peserta Didik</v>
      </c>
      <c r="BX59" s="124" t="str">
        <f t="shared" si="60"/>
        <v>Nomor Telepon Rumah</v>
      </c>
      <c r="BY59" s="125" t="s">
        <v>1759</v>
      </c>
      <c r="BZ59" s="125" t="s">
        <v>1760</v>
      </c>
      <c r="CB59" s="235" t="str">
        <f t="shared" si="20"/>
        <v/>
      </c>
      <c r="CC59" s="235" t="str">
        <f t="shared" si="21"/>
        <v/>
      </c>
      <c r="CD59" s="235">
        <v>54</v>
      </c>
      <c r="CE59" s="235">
        <f t="shared" si="49"/>
        <v>2</v>
      </c>
    </row>
    <row r="60" spans="2:83">
      <c r="B60" s="59">
        <v>55</v>
      </c>
      <c r="C60" s="7" t="s">
        <v>106</v>
      </c>
      <c r="D60" s="372" t="s">
        <v>2487</v>
      </c>
      <c r="E60" s="372" t="s">
        <v>1261</v>
      </c>
      <c r="F60" s="373">
        <v>123456843</v>
      </c>
      <c r="M60" s="1"/>
      <c r="AW60" s="62"/>
      <c r="AX60" s="3"/>
      <c r="AY60" s="412"/>
      <c r="AZ60" s="412"/>
      <c r="BB60" s="405">
        <f t="shared" si="52"/>
        <v>55</v>
      </c>
      <c r="BC60" s="124">
        <f t="shared" si="62"/>
        <v>19</v>
      </c>
      <c r="BD60" s="124">
        <v>3066</v>
      </c>
      <c r="BE60" s="124"/>
      <c r="BF60" s="125" t="s">
        <v>2552</v>
      </c>
      <c r="BG60" s="124"/>
      <c r="BH60" s="124" t="s">
        <v>441</v>
      </c>
      <c r="BI60" s="124"/>
      <c r="BJ60" s="124"/>
      <c r="BK60" s="124"/>
      <c r="BL60" s="124"/>
      <c r="BM60" s="125" t="str">
        <f t="shared" si="54"/>
        <v>Tempat,  Tanggal Lahir</v>
      </c>
      <c r="BN60" s="125" t="str">
        <f t="shared" si="55"/>
        <v>Agama</v>
      </c>
      <c r="BO60" s="125" t="str">
        <f t="shared" si="56"/>
        <v>Status dalam Keluarga</v>
      </c>
      <c r="BP60" s="125" t="str">
        <f t="shared" si="57"/>
        <v>Anak ke</v>
      </c>
      <c r="BQ60" s="125" t="str">
        <f t="shared" si="58"/>
        <v>Alamat Peserta Didik</v>
      </c>
      <c r="BR60" s="125" t="str">
        <f t="shared" si="59"/>
        <v>Sekolah Asal</v>
      </c>
      <c r="BS60" s="124" t="str">
        <f t="shared" si="47"/>
        <v>10-AK.2</v>
      </c>
      <c r="BT60" s="171">
        <v>42569</v>
      </c>
      <c r="BU60" s="125" t="s">
        <v>706</v>
      </c>
      <c r="BV60" s="125" t="s">
        <v>1007</v>
      </c>
      <c r="BW60" s="125" t="str">
        <f t="shared" si="48"/>
        <v>Alamat Peserta Didik</v>
      </c>
      <c r="BX60" s="124" t="str">
        <f t="shared" si="60"/>
        <v>Nomor Telepon Rumah</v>
      </c>
      <c r="BY60" s="125" t="s">
        <v>1761</v>
      </c>
      <c r="BZ60" s="125" t="s">
        <v>1762</v>
      </c>
      <c r="CB60" s="235" t="str">
        <f t="shared" si="20"/>
        <v/>
      </c>
      <c r="CC60" s="235" t="str">
        <f t="shared" si="21"/>
        <v/>
      </c>
      <c r="CD60" s="235">
        <v>55</v>
      </c>
      <c r="CE60" s="235">
        <f t="shared" si="49"/>
        <v>2</v>
      </c>
    </row>
    <row r="61" spans="2:83">
      <c r="B61" s="59">
        <v>56</v>
      </c>
      <c r="C61" s="7" t="s">
        <v>107</v>
      </c>
      <c r="D61" s="372" t="s">
        <v>2488</v>
      </c>
      <c r="E61" s="372" t="s">
        <v>1261</v>
      </c>
      <c r="F61" s="373">
        <v>123456844</v>
      </c>
      <c r="M61" s="1"/>
      <c r="AW61" s="358" t="s">
        <v>537</v>
      </c>
      <c r="AX61" s="3" t="s">
        <v>474</v>
      </c>
      <c r="AY61" s="360" t="s">
        <v>1634</v>
      </c>
      <c r="AZ61" s="360" t="s">
        <v>453</v>
      </c>
      <c r="BB61" s="405">
        <f t="shared" si="52"/>
        <v>56</v>
      </c>
      <c r="BC61" s="124">
        <f t="shared" si="62"/>
        <v>20</v>
      </c>
      <c r="BD61" s="124">
        <v>3067</v>
      </c>
      <c r="BE61" s="124"/>
      <c r="BF61" s="125" t="s">
        <v>2553</v>
      </c>
      <c r="BG61" s="124"/>
      <c r="BH61" s="124" t="s">
        <v>441</v>
      </c>
      <c r="BI61" s="124"/>
      <c r="BJ61" s="124"/>
      <c r="BK61" s="124"/>
      <c r="BL61" s="124"/>
      <c r="BM61" s="125" t="str">
        <f t="shared" si="54"/>
        <v>Tempat,  Tanggal Lahir</v>
      </c>
      <c r="BN61" s="125" t="str">
        <f t="shared" si="55"/>
        <v>Agama</v>
      </c>
      <c r="BO61" s="125" t="str">
        <f t="shared" si="56"/>
        <v>Status dalam Keluarga</v>
      </c>
      <c r="BP61" s="125" t="str">
        <f t="shared" si="57"/>
        <v>Anak ke</v>
      </c>
      <c r="BQ61" s="125" t="str">
        <f t="shared" si="58"/>
        <v>Alamat Peserta Didik</v>
      </c>
      <c r="BR61" s="125" t="str">
        <f t="shared" si="59"/>
        <v>Sekolah Asal</v>
      </c>
      <c r="BS61" s="124" t="str">
        <f t="shared" si="47"/>
        <v>10-AK.2</v>
      </c>
      <c r="BT61" s="171">
        <v>42569</v>
      </c>
      <c r="BU61" s="125" t="s">
        <v>707</v>
      </c>
      <c r="BV61" s="125" t="s">
        <v>1008</v>
      </c>
      <c r="BW61" s="125" t="str">
        <f t="shared" si="48"/>
        <v>Alamat Peserta Didik</v>
      </c>
      <c r="BX61" s="124" t="str">
        <f t="shared" si="60"/>
        <v>Nomor Telepon Rumah</v>
      </c>
      <c r="BY61" s="125" t="s">
        <v>1763</v>
      </c>
      <c r="BZ61" s="125" t="s">
        <v>1764</v>
      </c>
      <c r="CB61" s="235" t="str">
        <f t="shared" si="20"/>
        <v/>
      </c>
      <c r="CC61" s="235" t="str">
        <f t="shared" si="21"/>
        <v/>
      </c>
      <c r="CD61" s="235">
        <v>56</v>
      </c>
      <c r="CE61" s="235">
        <f t="shared" si="49"/>
        <v>2</v>
      </c>
    </row>
    <row r="62" spans="2:83">
      <c r="B62" s="59">
        <v>57</v>
      </c>
      <c r="C62" s="7" t="s">
        <v>108</v>
      </c>
      <c r="D62" s="372" t="s">
        <v>2489</v>
      </c>
      <c r="E62" s="372" t="s">
        <v>1261</v>
      </c>
      <c r="F62" s="373">
        <v>123456845</v>
      </c>
      <c r="K62" s="140" t="s">
        <v>329</v>
      </c>
      <c r="AW62" s="358" t="s">
        <v>538</v>
      </c>
      <c r="AX62" s="3" t="s">
        <v>596</v>
      </c>
      <c r="AY62" s="360" t="s">
        <v>1284</v>
      </c>
      <c r="AZ62" s="360" t="s">
        <v>1284</v>
      </c>
      <c r="BB62" s="405">
        <f t="shared" si="52"/>
        <v>57</v>
      </c>
      <c r="BC62" s="124">
        <f t="shared" si="53"/>
        <v>21</v>
      </c>
      <c r="BD62" s="124">
        <v>3068</v>
      </c>
      <c r="BE62" s="124"/>
      <c r="BF62" s="125" t="s">
        <v>2554</v>
      </c>
      <c r="BG62" s="124"/>
      <c r="BH62" s="124" t="s">
        <v>441</v>
      </c>
      <c r="BI62" s="124"/>
      <c r="BJ62" s="124"/>
      <c r="BK62" s="124"/>
      <c r="BL62" s="124"/>
      <c r="BM62" s="125" t="str">
        <f t="shared" si="54"/>
        <v>Tempat,  Tanggal Lahir</v>
      </c>
      <c r="BN62" s="125" t="str">
        <f t="shared" si="55"/>
        <v>Agama</v>
      </c>
      <c r="BO62" s="125" t="str">
        <f t="shared" si="56"/>
        <v>Status dalam Keluarga</v>
      </c>
      <c r="BP62" s="125" t="str">
        <f t="shared" si="57"/>
        <v>Anak ke</v>
      </c>
      <c r="BQ62" s="125" t="str">
        <f t="shared" si="58"/>
        <v>Alamat Peserta Didik</v>
      </c>
      <c r="BR62" s="125" t="str">
        <f t="shared" si="59"/>
        <v>Sekolah Asal</v>
      </c>
      <c r="BS62" s="124" t="str">
        <f t="shared" si="47"/>
        <v>10-AK.2</v>
      </c>
      <c r="BT62" s="171">
        <v>42569</v>
      </c>
      <c r="BU62" s="125" t="s">
        <v>708</v>
      </c>
      <c r="BV62" s="125" t="s">
        <v>1009</v>
      </c>
      <c r="BW62" s="125" t="str">
        <f t="shared" si="48"/>
        <v>Alamat Peserta Didik</v>
      </c>
      <c r="BX62" s="124" t="str">
        <f t="shared" si="60"/>
        <v>Nomor Telepon Rumah</v>
      </c>
      <c r="BY62" s="125" t="s">
        <v>1765</v>
      </c>
      <c r="BZ62" s="125" t="s">
        <v>1766</v>
      </c>
      <c r="CB62" s="235" t="str">
        <f t="shared" si="20"/>
        <v/>
      </c>
      <c r="CC62" s="235" t="str">
        <f t="shared" si="21"/>
        <v/>
      </c>
      <c r="CD62" s="235">
        <v>57</v>
      </c>
      <c r="CE62" s="235">
        <f t="shared" si="49"/>
        <v>2</v>
      </c>
    </row>
    <row r="63" spans="2:83">
      <c r="B63" s="59">
        <v>58</v>
      </c>
      <c r="C63" s="7" t="s">
        <v>109</v>
      </c>
      <c r="D63" s="372" t="s">
        <v>2490</v>
      </c>
      <c r="E63" s="372" t="s">
        <v>1261</v>
      </c>
      <c r="F63" s="373">
        <v>123456846</v>
      </c>
      <c r="K63" s="139" t="s">
        <v>191</v>
      </c>
      <c r="AW63" s="358" t="s">
        <v>539</v>
      </c>
      <c r="AX63" s="3" t="s">
        <v>597</v>
      </c>
      <c r="AY63" s="360" t="s">
        <v>1282</v>
      </c>
      <c r="AZ63" s="360" t="s">
        <v>1282</v>
      </c>
      <c r="BB63" s="405">
        <f t="shared" si="52"/>
        <v>58</v>
      </c>
      <c r="BC63" s="124">
        <f t="shared" si="53"/>
        <v>22</v>
      </c>
      <c r="BD63" s="124">
        <v>3069</v>
      </c>
      <c r="BE63" s="124"/>
      <c r="BF63" s="125" t="s">
        <v>2555</v>
      </c>
      <c r="BG63" s="124"/>
      <c r="BH63" s="124" t="s">
        <v>441</v>
      </c>
      <c r="BI63" s="124"/>
      <c r="BJ63" s="124"/>
      <c r="BK63" s="124"/>
      <c r="BL63" s="124"/>
      <c r="BM63" s="125" t="str">
        <f t="shared" si="54"/>
        <v>Tempat,  Tanggal Lahir</v>
      </c>
      <c r="BN63" s="125" t="str">
        <f t="shared" si="55"/>
        <v>Agama</v>
      </c>
      <c r="BO63" s="125" t="str">
        <f t="shared" si="56"/>
        <v>Status dalam Keluarga</v>
      </c>
      <c r="BP63" s="125" t="str">
        <f t="shared" si="57"/>
        <v>Anak ke</v>
      </c>
      <c r="BQ63" s="125" t="str">
        <f t="shared" si="58"/>
        <v>Alamat Peserta Didik</v>
      </c>
      <c r="BR63" s="125" t="str">
        <f t="shared" si="59"/>
        <v>Sekolah Asal</v>
      </c>
      <c r="BS63" s="124" t="str">
        <f t="shared" si="47"/>
        <v>10-AK.2</v>
      </c>
      <c r="BT63" s="171">
        <v>42569</v>
      </c>
      <c r="BU63" s="125" t="s">
        <v>709</v>
      </c>
      <c r="BV63" s="125" t="s">
        <v>1010</v>
      </c>
      <c r="BW63" s="125" t="str">
        <f t="shared" si="48"/>
        <v>Alamat Peserta Didik</v>
      </c>
      <c r="BX63" s="124" t="str">
        <f t="shared" si="60"/>
        <v>Nomor Telepon Rumah</v>
      </c>
      <c r="BY63" s="125" t="s">
        <v>1767</v>
      </c>
      <c r="BZ63" s="125" t="s">
        <v>1768</v>
      </c>
      <c r="CB63" s="235" t="str">
        <f t="shared" si="20"/>
        <v/>
      </c>
      <c r="CC63" s="235" t="str">
        <f t="shared" si="21"/>
        <v/>
      </c>
      <c r="CD63" s="235">
        <v>58</v>
      </c>
      <c r="CE63" s="235">
        <f t="shared" si="49"/>
        <v>2</v>
      </c>
    </row>
    <row r="64" spans="2:83">
      <c r="B64" s="59">
        <v>59</v>
      </c>
      <c r="C64" s="7" t="s">
        <v>110</v>
      </c>
      <c r="D64" s="372" t="s">
        <v>2491</v>
      </c>
      <c r="E64" s="372" t="s">
        <v>1261</v>
      </c>
      <c r="F64" s="373">
        <v>123456847</v>
      </c>
      <c r="K64" s="139" t="s">
        <v>192</v>
      </c>
      <c r="AW64" s="358" t="s">
        <v>540</v>
      </c>
      <c r="AX64" s="3" t="s">
        <v>598</v>
      </c>
      <c r="AY64" s="360" t="s">
        <v>1283</v>
      </c>
      <c r="AZ64" s="360" t="s">
        <v>1283</v>
      </c>
      <c r="BB64" s="405">
        <f t="shared" si="52"/>
        <v>59</v>
      </c>
      <c r="BC64" s="124">
        <f t="shared" si="53"/>
        <v>23</v>
      </c>
      <c r="BD64" s="124">
        <v>3070</v>
      </c>
      <c r="BE64" s="124"/>
      <c r="BF64" s="125" t="s">
        <v>2556</v>
      </c>
      <c r="BG64" s="124"/>
      <c r="BH64" s="124" t="s">
        <v>441</v>
      </c>
      <c r="BI64" s="124"/>
      <c r="BJ64" s="124"/>
      <c r="BK64" s="124"/>
      <c r="BL64" s="124"/>
      <c r="BM64" s="125" t="str">
        <f t="shared" si="54"/>
        <v>Tempat,  Tanggal Lahir</v>
      </c>
      <c r="BN64" s="125" t="str">
        <f t="shared" si="55"/>
        <v>Agama</v>
      </c>
      <c r="BO64" s="125" t="str">
        <f t="shared" si="56"/>
        <v>Status dalam Keluarga</v>
      </c>
      <c r="BP64" s="125" t="str">
        <f t="shared" si="57"/>
        <v>Anak ke</v>
      </c>
      <c r="BQ64" s="125" t="str">
        <f t="shared" si="58"/>
        <v>Alamat Peserta Didik</v>
      </c>
      <c r="BR64" s="125" t="str">
        <f t="shared" si="59"/>
        <v>Sekolah Asal</v>
      </c>
      <c r="BS64" s="124" t="str">
        <f t="shared" si="47"/>
        <v>10-AK.2</v>
      </c>
      <c r="BT64" s="171">
        <v>42569</v>
      </c>
      <c r="BU64" s="125" t="s">
        <v>710</v>
      </c>
      <c r="BV64" s="125" t="s">
        <v>1011</v>
      </c>
      <c r="BW64" s="125" t="str">
        <f t="shared" si="48"/>
        <v>Alamat Peserta Didik</v>
      </c>
      <c r="BX64" s="124" t="str">
        <f t="shared" si="60"/>
        <v>Nomor Telepon Rumah</v>
      </c>
      <c r="BY64" s="125" t="s">
        <v>1769</v>
      </c>
      <c r="BZ64" s="125" t="s">
        <v>1770</v>
      </c>
      <c r="CB64" s="235" t="str">
        <f t="shared" si="20"/>
        <v/>
      </c>
      <c r="CC64" s="235" t="str">
        <f t="shared" si="21"/>
        <v/>
      </c>
      <c r="CD64" s="235">
        <v>59</v>
      </c>
      <c r="CE64" s="235">
        <f t="shared" si="49"/>
        <v>2</v>
      </c>
    </row>
    <row r="65" spans="2:83">
      <c r="B65" s="59">
        <v>60</v>
      </c>
      <c r="C65" s="7" t="s">
        <v>111</v>
      </c>
      <c r="D65" s="372" t="s">
        <v>2492</v>
      </c>
      <c r="E65" s="372" t="s">
        <v>1261</v>
      </c>
      <c r="F65" s="373">
        <v>123456848</v>
      </c>
      <c r="K65" s="139" t="s">
        <v>204</v>
      </c>
      <c r="AW65" s="358" t="s">
        <v>1633</v>
      </c>
      <c r="AX65" s="3" t="s">
        <v>599</v>
      </c>
      <c r="AY65" s="360" t="s">
        <v>1636</v>
      </c>
      <c r="AZ65" s="360" t="s">
        <v>1283</v>
      </c>
      <c r="BB65" s="405">
        <f t="shared" si="52"/>
        <v>60</v>
      </c>
      <c r="BC65" s="124">
        <f t="shared" si="53"/>
        <v>24</v>
      </c>
      <c r="BD65" s="124">
        <v>3071</v>
      </c>
      <c r="BE65" s="124"/>
      <c r="BF65" s="125" t="s">
        <v>2557</v>
      </c>
      <c r="BG65" s="124"/>
      <c r="BH65" s="124" t="s">
        <v>441</v>
      </c>
      <c r="BI65" s="124"/>
      <c r="BJ65" s="124"/>
      <c r="BK65" s="124"/>
      <c r="BL65" s="124"/>
      <c r="BM65" s="125" t="str">
        <f t="shared" si="54"/>
        <v>Tempat,  Tanggal Lahir</v>
      </c>
      <c r="BN65" s="125" t="str">
        <f t="shared" si="55"/>
        <v>Agama</v>
      </c>
      <c r="BO65" s="125" t="str">
        <f t="shared" si="56"/>
        <v>Status dalam Keluarga</v>
      </c>
      <c r="BP65" s="125" t="str">
        <f t="shared" si="57"/>
        <v>Anak ke</v>
      </c>
      <c r="BQ65" s="125" t="str">
        <f t="shared" si="58"/>
        <v>Alamat Peserta Didik</v>
      </c>
      <c r="BR65" s="125" t="str">
        <f t="shared" si="59"/>
        <v>Sekolah Asal</v>
      </c>
      <c r="BS65" s="124" t="str">
        <f t="shared" si="47"/>
        <v>10-AK.2</v>
      </c>
      <c r="BT65" s="171">
        <v>42569</v>
      </c>
      <c r="BU65" s="125" t="s">
        <v>711</v>
      </c>
      <c r="BV65" s="125" t="s">
        <v>1012</v>
      </c>
      <c r="BW65" s="125" t="str">
        <f t="shared" si="48"/>
        <v>Alamat Peserta Didik</v>
      </c>
      <c r="BX65" s="124" t="str">
        <f t="shared" si="60"/>
        <v>Nomor Telepon Rumah</v>
      </c>
      <c r="BY65" s="125" t="s">
        <v>1771</v>
      </c>
      <c r="BZ65" s="125" t="s">
        <v>1772</v>
      </c>
      <c r="CB65" s="235" t="str">
        <f t="shared" si="20"/>
        <v/>
      </c>
      <c r="CC65" s="235" t="str">
        <f t="shared" si="21"/>
        <v/>
      </c>
      <c r="CD65" s="235">
        <v>60</v>
      </c>
      <c r="CE65" s="235">
        <f t="shared" si="49"/>
        <v>2</v>
      </c>
    </row>
    <row r="66" spans="2:83">
      <c r="B66" s="59">
        <v>61</v>
      </c>
      <c r="C66" s="7" t="s">
        <v>112</v>
      </c>
      <c r="D66" s="372" t="s">
        <v>2493</v>
      </c>
      <c r="E66" s="372" t="s">
        <v>1261</v>
      </c>
      <c r="F66" s="373">
        <v>123456849</v>
      </c>
      <c r="K66" s="139" t="s">
        <v>203</v>
      </c>
      <c r="AW66" s="358"/>
      <c r="AX66" s="3"/>
      <c r="AY66" s="413"/>
      <c r="AZ66" s="413"/>
      <c r="BB66" s="405">
        <f t="shared" si="52"/>
        <v>61</v>
      </c>
      <c r="BC66" s="124">
        <f t="shared" si="53"/>
        <v>25</v>
      </c>
      <c r="BD66" s="124">
        <v>3072</v>
      </c>
      <c r="BE66" s="124"/>
      <c r="BF66" s="125" t="s">
        <v>2558</v>
      </c>
      <c r="BG66" s="124"/>
      <c r="BH66" s="124" t="s">
        <v>441</v>
      </c>
      <c r="BI66" s="124"/>
      <c r="BJ66" s="124"/>
      <c r="BK66" s="124"/>
      <c r="BL66" s="124"/>
      <c r="BM66" s="125" t="str">
        <f t="shared" si="54"/>
        <v>Tempat,  Tanggal Lahir</v>
      </c>
      <c r="BN66" s="125" t="str">
        <f t="shared" si="55"/>
        <v>Agama</v>
      </c>
      <c r="BO66" s="125" t="str">
        <f t="shared" si="56"/>
        <v>Status dalam Keluarga</v>
      </c>
      <c r="BP66" s="125" t="str">
        <f t="shared" si="57"/>
        <v>Anak ke</v>
      </c>
      <c r="BQ66" s="125" t="str">
        <f t="shared" si="58"/>
        <v>Alamat Peserta Didik</v>
      </c>
      <c r="BR66" s="125" t="str">
        <f t="shared" si="59"/>
        <v>Sekolah Asal</v>
      </c>
      <c r="BS66" s="124" t="str">
        <f t="shared" si="47"/>
        <v>10-AK.2</v>
      </c>
      <c r="BT66" s="171">
        <v>42569</v>
      </c>
      <c r="BU66" s="125" t="s">
        <v>712</v>
      </c>
      <c r="BV66" s="125" t="s">
        <v>1013</v>
      </c>
      <c r="BW66" s="125" t="str">
        <f t="shared" si="48"/>
        <v>Alamat Peserta Didik</v>
      </c>
      <c r="BX66" s="124" t="str">
        <f t="shared" si="60"/>
        <v>Nomor Telepon Rumah</v>
      </c>
      <c r="BY66" s="125" t="s">
        <v>1773</v>
      </c>
      <c r="BZ66" s="125" t="s">
        <v>1774</v>
      </c>
      <c r="CB66" s="235" t="str">
        <f t="shared" si="20"/>
        <v/>
      </c>
      <c r="CC66" s="235" t="str">
        <f t="shared" si="21"/>
        <v/>
      </c>
      <c r="CD66" s="235">
        <v>61</v>
      </c>
      <c r="CE66" s="235">
        <f t="shared" si="49"/>
        <v>2</v>
      </c>
    </row>
    <row r="67" spans="2:83">
      <c r="B67" s="59">
        <v>62</v>
      </c>
      <c r="C67" s="7" t="s">
        <v>113</v>
      </c>
      <c r="D67" s="372" t="s">
        <v>2494</v>
      </c>
      <c r="E67" s="372" t="s">
        <v>1261</v>
      </c>
      <c r="F67" s="373">
        <v>123456850</v>
      </c>
      <c r="K67" s="139"/>
      <c r="AW67" s="62" t="s">
        <v>541</v>
      </c>
      <c r="AX67" s="3" t="s">
        <v>600</v>
      </c>
      <c r="AY67" s="2" t="s">
        <v>1635</v>
      </c>
      <c r="AZ67" s="2" t="s">
        <v>453</v>
      </c>
      <c r="BB67" s="405">
        <f t="shared" si="52"/>
        <v>62</v>
      </c>
      <c r="BC67" s="124">
        <f t="shared" si="53"/>
        <v>26</v>
      </c>
      <c r="BD67" s="124">
        <v>3073</v>
      </c>
      <c r="BE67" s="124"/>
      <c r="BF67" s="125" t="s">
        <v>2559</v>
      </c>
      <c r="BG67" s="124"/>
      <c r="BH67" s="124" t="s">
        <v>441</v>
      </c>
      <c r="BI67" s="124"/>
      <c r="BJ67" s="124"/>
      <c r="BK67" s="124"/>
      <c r="BL67" s="124"/>
      <c r="BM67" s="125" t="str">
        <f t="shared" si="54"/>
        <v>Tempat,  Tanggal Lahir</v>
      </c>
      <c r="BN67" s="125" t="str">
        <f t="shared" si="55"/>
        <v>Agama</v>
      </c>
      <c r="BO67" s="125" t="str">
        <f t="shared" si="56"/>
        <v>Status dalam Keluarga</v>
      </c>
      <c r="BP67" s="125" t="str">
        <f t="shared" si="57"/>
        <v>Anak ke</v>
      </c>
      <c r="BQ67" s="125" t="str">
        <f t="shared" si="58"/>
        <v>Alamat Peserta Didik</v>
      </c>
      <c r="BR67" s="125" t="str">
        <f t="shared" si="59"/>
        <v>Sekolah Asal</v>
      </c>
      <c r="BS67" s="124" t="str">
        <f t="shared" si="47"/>
        <v>10-AK.2</v>
      </c>
      <c r="BT67" s="171">
        <v>42569</v>
      </c>
      <c r="BU67" s="125" t="s">
        <v>713</v>
      </c>
      <c r="BV67" s="125" t="s">
        <v>1014</v>
      </c>
      <c r="BW67" s="125" t="str">
        <f t="shared" si="48"/>
        <v>Alamat Peserta Didik</v>
      </c>
      <c r="BX67" s="124" t="str">
        <f t="shared" si="60"/>
        <v>Nomor Telepon Rumah</v>
      </c>
      <c r="BY67" s="125" t="s">
        <v>1775</v>
      </c>
      <c r="BZ67" s="125" t="s">
        <v>1776</v>
      </c>
      <c r="CB67" s="235" t="str">
        <f t="shared" si="20"/>
        <v/>
      </c>
      <c r="CC67" s="235" t="str">
        <f t="shared" si="21"/>
        <v/>
      </c>
      <c r="CD67" s="235">
        <v>62</v>
      </c>
      <c r="CE67" s="235">
        <f t="shared" si="49"/>
        <v>2</v>
      </c>
    </row>
    <row r="68" spans="2:83">
      <c r="B68" s="59"/>
      <c r="C68" s="7"/>
      <c r="D68" s="372"/>
      <c r="E68" s="372"/>
      <c r="F68" s="373"/>
      <c r="AW68" s="62" t="s">
        <v>542</v>
      </c>
      <c r="AX68" s="3" t="s">
        <v>601</v>
      </c>
      <c r="AY68" s="2" t="s">
        <v>450</v>
      </c>
      <c r="AZ68" s="2" t="s">
        <v>450</v>
      </c>
      <c r="BB68" s="405">
        <f t="shared" si="52"/>
        <v>63</v>
      </c>
      <c r="BC68" s="124">
        <f t="shared" si="53"/>
        <v>27</v>
      </c>
      <c r="BD68" s="124">
        <v>3074</v>
      </c>
      <c r="BE68" s="124"/>
      <c r="BF68" s="125" t="s">
        <v>2560</v>
      </c>
      <c r="BG68" s="124"/>
      <c r="BH68" s="124" t="s">
        <v>441</v>
      </c>
      <c r="BI68" s="124"/>
      <c r="BJ68" s="124"/>
      <c r="BK68" s="124"/>
      <c r="BL68" s="124"/>
      <c r="BM68" s="125" t="str">
        <f t="shared" si="54"/>
        <v>Tempat,  Tanggal Lahir</v>
      </c>
      <c r="BN68" s="125" t="str">
        <f t="shared" si="55"/>
        <v>Agama</v>
      </c>
      <c r="BO68" s="125" t="str">
        <f t="shared" si="56"/>
        <v>Status dalam Keluarga</v>
      </c>
      <c r="BP68" s="125" t="str">
        <f t="shared" si="57"/>
        <v>Anak ke</v>
      </c>
      <c r="BQ68" s="125" t="str">
        <f t="shared" si="58"/>
        <v>Alamat Peserta Didik</v>
      </c>
      <c r="BR68" s="125" t="str">
        <f t="shared" si="59"/>
        <v>Sekolah Asal</v>
      </c>
      <c r="BS68" s="124" t="str">
        <f t="shared" si="47"/>
        <v>10-AK.2</v>
      </c>
      <c r="BT68" s="171">
        <v>42569</v>
      </c>
      <c r="BU68" s="125" t="s">
        <v>714</v>
      </c>
      <c r="BV68" s="125" t="s">
        <v>1015</v>
      </c>
      <c r="BW68" s="125" t="str">
        <f t="shared" si="48"/>
        <v>Alamat Peserta Didik</v>
      </c>
      <c r="BX68" s="124" t="str">
        <f t="shared" si="60"/>
        <v>Nomor Telepon Rumah</v>
      </c>
      <c r="BY68" s="125" t="s">
        <v>1777</v>
      </c>
      <c r="BZ68" s="125" t="s">
        <v>1778</v>
      </c>
      <c r="CB68" s="235" t="str">
        <f t="shared" si="20"/>
        <v/>
      </c>
      <c r="CC68" s="235" t="str">
        <f t="shared" si="21"/>
        <v/>
      </c>
      <c r="CD68" s="235">
        <v>63</v>
      </c>
      <c r="CE68" s="235">
        <f t="shared" si="49"/>
        <v>2</v>
      </c>
    </row>
    <row r="69" spans="2:83">
      <c r="B69" s="59"/>
      <c r="C69" s="7"/>
      <c r="D69" s="372"/>
      <c r="E69" s="372"/>
      <c r="F69" s="373"/>
      <c r="AW69" s="62" t="s">
        <v>543</v>
      </c>
      <c r="AX69" s="3" t="s">
        <v>602</v>
      </c>
      <c r="AY69" s="2" t="s">
        <v>451</v>
      </c>
      <c r="AZ69" s="2" t="s">
        <v>451</v>
      </c>
      <c r="BB69" s="405">
        <f t="shared" si="52"/>
        <v>64</v>
      </c>
      <c r="BC69" s="124">
        <f t="shared" si="53"/>
        <v>28</v>
      </c>
      <c r="BD69" s="124">
        <v>3075</v>
      </c>
      <c r="BE69" s="124"/>
      <c r="BF69" s="125" t="s">
        <v>2561</v>
      </c>
      <c r="BG69" s="124"/>
      <c r="BH69" s="124" t="s">
        <v>441</v>
      </c>
      <c r="BI69" s="124"/>
      <c r="BJ69" s="124"/>
      <c r="BK69" s="124"/>
      <c r="BL69" s="124"/>
      <c r="BM69" s="125" t="str">
        <f t="shared" si="54"/>
        <v>Tempat,  Tanggal Lahir</v>
      </c>
      <c r="BN69" s="125" t="str">
        <f t="shared" si="55"/>
        <v>Agama</v>
      </c>
      <c r="BO69" s="125" t="str">
        <f t="shared" si="56"/>
        <v>Status dalam Keluarga</v>
      </c>
      <c r="BP69" s="125" t="str">
        <f t="shared" si="57"/>
        <v>Anak ke</v>
      </c>
      <c r="BQ69" s="125" t="str">
        <f t="shared" si="58"/>
        <v>Alamat Peserta Didik</v>
      </c>
      <c r="BR69" s="125" t="str">
        <f t="shared" si="59"/>
        <v>Sekolah Asal</v>
      </c>
      <c r="BS69" s="124" t="str">
        <f t="shared" si="47"/>
        <v>10-AK.2</v>
      </c>
      <c r="BT69" s="171">
        <v>42569</v>
      </c>
      <c r="BU69" s="125" t="s">
        <v>715</v>
      </c>
      <c r="BV69" s="125" t="s">
        <v>1016</v>
      </c>
      <c r="BW69" s="125" t="str">
        <f t="shared" si="48"/>
        <v>Alamat Peserta Didik</v>
      </c>
      <c r="BX69" s="124" t="str">
        <f t="shared" si="60"/>
        <v>Nomor Telepon Rumah</v>
      </c>
      <c r="BY69" s="125" t="s">
        <v>1779</v>
      </c>
      <c r="BZ69" s="125" t="s">
        <v>1780</v>
      </c>
      <c r="CB69" s="235" t="str">
        <f t="shared" si="20"/>
        <v/>
      </c>
      <c r="CC69" s="235" t="str">
        <f t="shared" si="21"/>
        <v/>
      </c>
      <c r="CD69" s="235">
        <v>64</v>
      </c>
      <c r="CE69" s="235">
        <f t="shared" si="49"/>
        <v>2</v>
      </c>
    </row>
    <row r="70" spans="2:83">
      <c r="B70" s="59"/>
      <c r="C70" s="7"/>
      <c r="D70" s="372"/>
      <c r="E70" s="372"/>
      <c r="F70" s="373"/>
      <c r="K70" s="240" t="s">
        <v>419</v>
      </c>
      <c r="L70" s="240" t="s">
        <v>0</v>
      </c>
      <c r="AW70" s="62" t="s">
        <v>544</v>
      </c>
      <c r="AX70" s="3" t="s">
        <v>603</v>
      </c>
      <c r="AY70" s="2" t="s">
        <v>452</v>
      </c>
      <c r="AZ70" s="2" t="s">
        <v>452</v>
      </c>
      <c r="BB70" s="405">
        <f t="shared" si="52"/>
        <v>65</v>
      </c>
      <c r="BC70" s="124">
        <f t="shared" si="53"/>
        <v>29</v>
      </c>
      <c r="BD70" s="124">
        <v>3076</v>
      </c>
      <c r="BE70" s="124"/>
      <c r="BF70" s="125" t="s">
        <v>2562</v>
      </c>
      <c r="BG70" s="124"/>
      <c r="BH70" s="124" t="s">
        <v>441</v>
      </c>
      <c r="BI70" s="124"/>
      <c r="BJ70" s="124"/>
      <c r="BK70" s="124"/>
      <c r="BL70" s="124"/>
      <c r="BM70" s="125" t="str">
        <f t="shared" si="54"/>
        <v>Tempat,  Tanggal Lahir</v>
      </c>
      <c r="BN70" s="125" t="str">
        <f t="shared" si="55"/>
        <v>Agama</v>
      </c>
      <c r="BO70" s="125" t="str">
        <f t="shared" si="56"/>
        <v>Status dalam Keluarga</v>
      </c>
      <c r="BP70" s="125" t="str">
        <f t="shared" si="57"/>
        <v>Anak ke</v>
      </c>
      <c r="BQ70" s="125" t="str">
        <f t="shared" si="58"/>
        <v>Alamat Peserta Didik</v>
      </c>
      <c r="BR70" s="125" t="str">
        <f t="shared" si="59"/>
        <v>Sekolah Asal</v>
      </c>
      <c r="BS70" s="124" t="str">
        <f t="shared" si="47"/>
        <v>10-AK.2</v>
      </c>
      <c r="BT70" s="171">
        <v>42569</v>
      </c>
      <c r="BU70" s="125" t="s">
        <v>716</v>
      </c>
      <c r="BV70" s="125" t="s">
        <v>1017</v>
      </c>
      <c r="BW70" s="125" t="str">
        <f t="shared" si="48"/>
        <v>Alamat Peserta Didik</v>
      </c>
      <c r="BX70" s="124" t="str">
        <f t="shared" si="60"/>
        <v>Nomor Telepon Rumah</v>
      </c>
      <c r="BY70" s="125" t="s">
        <v>1781</v>
      </c>
      <c r="BZ70" s="125" t="s">
        <v>1782</v>
      </c>
      <c r="CB70" s="235" t="str">
        <f t="shared" ref="CB70:CB133" si="63">IF(KELASDIPILIH=BH70,BB70,"")</f>
        <v/>
      </c>
      <c r="CC70" s="235" t="str">
        <f t="shared" ref="CC70:CC133" si="64">IFERROR(SMALL(URUTANABSEN,CD70),"")</f>
        <v/>
      </c>
      <c r="CD70" s="235">
        <v>65</v>
      </c>
      <c r="CE70" s="235">
        <f t="shared" si="49"/>
        <v>2</v>
      </c>
    </row>
    <row r="71" spans="2:83">
      <c r="B71" s="59"/>
      <c r="C71" s="7"/>
      <c r="D71" s="372"/>
      <c r="E71" s="372"/>
      <c r="F71" s="373"/>
      <c r="K71" s="274"/>
      <c r="L71" s="10"/>
      <c r="AW71" s="414"/>
      <c r="AX71" s="3"/>
      <c r="AY71" s="2"/>
      <c r="AZ71" s="2"/>
      <c r="BB71" s="405">
        <f t="shared" si="52"/>
        <v>66</v>
      </c>
      <c r="BC71" s="124">
        <f t="shared" si="53"/>
        <v>30</v>
      </c>
      <c r="BD71" s="124">
        <v>3077</v>
      </c>
      <c r="BE71" s="124"/>
      <c r="BF71" s="125" t="s">
        <v>2563</v>
      </c>
      <c r="BG71" s="124"/>
      <c r="BH71" s="124" t="s">
        <v>441</v>
      </c>
      <c r="BI71" s="124"/>
      <c r="BJ71" s="124"/>
      <c r="BK71" s="124"/>
      <c r="BL71" s="124"/>
      <c r="BM71" s="125" t="str">
        <f t="shared" si="54"/>
        <v>Tempat,  Tanggal Lahir</v>
      </c>
      <c r="BN71" s="125" t="str">
        <f t="shared" si="55"/>
        <v>Agama</v>
      </c>
      <c r="BO71" s="125" t="str">
        <f t="shared" si="56"/>
        <v>Status dalam Keluarga</v>
      </c>
      <c r="BP71" s="125" t="str">
        <f t="shared" si="57"/>
        <v>Anak ke</v>
      </c>
      <c r="BQ71" s="125" t="str">
        <f t="shared" si="58"/>
        <v>Alamat Peserta Didik</v>
      </c>
      <c r="BR71" s="125" t="str">
        <f t="shared" si="59"/>
        <v>Sekolah Asal</v>
      </c>
      <c r="BS71" s="124" t="str">
        <f t="shared" ref="BS71:BS134" si="65">BH71</f>
        <v>10-AK.2</v>
      </c>
      <c r="BT71" s="171">
        <v>42569</v>
      </c>
      <c r="BU71" s="125" t="s">
        <v>717</v>
      </c>
      <c r="BV71" s="125" t="s">
        <v>1018</v>
      </c>
      <c r="BW71" s="125" t="str">
        <f t="shared" ref="BW71:BW134" si="66">BQ71</f>
        <v>Alamat Peserta Didik</v>
      </c>
      <c r="BX71" s="124" t="str">
        <f t="shared" ref="BX71:BX134" si="67">BX69</f>
        <v>Nomor Telepon Rumah</v>
      </c>
      <c r="BY71" s="125" t="s">
        <v>1783</v>
      </c>
      <c r="BZ71" s="125" t="s">
        <v>1784</v>
      </c>
      <c r="CB71" s="235" t="str">
        <f t="shared" si="63"/>
        <v/>
      </c>
      <c r="CC71" s="235" t="str">
        <f t="shared" si="64"/>
        <v/>
      </c>
      <c r="CD71" s="235">
        <v>66</v>
      </c>
      <c r="CE71" s="235">
        <f t="shared" ref="CE71:CE134" si="68">TYPE(CC71)</f>
        <v>2</v>
      </c>
    </row>
    <row r="72" spans="2:83">
      <c r="B72" s="59"/>
      <c r="C72" s="7"/>
      <c r="D72" s="372"/>
      <c r="E72" s="372"/>
      <c r="F72" s="373"/>
      <c r="K72" s="274" t="s">
        <v>330</v>
      </c>
      <c r="L72" s="10">
        <v>1</v>
      </c>
      <c r="AW72" s="113"/>
      <c r="AX72" s="3"/>
      <c r="AY72" s="113"/>
      <c r="AZ72" s="113"/>
      <c r="BB72" s="405">
        <f t="shared" ref="BB72:BB135" si="69">BB71+1</f>
        <v>67</v>
      </c>
      <c r="BC72" s="124">
        <f t="shared" ref="BC72:BC135" si="70">BC71+1</f>
        <v>31</v>
      </c>
      <c r="BD72" s="124">
        <v>3078</v>
      </c>
      <c r="BE72" s="124"/>
      <c r="BF72" s="125" t="s">
        <v>2564</v>
      </c>
      <c r="BG72" s="124"/>
      <c r="BH72" s="124" t="s">
        <v>441</v>
      </c>
      <c r="BI72" s="408"/>
      <c r="BJ72" s="124"/>
      <c r="BK72" s="124"/>
      <c r="BL72" s="124"/>
      <c r="BM72" s="125" t="str">
        <f t="shared" ref="BM72:BM135" si="71">BM71</f>
        <v>Tempat,  Tanggal Lahir</v>
      </c>
      <c r="BN72" s="125" t="str">
        <f t="shared" ref="BN72:BN135" si="72">BN71</f>
        <v>Agama</v>
      </c>
      <c r="BO72" s="125" t="str">
        <f t="shared" ref="BO72:BO135" si="73">BO71</f>
        <v>Status dalam Keluarga</v>
      </c>
      <c r="BP72" s="125" t="str">
        <f t="shared" ref="BP72:BP135" si="74">BP71</f>
        <v>Anak ke</v>
      </c>
      <c r="BQ72" s="125" t="str">
        <f t="shared" ref="BQ72:BQ135" si="75">BQ71</f>
        <v>Alamat Peserta Didik</v>
      </c>
      <c r="BR72" s="125" t="str">
        <f t="shared" ref="BR72:BR135" si="76">BR71</f>
        <v>Sekolah Asal</v>
      </c>
      <c r="BS72" s="124" t="str">
        <f t="shared" si="65"/>
        <v>10-AK.2</v>
      </c>
      <c r="BT72" s="171">
        <v>42569</v>
      </c>
      <c r="BU72" s="125" t="s">
        <v>718</v>
      </c>
      <c r="BV72" s="125" t="s">
        <v>1019</v>
      </c>
      <c r="BW72" s="125" t="str">
        <f t="shared" si="66"/>
        <v>Alamat Peserta Didik</v>
      </c>
      <c r="BX72" s="124" t="str">
        <f t="shared" si="67"/>
        <v>Nomor Telepon Rumah</v>
      </c>
      <c r="BY72" s="125" t="s">
        <v>1785</v>
      </c>
      <c r="BZ72" s="125" t="s">
        <v>1786</v>
      </c>
      <c r="CB72" s="235" t="str">
        <f t="shared" si="63"/>
        <v/>
      </c>
      <c r="CC72" s="235" t="str">
        <f t="shared" si="64"/>
        <v/>
      </c>
      <c r="CD72" s="235">
        <v>67</v>
      </c>
      <c r="CE72" s="235">
        <f t="shared" si="68"/>
        <v>2</v>
      </c>
    </row>
    <row r="73" spans="2:83">
      <c r="B73" s="59"/>
      <c r="C73" s="7"/>
      <c r="D73" s="372"/>
      <c r="E73" s="372"/>
      <c r="F73" s="373"/>
      <c r="K73" s="274" t="s">
        <v>422</v>
      </c>
      <c r="L73" s="10">
        <v>2</v>
      </c>
      <c r="AW73" s="374" t="s">
        <v>546</v>
      </c>
      <c r="AX73" s="375"/>
      <c r="AY73" s="375"/>
      <c r="AZ73" s="376"/>
      <c r="BB73" s="405">
        <f t="shared" si="69"/>
        <v>68</v>
      </c>
      <c r="BC73" s="124">
        <f t="shared" si="70"/>
        <v>32</v>
      </c>
      <c r="BD73" s="124">
        <v>3079</v>
      </c>
      <c r="BE73" s="124"/>
      <c r="BF73" s="125" t="s">
        <v>2565</v>
      </c>
      <c r="BG73" s="124"/>
      <c r="BH73" s="124" t="s">
        <v>441</v>
      </c>
      <c r="BI73" s="124"/>
      <c r="BJ73" s="124"/>
      <c r="BK73" s="124"/>
      <c r="BL73" s="124"/>
      <c r="BM73" s="125" t="str">
        <f t="shared" si="71"/>
        <v>Tempat,  Tanggal Lahir</v>
      </c>
      <c r="BN73" s="125" t="str">
        <f t="shared" si="72"/>
        <v>Agama</v>
      </c>
      <c r="BO73" s="125" t="str">
        <f t="shared" si="73"/>
        <v>Status dalam Keluarga</v>
      </c>
      <c r="BP73" s="125" t="str">
        <f t="shared" si="74"/>
        <v>Anak ke</v>
      </c>
      <c r="BQ73" s="125" t="str">
        <f t="shared" si="75"/>
        <v>Alamat Peserta Didik</v>
      </c>
      <c r="BR73" s="125" t="str">
        <f t="shared" si="76"/>
        <v>Sekolah Asal</v>
      </c>
      <c r="BS73" s="124" t="str">
        <f t="shared" si="65"/>
        <v>10-AK.2</v>
      </c>
      <c r="BT73" s="171">
        <v>42569</v>
      </c>
      <c r="BU73" s="125" t="s">
        <v>719</v>
      </c>
      <c r="BV73" s="125" t="s">
        <v>1020</v>
      </c>
      <c r="BW73" s="125" t="str">
        <f t="shared" si="66"/>
        <v>Alamat Peserta Didik</v>
      </c>
      <c r="BX73" s="124" t="str">
        <f t="shared" si="67"/>
        <v>Nomor Telepon Rumah</v>
      </c>
      <c r="BY73" s="125" t="s">
        <v>1787</v>
      </c>
      <c r="BZ73" s="125" t="s">
        <v>1788</v>
      </c>
      <c r="CB73" s="235" t="str">
        <f t="shared" si="63"/>
        <v/>
      </c>
      <c r="CC73" s="235" t="str">
        <f t="shared" si="64"/>
        <v/>
      </c>
      <c r="CD73" s="235">
        <v>68</v>
      </c>
      <c r="CE73" s="235">
        <f t="shared" si="68"/>
        <v>2</v>
      </c>
    </row>
    <row r="74" spans="2:83">
      <c r="B74" s="59"/>
      <c r="C74" s="7"/>
      <c r="D74" s="372"/>
      <c r="E74" s="372"/>
      <c r="F74" s="373"/>
      <c r="K74" s="274" t="s">
        <v>423</v>
      </c>
      <c r="L74" s="10">
        <v>3</v>
      </c>
      <c r="AW74" s="62" t="s">
        <v>545</v>
      </c>
      <c r="AX74" s="3" t="s">
        <v>604</v>
      </c>
      <c r="AY74" s="2" t="s">
        <v>455</v>
      </c>
      <c r="AZ74" s="2" t="s">
        <v>455</v>
      </c>
      <c r="BB74" s="405">
        <f t="shared" si="69"/>
        <v>69</v>
      </c>
      <c r="BC74" s="124">
        <f t="shared" si="70"/>
        <v>33</v>
      </c>
      <c r="BD74" s="124">
        <v>3080</v>
      </c>
      <c r="BE74" s="124"/>
      <c r="BF74" s="125" t="s">
        <v>2566</v>
      </c>
      <c r="BG74" s="124"/>
      <c r="BH74" s="124" t="s">
        <v>441</v>
      </c>
      <c r="BI74" s="124"/>
      <c r="BJ74" s="124"/>
      <c r="BK74" s="124"/>
      <c r="BL74" s="124"/>
      <c r="BM74" s="125" t="str">
        <f t="shared" si="71"/>
        <v>Tempat,  Tanggal Lahir</v>
      </c>
      <c r="BN74" s="125" t="str">
        <f t="shared" si="72"/>
        <v>Agama</v>
      </c>
      <c r="BO74" s="125" t="str">
        <f t="shared" si="73"/>
        <v>Status dalam Keluarga</v>
      </c>
      <c r="BP74" s="125" t="str">
        <f t="shared" si="74"/>
        <v>Anak ke</v>
      </c>
      <c r="BQ74" s="125" t="str">
        <f t="shared" si="75"/>
        <v>Alamat Peserta Didik</v>
      </c>
      <c r="BR74" s="125" t="str">
        <f t="shared" si="76"/>
        <v>Sekolah Asal</v>
      </c>
      <c r="BS74" s="124" t="str">
        <f t="shared" si="65"/>
        <v>10-AK.2</v>
      </c>
      <c r="BT74" s="171">
        <v>42569</v>
      </c>
      <c r="BU74" s="125" t="s">
        <v>720</v>
      </c>
      <c r="BV74" s="125" t="s">
        <v>1021</v>
      </c>
      <c r="BW74" s="125" t="str">
        <f t="shared" si="66"/>
        <v>Alamat Peserta Didik</v>
      </c>
      <c r="BX74" s="124" t="str">
        <f t="shared" si="67"/>
        <v>Nomor Telepon Rumah</v>
      </c>
      <c r="BY74" s="125" t="s">
        <v>1789</v>
      </c>
      <c r="BZ74" s="125" t="s">
        <v>1790</v>
      </c>
      <c r="CB74" s="235" t="str">
        <f t="shared" si="63"/>
        <v/>
      </c>
      <c r="CC74" s="235" t="str">
        <f t="shared" si="64"/>
        <v/>
      </c>
      <c r="CD74" s="235">
        <v>69</v>
      </c>
      <c r="CE74" s="235">
        <f t="shared" si="68"/>
        <v>2</v>
      </c>
    </row>
    <row r="75" spans="2:83">
      <c r="B75" s="59"/>
      <c r="C75" s="7"/>
      <c r="D75" s="372"/>
      <c r="E75" s="372"/>
      <c r="F75" s="373"/>
      <c r="K75" s="274" t="s">
        <v>424</v>
      </c>
      <c r="L75" s="10">
        <v>4</v>
      </c>
      <c r="AW75" s="62" t="s">
        <v>547</v>
      </c>
      <c r="AX75" s="3" t="s">
        <v>605</v>
      </c>
      <c r="AY75" s="350" t="s">
        <v>456</v>
      </c>
      <c r="AZ75" s="350" t="s">
        <v>456</v>
      </c>
      <c r="BB75" s="405">
        <f t="shared" si="69"/>
        <v>70</v>
      </c>
      <c r="BC75" s="124">
        <f t="shared" si="70"/>
        <v>34</v>
      </c>
      <c r="BD75" s="124">
        <v>3081</v>
      </c>
      <c r="BE75" s="124"/>
      <c r="BF75" s="125" t="s">
        <v>2567</v>
      </c>
      <c r="BG75" s="124"/>
      <c r="BH75" s="124" t="s">
        <v>441</v>
      </c>
      <c r="BI75" s="124"/>
      <c r="BJ75" s="124"/>
      <c r="BK75" s="124"/>
      <c r="BL75" s="124"/>
      <c r="BM75" s="125" t="str">
        <f t="shared" si="71"/>
        <v>Tempat,  Tanggal Lahir</v>
      </c>
      <c r="BN75" s="125" t="str">
        <f t="shared" si="72"/>
        <v>Agama</v>
      </c>
      <c r="BO75" s="125" t="str">
        <f t="shared" si="73"/>
        <v>Status dalam Keluarga</v>
      </c>
      <c r="BP75" s="125" t="str">
        <f t="shared" si="74"/>
        <v>Anak ke</v>
      </c>
      <c r="BQ75" s="125" t="str">
        <f t="shared" si="75"/>
        <v>Alamat Peserta Didik</v>
      </c>
      <c r="BR75" s="125" t="str">
        <f t="shared" si="76"/>
        <v>Sekolah Asal</v>
      </c>
      <c r="BS75" s="124" t="str">
        <f t="shared" si="65"/>
        <v>10-AK.2</v>
      </c>
      <c r="BT75" s="171">
        <v>42569</v>
      </c>
      <c r="BU75" s="125" t="s">
        <v>721</v>
      </c>
      <c r="BV75" s="125" t="s">
        <v>1022</v>
      </c>
      <c r="BW75" s="125" t="str">
        <f t="shared" si="66"/>
        <v>Alamat Peserta Didik</v>
      </c>
      <c r="BX75" s="124" t="str">
        <f t="shared" si="67"/>
        <v>Nomor Telepon Rumah</v>
      </c>
      <c r="BY75" s="125" t="s">
        <v>1791</v>
      </c>
      <c r="BZ75" s="125" t="s">
        <v>1792</v>
      </c>
      <c r="CB75" s="235" t="str">
        <f t="shared" si="63"/>
        <v/>
      </c>
      <c r="CC75" s="235" t="str">
        <f t="shared" si="64"/>
        <v/>
      </c>
      <c r="CD75" s="235">
        <v>70</v>
      </c>
      <c r="CE75" s="235">
        <f t="shared" si="68"/>
        <v>2</v>
      </c>
    </row>
    <row r="76" spans="2:83">
      <c r="B76" s="59"/>
      <c r="C76" s="7"/>
      <c r="D76" s="372"/>
      <c r="E76" s="372"/>
      <c r="F76" s="373"/>
      <c r="AW76" s="62" t="s">
        <v>548</v>
      </c>
      <c r="AX76" s="3" t="s">
        <v>606</v>
      </c>
      <c r="AY76" s="2" t="s">
        <v>457</v>
      </c>
      <c r="AZ76" s="2" t="s">
        <v>457</v>
      </c>
      <c r="BB76" s="405">
        <f t="shared" si="69"/>
        <v>71</v>
      </c>
      <c r="BC76" s="124">
        <f t="shared" si="70"/>
        <v>35</v>
      </c>
      <c r="BD76" s="124">
        <v>3082</v>
      </c>
      <c r="BE76" s="124"/>
      <c r="BF76" s="125" t="s">
        <v>2568</v>
      </c>
      <c r="BG76" s="124"/>
      <c r="BH76" s="124" t="s">
        <v>441</v>
      </c>
      <c r="BI76" s="124"/>
      <c r="BJ76" s="124"/>
      <c r="BK76" s="124"/>
      <c r="BL76" s="124"/>
      <c r="BM76" s="125" t="str">
        <f t="shared" si="71"/>
        <v>Tempat,  Tanggal Lahir</v>
      </c>
      <c r="BN76" s="125" t="str">
        <f t="shared" si="72"/>
        <v>Agama</v>
      </c>
      <c r="BO76" s="125" t="str">
        <f t="shared" si="73"/>
        <v>Status dalam Keluarga</v>
      </c>
      <c r="BP76" s="125" t="str">
        <f t="shared" si="74"/>
        <v>Anak ke</v>
      </c>
      <c r="BQ76" s="125" t="str">
        <f t="shared" si="75"/>
        <v>Alamat Peserta Didik</v>
      </c>
      <c r="BR76" s="125" t="str">
        <f t="shared" si="76"/>
        <v>Sekolah Asal</v>
      </c>
      <c r="BS76" s="124" t="str">
        <f t="shared" si="65"/>
        <v>10-AK.2</v>
      </c>
      <c r="BT76" s="171">
        <v>42569</v>
      </c>
      <c r="BU76" s="125" t="s">
        <v>722</v>
      </c>
      <c r="BV76" s="125" t="s">
        <v>1023</v>
      </c>
      <c r="BW76" s="125" t="str">
        <f t="shared" si="66"/>
        <v>Alamat Peserta Didik</v>
      </c>
      <c r="BX76" s="124" t="str">
        <f t="shared" si="67"/>
        <v>Nomor Telepon Rumah</v>
      </c>
      <c r="BY76" s="125" t="s">
        <v>1793</v>
      </c>
      <c r="BZ76" s="125" t="s">
        <v>1794</v>
      </c>
      <c r="CB76" s="235" t="str">
        <f t="shared" si="63"/>
        <v/>
      </c>
      <c r="CC76" s="235" t="str">
        <f t="shared" si="64"/>
        <v/>
      </c>
      <c r="CD76" s="235">
        <v>71</v>
      </c>
      <c r="CE76" s="235">
        <f t="shared" si="68"/>
        <v>2</v>
      </c>
    </row>
    <row r="77" spans="2:83">
      <c r="B77" s="59"/>
      <c r="C77" s="7"/>
      <c r="D77" s="372"/>
      <c r="E77" s="372"/>
      <c r="F77" s="373"/>
      <c r="AW77" s="62" t="s">
        <v>549</v>
      </c>
      <c r="AX77" s="3" t="s">
        <v>607</v>
      </c>
      <c r="AY77" s="2"/>
      <c r="AZ77" s="2"/>
      <c r="BB77" s="405">
        <f t="shared" si="69"/>
        <v>72</v>
      </c>
      <c r="BC77" s="124">
        <v>1</v>
      </c>
      <c r="BD77" s="124" t="s">
        <v>1301</v>
      </c>
      <c r="BE77" s="124"/>
      <c r="BF77" s="125" t="s">
        <v>2569</v>
      </c>
      <c r="BG77" s="124"/>
      <c r="BH77" s="124" t="s">
        <v>442</v>
      </c>
      <c r="BI77" s="124"/>
      <c r="BJ77" s="124"/>
      <c r="BK77" s="124"/>
      <c r="BL77" s="124"/>
      <c r="BM77" s="125" t="str">
        <f t="shared" si="71"/>
        <v>Tempat,  Tanggal Lahir</v>
      </c>
      <c r="BN77" s="125" t="str">
        <f t="shared" si="72"/>
        <v>Agama</v>
      </c>
      <c r="BO77" s="125" t="str">
        <f t="shared" si="73"/>
        <v>Status dalam Keluarga</v>
      </c>
      <c r="BP77" s="125" t="str">
        <f t="shared" si="74"/>
        <v>Anak ke</v>
      </c>
      <c r="BQ77" s="125" t="str">
        <f t="shared" si="75"/>
        <v>Alamat Peserta Didik</v>
      </c>
      <c r="BR77" s="125" t="str">
        <f t="shared" si="76"/>
        <v>Sekolah Asal</v>
      </c>
      <c r="BS77" s="124" t="str">
        <f t="shared" si="65"/>
        <v>10-AK.3</v>
      </c>
      <c r="BT77" s="171">
        <v>42569</v>
      </c>
      <c r="BU77" s="125" t="s">
        <v>723</v>
      </c>
      <c r="BV77" s="125" t="s">
        <v>1024</v>
      </c>
      <c r="BW77" s="125" t="str">
        <f t="shared" si="66"/>
        <v>Alamat Peserta Didik</v>
      </c>
      <c r="BX77" s="124" t="str">
        <f t="shared" si="67"/>
        <v>Nomor Telepon Rumah</v>
      </c>
      <c r="BY77" s="125" t="s">
        <v>1795</v>
      </c>
      <c r="BZ77" s="125" t="s">
        <v>1796</v>
      </c>
      <c r="CB77" s="235" t="str">
        <f t="shared" si="63"/>
        <v/>
      </c>
      <c r="CC77" s="235" t="str">
        <f t="shared" si="64"/>
        <v/>
      </c>
      <c r="CD77" s="235">
        <v>72</v>
      </c>
      <c r="CE77" s="235">
        <f t="shared" si="68"/>
        <v>2</v>
      </c>
    </row>
    <row r="78" spans="2:83">
      <c r="B78" s="59"/>
      <c r="C78" s="7"/>
      <c r="D78" s="372"/>
      <c r="E78" s="372"/>
      <c r="F78" s="373"/>
      <c r="AW78" s="62" t="s">
        <v>568</v>
      </c>
      <c r="AX78" s="3" t="s">
        <v>608</v>
      </c>
      <c r="AY78" s="2"/>
      <c r="AZ78" s="2"/>
      <c r="BB78" s="405">
        <f t="shared" si="69"/>
        <v>73</v>
      </c>
      <c r="BC78" s="124">
        <f t="shared" si="70"/>
        <v>2</v>
      </c>
      <c r="BD78" s="124" t="s">
        <v>1302</v>
      </c>
      <c r="BE78" s="124"/>
      <c r="BF78" s="125" t="s">
        <v>2570</v>
      </c>
      <c r="BG78" s="124"/>
      <c r="BH78" s="124" t="s">
        <v>442</v>
      </c>
      <c r="BI78" s="124"/>
      <c r="BJ78" s="124"/>
      <c r="BK78" s="124"/>
      <c r="BL78" s="124"/>
      <c r="BM78" s="125" t="str">
        <f t="shared" si="71"/>
        <v>Tempat,  Tanggal Lahir</v>
      </c>
      <c r="BN78" s="125" t="str">
        <f t="shared" si="72"/>
        <v>Agama</v>
      </c>
      <c r="BO78" s="125" t="str">
        <f t="shared" si="73"/>
        <v>Status dalam Keluarga</v>
      </c>
      <c r="BP78" s="125" t="str">
        <f t="shared" si="74"/>
        <v>Anak ke</v>
      </c>
      <c r="BQ78" s="125" t="str">
        <f t="shared" si="75"/>
        <v>Alamat Peserta Didik</v>
      </c>
      <c r="BR78" s="125" t="str">
        <f t="shared" si="76"/>
        <v>Sekolah Asal</v>
      </c>
      <c r="BS78" s="124" t="str">
        <f t="shared" si="65"/>
        <v>10-AK.3</v>
      </c>
      <c r="BT78" s="171">
        <v>42569</v>
      </c>
      <c r="BU78" s="125" t="s">
        <v>724</v>
      </c>
      <c r="BV78" s="125" t="s">
        <v>1025</v>
      </c>
      <c r="BW78" s="125" t="str">
        <f t="shared" si="66"/>
        <v>Alamat Peserta Didik</v>
      </c>
      <c r="BX78" s="124" t="str">
        <f t="shared" si="67"/>
        <v>Nomor Telepon Rumah</v>
      </c>
      <c r="BY78" s="125" t="s">
        <v>1797</v>
      </c>
      <c r="BZ78" s="125" t="s">
        <v>1798</v>
      </c>
      <c r="CB78" s="235" t="str">
        <f t="shared" si="63"/>
        <v/>
      </c>
      <c r="CC78" s="235" t="str">
        <f t="shared" si="64"/>
        <v/>
      </c>
      <c r="CD78" s="235">
        <v>73</v>
      </c>
      <c r="CE78" s="235">
        <f t="shared" si="68"/>
        <v>2</v>
      </c>
    </row>
    <row r="79" spans="2:83">
      <c r="B79" s="59"/>
      <c r="C79" s="7"/>
      <c r="D79" s="372"/>
      <c r="E79" s="372"/>
      <c r="F79" s="373"/>
      <c r="AW79" s="358" t="s">
        <v>550</v>
      </c>
      <c r="AX79" s="3" t="s">
        <v>609</v>
      </c>
      <c r="AY79" s="359" t="s">
        <v>1285</v>
      </c>
      <c r="AZ79" s="359" t="s">
        <v>1285</v>
      </c>
      <c r="BB79" s="405">
        <f t="shared" si="69"/>
        <v>74</v>
      </c>
      <c r="BC79" s="124">
        <f t="shared" si="70"/>
        <v>3</v>
      </c>
      <c r="BD79" s="124" t="s">
        <v>1303</v>
      </c>
      <c r="BE79" s="124"/>
      <c r="BF79" s="125" t="s">
        <v>2571</v>
      </c>
      <c r="BG79" s="124"/>
      <c r="BH79" s="124" t="s">
        <v>442</v>
      </c>
      <c r="BI79" s="124"/>
      <c r="BJ79" s="124"/>
      <c r="BK79" s="124"/>
      <c r="BL79" s="124"/>
      <c r="BM79" s="125" t="str">
        <f t="shared" si="71"/>
        <v>Tempat,  Tanggal Lahir</v>
      </c>
      <c r="BN79" s="125" t="str">
        <f t="shared" si="72"/>
        <v>Agama</v>
      </c>
      <c r="BO79" s="125" t="str">
        <f t="shared" si="73"/>
        <v>Status dalam Keluarga</v>
      </c>
      <c r="BP79" s="125" t="str">
        <f t="shared" si="74"/>
        <v>Anak ke</v>
      </c>
      <c r="BQ79" s="125" t="str">
        <f t="shared" si="75"/>
        <v>Alamat Peserta Didik</v>
      </c>
      <c r="BR79" s="125" t="str">
        <f t="shared" si="76"/>
        <v>Sekolah Asal</v>
      </c>
      <c r="BS79" s="124" t="str">
        <f t="shared" si="65"/>
        <v>10-AK.3</v>
      </c>
      <c r="BT79" s="171">
        <v>42569</v>
      </c>
      <c r="BU79" s="125" t="s">
        <v>725</v>
      </c>
      <c r="BV79" s="125" t="s">
        <v>1026</v>
      </c>
      <c r="BW79" s="125" t="str">
        <f t="shared" si="66"/>
        <v>Alamat Peserta Didik</v>
      </c>
      <c r="BX79" s="124" t="str">
        <f t="shared" si="67"/>
        <v>Nomor Telepon Rumah</v>
      </c>
      <c r="BY79" s="125" t="s">
        <v>1799</v>
      </c>
      <c r="BZ79" s="125" t="s">
        <v>1800</v>
      </c>
      <c r="CB79" s="235" t="str">
        <f t="shared" si="63"/>
        <v/>
      </c>
      <c r="CC79" s="235" t="str">
        <f t="shared" si="64"/>
        <v/>
      </c>
      <c r="CD79" s="235">
        <v>74</v>
      </c>
      <c r="CE79" s="235">
        <f t="shared" si="68"/>
        <v>2</v>
      </c>
    </row>
    <row r="80" spans="2:83">
      <c r="B80" s="59"/>
      <c r="C80" s="7"/>
      <c r="D80" s="372"/>
      <c r="E80" s="372"/>
      <c r="F80" s="373"/>
      <c r="AW80" s="358" t="s">
        <v>551</v>
      </c>
      <c r="AX80" s="3" t="s">
        <v>610</v>
      </c>
      <c r="AY80" s="359" t="s">
        <v>1286</v>
      </c>
      <c r="AZ80" s="359" t="s">
        <v>1286</v>
      </c>
      <c r="BB80" s="405">
        <f t="shared" si="69"/>
        <v>75</v>
      </c>
      <c r="BC80" s="124">
        <f t="shared" si="70"/>
        <v>4</v>
      </c>
      <c r="BD80" s="124" t="s">
        <v>1304</v>
      </c>
      <c r="BE80" s="124"/>
      <c r="BF80" s="125" t="s">
        <v>2572</v>
      </c>
      <c r="BG80" s="124"/>
      <c r="BH80" s="124" t="s">
        <v>442</v>
      </c>
      <c r="BI80" s="124"/>
      <c r="BJ80" s="124"/>
      <c r="BK80" s="124"/>
      <c r="BL80" s="124"/>
      <c r="BM80" s="125" t="str">
        <f t="shared" si="71"/>
        <v>Tempat,  Tanggal Lahir</v>
      </c>
      <c r="BN80" s="125" t="str">
        <f t="shared" si="72"/>
        <v>Agama</v>
      </c>
      <c r="BO80" s="125" t="str">
        <f t="shared" si="73"/>
        <v>Status dalam Keluarga</v>
      </c>
      <c r="BP80" s="125" t="str">
        <f t="shared" si="74"/>
        <v>Anak ke</v>
      </c>
      <c r="BQ80" s="125" t="str">
        <f t="shared" si="75"/>
        <v>Alamat Peserta Didik</v>
      </c>
      <c r="BR80" s="125" t="str">
        <f t="shared" si="76"/>
        <v>Sekolah Asal</v>
      </c>
      <c r="BS80" s="124" t="str">
        <f t="shared" si="65"/>
        <v>10-AK.3</v>
      </c>
      <c r="BT80" s="171">
        <v>42569</v>
      </c>
      <c r="BU80" s="125" t="s">
        <v>726</v>
      </c>
      <c r="BV80" s="125" t="s">
        <v>1027</v>
      </c>
      <c r="BW80" s="125" t="str">
        <f t="shared" si="66"/>
        <v>Alamat Peserta Didik</v>
      </c>
      <c r="BX80" s="124" t="str">
        <f t="shared" si="67"/>
        <v>Nomor Telepon Rumah</v>
      </c>
      <c r="BY80" s="125" t="s">
        <v>1801</v>
      </c>
      <c r="BZ80" s="125" t="s">
        <v>1802</v>
      </c>
      <c r="CB80" s="235" t="str">
        <f t="shared" si="63"/>
        <v/>
      </c>
      <c r="CC80" s="235" t="str">
        <f t="shared" si="64"/>
        <v/>
      </c>
      <c r="CD80" s="235">
        <v>75</v>
      </c>
      <c r="CE80" s="235">
        <f t="shared" si="68"/>
        <v>2</v>
      </c>
    </row>
    <row r="81" spans="2:83">
      <c r="B81" s="59"/>
      <c r="C81" s="7"/>
      <c r="D81" s="372"/>
      <c r="E81" s="372"/>
      <c r="F81" s="373"/>
      <c r="AW81" s="358" t="s">
        <v>552</v>
      </c>
      <c r="AX81" s="3" t="s">
        <v>611</v>
      </c>
      <c r="AY81" s="359" t="s">
        <v>1287</v>
      </c>
      <c r="AZ81" s="359" t="s">
        <v>1287</v>
      </c>
      <c r="BB81" s="405">
        <f t="shared" si="69"/>
        <v>76</v>
      </c>
      <c r="BC81" s="124">
        <f t="shared" si="70"/>
        <v>5</v>
      </c>
      <c r="BD81" s="124" t="s">
        <v>1305</v>
      </c>
      <c r="BE81" s="124"/>
      <c r="BF81" s="125" t="s">
        <v>2573</v>
      </c>
      <c r="BG81" s="124"/>
      <c r="BH81" s="124" t="s">
        <v>442</v>
      </c>
      <c r="BI81" s="124"/>
      <c r="BJ81" s="124"/>
      <c r="BK81" s="124"/>
      <c r="BL81" s="124"/>
      <c r="BM81" s="125" t="str">
        <f t="shared" si="71"/>
        <v>Tempat,  Tanggal Lahir</v>
      </c>
      <c r="BN81" s="125" t="str">
        <f t="shared" si="72"/>
        <v>Agama</v>
      </c>
      <c r="BO81" s="125" t="str">
        <f t="shared" si="73"/>
        <v>Status dalam Keluarga</v>
      </c>
      <c r="BP81" s="125" t="str">
        <f t="shared" si="74"/>
        <v>Anak ke</v>
      </c>
      <c r="BQ81" s="125" t="str">
        <f t="shared" si="75"/>
        <v>Alamat Peserta Didik</v>
      </c>
      <c r="BR81" s="125" t="str">
        <f t="shared" si="76"/>
        <v>Sekolah Asal</v>
      </c>
      <c r="BS81" s="124" t="str">
        <f t="shared" si="65"/>
        <v>10-AK.3</v>
      </c>
      <c r="BT81" s="171">
        <v>42569</v>
      </c>
      <c r="BU81" s="125" t="s">
        <v>727</v>
      </c>
      <c r="BV81" s="125" t="s">
        <v>1028</v>
      </c>
      <c r="BW81" s="125" t="str">
        <f t="shared" si="66"/>
        <v>Alamat Peserta Didik</v>
      </c>
      <c r="BX81" s="124" t="str">
        <f t="shared" si="67"/>
        <v>Nomor Telepon Rumah</v>
      </c>
      <c r="BY81" s="125" t="s">
        <v>1803</v>
      </c>
      <c r="BZ81" s="125" t="s">
        <v>1804</v>
      </c>
      <c r="CB81" s="235" t="str">
        <f t="shared" si="63"/>
        <v/>
      </c>
      <c r="CC81" s="235" t="str">
        <f t="shared" si="64"/>
        <v/>
      </c>
      <c r="CD81" s="235">
        <v>76</v>
      </c>
      <c r="CE81" s="235">
        <f t="shared" si="68"/>
        <v>2</v>
      </c>
    </row>
    <row r="82" spans="2:83">
      <c r="B82" s="59"/>
      <c r="C82" s="7"/>
      <c r="D82" s="372"/>
      <c r="E82" s="372"/>
      <c r="F82" s="373"/>
      <c r="AW82" s="358" t="s">
        <v>553</v>
      </c>
      <c r="AX82" s="3" t="s">
        <v>612</v>
      </c>
      <c r="AY82" s="359" t="s">
        <v>1288</v>
      </c>
      <c r="AZ82" s="359" t="s">
        <v>1288</v>
      </c>
      <c r="BB82" s="405">
        <f t="shared" si="69"/>
        <v>77</v>
      </c>
      <c r="BC82" s="124">
        <f t="shared" si="70"/>
        <v>6</v>
      </c>
      <c r="BD82" s="124" t="s">
        <v>1306</v>
      </c>
      <c r="BE82" s="124"/>
      <c r="BF82" s="125" t="s">
        <v>2574</v>
      </c>
      <c r="BG82" s="124"/>
      <c r="BH82" s="124" t="s">
        <v>442</v>
      </c>
      <c r="BI82" s="124"/>
      <c r="BJ82" s="124"/>
      <c r="BK82" s="124"/>
      <c r="BL82" s="124"/>
      <c r="BM82" s="125" t="str">
        <f t="shared" si="71"/>
        <v>Tempat,  Tanggal Lahir</v>
      </c>
      <c r="BN82" s="125" t="str">
        <f t="shared" si="72"/>
        <v>Agama</v>
      </c>
      <c r="BO82" s="125" t="str">
        <f t="shared" si="73"/>
        <v>Status dalam Keluarga</v>
      </c>
      <c r="BP82" s="125" t="str">
        <f t="shared" si="74"/>
        <v>Anak ke</v>
      </c>
      <c r="BQ82" s="125" t="str">
        <f t="shared" si="75"/>
        <v>Alamat Peserta Didik</v>
      </c>
      <c r="BR82" s="125" t="str">
        <f t="shared" si="76"/>
        <v>Sekolah Asal</v>
      </c>
      <c r="BS82" s="124" t="str">
        <f t="shared" si="65"/>
        <v>10-AK.3</v>
      </c>
      <c r="BT82" s="171">
        <v>42569</v>
      </c>
      <c r="BU82" s="125" t="s">
        <v>728</v>
      </c>
      <c r="BV82" s="125" t="s">
        <v>1029</v>
      </c>
      <c r="BW82" s="125" t="str">
        <f t="shared" si="66"/>
        <v>Alamat Peserta Didik</v>
      </c>
      <c r="BX82" s="124" t="str">
        <f t="shared" si="67"/>
        <v>Nomor Telepon Rumah</v>
      </c>
      <c r="BY82" s="125" t="s">
        <v>1805</v>
      </c>
      <c r="BZ82" s="125" t="s">
        <v>1806</v>
      </c>
      <c r="CB82" s="235" t="str">
        <f t="shared" si="63"/>
        <v/>
      </c>
      <c r="CC82" s="235" t="str">
        <f t="shared" si="64"/>
        <v/>
      </c>
      <c r="CD82" s="235">
        <v>77</v>
      </c>
      <c r="CE82" s="235">
        <f t="shared" si="68"/>
        <v>2</v>
      </c>
    </row>
    <row r="83" spans="2:83">
      <c r="B83" s="59"/>
      <c r="C83" s="7"/>
      <c r="D83" s="372"/>
      <c r="E83" s="372"/>
      <c r="F83" s="373"/>
      <c r="AW83" s="358" t="s">
        <v>569</v>
      </c>
      <c r="AX83" s="3" t="s">
        <v>613</v>
      </c>
      <c r="AY83" s="359" t="s">
        <v>1289</v>
      </c>
      <c r="AZ83" s="359" t="s">
        <v>1289</v>
      </c>
      <c r="BB83" s="405">
        <f t="shared" si="69"/>
        <v>78</v>
      </c>
      <c r="BC83" s="124">
        <f t="shared" si="70"/>
        <v>7</v>
      </c>
      <c r="BD83" s="124" t="s">
        <v>1307</v>
      </c>
      <c r="BE83" s="124"/>
      <c r="BF83" s="125" t="s">
        <v>2575</v>
      </c>
      <c r="BG83" s="124"/>
      <c r="BH83" s="124" t="s">
        <v>442</v>
      </c>
      <c r="BI83" s="124"/>
      <c r="BJ83" s="124"/>
      <c r="BK83" s="124"/>
      <c r="BL83" s="124"/>
      <c r="BM83" s="125" t="str">
        <f t="shared" si="71"/>
        <v>Tempat,  Tanggal Lahir</v>
      </c>
      <c r="BN83" s="125" t="str">
        <f t="shared" si="72"/>
        <v>Agama</v>
      </c>
      <c r="BO83" s="125" t="str">
        <f t="shared" si="73"/>
        <v>Status dalam Keluarga</v>
      </c>
      <c r="BP83" s="125" t="str">
        <f t="shared" si="74"/>
        <v>Anak ke</v>
      </c>
      <c r="BQ83" s="125" t="str">
        <f t="shared" si="75"/>
        <v>Alamat Peserta Didik</v>
      </c>
      <c r="BR83" s="125" t="str">
        <f t="shared" si="76"/>
        <v>Sekolah Asal</v>
      </c>
      <c r="BS83" s="124" t="str">
        <f t="shared" si="65"/>
        <v>10-AK.3</v>
      </c>
      <c r="BT83" s="171">
        <v>42569</v>
      </c>
      <c r="BU83" s="125" t="s">
        <v>729</v>
      </c>
      <c r="BV83" s="125" t="s">
        <v>1030</v>
      </c>
      <c r="BW83" s="125" t="str">
        <f t="shared" si="66"/>
        <v>Alamat Peserta Didik</v>
      </c>
      <c r="BX83" s="124" t="str">
        <f t="shared" si="67"/>
        <v>Nomor Telepon Rumah</v>
      </c>
      <c r="BY83" s="125" t="s">
        <v>1807</v>
      </c>
      <c r="BZ83" s="125" t="s">
        <v>1808</v>
      </c>
      <c r="CB83" s="235" t="str">
        <f t="shared" si="63"/>
        <v/>
      </c>
      <c r="CC83" s="235" t="str">
        <f t="shared" si="64"/>
        <v/>
      </c>
      <c r="CD83" s="235">
        <v>78</v>
      </c>
      <c r="CE83" s="235">
        <f t="shared" si="68"/>
        <v>2</v>
      </c>
    </row>
    <row r="84" spans="2:83">
      <c r="B84" s="59"/>
      <c r="C84" s="7"/>
      <c r="D84" s="372"/>
      <c r="E84" s="372"/>
      <c r="F84" s="373"/>
      <c r="AW84" s="62" t="s">
        <v>554</v>
      </c>
      <c r="AX84" s="3" t="s">
        <v>614</v>
      </c>
      <c r="AY84" s="2" t="s">
        <v>1290</v>
      </c>
      <c r="AZ84" s="2" t="s">
        <v>1290</v>
      </c>
      <c r="BB84" s="405">
        <f t="shared" si="69"/>
        <v>79</v>
      </c>
      <c r="BC84" s="124">
        <f t="shared" si="70"/>
        <v>8</v>
      </c>
      <c r="BD84" s="124" t="s">
        <v>1308</v>
      </c>
      <c r="BE84" s="124"/>
      <c r="BF84" s="125" t="s">
        <v>2576</v>
      </c>
      <c r="BG84" s="124"/>
      <c r="BH84" s="124" t="s">
        <v>442</v>
      </c>
      <c r="BI84" s="124"/>
      <c r="BJ84" s="124"/>
      <c r="BK84" s="124"/>
      <c r="BL84" s="124"/>
      <c r="BM84" s="125" t="str">
        <f t="shared" si="71"/>
        <v>Tempat,  Tanggal Lahir</v>
      </c>
      <c r="BN84" s="125" t="str">
        <f t="shared" si="72"/>
        <v>Agama</v>
      </c>
      <c r="BO84" s="125" t="str">
        <f t="shared" si="73"/>
        <v>Status dalam Keluarga</v>
      </c>
      <c r="BP84" s="125" t="str">
        <f t="shared" si="74"/>
        <v>Anak ke</v>
      </c>
      <c r="BQ84" s="125" t="str">
        <f t="shared" si="75"/>
        <v>Alamat Peserta Didik</v>
      </c>
      <c r="BR84" s="125" t="str">
        <f t="shared" si="76"/>
        <v>Sekolah Asal</v>
      </c>
      <c r="BS84" s="124" t="str">
        <f t="shared" si="65"/>
        <v>10-AK.3</v>
      </c>
      <c r="BT84" s="171">
        <v>42569</v>
      </c>
      <c r="BU84" s="125" t="s">
        <v>730</v>
      </c>
      <c r="BV84" s="125" t="s">
        <v>1031</v>
      </c>
      <c r="BW84" s="125" t="str">
        <f t="shared" si="66"/>
        <v>Alamat Peserta Didik</v>
      </c>
      <c r="BX84" s="124" t="str">
        <f t="shared" si="67"/>
        <v>Nomor Telepon Rumah</v>
      </c>
      <c r="BY84" s="125" t="s">
        <v>1809</v>
      </c>
      <c r="BZ84" s="125" t="s">
        <v>1810</v>
      </c>
      <c r="CB84" s="235" t="str">
        <f t="shared" si="63"/>
        <v/>
      </c>
      <c r="CC84" s="235" t="str">
        <f t="shared" si="64"/>
        <v/>
      </c>
      <c r="CD84" s="235">
        <v>79</v>
      </c>
      <c r="CE84" s="235">
        <f t="shared" si="68"/>
        <v>2</v>
      </c>
    </row>
    <row r="85" spans="2:83">
      <c r="B85" s="59"/>
      <c r="C85" s="7"/>
      <c r="D85" s="372"/>
      <c r="E85" s="372"/>
      <c r="F85" s="373"/>
      <c r="AW85" s="62" t="s">
        <v>555</v>
      </c>
      <c r="AX85" s="3" t="s">
        <v>615</v>
      </c>
      <c r="AY85" s="2" t="s">
        <v>1291</v>
      </c>
      <c r="AZ85" s="2" t="s">
        <v>1291</v>
      </c>
      <c r="BB85" s="405">
        <f t="shared" si="69"/>
        <v>80</v>
      </c>
      <c r="BC85" s="124">
        <f t="shared" si="70"/>
        <v>9</v>
      </c>
      <c r="BD85" s="124" t="s">
        <v>1309</v>
      </c>
      <c r="BE85" s="124"/>
      <c r="BF85" s="125" t="s">
        <v>2577</v>
      </c>
      <c r="BG85" s="124"/>
      <c r="BH85" s="124" t="s">
        <v>442</v>
      </c>
      <c r="BI85" s="124"/>
      <c r="BJ85" s="124"/>
      <c r="BK85" s="124"/>
      <c r="BL85" s="124"/>
      <c r="BM85" s="125" t="str">
        <f t="shared" si="71"/>
        <v>Tempat,  Tanggal Lahir</v>
      </c>
      <c r="BN85" s="125" t="str">
        <f t="shared" si="72"/>
        <v>Agama</v>
      </c>
      <c r="BO85" s="125" t="str">
        <f t="shared" si="73"/>
        <v>Status dalam Keluarga</v>
      </c>
      <c r="BP85" s="125" t="str">
        <f t="shared" si="74"/>
        <v>Anak ke</v>
      </c>
      <c r="BQ85" s="125" t="str">
        <f t="shared" si="75"/>
        <v>Alamat Peserta Didik</v>
      </c>
      <c r="BR85" s="125" t="str">
        <f t="shared" si="76"/>
        <v>Sekolah Asal</v>
      </c>
      <c r="BS85" s="124" t="str">
        <f t="shared" si="65"/>
        <v>10-AK.3</v>
      </c>
      <c r="BT85" s="171">
        <v>42569</v>
      </c>
      <c r="BU85" s="125" t="s">
        <v>731</v>
      </c>
      <c r="BV85" s="125" t="s">
        <v>1032</v>
      </c>
      <c r="BW85" s="125" t="str">
        <f t="shared" si="66"/>
        <v>Alamat Peserta Didik</v>
      </c>
      <c r="BX85" s="124" t="str">
        <f t="shared" si="67"/>
        <v>Nomor Telepon Rumah</v>
      </c>
      <c r="BY85" s="125" t="s">
        <v>1811</v>
      </c>
      <c r="BZ85" s="125" t="s">
        <v>1812</v>
      </c>
      <c r="CB85" s="235" t="str">
        <f t="shared" si="63"/>
        <v/>
      </c>
      <c r="CC85" s="235" t="str">
        <f t="shared" si="64"/>
        <v/>
      </c>
      <c r="CD85" s="235">
        <v>80</v>
      </c>
      <c r="CE85" s="235">
        <f t="shared" si="68"/>
        <v>2</v>
      </c>
    </row>
    <row r="86" spans="2:83">
      <c r="B86" s="59"/>
      <c r="C86" s="7"/>
      <c r="D86" s="372"/>
      <c r="E86" s="372"/>
      <c r="F86" s="373"/>
      <c r="AW86" s="62" t="s">
        <v>556</v>
      </c>
      <c r="AX86" s="3" t="s">
        <v>616</v>
      </c>
      <c r="AY86" s="2" t="s">
        <v>1292</v>
      </c>
      <c r="AZ86" s="2" t="s">
        <v>1292</v>
      </c>
      <c r="BB86" s="405">
        <f t="shared" si="69"/>
        <v>81</v>
      </c>
      <c r="BC86" s="124">
        <f>BC85+1</f>
        <v>10</v>
      </c>
      <c r="BD86" s="124" t="s">
        <v>1310</v>
      </c>
      <c r="BE86" s="124"/>
      <c r="BF86" s="125" t="s">
        <v>2578</v>
      </c>
      <c r="BG86" s="124"/>
      <c r="BH86" s="124" t="s">
        <v>442</v>
      </c>
      <c r="BI86" s="124"/>
      <c r="BJ86" s="124"/>
      <c r="BK86" s="124"/>
      <c r="BL86" s="124"/>
      <c r="BM86" s="125" t="str">
        <f t="shared" si="71"/>
        <v>Tempat,  Tanggal Lahir</v>
      </c>
      <c r="BN86" s="125" t="str">
        <f t="shared" si="72"/>
        <v>Agama</v>
      </c>
      <c r="BO86" s="125" t="str">
        <f t="shared" si="73"/>
        <v>Status dalam Keluarga</v>
      </c>
      <c r="BP86" s="125" t="str">
        <f t="shared" si="74"/>
        <v>Anak ke</v>
      </c>
      <c r="BQ86" s="125" t="str">
        <f t="shared" si="75"/>
        <v>Alamat Peserta Didik</v>
      </c>
      <c r="BR86" s="125" t="str">
        <f t="shared" si="76"/>
        <v>Sekolah Asal</v>
      </c>
      <c r="BS86" s="124" t="str">
        <f t="shared" si="65"/>
        <v>10-AK.3</v>
      </c>
      <c r="BT86" s="171">
        <v>42569</v>
      </c>
      <c r="BU86" s="125" t="s">
        <v>732</v>
      </c>
      <c r="BV86" s="125" t="s">
        <v>1033</v>
      </c>
      <c r="BW86" s="125" t="str">
        <f t="shared" si="66"/>
        <v>Alamat Peserta Didik</v>
      </c>
      <c r="BX86" s="124" t="str">
        <f t="shared" si="67"/>
        <v>Nomor Telepon Rumah</v>
      </c>
      <c r="BY86" s="125" t="s">
        <v>1813</v>
      </c>
      <c r="BZ86" s="125" t="s">
        <v>1814</v>
      </c>
      <c r="CB86" s="235" t="str">
        <f t="shared" si="63"/>
        <v/>
      </c>
      <c r="CC86" s="235" t="str">
        <f t="shared" si="64"/>
        <v/>
      </c>
      <c r="CD86" s="235">
        <v>81</v>
      </c>
      <c r="CE86" s="235">
        <f t="shared" si="68"/>
        <v>2</v>
      </c>
    </row>
    <row r="87" spans="2:83">
      <c r="B87" s="59"/>
      <c r="C87" s="7"/>
      <c r="D87" s="372"/>
      <c r="E87" s="372"/>
      <c r="F87" s="373"/>
      <c r="AW87" s="62" t="s">
        <v>557</v>
      </c>
      <c r="AX87" s="3" t="s">
        <v>617</v>
      </c>
      <c r="AY87" s="2" t="s">
        <v>1293</v>
      </c>
      <c r="AZ87" s="2" t="s">
        <v>1293</v>
      </c>
      <c r="BB87" s="405">
        <f t="shared" si="69"/>
        <v>82</v>
      </c>
      <c r="BC87" s="124">
        <f t="shared" si="70"/>
        <v>11</v>
      </c>
      <c r="BD87" s="124" t="s">
        <v>1311</v>
      </c>
      <c r="BE87" s="124"/>
      <c r="BF87" s="125" t="s">
        <v>2579</v>
      </c>
      <c r="BG87" s="124"/>
      <c r="BH87" s="124" t="s">
        <v>442</v>
      </c>
      <c r="BI87" s="124"/>
      <c r="BJ87" s="124"/>
      <c r="BK87" s="124"/>
      <c r="BL87" s="124"/>
      <c r="BM87" s="125" t="str">
        <f t="shared" si="71"/>
        <v>Tempat,  Tanggal Lahir</v>
      </c>
      <c r="BN87" s="125" t="str">
        <f t="shared" si="72"/>
        <v>Agama</v>
      </c>
      <c r="BO87" s="125" t="str">
        <f t="shared" si="73"/>
        <v>Status dalam Keluarga</v>
      </c>
      <c r="BP87" s="125" t="str">
        <f t="shared" si="74"/>
        <v>Anak ke</v>
      </c>
      <c r="BQ87" s="125" t="str">
        <f t="shared" si="75"/>
        <v>Alamat Peserta Didik</v>
      </c>
      <c r="BR87" s="125" t="str">
        <f t="shared" si="76"/>
        <v>Sekolah Asal</v>
      </c>
      <c r="BS87" s="124" t="str">
        <f t="shared" si="65"/>
        <v>10-AK.3</v>
      </c>
      <c r="BT87" s="171">
        <v>42569</v>
      </c>
      <c r="BU87" s="125" t="s">
        <v>733</v>
      </c>
      <c r="BV87" s="125" t="s">
        <v>1034</v>
      </c>
      <c r="BW87" s="125" t="str">
        <f t="shared" si="66"/>
        <v>Alamat Peserta Didik</v>
      </c>
      <c r="BX87" s="124" t="str">
        <f t="shared" si="67"/>
        <v>Nomor Telepon Rumah</v>
      </c>
      <c r="BY87" s="125" t="s">
        <v>1815</v>
      </c>
      <c r="BZ87" s="125" t="s">
        <v>1816</v>
      </c>
      <c r="CB87" s="235" t="str">
        <f t="shared" si="63"/>
        <v/>
      </c>
      <c r="CC87" s="235" t="str">
        <f t="shared" si="64"/>
        <v/>
      </c>
      <c r="CD87" s="235">
        <v>82</v>
      </c>
      <c r="CE87" s="235">
        <f t="shared" si="68"/>
        <v>2</v>
      </c>
    </row>
    <row r="88" spans="2:83">
      <c r="B88" s="59"/>
      <c r="C88" s="7"/>
      <c r="D88" s="372"/>
      <c r="E88" s="372"/>
      <c r="F88" s="373"/>
      <c r="AW88" s="62" t="s">
        <v>570</v>
      </c>
      <c r="AX88" s="3" t="s">
        <v>618</v>
      </c>
      <c r="AY88" s="2" t="s">
        <v>1294</v>
      </c>
      <c r="AZ88" s="2" t="s">
        <v>1294</v>
      </c>
      <c r="BB88" s="405">
        <f t="shared" si="69"/>
        <v>83</v>
      </c>
      <c r="BC88" s="124">
        <f t="shared" si="70"/>
        <v>12</v>
      </c>
      <c r="BD88" s="124" t="s">
        <v>1312</v>
      </c>
      <c r="BE88" s="124"/>
      <c r="BF88" s="125" t="s">
        <v>2580</v>
      </c>
      <c r="BG88" s="124"/>
      <c r="BH88" s="124" t="s">
        <v>442</v>
      </c>
      <c r="BI88" s="124"/>
      <c r="BJ88" s="124"/>
      <c r="BK88" s="124"/>
      <c r="BL88" s="124"/>
      <c r="BM88" s="125" t="str">
        <f t="shared" si="71"/>
        <v>Tempat,  Tanggal Lahir</v>
      </c>
      <c r="BN88" s="125" t="str">
        <f t="shared" si="72"/>
        <v>Agama</v>
      </c>
      <c r="BO88" s="125" t="str">
        <f t="shared" si="73"/>
        <v>Status dalam Keluarga</v>
      </c>
      <c r="BP88" s="125" t="str">
        <f t="shared" si="74"/>
        <v>Anak ke</v>
      </c>
      <c r="BQ88" s="125" t="str">
        <f t="shared" si="75"/>
        <v>Alamat Peserta Didik</v>
      </c>
      <c r="BR88" s="125" t="str">
        <f t="shared" si="76"/>
        <v>Sekolah Asal</v>
      </c>
      <c r="BS88" s="124" t="str">
        <f t="shared" si="65"/>
        <v>10-AK.3</v>
      </c>
      <c r="BT88" s="171">
        <v>42569</v>
      </c>
      <c r="BU88" s="125" t="s">
        <v>734</v>
      </c>
      <c r="BV88" s="125" t="s">
        <v>1035</v>
      </c>
      <c r="BW88" s="125" t="str">
        <f t="shared" si="66"/>
        <v>Alamat Peserta Didik</v>
      </c>
      <c r="BX88" s="124" t="str">
        <f t="shared" si="67"/>
        <v>Nomor Telepon Rumah</v>
      </c>
      <c r="BY88" s="125" t="s">
        <v>1817</v>
      </c>
      <c r="BZ88" s="125" t="s">
        <v>1818</v>
      </c>
      <c r="CB88" s="235" t="str">
        <f t="shared" si="63"/>
        <v/>
      </c>
      <c r="CC88" s="235" t="str">
        <f t="shared" si="64"/>
        <v/>
      </c>
      <c r="CD88" s="235">
        <v>83</v>
      </c>
      <c r="CE88" s="235">
        <f t="shared" si="68"/>
        <v>2</v>
      </c>
    </row>
    <row r="89" spans="2:83">
      <c r="B89" s="59"/>
      <c r="C89" s="7"/>
      <c r="D89" s="372"/>
      <c r="E89" s="372"/>
      <c r="F89" s="373"/>
      <c r="AW89" s="358" t="s">
        <v>558</v>
      </c>
      <c r="AX89" s="3" t="s">
        <v>619</v>
      </c>
      <c r="AY89" s="359" t="s">
        <v>1295</v>
      </c>
      <c r="AZ89" s="359" t="s">
        <v>1295</v>
      </c>
      <c r="BB89" s="405">
        <f t="shared" si="69"/>
        <v>84</v>
      </c>
      <c r="BC89" s="124">
        <f t="shared" si="70"/>
        <v>13</v>
      </c>
      <c r="BD89" s="124" t="s">
        <v>1313</v>
      </c>
      <c r="BE89" s="124"/>
      <c r="BF89" s="125" t="s">
        <v>2581</v>
      </c>
      <c r="BG89" s="124"/>
      <c r="BH89" s="124" t="s">
        <v>442</v>
      </c>
      <c r="BI89" s="124"/>
      <c r="BJ89" s="124"/>
      <c r="BK89" s="124"/>
      <c r="BL89" s="124"/>
      <c r="BM89" s="125" t="str">
        <f t="shared" si="71"/>
        <v>Tempat,  Tanggal Lahir</v>
      </c>
      <c r="BN89" s="125" t="str">
        <f t="shared" si="72"/>
        <v>Agama</v>
      </c>
      <c r="BO89" s="125" t="str">
        <f t="shared" si="73"/>
        <v>Status dalam Keluarga</v>
      </c>
      <c r="BP89" s="125" t="str">
        <f t="shared" si="74"/>
        <v>Anak ke</v>
      </c>
      <c r="BQ89" s="125" t="str">
        <f t="shared" si="75"/>
        <v>Alamat Peserta Didik</v>
      </c>
      <c r="BR89" s="125" t="str">
        <f t="shared" si="76"/>
        <v>Sekolah Asal</v>
      </c>
      <c r="BS89" s="124" t="str">
        <f t="shared" si="65"/>
        <v>10-AK.3</v>
      </c>
      <c r="BT89" s="171">
        <v>42569</v>
      </c>
      <c r="BU89" s="125" t="s">
        <v>735</v>
      </c>
      <c r="BV89" s="125" t="s">
        <v>1036</v>
      </c>
      <c r="BW89" s="125" t="str">
        <f t="shared" si="66"/>
        <v>Alamat Peserta Didik</v>
      </c>
      <c r="BX89" s="124" t="str">
        <f t="shared" si="67"/>
        <v>Nomor Telepon Rumah</v>
      </c>
      <c r="BY89" s="125" t="s">
        <v>1819</v>
      </c>
      <c r="BZ89" s="125" t="s">
        <v>1820</v>
      </c>
      <c r="CB89" s="235" t="str">
        <f t="shared" si="63"/>
        <v/>
      </c>
      <c r="CC89" s="235" t="str">
        <f t="shared" si="64"/>
        <v/>
      </c>
      <c r="CD89" s="235">
        <v>84</v>
      </c>
      <c r="CE89" s="235">
        <f t="shared" si="68"/>
        <v>2</v>
      </c>
    </row>
    <row r="90" spans="2:83">
      <c r="B90" s="59"/>
      <c r="C90" s="7"/>
      <c r="D90" s="372"/>
      <c r="E90" s="372"/>
      <c r="F90" s="373"/>
      <c r="AW90" s="358" t="s">
        <v>559</v>
      </c>
      <c r="AX90" s="3" t="s">
        <v>620</v>
      </c>
      <c r="AY90" s="359" t="s">
        <v>1296</v>
      </c>
      <c r="AZ90" s="359" t="s">
        <v>1296</v>
      </c>
      <c r="BB90" s="405">
        <f t="shared" si="69"/>
        <v>85</v>
      </c>
      <c r="BC90" s="124">
        <f t="shared" si="70"/>
        <v>14</v>
      </c>
      <c r="BD90" s="124" t="s">
        <v>1314</v>
      </c>
      <c r="BE90" s="124"/>
      <c r="BF90" s="125" t="s">
        <v>2582</v>
      </c>
      <c r="BG90" s="124"/>
      <c r="BH90" s="124" t="s">
        <v>442</v>
      </c>
      <c r="BI90" s="124"/>
      <c r="BJ90" s="124"/>
      <c r="BK90" s="124"/>
      <c r="BL90" s="124"/>
      <c r="BM90" s="125" t="str">
        <f t="shared" si="71"/>
        <v>Tempat,  Tanggal Lahir</v>
      </c>
      <c r="BN90" s="125" t="str">
        <f t="shared" si="72"/>
        <v>Agama</v>
      </c>
      <c r="BO90" s="125" t="str">
        <f t="shared" si="73"/>
        <v>Status dalam Keluarga</v>
      </c>
      <c r="BP90" s="125" t="str">
        <f t="shared" si="74"/>
        <v>Anak ke</v>
      </c>
      <c r="BQ90" s="125" t="str">
        <f t="shared" si="75"/>
        <v>Alamat Peserta Didik</v>
      </c>
      <c r="BR90" s="125" t="str">
        <f t="shared" si="76"/>
        <v>Sekolah Asal</v>
      </c>
      <c r="BS90" s="124" t="str">
        <f t="shared" si="65"/>
        <v>10-AK.3</v>
      </c>
      <c r="BT90" s="171">
        <v>42569</v>
      </c>
      <c r="BU90" s="125" t="s">
        <v>736</v>
      </c>
      <c r="BV90" s="125" t="s">
        <v>1037</v>
      </c>
      <c r="BW90" s="125" t="str">
        <f t="shared" si="66"/>
        <v>Alamat Peserta Didik</v>
      </c>
      <c r="BX90" s="124" t="str">
        <f t="shared" si="67"/>
        <v>Nomor Telepon Rumah</v>
      </c>
      <c r="BY90" s="125" t="s">
        <v>1821</v>
      </c>
      <c r="BZ90" s="125" t="s">
        <v>1822</v>
      </c>
      <c r="CB90" s="235" t="str">
        <f t="shared" si="63"/>
        <v/>
      </c>
      <c r="CC90" s="235" t="str">
        <f t="shared" si="64"/>
        <v/>
      </c>
      <c r="CD90" s="235">
        <v>85</v>
      </c>
      <c r="CE90" s="235">
        <f t="shared" si="68"/>
        <v>2</v>
      </c>
    </row>
    <row r="91" spans="2:83">
      <c r="B91" s="59"/>
      <c r="C91" s="7"/>
      <c r="D91" s="372"/>
      <c r="E91" s="372"/>
      <c r="F91" s="373"/>
      <c r="AW91" s="358" t="s">
        <v>560</v>
      </c>
      <c r="AX91" s="3" t="s">
        <v>621</v>
      </c>
      <c r="AY91" s="359" t="s">
        <v>1297</v>
      </c>
      <c r="AZ91" s="359" t="s">
        <v>1297</v>
      </c>
      <c r="BB91" s="405">
        <f t="shared" si="69"/>
        <v>86</v>
      </c>
      <c r="BC91" s="124">
        <f t="shared" si="70"/>
        <v>15</v>
      </c>
      <c r="BD91" s="124" t="s">
        <v>1315</v>
      </c>
      <c r="BE91" s="124"/>
      <c r="BF91" s="125" t="s">
        <v>2583</v>
      </c>
      <c r="BG91" s="124"/>
      <c r="BH91" s="124" t="s">
        <v>442</v>
      </c>
      <c r="BI91" s="124"/>
      <c r="BJ91" s="124"/>
      <c r="BK91" s="124"/>
      <c r="BL91" s="124"/>
      <c r="BM91" s="125" t="str">
        <f t="shared" si="71"/>
        <v>Tempat,  Tanggal Lahir</v>
      </c>
      <c r="BN91" s="125" t="str">
        <f t="shared" si="72"/>
        <v>Agama</v>
      </c>
      <c r="BO91" s="125" t="str">
        <f t="shared" si="73"/>
        <v>Status dalam Keluarga</v>
      </c>
      <c r="BP91" s="125" t="str">
        <f t="shared" si="74"/>
        <v>Anak ke</v>
      </c>
      <c r="BQ91" s="125" t="str">
        <f t="shared" si="75"/>
        <v>Alamat Peserta Didik</v>
      </c>
      <c r="BR91" s="125" t="str">
        <f t="shared" si="76"/>
        <v>Sekolah Asal</v>
      </c>
      <c r="BS91" s="124" t="str">
        <f t="shared" si="65"/>
        <v>10-AK.3</v>
      </c>
      <c r="BT91" s="171">
        <v>42569</v>
      </c>
      <c r="BU91" s="125" t="s">
        <v>737</v>
      </c>
      <c r="BV91" s="125" t="s">
        <v>1038</v>
      </c>
      <c r="BW91" s="125" t="str">
        <f t="shared" si="66"/>
        <v>Alamat Peserta Didik</v>
      </c>
      <c r="BX91" s="124" t="str">
        <f t="shared" si="67"/>
        <v>Nomor Telepon Rumah</v>
      </c>
      <c r="BY91" s="125" t="s">
        <v>1823</v>
      </c>
      <c r="BZ91" s="125" t="s">
        <v>1824</v>
      </c>
      <c r="CB91" s="235" t="str">
        <f t="shared" si="63"/>
        <v/>
      </c>
      <c r="CC91" s="235" t="str">
        <f t="shared" si="64"/>
        <v/>
      </c>
      <c r="CD91" s="235">
        <v>86</v>
      </c>
      <c r="CE91" s="235">
        <f t="shared" si="68"/>
        <v>2</v>
      </c>
    </row>
    <row r="92" spans="2:83">
      <c r="B92" s="59"/>
      <c r="C92" s="7"/>
      <c r="D92" s="372"/>
      <c r="E92" s="372"/>
      <c r="F92" s="373"/>
      <c r="AW92" s="358" t="s">
        <v>561</v>
      </c>
      <c r="AX92" s="3" t="s">
        <v>622</v>
      </c>
      <c r="AY92" s="359" t="s">
        <v>1298</v>
      </c>
      <c r="AZ92" s="359" t="s">
        <v>1298</v>
      </c>
      <c r="BB92" s="405">
        <f t="shared" si="69"/>
        <v>87</v>
      </c>
      <c r="BC92" s="124">
        <f t="shared" si="70"/>
        <v>16</v>
      </c>
      <c r="BD92" s="124" t="s">
        <v>1316</v>
      </c>
      <c r="BE92" s="124"/>
      <c r="BF92" s="125" t="s">
        <v>2584</v>
      </c>
      <c r="BG92" s="124"/>
      <c r="BH92" s="124" t="s">
        <v>442</v>
      </c>
      <c r="BI92" s="124"/>
      <c r="BJ92" s="124"/>
      <c r="BK92" s="124"/>
      <c r="BL92" s="124"/>
      <c r="BM92" s="125" t="str">
        <f t="shared" si="71"/>
        <v>Tempat,  Tanggal Lahir</v>
      </c>
      <c r="BN92" s="125" t="str">
        <f t="shared" si="72"/>
        <v>Agama</v>
      </c>
      <c r="BO92" s="125" t="str">
        <f t="shared" si="73"/>
        <v>Status dalam Keluarga</v>
      </c>
      <c r="BP92" s="125" t="str">
        <f t="shared" si="74"/>
        <v>Anak ke</v>
      </c>
      <c r="BQ92" s="125" t="str">
        <f t="shared" si="75"/>
        <v>Alamat Peserta Didik</v>
      </c>
      <c r="BR92" s="125" t="str">
        <f t="shared" si="76"/>
        <v>Sekolah Asal</v>
      </c>
      <c r="BS92" s="124" t="str">
        <f t="shared" si="65"/>
        <v>10-AK.3</v>
      </c>
      <c r="BT92" s="171">
        <v>42569</v>
      </c>
      <c r="BU92" s="125" t="s">
        <v>738</v>
      </c>
      <c r="BV92" s="125" t="s">
        <v>1039</v>
      </c>
      <c r="BW92" s="125" t="str">
        <f t="shared" si="66"/>
        <v>Alamat Peserta Didik</v>
      </c>
      <c r="BX92" s="124" t="str">
        <f t="shared" si="67"/>
        <v>Nomor Telepon Rumah</v>
      </c>
      <c r="BY92" s="125" t="s">
        <v>1825</v>
      </c>
      <c r="BZ92" s="125" t="s">
        <v>1826</v>
      </c>
      <c r="CB92" s="235" t="str">
        <f t="shared" si="63"/>
        <v/>
      </c>
      <c r="CC92" s="235" t="str">
        <f t="shared" si="64"/>
        <v/>
      </c>
      <c r="CD92" s="235">
        <v>87</v>
      </c>
      <c r="CE92" s="235">
        <f t="shared" si="68"/>
        <v>2</v>
      </c>
    </row>
    <row r="93" spans="2:83" ht="16.5" thickBot="1">
      <c r="B93" s="60"/>
      <c r="C93" s="61"/>
      <c r="D93" s="378"/>
      <c r="E93" s="378"/>
      <c r="F93" s="379"/>
      <c r="AW93" s="358" t="s">
        <v>562</v>
      </c>
      <c r="AX93" s="3" t="s">
        <v>623</v>
      </c>
      <c r="AY93" s="359" t="s">
        <v>1299</v>
      </c>
      <c r="AZ93" s="359" t="s">
        <v>1299</v>
      </c>
      <c r="BB93" s="405">
        <f t="shared" si="69"/>
        <v>88</v>
      </c>
      <c r="BC93" s="124">
        <f t="shared" si="70"/>
        <v>17</v>
      </c>
      <c r="BD93" s="124" t="s">
        <v>1317</v>
      </c>
      <c r="BE93" s="124"/>
      <c r="BF93" s="125" t="s">
        <v>2585</v>
      </c>
      <c r="BG93" s="124"/>
      <c r="BH93" s="124" t="s">
        <v>442</v>
      </c>
      <c r="BI93" s="124"/>
      <c r="BJ93" s="124"/>
      <c r="BK93" s="124"/>
      <c r="BL93" s="124"/>
      <c r="BM93" s="125" t="str">
        <f t="shared" si="71"/>
        <v>Tempat,  Tanggal Lahir</v>
      </c>
      <c r="BN93" s="125" t="str">
        <f t="shared" si="72"/>
        <v>Agama</v>
      </c>
      <c r="BO93" s="125" t="str">
        <f t="shared" si="73"/>
        <v>Status dalam Keluarga</v>
      </c>
      <c r="BP93" s="125" t="str">
        <f t="shared" si="74"/>
        <v>Anak ke</v>
      </c>
      <c r="BQ93" s="125" t="str">
        <f t="shared" si="75"/>
        <v>Alamat Peserta Didik</v>
      </c>
      <c r="BR93" s="125" t="str">
        <f t="shared" si="76"/>
        <v>Sekolah Asal</v>
      </c>
      <c r="BS93" s="124" t="str">
        <f t="shared" si="65"/>
        <v>10-AK.3</v>
      </c>
      <c r="BT93" s="171">
        <v>42569</v>
      </c>
      <c r="BU93" s="125" t="s">
        <v>739</v>
      </c>
      <c r="BV93" s="125" t="s">
        <v>1040</v>
      </c>
      <c r="BW93" s="125" t="str">
        <f t="shared" si="66"/>
        <v>Alamat Peserta Didik</v>
      </c>
      <c r="BX93" s="124" t="str">
        <f t="shared" si="67"/>
        <v>Nomor Telepon Rumah</v>
      </c>
      <c r="BY93" s="125" t="s">
        <v>1827</v>
      </c>
      <c r="BZ93" s="125" t="s">
        <v>1828</v>
      </c>
      <c r="CB93" s="235" t="str">
        <f t="shared" si="63"/>
        <v/>
      </c>
      <c r="CC93" s="235" t="str">
        <f t="shared" si="64"/>
        <v/>
      </c>
      <c r="CD93" s="235">
        <v>88</v>
      </c>
      <c r="CE93" s="235">
        <f t="shared" si="68"/>
        <v>2</v>
      </c>
    </row>
    <row r="94" spans="2:83">
      <c r="AW94" s="62" t="s">
        <v>563</v>
      </c>
      <c r="AX94" s="3" t="s">
        <v>624</v>
      </c>
      <c r="AY94" s="2" t="s">
        <v>1300</v>
      </c>
      <c r="AZ94" s="2" t="s">
        <v>1300</v>
      </c>
      <c r="BB94" s="405">
        <f t="shared" si="69"/>
        <v>89</v>
      </c>
      <c r="BC94" s="124">
        <f t="shared" si="70"/>
        <v>18</v>
      </c>
      <c r="BD94" s="124" t="s">
        <v>1318</v>
      </c>
      <c r="BE94" s="124"/>
      <c r="BF94" s="125" t="s">
        <v>2586</v>
      </c>
      <c r="BG94" s="124"/>
      <c r="BH94" s="124" t="s">
        <v>442</v>
      </c>
      <c r="BI94" s="124"/>
      <c r="BJ94" s="124"/>
      <c r="BK94" s="124"/>
      <c r="BL94" s="124"/>
      <c r="BM94" s="125" t="str">
        <f t="shared" si="71"/>
        <v>Tempat,  Tanggal Lahir</v>
      </c>
      <c r="BN94" s="125" t="str">
        <f t="shared" si="72"/>
        <v>Agama</v>
      </c>
      <c r="BO94" s="125" t="str">
        <f t="shared" si="73"/>
        <v>Status dalam Keluarga</v>
      </c>
      <c r="BP94" s="125" t="str">
        <f t="shared" si="74"/>
        <v>Anak ke</v>
      </c>
      <c r="BQ94" s="125" t="str">
        <f t="shared" si="75"/>
        <v>Alamat Peserta Didik</v>
      </c>
      <c r="BR94" s="125" t="str">
        <f t="shared" si="76"/>
        <v>Sekolah Asal</v>
      </c>
      <c r="BS94" s="124" t="str">
        <f t="shared" si="65"/>
        <v>10-AK.3</v>
      </c>
      <c r="BT94" s="171">
        <v>42569</v>
      </c>
      <c r="BU94" s="125" t="s">
        <v>740</v>
      </c>
      <c r="BV94" s="125" t="s">
        <v>1041</v>
      </c>
      <c r="BW94" s="125" t="str">
        <f t="shared" si="66"/>
        <v>Alamat Peserta Didik</v>
      </c>
      <c r="BX94" s="124" t="str">
        <f t="shared" si="67"/>
        <v>Nomor Telepon Rumah</v>
      </c>
      <c r="BY94" s="125" t="s">
        <v>1829</v>
      </c>
      <c r="BZ94" s="125" t="s">
        <v>1830</v>
      </c>
      <c r="CB94" s="235" t="str">
        <f t="shared" si="63"/>
        <v/>
      </c>
      <c r="CC94" s="235" t="str">
        <f t="shared" si="64"/>
        <v/>
      </c>
      <c r="CD94" s="235">
        <v>89</v>
      </c>
      <c r="CE94" s="235">
        <f t="shared" si="68"/>
        <v>2</v>
      </c>
    </row>
    <row r="95" spans="2:83">
      <c r="AW95" s="62" t="s">
        <v>564</v>
      </c>
      <c r="AX95" s="3" t="s">
        <v>623</v>
      </c>
      <c r="AY95" s="2"/>
      <c r="AZ95" s="63"/>
      <c r="BB95" s="405">
        <f t="shared" si="69"/>
        <v>90</v>
      </c>
      <c r="BC95" s="124">
        <f t="shared" si="70"/>
        <v>19</v>
      </c>
      <c r="BD95" s="124" t="s">
        <v>1319</v>
      </c>
      <c r="BE95" s="124"/>
      <c r="BF95" s="125" t="s">
        <v>2587</v>
      </c>
      <c r="BG95" s="124"/>
      <c r="BH95" s="124" t="s">
        <v>442</v>
      </c>
      <c r="BI95" s="124"/>
      <c r="BJ95" s="124"/>
      <c r="BK95" s="124"/>
      <c r="BL95" s="124"/>
      <c r="BM95" s="125" t="str">
        <f t="shared" si="71"/>
        <v>Tempat,  Tanggal Lahir</v>
      </c>
      <c r="BN95" s="125" t="str">
        <f t="shared" si="72"/>
        <v>Agama</v>
      </c>
      <c r="BO95" s="125" t="str">
        <f t="shared" si="73"/>
        <v>Status dalam Keluarga</v>
      </c>
      <c r="BP95" s="125" t="str">
        <f t="shared" si="74"/>
        <v>Anak ke</v>
      </c>
      <c r="BQ95" s="125" t="str">
        <f t="shared" si="75"/>
        <v>Alamat Peserta Didik</v>
      </c>
      <c r="BR95" s="125" t="str">
        <f t="shared" si="76"/>
        <v>Sekolah Asal</v>
      </c>
      <c r="BS95" s="124" t="str">
        <f t="shared" si="65"/>
        <v>10-AK.3</v>
      </c>
      <c r="BT95" s="171">
        <v>42569</v>
      </c>
      <c r="BU95" s="125" t="s">
        <v>741</v>
      </c>
      <c r="BV95" s="125" t="s">
        <v>1042</v>
      </c>
      <c r="BW95" s="125" t="str">
        <f t="shared" si="66"/>
        <v>Alamat Peserta Didik</v>
      </c>
      <c r="BX95" s="124" t="str">
        <f t="shared" si="67"/>
        <v>Nomor Telepon Rumah</v>
      </c>
      <c r="BY95" s="125" t="s">
        <v>1831</v>
      </c>
      <c r="BZ95" s="125" t="s">
        <v>1832</v>
      </c>
      <c r="CB95" s="235" t="str">
        <f t="shared" si="63"/>
        <v/>
      </c>
      <c r="CC95" s="235" t="str">
        <f t="shared" si="64"/>
        <v/>
      </c>
      <c r="CD95" s="235">
        <v>90</v>
      </c>
      <c r="CE95" s="235">
        <f t="shared" si="68"/>
        <v>2</v>
      </c>
    </row>
    <row r="96" spans="2:83">
      <c r="AW96" s="62" t="s">
        <v>565</v>
      </c>
      <c r="AX96" s="3" t="s">
        <v>624</v>
      </c>
      <c r="AY96" s="2"/>
      <c r="AZ96" s="63"/>
      <c r="BB96" s="405">
        <f t="shared" si="69"/>
        <v>91</v>
      </c>
      <c r="BC96" s="124">
        <f t="shared" si="70"/>
        <v>20</v>
      </c>
      <c r="BD96" s="124" t="s">
        <v>1320</v>
      </c>
      <c r="BE96" s="124"/>
      <c r="BF96" s="125" t="s">
        <v>2588</v>
      </c>
      <c r="BG96" s="124"/>
      <c r="BH96" s="124" t="s">
        <v>442</v>
      </c>
      <c r="BI96" s="124"/>
      <c r="BJ96" s="124"/>
      <c r="BK96" s="124"/>
      <c r="BL96" s="124"/>
      <c r="BM96" s="125" t="str">
        <f t="shared" si="71"/>
        <v>Tempat,  Tanggal Lahir</v>
      </c>
      <c r="BN96" s="125" t="str">
        <f t="shared" si="72"/>
        <v>Agama</v>
      </c>
      <c r="BO96" s="125" t="str">
        <f t="shared" si="73"/>
        <v>Status dalam Keluarga</v>
      </c>
      <c r="BP96" s="125" t="str">
        <f t="shared" si="74"/>
        <v>Anak ke</v>
      </c>
      <c r="BQ96" s="125" t="str">
        <f t="shared" si="75"/>
        <v>Alamat Peserta Didik</v>
      </c>
      <c r="BR96" s="125" t="str">
        <f t="shared" si="76"/>
        <v>Sekolah Asal</v>
      </c>
      <c r="BS96" s="124" t="str">
        <f t="shared" si="65"/>
        <v>10-AK.3</v>
      </c>
      <c r="BT96" s="171">
        <v>42569</v>
      </c>
      <c r="BU96" s="125" t="s">
        <v>742</v>
      </c>
      <c r="BV96" s="125" t="s">
        <v>1043</v>
      </c>
      <c r="BW96" s="125" t="str">
        <f t="shared" si="66"/>
        <v>Alamat Peserta Didik</v>
      </c>
      <c r="BX96" s="124" t="str">
        <f t="shared" si="67"/>
        <v>Nomor Telepon Rumah</v>
      </c>
      <c r="BY96" s="125" t="s">
        <v>1833</v>
      </c>
      <c r="BZ96" s="125" t="s">
        <v>1834</v>
      </c>
      <c r="CB96" s="235" t="str">
        <f t="shared" si="63"/>
        <v/>
      </c>
      <c r="CC96" s="235" t="str">
        <f t="shared" si="64"/>
        <v/>
      </c>
      <c r="CD96" s="235">
        <v>91</v>
      </c>
      <c r="CE96" s="235">
        <f t="shared" si="68"/>
        <v>2</v>
      </c>
    </row>
    <row r="97" spans="49:83">
      <c r="AW97" s="62" t="s">
        <v>566</v>
      </c>
      <c r="AX97" s="3" t="s">
        <v>625</v>
      </c>
      <c r="AY97" s="2"/>
      <c r="AZ97" s="63"/>
      <c r="BB97" s="405">
        <f t="shared" si="69"/>
        <v>92</v>
      </c>
      <c r="BC97" s="124">
        <f t="shared" si="70"/>
        <v>21</v>
      </c>
      <c r="BD97" s="124" t="s">
        <v>1321</v>
      </c>
      <c r="BE97" s="124"/>
      <c r="BF97" s="125" t="s">
        <v>2589</v>
      </c>
      <c r="BG97" s="124"/>
      <c r="BH97" s="124" t="s">
        <v>442</v>
      </c>
      <c r="BI97" s="124"/>
      <c r="BJ97" s="124"/>
      <c r="BK97" s="124"/>
      <c r="BL97" s="124"/>
      <c r="BM97" s="125" t="str">
        <f t="shared" si="71"/>
        <v>Tempat,  Tanggal Lahir</v>
      </c>
      <c r="BN97" s="125" t="str">
        <f t="shared" si="72"/>
        <v>Agama</v>
      </c>
      <c r="BO97" s="125" t="str">
        <f t="shared" si="73"/>
        <v>Status dalam Keluarga</v>
      </c>
      <c r="BP97" s="125" t="str">
        <f t="shared" si="74"/>
        <v>Anak ke</v>
      </c>
      <c r="BQ97" s="125" t="str">
        <f t="shared" si="75"/>
        <v>Alamat Peserta Didik</v>
      </c>
      <c r="BR97" s="125" t="str">
        <f t="shared" si="76"/>
        <v>Sekolah Asal</v>
      </c>
      <c r="BS97" s="124" t="str">
        <f t="shared" si="65"/>
        <v>10-AK.3</v>
      </c>
      <c r="BT97" s="171">
        <v>42569</v>
      </c>
      <c r="BU97" s="125" t="s">
        <v>743</v>
      </c>
      <c r="BV97" s="125" t="s">
        <v>1044</v>
      </c>
      <c r="BW97" s="125" t="str">
        <f t="shared" si="66"/>
        <v>Alamat Peserta Didik</v>
      </c>
      <c r="BX97" s="124" t="str">
        <f t="shared" si="67"/>
        <v>Nomor Telepon Rumah</v>
      </c>
      <c r="BY97" s="125" t="s">
        <v>1835</v>
      </c>
      <c r="BZ97" s="125" t="s">
        <v>1836</v>
      </c>
      <c r="CB97" s="235" t="str">
        <f t="shared" si="63"/>
        <v/>
      </c>
      <c r="CC97" s="235" t="str">
        <f t="shared" si="64"/>
        <v/>
      </c>
      <c r="CD97" s="235">
        <v>92</v>
      </c>
      <c r="CE97" s="235">
        <f t="shared" si="68"/>
        <v>2</v>
      </c>
    </row>
    <row r="98" spans="49:83">
      <c r="AW98" s="62" t="s">
        <v>567</v>
      </c>
      <c r="AX98" s="3" t="s">
        <v>626</v>
      </c>
      <c r="AY98" s="2"/>
      <c r="AZ98" s="63"/>
      <c r="BB98" s="405">
        <f t="shared" si="69"/>
        <v>93</v>
      </c>
      <c r="BC98" s="124">
        <f t="shared" si="70"/>
        <v>22</v>
      </c>
      <c r="BD98" s="124" t="s">
        <v>1322</v>
      </c>
      <c r="BE98" s="124"/>
      <c r="BF98" s="125" t="s">
        <v>2590</v>
      </c>
      <c r="BG98" s="124"/>
      <c r="BH98" s="124" t="s">
        <v>442</v>
      </c>
      <c r="BI98" s="124"/>
      <c r="BJ98" s="124"/>
      <c r="BK98" s="124"/>
      <c r="BL98" s="124"/>
      <c r="BM98" s="125" t="str">
        <f t="shared" si="71"/>
        <v>Tempat,  Tanggal Lahir</v>
      </c>
      <c r="BN98" s="125" t="str">
        <f t="shared" si="72"/>
        <v>Agama</v>
      </c>
      <c r="BO98" s="125" t="str">
        <f t="shared" si="73"/>
        <v>Status dalam Keluarga</v>
      </c>
      <c r="BP98" s="125" t="str">
        <f t="shared" si="74"/>
        <v>Anak ke</v>
      </c>
      <c r="BQ98" s="125" t="str">
        <f t="shared" si="75"/>
        <v>Alamat Peserta Didik</v>
      </c>
      <c r="BR98" s="125" t="str">
        <f t="shared" si="76"/>
        <v>Sekolah Asal</v>
      </c>
      <c r="BS98" s="124" t="str">
        <f t="shared" si="65"/>
        <v>10-AK.3</v>
      </c>
      <c r="BT98" s="171">
        <v>42569</v>
      </c>
      <c r="BU98" s="125" t="s">
        <v>744</v>
      </c>
      <c r="BV98" s="125" t="s">
        <v>1045</v>
      </c>
      <c r="BW98" s="125" t="str">
        <f t="shared" si="66"/>
        <v>Alamat Peserta Didik</v>
      </c>
      <c r="BX98" s="124" t="str">
        <f t="shared" si="67"/>
        <v>Nomor Telepon Rumah</v>
      </c>
      <c r="BY98" s="125" t="s">
        <v>1837</v>
      </c>
      <c r="BZ98" s="125" t="s">
        <v>1838</v>
      </c>
      <c r="CB98" s="235" t="str">
        <f t="shared" si="63"/>
        <v/>
      </c>
      <c r="CC98" s="235" t="str">
        <f t="shared" si="64"/>
        <v/>
      </c>
      <c r="CD98" s="235">
        <v>93</v>
      </c>
      <c r="CE98" s="235">
        <f t="shared" si="68"/>
        <v>2</v>
      </c>
    </row>
    <row r="99" spans="49:83">
      <c r="AW99" s="358" t="s">
        <v>571</v>
      </c>
      <c r="AX99" s="3" t="s">
        <v>627</v>
      </c>
      <c r="AY99" s="359"/>
      <c r="AZ99" s="360"/>
      <c r="BB99" s="405">
        <f t="shared" si="69"/>
        <v>94</v>
      </c>
      <c r="BC99" s="124">
        <f t="shared" si="70"/>
        <v>23</v>
      </c>
      <c r="BD99" s="124" t="s">
        <v>1323</v>
      </c>
      <c r="BE99" s="124"/>
      <c r="BF99" s="125" t="s">
        <v>2591</v>
      </c>
      <c r="BG99" s="124"/>
      <c r="BH99" s="124" t="s">
        <v>442</v>
      </c>
      <c r="BI99" s="124"/>
      <c r="BJ99" s="124"/>
      <c r="BK99" s="124"/>
      <c r="BL99" s="124"/>
      <c r="BM99" s="125" t="str">
        <f t="shared" si="71"/>
        <v>Tempat,  Tanggal Lahir</v>
      </c>
      <c r="BN99" s="125" t="str">
        <f t="shared" si="72"/>
        <v>Agama</v>
      </c>
      <c r="BO99" s="125" t="str">
        <f t="shared" si="73"/>
        <v>Status dalam Keluarga</v>
      </c>
      <c r="BP99" s="125" t="str">
        <f t="shared" si="74"/>
        <v>Anak ke</v>
      </c>
      <c r="BQ99" s="125" t="str">
        <f t="shared" si="75"/>
        <v>Alamat Peserta Didik</v>
      </c>
      <c r="BR99" s="125" t="str">
        <f t="shared" si="76"/>
        <v>Sekolah Asal</v>
      </c>
      <c r="BS99" s="124" t="str">
        <f t="shared" si="65"/>
        <v>10-AK.3</v>
      </c>
      <c r="BT99" s="171">
        <v>42569</v>
      </c>
      <c r="BU99" s="125" t="s">
        <v>745</v>
      </c>
      <c r="BV99" s="125" t="s">
        <v>1046</v>
      </c>
      <c r="BW99" s="125" t="str">
        <f t="shared" si="66"/>
        <v>Alamat Peserta Didik</v>
      </c>
      <c r="BX99" s="124" t="str">
        <f t="shared" si="67"/>
        <v>Nomor Telepon Rumah</v>
      </c>
      <c r="BY99" s="125" t="s">
        <v>1839</v>
      </c>
      <c r="BZ99" s="125" t="s">
        <v>1840</v>
      </c>
      <c r="CB99" s="235" t="str">
        <f t="shared" si="63"/>
        <v/>
      </c>
      <c r="CC99" s="235" t="str">
        <f t="shared" si="64"/>
        <v/>
      </c>
      <c r="CD99" s="235">
        <v>94</v>
      </c>
      <c r="CE99" s="235">
        <f t="shared" si="68"/>
        <v>2</v>
      </c>
    </row>
    <row r="100" spans="49:83">
      <c r="AW100" s="358" t="s">
        <v>572</v>
      </c>
      <c r="AX100" s="3" t="s">
        <v>628</v>
      </c>
      <c r="AY100" s="359"/>
      <c r="AZ100" s="360"/>
      <c r="BB100" s="405">
        <f t="shared" si="69"/>
        <v>95</v>
      </c>
      <c r="BC100" s="124">
        <f t="shared" si="70"/>
        <v>24</v>
      </c>
      <c r="BD100" s="124" t="s">
        <v>1324</v>
      </c>
      <c r="BE100" s="124"/>
      <c r="BF100" s="125" t="s">
        <v>2592</v>
      </c>
      <c r="BG100" s="124"/>
      <c r="BH100" s="124" t="s">
        <v>442</v>
      </c>
      <c r="BI100" s="124"/>
      <c r="BJ100" s="124"/>
      <c r="BK100" s="124"/>
      <c r="BL100" s="124"/>
      <c r="BM100" s="125" t="str">
        <f t="shared" si="71"/>
        <v>Tempat,  Tanggal Lahir</v>
      </c>
      <c r="BN100" s="125" t="str">
        <f t="shared" si="72"/>
        <v>Agama</v>
      </c>
      <c r="BO100" s="125" t="str">
        <f t="shared" si="73"/>
        <v>Status dalam Keluarga</v>
      </c>
      <c r="BP100" s="125" t="str">
        <f t="shared" si="74"/>
        <v>Anak ke</v>
      </c>
      <c r="BQ100" s="125" t="str">
        <f t="shared" si="75"/>
        <v>Alamat Peserta Didik</v>
      </c>
      <c r="BR100" s="125" t="str">
        <f t="shared" si="76"/>
        <v>Sekolah Asal</v>
      </c>
      <c r="BS100" s="124" t="str">
        <f t="shared" si="65"/>
        <v>10-AK.3</v>
      </c>
      <c r="BT100" s="171">
        <v>42569</v>
      </c>
      <c r="BU100" s="125" t="s">
        <v>746</v>
      </c>
      <c r="BV100" s="125" t="s">
        <v>1047</v>
      </c>
      <c r="BW100" s="125" t="str">
        <f t="shared" si="66"/>
        <v>Alamat Peserta Didik</v>
      </c>
      <c r="BX100" s="124" t="str">
        <f t="shared" si="67"/>
        <v>Nomor Telepon Rumah</v>
      </c>
      <c r="BY100" s="125" t="s">
        <v>1841</v>
      </c>
      <c r="BZ100" s="125" t="s">
        <v>1842</v>
      </c>
      <c r="CB100" s="235" t="str">
        <f t="shared" si="63"/>
        <v/>
      </c>
      <c r="CC100" s="235" t="str">
        <f t="shared" si="64"/>
        <v/>
      </c>
      <c r="CD100" s="235">
        <v>95</v>
      </c>
      <c r="CE100" s="235">
        <f t="shared" si="68"/>
        <v>2</v>
      </c>
    </row>
    <row r="101" spans="49:83">
      <c r="AW101" s="358" t="s">
        <v>573</v>
      </c>
      <c r="AX101" s="3" t="s">
        <v>629</v>
      </c>
      <c r="AY101" s="359"/>
      <c r="AZ101" s="360"/>
      <c r="BB101" s="405">
        <f t="shared" si="69"/>
        <v>96</v>
      </c>
      <c r="BC101" s="124">
        <f t="shared" si="70"/>
        <v>25</v>
      </c>
      <c r="BD101" s="124" t="s">
        <v>1325</v>
      </c>
      <c r="BE101" s="124"/>
      <c r="BF101" s="125" t="s">
        <v>2593</v>
      </c>
      <c r="BG101" s="124"/>
      <c r="BH101" s="124" t="s">
        <v>442</v>
      </c>
      <c r="BI101" s="124"/>
      <c r="BJ101" s="124"/>
      <c r="BK101" s="124"/>
      <c r="BL101" s="124"/>
      <c r="BM101" s="125" t="str">
        <f t="shared" si="71"/>
        <v>Tempat,  Tanggal Lahir</v>
      </c>
      <c r="BN101" s="125" t="str">
        <f t="shared" si="72"/>
        <v>Agama</v>
      </c>
      <c r="BO101" s="125" t="str">
        <f t="shared" si="73"/>
        <v>Status dalam Keluarga</v>
      </c>
      <c r="BP101" s="125" t="str">
        <f t="shared" si="74"/>
        <v>Anak ke</v>
      </c>
      <c r="BQ101" s="125" t="str">
        <f t="shared" si="75"/>
        <v>Alamat Peserta Didik</v>
      </c>
      <c r="BR101" s="125" t="str">
        <f t="shared" si="76"/>
        <v>Sekolah Asal</v>
      </c>
      <c r="BS101" s="124" t="str">
        <f t="shared" si="65"/>
        <v>10-AK.3</v>
      </c>
      <c r="BT101" s="171">
        <v>42569</v>
      </c>
      <c r="BU101" s="125" t="s">
        <v>747</v>
      </c>
      <c r="BV101" s="125" t="s">
        <v>1048</v>
      </c>
      <c r="BW101" s="125" t="str">
        <f t="shared" si="66"/>
        <v>Alamat Peserta Didik</v>
      </c>
      <c r="BX101" s="124" t="str">
        <f t="shared" si="67"/>
        <v>Nomor Telepon Rumah</v>
      </c>
      <c r="BY101" s="125" t="s">
        <v>1843</v>
      </c>
      <c r="BZ101" s="125" t="s">
        <v>1844</v>
      </c>
      <c r="CB101" s="235" t="str">
        <f t="shared" si="63"/>
        <v/>
      </c>
      <c r="CC101" s="235" t="str">
        <f t="shared" si="64"/>
        <v/>
      </c>
      <c r="CD101" s="235">
        <v>96</v>
      </c>
      <c r="CE101" s="235">
        <f t="shared" si="68"/>
        <v>2</v>
      </c>
    </row>
    <row r="102" spans="49:83">
      <c r="AW102" s="358" t="s">
        <v>574</v>
      </c>
      <c r="AX102" s="3" t="s">
        <v>630</v>
      </c>
      <c r="AY102" s="359"/>
      <c r="AZ102" s="360"/>
      <c r="BB102" s="405">
        <f t="shared" si="69"/>
        <v>97</v>
      </c>
      <c r="BC102" s="124">
        <f t="shared" si="70"/>
        <v>26</v>
      </c>
      <c r="BD102" s="124" t="s">
        <v>1326</v>
      </c>
      <c r="BE102" s="124"/>
      <c r="BF102" s="125" t="s">
        <v>2594</v>
      </c>
      <c r="BG102" s="124"/>
      <c r="BH102" s="124" t="s">
        <v>442</v>
      </c>
      <c r="BI102" s="124"/>
      <c r="BJ102" s="124"/>
      <c r="BK102" s="124"/>
      <c r="BL102" s="124"/>
      <c r="BM102" s="125" t="str">
        <f t="shared" si="71"/>
        <v>Tempat,  Tanggal Lahir</v>
      </c>
      <c r="BN102" s="125" t="str">
        <f t="shared" si="72"/>
        <v>Agama</v>
      </c>
      <c r="BO102" s="125" t="str">
        <f t="shared" si="73"/>
        <v>Status dalam Keluarga</v>
      </c>
      <c r="BP102" s="125" t="str">
        <f t="shared" si="74"/>
        <v>Anak ke</v>
      </c>
      <c r="BQ102" s="125" t="str">
        <f t="shared" si="75"/>
        <v>Alamat Peserta Didik</v>
      </c>
      <c r="BR102" s="125" t="str">
        <f t="shared" si="76"/>
        <v>Sekolah Asal</v>
      </c>
      <c r="BS102" s="124" t="str">
        <f t="shared" si="65"/>
        <v>10-AK.3</v>
      </c>
      <c r="BT102" s="171">
        <v>42569</v>
      </c>
      <c r="BU102" s="125" t="s">
        <v>748</v>
      </c>
      <c r="BV102" s="125" t="s">
        <v>1049</v>
      </c>
      <c r="BW102" s="125" t="str">
        <f t="shared" si="66"/>
        <v>Alamat Peserta Didik</v>
      </c>
      <c r="BX102" s="124" t="str">
        <f t="shared" si="67"/>
        <v>Nomor Telepon Rumah</v>
      </c>
      <c r="BY102" s="125" t="s">
        <v>1845</v>
      </c>
      <c r="BZ102" s="125" t="s">
        <v>1846</v>
      </c>
      <c r="CB102" s="235" t="str">
        <f t="shared" si="63"/>
        <v/>
      </c>
      <c r="CC102" s="235" t="str">
        <f t="shared" si="64"/>
        <v/>
      </c>
      <c r="CD102" s="235">
        <v>97</v>
      </c>
      <c r="CE102" s="235">
        <f t="shared" si="68"/>
        <v>2</v>
      </c>
    </row>
    <row r="103" spans="49:83">
      <c r="AW103" s="358" t="s">
        <v>575</v>
      </c>
      <c r="AX103" s="3" t="s">
        <v>631</v>
      </c>
      <c r="AY103" s="359"/>
      <c r="AZ103" s="360"/>
      <c r="BB103" s="405">
        <f t="shared" si="69"/>
        <v>98</v>
      </c>
      <c r="BC103" s="124">
        <f t="shared" si="70"/>
        <v>27</v>
      </c>
      <c r="BD103" s="124" t="s">
        <v>1327</v>
      </c>
      <c r="BE103" s="124"/>
      <c r="BF103" s="125" t="s">
        <v>2595</v>
      </c>
      <c r="BG103" s="124"/>
      <c r="BH103" s="124" t="s">
        <v>442</v>
      </c>
      <c r="BI103" s="124"/>
      <c r="BJ103" s="124"/>
      <c r="BK103" s="124"/>
      <c r="BL103" s="124"/>
      <c r="BM103" s="125" t="str">
        <f t="shared" si="71"/>
        <v>Tempat,  Tanggal Lahir</v>
      </c>
      <c r="BN103" s="125" t="str">
        <f t="shared" si="72"/>
        <v>Agama</v>
      </c>
      <c r="BO103" s="125" t="str">
        <f t="shared" si="73"/>
        <v>Status dalam Keluarga</v>
      </c>
      <c r="BP103" s="125" t="str">
        <f t="shared" si="74"/>
        <v>Anak ke</v>
      </c>
      <c r="BQ103" s="125" t="str">
        <f t="shared" si="75"/>
        <v>Alamat Peserta Didik</v>
      </c>
      <c r="BR103" s="125" t="str">
        <f t="shared" si="76"/>
        <v>Sekolah Asal</v>
      </c>
      <c r="BS103" s="124" t="str">
        <f t="shared" si="65"/>
        <v>10-AK.3</v>
      </c>
      <c r="BT103" s="171">
        <v>42569</v>
      </c>
      <c r="BU103" s="125" t="s">
        <v>749</v>
      </c>
      <c r="BV103" s="125" t="s">
        <v>1050</v>
      </c>
      <c r="BW103" s="125" t="str">
        <f t="shared" si="66"/>
        <v>Alamat Peserta Didik</v>
      </c>
      <c r="BX103" s="124" t="str">
        <f t="shared" si="67"/>
        <v>Nomor Telepon Rumah</v>
      </c>
      <c r="BY103" s="125" t="s">
        <v>1847</v>
      </c>
      <c r="BZ103" s="125" t="s">
        <v>1848</v>
      </c>
      <c r="CB103" s="235" t="str">
        <f t="shared" si="63"/>
        <v/>
      </c>
      <c r="CC103" s="235" t="str">
        <f t="shared" si="64"/>
        <v/>
      </c>
      <c r="CD103" s="235">
        <v>98</v>
      </c>
      <c r="CE103" s="235">
        <f t="shared" si="68"/>
        <v>2</v>
      </c>
    </row>
    <row r="104" spans="49:83">
      <c r="AW104" s="62" t="s">
        <v>576</v>
      </c>
      <c r="AX104" s="3" t="s">
        <v>632</v>
      </c>
      <c r="AY104" s="2"/>
      <c r="AZ104" s="63"/>
      <c r="BB104" s="405">
        <f t="shared" si="69"/>
        <v>99</v>
      </c>
      <c r="BC104" s="124">
        <f t="shared" si="70"/>
        <v>28</v>
      </c>
      <c r="BD104" s="124" t="s">
        <v>1328</v>
      </c>
      <c r="BE104" s="124"/>
      <c r="BF104" s="125" t="s">
        <v>2596</v>
      </c>
      <c r="BG104" s="124"/>
      <c r="BH104" s="124" t="s">
        <v>442</v>
      </c>
      <c r="BI104" s="124"/>
      <c r="BJ104" s="124"/>
      <c r="BK104" s="124"/>
      <c r="BL104" s="124"/>
      <c r="BM104" s="125" t="str">
        <f t="shared" si="71"/>
        <v>Tempat,  Tanggal Lahir</v>
      </c>
      <c r="BN104" s="125" t="str">
        <f t="shared" si="72"/>
        <v>Agama</v>
      </c>
      <c r="BO104" s="125" t="str">
        <f t="shared" si="73"/>
        <v>Status dalam Keluarga</v>
      </c>
      <c r="BP104" s="125" t="str">
        <f t="shared" si="74"/>
        <v>Anak ke</v>
      </c>
      <c r="BQ104" s="125" t="str">
        <f t="shared" si="75"/>
        <v>Alamat Peserta Didik</v>
      </c>
      <c r="BR104" s="125" t="str">
        <f t="shared" si="76"/>
        <v>Sekolah Asal</v>
      </c>
      <c r="BS104" s="124" t="str">
        <f t="shared" si="65"/>
        <v>10-AK.3</v>
      </c>
      <c r="BT104" s="171">
        <v>42569</v>
      </c>
      <c r="BU104" s="125" t="s">
        <v>750</v>
      </c>
      <c r="BV104" s="125" t="s">
        <v>1051</v>
      </c>
      <c r="BW104" s="125" t="str">
        <f t="shared" si="66"/>
        <v>Alamat Peserta Didik</v>
      </c>
      <c r="BX104" s="124" t="str">
        <f t="shared" si="67"/>
        <v>Nomor Telepon Rumah</v>
      </c>
      <c r="BY104" s="125" t="s">
        <v>1849</v>
      </c>
      <c r="BZ104" s="125" t="s">
        <v>1850</v>
      </c>
      <c r="CB104" s="235" t="str">
        <f t="shared" si="63"/>
        <v/>
      </c>
      <c r="CC104" s="235" t="str">
        <f t="shared" si="64"/>
        <v/>
      </c>
      <c r="CD104" s="235">
        <v>99</v>
      </c>
      <c r="CE104" s="235">
        <f t="shared" si="68"/>
        <v>2</v>
      </c>
    </row>
    <row r="105" spans="49:83">
      <c r="AW105" s="62" t="s">
        <v>577</v>
      </c>
      <c r="AX105" s="3" t="s">
        <v>633</v>
      </c>
      <c r="AY105" s="2"/>
      <c r="AZ105" s="63"/>
      <c r="BB105" s="405">
        <f t="shared" si="69"/>
        <v>100</v>
      </c>
      <c r="BC105" s="124">
        <f t="shared" si="70"/>
        <v>29</v>
      </c>
      <c r="BD105" s="124" t="s">
        <v>1329</v>
      </c>
      <c r="BE105" s="124"/>
      <c r="BF105" s="125" t="s">
        <v>2597</v>
      </c>
      <c r="BG105" s="124"/>
      <c r="BH105" s="124" t="s">
        <v>442</v>
      </c>
      <c r="BI105" s="124"/>
      <c r="BJ105" s="124"/>
      <c r="BK105" s="124"/>
      <c r="BL105" s="124"/>
      <c r="BM105" s="125" t="str">
        <f t="shared" si="71"/>
        <v>Tempat,  Tanggal Lahir</v>
      </c>
      <c r="BN105" s="125" t="str">
        <f t="shared" si="72"/>
        <v>Agama</v>
      </c>
      <c r="BO105" s="125" t="str">
        <f t="shared" si="73"/>
        <v>Status dalam Keluarga</v>
      </c>
      <c r="BP105" s="125" t="str">
        <f t="shared" si="74"/>
        <v>Anak ke</v>
      </c>
      <c r="BQ105" s="125" t="str">
        <f t="shared" si="75"/>
        <v>Alamat Peserta Didik</v>
      </c>
      <c r="BR105" s="125" t="str">
        <f t="shared" si="76"/>
        <v>Sekolah Asal</v>
      </c>
      <c r="BS105" s="124" t="str">
        <f t="shared" si="65"/>
        <v>10-AK.3</v>
      </c>
      <c r="BT105" s="171">
        <v>42569</v>
      </c>
      <c r="BU105" s="125" t="s">
        <v>751</v>
      </c>
      <c r="BV105" s="125" t="s">
        <v>1052</v>
      </c>
      <c r="BW105" s="125" t="str">
        <f t="shared" si="66"/>
        <v>Alamat Peserta Didik</v>
      </c>
      <c r="BX105" s="124" t="str">
        <f t="shared" si="67"/>
        <v>Nomor Telepon Rumah</v>
      </c>
      <c r="BY105" s="125" t="s">
        <v>1851</v>
      </c>
      <c r="BZ105" s="125" t="s">
        <v>1852</v>
      </c>
      <c r="CB105" s="235" t="str">
        <f t="shared" si="63"/>
        <v/>
      </c>
      <c r="CC105" s="235" t="str">
        <f t="shared" si="64"/>
        <v/>
      </c>
      <c r="CD105" s="235">
        <v>100</v>
      </c>
      <c r="CE105" s="235">
        <f t="shared" si="68"/>
        <v>2</v>
      </c>
    </row>
    <row r="106" spans="49:83">
      <c r="AW106" s="62" t="s">
        <v>578</v>
      </c>
      <c r="AX106" s="3" t="s">
        <v>634</v>
      </c>
      <c r="AY106" s="2"/>
      <c r="AZ106" s="63"/>
      <c r="BB106" s="405">
        <f t="shared" si="69"/>
        <v>101</v>
      </c>
      <c r="BC106" s="124">
        <f t="shared" si="70"/>
        <v>30</v>
      </c>
      <c r="BD106" s="124" t="s">
        <v>1330</v>
      </c>
      <c r="BE106" s="124"/>
      <c r="BF106" s="125" t="s">
        <v>2598</v>
      </c>
      <c r="BG106" s="124"/>
      <c r="BH106" s="124" t="s">
        <v>442</v>
      </c>
      <c r="BI106" s="124"/>
      <c r="BJ106" s="124"/>
      <c r="BK106" s="124"/>
      <c r="BL106" s="124"/>
      <c r="BM106" s="125" t="str">
        <f t="shared" si="71"/>
        <v>Tempat,  Tanggal Lahir</v>
      </c>
      <c r="BN106" s="125" t="str">
        <f t="shared" si="72"/>
        <v>Agama</v>
      </c>
      <c r="BO106" s="125" t="str">
        <f t="shared" si="73"/>
        <v>Status dalam Keluarga</v>
      </c>
      <c r="BP106" s="125" t="str">
        <f t="shared" si="74"/>
        <v>Anak ke</v>
      </c>
      <c r="BQ106" s="125" t="str">
        <f t="shared" si="75"/>
        <v>Alamat Peserta Didik</v>
      </c>
      <c r="BR106" s="125" t="str">
        <f t="shared" si="76"/>
        <v>Sekolah Asal</v>
      </c>
      <c r="BS106" s="124" t="str">
        <f t="shared" si="65"/>
        <v>10-AK.3</v>
      </c>
      <c r="BT106" s="171">
        <v>42569</v>
      </c>
      <c r="BU106" s="125" t="s">
        <v>752</v>
      </c>
      <c r="BV106" s="125" t="s">
        <v>1053</v>
      </c>
      <c r="BW106" s="125" t="str">
        <f t="shared" si="66"/>
        <v>Alamat Peserta Didik</v>
      </c>
      <c r="BX106" s="124" t="str">
        <f t="shared" si="67"/>
        <v>Nomor Telepon Rumah</v>
      </c>
      <c r="BY106" s="125" t="s">
        <v>1853</v>
      </c>
      <c r="BZ106" s="125" t="s">
        <v>1854</v>
      </c>
      <c r="CB106" s="235" t="str">
        <f t="shared" si="63"/>
        <v/>
      </c>
      <c r="CC106" s="235" t="str">
        <f t="shared" si="64"/>
        <v/>
      </c>
      <c r="CD106" s="235">
        <v>101</v>
      </c>
      <c r="CE106" s="235">
        <f t="shared" si="68"/>
        <v>2</v>
      </c>
    </row>
    <row r="107" spans="49:83">
      <c r="AW107" s="62" t="s">
        <v>579</v>
      </c>
      <c r="AX107" s="3" t="s">
        <v>635</v>
      </c>
      <c r="AY107" s="2"/>
      <c r="AZ107" s="63"/>
      <c r="BB107" s="405">
        <f t="shared" si="69"/>
        <v>102</v>
      </c>
      <c r="BC107" s="124">
        <f t="shared" si="70"/>
        <v>31</v>
      </c>
      <c r="BD107" s="124" t="s">
        <v>1331</v>
      </c>
      <c r="BE107" s="124"/>
      <c r="BF107" s="125" t="s">
        <v>2599</v>
      </c>
      <c r="BG107" s="124"/>
      <c r="BH107" s="124" t="s">
        <v>442</v>
      </c>
      <c r="BI107" s="124"/>
      <c r="BJ107" s="124"/>
      <c r="BK107" s="124"/>
      <c r="BL107" s="124"/>
      <c r="BM107" s="125" t="str">
        <f t="shared" si="71"/>
        <v>Tempat,  Tanggal Lahir</v>
      </c>
      <c r="BN107" s="125" t="str">
        <f t="shared" si="72"/>
        <v>Agama</v>
      </c>
      <c r="BO107" s="125" t="str">
        <f t="shared" si="73"/>
        <v>Status dalam Keluarga</v>
      </c>
      <c r="BP107" s="125" t="str">
        <f t="shared" si="74"/>
        <v>Anak ke</v>
      </c>
      <c r="BQ107" s="125" t="str">
        <f t="shared" si="75"/>
        <v>Alamat Peserta Didik</v>
      </c>
      <c r="BR107" s="125" t="str">
        <f t="shared" si="76"/>
        <v>Sekolah Asal</v>
      </c>
      <c r="BS107" s="124" t="str">
        <f t="shared" si="65"/>
        <v>10-AK.3</v>
      </c>
      <c r="BT107" s="171">
        <v>42569</v>
      </c>
      <c r="BU107" s="125" t="s">
        <v>753</v>
      </c>
      <c r="BV107" s="125" t="s">
        <v>1054</v>
      </c>
      <c r="BW107" s="125" t="str">
        <f t="shared" si="66"/>
        <v>Alamat Peserta Didik</v>
      </c>
      <c r="BX107" s="124" t="str">
        <f t="shared" si="67"/>
        <v>Nomor Telepon Rumah</v>
      </c>
      <c r="BY107" s="125" t="s">
        <v>1855</v>
      </c>
      <c r="BZ107" s="125" t="s">
        <v>1856</v>
      </c>
      <c r="CB107" s="235" t="str">
        <f t="shared" si="63"/>
        <v/>
      </c>
      <c r="CC107" s="235" t="str">
        <f t="shared" si="64"/>
        <v/>
      </c>
      <c r="CD107" s="235">
        <v>102</v>
      </c>
      <c r="CE107" s="235">
        <f t="shared" si="68"/>
        <v>2</v>
      </c>
    </row>
    <row r="108" spans="49:83">
      <c r="AW108" s="62" t="s">
        <v>580</v>
      </c>
      <c r="AX108" s="3" t="s">
        <v>636</v>
      </c>
      <c r="AY108" s="2"/>
      <c r="AZ108" s="63"/>
      <c r="BB108" s="405">
        <f t="shared" si="69"/>
        <v>103</v>
      </c>
      <c r="BC108" s="409">
        <v>1</v>
      </c>
      <c r="BD108" s="409" t="s">
        <v>1332</v>
      </c>
      <c r="BE108" s="409"/>
      <c r="BF108" s="125" t="s">
        <v>2600</v>
      </c>
      <c r="BG108" s="124"/>
      <c r="BH108" s="124" t="s">
        <v>1262</v>
      </c>
      <c r="BI108" s="124"/>
      <c r="BJ108" s="124"/>
      <c r="BK108" s="124"/>
      <c r="BL108" s="124"/>
      <c r="BM108" s="125" t="str">
        <f t="shared" si="71"/>
        <v>Tempat,  Tanggal Lahir</v>
      </c>
      <c r="BN108" s="125" t="str">
        <f t="shared" si="72"/>
        <v>Agama</v>
      </c>
      <c r="BO108" s="125" t="str">
        <f t="shared" si="73"/>
        <v>Status dalam Keluarga</v>
      </c>
      <c r="BP108" s="125" t="str">
        <f t="shared" si="74"/>
        <v>Anak ke</v>
      </c>
      <c r="BQ108" s="125" t="str">
        <f t="shared" si="75"/>
        <v>Alamat Peserta Didik</v>
      </c>
      <c r="BR108" s="125" t="str">
        <f t="shared" si="76"/>
        <v>Sekolah Asal</v>
      </c>
      <c r="BS108" s="124" t="str">
        <f t="shared" si="65"/>
        <v>10-AK.4</v>
      </c>
      <c r="BT108" s="171">
        <v>42569</v>
      </c>
      <c r="BU108" s="125" t="s">
        <v>754</v>
      </c>
      <c r="BV108" s="125" t="s">
        <v>1055</v>
      </c>
      <c r="BW108" s="125" t="str">
        <f t="shared" si="66"/>
        <v>Alamat Peserta Didik</v>
      </c>
      <c r="BX108" s="124" t="str">
        <f t="shared" si="67"/>
        <v>Nomor Telepon Rumah</v>
      </c>
      <c r="BY108" s="125" t="s">
        <v>1857</v>
      </c>
      <c r="BZ108" s="125" t="s">
        <v>1858</v>
      </c>
      <c r="CB108" s="235" t="str">
        <f t="shared" si="63"/>
        <v/>
      </c>
      <c r="CC108" s="235" t="str">
        <f t="shared" si="64"/>
        <v/>
      </c>
      <c r="CD108" s="235">
        <v>103</v>
      </c>
      <c r="CE108" s="235">
        <f t="shared" si="68"/>
        <v>2</v>
      </c>
    </row>
    <row r="109" spans="49:83">
      <c r="AW109" s="358" t="s">
        <v>581</v>
      </c>
      <c r="AX109" s="3" t="s">
        <v>630</v>
      </c>
      <c r="AY109" s="359"/>
      <c r="AZ109" s="360"/>
      <c r="BB109" s="405">
        <f t="shared" si="69"/>
        <v>104</v>
      </c>
      <c r="BC109" s="124">
        <f t="shared" si="70"/>
        <v>2</v>
      </c>
      <c r="BD109" s="124" t="s">
        <v>1333</v>
      </c>
      <c r="BE109" s="124"/>
      <c r="BF109" s="125" t="s">
        <v>2601</v>
      </c>
      <c r="BG109" s="124"/>
      <c r="BH109" s="124" t="s">
        <v>1262</v>
      </c>
      <c r="BI109" s="124"/>
      <c r="BJ109" s="124"/>
      <c r="BK109" s="124"/>
      <c r="BL109" s="124"/>
      <c r="BM109" s="125" t="str">
        <f t="shared" si="71"/>
        <v>Tempat,  Tanggal Lahir</v>
      </c>
      <c r="BN109" s="125" t="str">
        <f t="shared" si="72"/>
        <v>Agama</v>
      </c>
      <c r="BO109" s="125" t="str">
        <f t="shared" si="73"/>
        <v>Status dalam Keluarga</v>
      </c>
      <c r="BP109" s="125" t="str">
        <f t="shared" si="74"/>
        <v>Anak ke</v>
      </c>
      <c r="BQ109" s="125" t="str">
        <f t="shared" si="75"/>
        <v>Alamat Peserta Didik</v>
      </c>
      <c r="BR109" s="125" t="str">
        <f t="shared" si="76"/>
        <v>Sekolah Asal</v>
      </c>
      <c r="BS109" s="124" t="str">
        <f t="shared" si="65"/>
        <v>10-AK.4</v>
      </c>
      <c r="BT109" s="171">
        <v>42569</v>
      </c>
      <c r="BU109" s="125" t="s">
        <v>755</v>
      </c>
      <c r="BV109" s="125" t="s">
        <v>1056</v>
      </c>
      <c r="BW109" s="125" t="str">
        <f t="shared" si="66"/>
        <v>Alamat Peserta Didik</v>
      </c>
      <c r="BX109" s="124" t="str">
        <f t="shared" si="67"/>
        <v>Nomor Telepon Rumah</v>
      </c>
      <c r="BY109" s="125" t="s">
        <v>1859</v>
      </c>
      <c r="BZ109" s="125" t="s">
        <v>1860</v>
      </c>
      <c r="CB109" s="235" t="str">
        <f t="shared" si="63"/>
        <v/>
      </c>
      <c r="CC109" s="235" t="str">
        <f t="shared" si="64"/>
        <v/>
      </c>
      <c r="CD109" s="235">
        <v>104</v>
      </c>
      <c r="CE109" s="235">
        <f t="shared" si="68"/>
        <v>2</v>
      </c>
    </row>
    <row r="110" spans="49:83">
      <c r="AW110" s="358" t="s">
        <v>582</v>
      </c>
      <c r="AX110" s="3" t="s">
        <v>631</v>
      </c>
      <c r="AY110" s="359"/>
      <c r="AZ110" s="360"/>
      <c r="BB110" s="405">
        <f t="shared" si="69"/>
        <v>105</v>
      </c>
      <c r="BC110" s="124">
        <f t="shared" si="70"/>
        <v>3</v>
      </c>
      <c r="BD110" s="124" t="s">
        <v>1334</v>
      </c>
      <c r="BE110" s="124"/>
      <c r="BF110" s="125" t="s">
        <v>2602</v>
      </c>
      <c r="BG110" s="124"/>
      <c r="BH110" s="124" t="s">
        <v>1262</v>
      </c>
      <c r="BI110" s="124"/>
      <c r="BJ110" s="124"/>
      <c r="BK110" s="124"/>
      <c r="BL110" s="124"/>
      <c r="BM110" s="125" t="str">
        <f t="shared" si="71"/>
        <v>Tempat,  Tanggal Lahir</v>
      </c>
      <c r="BN110" s="125" t="str">
        <f t="shared" si="72"/>
        <v>Agama</v>
      </c>
      <c r="BO110" s="125" t="str">
        <f t="shared" si="73"/>
        <v>Status dalam Keluarga</v>
      </c>
      <c r="BP110" s="125" t="str">
        <f t="shared" si="74"/>
        <v>Anak ke</v>
      </c>
      <c r="BQ110" s="125" t="str">
        <f t="shared" si="75"/>
        <v>Alamat Peserta Didik</v>
      </c>
      <c r="BR110" s="125" t="str">
        <f t="shared" si="76"/>
        <v>Sekolah Asal</v>
      </c>
      <c r="BS110" s="124" t="str">
        <f t="shared" si="65"/>
        <v>10-AK.4</v>
      </c>
      <c r="BT110" s="171">
        <v>42569</v>
      </c>
      <c r="BU110" s="125" t="s">
        <v>756</v>
      </c>
      <c r="BV110" s="125" t="s">
        <v>1057</v>
      </c>
      <c r="BW110" s="125" t="str">
        <f t="shared" si="66"/>
        <v>Alamat Peserta Didik</v>
      </c>
      <c r="BX110" s="124" t="str">
        <f t="shared" si="67"/>
        <v>Nomor Telepon Rumah</v>
      </c>
      <c r="BY110" s="125" t="s">
        <v>1861</v>
      </c>
      <c r="BZ110" s="125" t="s">
        <v>1862</v>
      </c>
      <c r="CB110" s="235" t="str">
        <f t="shared" si="63"/>
        <v/>
      </c>
      <c r="CC110" s="235" t="str">
        <f t="shared" si="64"/>
        <v/>
      </c>
      <c r="CD110" s="235">
        <v>105</v>
      </c>
      <c r="CE110" s="235">
        <f t="shared" si="68"/>
        <v>2</v>
      </c>
    </row>
    <row r="111" spans="49:83">
      <c r="AW111" s="358" t="s">
        <v>586</v>
      </c>
      <c r="AX111" s="3" t="s">
        <v>632</v>
      </c>
      <c r="AY111" s="359"/>
      <c r="AZ111" s="360"/>
      <c r="BB111" s="405">
        <f t="shared" si="69"/>
        <v>106</v>
      </c>
      <c r="BC111" s="124">
        <f t="shared" si="70"/>
        <v>4</v>
      </c>
      <c r="BD111" s="124" t="s">
        <v>1335</v>
      </c>
      <c r="BE111" s="124"/>
      <c r="BF111" s="125" t="s">
        <v>2603</v>
      </c>
      <c r="BG111" s="124"/>
      <c r="BH111" s="124" t="s">
        <v>1262</v>
      </c>
      <c r="BI111" s="124"/>
      <c r="BJ111" s="124"/>
      <c r="BK111" s="124"/>
      <c r="BL111" s="124"/>
      <c r="BM111" s="125" t="str">
        <f t="shared" si="71"/>
        <v>Tempat,  Tanggal Lahir</v>
      </c>
      <c r="BN111" s="125" t="str">
        <f t="shared" si="72"/>
        <v>Agama</v>
      </c>
      <c r="BO111" s="125" t="str">
        <f t="shared" si="73"/>
        <v>Status dalam Keluarga</v>
      </c>
      <c r="BP111" s="125" t="str">
        <f t="shared" si="74"/>
        <v>Anak ke</v>
      </c>
      <c r="BQ111" s="125" t="str">
        <f t="shared" si="75"/>
        <v>Alamat Peserta Didik</v>
      </c>
      <c r="BR111" s="125" t="str">
        <f t="shared" si="76"/>
        <v>Sekolah Asal</v>
      </c>
      <c r="BS111" s="124" t="str">
        <f t="shared" si="65"/>
        <v>10-AK.4</v>
      </c>
      <c r="BT111" s="171">
        <v>42569</v>
      </c>
      <c r="BU111" s="125" t="s">
        <v>757</v>
      </c>
      <c r="BV111" s="125" t="s">
        <v>1058</v>
      </c>
      <c r="BW111" s="125" t="str">
        <f t="shared" si="66"/>
        <v>Alamat Peserta Didik</v>
      </c>
      <c r="BX111" s="124" t="str">
        <f t="shared" si="67"/>
        <v>Nomor Telepon Rumah</v>
      </c>
      <c r="BY111" s="125" t="s">
        <v>1863</v>
      </c>
      <c r="BZ111" s="125" t="s">
        <v>1864</v>
      </c>
      <c r="CB111" s="235" t="str">
        <f t="shared" si="63"/>
        <v/>
      </c>
      <c r="CC111" s="235" t="str">
        <f t="shared" si="64"/>
        <v/>
      </c>
      <c r="CD111" s="235">
        <v>106</v>
      </c>
      <c r="CE111" s="235">
        <f t="shared" si="68"/>
        <v>2</v>
      </c>
    </row>
    <row r="112" spans="49:83">
      <c r="AW112" s="358" t="s">
        <v>587</v>
      </c>
      <c r="AX112" s="3" t="s">
        <v>633</v>
      </c>
      <c r="AY112" s="359"/>
      <c r="AZ112" s="360"/>
      <c r="BB112" s="405">
        <f t="shared" si="69"/>
        <v>107</v>
      </c>
      <c r="BC112" s="124">
        <f t="shared" si="70"/>
        <v>5</v>
      </c>
      <c r="BD112" s="124" t="s">
        <v>1336</v>
      </c>
      <c r="BE112" s="124"/>
      <c r="BF112" s="125" t="s">
        <v>2604</v>
      </c>
      <c r="BG112" s="124"/>
      <c r="BH112" s="124" t="s">
        <v>1262</v>
      </c>
      <c r="BI112" s="124"/>
      <c r="BJ112" s="124"/>
      <c r="BK112" s="124"/>
      <c r="BL112" s="124"/>
      <c r="BM112" s="125" t="str">
        <f t="shared" si="71"/>
        <v>Tempat,  Tanggal Lahir</v>
      </c>
      <c r="BN112" s="125" t="str">
        <f t="shared" si="72"/>
        <v>Agama</v>
      </c>
      <c r="BO112" s="125" t="str">
        <f t="shared" si="73"/>
        <v>Status dalam Keluarga</v>
      </c>
      <c r="BP112" s="125" t="str">
        <f t="shared" si="74"/>
        <v>Anak ke</v>
      </c>
      <c r="BQ112" s="125" t="str">
        <f t="shared" si="75"/>
        <v>Alamat Peserta Didik</v>
      </c>
      <c r="BR112" s="125" t="str">
        <f t="shared" si="76"/>
        <v>Sekolah Asal</v>
      </c>
      <c r="BS112" s="124" t="str">
        <f t="shared" si="65"/>
        <v>10-AK.4</v>
      </c>
      <c r="BT112" s="171">
        <v>42569</v>
      </c>
      <c r="BU112" s="125" t="s">
        <v>758</v>
      </c>
      <c r="BV112" s="125" t="s">
        <v>1059</v>
      </c>
      <c r="BW112" s="125" t="str">
        <f t="shared" si="66"/>
        <v>Alamat Peserta Didik</v>
      </c>
      <c r="BX112" s="124" t="str">
        <f t="shared" si="67"/>
        <v>Nomor Telepon Rumah</v>
      </c>
      <c r="BY112" s="125" t="s">
        <v>1865</v>
      </c>
      <c r="BZ112" s="125" t="s">
        <v>1866</v>
      </c>
      <c r="CB112" s="235" t="str">
        <f t="shared" si="63"/>
        <v/>
      </c>
      <c r="CC112" s="235" t="str">
        <f t="shared" si="64"/>
        <v/>
      </c>
      <c r="CD112" s="235">
        <v>107</v>
      </c>
      <c r="CE112" s="235">
        <f t="shared" si="68"/>
        <v>2</v>
      </c>
    </row>
    <row r="113" spans="49:83">
      <c r="AW113" s="358" t="s">
        <v>585</v>
      </c>
      <c r="AX113" s="3" t="s">
        <v>634</v>
      </c>
      <c r="AY113" s="359"/>
      <c r="AZ113" s="360"/>
      <c r="BB113" s="405">
        <f t="shared" si="69"/>
        <v>108</v>
      </c>
      <c r="BC113" s="124">
        <f t="shared" si="70"/>
        <v>6</v>
      </c>
      <c r="BD113" s="124" t="s">
        <v>1337</v>
      </c>
      <c r="BE113" s="124"/>
      <c r="BF113" s="125" t="s">
        <v>2605</v>
      </c>
      <c r="BG113" s="124"/>
      <c r="BH113" s="124" t="s">
        <v>1262</v>
      </c>
      <c r="BI113" s="124"/>
      <c r="BJ113" s="124"/>
      <c r="BK113" s="124"/>
      <c r="BL113" s="124"/>
      <c r="BM113" s="125" t="str">
        <f t="shared" si="71"/>
        <v>Tempat,  Tanggal Lahir</v>
      </c>
      <c r="BN113" s="125" t="str">
        <f t="shared" si="72"/>
        <v>Agama</v>
      </c>
      <c r="BO113" s="125" t="str">
        <f t="shared" si="73"/>
        <v>Status dalam Keluarga</v>
      </c>
      <c r="BP113" s="125" t="str">
        <f t="shared" si="74"/>
        <v>Anak ke</v>
      </c>
      <c r="BQ113" s="125" t="str">
        <f t="shared" si="75"/>
        <v>Alamat Peserta Didik</v>
      </c>
      <c r="BR113" s="125" t="str">
        <f t="shared" si="76"/>
        <v>Sekolah Asal</v>
      </c>
      <c r="BS113" s="124" t="str">
        <f t="shared" si="65"/>
        <v>10-AK.4</v>
      </c>
      <c r="BT113" s="171">
        <v>42569</v>
      </c>
      <c r="BU113" s="125" t="s">
        <v>759</v>
      </c>
      <c r="BV113" s="125" t="s">
        <v>1060</v>
      </c>
      <c r="BW113" s="125" t="str">
        <f t="shared" si="66"/>
        <v>Alamat Peserta Didik</v>
      </c>
      <c r="BX113" s="124" t="str">
        <f t="shared" si="67"/>
        <v>Nomor Telepon Rumah</v>
      </c>
      <c r="BY113" s="125" t="s">
        <v>1867</v>
      </c>
      <c r="BZ113" s="125" t="s">
        <v>1868</v>
      </c>
      <c r="CB113" s="235" t="str">
        <f t="shared" si="63"/>
        <v/>
      </c>
      <c r="CC113" s="235" t="str">
        <f t="shared" si="64"/>
        <v/>
      </c>
      <c r="CD113" s="235">
        <v>108</v>
      </c>
      <c r="CE113" s="235">
        <f t="shared" si="68"/>
        <v>2</v>
      </c>
    </row>
    <row r="114" spans="49:83">
      <c r="AW114" s="62" t="s">
        <v>588</v>
      </c>
      <c r="AX114" s="3" t="s">
        <v>635</v>
      </c>
      <c r="AY114" s="2"/>
      <c r="AZ114" s="63"/>
      <c r="BB114" s="405">
        <f t="shared" si="69"/>
        <v>109</v>
      </c>
      <c r="BC114" s="124">
        <f t="shared" si="70"/>
        <v>7</v>
      </c>
      <c r="BD114" s="124" t="s">
        <v>1338</v>
      </c>
      <c r="BE114" s="124"/>
      <c r="BF114" s="125" t="s">
        <v>2606</v>
      </c>
      <c r="BG114" s="124"/>
      <c r="BH114" s="124" t="s">
        <v>1262</v>
      </c>
      <c r="BI114" s="124"/>
      <c r="BJ114" s="124"/>
      <c r="BK114" s="124"/>
      <c r="BL114" s="124"/>
      <c r="BM114" s="125" t="str">
        <f t="shared" si="71"/>
        <v>Tempat,  Tanggal Lahir</v>
      </c>
      <c r="BN114" s="125" t="str">
        <f t="shared" si="72"/>
        <v>Agama</v>
      </c>
      <c r="BO114" s="125" t="str">
        <f t="shared" si="73"/>
        <v>Status dalam Keluarga</v>
      </c>
      <c r="BP114" s="125" t="str">
        <f t="shared" si="74"/>
        <v>Anak ke</v>
      </c>
      <c r="BQ114" s="125" t="str">
        <f t="shared" si="75"/>
        <v>Alamat Peserta Didik</v>
      </c>
      <c r="BR114" s="125" t="str">
        <f t="shared" si="76"/>
        <v>Sekolah Asal</v>
      </c>
      <c r="BS114" s="124" t="str">
        <f t="shared" si="65"/>
        <v>10-AK.4</v>
      </c>
      <c r="BT114" s="171">
        <v>42569</v>
      </c>
      <c r="BU114" s="125" t="s">
        <v>760</v>
      </c>
      <c r="BV114" s="125" t="s">
        <v>1061</v>
      </c>
      <c r="BW114" s="125" t="str">
        <f t="shared" si="66"/>
        <v>Alamat Peserta Didik</v>
      </c>
      <c r="BX114" s="124" t="str">
        <f t="shared" si="67"/>
        <v>Nomor Telepon Rumah</v>
      </c>
      <c r="BY114" s="125" t="s">
        <v>1869</v>
      </c>
      <c r="BZ114" s="125" t="s">
        <v>1870</v>
      </c>
      <c r="CB114" s="235" t="str">
        <f t="shared" si="63"/>
        <v/>
      </c>
      <c r="CC114" s="235" t="str">
        <f t="shared" si="64"/>
        <v/>
      </c>
      <c r="CD114" s="235">
        <v>109</v>
      </c>
      <c r="CE114" s="235">
        <f t="shared" si="68"/>
        <v>2</v>
      </c>
    </row>
    <row r="115" spans="49:83">
      <c r="AW115" s="62" t="s">
        <v>589</v>
      </c>
      <c r="AX115" s="3" t="s">
        <v>636</v>
      </c>
      <c r="AY115" s="2"/>
      <c r="AZ115" s="63"/>
      <c r="BB115" s="405">
        <f t="shared" si="69"/>
        <v>110</v>
      </c>
      <c r="BC115" s="124">
        <f t="shared" si="70"/>
        <v>8</v>
      </c>
      <c r="BD115" s="124" t="s">
        <v>1339</v>
      </c>
      <c r="BE115" s="124"/>
      <c r="BF115" s="125" t="s">
        <v>2607</v>
      </c>
      <c r="BG115" s="124"/>
      <c r="BH115" s="124" t="s">
        <v>1262</v>
      </c>
      <c r="BI115" s="124"/>
      <c r="BJ115" s="124"/>
      <c r="BK115" s="124"/>
      <c r="BL115" s="124"/>
      <c r="BM115" s="125" t="str">
        <f t="shared" si="71"/>
        <v>Tempat,  Tanggal Lahir</v>
      </c>
      <c r="BN115" s="125" t="str">
        <f t="shared" si="72"/>
        <v>Agama</v>
      </c>
      <c r="BO115" s="125" t="str">
        <f t="shared" si="73"/>
        <v>Status dalam Keluarga</v>
      </c>
      <c r="BP115" s="125" t="str">
        <f t="shared" si="74"/>
        <v>Anak ke</v>
      </c>
      <c r="BQ115" s="125" t="str">
        <f t="shared" si="75"/>
        <v>Alamat Peserta Didik</v>
      </c>
      <c r="BR115" s="125" t="str">
        <f t="shared" si="76"/>
        <v>Sekolah Asal</v>
      </c>
      <c r="BS115" s="124" t="str">
        <f t="shared" si="65"/>
        <v>10-AK.4</v>
      </c>
      <c r="BT115" s="171">
        <v>42569</v>
      </c>
      <c r="BU115" s="125" t="s">
        <v>761</v>
      </c>
      <c r="BV115" s="125" t="s">
        <v>1062</v>
      </c>
      <c r="BW115" s="125" t="str">
        <f t="shared" si="66"/>
        <v>Alamat Peserta Didik</v>
      </c>
      <c r="BX115" s="124" t="str">
        <f t="shared" si="67"/>
        <v>Nomor Telepon Rumah</v>
      </c>
      <c r="BY115" s="125" t="s">
        <v>1871</v>
      </c>
      <c r="BZ115" s="125" t="s">
        <v>1872</v>
      </c>
      <c r="CB115" s="235" t="str">
        <f t="shared" si="63"/>
        <v/>
      </c>
      <c r="CC115" s="235" t="str">
        <f t="shared" si="64"/>
        <v/>
      </c>
      <c r="CD115" s="235">
        <v>110</v>
      </c>
      <c r="CE115" s="235">
        <f t="shared" si="68"/>
        <v>2</v>
      </c>
    </row>
    <row r="116" spans="49:83">
      <c r="AW116" s="62" t="s">
        <v>583</v>
      </c>
      <c r="AX116" s="3" t="s">
        <v>637</v>
      </c>
      <c r="AY116" s="2"/>
      <c r="AZ116" s="63"/>
      <c r="BB116" s="405">
        <f t="shared" si="69"/>
        <v>111</v>
      </c>
      <c r="BC116" s="124">
        <f t="shared" si="70"/>
        <v>9</v>
      </c>
      <c r="BD116" s="124" t="s">
        <v>1340</v>
      </c>
      <c r="BE116" s="124"/>
      <c r="BF116" s="125" t="s">
        <v>2608</v>
      </c>
      <c r="BG116" s="124"/>
      <c r="BH116" s="124" t="s">
        <v>1262</v>
      </c>
      <c r="BI116" s="124"/>
      <c r="BJ116" s="124"/>
      <c r="BK116" s="124"/>
      <c r="BL116" s="124"/>
      <c r="BM116" s="125" t="str">
        <f t="shared" si="71"/>
        <v>Tempat,  Tanggal Lahir</v>
      </c>
      <c r="BN116" s="125" t="str">
        <f t="shared" si="72"/>
        <v>Agama</v>
      </c>
      <c r="BO116" s="125" t="str">
        <f t="shared" si="73"/>
        <v>Status dalam Keluarga</v>
      </c>
      <c r="BP116" s="125" t="str">
        <f t="shared" si="74"/>
        <v>Anak ke</v>
      </c>
      <c r="BQ116" s="125" t="str">
        <f t="shared" si="75"/>
        <v>Alamat Peserta Didik</v>
      </c>
      <c r="BR116" s="125" t="str">
        <f t="shared" si="76"/>
        <v>Sekolah Asal</v>
      </c>
      <c r="BS116" s="124" t="str">
        <f t="shared" si="65"/>
        <v>10-AK.4</v>
      </c>
      <c r="BT116" s="171">
        <v>42569</v>
      </c>
      <c r="BU116" s="125" t="s">
        <v>762</v>
      </c>
      <c r="BV116" s="125" t="s">
        <v>1063</v>
      </c>
      <c r="BW116" s="125" t="str">
        <f t="shared" si="66"/>
        <v>Alamat Peserta Didik</v>
      </c>
      <c r="BX116" s="124" t="str">
        <f t="shared" si="67"/>
        <v>Nomor Telepon Rumah</v>
      </c>
      <c r="BY116" s="125" t="s">
        <v>1873</v>
      </c>
      <c r="BZ116" s="125" t="s">
        <v>1874</v>
      </c>
      <c r="CB116" s="235" t="str">
        <f t="shared" si="63"/>
        <v/>
      </c>
      <c r="CC116" s="235" t="str">
        <f t="shared" si="64"/>
        <v/>
      </c>
      <c r="CD116" s="235">
        <v>111</v>
      </c>
      <c r="CE116" s="235">
        <f t="shared" si="68"/>
        <v>2</v>
      </c>
    </row>
    <row r="117" spans="49:83">
      <c r="AW117" s="62" t="s">
        <v>590</v>
      </c>
      <c r="AX117" s="3" t="s">
        <v>638</v>
      </c>
      <c r="AY117" s="2"/>
      <c r="AZ117" s="63"/>
      <c r="BB117" s="405">
        <f t="shared" si="69"/>
        <v>112</v>
      </c>
      <c r="BC117" s="124">
        <f t="shared" si="70"/>
        <v>10</v>
      </c>
      <c r="BD117" s="124" t="s">
        <v>1341</v>
      </c>
      <c r="BE117" s="124"/>
      <c r="BF117" s="125" t="s">
        <v>2609</v>
      </c>
      <c r="BG117" s="124"/>
      <c r="BH117" s="124" t="s">
        <v>1262</v>
      </c>
      <c r="BI117" s="124"/>
      <c r="BJ117" s="124"/>
      <c r="BK117" s="124"/>
      <c r="BL117" s="124"/>
      <c r="BM117" s="125" t="str">
        <f t="shared" si="71"/>
        <v>Tempat,  Tanggal Lahir</v>
      </c>
      <c r="BN117" s="125" t="str">
        <f t="shared" si="72"/>
        <v>Agama</v>
      </c>
      <c r="BO117" s="125" t="str">
        <f t="shared" si="73"/>
        <v>Status dalam Keluarga</v>
      </c>
      <c r="BP117" s="125" t="str">
        <f t="shared" si="74"/>
        <v>Anak ke</v>
      </c>
      <c r="BQ117" s="125" t="str">
        <f t="shared" si="75"/>
        <v>Alamat Peserta Didik</v>
      </c>
      <c r="BR117" s="125" t="str">
        <f t="shared" si="76"/>
        <v>Sekolah Asal</v>
      </c>
      <c r="BS117" s="124" t="str">
        <f t="shared" si="65"/>
        <v>10-AK.4</v>
      </c>
      <c r="BT117" s="171">
        <v>42569</v>
      </c>
      <c r="BU117" s="125" t="s">
        <v>763</v>
      </c>
      <c r="BV117" s="125" t="s">
        <v>1064</v>
      </c>
      <c r="BW117" s="125" t="str">
        <f t="shared" si="66"/>
        <v>Alamat Peserta Didik</v>
      </c>
      <c r="BX117" s="124" t="str">
        <f t="shared" si="67"/>
        <v>Nomor Telepon Rumah</v>
      </c>
      <c r="BY117" s="125" t="s">
        <v>1875</v>
      </c>
      <c r="BZ117" s="125" t="s">
        <v>1876</v>
      </c>
      <c r="CB117" s="235" t="str">
        <f t="shared" si="63"/>
        <v/>
      </c>
      <c r="CC117" s="235" t="str">
        <f t="shared" si="64"/>
        <v/>
      </c>
      <c r="CD117" s="235">
        <v>112</v>
      </c>
      <c r="CE117" s="235">
        <f t="shared" si="68"/>
        <v>2</v>
      </c>
    </row>
    <row r="118" spans="49:83">
      <c r="AW118" s="62" t="s">
        <v>591</v>
      </c>
      <c r="AX118" s="3" t="s">
        <v>639</v>
      </c>
      <c r="AY118" s="2"/>
      <c r="AZ118" s="63"/>
      <c r="BB118" s="405">
        <f t="shared" si="69"/>
        <v>113</v>
      </c>
      <c r="BC118" s="124">
        <f t="shared" si="70"/>
        <v>11</v>
      </c>
      <c r="BD118" s="124" t="s">
        <v>1342</v>
      </c>
      <c r="BE118" s="124"/>
      <c r="BF118" s="125" t="s">
        <v>2610</v>
      </c>
      <c r="BG118" s="124"/>
      <c r="BH118" s="124" t="s">
        <v>1262</v>
      </c>
      <c r="BI118" s="124"/>
      <c r="BJ118" s="124"/>
      <c r="BK118" s="124"/>
      <c r="BL118" s="124"/>
      <c r="BM118" s="125" t="str">
        <f t="shared" si="71"/>
        <v>Tempat,  Tanggal Lahir</v>
      </c>
      <c r="BN118" s="125" t="str">
        <f t="shared" si="72"/>
        <v>Agama</v>
      </c>
      <c r="BO118" s="125" t="str">
        <f t="shared" si="73"/>
        <v>Status dalam Keluarga</v>
      </c>
      <c r="BP118" s="125" t="str">
        <f t="shared" si="74"/>
        <v>Anak ke</v>
      </c>
      <c r="BQ118" s="125" t="str">
        <f t="shared" si="75"/>
        <v>Alamat Peserta Didik</v>
      </c>
      <c r="BR118" s="125" t="str">
        <f t="shared" si="76"/>
        <v>Sekolah Asal</v>
      </c>
      <c r="BS118" s="124" t="str">
        <f t="shared" si="65"/>
        <v>10-AK.4</v>
      </c>
      <c r="BT118" s="171">
        <v>42569</v>
      </c>
      <c r="BU118" s="125" t="s">
        <v>764</v>
      </c>
      <c r="BV118" s="125" t="s">
        <v>1065</v>
      </c>
      <c r="BW118" s="125" t="str">
        <f t="shared" si="66"/>
        <v>Alamat Peserta Didik</v>
      </c>
      <c r="BX118" s="124" t="str">
        <f t="shared" si="67"/>
        <v>Nomor Telepon Rumah</v>
      </c>
      <c r="BY118" s="125" t="s">
        <v>1877</v>
      </c>
      <c r="BZ118" s="125" t="s">
        <v>1878</v>
      </c>
      <c r="CB118" s="235" t="str">
        <f t="shared" si="63"/>
        <v/>
      </c>
      <c r="CC118" s="235" t="str">
        <f t="shared" si="64"/>
        <v/>
      </c>
      <c r="CD118" s="235">
        <v>113</v>
      </c>
      <c r="CE118" s="235">
        <f t="shared" si="68"/>
        <v>2</v>
      </c>
    </row>
    <row r="119" spans="49:83">
      <c r="AW119" s="358" t="s">
        <v>592</v>
      </c>
      <c r="AX119" s="3" t="s">
        <v>640</v>
      </c>
      <c r="AY119" s="359"/>
      <c r="AZ119" s="360"/>
      <c r="BB119" s="405">
        <f t="shared" si="69"/>
        <v>114</v>
      </c>
      <c r="BC119" s="124">
        <f t="shared" si="70"/>
        <v>12</v>
      </c>
      <c r="BD119" s="124" t="s">
        <v>1343</v>
      </c>
      <c r="BE119" s="124"/>
      <c r="BF119" s="125" t="s">
        <v>2611</v>
      </c>
      <c r="BG119" s="124"/>
      <c r="BH119" s="124" t="s">
        <v>1262</v>
      </c>
      <c r="BI119" s="124"/>
      <c r="BJ119" s="124"/>
      <c r="BK119" s="124"/>
      <c r="BL119" s="124"/>
      <c r="BM119" s="125" t="str">
        <f t="shared" si="71"/>
        <v>Tempat,  Tanggal Lahir</v>
      </c>
      <c r="BN119" s="125" t="str">
        <f t="shared" si="72"/>
        <v>Agama</v>
      </c>
      <c r="BO119" s="125" t="str">
        <f t="shared" si="73"/>
        <v>Status dalam Keluarga</v>
      </c>
      <c r="BP119" s="125" t="str">
        <f t="shared" si="74"/>
        <v>Anak ke</v>
      </c>
      <c r="BQ119" s="125" t="str">
        <f t="shared" si="75"/>
        <v>Alamat Peserta Didik</v>
      </c>
      <c r="BR119" s="125" t="str">
        <f t="shared" si="76"/>
        <v>Sekolah Asal</v>
      </c>
      <c r="BS119" s="124" t="str">
        <f t="shared" si="65"/>
        <v>10-AK.4</v>
      </c>
      <c r="BT119" s="171">
        <v>42569</v>
      </c>
      <c r="BU119" s="125" t="s">
        <v>765</v>
      </c>
      <c r="BV119" s="125" t="s">
        <v>1066</v>
      </c>
      <c r="BW119" s="125" t="str">
        <f t="shared" si="66"/>
        <v>Alamat Peserta Didik</v>
      </c>
      <c r="BX119" s="124" t="str">
        <f t="shared" si="67"/>
        <v>Nomor Telepon Rumah</v>
      </c>
      <c r="BY119" s="125" t="s">
        <v>1879</v>
      </c>
      <c r="BZ119" s="125" t="s">
        <v>1880</v>
      </c>
      <c r="CB119" s="235" t="str">
        <f t="shared" si="63"/>
        <v/>
      </c>
      <c r="CC119" s="235" t="str">
        <f t="shared" si="64"/>
        <v/>
      </c>
      <c r="CD119" s="235">
        <v>114</v>
      </c>
      <c r="CE119" s="235">
        <f t="shared" si="68"/>
        <v>2</v>
      </c>
    </row>
    <row r="120" spans="49:83">
      <c r="AW120" s="358" t="s">
        <v>593</v>
      </c>
      <c r="AX120" s="3" t="s">
        <v>641</v>
      </c>
      <c r="AY120" s="359"/>
      <c r="AZ120" s="360"/>
      <c r="BB120" s="405">
        <f t="shared" si="69"/>
        <v>115</v>
      </c>
      <c r="BC120" s="124">
        <f t="shared" si="70"/>
        <v>13</v>
      </c>
      <c r="BD120" s="124" t="s">
        <v>1344</v>
      </c>
      <c r="BE120" s="124"/>
      <c r="BF120" s="125" t="s">
        <v>2612</v>
      </c>
      <c r="BG120" s="124"/>
      <c r="BH120" s="124" t="s">
        <v>1262</v>
      </c>
      <c r="BI120" s="124"/>
      <c r="BJ120" s="124"/>
      <c r="BK120" s="124"/>
      <c r="BL120" s="124"/>
      <c r="BM120" s="125" t="str">
        <f t="shared" si="71"/>
        <v>Tempat,  Tanggal Lahir</v>
      </c>
      <c r="BN120" s="125" t="str">
        <f t="shared" si="72"/>
        <v>Agama</v>
      </c>
      <c r="BO120" s="125" t="str">
        <f t="shared" si="73"/>
        <v>Status dalam Keluarga</v>
      </c>
      <c r="BP120" s="125" t="str">
        <f t="shared" si="74"/>
        <v>Anak ke</v>
      </c>
      <c r="BQ120" s="125" t="str">
        <f t="shared" si="75"/>
        <v>Alamat Peserta Didik</v>
      </c>
      <c r="BR120" s="125" t="str">
        <f t="shared" si="76"/>
        <v>Sekolah Asal</v>
      </c>
      <c r="BS120" s="124" t="str">
        <f t="shared" si="65"/>
        <v>10-AK.4</v>
      </c>
      <c r="BT120" s="171">
        <v>42569</v>
      </c>
      <c r="BU120" s="125" t="s">
        <v>766</v>
      </c>
      <c r="BV120" s="125" t="s">
        <v>1067</v>
      </c>
      <c r="BW120" s="125" t="str">
        <f t="shared" si="66"/>
        <v>Alamat Peserta Didik</v>
      </c>
      <c r="BX120" s="124" t="str">
        <f t="shared" si="67"/>
        <v>Nomor Telepon Rumah</v>
      </c>
      <c r="BY120" s="125" t="s">
        <v>1881</v>
      </c>
      <c r="BZ120" s="125" t="s">
        <v>1882</v>
      </c>
      <c r="CB120" s="235" t="str">
        <f t="shared" si="63"/>
        <v/>
      </c>
      <c r="CC120" s="235" t="str">
        <f t="shared" si="64"/>
        <v/>
      </c>
      <c r="CD120" s="235">
        <v>115</v>
      </c>
      <c r="CE120" s="235">
        <f t="shared" si="68"/>
        <v>2</v>
      </c>
    </row>
    <row r="121" spans="49:83">
      <c r="AW121" s="358" t="s">
        <v>594</v>
      </c>
      <c r="AX121" s="3" t="s">
        <v>642</v>
      </c>
      <c r="AY121" s="359"/>
      <c r="AZ121" s="360"/>
      <c r="BB121" s="405">
        <f t="shared" si="69"/>
        <v>116</v>
      </c>
      <c r="BC121" s="124">
        <f t="shared" si="70"/>
        <v>14</v>
      </c>
      <c r="BD121" s="124" t="s">
        <v>1345</v>
      </c>
      <c r="BE121" s="124"/>
      <c r="BF121" s="125" t="s">
        <v>2613</v>
      </c>
      <c r="BG121" s="124"/>
      <c r="BH121" s="124" t="s">
        <v>1262</v>
      </c>
      <c r="BI121" s="124"/>
      <c r="BJ121" s="124"/>
      <c r="BK121" s="124"/>
      <c r="BL121" s="124"/>
      <c r="BM121" s="125" t="str">
        <f t="shared" si="71"/>
        <v>Tempat,  Tanggal Lahir</v>
      </c>
      <c r="BN121" s="125" t="str">
        <f t="shared" si="72"/>
        <v>Agama</v>
      </c>
      <c r="BO121" s="125" t="str">
        <f t="shared" si="73"/>
        <v>Status dalam Keluarga</v>
      </c>
      <c r="BP121" s="125" t="str">
        <f t="shared" si="74"/>
        <v>Anak ke</v>
      </c>
      <c r="BQ121" s="125" t="str">
        <f t="shared" si="75"/>
        <v>Alamat Peserta Didik</v>
      </c>
      <c r="BR121" s="125" t="str">
        <f t="shared" si="76"/>
        <v>Sekolah Asal</v>
      </c>
      <c r="BS121" s="124" t="str">
        <f t="shared" si="65"/>
        <v>10-AK.4</v>
      </c>
      <c r="BT121" s="171">
        <v>42569</v>
      </c>
      <c r="BU121" s="125" t="s">
        <v>767</v>
      </c>
      <c r="BV121" s="125" t="s">
        <v>1068</v>
      </c>
      <c r="BW121" s="125" t="str">
        <f t="shared" si="66"/>
        <v>Alamat Peserta Didik</v>
      </c>
      <c r="BX121" s="124" t="str">
        <f t="shared" si="67"/>
        <v>Nomor Telepon Rumah</v>
      </c>
      <c r="BY121" s="125" t="s">
        <v>1883</v>
      </c>
      <c r="BZ121" s="125" t="s">
        <v>1884</v>
      </c>
      <c r="CB121" s="235" t="str">
        <f t="shared" si="63"/>
        <v/>
      </c>
      <c r="CC121" s="235" t="str">
        <f t="shared" si="64"/>
        <v/>
      </c>
      <c r="CD121" s="235">
        <v>116</v>
      </c>
      <c r="CE121" s="235">
        <f t="shared" si="68"/>
        <v>2</v>
      </c>
    </row>
    <row r="122" spans="49:83">
      <c r="AW122" s="358" t="s">
        <v>584</v>
      </c>
      <c r="AX122" s="3" t="s">
        <v>643</v>
      </c>
      <c r="AY122" s="359"/>
      <c r="AZ122" s="360"/>
      <c r="BB122" s="405">
        <f t="shared" si="69"/>
        <v>117</v>
      </c>
      <c r="BC122" s="124">
        <f t="shared" si="70"/>
        <v>15</v>
      </c>
      <c r="BD122" s="124" t="s">
        <v>1346</v>
      </c>
      <c r="BE122" s="124"/>
      <c r="BF122" s="125" t="s">
        <v>2614</v>
      </c>
      <c r="BG122" s="124"/>
      <c r="BH122" s="124" t="s">
        <v>1262</v>
      </c>
      <c r="BI122" s="124"/>
      <c r="BJ122" s="124"/>
      <c r="BK122" s="124"/>
      <c r="BL122" s="124"/>
      <c r="BM122" s="125" t="str">
        <f t="shared" si="71"/>
        <v>Tempat,  Tanggal Lahir</v>
      </c>
      <c r="BN122" s="125" t="str">
        <f t="shared" si="72"/>
        <v>Agama</v>
      </c>
      <c r="BO122" s="125" t="str">
        <f t="shared" si="73"/>
        <v>Status dalam Keluarga</v>
      </c>
      <c r="BP122" s="125" t="str">
        <f t="shared" si="74"/>
        <v>Anak ke</v>
      </c>
      <c r="BQ122" s="125" t="str">
        <f t="shared" si="75"/>
        <v>Alamat Peserta Didik</v>
      </c>
      <c r="BR122" s="125" t="str">
        <f t="shared" si="76"/>
        <v>Sekolah Asal</v>
      </c>
      <c r="BS122" s="124" t="str">
        <f t="shared" si="65"/>
        <v>10-AK.4</v>
      </c>
      <c r="BT122" s="171">
        <v>42569</v>
      </c>
      <c r="BU122" s="125" t="s">
        <v>768</v>
      </c>
      <c r="BV122" s="125" t="s">
        <v>1069</v>
      </c>
      <c r="BW122" s="125" t="str">
        <f t="shared" si="66"/>
        <v>Alamat Peserta Didik</v>
      </c>
      <c r="BX122" s="124" t="str">
        <f t="shared" si="67"/>
        <v>Nomor Telepon Rumah</v>
      </c>
      <c r="BY122" s="125" t="s">
        <v>1885</v>
      </c>
      <c r="BZ122" s="125" t="s">
        <v>1886</v>
      </c>
      <c r="CB122" s="235" t="str">
        <f t="shared" si="63"/>
        <v/>
      </c>
      <c r="CC122" s="235" t="str">
        <f t="shared" si="64"/>
        <v/>
      </c>
      <c r="CD122" s="235">
        <v>117</v>
      </c>
      <c r="CE122" s="235">
        <f t="shared" si="68"/>
        <v>2</v>
      </c>
    </row>
    <row r="123" spans="49:83">
      <c r="AW123" s="358" t="s">
        <v>595</v>
      </c>
      <c r="AX123" s="3" t="s">
        <v>644</v>
      </c>
      <c r="AY123" s="359"/>
      <c r="AZ123" s="360"/>
      <c r="BB123" s="405">
        <f t="shared" si="69"/>
        <v>118</v>
      </c>
      <c r="BC123" s="124">
        <v>16</v>
      </c>
      <c r="BD123" s="124" t="s">
        <v>1347</v>
      </c>
      <c r="BE123" s="124"/>
      <c r="BF123" s="125" t="s">
        <v>2615</v>
      </c>
      <c r="BG123" s="124"/>
      <c r="BH123" s="124" t="s">
        <v>1262</v>
      </c>
      <c r="BI123" s="124"/>
      <c r="BJ123" s="124"/>
      <c r="BK123" s="124"/>
      <c r="BL123" s="124"/>
      <c r="BM123" s="125" t="str">
        <f t="shared" si="71"/>
        <v>Tempat,  Tanggal Lahir</v>
      </c>
      <c r="BN123" s="125" t="str">
        <f t="shared" si="72"/>
        <v>Agama</v>
      </c>
      <c r="BO123" s="125" t="str">
        <f t="shared" si="73"/>
        <v>Status dalam Keluarga</v>
      </c>
      <c r="BP123" s="125" t="str">
        <f t="shared" si="74"/>
        <v>Anak ke</v>
      </c>
      <c r="BQ123" s="125" t="str">
        <f t="shared" si="75"/>
        <v>Alamat Peserta Didik</v>
      </c>
      <c r="BR123" s="125" t="str">
        <f t="shared" si="76"/>
        <v>Sekolah Asal</v>
      </c>
      <c r="BS123" s="124" t="str">
        <f t="shared" si="65"/>
        <v>10-AK.4</v>
      </c>
      <c r="BT123" s="171">
        <v>42569</v>
      </c>
      <c r="BU123" s="125" t="s">
        <v>769</v>
      </c>
      <c r="BV123" s="125" t="s">
        <v>1070</v>
      </c>
      <c r="BW123" s="125" t="str">
        <f t="shared" si="66"/>
        <v>Alamat Peserta Didik</v>
      </c>
      <c r="BX123" s="124" t="str">
        <f t="shared" si="67"/>
        <v>Nomor Telepon Rumah</v>
      </c>
      <c r="BY123" s="125" t="s">
        <v>1887</v>
      </c>
      <c r="BZ123" s="125" t="s">
        <v>1888</v>
      </c>
      <c r="CB123" s="235" t="str">
        <f t="shared" si="63"/>
        <v/>
      </c>
      <c r="CC123" s="235" t="str">
        <f t="shared" si="64"/>
        <v/>
      </c>
      <c r="CD123" s="235">
        <v>118</v>
      </c>
      <c r="CE123" s="235">
        <f t="shared" si="68"/>
        <v>2</v>
      </c>
    </row>
    <row r="124" spans="49:83">
      <c r="AW124" s="62"/>
      <c r="AX124" s="3"/>
      <c r="AY124" s="2"/>
      <c r="AZ124" s="63"/>
      <c r="BB124" s="405">
        <f t="shared" si="69"/>
        <v>119</v>
      </c>
      <c r="BC124" s="124">
        <f t="shared" si="70"/>
        <v>17</v>
      </c>
      <c r="BD124" s="124" t="s">
        <v>1348</v>
      </c>
      <c r="BE124" s="124"/>
      <c r="BF124" s="125" t="s">
        <v>2616</v>
      </c>
      <c r="BG124" s="124"/>
      <c r="BH124" s="124" t="s">
        <v>1262</v>
      </c>
      <c r="BI124" s="124"/>
      <c r="BJ124" s="124"/>
      <c r="BK124" s="124"/>
      <c r="BL124" s="124"/>
      <c r="BM124" s="125" t="str">
        <f t="shared" si="71"/>
        <v>Tempat,  Tanggal Lahir</v>
      </c>
      <c r="BN124" s="125" t="str">
        <f t="shared" si="72"/>
        <v>Agama</v>
      </c>
      <c r="BO124" s="125" t="str">
        <f t="shared" si="73"/>
        <v>Status dalam Keluarga</v>
      </c>
      <c r="BP124" s="125" t="str">
        <f t="shared" si="74"/>
        <v>Anak ke</v>
      </c>
      <c r="BQ124" s="125" t="str">
        <f t="shared" si="75"/>
        <v>Alamat Peserta Didik</v>
      </c>
      <c r="BR124" s="125" t="str">
        <f t="shared" si="76"/>
        <v>Sekolah Asal</v>
      </c>
      <c r="BS124" s="124" t="str">
        <f t="shared" si="65"/>
        <v>10-AK.4</v>
      </c>
      <c r="BT124" s="171">
        <v>42569</v>
      </c>
      <c r="BU124" s="125" t="s">
        <v>770</v>
      </c>
      <c r="BV124" s="125" t="s">
        <v>1071</v>
      </c>
      <c r="BW124" s="125" t="str">
        <f t="shared" si="66"/>
        <v>Alamat Peserta Didik</v>
      </c>
      <c r="BX124" s="124" t="str">
        <f t="shared" si="67"/>
        <v>Nomor Telepon Rumah</v>
      </c>
      <c r="BY124" s="125" t="s">
        <v>1889</v>
      </c>
      <c r="BZ124" s="125" t="s">
        <v>1890</v>
      </c>
      <c r="CB124" s="235" t="str">
        <f t="shared" si="63"/>
        <v/>
      </c>
      <c r="CC124" s="235" t="str">
        <f t="shared" si="64"/>
        <v/>
      </c>
      <c r="CD124" s="235">
        <v>119</v>
      </c>
      <c r="CE124" s="235">
        <f t="shared" si="68"/>
        <v>2</v>
      </c>
    </row>
    <row r="125" spans="49:83">
      <c r="AW125" s="62"/>
      <c r="AX125" s="3"/>
      <c r="AY125" s="2"/>
      <c r="AZ125" s="63"/>
      <c r="BB125" s="405">
        <f t="shared" si="69"/>
        <v>120</v>
      </c>
      <c r="BC125" s="124">
        <f t="shared" si="70"/>
        <v>18</v>
      </c>
      <c r="BD125" s="124" t="s">
        <v>1349</v>
      </c>
      <c r="BE125" s="124"/>
      <c r="BF125" s="125" t="s">
        <v>2617</v>
      </c>
      <c r="BG125" s="124"/>
      <c r="BH125" s="124" t="s">
        <v>1262</v>
      </c>
      <c r="BI125" s="124"/>
      <c r="BJ125" s="124"/>
      <c r="BK125" s="124"/>
      <c r="BL125" s="124"/>
      <c r="BM125" s="125" t="str">
        <f t="shared" si="71"/>
        <v>Tempat,  Tanggal Lahir</v>
      </c>
      <c r="BN125" s="125" t="str">
        <f t="shared" si="72"/>
        <v>Agama</v>
      </c>
      <c r="BO125" s="125" t="str">
        <f t="shared" si="73"/>
        <v>Status dalam Keluarga</v>
      </c>
      <c r="BP125" s="125" t="str">
        <f t="shared" si="74"/>
        <v>Anak ke</v>
      </c>
      <c r="BQ125" s="125" t="str">
        <f t="shared" si="75"/>
        <v>Alamat Peserta Didik</v>
      </c>
      <c r="BR125" s="125" t="str">
        <f t="shared" si="76"/>
        <v>Sekolah Asal</v>
      </c>
      <c r="BS125" s="124" t="str">
        <f t="shared" si="65"/>
        <v>10-AK.4</v>
      </c>
      <c r="BT125" s="171">
        <v>42569</v>
      </c>
      <c r="BU125" s="125" t="s">
        <v>771</v>
      </c>
      <c r="BV125" s="125" t="s">
        <v>1072</v>
      </c>
      <c r="BW125" s="125" t="str">
        <f t="shared" si="66"/>
        <v>Alamat Peserta Didik</v>
      </c>
      <c r="BX125" s="124" t="str">
        <f t="shared" si="67"/>
        <v>Nomor Telepon Rumah</v>
      </c>
      <c r="BY125" s="125" t="s">
        <v>1891</v>
      </c>
      <c r="BZ125" s="125" t="s">
        <v>1892</v>
      </c>
      <c r="CB125" s="235" t="str">
        <f t="shared" si="63"/>
        <v/>
      </c>
      <c r="CC125" s="235" t="str">
        <f t="shared" si="64"/>
        <v/>
      </c>
      <c r="CD125" s="235">
        <v>120</v>
      </c>
      <c r="CE125" s="235">
        <f t="shared" si="68"/>
        <v>2</v>
      </c>
    </row>
    <row r="126" spans="49:83">
      <c r="AW126" s="62"/>
      <c r="AX126" s="3"/>
      <c r="AY126" s="2"/>
      <c r="AZ126" s="63"/>
      <c r="BB126" s="405">
        <f t="shared" si="69"/>
        <v>121</v>
      </c>
      <c r="BC126" s="124">
        <f t="shared" si="70"/>
        <v>19</v>
      </c>
      <c r="BD126" s="124" t="s">
        <v>1350</v>
      </c>
      <c r="BE126" s="124"/>
      <c r="BF126" s="125" t="s">
        <v>2618</v>
      </c>
      <c r="BG126" s="124"/>
      <c r="BH126" s="124" t="s">
        <v>1262</v>
      </c>
      <c r="BI126" s="124"/>
      <c r="BJ126" s="124"/>
      <c r="BK126" s="124"/>
      <c r="BL126" s="124"/>
      <c r="BM126" s="125" t="str">
        <f t="shared" si="71"/>
        <v>Tempat,  Tanggal Lahir</v>
      </c>
      <c r="BN126" s="125" t="str">
        <f t="shared" si="72"/>
        <v>Agama</v>
      </c>
      <c r="BO126" s="125" t="str">
        <f t="shared" si="73"/>
        <v>Status dalam Keluarga</v>
      </c>
      <c r="BP126" s="125" t="str">
        <f t="shared" si="74"/>
        <v>Anak ke</v>
      </c>
      <c r="BQ126" s="125" t="str">
        <f t="shared" si="75"/>
        <v>Alamat Peserta Didik</v>
      </c>
      <c r="BR126" s="125" t="str">
        <f t="shared" si="76"/>
        <v>Sekolah Asal</v>
      </c>
      <c r="BS126" s="124" t="str">
        <f t="shared" si="65"/>
        <v>10-AK.4</v>
      </c>
      <c r="BT126" s="171">
        <v>42569</v>
      </c>
      <c r="BU126" s="125" t="s">
        <v>772</v>
      </c>
      <c r="BV126" s="125" t="s">
        <v>1073</v>
      </c>
      <c r="BW126" s="125" t="str">
        <f t="shared" si="66"/>
        <v>Alamat Peserta Didik</v>
      </c>
      <c r="BX126" s="124" t="str">
        <f t="shared" si="67"/>
        <v>Nomor Telepon Rumah</v>
      </c>
      <c r="BY126" s="125" t="s">
        <v>1893</v>
      </c>
      <c r="BZ126" s="125" t="s">
        <v>1894</v>
      </c>
      <c r="CB126" s="235" t="str">
        <f t="shared" si="63"/>
        <v/>
      </c>
      <c r="CC126" s="235" t="str">
        <f t="shared" si="64"/>
        <v/>
      </c>
      <c r="CD126" s="235">
        <v>121</v>
      </c>
      <c r="CE126" s="235">
        <f t="shared" si="68"/>
        <v>2</v>
      </c>
    </row>
    <row r="127" spans="49:83">
      <c r="AW127" s="62"/>
      <c r="AX127" s="3"/>
      <c r="AY127" s="2"/>
      <c r="AZ127" s="63"/>
      <c r="BB127" s="405">
        <f t="shared" si="69"/>
        <v>122</v>
      </c>
      <c r="BC127" s="124">
        <f t="shared" si="70"/>
        <v>20</v>
      </c>
      <c r="BD127" s="124" t="s">
        <v>1351</v>
      </c>
      <c r="BE127" s="124"/>
      <c r="BF127" s="125" t="s">
        <v>2619</v>
      </c>
      <c r="BG127" s="124"/>
      <c r="BH127" s="124" t="s">
        <v>1262</v>
      </c>
      <c r="BI127" s="124"/>
      <c r="BJ127" s="124"/>
      <c r="BK127" s="124"/>
      <c r="BL127" s="124"/>
      <c r="BM127" s="125" t="str">
        <f t="shared" si="71"/>
        <v>Tempat,  Tanggal Lahir</v>
      </c>
      <c r="BN127" s="125" t="str">
        <f t="shared" si="72"/>
        <v>Agama</v>
      </c>
      <c r="BO127" s="125" t="str">
        <f t="shared" si="73"/>
        <v>Status dalam Keluarga</v>
      </c>
      <c r="BP127" s="125" t="str">
        <f t="shared" si="74"/>
        <v>Anak ke</v>
      </c>
      <c r="BQ127" s="125" t="str">
        <f t="shared" si="75"/>
        <v>Alamat Peserta Didik</v>
      </c>
      <c r="BR127" s="125" t="str">
        <f t="shared" si="76"/>
        <v>Sekolah Asal</v>
      </c>
      <c r="BS127" s="124" t="str">
        <f t="shared" si="65"/>
        <v>10-AK.4</v>
      </c>
      <c r="BT127" s="171">
        <v>42569</v>
      </c>
      <c r="BU127" s="125" t="s">
        <v>773</v>
      </c>
      <c r="BV127" s="125" t="s">
        <v>1074</v>
      </c>
      <c r="BW127" s="125" t="str">
        <f t="shared" si="66"/>
        <v>Alamat Peserta Didik</v>
      </c>
      <c r="BX127" s="124" t="str">
        <f t="shared" si="67"/>
        <v>Nomor Telepon Rumah</v>
      </c>
      <c r="BY127" s="125" t="s">
        <v>1895</v>
      </c>
      <c r="BZ127" s="125" t="s">
        <v>1896</v>
      </c>
      <c r="CB127" s="235" t="str">
        <f t="shared" si="63"/>
        <v/>
      </c>
      <c r="CC127" s="235" t="str">
        <f t="shared" si="64"/>
        <v/>
      </c>
      <c r="CD127" s="235">
        <v>122</v>
      </c>
      <c r="CE127" s="235">
        <f t="shared" si="68"/>
        <v>2</v>
      </c>
    </row>
    <row r="128" spans="49:83">
      <c r="AW128" s="62"/>
      <c r="AX128" s="3"/>
      <c r="AY128" s="2"/>
      <c r="AZ128" s="63"/>
      <c r="BB128" s="405">
        <f t="shared" si="69"/>
        <v>123</v>
      </c>
      <c r="BC128" s="124">
        <f t="shared" si="70"/>
        <v>21</v>
      </c>
      <c r="BD128" s="124" t="s">
        <v>1352</v>
      </c>
      <c r="BE128" s="124"/>
      <c r="BF128" s="125" t="s">
        <v>2620</v>
      </c>
      <c r="BG128" s="124"/>
      <c r="BH128" s="124" t="s">
        <v>1262</v>
      </c>
      <c r="BI128" s="124"/>
      <c r="BJ128" s="124"/>
      <c r="BK128" s="124"/>
      <c r="BL128" s="124"/>
      <c r="BM128" s="125" t="str">
        <f t="shared" si="71"/>
        <v>Tempat,  Tanggal Lahir</v>
      </c>
      <c r="BN128" s="125" t="str">
        <f t="shared" si="72"/>
        <v>Agama</v>
      </c>
      <c r="BO128" s="125" t="str">
        <f t="shared" si="73"/>
        <v>Status dalam Keluarga</v>
      </c>
      <c r="BP128" s="125" t="str">
        <f t="shared" si="74"/>
        <v>Anak ke</v>
      </c>
      <c r="BQ128" s="125" t="str">
        <f t="shared" si="75"/>
        <v>Alamat Peserta Didik</v>
      </c>
      <c r="BR128" s="125" t="str">
        <f t="shared" si="76"/>
        <v>Sekolah Asal</v>
      </c>
      <c r="BS128" s="124" t="str">
        <f t="shared" si="65"/>
        <v>10-AK.4</v>
      </c>
      <c r="BT128" s="171">
        <v>42569</v>
      </c>
      <c r="BU128" s="125" t="s">
        <v>774</v>
      </c>
      <c r="BV128" s="125" t="s">
        <v>1075</v>
      </c>
      <c r="BW128" s="125" t="str">
        <f t="shared" si="66"/>
        <v>Alamat Peserta Didik</v>
      </c>
      <c r="BX128" s="124" t="str">
        <f t="shared" si="67"/>
        <v>Nomor Telepon Rumah</v>
      </c>
      <c r="BY128" s="125" t="s">
        <v>1897</v>
      </c>
      <c r="BZ128" s="125" t="s">
        <v>1898</v>
      </c>
      <c r="CB128" s="235" t="str">
        <f t="shared" si="63"/>
        <v/>
      </c>
      <c r="CC128" s="235" t="str">
        <f t="shared" si="64"/>
        <v/>
      </c>
      <c r="CD128" s="235">
        <v>123</v>
      </c>
      <c r="CE128" s="235">
        <f t="shared" si="68"/>
        <v>2</v>
      </c>
    </row>
    <row r="129" spans="49:83">
      <c r="AW129" s="62"/>
      <c r="AX129" s="3"/>
      <c r="AY129" s="2"/>
      <c r="AZ129" s="63"/>
      <c r="BB129" s="405">
        <f t="shared" si="69"/>
        <v>124</v>
      </c>
      <c r="BC129" s="124">
        <f t="shared" si="70"/>
        <v>22</v>
      </c>
      <c r="BD129" s="124" t="s">
        <v>1353</v>
      </c>
      <c r="BE129" s="124"/>
      <c r="BF129" s="125" t="s">
        <v>2621</v>
      </c>
      <c r="BG129" s="124"/>
      <c r="BH129" s="124" t="s">
        <v>1262</v>
      </c>
      <c r="BI129" s="124"/>
      <c r="BJ129" s="124"/>
      <c r="BK129" s="124"/>
      <c r="BL129" s="124"/>
      <c r="BM129" s="125" t="str">
        <f t="shared" si="71"/>
        <v>Tempat,  Tanggal Lahir</v>
      </c>
      <c r="BN129" s="125" t="str">
        <f t="shared" si="72"/>
        <v>Agama</v>
      </c>
      <c r="BO129" s="125" t="str">
        <f t="shared" si="73"/>
        <v>Status dalam Keluarga</v>
      </c>
      <c r="BP129" s="125" t="str">
        <f t="shared" si="74"/>
        <v>Anak ke</v>
      </c>
      <c r="BQ129" s="125" t="str">
        <f t="shared" si="75"/>
        <v>Alamat Peserta Didik</v>
      </c>
      <c r="BR129" s="125" t="str">
        <f t="shared" si="76"/>
        <v>Sekolah Asal</v>
      </c>
      <c r="BS129" s="124" t="str">
        <f t="shared" si="65"/>
        <v>10-AK.4</v>
      </c>
      <c r="BT129" s="171">
        <v>42569</v>
      </c>
      <c r="BU129" s="125" t="s">
        <v>775</v>
      </c>
      <c r="BV129" s="125" t="s">
        <v>1076</v>
      </c>
      <c r="BW129" s="125" t="str">
        <f t="shared" si="66"/>
        <v>Alamat Peserta Didik</v>
      </c>
      <c r="BX129" s="124" t="str">
        <f t="shared" si="67"/>
        <v>Nomor Telepon Rumah</v>
      </c>
      <c r="BY129" s="125" t="s">
        <v>1899</v>
      </c>
      <c r="BZ129" s="125" t="s">
        <v>1900</v>
      </c>
      <c r="CB129" s="235" t="str">
        <f t="shared" si="63"/>
        <v/>
      </c>
      <c r="CC129" s="235" t="str">
        <f t="shared" si="64"/>
        <v/>
      </c>
      <c r="CD129" s="235">
        <v>124</v>
      </c>
      <c r="CE129" s="235">
        <f t="shared" si="68"/>
        <v>2</v>
      </c>
    </row>
    <row r="130" spans="49:83">
      <c r="AW130" s="62"/>
      <c r="AX130" s="3"/>
      <c r="AY130" s="2"/>
      <c r="AZ130" s="63"/>
      <c r="BB130" s="405">
        <f t="shared" si="69"/>
        <v>125</v>
      </c>
      <c r="BC130" s="124">
        <f t="shared" si="70"/>
        <v>23</v>
      </c>
      <c r="BD130" s="124" t="s">
        <v>1354</v>
      </c>
      <c r="BE130" s="124"/>
      <c r="BF130" s="125" t="s">
        <v>2622</v>
      </c>
      <c r="BG130" s="124"/>
      <c r="BH130" s="124" t="s">
        <v>1262</v>
      </c>
      <c r="BI130" s="124"/>
      <c r="BJ130" s="124"/>
      <c r="BK130" s="124"/>
      <c r="BL130" s="124"/>
      <c r="BM130" s="125" t="str">
        <f t="shared" si="71"/>
        <v>Tempat,  Tanggal Lahir</v>
      </c>
      <c r="BN130" s="125" t="str">
        <f t="shared" si="72"/>
        <v>Agama</v>
      </c>
      <c r="BO130" s="125" t="str">
        <f t="shared" si="73"/>
        <v>Status dalam Keluarga</v>
      </c>
      <c r="BP130" s="125" t="str">
        <f t="shared" si="74"/>
        <v>Anak ke</v>
      </c>
      <c r="BQ130" s="125" t="str">
        <f t="shared" si="75"/>
        <v>Alamat Peserta Didik</v>
      </c>
      <c r="BR130" s="125" t="str">
        <f t="shared" si="76"/>
        <v>Sekolah Asal</v>
      </c>
      <c r="BS130" s="124" t="str">
        <f t="shared" si="65"/>
        <v>10-AK.4</v>
      </c>
      <c r="BT130" s="171">
        <v>42569</v>
      </c>
      <c r="BU130" s="125" t="s">
        <v>776</v>
      </c>
      <c r="BV130" s="125" t="s">
        <v>1077</v>
      </c>
      <c r="BW130" s="125" t="str">
        <f t="shared" si="66"/>
        <v>Alamat Peserta Didik</v>
      </c>
      <c r="BX130" s="124" t="str">
        <f t="shared" si="67"/>
        <v>Nomor Telepon Rumah</v>
      </c>
      <c r="BY130" s="125" t="s">
        <v>1901</v>
      </c>
      <c r="BZ130" s="125" t="s">
        <v>1902</v>
      </c>
      <c r="CB130" s="235" t="str">
        <f t="shared" si="63"/>
        <v/>
      </c>
      <c r="CC130" s="235" t="str">
        <f t="shared" si="64"/>
        <v/>
      </c>
      <c r="CD130" s="235">
        <v>125</v>
      </c>
      <c r="CE130" s="235">
        <f t="shared" si="68"/>
        <v>2</v>
      </c>
    </row>
    <row r="131" spans="49:83">
      <c r="AW131" s="62"/>
      <c r="AX131" s="3"/>
      <c r="AY131" s="2"/>
      <c r="AZ131" s="63"/>
      <c r="BB131" s="405">
        <f t="shared" si="69"/>
        <v>126</v>
      </c>
      <c r="BC131" s="124">
        <f t="shared" si="70"/>
        <v>24</v>
      </c>
      <c r="BD131" s="124" t="s">
        <v>1355</v>
      </c>
      <c r="BE131" s="124"/>
      <c r="BF131" s="125" t="s">
        <v>2623</v>
      </c>
      <c r="BG131" s="124"/>
      <c r="BH131" s="124" t="s">
        <v>1262</v>
      </c>
      <c r="BI131" s="124"/>
      <c r="BJ131" s="124"/>
      <c r="BK131" s="124"/>
      <c r="BL131" s="124"/>
      <c r="BM131" s="125" t="str">
        <f t="shared" si="71"/>
        <v>Tempat,  Tanggal Lahir</v>
      </c>
      <c r="BN131" s="125" t="str">
        <f t="shared" si="72"/>
        <v>Agama</v>
      </c>
      <c r="BO131" s="125" t="str">
        <f t="shared" si="73"/>
        <v>Status dalam Keluarga</v>
      </c>
      <c r="BP131" s="125" t="str">
        <f t="shared" si="74"/>
        <v>Anak ke</v>
      </c>
      <c r="BQ131" s="125" t="str">
        <f t="shared" si="75"/>
        <v>Alamat Peserta Didik</v>
      </c>
      <c r="BR131" s="125" t="str">
        <f t="shared" si="76"/>
        <v>Sekolah Asal</v>
      </c>
      <c r="BS131" s="124" t="str">
        <f t="shared" si="65"/>
        <v>10-AK.4</v>
      </c>
      <c r="BT131" s="171">
        <v>42569</v>
      </c>
      <c r="BU131" s="125" t="s">
        <v>777</v>
      </c>
      <c r="BV131" s="125" t="s">
        <v>1078</v>
      </c>
      <c r="BW131" s="125" t="str">
        <f t="shared" si="66"/>
        <v>Alamat Peserta Didik</v>
      </c>
      <c r="BX131" s="124" t="str">
        <f t="shared" si="67"/>
        <v>Nomor Telepon Rumah</v>
      </c>
      <c r="BY131" s="125" t="s">
        <v>1903</v>
      </c>
      <c r="BZ131" s="125" t="s">
        <v>1904</v>
      </c>
      <c r="CB131" s="235" t="str">
        <f t="shared" si="63"/>
        <v/>
      </c>
      <c r="CC131" s="235" t="str">
        <f t="shared" si="64"/>
        <v/>
      </c>
      <c r="CD131" s="235">
        <v>126</v>
      </c>
      <c r="CE131" s="235">
        <f t="shared" si="68"/>
        <v>2</v>
      </c>
    </row>
    <row r="132" spans="49:83">
      <c r="AW132" s="62"/>
      <c r="AX132" s="3"/>
      <c r="AY132" s="2"/>
      <c r="AZ132" s="63"/>
      <c r="BB132" s="405">
        <f t="shared" si="69"/>
        <v>127</v>
      </c>
      <c r="BC132" s="124">
        <f t="shared" si="70"/>
        <v>25</v>
      </c>
      <c r="BD132" s="124" t="s">
        <v>1356</v>
      </c>
      <c r="BE132" s="124"/>
      <c r="BF132" s="125" t="s">
        <v>2624</v>
      </c>
      <c r="BG132" s="124"/>
      <c r="BH132" s="124" t="s">
        <v>1262</v>
      </c>
      <c r="BI132" s="124"/>
      <c r="BJ132" s="124"/>
      <c r="BK132" s="124"/>
      <c r="BL132" s="124"/>
      <c r="BM132" s="125" t="str">
        <f t="shared" si="71"/>
        <v>Tempat,  Tanggal Lahir</v>
      </c>
      <c r="BN132" s="125" t="str">
        <f t="shared" si="72"/>
        <v>Agama</v>
      </c>
      <c r="BO132" s="125" t="str">
        <f t="shared" si="73"/>
        <v>Status dalam Keluarga</v>
      </c>
      <c r="BP132" s="125" t="str">
        <f t="shared" si="74"/>
        <v>Anak ke</v>
      </c>
      <c r="BQ132" s="125" t="str">
        <f t="shared" si="75"/>
        <v>Alamat Peserta Didik</v>
      </c>
      <c r="BR132" s="125" t="str">
        <f t="shared" si="76"/>
        <v>Sekolah Asal</v>
      </c>
      <c r="BS132" s="124" t="str">
        <f t="shared" si="65"/>
        <v>10-AK.4</v>
      </c>
      <c r="BT132" s="171">
        <v>42569</v>
      </c>
      <c r="BU132" s="125" t="s">
        <v>778</v>
      </c>
      <c r="BV132" s="125" t="s">
        <v>1079</v>
      </c>
      <c r="BW132" s="125" t="str">
        <f t="shared" si="66"/>
        <v>Alamat Peserta Didik</v>
      </c>
      <c r="BX132" s="124" t="str">
        <f t="shared" si="67"/>
        <v>Nomor Telepon Rumah</v>
      </c>
      <c r="BY132" s="125" t="s">
        <v>1905</v>
      </c>
      <c r="BZ132" s="125" t="s">
        <v>1906</v>
      </c>
      <c r="CB132" s="235" t="str">
        <f t="shared" si="63"/>
        <v/>
      </c>
      <c r="CC132" s="235" t="str">
        <f t="shared" si="64"/>
        <v/>
      </c>
      <c r="CD132" s="235">
        <v>127</v>
      </c>
      <c r="CE132" s="235">
        <f t="shared" si="68"/>
        <v>2</v>
      </c>
    </row>
    <row r="133" spans="49:83">
      <c r="AW133" s="62"/>
      <c r="AX133" s="3"/>
      <c r="AY133" s="2"/>
      <c r="AZ133" s="63"/>
      <c r="BB133" s="405">
        <f t="shared" si="69"/>
        <v>128</v>
      </c>
      <c r="BC133" s="124">
        <f t="shared" si="70"/>
        <v>26</v>
      </c>
      <c r="BD133" s="124" t="s">
        <v>1357</v>
      </c>
      <c r="BE133" s="124"/>
      <c r="BF133" s="125" t="s">
        <v>2625</v>
      </c>
      <c r="BG133" s="124"/>
      <c r="BH133" s="124" t="s">
        <v>1262</v>
      </c>
      <c r="BI133" s="124"/>
      <c r="BJ133" s="124"/>
      <c r="BK133" s="124"/>
      <c r="BL133" s="124"/>
      <c r="BM133" s="125" t="str">
        <f t="shared" si="71"/>
        <v>Tempat,  Tanggal Lahir</v>
      </c>
      <c r="BN133" s="125" t="str">
        <f t="shared" si="72"/>
        <v>Agama</v>
      </c>
      <c r="BO133" s="125" t="str">
        <f t="shared" si="73"/>
        <v>Status dalam Keluarga</v>
      </c>
      <c r="BP133" s="125" t="str">
        <f t="shared" si="74"/>
        <v>Anak ke</v>
      </c>
      <c r="BQ133" s="125" t="str">
        <f t="shared" si="75"/>
        <v>Alamat Peserta Didik</v>
      </c>
      <c r="BR133" s="125" t="str">
        <f t="shared" si="76"/>
        <v>Sekolah Asal</v>
      </c>
      <c r="BS133" s="124" t="str">
        <f t="shared" si="65"/>
        <v>10-AK.4</v>
      </c>
      <c r="BT133" s="171">
        <v>42569</v>
      </c>
      <c r="BU133" s="125" t="s">
        <v>779</v>
      </c>
      <c r="BV133" s="125" t="s">
        <v>1080</v>
      </c>
      <c r="BW133" s="125" t="str">
        <f t="shared" si="66"/>
        <v>Alamat Peserta Didik</v>
      </c>
      <c r="BX133" s="124" t="str">
        <f t="shared" si="67"/>
        <v>Nomor Telepon Rumah</v>
      </c>
      <c r="BY133" s="125" t="s">
        <v>1907</v>
      </c>
      <c r="BZ133" s="125" t="s">
        <v>1908</v>
      </c>
      <c r="CB133" s="235" t="str">
        <f t="shared" si="63"/>
        <v/>
      </c>
      <c r="CC133" s="235" t="str">
        <f t="shared" si="64"/>
        <v/>
      </c>
      <c r="CD133" s="235">
        <v>128</v>
      </c>
      <c r="CE133" s="235">
        <f t="shared" si="68"/>
        <v>2</v>
      </c>
    </row>
    <row r="134" spans="49:83">
      <c r="AW134" s="62"/>
      <c r="AX134" s="3"/>
      <c r="AY134" s="2"/>
      <c r="AZ134" s="63"/>
      <c r="BB134" s="405">
        <f t="shared" si="69"/>
        <v>129</v>
      </c>
      <c r="BC134" s="124">
        <f t="shared" si="70"/>
        <v>27</v>
      </c>
      <c r="BD134" s="124" t="s">
        <v>1358</v>
      </c>
      <c r="BE134" s="124"/>
      <c r="BF134" s="125" t="s">
        <v>2626</v>
      </c>
      <c r="BG134" s="124"/>
      <c r="BH134" s="124" t="s">
        <v>1262</v>
      </c>
      <c r="BI134" s="124"/>
      <c r="BJ134" s="124"/>
      <c r="BK134" s="124"/>
      <c r="BL134" s="124"/>
      <c r="BM134" s="125" t="str">
        <f t="shared" si="71"/>
        <v>Tempat,  Tanggal Lahir</v>
      </c>
      <c r="BN134" s="125" t="str">
        <f t="shared" si="72"/>
        <v>Agama</v>
      </c>
      <c r="BO134" s="125" t="str">
        <f t="shared" si="73"/>
        <v>Status dalam Keluarga</v>
      </c>
      <c r="BP134" s="125" t="str">
        <f t="shared" si="74"/>
        <v>Anak ke</v>
      </c>
      <c r="BQ134" s="125" t="str">
        <f t="shared" si="75"/>
        <v>Alamat Peserta Didik</v>
      </c>
      <c r="BR134" s="125" t="str">
        <f t="shared" si="76"/>
        <v>Sekolah Asal</v>
      </c>
      <c r="BS134" s="124" t="str">
        <f t="shared" si="65"/>
        <v>10-AK.4</v>
      </c>
      <c r="BT134" s="171">
        <v>42569</v>
      </c>
      <c r="BU134" s="125" t="s">
        <v>780</v>
      </c>
      <c r="BV134" s="125" t="s">
        <v>1081</v>
      </c>
      <c r="BW134" s="125" t="str">
        <f t="shared" si="66"/>
        <v>Alamat Peserta Didik</v>
      </c>
      <c r="BX134" s="124" t="str">
        <f t="shared" si="67"/>
        <v>Nomor Telepon Rumah</v>
      </c>
      <c r="BY134" s="125" t="s">
        <v>1909</v>
      </c>
      <c r="BZ134" s="125" t="s">
        <v>1910</v>
      </c>
      <c r="CB134" s="235" t="str">
        <f t="shared" ref="CB134:CB197" si="77">IF(KELASDIPILIH=BH134,BB134,"")</f>
        <v/>
      </c>
      <c r="CC134" s="235" t="str">
        <f t="shared" ref="CC134:CC197" si="78">IFERROR(SMALL(URUTANABSEN,CD134),"")</f>
        <v/>
      </c>
      <c r="CD134" s="235">
        <v>129</v>
      </c>
      <c r="CE134" s="235">
        <f t="shared" si="68"/>
        <v>2</v>
      </c>
    </row>
    <row r="135" spans="49:83">
      <c r="AW135" s="62"/>
      <c r="AX135" s="3"/>
      <c r="AY135" s="2"/>
      <c r="AZ135" s="63"/>
      <c r="BB135" s="405">
        <f t="shared" si="69"/>
        <v>130</v>
      </c>
      <c r="BC135" s="124">
        <f t="shared" si="70"/>
        <v>28</v>
      </c>
      <c r="BD135" s="124" t="s">
        <v>1359</v>
      </c>
      <c r="BE135" s="124"/>
      <c r="BF135" s="125" t="s">
        <v>2627</v>
      </c>
      <c r="BG135" s="124"/>
      <c r="BH135" s="124" t="s">
        <v>1262</v>
      </c>
      <c r="BI135" s="124"/>
      <c r="BJ135" s="124"/>
      <c r="BK135" s="124"/>
      <c r="BL135" s="124"/>
      <c r="BM135" s="125" t="str">
        <f t="shared" si="71"/>
        <v>Tempat,  Tanggal Lahir</v>
      </c>
      <c r="BN135" s="125" t="str">
        <f t="shared" si="72"/>
        <v>Agama</v>
      </c>
      <c r="BO135" s="125" t="str">
        <f t="shared" si="73"/>
        <v>Status dalam Keluarga</v>
      </c>
      <c r="BP135" s="125" t="str">
        <f t="shared" si="74"/>
        <v>Anak ke</v>
      </c>
      <c r="BQ135" s="125" t="str">
        <f t="shared" si="75"/>
        <v>Alamat Peserta Didik</v>
      </c>
      <c r="BR135" s="125" t="str">
        <f t="shared" si="76"/>
        <v>Sekolah Asal</v>
      </c>
      <c r="BS135" s="124" t="str">
        <f t="shared" ref="BS135:BS198" si="79">BH135</f>
        <v>10-AK.4</v>
      </c>
      <c r="BT135" s="171">
        <v>42569</v>
      </c>
      <c r="BU135" s="125" t="s">
        <v>781</v>
      </c>
      <c r="BV135" s="125" t="s">
        <v>1082</v>
      </c>
      <c r="BW135" s="125" t="str">
        <f t="shared" ref="BW135:BW198" si="80">BQ135</f>
        <v>Alamat Peserta Didik</v>
      </c>
      <c r="BX135" s="124" t="str">
        <f t="shared" ref="BX135:BX198" si="81">BX133</f>
        <v>Nomor Telepon Rumah</v>
      </c>
      <c r="BY135" s="125" t="s">
        <v>1911</v>
      </c>
      <c r="BZ135" s="125" t="s">
        <v>1912</v>
      </c>
      <c r="CB135" s="235" t="str">
        <f t="shared" si="77"/>
        <v/>
      </c>
      <c r="CC135" s="235" t="str">
        <f t="shared" si="78"/>
        <v/>
      </c>
      <c r="CD135" s="235">
        <v>130</v>
      </c>
      <c r="CE135" s="235">
        <f t="shared" ref="CE135:CE198" si="82">TYPE(CC135)</f>
        <v>2</v>
      </c>
    </row>
    <row r="136" spans="49:83">
      <c r="AW136" s="62"/>
      <c r="AX136" s="3"/>
      <c r="AY136" s="2"/>
      <c r="AZ136" s="63"/>
      <c r="BB136" s="405">
        <f t="shared" ref="BB136:BB199" si="83">BB135+1</f>
        <v>131</v>
      </c>
      <c r="BC136" s="124">
        <f t="shared" ref="BC136:BC199" si="84">BC135+1</f>
        <v>29</v>
      </c>
      <c r="BD136" s="124" t="s">
        <v>1360</v>
      </c>
      <c r="BE136" s="124"/>
      <c r="BF136" s="125" t="s">
        <v>2628</v>
      </c>
      <c r="BG136" s="124"/>
      <c r="BH136" s="124" t="s">
        <v>1262</v>
      </c>
      <c r="BI136" s="124"/>
      <c r="BJ136" s="124"/>
      <c r="BK136" s="124"/>
      <c r="BL136" s="124"/>
      <c r="BM136" s="125" t="str">
        <f t="shared" ref="BM136:BM199" si="85">BM135</f>
        <v>Tempat,  Tanggal Lahir</v>
      </c>
      <c r="BN136" s="125" t="str">
        <f t="shared" ref="BN136:BN199" si="86">BN135</f>
        <v>Agama</v>
      </c>
      <c r="BO136" s="125" t="str">
        <f t="shared" ref="BO136:BO199" si="87">BO135</f>
        <v>Status dalam Keluarga</v>
      </c>
      <c r="BP136" s="125" t="str">
        <f t="shared" ref="BP136:BP199" si="88">BP135</f>
        <v>Anak ke</v>
      </c>
      <c r="BQ136" s="125" t="str">
        <f t="shared" ref="BQ136:BQ199" si="89">BQ135</f>
        <v>Alamat Peserta Didik</v>
      </c>
      <c r="BR136" s="125" t="str">
        <f t="shared" ref="BR136:BR199" si="90">BR135</f>
        <v>Sekolah Asal</v>
      </c>
      <c r="BS136" s="124" t="str">
        <f t="shared" si="79"/>
        <v>10-AK.4</v>
      </c>
      <c r="BT136" s="171">
        <v>42569</v>
      </c>
      <c r="BU136" s="125" t="s">
        <v>782</v>
      </c>
      <c r="BV136" s="125" t="s">
        <v>1083</v>
      </c>
      <c r="BW136" s="125" t="str">
        <f t="shared" si="80"/>
        <v>Alamat Peserta Didik</v>
      </c>
      <c r="BX136" s="124" t="str">
        <f t="shared" si="81"/>
        <v>Nomor Telepon Rumah</v>
      </c>
      <c r="BY136" s="125" t="s">
        <v>1913</v>
      </c>
      <c r="BZ136" s="125" t="s">
        <v>1914</v>
      </c>
      <c r="CB136" s="235" t="str">
        <f t="shared" si="77"/>
        <v/>
      </c>
      <c r="CC136" s="235" t="str">
        <f t="shared" si="78"/>
        <v/>
      </c>
      <c r="CD136" s="235">
        <v>131</v>
      </c>
      <c r="CE136" s="235">
        <f t="shared" si="82"/>
        <v>2</v>
      </c>
    </row>
    <row r="137" spans="49:83">
      <c r="AW137" s="62"/>
      <c r="AX137" s="3"/>
      <c r="AY137" s="2"/>
      <c r="AZ137" s="63"/>
      <c r="BB137" s="405">
        <f t="shared" si="83"/>
        <v>132</v>
      </c>
      <c r="BC137" s="124">
        <f t="shared" si="84"/>
        <v>30</v>
      </c>
      <c r="BD137" s="124" t="s">
        <v>1361</v>
      </c>
      <c r="BE137" s="124"/>
      <c r="BF137" s="125" t="s">
        <v>2629</v>
      </c>
      <c r="BG137" s="124"/>
      <c r="BH137" s="124" t="s">
        <v>1262</v>
      </c>
      <c r="BI137" s="124"/>
      <c r="BJ137" s="124"/>
      <c r="BK137" s="124"/>
      <c r="BL137" s="124"/>
      <c r="BM137" s="125" t="str">
        <f t="shared" si="85"/>
        <v>Tempat,  Tanggal Lahir</v>
      </c>
      <c r="BN137" s="125" t="str">
        <f t="shared" si="86"/>
        <v>Agama</v>
      </c>
      <c r="BO137" s="125" t="str">
        <f t="shared" si="87"/>
        <v>Status dalam Keluarga</v>
      </c>
      <c r="BP137" s="125" t="str">
        <f t="shared" si="88"/>
        <v>Anak ke</v>
      </c>
      <c r="BQ137" s="125" t="str">
        <f t="shared" si="89"/>
        <v>Alamat Peserta Didik</v>
      </c>
      <c r="BR137" s="125" t="str">
        <f t="shared" si="90"/>
        <v>Sekolah Asal</v>
      </c>
      <c r="BS137" s="124" t="str">
        <f t="shared" si="79"/>
        <v>10-AK.4</v>
      </c>
      <c r="BT137" s="171">
        <v>42569</v>
      </c>
      <c r="BU137" s="125" t="s">
        <v>783</v>
      </c>
      <c r="BV137" s="125" t="s">
        <v>1084</v>
      </c>
      <c r="BW137" s="125" t="str">
        <f t="shared" si="80"/>
        <v>Alamat Peserta Didik</v>
      </c>
      <c r="BX137" s="124" t="str">
        <f t="shared" si="81"/>
        <v>Nomor Telepon Rumah</v>
      </c>
      <c r="BY137" s="125" t="s">
        <v>1915</v>
      </c>
      <c r="BZ137" s="125" t="s">
        <v>1916</v>
      </c>
      <c r="CB137" s="235" t="str">
        <f t="shared" si="77"/>
        <v/>
      </c>
      <c r="CC137" s="235" t="str">
        <f t="shared" si="78"/>
        <v/>
      </c>
      <c r="CD137" s="235">
        <v>132</v>
      </c>
      <c r="CE137" s="235">
        <f t="shared" si="82"/>
        <v>2</v>
      </c>
    </row>
    <row r="138" spans="49:83">
      <c r="AW138" s="62"/>
      <c r="AX138" s="3"/>
      <c r="AY138" s="2"/>
      <c r="AZ138" s="63"/>
      <c r="BB138" s="405">
        <f t="shared" si="83"/>
        <v>133</v>
      </c>
      <c r="BC138" s="124">
        <f t="shared" si="84"/>
        <v>31</v>
      </c>
      <c r="BD138" s="124" t="s">
        <v>1362</v>
      </c>
      <c r="BE138" s="124"/>
      <c r="BF138" s="125" t="s">
        <v>2630</v>
      </c>
      <c r="BG138" s="124"/>
      <c r="BH138" s="124" t="s">
        <v>1262</v>
      </c>
      <c r="BI138" s="124"/>
      <c r="BJ138" s="124"/>
      <c r="BK138" s="124"/>
      <c r="BL138" s="124"/>
      <c r="BM138" s="125" t="str">
        <f t="shared" si="85"/>
        <v>Tempat,  Tanggal Lahir</v>
      </c>
      <c r="BN138" s="125" t="str">
        <f t="shared" si="86"/>
        <v>Agama</v>
      </c>
      <c r="BO138" s="125" t="str">
        <f t="shared" si="87"/>
        <v>Status dalam Keluarga</v>
      </c>
      <c r="BP138" s="125" t="str">
        <f t="shared" si="88"/>
        <v>Anak ke</v>
      </c>
      <c r="BQ138" s="125" t="str">
        <f t="shared" si="89"/>
        <v>Alamat Peserta Didik</v>
      </c>
      <c r="BR138" s="125" t="str">
        <f t="shared" si="90"/>
        <v>Sekolah Asal</v>
      </c>
      <c r="BS138" s="124" t="str">
        <f t="shared" si="79"/>
        <v>10-AK.4</v>
      </c>
      <c r="BT138" s="171">
        <v>42569</v>
      </c>
      <c r="BU138" s="125" t="s">
        <v>784</v>
      </c>
      <c r="BV138" s="125" t="s">
        <v>1085</v>
      </c>
      <c r="BW138" s="125" t="str">
        <f t="shared" si="80"/>
        <v>Alamat Peserta Didik</v>
      </c>
      <c r="BX138" s="124" t="str">
        <f t="shared" si="81"/>
        <v>Nomor Telepon Rumah</v>
      </c>
      <c r="BY138" s="125" t="s">
        <v>1917</v>
      </c>
      <c r="BZ138" s="125" t="s">
        <v>1918</v>
      </c>
      <c r="CB138" s="235" t="str">
        <f t="shared" si="77"/>
        <v/>
      </c>
      <c r="CC138" s="235" t="str">
        <f t="shared" si="78"/>
        <v/>
      </c>
      <c r="CD138" s="235">
        <v>133</v>
      </c>
      <c r="CE138" s="235">
        <f t="shared" si="82"/>
        <v>2</v>
      </c>
    </row>
    <row r="139" spans="49:83">
      <c r="AW139" s="62"/>
      <c r="AX139" s="3"/>
      <c r="AY139" s="2"/>
      <c r="AZ139" s="63"/>
      <c r="BB139" s="405">
        <f t="shared" si="83"/>
        <v>134</v>
      </c>
      <c r="BC139" s="124">
        <f t="shared" si="84"/>
        <v>32</v>
      </c>
      <c r="BD139" s="124" t="s">
        <v>1363</v>
      </c>
      <c r="BE139" s="124"/>
      <c r="BF139" s="125" t="s">
        <v>2631</v>
      </c>
      <c r="BG139" s="124"/>
      <c r="BH139" s="124" t="s">
        <v>1262</v>
      </c>
      <c r="BI139" s="124"/>
      <c r="BJ139" s="124"/>
      <c r="BK139" s="124"/>
      <c r="BL139" s="124"/>
      <c r="BM139" s="125" t="str">
        <f t="shared" si="85"/>
        <v>Tempat,  Tanggal Lahir</v>
      </c>
      <c r="BN139" s="125" t="str">
        <f t="shared" si="86"/>
        <v>Agama</v>
      </c>
      <c r="BO139" s="125" t="str">
        <f t="shared" si="87"/>
        <v>Status dalam Keluarga</v>
      </c>
      <c r="BP139" s="125" t="str">
        <f t="shared" si="88"/>
        <v>Anak ke</v>
      </c>
      <c r="BQ139" s="125" t="str">
        <f t="shared" si="89"/>
        <v>Alamat Peserta Didik</v>
      </c>
      <c r="BR139" s="125" t="str">
        <f t="shared" si="90"/>
        <v>Sekolah Asal</v>
      </c>
      <c r="BS139" s="124" t="str">
        <f t="shared" si="79"/>
        <v>10-AK.4</v>
      </c>
      <c r="BT139" s="171">
        <v>42569</v>
      </c>
      <c r="BU139" s="125" t="s">
        <v>785</v>
      </c>
      <c r="BV139" s="125" t="s">
        <v>1086</v>
      </c>
      <c r="BW139" s="125" t="str">
        <f t="shared" si="80"/>
        <v>Alamat Peserta Didik</v>
      </c>
      <c r="BX139" s="124" t="str">
        <f t="shared" si="81"/>
        <v>Nomor Telepon Rumah</v>
      </c>
      <c r="BY139" s="125" t="s">
        <v>1919</v>
      </c>
      <c r="BZ139" s="125" t="s">
        <v>1920</v>
      </c>
      <c r="CB139" s="235" t="str">
        <f t="shared" si="77"/>
        <v/>
      </c>
      <c r="CC139" s="235" t="str">
        <f t="shared" si="78"/>
        <v/>
      </c>
      <c r="CD139" s="235">
        <v>134</v>
      </c>
      <c r="CE139" s="235">
        <f t="shared" si="82"/>
        <v>2</v>
      </c>
    </row>
    <row r="140" spans="49:83">
      <c r="AW140" s="62"/>
      <c r="AX140" s="3"/>
      <c r="AY140" s="2"/>
      <c r="AZ140" s="63"/>
      <c r="BB140" s="405">
        <f t="shared" si="83"/>
        <v>135</v>
      </c>
      <c r="BC140" s="124">
        <v>1</v>
      </c>
      <c r="BD140" s="124" t="s">
        <v>1364</v>
      </c>
      <c r="BE140" s="124"/>
      <c r="BF140" s="125" t="s">
        <v>2632</v>
      </c>
      <c r="BG140" s="124"/>
      <c r="BH140" s="124" t="s">
        <v>1263</v>
      </c>
      <c r="BI140" s="124"/>
      <c r="BJ140" s="124"/>
      <c r="BK140" s="124"/>
      <c r="BL140" s="124"/>
      <c r="BM140" s="125" t="str">
        <f t="shared" si="85"/>
        <v>Tempat,  Tanggal Lahir</v>
      </c>
      <c r="BN140" s="125" t="str">
        <f t="shared" si="86"/>
        <v>Agama</v>
      </c>
      <c r="BO140" s="125" t="str">
        <f t="shared" si="87"/>
        <v>Status dalam Keluarga</v>
      </c>
      <c r="BP140" s="125" t="str">
        <f t="shared" si="88"/>
        <v>Anak ke</v>
      </c>
      <c r="BQ140" s="125" t="str">
        <f t="shared" si="89"/>
        <v>Alamat Peserta Didik</v>
      </c>
      <c r="BR140" s="125" t="str">
        <f t="shared" si="90"/>
        <v>Sekolah Asal</v>
      </c>
      <c r="BS140" s="124" t="str">
        <f t="shared" si="79"/>
        <v>10-PMS.1</v>
      </c>
      <c r="BT140" s="171">
        <v>42569</v>
      </c>
      <c r="BU140" s="125" t="s">
        <v>786</v>
      </c>
      <c r="BV140" s="125" t="s">
        <v>1087</v>
      </c>
      <c r="BW140" s="125" t="str">
        <f t="shared" si="80"/>
        <v>Alamat Peserta Didik</v>
      </c>
      <c r="BX140" s="124" t="str">
        <f t="shared" si="81"/>
        <v>Nomor Telepon Rumah</v>
      </c>
      <c r="BY140" s="125" t="s">
        <v>1921</v>
      </c>
      <c r="BZ140" s="125" t="s">
        <v>1922</v>
      </c>
      <c r="CB140" s="235" t="str">
        <f t="shared" si="77"/>
        <v/>
      </c>
      <c r="CC140" s="235" t="str">
        <f t="shared" si="78"/>
        <v/>
      </c>
      <c r="CD140" s="235">
        <v>135</v>
      </c>
      <c r="CE140" s="235">
        <f t="shared" si="82"/>
        <v>2</v>
      </c>
    </row>
    <row r="141" spans="49:83">
      <c r="AW141" s="62"/>
      <c r="AX141" s="3"/>
      <c r="AY141" s="2"/>
      <c r="AZ141" s="63"/>
      <c r="BB141" s="405">
        <f t="shared" si="83"/>
        <v>136</v>
      </c>
      <c r="BC141" s="124">
        <f t="shared" si="84"/>
        <v>2</v>
      </c>
      <c r="BD141" s="124" t="s">
        <v>1365</v>
      </c>
      <c r="BE141" s="124"/>
      <c r="BF141" s="125" t="s">
        <v>2633</v>
      </c>
      <c r="BG141" s="124"/>
      <c r="BH141" s="124" t="s">
        <v>1263</v>
      </c>
      <c r="BI141" s="124"/>
      <c r="BJ141" s="124"/>
      <c r="BK141" s="124"/>
      <c r="BL141" s="124"/>
      <c r="BM141" s="125" t="str">
        <f t="shared" si="85"/>
        <v>Tempat,  Tanggal Lahir</v>
      </c>
      <c r="BN141" s="125" t="str">
        <f t="shared" si="86"/>
        <v>Agama</v>
      </c>
      <c r="BO141" s="125" t="str">
        <f t="shared" si="87"/>
        <v>Status dalam Keluarga</v>
      </c>
      <c r="BP141" s="125" t="str">
        <f t="shared" si="88"/>
        <v>Anak ke</v>
      </c>
      <c r="BQ141" s="125" t="str">
        <f t="shared" si="89"/>
        <v>Alamat Peserta Didik</v>
      </c>
      <c r="BR141" s="125" t="str">
        <f t="shared" si="90"/>
        <v>Sekolah Asal</v>
      </c>
      <c r="BS141" s="124" t="str">
        <f t="shared" si="79"/>
        <v>10-PMS.1</v>
      </c>
      <c r="BT141" s="171">
        <v>42569</v>
      </c>
      <c r="BU141" s="125" t="s">
        <v>787</v>
      </c>
      <c r="BV141" s="125" t="s">
        <v>1088</v>
      </c>
      <c r="BW141" s="125" t="str">
        <f t="shared" si="80"/>
        <v>Alamat Peserta Didik</v>
      </c>
      <c r="BX141" s="124" t="str">
        <f t="shared" si="81"/>
        <v>Nomor Telepon Rumah</v>
      </c>
      <c r="BY141" s="125" t="s">
        <v>1923</v>
      </c>
      <c r="BZ141" s="125" t="s">
        <v>1924</v>
      </c>
      <c r="CB141" s="235" t="str">
        <f t="shared" si="77"/>
        <v/>
      </c>
      <c r="CC141" s="235" t="str">
        <f t="shared" si="78"/>
        <v/>
      </c>
      <c r="CD141" s="235">
        <v>136</v>
      </c>
      <c r="CE141" s="235">
        <f t="shared" si="82"/>
        <v>2</v>
      </c>
    </row>
    <row r="142" spans="49:83">
      <c r="AW142" s="62"/>
      <c r="AX142" s="3"/>
      <c r="AY142" s="2"/>
      <c r="AZ142" s="63"/>
      <c r="BB142" s="405">
        <f t="shared" si="83"/>
        <v>137</v>
      </c>
      <c r="BC142" s="124">
        <f t="shared" si="84"/>
        <v>3</v>
      </c>
      <c r="BD142" s="124" t="s">
        <v>1366</v>
      </c>
      <c r="BE142" s="124"/>
      <c r="BF142" s="125" t="s">
        <v>2634</v>
      </c>
      <c r="BG142" s="124"/>
      <c r="BH142" s="124" t="s">
        <v>1263</v>
      </c>
      <c r="BI142" s="124"/>
      <c r="BJ142" s="124"/>
      <c r="BK142" s="124"/>
      <c r="BL142" s="124"/>
      <c r="BM142" s="125" t="str">
        <f t="shared" si="85"/>
        <v>Tempat,  Tanggal Lahir</v>
      </c>
      <c r="BN142" s="125" t="str">
        <f t="shared" si="86"/>
        <v>Agama</v>
      </c>
      <c r="BO142" s="125" t="str">
        <f t="shared" si="87"/>
        <v>Status dalam Keluarga</v>
      </c>
      <c r="BP142" s="125" t="str">
        <f t="shared" si="88"/>
        <v>Anak ke</v>
      </c>
      <c r="BQ142" s="125" t="str">
        <f t="shared" si="89"/>
        <v>Alamat Peserta Didik</v>
      </c>
      <c r="BR142" s="125" t="str">
        <f t="shared" si="90"/>
        <v>Sekolah Asal</v>
      </c>
      <c r="BS142" s="124" t="str">
        <f t="shared" si="79"/>
        <v>10-PMS.1</v>
      </c>
      <c r="BT142" s="171">
        <v>42569</v>
      </c>
      <c r="BU142" s="125" t="s">
        <v>788</v>
      </c>
      <c r="BV142" s="125" t="s">
        <v>1089</v>
      </c>
      <c r="BW142" s="125" t="str">
        <f t="shared" si="80"/>
        <v>Alamat Peserta Didik</v>
      </c>
      <c r="BX142" s="124" t="str">
        <f t="shared" si="81"/>
        <v>Nomor Telepon Rumah</v>
      </c>
      <c r="BY142" s="125" t="s">
        <v>1925</v>
      </c>
      <c r="BZ142" s="125" t="s">
        <v>1926</v>
      </c>
      <c r="CB142" s="235" t="str">
        <f t="shared" si="77"/>
        <v/>
      </c>
      <c r="CC142" s="235" t="str">
        <f t="shared" si="78"/>
        <v/>
      </c>
      <c r="CD142" s="235">
        <v>137</v>
      </c>
      <c r="CE142" s="235">
        <f t="shared" si="82"/>
        <v>2</v>
      </c>
    </row>
    <row r="143" spans="49:83">
      <c r="AW143" s="62"/>
      <c r="AX143" s="3"/>
      <c r="AY143" s="2"/>
      <c r="AZ143" s="63"/>
      <c r="BB143" s="405">
        <f t="shared" si="83"/>
        <v>138</v>
      </c>
      <c r="BC143" s="124">
        <f t="shared" si="84"/>
        <v>4</v>
      </c>
      <c r="BD143" s="124" t="s">
        <v>1367</v>
      </c>
      <c r="BE143" s="124"/>
      <c r="BF143" s="125" t="s">
        <v>2635</v>
      </c>
      <c r="BG143" s="124"/>
      <c r="BH143" s="124" t="s">
        <v>1263</v>
      </c>
      <c r="BI143" s="124"/>
      <c r="BJ143" s="124"/>
      <c r="BK143" s="124"/>
      <c r="BL143" s="124"/>
      <c r="BM143" s="125" t="str">
        <f t="shared" si="85"/>
        <v>Tempat,  Tanggal Lahir</v>
      </c>
      <c r="BN143" s="125" t="str">
        <f t="shared" si="86"/>
        <v>Agama</v>
      </c>
      <c r="BO143" s="125" t="str">
        <f t="shared" si="87"/>
        <v>Status dalam Keluarga</v>
      </c>
      <c r="BP143" s="125" t="str">
        <f t="shared" si="88"/>
        <v>Anak ke</v>
      </c>
      <c r="BQ143" s="125" t="str">
        <f t="shared" si="89"/>
        <v>Alamat Peserta Didik</v>
      </c>
      <c r="BR143" s="125" t="str">
        <f t="shared" si="90"/>
        <v>Sekolah Asal</v>
      </c>
      <c r="BS143" s="124" t="str">
        <f t="shared" si="79"/>
        <v>10-PMS.1</v>
      </c>
      <c r="BT143" s="171">
        <v>42569</v>
      </c>
      <c r="BU143" s="125" t="s">
        <v>789</v>
      </c>
      <c r="BV143" s="125" t="s">
        <v>1090</v>
      </c>
      <c r="BW143" s="125" t="str">
        <f t="shared" si="80"/>
        <v>Alamat Peserta Didik</v>
      </c>
      <c r="BX143" s="124" t="str">
        <f t="shared" si="81"/>
        <v>Nomor Telepon Rumah</v>
      </c>
      <c r="BY143" s="125" t="s">
        <v>1927</v>
      </c>
      <c r="BZ143" s="125" t="s">
        <v>1928</v>
      </c>
      <c r="CB143" s="235" t="str">
        <f t="shared" si="77"/>
        <v/>
      </c>
      <c r="CC143" s="235" t="str">
        <f t="shared" si="78"/>
        <v/>
      </c>
      <c r="CD143" s="235">
        <v>138</v>
      </c>
      <c r="CE143" s="235">
        <f t="shared" si="82"/>
        <v>2</v>
      </c>
    </row>
    <row r="144" spans="49:83">
      <c r="AW144" s="62"/>
      <c r="AX144" s="3"/>
      <c r="AY144" s="2"/>
      <c r="AZ144" s="63"/>
      <c r="BB144" s="405">
        <f t="shared" si="83"/>
        <v>139</v>
      </c>
      <c r="BC144" s="124">
        <f t="shared" si="84"/>
        <v>5</v>
      </c>
      <c r="BD144" s="124" t="s">
        <v>1368</v>
      </c>
      <c r="BE144" s="124"/>
      <c r="BF144" s="125" t="s">
        <v>2636</v>
      </c>
      <c r="BG144" s="124"/>
      <c r="BH144" s="124" t="s">
        <v>1263</v>
      </c>
      <c r="BI144" s="124"/>
      <c r="BJ144" s="124"/>
      <c r="BK144" s="124"/>
      <c r="BL144" s="124"/>
      <c r="BM144" s="125" t="str">
        <f t="shared" si="85"/>
        <v>Tempat,  Tanggal Lahir</v>
      </c>
      <c r="BN144" s="125" t="str">
        <f t="shared" si="86"/>
        <v>Agama</v>
      </c>
      <c r="BO144" s="125" t="str">
        <f t="shared" si="87"/>
        <v>Status dalam Keluarga</v>
      </c>
      <c r="BP144" s="125" t="str">
        <f t="shared" si="88"/>
        <v>Anak ke</v>
      </c>
      <c r="BQ144" s="125" t="str">
        <f t="shared" si="89"/>
        <v>Alamat Peserta Didik</v>
      </c>
      <c r="BR144" s="125" t="str">
        <f t="shared" si="90"/>
        <v>Sekolah Asal</v>
      </c>
      <c r="BS144" s="124" t="str">
        <f t="shared" si="79"/>
        <v>10-PMS.1</v>
      </c>
      <c r="BT144" s="171">
        <v>42569</v>
      </c>
      <c r="BU144" s="125" t="s">
        <v>790</v>
      </c>
      <c r="BV144" s="125" t="s">
        <v>1091</v>
      </c>
      <c r="BW144" s="125" t="str">
        <f t="shared" si="80"/>
        <v>Alamat Peserta Didik</v>
      </c>
      <c r="BX144" s="124" t="str">
        <f t="shared" si="81"/>
        <v>Nomor Telepon Rumah</v>
      </c>
      <c r="BY144" s="125" t="s">
        <v>1929</v>
      </c>
      <c r="BZ144" s="125" t="s">
        <v>1930</v>
      </c>
      <c r="CB144" s="235" t="str">
        <f t="shared" si="77"/>
        <v/>
      </c>
      <c r="CC144" s="235" t="str">
        <f t="shared" si="78"/>
        <v/>
      </c>
      <c r="CD144" s="235">
        <v>139</v>
      </c>
      <c r="CE144" s="235">
        <f t="shared" si="82"/>
        <v>2</v>
      </c>
    </row>
    <row r="145" spans="49:83">
      <c r="AW145" s="62"/>
      <c r="AX145" s="3"/>
      <c r="AY145" s="2"/>
      <c r="AZ145" s="63"/>
      <c r="BB145" s="405">
        <f t="shared" si="83"/>
        <v>140</v>
      </c>
      <c r="BC145" s="124">
        <f t="shared" si="84"/>
        <v>6</v>
      </c>
      <c r="BD145" s="124" t="s">
        <v>1369</v>
      </c>
      <c r="BE145" s="124"/>
      <c r="BF145" s="125" t="s">
        <v>2637</v>
      </c>
      <c r="BG145" s="124"/>
      <c r="BH145" s="124" t="s">
        <v>1263</v>
      </c>
      <c r="BI145" s="124"/>
      <c r="BJ145" s="124"/>
      <c r="BK145" s="124"/>
      <c r="BL145" s="124"/>
      <c r="BM145" s="125" t="str">
        <f t="shared" si="85"/>
        <v>Tempat,  Tanggal Lahir</v>
      </c>
      <c r="BN145" s="125" t="str">
        <f t="shared" si="86"/>
        <v>Agama</v>
      </c>
      <c r="BO145" s="125" t="str">
        <f t="shared" si="87"/>
        <v>Status dalam Keluarga</v>
      </c>
      <c r="BP145" s="125" t="str">
        <f t="shared" si="88"/>
        <v>Anak ke</v>
      </c>
      <c r="BQ145" s="125" t="str">
        <f t="shared" si="89"/>
        <v>Alamat Peserta Didik</v>
      </c>
      <c r="BR145" s="125" t="str">
        <f t="shared" si="90"/>
        <v>Sekolah Asal</v>
      </c>
      <c r="BS145" s="124" t="str">
        <f t="shared" si="79"/>
        <v>10-PMS.1</v>
      </c>
      <c r="BT145" s="171">
        <v>42569</v>
      </c>
      <c r="BU145" s="125" t="s">
        <v>791</v>
      </c>
      <c r="BV145" s="125" t="s">
        <v>1092</v>
      </c>
      <c r="BW145" s="125" t="str">
        <f t="shared" si="80"/>
        <v>Alamat Peserta Didik</v>
      </c>
      <c r="BX145" s="124" t="str">
        <f t="shared" si="81"/>
        <v>Nomor Telepon Rumah</v>
      </c>
      <c r="BY145" s="125" t="s">
        <v>1931</v>
      </c>
      <c r="BZ145" s="125" t="s">
        <v>1932</v>
      </c>
      <c r="CB145" s="235" t="str">
        <f t="shared" si="77"/>
        <v/>
      </c>
      <c r="CC145" s="235" t="str">
        <f t="shared" si="78"/>
        <v/>
      </c>
      <c r="CD145" s="235">
        <v>140</v>
      </c>
      <c r="CE145" s="235">
        <f t="shared" si="82"/>
        <v>2</v>
      </c>
    </row>
    <row r="146" spans="49:83" ht="16.5" thickBot="1">
      <c r="AW146" s="64"/>
      <c r="AX146" s="3"/>
      <c r="AY146" s="65"/>
      <c r="AZ146" s="66"/>
      <c r="BB146" s="405">
        <f t="shared" si="83"/>
        <v>141</v>
      </c>
      <c r="BC146" s="124">
        <f t="shared" si="84"/>
        <v>7</v>
      </c>
      <c r="BD146" s="124" t="s">
        <v>1370</v>
      </c>
      <c r="BE146" s="124"/>
      <c r="BF146" s="125" t="s">
        <v>2638</v>
      </c>
      <c r="BG146" s="124"/>
      <c r="BH146" s="124" t="s">
        <v>1263</v>
      </c>
      <c r="BI146" s="124"/>
      <c r="BJ146" s="124"/>
      <c r="BK146" s="124"/>
      <c r="BL146" s="124"/>
      <c r="BM146" s="125" t="str">
        <f t="shared" si="85"/>
        <v>Tempat,  Tanggal Lahir</v>
      </c>
      <c r="BN146" s="125" t="str">
        <f t="shared" si="86"/>
        <v>Agama</v>
      </c>
      <c r="BO146" s="125" t="str">
        <f t="shared" si="87"/>
        <v>Status dalam Keluarga</v>
      </c>
      <c r="BP146" s="125" t="str">
        <f t="shared" si="88"/>
        <v>Anak ke</v>
      </c>
      <c r="BQ146" s="125" t="str">
        <f t="shared" si="89"/>
        <v>Alamat Peserta Didik</v>
      </c>
      <c r="BR146" s="125" t="str">
        <f t="shared" si="90"/>
        <v>Sekolah Asal</v>
      </c>
      <c r="BS146" s="124" t="str">
        <f t="shared" si="79"/>
        <v>10-PMS.1</v>
      </c>
      <c r="BT146" s="171">
        <v>42569</v>
      </c>
      <c r="BU146" s="125" t="s">
        <v>792</v>
      </c>
      <c r="BV146" s="125" t="s">
        <v>1093</v>
      </c>
      <c r="BW146" s="125" t="str">
        <f t="shared" si="80"/>
        <v>Alamat Peserta Didik</v>
      </c>
      <c r="BX146" s="124" t="str">
        <f t="shared" si="81"/>
        <v>Nomor Telepon Rumah</v>
      </c>
      <c r="BY146" s="125" t="s">
        <v>1933</v>
      </c>
      <c r="BZ146" s="125" t="s">
        <v>1934</v>
      </c>
      <c r="CB146" s="235" t="str">
        <f t="shared" si="77"/>
        <v/>
      </c>
      <c r="CC146" s="235" t="str">
        <f t="shared" si="78"/>
        <v/>
      </c>
      <c r="CD146" s="235">
        <v>141</v>
      </c>
      <c r="CE146" s="235">
        <f t="shared" si="82"/>
        <v>2</v>
      </c>
    </row>
    <row r="147" spans="49:83">
      <c r="BB147" s="405">
        <f t="shared" si="83"/>
        <v>142</v>
      </c>
      <c r="BC147" s="124">
        <f t="shared" si="84"/>
        <v>8</v>
      </c>
      <c r="BD147" s="124" t="s">
        <v>1371</v>
      </c>
      <c r="BE147" s="124"/>
      <c r="BF147" s="125" t="s">
        <v>2639</v>
      </c>
      <c r="BG147" s="124"/>
      <c r="BH147" s="124" t="s">
        <v>1263</v>
      </c>
      <c r="BI147" s="124"/>
      <c r="BJ147" s="124"/>
      <c r="BK147" s="124"/>
      <c r="BL147" s="124"/>
      <c r="BM147" s="125" t="str">
        <f t="shared" si="85"/>
        <v>Tempat,  Tanggal Lahir</v>
      </c>
      <c r="BN147" s="125" t="str">
        <f t="shared" si="86"/>
        <v>Agama</v>
      </c>
      <c r="BO147" s="125" t="str">
        <f t="shared" si="87"/>
        <v>Status dalam Keluarga</v>
      </c>
      <c r="BP147" s="125" t="str">
        <f t="shared" si="88"/>
        <v>Anak ke</v>
      </c>
      <c r="BQ147" s="125" t="str">
        <f t="shared" si="89"/>
        <v>Alamat Peserta Didik</v>
      </c>
      <c r="BR147" s="125" t="str">
        <f t="shared" si="90"/>
        <v>Sekolah Asal</v>
      </c>
      <c r="BS147" s="124" t="str">
        <f t="shared" si="79"/>
        <v>10-PMS.1</v>
      </c>
      <c r="BT147" s="171">
        <v>42569</v>
      </c>
      <c r="BU147" s="125" t="s">
        <v>793</v>
      </c>
      <c r="BV147" s="125" t="s">
        <v>1094</v>
      </c>
      <c r="BW147" s="125" t="str">
        <f t="shared" si="80"/>
        <v>Alamat Peserta Didik</v>
      </c>
      <c r="BX147" s="124" t="str">
        <f t="shared" si="81"/>
        <v>Nomor Telepon Rumah</v>
      </c>
      <c r="BY147" s="125" t="s">
        <v>1935</v>
      </c>
      <c r="BZ147" s="125" t="s">
        <v>1936</v>
      </c>
      <c r="CB147" s="235" t="str">
        <f t="shared" si="77"/>
        <v/>
      </c>
      <c r="CC147" s="235" t="str">
        <f t="shared" si="78"/>
        <v/>
      </c>
      <c r="CD147" s="235">
        <v>142</v>
      </c>
      <c r="CE147" s="235">
        <f t="shared" si="82"/>
        <v>2</v>
      </c>
    </row>
    <row r="148" spans="49:83">
      <c r="BB148" s="405">
        <f t="shared" si="83"/>
        <v>143</v>
      </c>
      <c r="BC148" s="124">
        <f t="shared" si="84"/>
        <v>9</v>
      </c>
      <c r="BD148" s="124" t="s">
        <v>1372</v>
      </c>
      <c r="BE148" s="124"/>
      <c r="BF148" s="125" t="s">
        <v>2640</v>
      </c>
      <c r="BG148" s="124"/>
      <c r="BH148" s="124" t="s">
        <v>1263</v>
      </c>
      <c r="BI148" s="124"/>
      <c r="BJ148" s="124"/>
      <c r="BK148" s="124"/>
      <c r="BL148" s="124"/>
      <c r="BM148" s="125" t="str">
        <f t="shared" si="85"/>
        <v>Tempat,  Tanggal Lahir</v>
      </c>
      <c r="BN148" s="125" t="str">
        <f t="shared" si="86"/>
        <v>Agama</v>
      </c>
      <c r="BO148" s="125" t="str">
        <f t="shared" si="87"/>
        <v>Status dalam Keluarga</v>
      </c>
      <c r="BP148" s="125" t="str">
        <f t="shared" si="88"/>
        <v>Anak ke</v>
      </c>
      <c r="BQ148" s="125" t="str">
        <f t="shared" si="89"/>
        <v>Alamat Peserta Didik</v>
      </c>
      <c r="BR148" s="125" t="str">
        <f t="shared" si="90"/>
        <v>Sekolah Asal</v>
      </c>
      <c r="BS148" s="124" t="str">
        <f t="shared" si="79"/>
        <v>10-PMS.1</v>
      </c>
      <c r="BT148" s="171">
        <v>42569</v>
      </c>
      <c r="BU148" s="125" t="s">
        <v>794</v>
      </c>
      <c r="BV148" s="125" t="s">
        <v>1095</v>
      </c>
      <c r="BW148" s="125" t="str">
        <f t="shared" si="80"/>
        <v>Alamat Peserta Didik</v>
      </c>
      <c r="BX148" s="124" t="str">
        <f t="shared" si="81"/>
        <v>Nomor Telepon Rumah</v>
      </c>
      <c r="BY148" s="125" t="s">
        <v>1937</v>
      </c>
      <c r="BZ148" s="125" t="s">
        <v>1938</v>
      </c>
      <c r="CB148" s="235" t="str">
        <f t="shared" si="77"/>
        <v/>
      </c>
      <c r="CC148" s="235" t="str">
        <f t="shared" si="78"/>
        <v/>
      </c>
      <c r="CD148" s="235">
        <v>143</v>
      </c>
      <c r="CE148" s="235">
        <f t="shared" si="82"/>
        <v>2</v>
      </c>
    </row>
    <row r="149" spans="49:83">
      <c r="BB149" s="405">
        <f t="shared" si="83"/>
        <v>144</v>
      </c>
      <c r="BC149" s="124">
        <f t="shared" si="84"/>
        <v>10</v>
      </c>
      <c r="BD149" s="124" t="s">
        <v>1373</v>
      </c>
      <c r="BE149" s="124"/>
      <c r="BF149" s="125" t="s">
        <v>2641</v>
      </c>
      <c r="BG149" s="124"/>
      <c r="BH149" s="124" t="s">
        <v>1263</v>
      </c>
      <c r="BI149" s="124"/>
      <c r="BJ149" s="124"/>
      <c r="BK149" s="124"/>
      <c r="BL149" s="124"/>
      <c r="BM149" s="125" t="str">
        <f t="shared" si="85"/>
        <v>Tempat,  Tanggal Lahir</v>
      </c>
      <c r="BN149" s="125" t="str">
        <f t="shared" si="86"/>
        <v>Agama</v>
      </c>
      <c r="BO149" s="125" t="str">
        <f t="shared" si="87"/>
        <v>Status dalam Keluarga</v>
      </c>
      <c r="BP149" s="125" t="str">
        <f t="shared" si="88"/>
        <v>Anak ke</v>
      </c>
      <c r="BQ149" s="125" t="str">
        <f t="shared" si="89"/>
        <v>Alamat Peserta Didik</v>
      </c>
      <c r="BR149" s="125" t="str">
        <f t="shared" si="90"/>
        <v>Sekolah Asal</v>
      </c>
      <c r="BS149" s="124" t="str">
        <f t="shared" si="79"/>
        <v>10-PMS.1</v>
      </c>
      <c r="BT149" s="171">
        <v>42569</v>
      </c>
      <c r="BU149" s="125" t="s">
        <v>795</v>
      </c>
      <c r="BV149" s="125" t="s">
        <v>1096</v>
      </c>
      <c r="BW149" s="125" t="str">
        <f t="shared" si="80"/>
        <v>Alamat Peserta Didik</v>
      </c>
      <c r="BX149" s="124" t="str">
        <f t="shared" si="81"/>
        <v>Nomor Telepon Rumah</v>
      </c>
      <c r="BY149" s="125" t="s">
        <v>1939</v>
      </c>
      <c r="BZ149" s="125" t="s">
        <v>1940</v>
      </c>
      <c r="CB149" s="235" t="str">
        <f t="shared" si="77"/>
        <v/>
      </c>
      <c r="CC149" s="235" t="str">
        <f t="shared" si="78"/>
        <v/>
      </c>
      <c r="CD149" s="235">
        <v>144</v>
      </c>
      <c r="CE149" s="235">
        <f t="shared" si="82"/>
        <v>2</v>
      </c>
    </row>
    <row r="150" spans="49:83">
      <c r="BB150" s="405">
        <f t="shared" si="83"/>
        <v>145</v>
      </c>
      <c r="BC150" s="124">
        <f t="shared" si="84"/>
        <v>11</v>
      </c>
      <c r="BD150" s="124" t="s">
        <v>1374</v>
      </c>
      <c r="BE150" s="124"/>
      <c r="BF150" s="125" t="s">
        <v>2642</v>
      </c>
      <c r="BG150" s="124"/>
      <c r="BH150" s="124" t="s">
        <v>1263</v>
      </c>
      <c r="BI150" s="124"/>
      <c r="BJ150" s="124"/>
      <c r="BK150" s="124"/>
      <c r="BL150" s="124"/>
      <c r="BM150" s="125" t="str">
        <f t="shared" si="85"/>
        <v>Tempat,  Tanggal Lahir</v>
      </c>
      <c r="BN150" s="125" t="str">
        <f t="shared" si="86"/>
        <v>Agama</v>
      </c>
      <c r="BO150" s="125" t="str">
        <f t="shared" si="87"/>
        <v>Status dalam Keluarga</v>
      </c>
      <c r="BP150" s="125" t="str">
        <f t="shared" si="88"/>
        <v>Anak ke</v>
      </c>
      <c r="BQ150" s="125" t="str">
        <f t="shared" si="89"/>
        <v>Alamat Peserta Didik</v>
      </c>
      <c r="BR150" s="125" t="str">
        <f t="shared" si="90"/>
        <v>Sekolah Asal</v>
      </c>
      <c r="BS150" s="124" t="str">
        <f t="shared" si="79"/>
        <v>10-PMS.1</v>
      </c>
      <c r="BT150" s="171">
        <v>42569</v>
      </c>
      <c r="BU150" s="125" t="s">
        <v>796</v>
      </c>
      <c r="BV150" s="125" t="s">
        <v>1097</v>
      </c>
      <c r="BW150" s="125" t="str">
        <f t="shared" si="80"/>
        <v>Alamat Peserta Didik</v>
      </c>
      <c r="BX150" s="124" t="str">
        <f t="shared" si="81"/>
        <v>Nomor Telepon Rumah</v>
      </c>
      <c r="BY150" s="125" t="s">
        <v>1941</v>
      </c>
      <c r="BZ150" s="125" t="s">
        <v>1942</v>
      </c>
      <c r="CB150" s="235" t="str">
        <f t="shared" si="77"/>
        <v/>
      </c>
      <c r="CC150" s="235" t="str">
        <f t="shared" si="78"/>
        <v/>
      </c>
      <c r="CD150" s="235">
        <v>145</v>
      </c>
      <c r="CE150" s="235">
        <f t="shared" si="82"/>
        <v>2</v>
      </c>
    </row>
    <row r="151" spans="49:83">
      <c r="BB151" s="405">
        <f t="shared" si="83"/>
        <v>146</v>
      </c>
      <c r="BC151" s="124">
        <f t="shared" si="84"/>
        <v>12</v>
      </c>
      <c r="BD151" s="124" t="s">
        <v>1375</v>
      </c>
      <c r="BE151" s="124"/>
      <c r="BF151" s="125" t="s">
        <v>2643</v>
      </c>
      <c r="BG151" s="124"/>
      <c r="BH151" s="124" t="s">
        <v>1263</v>
      </c>
      <c r="BI151" s="124"/>
      <c r="BJ151" s="124"/>
      <c r="BK151" s="124"/>
      <c r="BL151" s="124"/>
      <c r="BM151" s="125" t="str">
        <f t="shared" si="85"/>
        <v>Tempat,  Tanggal Lahir</v>
      </c>
      <c r="BN151" s="125" t="str">
        <f t="shared" si="86"/>
        <v>Agama</v>
      </c>
      <c r="BO151" s="125" t="str">
        <f t="shared" si="87"/>
        <v>Status dalam Keluarga</v>
      </c>
      <c r="BP151" s="125" t="str">
        <f t="shared" si="88"/>
        <v>Anak ke</v>
      </c>
      <c r="BQ151" s="125" t="str">
        <f t="shared" si="89"/>
        <v>Alamat Peserta Didik</v>
      </c>
      <c r="BR151" s="125" t="str">
        <f t="shared" si="90"/>
        <v>Sekolah Asal</v>
      </c>
      <c r="BS151" s="124" t="str">
        <f t="shared" si="79"/>
        <v>10-PMS.1</v>
      </c>
      <c r="BT151" s="171">
        <v>42569</v>
      </c>
      <c r="BU151" s="125" t="s">
        <v>797</v>
      </c>
      <c r="BV151" s="125" t="s">
        <v>1098</v>
      </c>
      <c r="BW151" s="125" t="str">
        <f t="shared" si="80"/>
        <v>Alamat Peserta Didik</v>
      </c>
      <c r="BX151" s="124" t="str">
        <f t="shared" si="81"/>
        <v>Nomor Telepon Rumah</v>
      </c>
      <c r="BY151" s="125" t="s">
        <v>1943</v>
      </c>
      <c r="BZ151" s="125" t="s">
        <v>1944</v>
      </c>
      <c r="CB151" s="235" t="str">
        <f t="shared" si="77"/>
        <v/>
      </c>
      <c r="CC151" s="235" t="str">
        <f t="shared" si="78"/>
        <v/>
      </c>
      <c r="CD151" s="235">
        <v>146</v>
      </c>
      <c r="CE151" s="235">
        <f t="shared" si="82"/>
        <v>2</v>
      </c>
    </row>
    <row r="152" spans="49:83">
      <c r="BB152" s="405">
        <f t="shared" si="83"/>
        <v>147</v>
      </c>
      <c r="BC152" s="124">
        <f t="shared" si="84"/>
        <v>13</v>
      </c>
      <c r="BD152" s="124" t="s">
        <v>1376</v>
      </c>
      <c r="BE152" s="124"/>
      <c r="BF152" s="125" t="s">
        <v>2644</v>
      </c>
      <c r="BG152" s="124"/>
      <c r="BH152" s="124" t="s">
        <v>1263</v>
      </c>
      <c r="BI152" s="124"/>
      <c r="BJ152" s="124"/>
      <c r="BK152" s="124"/>
      <c r="BL152" s="124"/>
      <c r="BM152" s="125" t="str">
        <f t="shared" si="85"/>
        <v>Tempat,  Tanggal Lahir</v>
      </c>
      <c r="BN152" s="125" t="str">
        <f t="shared" si="86"/>
        <v>Agama</v>
      </c>
      <c r="BO152" s="125" t="str">
        <f t="shared" si="87"/>
        <v>Status dalam Keluarga</v>
      </c>
      <c r="BP152" s="125" t="str">
        <f t="shared" si="88"/>
        <v>Anak ke</v>
      </c>
      <c r="BQ152" s="125" t="str">
        <f t="shared" si="89"/>
        <v>Alamat Peserta Didik</v>
      </c>
      <c r="BR152" s="125" t="str">
        <f t="shared" si="90"/>
        <v>Sekolah Asal</v>
      </c>
      <c r="BS152" s="124" t="str">
        <f t="shared" si="79"/>
        <v>10-PMS.1</v>
      </c>
      <c r="BT152" s="171">
        <v>42569</v>
      </c>
      <c r="BU152" s="125" t="s">
        <v>798</v>
      </c>
      <c r="BV152" s="125" t="s">
        <v>1099</v>
      </c>
      <c r="BW152" s="125" t="str">
        <f t="shared" si="80"/>
        <v>Alamat Peserta Didik</v>
      </c>
      <c r="BX152" s="124" t="str">
        <f t="shared" si="81"/>
        <v>Nomor Telepon Rumah</v>
      </c>
      <c r="BY152" s="125" t="s">
        <v>1945</v>
      </c>
      <c r="BZ152" s="125" t="s">
        <v>1946</v>
      </c>
      <c r="CB152" s="235" t="str">
        <f t="shared" si="77"/>
        <v/>
      </c>
      <c r="CC152" s="235" t="str">
        <f t="shared" si="78"/>
        <v/>
      </c>
      <c r="CD152" s="235">
        <v>147</v>
      </c>
      <c r="CE152" s="235">
        <f t="shared" si="82"/>
        <v>2</v>
      </c>
    </row>
    <row r="153" spans="49:83">
      <c r="BB153" s="405">
        <f t="shared" si="83"/>
        <v>148</v>
      </c>
      <c r="BC153" s="124">
        <f t="shared" si="84"/>
        <v>14</v>
      </c>
      <c r="BD153" s="124" t="s">
        <v>1377</v>
      </c>
      <c r="BE153" s="124"/>
      <c r="BF153" s="125" t="s">
        <v>2645</v>
      </c>
      <c r="BG153" s="124"/>
      <c r="BH153" s="124" t="s">
        <v>1263</v>
      </c>
      <c r="BI153" s="124"/>
      <c r="BJ153" s="124"/>
      <c r="BK153" s="124"/>
      <c r="BL153" s="124"/>
      <c r="BM153" s="125" t="str">
        <f t="shared" si="85"/>
        <v>Tempat,  Tanggal Lahir</v>
      </c>
      <c r="BN153" s="125" t="str">
        <f t="shared" si="86"/>
        <v>Agama</v>
      </c>
      <c r="BO153" s="125" t="str">
        <f t="shared" si="87"/>
        <v>Status dalam Keluarga</v>
      </c>
      <c r="BP153" s="125" t="str">
        <f t="shared" si="88"/>
        <v>Anak ke</v>
      </c>
      <c r="BQ153" s="125" t="str">
        <f t="shared" si="89"/>
        <v>Alamat Peserta Didik</v>
      </c>
      <c r="BR153" s="125" t="str">
        <f t="shared" si="90"/>
        <v>Sekolah Asal</v>
      </c>
      <c r="BS153" s="124" t="str">
        <f t="shared" si="79"/>
        <v>10-PMS.1</v>
      </c>
      <c r="BT153" s="171">
        <v>42569</v>
      </c>
      <c r="BU153" s="125" t="s">
        <v>799</v>
      </c>
      <c r="BV153" s="125" t="s">
        <v>1100</v>
      </c>
      <c r="BW153" s="125" t="str">
        <f t="shared" si="80"/>
        <v>Alamat Peserta Didik</v>
      </c>
      <c r="BX153" s="124" t="str">
        <f t="shared" si="81"/>
        <v>Nomor Telepon Rumah</v>
      </c>
      <c r="BY153" s="125" t="s">
        <v>1947</v>
      </c>
      <c r="BZ153" s="125" t="s">
        <v>1948</v>
      </c>
      <c r="CB153" s="235" t="str">
        <f t="shared" si="77"/>
        <v/>
      </c>
      <c r="CC153" s="235" t="str">
        <f t="shared" si="78"/>
        <v/>
      </c>
      <c r="CD153" s="235">
        <v>148</v>
      </c>
      <c r="CE153" s="235">
        <f t="shared" si="82"/>
        <v>2</v>
      </c>
    </row>
    <row r="154" spans="49:83">
      <c r="BB154" s="405">
        <f t="shared" si="83"/>
        <v>149</v>
      </c>
      <c r="BC154" s="124">
        <f t="shared" si="84"/>
        <v>15</v>
      </c>
      <c r="BD154" s="124" t="s">
        <v>1378</v>
      </c>
      <c r="BE154" s="124"/>
      <c r="BF154" s="125" t="s">
        <v>2646</v>
      </c>
      <c r="BG154" s="124"/>
      <c r="BH154" s="124" t="s">
        <v>1263</v>
      </c>
      <c r="BI154" s="124"/>
      <c r="BJ154" s="124"/>
      <c r="BK154" s="124"/>
      <c r="BL154" s="124"/>
      <c r="BM154" s="125" t="str">
        <f t="shared" si="85"/>
        <v>Tempat,  Tanggal Lahir</v>
      </c>
      <c r="BN154" s="125" t="str">
        <f t="shared" si="86"/>
        <v>Agama</v>
      </c>
      <c r="BO154" s="125" t="str">
        <f t="shared" si="87"/>
        <v>Status dalam Keluarga</v>
      </c>
      <c r="BP154" s="125" t="str">
        <f t="shared" si="88"/>
        <v>Anak ke</v>
      </c>
      <c r="BQ154" s="125" t="str">
        <f t="shared" si="89"/>
        <v>Alamat Peserta Didik</v>
      </c>
      <c r="BR154" s="125" t="str">
        <f t="shared" si="90"/>
        <v>Sekolah Asal</v>
      </c>
      <c r="BS154" s="124" t="str">
        <f t="shared" si="79"/>
        <v>10-PMS.1</v>
      </c>
      <c r="BT154" s="171">
        <v>42569</v>
      </c>
      <c r="BU154" s="125" t="s">
        <v>800</v>
      </c>
      <c r="BV154" s="125" t="s">
        <v>1101</v>
      </c>
      <c r="BW154" s="125" t="str">
        <f t="shared" si="80"/>
        <v>Alamat Peserta Didik</v>
      </c>
      <c r="BX154" s="124" t="str">
        <f t="shared" si="81"/>
        <v>Nomor Telepon Rumah</v>
      </c>
      <c r="BY154" s="125" t="s">
        <v>1949</v>
      </c>
      <c r="BZ154" s="125" t="s">
        <v>1950</v>
      </c>
      <c r="CB154" s="235" t="str">
        <f t="shared" si="77"/>
        <v/>
      </c>
      <c r="CC154" s="235" t="str">
        <f t="shared" si="78"/>
        <v/>
      </c>
      <c r="CD154" s="235">
        <v>149</v>
      </c>
      <c r="CE154" s="235">
        <f t="shared" si="82"/>
        <v>2</v>
      </c>
    </row>
    <row r="155" spans="49:83">
      <c r="BB155" s="405">
        <f t="shared" si="83"/>
        <v>150</v>
      </c>
      <c r="BC155" s="124">
        <f t="shared" si="84"/>
        <v>16</v>
      </c>
      <c r="BD155" s="124" t="s">
        <v>1379</v>
      </c>
      <c r="BE155" s="124"/>
      <c r="BF155" s="125" t="s">
        <v>2647</v>
      </c>
      <c r="BG155" s="124"/>
      <c r="BH155" s="124" t="s">
        <v>1263</v>
      </c>
      <c r="BI155" s="124"/>
      <c r="BJ155" s="124"/>
      <c r="BK155" s="124"/>
      <c r="BL155" s="124"/>
      <c r="BM155" s="125" t="str">
        <f t="shared" si="85"/>
        <v>Tempat,  Tanggal Lahir</v>
      </c>
      <c r="BN155" s="125" t="str">
        <f t="shared" si="86"/>
        <v>Agama</v>
      </c>
      <c r="BO155" s="125" t="str">
        <f t="shared" si="87"/>
        <v>Status dalam Keluarga</v>
      </c>
      <c r="BP155" s="125" t="str">
        <f t="shared" si="88"/>
        <v>Anak ke</v>
      </c>
      <c r="BQ155" s="125" t="str">
        <f t="shared" si="89"/>
        <v>Alamat Peserta Didik</v>
      </c>
      <c r="BR155" s="125" t="str">
        <f t="shared" si="90"/>
        <v>Sekolah Asal</v>
      </c>
      <c r="BS155" s="124" t="str">
        <f t="shared" si="79"/>
        <v>10-PMS.1</v>
      </c>
      <c r="BT155" s="171">
        <v>42569</v>
      </c>
      <c r="BU155" s="125" t="s">
        <v>801</v>
      </c>
      <c r="BV155" s="125" t="s">
        <v>1102</v>
      </c>
      <c r="BW155" s="125" t="str">
        <f t="shared" si="80"/>
        <v>Alamat Peserta Didik</v>
      </c>
      <c r="BX155" s="124" t="str">
        <f t="shared" si="81"/>
        <v>Nomor Telepon Rumah</v>
      </c>
      <c r="BY155" s="125" t="s">
        <v>1951</v>
      </c>
      <c r="BZ155" s="125" t="s">
        <v>1952</v>
      </c>
      <c r="CB155" s="235" t="str">
        <f t="shared" si="77"/>
        <v/>
      </c>
      <c r="CC155" s="235" t="str">
        <f t="shared" si="78"/>
        <v/>
      </c>
      <c r="CD155" s="235">
        <v>150</v>
      </c>
      <c r="CE155" s="235">
        <f t="shared" si="82"/>
        <v>2</v>
      </c>
    </row>
    <row r="156" spans="49:83">
      <c r="BB156" s="405">
        <f t="shared" si="83"/>
        <v>151</v>
      </c>
      <c r="BC156" s="124">
        <f t="shared" si="84"/>
        <v>17</v>
      </c>
      <c r="BD156" s="124" t="s">
        <v>1380</v>
      </c>
      <c r="BE156" s="124"/>
      <c r="BF156" s="125" t="s">
        <v>2648</v>
      </c>
      <c r="BG156" s="124"/>
      <c r="BH156" s="124" t="s">
        <v>1263</v>
      </c>
      <c r="BI156" s="124"/>
      <c r="BJ156" s="124"/>
      <c r="BK156" s="124"/>
      <c r="BL156" s="124"/>
      <c r="BM156" s="125" t="str">
        <f t="shared" si="85"/>
        <v>Tempat,  Tanggal Lahir</v>
      </c>
      <c r="BN156" s="125" t="str">
        <f t="shared" si="86"/>
        <v>Agama</v>
      </c>
      <c r="BO156" s="125" t="str">
        <f t="shared" si="87"/>
        <v>Status dalam Keluarga</v>
      </c>
      <c r="BP156" s="125" t="str">
        <f t="shared" si="88"/>
        <v>Anak ke</v>
      </c>
      <c r="BQ156" s="125" t="str">
        <f t="shared" si="89"/>
        <v>Alamat Peserta Didik</v>
      </c>
      <c r="BR156" s="125" t="str">
        <f t="shared" si="90"/>
        <v>Sekolah Asal</v>
      </c>
      <c r="BS156" s="124" t="str">
        <f t="shared" si="79"/>
        <v>10-PMS.1</v>
      </c>
      <c r="BT156" s="171">
        <v>42569</v>
      </c>
      <c r="BU156" s="125" t="s">
        <v>802</v>
      </c>
      <c r="BV156" s="125" t="s">
        <v>1103</v>
      </c>
      <c r="BW156" s="125" t="str">
        <f t="shared" si="80"/>
        <v>Alamat Peserta Didik</v>
      </c>
      <c r="BX156" s="124" t="str">
        <f t="shared" si="81"/>
        <v>Nomor Telepon Rumah</v>
      </c>
      <c r="BY156" s="125" t="s">
        <v>1953</v>
      </c>
      <c r="BZ156" s="125" t="s">
        <v>1954</v>
      </c>
      <c r="CB156" s="235" t="str">
        <f t="shared" si="77"/>
        <v/>
      </c>
      <c r="CC156" s="235" t="str">
        <f t="shared" si="78"/>
        <v/>
      </c>
      <c r="CD156" s="235">
        <v>151</v>
      </c>
      <c r="CE156" s="235">
        <f t="shared" si="82"/>
        <v>2</v>
      </c>
    </row>
    <row r="157" spans="49:83">
      <c r="BB157" s="405">
        <f t="shared" si="83"/>
        <v>152</v>
      </c>
      <c r="BC157" s="124">
        <f t="shared" si="84"/>
        <v>18</v>
      </c>
      <c r="BD157" s="124" t="s">
        <v>1381</v>
      </c>
      <c r="BE157" s="124"/>
      <c r="BF157" s="125" t="s">
        <v>2649</v>
      </c>
      <c r="BG157" s="124"/>
      <c r="BH157" s="124" t="s">
        <v>1263</v>
      </c>
      <c r="BI157" s="124"/>
      <c r="BJ157" s="124"/>
      <c r="BK157" s="124"/>
      <c r="BL157" s="124"/>
      <c r="BM157" s="125" t="str">
        <f t="shared" si="85"/>
        <v>Tempat,  Tanggal Lahir</v>
      </c>
      <c r="BN157" s="125" t="str">
        <f t="shared" si="86"/>
        <v>Agama</v>
      </c>
      <c r="BO157" s="125" t="str">
        <f t="shared" si="87"/>
        <v>Status dalam Keluarga</v>
      </c>
      <c r="BP157" s="125" t="str">
        <f t="shared" si="88"/>
        <v>Anak ke</v>
      </c>
      <c r="BQ157" s="125" t="str">
        <f t="shared" si="89"/>
        <v>Alamat Peserta Didik</v>
      </c>
      <c r="BR157" s="125" t="str">
        <f t="shared" si="90"/>
        <v>Sekolah Asal</v>
      </c>
      <c r="BS157" s="124" t="str">
        <f t="shared" si="79"/>
        <v>10-PMS.1</v>
      </c>
      <c r="BT157" s="171">
        <v>42569</v>
      </c>
      <c r="BU157" s="125" t="s">
        <v>803</v>
      </c>
      <c r="BV157" s="125" t="s">
        <v>1104</v>
      </c>
      <c r="BW157" s="125" t="str">
        <f t="shared" si="80"/>
        <v>Alamat Peserta Didik</v>
      </c>
      <c r="BX157" s="124" t="str">
        <f t="shared" si="81"/>
        <v>Nomor Telepon Rumah</v>
      </c>
      <c r="BY157" s="125" t="s">
        <v>1955</v>
      </c>
      <c r="BZ157" s="125" t="s">
        <v>1956</v>
      </c>
      <c r="CB157" s="235" t="str">
        <f t="shared" si="77"/>
        <v/>
      </c>
      <c r="CC157" s="235" t="str">
        <f t="shared" si="78"/>
        <v/>
      </c>
      <c r="CD157" s="235">
        <v>152</v>
      </c>
      <c r="CE157" s="235">
        <f t="shared" si="82"/>
        <v>2</v>
      </c>
    </row>
    <row r="158" spans="49:83">
      <c r="BB158" s="405">
        <f t="shared" si="83"/>
        <v>153</v>
      </c>
      <c r="BC158" s="124">
        <v>19</v>
      </c>
      <c r="BD158" s="124" t="s">
        <v>1382</v>
      </c>
      <c r="BE158" s="124"/>
      <c r="BF158" s="125" t="s">
        <v>2650</v>
      </c>
      <c r="BG158" s="124"/>
      <c r="BH158" s="124" t="s">
        <v>1263</v>
      </c>
      <c r="BI158" s="124"/>
      <c r="BJ158" s="124"/>
      <c r="BK158" s="124"/>
      <c r="BL158" s="124"/>
      <c r="BM158" s="125" t="str">
        <f t="shared" si="85"/>
        <v>Tempat,  Tanggal Lahir</v>
      </c>
      <c r="BN158" s="125" t="str">
        <f t="shared" si="86"/>
        <v>Agama</v>
      </c>
      <c r="BO158" s="125" t="str">
        <f t="shared" si="87"/>
        <v>Status dalam Keluarga</v>
      </c>
      <c r="BP158" s="125" t="str">
        <f t="shared" si="88"/>
        <v>Anak ke</v>
      </c>
      <c r="BQ158" s="125" t="str">
        <f t="shared" si="89"/>
        <v>Alamat Peserta Didik</v>
      </c>
      <c r="BR158" s="125" t="str">
        <f t="shared" si="90"/>
        <v>Sekolah Asal</v>
      </c>
      <c r="BS158" s="124" t="str">
        <f t="shared" si="79"/>
        <v>10-PMS.1</v>
      </c>
      <c r="BT158" s="171">
        <v>42569</v>
      </c>
      <c r="BU158" s="125" t="s">
        <v>804</v>
      </c>
      <c r="BV158" s="125" t="s">
        <v>1105</v>
      </c>
      <c r="BW158" s="125" t="str">
        <f t="shared" si="80"/>
        <v>Alamat Peserta Didik</v>
      </c>
      <c r="BX158" s="124" t="str">
        <f t="shared" si="81"/>
        <v>Nomor Telepon Rumah</v>
      </c>
      <c r="BY158" s="125" t="s">
        <v>1957</v>
      </c>
      <c r="BZ158" s="125" t="s">
        <v>1958</v>
      </c>
      <c r="CB158" s="235" t="str">
        <f t="shared" si="77"/>
        <v/>
      </c>
      <c r="CC158" s="235" t="str">
        <f t="shared" si="78"/>
        <v/>
      </c>
      <c r="CD158" s="235">
        <v>153</v>
      </c>
      <c r="CE158" s="235">
        <f t="shared" si="82"/>
        <v>2</v>
      </c>
    </row>
    <row r="159" spans="49:83">
      <c r="BB159" s="405">
        <f t="shared" si="83"/>
        <v>154</v>
      </c>
      <c r="BC159" s="124">
        <f t="shared" si="84"/>
        <v>20</v>
      </c>
      <c r="BD159" s="124" t="s">
        <v>1383</v>
      </c>
      <c r="BE159" s="124"/>
      <c r="BF159" s="125" t="s">
        <v>2651</v>
      </c>
      <c r="BG159" s="124"/>
      <c r="BH159" s="124" t="s">
        <v>1263</v>
      </c>
      <c r="BI159" s="124"/>
      <c r="BJ159" s="124"/>
      <c r="BK159" s="124"/>
      <c r="BL159" s="124"/>
      <c r="BM159" s="125" t="str">
        <f t="shared" si="85"/>
        <v>Tempat,  Tanggal Lahir</v>
      </c>
      <c r="BN159" s="125" t="str">
        <f t="shared" si="86"/>
        <v>Agama</v>
      </c>
      <c r="BO159" s="125" t="str">
        <f t="shared" si="87"/>
        <v>Status dalam Keluarga</v>
      </c>
      <c r="BP159" s="125" t="str">
        <f t="shared" si="88"/>
        <v>Anak ke</v>
      </c>
      <c r="BQ159" s="125" t="str">
        <f t="shared" si="89"/>
        <v>Alamat Peserta Didik</v>
      </c>
      <c r="BR159" s="125" t="str">
        <f t="shared" si="90"/>
        <v>Sekolah Asal</v>
      </c>
      <c r="BS159" s="124" t="str">
        <f t="shared" si="79"/>
        <v>10-PMS.1</v>
      </c>
      <c r="BT159" s="171">
        <v>42569</v>
      </c>
      <c r="BU159" s="125" t="s">
        <v>805</v>
      </c>
      <c r="BV159" s="125" t="s">
        <v>1106</v>
      </c>
      <c r="BW159" s="125" t="str">
        <f t="shared" si="80"/>
        <v>Alamat Peserta Didik</v>
      </c>
      <c r="BX159" s="124" t="str">
        <f t="shared" si="81"/>
        <v>Nomor Telepon Rumah</v>
      </c>
      <c r="BY159" s="125" t="s">
        <v>1959</v>
      </c>
      <c r="BZ159" s="125" t="s">
        <v>1960</v>
      </c>
      <c r="CB159" s="235" t="str">
        <f t="shared" si="77"/>
        <v/>
      </c>
      <c r="CC159" s="235" t="str">
        <f t="shared" si="78"/>
        <v/>
      </c>
      <c r="CD159" s="235">
        <v>154</v>
      </c>
      <c r="CE159" s="235">
        <f t="shared" si="82"/>
        <v>2</v>
      </c>
    </row>
    <row r="160" spans="49:83">
      <c r="BB160" s="405">
        <f t="shared" si="83"/>
        <v>155</v>
      </c>
      <c r="BC160" s="124">
        <f t="shared" si="84"/>
        <v>21</v>
      </c>
      <c r="BD160" s="124" t="s">
        <v>1384</v>
      </c>
      <c r="BE160" s="124"/>
      <c r="BF160" s="125" t="s">
        <v>2652</v>
      </c>
      <c r="BG160" s="124"/>
      <c r="BH160" s="124" t="s">
        <v>1263</v>
      </c>
      <c r="BI160" s="124"/>
      <c r="BJ160" s="124"/>
      <c r="BK160" s="124"/>
      <c r="BL160" s="124"/>
      <c r="BM160" s="125" t="str">
        <f t="shared" si="85"/>
        <v>Tempat,  Tanggal Lahir</v>
      </c>
      <c r="BN160" s="125" t="str">
        <f t="shared" si="86"/>
        <v>Agama</v>
      </c>
      <c r="BO160" s="125" t="str">
        <f t="shared" si="87"/>
        <v>Status dalam Keluarga</v>
      </c>
      <c r="BP160" s="125" t="str">
        <f t="shared" si="88"/>
        <v>Anak ke</v>
      </c>
      <c r="BQ160" s="125" t="str">
        <f t="shared" si="89"/>
        <v>Alamat Peserta Didik</v>
      </c>
      <c r="BR160" s="125" t="str">
        <f t="shared" si="90"/>
        <v>Sekolah Asal</v>
      </c>
      <c r="BS160" s="124" t="str">
        <f t="shared" si="79"/>
        <v>10-PMS.1</v>
      </c>
      <c r="BT160" s="171">
        <v>42569</v>
      </c>
      <c r="BU160" s="125" t="s">
        <v>806</v>
      </c>
      <c r="BV160" s="125" t="s">
        <v>1107</v>
      </c>
      <c r="BW160" s="125" t="str">
        <f t="shared" si="80"/>
        <v>Alamat Peserta Didik</v>
      </c>
      <c r="BX160" s="124" t="str">
        <f t="shared" si="81"/>
        <v>Nomor Telepon Rumah</v>
      </c>
      <c r="BY160" s="125" t="s">
        <v>1961</v>
      </c>
      <c r="BZ160" s="125" t="s">
        <v>1962</v>
      </c>
      <c r="CB160" s="235" t="str">
        <f t="shared" si="77"/>
        <v/>
      </c>
      <c r="CC160" s="235" t="str">
        <f t="shared" si="78"/>
        <v/>
      </c>
      <c r="CD160" s="235">
        <v>155</v>
      </c>
      <c r="CE160" s="235">
        <f t="shared" si="82"/>
        <v>2</v>
      </c>
    </row>
    <row r="161" spans="54:83">
      <c r="BB161" s="405">
        <f t="shared" si="83"/>
        <v>156</v>
      </c>
      <c r="BC161" s="124">
        <f t="shared" si="84"/>
        <v>22</v>
      </c>
      <c r="BD161" s="124" t="s">
        <v>1385</v>
      </c>
      <c r="BE161" s="124"/>
      <c r="BF161" s="125" t="s">
        <v>2653</v>
      </c>
      <c r="BG161" s="124"/>
      <c r="BH161" s="124" t="s">
        <v>1263</v>
      </c>
      <c r="BI161" s="124"/>
      <c r="BJ161" s="124"/>
      <c r="BK161" s="124"/>
      <c r="BL161" s="124"/>
      <c r="BM161" s="125" t="str">
        <f t="shared" si="85"/>
        <v>Tempat,  Tanggal Lahir</v>
      </c>
      <c r="BN161" s="125" t="str">
        <f t="shared" si="86"/>
        <v>Agama</v>
      </c>
      <c r="BO161" s="125" t="str">
        <f t="shared" si="87"/>
        <v>Status dalam Keluarga</v>
      </c>
      <c r="BP161" s="125" t="str">
        <f t="shared" si="88"/>
        <v>Anak ke</v>
      </c>
      <c r="BQ161" s="125" t="str">
        <f t="shared" si="89"/>
        <v>Alamat Peserta Didik</v>
      </c>
      <c r="BR161" s="125" t="str">
        <f t="shared" si="90"/>
        <v>Sekolah Asal</v>
      </c>
      <c r="BS161" s="124" t="str">
        <f t="shared" si="79"/>
        <v>10-PMS.1</v>
      </c>
      <c r="BT161" s="171">
        <v>42569</v>
      </c>
      <c r="BU161" s="125" t="s">
        <v>807</v>
      </c>
      <c r="BV161" s="125" t="s">
        <v>1108</v>
      </c>
      <c r="BW161" s="125" t="str">
        <f t="shared" si="80"/>
        <v>Alamat Peserta Didik</v>
      </c>
      <c r="BX161" s="124" t="str">
        <f t="shared" si="81"/>
        <v>Nomor Telepon Rumah</v>
      </c>
      <c r="BY161" s="125" t="s">
        <v>1963</v>
      </c>
      <c r="BZ161" s="125" t="s">
        <v>1964</v>
      </c>
      <c r="CB161" s="235" t="str">
        <f t="shared" si="77"/>
        <v/>
      </c>
      <c r="CC161" s="235" t="str">
        <f t="shared" si="78"/>
        <v/>
      </c>
      <c r="CD161" s="235">
        <v>156</v>
      </c>
      <c r="CE161" s="235">
        <f t="shared" si="82"/>
        <v>2</v>
      </c>
    </row>
    <row r="162" spans="54:83">
      <c r="BB162" s="405">
        <f t="shared" si="83"/>
        <v>157</v>
      </c>
      <c r="BC162" s="124">
        <f t="shared" si="84"/>
        <v>23</v>
      </c>
      <c r="BD162" s="124" t="s">
        <v>1386</v>
      </c>
      <c r="BE162" s="124"/>
      <c r="BF162" s="125" t="s">
        <v>2654</v>
      </c>
      <c r="BG162" s="124"/>
      <c r="BH162" s="124" t="s">
        <v>1263</v>
      </c>
      <c r="BI162" s="124"/>
      <c r="BJ162" s="124"/>
      <c r="BK162" s="124"/>
      <c r="BL162" s="124"/>
      <c r="BM162" s="125" t="str">
        <f t="shared" si="85"/>
        <v>Tempat,  Tanggal Lahir</v>
      </c>
      <c r="BN162" s="125" t="str">
        <f t="shared" si="86"/>
        <v>Agama</v>
      </c>
      <c r="BO162" s="125" t="str">
        <f t="shared" si="87"/>
        <v>Status dalam Keluarga</v>
      </c>
      <c r="BP162" s="125" t="str">
        <f t="shared" si="88"/>
        <v>Anak ke</v>
      </c>
      <c r="BQ162" s="125" t="str">
        <f t="shared" si="89"/>
        <v>Alamat Peserta Didik</v>
      </c>
      <c r="BR162" s="125" t="str">
        <f t="shared" si="90"/>
        <v>Sekolah Asal</v>
      </c>
      <c r="BS162" s="124" t="str">
        <f t="shared" si="79"/>
        <v>10-PMS.1</v>
      </c>
      <c r="BT162" s="171">
        <v>42569</v>
      </c>
      <c r="BU162" s="125" t="s">
        <v>808</v>
      </c>
      <c r="BV162" s="125" t="s">
        <v>1109</v>
      </c>
      <c r="BW162" s="125" t="str">
        <f t="shared" si="80"/>
        <v>Alamat Peserta Didik</v>
      </c>
      <c r="BX162" s="124" t="str">
        <f t="shared" si="81"/>
        <v>Nomor Telepon Rumah</v>
      </c>
      <c r="BY162" s="125" t="s">
        <v>1965</v>
      </c>
      <c r="BZ162" s="125" t="s">
        <v>1966</v>
      </c>
      <c r="CB162" s="235" t="str">
        <f t="shared" si="77"/>
        <v/>
      </c>
      <c r="CC162" s="235" t="str">
        <f t="shared" si="78"/>
        <v/>
      </c>
      <c r="CD162" s="235">
        <v>157</v>
      </c>
      <c r="CE162" s="235">
        <f t="shared" si="82"/>
        <v>2</v>
      </c>
    </row>
    <row r="163" spans="54:83">
      <c r="BB163" s="405">
        <f t="shared" si="83"/>
        <v>158</v>
      </c>
      <c r="BC163" s="124">
        <f t="shared" si="84"/>
        <v>24</v>
      </c>
      <c r="BD163" s="124" t="s">
        <v>1387</v>
      </c>
      <c r="BE163" s="124"/>
      <c r="BF163" s="125" t="s">
        <v>2655</v>
      </c>
      <c r="BG163" s="124"/>
      <c r="BH163" s="124" t="s">
        <v>1263</v>
      </c>
      <c r="BI163" s="124"/>
      <c r="BJ163" s="124"/>
      <c r="BK163" s="124"/>
      <c r="BL163" s="124"/>
      <c r="BM163" s="125" t="str">
        <f t="shared" si="85"/>
        <v>Tempat,  Tanggal Lahir</v>
      </c>
      <c r="BN163" s="125" t="str">
        <f t="shared" si="86"/>
        <v>Agama</v>
      </c>
      <c r="BO163" s="125" t="str">
        <f t="shared" si="87"/>
        <v>Status dalam Keluarga</v>
      </c>
      <c r="BP163" s="125" t="str">
        <f t="shared" si="88"/>
        <v>Anak ke</v>
      </c>
      <c r="BQ163" s="125" t="str">
        <f t="shared" si="89"/>
        <v>Alamat Peserta Didik</v>
      </c>
      <c r="BR163" s="125" t="str">
        <f t="shared" si="90"/>
        <v>Sekolah Asal</v>
      </c>
      <c r="BS163" s="124" t="str">
        <f t="shared" si="79"/>
        <v>10-PMS.1</v>
      </c>
      <c r="BT163" s="171">
        <v>42569</v>
      </c>
      <c r="BU163" s="125" t="s">
        <v>809</v>
      </c>
      <c r="BV163" s="125" t="s">
        <v>1110</v>
      </c>
      <c r="BW163" s="125" t="str">
        <f t="shared" si="80"/>
        <v>Alamat Peserta Didik</v>
      </c>
      <c r="BX163" s="124" t="str">
        <f t="shared" si="81"/>
        <v>Nomor Telepon Rumah</v>
      </c>
      <c r="BY163" s="125" t="s">
        <v>1967</v>
      </c>
      <c r="BZ163" s="125" t="s">
        <v>1968</v>
      </c>
      <c r="CB163" s="235" t="str">
        <f t="shared" si="77"/>
        <v/>
      </c>
      <c r="CC163" s="235" t="str">
        <f t="shared" si="78"/>
        <v/>
      </c>
      <c r="CD163" s="235">
        <v>158</v>
      </c>
      <c r="CE163" s="235">
        <f t="shared" si="82"/>
        <v>2</v>
      </c>
    </row>
    <row r="164" spans="54:83">
      <c r="BB164" s="405">
        <f t="shared" si="83"/>
        <v>159</v>
      </c>
      <c r="BC164" s="124">
        <f t="shared" si="84"/>
        <v>25</v>
      </c>
      <c r="BD164" s="124" t="s">
        <v>1388</v>
      </c>
      <c r="BE164" s="124"/>
      <c r="BF164" s="125" t="s">
        <v>2656</v>
      </c>
      <c r="BG164" s="124"/>
      <c r="BH164" s="124" t="s">
        <v>1263</v>
      </c>
      <c r="BI164" s="124"/>
      <c r="BJ164" s="124"/>
      <c r="BK164" s="124"/>
      <c r="BL164" s="124"/>
      <c r="BM164" s="125" t="str">
        <f t="shared" si="85"/>
        <v>Tempat,  Tanggal Lahir</v>
      </c>
      <c r="BN164" s="125" t="str">
        <f t="shared" si="86"/>
        <v>Agama</v>
      </c>
      <c r="BO164" s="125" t="str">
        <f t="shared" si="87"/>
        <v>Status dalam Keluarga</v>
      </c>
      <c r="BP164" s="125" t="str">
        <f t="shared" si="88"/>
        <v>Anak ke</v>
      </c>
      <c r="BQ164" s="125" t="str">
        <f t="shared" si="89"/>
        <v>Alamat Peserta Didik</v>
      </c>
      <c r="BR164" s="125" t="str">
        <f t="shared" si="90"/>
        <v>Sekolah Asal</v>
      </c>
      <c r="BS164" s="124" t="str">
        <f t="shared" si="79"/>
        <v>10-PMS.1</v>
      </c>
      <c r="BT164" s="171">
        <v>42569</v>
      </c>
      <c r="BU164" s="125" t="s">
        <v>810</v>
      </c>
      <c r="BV164" s="125" t="s">
        <v>1111</v>
      </c>
      <c r="BW164" s="125" t="str">
        <f t="shared" si="80"/>
        <v>Alamat Peserta Didik</v>
      </c>
      <c r="BX164" s="124" t="str">
        <f t="shared" si="81"/>
        <v>Nomor Telepon Rumah</v>
      </c>
      <c r="BY164" s="125" t="s">
        <v>1969</v>
      </c>
      <c r="BZ164" s="125" t="s">
        <v>1970</v>
      </c>
      <c r="CB164" s="235" t="str">
        <f t="shared" si="77"/>
        <v/>
      </c>
      <c r="CC164" s="235" t="str">
        <f t="shared" si="78"/>
        <v/>
      </c>
      <c r="CD164" s="235">
        <v>159</v>
      </c>
      <c r="CE164" s="235">
        <f t="shared" si="82"/>
        <v>2</v>
      </c>
    </row>
    <row r="165" spans="54:83">
      <c r="BB165" s="405">
        <f t="shared" si="83"/>
        <v>160</v>
      </c>
      <c r="BC165" s="124">
        <f t="shared" si="84"/>
        <v>26</v>
      </c>
      <c r="BD165" s="124" t="s">
        <v>1389</v>
      </c>
      <c r="BE165" s="124"/>
      <c r="BF165" s="125" t="s">
        <v>2657</v>
      </c>
      <c r="BG165" s="124"/>
      <c r="BH165" s="124" t="s">
        <v>1263</v>
      </c>
      <c r="BI165" s="124"/>
      <c r="BJ165" s="124"/>
      <c r="BK165" s="124"/>
      <c r="BL165" s="124"/>
      <c r="BM165" s="125" t="str">
        <f t="shared" si="85"/>
        <v>Tempat,  Tanggal Lahir</v>
      </c>
      <c r="BN165" s="125" t="str">
        <f t="shared" si="86"/>
        <v>Agama</v>
      </c>
      <c r="BO165" s="125" t="str">
        <f t="shared" si="87"/>
        <v>Status dalam Keluarga</v>
      </c>
      <c r="BP165" s="125" t="str">
        <f t="shared" si="88"/>
        <v>Anak ke</v>
      </c>
      <c r="BQ165" s="125" t="str">
        <f t="shared" si="89"/>
        <v>Alamat Peserta Didik</v>
      </c>
      <c r="BR165" s="125" t="str">
        <f t="shared" si="90"/>
        <v>Sekolah Asal</v>
      </c>
      <c r="BS165" s="124" t="str">
        <f t="shared" si="79"/>
        <v>10-PMS.1</v>
      </c>
      <c r="BT165" s="171">
        <v>42569</v>
      </c>
      <c r="BU165" s="125" t="s">
        <v>811</v>
      </c>
      <c r="BV165" s="125" t="s">
        <v>1112</v>
      </c>
      <c r="BW165" s="125" t="str">
        <f t="shared" si="80"/>
        <v>Alamat Peserta Didik</v>
      </c>
      <c r="BX165" s="124" t="str">
        <f t="shared" si="81"/>
        <v>Nomor Telepon Rumah</v>
      </c>
      <c r="BY165" s="125" t="s">
        <v>1971</v>
      </c>
      <c r="BZ165" s="125" t="s">
        <v>1972</v>
      </c>
      <c r="CB165" s="235" t="str">
        <f t="shared" si="77"/>
        <v/>
      </c>
      <c r="CC165" s="235" t="str">
        <f t="shared" si="78"/>
        <v/>
      </c>
      <c r="CD165" s="235">
        <v>160</v>
      </c>
      <c r="CE165" s="235">
        <f t="shared" si="82"/>
        <v>2</v>
      </c>
    </row>
    <row r="166" spans="54:83">
      <c r="BB166" s="405">
        <f t="shared" si="83"/>
        <v>161</v>
      </c>
      <c r="BC166" s="124">
        <f t="shared" si="84"/>
        <v>27</v>
      </c>
      <c r="BD166" s="124" t="s">
        <v>1390</v>
      </c>
      <c r="BE166" s="124"/>
      <c r="BF166" s="125" t="s">
        <v>2658</v>
      </c>
      <c r="BG166" s="124"/>
      <c r="BH166" s="124" t="s">
        <v>1263</v>
      </c>
      <c r="BI166" s="124"/>
      <c r="BJ166" s="124"/>
      <c r="BK166" s="124"/>
      <c r="BL166" s="124"/>
      <c r="BM166" s="125" t="str">
        <f t="shared" si="85"/>
        <v>Tempat,  Tanggal Lahir</v>
      </c>
      <c r="BN166" s="125" t="str">
        <f t="shared" si="86"/>
        <v>Agama</v>
      </c>
      <c r="BO166" s="125" t="str">
        <f t="shared" si="87"/>
        <v>Status dalam Keluarga</v>
      </c>
      <c r="BP166" s="125" t="str">
        <f t="shared" si="88"/>
        <v>Anak ke</v>
      </c>
      <c r="BQ166" s="125" t="str">
        <f t="shared" si="89"/>
        <v>Alamat Peserta Didik</v>
      </c>
      <c r="BR166" s="125" t="str">
        <f t="shared" si="90"/>
        <v>Sekolah Asal</v>
      </c>
      <c r="BS166" s="124" t="str">
        <f t="shared" si="79"/>
        <v>10-PMS.1</v>
      </c>
      <c r="BT166" s="171">
        <v>42569</v>
      </c>
      <c r="BU166" s="125" t="s">
        <v>812</v>
      </c>
      <c r="BV166" s="125" t="s">
        <v>1113</v>
      </c>
      <c r="BW166" s="125" t="str">
        <f t="shared" si="80"/>
        <v>Alamat Peserta Didik</v>
      </c>
      <c r="BX166" s="124" t="str">
        <f t="shared" si="81"/>
        <v>Nomor Telepon Rumah</v>
      </c>
      <c r="BY166" s="125" t="s">
        <v>1973</v>
      </c>
      <c r="BZ166" s="125" t="s">
        <v>1974</v>
      </c>
      <c r="CB166" s="235" t="str">
        <f t="shared" si="77"/>
        <v/>
      </c>
      <c r="CC166" s="235" t="str">
        <f t="shared" si="78"/>
        <v/>
      </c>
      <c r="CD166" s="235">
        <v>161</v>
      </c>
      <c r="CE166" s="235">
        <f t="shared" si="82"/>
        <v>2</v>
      </c>
    </row>
    <row r="167" spans="54:83">
      <c r="BB167" s="405">
        <f t="shared" si="83"/>
        <v>162</v>
      </c>
      <c r="BC167" s="124">
        <f t="shared" si="84"/>
        <v>28</v>
      </c>
      <c r="BD167" s="124" t="s">
        <v>1391</v>
      </c>
      <c r="BE167" s="124"/>
      <c r="BF167" s="125" t="s">
        <v>2659</v>
      </c>
      <c r="BG167" s="124"/>
      <c r="BH167" s="124" t="s">
        <v>1263</v>
      </c>
      <c r="BI167" s="124"/>
      <c r="BJ167" s="124"/>
      <c r="BK167" s="124"/>
      <c r="BL167" s="124"/>
      <c r="BM167" s="125" t="str">
        <f t="shared" si="85"/>
        <v>Tempat,  Tanggal Lahir</v>
      </c>
      <c r="BN167" s="125" t="str">
        <f t="shared" si="86"/>
        <v>Agama</v>
      </c>
      <c r="BO167" s="125" t="str">
        <f t="shared" si="87"/>
        <v>Status dalam Keluarga</v>
      </c>
      <c r="BP167" s="125" t="str">
        <f t="shared" si="88"/>
        <v>Anak ke</v>
      </c>
      <c r="BQ167" s="125" t="str">
        <f t="shared" si="89"/>
        <v>Alamat Peserta Didik</v>
      </c>
      <c r="BR167" s="125" t="str">
        <f t="shared" si="90"/>
        <v>Sekolah Asal</v>
      </c>
      <c r="BS167" s="124" t="str">
        <f t="shared" si="79"/>
        <v>10-PMS.1</v>
      </c>
      <c r="BT167" s="171">
        <v>42569</v>
      </c>
      <c r="BU167" s="125" t="s">
        <v>813</v>
      </c>
      <c r="BV167" s="125" t="s">
        <v>1114</v>
      </c>
      <c r="BW167" s="125" t="str">
        <f t="shared" si="80"/>
        <v>Alamat Peserta Didik</v>
      </c>
      <c r="BX167" s="124" t="str">
        <f t="shared" si="81"/>
        <v>Nomor Telepon Rumah</v>
      </c>
      <c r="BY167" s="125" t="s">
        <v>1975</v>
      </c>
      <c r="BZ167" s="125" t="s">
        <v>1976</v>
      </c>
      <c r="CB167" s="235" t="str">
        <f t="shared" si="77"/>
        <v/>
      </c>
      <c r="CC167" s="235" t="str">
        <f t="shared" si="78"/>
        <v/>
      </c>
      <c r="CD167" s="235">
        <v>162</v>
      </c>
      <c r="CE167" s="235">
        <f t="shared" si="82"/>
        <v>2</v>
      </c>
    </row>
    <row r="168" spans="54:83">
      <c r="BB168" s="405">
        <f t="shared" si="83"/>
        <v>163</v>
      </c>
      <c r="BC168" s="124">
        <f t="shared" si="84"/>
        <v>29</v>
      </c>
      <c r="BD168" s="124" t="s">
        <v>1392</v>
      </c>
      <c r="BE168" s="124"/>
      <c r="BF168" s="125" t="s">
        <v>2660</v>
      </c>
      <c r="BG168" s="124"/>
      <c r="BH168" s="124" t="s">
        <v>1263</v>
      </c>
      <c r="BI168" s="124"/>
      <c r="BJ168" s="124"/>
      <c r="BK168" s="124"/>
      <c r="BL168" s="124"/>
      <c r="BM168" s="125" t="str">
        <f t="shared" si="85"/>
        <v>Tempat,  Tanggal Lahir</v>
      </c>
      <c r="BN168" s="125" t="str">
        <f t="shared" si="86"/>
        <v>Agama</v>
      </c>
      <c r="BO168" s="125" t="str">
        <f t="shared" si="87"/>
        <v>Status dalam Keluarga</v>
      </c>
      <c r="BP168" s="125" t="str">
        <f t="shared" si="88"/>
        <v>Anak ke</v>
      </c>
      <c r="BQ168" s="125" t="str">
        <f t="shared" si="89"/>
        <v>Alamat Peserta Didik</v>
      </c>
      <c r="BR168" s="125" t="str">
        <f t="shared" si="90"/>
        <v>Sekolah Asal</v>
      </c>
      <c r="BS168" s="124" t="str">
        <f t="shared" si="79"/>
        <v>10-PMS.1</v>
      </c>
      <c r="BT168" s="171">
        <v>42569</v>
      </c>
      <c r="BU168" s="125" t="s">
        <v>814</v>
      </c>
      <c r="BV168" s="125" t="s">
        <v>1115</v>
      </c>
      <c r="BW168" s="125" t="str">
        <f t="shared" si="80"/>
        <v>Alamat Peserta Didik</v>
      </c>
      <c r="BX168" s="124" t="str">
        <f t="shared" si="81"/>
        <v>Nomor Telepon Rumah</v>
      </c>
      <c r="BY168" s="125" t="s">
        <v>1977</v>
      </c>
      <c r="BZ168" s="125" t="s">
        <v>1978</v>
      </c>
      <c r="CB168" s="235" t="str">
        <f t="shared" si="77"/>
        <v/>
      </c>
      <c r="CC168" s="235" t="str">
        <f t="shared" si="78"/>
        <v/>
      </c>
      <c r="CD168" s="235">
        <v>163</v>
      </c>
      <c r="CE168" s="235">
        <f t="shared" si="82"/>
        <v>2</v>
      </c>
    </row>
    <row r="169" spans="54:83">
      <c r="BB169" s="405">
        <f t="shared" si="83"/>
        <v>164</v>
      </c>
      <c r="BC169" s="124">
        <v>1</v>
      </c>
      <c r="BD169" s="124" t="s">
        <v>1393</v>
      </c>
      <c r="BE169" s="124"/>
      <c r="BF169" s="125" t="s">
        <v>2661</v>
      </c>
      <c r="BG169" s="124"/>
      <c r="BH169" s="124" t="s">
        <v>1264</v>
      </c>
      <c r="BI169" s="124"/>
      <c r="BJ169" s="124"/>
      <c r="BK169" s="124"/>
      <c r="BL169" s="124"/>
      <c r="BM169" s="125" t="str">
        <f t="shared" si="85"/>
        <v>Tempat,  Tanggal Lahir</v>
      </c>
      <c r="BN169" s="125" t="str">
        <f t="shared" si="86"/>
        <v>Agama</v>
      </c>
      <c r="BO169" s="125" t="str">
        <f t="shared" si="87"/>
        <v>Status dalam Keluarga</v>
      </c>
      <c r="BP169" s="125" t="str">
        <f t="shared" si="88"/>
        <v>Anak ke</v>
      </c>
      <c r="BQ169" s="125" t="str">
        <f t="shared" si="89"/>
        <v>Alamat Peserta Didik</v>
      </c>
      <c r="BR169" s="125" t="str">
        <f t="shared" si="90"/>
        <v>Sekolah Asal</v>
      </c>
      <c r="BS169" s="124" t="str">
        <f t="shared" si="79"/>
        <v>10-PMS.2</v>
      </c>
      <c r="BT169" s="171">
        <v>42569</v>
      </c>
      <c r="BU169" s="125" t="s">
        <v>815</v>
      </c>
      <c r="BV169" s="125" t="s">
        <v>1116</v>
      </c>
      <c r="BW169" s="125" t="str">
        <f t="shared" si="80"/>
        <v>Alamat Peserta Didik</v>
      </c>
      <c r="BX169" s="124" t="str">
        <f t="shared" si="81"/>
        <v>Nomor Telepon Rumah</v>
      </c>
      <c r="BY169" s="125" t="s">
        <v>1979</v>
      </c>
      <c r="BZ169" s="125" t="s">
        <v>1980</v>
      </c>
      <c r="CB169" s="235" t="str">
        <f t="shared" si="77"/>
        <v/>
      </c>
      <c r="CC169" s="235" t="str">
        <f t="shared" si="78"/>
        <v/>
      </c>
      <c r="CD169" s="235">
        <v>164</v>
      </c>
      <c r="CE169" s="235">
        <f t="shared" si="82"/>
        <v>2</v>
      </c>
    </row>
    <row r="170" spans="54:83">
      <c r="BB170" s="405">
        <f t="shared" si="83"/>
        <v>165</v>
      </c>
      <c r="BC170" s="124">
        <f t="shared" si="84"/>
        <v>2</v>
      </c>
      <c r="BD170" s="124" t="s">
        <v>1394</v>
      </c>
      <c r="BE170" s="124"/>
      <c r="BF170" s="125" t="s">
        <v>2662</v>
      </c>
      <c r="BG170" s="124"/>
      <c r="BH170" s="124" t="s">
        <v>1264</v>
      </c>
      <c r="BI170" s="124"/>
      <c r="BJ170" s="124"/>
      <c r="BK170" s="124"/>
      <c r="BL170" s="124"/>
      <c r="BM170" s="125" t="str">
        <f t="shared" si="85"/>
        <v>Tempat,  Tanggal Lahir</v>
      </c>
      <c r="BN170" s="125" t="str">
        <f t="shared" si="86"/>
        <v>Agama</v>
      </c>
      <c r="BO170" s="125" t="str">
        <f t="shared" si="87"/>
        <v>Status dalam Keluarga</v>
      </c>
      <c r="BP170" s="125" t="str">
        <f t="shared" si="88"/>
        <v>Anak ke</v>
      </c>
      <c r="BQ170" s="125" t="str">
        <f t="shared" si="89"/>
        <v>Alamat Peserta Didik</v>
      </c>
      <c r="BR170" s="125" t="str">
        <f t="shared" si="90"/>
        <v>Sekolah Asal</v>
      </c>
      <c r="BS170" s="124" t="str">
        <f t="shared" si="79"/>
        <v>10-PMS.2</v>
      </c>
      <c r="BT170" s="171">
        <v>42569</v>
      </c>
      <c r="BU170" s="125" t="s">
        <v>816</v>
      </c>
      <c r="BV170" s="125" t="s">
        <v>1117</v>
      </c>
      <c r="BW170" s="125" t="str">
        <f t="shared" si="80"/>
        <v>Alamat Peserta Didik</v>
      </c>
      <c r="BX170" s="124" t="str">
        <f t="shared" si="81"/>
        <v>Nomor Telepon Rumah</v>
      </c>
      <c r="BY170" s="125" t="s">
        <v>1981</v>
      </c>
      <c r="BZ170" s="125" t="s">
        <v>1982</v>
      </c>
      <c r="CB170" s="235" t="str">
        <f t="shared" si="77"/>
        <v/>
      </c>
      <c r="CC170" s="235" t="str">
        <f t="shared" si="78"/>
        <v/>
      </c>
      <c r="CD170" s="235">
        <v>165</v>
      </c>
      <c r="CE170" s="235">
        <f t="shared" si="82"/>
        <v>2</v>
      </c>
    </row>
    <row r="171" spans="54:83">
      <c r="BB171" s="405">
        <f t="shared" si="83"/>
        <v>166</v>
      </c>
      <c r="BC171" s="124">
        <f t="shared" si="84"/>
        <v>3</v>
      </c>
      <c r="BD171" s="124" t="s">
        <v>1395</v>
      </c>
      <c r="BE171" s="124"/>
      <c r="BF171" s="125" t="s">
        <v>2663</v>
      </c>
      <c r="BG171" s="124"/>
      <c r="BH171" s="124" t="s">
        <v>1264</v>
      </c>
      <c r="BI171" s="124"/>
      <c r="BJ171" s="124"/>
      <c r="BK171" s="124"/>
      <c r="BL171" s="124"/>
      <c r="BM171" s="125" t="str">
        <f t="shared" si="85"/>
        <v>Tempat,  Tanggal Lahir</v>
      </c>
      <c r="BN171" s="125" t="str">
        <f t="shared" si="86"/>
        <v>Agama</v>
      </c>
      <c r="BO171" s="125" t="str">
        <f t="shared" si="87"/>
        <v>Status dalam Keluarga</v>
      </c>
      <c r="BP171" s="125" t="str">
        <f t="shared" si="88"/>
        <v>Anak ke</v>
      </c>
      <c r="BQ171" s="125" t="str">
        <f t="shared" si="89"/>
        <v>Alamat Peserta Didik</v>
      </c>
      <c r="BR171" s="125" t="str">
        <f t="shared" si="90"/>
        <v>Sekolah Asal</v>
      </c>
      <c r="BS171" s="124" t="str">
        <f t="shared" si="79"/>
        <v>10-PMS.2</v>
      </c>
      <c r="BT171" s="171">
        <v>42569</v>
      </c>
      <c r="BU171" s="125" t="s">
        <v>817</v>
      </c>
      <c r="BV171" s="125" t="s">
        <v>1118</v>
      </c>
      <c r="BW171" s="125" t="str">
        <f t="shared" si="80"/>
        <v>Alamat Peserta Didik</v>
      </c>
      <c r="BX171" s="124" t="str">
        <f t="shared" si="81"/>
        <v>Nomor Telepon Rumah</v>
      </c>
      <c r="BY171" s="125" t="s">
        <v>1983</v>
      </c>
      <c r="BZ171" s="125" t="s">
        <v>1984</v>
      </c>
      <c r="CB171" s="235" t="str">
        <f t="shared" si="77"/>
        <v/>
      </c>
      <c r="CC171" s="235" t="str">
        <f t="shared" si="78"/>
        <v/>
      </c>
      <c r="CD171" s="235">
        <v>166</v>
      </c>
      <c r="CE171" s="235">
        <f t="shared" si="82"/>
        <v>2</v>
      </c>
    </row>
    <row r="172" spans="54:83">
      <c r="BB172" s="405">
        <f t="shared" si="83"/>
        <v>167</v>
      </c>
      <c r="BC172" s="124">
        <f t="shared" si="84"/>
        <v>4</v>
      </c>
      <c r="BD172" s="124" t="s">
        <v>1396</v>
      </c>
      <c r="BE172" s="124"/>
      <c r="BF172" s="125" t="s">
        <v>2664</v>
      </c>
      <c r="BG172" s="124"/>
      <c r="BH172" s="124" t="s">
        <v>1264</v>
      </c>
      <c r="BI172" s="124"/>
      <c r="BJ172" s="124"/>
      <c r="BK172" s="124"/>
      <c r="BL172" s="124"/>
      <c r="BM172" s="125" t="str">
        <f t="shared" si="85"/>
        <v>Tempat,  Tanggal Lahir</v>
      </c>
      <c r="BN172" s="125" t="str">
        <f t="shared" si="86"/>
        <v>Agama</v>
      </c>
      <c r="BO172" s="125" t="str">
        <f t="shared" si="87"/>
        <v>Status dalam Keluarga</v>
      </c>
      <c r="BP172" s="125" t="str">
        <f t="shared" si="88"/>
        <v>Anak ke</v>
      </c>
      <c r="BQ172" s="125" t="str">
        <f t="shared" si="89"/>
        <v>Alamat Peserta Didik</v>
      </c>
      <c r="BR172" s="125" t="str">
        <f t="shared" si="90"/>
        <v>Sekolah Asal</v>
      </c>
      <c r="BS172" s="124" t="str">
        <f t="shared" si="79"/>
        <v>10-PMS.2</v>
      </c>
      <c r="BT172" s="171">
        <v>42569</v>
      </c>
      <c r="BU172" s="125" t="s">
        <v>818</v>
      </c>
      <c r="BV172" s="125" t="s">
        <v>1119</v>
      </c>
      <c r="BW172" s="125" t="str">
        <f t="shared" si="80"/>
        <v>Alamat Peserta Didik</v>
      </c>
      <c r="BX172" s="124" t="str">
        <f t="shared" si="81"/>
        <v>Nomor Telepon Rumah</v>
      </c>
      <c r="BY172" s="125" t="s">
        <v>1985</v>
      </c>
      <c r="BZ172" s="125" t="s">
        <v>1986</v>
      </c>
      <c r="CB172" s="235" t="str">
        <f t="shared" si="77"/>
        <v/>
      </c>
      <c r="CC172" s="235" t="str">
        <f t="shared" si="78"/>
        <v/>
      </c>
      <c r="CD172" s="235">
        <v>167</v>
      </c>
      <c r="CE172" s="235">
        <f t="shared" si="82"/>
        <v>2</v>
      </c>
    </row>
    <row r="173" spans="54:83">
      <c r="BB173" s="405">
        <f t="shared" si="83"/>
        <v>168</v>
      </c>
      <c r="BC173" s="124">
        <f t="shared" si="84"/>
        <v>5</v>
      </c>
      <c r="BD173" s="124" t="s">
        <v>1397</v>
      </c>
      <c r="BE173" s="124"/>
      <c r="BF173" s="125" t="s">
        <v>2665</v>
      </c>
      <c r="BG173" s="124"/>
      <c r="BH173" s="124" t="s">
        <v>1264</v>
      </c>
      <c r="BI173" s="124"/>
      <c r="BJ173" s="124"/>
      <c r="BK173" s="124"/>
      <c r="BL173" s="124"/>
      <c r="BM173" s="125" t="str">
        <f t="shared" si="85"/>
        <v>Tempat,  Tanggal Lahir</v>
      </c>
      <c r="BN173" s="125" t="str">
        <f t="shared" si="86"/>
        <v>Agama</v>
      </c>
      <c r="BO173" s="125" t="str">
        <f t="shared" si="87"/>
        <v>Status dalam Keluarga</v>
      </c>
      <c r="BP173" s="125" t="str">
        <f t="shared" si="88"/>
        <v>Anak ke</v>
      </c>
      <c r="BQ173" s="125" t="str">
        <f t="shared" si="89"/>
        <v>Alamat Peserta Didik</v>
      </c>
      <c r="BR173" s="125" t="str">
        <f t="shared" si="90"/>
        <v>Sekolah Asal</v>
      </c>
      <c r="BS173" s="124" t="str">
        <f t="shared" si="79"/>
        <v>10-PMS.2</v>
      </c>
      <c r="BT173" s="171">
        <v>42569</v>
      </c>
      <c r="BU173" s="125" t="s">
        <v>819</v>
      </c>
      <c r="BV173" s="125" t="s">
        <v>1120</v>
      </c>
      <c r="BW173" s="125" t="str">
        <f t="shared" si="80"/>
        <v>Alamat Peserta Didik</v>
      </c>
      <c r="BX173" s="124" t="str">
        <f t="shared" si="81"/>
        <v>Nomor Telepon Rumah</v>
      </c>
      <c r="BY173" s="125" t="s">
        <v>1987</v>
      </c>
      <c r="BZ173" s="125" t="s">
        <v>1988</v>
      </c>
      <c r="CB173" s="235" t="str">
        <f t="shared" si="77"/>
        <v/>
      </c>
      <c r="CC173" s="235" t="str">
        <f t="shared" si="78"/>
        <v/>
      </c>
      <c r="CD173" s="235">
        <v>168</v>
      </c>
      <c r="CE173" s="235">
        <f t="shared" si="82"/>
        <v>2</v>
      </c>
    </row>
    <row r="174" spans="54:83">
      <c r="BB174" s="405">
        <f t="shared" si="83"/>
        <v>169</v>
      </c>
      <c r="BC174" s="124">
        <f t="shared" si="84"/>
        <v>6</v>
      </c>
      <c r="BD174" s="124" t="s">
        <v>1398</v>
      </c>
      <c r="BE174" s="124"/>
      <c r="BF174" s="125" t="s">
        <v>2666</v>
      </c>
      <c r="BG174" s="124"/>
      <c r="BH174" s="124" t="s">
        <v>1264</v>
      </c>
      <c r="BI174" s="124"/>
      <c r="BJ174" s="124"/>
      <c r="BK174" s="124"/>
      <c r="BL174" s="124"/>
      <c r="BM174" s="125" t="str">
        <f t="shared" si="85"/>
        <v>Tempat,  Tanggal Lahir</v>
      </c>
      <c r="BN174" s="125" t="str">
        <f t="shared" si="86"/>
        <v>Agama</v>
      </c>
      <c r="BO174" s="125" t="str">
        <f t="shared" si="87"/>
        <v>Status dalam Keluarga</v>
      </c>
      <c r="BP174" s="125" t="str">
        <f t="shared" si="88"/>
        <v>Anak ke</v>
      </c>
      <c r="BQ174" s="125" t="str">
        <f t="shared" si="89"/>
        <v>Alamat Peserta Didik</v>
      </c>
      <c r="BR174" s="125" t="str">
        <f t="shared" si="90"/>
        <v>Sekolah Asal</v>
      </c>
      <c r="BS174" s="124" t="str">
        <f t="shared" si="79"/>
        <v>10-PMS.2</v>
      </c>
      <c r="BT174" s="171">
        <v>42569</v>
      </c>
      <c r="BU174" s="125" t="s">
        <v>820</v>
      </c>
      <c r="BV174" s="125" t="s">
        <v>1121</v>
      </c>
      <c r="BW174" s="125" t="str">
        <f t="shared" si="80"/>
        <v>Alamat Peserta Didik</v>
      </c>
      <c r="BX174" s="124" t="str">
        <f t="shared" si="81"/>
        <v>Nomor Telepon Rumah</v>
      </c>
      <c r="BY174" s="125" t="s">
        <v>1989</v>
      </c>
      <c r="BZ174" s="125" t="s">
        <v>1990</v>
      </c>
      <c r="CB174" s="235" t="str">
        <f t="shared" si="77"/>
        <v/>
      </c>
      <c r="CC174" s="235" t="str">
        <f t="shared" si="78"/>
        <v/>
      </c>
      <c r="CD174" s="235">
        <v>169</v>
      </c>
      <c r="CE174" s="235">
        <f t="shared" si="82"/>
        <v>2</v>
      </c>
    </row>
    <row r="175" spans="54:83">
      <c r="BB175" s="405">
        <f t="shared" si="83"/>
        <v>170</v>
      </c>
      <c r="BC175" s="124">
        <f t="shared" si="84"/>
        <v>7</v>
      </c>
      <c r="BD175" s="124" t="s">
        <v>1399</v>
      </c>
      <c r="BE175" s="124"/>
      <c r="BF175" s="125" t="s">
        <v>2667</v>
      </c>
      <c r="BG175" s="124"/>
      <c r="BH175" s="124" t="s">
        <v>1264</v>
      </c>
      <c r="BI175" s="124"/>
      <c r="BJ175" s="124"/>
      <c r="BK175" s="124"/>
      <c r="BL175" s="124"/>
      <c r="BM175" s="125" t="str">
        <f t="shared" si="85"/>
        <v>Tempat,  Tanggal Lahir</v>
      </c>
      <c r="BN175" s="125" t="str">
        <f t="shared" si="86"/>
        <v>Agama</v>
      </c>
      <c r="BO175" s="125" t="str">
        <f t="shared" si="87"/>
        <v>Status dalam Keluarga</v>
      </c>
      <c r="BP175" s="125" t="str">
        <f t="shared" si="88"/>
        <v>Anak ke</v>
      </c>
      <c r="BQ175" s="125" t="str">
        <f t="shared" si="89"/>
        <v>Alamat Peserta Didik</v>
      </c>
      <c r="BR175" s="125" t="str">
        <f t="shared" si="90"/>
        <v>Sekolah Asal</v>
      </c>
      <c r="BS175" s="124" t="str">
        <f t="shared" si="79"/>
        <v>10-PMS.2</v>
      </c>
      <c r="BT175" s="171">
        <v>42569</v>
      </c>
      <c r="BU175" s="125" t="s">
        <v>821</v>
      </c>
      <c r="BV175" s="125" t="s">
        <v>1122</v>
      </c>
      <c r="BW175" s="125" t="str">
        <f t="shared" si="80"/>
        <v>Alamat Peserta Didik</v>
      </c>
      <c r="BX175" s="124" t="str">
        <f t="shared" si="81"/>
        <v>Nomor Telepon Rumah</v>
      </c>
      <c r="BY175" s="125" t="s">
        <v>1991</v>
      </c>
      <c r="BZ175" s="125" t="s">
        <v>1992</v>
      </c>
      <c r="CB175" s="235" t="str">
        <f t="shared" si="77"/>
        <v/>
      </c>
      <c r="CC175" s="235" t="str">
        <f t="shared" si="78"/>
        <v/>
      </c>
      <c r="CD175" s="235">
        <v>170</v>
      </c>
      <c r="CE175" s="235">
        <f t="shared" si="82"/>
        <v>2</v>
      </c>
    </row>
    <row r="176" spans="54:83">
      <c r="BB176" s="405">
        <f t="shared" si="83"/>
        <v>171</v>
      </c>
      <c r="BC176" s="124">
        <f t="shared" si="84"/>
        <v>8</v>
      </c>
      <c r="BD176" s="124" t="s">
        <v>1400</v>
      </c>
      <c r="BE176" s="124"/>
      <c r="BF176" s="125" t="s">
        <v>2668</v>
      </c>
      <c r="BG176" s="124"/>
      <c r="BH176" s="124" t="s">
        <v>1264</v>
      </c>
      <c r="BI176" s="124"/>
      <c r="BJ176" s="124"/>
      <c r="BK176" s="124"/>
      <c r="BL176" s="124"/>
      <c r="BM176" s="125" t="str">
        <f t="shared" si="85"/>
        <v>Tempat,  Tanggal Lahir</v>
      </c>
      <c r="BN176" s="125" t="str">
        <f t="shared" si="86"/>
        <v>Agama</v>
      </c>
      <c r="BO176" s="125" t="str">
        <f t="shared" si="87"/>
        <v>Status dalam Keluarga</v>
      </c>
      <c r="BP176" s="125" t="str">
        <f t="shared" si="88"/>
        <v>Anak ke</v>
      </c>
      <c r="BQ176" s="125" t="str">
        <f t="shared" si="89"/>
        <v>Alamat Peserta Didik</v>
      </c>
      <c r="BR176" s="125" t="str">
        <f t="shared" si="90"/>
        <v>Sekolah Asal</v>
      </c>
      <c r="BS176" s="124" t="str">
        <f t="shared" si="79"/>
        <v>10-PMS.2</v>
      </c>
      <c r="BT176" s="171">
        <v>42569</v>
      </c>
      <c r="BU176" s="125" t="s">
        <v>822</v>
      </c>
      <c r="BV176" s="125" t="s">
        <v>1123</v>
      </c>
      <c r="BW176" s="125" t="str">
        <f t="shared" si="80"/>
        <v>Alamat Peserta Didik</v>
      </c>
      <c r="BX176" s="124" t="str">
        <f t="shared" si="81"/>
        <v>Nomor Telepon Rumah</v>
      </c>
      <c r="BY176" s="125" t="s">
        <v>1993</v>
      </c>
      <c r="BZ176" s="125" t="s">
        <v>1994</v>
      </c>
      <c r="CB176" s="235" t="str">
        <f t="shared" si="77"/>
        <v/>
      </c>
      <c r="CC176" s="235" t="str">
        <f t="shared" si="78"/>
        <v/>
      </c>
      <c r="CD176" s="235">
        <v>171</v>
      </c>
      <c r="CE176" s="235">
        <f t="shared" si="82"/>
        <v>2</v>
      </c>
    </row>
    <row r="177" spans="54:83">
      <c r="BB177" s="405">
        <f t="shared" si="83"/>
        <v>172</v>
      </c>
      <c r="BC177" s="124">
        <f t="shared" si="84"/>
        <v>9</v>
      </c>
      <c r="BD177" s="124" t="s">
        <v>1401</v>
      </c>
      <c r="BE177" s="124"/>
      <c r="BF177" s="125" t="s">
        <v>2669</v>
      </c>
      <c r="BG177" s="124"/>
      <c r="BH177" s="124" t="s">
        <v>1264</v>
      </c>
      <c r="BI177" s="124"/>
      <c r="BJ177" s="124"/>
      <c r="BK177" s="124"/>
      <c r="BL177" s="124"/>
      <c r="BM177" s="125" t="str">
        <f t="shared" si="85"/>
        <v>Tempat,  Tanggal Lahir</v>
      </c>
      <c r="BN177" s="125" t="str">
        <f t="shared" si="86"/>
        <v>Agama</v>
      </c>
      <c r="BO177" s="125" t="str">
        <f t="shared" si="87"/>
        <v>Status dalam Keluarga</v>
      </c>
      <c r="BP177" s="125" t="str">
        <f t="shared" si="88"/>
        <v>Anak ke</v>
      </c>
      <c r="BQ177" s="125" t="str">
        <f t="shared" si="89"/>
        <v>Alamat Peserta Didik</v>
      </c>
      <c r="BR177" s="125" t="str">
        <f t="shared" si="90"/>
        <v>Sekolah Asal</v>
      </c>
      <c r="BS177" s="124" t="str">
        <f t="shared" si="79"/>
        <v>10-PMS.2</v>
      </c>
      <c r="BT177" s="171">
        <v>42569</v>
      </c>
      <c r="BU177" s="125" t="s">
        <v>823</v>
      </c>
      <c r="BV177" s="125" t="s">
        <v>1124</v>
      </c>
      <c r="BW177" s="125" t="str">
        <f t="shared" si="80"/>
        <v>Alamat Peserta Didik</v>
      </c>
      <c r="BX177" s="124" t="str">
        <f t="shared" si="81"/>
        <v>Nomor Telepon Rumah</v>
      </c>
      <c r="BY177" s="125" t="s">
        <v>1995</v>
      </c>
      <c r="BZ177" s="125" t="s">
        <v>1996</v>
      </c>
      <c r="CB177" s="235" t="str">
        <f t="shared" si="77"/>
        <v/>
      </c>
      <c r="CC177" s="235" t="str">
        <f t="shared" si="78"/>
        <v/>
      </c>
      <c r="CD177" s="235">
        <v>172</v>
      </c>
      <c r="CE177" s="235">
        <f t="shared" si="82"/>
        <v>2</v>
      </c>
    </row>
    <row r="178" spans="54:83">
      <c r="BB178" s="405">
        <f t="shared" si="83"/>
        <v>173</v>
      </c>
      <c r="BC178" s="124">
        <f t="shared" si="84"/>
        <v>10</v>
      </c>
      <c r="BD178" s="124" t="s">
        <v>1402</v>
      </c>
      <c r="BE178" s="124"/>
      <c r="BF178" s="125" t="s">
        <v>2670</v>
      </c>
      <c r="BG178" s="124"/>
      <c r="BH178" s="124" t="s">
        <v>1264</v>
      </c>
      <c r="BI178" s="124"/>
      <c r="BJ178" s="124"/>
      <c r="BK178" s="124"/>
      <c r="BL178" s="124"/>
      <c r="BM178" s="125" t="str">
        <f t="shared" si="85"/>
        <v>Tempat,  Tanggal Lahir</v>
      </c>
      <c r="BN178" s="125" t="str">
        <f t="shared" si="86"/>
        <v>Agama</v>
      </c>
      <c r="BO178" s="125" t="str">
        <f t="shared" si="87"/>
        <v>Status dalam Keluarga</v>
      </c>
      <c r="BP178" s="125" t="str">
        <f t="shared" si="88"/>
        <v>Anak ke</v>
      </c>
      <c r="BQ178" s="125" t="str">
        <f t="shared" si="89"/>
        <v>Alamat Peserta Didik</v>
      </c>
      <c r="BR178" s="125" t="str">
        <f t="shared" si="90"/>
        <v>Sekolah Asal</v>
      </c>
      <c r="BS178" s="124" t="str">
        <f t="shared" si="79"/>
        <v>10-PMS.2</v>
      </c>
      <c r="BT178" s="171">
        <v>42569</v>
      </c>
      <c r="BU178" s="125" t="s">
        <v>824</v>
      </c>
      <c r="BV178" s="125" t="s">
        <v>1125</v>
      </c>
      <c r="BW178" s="125" t="str">
        <f t="shared" si="80"/>
        <v>Alamat Peserta Didik</v>
      </c>
      <c r="BX178" s="124" t="str">
        <f t="shared" si="81"/>
        <v>Nomor Telepon Rumah</v>
      </c>
      <c r="BY178" s="125" t="s">
        <v>1997</v>
      </c>
      <c r="BZ178" s="125" t="s">
        <v>1998</v>
      </c>
      <c r="CB178" s="235" t="str">
        <f t="shared" si="77"/>
        <v/>
      </c>
      <c r="CC178" s="235" t="str">
        <f t="shared" si="78"/>
        <v/>
      </c>
      <c r="CD178" s="235">
        <v>173</v>
      </c>
      <c r="CE178" s="235">
        <f t="shared" si="82"/>
        <v>2</v>
      </c>
    </row>
    <row r="179" spans="54:83">
      <c r="BB179" s="405">
        <f t="shared" si="83"/>
        <v>174</v>
      </c>
      <c r="BC179" s="124">
        <f t="shared" si="84"/>
        <v>11</v>
      </c>
      <c r="BD179" s="124" t="s">
        <v>1403</v>
      </c>
      <c r="BE179" s="124"/>
      <c r="BF179" s="125" t="s">
        <v>2671</v>
      </c>
      <c r="BG179" s="124"/>
      <c r="BH179" s="124" t="s">
        <v>1264</v>
      </c>
      <c r="BI179" s="124"/>
      <c r="BJ179" s="124"/>
      <c r="BK179" s="124"/>
      <c r="BL179" s="124"/>
      <c r="BM179" s="125" t="str">
        <f t="shared" si="85"/>
        <v>Tempat,  Tanggal Lahir</v>
      </c>
      <c r="BN179" s="125" t="str">
        <f t="shared" si="86"/>
        <v>Agama</v>
      </c>
      <c r="BO179" s="125" t="str">
        <f t="shared" si="87"/>
        <v>Status dalam Keluarga</v>
      </c>
      <c r="BP179" s="125" t="str">
        <f t="shared" si="88"/>
        <v>Anak ke</v>
      </c>
      <c r="BQ179" s="125" t="str">
        <f t="shared" si="89"/>
        <v>Alamat Peserta Didik</v>
      </c>
      <c r="BR179" s="125" t="str">
        <f t="shared" si="90"/>
        <v>Sekolah Asal</v>
      </c>
      <c r="BS179" s="124" t="str">
        <f t="shared" si="79"/>
        <v>10-PMS.2</v>
      </c>
      <c r="BT179" s="171">
        <v>42569</v>
      </c>
      <c r="BU179" s="125" t="s">
        <v>825</v>
      </c>
      <c r="BV179" s="125" t="s">
        <v>1126</v>
      </c>
      <c r="BW179" s="125" t="str">
        <f t="shared" si="80"/>
        <v>Alamat Peserta Didik</v>
      </c>
      <c r="BX179" s="124" t="str">
        <f t="shared" si="81"/>
        <v>Nomor Telepon Rumah</v>
      </c>
      <c r="BY179" s="125" t="s">
        <v>1999</v>
      </c>
      <c r="BZ179" s="125" t="s">
        <v>2000</v>
      </c>
      <c r="CB179" s="235" t="str">
        <f t="shared" si="77"/>
        <v/>
      </c>
      <c r="CC179" s="235" t="str">
        <f t="shared" si="78"/>
        <v/>
      </c>
      <c r="CD179" s="235">
        <v>174</v>
      </c>
      <c r="CE179" s="235">
        <f t="shared" si="82"/>
        <v>2</v>
      </c>
    </row>
    <row r="180" spans="54:83">
      <c r="BB180" s="405">
        <f t="shared" si="83"/>
        <v>175</v>
      </c>
      <c r="BC180" s="124">
        <f t="shared" si="84"/>
        <v>12</v>
      </c>
      <c r="BD180" s="124" t="s">
        <v>1404</v>
      </c>
      <c r="BE180" s="124"/>
      <c r="BF180" s="125" t="s">
        <v>2672</v>
      </c>
      <c r="BG180" s="124"/>
      <c r="BH180" s="124" t="s">
        <v>1264</v>
      </c>
      <c r="BI180" s="124"/>
      <c r="BJ180" s="124"/>
      <c r="BK180" s="124"/>
      <c r="BL180" s="124"/>
      <c r="BM180" s="125" t="str">
        <f t="shared" si="85"/>
        <v>Tempat,  Tanggal Lahir</v>
      </c>
      <c r="BN180" s="125" t="str">
        <f t="shared" si="86"/>
        <v>Agama</v>
      </c>
      <c r="BO180" s="125" t="str">
        <f t="shared" si="87"/>
        <v>Status dalam Keluarga</v>
      </c>
      <c r="BP180" s="125" t="str">
        <f t="shared" si="88"/>
        <v>Anak ke</v>
      </c>
      <c r="BQ180" s="125" t="str">
        <f t="shared" si="89"/>
        <v>Alamat Peserta Didik</v>
      </c>
      <c r="BR180" s="125" t="str">
        <f t="shared" si="90"/>
        <v>Sekolah Asal</v>
      </c>
      <c r="BS180" s="124" t="str">
        <f t="shared" si="79"/>
        <v>10-PMS.2</v>
      </c>
      <c r="BT180" s="171">
        <v>42569</v>
      </c>
      <c r="BU180" s="125" t="s">
        <v>826</v>
      </c>
      <c r="BV180" s="125" t="s">
        <v>1127</v>
      </c>
      <c r="BW180" s="125" t="str">
        <f t="shared" si="80"/>
        <v>Alamat Peserta Didik</v>
      </c>
      <c r="BX180" s="124" t="str">
        <f t="shared" si="81"/>
        <v>Nomor Telepon Rumah</v>
      </c>
      <c r="BY180" s="125" t="s">
        <v>2001</v>
      </c>
      <c r="BZ180" s="125" t="s">
        <v>2002</v>
      </c>
      <c r="CB180" s="235" t="str">
        <f t="shared" si="77"/>
        <v/>
      </c>
      <c r="CC180" s="235" t="str">
        <f t="shared" si="78"/>
        <v/>
      </c>
      <c r="CD180" s="235">
        <v>175</v>
      </c>
      <c r="CE180" s="235">
        <f t="shared" si="82"/>
        <v>2</v>
      </c>
    </row>
    <row r="181" spans="54:83">
      <c r="BB181" s="405">
        <f t="shared" si="83"/>
        <v>176</v>
      </c>
      <c r="BC181" s="124">
        <f t="shared" si="84"/>
        <v>13</v>
      </c>
      <c r="BD181" s="124" t="s">
        <v>1405</v>
      </c>
      <c r="BE181" s="124"/>
      <c r="BF181" s="125" t="s">
        <v>2673</v>
      </c>
      <c r="BG181" s="124"/>
      <c r="BH181" s="124" t="s">
        <v>1264</v>
      </c>
      <c r="BI181" s="124"/>
      <c r="BJ181" s="124"/>
      <c r="BK181" s="124"/>
      <c r="BL181" s="124"/>
      <c r="BM181" s="125" t="str">
        <f t="shared" si="85"/>
        <v>Tempat,  Tanggal Lahir</v>
      </c>
      <c r="BN181" s="125" t="str">
        <f t="shared" si="86"/>
        <v>Agama</v>
      </c>
      <c r="BO181" s="125" t="str">
        <f t="shared" si="87"/>
        <v>Status dalam Keluarga</v>
      </c>
      <c r="BP181" s="125" t="str">
        <f t="shared" si="88"/>
        <v>Anak ke</v>
      </c>
      <c r="BQ181" s="125" t="str">
        <f t="shared" si="89"/>
        <v>Alamat Peserta Didik</v>
      </c>
      <c r="BR181" s="125" t="str">
        <f t="shared" si="90"/>
        <v>Sekolah Asal</v>
      </c>
      <c r="BS181" s="124" t="str">
        <f t="shared" si="79"/>
        <v>10-PMS.2</v>
      </c>
      <c r="BT181" s="171">
        <v>42569</v>
      </c>
      <c r="BU181" s="125" t="s">
        <v>827</v>
      </c>
      <c r="BV181" s="125" t="s">
        <v>1128</v>
      </c>
      <c r="BW181" s="125" t="str">
        <f t="shared" si="80"/>
        <v>Alamat Peserta Didik</v>
      </c>
      <c r="BX181" s="124" t="str">
        <f t="shared" si="81"/>
        <v>Nomor Telepon Rumah</v>
      </c>
      <c r="BY181" s="125" t="s">
        <v>2003</v>
      </c>
      <c r="BZ181" s="125" t="s">
        <v>2004</v>
      </c>
      <c r="CB181" s="235" t="str">
        <f t="shared" si="77"/>
        <v/>
      </c>
      <c r="CC181" s="235" t="str">
        <f t="shared" si="78"/>
        <v/>
      </c>
      <c r="CD181" s="235">
        <v>176</v>
      </c>
      <c r="CE181" s="235">
        <f t="shared" si="82"/>
        <v>2</v>
      </c>
    </row>
    <row r="182" spans="54:83">
      <c r="BB182" s="405">
        <f t="shared" si="83"/>
        <v>177</v>
      </c>
      <c r="BC182" s="124">
        <f t="shared" si="84"/>
        <v>14</v>
      </c>
      <c r="BD182" s="124" t="s">
        <v>1406</v>
      </c>
      <c r="BE182" s="124"/>
      <c r="BF182" s="125" t="s">
        <v>2674</v>
      </c>
      <c r="BG182" s="124"/>
      <c r="BH182" s="124" t="s">
        <v>1264</v>
      </c>
      <c r="BI182" s="124"/>
      <c r="BJ182" s="124"/>
      <c r="BK182" s="124"/>
      <c r="BL182" s="124"/>
      <c r="BM182" s="125" t="str">
        <f t="shared" si="85"/>
        <v>Tempat,  Tanggal Lahir</v>
      </c>
      <c r="BN182" s="125" t="str">
        <f t="shared" si="86"/>
        <v>Agama</v>
      </c>
      <c r="BO182" s="125" t="str">
        <f t="shared" si="87"/>
        <v>Status dalam Keluarga</v>
      </c>
      <c r="BP182" s="125" t="str">
        <f t="shared" si="88"/>
        <v>Anak ke</v>
      </c>
      <c r="BQ182" s="125" t="str">
        <f t="shared" si="89"/>
        <v>Alamat Peserta Didik</v>
      </c>
      <c r="BR182" s="125" t="str">
        <f t="shared" si="90"/>
        <v>Sekolah Asal</v>
      </c>
      <c r="BS182" s="124" t="str">
        <f t="shared" si="79"/>
        <v>10-PMS.2</v>
      </c>
      <c r="BT182" s="171">
        <v>42569</v>
      </c>
      <c r="BU182" s="125" t="s">
        <v>828</v>
      </c>
      <c r="BV182" s="125" t="s">
        <v>1129</v>
      </c>
      <c r="BW182" s="125" t="str">
        <f t="shared" si="80"/>
        <v>Alamat Peserta Didik</v>
      </c>
      <c r="BX182" s="124" t="str">
        <f t="shared" si="81"/>
        <v>Nomor Telepon Rumah</v>
      </c>
      <c r="BY182" s="125" t="s">
        <v>2005</v>
      </c>
      <c r="BZ182" s="125" t="s">
        <v>2006</v>
      </c>
      <c r="CB182" s="235" t="str">
        <f t="shared" si="77"/>
        <v/>
      </c>
      <c r="CC182" s="235" t="str">
        <f t="shared" si="78"/>
        <v/>
      </c>
      <c r="CD182" s="235">
        <v>177</v>
      </c>
      <c r="CE182" s="235">
        <f t="shared" si="82"/>
        <v>2</v>
      </c>
    </row>
    <row r="183" spans="54:83">
      <c r="BB183" s="405">
        <f t="shared" si="83"/>
        <v>178</v>
      </c>
      <c r="BC183" s="124">
        <f t="shared" si="84"/>
        <v>15</v>
      </c>
      <c r="BD183" s="124" t="s">
        <v>1407</v>
      </c>
      <c r="BE183" s="124"/>
      <c r="BF183" s="125" t="s">
        <v>2675</v>
      </c>
      <c r="BG183" s="124"/>
      <c r="BH183" s="124" t="s">
        <v>1264</v>
      </c>
      <c r="BI183" s="124"/>
      <c r="BJ183" s="124"/>
      <c r="BK183" s="124"/>
      <c r="BL183" s="124"/>
      <c r="BM183" s="125" t="str">
        <f t="shared" si="85"/>
        <v>Tempat,  Tanggal Lahir</v>
      </c>
      <c r="BN183" s="125" t="str">
        <f t="shared" si="86"/>
        <v>Agama</v>
      </c>
      <c r="BO183" s="125" t="str">
        <f t="shared" si="87"/>
        <v>Status dalam Keluarga</v>
      </c>
      <c r="BP183" s="125" t="str">
        <f t="shared" si="88"/>
        <v>Anak ke</v>
      </c>
      <c r="BQ183" s="125" t="str">
        <f t="shared" si="89"/>
        <v>Alamat Peserta Didik</v>
      </c>
      <c r="BR183" s="125" t="str">
        <f t="shared" si="90"/>
        <v>Sekolah Asal</v>
      </c>
      <c r="BS183" s="124" t="str">
        <f t="shared" si="79"/>
        <v>10-PMS.2</v>
      </c>
      <c r="BT183" s="171">
        <v>42569</v>
      </c>
      <c r="BU183" s="125" t="s">
        <v>829</v>
      </c>
      <c r="BV183" s="125" t="s">
        <v>1130</v>
      </c>
      <c r="BW183" s="125" t="str">
        <f t="shared" si="80"/>
        <v>Alamat Peserta Didik</v>
      </c>
      <c r="BX183" s="124" t="str">
        <f t="shared" si="81"/>
        <v>Nomor Telepon Rumah</v>
      </c>
      <c r="BY183" s="125" t="s">
        <v>2007</v>
      </c>
      <c r="BZ183" s="125" t="s">
        <v>2008</v>
      </c>
      <c r="CB183" s="235" t="str">
        <f t="shared" si="77"/>
        <v/>
      </c>
      <c r="CC183" s="235" t="str">
        <f t="shared" si="78"/>
        <v/>
      </c>
      <c r="CD183" s="235">
        <v>178</v>
      </c>
      <c r="CE183" s="235">
        <f t="shared" si="82"/>
        <v>2</v>
      </c>
    </row>
    <row r="184" spans="54:83">
      <c r="BB184" s="405">
        <f t="shared" si="83"/>
        <v>179</v>
      </c>
      <c r="BC184" s="124">
        <f t="shared" si="84"/>
        <v>16</v>
      </c>
      <c r="BD184" s="124" t="s">
        <v>1408</v>
      </c>
      <c r="BE184" s="124"/>
      <c r="BF184" s="125" t="s">
        <v>2676</v>
      </c>
      <c r="BG184" s="124"/>
      <c r="BH184" s="124" t="s">
        <v>1264</v>
      </c>
      <c r="BI184" s="124"/>
      <c r="BJ184" s="124"/>
      <c r="BK184" s="124"/>
      <c r="BL184" s="124"/>
      <c r="BM184" s="125" t="str">
        <f t="shared" si="85"/>
        <v>Tempat,  Tanggal Lahir</v>
      </c>
      <c r="BN184" s="125" t="str">
        <f t="shared" si="86"/>
        <v>Agama</v>
      </c>
      <c r="BO184" s="125" t="str">
        <f t="shared" si="87"/>
        <v>Status dalam Keluarga</v>
      </c>
      <c r="BP184" s="125" t="str">
        <f t="shared" si="88"/>
        <v>Anak ke</v>
      </c>
      <c r="BQ184" s="125" t="str">
        <f t="shared" si="89"/>
        <v>Alamat Peserta Didik</v>
      </c>
      <c r="BR184" s="125" t="str">
        <f t="shared" si="90"/>
        <v>Sekolah Asal</v>
      </c>
      <c r="BS184" s="124" t="str">
        <f t="shared" si="79"/>
        <v>10-PMS.2</v>
      </c>
      <c r="BT184" s="171">
        <v>42569</v>
      </c>
      <c r="BU184" s="125" t="s">
        <v>830</v>
      </c>
      <c r="BV184" s="125" t="s">
        <v>1131</v>
      </c>
      <c r="BW184" s="125" t="str">
        <f t="shared" si="80"/>
        <v>Alamat Peserta Didik</v>
      </c>
      <c r="BX184" s="124" t="str">
        <f t="shared" si="81"/>
        <v>Nomor Telepon Rumah</v>
      </c>
      <c r="BY184" s="125" t="s">
        <v>2009</v>
      </c>
      <c r="BZ184" s="125" t="s">
        <v>2010</v>
      </c>
      <c r="CB184" s="235" t="str">
        <f t="shared" si="77"/>
        <v/>
      </c>
      <c r="CC184" s="235" t="str">
        <f t="shared" si="78"/>
        <v/>
      </c>
      <c r="CD184" s="235">
        <v>179</v>
      </c>
      <c r="CE184" s="235">
        <f t="shared" si="82"/>
        <v>2</v>
      </c>
    </row>
    <row r="185" spans="54:83">
      <c r="BB185" s="405">
        <f t="shared" si="83"/>
        <v>180</v>
      </c>
      <c r="BC185" s="124">
        <f t="shared" si="84"/>
        <v>17</v>
      </c>
      <c r="BD185" s="124" t="s">
        <v>1409</v>
      </c>
      <c r="BE185" s="124"/>
      <c r="BF185" s="125" t="s">
        <v>2677</v>
      </c>
      <c r="BG185" s="124"/>
      <c r="BH185" s="124" t="s">
        <v>1264</v>
      </c>
      <c r="BI185" s="124"/>
      <c r="BJ185" s="124"/>
      <c r="BK185" s="124"/>
      <c r="BL185" s="124"/>
      <c r="BM185" s="125" t="str">
        <f t="shared" si="85"/>
        <v>Tempat,  Tanggal Lahir</v>
      </c>
      <c r="BN185" s="125" t="str">
        <f t="shared" si="86"/>
        <v>Agama</v>
      </c>
      <c r="BO185" s="125" t="str">
        <f t="shared" si="87"/>
        <v>Status dalam Keluarga</v>
      </c>
      <c r="BP185" s="125" t="str">
        <f t="shared" si="88"/>
        <v>Anak ke</v>
      </c>
      <c r="BQ185" s="125" t="str">
        <f t="shared" si="89"/>
        <v>Alamat Peserta Didik</v>
      </c>
      <c r="BR185" s="125" t="str">
        <f t="shared" si="90"/>
        <v>Sekolah Asal</v>
      </c>
      <c r="BS185" s="124" t="str">
        <f t="shared" si="79"/>
        <v>10-PMS.2</v>
      </c>
      <c r="BT185" s="171">
        <v>42569</v>
      </c>
      <c r="BU185" s="125" t="s">
        <v>831</v>
      </c>
      <c r="BV185" s="125" t="s">
        <v>1132</v>
      </c>
      <c r="BW185" s="125" t="str">
        <f t="shared" si="80"/>
        <v>Alamat Peserta Didik</v>
      </c>
      <c r="BX185" s="124" t="str">
        <f t="shared" si="81"/>
        <v>Nomor Telepon Rumah</v>
      </c>
      <c r="BY185" s="125" t="s">
        <v>2011</v>
      </c>
      <c r="BZ185" s="125" t="s">
        <v>2012</v>
      </c>
      <c r="CB185" s="235" t="str">
        <f t="shared" si="77"/>
        <v/>
      </c>
      <c r="CC185" s="235" t="str">
        <f t="shared" si="78"/>
        <v/>
      </c>
      <c r="CD185" s="235">
        <v>180</v>
      </c>
      <c r="CE185" s="235">
        <f t="shared" si="82"/>
        <v>2</v>
      </c>
    </row>
    <row r="186" spans="54:83">
      <c r="BB186" s="405">
        <f t="shared" si="83"/>
        <v>181</v>
      </c>
      <c r="BC186" s="124">
        <f t="shared" si="84"/>
        <v>18</v>
      </c>
      <c r="BD186" s="124" t="s">
        <v>1410</v>
      </c>
      <c r="BE186" s="124"/>
      <c r="BF186" s="125" t="s">
        <v>2678</v>
      </c>
      <c r="BG186" s="124"/>
      <c r="BH186" s="124" t="s">
        <v>1264</v>
      </c>
      <c r="BI186" s="124"/>
      <c r="BJ186" s="124"/>
      <c r="BK186" s="124"/>
      <c r="BL186" s="124"/>
      <c r="BM186" s="125" t="str">
        <f t="shared" si="85"/>
        <v>Tempat,  Tanggal Lahir</v>
      </c>
      <c r="BN186" s="125" t="str">
        <f t="shared" si="86"/>
        <v>Agama</v>
      </c>
      <c r="BO186" s="125" t="str">
        <f t="shared" si="87"/>
        <v>Status dalam Keluarga</v>
      </c>
      <c r="BP186" s="125" t="str">
        <f t="shared" si="88"/>
        <v>Anak ke</v>
      </c>
      <c r="BQ186" s="125" t="str">
        <f t="shared" si="89"/>
        <v>Alamat Peserta Didik</v>
      </c>
      <c r="BR186" s="125" t="str">
        <f t="shared" si="90"/>
        <v>Sekolah Asal</v>
      </c>
      <c r="BS186" s="124" t="str">
        <f t="shared" si="79"/>
        <v>10-PMS.2</v>
      </c>
      <c r="BT186" s="171">
        <v>42569</v>
      </c>
      <c r="BU186" s="125" t="s">
        <v>832</v>
      </c>
      <c r="BV186" s="125" t="s">
        <v>1133</v>
      </c>
      <c r="BW186" s="125" t="str">
        <f t="shared" si="80"/>
        <v>Alamat Peserta Didik</v>
      </c>
      <c r="BX186" s="124" t="str">
        <f t="shared" si="81"/>
        <v>Nomor Telepon Rumah</v>
      </c>
      <c r="BY186" s="125" t="s">
        <v>2013</v>
      </c>
      <c r="BZ186" s="125" t="s">
        <v>2014</v>
      </c>
      <c r="CB186" s="235" t="str">
        <f t="shared" si="77"/>
        <v/>
      </c>
      <c r="CC186" s="235" t="str">
        <f t="shared" si="78"/>
        <v/>
      </c>
      <c r="CD186" s="235">
        <v>181</v>
      </c>
      <c r="CE186" s="235">
        <f t="shared" si="82"/>
        <v>2</v>
      </c>
    </row>
    <row r="187" spans="54:83">
      <c r="BB187" s="405">
        <f t="shared" si="83"/>
        <v>182</v>
      </c>
      <c r="BC187" s="124">
        <f t="shared" si="84"/>
        <v>19</v>
      </c>
      <c r="BD187" s="124" t="s">
        <v>1411</v>
      </c>
      <c r="BE187" s="124"/>
      <c r="BF187" s="125" t="s">
        <v>2679</v>
      </c>
      <c r="BG187" s="124"/>
      <c r="BH187" s="124" t="s">
        <v>1264</v>
      </c>
      <c r="BI187" s="124"/>
      <c r="BJ187" s="124"/>
      <c r="BK187" s="124"/>
      <c r="BL187" s="124"/>
      <c r="BM187" s="125" t="str">
        <f t="shared" si="85"/>
        <v>Tempat,  Tanggal Lahir</v>
      </c>
      <c r="BN187" s="125" t="str">
        <f t="shared" si="86"/>
        <v>Agama</v>
      </c>
      <c r="BO187" s="125" t="str">
        <f t="shared" si="87"/>
        <v>Status dalam Keluarga</v>
      </c>
      <c r="BP187" s="125" t="str">
        <f t="shared" si="88"/>
        <v>Anak ke</v>
      </c>
      <c r="BQ187" s="125" t="str">
        <f t="shared" si="89"/>
        <v>Alamat Peserta Didik</v>
      </c>
      <c r="BR187" s="125" t="str">
        <f t="shared" si="90"/>
        <v>Sekolah Asal</v>
      </c>
      <c r="BS187" s="124" t="str">
        <f t="shared" si="79"/>
        <v>10-PMS.2</v>
      </c>
      <c r="BT187" s="171">
        <v>42569</v>
      </c>
      <c r="BU187" s="125" t="s">
        <v>833</v>
      </c>
      <c r="BV187" s="125" t="s">
        <v>1134</v>
      </c>
      <c r="BW187" s="125" t="str">
        <f t="shared" si="80"/>
        <v>Alamat Peserta Didik</v>
      </c>
      <c r="BX187" s="124" t="str">
        <f t="shared" si="81"/>
        <v>Nomor Telepon Rumah</v>
      </c>
      <c r="BY187" s="125" t="s">
        <v>2015</v>
      </c>
      <c r="BZ187" s="125" t="s">
        <v>2016</v>
      </c>
      <c r="CB187" s="235" t="str">
        <f t="shared" si="77"/>
        <v/>
      </c>
      <c r="CC187" s="235" t="str">
        <f t="shared" si="78"/>
        <v/>
      </c>
      <c r="CD187" s="235">
        <v>182</v>
      </c>
      <c r="CE187" s="235">
        <f t="shared" si="82"/>
        <v>2</v>
      </c>
    </row>
    <row r="188" spans="54:83">
      <c r="BB188" s="405">
        <f t="shared" si="83"/>
        <v>183</v>
      </c>
      <c r="BC188" s="124">
        <f t="shared" si="84"/>
        <v>20</v>
      </c>
      <c r="BD188" s="124" t="s">
        <v>1412</v>
      </c>
      <c r="BE188" s="124"/>
      <c r="BF188" s="125" t="s">
        <v>2680</v>
      </c>
      <c r="BG188" s="124"/>
      <c r="BH188" s="124" t="s">
        <v>1264</v>
      </c>
      <c r="BI188" s="124"/>
      <c r="BJ188" s="124"/>
      <c r="BK188" s="124"/>
      <c r="BL188" s="124"/>
      <c r="BM188" s="125" t="str">
        <f t="shared" si="85"/>
        <v>Tempat,  Tanggal Lahir</v>
      </c>
      <c r="BN188" s="125" t="str">
        <f t="shared" si="86"/>
        <v>Agama</v>
      </c>
      <c r="BO188" s="125" t="str">
        <f t="shared" si="87"/>
        <v>Status dalam Keluarga</v>
      </c>
      <c r="BP188" s="125" t="str">
        <f t="shared" si="88"/>
        <v>Anak ke</v>
      </c>
      <c r="BQ188" s="125" t="str">
        <f t="shared" si="89"/>
        <v>Alamat Peserta Didik</v>
      </c>
      <c r="BR188" s="125" t="str">
        <f t="shared" si="90"/>
        <v>Sekolah Asal</v>
      </c>
      <c r="BS188" s="124" t="str">
        <f t="shared" si="79"/>
        <v>10-PMS.2</v>
      </c>
      <c r="BT188" s="171">
        <v>42569</v>
      </c>
      <c r="BU188" s="125" t="s">
        <v>834</v>
      </c>
      <c r="BV188" s="125" t="s">
        <v>1135</v>
      </c>
      <c r="BW188" s="125" t="str">
        <f t="shared" si="80"/>
        <v>Alamat Peserta Didik</v>
      </c>
      <c r="BX188" s="124" t="str">
        <f t="shared" si="81"/>
        <v>Nomor Telepon Rumah</v>
      </c>
      <c r="BY188" s="125" t="s">
        <v>2017</v>
      </c>
      <c r="BZ188" s="125" t="s">
        <v>2018</v>
      </c>
      <c r="CB188" s="235" t="str">
        <f t="shared" si="77"/>
        <v/>
      </c>
      <c r="CC188" s="235" t="str">
        <f t="shared" si="78"/>
        <v/>
      </c>
      <c r="CD188" s="235">
        <v>183</v>
      </c>
      <c r="CE188" s="235">
        <f t="shared" si="82"/>
        <v>2</v>
      </c>
    </row>
    <row r="189" spans="54:83">
      <c r="BB189" s="405">
        <f t="shared" si="83"/>
        <v>184</v>
      </c>
      <c r="BC189" s="124">
        <f t="shared" si="84"/>
        <v>21</v>
      </c>
      <c r="BD189" s="124" t="s">
        <v>1413</v>
      </c>
      <c r="BE189" s="124"/>
      <c r="BF189" s="125" t="s">
        <v>2681</v>
      </c>
      <c r="BG189" s="124"/>
      <c r="BH189" s="124" t="s">
        <v>1264</v>
      </c>
      <c r="BI189" s="124"/>
      <c r="BJ189" s="124"/>
      <c r="BK189" s="124"/>
      <c r="BL189" s="124"/>
      <c r="BM189" s="125" t="str">
        <f t="shared" si="85"/>
        <v>Tempat,  Tanggal Lahir</v>
      </c>
      <c r="BN189" s="125" t="str">
        <f t="shared" si="86"/>
        <v>Agama</v>
      </c>
      <c r="BO189" s="125" t="str">
        <f t="shared" si="87"/>
        <v>Status dalam Keluarga</v>
      </c>
      <c r="BP189" s="125" t="str">
        <f t="shared" si="88"/>
        <v>Anak ke</v>
      </c>
      <c r="BQ189" s="125" t="str">
        <f t="shared" si="89"/>
        <v>Alamat Peserta Didik</v>
      </c>
      <c r="BR189" s="125" t="str">
        <f t="shared" si="90"/>
        <v>Sekolah Asal</v>
      </c>
      <c r="BS189" s="124" t="str">
        <f t="shared" si="79"/>
        <v>10-PMS.2</v>
      </c>
      <c r="BT189" s="171">
        <v>42569</v>
      </c>
      <c r="BU189" s="125" t="s">
        <v>835</v>
      </c>
      <c r="BV189" s="125" t="s">
        <v>1136</v>
      </c>
      <c r="BW189" s="125" t="str">
        <f t="shared" si="80"/>
        <v>Alamat Peserta Didik</v>
      </c>
      <c r="BX189" s="124" t="str">
        <f t="shared" si="81"/>
        <v>Nomor Telepon Rumah</v>
      </c>
      <c r="BY189" s="125" t="s">
        <v>2019</v>
      </c>
      <c r="BZ189" s="125" t="s">
        <v>2020</v>
      </c>
      <c r="CB189" s="235" t="str">
        <f t="shared" si="77"/>
        <v/>
      </c>
      <c r="CC189" s="235" t="str">
        <f t="shared" si="78"/>
        <v/>
      </c>
      <c r="CD189" s="235">
        <v>184</v>
      </c>
      <c r="CE189" s="235">
        <f t="shared" si="82"/>
        <v>2</v>
      </c>
    </row>
    <row r="190" spans="54:83">
      <c r="BB190" s="405">
        <f t="shared" si="83"/>
        <v>185</v>
      </c>
      <c r="BC190" s="124">
        <f t="shared" si="84"/>
        <v>22</v>
      </c>
      <c r="BD190" s="124" t="s">
        <v>1414</v>
      </c>
      <c r="BE190" s="124"/>
      <c r="BF190" s="125" t="s">
        <v>2682</v>
      </c>
      <c r="BG190" s="124"/>
      <c r="BH190" s="124" t="s">
        <v>1264</v>
      </c>
      <c r="BI190" s="124"/>
      <c r="BJ190" s="124"/>
      <c r="BK190" s="124"/>
      <c r="BL190" s="124"/>
      <c r="BM190" s="125" t="str">
        <f t="shared" si="85"/>
        <v>Tempat,  Tanggal Lahir</v>
      </c>
      <c r="BN190" s="125" t="str">
        <f t="shared" si="86"/>
        <v>Agama</v>
      </c>
      <c r="BO190" s="125" t="str">
        <f t="shared" si="87"/>
        <v>Status dalam Keluarga</v>
      </c>
      <c r="BP190" s="125" t="str">
        <f t="shared" si="88"/>
        <v>Anak ke</v>
      </c>
      <c r="BQ190" s="125" t="str">
        <f t="shared" si="89"/>
        <v>Alamat Peserta Didik</v>
      </c>
      <c r="BR190" s="125" t="str">
        <f t="shared" si="90"/>
        <v>Sekolah Asal</v>
      </c>
      <c r="BS190" s="124" t="str">
        <f t="shared" si="79"/>
        <v>10-PMS.2</v>
      </c>
      <c r="BT190" s="171">
        <v>42569</v>
      </c>
      <c r="BU190" s="125" t="s">
        <v>836</v>
      </c>
      <c r="BV190" s="125" t="s">
        <v>1137</v>
      </c>
      <c r="BW190" s="125" t="str">
        <f t="shared" si="80"/>
        <v>Alamat Peserta Didik</v>
      </c>
      <c r="BX190" s="124" t="str">
        <f t="shared" si="81"/>
        <v>Nomor Telepon Rumah</v>
      </c>
      <c r="BY190" s="125" t="s">
        <v>2021</v>
      </c>
      <c r="BZ190" s="125" t="s">
        <v>2022</v>
      </c>
      <c r="CB190" s="235" t="str">
        <f t="shared" si="77"/>
        <v/>
      </c>
      <c r="CC190" s="235" t="str">
        <f t="shared" si="78"/>
        <v/>
      </c>
      <c r="CD190" s="235">
        <v>185</v>
      </c>
      <c r="CE190" s="235">
        <f t="shared" si="82"/>
        <v>2</v>
      </c>
    </row>
    <row r="191" spans="54:83">
      <c r="BB191" s="405">
        <f t="shared" si="83"/>
        <v>186</v>
      </c>
      <c r="BC191" s="124">
        <f t="shared" si="84"/>
        <v>23</v>
      </c>
      <c r="BD191" s="124" t="s">
        <v>1415</v>
      </c>
      <c r="BE191" s="124"/>
      <c r="BF191" s="125" t="s">
        <v>2683</v>
      </c>
      <c r="BG191" s="124"/>
      <c r="BH191" s="124" t="s">
        <v>1264</v>
      </c>
      <c r="BI191" s="124"/>
      <c r="BJ191" s="124"/>
      <c r="BK191" s="124"/>
      <c r="BL191" s="124"/>
      <c r="BM191" s="125" t="str">
        <f t="shared" si="85"/>
        <v>Tempat,  Tanggal Lahir</v>
      </c>
      <c r="BN191" s="125" t="str">
        <f t="shared" si="86"/>
        <v>Agama</v>
      </c>
      <c r="BO191" s="125" t="str">
        <f t="shared" si="87"/>
        <v>Status dalam Keluarga</v>
      </c>
      <c r="BP191" s="125" t="str">
        <f t="shared" si="88"/>
        <v>Anak ke</v>
      </c>
      <c r="BQ191" s="125" t="str">
        <f t="shared" si="89"/>
        <v>Alamat Peserta Didik</v>
      </c>
      <c r="BR191" s="125" t="str">
        <f t="shared" si="90"/>
        <v>Sekolah Asal</v>
      </c>
      <c r="BS191" s="124" t="str">
        <f t="shared" si="79"/>
        <v>10-PMS.2</v>
      </c>
      <c r="BT191" s="171">
        <v>42569</v>
      </c>
      <c r="BU191" s="125" t="s">
        <v>837</v>
      </c>
      <c r="BV191" s="125" t="s">
        <v>1138</v>
      </c>
      <c r="BW191" s="125" t="str">
        <f t="shared" si="80"/>
        <v>Alamat Peserta Didik</v>
      </c>
      <c r="BX191" s="124" t="str">
        <f t="shared" si="81"/>
        <v>Nomor Telepon Rumah</v>
      </c>
      <c r="BY191" s="125" t="s">
        <v>2023</v>
      </c>
      <c r="BZ191" s="125" t="s">
        <v>2024</v>
      </c>
      <c r="CB191" s="235" t="str">
        <f t="shared" si="77"/>
        <v/>
      </c>
      <c r="CC191" s="235" t="str">
        <f t="shared" si="78"/>
        <v/>
      </c>
      <c r="CD191" s="235">
        <v>186</v>
      </c>
      <c r="CE191" s="235">
        <f t="shared" si="82"/>
        <v>2</v>
      </c>
    </row>
    <row r="192" spans="54:83">
      <c r="BB192" s="405">
        <f t="shared" si="83"/>
        <v>187</v>
      </c>
      <c r="BC192" s="124">
        <f t="shared" si="84"/>
        <v>24</v>
      </c>
      <c r="BD192" s="124" t="s">
        <v>1416</v>
      </c>
      <c r="BE192" s="124"/>
      <c r="BF192" s="125" t="s">
        <v>2684</v>
      </c>
      <c r="BG192" s="124"/>
      <c r="BH192" s="124" t="s">
        <v>1264</v>
      </c>
      <c r="BI192" s="124"/>
      <c r="BJ192" s="124"/>
      <c r="BK192" s="124"/>
      <c r="BL192" s="124"/>
      <c r="BM192" s="125" t="str">
        <f t="shared" si="85"/>
        <v>Tempat,  Tanggal Lahir</v>
      </c>
      <c r="BN192" s="125" t="str">
        <f t="shared" si="86"/>
        <v>Agama</v>
      </c>
      <c r="BO192" s="125" t="str">
        <f t="shared" si="87"/>
        <v>Status dalam Keluarga</v>
      </c>
      <c r="BP192" s="125" t="str">
        <f t="shared" si="88"/>
        <v>Anak ke</v>
      </c>
      <c r="BQ192" s="125" t="str">
        <f t="shared" si="89"/>
        <v>Alamat Peserta Didik</v>
      </c>
      <c r="BR192" s="125" t="str">
        <f t="shared" si="90"/>
        <v>Sekolah Asal</v>
      </c>
      <c r="BS192" s="124" t="str">
        <f t="shared" si="79"/>
        <v>10-PMS.2</v>
      </c>
      <c r="BT192" s="171">
        <v>42569</v>
      </c>
      <c r="BU192" s="125" t="s">
        <v>838</v>
      </c>
      <c r="BV192" s="125" t="s">
        <v>1139</v>
      </c>
      <c r="BW192" s="125" t="str">
        <f t="shared" si="80"/>
        <v>Alamat Peserta Didik</v>
      </c>
      <c r="BX192" s="124" t="str">
        <f t="shared" si="81"/>
        <v>Nomor Telepon Rumah</v>
      </c>
      <c r="BY192" s="125" t="s">
        <v>2025</v>
      </c>
      <c r="BZ192" s="125" t="s">
        <v>2026</v>
      </c>
      <c r="CB192" s="235" t="str">
        <f t="shared" si="77"/>
        <v/>
      </c>
      <c r="CC192" s="235" t="str">
        <f t="shared" si="78"/>
        <v/>
      </c>
      <c r="CD192" s="235">
        <v>187</v>
      </c>
      <c r="CE192" s="235">
        <f t="shared" si="82"/>
        <v>2</v>
      </c>
    </row>
    <row r="193" spans="54:83">
      <c r="BB193" s="405">
        <f t="shared" si="83"/>
        <v>188</v>
      </c>
      <c r="BC193" s="124">
        <f t="shared" si="84"/>
        <v>25</v>
      </c>
      <c r="BD193" s="124" t="s">
        <v>1417</v>
      </c>
      <c r="BE193" s="124"/>
      <c r="BF193" s="125" t="s">
        <v>2685</v>
      </c>
      <c r="BG193" s="124"/>
      <c r="BH193" s="124" t="s">
        <v>1264</v>
      </c>
      <c r="BI193" s="124"/>
      <c r="BJ193" s="124"/>
      <c r="BK193" s="124"/>
      <c r="BL193" s="124"/>
      <c r="BM193" s="125" t="str">
        <f t="shared" si="85"/>
        <v>Tempat,  Tanggal Lahir</v>
      </c>
      <c r="BN193" s="125" t="str">
        <f t="shared" si="86"/>
        <v>Agama</v>
      </c>
      <c r="BO193" s="125" t="str">
        <f t="shared" si="87"/>
        <v>Status dalam Keluarga</v>
      </c>
      <c r="BP193" s="125" t="str">
        <f t="shared" si="88"/>
        <v>Anak ke</v>
      </c>
      <c r="BQ193" s="125" t="str">
        <f t="shared" si="89"/>
        <v>Alamat Peserta Didik</v>
      </c>
      <c r="BR193" s="125" t="str">
        <f t="shared" si="90"/>
        <v>Sekolah Asal</v>
      </c>
      <c r="BS193" s="124" t="str">
        <f t="shared" si="79"/>
        <v>10-PMS.2</v>
      </c>
      <c r="BT193" s="171">
        <v>42569</v>
      </c>
      <c r="BU193" s="125" t="s">
        <v>839</v>
      </c>
      <c r="BV193" s="125" t="s">
        <v>1140</v>
      </c>
      <c r="BW193" s="125" t="str">
        <f t="shared" si="80"/>
        <v>Alamat Peserta Didik</v>
      </c>
      <c r="BX193" s="124" t="str">
        <f t="shared" si="81"/>
        <v>Nomor Telepon Rumah</v>
      </c>
      <c r="BY193" s="125" t="s">
        <v>2027</v>
      </c>
      <c r="BZ193" s="125" t="s">
        <v>2028</v>
      </c>
      <c r="CB193" s="235" t="str">
        <f t="shared" si="77"/>
        <v/>
      </c>
      <c r="CC193" s="235" t="str">
        <f t="shared" si="78"/>
        <v/>
      </c>
      <c r="CD193" s="235">
        <v>188</v>
      </c>
      <c r="CE193" s="235">
        <f t="shared" si="82"/>
        <v>2</v>
      </c>
    </row>
    <row r="194" spans="54:83">
      <c r="BB194" s="405">
        <f t="shared" si="83"/>
        <v>189</v>
      </c>
      <c r="BC194" s="124">
        <f t="shared" si="84"/>
        <v>26</v>
      </c>
      <c r="BD194" s="124" t="s">
        <v>1418</v>
      </c>
      <c r="BE194" s="124"/>
      <c r="BF194" s="125" t="s">
        <v>2686</v>
      </c>
      <c r="BG194" s="124"/>
      <c r="BH194" s="124" t="s">
        <v>1264</v>
      </c>
      <c r="BI194" s="124"/>
      <c r="BJ194" s="124"/>
      <c r="BK194" s="124"/>
      <c r="BL194" s="124"/>
      <c r="BM194" s="125" t="str">
        <f t="shared" si="85"/>
        <v>Tempat,  Tanggal Lahir</v>
      </c>
      <c r="BN194" s="125" t="str">
        <f t="shared" si="86"/>
        <v>Agama</v>
      </c>
      <c r="BO194" s="125" t="str">
        <f t="shared" si="87"/>
        <v>Status dalam Keluarga</v>
      </c>
      <c r="BP194" s="125" t="str">
        <f t="shared" si="88"/>
        <v>Anak ke</v>
      </c>
      <c r="BQ194" s="125" t="str">
        <f t="shared" si="89"/>
        <v>Alamat Peserta Didik</v>
      </c>
      <c r="BR194" s="125" t="str">
        <f t="shared" si="90"/>
        <v>Sekolah Asal</v>
      </c>
      <c r="BS194" s="124" t="str">
        <f t="shared" si="79"/>
        <v>10-PMS.2</v>
      </c>
      <c r="BT194" s="171">
        <v>42569</v>
      </c>
      <c r="BU194" s="125" t="s">
        <v>840</v>
      </c>
      <c r="BV194" s="125" t="s">
        <v>1141</v>
      </c>
      <c r="BW194" s="125" t="str">
        <f t="shared" si="80"/>
        <v>Alamat Peserta Didik</v>
      </c>
      <c r="BX194" s="124" t="str">
        <f t="shared" si="81"/>
        <v>Nomor Telepon Rumah</v>
      </c>
      <c r="BY194" s="125" t="s">
        <v>2029</v>
      </c>
      <c r="BZ194" s="125" t="s">
        <v>2030</v>
      </c>
      <c r="CB194" s="235" t="str">
        <f t="shared" si="77"/>
        <v/>
      </c>
      <c r="CC194" s="235" t="str">
        <f t="shared" si="78"/>
        <v/>
      </c>
      <c r="CD194" s="235">
        <v>189</v>
      </c>
      <c r="CE194" s="235">
        <f t="shared" si="82"/>
        <v>2</v>
      </c>
    </row>
    <row r="195" spans="54:83">
      <c r="BB195" s="405">
        <f t="shared" si="83"/>
        <v>190</v>
      </c>
      <c r="BC195" s="124">
        <f t="shared" si="84"/>
        <v>27</v>
      </c>
      <c r="BD195" s="124"/>
      <c r="BE195" s="124"/>
      <c r="BF195" s="125" t="s">
        <v>2687</v>
      </c>
      <c r="BG195" s="124"/>
      <c r="BH195" s="124" t="s">
        <v>1264</v>
      </c>
      <c r="BI195" s="124"/>
      <c r="BJ195" s="124"/>
      <c r="BK195" s="124"/>
      <c r="BL195" s="124"/>
      <c r="BM195" s="125" t="str">
        <f t="shared" si="85"/>
        <v>Tempat,  Tanggal Lahir</v>
      </c>
      <c r="BN195" s="125" t="str">
        <f t="shared" si="86"/>
        <v>Agama</v>
      </c>
      <c r="BO195" s="125" t="str">
        <f t="shared" si="87"/>
        <v>Status dalam Keluarga</v>
      </c>
      <c r="BP195" s="125" t="str">
        <f t="shared" si="88"/>
        <v>Anak ke</v>
      </c>
      <c r="BQ195" s="125" t="str">
        <f t="shared" si="89"/>
        <v>Alamat Peserta Didik</v>
      </c>
      <c r="BR195" s="125" t="str">
        <f t="shared" si="90"/>
        <v>Sekolah Asal</v>
      </c>
      <c r="BS195" s="124" t="str">
        <f t="shared" si="79"/>
        <v>10-PMS.2</v>
      </c>
      <c r="BT195" s="171">
        <v>42569</v>
      </c>
      <c r="BU195" s="125" t="s">
        <v>841</v>
      </c>
      <c r="BV195" s="125" t="s">
        <v>1142</v>
      </c>
      <c r="BW195" s="125" t="str">
        <f t="shared" si="80"/>
        <v>Alamat Peserta Didik</v>
      </c>
      <c r="BX195" s="124" t="str">
        <f t="shared" si="81"/>
        <v>Nomor Telepon Rumah</v>
      </c>
      <c r="BY195" s="125" t="s">
        <v>2031</v>
      </c>
      <c r="BZ195" s="125" t="s">
        <v>2032</v>
      </c>
      <c r="CB195" s="235" t="str">
        <f t="shared" si="77"/>
        <v/>
      </c>
      <c r="CC195" s="235" t="str">
        <f t="shared" si="78"/>
        <v/>
      </c>
      <c r="CD195" s="235">
        <v>190</v>
      </c>
      <c r="CE195" s="235">
        <f t="shared" si="82"/>
        <v>2</v>
      </c>
    </row>
    <row r="196" spans="54:83">
      <c r="BB196" s="405">
        <f t="shared" si="83"/>
        <v>191</v>
      </c>
      <c r="BC196" s="124">
        <f t="shared" si="84"/>
        <v>28</v>
      </c>
      <c r="BD196" s="124"/>
      <c r="BE196" s="124"/>
      <c r="BF196" s="125" t="s">
        <v>2688</v>
      </c>
      <c r="BG196" s="124"/>
      <c r="BH196" s="124" t="s">
        <v>1264</v>
      </c>
      <c r="BI196" s="124"/>
      <c r="BJ196" s="124"/>
      <c r="BK196" s="124"/>
      <c r="BL196" s="124"/>
      <c r="BM196" s="125" t="str">
        <f t="shared" si="85"/>
        <v>Tempat,  Tanggal Lahir</v>
      </c>
      <c r="BN196" s="125" t="str">
        <f t="shared" si="86"/>
        <v>Agama</v>
      </c>
      <c r="BO196" s="125" t="str">
        <f t="shared" si="87"/>
        <v>Status dalam Keluarga</v>
      </c>
      <c r="BP196" s="125" t="str">
        <f t="shared" si="88"/>
        <v>Anak ke</v>
      </c>
      <c r="BQ196" s="125" t="str">
        <f t="shared" si="89"/>
        <v>Alamat Peserta Didik</v>
      </c>
      <c r="BR196" s="125" t="str">
        <f t="shared" si="90"/>
        <v>Sekolah Asal</v>
      </c>
      <c r="BS196" s="124" t="str">
        <f t="shared" si="79"/>
        <v>10-PMS.2</v>
      </c>
      <c r="BT196" s="171">
        <v>42569</v>
      </c>
      <c r="BU196" s="125" t="s">
        <v>842</v>
      </c>
      <c r="BV196" s="125" t="s">
        <v>1143</v>
      </c>
      <c r="BW196" s="125" t="str">
        <f t="shared" si="80"/>
        <v>Alamat Peserta Didik</v>
      </c>
      <c r="BX196" s="124" t="str">
        <f t="shared" si="81"/>
        <v>Nomor Telepon Rumah</v>
      </c>
      <c r="BY196" s="125" t="s">
        <v>2033</v>
      </c>
      <c r="BZ196" s="125" t="s">
        <v>2034</v>
      </c>
      <c r="CB196" s="235" t="str">
        <f t="shared" si="77"/>
        <v/>
      </c>
      <c r="CC196" s="235" t="str">
        <f t="shared" si="78"/>
        <v/>
      </c>
      <c r="CD196" s="235">
        <v>191</v>
      </c>
      <c r="CE196" s="235">
        <f t="shared" si="82"/>
        <v>2</v>
      </c>
    </row>
    <row r="197" spans="54:83" ht="16.5">
      <c r="BB197" s="405">
        <f t="shared" si="83"/>
        <v>192</v>
      </c>
      <c r="BC197" s="124">
        <v>1</v>
      </c>
      <c r="BD197" s="410" t="s">
        <v>1419</v>
      </c>
      <c r="BE197" s="124"/>
      <c r="BF197" s="125" t="s">
        <v>2689</v>
      </c>
      <c r="BG197" s="124"/>
      <c r="BH197" s="124" t="s">
        <v>1265</v>
      </c>
      <c r="BI197" s="124"/>
      <c r="BJ197" s="124"/>
      <c r="BK197" s="124"/>
      <c r="BL197" s="124"/>
      <c r="BM197" s="125" t="str">
        <f t="shared" si="85"/>
        <v>Tempat,  Tanggal Lahir</v>
      </c>
      <c r="BN197" s="125" t="str">
        <f t="shared" si="86"/>
        <v>Agama</v>
      </c>
      <c r="BO197" s="125" t="str">
        <f t="shared" si="87"/>
        <v>Status dalam Keluarga</v>
      </c>
      <c r="BP197" s="125" t="str">
        <f t="shared" si="88"/>
        <v>Anak ke</v>
      </c>
      <c r="BQ197" s="125" t="str">
        <f t="shared" si="89"/>
        <v>Alamat Peserta Didik</v>
      </c>
      <c r="BR197" s="125" t="str">
        <f t="shared" si="90"/>
        <v>Sekolah Asal</v>
      </c>
      <c r="BS197" s="124" t="str">
        <f t="shared" si="79"/>
        <v>10-RPL.1</v>
      </c>
      <c r="BT197" s="171">
        <v>42569</v>
      </c>
      <c r="BU197" s="125" t="s">
        <v>843</v>
      </c>
      <c r="BV197" s="125" t="s">
        <v>1144</v>
      </c>
      <c r="BW197" s="125" t="str">
        <f t="shared" si="80"/>
        <v>Alamat Peserta Didik</v>
      </c>
      <c r="BX197" s="124" t="str">
        <f t="shared" si="81"/>
        <v>Nomor Telepon Rumah</v>
      </c>
      <c r="BY197" s="125" t="s">
        <v>2035</v>
      </c>
      <c r="BZ197" s="125" t="s">
        <v>2036</v>
      </c>
      <c r="CB197" s="235" t="str">
        <f t="shared" si="77"/>
        <v/>
      </c>
      <c r="CC197" s="235" t="str">
        <f t="shared" si="78"/>
        <v/>
      </c>
      <c r="CD197" s="235">
        <v>192</v>
      </c>
      <c r="CE197" s="235">
        <f t="shared" si="82"/>
        <v>2</v>
      </c>
    </row>
    <row r="198" spans="54:83">
      <c r="BB198" s="405">
        <f t="shared" si="83"/>
        <v>193</v>
      </c>
      <c r="BC198" s="124">
        <f t="shared" si="84"/>
        <v>2</v>
      </c>
      <c r="BD198" s="124" t="s">
        <v>1420</v>
      </c>
      <c r="BE198" s="124"/>
      <c r="BF198" s="125" t="s">
        <v>2690</v>
      </c>
      <c r="BG198" s="124"/>
      <c r="BH198" s="124" t="s">
        <v>1265</v>
      </c>
      <c r="BI198" s="124"/>
      <c r="BJ198" s="124"/>
      <c r="BK198" s="124"/>
      <c r="BL198" s="124"/>
      <c r="BM198" s="125" t="str">
        <f t="shared" si="85"/>
        <v>Tempat,  Tanggal Lahir</v>
      </c>
      <c r="BN198" s="125" t="str">
        <f t="shared" si="86"/>
        <v>Agama</v>
      </c>
      <c r="BO198" s="125" t="str">
        <f t="shared" si="87"/>
        <v>Status dalam Keluarga</v>
      </c>
      <c r="BP198" s="125" t="str">
        <f t="shared" si="88"/>
        <v>Anak ke</v>
      </c>
      <c r="BQ198" s="125" t="str">
        <f t="shared" si="89"/>
        <v>Alamat Peserta Didik</v>
      </c>
      <c r="BR198" s="125" t="str">
        <f t="shared" si="90"/>
        <v>Sekolah Asal</v>
      </c>
      <c r="BS198" s="124" t="str">
        <f t="shared" si="79"/>
        <v>10-RPL.1</v>
      </c>
      <c r="BT198" s="171">
        <v>42569</v>
      </c>
      <c r="BU198" s="125" t="s">
        <v>844</v>
      </c>
      <c r="BV198" s="125" t="s">
        <v>1145</v>
      </c>
      <c r="BW198" s="125" t="str">
        <f t="shared" si="80"/>
        <v>Alamat Peserta Didik</v>
      </c>
      <c r="BX198" s="124" t="str">
        <f t="shared" si="81"/>
        <v>Nomor Telepon Rumah</v>
      </c>
      <c r="BY198" s="125" t="s">
        <v>2037</v>
      </c>
      <c r="BZ198" s="125" t="s">
        <v>2038</v>
      </c>
      <c r="CB198" s="235" t="str">
        <f t="shared" ref="CB198:CB261" si="91">IF(KELASDIPILIH=BH198,BB198,"")</f>
        <v/>
      </c>
      <c r="CC198" s="235" t="str">
        <f t="shared" ref="CC198:CC261" si="92">IFERROR(SMALL(URUTANABSEN,CD198),"")</f>
        <v/>
      </c>
      <c r="CD198" s="235">
        <v>193</v>
      </c>
      <c r="CE198" s="235">
        <f t="shared" si="82"/>
        <v>2</v>
      </c>
    </row>
    <row r="199" spans="54:83">
      <c r="BB199" s="405">
        <f t="shared" si="83"/>
        <v>194</v>
      </c>
      <c r="BC199" s="124">
        <f t="shared" si="84"/>
        <v>3</v>
      </c>
      <c r="BD199" s="124" t="s">
        <v>1421</v>
      </c>
      <c r="BE199" s="124"/>
      <c r="BF199" s="125" t="s">
        <v>2691</v>
      </c>
      <c r="BG199" s="124"/>
      <c r="BH199" s="124" t="s">
        <v>1265</v>
      </c>
      <c r="BI199" s="124"/>
      <c r="BJ199" s="124"/>
      <c r="BK199" s="124"/>
      <c r="BL199" s="124"/>
      <c r="BM199" s="125" t="str">
        <f t="shared" si="85"/>
        <v>Tempat,  Tanggal Lahir</v>
      </c>
      <c r="BN199" s="125" t="str">
        <f t="shared" si="86"/>
        <v>Agama</v>
      </c>
      <c r="BO199" s="125" t="str">
        <f t="shared" si="87"/>
        <v>Status dalam Keluarga</v>
      </c>
      <c r="BP199" s="125" t="str">
        <f t="shared" si="88"/>
        <v>Anak ke</v>
      </c>
      <c r="BQ199" s="125" t="str">
        <f t="shared" si="89"/>
        <v>Alamat Peserta Didik</v>
      </c>
      <c r="BR199" s="125" t="str">
        <f t="shared" si="90"/>
        <v>Sekolah Asal</v>
      </c>
      <c r="BS199" s="124" t="str">
        <f t="shared" ref="BS199:BS262" si="93">BH199</f>
        <v>10-RPL.1</v>
      </c>
      <c r="BT199" s="171">
        <v>42569</v>
      </c>
      <c r="BU199" s="125" t="s">
        <v>845</v>
      </c>
      <c r="BV199" s="125" t="s">
        <v>1146</v>
      </c>
      <c r="BW199" s="125" t="str">
        <f t="shared" ref="BW199:BW262" si="94">BQ199</f>
        <v>Alamat Peserta Didik</v>
      </c>
      <c r="BX199" s="124" t="str">
        <f t="shared" ref="BX199:BX262" si="95">BX197</f>
        <v>Nomor Telepon Rumah</v>
      </c>
      <c r="BY199" s="125" t="s">
        <v>2039</v>
      </c>
      <c r="BZ199" s="125" t="s">
        <v>2040</v>
      </c>
      <c r="CB199" s="235" t="str">
        <f t="shared" si="91"/>
        <v/>
      </c>
      <c r="CC199" s="235" t="str">
        <f t="shared" si="92"/>
        <v/>
      </c>
      <c r="CD199" s="235">
        <v>194</v>
      </c>
      <c r="CE199" s="235">
        <f t="shared" ref="CE199:CE262" si="96">TYPE(CC199)</f>
        <v>2</v>
      </c>
    </row>
    <row r="200" spans="54:83">
      <c r="BB200" s="405">
        <f t="shared" ref="BB200:BB263" si="97">BB199+1</f>
        <v>195</v>
      </c>
      <c r="BC200" s="124">
        <f t="shared" ref="BC200:BC263" si="98">BC199+1</f>
        <v>4</v>
      </c>
      <c r="BD200" s="124" t="s">
        <v>1422</v>
      </c>
      <c r="BE200" s="124"/>
      <c r="BF200" s="125" t="s">
        <v>2692</v>
      </c>
      <c r="BG200" s="124"/>
      <c r="BH200" s="124" t="s">
        <v>1265</v>
      </c>
      <c r="BI200" s="124"/>
      <c r="BJ200" s="124"/>
      <c r="BK200" s="124"/>
      <c r="BL200" s="124"/>
      <c r="BM200" s="125" t="str">
        <f t="shared" ref="BM200:BM263" si="99">BM199</f>
        <v>Tempat,  Tanggal Lahir</v>
      </c>
      <c r="BN200" s="125" t="str">
        <f t="shared" ref="BN200:BN263" si="100">BN199</f>
        <v>Agama</v>
      </c>
      <c r="BO200" s="125" t="str">
        <f t="shared" ref="BO200:BO263" si="101">BO199</f>
        <v>Status dalam Keluarga</v>
      </c>
      <c r="BP200" s="125" t="str">
        <f t="shared" ref="BP200:BP263" si="102">BP199</f>
        <v>Anak ke</v>
      </c>
      <c r="BQ200" s="125" t="str">
        <f t="shared" ref="BQ200:BQ263" si="103">BQ199</f>
        <v>Alamat Peserta Didik</v>
      </c>
      <c r="BR200" s="125" t="str">
        <f t="shared" ref="BR200:BR263" si="104">BR199</f>
        <v>Sekolah Asal</v>
      </c>
      <c r="BS200" s="124" t="str">
        <f t="shared" si="93"/>
        <v>10-RPL.1</v>
      </c>
      <c r="BT200" s="171">
        <v>42569</v>
      </c>
      <c r="BU200" s="125" t="s">
        <v>846</v>
      </c>
      <c r="BV200" s="125" t="s">
        <v>1147</v>
      </c>
      <c r="BW200" s="125" t="str">
        <f t="shared" si="94"/>
        <v>Alamat Peserta Didik</v>
      </c>
      <c r="BX200" s="124" t="str">
        <f t="shared" si="95"/>
        <v>Nomor Telepon Rumah</v>
      </c>
      <c r="BY200" s="125" t="s">
        <v>2041</v>
      </c>
      <c r="BZ200" s="125" t="s">
        <v>2042</v>
      </c>
      <c r="CB200" s="235" t="str">
        <f t="shared" si="91"/>
        <v/>
      </c>
      <c r="CC200" s="235" t="str">
        <f t="shared" si="92"/>
        <v/>
      </c>
      <c r="CD200" s="235">
        <v>195</v>
      </c>
      <c r="CE200" s="235">
        <f t="shared" si="96"/>
        <v>2</v>
      </c>
    </row>
    <row r="201" spans="54:83">
      <c r="BB201" s="405">
        <f t="shared" si="97"/>
        <v>196</v>
      </c>
      <c r="BC201" s="124">
        <f t="shared" si="98"/>
        <v>5</v>
      </c>
      <c r="BD201" s="124" t="s">
        <v>1423</v>
      </c>
      <c r="BE201" s="124"/>
      <c r="BF201" s="125" t="s">
        <v>2693</v>
      </c>
      <c r="BG201" s="124"/>
      <c r="BH201" s="124" t="s">
        <v>1265</v>
      </c>
      <c r="BI201" s="124"/>
      <c r="BJ201" s="124"/>
      <c r="BK201" s="124"/>
      <c r="BL201" s="124"/>
      <c r="BM201" s="125" t="str">
        <f t="shared" si="99"/>
        <v>Tempat,  Tanggal Lahir</v>
      </c>
      <c r="BN201" s="125" t="str">
        <f t="shared" si="100"/>
        <v>Agama</v>
      </c>
      <c r="BO201" s="125" t="str">
        <f t="shared" si="101"/>
        <v>Status dalam Keluarga</v>
      </c>
      <c r="BP201" s="125" t="str">
        <f t="shared" si="102"/>
        <v>Anak ke</v>
      </c>
      <c r="BQ201" s="125" t="str">
        <f t="shared" si="103"/>
        <v>Alamat Peserta Didik</v>
      </c>
      <c r="BR201" s="125" t="str">
        <f t="shared" si="104"/>
        <v>Sekolah Asal</v>
      </c>
      <c r="BS201" s="124" t="str">
        <f t="shared" si="93"/>
        <v>10-RPL.1</v>
      </c>
      <c r="BT201" s="171">
        <v>42569</v>
      </c>
      <c r="BU201" s="125" t="s">
        <v>847</v>
      </c>
      <c r="BV201" s="125" t="s">
        <v>1148</v>
      </c>
      <c r="BW201" s="125" t="str">
        <f t="shared" si="94"/>
        <v>Alamat Peserta Didik</v>
      </c>
      <c r="BX201" s="124" t="str">
        <f t="shared" si="95"/>
        <v>Nomor Telepon Rumah</v>
      </c>
      <c r="BY201" s="125" t="s">
        <v>2043</v>
      </c>
      <c r="BZ201" s="125" t="s">
        <v>2044</v>
      </c>
      <c r="CB201" s="235" t="str">
        <f t="shared" si="91"/>
        <v/>
      </c>
      <c r="CC201" s="235" t="str">
        <f t="shared" si="92"/>
        <v/>
      </c>
      <c r="CD201" s="235">
        <v>196</v>
      </c>
      <c r="CE201" s="235">
        <f t="shared" si="96"/>
        <v>2</v>
      </c>
    </row>
    <row r="202" spans="54:83">
      <c r="BB202" s="405">
        <f t="shared" si="97"/>
        <v>197</v>
      </c>
      <c r="BC202" s="124">
        <f t="shared" si="98"/>
        <v>6</v>
      </c>
      <c r="BD202" s="124" t="s">
        <v>1424</v>
      </c>
      <c r="BE202" s="124"/>
      <c r="BF202" s="125" t="s">
        <v>2694</v>
      </c>
      <c r="BG202" s="124"/>
      <c r="BH202" s="124" t="s">
        <v>1265</v>
      </c>
      <c r="BI202" s="124"/>
      <c r="BJ202" s="124"/>
      <c r="BK202" s="124"/>
      <c r="BL202" s="124"/>
      <c r="BM202" s="125" t="str">
        <f t="shared" si="99"/>
        <v>Tempat,  Tanggal Lahir</v>
      </c>
      <c r="BN202" s="125" t="str">
        <f t="shared" si="100"/>
        <v>Agama</v>
      </c>
      <c r="BO202" s="125" t="str">
        <f t="shared" si="101"/>
        <v>Status dalam Keluarga</v>
      </c>
      <c r="BP202" s="125" t="str">
        <f t="shared" si="102"/>
        <v>Anak ke</v>
      </c>
      <c r="BQ202" s="125" t="str">
        <f t="shared" si="103"/>
        <v>Alamat Peserta Didik</v>
      </c>
      <c r="BR202" s="125" t="str">
        <f t="shared" si="104"/>
        <v>Sekolah Asal</v>
      </c>
      <c r="BS202" s="124" t="str">
        <f t="shared" si="93"/>
        <v>10-RPL.1</v>
      </c>
      <c r="BT202" s="171">
        <v>42569</v>
      </c>
      <c r="BU202" s="125" t="s">
        <v>848</v>
      </c>
      <c r="BV202" s="125" t="s">
        <v>1149</v>
      </c>
      <c r="BW202" s="125" t="str">
        <f t="shared" si="94"/>
        <v>Alamat Peserta Didik</v>
      </c>
      <c r="BX202" s="124" t="str">
        <f t="shared" si="95"/>
        <v>Nomor Telepon Rumah</v>
      </c>
      <c r="BY202" s="125" t="s">
        <v>2045</v>
      </c>
      <c r="BZ202" s="125" t="s">
        <v>2046</v>
      </c>
      <c r="CB202" s="235" t="str">
        <f t="shared" si="91"/>
        <v/>
      </c>
      <c r="CC202" s="235" t="str">
        <f t="shared" si="92"/>
        <v/>
      </c>
      <c r="CD202" s="235">
        <v>197</v>
      </c>
      <c r="CE202" s="235">
        <f t="shared" si="96"/>
        <v>2</v>
      </c>
    </row>
    <row r="203" spans="54:83">
      <c r="BB203" s="405">
        <f t="shared" si="97"/>
        <v>198</v>
      </c>
      <c r="BC203" s="124">
        <f t="shared" si="98"/>
        <v>7</v>
      </c>
      <c r="BD203" s="124" t="s">
        <v>1425</v>
      </c>
      <c r="BE203" s="124"/>
      <c r="BF203" s="125" t="s">
        <v>2695</v>
      </c>
      <c r="BG203" s="124"/>
      <c r="BH203" s="124" t="s">
        <v>1265</v>
      </c>
      <c r="BI203" s="124"/>
      <c r="BJ203" s="124"/>
      <c r="BK203" s="124"/>
      <c r="BL203" s="124"/>
      <c r="BM203" s="125" t="str">
        <f t="shared" si="99"/>
        <v>Tempat,  Tanggal Lahir</v>
      </c>
      <c r="BN203" s="125" t="str">
        <f t="shared" si="100"/>
        <v>Agama</v>
      </c>
      <c r="BO203" s="125" t="str">
        <f t="shared" si="101"/>
        <v>Status dalam Keluarga</v>
      </c>
      <c r="BP203" s="125" t="str">
        <f t="shared" si="102"/>
        <v>Anak ke</v>
      </c>
      <c r="BQ203" s="125" t="str">
        <f t="shared" si="103"/>
        <v>Alamat Peserta Didik</v>
      </c>
      <c r="BR203" s="125" t="str">
        <f t="shared" si="104"/>
        <v>Sekolah Asal</v>
      </c>
      <c r="BS203" s="124" t="str">
        <f t="shared" si="93"/>
        <v>10-RPL.1</v>
      </c>
      <c r="BT203" s="171">
        <v>42569</v>
      </c>
      <c r="BU203" s="125" t="s">
        <v>849</v>
      </c>
      <c r="BV203" s="125" t="s">
        <v>1150</v>
      </c>
      <c r="BW203" s="125" t="str">
        <f t="shared" si="94"/>
        <v>Alamat Peserta Didik</v>
      </c>
      <c r="BX203" s="124" t="str">
        <f t="shared" si="95"/>
        <v>Nomor Telepon Rumah</v>
      </c>
      <c r="BY203" s="125" t="s">
        <v>2047</v>
      </c>
      <c r="BZ203" s="125" t="s">
        <v>2048</v>
      </c>
      <c r="CB203" s="235" t="str">
        <f t="shared" si="91"/>
        <v/>
      </c>
      <c r="CC203" s="235" t="str">
        <f t="shared" si="92"/>
        <v/>
      </c>
      <c r="CD203" s="235">
        <v>198</v>
      </c>
      <c r="CE203" s="235">
        <f t="shared" si="96"/>
        <v>2</v>
      </c>
    </row>
    <row r="204" spans="54:83">
      <c r="BB204" s="405">
        <f t="shared" si="97"/>
        <v>199</v>
      </c>
      <c r="BC204" s="124">
        <f t="shared" si="98"/>
        <v>8</v>
      </c>
      <c r="BD204" s="124" t="s">
        <v>1426</v>
      </c>
      <c r="BE204" s="124"/>
      <c r="BF204" s="125" t="s">
        <v>2696</v>
      </c>
      <c r="BG204" s="124"/>
      <c r="BH204" s="124" t="s">
        <v>1265</v>
      </c>
      <c r="BI204" s="124"/>
      <c r="BJ204" s="124"/>
      <c r="BK204" s="124"/>
      <c r="BL204" s="124"/>
      <c r="BM204" s="125" t="str">
        <f t="shared" si="99"/>
        <v>Tempat,  Tanggal Lahir</v>
      </c>
      <c r="BN204" s="125" t="str">
        <f t="shared" si="100"/>
        <v>Agama</v>
      </c>
      <c r="BO204" s="125" t="str">
        <f t="shared" si="101"/>
        <v>Status dalam Keluarga</v>
      </c>
      <c r="BP204" s="125" t="str">
        <f t="shared" si="102"/>
        <v>Anak ke</v>
      </c>
      <c r="BQ204" s="125" t="str">
        <f t="shared" si="103"/>
        <v>Alamat Peserta Didik</v>
      </c>
      <c r="BR204" s="125" t="str">
        <f t="shared" si="104"/>
        <v>Sekolah Asal</v>
      </c>
      <c r="BS204" s="124" t="str">
        <f t="shared" si="93"/>
        <v>10-RPL.1</v>
      </c>
      <c r="BT204" s="171">
        <v>42569</v>
      </c>
      <c r="BU204" s="125" t="s">
        <v>850</v>
      </c>
      <c r="BV204" s="125" t="s">
        <v>1151</v>
      </c>
      <c r="BW204" s="125" t="str">
        <f t="shared" si="94"/>
        <v>Alamat Peserta Didik</v>
      </c>
      <c r="BX204" s="124" t="str">
        <f t="shared" si="95"/>
        <v>Nomor Telepon Rumah</v>
      </c>
      <c r="BY204" s="125" t="s">
        <v>2049</v>
      </c>
      <c r="BZ204" s="125" t="s">
        <v>2050</v>
      </c>
      <c r="CB204" s="235" t="str">
        <f t="shared" si="91"/>
        <v/>
      </c>
      <c r="CC204" s="235" t="str">
        <f t="shared" si="92"/>
        <v/>
      </c>
      <c r="CD204" s="235">
        <v>199</v>
      </c>
      <c r="CE204" s="235">
        <f t="shared" si="96"/>
        <v>2</v>
      </c>
    </row>
    <row r="205" spans="54:83">
      <c r="BB205" s="405">
        <f t="shared" si="97"/>
        <v>200</v>
      </c>
      <c r="BC205" s="124">
        <f t="shared" si="98"/>
        <v>9</v>
      </c>
      <c r="BD205" s="124" t="s">
        <v>1427</v>
      </c>
      <c r="BE205" s="124"/>
      <c r="BF205" s="125" t="s">
        <v>2697</v>
      </c>
      <c r="BG205" s="124"/>
      <c r="BH205" s="124" t="s">
        <v>1265</v>
      </c>
      <c r="BI205" s="124"/>
      <c r="BJ205" s="124"/>
      <c r="BK205" s="124"/>
      <c r="BL205" s="124"/>
      <c r="BM205" s="125" t="str">
        <f t="shared" si="99"/>
        <v>Tempat,  Tanggal Lahir</v>
      </c>
      <c r="BN205" s="125" t="str">
        <f t="shared" si="100"/>
        <v>Agama</v>
      </c>
      <c r="BO205" s="125" t="str">
        <f t="shared" si="101"/>
        <v>Status dalam Keluarga</v>
      </c>
      <c r="BP205" s="125" t="str">
        <f t="shared" si="102"/>
        <v>Anak ke</v>
      </c>
      <c r="BQ205" s="125" t="str">
        <f t="shared" si="103"/>
        <v>Alamat Peserta Didik</v>
      </c>
      <c r="BR205" s="125" t="str">
        <f t="shared" si="104"/>
        <v>Sekolah Asal</v>
      </c>
      <c r="BS205" s="124" t="str">
        <f t="shared" si="93"/>
        <v>10-RPL.1</v>
      </c>
      <c r="BT205" s="171">
        <v>42569</v>
      </c>
      <c r="BU205" s="125" t="s">
        <v>851</v>
      </c>
      <c r="BV205" s="125" t="s">
        <v>1152</v>
      </c>
      <c r="BW205" s="125" t="str">
        <f t="shared" si="94"/>
        <v>Alamat Peserta Didik</v>
      </c>
      <c r="BX205" s="124" t="str">
        <f t="shared" si="95"/>
        <v>Nomor Telepon Rumah</v>
      </c>
      <c r="BY205" s="125" t="s">
        <v>2051</v>
      </c>
      <c r="BZ205" s="125" t="s">
        <v>2052</v>
      </c>
      <c r="CB205" s="235" t="str">
        <f t="shared" si="91"/>
        <v/>
      </c>
      <c r="CC205" s="235" t="str">
        <f t="shared" si="92"/>
        <v/>
      </c>
      <c r="CD205" s="235">
        <v>200</v>
      </c>
      <c r="CE205" s="235">
        <f t="shared" si="96"/>
        <v>2</v>
      </c>
    </row>
    <row r="206" spans="54:83">
      <c r="BB206" s="405">
        <f t="shared" si="97"/>
        <v>201</v>
      </c>
      <c r="BC206" s="124">
        <f t="shared" si="98"/>
        <v>10</v>
      </c>
      <c r="BD206" s="124" t="s">
        <v>1428</v>
      </c>
      <c r="BE206" s="124"/>
      <c r="BF206" s="125" t="s">
        <v>2698</v>
      </c>
      <c r="BG206" s="124"/>
      <c r="BH206" s="124" t="s">
        <v>1265</v>
      </c>
      <c r="BI206" s="124"/>
      <c r="BJ206" s="124"/>
      <c r="BK206" s="124"/>
      <c r="BL206" s="124"/>
      <c r="BM206" s="125" t="str">
        <f t="shared" si="99"/>
        <v>Tempat,  Tanggal Lahir</v>
      </c>
      <c r="BN206" s="125" t="str">
        <f t="shared" si="100"/>
        <v>Agama</v>
      </c>
      <c r="BO206" s="125" t="str">
        <f t="shared" si="101"/>
        <v>Status dalam Keluarga</v>
      </c>
      <c r="BP206" s="125" t="str">
        <f t="shared" si="102"/>
        <v>Anak ke</v>
      </c>
      <c r="BQ206" s="125" t="str">
        <f t="shared" si="103"/>
        <v>Alamat Peserta Didik</v>
      </c>
      <c r="BR206" s="125" t="str">
        <f t="shared" si="104"/>
        <v>Sekolah Asal</v>
      </c>
      <c r="BS206" s="124" t="str">
        <f t="shared" si="93"/>
        <v>10-RPL.1</v>
      </c>
      <c r="BT206" s="171">
        <v>42569</v>
      </c>
      <c r="BU206" s="125" t="s">
        <v>852</v>
      </c>
      <c r="BV206" s="125" t="s">
        <v>1153</v>
      </c>
      <c r="BW206" s="125" t="str">
        <f t="shared" si="94"/>
        <v>Alamat Peserta Didik</v>
      </c>
      <c r="BX206" s="124" t="str">
        <f t="shared" si="95"/>
        <v>Nomor Telepon Rumah</v>
      </c>
      <c r="BY206" s="125" t="s">
        <v>2053</v>
      </c>
      <c r="BZ206" s="125" t="s">
        <v>2054</v>
      </c>
      <c r="CB206" s="235" t="str">
        <f t="shared" si="91"/>
        <v/>
      </c>
      <c r="CC206" s="235" t="str">
        <f t="shared" si="92"/>
        <v/>
      </c>
      <c r="CD206" s="235">
        <v>201</v>
      </c>
      <c r="CE206" s="235">
        <f t="shared" si="96"/>
        <v>2</v>
      </c>
    </row>
    <row r="207" spans="54:83">
      <c r="BB207" s="405">
        <f t="shared" si="97"/>
        <v>202</v>
      </c>
      <c r="BC207" s="124">
        <f t="shared" si="98"/>
        <v>11</v>
      </c>
      <c r="BD207" s="124" t="s">
        <v>1429</v>
      </c>
      <c r="BE207" s="124"/>
      <c r="BF207" s="125" t="s">
        <v>2699</v>
      </c>
      <c r="BG207" s="124"/>
      <c r="BH207" s="124" t="s">
        <v>1265</v>
      </c>
      <c r="BI207" s="124"/>
      <c r="BJ207" s="124"/>
      <c r="BK207" s="124"/>
      <c r="BL207" s="124"/>
      <c r="BM207" s="125" t="str">
        <f t="shared" si="99"/>
        <v>Tempat,  Tanggal Lahir</v>
      </c>
      <c r="BN207" s="125" t="str">
        <f t="shared" si="100"/>
        <v>Agama</v>
      </c>
      <c r="BO207" s="125" t="str">
        <f t="shared" si="101"/>
        <v>Status dalam Keluarga</v>
      </c>
      <c r="BP207" s="125" t="str">
        <f t="shared" si="102"/>
        <v>Anak ke</v>
      </c>
      <c r="BQ207" s="125" t="str">
        <f t="shared" si="103"/>
        <v>Alamat Peserta Didik</v>
      </c>
      <c r="BR207" s="125" t="str">
        <f t="shared" si="104"/>
        <v>Sekolah Asal</v>
      </c>
      <c r="BS207" s="124" t="str">
        <f t="shared" si="93"/>
        <v>10-RPL.1</v>
      </c>
      <c r="BT207" s="171">
        <v>42569</v>
      </c>
      <c r="BU207" s="125" t="s">
        <v>853</v>
      </c>
      <c r="BV207" s="125" t="s">
        <v>1154</v>
      </c>
      <c r="BW207" s="125" t="str">
        <f t="shared" si="94"/>
        <v>Alamat Peserta Didik</v>
      </c>
      <c r="BX207" s="124" t="str">
        <f t="shared" si="95"/>
        <v>Nomor Telepon Rumah</v>
      </c>
      <c r="BY207" s="125" t="s">
        <v>2055</v>
      </c>
      <c r="BZ207" s="125" t="s">
        <v>2056</v>
      </c>
      <c r="CB207" s="235" t="str">
        <f t="shared" si="91"/>
        <v/>
      </c>
      <c r="CC207" s="235" t="str">
        <f t="shared" si="92"/>
        <v/>
      </c>
      <c r="CD207" s="235">
        <v>202</v>
      </c>
      <c r="CE207" s="235">
        <f t="shared" si="96"/>
        <v>2</v>
      </c>
    </row>
    <row r="208" spans="54:83">
      <c r="BB208" s="405">
        <f t="shared" si="97"/>
        <v>203</v>
      </c>
      <c r="BC208" s="124">
        <f t="shared" si="98"/>
        <v>12</v>
      </c>
      <c r="BD208" s="124" t="s">
        <v>1430</v>
      </c>
      <c r="BE208" s="124"/>
      <c r="BF208" s="125" t="s">
        <v>2700</v>
      </c>
      <c r="BG208" s="124"/>
      <c r="BH208" s="124" t="s">
        <v>1265</v>
      </c>
      <c r="BI208" s="124"/>
      <c r="BJ208" s="124"/>
      <c r="BK208" s="124"/>
      <c r="BL208" s="124"/>
      <c r="BM208" s="125" t="str">
        <f t="shared" si="99"/>
        <v>Tempat,  Tanggal Lahir</v>
      </c>
      <c r="BN208" s="125" t="str">
        <f t="shared" si="100"/>
        <v>Agama</v>
      </c>
      <c r="BO208" s="125" t="str">
        <f t="shared" si="101"/>
        <v>Status dalam Keluarga</v>
      </c>
      <c r="BP208" s="125" t="str">
        <f t="shared" si="102"/>
        <v>Anak ke</v>
      </c>
      <c r="BQ208" s="125" t="str">
        <f t="shared" si="103"/>
        <v>Alamat Peserta Didik</v>
      </c>
      <c r="BR208" s="125" t="str">
        <f t="shared" si="104"/>
        <v>Sekolah Asal</v>
      </c>
      <c r="BS208" s="124" t="str">
        <f t="shared" si="93"/>
        <v>10-RPL.1</v>
      </c>
      <c r="BT208" s="171">
        <v>42569</v>
      </c>
      <c r="BU208" s="125" t="s">
        <v>854</v>
      </c>
      <c r="BV208" s="125" t="s">
        <v>1155</v>
      </c>
      <c r="BW208" s="125" t="str">
        <f t="shared" si="94"/>
        <v>Alamat Peserta Didik</v>
      </c>
      <c r="BX208" s="124" t="str">
        <f t="shared" si="95"/>
        <v>Nomor Telepon Rumah</v>
      </c>
      <c r="BY208" s="125" t="s">
        <v>2057</v>
      </c>
      <c r="BZ208" s="125" t="s">
        <v>2058</v>
      </c>
      <c r="CB208" s="235" t="str">
        <f t="shared" si="91"/>
        <v/>
      </c>
      <c r="CC208" s="235" t="str">
        <f t="shared" si="92"/>
        <v/>
      </c>
      <c r="CD208" s="235">
        <v>203</v>
      </c>
      <c r="CE208" s="235">
        <f t="shared" si="96"/>
        <v>2</v>
      </c>
    </row>
    <row r="209" spans="54:83">
      <c r="BB209" s="405">
        <f t="shared" si="97"/>
        <v>204</v>
      </c>
      <c r="BC209" s="124">
        <f t="shared" si="98"/>
        <v>13</v>
      </c>
      <c r="BD209" s="124" t="s">
        <v>1431</v>
      </c>
      <c r="BE209" s="124"/>
      <c r="BF209" s="125" t="s">
        <v>2701</v>
      </c>
      <c r="BG209" s="124"/>
      <c r="BH209" s="124" t="s">
        <v>1265</v>
      </c>
      <c r="BI209" s="124"/>
      <c r="BJ209" s="124"/>
      <c r="BK209" s="124"/>
      <c r="BL209" s="124"/>
      <c r="BM209" s="125" t="str">
        <f t="shared" si="99"/>
        <v>Tempat,  Tanggal Lahir</v>
      </c>
      <c r="BN209" s="125" t="str">
        <f t="shared" si="100"/>
        <v>Agama</v>
      </c>
      <c r="BO209" s="125" t="str">
        <f t="shared" si="101"/>
        <v>Status dalam Keluarga</v>
      </c>
      <c r="BP209" s="125" t="str">
        <f t="shared" si="102"/>
        <v>Anak ke</v>
      </c>
      <c r="BQ209" s="125" t="str">
        <f t="shared" si="103"/>
        <v>Alamat Peserta Didik</v>
      </c>
      <c r="BR209" s="125" t="str">
        <f t="shared" si="104"/>
        <v>Sekolah Asal</v>
      </c>
      <c r="BS209" s="124" t="str">
        <f t="shared" si="93"/>
        <v>10-RPL.1</v>
      </c>
      <c r="BT209" s="171">
        <v>42569</v>
      </c>
      <c r="BU209" s="125" t="s">
        <v>855</v>
      </c>
      <c r="BV209" s="125" t="s">
        <v>1156</v>
      </c>
      <c r="BW209" s="125" t="str">
        <f t="shared" si="94"/>
        <v>Alamat Peserta Didik</v>
      </c>
      <c r="BX209" s="124" t="str">
        <f t="shared" si="95"/>
        <v>Nomor Telepon Rumah</v>
      </c>
      <c r="BY209" s="125" t="s">
        <v>2059</v>
      </c>
      <c r="BZ209" s="125" t="s">
        <v>2060</v>
      </c>
      <c r="CB209" s="235" t="str">
        <f t="shared" si="91"/>
        <v/>
      </c>
      <c r="CC209" s="235" t="str">
        <f t="shared" si="92"/>
        <v/>
      </c>
      <c r="CD209" s="235">
        <v>204</v>
      </c>
      <c r="CE209" s="235">
        <f t="shared" si="96"/>
        <v>2</v>
      </c>
    </row>
    <row r="210" spans="54:83">
      <c r="BB210" s="405">
        <f t="shared" si="97"/>
        <v>205</v>
      </c>
      <c r="BC210" s="124">
        <f t="shared" si="98"/>
        <v>14</v>
      </c>
      <c r="BD210" s="124" t="s">
        <v>1432</v>
      </c>
      <c r="BE210" s="124"/>
      <c r="BF210" s="125" t="s">
        <v>2702</v>
      </c>
      <c r="BG210" s="124"/>
      <c r="BH210" s="124" t="s">
        <v>1265</v>
      </c>
      <c r="BI210" s="124"/>
      <c r="BJ210" s="124"/>
      <c r="BK210" s="124"/>
      <c r="BL210" s="124"/>
      <c r="BM210" s="125" t="str">
        <f t="shared" si="99"/>
        <v>Tempat,  Tanggal Lahir</v>
      </c>
      <c r="BN210" s="125" t="str">
        <f t="shared" si="100"/>
        <v>Agama</v>
      </c>
      <c r="BO210" s="125" t="str">
        <f t="shared" si="101"/>
        <v>Status dalam Keluarga</v>
      </c>
      <c r="BP210" s="125" t="str">
        <f t="shared" si="102"/>
        <v>Anak ke</v>
      </c>
      <c r="BQ210" s="125" t="str">
        <f t="shared" si="103"/>
        <v>Alamat Peserta Didik</v>
      </c>
      <c r="BR210" s="125" t="str">
        <f t="shared" si="104"/>
        <v>Sekolah Asal</v>
      </c>
      <c r="BS210" s="124" t="str">
        <f t="shared" si="93"/>
        <v>10-RPL.1</v>
      </c>
      <c r="BT210" s="171">
        <v>42569</v>
      </c>
      <c r="BU210" s="125" t="s">
        <v>856</v>
      </c>
      <c r="BV210" s="125" t="s">
        <v>1157</v>
      </c>
      <c r="BW210" s="125" t="str">
        <f t="shared" si="94"/>
        <v>Alamat Peserta Didik</v>
      </c>
      <c r="BX210" s="124" t="str">
        <f t="shared" si="95"/>
        <v>Nomor Telepon Rumah</v>
      </c>
      <c r="BY210" s="125" t="s">
        <v>2061</v>
      </c>
      <c r="BZ210" s="125" t="s">
        <v>2062</v>
      </c>
      <c r="CB210" s="235" t="str">
        <f t="shared" si="91"/>
        <v/>
      </c>
      <c r="CC210" s="235" t="str">
        <f t="shared" si="92"/>
        <v/>
      </c>
      <c r="CD210" s="235">
        <v>205</v>
      </c>
      <c r="CE210" s="235">
        <f t="shared" si="96"/>
        <v>2</v>
      </c>
    </row>
    <row r="211" spans="54:83">
      <c r="BB211" s="405">
        <f t="shared" si="97"/>
        <v>206</v>
      </c>
      <c r="BC211" s="124">
        <f t="shared" si="98"/>
        <v>15</v>
      </c>
      <c r="BD211" s="124" t="s">
        <v>1433</v>
      </c>
      <c r="BE211" s="124"/>
      <c r="BF211" s="125" t="s">
        <v>2703</v>
      </c>
      <c r="BG211" s="124"/>
      <c r="BH211" s="124" t="s">
        <v>1265</v>
      </c>
      <c r="BI211" s="124"/>
      <c r="BJ211" s="124"/>
      <c r="BK211" s="124"/>
      <c r="BL211" s="124"/>
      <c r="BM211" s="125" t="str">
        <f t="shared" si="99"/>
        <v>Tempat,  Tanggal Lahir</v>
      </c>
      <c r="BN211" s="125" t="str">
        <f t="shared" si="100"/>
        <v>Agama</v>
      </c>
      <c r="BO211" s="125" t="str">
        <f t="shared" si="101"/>
        <v>Status dalam Keluarga</v>
      </c>
      <c r="BP211" s="125" t="str">
        <f t="shared" si="102"/>
        <v>Anak ke</v>
      </c>
      <c r="BQ211" s="125" t="str">
        <f t="shared" si="103"/>
        <v>Alamat Peserta Didik</v>
      </c>
      <c r="BR211" s="125" t="str">
        <f t="shared" si="104"/>
        <v>Sekolah Asal</v>
      </c>
      <c r="BS211" s="124" t="str">
        <f t="shared" si="93"/>
        <v>10-RPL.1</v>
      </c>
      <c r="BT211" s="171">
        <v>42569</v>
      </c>
      <c r="BU211" s="125" t="s">
        <v>857</v>
      </c>
      <c r="BV211" s="125" t="s">
        <v>1158</v>
      </c>
      <c r="BW211" s="125" t="str">
        <f t="shared" si="94"/>
        <v>Alamat Peserta Didik</v>
      </c>
      <c r="BX211" s="124" t="str">
        <f t="shared" si="95"/>
        <v>Nomor Telepon Rumah</v>
      </c>
      <c r="BY211" s="125" t="s">
        <v>2063</v>
      </c>
      <c r="BZ211" s="125" t="s">
        <v>2064</v>
      </c>
      <c r="CB211" s="235" t="str">
        <f t="shared" si="91"/>
        <v/>
      </c>
      <c r="CC211" s="235" t="str">
        <f t="shared" si="92"/>
        <v/>
      </c>
      <c r="CD211" s="235">
        <v>206</v>
      </c>
      <c r="CE211" s="235">
        <f t="shared" si="96"/>
        <v>2</v>
      </c>
    </row>
    <row r="212" spans="54:83">
      <c r="BB212" s="405">
        <f t="shared" si="97"/>
        <v>207</v>
      </c>
      <c r="BC212" s="124">
        <f t="shared" si="98"/>
        <v>16</v>
      </c>
      <c r="BD212" s="124" t="s">
        <v>1434</v>
      </c>
      <c r="BE212" s="124"/>
      <c r="BF212" s="125" t="s">
        <v>2704</v>
      </c>
      <c r="BG212" s="124"/>
      <c r="BH212" s="124" t="s">
        <v>1265</v>
      </c>
      <c r="BI212" s="124"/>
      <c r="BJ212" s="124"/>
      <c r="BK212" s="124"/>
      <c r="BL212" s="124"/>
      <c r="BM212" s="125" t="str">
        <f t="shared" si="99"/>
        <v>Tempat,  Tanggal Lahir</v>
      </c>
      <c r="BN212" s="125" t="str">
        <f t="shared" si="100"/>
        <v>Agama</v>
      </c>
      <c r="BO212" s="125" t="str">
        <f t="shared" si="101"/>
        <v>Status dalam Keluarga</v>
      </c>
      <c r="BP212" s="125" t="str">
        <f t="shared" si="102"/>
        <v>Anak ke</v>
      </c>
      <c r="BQ212" s="125" t="str">
        <f t="shared" si="103"/>
        <v>Alamat Peserta Didik</v>
      </c>
      <c r="BR212" s="125" t="str">
        <f t="shared" si="104"/>
        <v>Sekolah Asal</v>
      </c>
      <c r="BS212" s="124" t="str">
        <f t="shared" si="93"/>
        <v>10-RPL.1</v>
      </c>
      <c r="BT212" s="171">
        <v>42569</v>
      </c>
      <c r="BU212" s="125" t="s">
        <v>858</v>
      </c>
      <c r="BV212" s="125" t="s">
        <v>1159</v>
      </c>
      <c r="BW212" s="125" t="str">
        <f t="shared" si="94"/>
        <v>Alamat Peserta Didik</v>
      </c>
      <c r="BX212" s="124" t="str">
        <f t="shared" si="95"/>
        <v>Nomor Telepon Rumah</v>
      </c>
      <c r="BY212" s="125" t="s">
        <v>2065</v>
      </c>
      <c r="BZ212" s="125" t="s">
        <v>2066</v>
      </c>
      <c r="CB212" s="235" t="str">
        <f t="shared" si="91"/>
        <v/>
      </c>
      <c r="CC212" s="235" t="str">
        <f t="shared" si="92"/>
        <v/>
      </c>
      <c r="CD212" s="235">
        <v>207</v>
      </c>
      <c r="CE212" s="235">
        <f t="shared" si="96"/>
        <v>2</v>
      </c>
    </row>
    <row r="213" spans="54:83">
      <c r="BB213" s="405">
        <f t="shared" si="97"/>
        <v>208</v>
      </c>
      <c r="BC213" s="124">
        <f t="shared" si="98"/>
        <v>17</v>
      </c>
      <c r="BD213" s="124" t="s">
        <v>1435</v>
      </c>
      <c r="BE213" s="124"/>
      <c r="BF213" s="125" t="s">
        <v>2705</v>
      </c>
      <c r="BG213" s="124"/>
      <c r="BH213" s="124" t="s">
        <v>1265</v>
      </c>
      <c r="BI213" s="124"/>
      <c r="BJ213" s="124"/>
      <c r="BK213" s="124"/>
      <c r="BL213" s="124"/>
      <c r="BM213" s="125" t="str">
        <f t="shared" si="99"/>
        <v>Tempat,  Tanggal Lahir</v>
      </c>
      <c r="BN213" s="125" t="str">
        <f t="shared" si="100"/>
        <v>Agama</v>
      </c>
      <c r="BO213" s="125" t="str">
        <f t="shared" si="101"/>
        <v>Status dalam Keluarga</v>
      </c>
      <c r="BP213" s="125" t="str">
        <f t="shared" si="102"/>
        <v>Anak ke</v>
      </c>
      <c r="BQ213" s="125" t="str">
        <f t="shared" si="103"/>
        <v>Alamat Peserta Didik</v>
      </c>
      <c r="BR213" s="125" t="str">
        <f t="shared" si="104"/>
        <v>Sekolah Asal</v>
      </c>
      <c r="BS213" s="124" t="str">
        <f t="shared" si="93"/>
        <v>10-RPL.1</v>
      </c>
      <c r="BT213" s="171">
        <v>42569</v>
      </c>
      <c r="BU213" s="125" t="s">
        <v>859</v>
      </c>
      <c r="BV213" s="125" t="s">
        <v>1160</v>
      </c>
      <c r="BW213" s="125" t="str">
        <f t="shared" si="94"/>
        <v>Alamat Peserta Didik</v>
      </c>
      <c r="BX213" s="124" t="str">
        <f t="shared" si="95"/>
        <v>Nomor Telepon Rumah</v>
      </c>
      <c r="BY213" s="125" t="s">
        <v>2067</v>
      </c>
      <c r="BZ213" s="125" t="s">
        <v>2068</v>
      </c>
      <c r="CB213" s="235" t="str">
        <f t="shared" si="91"/>
        <v/>
      </c>
      <c r="CC213" s="235" t="str">
        <f t="shared" si="92"/>
        <v/>
      </c>
      <c r="CD213" s="235">
        <v>208</v>
      </c>
      <c r="CE213" s="235">
        <f t="shared" si="96"/>
        <v>2</v>
      </c>
    </row>
    <row r="214" spans="54:83">
      <c r="BB214" s="405">
        <f t="shared" si="97"/>
        <v>209</v>
      </c>
      <c r="BC214" s="124">
        <f t="shared" si="98"/>
        <v>18</v>
      </c>
      <c r="BD214" s="124" t="s">
        <v>1436</v>
      </c>
      <c r="BE214" s="124"/>
      <c r="BF214" s="125" t="s">
        <v>2706</v>
      </c>
      <c r="BG214" s="124"/>
      <c r="BH214" s="124" t="s">
        <v>1265</v>
      </c>
      <c r="BI214" s="124"/>
      <c r="BJ214" s="124"/>
      <c r="BK214" s="124"/>
      <c r="BL214" s="124"/>
      <c r="BM214" s="125" t="str">
        <f t="shared" si="99"/>
        <v>Tempat,  Tanggal Lahir</v>
      </c>
      <c r="BN214" s="125" t="str">
        <f t="shared" si="100"/>
        <v>Agama</v>
      </c>
      <c r="BO214" s="125" t="str">
        <f t="shared" si="101"/>
        <v>Status dalam Keluarga</v>
      </c>
      <c r="BP214" s="125" t="str">
        <f t="shared" si="102"/>
        <v>Anak ke</v>
      </c>
      <c r="BQ214" s="125" t="str">
        <f t="shared" si="103"/>
        <v>Alamat Peserta Didik</v>
      </c>
      <c r="BR214" s="125" t="str">
        <f t="shared" si="104"/>
        <v>Sekolah Asal</v>
      </c>
      <c r="BS214" s="124" t="str">
        <f t="shared" si="93"/>
        <v>10-RPL.1</v>
      </c>
      <c r="BT214" s="171">
        <v>42569</v>
      </c>
      <c r="BU214" s="125" t="s">
        <v>860</v>
      </c>
      <c r="BV214" s="125" t="s">
        <v>1161</v>
      </c>
      <c r="BW214" s="125" t="str">
        <f t="shared" si="94"/>
        <v>Alamat Peserta Didik</v>
      </c>
      <c r="BX214" s="124" t="str">
        <f t="shared" si="95"/>
        <v>Nomor Telepon Rumah</v>
      </c>
      <c r="BY214" s="125" t="s">
        <v>2069</v>
      </c>
      <c r="BZ214" s="125" t="s">
        <v>2070</v>
      </c>
      <c r="CB214" s="235" t="str">
        <f t="shared" si="91"/>
        <v/>
      </c>
      <c r="CC214" s="235" t="str">
        <f t="shared" si="92"/>
        <v/>
      </c>
      <c r="CD214" s="235">
        <v>209</v>
      </c>
      <c r="CE214" s="235">
        <f t="shared" si="96"/>
        <v>2</v>
      </c>
    </row>
    <row r="215" spans="54:83">
      <c r="BB215" s="405">
        <f t="shared" si="97"/>
        <v>210</v>
      </c>
      <c r="BC215" s="124">
        <f t="shared" si="98"/>
        <v>19</v>
      </c>
      <c r="BD215" s="124" t="s">
        <v>1437</v>
      </c>
      <c r="BE215" s="124"/>
      <c r="BF215" s="125" t="s">
        <v>2707</v>
      </c>
      <c r="BG215" s="124"/>
      <c r="BH215" s="124" t="s">
        <v>1265</v>
      </c>
      <c r="BI215" s="124"/>
      <c r="BJ215" s="124"/>
      <c r="BK215" s="124"/>
      <c r="BL215" s="124"/>
      <c r="BM215" s="125" t="str">
        <f t="shared" si="99"/>
        <v>Tempat,  Tanggal Lahir</v>
      </c>
      <c r="BN215" s="125" t="str">
        <f t="shared" si="100"/>
        <v>Agama</v>
      </c>
      <c r="BO215" s="125" t="str">
        <f t="shared" si="101"/>
        <v>Status dalam Keluarga</v>
      </c>
      <c r="BP215" s="125" t="str">
        <f t="shared" si="102"/>
        <v>Anak ke</v>
      </c>
      <c r="BQ215" s="125" t="str">
        <f t="shared" si="103"/>
        <v>Alamat Peserta Didik</v>
      </c>
      <c r="BR215" s="125" t="str">
        <f t="shared" si="104"/>
        <v>Sekolah Asal</v>
      </c>
      <c r="BS215" s="124" t="str">
        <f t="shared" si="93"/>
        <v>10-RPL.1</v>
      </c>
      <c r="BT215" s="171">
        <v>42569</v>
      </c>
      <c r="BU215" s="125" t="s">
        <v>861</v>
      </c>
      <c r="BV215" s="125" t="s">
        <v>1162</v>
      </c>
      <c r="BW215" s="125" t="str">
        <f t="shared" si="94"/>
        <v>Alamat Peserta Didik</v>
      </c>
      <c r="BX215" s="124" t="str">
        <f t="shared" si="95"/>
        <v>Nomor Telepon Rumah</v>
      </c>
      <c r="BY215" s="125" t="s">
        <v>2071</v>
      </c>
      <c r="BZ215" s="125" t="s">
        <v>2072</v>
      </c>
      <c r="CB215" s="235" t="str">
        <f t="shared" si="91"/>
        <v/>
      </c>
      <c r="CC215" s="235" t="str">
        <f t="shared" si="92"/>
        <v/>
      </c>
      <c r="CD215" s="235">
        <v>210</v>
      </c>
      <c r="CE215" s="235">
        <f t="shared" si="96"/>
        <v>2</v>
      </c>
    </row>
    <row r="216" spans="54:83">
      <c r="BB216" s="405">
        <f t="shared" si="97"/>
        <v>211</v>
      </c>
      <c r="BC216" s="124">
        <f t="shared" si="98"/>
        <v>20</v>
      </c>
      <c r="BD216" s="124" t="s">
        <v>1438</v>
      </c>
      <c r="BE216" s="124"/>
      <c r="BF216" s="125" t="s">
        <v>2708</v>
      </c>
      <c r="BG216" s="124"/>
      <c r="BH216" s="124" t="s">
        <v>1265</v>
      </c>
      <c r="BI216" s="124"/>
      <c r="BJ216" s="124"/>
      <c r="BK216" s="124"/>
      <c r="BL216" s="124"/>
      <c r="BM216" s="125" t="str">
        <f t="shared" si="99"/>
        <v>Tempat,  Tanggal Lahir</v>
      </c>
      <c r="BN216" s="125" t="str">
        <f t="shared" si="100"/>
        <v>Agama</v>
      </c>
      <c r="BO216" s="125" t="str">
        <f t="shared" si="101"/>
        <v>Status dalam Keluarga</v>
      </c>
      <c r="BP216" s="125" t="str">
        <f t="shared" si="102"/>
        <v>Anak ke</v>
      </c>
      <c r="BQ216" s="125" t="str">
        <f t="shared" si="103"/>
        <v>Alamat Peserta Didik</v>
      </c>
      <c r="BR216" s="125" t="str">
        <f t="shared" si="104"/>
        <v>Sekolah Asal</v>
      </c>
      <c r="BS216" s="124" t="str">
        <f t="shared" si="93"/>
        <v>10-RPL.1</v>
      </c>
      <c r="BT216" s="171">
        <v>42569</v>
      </c>
      <c r="BU216" s="125" t="s">
        <v>862</v>
      </c>
      <c r="BV216" s="125" t="s">
        <v>1163</v>
      </c>
      <c r="BW216" s="125" t="str">
        <f t="shared" si="94"/>
        <v>Alamat Peserta Didik</v>
      </c>
      <c r="BX216" s="124" t="str">
        <f t="shared" si="95"/>
        <v>Nomor Telepon Rumah</v>
      </c>
      <c r="BY216" s="125" t="s">
        <v>2073</v>
      </c>
      <c r="BZ216" s="125" t="s">
        <v>2074</v>
      </c>
      <c r="CB216" s="235" t="str">
        <f t="shared" si="91"/>
        <v/>
      </c>
      <c r="CC216" s="235" t="str">
        <f t="shared" si="92"/>
        <v/>
      </c>
      <c r="CD216" s="235">
        <v>211</v>
      </c>
      <c r="CE216" s="235">
        <f t="shared" si="96"/>
        <v>2</v>
      </c>
    </row>
    <row r="217" spans="54:83">
      <c r="BB217" s="405">
        <f t="shared" si="97"/>
        <v>212</v>
      </c>
      <c r="BC217" s="124">
        <f t="shared" si="98"/>
        <v>21</v>
      </c>
      <c r="BD217" s="124" t="s">
        <v>1439</v>
      </c>
      <c r="BE217" s="124"/>
      <c r="BF217" s="125" t="s">
        <v>2709</v>
      </c>
      <c r="BG217" s="124"/>
      <c r="BH217" s="124" t="s">
        <v>1265</v>
      </c>
      <c r="BI217" s="124"/>
      <c r="BJ217" s="124"/>
      <c r="BK217" s="124"/>
      <c r="BL217" s="124"/>
      <c r="BM217" s="125" t="str">
        <f t="shared" si="99"/>
        <v>Tempat,  Tanggal Lahir</v>
      </c>
      <c r="BN217" s="125" t="str">
        <f t="shared" si="100"/>
        <v>Agama</v>
      </c>
      <c r="BO217" s="125" t="str">
        <f t="shared" si="101"/>
        <v>Status dalam Keluarga</v>
      </c>
      <c r="BP217" s="125" t="str">
        <f t="shared" si="102"/>
        <v>Anak ke</v>
      </c>
      <c r="BQ217" s="125" t="str">
        <f t="shared" si="103"/>
        <v>Alamat Peserta Didik</v>
      </c>
      <c r="BR217" s="125" t="str">
        <f t="shared" si="104"/>
        <v>Sekolah Asal</v>
      </c>
      <c r="BS217" s="124" t="str">
        <f t="shared" si="93"/>
        <v>10-RPL.1</v>
      </c>
      <c r="BT217" s="171">
        <v>42569</v>
      </c>
      <c r="BU217" s="125" t="s">
        <v>863</v>
      </c>
      <c r="BV217" s="125" t="s">
        <v>1164</v>
      </c>
      <c r="BW217" s="125" t="str">
        <f t="shared" si="94"/>
        <v>Alamat Peserta Didik</v>
      </c>
      <c r="BX217" s="124" t="str">
        <f t="shared" si="95"/>
        <v>Nomor Telepon Rumah</v>
      </c>
      <c r="BY217" s="125" t="s">
        <v>2075</v>
      </c>
      <c r="BZ217" s="125" t="s">
        <v>2076</v>
      </c>
      <c r="CB217" s="235" t="str">
        <f t="shared" si="91"/>
        <v/>
      </c>
      <c r="CC217" s="235" t="str">
        <f t="shared" si="92"/>
        <v/>
      </c>
      <c r="CD217" s="235">
        <v>212</v>
      </c>
      <c r="CE217" s="235">
        <f t="shared" si="96"/>
        <v>2</v>
      </c>
    </row>
    <row r="218" spans="54:83">
      <c r="BB218" s="405">
        <f t="shared" si="97"/>
        <v>213</v>
      </c>
      <c r="BC218" s="124">
        <f t="shared" si="98"/>
        <v>22</v>
      </c>
      <c r="BD218" s="124" t="s">
        <v>1440</v>
      </c>
      <c r="BE218" s="124"/>
      <c r="BF218" s="125" t="s">
        <v>2710</v>
      </c>
      <c r="BG218" s="124"/>
      <c r="BH218" s="124" t="s">
        <v>1265</v>
      </c>
      <c r="BI218" s="124"/>
      <c r="BJ218" s="124"/>
      <c r="BK218" s="124"/>
      <c r="BL218" s="124"/>
      <c r="BM218" s="125" t="str">
        <f t="shared" si="99"/>
        <v>Tempat,  Tanggal Lahir</v>
      </c>
      <c r="BN218" s="125" t="str">
        <f t="shared" si="100"/>
        <v>Agama</v>
      </c>
      <c r="BO218" s="125" t="str">
        <f t="shared" si="101"/>
        <v>Status dalam Keluarga</v>
      </c>
      <c r="BP218" s="125" t="str">
        <f t="shared" si="102"/>
        <v>Anak ke</v>
      </c>
      <c r="BQ218" s="125" t="str">
        <f t="shared" si="103"/>
        <v>Alamat Peserta Didik</v>
      </c>
      <c r="BR218" s="125" t="str">
        <f t="shared" si="104"/>
        <v>Sekolah Asal</v>
      </c>
      <c r="BS218" s="124" t="str">
        <f t="shared" si="93"/>
        <v>10-RPL.1</v>
      </c>
      <c r="BT218" s="171">
        <v>42569</v>
      </c>
      <c r="BU218" s="125" t="s">
        <v>864</v>
      </c>
      <c r="BV218" s="125" t="s">
        <v>1165</v>
      </c>
      <c r="BW218" s="125" t="str">
        <f t="shared" si="94"/>
        <v>Alamat Peserta Didik</v>
      </c>
      <c r="BX218" s="124" t="str">
        <f t="shared" si="95"/>
        <v>Nomor Telepon Rumah</v>
      </c>
      <c r="BY218" s="125" t="s">
        <v>2077</v>
      </c>
      <c r="BZ218" s="125" t="s">
        <v>2078</v>
      </c>
      <c r="CB218" s="235" t="str">
        <f t="shared" si="91"/>
        <v/>
      </c>
      <c r="CC218" s="235" t="str">
        <f t="shared" si="92"/>
        <v/>
      </c>
      <c r="CD218" s="235">
        <v>213</v>
      </c>
      <c r="CE218" s="235">
        <f t="shared" si="96"/>
        <v>2</v>
      </c>
    </row>
    <row r="219" spans="54:83">
      <c r="BB219" s="405">
        <f t="shared" si="97"/>
        <v>214</v>
      </c>
      <c r="BC219" s="124">
        <f t="shared" si="98"/>
        <v>23</v>
      </c>
      <c r="BD219" s="124" t="s">
        <v>1441</v>
      </c>
      <c r="BE219" s="124"/>
      <c r="BF219" s="125" t="s">
        <v>2711</v>
      </c>
      <c r="BG219" s="124"/>
      <c r="BH219" s="124" t="s">
        <v>1265</v>
      </c>
      <c r="BI219" s="124"/>
      <c r="BJ219" s="124"/>
      <c r="BK219" s="124"/>
      <c r="BL219" s="124"/>
      <c r="BM219" s="125" t="str">
        <f t="shared" si="99"/>
        <v>Tempat,  Tanggal Lahir</v>
      </c>
      <c r="BN219" s="125" t="str">
        <f t="shared" si="100"/>
        <v>Agama</v>
      </c>
      <c r="BO219" s="125" t="str">
        <f t="shared" si="101"/>
        <v>Status dalam Keluarga</v>
      </c>
      <c r="BP219" s="125" t="str">
        <f t="shared" si="102"/>
        <v>Anak ke</v>
      </c>
      <c r="BQ219" s="125" t="str">
        <f t="shared" si="103"/>
        <v>Alamat Peserta Didik</v>
      </c>
      <c r="BR219" s="125" t="str">
        <f t="shared" si="104"/>
        <v>Sekolah Asal</v>
      </c>
      <c r="BS219" s="124" t="str">
        <f t="shared" si="93"/>
        <v>10-RPL.1</v>
      </c>
      <c r="BT219" s="171">
        <v>42569</v>
      </c>
      <c r="BU219" s="125" t="s">
        <v>865</v>
      </c>
      <c r="BV219" s="125" t="s">
        <v>1166</v>
      </c>
      <c r="BW219" s="125" t="str">
        <f t="shared" si="94"/>
        <v>Alamat Peserta Didik</v>
      </c>
      <c r="BX219" s="124" t="str">
        <f t="shared" si="95"/>
        <v>Nomor Telepon Rumah</v>
      </c>
      <c r="BY219" s="125" t="s">
        <v>2079</v>
      </c>
      <c r="BZ219" s="125" t="s">
        <v>2080</v>
      </c>
      <c r="CB219" s="235" t="str">
        <f t="shared" si="91"/>
        <v/>
      </c>
      <c r="CC219" s="235" t="str">
        <f t="shared" si="92"/>
        <v/>
      </c>
      <c r="CD219" s="235">
        <v>214</v>
      </c>
      <c r="CE219" s="235">
        <f t="shared" si="96"/>
        <v>2</v>
      </c>
    </row>
    <row r="220" spans="54:83">
      <c r="BB220" s="405">
        <f t="shared" si="97"/>
        <v>215</v>
      </c>
      <c r="BC220" s="124">
        <f t="shared" si="98"/>
        <v>24</v>
      </c>
      <c r="BD220" s="124" t="s">
        <v>1442</v>
      </c>
      <c r="BE220" s="124"/>
      <c r="BF220" s="125" t="s">
        <v>2712</v>
      </c>
      <c r="BG220" s="124"/>
      <c r="BH220" s="124" t="s">
        <v>1265</v>
      </c>
      <c r="BI220" s="124"/>
      <c r="BJ220" s="124"/>
      <c r="BK220" s="124"/>
      <c r="BL220" s="124"/>
      <c r="BM220" s="125" t="str">
        <f t="shared" si="99"/>
        <v>Tempat,  Tanggal Lahir</v>
      </c>
      <c r="BN220" s="125" t="str">
        <f t="shared" si="100"/>
        <v>Agama</v>
      </c>
      <c r="BO220" s="125" t="str">
        <f t="shared" si="101"/>
        <v>Status dalam Keluarga</v>
      </c>
      <c r="BP220" s="125" t="str">
        <f t="shared" si="102"/>
        <v>Anak ke</v>
      </c>
      <c r="BQ220" s="125" t="str">
        <f t="shared" si="103"/>
        <v>Alamat Peserta Didik</v>
      </c>
      <c r="BR220" s="125" t="str">
        <f t="shared" si="104"/>
        <v>Sekolah Asal</v>
      </c>
      <c r="BS220" s="124" t="str">
        <f t="shared" si="93"/>
        <v>10-RPL.1</v>
      </c>
      <c r="BT220" s="171">
        <v>42569</v>
      </c>
      <c r="BU220" s="125" t="s">
        <v>866</v>
      </c>
      <c r="BV220" s="125" t="s">
        <v>1167</v>
      </c>
      <c r="BW220" s="125" t="str">
        <f t="shared" si="94"/>
        <v>Alamat Peserta Didik</v>
      </c>
      <c r="BX220" s="124" t="str">
        <f t="shared" si="95"/>
        <v>Nomor Telepon Rumah</v>
      </c>
      <c r="BY220" s="125" t="s">
        <v>2081</v>
      </c>
      <c r="BZ220" s="125" t="s">
        <v>2082</v>
      </c>
      <c r="CB220" s="235" t="str">
        <f t="shared" si="91"/>
        <v/>
      </c>
      <c r="CC220" s="235" t="str">
        <f t="shared" si="92"/>
        <v/>
      </c>
      <c r="CD220" s="235">
        <v>215</v>
      </c>
      <c r="CE220" s="235">
        <f t="shared" si="96"/>
        <v>2</v>
      </c>
    </row>
    <row r="221" spans="54:83">
      <c r="BB221" s="405">
        <f t="shared" si="97"/>
        <v>216</v>
      </c>
      <c r="BC221" s="124">
        <f t="shared" si="98"/>
        <v>25</v>
      </c>
      <c r="BD221" s="124" t="s">
        <v>1443</v>
      </c>
      <c r="BE221" s="124"/>
      <c r="BF221" s="125" t="s">
        <v>2713</v>
      </c>
      <c r="BG221" s="124"/>
      <c r="BH221" s="124" t="s">
        <v>1265</v>
      </c>
      <c r="BI221" s="124"/>
      <c r="BJ221" s="124"/>
      <c r="BK221" s="124"/>
      <c r="BL221" s="124"/>
      <c r="BM221" s="125" t="str">
        <f t="shared" si="99"/>
        <v>Tempat,  Tanggal Lahir</v>
      </c>
      <c r="BN221" s="125" t="str">
        <f t="shared" si="100"/>
        <v>Agama</v>
      </c>
      <c r="BO221" s="125" t="str">
        <f t="shared" si="101"/>
        <v>Status dalam Keluarga</v>
      </c>
      <c r="BP221" s="125" t="str">
        <f t="shared" si="102"/>
        <v>Anak ke</v>
      </c>
      <c r="BQ221" s="125" t="str">
        <f t="shared" si="103"/>
        <v>Alamat Peserta Didik</v>
      </c>
      <c r="BR221" s="125" t="str">
        <f t="shared" si="104"/>
        <v>Sekolah Asal</v>
      </c>
      <c r="BS221" s="124" t="str">
        <f t="shared" si="93"/>
        <v>10-RPL.1</v>
      </c>
      <c r="BT221" s="171">
        <v>42569</v>
      </c>
      <c r="BU221" s="125" t="s">
        <v>867</v>
      </c>
      <c r="BV221" s="125" t="s">
        <v>1168</v>
      </c>
      <c r="BW221" s="125" t="str">
        <f t="shared" si="94"/>
        <v>Alamat Peserta Didik</v>
      </c>
      <c r="BX221" s="124" t="str">
        <f t="shared" si="95"/>
        <v>Nomor Telepon Rumah</v>
      </c>
      <c r="BY221" s="125" t="s">
        <v>2083</v>
      </c>
      <c r="BZ221" s="125" t="s">
        <v>2084</v>
      </c>
      <c r="CB221" s="235" t="str">
        <f t="shared" si="91"/>
        <v/>
      </c>
      <c r="CC221" s="235" t="str">
        <f t="shared" si="92"/>
        <v/>
      </c>
      <c r="CD221" s="235">
        <v>216</v>
      </c>
      <c r="CE221" s="235">
        <f t="shared" si="96"/>
        <v>2</v>
      </c>
    </row>
    <row r="222" spans="54:83">
      <c r="BB222" s="405">
        <f t="shared" si="97"/>
        <v>217</v>
      </c>
      <c r="BC222" s="124">
        <f t="shared" si="98"/>
        <v>26</v>
      </c>
      <c r="BD222" s="124" t="s">
        <v>1444</v>
      </c>
      <c r="BE222" s="124"/>
      <c r="BF222" s="125" t="s">
        <v>2714</v>
      </c>
      <c r="BG222" s="124"/>
      <c r="BH222" s="124" t="s">
        <v>1265</v>
      </c>
      <c r="BI222" s="124"/>
      <c r="BJ222" s="124"/>
      <c r="BK222" s="124"/>
      <c r="BL222" s="124"/>
      <c r="BM222" s="125" t="str">
        <f t="shared" si="99"/>
        <v>Tempat,  Tanggal Lahir</v>
      </c>
      <c r="BN222" s="125" t="str">
        <f t="shared" si="100"/>
        <v>Agama</v>
      </c>
      <c r="BO222" s="125" t="str">
        <f t="shared" si="101"/>
        <v>Status dalam Keluarga</v>
      </c>
      <c r="BP222" s="125" t="str">
        <f t="shared" si="102"/>
        <v>Anak ke</v>
      </c>
      <c r="BQ222" s="125" t="str">
        <f t="shared" si="103"/>
        <v>Alamat Peserta Didik</v>
      </c>
      <c r="BR222" s="125" t="str">
        <f t="shared" si="104"/>
        <v>Sekolah Asal</v>
      </c>
      <c r="BS222" s="124" t="str">
        <f t="shared" si="93"/>
        <v>10-RPL.1</v>
      </c>
      <c r="BT222" s="171">
        <v>42569</v>
      </c>
      <c r="BU222" s="125" t="s">
        <v>868</v>
      </c>
      <c r="BV222" s="125" t="s">
        <v>1169</v>
      </c>
      <c r="BW222" s="125" t="str">
        <f t="shared" si="94"/>
        <v>Alamat Peserta Didik</v>
      </c>
      <c r="BX222" s="124" t="str">
        <f t="shared" si="95"/>
        <v>Nomor Telepon Rumah</v>
      </c>
      <c r="BY222" s="125" t="s">
        <v>2085</v>
      </c>
      <c r="BZ222" s="125" t="s">
        <v>2086</v>
      </c>
      <c r="CB222" s="235" t="str">
        <f t="shared" si="91"/>
        <v/>
      </c>
      <c r="CC222" s="235" t="str">
        <f t="shared" si="92"/>
        <v/>
      </c>
      <c r="CD222" s="235">
        <v>217</v>
      </c>
      <c r="CE222" s="235">
        <f t="shared" si="96"/>
        <v>2</v>
      </c>
    </row>
    <row r="223" spans="54:83">
      <c r="BB223" s="405">
        <f t="shared" si="97"/>
        <v>218</v>
      </c>
      <c r="BC223" s="124">
        <f t="shared" si="98"/>
        <v>27</v>
      </c>
      <c r="BD223" s="124" t="s">
        <v>1445</v>
      </c>
      <c r="BE223" s="124"/>
      <c r="BF223" s="125" t="s">
        <v>2715</v>
      </c>
      <c r="BG223" s="124"/>
      <c r="BH223" s="124" t="s">
        <v>1265</v>
      </c>
      <c r="BI223" s="124"/>
      <c r="BJ223" s="124"/>
      <c r="BK223" s="124"/>
      <c r="BL223" s="124"/>
      <c r="BM223" s="125" t="str">
        <f t="shared" si="99"/>
        <v>Tempat,  Tanggal Lahir</v>
      </c>
      <c r="BN223" s="125" t="str">
        <f t="shared" si="100"/>
        <v>Agama</v>
      </c>
      <c r="BO223" s="125" t="str">
        <f t="shared" si="101"/>
        <v>Status dalam Keluarga</v>
      </c>
      <c r="BP223" s="125" t="str">
        <f t="shared" si="102"/>
        <v>Anak ke</v>
      </c>
      <c r="BQ223" s="125" t="str">
        <f t="shared" si="103"/>
        <v>Alamat Peserta Didik</v>
      </c>
      <c r="BR223" s="125" t="str">
        <f t="shared" si="104"/>
        <v>Sekolah Asal</v>
      </c>
      <c r="BS223" s="124" t="str">
        <f t="shared" si="93"/>
        <v>10-RPL.1</v>
      </c>
      <c r="BT223" s="171">
        <v>42569</v>
      </c>
      <c r="BU223" s="125" t="s">
        <v>869</v>
      </c>
      <c r="BV223" s="125" t="s">
        <v>1170</v>
      </c>
      <c r="BW223" s="125" t="str">
        <f t="shared" si="94"/>
        <v>Alamat Peserta Didik</v>
      </c>
      <c r="BX223" s="124" t="str">
        <f t="shared" si="95"/>
        <v>Nomor Telepon Rumah</v>
      </c>
      <c r="BY223" s="125" t="s">
        <v>2087</v>
      </c>
      <c r="BZ223" s="125" t="s">
        <v>2088</v>
      </c>
      <c r="CB223" s="235" t="str">
        <f t="shared" si="91"/>
        <v/>
      </c>
      <c r="CC223" s="235" t="str">
        <f t="shared" si="92"/>
        <v/>
      </c>
      <c r="CD223" s="235">
        <v>218</v>
      </c>
      <c r="CE223" s="235">
        <f t="shared" si="96"/>
        <v>2</v>
      </c>
    </row>
    <row r="224" spans="54:83">
      <c r="BB224" s="405">
        <f t="shared" si="97"/>
        <v>219</v>
      </c>
      <c r="BC224" s="124">
        <f t="shared" si="98"/>
        <v>28</v>
      </c>
      <c r="BD224" s="124" t="s">
        <v>1446</v>
      </c>
      <c r="BE224" s="124"/>
      <c r="BF224" s="125" t="s">
        <v>2716</v>
      </c>
      <c r="BG224" s="124"/>
      <c r="BH224" s="124" t="s">
        <v>1265</v>
      </c>
      <c r="BI224" s="124"/>
      <c r="BJ224" s="124"/>
      <c r="BK224" s="124"/>
      <c r="BL224" s="124"/>
      <c r="BM224" s="125" t="str">
        <f t="shared" si="99"/>
        <v>Tempat,  Tanggal Lahir</v>
      </c>
      <c r="BN224" s="125" t="str">
        <f t="shared" si="100"/>
        <v>Agama</v>
      </c>
      <c r="BO224" s="125" t="str">
        <f t="shared" si="101"/>
        <v>Status dalam Keluarga</v>
      </c>
      <c r="BP224" s="125" t="str">
        <f t="shared" si="102"/>
        <v>Anak ke</v>
      </c>
      <c r="BQ224" s="125" t="str">
        <f t="shared" si="103"/>
        <v>Alamat Peserta Didik</v>
      </c>
      <c r="BR224" s="125" t="str">
        <f t="shared" si="104"/>
        <v>Sekolah Asal</v>
      </c>
      <c r="BS224" s="124" t="str">
        <f t="shared" si="93"/>
        <v>10-RPL.1</v>
      </c>
      <c r="BT224" s="171">
        <v>42569</v>
      </c>
      <c r="BU224" s="125" t="s">
        <v>870</v>
      </c>
      <c r="BV224" s="125" t="s">
        <v>1171</v>
      </c>
      <c r="BW224" s="125" t="str">
        <f t="shared" si="94"/>
        <v>Alamat Peserta Didik</v>
      </c>
      <c r="BX224" s="124" t="str">
        <f t="shared" si="95"/>
        <v>Nomor Telepon Rumah</v>
      </c>
      <c r="BY224" s="125" t="s">
        <v>2089</v>
      </c>
      <c r="BZ224" s="125" t="s">
        <v>2090</v>
      </c>
      <c r="CB224" s="235" t="str">
        <f t="shared" si="91"/>
        <v/>
      </c>
      <c r="CC224" s="235" t="str">
        <f t="shared" si="92"/>
        <v/>
      </c>
      <c r="CD224" s="235">
        <v>219</v>
      </c>
      <c r="CE224" s="235">
        <f t="shared" si="96"/>
        <v>2</v>
      </c>
    </row>
    <row r="225" spans="54:83">
      <c r="BB225" s="405">
        <f t="shared" si="97"/>
        <v>220</v>
      </c>
      <c r="BC225" s="124">
        <f t="shared" si="98"/>
        <v>29</v>
      </c>
      <c r="BD225" s="124" t="s">
        <v>1447</v>
      </c>
      <c r="BE225" s="124"/>
      <c r="BF225" s="125" t="s">
        <v>2717</v>
      </c>
      <c r="BG225" s="124"/>
      <c r="BH225" s="124" t="s">
        <v>1265</v>
      </c>
      <c r="BI225" s="124"/>
      <c r="BJ225" s="124"/>
      <c r="BK225" s="124"/>
      <c r="BL225" s="124"/>
      <c r="BM225" s="125" t="str">
        <f t="shared" si="99"/>
        <v>Tempat,  Tanggal Lahir</v>
      </c>
      <c r="BN225" s="125" t="str">
        <f t="shared" si="100"/>
        <v>Agama</v>
      </c>
      <c r="BO225" s="125" t="str">
        <f t="shared" si="101"/>
        <v>Status dalam Keluarga</v>
      </c>
      <c r="BP225" s="125" t="str">
        <f t="shared" si="102"/>
        <v>Anak ke</v>
      </c>
      <c r="BQ225" s="125" t="str">
        <f t="shared" si="103"/>
        <v>Alamat Peserta Didik</v>
      </c>
      <c r="BR225" s="125" t="str">
        <f t="shared" si="104"/>
        <v>Sekolah Asal</v>
      </c>
      <c r="BS225" s="124" t="str">
        <f t="shared" si="93"/>
        <v>10-RPL.1</v>
      </c>
      <c r="BT225" s="171">
        <v>42569</v>
      </c>
      <c r="BU225" s="125" t="s">
        <v>871</v>
      </c>
      <c r="BV225" s="125" t="s">
        <v>1172</v>
      </c>
      <c r="BW225" s="125" t="str">
        <f t="shared" si="94"/>
        <v>Alamat Peserta Didik</v>
      </c>
      <c r="BX225" s="124" t="str">
        <f t="shared" si="95"/>
        <v>Nomor Telepon Rumah</v>
      </c>
      <c r="BY225" s="125" t="s">
        <v>2091</v>
      </c>
      <c r="BZ225" s="125" t="s">
        <v>2092</v>
      </c>
      <c r="CB225" s="235" t="str">
        <f t="shared" si="91"/>
        <v/>
      </c>
      <c r="CC225" s="235" t="str">
        <f t="shared" si="92"/>
        <v/>
      </c>
      <c r="CD225" s="235">
        <v>220</v>
      </c>
      <c r="CE225" s="235">
        <f t="shared" si="96"/>
        <v>2</v>
      </c>
    </row>
    <row r="226" spans="54:83">
      <c r="BB226" s="405">
        <f t="shared" si="97"/>
        <v>221</v>
      </c>
      <c r="BC226" s="124">
        <f t="shared" si="98"/>
        <v>30</v>
      </c>
      <c r="BD226" s="124" t="s">
        <v>1448</v>
      </c>
      <c r="BE226" s="124"/>
      <c r="BF226" s="125" t="s">
        <v>2718</v>
      </c>
      <c r="BG226" s="124"/>
      <c r="BH226" s="124" t="s">
        <v>1265</v>
      </c>
      <c r="BI226" s="124"/>
      <c r="BJ226" s="124"/>
      <c r="BK226" s="124"/>
      <c r="BL226" s="124"/>
      <c r="BM226" s="125" t="str">
        <f t="shared" si="99"/>
        <v>Tempat,  Tanggal Lahir</v>
      </c>
      <c r="BN226" s="125" t="str">
        <f t="shared" si="100"/>
        <v>Agama</v>
      </c>
      <c r="BO226" s="125" t="str">
        <f t="shared" si="101"/>
        <v>Status dalam Keluarga</v>
      </c>
      <c r="BP226" s="125" t="str">
        <f t="shared" si="102"/>
        <v>Anak ke</v>
      </c>
      <c r="BQ226" s="125" t="str">
        <f t="shared" si="103"/>
        <v>Alamat Peserta Didik</v>
      </c>
      <c r="BR226" s="125" t="str">
        <f t="shared" si="104"/>
        <v>Sekolah Asal</v>
      </c>
      <c r="BS226" s="124" t="str">
        <f t="shared" si="93"/>
        <v>10-RPL.1</v>
      </c>
      <c r="BT226" s="171">
        <v>42569</v>
      </c>
      <c r="BU226" s="125" t="s">
        <v>872</v>
      </c>
      <c r="BV226" s="125" t="s">
        <v>1173</v>
      </c>
      <c r="BW226" s="125" t="str">
        <f t="shared" si="94"/>
        <v>Alamat Peserta Didik</v>
      </c>
      <c r="BX226" s="124" t="str">
        <f t="shared" si="95"/>
        <v>Nomor Telepon Rumah</v>
      </c>
      <c r="BY226" s="125" t="s">
        <v>2093</v>
      </c>
      <c r="BZ226" s="125" t="s">
        <v>2094</v>
      </c>
      <c r="CB226" s="235" t="str">
        <f t="shared" si="91"/>
        <v/>
      </c>
      <c r="CC226" s="235" t="str">
        <f t="shared" si="92"/>
        <v/>
      </c>
      <c r="CD226" s="235">
        <v>221</v>
      </c>
      <c r="CE226" s="235">
        <f t="shared" si="96"/>
        <v>2</v>
      </c>
    </row>
    <row r="227" spans="54:83">
      <c r="BB227" s="405">
        <f t="shared" si="97"/>
        <v>222</v>
      </c>
      <c r="BC227" s="124">
        <f t="shared" si="98"/>
        <v>31</v>
      </c>
      <c r="BD227" s="124" t="s">
        <v>1449</v>
      </c>
      <c r="BE227" s="124"/>
      <c r="BF227" s="125" t="s">
        <v>2719</v>
      </c>
      <c r="BG227" s="124"/>
      <c r="BH227" s="124" t="s">
        <v>1265</v>
      </c>
      <c r="BI227" s="124"/>
      <c r="BJ227" s="124"/>
      <c r="BK227" s="124"/>
      <c r="BL227" s="124"/>
      <c r="BM227" s="125" t="str">
        <f t="shared" si="99"/>
        <v>Tempat,  Tanggal Lahir</v>
      </c>
      <c r="BN227" s="125" t="str">
        <f t="shared" si="100"/>
        <v>Agama</v>
      </c>
      <c r="BO227" s="125" t="str">
        <f t="shared" si="101"/>
        <v>Status dalam Keluarga</v>
      </c>
      <c r="BP227" s="125" t="str">
        <f t="shared" si="102"/>
        <v>Anak ke</v>
      </c>
      <c r="BQ227" s="125" t="str">
        <f t="shared" si="103"/>
        <v>Alamat Peserta Didik</v>
      </c>
      <c r="BR227" s="125" t="str">
        <f t="shared" si="104"/>
        <v>Sekolah Asal</v>
      </c>
      <c r="BS227" s="124" t="str">
        <f t="shared" si="93"/>
        <v>10-RPL.1</v>
      </c>
      <c r="BT227" s="171">
        <v>42569</v>
      </c>
      <c r="BU227" s="125" t="s">
        <v>873</v>
      </c>
      <c r="BV227" s="125" t="s">
        <v>1174</v>
      </c>
      <c r="BW227" s="125" t="str">
        <f t="shared" si="94"/>
        <v>Alamat Peserta Didik</v>
      </c>
      <c r="BX227" s="124" t="str">
        <f t="shared" si="95"/>
        <v>Nomor Telepon Rumah</v>
      </c>
      <c r="BY227" s="125" t="s">
        <v>2095</v>
      </c>
      <c r="BZ227" s="125" t="s">
        <v>2096</v>
      </c>
      <c r="CB227" s="235" t="str">
        <f t="shared" si="91"/>
        <v/>
      </c>
      <c r="CC227" s="235" t="str">
        <f t="shared" si="92"/>
        <v/>
      </c>
      <c r="CD227" s="235">
        <v>222</v>
      </c>
      <c r="CE227" s="235">
        <f t="shared" si="96"/>
        <v>2</v>
      </c>
    </row>
    <row r="228" spans="54:83">
      <c r="BB228" s="405">
        <f t="shared" si="97"/>
        <v>223</v>
      </c>
      <c r="BC228" s="124">
        <v>1</v>
      </c>
      <c r="BD228" s="124" t="s">
        <v>1450</v>
      </c>
      <c r="BE228" s="124"/>
      <c r="BF228" s="125" t="s">
        <v>2720</v>
      </c>
      <c r="BG228" s="124"/>
      <c r="BH228" s="124" t="s">
        <v>1266</v>
      </c>
      <c r="BI228" s="124"/>
      <c r="BJ228" s="124"/>
      <c r="BK228" s="124"/>
      <c r="BL228" s="124"/>
      <c r="BM228" s="125" t="str">
        <f t="shared" si="99"/>
        <v>Tempat,  Tanggal Lahir</v>
      </c>
      <c r="BN228" s="125" t="str">
        <f t="shared" si="100"/>
        <v>Agama</v>
      </c>
      <c r="BO228" s="125" t="str">
        <f t="shared" si="101"/>
        <v>Status dalam Keluarga</v>
      </c>
      <c r="BP228" s="125" t="str">
        <f t="shared" si="102"/>
        <v>Anak ke</v>
      </c>
      <c r="BQ228" s="125" t="str">
        <f t="shared" si="103"/>
        <v>Alamat Peserta Didik</v>
      </c>
      <c r="BR228" s="125" t="str">
        <f t="shared" si="104"/>
        <v>Sekolah Asal</v>
      </c>
      <c r="BS228" s="124" t="str">
        <f t="shared" si="93"/>
        <v>10-RPL.2</v>
      </c>
      <c r="BT228" s="171">
        <v>42569</v>
      </c>
      <c r="BU228" s="125" t="s">
        <v>874</v>
      </c>
      <c r="BV228" s="125" t="s">
        <v>1175</v>
      </c>
      <c r="BW228" s="125" t="str">
        <f t="shared" si="94"/>
        <v>Alamat Peserta Didik</v>
      </c>
      <c r="BX228" s="124" t="str">
        <f t="shared" si="95"/>
        <v>Nomor Telepon Rumah</v>
      </c>
      <c r="BY228" s="125" t="s">
        <v>2097</v>
      </c>
      <c r="BZ228" s="125" t="s">
        <v>2098</v>
      </c>
      <c r="CB228" s="235" t="str">
        <f t="shared" si="91"/>
        <v/>
      </c>
      <c r="CC228" s="235" t="str">
        <f t="shared" si="92"/>
        <v/>
      </c>
      <c r="CD228" s="235">
        <v>223</v>
      </c>
      <c r="CE228" s="235">
        <f t="shared" si="96"/>
        <v>2</v>
      </c>
    </row>
    <row r="229" spans="54:83">
      <c r="BB229" s="405">
        <f t="shared" si="97"/>
        <v>224</v>
      </c>
      <c r="BC229" s="124">
        <f t="shared" si="98"/>
        <v>2</v>
      </c>
      <c r="BD229" s="124" t="s">
        <v>1451</v>
      </c>
      <c r="BE229" s="124"/>
      <c r="BF229" s="125" t="s">
        <v>2721</v>
      </c>
      <c r="BG229" s="124"/>
      <c r="BH229" s="124" t="s">
        <v>1266</v>
      </c>
      <c r="BI229" s="124"/>
      <c r="BJ229" s="124"/>
      <c r="BK229" s="124"/>
      <c r="BL229" s="124"/>
      <c r="BM229" s="125" t="str">
        <f t="shared" si="99"/>
        <v>Tempat,  Tanggal Lahir</v>
      </c>
      <c r="BN229" s="125" t="str">
        <f t="shared" si="100"/>
        <v>Agama</v>
      </c>
      <c r="BO229" s="125" t="str">
        <f t="shared" si="101"/>
        <v>Status dalam Keluarga</v>
      </c>
      <c r="BP229" s="125" t="str">
        <f t="shared" si="102"/>
        <v>Anak ke</v>
      </c>
      <c r="BQ229" s="125" t="str">
        <f t="shared" si="103"/>
        <v>Alamat Peserta Didik</v>
      </c>
      <c r="BR229" s="125" t="str">
        <f t="shared" si="104"/>
        <v>Sekolah Asal</v>
      </c>
      <c r="BS229" s="124" t="str">
        <f t="shared" si="93"/>
        <v>10-RPL.2</v>
      </c>
      <c r="BT229" s="171">
        <v>42569</v>
      </c>
      <c r="BU229" s="125" t="s">
        <v>875</v>
      </c>
      <c r="BV229" s="125" t="s">
        <v>1176</v>
      </c>
      <c r="BW229" s="125" t="str">
        <f t="shared" si="94"/>
        <v>Alamat Peserta Didik</v>
      </c>
      <c r="BX229" s="124" t="str">
        <f t="shared" si="95"/>
        <v>Nomor Telepon Rumah</v>
      </c>
      <c r="BY229" s="125" t="s">
        <v>2099</v>
      </c>
      <c r="BZ229" s="125" t="s">
        <v>2100</v>
      </c>
      <c r="CB229" s="235" t="str">
        <f t="shared" si="91"/>
        <v/>
      </c>
      <c r="CC229" s="235" t="str">
        <f t="shared" si="92"/>
        <v/>
      </c>
      <c r="CD229" s="235">
        <v>224</v>
      </c>
      <c r="CE229" s="235">
        <f t="shared" si="96"/>
        <v>2</v>
      </c>
    </row>
    <row r="230" spans="54:83">
      <c r="BB230" s="405">
        <f t="shared" si="97"/>
        <v>225</v>
      </c>
      <c r="BC230" s="124">
        <f t="shared" si="98"/>
        <v>3</v>
      </c>
      <c r="BD230" s="124" t="s">
        <v>1452</v>
      </c>
      <c r="BE230" s="124"/>
      <c r="BF230" s="125" t="s">
        <v>2722</v>
      </c>
      <c r="BG230" s="124"/>
      <c r="BH230" s="124" t="s">
        <v>1266</v>
      </c>
      <c r="BI230" s="124"/>
      <c r="BJ230" s="124"/>
      <c r="BK230" s="124"/>
      <c r="BL230" s="124"/>
      <c r="BM230" s="125" t="str">
        <f t="shared" si="99"/>
        <v>Tempat,  Tanggal Lahir</v>
      </c>
      <c r="BN230" s="125" t="str">
        <f t="shared" si="100"/>
        <v>Agama</v>
      </c>
      <c r="BO230" s="125" t="str">
        <f t="shared" si="101"/>
        <v>Status dalam Keluarga</v>
      </c>
      <c r="BP230" s="125" t="str">
        <f t="shared" si="102"/>
        <v>Anak ke</v>
      </c>
      <c r="BQ230" s="125" t="str">
        <f t="shared" si="103"/>
        <v>Alamat Peserta Didik</v>
      </c>
      <c r="BR230" s="125" t="str">
        <f t="shared" si="104"/>
        <v>Sekolah Asal</v>
      </c>
      <c r="BS230" s="124" t="str">
        <f t="shared" si="93"/>
        <v>10-RPL.2</v>
      </c>
      <c r="BT230" s="171">
        <v>42569</v>
      </c>
      <c r="BU230" s="125" t="s">
        <v>876</v>
      </c>
      <c r="BV230" s="125" t="s">
        <v>1177</v>
      </c>
      <c r="BW230" s="125" t="str">
        <f t="shared" si="94"/>
        <v>Alamat Peserta Didik</v>
      </c>
      <c r="BX230" s="124" t="str">
        <f t="shared" si="95"/>
        <v>Nomor Telepon Rumah</v>
      </c>
      <c r="BY230" s="125" t="s">
        <v>2101</v>
      </c>
      <c r="BZ230" s="125" t="s">
        <v>2102</v>
      </c>
      <c r="CB230" s="235" t="str">
        <f t="shared" si="91"/>
        <v/>
      </c>
      <c r="CC230" s="235" t="str">
        <f t="shared" si="92"/>
        <v/>
      </c>
      <c r="CD230" s="235">
        <v>225</v>
      </c>
      <c r="CE230" s="235">
        <f t="shared" si="96"/>
        <v>2</v>
      </c>
    </row>
    <row r="231" spans="54:83">
      <c r="BB231" s="405">
        <f t="shared" si="97"/>
        <v>226</v>
      </c>
      <c r="BC231" s="124">
        <f t="shared" si="98"/>
        <v>4</v>
      </c>
      <c r="BD231" s="124" t="s">
        <v>1453</v>
      </c>
      <c r="BE231" s="124"/>
      <c r="BF231" s="125" t="s">
        <v>2723</v>
      </c>
      <c r="BG231" s="124"/>
      <c r="BH231" s="124" t="s">
        <v>1266</v>
      </c>
      <c r="BI231" s="124"/>
      <c r="BJ231" s="124"/>
      <c r="BK231" s="124"/>
      <c r="BL231" s="124"/>
      <c r="BM231" s="125" t="str">
        <f t="shared" si="99"/>
        <v>Tempat,  Tanggal Lahir</v>
      </c>
      <c r="BN231" s="125" t="str">
        <f t="shared" si="100"/>
        <v>Agama</v>
      </c>
      <c r="BO231" s="125" t="str">
        <f t="shared" si="101"/>
        <v>Status dalam Keluarga</v>
      </c>
      <c r="BP231" s="125" t="str">
        <f t="shared" si="102"/>
        <v>Anak ke</v>
      </c>
      <c r="BQ231" s="125" t="str">
        <f t="shared" si="103"/>
        <v>Alamat Peserta Didik</v>
      </c>
      <c r="BR231" s="125" t="str">
        <f t="shared" si="104"/>
        <v>Sekolah Asal</v>
      </c>
      <c r="BS231" s="124" t="str">
        <f t="shared" si="93"/>
        <v>10-RPL.2</v>
      </c>
      <c r="BT231" s="171">
        <v>42569</v>
      </c>
      <c r="BU231" s="125" t="s">
        <v>877</v>
      </c>
      <c r="BV231" s="125" t="s">
        <v>1178</v>
      </c>
      <c r="BW231" s="125" t="str">
        <f t="shared" si="94"/>
        <v>Alamat Peserta Didik</v>
      </c>
      <c r="BX231" s="124" t="str">
        <f t="shared" si="95"/>
        <v>Nomor Telepon Rumah</v>
      </c>
      <c r="BY231" s="125" t="s">
        <v>2103</v>
      </c>
      <c r="BZ231" s="125" t="s">
        <v>2104</v>
      </c>
      <c r="CB231" s="235" t="str">
        <f t="shared" si="91"/>
        <v/>
      </c>
      <c r="CC231" s="235" t="str">
        <f t="shared" si="92"/>
        <v/>
      </c>
      <c r="CD231" s="235">
        <v>226</v>
      </c>
      <c r="CE231" s="235">
        <f t="shared" si="96"/>
        <v>2</v>
      </c>
    </row>
    <row r="232" spans="54:83">
      <c r="BB232" s="405">
        <f t="shared" si="97"/>
        <v>227</v>
      </c>
      <c r="BC232" s="124">
        <f t="shared" si="98"/>
        <v>5</v>
      </c>
      <c r="BD232" s="124" t="s">
        <v>1454</v>
      </c>
      <c r="BE232" s="124"/>
      <c r="BF232" s="125" t="s">
        <v>2724</v>
      </c>
      <c r="BG232" s="124"/>
      <c r="BH232" s="124" t="s">
        <v>1266</v>
      </c>
      <c r="BI232" s="124"/>
      <c r="BJ232" s="124"/>
      <c r="BK232" s="124"/>
      <c r="BL232" s="124"/>
      <c r="BM232" s="125" t="str">
        <f t="shared" si="99"/>
        <v>Tempat,  Tanggal Lahir</v>
      </c>
      <c r="BN232" s="125" t="str">
        <f t="shared" si="100"/>
        <v>Agama</v>
      </c>
      <c r="BO232" s="125" t="str">
        <f t="shared" si="101"/>
        <v>Status dalam Keluarga</v>
      </c>
      <c r="BP232" s="125" t="str">
        <f t="shared" si="102"/>
        <v>Anak ke</v>
      </c>
      <c r="BQ232" s="125" t="str">
        <f t="shared" si="103"/>
        <v>Alamat Peserta Didik</v>
      </c>
      <c r="BR232" s="125" t="str">
        <f t="shared" si="104"/>
        <v>Sekolah Asal</v>
      </c>
      <c r="BS232" s="124" t="str">
        <f t="shared" si="93"/>
        <v>10-RPL.2</v>
      </c>
      <c r="BT232" s="171">
        <v>42569</v>
      </c>
      <c r="BU232" s="125" t="s">
        <v>878</v>
      </c>
      <c r="BV232" s="125" t="s">
        <v>1179</v>
      </c>
      <c r="BW232" s="125" t="str">
        <f t="shared" si="94"/>
        <v>Alamat Peserta Didik</v>
      </c>
      <c r="BX232" s="124" t="str">
        <f t="shared" si="95"/>
        <v>Nomor Telepon Rumah</v>
      </c>
      <c r="BY232" s="125" t="s">
        <v>2105</v>
      </c>
      <c r="BZ232" s="125" t="s">
        <v>2106</v>
      </c>
      <c r="CB232" s="235" t="str">
        <f t="shared" si="91"/>
        <v/>
      </c>
      <c r="CC232" s="235" t="str">
        <f t="shared" si="92"/>
        <v/>
      </c>
      <c r="CD232" s="235">
        <v>227</v>
      </c>
      <c r="CE232" s="235">
        <f t="shared" si="96"/>
        <v>2</v>
      </c>
    </row>
    <row r="233" spans="54:83">
      <c r="BB233" s="405">
        <f t="shared" si="97"/>
        <v>228</v>
      </c>
      <c r="BC233" s="124">
        <f t="shared" si="98"/>
        <v>6</v>
      </c>
      <c r="BD233" s="124" t="s">
        <v>1455</v>
      </c>
      <c r="BE233" s="124"/>
      <c r="BF233" s="125" t="s">
        <v>2725</v>
      </c>
      <c r="BG233" s="124"/>
      <c r="BH233" s="124" t="s">
        <v>1266</v>
      </c>
      <c r="BI233" s="124"/>
      <c r="BJ233" s="124"/>
      <c r="BK233" s="124"/>
      <c r="BL233" s="124"/>
      <c r="BM233" s="125" t="str">
        <f t="shared" si="99"/>
        <v>Tempat,  Tanggal Lahir</v>
      </c>
      <c r="BN233" s="125" t="str">
        <f t="shared" si="100"/>
        <v>Agama</v>
      </c>
      <c r="BO233" s="125" t="str">
        <f t="shared" si="101"/>
        <v>Status dalam Keluarga</v>
      </c>
      <c r="BP233" s="125" t="str">
        <f t="shared" si="102"/>
        <v>Anak ke</v>
      </c>
      <c r="BQ233" s="125" t="str">
        <f t="shared" si="103"/>
        <v>Alamat Peserta Didik</v>
      </c>
      <c r="BR233" s="125" t="str">
        <f t="shared" si="104"/>
        <v>Sekolah Asal</v>
      </c>
      <c r="BS233" s="124" t="str">
        <f t="shared" si="93"/>
        <v>10-RPL.2</v>
      </c>
      <c r="BT233" s="171">
        <v>42569</v>
      </c>
      <c r="BU233" s="125" t="s">
        <v>879</v>
      </c>
      <c r="BV233" s="125" t="s">
        <v>1180</v>
      </c>
      <c r="BW233" s="125" t="str">
        <f t="shared" si="94"/>
        <v>Alamat Peserta Didik</v>
      </c>
      <c r="BX233" s="124" t="str">
        <f t="shared" si="95"/>
        <v>Nomor Telepon Rumah</v>
      </c>
      <c r="BY233" s="125" t="s">
        <v>2107</v>
      </c>
      <c r="BZ233" s="125" t="s">
        <v>2108</v>
      </c>
      <c r="CB233" s="235" t="str">
        <f t="shared" si="91"/>
        <v/>
      </c>
      <c r="CC233" s="235" t="str">
        <f t="shared" si="92"/>
        <v/>
      </c>
      <c r="CD233" s="235">
        <v>228</v>
      </c>
      <c r="CE233" s="235">
        <f t="shared" si="96"/>
        <v>2</v>
      </c>
    </row>
    <row r="234" spans="54:83">
      <c r="BB234" s="405">
        <f t="shared" si="97"/>
        <v>229</v>
      </c>
      <c r="BC234" s="124">
        <f t="shared" si="98"/>
        <v>7</v>
      </c>
      <c r="BD234" s="124" t="s">
        <v>1456</v>
      </c>
      <c r="BE234" s="124"/>
      <c r="BF234" s="125" t="s">
        <v>2726</v>
      </c>
      <c r="BG234" s="124"/>
      <c r="BH234" s="124" t="s">
        <v>1266</v>
      </c>
      <c r="BI234" s="124"/>
      <c r="BJ234" s="124"/>
      <c r="BK234" s="124"/>
      <c r="BL234" s="124"/>
      <c r="BM234" s="125" t="str">
        <f t="shared" si="99"/>
        <v>Tempat,  Tanggal Lahir</v>
      </c>
      <c r="BN234" s="125" t="str">
        <f t="shared" si="100"/>
        <v>Agama</v>
      </c>
      <c r="BO234" s="125" t="str">
        <f t="shared" si="101"/>
        <v>Status dalam Keluarga</v>
      </c>
      <c r="BP234" s="125" t="str">
        <f t="shared" si="102"/>
        <v>Anak ke</v>
      </c>
      <c r="BQ234" s="125" t="str">
        <f t="shared" si="103"/>
        <v>Alamat Peserta Didik</v>
      </c>
      <c r="BR234" s="125" t="str">
        <f t="shared" si="104"/>
        <v>Sekolah Asal</v>
      </c>
      <c r="BS234" s="124" t="str">
        <f t="shared" si="93"/>
        <v>10-RPL.2</v>
      </c>
      <c r="BT234" s="171">
        <v>42569</v>
      </c>
      <c r="BU234" s="125" t="s">
        <v>880</v>
      </c>
      <c r="BV234" s="125" t="s">
        <v>1181</v>
      </c>
      <c r="BW234" s="125" t="str">
        <f t="shared" si="94"/>
        <v>Alamat Peserta Didik</v>
      </c>
      <c r="BX234" s="124" t="str">
        <f t="shared" si="95"/>
        <v>Nomor Telepon Rumah</v>
      </c>
      <c r="BY234" s="125" t="s">
        <v>2109</v>
      </c>
      <c r="BZ234" s="125" t="s">
        <v>2110</v>
      </c>
      <c r="CB234" s="235" t="str">
        <f t="shared" si="91"/>
        <v/>
      </c>
      <c r="CC234" s="235" t="str">
        <f t="shared" si="92"/>
        <v/>
      </c>
      <c r="CD234" s="235">
        <v>229</v>
      </c>
      <c r="CE234" s="235">
        <f t="shared" si="96"/>
        <v>2</v>
      </c>
    </row>
    <row r="235" spans="54:83">
      <c r="BB235" s="405">
        <f t="shared" si="97"/>
        <v>230</v>
      </c>
      <c r="BC235" s="124">
        <f t="shared" si="98"/>
        <v>8</v>
      </c>
      <c r="BD235" s="124" t="s">
        <v>1457</v>
      </c>
      <c r="BE235" s="124"/>
      <c r="BF235" s="125" t="s">
        <v>2727</v>
      </c>
      <c r="BG235" s="124"/>
      <c r="BH235" s="124" t="s">
        <v>1266</v>
      </c>
      <c r="BI235" s="124"/>
      <c r="BJ235" s="124"/>
      <c r="BK235" s="124"/>
      <c r="BL235" s="124"/>
      <c r="BM235" s="125" t="str">
        <f t="shared" si="99"/>
        <v>Tempat,  Tanggal Lahir</v>
      </c>
      <c r="BN235" s="125" t="str">
        <f t="shared" si="100"/>
        <v>Agama</v>
      </c>
      <c r="BO235" s="125" t="str">
        <f t="shared" si="101"/>
        <v>Status dalam Keluarga</v>
      </c>
      <c r="BP235" s="125" t="str">
        <f t="shared" si="102"/>
        <v>Anak ke</v>
      </c>
      <c r="BQ235" s="125" t="str">
        <f t="shared" si="103"/>
        <v>Alamat Peserta Didik</v>
      </c>
      <c r="BR235" s="125" t="str">
        <f t="shared" si="104"/>
        <v>Sekolah Asal</v>
      </c>
      <c r="BS235" s="124" t="str">
        <f t="shared" si="93"/>
        <v>10-RPL.2</v>
      </c>
      <c r="BT235" s="171">
        <v>42569</v>
      </c>
      <c r="BU235" s="125" t="s">
        <v>881</v>
      </c>
      <c r="BV235" s="125" t="s">
        <v>1182</v>
      </c>
      <c r="BW235" s="125" t="str">
        <f t="shared" si="94"/>
        <v>Alamat Peserta Didik</v>
      </c>
      <c r="BX235" s="124" t="str">
        <f t="shared" si="95"/>
        <v>Nomor Telepon Rumah</v>
      </c>
      <c r="BY235" s="125" t="s">
        <v>2111</v>
      </c>
      <c r="BZ235" s="125" t="s">
        <v>2112</v>
      </c>
      <c r="CB235" s="235" t="str">
        <f t="shared" si="91"/>
        <v/>
      </c>
      <c r="CC235" s="235" t="str">
        <f t="shared" si="92"/>
        <v/>
      </c>
      <c r="CD235" s="235">
        <v>230</v>
      </c>
      <c r="CE235" s="235">
        <f t="shared" si="96"/>
        <v>2</v>
      </c>
    </row>
    <row r="236" spans="54:83">
      <c r="BB236" s="405">
        <f t="shared" si="97"/>
        <v>231</v>
      </c>
      <c r="BC236" s="124">
        <f t="shared" si="98"/>
        <v>9</v>
      </c>
      <c r="BD236" s="124" t="s">
        <v>1458</v>
      </c>
      <c r="BE236" s="124"/>
      <c r="BF236" s="125" t="s">
        <v>2728</v>
      </c>
      <c r="BG236" s="124"/>
      <c r="BH236" s="124" t="s">
        <v>1266</v>
      </c>
      <c r="BI236" s="124"/>
      <c r="BJ236" s="124"/>
      <c r="BK236" s="124"/>
      <c r="BL236" s="124"/>
      <c r="BM236" s="125" t="str">
        <f t="shared" si="99"/>
        <v>Tempat,  Tanggal Lahir</v>
      </c>
      <c r="BN236" s="125" t="str">
        <f t="shared" si="100"/>
        <v>Agama</v>
      </c>
      <c r="BO236" s="125" t="str">
        <f t="shared" si="101"/>
        <v>Status dalam Keluarga</v>
      </c>
      <c r="BP236" s="125" t="str">
        <f t="shared" si="102"/>
        <v>Anak ke</v>
      </c>
      <c r="BQ236" s="125" t="str">
        <f t="shared" si="103"/>
        <v>Alamat Peserta Didik</v>
      </c>
      <c r="BR236" s="125" t="str">
        <f t="shared" si="104"/>
        <v>Sekolah Asal</v>
      </c>
      <c r="BS236" s="124" t="str">
        <f t="shared" si="93"/>
        <v>10-RPL.2</v>
      </c>
      <c r="BT236" s="171">
        <v>42569</v>
      </c>
      <c r="BU236" s="125" t="s">
        <v>882</v>
      </c>
      <c r="BV236" s="125" t="s">
        <v>1183</v>
      </c>
      <c r="BW236" s="125" t="str">
        <f t="shared" si="94"/>
        <v>Alamat Peserta Didik</v>
      </c>
      <c r="BX236" s="124" t="str">
        <f t="shared" si="95"/>
        <v>Nomor Telepon Rumah</v>
      </c>
      <c r="BY236" s="125" t="s">
        <v>2113</v>
      </c>
      <c r="BZ236" s="125" t="s">
        <v>2114</v>
      </c>
      <c r="CB236" s="235" t="str">
        <f t="shared" si="91"/>
        <v/>
      </c>
      <c r="CC236" s="235" t="str">
        <f t="shared" si="92"/>
        <v/>
      </c>
      <c r="CD236" s="235">
        <v>231</v>
      </c>
      <c r="CE236" s="235">
        <f t="shared" si="96"/>
        <v>2</v>
      </c>
    </row>
    <row r="237" spans="54:83">
      <c r="BB237" s="405">
        <f t="shared" si="97"/>
        <v>232</v>
      </c>
      <c r="BC237" s="124">
        <v>10</v>
      </c>
      <c r="BD237" s="124" t="s">
        <v>1459</v>
      </c>
      <c r="BE237" s="124"/>
      <c r="BF237" s="125" t="s">
        <v>2729</v>
      </c>
      <c r="BG237" s="124"/>
      <c r="BH237" s="124" t="s">
        <v>1266</v>
      </c>
      <c r="BI237" s="124"/>
      <c r="BJ237" s="124"/>
      <c r="BK237" s="124"/>
      <c r="BL237" s="124"/>
      <c r="BM237" s="125" t="str">
        <f t="shared" si="99"/>
        <v>Tempat,  Tanggal Lahir</v>
      </c>
      <c r="BN237" s="125" t="str">
        <f t="shared" si="100"/>
        <v>Agama</v>
      </c>
      <c r="BO237" s="125" t="str">
        <f t="shared" si="101"/>
        <v>Status dalam Keluarga</v>
      </c>
      <c r="BP237" s="125" t="str">
        <f t="shared" si="102"/>
        <v>Anak ke</v>
      </c>
      <c r="BQ237" s="125" t="str">
        <f t="shared" si="103"/>
        <v>Alamat Peserta Didik</v>
      </c>
      <c r="BR237" s="125" t="str">
        <f t="shared" si="104"/>
        <v>Sekolah Asal</v>
      </c>
      <c r="BS237" s="124" t="str">
        <f t="shared" si="93"/>
        <v>10-RPL.2</v>
      </c>
      <c r="BT237" s="171">
        <v>42569</v>
      </c>
      <c r="BU237" s="125" t="s">
        <v>883</v>
      </c>
      <c r="BV237" s="125" t="s">
        <v>1184</v>
      </c>
      <c r="BW237" s="125" t="str">
        <f t="shared" si="94"/>
        <v>Alamat Peserta Didik</v>
      </c>
      <c r="BX237" s="124" t="str">
        <f t="shared" si="95"/>
        <v>Nomor Telepon Rumah</v>
      </c>
      <c r="BY237" s="125" t="s">
        <v>2115</v>
      </c>
      <c r="BZ237" s="125" t="s">
        <v>2116</v>
      </c>
      <c r="CB237" s="235" t="str">
        <f t="shared" si="91"/>
        <v/>
      </c>
      <c r="CC237" s="235" t="str">
        <f t="shared" si="92"/>
        <v/>
      </c>
      <c r="CD237" s="235">
        <v>232</v>
      </c>
      <c r="CE237" s="235">
        <f t="shared" si="96"/>
        <v>2</v>
      </c>
    </row>
    <row r="238" spans="54:83">
      <c r="BB238" s="405">
        <f t="shared" si="97"/>
        <v>233</v>
      </c>
      <c r="BC238" s="124">
        <f t="shared" si="98"/>
        <v>11</v>
      </c>
      <c r="BD238" s="124" t="s">
        <v>1460</v>
      </c>
      <c r="BE238" s="124"/>
      <c r="BF238" s="125" t="s">
        <v>2730</v>
      </c>
      <c r="BG238" s="124"/>
      <c r="BH238" s="124" t="s">
        <v>1266</v>
      </c>
      <c r="BI238" s="124"/>
      <c r="BJ238" s="124"/>
      <c r="BK238" s="124"/>
      <c r="BL238" s="124"/>
      <c r="BM238" s="125" t="str">
        <f t="shared" si="99"/>
        <v>Tempat,  Tanggal Lahir</v>
      </c>
      <c r="BN238" s="125" t="str">
        <f t="shared" si="100"/>
        <v>Agama</v>
      </c>
      <c r="BO238" s="125" t="str">
        <f t="shared" si="101"/>
        <v>Status dalam Keluarga</v>
      </c>
      <c r="BP238" s="125" t="str">
        <f t="shared" si="102"/>
        <v>Anak ke</v>
      </c>
      <c r="BQ238" s="125" t="str">
        <f t="shared" si="103"/>
        <v>Alamat Peserta Didik</v>
      </c>
      <c r="BR238" s="125" t="str">
        <f t="shared" si="104"/>
        <v>Sekolah Asal</v>
      </c>
      <c r="BS238" s="124" t="str">
        <f t="shared" si="93"/>
        <v>10-RPL.2</v>
      </c>
      <c r="BT238" s="171">
        <v>42569</v>
      </c>
      <c r="BU238" s="125" t="s">
        <v>884</v>
      </c>
      <c r="BV238" s="125" t="s">
        <v>1185</v>
      </c>
      <c r="BW238" s="125" t="str">
        <f t="shared" si="94"/>
        <v>Alamat Peserta Didik</v>
      </c>
      <c r="BX238" s="124" t="str">
        <f t="shared" si="95"/>
        <v>Nomor Telepon Rumah</v>
      </c>
      <c r="BY238" s="125" t="s">
        <v>2117</v>
      </c>
      <c r="BZ238" s="125" t="s">
        <v>2118</v>
      </c>
      <c r="CB238" s="235" t="str">
        <f t="shared" si="91"/>
        <v/>
      </c>
      <c r="CC238" s="235" t="str">
        <f t="shared" si="92"/>
        <v/>
      </c>
      <c r="CD238" s="235">
        <v>233</v>
      </c>
      <c r="CE238" s="235">
        <f t="shared" si="96"/>
        <v>2</v>
      </c>
    </row>
    <row r="239" spans="54:83">
      <c r="BB239" s="405">
        <f t="shared" si="97"/>
        <v>234</v>
      </c>
      <c r="BC239" s="124">
        <f t="shared" si="98"/>
        <v>12</v>
      </c>
      <c r="BD239" s="124" t="s">
        <v>1461</v>
      </c>
      <c r="BE239" s="124"/>
      <c r="BF239" s="125" t="s">
        <v>2731</v>
      </c>
      <c r="BG239" s="124"/>
      <c r="BH239" s="124" t="s">
        <v>1266</v>
      </c>
      <c r="BI239" s="124"/>
      <c r="BJ239" s="124"/>
      <c r="BK239" s="124"/>
      <c r="BL239" s="124"/>
      <c r="BM239" s="125" t="str">
        <f t="shared" si="99"/>
        <v>Tempat,  Tanggal Lahir</v>
      </c>
      <c r="BN239" s="125" t="str">
        <f t="shared" si="100"/>
        <v>Agama</v>
      </c>
      <c r="BO239" s="125" t="str">
        <f t="shared" si="101"/>
        <v>Status dalam Keluarga</v>
      </c>
      <c r="BP239" s="125" t="str">
        <f t="shared" si="102"/>
        <v>Anak ke</v>
      </c>
      <c r="BQ239" s="125" t="str">
        <f t="shared" si="103"/>
        <v>Alamat Peserta Didik</v>
      </c>
      <c r="BR239" s="125" t="str">
        <f t="shared" si="104"/>
        <v>Sekolah Asal</v>
      </c>
      <c r="BS239" s="124" t="str">
        <f t="shared" si="93"/>
        <v>10-RPL.2</v>
      </c>
      <c r="BT239" s="171">
        <v>42569</v>
      </c>
      <c r="BU239" s="125" t="s">
        <v>885</v>
      </c>
      <c r="BV239" s="125" t="s">
        <v>1186</v>
      </c>
      <c r="BW239" s="125" t="str">
        <f t="shared" si="94"/>
        <v>Alamat Peserta Didik</v>
      </c>
      <c r="BX239" s="124" t="str">
        <f t="shared" si="95"/>
        <v>Nomor Telepon Rumah</v>
      </c>
      <c r="BY239" s="125" t="s">
        <v>2119</v>
      </c>
      <c r="BZ239" s="125" t="s">
        <v>2120</v>
      </c>
      <c r="CB239" s="235" t="str">
        <f t="shared" si="91"/>
        <v/>
      </c>
      <c r="CC239" s="235" t="str">
        <f t="shared" si="92"/>
        <v/>
      </c>
      <c r="CD239" s="235">
        <v>234</v>
      </c>
      <c r="CE239" s="235">
        <f t="shared" si="96"/>
        <v>2</v>
      </c>
    </row>
    <row r="240" spans="54:83">
      <c r="BB240" s="405">
        <f t="shared" si="97"/>
        <v>235</v>
      </c>
      <c r="BC240" s="124">
        <f t="shared" si="98"/>
        <v>13</v>
      </c>
      <c r="BD240" s="124" t="s">
        <v>1462</v>
      </c>
      <c r="BE240" s="124"/>
      <c r="BF240" s="125" t="s">
        <v>2732</v>
      </c>
      <c r="BG240" s="124"/>
      <c r="BH240" s="124" t="s">
        <v>1266</v>
      </c>
      <c r="BI240" s="124"/>
      <c r="BJ240" s="124"/>
      <c r="BK240" s="124"/>
      <c r="BL240" s="124"/>
      <c r="BM240" s="125" t="str">
        <f t="shared" si="99"/>
        <v>Tempat,  Tanggal Lahir</v>
      </c>
      <c r="BN240" s="125" t="str">
        <f t="shared" si="100"/>
        <v>Agama</v>
      </c>
      <c r="BO240" s="125" t="str">
        <f t="shared" si="101"/>
        <v>Status dalam Keluarga</v>
      </c>
      <c r="BP240" s="125" t="str">
        <f t="shared" si="102"/>
        <v>Anak ke</v>
      </c>
      <c r="BQ240" s="125" t="str">
        <f t="shared" si="103"/>
        <v>Alamat Peserta Didik</v>
      </c>
      <c r="BR240" s="125" t="str">
        <f t="shared" si="104"/>
        <v>Sekolah Asal</v>
      </c>
      <c r="BS240" s="124" t="str">
        <f t="shared" si="93"/>
        <v>10-RPL.2</v>
      </c>
      <c r="BT240" s="171">
        <v>42569</v>
      </c>
      <c r="BU240" s="125" t="s">
        <v>886</v>
      </c>
      <c r="BV240" s="125" t="s">
        <v>1187</v>
      </c>
      <c r="BW240" s="125" t="str">
        <f t="shared" si="94"/>
        <v>Alamat Peserta Didik</v>
      </c>
      <c r="BX240" s="124" t="str">
        <f t="shared" si="95"/>
        <v>Nomor Telepon Rumah</v>
      </c>
      <c r="BY240" s="125" t="s">
        <v>2121</v>
      </c>
      <c r="BZ240" s="125" t="s">
        <v>2122</v>
      </c>
      <c r="CB240" s="235" t="str">
        <f t="shared" si="91"/>
        <v/>
      </c>
      <c r="CC240" s="235" t="str">
        <f t="shared" si="92"/>
        <v/>
      </c>
      <c r="CD240" s="235">
        <v>235</v>
      </c>
      <c r="CE240" s="235">
        <f t="shared" si="96"/>
        <v>2</v>
      </c>
    </row>
    <row r="241" spans="54:83">
      <c r="BB241" s="405">
        <f t="shared" si="97"/>
        <v>236</v>
      </c>
      <c r="BC241" s="124">
        <f t="shared" si="98"/>
        <v>14</v>
      </c>
      <c r="BD241" s="124" t="s">
        <v>1463</v>
      </c>
      <c r="BE241" s="124"/>
      <c r="BF241" s="125" t="s">
        <v>2733</v>
      </c>
      <c r="BG241" s="124"/>
      <c r="BH241" s="124" t="s">
        <v>1266</v>
      </c>
      <c r="BI241" s="124"/>
      <c r="BJ241" s="124"/>
      <c r="BK241" s="124"/>
      <c r="BL241" s="124"/>
      <c r="BM241" s="125" t="str">
        <f t="shared" si="99"/>
        <v>Tempat,  Tanggal Lahir</v>
      </c>
      <c r="BN241" s="125" t="str">
        <f t="shared" si="100"/>
        <v>Agama</v>
      </c>
      <c r="BO241" s="125" t="str">
        <f t="shared" si="101"/>
        <v>Status dalam Keluarga</v>
      </c>
      <c r="BP241" s="125" t="str">
        <f t="shared" si="102"/>
        <v>Anak ke</v>
      </c>
      <c r="BQ241" s="125" t="str">
        <f t="shared" si="103"/>
        <v>Alamat Peserta Didik</v>
      </c>
      <c r="BR241" s="125" t="str">
        <f t="shared" si="104"/>
        <v>Sekolah Asal</v>
      </c>
      <c r="BS241" s="124" t="str">
        <f t="shared" si="93"/>
        <v>10-RPL.2</v>
      </c>
      <c r="BT241" s="171">
        <v>42569</v>
      </c>
      <c r="BU241" s="125" t="s">
        <v>887</v>
      </c>
      <c r="BV241" s="125" t="s">
        <v>1188</v>
      </c>
      <c r="BW241" s="125" t="str">
        <f t="shared" si="94"/>
        <v>Alamat Peserta Didik</v>
      </c>
      <c r="BX241" s="124" t="str">
        <f t="shared" si="95"/>
        <v>Nomor Telepon Rumah</v>
      </c>
      <c r="BY241" s="125" t="s">
        <v>2123</v>
      </c>
      <c r="BZ241" s="125" t="s">
        <v>2124</v>
      </c>
      <c r="CB241" s="235" t="str">
        <f t="shared" si="91"/>
        <v/>
      </c>
      <c r="CC241" s="235" t="str">
        <f t="shared" si="92"/>
        <v/>
      </c>
      <c r="CD241" s="235">
        <v>236</v>
      </c>
      <c r="CE241" s="235">
        <f t="shared" si="96"/>
        <v>2</v>
      </c>
    </row>
    <row r="242" spans="54:83">
      <c r="BB242" s="405">
        <f t="shared" si="97"/>
        <v>237</v>
      </c>
      <c r="BC242" s="124">
        <f t="shared" si="98"/>
        <v>15</v>
      </c>
      <c r="BD242" s="124" t="s">
        <v>1464</v>
      </c>
      <c r="BE242" s="124"/>
      <c r="BF242" s="125" t="s">
        <v>2734</v>
      </c>
      <c r="BG242" s="124"/>
      <c r="BH242" s="124" t="s">
        <v>1266</v>
      </c>
      <c r="BI242" s="124"/>
      <c r="BJ242" s="124"/>
      <c r="BK242" s="124"/>
      <c r="BL242" s="124"/>
      <c r="BM242" s="125" t="str">
        <f t="shared" si="99"/>
        <v>Tempat,  Tanggal Lahir</v>
      </c>
      <c r="BN242" s="125" t="str">
        <f t="shared" si="100"/>
        <v>Agama</v>
      </c>
      <c r="BO242" s="125" t="str">
        <f t="shared" si="101"/>
        <v>Status dalam Keluarga</v>
      </c>
      <c r="BP242" s="125" t="str">
        <f t="shared" si="102"/>
        <v>Anak ke</v>
      </c>
      <c r="BQ242" s="125" t="str">
        <f t="shared" si="103"/>
        <v>Alamat Peserta Didik</v>
      </c>
      <c r="BR242" s="125" t="str">
        <f t="shared" si="104"/>
        <v>Sekolah Asal</v>
      </c>
      <c r="BS242" s="124" t="str">
        <f t="shared" si="93"/>
        <v>10-RPL.2</v>
      </c>
      <c r="BT242" s="171">
        <v>42569</v>
      </c>
      <c r="BU242" s="125" t="s">
        <v>888</v>
      </c>
      <c r="BV242" s="125" t="s">
        <v>1189</v>
      </c>
      <c r="BW242" s="125" t="str">
        <f t="shared" si="94"/>
        <v>Alamat Peserta Didik</v>
      </c>
      <c r="BX242" s="124" t="str">
        <f t="shared" si="95"/>
        <v>Nomor Telepon Rumah</v>
      </c>
      <c r="BY242" s="125" t="s">
        <v>2125</v>
      </c>
      <c r="BZ242" s="125" t="s">
        <v>2126</v>
      </c>
      <c r="CB242" s="235" t="str">
        <f t="shared" si="91"/>
        <v/>
      </c>
      <c r="CC242" s="235" t="str">
        <f t="shared" si="92"/>
        <v/>
      </c>
      <c r="CD242" s="235">
        <v>237</v>
      </c>
      <c r="CE242" s="235">
        <f t="shared" si="96"/>
        <v>2</v>
      </c>
    </row>
    <row r="243" spans="54:83">
      <c r="BB243" s="405">
        <f t="shared" si="97"/>
        <v>238</v>
      </c>
      <c r="BC243" s="124">
        <f t="shared" si="98"/>
        <v>16</v>
      </c>
      <c r="BD243" s="124" t="s">
        <v>1465</v>
      </c>
      <c r="BE243" s="124"/>
      <c r="BF243" s="125" t="s">
        <v>2735</v>
      </c>
      <c r="BG243" s="124"/>
      <c r="BH243" s="124" t="s">
        <v>1266</v>
      </c>
      <c r="BI243" s="124"/>
      <c r="BJ243" s="124"/>
      <c r="BK243" s="124"/>
      <c r="BL243" s="124"/>
      <c r="BM243" s="125" t="str">
        <f t="shared" si="99"/>
        <v>Tempat,  Tanggal Lahir</v>
      </c>
      <c r="BN243" s="125" t="str">
        <f t="shared" si="100"/>
        <v>Agama</v>
      </c>
      <c r="BO243" s="125" t="str">
        <f t="shared" si="101"/>
        <v>Status dalam Keluarga</v>
      </c>
      <c r="BP243" s="125" t="str">
        <f t="shared" si="102"/>
        <v>Anak ke</v>
      </c>
      <c r="BQ243" s="125" t="str">
        <f t="shared" si="103"/>
        <v>Alamat Peserta Didik</v>
      </c>
      <c r="BR243" s="125" t="str">
        <f t="shared" si="104"/>
        <v>Sekolah Asal</v>
      </c>
      <c r="BS243" s="124" t="str">
        <f t="shared" si="93"/>
        <v>10-RPL.2</v>
      </c>
      <c r="BT243" s="171">
        <v>42569</v>
      </c>
      <c r="BU243" s="125" t="s">
        <v>889</v>
      </c>
      <c r="BV243" s="125" t="s">
        <v>1190</v>
      </c>
      <c r="BW243" s="125" t="str">
        <f t="shared" si="94"/>
        <v>Alamat Peserta Didik</v>
      </c>
      <c r="BX243" s="124" t="str">
        <f t="shared" si="95"/>
        <v>Nomor Telepon Rumah</v>
      </c>
      <c r="BY243" s="125" t="s">
        <v>2127</v>
      </c>
      <c r="BZ243" s="125" t="s">
        <v>2128</v>
      </c>
      <c r="CB243" s="235" t="str">
        <f t="shared" si="91"/>
        <v/>
      </c>
      <c r="CC243" s="235" t="str">
        <f t="shared" si="92"/>
        <v/>
      </c>
      <c r="CD243" s="235">
        <v>238</v>
      </c>
      <c r="CE243" s="235">
        <f t="shared" si="96"/>
        <v>2</v>
      </c>
    </row>
    <row r="244" spans="54:83">
      <c r="BB244" s="405">
        <f t="shared" si="97"/>
        <v>239</v>
      </c>
      <c r="BC244" s="124">
        <f t="shared" si="98"/>
        <v>17</v>
      </c>
      <c r="BD244" s="124" t="s">
        <v>1466</v>
      </c>
      <c r="BE244" s="124"/>
      <c r="BF244" s="125" t="s">
        <v>2736</v>
      </c>
      <c r="BG244" s="124"/>
      <c r="BH244" s="124" t="s">
        <v>1266</v>
      </c>
      <c r="BI244" s="124"/>
      <c r="BJ244" s="124"/>
      <c r="BK244" s="124"/>
      <c r="BL244" s="124"/>
      <c r="BM244" s="125" t="str">
        <f t="shared" si="99"/>
        <v>Tempat,  Tanggal Lahir</v>
      </c>
      <c r="BN244" s="125" t="str">
        <f t="shared" si="100"/>
        <v>Agama</v>
      </c>
      <c r="BO244" s="125" t="str">
        <f t="shared" si="101"/>
        <v>Status dalam Keluarga</v>
      </c>
      <c r="BP244" s="125" t="str">
        <f t="shared" si="102"/>
        <v>Anak ke</v>
      </c>
      <c r="BQ244" s="125" t="str">
        <f t="shared" si="103"/>
        <v>Alamat Peserta Didik</v>
      </c>
      <c r="BR244" s="125" t="str">
        <f t="shared" si="104"/>
        <v>Sekolah Asal</v>
      </c>
      <c r="BS244" s="124" t="str">
        <f t="shared" si="93"/>
        <v>10-RPL.2</v>
      </c>
      <c r="BT244" s="171">
        <v>42569</v>
      </c>
      <c r="BU244" s="125" t="s">
        <v>890</v>
      </c>
      <c r="BV244" s="125" t="s">
        <v>1191</v>
      </c>
      <c r="BW244" s="125" t="str">
        <f t="shared" si="94"/>
        <v>Alamat Peserta Didik</v>
      </c>
      <c r="BX244" s="124" t="str">
        <f t="shared" si="95"/>
        <v>Nomor Telepon Rumah</v>
      </c>
      <c r="BY244" s="125" t="s">
        <v>2129</v>
      </c>
      <c r="BZ244" s="125" t="s">
        <v>2130</v>
      </c>
      <c r="CB244" s="235" t="str">
        <f t="shared" si="91"/>
        <v/>
      </c>
      <c r="CC244" s="235" t="str">
        <f t="shared" si="92"/>
        <v/>
      </c>
      <c r="CD244" s="235">
        <v>239</v>
      </c>
      <c r="CE244" s="235">
        <f t="shared" si="96"/>
        <v>2</v>
      </c>
    </row>
    <row r="245" spans="54:83">
      <c r="BB245" s="405">
        <f t="shared" si="97"/>
        <v>240</v>
      </c>
      <c r="BC245" s="124">
        <f t="shared" si="98"/>
        <v>18</v>
      </c>
      <c r="BD245" s="124" t="s">
        <v>1467</v>
      </c>
      <c r="BE245" s="124"/>
      <c r="BF245" s="125" t="s">
        <v>2737</v>
      </c>
      <c r="BG245" s="124"/>
      <c r="BH245" s="124" t="s">
        <v>1266</v>
      </c>
      <c r="BI245" s="124"/>
      <c r="BJ245" s="124"/>
      <c r="BK245" s="124"/>
      <c r="BL245" s="124"/>
      <c r="BM245" s="125" t="str">
        <f t="shared" si="99"/>
        <v>Tempat,  Tanggal Lahir</v>
      </c>
      <c r="BN245" s="125" t="str">
        <f t="shared" si="100"/>
        <v>Agama</v>
      </c>
      <c r="BO245" s="125" t="str">
        <f t="shared" si="101"/>
        <v>Status dalam Keluarga</v>
      </c>
      <c r="BP245" s="125" t="str">
        <f t="shared" si="102"/>
        <v>Anak ke</v>
      </c>
      <c r="BQ245" s="125" t="str">
        <f t="shared" si="103"/>
        <v>Alamat Peserta Didik</v>
      </c>
      <c r="BR245" s="125" t="str">
        <f t="shared" si="104"/>
        <v>Sekolah Asal</v>
      </c>
      <c r="BS245" s="124" t="str">
        <f t="shared" si="93"/>
        <v>10-RPL.2</v>
      </c>
      <c r="BT245" s="171">
        <v>42569</v>
      </c>
      <c r="BU245" s="125" t="s">
        <v>891</v>
      </c>
      <c r="BV245" s="125" t="s">
        <v>1192</v>
      </c>
      <c r="BW245" s="125" t="str">
        <f t="shared" si="94"/>
        <v>Alamat Peserta Didik</v>
      </c>
      <c r="BX245" s="124" t="str">
        <f t="shared" si="95"/>
        <v>Nomor Telepon Rumah</v>
      </c>
      <c r="BY245" s="125" t="s">
        <v>2131</v>
      </c>
      <c r="BZ245" s="125" t="s">
        <v>2132</v>
      </c>
      <c r="CB245" s="235" t="str">
        <f t="shared" si="91"/>
        <v/>
      </c>
      <c r="CC245" s="235" t="str">
        <f t="shared" si="92"/>
        <v/>
      </c>
      <c r="CD245" s="235">
        <v>240</v>
      </c>
      <c r="CE245" s="235">
        <f t="shared" si="96"/>
        <v>2</v>
      </c>
    </row>
    <row r="246" spans="54:83">
      <c r="BB246" s="405">
        <f t="shared" si="97"/>
        <v>241</v>
      </c>
      <c r="BC246" s="124">
        <f t="shared" si="98"/>
        <v>19</v>
      </c>
      <c r="BD246" s="124" t="s">
        <v>1468</v>
      </c>
      <c r="BE246" s="124"/>
      <c r="BF246" s="125" t="s">
        <v>2738</v>
      </c>
      <c r="BG246" s="124"/>
      <c r="BH246" s="124" t="s">
        <v>1266</v>
      </c>
      <c r="BI246" s="124"/>
      <c r="BJ246" s="124"/>
      <c r="BK246" s="124"/>
      <c r="BL246" s="124"/>
      <c r="BM246" s="125" t="str">
        <f t="shared" si="99"/>
        <v>Tempat,  Tanggal Lahir</v>
      </c>
      <c r="BN246" s="125" t="str">
        <f t="shared" si="100"/>
        <v>Agama</v>
      </c>
      <c r="BO246" s="125" t="str">
        <f t="shared" si="101"/>
        <v>Status dalam Keluarga</v>
      </c>
      <c r="BP246" s="125" t="str">
        <f t="shared" si="102"/>
        <v>Anak ke</v>
      </c>
      <c r="BQ246" s="125" t="str">
        <f t="shared" si="103"/>
        <v>Alamat Peserta Didik</v>
      </c>
      <c r="BR246" s="125" t="str">
        <f t="shared" si="104"/>
        <v>Sekolah Asal</v>
      </c>
      <c r="BS246" s="124" t="str">
        <f t="shared" si="93"/>
        <v>10-RPL.2</v>
      </c>
      <c r="BT246" s="171">
        <v>42569</v>
      </c>
      <c r="BU246" s="125" t="s">
        <v>892</v>
      </c>
      <c r="BV246" s="125" t="s">
        <v>1193</v>
      </c>
      <c r="BW246" s="125" t="str">
        <f t="shared" si="94"/>
        <v>Alamat Peserta Didik</v>
      </c>
      <c r="BX246" s="124" t="str">
        <f t="shared" si="95"/>
        <v>Nomor Telepon Rumah</v>
      </c>
      <c r="BY246" s="125" t="s">
        <v>2133</v>
      </c>
      <c r="BZ246" s="125" t="s">
        <v>2134</v>
      </c>
      <c r="CB246" s="235" t="str">
        <f t="shared" si="91"/>
        <v/>
      </c>
      <c r="CC246" s="235" t="str">
        <f t="shared" si="92"/>
        <v/>
      </c>
      <c r="CD246" s="235">
        <v>241</v>
      </c>
      <c r="CE246" s="235">
        <f t="shared" si="96"/>
        <v>2</v>
      </c>
    </row>
    <row r="247" spans="54:83">
      <c r="BB247" s="405">
        <f t="shared" si="97"/>
        <v>242</v>
      </c>
      <c r="BC247" s="124">
        <f t="shared" si="98"/>
        <v>20</v>
      </c>
      <c r="BD247" s="124" t="s">
        <v>1469</v>
      </c>
      <c r="BE247" s="124"/>
      <c r="BF247" s="125" t="s">
        <v>2739</v>
      </c>
      <c r="BG247" s="124"/>
      <c r="BH247" s="124" t="s">
        <v>1266</v>
      </c>
      <c r="BI247" s="124"/>
      <c r="BJ247" s="124"/>
      <c r="BK247" s="124"/>
      <c r="BL247" s="124"/>
      <c r="BM247" s="125" t="str">
        <f t="shared" si="99"/>
        <v>Tempat,  Tanggal Lahir</v>
      </c>
      <c r="BN247" s="125" t="str">
        <f t="shared" si="100"/>
        <v>Agama</v>
      </c>
      <c r="BO247" s="125" t="str">
        <f t="shared" si="101"/>
        <v>Status dalam Keluarga</v>
      </c>
      <c r="BP247" s="125" t="str">
        <f t="shared" si="102"/>
        <v>Anak ke</v>
      </c>
      <c r="BQ247" s="125" t="str">
        <f t="shared" si="103"/>
        <v>Alamat Peserta Didik</v>
      </c>
      <c r="BR247" s="125" t="str">
        <f t="shared" si="104"/>
        <v>Sekolah Asal</v>
      </c>
      <c r="BS247" s="124" t="str">
        <f t="shared" si="93"/>
        <v>10-RPL.2</v>
      </c>
      <c r="BT247" s="171">
        <v>42569</v>
      </c>
      <c r="BU247" s="125" t="s">
        <v>893</v>
      </c>
      <c r="BV247" s="125" t="s">
        <v>1194</v>
      </c>
      <c r="BW247" s="125" t="str">
        <f t="shared" si="94"/>
        <v>Alamat Peserta Didik</v>
      </c>
      <c r="BX247" s="124" t="str">
        <f t="shared" si="95"/>
        <v>Nomor Telepon Rumah</v>
      </c>
      <c r="BY247" s="125" t="s">
        <v>2135</v>
      </c>
      <c r="BZ247" s="125" t="s">
        <v>2136</v>
      </c>
      <c r="CB247" s="235" t="str">
        <f t="shared" si="91"/>
        <v/>
      </c>
      <c r="CC247" s="235" t="str">
        <f t="shared" si="92"/>
        <v/>
      </c>
      <c r="CD247" s="235">
        <v>242</v>
      </c>
      <c r="CE247" s="235">
        <f t="shared" si="96"/>
        <v>2</v>
      </c>
    </row>
    <row r="248" spans="54:83">
      <c r="BB248" s="405">
        <f t="shared" si="97"/>
        <v>243</v>
      </c>
      <c r="BC248" s="124">
        <f t="shared" si="98"/>
        <v>21</v>
      </c>
      <c r="BD248" s="124" t="s">
        <v>1470</v>
      </c>
      <c r="BE248" s="124"/>
      <c r="BF248" s="125" t="s">
        <v>2740</v>
      </c>
      <c r="BG248" s="124"/>
      <c r="BH248" s="124" t="s">
        <v>1266</v>
      </c>
      <c r="BI248" s="124"/>
      <c r="BJ248" s="124"/>
      <c r="BK248" s="124"/>
      <c r="BL248" s="124"/>
      <c r="BM248" s="125" t="str">
        <f t="shared" si="99"/>
        <v>Tempat,  Tanggal Lahir</v>
      </c>
      <c r="BN248" s="125" t="str">
        <f t="shared" si="100"/>
        <v>Agama</v>
      </c>
      <c r="BO248" s="125" t="str">
        <f t="shared" si="101"/>
        <v>Status dalam Keluarga</v>
      </c>
      <c r="BP248" s="125" t="str">
        <f t="shared" si="102"/>
        <v>Anak ke</v>
      </c>
      <c r="BQ248" s="125" t="str">
        <f t="shared" si="103"/>
        <v>Alamat Peserta Didik</v>
      </c>
      <c r="BR248" s="125" t="str">
        <f t="shared" si="104"/>
        <v>Sekolah Asal</v>
      </c>
      <c r="BS248" s="124" t="str">
        <f t="shared" si="93"/>
        <v>10-RPL.2</v>
      </c>
      <c r="BT248" s="171">
        <v>42569</v>
      </c>
      <c r="BU248" s="125" t="s">
        <v>894</v>
      </c>
      <c r="BV248" s="125" t="s">
        <v>1195</v>
      </c>
      <c r="BW248" s="125" t="str">
        <f t="shared" si="94"/>
        <v>Alamat Peserta Didik</v>
      </c>
      <c r="BX248" s="124" t="str">
        <f t="shared" si="95"/>
        <v>Nomor Telepon Rumah</v>
      </c>
      <c r="BY248" s="125" t="s">
        <v>2137</v>
      </c>
      <c r="BZ248" s="125" t="s">
        <v>2138</v>
      </c>
      <c r="CB248" s="235" t="str">
        <f t="shared" si="91"/>
        <v/>
      </c>
      <c r="CC248" s="235" t="str">
        <f t="shared" si="92"/>
        <v/>
      </c>
      <c r="CD248" s="235">
        <v>243</v>
      </c>
      <c r="CE248" s="235">
        <f t="shared" si="96"/>
        <v>2</v>
      </c>
    </row>
    <row r="249" spans="54:83">
      <c r="BB249" s="405">
        <f t="shared" si="97"/>
        <v>244</v>
      </c>
      <c r="BC249" s="124">
        <f t="shared" si="98"/>
        <v>22</v>
      </c>
      <c r="BD249" s="124" t="s">
        <v>1471</v>
      </c>
      <c r="BE249" s="124"/>
      <c r="BF249" s="125" t="s">
        <v>2741</v>
      </c>
      <c r="BG249" s="124"/>
      <c r="BH249" s="124" t="s">
        <v>1266</v>
      </c>
      <c r="BI249" s="124"/>
      <c r="BJ249" s="124"/>
      <c r="BK249" s="124"/>
      <c r="BL249" s="124"/>
      <c r="BM249" s="125" t="str">
        <f t="shared" si="99"/>
        <v>Tempat,  Tanggal Lahir</v>
      </c>
      <c r="BN249" s="125" t="str">
        <f t="shared" si="100"/>
        <v>Agama</v>
      </c>
      <c r="BO249" s="125" t="str">
        <f t="shared" si="101"/>
        <v>Status dalam Keluarga</v>
      </c>
      <c r="BP249" s="125" t="str">
        <f t="shared" si="102"/>
        <v>Anak ke</v>
      </c>
      <c r="BQ249" s="125" t="str">
        <f t="shared" si="103"/>
        <v>Alamat Peserta Didik</v>
      </c>
      <c r="BR249" s="125" t="str">
        <f t="shared" si="104"/>
        <v>Sekolah Asal</v>
      </c>
      <c r="BS249" s="124" t="str">
        <f t="shared" si="93"/>
        <v>10-RPL.2</v>
      </c>
      <c r="BT249" s="171">
        <v>42569</v>
      </c>
      <c r="BU249" s="125" t="s">
        <v>895</v>
      </c>
      <c r="BV249" s="125" t="s">
        <v>1196</v>
      </c>
      <c r="BW249" s="125" t="str">
        <f t="shared" si="94"/>
        <v>Alamat Peserta Didik</v>
      </c>
      <c r="BX249" s="124" t="str">
        <f t="shared" si="95"/>
        <v>Nomor Telepon Rumah</v>
      </c>
      <c r="BY249" s="125" t="s">
        <v>2139</v>
      </c>
      <c r="BZ249" s="125" t="s">
        <v>2140</v>
      </c>
      <c r="CB249" s="235" t="str">
        <f t="shared" si="91"/>
        <v/>
      </c>
      <c r="CC249" s="235" t="str">
        <f t="shared" si="92"/>
        <v/>
      </c>
      <c r="CD249" s="235">
        <v>244</v>
      </c>
      <c r="CE249" s="235">
        <f t="shared" si="96"/>
        <v>2</v>
      </c>
    </row>
    <row r="250" spans="54:83">
      <c r="BB250" s="405">
        <f t="shared" si="97"/>
        <v>245</v>
      </c>
      <c r="BC250" s="124">
        <f t="shared" si="98"/>
        <v>23</v>
      </c>
      <c r="BD250" s="124">
        <v>7061</v>
      </c>
      <c r="BE250" s="124"/>
      <c r="BF250" s="125" t="s">
        <v>2742</v>
      </c>
      <c r="BG250" s="124"/>
      <c r="BH250" s="124" t="s">
        <v>1266</v>
      </c>
      <c r="BI250" s="124"/>
      <c r="BJ250" s="124"/>
      <c r="BK250" s="124"/>
      <c r="BL250" s="124"/>
      <c r="BM250" s="125" t="str">
        <f t="shared" si="99"/>
        <v>Tempat,  Tanggal Lahir</v>
      </c>
      <c r="BN250" s="125" t="str">
        <f t="shared" si="100"/>
        <v>Agama</v>
      </c>
      <c r="BO250" s="125" t="str">
        <f t="shared" si="101"/>
        <v>Status dalam Keluarga</v>
      </c>
      <c r="BP250" s="125" t="str">
        <f t="shared" si="102"/>
        <v>Anak ke</v>
      </c>
      <c r="BQ250" s="125" t="str">
        <f t="shared" si="103"/>
        <v>Alamat Peserta Didik</v>
      </c>
      <c r="BR250" s="125" t="str">
        <f t="shared" si="104"/>
        <v>Sekolah Asal</v>
      </c>
      <c r="BS250" s="124" t="str">
        <f t="shared" si="93"/>
        <v>10-RPL.2</v>
      </c>
      <c r="BT250" s="171">
        <v>42569</v>
      </c>
      <c r="BU250" s="125" t="s">
        <v>896</v>
      </c>
      <c r="BV250" s="125" t="s">
        <v>1197</v>
      </c>
      <c r="BW250" s="125" t="str">
        <f t="shared" si="94"/>
        <v>Alamat Peserta Didik</v>
      </c>
      <c r="BX250" s="124" t="str">
        <f t="shared" si="95"/>
        <v>Nomor Telepon Rumah</v>
      </c>
      <c r="BY250" s="125" t="s">
        <v>2141</v>
      </c>
      <c r="BZ250" s="125" t="s">
        <v>2142</v>
      </c>
      <c r="CB250" s="235" t="str">
        <f t="shared" si="91"/>
        <v/>
      </c>
      <c r="CC250" s="235" t="str">
        <f t="shared" si="92"/>
        <v/>
      </c>
      <c r="CD250" s="235">
        <v>245</v>
      </c>
      <c r="CE250" s="235">
        <f t="shared" si="96"/>
        <v>2</v>
      </c>
    </row>
    <row r="251" spans="54:83">
      <c r="BB251" s="405">
        <f t="shared" si="97"/>
        <v>246</v>
      </c>
      <c r="BC251" s="124">
        <f t="shared" si="98"/>
        <v>24</v>
      </c>
      <c r="BD251" s="124" t="s">
        <v>1472</v>
      </c>
      <c r="BE251" s="124"/>
      <c r="BF251" s="125" t="s">
        <v>2743</v>
      </c>
      <c r="BG251" s="124"/>
      <c r="BH251" s="124" t="s">
        <v>1266</v>
      </c>
      <c r="BI251" s="124"/>
      <c r="BJ251" s="124"/>
      <c r="BK251" s="124"/>
      <c r="BL251" s="124"/>
      <c r="BM251" s="125" t="str">
        <f t="shared" si="99"/>
        <v>Tempat,  Tanggal Lahir</v>
      </c>
      <c r="BN251" s="125" t="str">
        <f t="shared" si="100"/>
        <v>Agama</v>
      </c>
      <c r="BO251" s="125" t="str">
        <f t="shared" si="101"/>
        <v>Status dalam Keluarga</v>
      </c>
      <c r="BP251" s="125" t="str">
        <f t="shared" si="102"/>
        <v>Anak ke</v>
      </c>
      <c r="BQ251" s="125" t="str">
        <f t="shared" si="103"/>
        <v>Alamat Peserta Didik</v>
      </c>
      <c r="BR251" s="125" t="str">
        <f t="shared" si="104"/>
        <v>Sekolah Asal</v>
      </c>
      <c r="BS251" s="124" t="str">
        <f t="shared" si="93"/>
        <v>10-RPL.2</v>
      </c>
      <c r="BT251" s="171">
        <v>42569</v>
      </c>
      <c r="BU251" s="125" t="s">
        <v>897</v>
      </c>
      <c r="BV251" s="125" t="s">
        <v>1198</v>
      </c>
      <c r="BW251" s="125" t="str">
        <f t="shared" si="94"/>
        <v>Alamat Peserta Didik</v>
      </c>
      <c r="BX251" s="124" t="str">
        <f t="shared" si="95"/>
        <v>Nomor Telepon Rumah</v>
      </c>
      <c r="BY251" s="125" t="s">
        <v>2143</v>
      </c>
      <c r="BZ251" s="125" t="s">
        <v>2144</v>
      </c>
      <c r="CB251" s="235" t="str">
        <f t="shared" si="91"/>
        <v/>
      </c>
      <c r="CC251" s="235" t="str">
        <f t="shared" si="92"/>
        <v/>
      </c>
      <c r="CD251" s="235">
        <v>246</v>
      </c>
      <c r="CE251" s="235">
        <f t="shared" si="96"/>
        <v>2</v>
      </c>
    </row>
    <row r="252" spans="54:83">
      <c r="BB252" s="405">
        <f t="shared" si="97"/>
        <v>247</v>
      </c>
      <c r="BC252" s="124">
        <f t="shared" si="98"/>
        <v>25</v>
      </c>
      <c r="BD252" s="124" t="s">
        <v>1473</v>
      </c>
      <c r="BE252" s="124"/>
      <c r="BF252" s="125" t="s">
        <v>2744</v>
      </c>
      <c r="BG252" s="124"/>
      <c r="BH252" s="124" t="s">
        <v>1266</v>
      </c>
      <c r="BI252" s="124"/>
      <c r="BJ252" s="124"/>
      <c r="BK252" s="124"/>
      <c r="BL252" s="124"/>
      <c r="BM252" s="125" t="str">
        <f t="shared" si="99"/>
        <v>Tempat,  Tanggal Lahir</v>
      </c>
      <c r="BN252" s="125" t="str">
        <f t="shared" si="100"/>
        <v>Agama</v>
      </c>
      <c r="BO252" s="125" t="str">
        <f t="shared" si="101"/>
        <v>Status dalam Keluarga</v>
      </c>
      <c r="BP252" s="125" t="str">
        <f t="shared" si="102"/>
        <v>Anak ke</v>
      </c>
      <c r="BQ252" s="125" t="str">
        <f t="shared" si="103"/>
        <v>Alamat Peserta Didik</v>
      </c>
      <c r="BR252" s="125" t="str">
        <f t="shared" si="104"/>
        <v>Sekolah Asal</v>
      </c>
      <c r="BS252" s="124" t="str">
        <f t="shared" si="93"/>
        <v>10-RPL.2</v>
      </c>
      <c r="BT252" s="171">
        <v>42569</v>
      </c>
      <c r="BU252" s="125" t="s">
        <v>898</v>
      </c>
      <c r="BV252" s="125" t="s">
        <v>1199</v>
      </c>
      <c r="BW252" s="125" t="str">
        <f t="shared" si="94"/>
        <v>Alamat Peserta Didik</v>
      </c>
      <c r="BX252" s="124" t="str">
        <f t="shared" si="95"/>
        <v>Nomor Telepon Rumah</v>
      </c>
      <c r="BY252" s="125" t="s">
        <v>2145</v>
      </c>
      <c r="BZ252" s="125" t="s">
        <v>2146</v>
      </c>
      <c r="CB252" s="235" t="str">
        <f t="shared" si="91"/>
        <v/>
      </c>
      <c r="CC252" s="235" t="str">
        <f t="shared" si="92"/>
        <v/>
      </c>
      <c r="CD252" s="235">
        <v>247</v>
      </c>
      <c r="CE252" s="235">
        <f t="shared" si="96"/>
        <v>2</v>
      </c>
    </row>
    <row r="253" spans="54:83">
      <c r="BB253" s="405">
        <f t="shared" si="97"/>
        <v>248</v>
      </c>
      <c r="BC253" s="124">
        <f t="shared" si="98"/>
        <v>26</v>
      </c>
      <c r="BD253" s="124" t="s">
        <v>1474</v>
      </c>
      <c r="BE253" s="124"/>
      <c r="BF253" s="125" t="s">
        <v>2745</v>
      </c>
      <c r="BG253" s="124"/>
      <c r="BH253" s="124" t="s">
        <v>1266</v>
      </c>
      <c r="BI253" s="124"/>
      <c r="BJ253" s="124"/>
      <c r="BK253" s="124"/>
      <c r="BL253" s="124"/>
      <c r="BM253" s="125" t="str">
        <f t="shared" si="99"/>
        <v>Tempat,  Tanggal Lahir</v>
      </c>
      <c r="BN253" s="125" t="str">
        <f t="shared" si="100"/>
        <v>Agama</v>
      </c>
      <c r="BO253" s="125" t="str">
        <f t="shared" si="101"/>
        <v>Status dalam Keluarga</v>
      </c>
      <c r="BP253" s="125" t="str">
        <f t="shared" si="102"/>
        <v>Anak ke</v>
      </c>
      <c r="BQ253" s="125" t="str">
        <f t="shared" si="103"/>
        <v>Alamat Peserta Didik</v>
      </c>
      <c r="BR253" s="125" t="str">
        <f t="shared" si="104"/>
        <v>Sekolah Asal</v>
      </c>
      <c r="BS253" s="124" t="str">
        <f t="shared" si="93"/>
        <v>10-RPL.2</v>
      </c>
      <c r="BT253" s="171">
        <v>42569</v>
      </c>
      <c r="BU253" s="125" t="s">
        <v>899</v>
      </c>
      <c r="BV253" s="125" t="s">
        <v>1200</v>
      </c>
      <c r="BW253" s="125" t="str">
        <f t="shared" si="94"/>
        <v>Alamat Peserta Didik</v>
      </c>
      <c r="BX253" s="124" t="str">
        <f t="shared" si="95"/>
        <v>Nomor Telepon Rumah</v>
      </c>
      <c r="BY253" s="125" t="s">
        <v>2147</v>
      </c>
      <c r="BZ253" s="125" t="s">
        <v>2148</v>
      </c>
      <c r="CB253" s="235" t="str">
        <f t="shared" si="91"/>
        <v/>
      </c>
      <c r="CC253" s="235" t="str">
        <f t="shared" si="92"/>
        <v/>
      </c>
      <c r="CD253" s="235">
        <v>248</v>
      </c>
      <c r="CE253" s="235">
        <f t="shared" si="96"/>
        <v>2</v>
      </c>
    </row>
    <row r="254" spans="54:83">
      <c r="BB254" s="405">
        <f t="shared" si="97"/>
        <v>249</v>
      </c>
      <c r="BC254" s="124">
        <f t="shared" si="98"/>
        <v>27</v>
      </c>
      <c r="BD254" s="124" t="s">
        <v>1475</v>
      </c>
      <c r="BE254" s="124"/>
      <c r="BF254" s="125" t="s">
        <v>2746</v>
      </c>
      <c r="BG254" s="124"/>
      <c r="BH254" s="124" t="s">
        <v>1266</v>
      </c>
      <c r="BI254" s="124"/>
      <c r="BJ254" s="124"/>
      <c r="BK254" s="124"/>
      <c r="BL254" s="124"/>
      <c r="BM254" s="125" t="str">
        <f t="shared" si="99"/>
        <v>Tempat,  Tanggal Lahir</v>
      </c>
      <c r="BN254" s="125" t="str">
        <f t="shared" si="100"/>
        <v>Agama</v>
      </c>
      <c r="BO254" s="125" t="str">
        <f t="shared" si="101"/>
        <v>Status dalam Keluarga</v>
      </c>
      <c r="BP254" s="125" t="str">
        <f t="shared" si="102"/>
        <v>Anak ke</v>
      </c>
      <c r="BQ254" s="125" t="str">
        <f t="shared" si="103"/>
        <v>Alamat Peserta Didik</v>
      </c>
      <c r="BR254" s="125" t="str">
        <f t="shared" si="104"/>
        <v>Sekolah Asal</v>
      </c>
      <c r="BS254" s="124" t="str">
        <f t="shared" si="93"/>
        <v>10-RPL.2</v>
      </c>
      <c r="BT254" s="171">
        <v>42569</v>
      </c>
      <c r="BU254" s="125" t="s">
        <v>900</v>
      </c>
      <c r="BV254" s="125" t="s">
        <v>1201</v>
      </c>
      <c r="BW254" s="125" t="str">
        <f t="shared" si="94"/>
        <v>Alamat Peserta Didik</v>
      </c>
      <c r="BX254" s="124" t="str">
        <f t="shared" si="95"/>
        <v>Nomor Telepon Rumah</v>
      </c>
      <c r="BY254" s="125" t="s">
        <v>2149</v>
      </c>
      <c r="BZ254" s="125" t="s">
        <v>2150</v>
      </c>
      <c r="CB254" s="235" t="str">
        <f t="shared" si="91"/>
        <v/>
      </c>
      <c r="CC254" s="235" t="str">
        <f t="shared" si="92"/>
        <v/>
      </c>
      <c r="CD254" s="235">
        <v>249</v>
      </c>
      <c r="CE254" s="235">
        <f t="shared" si="96"/>
        <v>2</v>
      </c>
    </row>
    <row r="255" spans="54:83">
      <c r="BB255" s="405">
        <f t="shared" si="97"/>
        <v>250</v>
      </c>
      <c r="BC255" s="124">
        <f t="shared" si="98"/>
        <v>28</v>
      </c>
      <c r="BD255" s="124" t="s">
        <v>1476</v>
      </c>
      <c r="BE255" s="124"/>
      <c r="BF255" s="125" t="s">
        <v>2747</v>
      </c>
      <c r="BG255" s="124"/>
      <c r="BH255" s="124" t="s">
        <v>1266</v>
      </c>
      <c r="BI255" s="124"/>
      <c r="BJ255" s="124"/>
      <c r="BK255" s="124"/>
      <c r="BL255" s="124"/>
      <c r="BM255" s="125" t="str">
        <f t="shared" si="99"/>
        <v>Tempat,  Tanggal Lahir</v>
      </c>
      <c r="BN255" s="125" t="str">
        <f t="shared" si="100"/>
        <v>Agama</v>
      </c>
      <c r="BO255" s="125" t="str">
        <f t="shared" si="101"/>
        <v>Status dalam Keluarga</v>
      </c>
      <c r="BP255" s="125" t="str">
        <f t="shared" si="102"/>
        <v>Anak ke</v>
      </c>
      <c r="BQ255" s="125" t="str">
        <f t="shared" si="103"/>
        <v>Alamat Peserta Didik</v>
      </c>
      <c r="BR255" s="125" t="str">
        <f t="shared" si="104"/>
        <v>Sekolah Asal</v>
      </c>
      <c r="BS255" s="124" t="str">
        <f t="shared" si="93"/>
        <v>10-RPL.2</v>
      </c>
      <c r="BT255" s="171">
        <v>42569</v>
      </c>
      <c r="BU255" s="125" t="s">
        <v>901</v>
      </c>
      <c r="BV255" s="125" t="s">
        <v>1202</v>
      </c>
      <c r="BW255" s="125" t="str">
        <f t="shared" si="94"/>
        <v>Alamat Peserta Didik</v>
      </c>
      <c r="BX255" s="124" t="str">
        <f t="shared" si="95"/>
        <v>Nomor Telepon Rumah</v>
      </c>
      <c r="BY255" s="125" t="s">
        <v>2151</v>
      </c>
      <c r="BZ255" s="125" t="s">
        <v>2152</v>
      </c>
      <c r="CB255" s="235" t="str">
        <f t="shared" si="91"/>
        <v/>
      </c>
      <c r="CC255" s="235" t="str">
        <f t="shared" si="92"/>
        <v/>
      </c>
      <c r="CD255" s="235">
        <v>250</v>
      </c>
      <c r="CE255" s="235">
        <f t="shared" si="96"/>
        <v>2</v>
      </c>
    </row>
    <row r="256" spans="54:83">
      <c r="BB256" s="405">
        <f t="shared" si="97"/>
        <v>251</v>
      </c>
      <c r="BC256" s="124">
        <f t="shared" si="98"/>
        <v>29</v>
      </c>
      <c r="BD256" s="124" t="s">
        <v>1477</v>
      </c>
      <c r="BE256" s="124"/>
      <c r="BF256" s="125" t="s">
        <v>2748</v>
      </c>
      <c r="BG256" s="124"/>
      <c r="BH256" s="124" t="s">
        <v>1266</v>
      </c>
      <c r="BI256" s="124"/>
      <c r="BJ256" s="124"/>
      <c r="BK256" s="124"/>
      <c r="BL256" s="124"/>
      <c r="BM256" s="125" t="str">
        <f t="shared" si="99"/>
        <v>Tempat,  Tanggal Lahir</v>
      </c>
      <c r="BN256" s="125" t="str">
        <f t="shared" si="100"/>
        <v>Agama</v>
      </c>
      <c r="BO256" s="125" t="str">
        <f t="shared" si="101"/>
        <v>Status dalam Keluarga</v>
      </c>
      <c r="BP256" s="125" t="str">
        <f t="shared" si="102"/>
        <v>Anak ke</v>
      </c>
      <c r="BQ256" s="125" t="str">
        <f t="shared" si="103"/>
        <v>Alamat Peserta Didik</v>
      </c>
      <c r="BR256" s="125" t="str">
        <f t="shared" si="104"/>
        <v>Sekolah Asal</v>
      </c>
      <c r="BS256" s="124" t="str">
        <f t="shared" si="93"/>
        <v>10-RPL.2</v>
      </c>
      <c r="BT256" s="171">
        <v>42569</v>
      </c>
      <c r="BU256" s="125" t="s">
        <v>902</v>
      </c>
      <c r="BV256" s="125" t="s">
        <v>1203</v>
      </c>
      <c r="BW256" s="125" t="str">
        <f t="shared" si="94"/>
        <v>Alamat Peserta Didik</v>
      </c>
      <c r="BX256" s="124" t="str">
        <f t="shared" si="95"/>
        <v>Nomor Telepon Rumah</v>
      </c>
      <c r="BY256" s="125" t="s">
        <v>2153</v>
      </c>
      <c r="BZ256" s="125" t="s">
        <v>2154</v>
      </c>
      <c r="CB256" s="235" t="str">
        <f t="shared" si="91"/>
        <v/>
      </c>
      <c r="CC256" s="235" t="str">
        <f t="shared" si="92"/>
        <v/>
      </c>
      <c r="CD256" s="235">
        <v>251</v>
      </c>
      <c r="CE256" s="235">
        <f t="shared" si="96"/>
        <v>2</v>
      </c>
    </row>
    <row r="257" spans="54:83">
      <c r="BB257" s="405">
        <f t="shared" si="97"/>
        <v>252</v>
      </c>
      <c r="BC257" s="124">
        <f t="shared" si="98"/>
        <v>30</v>
      </c>
      <c r="BD257" s="124" t="s">
        <v>1478</v>
      </c>
      <c r="BE257" s="124"/>
      <c r="BF257" s="125" t="s">
        <v>2749</v>
      </c>
      <c r="BG257" s="124"/>
      <c r="BH257" s="124" t="s">
        <v>1266</v>
      </c>
      <c r="BI257" s="124"/>
      <c r="BJ257" s="124"/>
      <c r="BK257" s="124"/>
      <c r="BL257" s="124"/>
      <c r="BM257" s="125" t="str">
        <f t="shared" si="99"/>
        <v>Tempat,  Tanggal Lahir</v>
      </c>
      <c r="BN257" s="125" t="str">
        <f t="shared" si="100"/>
        <v>Agama</v>
      </c>
      <c r="BO257" s="125" t="str">
        <f t="shared" si="101"/>
        <v>Status dalam Keluarga</v>
      </c>
      <c r="BP257" s="125" t="str">
        <f t="shared" si="102"/>
        <v>Anak ke</v>
      </c>
      <c r="BQ257" s="125" t="str">
        <f t="shared" si="103"/>
        <v>Alamat Peserta Didik</v>
      </c>
      <c r="BR257" s="125" t="str">
        <f t="shared" si="104"/>
        <v>Sekolah Asal</v>
      </c>
      <c r="BS257" s="124" t="str">
        <f t="shared" si="93"/>
        <v>10-RPL.2</v>
      </c>
      <c r="BT257" s="171">
        <v>42569</v>
      </c>
      <c r="BU257" s="125" t="s">
        <v>903</v>
      </c>
      <c r="BV257" s="125" t="s">
        <v>1204</v>
      </c>
      <c r="BW257" s="125" t="str">
        <f t="shared" si="94"/>
        <v>Alamat Peserta Didik</v>
      </c>
      <c r="BX257" s="124" t="str">
        <f t="shared" si="95"/>
        <v>Nomor Telepon Rumah</v>
      </c>
      <c r="BY257" s="125" t="s">
        <v>2155</v>
      </c>
      <c r="BZ257" s="125" t="s">
        <v>2156</v>
      </c>
      <c r="CB257" s="235" t="str">
        <f t="shared" si="91"/>
        <v/>
      </c>
      <c r="CC257" s="235" t="str">
        <f t="shared" si="92"/>
        <v/>
      </c>
      <c r="CD257" s="235">
        <v>252</v>
      </c>
      <c r="CE257" s="235">
        <f t="shared" si="96"/>
        <v>2</v>
      </c>
    </row>
    <row r="258" spans="54:83">
      <c r="BB258" s="405">
        <f t="shared" si="97"/>
        <v>253</v>
      </c>
      <c r="BC258" s="124">
        <f t="shared" si="98"/>
        <v>31</v>
      </c>
      <c r="BD258" s="124" t="s">
        <v>1479</v>
      </c>
      <c r="BE258" s="124"/>
      <c r="BF258" s="125" t="s">
        <v>2750</v>
      </c>
      <c r="BG258" s="124"/>
      <c r="BH258" s="124" t="s">
        <v>1266</v>
      </c>
      <c r="BI258" s="124"/>
      <c r="BJ258" s="124"/>
      <c r="BK258" s="124"/>
      <c r="BL258" s="124"/>
      <c r="BM258" s="125" t="str">
        <f t="shared" si="99"/>
        <v>Tempat,  Tanggal Lahir</v>
      </c>
      <c r="BN258" s="125" t="str">
        <f t="shared" si="100"/>
        <v>Agama</v>
      </c>
      <c r="BO258" s="125" t="str">
        <f t="shared" si="101"/>
        <v>Status dalam Keluarga</v>
      </c>
      <c r="BP258" s="125" t="str">
        <f t="shared" si="102"/>
        <v>Anak ke</v>
      </c>
      <c r="BQ258" s="125" t="str">
        <f t="shared" si="103"/>
        <v>Alamat Peserta Didik</v>
      </c>
      <c r="BR258" s="125" t="str">
        <f t="shared" si="104"/>
        <v>Sekolah Asal</v>
      </c>
      <c r="BS258" s="124" t="str">
        <f t="shared" si="93"/>
        <v>10-RPL.2</v>
      </c>
      <c r="BT258" s="171">
        <v>42569</v>
      </c>
      <c r="BU258" s="125" t="s">
        <v>904</v>
      </c>
      <c r="BV258" s="125" t="s">
        <v>1205</v>
      </c>
      <c r="BW258" s="125" t="str">
        <f t="shared" si="94"/>
        <v>Alamat Peserta Didik</v>
      </c>
      <c r="BX258" s="124" t="str">
        <f t="shared" si="95"/>
        <v>Nomor Telepon Rumah</v>
      </c>
      <c r="BY258" s="125" t="s">
        <v>2157</v>
      </c>
      <c r="BZ258" s="125" t="s">
        <v>2158</v>
      </c>
      <c r="CB258" s="235" t="str">
        <f t="shared" si="91"/>
        <v/>
      </c>
      <c r="CC258" s="235" t="str">
        <f t="shared" si="92"/>
        <v/>
      </c>
      <c r="CD258" s="235">
        <v>253</v>
      </c>
      <c r="CE258" s="235">
        <f t="shared" si="96"/>
        <v>2</v>
      </c>
    </row>
    <row r="259" spans="54:83">
      <c r="BB259" s="405">
        <f t="shared" si="97"/>
        <v>254</v>
      </c>
      <c r="BC259" s="124">
        <f t="shared" si="98"/>
        <v>32</v>
      </c>
      <c r="BD259" s="124" t="s">
        <v>1480</v>
      </c>
      <c r="BE259" s="124"/>
      <c r="BF259" s="125" t="s">
        <v>2751</v>
      </c>
      <c r="BG259" s="124"/>
      <c r="BH259" s="124" t="s">
        <v>1266</v>
      </c>
      <c r="BI259" s="124"/>
      <c r="BJ259" s="124"/>
      <c r="BK259" s="124"/>
      <c r="BL259" s="124"/>
      <c r="BM259" s="125" t="str">
        <f t="shared" si="99"/>
        <v>Tempat,  Tanggal Lahir</v>
      </c>
      <c r="BN259" s="125" t="str">
        <f t="shared" si="100"/>
        <v>Agama</v>
      </c>
      <c r="BO259" s="125" t="str">
        <f t="shared" si="101"/>
        <v>Status dalam Keluarga</v>
      </c>
      <c r="BP259" s="125" t="str">
        <f t="shared" si="102"/>
        <v>Anak ke</v>
      </c>
      <c r="BQ259" s="125" t="str">
        <f t="shared" si="103"/>
        <v>Alamat Peserta Didik</v>
      </c>
      <c r="BR259" s="125" t="str">
        <f t="shared" si="104"/>
        <v>Sekolah Asal</v>
      </c>
      <c r="BS259" s="124" t="str">
        <f t="shared" si="93"/>
        <v>10-RPL.2</v>
      </c>
      <c r="BT259" s="171">
        <v>42569</v>
      </c>
      <c r="BU259" s="125" t="s">
        <v>905</v>
      </c>
      <c r="BV259" s="125" t="s">
        <v>1206</v>
      </c>
      <c r="BW259" s="125" t="str">
        <f t="shared" si="94"/>
        <v>Alamat Peserta Didik</v>
      </c>
      <c r="BX259" s="124" t="str">
        <f t="shared" si="95"/>
        <v>Nomor Telepon Rumah</v>
      </c>
      <c r="BY259" s="125" t="s">
        <v>2159</v>
      </c>
      <c r="BZ259" s="125" t="s">
        <v>2160</v>
      </c>
      <c r="CB259" s="235" t="str">
        <f t="shared" si="91"/>
        <v/>
      </c>
      <c r="CC259" s="235" t="str">
        <f t="shared" si="92"/>
        <v/>
      </c>
      <c r="CD259" s="235">
        <v>254</v>
      </c>
      <c r="CE259" s="235">
        <f t="shared" si="96"/>
        <v>2</v>
      </c>
    </row>
    <row r="260" spans="54:83">
      <c r="BB260" s="405">
        <f t="shared" si="97"/>
        <v>255</v>
      </c>
      <c r="BC260" s="124">
        <v>1</v>
      </c>
      <c r="BD260" s="124" t="s">
        <v>1481</v>
      </c>
      <c r="BE260" s="124"/>
      <c r="BF260" s="125" t="s">
        <v>2752</v>
      </c>
      <c r="BG260" s="124"/>
      <c r="BH260" s="124" t="s">
        <v>1267</v>
      </c>
      <c r="BI260" s="124"/>
      <c r="BJ260" s="124"/>
      <c r="BK260" s="124"/>
      <c r="BL260" s="124"/>
      <c r="BM260" s="125" t="str">
        <f t="shared" si="99"/>
        <v>Tempat,  Tanggal Lahir</v>
      </c>
      <c r="BN260" s="125" t="str">
        <f t="shared" si="100"/>
        <v>Agama</v>
      </c>
      <c r="BO260" s="125" t="str">
        <f t="shared" si="101"/>
        <v>Status dalam Keluarga</v>
      </c>
      <c r="BP260" s="125" t="str">
        <f t="shared" si="102"/>
        <v>Anak ke</v>
      </c>
      <c r="BQ260" s="125" t="str">
        <f t="shared" si="103"/>
        <v>Alamat Peserta Didik</v>
      </c>
      <c r="BR260" s="125" t="str">
        <f t="shared" si="104"/>
        <v>Sekolah Asal</v>
      </c>
      <c r="BS260" s="124" t="str">
        <f t="shared" si="93"/>
        <v>10-TKJ.1</v>
      </c>
      <c r="BT260" s="171">
        <v>42569</v>
      </c>
      <c r="BU260" s="125" t="s">
        <v>906</v>
      </c>
      <c r="BV260" s="125" t="s">
        <v>1207</v>
      </c>
      <c r="BW260" s="125" t="str">
        <f t="shared" si="94"/>
        <v>Alamat Peserta Didik</v>
      </c>
      <c r="BX260" s="124" t="str">
        <f t="shared" si="95"/>
        <v>Nomor Telepon Rumah</v>
      </c>
      <c r="BY260" s="125" t="s">
        <v>2161</v>
      </c>
      <c r="BZ260" s="125" t="s">
        <v>2162</v>
      </c>
      <c r="CB260" s="235">
        <f t="shared" si="91"/>
        <v>255</v>
      </c>
      <c r="CC260" s="235" t="str">
        <f t="shared" si="92"/>
        <v/>
      </c>
      <c r="CD260" s="235">
        <v>255</v>
      </c>
      <c r="CE260" s="235">
        <f t="shared" si="96"/>
        <v>2</v>
      </c>
    </row>
    <row r="261" spans="54:83">
      <c r="BB261" s="405">
        <f t="shared" si="97"/>
        <v>256</v>
      </c>
      <c r="BC261" s="124">
        <f t="shared" si="98"/>
        <v>2</v>
      </c>
      <c r="BD261" s="124" t="s">
        <v>1482</v>
      </c>
      <c r="BE261" s="124"/>
      <c r="BF261" s="125" t="s">
        <v>2753</v>
      </c>
      <c r="BG261" s="124"/>
      <c r="BH261" s="124" t="s">
        <v>1267</v>
      </c>
      <c r="BI261" s="124"/>
      <c r="BJ261" s="124"/>
      <c r="BK261" s="124"/>
      <c r="BL261" s="124"/>
      <c r="BM261" s="125" t="str">
        <f t="shared" si="99"/>
        <v>Tempat,  Tanggal Lahir</v>
      </c>
      <c r="BN261" s="125" t="str">
        <f t="shared" si="100"/>
        <v>Agama</v>
      </c>
      <c r="BO261" s="125" t="str">
        <f t="shared" si="101"/>
        <v>Status dalam Keluarga</v>
      </c>
      <c r="BP261" s="125" t="str">
        <f t="shared" si="102"/>
        <v>Anak ke</v>
      </c>
      <c r="BQ261" s="125" t="str">
        <f t="shared" si="103"/>
        <v>Alamat Peserta Didik</v>
      </c>
      <c r="BR261" s="125" t="str">
        <f t="shared" si="104"/>
        <v>Sekolah Asal</v>
      </c>
      <c r="BS261" s="124" t="str">
        <f t="shared" si="93"/>
        <v>10-TKJ.1</v>
      </c>
      <c r="BT261" s="171">
        <v>42569</v>
      </c>
      <c r="BU261" s="125" t="s">
        <v>907</v>
      </c>
      <c r="BV261" s="125" t="s">
        <v>1208</v>
      </c>
      <c r="BW261" s="125" t="str">
        <f t="shared" si="94"/>
        <v>Alamat Peserta Didik</v>
      </c>
      <c r="BX261" s="124" t="str">
        <f t="shared" si="95"/>
        <v>Nomor Telepon Rumah</v>
      </c>
      <c r="BY261" s="125" t="s">
        <v>2163</v>
      </c>
      <c r="BZ261" s="125" t="s">
        <v>2164</v>
      </c>
      <c r="CB261" s="235">
        <f t="shared" si="91"/>
        <v>256</v>
      </c>
      <c r="CC261" s="235" t="str">
        <f t="shared" si="92"/>
        <v/>
      </c>
      <c r="CD261" s="235">
        <v>256</v>
      </c>
      <c r="CE261" s="235">
        <f t="shared" si="96"/>
        <v>2</v>
      </c>
    </row>
    <row r="262" spans="54:83">
      <c r="BB262" s="405">
        <f t="shared" si="97"/>
        <v>257</v>
      </c>
      <c r="BC262" s="124">
        <f t="shared" si="98"/>
        <v>3</v>
      </c>
      <c r="BD262" s="124" t="s">
        <v>1483</v>
      </c>
      <c r="BE262" s="124"/>
      <c r="BF262" s="125" t="s">
        <v>2754</v>
      </c>
      <c r="BG262" s="124"/>
      <c r="BH262" s="124" t="s">
        <v>1267</v>
      </c>
      <c r="BI262" s="124"/>
      <c r="BJ262" s="124"/>
      <c r="BK262" s="124"/>
      <c r="BL262" s="124"/>
      <c r="BM262" s="125" t="str">
        <f t="shared" si="99"/>
        <v>Tempat,  Tanggal Lahir</v>
      </c>
      <c r="BN262" s="125" t="str">
        <f t="shared" si="100"/>
        <v>Agama</v>
      </c>
      <c r="BO262" s="125" t="str">
        <f t="shared" si="101"/>
        <v>Status dalam Keluarga</v>
      </c>
      <c r="BP262" s="125" t="str">
        <f t="shared" si="102"/>
        <v>Anak ke</v>
      </c>
      <c r="BQ262" s="125" t="str">
        <f t="shared" si="103"/>
        <v>Alamat Peserta Didik</v>
      </c>
      <c r="BR262" s="125" t="str">
        <f t="shared" si="104"/>
        <v>Sekolah Asal</v>
      </c>
      <c r="BS262" s="124" t="str">
        <f t="shared" si="93"/>
        <v>10-TKJ.1</v>
      </c>
      <c r="BT262" s="171">
        <v>42569</v>
      </c>
      <c r="BU262" s="125" t="s">
        <v>908</v>
      </c>
      <c r="BV262" s="125" t="s">
        <v>1209</v>
      </c>
      <c r="BW262" s="125" t="str">
        <f t="shared" si="94"/>
        <v>Alamat Peserta Didik</v>
      </c>
      <c r="BX262" s="124" t="str">
        <f t="shared" si="95"/>
        <v>Nomor Telepon Rumah</v>
      </c>
      <c r="BY262" s="125" t="s">
        <v>2165</v>
      </c>
      <c r="BZ262" s="125" t="s">
        <v>2166</v>
      </c>
      <c r="CB262" s="235">
        <f t="shared" ref="CB262:CB325" si="105">IF(KELASDIPILIH=BH262,BB262,"")</f>
        <v>257</v>
      </c>
      <c r="CC262" s="235" t="str">
        <f t="shared" ref="CC262:CC325" si="106">IFERROR(SMALL(URUTANABSEN,CD262),"")</f>
        <v/>
      </c>
      <c r="CD262" s="235">
        <v>257</v>
      </c>
      <c r="CE262" s="235">
        <f t="shared" si="96"/>
        <v>2</v>
      </c>
    </row>
    <row r="263" spans="54:83">
      <c r="BB263" s="405">
        <f t="shared" si="97"/>
        <v>258</v>
      </c>
      <c r="BC263" s="124">
        <f t="shared" si="98"/>
        <v>4</v>
      </c>
      <c r="BD263" s="124" t="s">
        <v>1484</v>
      </c>
      <c r="BE263" s="124"/>
      <c r="BF263" s="125" t="s">
        <v>2755</v>
      </c>
      <c r="BG263" s="124"/>
      <c r="BH263" s="124" t="s">
        <v>1267</v>
      </c>
      <c r="BI263" s="124"/>
      <c r="BJ263" s="124"/>
      <c r="BK263" s="124"/>
      <c r="BL263" s="124"/>
      <c r="BM263" s="125" t="str">
        <f t="shared" si="99"/>
        <v>Tempat,  Tanggal Lahir</v>
      </c>
      <c r="BN263" s="125" t="str">
        <f t="shared" si="100"/>
        <v>Agama</v>
      </c>
      <c r="BO263" s="125" t="str">
        <f t="shared" si="101"/>
        <v>Status dalam Keluarga</v>
      </c>
      <c r="BP263" s="125" t="str">
        <f t="shared" si="102"/>
        <v>Anak ke</v>
      </c>
      <c r="BQ263" s="125" t="str">
        <f t="shared" si="103"/>
        <v>Alamat Peserta Didik</v>
      </c>
      <c r="BR263" s="125" t="str">
        <f t="shared" si="104"/>
        <v>Sekolah Asal</v>
      </c>
      <c r="BS263" s="124" t="str">
        <f t="shared" ref="BS263:BS326" si="107">BH263</f>
        <v>10-TKJ.1</v>
      </c>
      <c r="BT263" s="171">
        <v>42569</v>
      </c>
      <c r="BU263" s="125" t="s">
        <v>909</v>
      </c>
      <c r="BV263" s="125" t="s">
        <v>1210</v>
      </c>
      <c r="BW263" s="125" t="str">
        <f t="shared" ref="BW263:BW326" si="108">BQ263</f>
        <v>Alamat Peserta Didik</v>
      </c>
      <c r="BX263" s="124" t="str">
        <f t="shared" ref="BX263:BX326" si="109">BX261</f>
        <v>Nomor Telepon Rumah</v>
      </c>
      <c r="BY263" s="125" t="s">
        <v>2167</v>
      </c>
      <c r="BZ263" s="125" t="s">
        <v>2168</v>
      </c>
      <c r="CB263" s="235">
        <f t="shared" si="105"/>
        <v>258</v>
      </c>
      <c r="CC263" s="235" t="str">
        <f t="shared" si="106"/>
        <v/>
      </c>
      <c r="CD263" s="235">
        <v>258</v>
      </c>
      <c r="CE263" s="235">
        <f t="shared" ref="CE263:CE326" si="110">TYPE(CC263)</f>
        <v>2</v>
      </c>
    </row>
    <row r="264" spans="54:83">
      <c r="BB264" s="405">
        <f t="shared" ref="BB264:BB327" si="111">BB263+1</f>
        <v>259</v>
      </c>
      <c r="BC264" s="124">
        <f t="shared" ref="BC264:BC306" si="112">BC263+1</f>
        <v>5</v>
      </c>
      <c r="BD264" s="124" t="s">
        <v>1485</v>
      </c>
      <c r="BE264" s="124"/>
      <c r="BF264" s="125" t="s">
        <v>2756</v>
      </c>
      <c r="BG264" s="124"/>
      <c r="BH264" s="124" t="s">
        <v>1267</v>
      </c>
      <c r="BI264" s="124"/>
      <c r="BJ264" s="124"/>
      <c r="BK264" s="124"/>
      <c r="BL264" s="124"/>
      <c r="BM264" s="125" t="str">
        <f t="shared" ref="BM264:BM327" si="113">BM263</f>
        <v>Tempat,  Tanggal Lahir</v>
      </c>
      <c r="BN264" s="125" t="str">
        <f t="shared" ref="BN264:BN327" si="114">BN263</f>
        <v>Agama</v>
      </c>
      <c r="BO264" s="125" t="str">
        <f t="shared" ref="BO264:BO327" si="115">BO263</f>
        <v>Status dalam Keluarga</v>
      </c>
      <c r="BP264" s="125" t="str">
        <f t="shared" ref="BP264:BP327" si="116">BP263</f>
        <v>Anak ke</v>
      </c>
      <c r="BQ264" s="125" t="str">
        <f t="shared" ref="BQ264:BQ327" si="117">BQ263</f>
        <v>Alamat Peserta Didik</v>
      </c>
      <c r="BR264" s="125" t="str">
        <f t="shared" ref="BR264:BR327" si="118">BR263</f>
        <v>Sekolah Asal</v>
      </c>
      <c r="BS264" s="124" t="str">
        <f t="shared" si="107"/>
        <v>10-TKJ.1</v>
      </c>
      <c r="BT264" s="171">
        <v>42569</v>
      </c>
      <c r="BU264" s="125" t="s">
        <v>910</v>
      </c>
      <c r="BV264" s="125" t="s">
        <v>1211</v>
      </c>
      <c r="BW264" s="125" t="str">
        <f t="shared" si="108"/>
        <v>Alamat Peserta Didik</v>
      </c>
      <c r="BX264" s="124" t="str">
        <f t="shared" si="109"/>
        <v>Nomor Telepon Rumah</v>
      </c>
      <c r="BY264" s="125" t="s">
        <v>2169</v>
      </c>
      <c r="BZ264" s="125" t="s">
        <v>2170</v>
      </c>
      <c r="CB264" s="235">
        <f t="shared" si="105"/>
        <v>259</v>
      </c>
      <c r="CC264" s="235" t="str">
        <f t="shared" si="106"/>
        <v/>
      </c>
      <c r="CD264" s="235">
        <v>259</v>
      </c>
      <c r="CE264" s="235">
        <f t="shared" si="110"/>
        <v>2</v>
      </c>
    </row>
    <row r="265" spans="54:83">
      <c r="BB265" s="405">
        <f t="shared" si="111"/>
        <v>260</v>
      </c>
      <c r="BC265" s="124">
        <f t="shared" si="112"/>
        <v>6</v>
      </c>
      <c r="BD265" s="124" t="s">
        <v>1486</v>
      </c>
      <c r="BE265" s="124"/>
      <c r="BF265" s="125" t="s">
        <v>2757</v>
      </c>
      <c r="BG265" s="124"/>
      <c r="BH265" s="124" t="s">
        <v>1267</v>
      </c>
      <c r="BI265" s="124"/>
      <c r="BJ265" s="124"/>
      <c r="BK265" s="124"/>
      <c r="BL265" s="124"/>
      <c r="BM265" s="125" t="str">
        <f t="shared" si="113"/>
        <v>Tempat,  Tanggal Lahir</v>
      </c>
      <c r="BN265" s="125" t="str">
        <f t="shared" si="114"/>
        <v>Agama</v>
      </c>
      <c r="BO265" s="125" t="str">
        <f t="shared" si="115"/>
        <v>Status dalam Keluarga</v>
      </c>
      <c r="BP265" s="125" t="str">
        <f t="shared" si="116"/>
        <v>Anak ke</v>
      </c>
      <c r="BQ265" s="125" t="str">
        <f t="shared" si="117"/>
        <v>Alamat Peserta Didik</v>
      </c>
      <c r="BR265" s="125" t="str">
        <f t="shared" si="118"/>
        <v>Sekolah Asal</v>
      </c>
      <c r="BS265" s="124" t="str">
        <f t="shared" si="107"/>
        <v>10-TKJ.1</v>
      </c>
      <c r="BT265" s="171">
        <v>42569</v>
      </c>
      <c r="BU265" s="125" t="s">
        <v>911</v>
      </c>
      <c r="BV265" s="125" t="s">
        <v>1212</v>
      </c>
      <c r="BW265" s="125" t="str">
        <f t="shared" si="108"/>
        <v>Alamat Peserta Didik</v>
      </c>
      <c r="BX265" s="124" t="str">
        <f t="shared" si="109"/>
        <v>Nomor Telepon Rumah</v>
      </c>
      <c r="BY265" s="125" t="s">
        <v>2171</v>
      </c>
      <c r="BZ265" s="125" t="s">
        <v>2172</v>
      </c>
      <c r="CB265" s="235">
        <f t="shared" si="105"/>
        <v>260</v>
      </c>
      <c r="CC265" s="235" t="str">
        <f t="shared" si="106"/>
        <v/>
      </c>
      <c r="CD265" s="235">
        <v>260</v>
      </c>
      <c r="CE265" s="235">
        <f t="shared" si="110"/>
        <v>2</v>
      </c>
    </row>
    <row r="266" spans="54:83">
      <c r="BB266" s="405">
        <f t="shared" si="111"/>
        <v>261</v>
      </c>
      <c r="BC266" s="124">
        <f t="shared" si="112"/>
        <v>7</v>
      </c>
      <c r="BD266" s="124" t="s">
        <v>1487</v>
      </c>
      <c r="BE266" s="124"/>
      <c r="BF266" s="125" t="s">
        <v>2758</v>
      </c>
      <c r="BG266" s="124"/>
      <c r="BH266" s="124" t="s">
        <v>1267</v>
      </c>
      <c r="BI266" s="124"/>
      <c r="BJ266" s="124"/>
      <c r="BK266" s="124"/>
      <c r="BL266" s="124"/>
      <c r="BM266" s="125" t="str">
        <f t="shared" si="113"/>
        <v>Tempat,  Tanggal Lahir</v>
      </c>
      <c r="BN266" s="125" t="str">
        <f t="shared" si="114"/>
        <v>Agama</v>
      </c>
      <c r="BO266" s="125" t="str">
        <f t="shared" si="115"/>
        <v>Status dalam Keluarga</v>
      </c>
      <c r="BP266" s="125" t="str">
        <f t="shared" si="116"/>
        <v>Anak ke</v>
      </c>
      <c r="BQ266" s="125" t="str">
        <f t="shared" si="117"/>
        <v>Alamat Peserta Didik</v>
      </c>
      <c r="BR266" s="125" t="str">
        <f t="shared" si="118"/>
        <v>Sekolah Asal</v>
      </c>
      <c r="BS266" s="124" t="str">
        <f t="shared" si="107"/>
        <v>10-TKJ.1</v>
      </c>
      <c r="BT266" s="171">
        <v>42569</v>
      </c>
      <c r="BU266" s="125" t="s">
        <v>912</v>
      </c>
      <c r="BV266" s="125" t="s">
        <v>1213</v>
      </c>
      <c r="BW266" s="125" t="str">
        <f t="shared" si="108"/>
        <v>Alamat Peserta Didik</v>
      </c>
      <c r="BX266" s="124" t="str">
        <f t="shared" si="109"/>
        <v>Nomor Telepon Rumah</v>
      </c>
      <c r="BY266" s="125" t="s">
        <v>2173</v>
      </c>
      <c r="BZ266" s="125" t="s">
        <v>2174</v>
      </c>
      <c r="CB266" s="235">
        <f t="shared" si="105"/>
        <v>261</v>
      </c>
      <c r="CC266" s="235" t="str">
        <f t="shared" si="106"/>
        <v/>
      </c>
      <c r="CD266" s="235">
        <v>261</v>
      </c>
      <c r="CE266" s="235">
        <f t="shared" si="110"/>
        <v>2</v>
      </c>
    </row>
    <row r="267" spans="54:83">
      <c r="BB267" s="405">
        <f t="shared" si="111"/>
        <v>262</v>
      </c>
      <c r="BC267" s="124">
        <f t="shared" si="112"/>
        <v>8</v>
      </c>
      <c r="BD267" s="124" t="s">
        <v>1488</v>
      </c>
      <c r="BE267" s="124"/>
      <c r="BF267" s="125" t="s">
        <v>2759</v>
      </c>
      <c r="BG267" s="124"/>
      <c r="BH267" s="124" t="s">
        <v>1267</v>
      </c>
      <c r="BI267" s="124"/>
      <c r="BJ267" s="124"/>
      <c r="BK267" s="124"/>
      <c r="BL267" s="124"/>
      <c r="BM267" s="125" t="str">
        <f t="shared" si="113"/>
        <v>Tempat,  Tanggal Lahir</v>
      </c>
      <c r="BN267" s="125" t="str">
        <f t="shared" si="114"/>
        <v>Agama</v>
      </c>
      <c r="BO267" s="125" t="str">
        <f t="shared" si="115"/>
        <v>Status dalam Keluarga</v>
      </c>
      <c r="BP267" s="125" t="str">
        <f t="shared" si="116"/>
        <v>Anak ke</v>
      </c>
      <c r="BQ267" s="125" t="str">
        <f t="shared" si="117"/>
        <v>Alamat Peserta Didik</v>
      </c>
      <c r="BR267" s="125" t="str">
        <f t="shared" si="118"/>
        <v>Sekolah Asal</v>
      </c>
      <c r="BS267" s="124" t="str">
        <f t="shared" si="107"/>
        <v>10-TKJ.1</v>
      </c>
      <c r="BT267" s="171">
        <v>42569</v>
      </c>
      <c r="BU267" s="125" t="s">
        <v>913</v>
      </c>
      <c r="BV267" s="125" t="s">
        <v>1214</v>
      </c>
      <c r="BW267" s="125" t="str">
        <f t="shared" si="108"/>
        <v>Alamat Peserta Didik</v>
      </c>
      <c r="BX267" s="124" t="str">
        <f t="shared" si="109"/>
        <v>Nomor Telepon Rumah</v>
      </c>
      <c r="BY267" s="125" t="s">
        <v>2175</v>
      </c>
      <c r="BZ267" s="125" t="s">
        <v>2176</v>
      </c>
      <c r="CB267" s="235">
        <f t="shared" si="105"/>
        <v>262</v>
      </c>
      <c r="CC267" s="235" t="str">
        <f t="shared" si="106"/>
        <v/>
      </c>
      <c r="CD267" s="235">
        <v>262</v>
      </c>
      <c r="CE267" s="235">
        <f t="shared" si="110"/>
        <v>2</v>
      </c>
    </row>
    <row r="268" spans="54:83">
      <c r="BB268" s="405">
        <f t="shared" si="111"/>
        <v>263</v>
      </c>
      <c r="BC268" s="124">
        <f t="shared" si="112"/>
        <v>9</v>
      </c>
      <c r="BD268" s="124" t="s">
        <v>1489</v>
      </c>
      <c r="BE268" s="124"/>
      <c r="BF268" s="125" t="s">
        <v>2760</v>
      </c>
      <c r="BG268" s="124"/>
      <c r="BH268" s="124" t="s">
        <v>1267</v>
      </c>
      <c r="BI268" s="124"/>
      <c r="BJ268" s="124"/>
      <c r="BK268" s="124"/>
      <c r="BL268" s="124"/>
      <c r="BM268" s="125" t="str">
        <f t="shared" si="113"/>
        <v>Tempat,  Tanggal Lahir</v>
      </c>
      <c r="BN268" s="125" t="str">
        <f t="shared" si="114"/>
        <v>Agama</v>
      </c>
      <c r="BO268" s="125" t="str">
        <f t="shared" si="115"/>
        <v>Status dalam Keluarga</v>
      </c>
      <c r="BP268" s="125" t="str">
        <f t="shared" si="116"/>
        <v>Anak ke</v>
      </c>
      <c r="BQ268" s="125" t="str">
        <f t="shared" si="117"/>
        <v>Alamat Peserta Didik</v>
      </c>
      <c r="BR268" s="125" t="str">
        <f t="shared" si="118"/>
        <v>Sekolah Asal</v>
      </c>
      <c r="BS268" s="124" t="str">
        <f t="shared" si="107"/>
        <v>10-TKJ.1</v>
      </c>
      <c r="BT268" s="171">
        <v>42569</v>
      </c>
      <c r="BU268" s="125" t="s">
        <v>914</v>
      </c>
      <c r="BV268" s="125" t="s">
        <v>1215</v>
      </c>
      <c r="BW268" s="125" t="str">
        <f t="shared" si="108"/>
        <v>Alamat Peserta Didik</v>
      </c>
      <c r="BX268" s="124" t="str">
        <f t="shared" si="109"/>
        <v>Nomor Telepon Rumah</v>
      </c>
      <c r="BY268" s="125" t="s">
        <v>2177</v>
      </c>
      <c r="BZ268" s="125" t="s">
        <v>2178</v>
      </c>
      <c r="CB268" s="235">
        <f t="shared" si="105"/>
        <v>263</v>
      </c>
      <c r="CC268" s="235" t="str">
        <f t="shared" si="106"/>
        <v/>
      </c>
      <c r="CD268" s="235">
        <v>263</v>
      </c>
      <c r="CE268" s="235">
        <f t="shared" si="110"/>
        <v>2</v>
      </c>
    </row>
    <row r="269" spans="54:83">
      <c r="BB269" s="405">
        <f t="shared" si="111"/>
        <v>264</v>
      </c>
      <c r="BC269" s="124">
        <f t="shared" si="112"/>
        <v>10</v>
      </c>
      <c r="BD269" s="124" t="s">
        <v>1490</v>
      </c>
      <c r="BE269" s="124"/>
      <c r="BF269" s="125" t="s">
        <v>2761</v>
      </c>
      <c r="BG269" s="124"/>
      <c r="BH269" s="124" t="s">
        <v>1267</v>
      </c>
      <c r="BI269" s="124"/>
      <c r="BJ269" s="124"/>
      <c r="BK269" s="124"/>
      <c r="BL269" s="124"/>
      <c r="BM269" s="125" t="str">
        <f t="shared" si="113"/>
        <v>Tempat,  Tanggal Lahir</v>
      </c>
      <c r="BN269" s="125" t="str">
        <f t="shared" si="114"/>
        <v>Agama</v>
      </c>
      <c r="BO269" s="125" t="str">
        <f t="shared" si="115"/>
        <v>Status dalam Keluarga</v>
      </c>
      <c r="BP269" s="125" t="str">
        <f t="shared" si="116"/>
        <v>Anak ke</v>
      </c>
      <c r="BQ269" s="125" t="str">
        <f t="shared" si="117"/>
        <v>Alamat Peserta Didik</v>
      </c>
      <c r="BR269" s="125" t="str">
        <f t="shared" si="118"/>
        <v>Sekolah Asal</v>
      </c>
      <c r="BS269" s="124" t="str">
        <f t="shared" si="107"/>
        <v>10-TKJ.1</v>
      </c>
      <c r="BT269" s="171">
        <v>42569</v>
      </c>
      <c r="BU269" s="125" t="s">
        <v>915</v>
      </c>
      <c r="BV269" s="125" t="s">
        <v>1216</v>
      </c>
      <c r="BW269" s="125" t="str">
        <f t="shared" si="108"/>
        <v>Alamat Peserta Didik</v>
      </c>
      <c r="BX269" s="124" t="str">
        <f t="shared" si="109"/>
        <v>Nomor Telepon Rumah</v>
      </c>
      <c r="BY269" s="125" t="s">
        <v>2179</v>
      </c>
      <c r="BZ269" s="125" t="s">
        <v>2180</v>
      </c>
      <c r="CB269" s="235">
        <f t="shared" si="105"/>
        <v>264</v>
      </c>
      <c r="CC269" s="235" t="str">
        <f t="shared" si="106"/>
        <v/>
      </c>
      <c r="CD269" s="235">
        <v>264</v>
      </c>
      <c r="CE269" s="235">
        <f t="shared" si="110"/>
        <v>2</v>
      </c>
    </row>
    <row r="270" spans="54:83">
      <c r="BB270" s="405">
        <f t="shared" si="111"/>
        <v>265</v>
      </c>
      <c r="BC270" s="124">
        <f t="shared" si="112"/>
        <v>11</v>
      </c>
      <c r="BD270" s="124" t="s">
        <v>1491</v>
      </c>
      <c r="BE270" s="124"/>
      <c r="BF270" s="125" t="s">
        <v>2762</v>
      </c>
      <c r="BG270" s="124"/>
      <c r="BH270" s="124" t="s">
        <v>1267</v>
      </c>
      <c r="BI270" s="124"/>
      <c r="BJ270" s="124"/>
      <c r="BK270" s="124"/>
      <c r="BL270" s="124"/>
      <c r="BM270" s="125" t="str">
        <f t="shared" si="113"/>
        <v>Tempat,  Tanggal Lahir</v>
      </c>
      <c r="BN270" s="125" t="str">
        <f t="shared" si="114"/>
        <v>Agama</v>
      </c>
      <c r="BO270" s="125" t="str">
        <f t="shared" si="115"/>
        <v>Status dalam Keluarga</v>
      </c>
      <c r="BP270" s="125" t="str">
        <f t="shared" si="116"/>
        <v>Anak ke</v>
      </c>
      <c r="BQ270" s="125" t="str">
        <f t="shared" si="117"/>
        <v>Alamat Peserta Didik</v>
      </c>
      <c r="BR270" s="125" t="str">
        <f t="shared" si="118"/>
        <v>Sekolah Asal</v>
      </c>
      <c r="BS270" s="124" t="str">
        <f t="shared" si="107"/>
        <v>10-TKJ.1</v>
      </c>
      <c r="BT270" s="171">
        <v>42569</v>
      </c>
      <c r="BU270" s="125" t="s">
        <v>916</v>
      </c>
      <c r="BV270" s="125" t="s">
        <v>1217</v>
      </c>
      <c r="BW270" s="125" t="str">
        <f t="shared" si="108"/>
        <v>Alamat Peserta Didik</v>
      </c>
      <c r="BX270" s="124" t="str">
        <f t="shared" si="109"/>
        <v>Nomor Telepon Rumah</v>
      </c>
      <c r="BY270" s="125" t="s">
        <v>2181</v>
      </c>
      <c r="BZ270" s="125" t="s">
        <v>2182</v>
      </c>
      <c r="CB270" s="235">
        <f t="shared" si="105"/>
        <v>265</v>
      </c>
      <c r="CC270" s="235" t="str">
        <f t="shared" si="106"/>
        <v/>
      </c>
      <c r="CD270" s="235">
        <v>265</v>
      </c>
      <c r="CE270" s="235">
        <f t="shared" si="110"/>
        <v>2</v>
      </c>
    </row>
    <row r="271" spans="54:83">
      <c r="BB271" s="405">
        <f t="shared" si="111"/>
        <v>266</v>
      </c>
      <c r="BC271" s="124">
        <f t="shared" si="112"/>
        <v>12</v>
      </c>
      <c r="BD271" s="124" t="s">
        <v>1492</v>
      </c>
      <c r="BE271" s="124"/>
      <c r="BF271" s="125" t="s">
        <v>2763</v>
      </c>
      <c r="BG271" s="124"/>
      <c r="BH271" s="124" t="s">
        <v>1267</v>
      </c>
      <c r="BI271" s="124"/>
      <c r="BJ271" s="124"/>
      <c r="BK271" s="124"/>
      <c r="BL271" s="124"/>
      <c r="BM271" s="125" t="str">
        <f t="shared" si="113"/>
        <v>Tempat,  Tanggal Lahir</v>
      </c>
      <c r="BN271" s="125" t="str">
        <f t="shared" si="114"/>
        <v>Agama</v>
      </c>
      <c r="BO271" s="125" t="str">
        <f t="shared" si="115"/>
        <v>Status dalam Keluarga</v>
      </c>
      <c r="BP271" s="125" t="str">
        <f t="shared" si="116"/>
        <v>Anak ke</v>
      </c>
      <c r="BQ271" s="125" t="str">
        <f t="shared" si="117"/>
        <v>Alamat Peserta Didik</v>
      </c>
      <c r="BR271" s="125" t="str">
        <f t="shared" si="118"/>
        <v>Sekolah Asal</v>
      </c>
      <c r="BS271" s="124" t="str">
        <f t="shared" si="107"/>
        <v>10-TKJ.1</v>
      </c>
      <c r="BT271" s="171">
        <v>42569</v>
      </c>
      <c r="BU271" s="125" t="s">
        <v>917</v>
      </c>
      <c r="BV271" s="125" t="s">
        <v>1218</v>
      </c>
      <c r="BW271" s="125" t="str">
        <f t="shared" si="108"/>
        <v>Alamat Peserta Didik</v>
      </c>
      <c r="BX271" s="124" t="str">
        <f t="shared" si="109"/>
        <v>Nomor Telepon Rumah</v>
      </c>
      <c r="BY271" s="125" t="s">
        <v>2183</v>
      </c>
      <c r="BZ271" s="125" t="s">
        <v>2184</v>
      </c>
      <c r="CB271" s="235">
        <f t="shared" si="105"/>
        <v>266</v>
      </c>
      <c r="CC271" s="235" t="str">
        <f t="shared" si="106"/>
        <v/>
      </c>
      <c r="CD271" s="235">
        <v>266</v>
      </c>
      <c r="CE271" s="235">
        <f t="shared" si="110"/>
        <v>2</v>
      </c>
    </row>
    <row r="272" spans="54:83">
      <c r="BB272" s="405">
        <f t="shared" si="111"/>
        <v>267</v>
      </c>
      <c r="BC272" s="124">
        <f t="shared" si="112"/>
        <v>13</v>
      </c>
      <c r="BD272" s="124" t="s">
        <v>1493</v>
      </c>
      <c r="BE272" s="124"/>
      <c r="BF272" s="125" t="s">
        <v>2764</v>
      </c>
      <c r="BG272" s="124"/>
      <c r="BH272" s="124" t="s">
        <v>1267</v>
      </c>
      <c r="BI272" s="124"/>
      <c r="BJ272" s="124"/>
      <c r="BK272" s="124"/>
      <c r="BL272" s="124"/>
      <c r="BM272" s="125" t="str">
        <f t="shared" si="113"/>
        <v>Tempat,  Tanggal Lahir</v>
      </c>
      <c r="BN272" s="125" t="str">
        <f t="shared" si="114"/>
        <v>Agama</v>
      </c>
      <c r="BO272" s="125" t="str">
        <f t="shared" si="115"/>
        <v>Status dalam Keluarga</v>
      </c>
      <c r="BP272" s="125" t="str">
        <f t="shared" si="116"/>
        <v>Anak ke</v>
      </c>
      <c r="BQ272" s="125" t="str">
        <f t="shared" si="117"/>
        <v>Alamat Peserta Didik</v>
      </c>
      <c r="BR272" s="125" t="str">
        <f t="shared" si="118"/>
        <v>Sekolah Asal</v>
      </c>
      <c r="BS272" s="124" t="str">
        <f t="shared" si="107"/>
        <v>10-TKJ.1</v>
      </c>
      <c r="BT272" s="171">
        <v>42569</v>
      </c>
      <c r="BU272" s="125" t="s">
        <v>918</v>
      </c>
      <c r="BV272" s="125" t="s">
        <v>1219</v>
      </c>
      <c r="BW272" s="125" t="str">
        <f t="shared" si="108"/>
        <v>Alamat Peserta Didik</v>
      </c>
      <c r="BX272" s="124" t="str">
        <f t="shared" si="109"/>
        <v>Nomor Telepon Rumah</v>
      </c>
      <c r="BY272" s="125" t="s">
        <v>2185</v>
      </c>
      <c r="BZ272" s="125" t="s">
        <v>2186</v>
      </c>
      <c r="CB272" s="235">
        <f t="shared" si="105"/>
        <v>267</v>
      </c>
      <c r="CC272" s="235" t="str">
        <f t="shared" si="106"/>
        <v/>
      </c>
      <c r="CD272" s="235">
        <v>267</v>
      </c>
      <c r="CE272" s="235">
        <f t="shared" si="110"/>
        <v>2</v>
      </c>
    </row>
    <row r="273" spans="54:83">
      <c r="BB273" s="405">
        <f t="shared" si="111"/>
        <v>268</v>
      </c>
      <c r="BC273" s="124">
        <f t="shared" si="112"/>
        <v>14</v>
      </c>
      <c r="BD273" s="124" t="s">
        <v>1494</v>
      </c>
      <c r="BE273" s="124"/>
      <c r="BF273" s="125" t="s">
        <v>2765</v>
      </c>
      <c r="BG273" s="124"/>
      <c r="BH273" s="124" t="s">
        <v>1267</v>
      </c>
      <c r="BI273" s="124"/>
      <c r="BJ273" s="124"/>
      <c r="BK273" s="124"/>
      <c r="BL273" s="124"/>
      <c r="BM273" s="125" t="str">
        <f t="shared" si="113"/>
        <v>Tempat,  Tanggal Lahir</v>
      </c>
      <c r="BN273" s="125" t="str">
        <f t="shared" si="114"/>
        <v>Agama</v>
      </c>
      <c r="BO273" s="125" t="str">
        <f t="shared" si="115"/>
        <v>Status dalam Keluarga</v>
      </c>
      <c r="BP273" s="125" t="str">
        <f t="shared" si="116"/>
        <v>Anak ke</v>
      </c>
      <c r="BQ273" s="125" t="str">
        <f t="shared" si="117"/>
        <v>Alamat Peserta Didik</v>
      </c>
      <c r="BR273" s="125" t="str">
        <f t="shared" si="118"/>
        <v>Sekolah Asal</v>
      </c>
      <c r="BS273" s="124" t="str">
        <f t="shared" si="107"/>
        <v>10-TKJ.1</v>
      </c>
      <c r="BT273" s="171">
        <v>42569</v>
      </c>
      <c r="BU273" s="125" t="s">
        <v>919</v>
      </c>
      <c r="BV273" s="125" t="s">
        <v>1220</v>
      </c>
      <c r="BW273" s="125" t="str">
        <f t="shared" si="108"/>
        <v>Alamat Peserta Didik</v>
      </c>
      <c r="BX273" s="124" t="str">
        <f t="shared" si="109"/>
        <v>Nomor Telepon Rumah</v>
      </c>
      <c r="BY273" s="125" t="s">
        <v>2187</v>
      </c>
      <c r="BZ273" s="125" t="s">
        <v>2188</v>
      </c>
      <c r="CB273" s="235">
        <f t="shared" si="105"/>
        <v>268</v>
      </c>
      <c r="CC273" s="235" t="str">
        <f t="shared" si="106"/>
        <v/>
      </c>
      <c r="CD273" s="235">
        <v>268</v>
      </c>
      <c r="CE273" s="235">
        <f t="shared" si="110"/>
        <v>2</v>
      </c>
    </row>
    <row r="274" spans="54:83">
      <c r="BB274" s="405">
        <f t="shared" si="111"/>
        <v>269</v>
      </c>
      <c r="BC274" s="124">
        <f t="shared" si="112"/>
        <v>15</v>
      </c>
      <c r="BD274" s="124" t="s">
        <v>1495</v>
      </c>
      <c r="BE274" s="124"/>
      <c r="BF274" s="125" t="s">
        <v>2766</v>
      </c>
      <c r="BG274" s="124"/>
      <c r="BH274" s="124" t="s">
        <v>1267</v>
      </c>
      <c r="BI274" s="124"/>
      <c r="BJ274" s="124"/>
      <c r="BK274" s="124"/>
      <c r="BL274" s="124"/>
      <c r="BM274" s="125" t="str">
        <f t="shared" si="113"/>
        <v>Tempat,  Tanggal Lahir</v>
      </c>
      <c r="BN274" s="125" t="str">
        <f t="shared" si="114"/>
        <v>Agama</v>
      </c>
      <c r="BO274" s="125" t="str">
        <f t="shared" si="115"/>
        <v>Status dalam Keluarga</v>
      </c>
      <c r="BP274" s="125" t="str">
        <f t="shared" si="116"/>
        <v>Anak ke</v>
      </c>
      <c r="BQ274" s="125" t="str">
        <f t="shared" si="117"/>
        <v>Alamat Peserta Didik</v>
      </c>
      <c r="BR274" s="125" t="str">
        <f t="shared" si="118"/>
        <v>Sekolah Asal</v>
      </c>
      <c r="BS274" s="124" t="str">
        <f t="shared" si="107"/>
        <v>10-TKJ.1</v>
      </c>
      <c r="BT274" s="171">
        <v>42569</v>
      </c>
      <c r="BU274" s="125" t="s">
        <v>920</v>
      </c>
      <c r="BV274" s="125" t="s">
        <v>1221</v>
      </c>
      <c r="BW274" s="125" t="str">
        <f t="shared" si="108"/>
        <v>Alamat Peserta Didik</v>
      </c>
      <c r="BX274" s="124" t="str">
        <f t="shared" si="109"/>
        <v>Nomor Telepon Rumah</v>
      </c>
      <c r="BY274" s="125" t="s">
        <v>2189</v>
      </c>
      <c r="BZ274" s="125" t="s">
        <v>2190</v>
      </c>
      <c r="CB274" s="235">
        <f t="shared" si="105"/>
        <v>269</v>
      </c>
      <c r="CC274" s="235" t="str">
        <f t="shared" si="106"/>
        <v/>
      </c>
      <c r="CD274" s="235">
        <v>269</v>
      </c>
      <c r="CE274" s="235">
        <f t="shared" si="110"/>
        <v>2</v>
      </c>
    </row>
    <row r="275" spans="54:83">
      <c r="BB275" s="405">
        <f t="shared" si="111"/>
        <v>270</v>
      </c>
      <c r="BC275" s="124">
        <f t="shared" si="112"/>
        <v>16</v>
      </c>
      <c r="BD275" s="124" t="s">
        <v>1496</v>
      </c>
      <c r="BE275" s="124"/>
      <c r="BF275" s="125" t="s">
        <v>2767</v>
      </c>
      <c r="BG275" s="124"/>
      <c r="BH275" s="124" t="s">
        <v>1267</v>
      </c>
      <c r="BI275" s="124"/>
      <c r="BJ275" s="124"/>
      <c r="BK275" s="124"/>
      <c r="BL275" s="124"/>
      <c r="BM275" s="125" t="str">
        <f t="shared" si="113"/>
        <v>Tempat,  Tanggal Lahir</v>
      </c>
      <c r="BN275" s="125" t="str">
        <f t="shared" si="114"/>
        <v>Agama</v>
      </c>
      <c r="BO275" s="125" t="str">
        <f t="shared" si="115"/>
        <v>Status dalam Keluarga</v>
      </c>
      <c r="BP275" s="125" t="str">
        <f t="shared" si="116"/>
        <v>Anak ke</v>
      </c>
      <c r="BQ275" s="125" t="str">
        <f t="shared" si="117"/>
        <v>Alamat Peserta Didik</v>
      </c>
      <c r="BR275" s="125" t="str">
        <f t="shared" si="118"/>
        <v>Sekolah Asal</v>
      </c>
      <c r="BS275" s="124" t="str">
        <f t="shared" si="107"/>
        <v>10-TKJ.1</v>
      </c>
      <c r="BT275" s="171">
        <v>42569</v>
      </c>
      <c r="BU275" s="125" t="s">
        <v>921</v>
      </c>
      <c r="BV275" s="125" t="s">
        <v>1222</v>
      </c>
      <c r="BW275" s="125" t="str">
        <f t="shared" si="108"/>
        <v>Alamat Peserta Didik</v>
      </c>
      <c r="BX275" s="124" t="str">
        <f t="shared" si="109"/>
        <v>Nomor Telepon Rumah</v>
      </c>
      <c r="BY275" s="125" t="s">
        <v>2191</v>
      </c>
      <c r="BZ275" s="125" t="s">
        <v>2192</v>
      </c>
      <c r="CB275" s="235">
        <f t="shared" si="105"/>
        <v>270</v>
      </c>
      <c r="CC275" s="235" t="str">
        <f t="shared" si="106"/>
        <v/>
      </c>
      <c r="CD275" s="235">
        <v>270</v>
      </c>
      <c r="CE275" s="235">
        <f t="shared" si="110"/>
        <v>2</v>
      </c>
    </row>
    <row r="276" spans="54:83">
      <c r="BB276" s="405">
        <f t="shared" si="111"/>
        <v>271</v>
      </c>
      <c r="BC276" s="124">
        <v>17</v>
      </c>
      <c r="BD276" s="124" t="s">
        <v>1497</v>
      </c>
      <c r="BE276" s="124"/>
      <c r="BF276" s="125" t="s">
        <v>2768</v>
      </c>
      <c r="BG276" s="124"/>
      <c r="BH276" s="124" t="s">
        <v>1267</v>
      </c>
      <c r="BI276" s="124"/>
      <c r="BJ276" s="124"/>
      <c r="BK276" s="124"/>
      <c r="BL276" s="124"/>
      <c r="BM276" s="125" t="str">
        <f t="shared" si="113"/>
        <v>Tempat,  Tanggal Lahir</v>
      </c>
      <c r="BN276" s="125" t="str">
        <f t="shared" si="114"/>
        <v>Agama</v>
      </c>
      <c r="BO276" s="125" t="str">
        <f t="shared" si="115"/>
        <v>Status dalam Keluarga</v>
      </c>
      <c r="BP276" s="125" t="str">
        <f t="shared" si="116"/>
        <v>Anak ke</v>
      </c>
      <c r="BQ276" s="125" t="str">
        <f t="shared" si="117"/>
        <v>Alamat Peserta Didik</v>
      </c>
      <c r="BR276" s="125" t="str">
        <f t="shared" si="118"/>
        <v>Sekolah Asal</v>
      </c>
      <c r="BS276" s="124" t="str">
        <f t="shared" si="107"/>
        <v>10-TKJ.1</v>
      </c>
      <c r="BT276" s="171">
        <v>42569</v>
      </c>
      <c r="BU276" s="125" t="s">
        <v>922</v>
      </c>
      <c r="BV276" s="125" t="s">
        <v>1223</v>
      </c>
      <c r="BW276" s="125" t="str">
        <f t="shared" si="108"/>
        <v>Alamat Peserta Didik</v>
      </c>
      <c r="BX276" s="124" t="str">
        <f t="shared" si="109"/>
        <v>Nomor Telepon Rumah</v>
      </c>
      <c r="BY276" s="125" t="s">
        <v>2193</v>
      </c>
      <c r="BZ276" s="125" t="s">
        <v>2194</v>
      </c>
      <c r="CB276" s="235">
        <f t="shared" si="105"/>
        <v>271</v>
      </c>
      <c r="CC276" s="235" t="str">
        <f t="shared" si="106"/>
        <v/>
      </c>
      <c r="CD276" s="235">
        <v>271</v>
      </c>
      <c r="CE276" s="235">
        <f t="shared" si="110"/>
        <v>2</v>
      </c>
    </row>
    <row r="277" spans="54:83">
      <c r="BB277" s="405">
        <f t="shared" si="111"/>
        <v>272</v>
      </c>
      <c r="BC277" s="124">
        <f t="shared" si="112"/>
        <v>18</v>
      </c>
      <c r="BD277" s="124" t="s">
        <v>1498</v>
      </c>
      <c r="BE277" s="124"/>
      <c r="BF277" s="125" t="s">
        <v>2769</v>
      </c>
      <c r="BG277" s="124"/>
      <c r="BH277" s="124" t="s">
        <v>1267</v>
      </c>
      <c r="BI277" s="124"/>
      <c r="BJ277" s="124"/>
      <c r="BK277" s="124"/>
      <c r="BL277" s="124"/>
      <c r="BM277" s="125" t="str">
        <f t="shared" si="113"/>
        <v>Tempat,  Tanggal Lahir</v>
      </c>
      <c r="BN277" s="125" t="str">
        <f t="shared" si="114"/>
        <v>Agama</v>
      </c>
      <c r="BO277" s="125" t="str">
        <f t="shared" si="115"/>
        <v>Status dalam Keluarga</v>
      </c>
      <c r="BP277" s="125" t="str">
        <f t="shared" si="116"/>
        <v>Anak ke</v>
      </c>
      <c r="BQ277" s="125" t="str">
        <f t="shared" si="117"/>
        <v>Alamat Peserta Didik</v>
      </c>
      <c r="BR277" s="125" t="str">
        <f t="shared" si="118"/>
        <v>Sekolah Asal</v>
      </c>
      <c r="BS277" s="124" t="str">
        <f t="shared" si="107"/>
        <v>10-TKJ.1</v>
      </c>
      <c r="BT277" s="171">
        <v>42569</v>
      </c>
      <c r="BU277" s="125" t="s">
        <v>923</v>
      </c>
      <c r="BV277" s="125" t="s">
        <v>1224</v>
      </c>
      <c r="BW277" s="125" t="str">
        <f t="shared" si="108"/>
        <v>Alamat Peserta Didik</v>
      </c>
      <c r="BX277" s="124" t="str">
        <f t="shared" si="109"/>
        <v>Nomor Telepon Rumah</v>
      </c>
      <c r="BY277" s="125" t="s">
        <v>2195</v>
      </c>
      <c r="BZ277" s="125" t="s">
        <v>2196</v>
      </c>
      <c r="CB277" s="235">
        <f t="shared" si="105"/>
        <v>272</v>
      </c>
      <c r="CC277" s="235" t="str">
        <f t="shared" si="106"/>
        <v/>
      </c>
      <c r="CD277" s="235">
        <v>272</v>
      </c>
      <c r="CE277" s="235">
        <f t="shared" si="110"/>
        <v>2</v>
      </c>
    </row>
    <row r="278" spans="54:83">
      <c r="BB278" s="405">
        <f t="shared" si="111"/>
        <v>273</v>
      </c>
      <c r="BC278" s="124">
        <f t="shared" si="112"/>
        <v>19</v>
      </c>
      <c r="BD278" s="124" t="s">
        <v>1499</v>
      </c>
      <c r="BE278" s="124"/>
      <c r="BF278" s="125" t="s">
        <v>2770</v>
      </c>
      <c r="BG278" s="124"/>
      <c r="BH278" s="124" t="s">
        <v>1267</v>
      </c>
      <c r="BI278" s="124"/>
      <c r="BJ278" s="124"/>
      <c r="BK278" s="124"/>
      <c r="BL278" s="124"/>
      <c r="BM278" s="125" t="str">
        <f t="shared" si="113"/>
        <v>Tempat,  Tanggal Lahir</v>
      </c>
      <c r="BN278" s="125" t="str">
        <f t="shared" si="114"/>
        <v>Agama</v>
      </c>
      <c r="BO278" s="125" t="str">
        <f t="shared" si="115"/>
        <v>Status dalam Keluarga</v>
      </c>
      <c r="BP278" s="125" t="str">
        <f t="shared" si="116"/>
        <v>Anak ke</v>
      </c>
      <c r="BQ278" s="125" t="str">
        <f t="shared" si="117"/>
        <v>Alamat Peserta Didik</v>
      </c>
      <c r="BR278" s="125" t="str">
        <f t="shared" si="118"/>
        <v>Sekolah Asal</v>
      </c>
      <c r="BS278" s="124" t="str">
        <f t="shared" si="107"/>
        <v>10-TKJ.1</v>
      </c>
      <c r="BT278" s="171">
        <v>42569</v>
      </c>
      <c r="BU278" s="125" t="s">
        <v>924</v>
      </c>
      <c r="BV278" s="125" t="s">
        <v>1225</v>
      </c>
      <c r="BW278" s="125" t="str">
        <f t="shared" si="108"/>
        <v>Alamat Peserta Didik</v>
      </c>
      <c r="BX278" s="124" t="str">
        <f t="shared" si="109"/>
        <v>Nomor Telepon Rumah</v>
      </c>
      <c r="BY278" s="125" t="s">
        <v>2197</v>
      </c>
      <c r="BZ278" s="125" t="s">
        <v>2198</v>
      </c>
      <c r="CB278" s="235">
        <f t="shared" si="105"/>
        <v>273</v>
      </c>
      <c r="CC278" s="235" t="str">
        <f t="shared" si="106"/>
        <v/>
      </c>
      <c r="CD278" s="235">
        <v>273</v>
      </c>
      <c r="CE278" s="235">
        <f t="shared" si="110"/>
        <v>2</v>
      </c>
    </row>
    <row r="279" spans="54:83">
      <c r="BB279" s="405">
        <f t="shared" si="111"/>
        <v>274</v>
      </c>
      <c r="BC279" s="124">
        <f t="shared" si="112"/>
        <v>20</v>
      </c>
      <c r="BD279" s="124" t="s">
        <v>1500</v>
      </c>
      <c r="BE279" s="124"/>
      <c r="BF279" s="125" t="s">
        <v>2771</v>
      </c>
      <c r="BG279" s="124"/>
      <c r="BH279" s="124" t="s">
        <v>1267</v>
      </c>
      <c r="BI279" s="124"/>
      <c r="BJ279" s="124"/>
      <c r="BK279" s="124"/>
      <c r="BL279" s="124"/>
      <c r="BM279" s="125" t="str">
        <f t="shared" si="113"/>
        <v>Tempat,  Tanggal Lahir</v>
      </c>
      <c r="BN279" s="125" t="str">
        <f t="shared" si="114"/>
        <v>Agama</v>
      </c>
      <c r="BO279" s="125" t="str">
        <f t="shared" si="115"/>
        <v>Status dalam Keluarga</v>
      </c>
      <c r="BP279" s="125" t="str">
        <f t="shared" si="116"/>
        <v>Anak ke</v>
      </c>
      <c r="BQ279" s="125" t="str">
        <f t="shared" si="117"/>
        <v>Alamat Peserta Didik</v>
      </c>
      <c r="BR279" s="125" t="str">
        <f t="shared" si="118"/>
        <v>Sekolah Asal</v>
      </c>
      <c r="BS279" s="124" t="str">
        <f t="shared" si="107"/>
        <v>10-TKJ.1</v>
      </c>
      <c r="BT279" s="171">
        <v>42569</v>
      </c>
      <c r="BU279" s="125" t="s">
        <v>925</v>
      </c>
      <c r="BV279" s="125" t="s">
        <v>1226</v>
      </c>
      <c r="BW279" s="125" t="str">
        <f t="shared" si="108"/>
        <v>Alamat Peserta Didik</v>
      </c>
      <c r="BX279" s="124" t="str">
        <f t="shared" si="109"/>
        <v>Nomor Telepon Rumah</v>
      </c>
      <c r="BY279" s="125" t="s">
        <v>2199</v>
      </c>
      <c r="BZ279" s="125" t="s">
        <v>2200</v>
      </c>
      <c r="CB279" s="235">
        <f t="shared" si="105"/>
        <v>274</v>
      </c>
      <c r="CC279" s="235" t="str">
        <f t="shared" si="106"/>
        <v/>
      </c>
      <c r="CD279" s="235">
        <v>274</v>
      </c>
      <c r="CE279" s="235">
        <f t="shared" si="110"/>
        <v>2</v>
      </c>
    </row>
    <row r="280" spans="54:83">
      <c r="BB280" s="405">
        <f t="shared" si="111"/>
        <v>275</v>
      </c>
      <c r="BC280" s="124">
        <f t="shared" si="112"/>
        <v>21</v>
      </c>
      <c r="BD280" s="124" t="s">
        <v>1501</v>
      </c>
      <c r="BE280" s="124"/>
      <c r="BF280" s="125" t="s">
        <v>2772</v>
      </c>
      <c r="BG280" s="124"/>
      <c r="BH280" s="124" t="s">
        <v>1267</v>
      </c>
      <c r="BI280" s="124"/>
      <c r="BJ280" s="124"/>
      <c r="BK280" s="124"/>
      <c r="BL280" s="124"/>
      <c r="BM280" s="125" t="str">
        <f t="shared" si="113"/>
        <v>Tempat,  Tanggal Lahir</v>
      </c>
      <c r="BN280" s="125" t="str">
        <f t="shared" si="114"/>
        <v>Agama</v>
      </c>
      <c r="BO280" s="125" t="str">
        <f t="shared" si="115"/>
        <v>Status dalam Keluarga</v>
      </c>
      <c r="BP280" s="125" t="str">
        <f t="shared" si="116"/>
        <v>Anak ke</v>
      </c>
      <c r="BQ280" s="125" t="str">
        <f t="shared" si="117"/>
        <v>Alamat Peserta Didik</v>
      </c>
      <c r="BR280" s="125" t="str">
        <f t="shared" si="118"/>
        <v>Sekolah Asal</v>
      </c>
      <c r="BS280" s="124" t="str">
        <f t="shared" si="107"/>
        <v>10-TKJ.1</v>
      </c>
      <c r="BT280" s="171">
        <v>42569</v>
      </c>
      <c r="BU280" s="125" t="s">
        <v>926</v>
      </c>
      <c r="BV280" s="125" t="s">
        <v>1227</v>
      </c>
      <c r="BW280" s="125" t="str">
        <f t="shared" si="108"/>
        <v>Alamat Peserta Didik</v>
      </c>
      <c r="BX280" s="124" t="str">
        <f t="shared" si="109"/>
        <v>Nomor Telepon Rumah</v>
      </c>
      <c r="BY280" s="125" t="s">
        <v>2201</v>
      </c>
      <c r="BZ280" s="125" t="s">
        <v>2202</v>
      </c>
      <c r="CB280" s="235">
        <f t="shared" si="105"/>
        <v>275</v>
      </c>
      <c r="CC280" s="235" t="str">
        <f t="shared" si="106"/>
        <v/>
      </c>
      <c r="CD280" s="235">
        <v>275</v>
      </c>
      <c r="CE280" s="235">
        <f t="shared" si="110"/>
        <v>2</v>
      </c>
    </row>
    <row r="281" spans="54:83">
      <c r="BB281" s="405">
        <f t="shared" si="111"/>
        <v>276</v>
      </c>
      <c r="BC281" s="124">
        <f t="shared" si="112"/>
        <v>22</v>
      </c>
      <c r="BD281" s="124" t="s">
        <v>1502</v>
      </c>
      <c r="BE281" s="124"/>
      <c r="BF281" s="125" t="s">
        <v>2773</v>
      </c>
      <c r="BG281" s="124"/>
      <c r="BH281" s="124" t="s">
        <v>1267</v>
      </c>
      <c r="BI281" s="124"/>
      <c r="BJ281" s="124"/>
      <c r="BK281" s="124"/>
      <c r="BL281" s="124"/>
      <c r="BM281" s="125" t="str">
        <f t="shared" si="113"/>
        <v>Tempat,  Tanggal Lahir</v>
      </c>
      <c r="BN281" s="125" t="str">
        <f t="shared" si="114"/>
        <v>Agama</v>
      </c>
      <c r="BO281" s="125" t="str">
        <f t="shared" si="115"/>
        <v>Status dalam Keluarga</v>
      </c>
      <c r="BP281" s="125" t="str">
        <f t="shared" si="116"/>
        <v>Anak ke</v>
      </c>
      <c r="BQ281" s="125" t="str">
        <f t="shared" si="117"/>
        <v>Alamat Peserta Didik</v>
      </c>
      <c r="BR281" s="125" t="str">
        <f t="shared" si="118"/>
        <v>Sekolah Asal</v>
      </c>
      <c r="BS281" s="124" t="str">
        <f t="shared" si="107"/>
        <v>10-TKJ.1</v>
      </c>
      <c r="BT281" s="171">
        <v>42569</v>
      </c>
      <c r="BU281" s="125" t="s">
        <v>927</v>
      </c>
      <c r="BV281" s="125" t="s">
        <v>1228</v>
      </c>
      <c r="BW281" s="125" t="str">
        <f t="shared" si="108"/>
        <v>Alamat Peserta Didik</v>
      </c>
      <c r="BX281" s="124" t="str">
        <f t="shared" si="109"/>
        <v>Nomor Telepon Rumah</v>
      </c>
      <c r="BY281" s="125" t="s">
        <v>2203</v>
      </c>
      <c r="BZ281" s="125" t="s">
        <v>2204</v>
      </c>
      <c r="CB281" s="235">
        <f t="shared" si="105"/>
        <v>276</v>
      </c>
      <c r="CC281" s="235" t="str">
        <f t="shared" si="106"/>
        <v/>
      </c>
      <c r="CD281" s="235">
        <v>276</v>
      </c>
      <c r="CE281" s="235">
        <f t="shared" si="110"/>
        <v>2</v>
      </c>
    </row>
    <row r="282" spans="54:83">
      <c r="BB282" s="405">
        <f t="shared" si="111"/>
        <v>277</v>
      </c>
      <c r="BC282" s="124">
        <f t="shared" si="112"/>
        <v>23</v>
      </c>
      <c r="BD282" s="124" t="s">
        <v>1503</v>
      </c>
      <c r="BE282" s="124"/>
      <c r="BF282" s="125" t="s">
        <v>2774</v>
      </c>
      <c r="BG282" s="124"/>
      <c r="BH282" s="124" t="s">
        <v>1267</v>
      </c>
      <c r="BI282" s="124"/>
      <c r="BJ282" s="124"/>
      <c r="BK282" s="124"/>
      <c r="BL282" s="124"/>
      <c r="BM282" s="125" t="str">
        <f t="shared" si="113"/>
        <v>Tempat,  Tanggal Lahir</v>
      </c>
      <c r="BN282" s="125" t="str">
        <f t="shared" si="114"/>
        <v>Agama</v>
      </c>
      <c r="BO282" s="125" t="str">
        <f t="shared" si="115"/>
        <v>Status dalam Keluarga</v>
      </c>
      <c r="BP282" s="125" t="str">
        <f t="shared" si="116"/>
        <v>Anak ke</v>
      </c>
      <c r="BQ282" s="125" t="str">
        <f t="shared" si="117"/>
        <v>Alamat Peserta Didik</v>
      </c>
      <c r="BR282" s="125" t="str">
        <f t="shared" si="118"/>
        <v>Sekolah Asal</v>
      </c>
      <c r="BS282" s="124" t="str">
        <f t="shared" si="107"/>
        <v>10-TKJ.1</v>
      </c>
      <c r="BT282" s="171">
        <v>42569</v>
      </c>
      <c r="BU282" s="125" t="s">
        <v>928</v>
      </c>
      <c r="BV282" s="125" t="s">
        <v>1229</v>
      </c>
      <c r="BW282" s="125" t="str">
        <f t="shared" si="108"/>
        <v>Alamat Peserta Didik</v>
      </c>
      <c r="BX282" s="124" t="str">
        <f t="shared" si="109"/>
        <v>Nomor Telepon Rumah</v>
      </c>
      <c r="BY282" s="125" t="s">
        <v>2205</v>
      </c>
      <c r="BZ282" s="125" t="s">
        <v>2206</v>
      </c>
      <c r="CB282" s="235">
        <f t="shared" si="105"/>
        <v>277</v>
      </c>
      <c r="CC282" s="235" t="str">
        <f t="shared" si="106"/>
        <v/>
      </c>
      <c r="CD282" s="235">
        <v>277</v>
      </c>
      <c r="CE282" s="235">
        <f t="shared" si="110"/>
        <v>2</v>
      </c>
    </row>
    <row r="283" spans="54:83">
      <c r="BB283" s="405">
        <f t="shared" si="111"/>
        <v>278</v>
      </c>
      <c r="BC283" s="124">
        <f t="shared" si="112"/>
        <v>24</v>
      </c>
      <c r="BD283" s="124" t="s">
        <v>1504</v>
      </c>
      <c r="BE283" s="124"/>
      <c r="BF283" s="125" t="s">
        <v>2775</v>
      </c>
      <c r="BG283" s="124"/>
      <c r="BH283" s="124" t="s">
        <v>1267</v>
      </c>
      <c r="BI283" s="124"/>
      <c r="BJ283" s="124"/>
      <c r="BK283" s="124"/>
      <c r="BL283" s="124"/>
      <c r="BM283" s="125" t="str">
        <f t="shared" si="113"/>
        <v>Tempat,  Tanggal Lahir</v>
      </c>
      <c r="BN283" s="125" t="str">
        <f t="shared" si="114"/>
        <v>Agama</v>
      </c>
      <c r="BO283" s="125" t="str">
        <f t="shared" si="115"/>
        <v>Status dalam Keluarga</v>
      </c>
      <c r="BP283" s="125" t="str">
        <f t="shared" si="116"/>
        <v>Anak ke</v>
      </c>
      <c r="BQ283" s="125" t="str">
        <f t="shared" si="117"/>
        <v>Alamat Peserta Didik</v>
      </c>
      <c r="BR283" s="125" t="str">
        <f t="shared" si="118"/>
        <v>Sekolah Asal</v>
      </c>
      <c r="BS283" s="124" t="str">
        <f t="shared" si="107"/>
        <v>10-TKJ.1</v>
      </c>
      <c r="BT283" s="171">
        <v>42569</v>
      </c>
      <c r="BU283" s="125" t="s">
        <v>929</v>
      </c>
      <c r="BV283" s="125" t="s">
        <v>1230</v>
      </c>
      <c r="BW283" s="125" t="str">
        <f t="shared" si="108"/>
        <v>Alamat Peserta Didik</v>
      </c>
      <c r="BX283" s="124" t="str">
        <f t="shared" si="109"/>
        <v>Nomor Telepon Rumah</v>
      </c>
      <c r="BY283" s="125" t="s">
        <v>2207</v>
      </c>
      <c r="BZ283" s="125" t="s">
        <v>2208</v>
      </c>
      <c r="CB283" s="235">
        <f t="shared" si="105"/>
        <v>278</v>
      </c>
      <c r="CC283" s="235" t="str">
        <f t="shared" si="106"/>
        <v/>
      </c>
      <c r="CD283" s="235">
        <v>278</v>
      </c>
      <c r="CE283" s="235">
        <f t="shared" si="110"/>
        <v>2</v>
      </c>
    </row>
    <row r="284" spans="54:83">
      <c r="BB284" s="405">
        <f t="shared" si="111"/>
        <v>279</v>
      </c>
      <c r="BC284" s="124">
        <f t="shared" si="112"/>
        <v>25</v>
      </c>
      <c r="BD284" s="124" t="s">
        <v>1505</v>
      </c>
      <c r="BE284" s="124"/>
      <c r="BF284" s="125" t="s">
        <v>2776</v>
      </c>
      <c r="BG284" s="124"/>
      <c r="BH284" s="124" t="s">
        <v>1267</v>
      </c>
      <c r="BI284" s="124"/>
      <c r="BJ284" s="124"/>
      <c r="BK284" s="124"/>
      <c r="BL284" s="124"/>
      <c r="BM284" s="125" t="str">
        <f t="shared" si="113"/>
        <v>Tempat,  Tanggal Lahir</v>
      </c>
      <c r="BN284" s="125" t="str">
        <f t="shared" si="114"/>
        <v>Agama</v>
      </c>
      <c r="BO284" s="125" t="str">
        <f t="shared" si="115"/>
        <v>Status dalam Keluarga</v>
      </c>
      <c r="BP284" s="125" t="str">
        <f t="shared" si="116"/>
        <v>Anak ke</v>
      </c>
      <c r="BQ284" s="125" t="str">
        <f t="shared" si="117"/>
        <v>Alamat Peserta Didik</v>
      </c>
      <c r="BR284" s="125" t="str">
        <f t="shared" si="118"/>
        <v>Sekolah Asal</v>
      </c>
      <c r="BS284" s="124" t="str">
        <f t="shared" si="107"/>
        <v>10-TKJ.1</v>
      </c>
      <c r="BT284" s="171">
        <v>42569</v>
      </c>
      <c r="BU284" s="125" t="s">
        <v>930</v>
      </c>
      <c r="BV284" s="125" t="s">
        <v>1231</v>
      </c>
      <c r="BW284" s="125" t="str">
        <f t="shared" si="108"/>
        <v>Alamat Peserta Didik</v>
      </c>
      <c r="BX284" s="124" t="str">
        <f t="shared" si="109"/>
        <v>Nomor Telepon Rumah</v>
      </c>
      <c r="BY284" s="125" t="s">
        <v>2209</v>
      </c>
      <c r="BZ284" s="125" t="s">
        <v>2210</v>
      </c>
      <c r="CB284" s="235">
        <f t="shared" si="105"/>
        <v>279</v>
      </c>
      <c r="CC284" s="235" t="str">
        <f t="shared" si="106"/>
        <v/>
      </c>
      <c r="CD284" s="235">
        <v>279</v>
      </c>
      <c r="CE284" s="235">
        <f t="shared" si="110"/>
        <v>2</v>
      </c>
    </row>
    <row r="285" spans="54:83">
      <c r="BB285" s="405">
        <f t="shared" si="111"/>
        <v>280</v>
      </c>
      <c r="BC285" s="124">
        <v>1</v>
      </c>
      <c r="BD285" s="124" t="s">
        <v>1506</v>
      </c>
      <c r="BE285" s="124"/>
      <c r="BF285" s="125" t="s">
        <v>2777</v>
      </c>
      <c r="BG285" s="124"/>
      <c r="BH285" s="124" t="s">
        <v>1268</v>
      </c>
      <c r="BI285" s="124"/>
      <c r="BJ285" s="124"/>
      <c r="BK285" s="124"/>
      <c r="BL285" s="124"/>
      <c r="BM285" s="125" t="str">
        <f t="shared" si="113"/>
        <v>Tempat,  Tanggal Lahir</v>
      </c>
      <c r="BN285" s="125" t="str">
        <f t="shared" si="114"/>
        <v>Agama</v>
      </c>
      <c r="BO285" s="125" t="str">
        <f t="shared" si="115"/>
        <v>Status dalam Keluarga</v>
      </c>
      <c r="BP285" s="125" t="str">
        <f t="shared" si="116"/>
        <v>Anak ke</v>
      </c>
      <c r="BQ285" s="125" t="str">
        <f t="shared" si="117"/>
        <v>Alamat Peserta Didik</v>
      </c>
      <c r="BR285" s="125" t="str">
        <f t="shared" si="118"/>
        <v>Sekolah Asal</v>
      </c>
      <c r="BS285" s="124" t="str">
        <f t="shared" si="107"/>
        <v>10-TKJ.2</v>
      </c>
      <c r="BT285" s="171">
        <v>42569</v>
      </c>
      <c r="BU285" s="125" t="s">
        <v>931</v>
      </c>
      <c r="BV285" s="125" t="s">
        <v>1232</v>
      </c>
      <c r="BW285" s="125" t="str">
        <f t="shared" si="108"/>
        <v>Alamat Peserta Didik</v>
      </c>
      <c r="BX285" s="124" t="str">
        <f t="shared" si="109"/>
        <v>Nomor Telepon Rumah</v>
      </c>
      <c r="BY285" s="125" t="s">
        <v>2211</v>
      </c>
      <c r="BZ285" s="125" t="s">
        <v>2212</v>
      </c>
      <c r="CB285" s="235" t="str">
        <f t="shared" si="105"/>
        <v/>
      </c>
      <c r="CC285" s="235" t="str">
        <f t="shared" si="106"/>
        <v/>
      </c>
      <c r="CD285" s="235">
        <v>280</v>
      </c>
      <c r="CE285" s="235">
        <f t="shared" si="110"/>
        <v>2</v>
      </c>
    </row>
    <row r="286" spans="54:83">
      <c r="BB286" s="405">
        <f t="shared" si="111"/>
        <v>281</v>
      </c>
      <c r="BC286" s="124">
        <f t="shared" si="112"/>
        <v>2</v>
      </c>
      <c r="BD286" s="124" t="s">
        <v>1507</v>
      </c>
      <c r="BE286" s="124"/>
      <c r="BF286" s="125" t="s">
        <v>2778</v>
      </c>
      <c r="BG286" s="124"/>
      <c r="BH286" s="124" t="s">
        <v>1268</v>
      </c>
      <c r="BI286" s="124"/>
      <c r="BJ286" s="124"/>
      <c r="BK286" s="124"/>
      <c r="BL286" s="124"/>
      <c r="BM286" s="125" t="str">
        <f t="shared" si="113"/>
        <v>Tempat,  Tanggal Lahir</v>
      </c>
      <c r="BN286" s="125" t="str">
        <f t="shared" si="114"/>
        <v>Agama</v>
      </c>
      <c r="BO286" s="125" t="str">
        <f t="shared" si="115"/>
        <v>Status dalam Keluarga</v>
      </c>
      <c r="BP286" s="125" t="str">
        <f t="shared" si="116"/>
        <v>Anak ke</v>
      </c>
      <c r="BQ286" s="125" t="str">
        <f t="shared" si="117"/>
        <v>Alamat Peserta Didik</v>
      </c>
      <c r="BR286" s="125" t="str">
        <f t="shared" si="118"/>
        <v>Sekolah Asal</v>
      </c>
      <c r="BS286" s="124" t="str">
        <f t="shared" si="107"/>
        <v>10-TKJ.2</v>
      </c>
      <c r="BT286" s="171">
        <v>42569</v>
      </c>
      <c r="BU286" s="125" t="s">
        <v>932</v>
      </c>
      <c r="BV286" s="125" t="s">
        <v>1233</v>
      </c>
      <c r="BW286" s="125" t="str">
        <f t="shared" si="108"/>
        <v>Alamat Peserta Didik</v>
      </c>
      <c r="BX286" s="124" t="str">
        <f t="shared" si="109"/>
        <v>Nomor Telepon Rumah</v>
      </c>
      <c r="BY286" s="125" t="s">
        <v>2213</v>
      </c>
      <c r="BZ286" s="125" t="s">
        <v>2214</v>
      </c>
      <c r="CB286" s="235" t="str">
        <f t="shared" si="105"/>
        <v/>
      </c>
      <c r="CC286" s="235" t="str">
        <f t="shared" si="106"/>
        <v/>
      </c>
      <c r="CD286" s="235">
        <v>281</v>
      </c>
      <c r="CE286" s="235">
        <f t="shared" si="110"/>
        <v>2</v>
      </c>
    </row>
    <row r="287" spans="54:83">
      <c r="BB287" s="405">
        <f t="shared" si="111"/>
        <v>282</v>
      </c>
      <c r="BC287" s="124">
        <f t="shared" si="112"/>
        <v>3</v>
      </c>
      <c r="BD287" s="124" t="s">
        <v>1508</v>
      </c>
      <c r="BE287" s="124"/>
      <c r="BF287" s="125" t="s">
        <v>2779</v>
      </c>
      <c r="BG287" s="124"/>
      <c r="BH287" s="124" t="s">
        <v>1268</v>
      </c>
      <c r="BI287" s="124"/>
      <c r="BJ287" s="124"/>
      <c r="BK287" s="124"/>
      <c r="BL287" s="124"/>
      <c r="BM287" s="125" t="str">
        <f t="shared" si="113"/>
        <v>Tempat,  Tanggal Lahir</v>
      </c>
      <c r="BN287" s="125" t="str">
        <f t="shared" si="114"/>
        <v>Agama</v>
      </c>
      <c r="BO287" s="125" t="str">
        <f t="shared" si="115"/>
        <v>Status dalam Keluarga</v>
      </c>
      <c r="BP287" s="125" t="str">
        <f t="shared" si="116"/>
        <v>Anak ke</v>
      </c>
      <c r="BQ287" s="125" t="str">
        <f t="shared" si="117"/>
        <v>Alamat Peserta Didik</v>
      </c>
      <c r="BR287" s="125" t="str">
        <f t="shared" si="118"/>
        <v>Sekolah Asal</v>
      </c>
      <c r="BS287" s="124" t="str">
        <f t="shared" si="107"/>
        <v>10-TKJ.2</v>
      </c>
      <c r="BT287" s="171">
        <v>42569</v>
      </c>
      <c r="BU287" s="125" t="s">
        <v>933</v>
      </c>
      <c r="BV287" s="125" t="s">
        <v>1234</v>
      </c>
      <c r="BW287" s="125" t="str">
        <f t="shared" si="108"/>
        <v>Alamat Peserta Didik</v>
      </c>
      <c r="BX287" s="124" t="str">
        <f t="shared" si="109"/>
        <v>Nomor Telepon Rumah</v>
      </c>
      <c r="BY287" s="125" t="s">
        <v>2215</v>
      </c>
      <c r="BZ287" s="125" t="s">
        <v>2216</v>
      </c>
      <c r="CB287" s="235" t="str">
        <f t="shared" si="105"/>
        <v/>
      </c>
      <c r="CC287" s="235" t="str">
        <f t="shared" si="106"/>
        <v/>
      </c>
      <c r="CD287" s="235">
        <v>282</v>
      </c>
      <c r="CE287" s="235">
        <f t="shared" si="110"/>
        <v>2</v>
      </c>
    </row>
    <row r="288" spans="54:83">
      <c r="BB288" s="405">
        <f t="shared" si="111"/>
        <v>283</v>
      </c>
      <c r="BC288" s="124">
        <f t="shared" si="112"/>
        <v>4</v>
      </c>
      <c r="BD288" s="124" t="s">
        <v>1509</v>
      </c>
      <c r="BE288" s="124"/>
      <c r="BF288" s="125" t="s">
        <v>2780</v>
      </c>
      <c r="BG288" s="124"/>
      <c r="BH288" s="124" t="s">
        <v>1268</v>
      </c>
      <c r="BI288" s="124"/>
      <c r="BJ288" s="124"/>
      <c r="BK288" s="124"/>
      <c r="BL288" s="124"/>
      <c r="BM288" s="125" t="str">
        <f t="shared" si="113"/>
        <v>Tempat,  Tanggal Lahir</v>
      </c>
      <c r="BN288" s="125" t="str">
        <f t="shared" si="114"/>
        <v>Agama</v>
      </c>
      <c r="BO288" s="125" t="str">
        <f t="shared" si="115"/>
        <v>Status dalam Keluarga</v>
      </c>
      <c r="BP288" s="125" t="str">
        <f t="shared" si="116"/>
        <v>Anak ke</v>
      </c>
      <c r="BQ288" s="125" t="str">
        <f t="shared" si="117"/>
        <v>Alamat Peserta Didik</v>
      </c>
      <c r="BR288" s="125" t="str">
        <f t="shared" si="118"/>
        <v>Sekolah Asal</v>
      </c>
      <c r="BS288" s="124" t="str">
        <f t="shared" si="107"/>
        <v>10-TKJ.2</v>
      </c>
      <c r="BT288" s="171">
        <v>42569</v>
      </c>
      <c r="BU288" s="125" t="s">
        <v>934</v>
      </c>
      <c r="BV288" s="125" t="s">
        <v>1235</v>
      </c>
      <c r="BW288" s="125" t="str">
        <f t="shared" si="108"/>
        <v>Alamat Peserta Didik</v>
      </c>
      <c r="BX288" s="124" t="str">
        <f t="shared" si="109"/>
        <v>Nomor Telepon Rumah</v>
      </c>
      <c r="BY288" s="125" t="s">
        <v>2217</v>
      </c>
      <c r="BZ288" s="125" t="s">
        <v>2218</v>
      </c>
      <c r="CB288" s="235" t="str">
        <f t="shared" si="105"/>
        <v/>
      </c>
      <c r="CC288" s="235" t="str">
        <f t="shared" si="106"/>
        <v/>
      </c>
      <c r="CD288" s="235">
        <v>283</v>
      </c>
      <c r="CE288" s="235">
        <f t="shared" si="110"/>
        <v>2</v>
      </c>
    </row>
    <row r="289" spans="54:83">
      <c r="BB289" s="405">
        <f t="shared" si="111"/>
        <v>284</v>
      </c>
      <c r="BC289" s="124">
        <f t="shared" si="112"/>
        <v>5</v>
      </c>
      <c r="BD289" s="124" t="s">
        <v>1510</v>
      </c>
      <c r="BE289" s="124"/>
      <c r="BF289" s="125" t="s">
        <v>2781</v>
      </c>
      <c r="BG289" s="124"/>
      <c r="BH289" s="124" t="s">
        <v>1268</v>
      </c>
      <c r="BI289" s="124"/>
      <c r="BJ289" s="124"/>
      <c r="BK289" s="124"/>
      <c r="BL289" s="124"/>
      <c r="BM289" s="125" t="str">
        <f t="shared" si="113"/>
        <v>Tempat,  Tanggal Lahir</v>
      </c>
      <c r="BN289" s="125" t="str">
        <f t="shared" si="114"/>
        <v>Agama</v>
      </c>
      <c r="BO289" s="125" t="str">
        <f t="shared" si="115"/>
        <v>Status dalam Keluarga</v>
      </c>
      <c r="BP289" s="125" t="str">
        <f t="shared" si="116"/>
        <v>Anak ke</v>
      </c>
      <c r="BQ289" s="125" t="str">
        <f t="shared" si="117"/>
        <v>Alamat Peserta Didik</v>
      </c>
      <c r="BR289" s="125" t="str">
        <f t="shared" si="118"/>
        <v>Sekolah Asal</v>
      </c>
      <c r="BS289" s="124" t="str">
        <f t="shared" si="107"/>
        <v>10-TKJ.2</v>
      </c>
      <c r="BT289" s="171">
        <v>42569</v>
      </c>
      <c r="BU289" s="125" t="s">
        <v>935</v>
      </c>
      <c r="BV289" s="125" t="s">
        <v>1236</v>
      </c>
      <c r="BW289" s="125" t="str">
        <f t="shared" si="108"/>
        <v>Alamat Peserta Didik</v>
      </c>
      <c r="BX289" s="124" t="str">
        <f t="shared" si="109"/>
        <v>Nomor Telepon Rumah</v>
      </c>
      <c r="BY289" s="125" t="s">
        <v>2219</v>
      </c>
      <c r="BZ289" s="125" t="s">
        <v>2220</v>
      </c>
      <c r="CB289" s="235" t="str">
        <f t="shared" si="105"/>
        <v/>
      </c>
      <c r="CC289" s="235" t="str">
        <f t="shared" si="106"/>
        <v/>
      </c>
      <c r="CD289" s="235">
        <v>284</v>
      </c>
      <c r="CE289" s="235">
        <f t="shared" si="110"/>
        <v>2</v>
      </c>
    </row>
    <row r="290" spans="54:83">
      <c r="BB290" s="405">
        <f t="shared" si="111"/>
        <v>285</v>
      </c>
      <c r="BC290" s="124">
        <f t="shared" si="112"/>
        <v>6</v>
      </c>
      <c r="BD290" s="124" t="s">
        <v>1511</v>
      </c>
      <c r="BE290" s="124"/>
      <c r="BF290" s="125" t="s">
        <v>2782</v>
      </c>
      <c r="BG290" s="124"/>
      <c r="BH290" s="124" t="s">
        <v>1268</v>
      </c>
      <c r="BI290" s="124"/>
      <c r="BJ290" s="124"/>
      <c r="BK290" s="124"/>
      <c r="BL290" s="124"/>
      <c r="BM290" s="125" t="str">
        <f t="shared" si="113"/>
        <v>Tempat,  Tanggal Lahir</v>
      </c>
      <c r="BN290" s="125" t="str">
        <f t="shared" si="114"/>
        <v>Agama</v>
      </c>
      <c r="BO290" s="125" t="str">
        <f t="shared" si="115"/>
        <v>Status dalam Keluarga</v>
      </c>
      <c r="BP290" s="125" t="str">
        <f t="shared" si="116"/>
        <v>Anak ke</v>
      </c>
      <c r="BQ290" s="125" t="str">
        <f t="shared" si="117"/>
        <v>Alamat Peserta Didik</v>
      </c>
      <c r="BR290" s="125" t="str">
        <f t="shared" si="118"/>
        <v>Sekolah Asal</v>
      </c>
      <c r="BS290" s="124" t="str">
        <f t="shared" si="107"/>
        <v>10-TKJ.2</v>
      </c>
      <c r="BT290" s="171">
        <v>42569</v>
      </c>
      <c r="BU290" s="125" t="s">
        <v>936</v>
      </c>
      <c r="BV290" s="125" t="s">
        <v>1237</v>
      </c>
      <c r="BW290" s="125" t="str">
        <f t="shared" si="108"/>
        <v>Alamat Peserta Didik</v>
      </c>
      <c r="BX290" s="124" t="str">
        <f t="shared" si="109"/>
        <v>Nomor Telepon Rumah</v>
      </c>
      <c r="BY290" s="125" t="s">
        <v>2221</v>
      </c>
      <c r="BZ290" s="125" t="s">
        <v>2222</v>
      </c>
      <c r="CB290" s="235" t="str">
        <f t="shared" si="105"/>
        <v/>
      </c>
      <c r="CC290" s="235" t="str">
        <f t="shared" si="106"/>
        <v/>
      </c>
      <c r="CD290" s="235">
        <v>285</v>
      </c>
      <c r="CE290" s="235">
        <f t="shared" si="110"/>
        <v>2</v>
      </c>
    </row>
    <row r="291" spans="54:83">
      <c r="BB291" s="405">
        <f t="shared" si="111"/>
        <v>286</v>
      </c>
      <c r="BC291" s="124">
        <f t="shared" si="112"/>
        <v>7</v>
      </c>
      <c r="BD291" s="124" t="s">
        <v>1512</v>
      </c>
      <c r="BE291" s="124"/>
      <c r="BF291" s="125" t="s">
        <v>2783</v>
      </c>
      <c r="BG291" s="124"/>
      <c r="BH291" s="124" t="s">
        <v>1268</v>
      </c>
      <c r="BI291" s="124"/>
      <c r="BJ291" s="124"/>
      <c r="BK291" s="124"/>
      <c r="BL291" s="124"/>
      <c r="BM291" s="125" t="str">
        <f t="shared" si="113"/>
        <v>Tempat,  Tanggal Lahir</v>
      </c>
      <c r="BN291" s="125" t="str">
        <f t="shared" si="114"/>
        <v>Agama</v>
      </c>
      <c r="BO291" s="125" t="str">
        <f t="shared" si="115"/>
        <v>Status dalam Keluarga</v>
      </c>
      <c r="BP291" s="125" t="str">
        <f t="shared" si="116"/>
        <v>Anak ke</v>
      </c>
      <c r="BQ291" s="125" t="str">
        <f t="shared" si="117"/>
        <v>Alamat Peserta Didik</v>
      </c>
      <c r="BR291" s="125" t="str">
        <f t="shared" si="118"/>
        <v>Sekolah Asal</v>
      </c>
      <c r="BS291" s="124" t="str">
        <f t="shared" si="107"/>
        <v>10-TKJ.2</v>
      </c>
      <c r="BT291" s="171">
        <v>42569</v>
      </c>
      <c r="BU291" s="125" t="s">
        <v>937</v>
      </c>
      <c r="BV291" s="125" t="s">
        <v>1238</v>
      </c>
      <c r="BW291" s="125" t="str">
        <f t="shared" si="108"/>
        <v>Alamat Peserta Didik</v>
      </c>
      <c r="BX291" s="124" t="str">
        <f t="shared" si="109"/>
        <v>Nomor Telepon Rumah</v>
      </c>
      <c r="BY291" s="125" t="s">
        <v>2223</v>
      </c>
      <c r="BZ291" s="125" t="s">
        <v>2224</v>
      </c>
      <c r="CB291" s="235" t="str">
        <f t="shared" si="105"/>
        <v/>
      </c>
      <c r="CC291" s="235" t="str">
        <f t="shared" si="106"/>
        <v/>
      </c>
      <c r="CD291" s="235">
        <v>286</v>
      </c>
      <c r="CE291" s="235">
        <f t="shared" si="110"/>
        <v>2</v>
      </c>
    </row>
    <row r="292" spans="54:83">
      <c r="BB292" s="405">
        <f t="shared" si="111"/>
        <v>287</v>
      </c>
      <c r="BC292" s="124">
        <f t="shared" si="112"/>
        <v>8</v>
      </c>
      <c r="BD292" s="124" t="s">
        <v>1513</v>
      </c>
      <c r="BE292" s="124"/>
      <c r="BF292" s="125" t="s">
        <v>2784</v>
      </c>
      <c r="BG292" s="124"/>
      <c r="BH292" s="124" t="s">
        <v>1268</v>
      </c>
      <c r="BI292" s="124"/>
      <c r="BJ292" s="124"/>
      <c r="BK292" s="124"/>
      <c r="BL292" s="124"/>
      <c r="BM292" s="125" t="str">
        <f t="shared" si="113"/>
        <v>Tempat,  Tanggal Lahir</v>
      </c>
      <c r="BN292" s="125" t="str">
        <f t="shared" si="114"/>
        <v>Agama</v>
      </c>
      <c r="BO292" s="125" t="str">
        <f t="shared" si="115"/>
        <v>Status dalam Keluarga</v>
      </c>
      <c r="BP292" s="125" t="str">
        <f t="shared" si="116"/>
        <v>Anak ke</v>
      </c>
      <c r="BQ292" s="125" t="str">
        <f t="shared" si="117"/>
        <v>Alamat Peserta Didik</v>
      </c>
      <c r="BR292" s="125" t="str">
        <f t="shared" si="118"/>
        <v>Sekolah Asal</v>
      </c>
      <c r="BS292" s="124" t="str">
        <f t="shared" si="107"/>
        <v>10-TKJ.2</v>
      </c>
      <c r="BT292" s="171">
        <v>42569</v>
      </c>
      <c r="BU292" s="125" t="s">
        <v>938</v>
      </c>
      <c r="BV292" s="125" t="s">
        <v>1239</v>
      </c>
      <c r="BW292" s="125" t="str">
        <f t="shared" si="108"/>
        <v>Alamat Peserta Didik</v>
      </c>
      <c r="BX292" s="124" t="str">
        <f t="shared" si="109"/>
        <v>Nomor Telepon Rumah</v>
      </c>
      <c r="BY292" s="125" t="s">
        <v>2225</v>
      </c>
      <c r="BZ292" s="125" t="s">
        <v>2226</v>
      </c>
      <c r="CB292" s="235" t="str">
        <f t="shared" si="105"/>
        <v/>
      </c>
      <c r="CC292" s="235" t="str">
        <f t="shared" si="106"/>
        <v/>
      </c>
      <c r="CD292" s="235">
        <v>287</v>
      </c>
      <c r="CE292" s="235">
        <f t="shared" si="110"/>
        <v>2</v>
      </c>
    </row>
    <row r="293" spans="54:83">
      <c r="BB293" s="405">
        <f t="shared" si="111"/>
        <v>288</v>
      </c>
      <c r="BC293" s="124">
        <f t="shared" si="112"/>
        <v>9</v>
      </c>
      <c r="BD293" s="124" t="s">
        <v>1514</v>
      </c>
      <c r="BE293" s="124"/>
      <c r="BF293" s="125" t="s">
        <v>2785</v>
      </c>
      <c r="BG293" s="124"/>
      <c r="BH293" s="124" t="s">
        <v>1268</v>
      </c>
      <c r="BI293" s="124"/>
      <c r="BJ293" s="124"/>
      <c r="BK293" s="124"/>
      <c r="BL293" s="124"/>
      <c r="BM293" s="125" t="str">
        <f t="shared" si="113"/>
        <v>Tempat,  Tanggal Lahir</v>
      </c>
      <c r="BN293" s="125" t="str">
        <f t="shared" si="114"/>
        <v>Agama</v>
      </c>
      <c r="BO293" s="125" t="str">
        <f t="shared" si="115"/>
        <v>Status dalam Keluarga</v>
      </c>
      <c r="BP293" s="125" t="str">
        <f t="shared" si="116"/>
        <v>Anak ke</v>
      </c>
      <c r="BQ293" s="125" t="str">
        <f t="shared" si="117"/>
        <v>Alamat Peserta Didik</v>
      </c>
      <c r="BR293" s="125" t="str">
        <f t="shared" si="118"/>
        <v>Sekolah Asal</v>
      </c>
      <c r="BS293" s="124" t="str">
        <f t="shared" si="107"/>
        <v>10-TKJ.2</v>
      </c>
      <c r="BT293" s="171">
        <v>42569</v>
      </c>
      <c r="BU293" s="125" t="s">
        <v>939</v>
      </c>
      <c r="BV293" s="125" t="s">
        <v>1240</v>
      </c>
      <c r="BW293" s="125" t="str">
        <f t="shared" si="108"/>
        <v>Alamat Peserta Didik</v>
      </c>
      <c r="BX293" s="124" t="str">
        <f t="shared" si="109"/>
        <v>Nomor Telepon Rumah</v>
      </c>
      <c r="BY293" s="125" t="s">
        <v>2227</v>
      </c>
      <c r="BZ293" s="125" t="s">
        <v>2228</v>
      </c>
      <c r="CB293" s="235" t="str">
        <f t="shared" si="105"/>
        <v/>
      </c>
      <c r="CC293" s="235" t="str">
        <f t="shared" si="106"/>
        <v/>
      </c>
      <c r="CD293" s="235">
        <v>288</v>
      </c>
      <c r="CE293" s="235">
        <f t="shared" si="110"/>
        <v>2</v>
      </c>
    </row>
    <row r="294" spans="54:83">
      <c r="BB294" s="405">
        <f t="shared" si="111"/>
        <v>289</v>
      </c>
      <c r="BC294" s="124">
        <f t="shared" si="112"/>
        <v>10</v>
      </c>
      <c r="BD294" s="124" t="s">
        <v>1515</v>
      </c>
      <c r="BE294" s="124"/>
      <c r="BF294" s="125" t="s">
        <v>2786</v>
      </c>
      <c r="BG294" s="124"/>
      <c r="BH294" s="124" t="s">
        <v>1268</v>
      </c>
      <c r="BI294" s="124"/>
      <c r="BJ294" s="124"/>
      <c r="BK294" s="124"/>
      <c r="BL294" s="124"/>
      <c r="BM294" s="125" t="str">
        <f t="shared" si="113"/>
        <v>Tempat,  Tanggal Lahir</v>
      </c>
      <c r="BN294" s="125" t="str">
        <f t="shared" si="114"/>
        <v>Agama</v>
      </c>
      <c r="BO294" s="125" t="str">
        <f t="shared" si="115"/>
        <v>Status dalam Keluarga</v>
      </c>
      <c r="BP294" s="125" t="str">
        <f t="shared" si="116"/>
        <v>Anak ke</v>
      </c>
      <c r="BQ294" s="125" t="str">
        <f t="shared" si="117"/>
        <v>Alamat Peserta Didik</v>
      </c>
      <c r="BR294" s="125" t="str">
        <f t="shared" si="118"/>
        <v>Sekolah Asal</v>
      </c>
      <c r="BS294" s="124" t="str">
        <f t="shared" si="107"/>
        <v>10-TKJ.2</v>
      </c>
      <c r="BT294" s="171">
        <v>42569</v>
      </c>
      <c r="BU294" s="125" t="s">
        <v>940</v>
      </c>
      <c r="BV294" s="125" t="s">
        <v>1241</v>
      </c>
      <c r="BW294" s="125" t="str">
        <f t="shared" si="108"/>
        <v>Alamat Peserta Didik</v>
      </c>
      <c r="BX294" s="124" t="str">
        <f t="shared" si="109"/>
        <v>Nomor Telepon Rumah</v>
      </c>
      <c r="BY294" s="125" t="s">
        <v>2229</v>
      </c>
      <c r="BZ294" s="125" t="s">
        <v>2230</v>
      </c>
      <c r="CB294" s="235" t="str">
        <f t="shared" si="105"/>
        <v/>
      </c>
      <c r="CC294" s="235" t="str">
        <f t="shared" si="106"/>
        <v/>
      </c>
      <c r="CD294" s="235">
        <v>289</v>
      </c>
      <c r="CE294" s="235">
        <f t="shared" si="110"/>
        <v>2</v>
      </c>
    </row>
    <row r="295" spans="54:83">
      <c r="BB295" s="405">
        <f t="shared" si="111"/>
        <v>290</v>
      </c>
      <c r="BC295" s="124">
        <f t="shared" si="112"/>
        <v>11</v>
      </c>
      <c r="BD295" s="124" t="s">
        <v>1516</v>
      </c>
      <c r="BE295" s="124"/>
      <c r="BF295" s="125" t="s">
        <v>2787</v>
      </c>
      <c r="BG295" s="124"/>
      <c r="BH295" s="124" t="s">
        <v>1268</v>
      </c>
      <c r="BI295" s="124"/>
      <c r="BJ295" s="124"/>
      <c r="BK295" s="124"/>
      <c r="BL295" s="124"/>
      <c r="BM295" s="125" t="str">
        <f t="shared" si="113"/>
        <v>Tempat,  Tanggal Lahir</v>
      </c>
      <c r="BN295" s="125" t="str">
        <f t="shared" si="114"/>
        <v>Agama</v>
      </c>
      <c r="BO295" s="125" t="str">
        <f t="shared" si="115"/>
        <v>Status dalam Keluarga</v>
      </c>
      <c r="BP295" s="125" t="str">
        <f t="shared" si="116"/>
        <v>Anak ke</v>
      </c>
      <c r="BQ295" s="125" t="str">
        <f t="shared" si="117"/>
        <v>Alamat Peserta Didik</v>
      </c>
      <c r="BR295" s="125" t="str">
        <f t="shared" si="118"/>
        <v>Sekolah Asal</v>
      </c>
      <c r="BS295" s="124" t="str">
        <f t="shared" si="107"/>
        <v>10-TKJ.2</v>
      </c>
      <c r="BT295" s="171">
        <v>42569</v>
      </c>
      <c r="BU295" s="125" t="s">
        <v>941</v>
      </c>
      <c r="BV295" s="125" t="s">
        <v>1242</v>
      </c>
      <c r="BW295" s="125" t="str">
        <f t="shared" si="108"/>
        <v>Alamat Peserta Didik</v>
      </c>
      <c r="BX295" s="124" t="str">
        <f t="shared" si="109"/>
        <v>Nomor Telepon Rumah</v>
      </c>
      <c r="BY295" s="125" t="s">
        <v>2231</v>
      </c>
      <c r="BZ295" s="125" t="s">
        <v>2232</v>
      </c>
      <c r="CB295" s="235" t="str">
        <f t="shared" si="105"/>
        <v/>
      </c>
      <c r="CC295" s="235" t="str">
        <f t="shared" si="106"/>
        <v/>
      </c>
      <c r="CD295" s="235">
        <v>290</v>
      </c>
      <c r="CE295" s="235">
        <f t="shared" si="110"/>
        <v>2</v>
      </c>
    </row>
    <row r="296" spans="54:83">
      <c r="BB296" s="405">
        <f t="shared" si="111"/>
        <v>291</v>
      </c>
      <c r="BC296" s="124">
        <f t="shared" si="112"/>
        <v>12</v>
      </c>
      <c r="BD296" s="124" t="s">
        <v>1517</v>
      </c>
      <c r="BE296" s="124"/>
      <c r="BF296" s="125" t="s">
        <v>2788</v>
      </c>
      <c r="BG296" s="124"/>
      <c r="BH296" s="124" t="s">
        <v>1268</v>
      </c>
      <c r="BI296" s="124"/>
      <c r="BJ296" s="124"/>
      <c r="BK296" s="124"/>
      <c r="BL296" s="124"/>
      <c r="BM296" s="125" t="str">
        <f t="shared" si="113"/>
        <v>Tempat,  Tanggal Lahir</v>
      </c>
      <c r="BN296" s="125" t="str">
        <f t="shared" si="114"/>
        <v>Agama</v>
      </c>
      <c r="BO296" s="125" t="str">
        <f t="shared" si="115"/>
        <v>Status dalam Keluarga</v>
      </c>
      <c r="BP296" s="125" t="str">
        <f t="shared" si="116"/>
        <v>Anak ke</v>
      </c>
      <c r="BQ296" s="125" t="str">
        <f t="shared" si="117"/>
        <v>Alamat Peserta Didik</v>
      </c>
      <c r="BR296" s="125" t="str">
        <f t="shared" si="118"/>
        <v>Sekolah Asal</v>
      </c>
      <c r="BS296" s="124" t="str">
        <f t="shared" si="107"/>
        <v>10-TKJ.2</v>
      </c>
      <c r="BT296" s="171">
        <v>42569</v>
      </c>
      <c r="BU296" s="125" t="s">
        <v>942</v>
      </c>
      <c r="BV296" s="125" t="s">
        <v>1243</v>
      </c>
      <c r="BW296" s="125" t="str">
        <f t="shared" si="108"/>
        <v>Alamat Peserta Didik</v>
      </c>
      <c r="BX296" s="124" t="str">
        <f t="shared" si="109"/>
        <v>Nomor Telepon Rumah</v>
      </c>
      <c r="BY296" s="125" t="s">
        <v>2233</v>
      </c>
      <c r="BZ296" s="125" t="s">
        <v>2234</v>
      </c>
      <c r="CB296" s="235" t="str">
        <f t="shared" si="105"/>
        <v/>
      </c>
      <c r="CC296" s="235" t="str">
        <f t="shared" si="106"/>
        <v/>
      </c>
      <c r="CD296" s="235">
        <v>291</v>
      </c>
      <c r="CE296" s="235">
        <f t="shared" si="110"/>
        <v>2</v>
      </c>
    </row>
    <row r="297" spans="54:83">
      <c r="BB297" s="405">
        <f t="shared" si="111"/>
        <v>292</v>
      </c>
      <c r="BC297" s="124">
        <f t="shared" si="112"/>
        <v>13</v>
      </c>
      <c r="BD297" s="124" t="s">
        <v>1518</v>
      </c>
      <c r="BE297" s="124"/>
      <c r="BF297" s="125" t="s">
        <v>2789</v>
      </c>
      <c r="BG297" s="124"/>
      <c r="BH297" s="124" t="s">
        <v>1268</v>
      </c>
      <c r="BI297" s="124"/>
      <c r="BJ297" s="124"/>
      <c r="BK297" s="124"/>
      <c r="BL297" s="124"/>
      <c r="BM297" s="125" t="str">
        <f t="shared" si="113"/>
        <v>Tempat,  Tanggal Lahir</v>
      </c>
      <c r="BN297" s="125" t="str">
        <f t="shared" si="114"/>
        <v>Agama</v>
      </c>
      <c r="BO297" s="125" t="str">
        <f t="shared" si="115"/>
        <v>Status dalam Keluarga</v>
      </c>
      <c r="BP297" s="125" t="str">
        <f t="shared" si="116"/>
        <v>Anak ke</v>
      </c>
      <c r="BQ297" s="125" t="str">
        <f t="shared" si="117"/>
        <v>Alamat Peserta Didik</v>
      </c>
      <c r="BR297" s="125" t="str">
        <f t="shared" si="118"/>
        <v>Sekolah Asal</v>
      </c>
      <c r="BS297" s="124" t="str">
        <f t="shared" si="107"/>
        <v>10-TKJ.2</v>
      </c>
      <c r="BT297" s="171">
        <v>42569</v>
      </c>
      <c r="BU297" s="125" t="s">
        <v>943</v>
      </c>
      <c r="BV297" s="125" t="s">
        <v>1244</v>
      </c>
      <c r="BW297" s="125" t="str">
        <f t="shared" si="108"/>
        <v>Alamat Peserta Didik</v>
      </c>
      <c r="BX297" s="124" t="str">
        <f t="shared" si="109"/>
        <v>Nomor Telepon Rumah</v>
      </c>
      <c r="BY297" s="125" t="s">
        <v>2235</v>
      </c>
      <c r="BZ297" s="125" t="s">
        <v>2236</v>
      </c>
      <c r="CB297" s="235" t="str">
        <f t="shared" si="105"/>
        <v/>
      </c>
      <c r="CC297" s="235" t="str">
        <f t="shared" si="106"/>
        <v/>
      </c>
      <c r="CD297" s="235">
        <v>292</v>
      </c>
      <c r="CE297" s="235">
        <f t="shared" si="110"/>
        <v>2</v>
      </c>
    </row>
    <row r="298" spans="54:83">
      <c r="BB298" s="405">
        <f t="shared" si="111"/>
        <v>293</v>
      </c>
      <c r="BC298" s="124">
        <f t="shared" si="112"/>
        <v>14</v>
      </c>
      <c r="BD298" s="124" t="s">
        <v>1519</v>
      </c>
      <c r="BE298" s="124"/>
      <c r="BF298" s="125" t="s">
        <v>2790</v>
      </c>
      <c r="BG298" s="124"/>
      <c r="BH298" s="124" t="s">
        <v>1268</v>
      </c>
      <c r="BI298" s="124"/>
      <c r="BJ298" s="124"/>
      <c r="BK298" s="124"/>
      <c r="BL298" s="124"/>
      <c r="BM298" s="125" t="str">
        <f t="shared" si="113"/>
        <v>Tempat,  Tanggal Lahir</v>
      </c>
      <c r="BN298" s="125" t="str">
        <f t="shared" si="114"/>
        <v>Agama</v>
      </c>
      <c r="BO298" s="125" t="str">
        <f t="shared" si="115"/>
        <v>Status dalam Keluarga</v>
      </c>
      <c r="BP298" s="125" t="str">
        <f t="shared" si="116"/>
        <v>Anak ke</v>
      </c>
      <c r="BQ298" s="125" t="str">
        <f t="shared" si="117"/>
        <v>Alamat Peserta Didik</v>
      </c>
      <c r="BR298" s="125" t="str">
        <f t="shared" si="118"/>
        <v>Sekolah Asal</v>
      </c>
      <c r="BS298" s="124" t="str">
        <f t="shared" si="107"/>
        <v>10-TKJ.2</v>
      </c>
      <c r="BT298" s="171">
        <v>42569</v>
      </c>
      <c r="BU298" s="125" t="s">
        <v>944</v>
      </c>
      <c r="BV298" s="125" t="s">
        <v>1245</v>
      </c>
      <c r="BW298" s="125" t="str">
        <f t="shared" si="108"/>
        <v>Alamat Peserta Didik</v>
      </c>
      <c r="BX298" s="124" t="str">
        <f t="shared" si="109"/>
        <v>Nomor Telepon Rumah</v>
      </c>
      <c r="BY298" s="125" t="s">
        <v>2237</v>
      </c>
      <c r="BZ298" s="125" t="s">
        <v>2238</v>
      </c>
      <c r="CB298" s="235" t="str">
        <f t="shared" si="105"/>
        <v/>
      </c>
      <c r="CC298" s="235" t="str">
        <f t="shared" si="106"/>
        <v/>
      </c>
      <c r="CD298" s="235">
        <v>293</v>
      </c>
      <c r="CE298" s="235">
        <f t="shared" si="110"/>
        <v>2</v>
      </c>
    </row>
    <row r="299" spans="54:83">
      <c r="BB299" s="405">
        <f t="shared" si="111"/>
        <v>294</v>
      </c>
      <c r="BC299" s="124">
        <f t="shared" si="112"/>
        <v>15</v>
      </c>
      <c r="BD299" s="124" t="s">
        <v>1520</v>
      </c>
      <c r="BE299" s="124"/>
      <c r="BF299" s="125" t="s">
        <v>2791</v>
      </c>
      <c r="BG299" s="124"/>
      <c r="BH299" s="124" t="s">
        <v>1268</v>
      </c>
      <c r="BI299" s="124"/>
      <c r="BJ299" s="124"/>
      <c r="BK299" s="124"/>
      <c r="BL299" s="124"/>
      <c r="BM299" s="125" t="str">
        <f t="shared" si="113"/>
        <v>Tempat,  Tanggal Lahir</v>
      </c>
      <c r="BN299" s="125" t="str">
        <f t="shared" si="114"/>
        <v>Agama</v>
      </c>
      <c r="BO299" s="125" t="str">
        <f t="shared" si="115"/>
        <v>Status dalam Keluarga</v>
      </c>
      <c r="BP299" s="125" t="str">
        <f t="shared" si="116"/>
        <v>Anak ke</v>
      </c>
      <c r="BQ299" s="125" t="str">
        <f t="shared" si="117"/>
        <v>Alamat Peserta Didik</v>
      </c>
      <c r="BR299" s="125" t="str">
        <f t="shared" si="118"/>
        <v>Sekolah Asal</v>
      </c>
      <c r="BS299" s="124" t="str">
        <f t="shared" si="107"/>
        <v>10-TKJ.2</v>
      </c>
      <c r="BT299" s="171">
        <v>42569</v>
      </c>
      <c r="BU299" s="125" t="s">
        <v>945</v>
      </c>
      <c r="BV299" s="125" t="s">
        <v>1246</v>
      </c>
      <c r="BW299" s="125" t="str">
        <f t="shared" si="108"/>
        <v>Alamat Peserta Didik</v>
      </c>
      <c r="BX299" s="124" t="str">
        <f t="shared" si="109"/>
        <v>Nomor Telepon Rumah</v>
      </c>
      <c r="BY299" s="125" t="s">
        <v>2239</v>
      </c>
      <c r="BZ299" s="125" t="s">
        <v>2240</v>
      </c>
      <c r="CB299" s="235" t="str">
        <f t="shared" si="105"/>
        <v/>
      </c>
      <c r="CC299" s="235" t="str">
        <f t="shared" si="106"/>
        <v/>
      </c>
      <c r="CD299" s="235">
        <v>294</v>
      </c>
      <c r="CE299" s="235">
        <f t="shared" si="110"/>
        <v>2</v>
      </c>
    </row>
    <row r="300" spans="54:83">
      <c r="BB300" s="405">
        <f t="shared" si="111"/>
        <v>295</v>
      </c>
      <c r="BC300" s="124">
        <f t="shared" si="112"/>
        <v>16</v>
      </c>
      <c r="BD300" s="124" t="s">
        <v>1521</v>
      </c>
      <c r="BE300" s="124"/>
      <c r="BF300" s="125" t="s">
        <v>2792</v>
      </c>
      <c r="BG300" s="124"/>
      <c r="BH300" s="124" t="s">
        <v>1268</v>
      </c>
      <c r="BI300" s="124"/>
      <c r="BJ300" s="124"/>
      <c r="BK300" s="124"/>
      <c r="BL300" s="124"/>
      <c r="BM300" s="125" t="str">
        <f t="shared" si="113"/>
        <v>Tempat,  Tanggal Lahir</v>
      </c>
      <c r="BN300" s="125" t="str">
        <f t="shared" si="114"/>
        <v>Agama</v>
      </c>
      <c r="BO300" s="125" t="str">
        <f t="shared" si="115"/>
        <v>Status dalam Keluarga</v>
      </c>
      <c r="BP300" s="125" t="str">
        <f t="shared" si="116"/>
        <v>Anak ke</v>
      </c>
      <c r="BQ300" s="125" t="str">
        <f t="shared" si="117"/>
        <v>Alamat Peserta Didik</v>
      </c>
      <c r="BR300" s="125" t="str">
        <f t="shared" si="118"/>
        <v>Sekolah Asal</v>
      </c>
      <c r="BS300" s="124" t="str">
        <f t="shared" si="107"/>
        <v>10-TKJ.2</v>
      </c>
      <c r="BT300" s="171">
        <v>42569</v>
      </c>
      <c r="BU300" s="125" t="s">
        <v>946</v>
      </c>
      <c r="BV300" s="125" t="s">
        <v>1247</v>
      </c>
      <c r="BW300" s="125" t="str">
        <f t="shared" si="108"/>
        <v>Alamat Peserta Didik</v>
      </c>
      <c r="BX300" s="124" t="str">
        <f t="shared" si="109"/>
        <v>Nomor Telepon Rumah</v>
      </c>
      <c r="BY300" s="125" t="s">
        <v>2241</v>
      </c>
      <c r="BZ300" s="125" t="s">
        <v>2242</v>
      </c>
      <c r="CB300" s="235" t="str">
        <f t="shared" si="105"/>
        <v/>
      </c>
      <c r="CC300" s="235" t="str">
        <f t="shared" si="106"/>
        <v/>
      </c>
      <c r="CD300" s="235">
        <v>295</v>
      </c>
      <c r="CE300" s="235">
        <f t="shared" si="110"/>
        <v>2</v>
      </c>
    </row>
    <row r="301" spans="54:83">
      <c r="BB301" s="405">
        <f t="shared" si="111"/>
        <v>296</v>
      </c>
      <c r="BC301" s="124">
        <f t="shared" si="112"/>
        <v>17</v>
      </c>
      <c r="BD301" s="124" t="s">
        <v>1522</v>
      </c>
      <c r="BE301" s="124"/>
      <c r="BF301" s="125" t="s">
        <v>2793</v>
      </c>
      <c r="BG301" s="124"/>
      <c r="BH301" s="124" t="s">
        <v>1268</v>
      </c>
      <c r="BI301" s="124"/>
      <c r="BJ301" s="124"/>
      <c r="BK301" s="124"/>
      <c r="BL301" s="124"/>
      <c r="BM301" s="125" t="str">
        <f t="shared" si="113"/>
        <v>Tempat,  Tanggal Lahir</v>
      </c>
      <c r="BN301" s="125" t="str">
        <f t="shared" si="114"/>
        <v>Agama</v>
      </c>
      <c r="BO301" s="125" t="str">
        <f t="shared" si="115"/>
        <v>Status dalam Keluarga</v>
      </c>
      <c r="BP301" s="125" t="str">
        <f t="shared" si="116"/>
        <v>Anak ke</v>
      </c>
      <c r="BQ301" s="125" t="str">
        <f t="shared" si="117"/>
        <v>Alamat Peserta Didik</v>
      </c>
      <c r="BR301" s="125" t="str">
        <f t="shared" si="118"/>
        <v>Sekolah Asal</v>
      </c>
      <c r="BS301" s="124" t="str">
        <f t="shared" si="107"/>
        <v>10-TKJ.2</v>
      </c>
      <c r="BT301" s="171">
        <v>42569</v>
      </c>
      <c r="BU301" s="125" t="s">
        <v>947</v>
      </c>
      <c r="BV301" s="125" t="s">
        <v>1248</v>
      </c>
      <c r="BW301" s="125" t="str">
        <f t="shared" si="108"/>
        <v>Alamat Peserta Didik</v>
      </c>
      <c r="BX301" s="124" t="str">
        <f t="shared" si="109"/>
        <v>Nomor Telepon Rumah</v>
      </c>
      <c r="BY301" s="125" t="s">
        <v>2243</v>
      </c>
      <c r="BZ301" s="125" t="s">
        <v>2244</v>
      </c>
      <c r="CB301" s="235" t="str">
        <f t="shared" si="105"/>
        <v/>
      </c>
      <c r="CC301" s="235" t="str">
        <f t="shared" si="106"/>
        <v/>
      </c>
      <c r="CD301" s="235">
        <v>296</v>
      </c>
      <c r="CE301" s="235">
        <f t="shared" si="110"/>
        <v>2</v>
      </c>
    </row>
    <row r="302" spans="54:83">
      <c r="BB302" s="405">
        <f t="shared" si="111"/>
        <v>297</v>
      </c>
      <c r="BC302" s="124">
        <f t="shared" si="112"/>
        <v>18</v>
      </c>
      <c r="BD302" s="124" t="s">
        <v>1523</v>
      </c>
      <c r="BE302" s="124"/>
      <c r="BF302" s="125" t="s">
        <v>2794</v>
      </c>
      <c r="BG302" s="124"/>
      <c r="BH302" s="124" t="s">
        <v>1268</v>
      </c>
      <c r="BI302" s="124"/>
      <c r="BJ302" s="124"/>
      <c r="BK302" s="124"/>
      <c r="BL302" s="124"/>
      <c r="BM302" s="125" t="str">
        <f t="shared" si="113"/>
        <v>Tempat,  Tanggal Lahir</v>
      </c>
      <c r="BN302" s="125" t="str">
        <f t="shared" si="114"/>
        <v>Agama</v>
      </c>
      <c r="BO302" s="125" t="str">
        <f t="shared" si="115"/>
        <v>Status dalam Keluarga</v>
      </c>
      <c r="BP302" s="125" t="str">
        <f t="shared" si="116"/>
        <v>Anak ke</v>
      </c>
      <c r="BQ302" s="125" t="str">
        <f t="shared" si="117"/>
        <v>Alamat Peserta Didik</v>
      </c>
      <c r="BR302" s="125" t="str">
        <f t="shared" si="118"/>
        <v>Sekolah Asal</v>
      </c>
      <c r="BS302" s="124" t="str">
        <f t="shared" si="107"/>
        <v>10-TKJ.2</v>
      </c>
      <c r="BT302" s="171">
        <v>42569</v>
      </c>
      <c r="BU302" s="125" t="s">
        <v>948</v>
      </c>
      <c r="BV302" s="125" t="s">
        <v>1249</v>
      </c>
      <c r="BW302" s="125" t="str">
        <f t="shared" si="108"/>
        <v>Alamat Peserta Didik</v>
      </c>
      <c r="BX302" s="124" t="str">
        <f t="shared" si="109"/>
        <v>Nomor Telepon Rumah</v>
      </c>
      <c r="BY302" s="125" t="s">
        <v>2245</v>
      </c>
      <c r="BZ302" s="125" t="s">
        <v>2246</v>
      </c>
      <c r="CB302" s="235" t="str">
        <f t="shared" si="105"/>
        <v/>
      </c>
      <c r="CC302" s="235" t="str">
        <f t="shared" si="106"/>
        <v/>
      </c>
      <c r="CD302" s="235">
        <v>297</v>
      </c>
      <c r="CE302" s="235">
        <f t="shared" si="110"/>
        <v>2</v>
      </c>
    </row>
    <row r="303" spans="54:83">
      <c r="BB303" s="405">
        <f t="shared" si="111"/>
        <v>298</v>
      </c>
      <c r="BC303" s="124">
        <f t="shared" si="112"/>
        <v>19</v>
      </c>
      <c r="BD303" s="124" t="s">
        <v>1524</v>
      </c>
      <c r="BE303" s="124"/>
      <c r="BF303" s="125" t="s">
        <v>2795</v>
      </c>
      <c r="BG303" s="124"/>
      <c r="BH303" s="124" t="s">
        <v>1268</v>
      </c>
      <c r="BI303" s="124"/>
      <c r="BJ303" s="124"/>
      <c r="BK303" s="124"/>
      <c r="BL303" s="124"/>
      <c r="BM303" s="125" t="str">
        <f t="shared" si="113"/>
        <v>Tempat,  Tanggal Lahir</v>
      </c>
      <c r="BN303" s="125" t="str">
        <f t="shared" si="114"/>
        <v>Agama</v>
      </c>
      <c r="BO303" s="125" t="str">
        <f t="shared" si="115"/>
        <v>Status dalam Keluarga</v>
      </c>
      <c r="BP303" s="125" t="str">
        <f t="shared" si="116"/>
        <v>Anak ke</v>
      </c>
      <c r="BQ303" s="125" t="str">
        <f t="shared" si="117"/>
        <v>Alamat Peserta Didik</v>
      </c>
      <c r="BR303" s="125" t="str">
        <f t="shared" si="118"/>
        <v>Sekolah Asal</v>
      </c>
      <c r="BS303" s="124" t="str">
        <f t="shared" si="107"/>
        <v>10-TKJ.2</v>
      </c>
      <c r="BT303" s="171">
        <v>42569</v>
      </c>
      <c r="BU303" s="125" t="s">
        <v>949</v>
      </c>
      <c r="BV303" s="125" t="s">
        <v>1250</v>
      </c>
      <c r="BW303" s="125" t="str">
        <f t="shared" si="108"/>
        <v>Alamat Peserta Didik</v>
      </c>
      <c r="BX303" s="124" t="str">
        <f t="shared" si="109"/>
        <v>Nomor Telepon Rumah</v>
      </c>
      <c r="BY303" s="125" t="s">
        <v>2247</v>
      </c>
      <c r="BZ303" s="125" t="s">
        <v>2248</v>
      </c>
      <c r="CB303" s="235" t="str">
        <f t="shared" si="105"/>
        <v/>
      </c>
      <c r="CC303" s="235" t="str">
        <f t="shared" si="106"/>
        <v/>
      </c>
      <c r="CD303" s="235">
        <v>298</v>
      </c>
      <c r="CE303" s="235">
        <f t="shared" si="110"/>
        <v>2</v>
      </c>
    </row>
    <row r="304" spans="54:83">
      <c r="BB304" s="405">
        <f t="shared" si="111"/>
        <v>299</v>
      </c>
      <c r="BC304" s="124">
        <f t="shared" si="112"/>
        <v>20</v>
      </c>
      <c r="BD304" s="124" t="s">
        <v>1525</v>
      </c>
      <c r="BE304" s="124"/>
      <c r="BF304" s="125" t="s">
        <v>2796</v>
      </c>
      <c r="BG304" s="124"/>
      <c r="BH304" s="124" t="s">
        <v>1268</v>
      </c>
      <c r="BI304" s="124"/>
      <c r="BJ304" s="124"/>
      <c r="BK304" s="124"/>
      <c r="BL304" s="124"/>
      <c r="BM304" s="125" t="str">
        <f t="shared" si="113"/>
        <v>Tempat,  Tanggal Lahir</v>
      </c>
      <c r="BN304" s="125" t="str">
        <f t="shared" si="114"/>
        <v>Agama</v>
      </c>
      <c r="BO304" s="125" t="str">
        <f t="shared" si="115"/>
        <v>Status dalam Keluarga</v>
      </c>
      <c r="BP304" s="125" t="str">
        <f t="shared" si="116"/>
        <v>Anak ke</v>
      </c>
      <c r="BQ304" s="125" t="str">
        <f t="shared" si="117"/>
        <v>Alamat Peserta Didik</v>
      </c>
      <c r="BR304" s="125" t="str">
        <f t="shared" si="118"/>
        <v>Sekolah Asal</v>
      </c>
      <c r="BS304" s="124" t="str">
        <f t="shared" si="107"/>
        <v>10-TKJ.2</v>
      </c>
      <c r="BT304" s="171">
        <v>42569</v>
      </c>
      <c r="BU304" s="125" t="s">
        <v>950</v>
      </c>
      <c r="BV304" s="125" t="s">
        <v>1251</v>
      </c>
      <c r="BW304" s="125" t="str">
        <f t="shared" si="108"/>
        <v>Alamat Peserta Didik</v>
      </c>
      <c r="BX304" s="124" t="str">
        <f t="shared" si="109"/>
        <v>Nomor Telepon Rumah</v>
      </c>
      <c r="BY304" s="125" t="s">
        <v>2249</v>
      </c>
      <c r="BZ304" s="125" t="s">
        <v>2250</v>
      </c>
      <c r="CB304" s="235" t="str">
        <f t="shared" si="105"/>
        <v/>
      </c>
      <c r="CC304" s="235" t="str">
        <f t="shared" si="106"/>
        <v/>
      </c>
      <c r="CD304" s="235">
        <v>299</v>
      </c>
      <c r="CE304" s="235">
        <f t="shared" si="110"/>
        <v>2</v>
      </c>
    </row>
    <row r="305" spans="54:83">
      <c r="BB305" s="405">
        <f t="shared" si="111"/>
        <v>300</v>
      </c>
      <c r="BC305" s="124">
        <f t="shared" si="112"/>
        <v>21</v>
      </c>
      <c r="BD305" s="124" t="s">
        <v>1526</v>
      </c>
      <c r="BE305" s="124"/>
      <c r="BF305" s="125" t="s">
        <v>2797</v>
      </c>
      <c r="BG305" s="124"/>
      <c r="BH305" s="124" t="s">
        <v>1268</v>
      </c>
      <c r="BI305" s="124"/>
      <c r="BJ305" s="124"/>
      <c r="BK305" s="124"/>
      <c r="BL305" s="124"/>
      <c r="BM305" s="125" t="str">
        <f t="shared" si="113"/>
        <v>Tempat,  Tanggal Lahir</v>
      </c>
      <c r="BN305" s="125" t="str">
        <f t="shared" si="114"/>
        <v>Agama</v>
      </c>
      <c r="BO305" s="125" t="str">
        <f t="shared" si="115"/>
        <v>Status dalam Keluarga</v>
      </c>
      <c r="BP305" s="125" t="str">
        <f t="shared" si="116"/>
        <v>Anak ke</v>
      </c>
      <c r="BQ305" s="125" t="str">
        <f t="shared" si="117"/>
        <v>Alamat Peserta Didik</v>
      </c>
      <c r="BR305" s="125" t="str">
        <f t="shared" si="118"/>
        <v>Sekolah Asal</v>
      </c>
      <c r="BS305" s="124" t="str">
        <f t="shared" si="107"/>
        <v>10-TKJ.2</v>
      </c>
      <c r="BT305" s="171">
        <v>42569</v>
      </c>
      <c r="BU305" s="125" t="s">
        <v>951</v>
      </c>
      <c r="BV305" s="125" t="s">
        <v>1252</v>
      </c>
      <c r="BW305" s="125" t="str">
        <f t="shared" si="108"/>
        <v>Alamat Peserta Didik</v>
      </c>
      <c r="BX305" s="124" t="str">
        <f t="shared" si="109"/>
        <v>Nomor Telepon Rumah</v>
      </c>
      <c r="BY305" s="125" t="s">
        <v>2251</v>
      </c>
      <c r="BZ305" s="125" t="s">
        <v>2252</v>
      </c>
      <c r="CB305" s="235" t="str">
        <f t="shared" si="105"/>
        <v/>
      </c>
      <c r="CC305" s="235" t="str">
        <f t="shared" si="106"/>
        <v/>
      </c>
      <c r="CD305" s="235">
        <v>300</v>
      </c>
      <c r="CE305" s="235">
        <f t="shared" si="110"/>
        <v>2</v>
      </c>
    </row>
    <row r="306" spans="54:83">
      <c r="BB306" s="405">
        <f t="shared" si="111"/>
        <v>301</v>
      </c>
      <c r="BC306" s="124">
        <f t="shared" si="112"/>
        <v>22</v>
      </c>
      <c r="BD306" s="124" t="s">
        <v>1527</v>
      </c>
      <c r="BE306" s="124"/>
      <c r="BF306" s="125" t="s">
        <v>2798</v>
      </c>
      <c r="BG306" s="124"/>
      <c r="BH306" s="124" t="s">
        <v>1268</v>
      </c>
      <c r="BI306" s="124"/>
      <c r="BJ306" s="124"/>
      <c r="BK306" s="124"/>
      <c r="BL306" s="124"/>
      <c r="BM306" s="125" t="str">
        <f t="shared" si="113"/>
        <v>Tempat,  Tanggal Lahir</v>
      </c>
      <c r="BN306" s="125" t="str">
        <f t="shared" si="114"/>
        <v>Agama</v>
      </c>
      <c r="BO306" s="125" t="str">
        <f t="shared" si="115"/>
        <v>Status dalam Keluarga</v>
      </c>
      <c r="BP306" s="125" t="str">
        <f t="shared" si="116"/>
        <v>Anak ke</v>
      </c>
      <c r="BQ306" s="125" t="str">
        <f t="shared" si="117"/>
        <v>Alamat Peserta Didik</v>
      </c>
      <c r="BR306" s="125" t="str">
        <f t="shared" si="118"/>
        <v>Sekolah Asal</v>
      </c>
      <c r="BS306" s="124" t="str">
        <f t="shared" si="107"/>
        <v>10-TKJ.2</v>
      </c>
      <c r="BT306" s="171">
        <v>42569</v>
      </c>
      <c r="BU306" s="125" t="s">
        <v>952</v>
      </c>
      <c r="BV306" s="125" t="s">
        <v>1253</v>
      </c>
      <c r="BW306" s="125" t="str">
        <f t="shared" si="108"/>
        <v>Alamat Peserta Didik</v>
      </c>
      <c r="BX306" s="124" t="str">
        <f t="shared" si="109"/>
        <v>Nomor Telepon Rumah</v>
      </c>
      <c r="BY306" s="125" t="s">
        <v>2253</v>
      </c>
      <c r="BZ306" s="125" t="s">
        <v>2254</v>
      </c>
      <c r="CB306" s="235" t="str">
        <f t="shared" si="105"/>
        <v/>
      </c>
      <c r="CC306" s="235" t="str">
        <f t="shared" si="106"/>
        <v/>
      </c>
      <c r="CD306" s="235">
        <v>301</v>
      </c>
      <c r="CE306" s="235">
        <f t="shared" si="110"/>
        <v>2</v>
      </c>
    </row>
    <row r="307" spans="54:83">
      <c r="BB307" s="405">
        <f t="shared" si="111"/>
        <v>302</v>
      </c>
      <c r="BC307" s="124">
        <f>BC306+1</f>
        <v>23</v>
      </c>
      <c r="BD307" s="124" t="s">
        <v>1528</v>
      </c>
      <c r="BE307" s="124"/>
      <c r="BF307" s="125" t="s">
        <v>2799</v>
      </c>
      <c r="BG307" s="124"/>
      <c r="BH307" s="124" t="s">
        <v>1268</v>
      </c>
      <c r="BI307" s="124"/>
      <c r="BJ307" s="124"/>
      <c r="BK307" s="124"/>
      <c r="BL307" s="124"/>
      <c r="BM307" s="125" t="str">
        <f t="shared" si="113"/>
        <v>Tempat,  Tanggal Lahir</v>
      </c>
      <c r="BN307" s="125" t="str">
        <f t="shared" si="114"/>
        <v>Agama</v>
      </c>
      <c r="BO307" s="125" t="str">
        <f t="shared" si="115"/>
        <v>Status dalam Keluarga</v>
      </c>
      <c r="BP307" s="125" t="str">
        <f t="shared" si="116"/>
        <v>Anak ke</v>
      </c>
      <c r="BQ307" s="125" t="str">
        <f t="shared" si="117"/>
        <v>Alamat Peserta Didik</v>
      </c>
      <c r="BR307" s="125" t="str">
        <f t="shared" si="118"/>
        <v>Sekolah Asal</v>
      </c>
      <c r="BS307" s="124" t="str">
        <f t="shared" si="107"/>
        <v>10-TKJ.2</v>
      </c>
      <c r="BT307" s="171">
        <v>42569</v>
      </c>
      <c r="BU307" s="125" t="s">
        <v>2255</v>
      </c>
      <c r="BV307" s="125" t="s">
        <v>2256</v>
      </c>
      <c r="BW307" s="125" t="str">
        <f t="shared" si="108"/>
        <v>Alamat Peserta Didik</v>
      </c>
      <c r="BX307" s="124" t="str">
        <f t="shared" si="109"/>
        <v>Nomor Telepon Rumah</v>
      </c>
      <c r="BY307" s="125"/>
      <c r="BZ307" s="125"/>
      <c r="CB307" s="235" t="str">
        <f t="shared" si="105"/>
        <v/>
      </c>
      <c r="CC307" s="235" t="str">
        <f t="shared" si="106"/>
        <v/>
      </c>
      <c r="CD307" s="235">
        <v>302</v>
      </c>
      <c r="CE307" s="235">
        <f t="shared" si="110"/>
        <v>2</v>
      </c>
    </row>
    <row r="308" spans="54:83">
      <c r="BB308" s="405">
        <f t="shared" si="111"/>
        <v>303</v>
      </c>
      <c r="BC308" s="124">
        <f t="shared" ref="BC308:BC312" si="119">BC307+1</f>
        <v>24</v>
      </c>
      <c r="BD308" s="124" t="s">
        <v>1529</v>
      </c>
      <c r="BE308" s="124"/>
      <c r="BF308" s="125" t="s">
        <v>2800</v>
      </c>
      <c r="BG308" s="124"/>
      <c r="BH308" s="124" t="s">
        <v>1268</v>
      </c>
      <c r="BI308" s="124"/>
      <c r="BJ308" s="124"/>
      <c r="BK308" s="124"/>
      <c r="BL308" s="124"/>
      <c r="BM308" s="125" t="str">
        <f t="shared" si="113"/>
        <v>Tempat,  Tanggal Lahir</v>
      </c>
      <c r="BN308" s="125" t="str">
        <f t="shared" si="114"/>
        <v>Agama</v>
      </c>
      <c r="BO308" s="125" t="str">
        <f t="shared" si="115"/>
        <v>Status dalam Keluarga</v>
      </c>
      <c r="BP308" s="125" t="str">
        <f t="shared" si="116"/>
        <v>Anak ke</v>
      </c>
      <c r="BQ308" s="125" t="str">
        <f t="shared" si="117"/>
        <v>Alamat Peserta Didik</v>
      </c>
      <c r="BR308" s="125" t="str">
        <f t="shared" si="118"/>
        <v>Sekolah Asal</v>
      </c>
      <c r="BS308" s="124" t="str">
        <f t="shared" si="107"/>
        <v>10-TKJ.2</v>
      </c>
      <c r="BT308" s="171">
        <v>42569</v>
      </c>
      <c r="BU308" s="125" t="s">
        <v>2257</v>
      </c>
      <c r="BV308" s="125" t="s">
        <v>2258</v>
      </c>
      <c r="BW308" s="125" t="str">
        <f t="shared" si="108"/>
        <v>Alamat Peserta Didik</v>
      </c>
      <c r="BX308" s="124" t="str">
        <f t="shared" si="109"/>
        <v>Nomor Telepon Rumah</v>
      </c>
      <c r="BY308" s="125"/>
      <c r="BZ308" s="125"/>
      <c r="CB308" s="235" t="str">
        <f t="shared" si="105"/>
        <v/>
      </c>
      <c r="CC308" s="235" t="str">
        <f t="shared" si="106"/>
        <v/>
      </c>
      <c r="CD308" s="235">
        <v>303</v>
      </c>
      <c r="CE308" s="235">
        <f t="shared" si="110"/>
        <v>2</v>
      </c>
    </row>
    <row r="309" spans="54:83">
      <c r="BB309" s="405">
        <f t="shared" si="111"/>
        <v>304</v>
      </c>
      <c r="BC309" s="124">
        <f t="shared" si="119"/>
        <v>25</v>
      </c>
      <c r="BD309" s="124" t="s">
        <v>1530</v>
      </c>
      <c r="BE309" s="124"/>
      <c r="BF309" s="125" t="s">
        <v>2801</v>
      </c>
      <c r="BG309" s="124"/>
      <c r="BH309" s="124" t="s">
        <v>1268</v>
      </c>
      <c r="BI309" s="124"/>
      <c r="BJ309" s="124"/>
      <c r="BK309" s="124"/>
      <c r="BL309" s="124"/>
      <c r="BM309" s="125" t="str">
        <f t="shared" si="113"/>
        <v>Tempat,  Tanggal Lahir</v>
      </c>
      <c r="BN309" s="125" t="str">
        <f t="shared" si="114"/>
        <v>Agama</v>
      </c>
      <c r="BO309" s="125" t="str">
        <f t="shared" si="115"/>
        <v>Status dalam Keluarga</v>
      </c>
      <c r="BP309" s="125" t="str">
        <f t="shared" si="116"/>
        <v>Anak ke</v>
      </c>
      <c r="BQ309" s="125" t="str">
        <f t="shared" si="117"/>
        <v>Alamat Peserta Didik</v>
      </c>
      <c r="BR309" s="125" t="str">
        <f t="shared" si="118"/>
        <v>Sekolah Asal</v>
      </c>
      <c r="BS309" s="124" t="str">
        <f t="shared" si="107"/>
        <v>10-TKJ.2</v>
      </c>
      <c r="BT309" s="171">
        <v>42569</v>
      </c>
      <c r="BU309" s="125" t="s">
        <v>2259</v>
      </c>
      <c r="BV309" s="125" t="s">
        <v>2260</v>
      </c>
      <c r="BW309" s="125" t="str">
        <f t="shared" si="108"/>
        <v>Alamat Peserta Didik</v>
      </c>
      <c r="BX309" s="124" t="str">
        <f t="shared" si="109"/>
        <v>Nomor Telepon Rumah</v>
      </c>
      <c r="BY309" s="125"/>
      <c r="BZ309" s="125"/>
      <c r="CB309" s="235" t="str">
        <f t="shared" si="105"/>
        <v/>
      </c>
      <c r="CC309" s="235" t="str">
        <f t="shared" si="106"/>
        <v/>
      </c>
      <c r="CD309" s="235">
        <v>304</v>
      </c>
      <c r="CE309" s="235">
        <f t="shared" si="110"/>
        <v>2</v>
      </c>
    </row>
    <row r="310" spans="54:83">
      <c r="BB310" s="405">
        <f t="shared" si="111"/>
        <v>305</v>
      </c>
      <c r="BC310" s="124">
        <f t="shared" si="119"/>
        <v>26</v>
      </c>
      <c r="BD310" s="124" t="s">
        <v>1531</v>
      </c>
      <c r="BE310" s="124"/>
      <c r="BF310" s="125" t="s">
        <v>2802</v>
      </c>
      <c r="BG310" s="124"/>
      <c r="BH310" s="124" t="s">
        <v>1268</v>
      </c>
      <c r="BI310" s="124"/>
      <c r="BJ310" s="124"/>
      <c r="BK310" s="124"/>
      <c r="BL310" s="124"/>
      <c r="BM310" s="125" t="str">
        <f t="shared" si="113"/>
        <v>Tempat,  Tanggal Lahir</v>
      </c>
      <c r="BN310" s="125" t="str">
        <f t="shared" si="114"/>
        <v>Agama</v>
      </c>
      <c r="BO310" s="125" t="str">
        <f t="shared" si="115"/>
        <v>Status dalam Keluarga</v>
      </c>
      <c r="BP310" s="125" t="str">
        <f t="shared" si="116"/>
        <v>Anak ke</v>
      </c>
      <c r="BQ310" s="125" t="str">
        <f t="shared" si="117"/>
        <v>Alamat Peserta Didik</v>
      </c>
      <c r="BR310" s="125" t="str">
        <f t="shared" si="118"/>
        <v>Sekolah Asal</v>
      </c>
      <c r="BS310" s="124" t="str">
        <f t="shared" si="107"/>
        <v>10-TKJ.2</v>
      </c>
      <c r="BT310" s="171">
        <v>42569</v>
      </c>
      <c r="BU310" s="125" t="s">
        <v>2261</v>
      </c>
      <c r="BV310" s="125" t="s">
        <v>2262</v>
      </c>
      <c r="BW310" s="125" t="str">
        <f t="shared" si="108"/>
        <v>Alamat Peserta Didik</v>
      </c>
      <c r="BX310" s="124" t="str">
        <f t="shared" si="109"/>
        <v>Nomor Telepon Rumah</v>
      </c>
      <c r="BY310" s="125"/>
      <c r="BZ310" s="125"/>
      <c r="CB310" s="235" t="str">
        <f t="shared" si="105"/>
        <v/>
      </c>
      <c r="CC310" s="235" t="str">
        <f t="shared" si="106"/>
        <v/>
      </c>
      <c r="CD310" s="235">
        <v>305</v>
      </c>
      <c r="CE310" s="235">
        <f t="shared" si="110"/>
        <v>2</v>
      </c>
    </row>
    <row r="311" spans="54:83">
      <c r="BB311" s="405">
        <f t="shared" si="111"/>
        <v>306</v>
      </c>
      <c r="BC311" s="124">
        <f t="shared" si="119"/>
        <v>27</v>
      </c>
      <c r="BD311" s="124" t="s">
        <v>1532</v>
      </c>
      <c r="BE311" s="124"/>
      <c r="BF311" s="125" t="s">
        <v>2803</v>
      </c>
      <c r="BG311" s="124"/>
      <c r="BH311" s="124" t="s">
        <v>1268</v>
      </c>
      <c r="BI311" s="124"/>
      <c r="BJ311" s="124"/>
      <c r="BK311" s="124"/>
      <c r="BL311" s="124"/>
      <c r="BM311" s="125" t="str">
        <f t="shared" si="113"/>
        <v>Tempat,  Tanggal Lahir</v>
      </c>
      <c r="BN311" s="125" t="str">
        <f t="shared" si="114"/>
        <v>Agama</v>
      </c>
      <c r="BO311" s="125" t="str">
        <f t="shared" si="115"/>
        <v>Status dalam Keluarga</v>
      </c>
      <c r="BP311" s="125" t="str">
        <f t="shared" si="116"/>
        <v>Anak ke</v>
      </c>
      <c r="BQ311" s="125" t="str">
        <f t="shared" si="117"/>
        <v>Alamat Peserta Didik</v>
      </c>
      <c r="BR311" s="125" t="str">
        <f t="shared" si="118"/>
        <v>Sekolah Asal</v>
      </c>
      <c r="BS311" s="124" t="str">
        <f t="shared" si="107"/>
        <v>10-TKJ.2</v>
      </c>
      <c r="BT311" s="171">
        <v>42569</v>
      </c>
      <c r="BU311" s="125" t="s">
        <v>2263</v>
      </c>
      <c r="BV311" s="125" t="s">
        <v>2264</v>
      </c>
      <c r="BW311" s="125" t="str">
        <f t="shared" si="108"/>
        <v>Alamat Peserta Didik</v>
      </c>
      <c r="BX311" s="124" t="str">
        <f t="shared" si="109"/>
        <v>Nomor Telepon Rumah</v>
      </c>
      <c r="BY311" s="125"/>
      <c r="BZ311" s="125"/>
      <c r="CB311" s="235" t="str">
        <f t="shared" si="105"/>
        <v/>
      </c>
      <c r="CC311" s="235" t="str">
        <f t="shared" si="106"/>
        <v/>
      </c>
      <c r="CD311" s="235">
        <v>306</v>
      </c>
      <c r="CE311" s="235">
        <f t="shared" si="110"/>
        <v>2</v>
      </c>
    </row>
    <row r="312" spans="54:83">
      <c r="BB312" s="405">
        <f t="shared" si="111"/>
        <v>307</v>
      </c>
      <c r="BC312" s="124">
        <f t="shared" si="119"/>
        <v>28</v>
      </c>
      <c r="BD312" s="124" t="s">
        <v>1533</v>
      </c>
      <c r="BE312" s="124"/>
      <c r="BF312" s="125" t="s">
        <v>2804</v>
      </c>
      <c r="BG312" s="124"/>
      <c r="BH312" s="124" t="s">
        <v>1268</v>
      </c>
      <c r="BI312" s="124"/>
      <c r="BJ312" s="124"/>
      <c r="BK312" s="124"/>
      <c r="BL312" s="124"/>
      <c r="BM312" s="125" t="str">
        <f t="shared" si="113"/>
        <v>Tempat,  Tanggal Lahir</v>
      </c>
      <c r="BN312" s="125" t="str">
        <f t="shared" si="114"/>
        <v>Agama</v>
      </c>
      <c r="BO312" s="125" t="str">
        <f t="shared" si="115"/>
        <v>Status dalam Keluarga</v>
      </c>
      <c r="BP312" s="125" t="str">
        <f t="shared" si="116"/>
        <v>Anak ke</v>
      </c>
      <c r="BQ312" s="125" t="str">
        <f t="shared" si="117"/>
        <v>Alamat Peserta Didik</v>
      </c>
      <c r="BR312" s="125" t="str">
        <f t="shared" si="118"/>
        <v>Sekolah Asal</v>
      </c>
      <c r="BS312" s="124" t="str">
        <f t="shared" si="107"/>
        <v>10-TKJ.2</v>
      </c>
      <c r="BT312" s="171">
        <v>42569</v>
      </c>
      <c r="BU312" s="125" t="s">
        <v>2265</v>
      </c>
      <c r="BV312" s="125" t="s">
        <v>2266</v>
      </c>
      <c r="BW312" s="125" t="str">
        <f t="shared" si="108"/>
        <v>Alamat Peserta Didik</v>
      </c>
      <c r="BX312" s="124" t="str">
        <f t="shared" si="109"/>
        <v>Nomor Telepon Rumah</v>
      </c>
      <c r="BY312" s="125"/>
      <c r="BZ312" s="125"/>
      <c r="CB312" s="235" t="str">
        <f t="shared" si="105"/>
        <v/>
      </c>
      <c r="CC312" s="235" t="str">
        <f t="shared" si="106"/>
        <v/>
      </c>
      <c r="CD312" s="235">
        <v>307</v>
      </c>
      <c r="CE312" s="235">
        <f t="shared" si="110"/>
        <v>2</v>
      </c>
    </row>
    <row r="313" spans="54:83" ht="16.5">
      <c r="BB313" s="405">
        <f t="shared" si="111"/>
        <v>308</v>
      </c>
      <c r="BC313" s="124">
        <v>1</v>
      </c>
      <c r="BD313" s="410" t="s">
        <v>1534</v>
      </c>
      <c r="BE313" s="124"/>
      <c r="BF313" s="125" t="s">
        <v>2805</v>
      </c>
      <c r="BG313" s="124"/>
      <c r="BH313" s="124" t="s">
        <v>438</v>
      </c>
      <c r="BI313" s="124"/>
      <c r="BJ313" s="124"/>
      <c r="BK313" s="124"/>
      <c r="BL313" s="124"/>
      <c r="BM313" s="125" t="str">
        <f t="shared" si="113"/>
        <v>Tempat,  Tanggal Lahir</v>
      </c>
      <c r="BN313" s="125" t="str">
        <f t="shared" si="114"/>
        <v>Agama</v>
      </c>
      <c r="BO313" s="125" t="str">
        <f t="shared" si="115"/>
        <v>Status dalam Keluarga</v>
      </c>
      <c r="BP313" s="125" t="str">
        <f t="shared" si="116"/>
        <v>Anak ke</v>
      </c>
      <c r="BQ313" s="125" t="str">
        <f t="shared" si="117"/>
        <v>Alamat Peserta Didik</v>
      </c>
      <c r="BR313" s="125" t="str">
        <f t="shared" si="118"/>
        <v>Sekolah Asal</v>
      </c>
      <c r="BS313" s="124" t="str">
        <f t="shared" si="107"/>
        <v>10-TSM.1</v>
      </c>
      <c r="BT313" s="171">
        <v>42569</v>
      </c>
      <c r="BU313" s="125" t="s">
        <v>2267</v>
      </c>
      <c r="BV313" s="125" t="s">
        <v>2268</v>
      </c>
      <c r="BW313" s="125" t="str">
        <f t="shared" si="108"/>
        <v>Alamat Peserta Didik</v>
      </c>
      <c r="BX313" s="124" t="str">
        <f t="shared" si="109"/>
        <v>Nomor Telepon Rumah</v>
      </c>
      <c r="BY313" s="125"/>
      <c r="BZ313" s="125"/>
      <c r="CB313" s="235" t="str">
        <f t="shared" si="105"/>
        <v/>
      </c>
      <c r="CC313" s="235" t="str">
        <f t="shared" si="106"/>
        <v/>
      </c>
      <c r="CD313" s="235">
        <v>308</v>
      </c>
      <c r="CE313" s="235">
        <f t="shared" si="110"/>
        <v>2</v>
      </c>
    </row>
    <row r="314" spans="54:83">
      <c r="BB314" s="405">
        <f t="shared" si="111"/>
        <v>309</v>
      </c>
      <c r="BC314" s="124">
        <v>2</v>
      </c>
      <c r="BD314" s="124" t="s">
        <v>1535</v>
      </c>
      <c r="BE314" s="124"/>
      <c r="BF314" s="125" t="s">
        <v>2806</v>
      </c>
      <c r="BG314" s="124"/>
      <c r="BH314" s="124" t="s">
        <v>438</v>
      </c>
      <c r="BI314" s="124"/>
      <c r="BJ314" s="124"/>
      <c r="BK314" s="124"/>
      <c r="BL314" s="124"/>
      <c r="BM314" s="125" t="str">
        <f t="shared" si="113"/>
        <v>Tempat,  Tanggal Lahir</v>
      </c>
      <c r="BN314" s="125" t="str">
        <f t="shared" si="114"/>
        <v>Agama</v>
      </c>
      <c r="BO314" s="125" t="str">
        <f t="shared" si="115"/>
        <v>Status dalam Keluarga</v>
      </c>
      <c r="BP314" s="125" t="str">
        <f t="shared" si="116"/>
        <v>Anak ke</v>
      </c>
      <c r="BQ314" s="125" t="str">
        <f t="shared" si="117"/>
        <v>Alamat Peserta Didik</v>
      </c>
      <c r="BR314" s="125" t="str">
        <f t="shared" si="118"/>
        <v>Sekolah Asal</v>
      </c>
      <c r="BS314" s="124" t="str">
        <f t="shared" si="107"/>
        <v>10-TSM.1</v>
      </c>
      <c r="BT314" s="171">
        <v>42569</v>
      </c>
      <c r="BU314" s="125" t="s">
        <v>2269</v>
      </c>
      <c r="BV314" s="125" t="s">
        <v>2270</v>
      </c>
      <c r="BW314" s="125" t="str">
        <f t="shared" si="108"/>
        <v>Alamat Peserta Didik</v>
      </c>
      <c r="BX314" s="124" t="str">
        <f t="shared" si="109"/>
        <v>Nomor Telepon Rumah</v>
      </c>
      <c r="BY314" s="125"/>
      <c r="BZ314" s="125"/>
      <c r="CB314" s="235" t="str">
        <f t="shared" si="105"/>
        <v/>
      </c>
      <c r="CC314" s="235" t="str">
        <f t="shared" si="106"/>
        <v/>
      </c>
      <c r="CD314" s="235">
        <v>309</v>
      </c>
      <c r="CE314" s="235">
        <f t="shared" si="110"/>
        <v>2</v>
      </c>
    </row>
    <row r="315" spans="54:83">
      <c r="BB315" s="405">
        <f t="shared" si="111"/>
        <v>310</v>
      </c>
      <c r="BC315" s="124">
        <v>3</v>
      </c>
      <c r="BD315" s="124" t="s">
        <v>1536</v>
      </c>
      <c r="BE315" s="124"/>
      <c r="BF315" s="125" t="s">
        <v>2807</v>
      </c>
      <c r="BG315" s="124"/>
      <c r="BH315" s="124" t="s">
        <v>438</v>
      </c>
      <c r="BI315" s="124"/>
      <c r="BJ315" s="124"/>
      <c r="BK315" s="124"/>
      <c r="BL315" s="124"/>
      <c r="BM315" s="125" t="str">
        <f t="shared" si="113"/>
        <v>Tempat,  Tanggal Lahir</v>
      </c>
      <c r="BN315" s="125" t="str">
        <f t="shared" si="114"/>
        <v>Agama</v>
      </c>
      <c r="BO315" s="125" t="str">
        <f t="shared" si="115"/>
        <v>Status dalam Keluarga</v>
      </c>
      <c r="BP315" s="125" t="str">
        <f t="shared" si="116"/>
        <v>Anak ke</v>
      </c>
      <c r="BQ315" s="125" t="str">
        <f t="shared" si="117"/>
        <v>Alamat Peserta Didik</v>
      </c>
      <c r="BR315" s="125" t="str">
        <f t="shared" si="118"/>
        <v>Sekolah Asal</v>
      </c>
      <c r="BS315" s="124" t="str">
        <f t="shared" si="107"/>
        <v>10-TSM.1</v>
      </c>
      <c r="BT315" s="171">
        <v>42569</v>
      </c>
      <c r="BU315" s="125" t="s">
        <v>2271</v>
      </c>
      <c r="BV315" s="125" t="s">
        <v>2272</v>
      </c>
      <c r="BW315" s="125" t="str">
        <f t="shared" si="108"/>
        <v>Alamat Peserta Didik</v>
      </c>
      <c r="BX315" s="124" t="str">
        <f t="shared" si="109"/>
        <v>Nomor Telepon Rumah</v>
      </c>
      <c r="BY315" s="125"/>
      <c r="BZ315" s="125"/>
      <c r="CB315" s="235" t="str">
        <f t="shared" si="105"/>
        <v/>
      </c>
      <c r="CC315" s="235" t="str">
        <f t="shared" si="106"/>
        <v/>
      </c>
      <c r="CD315" s="235">
        <v>310</v>
      </c>
      <c r="CE315" s="235">
        <f t="shared" si="110"/>
        <v>2</v>
      </c>
    </row>
    <row r="316" spans="54:83">
      <c r="BB316" s="405">
        <f t="shared" si="111"/>
        <v>311</v>
      </c>
      <c r="BC316" s="124">
        <f>BC315+1</f>
        <v>4</v>
      </c>
      <c r="BD316" s="124" t="s">
        <v>1537</v>
      </c>
      <c r="BE316" s="124"/>
      <c r="BF316" s="125" t="s">
        <v>2808</v>
      </c>
      <c r="BG316" s="124"/>
      <c r="BH316" s="124" t="s">
        <v>438</v>
      </c>
      <c r="BI316" s="124"/>
      <c r="BJ316" s="124"/>
      <c r="BK316" s="124"/>
      <c r="BL316" s="124"/>
      <c r="BM316" s="125" t="str">
        <f t="shared" si="113"/>
        <v>Tempat,  Tanggal Lahir</v>
      </c>
      <c r="BN316" s="125" t="str">
        <f t="shared" si="114"/>
        <v>Agama</v>
      </c>
      <c r="BO316" s="125" t="str">
        <f t="shared" si="115"/>
        <v>Status dalam Keluarga</v>
      </c>
      <c r="BP316" s="125" t="str">
        <f t="shared" si="116"/>
        <v>Anak ke</v>
      </c>
      <c r="BQ316" s="125" t="str">
        <f t="shared" si="117"/>
        <v>Alamat Peserta Didik</v>
      </c>
      <c r="BR316" s="125" t="str">
        <f t="shared" si="118"/>
        <v>Sekolah Asal</v>
      </c>
      <c r="BS316" s="124" t="str">
        <f t="shared" si="107"/>
        <v>10-TSM.1</v>
      </c>
      <c r="BT316" s="171">
        <v>42569</v>
      </c>
      <c r="BU316" s="125" t="s">
        <v>2273</v>
      </c>
      <c r="BV316" s="125" t="s">
        <v>2274</v>
      </c>
      <c r="BW316" s="125" t="str">
        <f t="shared" si="108"/>
        <v>Alamat Peserta Didik</v>
      </c>
      <c r="BX316" s="124" t="str">
        <f t="shared" si="109"/>
        <v>Nomor Telepon Rumah</v>
      </c>
      <c r="BY316" s="125"/>
      <c r="BZ316" s="125"/>
      <c r="CB316" s="235" t="str">
        <f t="shared" si="105"/>
        <v/>
      </c>
      <c r="CC316" s="235" t="str">
        <f t="shared" si="106"/>
        <v/>
      </c>
      <c r="CD316" s="235">
        <v>311</v>
      </c>
      <c r="CE316" s="235">
        <f t="shared" si="110"/>
        <v>2</v>
      </c>
    </row>
    <row r="317" spans="54:83">
      <c r="BB317" s="405">
        <f t="shared" si="111"/>
        <v>312</v>
      </c>
      <c r="BC317" s="124">
        <f t="shared" ref="BC317:BC338" si="120">BC316+1</f>
        <v>5</v>
      </c>
      <c r="BD317" s="124" t="s">
        <v>1538</v>
      </c>
      <c r="BE317" s="124"/>
      <c r="BF317" s="125" t="s">
        <v>2809</v>
      </c>
      <c r="BG317" s="124"/>
      <c r="BH317" s="124" t="s">
        <v>438</v>
      </c>
      <c r="BI317" s="124"/>
      <c r="BJ317" s="124"/>
      <c r="BK317" s="124"/>
      <c r="BL317" s="124"/>
      <c r="BM317" s="125" t="str">
        <f t="shared" si="113"/>
        <v>Tempat,  Tanggal Lahir</v>
      </c>
      <c r="BN317" s="125" t="str">
        <f t="shared" si="114"/>
        <v>Agama</v>
      </c>
      <c r="BO317" s="125" t="str">
        <f t="shared" si="115"/>
        <v>Status dalam Keluarga</v>
      </c>
      <c r="BP317" s="125" t="str">
        <f t="shared" si="116"/>
        <v>Anak ke</v>
      </c>
      <c r="BQ317" s="125" t="str">
        <f t="shared" si="117"/>
        <v>Alamat Peserta Didik</v>
      </c>
      <c r="BR317" s="125" t="str">
        <f t="shared" si="118"/>
        <v>Sekolah Asal</v>
      </c>
      <c r="BS317" s="124" t="str">
        <f t="shared" si="107"/>
        <v>10-TSM.1</v>
      </c>
      <c r="BT317" s="171">
        <v>42569</v>
      </c>
      <c r="BU317" s="125" t="s">
        <v>2275</v>
      </c>
      <c r="BV317" s="125" t="s">
        <v>2276</v>
      </c>
      <c r="BW317" s="125" t="str">
        <f t="shared" si="108"/>
        <v>Alamat Peserta Didik</v>
      </c>
      <c r="BX317" s="124" t="str">
        <f t="shared" si="109"/>
        <v>Nomor Telepon Rumah</v>
      </c>
      <c r="BY317" s="125"/>
      <c r="BZ317" s="125"/>
      <c r="CB317" s="235" t="str">
        <f t="shared" si="105"/>
        <v/>
      </c>
      <c r="CC317" s="235" t="str">
        <f t="shared" si="106"/>
        <v/>
      </c>
      <c r="CD317" s="235">
        <v>312</v>
      </c>
      <c r="CE317" s="235">
        <f t="shared" si="110"/>
        <v>2</v>
      </c>
    </row>
    <row r="318" spans="54:83">
      <c r="BB318" s="405">
        <f t="shared" si="111"/>
        <v>313</v>
      </c>
      <c r="BC318" s="124">
        <f t="shared" si="120"/>
        <v>6</v>
      </c>
      <c r="BD318" s="124" t="s">
        <v>1539</v>
      </c>
      <c r="BE318" s="124"/>
      <c r="BF318" s="125" t="s">
        <v>2810</v>
      </c>
      <c r="BG318" s="124"/>
      <c r="BH318" s="124" t="s">
        <v>438</v>
      </c>
      <c r="BI318" s="124"/>
      <c r="BJ318" s="124"/>
      <c r="BK318" s="124"/>
      <c r="BL318" s="124"/>
      <c r="BM318" s="125" t="str">
        <f t="shared" si="113"/>
        <v>Tempat,  Tanggal Lahir</v>
      </c>
      <c r="BN318" s="125" t="str">
        <f t="shared" si="114"/>
        <v>Agama</v>
      </c>
      <c r="BO318" s="125" t="str">
        <f t="shared" si="115"/>
        <v>Status dalam Keluarga</v>
      </c>
      <c r="BP318" s="125" t="str">
        <f t="shared" si="116"/>
        <v>Anak ke</v>
      </c>
      <c r="BQ318" s="125" t="str">
        <f t="shared" si="117"/>
        <v>Alamat Peserta Didik</v>
      </c>
      <c r="BR318" s="125" t="str">
        <f t="shared" si="118"/>
        <v>Sekolah Asal</v>
      </c>
      <c r="BS318" s="124" t="str">
        <f t="shared" si="107"/>
        <v>10-TSM.1</v>
      </c>
      <c r="BT318" s="171">
        <v>42569</v>
      </c>
      <c r="BU318" s="125" t="s">
        <v>2277</v>
      </c>
      <c r="BV318" s="125" t="s">
        <v>2278</v>
      </c>
      <c r="BW318" s="125" t="str">
        <f t="shared" si="108"/>
        <v>Alamat Peserta Didik</v>
      </c>
      <c r="BX318" s="124" t="str">
        <f t="shared" si="109"/>
        <v>Nomor Telepon Rumah</v>
      </c>
      <c r="BY318" s="125"/>
      <c r="BZ318" s="125"/>
      <c r="CB318" s="235" t="str">
        <f t="shared" si="105"/>
        <v/>
      </c>
      <c r="CC318" s="235" t="str">
        <f t="shared" si="106"/>
        <v/>
      </c>
      <c r="CD318" s="235">
        <v>313</v>
      </c>
      <c r="CE318" s="235">
        <f t="shared" si="110"/>
        <v>2</v>
      </c>
    </row>
    <row r="319" spans="54:83">
      <c r="BB319" s="405">
        <f t="shared" si="111"/>
        <v>314</v>
      </c>
      <c r="BC319" s="124">
        <f t="shared" si="120"/>
        <v>7</v>
      </c>
      <c r="BD319" s="124" t="s">
        <v>1540</v>
      </c>
      <c r="BE319" s="124"/>
      <c r="BF319" s="125" t="s">
        <v>2811</v>
      </c>
      <c r="BG319" s="124"/>
      <c r="BH319" s="124" t="s">
        <v>438</v>
      </c>
      <c r="BI319" s="124"/>
      <c r="BJ319" s="124"/>
      <c r="BK319" s="124"/>
      <c r="BL319" s="124"/>
      <c r="BM319" s="125" t="str">
        <f t="shared" si="113"/>
        <v>Tempat,  Tanggal Lahir</v>
      </c>
      <c r="BN319" s="125" t="str">
        <f t="shared" si="114"/>
        <v>Agama</v>
      </c>
      <c r="BO319" s="125" t="str">
        <f t="shared" si="115"/>
        <v>Status dalam Keluarga</v>
      </c>
      <c r="BP319" s="125" t="str">
        <f t="shared" si="116"/>
        <v>Anak ke</v>
      </c>
      <c r="BQ319" s="125" t="str">
        <f t="shared" si="117"/>
        <v>Alamat Peserta Didik</v>
      </c>
      <c r="BR319" s="125" t="str">
        <f t="shared" si="118"/>
        <v>Sekolah Asal</v>
      </c>
      <c r="BS319" s="124" t="str">
        <f t="shared" si="107"/>
        <v>10-TSM.1</v>
      </c>
      <c r="BT319" s="171">
        <v>42569</v>
      </c>
      <c r="BU319" s="125" t="s">
        <v>2279</v>
      </c>
      <c r="BV319" s="125" t="s">
        <v>2280</v>
      </c>
      <c r="BW319" s="125" t="str">
        <f t="shared" si="108"/>
        <v>Alamat Peserta Didik</v>
      </c>
      <c r="BX319" s="124" t="str">
        <f t="shared" si="109"/>
        <v>Nomor Telepon Rumah</v>
      </c>
      <c r="BY319" s="125"/>
      <c r="BZ319" s="125"/>
      <c r="CB319" s="235" t="str">
        <f t="shared" si="105"/>
        <v/>
      </c>
      <c r="CC319" s="235" t="str">
        <f t="shared" si="106"/>
        <v/>
      </c>
      <c r="CD319" s="235">
        <v>314</v>
      </c>
      <c r="CE319" s="235">
        <f t="shared" si="110"/>
        <v>2</v>
      </c>
    </row>
    <row r="320" spans="54:83">
      <c r="BB320" s="405">
        <f t="shared" si="111"/>
        <v>315</v>
      </c>
      <c r="BC320" s="124">
        <f t="shared" si="120"/>
        <v>8</v>
      </c>
      <c r="BD320" s="124" t="s">
        <v>1541</v>
      </c>
      <c r="BE320" s="124"/>
      <c r="BF320" s="125" t="s">
        <v>2812</v>
      </c>
      <c r="BG320" s="124"/>
      <c r="BH320" s="124" t="s">
        <v>438</v>
      </c>
      <c r="BI320" s="124"/>
      <c r="BJ320" s="124"/>
      <c r="BK320" s="124"/>
      <c r="BL320" s="124"/>
      <c r="BM320" s="125" t="str">
        <f t="shared" si="113"/>
        <v>Tempat,  Tanggal Lahir</v>
      </c>
      <c r="BN320" s="125" t="str">
        <f t="shared" si="114"/>
        <v>Agama</v>
      </c>
      <c r="BO320" s="125" t="str">
        <f t="shared" si="115"/>
        <v>Status dalam Keluarga</v>
      </c>
      <c r="BP320" s="125" t="str">
        <f t="shared" si="116"/>
        <v>Anak ke</v>
      </c>
      <c r="BQ320" s="125" t="str">
        <f t="shared" si="117"/>
        <v>Alamat Peserta Didik</v>
      </c>
      <c r="BR320" s="125" t="str">
        <f t="shared" si="118"/>
        <v>Sekolah Asal</v>
      </c>
      <c r="BS320" s="124" t="str">
        <f t="shared" si="107"/>
        <v>10-TSM.1</v>
      </c>
      <c r="BT320" s="171">
        <v>42569</v>
      </c>
      <c r="BU320" s="125" t="s">
        <v>2281</v>
      </c>
      <c r="BV320" s="125" t="s">
        <v>2282</v>
      </c>
      <c r="BW320" s="125" t="str">
        <f t="shared" si="108"/>
        <v>Alamat Peserta Didik</v>
      </c>
      <c r="BX320" s="124" t="str">
        <f t="shared" si="109"/>
        <v>Nomor Telepon Rumah</v>
      </c>
      <c r="BY320" s="125"/>
      <c r="BZ320" s="125"/>
      <c r="CB320" s="235" t="str">
        <f t="shared" si="105"/>
        <v/>
      </c>
      <c r="CC320" s="235" t="str">
        <f t="shared" si="106"/>
        <v/>
      </c>
      <c r="CD320" s="235">
        <v>315</v>
      </c>
      <c r="CE320" s="235">
        <f t="shared" si="110"/>
        <v>2</v>
      </c>
    </row>
    <row r="321" spans="54:83">
      <c r="BB321" s="405">
        <f t="shared" si="111"/>
        <v>316</v>
      </c>
      <c r="BC321" s="124">
        <f t="shared" si="120"/>
        <v>9</v>
      </c>
      <c r="BD321" s="124" t="s">
        <v>1542</v>
      </c>
      <c r="BE321" s="124"/>
      <c r="BF321" s="125" t="s">
        <v>2813</v>
      </c>
      <c r="BG321" s="124"/>
      <c r="BH321" s="124" t="s">
        <v>438</v>
      </c>
      <c r="BI321" s="124"/>
      <c r="BJ321" s="124"/>
      <c r="BK321" s="124"/>
      <c r="BL321" s="124"/>
      <c r="BM321" s="125" t="str">
        <f t="shared" si="113"/>
        <v>Tempat,  Tanggal Lahir</v>
      </c>
      <c r="BN321" s="125" t="str">
        <f t="shared" si="114"/>
        <v>Agama</v>
      </c>
      <c r="BO321" s="125" t="str">
        <f t="shared" si="115"/>
        <v>Status dalam Keluarga</v>
      </c>
      <c r="BP321" s="125" t="str">
        <f t="shared" si="116"/>
        <v>Anak ke</v>
      </c>
      <c r="BQ321" s="125" t="str">
        <f t="shared" si="117"/>
        <v>Alamat Peserta Didik</v>
      </c>
      <c r="BR321" s="125" t="str">
        <f t="shared" si="118"/>
        <v>Sekolah Asal</v>
      </c>
      <c r="BS321" s="124" t="str">
        <f t="shared" si="107"/>
        <v>10-TSM.1</v>
      </c>
      <c r="BT321" s="171">
        <v>42569</v>
      </c>
      <c r="BU321" s="125" t="s">
        <v>2283</v>
      </c>
      <c r="BV321" s="125" t="s">
        <v>2284</v>
      </c>
      <c r="BW321" s="125" t="str">
        <f t="shared" si="108"/>
        <v>Alamat Peserta Didik</v>
      </c>
      <c r="BX321" s="124" t="str">
        <f t="shared" si="109"/>
        <v>Nomor Telepon Rumah</v>
      </c>
      <c r="BY321" s="125"/>
      <c r="BZ321" s="125"/>
      <c r="CB321" s="235" t="str">
        <f t="shared" si="105"/>
        <v/>
      </c>
      <c r="CC321" s="235" t="str">
        <f t="shared" si="106"/>
        <v/>
      </c>
      <c r="CD321" s="235">
        <v>316</v>
      </c>
      <c r="CE321" s="235">
        <f t="shared" si="110"/>
        <v>2</v>
      </c>
    </row>
    <row r="322" spans="54:83">
      <c r="BB322" s="405">
        <f t="shared" si="111"/>
        <v>317</v>
      </c>
      <c r="BC322" s="124">
        <f t="shared" si="120"/>
        <v>10</v>
      </c>
      <c r="BD322" s="124" t="s">
        <v>1543</v>
      </c>
      <c r="BE322" s="124"/>
      <c r="BF322" s="125" t="s">
        <v>2814</v>
      </c>
      <c r="BG322" s="124"/>
      <c r="BH322" s="124" t="s">
        <v>438</v>
      </c>
      <c r="BI322" s="124"/>
      <c r="BJ322" s="124"/>
      <c r="BK322" s="124"/>
      <c r="BL322" s="124"/>
      <c r="BM322" s="125" t="str">
        <f t="shared" si="113"/>
        <v>Tempat,  Tanggal Lahir</v>
      </c>
      <c r="BN322" s="125" t="str">
        <f t="shared" si="114"/>
        <v>Agama</v>
      </c>
      <c r="BO322" s="125" t="str">
        <f t="shared" si="115"/>
        <v>Status dalam Keluarga</v>
      </c>
      <c r="BP322" s="125" t="str">
        <f t="shared" si="116"/>
        <v>Anak ke</v>
      </c>
      <c r="BQ322" s="125" t="str">
        <f t="shared" si="117"/>
        <v>Alamat Peserta Didik</v>
      </c>
      <c r="BR322" s="125" t="str">
        <f t="shared" si="118"/>
        <v>Sekolah Asal</v>
      </c>
      <c r="BS322" s="124" t="str">
        <f t="shared" si="107"/>
        <v>10-TSM.1</v>
      </c>
      <c r="BT322" s="171">
        <v>42569</v>
      </c>
      <c r="BU322" s="125" t="s">
        <v>2285</v>
      </c>
      <c r="BV322" s="125" t="s">
        <v>2286</v>
      </c>
      <c r="BW322" s="125" t="str">
        <f t="shared" si="108"/>
        <v>Alamat Peserta Didik</v>
      </c>
      <c r="BX322" s="124" t="str">
        <f t="shared" si="109"/>
        <v>Nomor Telepon Rumah</v>
      </c>
      <c r="BY322" s="125"/>
      <c r="BZ322" s="125"/>
      <c r="CB322" s="235" t="str">
        <f t="shared" si="105"/>
        <v/>
      </c>
      <c r="CC322" s="235" t="str">
        <f t="shared" si="106"/>
        <v/>
      </c>
      <c r="CD322" s="235">
        <v>317</v>
      </c>
      <c r="CE322" s="235">
        <f t="shared" si="110"/>
        <v>2</v>
      </c>
    </row>
    <row r="323" spans="54:83">
      <c r="BB323" s="405">
        <f t="shared" si="111"/>
        <v>318</v>
      </c>
      <c r="BC323" s="124">
        <f t="shared" si="120"/>
        <v>11</v>
      </c>
      <c r="BD323" s="124" t="s">
        <v>1544</v>
      </c>
      <c r="BE323" s="124"/>
      <c r="BF323" s="125" t="s">
        <v>2815</v>
      </c>
      <c r="BG323" s="124"/>
      <c r="BH323" s="124" t="s">
        <v>438</v>
      </c>
      <c r="BI323" s="124"/>
      <c r="BJ323" s="124"/>
      <c r="BK323" s="124"/>
      <c r="BL323" s="124"/>
      <c r="BM323" s="125" t="str">
        <f t="shared" si="113"/>
        <v>Tempat,  Tanggal Lahir</v>
      </c>
      <c r="BN323" s="125" t="str">
        <f t="shared" si="114"/>
        <v>Agama</v>
      </c>
      <c r="BO323" s="125" t="str">
        <f t="shared" si="115"/>
        <v>Status dalam Keluarga</v>
      </c>
      <c r="BP323" s="125" t="str">
        <f t="shared" si="116"/>
        <v>Anak ke</v>
      </c>
      <c r="BQ323" s="125" t="str">
        <f t="shared" si="117"/>
        <v>Alamat Peserta Didik</v>
      </c>
      <c r="BR323" s="125" t="str">
        <f t="shared" si="118"/>
        <v>Sekolah Asal</v>
      </c>
      <c r="BS323" s="124" t="str">
        <f t="shared" si="107"/>
        <v>10-TSM.1</v>
      </c>
      <c r="BT323" s="171">
        <v>42569</v>
      </c>
      <c r="BU323" s="125" t="s">
        <v>2287</v>
      </c>
      <c r="BV323" s="125" t="s">
        <v>2288</v>
      </c>
      <c r="BW323" s="125" t="str">
        <f t="shared" si="108"/>
        <v>Alamat Peserta Didik</v>
      </c>
      <c r="BX323" s="124" t="str">
        <f t="shared" si="109"/>
        <v>Nomor Telepon Rumah</v>
      </c>
      <c r="BY323" s="125"/>
      <c r="BZ323" s="125"/>
      <c r="CB323" s="235" t="str">
        <f t="shared" si="105"/>
        <v/>
      </c>
      <c r="CC323" s="235" t="str">
        <f t="shared" si="106"/>
        <v/>
      </c>
      <c r="CD323" s="235">
        <v>318</v>
      </c>
      <c r="CE323" s="235">
        <f t="shared" si="110"/>
        <v>2</v>
      </c>
    </row>
    <row r="324" spans="54:83">
      <c r="BB324" s="405">
        <f t="shared" si="111"/>
        <v>319</v>
      </c>
      <c r="BC324" s="124">
        <f t="shared" si="120"/>
        <v>12</v>
      </c>
      <c r="BD324" s="124" t="s">
        <v>1545</v>
      </c>
      <c r="BE324" s="124"/>
      <c r="BF324" s="125" t="s">
        <v>2816</v>
      </c>
      <c r="BG324" s="124"/>
      <c r="BH324" s="124" t="s">
        <v>438</v>
      </c>
      <c r="BI324" s="124"/>
      <c r="BJ324" s="124"/>
      <c r="BK324" s="124"/>
      <c r="BL324" s="124"/>
      <c r="BM324" s="125" t="str">
        <f t="shared" si="113"/>
        <v>Tempat,  Tanggal Lahir</v>
      </c>
      <c r="BN324" s="125" t="str">
        <f t="shared" si="114"/>
        <v>Agama</v>
      </c>
      <c r="BO324" s="125" t="str">
        <f t="shared" si="115"/>
        <v>Status dalam Keluarga</v>
      </c>
      <c r="BP324" s="125" t="str">
        <f t="shared" si="116"/>
        <v>Anak ke</v>
      </c>
      <c r="BQ324" s="125" t="str">
        <f t="shared" si="117"/>
        <v>Alamat Peserta Didik</v>
      </c>
      <c r="BR324" s="125" t="str">
        <f t="shared" si="118"/>
        <v>Sekolah Asal</v>
      </c>
      <c r="BS324" s="124" t="str">
        <f t="shared" si="107"/>
        <v>10-TSM.1</v>
      </c>
      <c r="BT324" s="171">
        <v>42569</v>
      </c>
      <c r="BU324" s="125" t="s">
        <v>2289</v>
      </c>
      <c r="BV324" s="125" t="s">
        <v>2290</v>
      </c>
      <c r="BW324" s="125" t="str">
        <f t="shared" si="108"/>
        <v>Alamat Peserta Didik</v>
      </c>
      <c r="BX324" s="124" t="str">
        <f t="shared" si="109"/>
        <v>Nomor Telepon Rumah</v>
      </c>
      <c r="BY324" s="125"/>
      <c r="BZ324" s="125"/>
      <c r="CB324" s="235" t="str">
        <f t="shared" si="105"/>
        <v/>
      </c>
      <c r="CC324" s="235" t="str">
        <f t="shared" si="106"/>
        <v/>
      </c>
      <c r="CD324" s="235">
        <v>319</v>
      </c>
      <c r="CE324" s="235">
        <f t="shared" si="110"/>
        <v>2</v>
      </c>
    </row>
    <row r="325" spans="54:83">
      <c r="BB325" s="405">
        <f t="shared" si="111"/>
        <v>320</v>
      </c>
      <c r="BC325" s="124">
        <f t="shared" si="120"/>
        <v>13</v>
      </c>
      <c r="BD325" s="124" t="s">
        <v>1546</v>
      </c>
      <c r="BE325" s="124"/>
      <c r="BF325" s="125" t="s">
        <v>2817</v>
      </c>
      <c r="BG325" s="124"/>
      <c r="BH325" s="124" t="s">
        <v>438</v>
      </c>
      <c r="BI325" s="124"/>
      <c r="BJ325" s="124"/>
      <c r="BK325" s="124"/>
      <c r="BL325" s="124"/>
      <c r="BM325" s="125" t="str">
        <f t="shared" si="113"/>
        <v>Tempat,  Tanggal Lahir</v>
      </c>
      <c r="BN325" s="125" t="str">
        <f t="shared" si="114"/>
        <v>Agama</v>
      </c>
      <c r="BO325" s="125" t="str">
        <f t="shared" si="115"/>
        <v>Status dalam Keluarga</v>
      </c>
      <c r="BP325" s="125" t="str">
        <f t="shared" si="116"/>
        <v>Anak ke</v>
      </c>
      <c r="BQ325" s="125" t="str">
        <f t="shared" si="117"/>
        <v>Alamat Peserta Didik</v>
      </c>
      <c r="BR325" s="125" t="str">
        <f t="shared" si="118"/>
        <v>Sekolah Asal</v>
      </c>
      <c r="BS325" s="124" t="str">
        <f t="shared" si="107"/>
        <v>10-TSM.1</v>
      </c>
      <c r="BT325" s="171">
        <v>42569</v>
      </c>
      <c r="BU325" s="125" t="s">
        <v>2291</v>
      </c>
      <c r="BV325" s="125" t="s">
        <v>2292</v>
      </c>
      <c r="BW325" s="125" t="str">
        <f t="shared" si="108"/>
        <v>Alamat Peserta Didik</v>
      </c>
      <c r="BX325" s="124" t="str">
        <f t="shared" si="109"/>
        <v>Nomor Telepon Rumah</v>
      </c>
      <c r="BY325" s="125"/>
      <c r="BZ325" s="125"/>
      <c r="CB325" s="235" t="str">
        <f t="shared" si="105"/>
        <v/>
      </c>
      <c r="CC325" s="235" t="str">
        <f t="shared" si="106"/>
        <v/>
      </c>
      <c r="CD325" s="235">
        <v>320</v>
      </c>
      <c r="CE325" s="235">
        <f t="shared" si="110"/>
        <v>2</v>
      </c>
    </row>
    <row r="326" spans="54:83">
      <c r="BB326" s="405">
        <f t="shared" si="111"/>
        <v>321</v>
      </c>
      <c r="BC326" s="124">
        <f t="shared" si="120"/>
        <v>14</v>
      </c>
      <c r="BD326" s="124" t="s">
        <v>1547</v>
      </c>
      <c r="BE326" s="124"/>
      <c r="BF326" s="125" t="s">
        <v>2818</v>
      </c>
      <c r="BG326" s="124"/>
      <c r="BH326" s="124" t="s">
        <v>438</v>
      </c>
      <c r="BI326" s="124"/>
      <c r="BJ326" s="124"/>
      <c r="BK326" s="124"/>
      <c r="BL326" s="124"/>
      <c r="BM326" s="125" t="str">
        <f t="shared" si="113"/>
        <v>Tempat,  Tanggal Lahir</v>
      </c>
      <c r="BN326" s="125" t="str">
        <f t="shared" si="114"/>
        <v>Agama</v>
      </c>
      <c r="BO326" s="125" t="str">
        <f t="shared" si="115"/>
        <v>Status dalam Keluarga</v>
      </c>
      <c r="BP326" s="125" t="str">
        <f t="shared" si="116"/>
        <v>Anak ke</v>
      </c>
      <c r="BQ326" s="125" t="str">
        <f t="shared" si="117"/>
        <v>Alamat Peserta Didik</v>
      </c>
      <c r="BR326" s="125" t="str">
        <f t="shared" si="118"/>
        <v>Sekolah Asal</v>
      </c>
      <c r="BS326" s="124" t="str">
        <f t="shared" si="107"/>
        <v>10-TSM.1</v>
      </c>
      <c r="BT326" s="171">
        <v>42569</v>
      </c>
      <c r="BU326" s="125" t="s">
        <v>2293</v>
      </c>
      <c r="BV326" s="125" t="s">
        <v>2294</v>
      </c>
      <c r="BW326" s="125" t="str">
        <f t="shared" si="108"/>
        <v>Alamat Peserta Didik</v>
      </c>
      <c r="BX326" s="124" t="str">
        <f t="shared" si="109"/>
        <v>Nomor Telepon Rumah</v>
      </c>
      <c r="BY326" s="125"/>
      <c r="BZ326" s="125"/>
      <c r="CB326" s="235" t="str">
        <f t="shared" ref="CB326:CB389" si="121">IF(KELASDIPILIH=BH326,BB326,"")</f>
        <v/>
      </c>
      <c r="CC326" s="235" t="str">
        <f t="shared" ref="CC326:CC389" si="122">IFERROR(SMALL(URUTANABSEN,CD326),"")</f>
        <v/>
      </c>
      <c r="CD326" s="235">
        <v>321</v>
      </c>
      <c r="CE326" s="235">
        <f t="shared" si="110"/>
        <v>2</v>
      </c>
    </row>
    <row r="327" spans="54:83">
      <c r="BB327" s="405">
        <f t="shared" si="111"/>
        <v>322</v>
      </c>
      <c r="BC327" s="124">
        <f t="shared" si="120"/>
        <v>15</v>
      </c>
      <c r="BD327" s="124" t="s">
        <v>1548</v>
      </c>
      <c r="BE327" s="124"/>
      <c r="BF327" s="125" t="s">
        <v>2819</v>
      </c>
      <c r="BG327" s="124"/>
      <c r="BH327" s="124" t="s">
        <v>438</v>
      </c>
      <c r="BI327" s="124"/>
      <c r="BJ327" s="124"/>
      <c r="BK327" s="124"/>
      <c r="BL327" s="124"/>
      <c r="BM327" s="125" t="str">
        <f t="shared" si="113"/>
        <v>Tempat,  Tanggal Lahir</v>
      </c>
      <c r="BN327" s="125" t="str">
        <f t="shared" si="114"/>
        <v>Agama</v>
      </c>
      <c r="BO327" s="125" t="str">
        <f t="shared" si="115"/>
        <v>Status dalam Keluarga</v>
      </c>
      <c r="BP327" s="125" t="str">
        <f t="shared" si="116"/>
        <v>Anak ke</v>
      </c>
      <c r="BQ327" s="125" t="str">
        <f t="shared" si="117"/>
        <v>Alamat Peserta Didik</v>
      </c>
      <c r="BR327" s="125" t="str">
        <f t="shared" si="118"/>
        <v>Sekolah Asal</v>
      </c>
      <c r="BS327" s="124" t="str">
        <f t="shared" ref="BS327:BS390" si="123">BH327</f>
        <v>10-TSM.1</v>
      </c>
      <c r="BT327" s="171">
        <v>42569</v>
      </c>
      <c r="BU327" s="125" t="s">
        <v>2295</v>
      </c>
      <c r="BV327" s="125" t="s">
        <v>2296</v>
      </c>
      <c r="BW327" s="125" t="str">
        <f t="shared" ref="BW327:BW390" si="124">BQ327</f>
        <v>Alamat Peserta Didik</v>
      </c>
      <c r="BX327" s="124" t="str">
        <f t="shared" ref="BX327:BX390" si="125">BX325</f>
        <v>Nomor Telepon Rumah</v>
      </c>
      <c r="BY327" s="125"/>
      <c r="BZ327" s="125"/>
      <c r="CB327" s="235" t="str">
        <f t="shared" si="121"/>
        <v/>
      </c>
      <c r="CC327" s="235" t="str">
        <f t="shared" si="122"/>
        <v/>
      </c>
      <c r="CD327" s="235">
        <v>322</v>
      </c>
      <c r="CE327" s="235">
        <f t="shared" ref="CE327:CE390" si="126">TYPE(CC327)</f>
        <v>2</v>
      </c>
    </row>
    <row r="328" spans="54:83">
      <c r="BB328" s="405">
        <f t="shared" ref="BB328:BB391" si="127">BB327+1</f>
        <v>323</v>
      </c>
      <c r="BC328" s="124">
        <f t="shared" si="120"/>
        <v>16</v>
      </c>
      <c r="BD328" s="124" t="s">
        <v>1549</v>
      </c>
      <c r="BE328" s="124"/>
      <c r="BF328" s="125" t="s">
        <v>2820</v>
      </c>
      <c r="BG328" s="124"/>
      <c r="BH328" s="124" t="s">
        <v>438</v>
      </c>
      <c r="BI328" s="124"/>
      <c r="BJ328" s="124"/>
      <c r="BK328" s="124"/>
      <c r="BL328" s="124"/>
      <c r="BM328" s="125" t="str">
        <f t="shared" ref="BM328:BM391" si="128">BM327</f>
        <v>Tempat,  Tanggal Lahir</v>
      </c>
      <c r="BN328" s="125" t="str">
        <f t="shared" ref="BN328:BN391" si="129">BN327</f>
        <v>Agama</v>
      </c>
      <c r="BO328" s="125" t="str">
        <f t="shared" ref="BO328:BO391" si="130">BO327</f>
        <v>Status dalam Keluarga</v>
      </c>
      <c r="BP328" s="125" t="str">
        <f t="shared" ref="BP328:BP391" si="131">BP327</f>
        <v>Anak ke</v>
      </c>
      <c r="BQ328" s="125" t="str">
        <f t="shared" ref="BQ328:BQ391" si="132">BQ327</f>
        <v>Alamat Peserta Didik</v>
      </c>
      <c r="BR328" s="125" t="str">
        <f t="shared" ref="BR328:BR391" si="133">BR327</f>
        <v>Sekolah Asal</v>
      </c>
      <c r="BS328" s="124" t="str">
        <f t="shared" si="123"/>
        <v>10-TSM.1</v>
      </c>
      <c r="BT328" s="171">
        <v>42569</v>
      </c>
      <c r="BU328" s="125" t="s">
        <v>2297</v>
      </c>
      <c r="BV328" s="125" t="s">
        <v>2298</v>
      </c>
      <c r="BW328" s="125" t="str">
        <f t="shared" si="124"/>
        <v>Alamat Peserta Didik</v>
      </c>
      <c r="BX328" s="124" t="str">
        <f t="shared" si="125"/>
        <v>Nomor Telepon Rumah</v>
      </c>
      <c r="BY328" s="125"/>
      <c r="BZ328" s="125"/>
      <c r="CB328" s="235" t="str">
        <f t="shared" si="121"/>
        <v/>
      </c>
      <c r="CC328" s="235" t="str">
        <f t="shared" si="122"/>
        <v/>
      </c>
      <c r="CD328" s="235">
        <v>323</v>
      </c>
      <c r="CE328" s="235">
        <f t="shared" si="126"/>
        <v>2</v>
      </c>
    </row>
    <row r="329" spans="54:83">
      <c r="BB329" s="405">
        <f t="shared" si="127"/>
        <v>324</v>
      </c>
      <c r="BC329" s="124">
        <f t="shared" si="120"/>
        <v>17</v>
      </c>
      <c r="BD329" s="124" t="s">
        <v>1550</v>
      </c>
      <c r="BE329" s="124"/>
      <c r="BF329" s="125" t="s">
        <v>2821</v>
      </c>
      <c r="BG329" s="124"/>
      <c r="BH329" s="124" t="s">
        <v>438</v>
      </c>
      <c r="BI329" s="124"/>
      <c r="BJ329" s="124"/>
      <c r="BK329" s="124"/>
      <c r="BL329" s="124"/>
      <c r="BM329" s="125" t="str">
        <f t="shared" si="128"/>
        <v>Tempat,  Tanggal Lahir</v>
      </c>
      <c r="BN329" s="125" t="str">
        <f t="shared" si="129"/>
        <v>Agama</v>
      </c>
      <c r="BO329" s="125" t="str">
        <f t="shared" si="130"/>
        <v>Status dalam Keluarga</v>
      </c>
      <c r="BP329" s="125" t="str">
        <f t="shared" si="131"/>
        <v>Anak ke</v>
      </c>
      <c r="BQ329" s="125" t="str">
        <f t="shared" si="132"/>
        <v>Alamat Peserta Didik</v>
      </c>
      <c r="BR329" s="125" t="str">
        <f t="shared" si="133"/>
        <v>Sekolah Asal</v>
      </c>
      <c r="BS329" s="124" t="str">
        <f t="shared" si="123"/>
        <v>10-TSM.1</v>
      </c>
      <c r="BT329" s="171">
        <v>42569</v>
      </c>
      <c r="BU329" s="125" t="s">
        <v>2299</v>
      </c>
      <c r="BV329" s="125" t="s">
        <v>2300</v>
      </c>
      <c r="BW329" s="125" t="str">
        <f t="shared" si="124"/>
        <v>Alamat Peserta Didik</v>
      </c>
      <c r="BX329" s="124" t="str">
        <f t="shared" si="125"/>
        <v>Nomor Telepon Rumah</v>
      </c>
      <c r="BY329" s="125"/>
      <c r="BZ329" s="125"/>
      <c r="CB329" s="235" t="str">
        <f t="shared" si="121"/>
        <v/>
      </c>
      <c r="CC329" s="235" t="str">
        <f t="shared" si="122"/>
        <v/>
      </c>
      <c r="CD329" s="235">
        <v>324</v>
      </c>
      <c r="CE329" s="235">
        <f t="shared" si="126"/>
        <v>2</v>
      </c>
    </row>
    <row r="330" spans="54:83">
      <c r="BB330" s="405">
        <f t="shared" si="127"/>
        <v>325</v>
      </c>
      <c r="BC330" s="124">
        <f t="shared" si="120"/>
        <v>18</v>
      </c>
      <c r="BD330" s="124" t="s">
        <v>1551</v>
      </c>
      <c r="BE330" s="124"/>
      <c r="BF330" s="125" t="s">
        <v>2822</v>
      </c>
      <c r="BG330" s="124"/>
      <c r="BH330" s="124" t="s">
        <v>438</v>
      </c>
      <c r="BI330" s="124"/>
      <c r="BJ330" s="124"/>
      <c r="BK330" s="124"/>
      <c r="BL330" s="124"/>
      <c r="BM330" s="125" t="str">
        <f t="shared" si="128"/>
        <v>Tempat,  Tanggal Lahir</v>
      </c>
      <c r="BN330" s="125" t="str">
        <f t="shared" si="129"/>
        <v>Agama</v>
      </c>
      <c r="BO330" s="125" t="str">
        <f t="shared" si="130"/>
        <v>Status dalam Keluarga</v>
      </c>
      <c r="BP330" s="125" t="str">
        <f t="shared" si="131"/>
        <v>Anak ke</v>
      </c>
      <c r="BQ330" s="125" t="str">
        <f t="shared" si="132"/>
        <v>Alamat Peserta Didik</v>
      </c>
      <c r="BR330" s="125" t="str">
        <f t="shared" si="133"/>
        <v>Sekolah Asal</v>
      </c>
      <c r="BS330" s="124" t="str">
        <f t="shared" si="123"/>
        <v>10-TSM.1</v>
      </c>
      <c r="BT330" s="171">
        <v>42569</v>
      </c>
      <c r="BU330" s="125" t="s">
        <v>2301</v>
      </c>
      <c r="BV330" s="125" t="s">
        <v>2302</v>
      </c>
      <c r="BW330" s="125" t="str">
        <f t="shared" si="124"/>
        <v>Alamat Peserta Didik</v>
      </c>
      <c r="BX330" s="124" t="str">
        <f t="shared" si="125"/>
        <v>Nomor Telepon Rumah</v>
      </c>
      <c r="BY330" s="125"/>
      <c r="BZ330" s="125"/>
      <c r="CB330" s="235" t="str">
        <f t="shared" si="121"/>
        <v/>
      </c>
      <c r="CC330" s="235" t="str">
        <f t="shared" si="122"/>
        <v/>
      </c>
      <c r="CD330" s="235">
        <v>325</v>
      </c>
      <c r="CE330" s="235">
        <f t="shared" si="126"/>
        <v>2</v>
      </c>
    </row>
    <row r="331" spans="54:83">
      <c r="BB331" s="405">
        <f t="shared" si="127"/>
        <v>326</v>
      </c>
      <c r="BC331" s="124">
        <f t="shared" si="120"/>
        <v>19</v>
      </c>
      <c r="BD331" s="124" t="s">
        <v>1552</v>
      </c>
      <c r="BE331" s="124"/>
      <c r="BF331" s="125" t="s">
        <v>2823</v>
      </c>
      <c r="BG331" s="124"/>
      <c r="BH331" s="124" t="s">
        <v>438</v>
      </c>
      <c r="BI331" s="124"/>
      <c r="BJ331" s="124"/>
      <c r="BK331" s="124"/>
      <c r="BL331" s="124"/>
      <c r="BM331" s="125" t="str">
        <f t="shared" si="128"/>
        <v>Tempat,  Tanggal Lahir</v>
      </c>
      <c r="BN331" s="125" t="str">
        <f t="shared" si="129"/>
        <v>Agama</v>
      </c>
      <c r="BO331" s="125" t="str">
        <f t="shared" si="130"/>
        <v>Status dalam Keluarga</v>
      </c>
      <c r="BP331" s="125" t="str">
        <f t="shared" si="131"/>
        <v>Anak ke</v>
      </c>
      <c r="BQ331" s="125" t="str">
        <f t="shared" si="132"/>
        <v>Alamat Peserta Didik</v>
      </c>
      <c r="BR331" s="125" t="str">
        <f t="shared" si="133"/>
        <v>Sekolah Asal</v>
      </c>
      <c r="BS331" s="124" t="str">
        <f t="shared" si="123"/>
        <v>10-TSM.1</v>
      </c>
      <c r="BT331" s="171">
        <v>42569</v>
      </c>
      <c r="BU331" s="125" t="s">
        <v>2303</v>
      </c>
      <c r="BV331" s="125" t="s">
        <v>2304</v>
      </c>
      <c r="BW331" s="125" t="str">
        <f t="shared" si="124"/>
        <v>Alamat Peserta Didik</v>
      </c>
      <c r="BX331" s="124" t="str">
        <f t="shared" si="125"/>
        <v>Nomor Telepon Rumah</v>
      </c>
      <c r="BY331" s="125"/>
      <c r="BZ331" s="125"/>
      <c r="CB331" s="235" t="str">
        <f t="shared" si="121"/>
        <v/>
      </c>
      <c r="CC331" s="235" t="str">
        <f t="shared" si="122"/>
        <v/>
      </c>
      <c r="CD331" s="235">
        <v>326</v>
      </c>
      <c r="CE331" s="235">
        <f t="shared" si="126"/>
        <v>2</v>
      </c>
    </row>
    <row r="332" spans="54:83">
      <c r="BB332" s="405">
        <f t="shared" si="127"/>
        <v>327</v>
      </c>
      <c r="BC332" s="124">
        <f t="shared" si="120"/>
        <v>20</v>
      </c>
      <c r="BD332" s="124" t="s">
        <v>1553</v>
      </c>
      <c r="BE332" s="124"/>
      <c r="BF332" s="125" t="s">
        <v>2824</v>
      </c>
      <c r="BG332" s="124"/>
      <c r="BH332" s="124" t="s">
        <v>438</v>
      </c>
      <c r="BI332" s="124"/>
      <c r="BJ332" s="124"/>
      <c r="BK332" s="124"/>
      <c r="BL332" s="124"/>
      <c r="BM332" s="125" t="str">
        <f t="shared" si="128"/>
        <v>Tempat,  Tanggal Lahir</v>
      </c>
      <c r="BN332" s="125" t="str">
        <f t="shared" si="129"/>
        <v>Agama</v>
      </c>
      <c r="BO332" s="125" t="str">
        <f t="shared" si="130"/>
        <v>Status dalam Keluarga</v>
      </c>
      <c r="BP332" s="125" t="str">
        <f t="shared" si="131"/>
        <v>Anak ke</v>
      </c>
      <c r="BQ332" s="125" t="str">
        <f t="shared" si="132"/>
        <v>Alamat Peserta Didik</v>
      </c>
      <c r="BR332" s="125" t="str">
        <f t="shared" si="133"/>
        <v>Sekolah Asal</v>
      </c>
      <c r="BS332" s="124" t="str">
        <f t="shared" si="123"/>
        <v>10-TSM.1</v>
      </c>
      <c r="BT332" s="171">
        <v>42569</v>
      </c>
      <c r="BU332" s="125" t="s">
        <v>2305</v>
      </c>
      <c r="BV332" s="125" t="s">
        <v>2306</v>
      </c>
      <c r="BW332" s="125" t="str">
        <f t="shared" si="124"/>
        <v>Alamat Peserta Didik</v>
      </c>
      <c r="BX332" s="124" t="str">
        <f t="shared" si="125"/>
        <v>Nomor Telepon Rumah</v>
      </c>
      <c r="BY332" s="125"/>
      <c r="BZ332" s="125"/>
      <c r="CB332" s="235" t="str">
        <f t="shared" si="121"/>
        <v/>
      </c>
      <c r="CC332" s="235" t="str">
        <f t="shared" si="122"/>
        <v/>
      </c>
      <c r="CD332" s="235">
        <v>327</v>
      </c>
      <c r="CE332" s="235">
        <f t="shared" si="126"/>
        <v>2</v>
      </c>
    </row>
    <row r="333" spans="54:83">
      <c r="BB333" s="405">
        <f t="shared" si="127"/>
        <v>328</v>
      </c>
      <c r="BC333" s="124">
        <f t="shared" si="120"/>
        <v>21</v>
      </c>
      <c r="BD333" s="124" t="s">
        <v>1554</v>
      </c>
      <c r="BE333" s="124"/>
      <c r="BF333" s="125" t="s">
        <v>2825</v>
      </c>
      <c r="BG333" s="124"/>
      <c r="BH333" s="124" t="s">
        <v>438</v>
      </c>
      <c r="BI333" s="124"/>
      <c r="BJ333" s="124"/>
      <c r="BK333" s="124"/>
      <c r="BL333" s="124"/>
      <c r="BM333" s="125" t="str">
        <f t="shared" si="128"/>
        <v>Tempat,  Tanggal Lahir</v>
      </c>
      <c r="BN333" s="125" t="str">
        <f t="shared" si="129"/>
        <v>Agama</v>
      </c>
      <c r="BO333" s="125" t="str">
        <f t="shared" si="130"/>
        <v>Status dalam Keluarga</v>
      </c>
      <c r="BP333" s="125" t="str">
        <f t="shared" si="131"/>
        <v>Anak ke</v>
      </c>
      <c r="BQ333" s="125" t="str">
        <f t="shared" si="132"/>
        <v>Alamat Peserta Didik</v>
      </c>
      <c r="BR333" s="125" t="str">
        <f t="shared" si="133"/>
        <v>Sekolah Asal</v>
      </c>
      <c r="BS333" s="124" t="str">
        <f t="shared" si="123"/>
        <v>10-TSM.1</v>
      </c>
      <c r="BT333" s="171">
        <v>42569</v>
      </c>
      <c r="BU333" s="125" t="s">
        <v>2307</v>
      </c>
      <c r="BV333" s="125" t="s">
        <v>2308</v>
      </c>
      <c r="BW333" s="125" t="str">
        <f t="shared" si="124"/>
        <v>Alamat Peserta Didik</v>
      </c>
      <c r="BX333" s="124" t="str">
        <f t="shared" si="125"/>
        <v>Nomor Telepon Rumah</v>
      </c>
      <c r="BY333" s="125"/>
      <c r="BZ333" s="125"/>
      <c r="CB333" s="235" t="str">
        <f t="shared" si="121"/>
        <v/>
      </c>
      <c r="CC333" s="235" t="str">
        <f t="shared" si="122"/>
        <v/>
      </c>
      <c r="CD333" s="235">
        <v>328</v>
      </c>
      <c r="CE333" s="235">
        <f t="shared" si="126"/>
        <v>2</v>
      </c>
    </row>
    <row r="334" spans="54:83">
      <c r="BB334" s="405">
        <f t="shared" si="127"/>
        <v>329</v>
      </c>
      <c r="BC334" s="124">
        <f t="shared" si="120"/>
        <v>22</v>
      </c>
      <c r="BD334" s="124" t="s">
        <v>1555</v>
      </c>
      <c r="BE334" s="124"/>
      <c r="BF334" s="125" t="s">
        <v>2826</v>
      </c>
      <c r="BG334" s="124"/>
      <c r="BH334" s="124" t="s">
        <v>438</v>
      </c>
      <c r="BI334" s="124"/>
      <c r="BJ334" s="124"/>
      <c r="BK334" s="124"/>
      <c r="BL334" s="124"/>
      <c r="BM334" s="125" t="str">
        <f t="shared" si="128"/>
        <v>Tempat,  Tanggal Lahir</v>
      </c>
      <c r="BN334" s="125" t="str">
        <f t="shared" si="129"/>
        <v>Agama</v>
      </c>
      <c r="BO334" s="125" t="str">
        <f t="shared" si="130"/>
        <v>Status dalam Keluarga</v>
      </c>
      <c r="BP334" s="125" t="str">
        <f t="shared" si="131"/>
        <v>Anak ke</v>
      </c>
      <c r="BQ334" s="125" t="str">
        <f t="shared" si="132"/>
        <v>Alamat Peserta Didik</v>
      </c>
      <c r="BR334" s="125" t="str">
        <f t="shared" si="133"/>
        <v>Sekolah Asal</v>
      </c>
      <c r="BS334" s="124" t="str">
        <f t="shared" si="123"/>
        <v>10-TSM.1</v>
      </c>
      <c r="BT334" s="171">
        <v>42569</v>
      </c>
      <c r="BU334" s="125" t="s">
        <v>2309</v>
      </c>
      <c r="BV334" s="125" t="s">
        <v>2310</v>
      </c>
      <c r="BW334" s="125" t="str">
        <f t="shared" si="124"/>
        <v>Alamat Peserta Didik</v>
      </c>
      <c r="BX334" s="124" t="str">
        <f t="shared" si="125"/>
        <v>Nomor Telepon Rumah</v>
      </c>
      <c r="BY334" s="125"/>
      <c r="BZ334" s="125"/>
      <c r="CB334" s="235" t="str">
        <f t="shared" si="121"/>
        <v/>
      </c>
      <c r="CC334" s="235" t="str">
        <f t="shared" si="122"/>
        <v/>
      </c>
      <c r="CD334" s="235">
        <v>329</v>
      </c>
      <c r="CE334" s="235">
        <f t="shared" si="126"/>
        <v>2</v>
      </c>
    </row>
    <row r="335" spans="54:83">
      <c r="BB335" s="405">
        <f t="shared" si="127"/>
        <v>330</v>
      </c>
      <c r="BC335" s="124">
        <f t="shared" si="120"/>
        <v>23</v>
      </c>
      <c r="BD335" s="124" t="s">
        <v>1556</v>
      </c>
      <c r="BE335" s="124"/>
      <c r="BF335" s="125" t="s">
        <v>2827</v>
      </c>
      <c r="BG335" s="124"/>
      <c r="BH335" s="124" t="s">
        <v>438</v>
      </c>
      <c r="BI335" s="124"/>
      <c r="BJ335" s="124"/>
      <c r="BK335" s="124"/>
      <c r="BL335" s="124"/>
      <c r="BM335" s="125" t="str">
        <f t="shared" si="128"/>
        <v>Tempat,  Tanggal Lahir</v>
      </c>
      <c r="BN335" s="125" t="str">
        <f t="shared" si="129"/>
        <v>Agama</v>
      </c>
      <c r="BO335" s="125" t="str">
        <f t="shared" si="130"/>
        <v>Status dalam Keluarga</v>
      </c>
      <c r="BP335" s="125" t="str">
        <f t="shared" si="131"/>
        <v>Anak ke</v>
      </c>
      <c r="BQ335" s="125" t="str">
        <f t="shared" si="132"/>
        <v>Alamat Peserta Didik</v>
      </c>
      <c r="BR335" s="125" t="str">
        <f t="shared" si="133"/>
        <v>Sekolah Asal</v>
      </c>
      <c r="BS335" s="124" t="str">
        <f t="shared" si="123"/>
        <v>10-TSM.1</v>
      </c>
      <c r="BT335" s="171">
        <v>42569</v>
      </c>
      <c r="BU335" s="125" t="s">
        <v>2311</v>
      </c>
      <c r="BV335" s="125" t="s">
        <v>2312</v>
      </c>
      <c r="BW335" s="125" t="str">
        <f t="shared" si="124"/>
        <v>Alamat Peserta Didik</v>
      </c>
      <c r="BX335" s="124" t="str">
        <f t="shared" si="125"/>
        <v>Nomor Telepon Rumah</v>
      </c>
      <c r="BY335" s="125"/>
      <c r="BZ335" s="125"/>
      <c r="CB335" s="235" t="str">
        <f t="shared" si="121"/>
        <v/>
      </c>
      <c r="CC335" s="235" t="str">
        <f t="shared" si="122"/>
        <v/>
      </c>
      <c r="CD335" s="235">
        <v>330</v>
      </c>
      <c r="CE335" s="235">
        <f t="shared" si="126"/>
        <v>2</v>
      </c>
    </row>
    <row r="336" spans="54:83">
      <c r="BB336" s="405">
        <f t="shared" si="127"/>
        <v>331</v>
      </c>
      <c r="BC336" s="124">
        <f t="shared" si="120"/>
        <v>24</v>
      </c>
      <c r="BD336" s="124" t="s">
        <v>1557</v>
      </c>
      <c r="BE336" s="124"/>
      <c r="BF336" s="125" t="s">
        <v>2828</v>
      </c>
      <c r="BG336" s="124"/>
      <c r="BH336" s="124" t="s">
        <v>438</v>
      </c>
      <c r="BI336" s="124"/>
      <c r="BJ336" s="124"/>
      <c r="BK336" s="124"/>
      <c r="BL336" s="124"/>
      <c r="BM336" s="125" t="str">
        <f t="shared" si="128"/>
        <v>Tempat,  Tanggal Lahir</v>
      </c>
      <c r="BN336" s="125" t="str">
        <f t="shared" si="129"/>
        <v>Agama</v>
      </c>
      <c r="BO336" s="125" t="str">
        <f t="shared" si="130"/>
        <v>Status dalam Keluarga</v>
      </c>
      <c r="BP336" s="125" t="str">
        <f t="shared" si="131"/>
        <v>Anak ke</v>
      </c>
      <c r="BQ336" s="125" t="str">
        <f t="shared" si="132"/>
        <v>Alamat Peserta Didik</v>
      </c>
      <c r="BR336" s="125" t="str">
        <f t="shared" si="133"/>
        <v>Sekolah Asal</v>
      </c>
      <c r="BS336" s="124" t="str">
        <f t="shared" si="123"/>
        <v>10-TSM.1</v>
      </c>
      <c r="BT336" s="171">
        <v>42569</v>
      </c>
      <c r="BU336" s="125" t="s">
        <v>2313</v>
      </c>
      <c r="BV336" s="125" t="s">
        <v>2314</v>
      </c>
      <c r="BW336" s="125" t="str">
        <f t="shared" si="124"/>
        <v>Alamat Peserta Didik</v>
      </c>
      <c r="BX336" s="124" t="str">
        <f t="shared" si="125"/>
        <v>Nomor Telepon Rumah</v>
      </c>
      <c r="BY336" s="125"/>
      <c r="BZ336" s="125"/>
      <c r="CB336" s="235" t="str">
        <f t="shared" si="121"/>
        <v/>
      </c>
      <c r="CC336" s="235" t="str">
        <f t="shared" si="122"/>
        <v/>
      </c>
      <c r="CD336" s="235">
        <v>331</v>
      </c>
      <c r="CE336" s="235">
        <f t="shared" si="126"/>
        <v>2</v>
      </c>
    </row>
    <row r="337" spans="54:83">
      <c r="BB337" s="405">
        <f t="shared" si="127"/>
        <v>332</v>
      </c>
      <c r="BC337" s="124">
        <f t="shared" si="120"/>
        <v>25</v>
      </c>
      <c r="BD337" s="124" t="s">
        <v>1558</v>
      </c>
      <c r="BE337" s="124"/>
      <c r="BF337" s="125" t="s">
        <v>2829</v>
      </c>
      <c r="BG337" s="124"/>
      <c r="BH337" s="124" t="s">
        <v>438</v>
      </c>
      <c r="BI337" s="124"/>
      <c r="BJ337" s="124"/>
      <c r="BK337" s="124"/>
      <c r="BL337" s="124"/>
      <c r="BM337" s="125" t="str">
        <f t="shared" si="128"/>
        <v>Tempat,  Tanggal Lahir</v>
      </c>
      <c r="BN337" s="125" t="str">
        <f t="shared" si="129"/>
        <v>Agama</v>
      </c>
      <c r="BO337" s="125" t="str">
        <f t="shared" si="130"/>
        <v>Status dalam Keluarga</v>
      </c>
      <c r="BP337" s="125" t="str">
        <f t="shared" si="131"/>
        <v>Anak ke</v>
      </c>
      <c r="BQ337" s="125" t="str">
        <f t="shared" si="132"/>
        <v>Alamat Peserta Didik</v>
      </c>
      <c r="BR337" s="125" t="str">
        <f t="shared" si="133"/>
        <v>Sekolah Asal</v>
      </c>
      <c r="BS337" s="124" t="str">
        <f t="shared" si="123"/>
        <v>10-TSM.1</v>
      </c>
      <c r="BT337" s="171">
        <v>42569</v>
      </c>
      <c r="BU337" s="125" t="s">
        <v>2315</v>
      </c>
      <c r="BV337" s="125" t="s">
        <v>2316</v>
      </c>
      <c r="BW337" s="125" t="str">
        <f t="shared" si="124"/>
        <v>Alamat Peserta Didik</v>
      </c>
      <c r="BX337" s="124" t="str">
        <f t="shared" si="125"/>
        <v>Nomor Telepon Rumah</v>
      </c>
      <c r="BY337" s="125"/>
      <c r="BZ337" s="125"/>
      <c r="CB337" s="235" t="str">
        <f t="shared" si="121"/>
        <v/>
      </c>
      <c r="CC337" s="235" t="str">
        <f t="shared" si="122"/>
        <v/>
      </c>
      <c r="CD337" s="235">
        <v>332</v>
      </c>
      <c r="CE337" s="235">
        <f t="shared" si="126"/>
        <v>2</v>
      </c>
    </row>
    <row r="338" spans="54:83">
      <c r="BB338" s="405">
        <f t="shared" si="127"/>
        <v>333</v>
      </c>
      <c r="BC338" s="124">
        <f t="shared" si="120"/>
        <v>26</v>
      </c>
      <c r="BD338" s="124" t="s">
        <v>1559</v>
      </c>
      <c r="BE338" s="124"/>
      <c r="BF338" s="125" t="s">
        <v>2830</v>
      </c>
      <c r="BG338" s="124"/>
      <c r="BH338" s="124" t="s">
        <v>438</v>
      </c>
      <c r="BI338" s="124"/>
      <c r="BJ338" s="124"/>
      <c r="BK338" s="124"/>
      <c r="BL338" s="124"/>
      <c r="BM338" s="125" t="str">
        <f t="shared" si="128"/>
        <v>Tempat,  Tanggal Lahir</v>
      </c>
      <c r="BN338" s="125" t="str">
        <f t="shared" si="129"/>
        <v>Agama</v>
      </c>
      <c r="BO338" s="125" t="str">
        <f t="shared" si="130"/>
        <v>Status dalam Keluarga</v>
      </c>
      <c r="BP338" s="125" t="str">
        <f t="shared" si="131"/>
        <v>Anak ke</v>
      </c>
      <c r="BQ338" s="125" t="str">
        <f t="shared" si="132"/>
        <v>Alamat Peserta Didik</v>
      </c>
      <c r="BR338" s="125" t="str">
        <f t="shared" si="133"/>
        <v>Sekolah Asal</v>
      </c>
      <c r="BS338" s="124" t="str">
        <f t="shared" si="123"/>
        <v>10-TSM.1</v>
      </c>
      <c r="BT338" s="171">
        <v>42569</v>
      </c>
      <c r="BU338" s="125" t="s">
        <v>2317</v>
      </c>
      <c r="BV338" s="125" t="s">
        <v>2318</v>
      </c>
      <c r="BW338" s="125" t="str">
        <f t="shared" si="124"/>
        <v>Alamat Peserta Didik</v>
      </c>
      <c r="BX338" s="124" t="str">
        <f t="shared" si="125"/>
        <v>Nomor Telepon Rumah</v>
      </c>
      <c r="BY338" s="125"/>
      <c r="BZ338" s="125"/>
      <c r="CB338" s="235" t="str">
        <f t="shared" si="121"/>
        <v/>
      </c>
      <c r="CC338" s="235" t="str">
        <f t="shared" si="122"/>
        <v/>
      </c>
      <c r="CD338" s="235">
        <v>333</v>
      </c>
      <c r="CE338" s="235">
        <f t="shared" si="126"/>
        <v>2</v>
      </c>
    </row>
    <row r="339" spans="54:83">
      <c r="BB339" s="405">
        <f t="shared" si="127"/>
        <v>334</v>
      </c>
      <c r="BC339" s="124">
        <v>1</v>
      </c>
      <c r="BD339" s="124" t="s">
        <v>1560</v>
      </c>
      <c r="BE339" s="124"/>
      <c r="BF339" s="125" t="s">
        <v>2831</v>
      </c>
      <c r="BG339" s="124"/>
      <c r="BH339" s="124" t="s">
        <v>439</v>
      </c>
      <c r="BI339" s="124"/>
      <c r="BJ339" s="124"/>
      <c r="BK339" s="124"/>
      <c r="BL339" s="124"/>
      <c r="BM339" s="125" t="str">
        <f t="shared" si="128"/>
        <v>Tempat,  Tanggal Lahir</v>
      </c>
      <c r="BN339" s="125" t="str">
        <f t="shared" si="129"/>
        <v>Agama</v>
      </c>
      <c r="BO339" s="125" t="str">
        <f t="shared" si="130"/>
        <v>Status dalam Keluarga</v>
      </c>
      <c r="BP339" s="125" t="str">
        <f t="shared" si="131"/>
        <v>Anak ke</v>
      </c>
      <c r="BQ339" s="125" t="str">
        <f t="shared" si="132"/>
        <v>Alamat Peserta Didik</v>
      </c>
      <c r="BR339" s="125" t="str">
        <f t="shared" si="133"/>
        <v>Sekolah Asal</v>
      </c>
      <c r="BS339" s="124" t="str">
        <f t="shared" si="123"/>
        <v>10-TSM.2</v>
      </c>
      <c r="BT339" s="171">
        <v>42569</v>
      </c>
      <c r="BU339" s="125" t="s">
        <v>2319</v>
      </c>
      <c r="BV339" s="125" t="s">
        <v>2320</v>
      </c>
      <c r="BW339" s="125" t="str">
        <f t="shared" si="124"/>
        <v>Alamat Peserta Didik</v>
      </c>
      <c r="BX339" s="124" t="str">
        <f t="shared" si="125"/>
        <v>Nomor Telepon Rumah</v>
      </c>
      <c r="BY339" s="125"/>
      <c r="BZ339" s="125"/>
      <c r="CB339" s="235" t="str">
        <f t="shared" si="121"/>
        <v/>
      </c>
      <c r="CC339" s="235" t="str">
        <f t="shared" si="122"/>
        <v/>
      </c>
      <c r="CD339" s="235">
        <v>334</v>
      </c>
      <c r="CE339" s="235">
        <f t="shared" si="126"/>
        <v>2</v>
      </c>
    </row>
    <row r="340" spans="54:83">
      <c r="BB340" s="405">
        <f t="shared" si="127"/>
        <v>335</v>
      </c>
      <c r="BC340" s="124">
        <v>2</v>
      </c>
      <c r="BD340" s="124" t="s">
        <v>1561</v>
      </c>
      <c r="BE340" s="124"/>
      <c r="BF340" s="125" t="s">
        <v>2832</v>
      </c>
      <c r="BG340" s="124"/>
      <c r="BH340" s="124" t="s">
        <v>439</v>
      </c>
      <c r="BI340" s="124"/>
      <c r="BJ340" s="124"/>
      <c r="BK340" s="124"/>
      <c r="BL340" s="124"/>
      <c r="BM340" s="125" t="str">
        <f t="shared" si="128"/>
        <v>Tempat,  Tanggal Lahir</v>
      </c>
      <c r="BN340" s="125" t="str">
        <f t="shared" si="129"/>
        <v>Agama</v>
      </c>
      <c r="BO340" s="125" t="str">
        <f t="shared" si="130"/>
        <v>Status dalam Keluarga</v>
      </c>
      <c r="BP340" s="125" t="str">
        <f t="shared" si="131"/>
        <v>Anak ke</v>
      </c>
      <c r="BQ340" s="125" t="str">
        <f t="shared" si="132"/>
        <v>Alamat Peserta Didik</v>
      </c>
      <c r="BR340" s="125" t="str">
        <f t="shared" si="133"/>
        <v>Sekolah Asal</v>
      </c>
      <c r="BS340" s="124" t="str">
        <f t="shared" si="123"/>
        <v>10-TSM.2</v>
      </c>
      <c r="BT340" s="171">
        <v>42569</v>
      </c>
      <c r="BU340" s="125" t="s">
        <v>2321</v>
      </c>
      <c r="BV340" s="125" t="s">
        <v>2322</v>
      </c>
      <c r="BW340" s="125" t="str">
        <f t="shared" si="124"/>
        <v>Alamat Peserta Didik</v>
      </c>
      <c r="BX340" s="124" t="str">
        <f t="shared" si="125"/>
        <v>Nomor Telepon Rumah</v>
      </c>
      <c r="BY340" s="125"/>
      <c r="BZ340" s="125"/>
      <c r="CB340" s="235" t="str">
        <f t="shared" si="121"/>
        <v/>
      </c>
      <c r="CC340" s="235" t="str">
        <f t="shared" si="122"/>
        <v/>
      </c>
      <c r="CD340" s="235">
        <v>335</v>
      </c>
      <c r="CE340" s="235">
        <f t="shared" si="126"/>
        <v>2</v>
      </c>
    </row>
    <row r="341" spans="54:83">
      <c r="BB341" s="405">
        <f t="shared" si="127"/>
        <v>336</v>
      </c>
      <c r="BC341" s="124">
        <v>3</v>
      </c>
      <c r="BD341" s="124" t="s">
        <v>1562</v>
      </c>
      <c r="BE341" s="124"/>
      <c r="BF341" s="125" t="s">
        <v>2833</v>
      </c>
      <c r="BG341" s="124"/>
      <c r="BH341" s="124" t="s">
        <v>439</v>
      </c>
      <c r="BI341" s="124"/>
      <c r="BJ341" s="124"/>
      <c r="BK341" s="124"/>
      <c r="BL341" s="124"/>
      <c r="BM341" s="125" t="str">
        <f t="shared" si="128"/>
        <v>Tempat,  Tanggal Lahir</v>
      </c>
      <c r="BN341" s="125" t="str">
        <f t="shared" si="129"/>
        <v>Agama</v>
      </c>
      <c r="BO341" s="125" t="str">
        <f t="shared" si="130"/>
        <v>Status dalam Keluarga</v>
      </c>
      <c r="BP341" s="125" t="str">
        <f t="shared" si="131"/>
        <v>Anak ke</v>
      </c>
      <c r="BQ341" s="125" t="str">
        <f t="shared" si="132"/>
        <v>Alamat Peserta Didik</v>
      </c>
      <c r="BR341" s="125" t="str">
        <f t="shared" si="133"/>
        <v>Sekolah Asal</v>
      </c>
      <c r="BS341" s="124" t="str">
        <f t="shared" si="123"/>
        <v>10-TSM.2</v>
      </c>
      <c r="BT341" s="171">
        <v>42569</v>
      </c>
      <c r="BU341" s="125" t="s">
        <v>2323</v>
      </c>
      <c r="BV341" s="125" t="s">
        <v>2324</v>
      </c>
      <c r="BW341" s="125" t="str">
        <f t="shared" si="124"/>
        <v>Alamat Peserta Didik</v>
      </c>
      <c r="BX341" s="124" t="str">
        <f t="shared" si="125"/>
        <v>Nomor Telepon Rumah</v>
      </c>
      <c r="BY341" s="125"/>
      <c r="BZ341" s="125"/>
      <c r="CB341" s="235" t="str">
        <f t="shared" si="121"/>
        <v/>
      </c>
      <c r="CC341" s="235" t="str">
        <f t="shared" si="122"/>
        <v/>
      </c>
      <c r="CD341" s="235">
        <v>336</v>
      </c>
      <c r="CE341" s="235">
        <f t="shared" si="126"/>
        <v>2</v>
      </c>
    </row>
    <row r="342" spans="54:83">
      <c r="BB342" s="405">
        <f t="shared" si="127"/>
        <v>337</v>
      </c>
      <c r="BC342" s="124">
        <f>BC341+1</f>
        <v>4</v>
      </c>
      <c r="BD342" s="124" t="s">
        <v>1563</v>
      </c>
      <c r="BE342" s="124"/>
      <c r="BF342" s="125" t="s">
        <v>2834</v>
      </c>
      <c r="BG342" s="124"/>
      <c r="BH342" s="124" t="s">
        <v>439</v>
      </c>
      <c r="BI342" s="124"/>
      <c r="BJ342" s="124"/>
      <c r="BK342" s="124"/>
      <c r="BL342" s="124"/>
      <c r="BM342" s="125" t="str">
        <f t="shared" si="128"/>
        <v>Tempat,  Tanggal Lahir</v>
      </c>
      <c r="BN342" s="125" t="str">
        <f t="shared" si="129"/>
        <v>Agama</v>
      </c>
      <c r="BO342" s="125" t="str">
        <f t="shared" si="130"/>
        <v>Status dalam Keluarga</v>
      </c>
      <c r="BP342" s="125" t="str">
        <f t="shared" si="131"/>
        <v>Anak ke</v>
      </c>
      <c r="BQ342" s="125" t="str">
        <f t="shared" si="132"/>
        <v>Alamat Peserta Didik</v>
      </c>
      <c r="BR342" s="125" t="str">
        <f t="shared" si="133"/>
        <v>Sekolah Asal</v>
      </c>
      <c r="BS342" s="124" t="str">
        <f t="shared" si="123"/>
        <v>10-TSM.2</v>
      </c>
      <c r="BT342" s="171">
        <v>42569</v>
      </c>
      <c r="BU342" s="125" t="s">
        <v>2325</v>
      </c>
      <c r="BV342" s="125" t="s">
        <v>2326</v>
      </c>
      <c r="BW342" s="125" t="str">
        <f t="shared" si="124"/>
        <v>Alamat Peserta Didik</v>
      </c>
      <c r="BX342" s="124" t="str">
        <f t="shared" si="125"/>
        <v>Nomor Telepon Rumah</v>
      </c>
      <c r="BY342" s="125"/>
      <c r="BZ342" s="125"/>
      <c r="CB342" s="235" t="str">
        <f t="shared" si="121"/>
        <v/>
      </c>
      <c r="CC342" s="235" t="str">
        <f t="shared" si="122"/>
        <v/>
      </c>
      <c r="CD342" s="235">
        <v>337</v>
      </c>
      <c r="CE342" s="235">
        <f t="shared" si="126"/>
        <v>2</v>
      </c>
    </row>
    <row r="343" spans="54:83">
      <c r="BB343" s="405">
        <f t="shared" si="127"/>
        <v>338</v>
      </c>
      <c r="BC343" s="124">
        <f t="shared" ref="BC343:BC367" si="134">BC342+1</f>
        <v>5</v>
      </c>
      <c r="BD343" s="124" t="s">
        <v>1564</v>
      </c>
      <c r="BE343" s="124"/>
      <c r="BF343" s="125" t="s">
        <v>2835</v>
      </c>
      <c r="BG343" s="124"/>
      <c r="BH343" s="124" t="s">
        <v>439</v>
      </c>
      <c r="BI343" s="124"/>
      <c r="BJ343" s="124"/>
      <c r="BK343" s="124"/>
      <c r="BL343" s="124"/>
      <c r="BM343" s="125" t="str">
        <f t="shared" si="128"/>
        <v>Tempat,  Tanggal Lahir</v>
      </c>
      <c r="BN343" s="125" t="str">
        <f t="shared" si="129"/>
        <v>Agama</v>
      </c>
      <c r="BO343" s="125" t="str">
        <f t="shared" si="130"/>
        <v>Status dalam Keluarga</v>
      </c>
      <c r="BP343" s="125" t="str">
        <f t="shared" si="131"/>
        <v>Anak ke</v>
      </c>
      <c r="BQ343" s="125" t="str">
        <f t="shared" si="132"/>
        <v>Alamat Peserta Didik</v>
      </c>
      <c r="BR343" s="125" t="str">
        <f t="shared" si="133"/>
        <v>Sekolah Asal</v>
      </c>
      <c r="BS343" s="124" t="str">
        <f t="shared" si="123"/>
        <v>10-TSM.2</v>
      </c>
      <c r="BT343" s="171">
        <v>42569</v>
      </c>
      <c r="BU343" s="125" t="s">
        <v>2327</v>
      </c>
      <c r="BV343" s="125" t="s">
        <v>2328</v>
      </c>
      <c r="BW343" s="125" t="str">
        <f t="shared" si="124"/>
        <v>Alamat Peserta Didik</v>
      </c>
      <c r="BX343" s="124" t="str">
        <f t="shared" si="125"/>
        <v>Nomor Telepon Rumah</v>
      </c>
      <c r="BY343" s="125"/>
      <c r="BZ343" s="125"/>
      <c r="CB343" s="235" t="str">
        <f t="shared" si="121"/>
        <v/>
      </c>
      <c r="CC343" s="235" t="str">
        <f t="shared" si="122"/>
        <v/>
      </c>
      <c r="CD343" s="235">
        <v>338</v>
      </c>
      <c r="CE343" s="235">
        <f t="shared" si="126"/>
        <v>2</v>
      </c>
    </row>
    <row r="344" spans="54:83">
      <c r="BB344" s="405">
        <f t="shared" si="127"/>
        <v>339</v>
      </c>
      <c r="BC344" s="124">
        <f t="shared" si="134"/>
        <v>6</v>
      </c>
      <c r="BD344" s="124" t="s">
        <v>1565</v>
      </c>
      <c r="BE344" s="124"/>
      <c r="BF344" s="125" t="s">
        <v>2836</v>
      </c>
      <c r="BG344" s="124"/>
      <c r="BH344" s="124" t="s">
        <v>439</v>
      </c>
      <c r="BI344" s="124"/>
      <c r="BJ344" s="124"/>
      <c r="BK344" s="124"/>
      <c r="BL344" s="124"/>
      <c r="BM344" s="125" t="str">
        <f t="shared" si="128"/>
        <v>Tempat,  Tanggal Lahir</v>
      </c>
      <c r="BN344" s="125" t="str">
        <f t="shared" si="129"/>
        <v>Agama</v>
      </c>
      <c r="BO344" s="125" t="str">
        <f t="shared" si="130"/>
        <v>Status dalam Keluarga</v>
      </c>
      <c r="BP344" s="125" t="str">
        <f t="shared" si="131"/>
        <v>Anak ke</v>
      </c>
      <c r="BQ344" s="125" t="str">
        <f t="shared" si="132"/>
        <v>Alamat Peserta Didik</v>
      </c>
      <c r="BR344" s="125" t="str">
        <f t="shared" si="133"/>
        <v>Sekolah Asal</v>
      </c>
      <c r="BS344" s="124" t="str">
        <f t="shared" si="123"/>
        <v>10-TSM.2</v>
      </c>
      <c r="BT344" s="171">
        <v>42569</v>
      </c>
      <c r="BU344" s="125" t="s">
        <v>2329</v>
      </c>
      <c r="BV344" s="125" t="s">
        <v>2330</v>
      </c>
      <c r="BW344" s="125" t="str">
        <f t="shared" si="124"/>
        <v>Alamat Peserta Didik</v>
      </c>
      <c r="BX344" s="124" t="str">
        <f t="shared" si="125"/>
        <v>Nomor Telepon Rumah</v>
      </c>
      <c r="BY344" s="125"/>
      <c r="BZ344" s="125"/>
      <c r="CB344" s="235" t="str">
        <f t="shared" si="121"/>
        <v/>
      </c>
      <c r="CC344" s="235" t="str">
        <f t="shared" si="122"/>
        <v/>
      </c>
      <c r="CD344" s="235">
        <v>339</v>
      </c>
      <c r="CE344" s="235">
        <f t="shared" si="126"/>
        <v>2</v>
      </c>
    </row>
    <row r="345" spans="54:83">
      <c r="BB345" s="405">
        <f t="shared" si="127"/>
        <v>340</v>
      </c>
      <c r="BC345" s="124">
        <f t="shared" si="134"/>
        <v>7</v>
      </c>
      <c r="BD345" s="124" t="s">
        <v>1566</v>
      </c>
      <c r="BE345" s="124"/>
      <c r="BF345" s="125" t="s">
        <v>2837</v>
      </c>
      <c r="BG345" s="124"/>
      <c r="BH345" s="124" t="s">
        <v>439</v>
      </c>
      <c r="BI345" s="124"/>
      <c r="BJ345" s="124"/>
      <c r="BK345" s="124"/>
      <c r="BL345" s="124"/>
      <c r="BM345" s="125" t="str">
        <f t="shared" si="128"/>
        <v>Tempat,  Tanggal Lahir</v>
      </c>
      <c r="BN345" s="125" t="str">
        <f t="shared" si="129"/>
        <v>Agama</v>
      </c>
      <c r="BO345" s="125" t="str">
        <f t="shared" si="130"/>
        <v>Status dalam Keluarga</v>
      </c>
      <c r="BP345" s="125" t="str">
        <f t="shared" si="131"/>
        <v>Anak ke</v>
      </c>
      <c r="BQ345" s="125" t="str">
        <f t="shared" si="132"/>
        <v>Alamat Peserta Didik</v>
      </c>
      <c r="BR345" s="125" t="str">
        <f t="shared" si="133"/>
        <v>Sekolah Asal</v>
      </c>
      <c r="BS345" s="124" t="str">
        <f t="shared" si="123"/>
        <v>10-TSM.2</v>
      </c>
      <c r="BT345" s="171">
        <v>42569</v>
      </c>
      <c r="BU345" s="125" t="s">
        <v>2331</v>
      </c>
      <c r="BV345" s="125" t="s">
        <v>2332</v>
      </c>
      <c r="BW345" s="125" t="str">
        <f t="shared" si="124"/>
        <v>Alamat Peserta Didik</v>
      </c>
      <c r="BX345" s="124" t="str">
        <f t="shared" si="125"/>
        <v>Nomor Telepon Rumah</v>
      </c>
      <c r="BY345" s="125"/>
      <c r="BZ345" s="125"/>
      <c r="CB345" s="235" t="str">
        <f t="shared" si="121"/>
        <v/>
      </c>
      <c r="CC345" s="235" t="str">
        <f t="shared" si="122"/>
        <v/>
      </c>
      <c r="CD345" s="235">
        <v>340</v>
      </c>
      <c r="CE345" s="235">
        <f t="shared" si="126"/>
        <v>2</v>
      </c>
    </row>
    <row r="346" spans="54:83">
      <c r="BB346" s="405">
        <f t="shared" si="127"/>
        <v>341</v>
      </c>
      <c r="BC346" s="124">
        <f t="shared" si="134"/>
        <v>8</v>
      </c>
      <c r="BD346" s="124" t="s">
        <v>1567</v>
      </c>
      <c r="BE346" s="124"/>
      <c r="BF346" s="125" t="s">
        <v>2838</v>
      </c>
      <c r="BG346" s="124"/>
      <c r="BH346" s="124" t="s">
        <v>439</v>
      </c>
      <c r="BI346" s="124"/>
      <c r="BJ346" s="124"/>
      <c r="BK346" s="124"/>
      <c r="BL346" s="124"/>
      <c r="BM346" s="125" t="str">
        <f t="shared" si="128"/>
        <v>Tempat,  Tanggal Lahir</v>
      </c>
      <c r="BN346" s="125" t="str">
        <f t="shared" si="129"/>
        <v>Agama</v>
      </c>
      <c r="BO346" s="125" t="str">
        <f t="shared" si="130"/>
        <v>Status dalam Keluarga</v>
      </c>
      <c r="BP346" s="125" t="str">
        <f t="shared" si="131"/>
        <v>Anak ke</v>
      </c>
      <c r="BQ346" s="125" t="str">
        <f t="shared" si="132"/>
        <v>Alamat Peserta Didik</v>
      </c>
      <c r="BR346" s="125" t="str">
        <f t="shared" si="133"/>
        <v>Sekolah Asal</v>
      </c>
      <c r="BS346" s="124" t="str">
        <f t="shared" si="123"/>
        <v>10-TSM.2</v>
      </c>
      <c r="BT346" s="171">
        <v>42569</v>
      </c>
      <c r="BU346" s="125" t="s">
        <v>2333</v>
      </c>
      <c r="BV346" s="125" t="s">
        <v>2334</v>
      </c>
      <c r="BW346" s="125" t="str">
        <f t="shared" si="124"/>
        <v>Alamat Peserta Didik</v>
      </c>
      <c r="BX346" s="124" t="str">
        <f t="shared" si="125"/>
        <v>Nomor Telepon Rumah</v>
      </c>
      <c r="BY346" s="125"/>
      <c r="BZ346" s="125"/>
      <c r="CB346" s="235" t="str">
        <f t="shared" si="121"/>
        <v/>
      </c>
      <c r="CC346" s="235" t="str">
        <f t="shared" si="122"/>
        <v/>
      </c>
      <c r="CD346" s="235">
        <v>341</v>
      </c>
      <c r="CE346" s="235">
        <f t="shared" si="126"/>
        <v>2</v>
      </c>
    </row>
    <row r="347" spans="54:83">
      <c r="BB347" s="405">
        <f t="shared" si="127"/>
        <v>342</v>
      </c>
      <c r="BC347" s="124">
        <f t="shared" si="134"/>
        <v>9</v>
      </c>
      <c r="BD347" s="124" t="s">
        <v>1568</v>
      </c>
      <c r="BE347" s="124"/>
      <c r="BF347" s="125" t="s">
        <v>2839</v>
      </c>
      <c r="BG347" s="124"/>
      <c r="BH347" s="124" t="s">
        <v>439</v>
      </c>
      <c r="BI347" s="124"/>
      <c r="BJ347" s="124"/>
      <c r="BK347" s="124"/>
      <c r="BL347" s="124"/>
      <c r="BM347" s="125" t="str">
        <f t="shared" si="128"/>
        <v>Tempat,  Tanggal Lahir</v>
      </c>
      <c r="BN347" s="125" t="str">
        <f t="shared" si="129"/>
        <v>Agama</v>
      </c>
      <c r="BO347" s="125" t="str">
        <f t="shared" si="130"/>
        <v>Status dalam Keluarga</v>
      </c>
      <c r="BP347" s="125" t="str">
        <f t="shared" si="131"/>
        <v>Anak ke</v>
      </c>
      <c r="BQ347" s="125" t="str">
        <f t="shared" si="132"/>
        <v>Alamat Peserta Didik</v>
      </c>
      <c r="BR347" s="125" t="str">
        <f t="shared" si="133"/>
        <v>Sekolah Asal</v>
      </c>
      <c r="BS347" s="124" t="str">
        <f t="shared" si="123"/>
        <v>10-TSM.2</v>
      </c>
      <c r="BT347" s="171">
        <v>42569</v>
      </c>
      <c r="BU347" s="125" t="s">
        <v>2335</v>
      </c>
      <c r="BV347" s="125" t="s">
        <v>2336</v>
      </c>
      <c r="BW347" s="125" t="str">
        <f t="shared" si="124"/>
        <v>Alamat Peserta Didik</v>
      </c>
      <c r="BX347" s="124" t="str">
        <f t="shared" si="125"/>
        <v>Nomor Telepon Rumah</v>
      </c>
      <c r="BY347" s="125"/>
      <c r="BZ347" s="125"/>
      <c r="CB347" s="235" t="str">
        <f t="shared" si="121"/>
        <v/>
      </c>
      <c r="CC347" s="235" t="str">
        <f t="shared" si="122"/>
        <v/>
      </c>
      <c r="CD347" s="235">
        <v>342</v>
      </c>
      <c r="CE347" s="235">
        <f t="shared" si="126"/>
        <v>2</v>
      </c>
    </row>
    <row r="348" spans="54:83">
      <c r="BB348" s="405">
        <f t="shared" si="127"/>
        <v>343</v>
      </c>
      <c r="BC348" s="124">
        <f t="shared" si="134"/>
        <v>10</v>
      </c>
      <c r="BD348" s="124" t="s">
        <v>1569</v>
      </c>
      <c r="BE348" s="124"/>
      <c r="BF348" s="125" t="s">
        <v>2840</v>
      </c>
      <c r="BG348" s="124"/>
      <c r="BH348" s="124" t="s">
        <v>439</v>
      </c>
      <c r="BI348" s="124"/>
      <c r="BJ348" s="124"/>
      <c r="BK348" s="124"/>
      <c r="BL348" s="124"/>
      <c r="BM348" s="125" t="str">
        <f t="shared" si="128"/>
        <v>Tempat,  Tanggal Lahir</v>
      </c>
      <c r="BN348" s="125" t="str">
        <f t="shared" si="129"/>
        <v>Agama</v>
      </c>
      <c r="BO348" s="125" t="str">
        <f t="shared" si="130"/>
        <v>Status dalam Keluarga</v>
      </c>
      <c r="BP348" s="125" t="str">
        <f t="shared" si="131"/>
        <v>Anak ke</v>
      </c>
      <c r="BQ348" s="125" t="str">
        <f t="shared" si="132"/>
        <v>Alamat Peserta Didik</v>
      </c>
      <c r="BR348" s="125" t="str">
        <f t="shared" si="133"/>
        <v>Sekolah Asal</v>
      </c>
      <c r="BS348" s="124" t="str">
        <f t="shared" si="123"/>
        <v>10-TSM.2</v>
      </c>
      <c r="BT348" s="171">
        <v>42569</v>
      </c>
      <c r="BU348" s="125" t="s">
        <v>2337</v>
      </c>
      <c r="BV348" s="125" t="s">
        <v>2338</v>
      </c>
      <c r="BW348" s="125" t="str">
        <f t="shared" si="124"/>
        <v>Alamat Peserta Didik</v>
      </c>
      <c r="BX348" s="124" t="str">
        <f t="shared" si="125"/>
        <v>Nomor Telepon Rumah</v>
      </c>
      <c r="BY348" s="125"/>
      <c r="BZ348" s="125"/>
      <c r="CB348" s="235" t="str">
        <f t="shared" si="121"/>
        <v/>
      </c>
      <c r="CC348" s="235" t="str">
        <f t="shared" si="122"/>
        <v/>
      </c>
      <c r="CD348" s="235">
        <v>343</v>
      </c>
      <c r="CE348" s="235">
        <f t="shared" si="126"/>
        <v>2</v>
      </c>
    </row>
    <row r="349" spans="54:83">
      <c r="BB349" s="405">
        <f t="shared" si="127"/>
        <v>344</v>
      </c>
      <c r="BC349" s="124">
        <f t="shared" si="134"/>
        <v>11</v>
      </c>
      <c r="BD349" s="124" t="s">
        <v>1570</v>
      </c>
      <c r="BE349" s="124"/>
      <c r="BF349" s="125" t="s">
        <v>2841</v>
      </c>
      <c r="BG349" s="124"/>
      <c r="BH349" s="124" t="s">
        <v>439</v>
      </c>
      <c r="BI349" s="124"/>
      <c r="BJ349" s="124"/>
      <c r="BK349" s="124"/>
      <c r="BL349" s="124"/>
      <c r="BM349" s="125" t="str">
        <f t="shared" si="128"/>
        <v>Tempat,  Tanggal Lahir</v>
      </c>
      <c r="BN349" s="125" t="str">
        <f t="shared" si="129"/>
        <v>Agama</v>
      </c>
      <c r="BO349" s="125" t="str">
        <f t="shared" si="130"/>
        <v>Status dalam Keluarga</v>
      </c>
      <c r="BP349" s="125" t="str">
        <f t="shared" si="131"/>
        <v>Anak ke</v>
      </c>
      <c r="BQ349" s="125" t="str">
        <f t="shared" si="132"/>
        <v>Alamat Peserta Didik</v>
      </c>
      <c r="BR349" s="125" t="str">
        <f t="shared" si="133"/>
        <v>Sekolah Asal</v>
      </c>
      <c r="BS349" s="124" t="str">
        <f t="shared" si="123"/>
        <v>10-TSM.2</v>
      </c>
      <c r="BT349" s="171">
        <v>42569</v>
      </c>
      <c r="BU349" s="125" t="s">
        <v>2339</v>
      </c>
      <c r="BV349" s="125" t="s">
        <v>2340</v>
      </c>
      <c r="BW349" s="125" t="str">
        <f t="shared" si="124"/>
        <v>Alamat Peserta Didik</v>
      </c>
      <c r="BX349" s="124" t="str">
        <f t="shared" si="125"/>
        <v>Nomor Telepon Rumah</v>
      </c>
      <c r="BY349" s="125"/>
      <c r="BZ349" s="125"/>
      <c r="CB349" s="235" t="str">
        <f t="shared" si="121"/>
        <v/>
      </c>
      <c r="CC349" s="235" t="str">
        <f t="shared" si="122"/>
        <v/>
      </c>
      <c r="CD349" s="235">
        <v>344</v>
      </c>
      <c r="CE349" s="235">
        <f t="shared" si="126"/>
        <v>2</v>
      </c>
    </row>
    <row r="350" spans="54:83">
      <c r="BB350" s="405">
        <f t="shared" si="127"/>
        <v>345</v>
      </c>
      <c r="BC350" s="124">
        <f t="shared" si="134"/>
        <v>12</v>
      </c>
      <c r="BD350" s="124" t="s">
        <v>1571</v>
      </c>
      <c r="BE350" s="124"/>
      <c r="BF350" s="125" t="s">
        <v>2842</v>
      </c>
      <c r="BG350" s="124"/>
      <c r="BH350" s="124" t="s">
        <v>439</v>
      </c>
      <c r="BI350" s="124"/>
      <c r="BJ350" s="124"/>
      <c r="BK350" s="124"/>
      <c r="BL350" s="124"/>
      <c r="BM350" s="125" t="str">
        <f t="shared" si="128"/>
        <v>Tempat,  Tanggal Lahir</v>
      </c>
      <c r="BN350" s="125" t="str">
        <f t="shared" si="129"/>
        <v>Agama</v>
      </c>
      <c r="BO350" s="125" t="str">
        <f t="shared" si="130"/>
        <v>Status dalam Keluarga</v>
      </c>
      <c r="BP350" s="125" t="str">
        <f t="shared" si="131"/>
        <v>Anak ke</v>
      </c>
      <c r="BQ350" s="125" t="str">
        <f t="shared" si="132"/>
        <v>Alamat Peserta Didik</v>
      </c>
      <c r="BR350" s="125" t="str">
        <f t="shared" si="133"/>
        <v>Sekolah Asal</v>
      </c>
      <c r="BS350" s="124" t="str">
        <f t="shared" si="123"/>
        <v>10-TSM.2</v>
      </c>
      <c r="BT350" s="171">
        <v>42569</v>
      </c>
      <c r="BU350" s="125" t="s">
        <v>2341</v>
      </c>
      <c r="BV350" s="125" t="s">
        <v>2342</v>
      </c>
      <c r="BW350" s="125" t="str">
        <f t="shared" si="124"/>
        <v>Alamat Peserta Didik</v>
      </c>
      <c r="BX350" s="124" t="str">
        <f t="shared" si="125"/>
        <v>Nomor Telepon Rumah</v>
      </c>
      <c r="BY350" s="125"/>
      <c r="BZ350" s="125"/>
      <c r="CB350" s="235" t="str">
        <f t="shared" si="121"/>
        <v/>
      </c>
      <c r="CC350" s="235" t="str">
        <f t="shared" si="122"/>
        <v/>
      </c>
      <c r="CD350" s="235">
        <v>345</v>
      </c>
      <c r="CE350" s="235">
        <f t="shared" si="126"/>
        <v>2</v>
      </c>
    </row>
    <row r="351" spans="54:83">
      <c r="BB351" s="405">
        <f t="shared" si="127"/>
        <v>346</v>
      </c>
      <c r="BC351" s="124">
        <f t="shared" si="134"/>
        <v>13</v>
      </c>
      <c r="BD351" s="124" t="s">
        <v>1572</v>
      </c>
      <c r="BE351" s="124"/>
      <c r="BF351" s="125" t="s">
        <v>2843</v>
      </c>
      <c r="BG351" s="124"/>
      <c r="BH351" s="124" t="s">
        <v>439</v>
      </c>
      <c r="BI351" s="124"/>
      <c r="BJ351" s="124"/>
      <c r="BK351" s="124"/>
      <c r="BL351" s="124"/>
      <c r="BM351" s="125" t="str">
        <f t="shared" si="128"/>
        <v>Tempat,  Tanggal Lahir</v>
      </c>
      <c r="BN351" s="125" t="str">
        <f t="shared" si="129"/>
        <v>Agama</v>
      </c>
      <c r="BO351" s="125" t="str">
        <f t="shared" si="130"/>
        <v>Status dalam Keluarga</v>
      </c>
      <c r="BP351" s="125" t="str">
        <f t="shared" si="131"/>
        <v>Anak ke</v>
      </c>
      <c r="BQ351" s="125" t="str">
        <f t="shared" si="132"/>
        <v>Alamat Peserta Didik</v>
      </c>
      <c r="BR351" s="125" t="str">
        <f t="shared" si="133"/>
        <v>Sekolah Asal</v>
      </c>
      <c r="BS351" s="124" t="str">
        <f t="shared" si="123"/>
        <v>10-TSM.2</v>
      </c>
      <c r="BT351" s="171">
        <v>42569</v>
      </c>
      <c r="BU351" s="125" t="s">
        <v>2343</v>
      </c>
      <c r="BV351" s="125" t="s">
        <v>2344</v>
      </c>
      <c r="BW351" s="125" t="str">
        <f t="shared" si="124"/>
        <v>Alamat Peserta Didik</v>
      </c>
      <c r="BX351" s="124" t="str">
        <f t="shared" si="125"/>
        <v>Nomor Telepon Rumah</v>
      </c>
      <c r="BY351" s="125"/>
      <c r="BZ351" s="125"/>
      <c r="CB351" s="235" t="str">
        <f t="shared" si="121"/>
        <v/>
      </c>
      <c r="CC351" s="235" t="str">
        <f t="shared" si="122"/>
        <v/>
      </c>
      <c r="CD351" s="235">
        <v>346</v>
      </c>
      <c r="CE351" s="235">
        <f t="shared" si="126"/>
        <v>2</v>
      </c>
    </row>
    <row r="352" spans="54:83">
      <c r="BB352" s="405">
        <f t="shared" si="127"/>
        <v>347</v>
      </c>
      <c r="BC352" s="124">
        <f t="shared" si="134"/>
        <v>14</v>
      </c>
      <c r="BD352" s="124" t="s">
        <v>1573</v>
      </c>
      <c r="BE352" s="124"/>
      <c r="BF352" s="125" t="s">
        <v>2844</v>
      </c>
      <c r="BG352" s="124"/>
      <c r="BH352" s="124" t="s">
        <v>439</v>
      </c>
      <c r="BI352" s="124"/>
      <c r="BJ352" s="124"/>
      <c r="BK352" s="124"/>
      <c r="BL352" s="124"/>
      <c r="BM352" s="125" t="str">
        <f t="shared" si="128"/>
        <v>Tempat,  Tanggal Lahir</v>
      </c>
      <c r="BN352" s="125" t="str">
        <f t="shared" si="129"/>
        <v>Agama</v>
      </c>
      <c r="BO352" s="125" t="str">
        <f t="shared" si="130"/>
        <v>Status dalam Keluarga</v>
      </c>
      <c r="BP352" s="125" t="str">
        <f t="shared" si="131"/>
        <v>Anak ke</v>
      </c>
      <c r="BQ352" s="125" t="str">
        <f t="shared" si="132"/>
        <v>Alamat Peserta Didik</v>
      </c>
      <c r="BR352" s="125" t="str">
        <f t="shared" si="133"/>
        <v>Sekolah Asal</v>
      </c>
      <c r="BS352" s="124" t="str">
        <f t="shared" si="123"/>
        <v>10-TSM.2</v>
      </c>
      <c r="BT352" s="171">
        <v>42569</v>
      </c>
      <c r="BU352" s="125" t="s">
        <v>2345</v>
      </c>
      <c r="BV352" s="125" t="s">
        <v>2346</v>
      </c>
      <c r="BW352" s="125" t="str">
        <f t="shared" si="124"/>
        <v>Alamat Peserta Didik</v>
      </c>
      <c r="BX352" s="124" t="str">
        <f t="shared" si="125"/>
        <v>Nomor Telepon Rumah</v>
      </c>
      <c r="BY352" s="125"/>
      <c r="BZ352" s="125"/>
      <c r="CB352" s="235" t="str">
        <f t="shared" si="121"/>
        <v/>
      </c>
      <c r="CC352" s="235" t="str">
        <f t="shared" si="122"/>
        <v/>
      </c>
      <c r="CD352" s="235">
        <v>347</v>
      </c>
      <c r="CE352" s="235">
        <f t="shared" si="126"/>
        <v>2</v>
      </c>
    </row>
    <row r="353" spans="54:83">
      <c r="BB353" s="405">
        <f t="shared" si="127"/>
        <v>348</v>
      </c>
      <c r="BC353" s="124">
        <f t="shared" si="134"/>
        <v>15</v>
      </c>
      <c r="BD353" s="124" t="s">
        <v>1574</v>
      </c>
      <c r="BE353" s="124"/>
      <c r="BF353" s="125" t="s">
        <v>2845</v>
      </c>
      <c r="BG353" s="124"/>
      <c r="BH353" s="124" t="s">
        <v>439</v>
      </c>
      <c r="BI353" s="124"/>
      <c r="BJ353" s="124"/>
      <c r="BK353" s="124"/>
      <c r="BL353" s="124"/>
      <c r="BM353" s="125" t="str">
        <f t="shared" si="128"/>
        <v>Tempat,  Tanggal Lahir</v>
      </c>
      <c r="BN353" s="125" t="str">
        <f t="shared" si="129"/>
        <v>Agama</v>
      </c>
      <c r="BO353" s="125" t="str">
        <f t="shared" si="130"/>
        <v>Status dalam Keluarga</v>
      </c>
      <c r="BP353" s="125" t="str">
        <f t="shared" si="131"/>
        <v>Anak ke</v>
      </c>
      <c r="BQ353" s="125" t="str">
        <f t="shared" si="132"/>
        <v>Alamat Peserta Didik</v>
      </c>
      <c r="BR353" s="125" t="str">
        <f t="shared" si="133"/>
        <v>Sekolah Asal</v>
      </c>
      <c r="BS353" s="124" t="str">
        <f t="shared" si="123"/>
        <v>10-TSM.2</v>
      </c>
      <c r="BT353" s="171">
        <v>42569</v>
      </c>
      <c r="BU353" s="125" t="s">
        <v>2347</v>
      </c>
      <c r="BV353" s="125" t="s">
        <v>2348</v>
      </c>
      <c r="BW353" s="125" t="str">
        <f t="shared" si="124"/>
        <v>Alamat Peserta Didik</v>
      </c>
      <c r="BX353" s="124" t="str">
        <f t="shared" si="125"/>
        <v>Nomor Telepon Rumah</v>
      </c>
      <c r="BY353" s="125"/>
      <c r="BZ353" s="125"/>
      <c r="CB353" s="235" t="str">
        <f t="shared" si="121"/>
        <v/>
      </c>
      <c r="CC353" s="235" t="str">
        <f t="shared" si="122"/>
        <v/>
      </c>
      <c r="CD353" s="235">
        <v>348</v>
      </c>
      <c r="CE353" s="235">
        <f t="shared" si="126"/>
        <v>2</v>
      </c>
    </row>
    <row r="354" spans="54:83">
      <c r="BB354" s="405">
        <f t="shared" si="127"/>
        <v>349</v>
      </c>
      <c r="BC354" s="124">
        <f t="shared" si="134"/>
        <v>16</v>
      </c>
      <c r="BD354" s="124" t="s">
        <v>1575</v>
      </c>
      <c r="BE354" s="124"/>
      <c r="BF354" s="125" t="s">
        <v>2846</v>
      </c>
      <c r="BG354" s="124"/>
      <c r="BH354" s="124" t="s">
        <v>439</v>
      </c>
      <c r="BI354" s="124"/>
      <c r="BJ354" s="124"/>
      <c r="BK354" s="124"/>
      <c r="BL354" s="124"/>
      <c r="BM354" s="125" t="str">
        <f t="shared" si="128"/>
        <v>Tempat,  Tanggal Lahir</v>
      </c>
      <c r="BN354" s="125" t="str">
        <f t="shared" si="129"/>
        <v>Agama</v>
      </c>
      <c r="BO354" s="125" t="str">
        <f t="shared" si="130"/>
        <v>Status dalam Keluarga</v>
      </c>
      <c r="BP354" s="125" t="str">
        <f t="shared" si="131"/>
        <v>Anak ke</v>
      </c>
      <c r="BQ354" s="125" t="str">
        <f t="shared" si="132"/>
        <v>Alamat Peserta Didik</v>
      </c>
      <c r="BR354" s="125" t="str">
        <f t="shared" si="133"/>
        <v>Sekolah Asal</v>
      </c>
      <c r="BS354" s="124" t="str">
        <f t="shared" si="123"/>
        <v>10-TSM.2</v>
      </c>
      <c r="BT354" s="171">
        <v>42569</v>
      </c>
      <c r="BU354" s="125" t="s">
        <v>2349</v>
      </c>
      <c r="BV354" s="125" t="s">
        <v>2350</v>
      </c>
      <c r="BW354" s="125" t="str">
        <f t="shared" si="124"/>
        <v>Alamat Peserta Didik</v>
      </c>
      <c r="BX354" s="124" t="str">
        <f t="shared" si="125"/>
        <v>Nomor Telepon Rumah</v>
      </c>
      <c r="BY354" s="125"/>
      <c r="BZ354" s="125"/>
      <c r="CB354" s="235" t="str">
        <f t="shared" si="121"/>
        <v/>
      </c>
      <c r="CC354" s="235" t="str">
        <f t="shared" si="122"/>
        <v/>
      </c>
      <c r="CD354" s="235">
        <v>349</v>
      </c>
      <c r="CE354" s="235">
        <f t="shared" si="126"/>
        <v>2</v>
      </c>
    </row>
    <row r="355" spans="54:83">
      <c r="BB355" s="405">
        <f t="shared" si="127"/>
        <v>350</v>
      </c>
      <c r="BC355" s="124">
        <f t="shared" si="134"/>
        <v>17</v>
      </c>
      <c r="BD355" s="124" t="s">
        <v>1576</v>
      </c>
      <c r="BE355" s="124"/>
      <c r="BF355" s="125" t="s">
        <v>2847</v>
      </c>
      <c r="BG355" s="124"/>
      <c r="BH355" s="124" t="s">
        <v>439</v>
      </c>
      <c r="BI355" s="124"/>
      <c r="BJ355" s="124"/>
      <c r="BK355" s="124"/>
      <c r="BL355" s="124"/>
      <c r="BM355" s="125" t="str">
        <f t="shared" si="128"/>
        <v>Tempat,  Tanggal Lahir</v>
      </c>
      <c r="BN355" s="125" t="str">
        <f t="shared" si="129"/>
        <v>Agama</v>
      </c>
      <c r="BO355" s="125" t="str">
        <f t="shared" si="130"/>
        <v>Status dalam Keluarga</v>
      </c>
      <c r="BP355" s="125" t="str">
        <f t="shared" si="131"/>
        <v>Anak ke</v>
      </c>
      <c r="BQ355" s="125" t="str">
        <f t="shared" si="132"/>
        <v>Alamat Peserta Didik</v>
      </c>
      <c r="BR355" s="125" t="str">
        <f t="shared" si="133"/>
        <v>Sekolah Asal</v>
      </c>
      <c r="BS355" s="124" t="str">
        <f t="shared" si="123"/>
        <v>10-TSM.2</v>
      </c>
      <c r="BT355" s="171">
        <v>42569</v>
      </c>
      <c r="BU355" s="125" t="s">
        <v>2351</v>
      </c>
      <c r="BV355" s="125" t="s">
        <v>2352</v>
      </c>
      <c r="BW355" s="125" t="str">
        <f t="shared" si="124"/>
        <v>Alamat Peserta Didik</v>
      </c>
      <c r="BX355" s="124" t="str">
        <f t="shared" si="125"/>
        <v>Nomor Telepon Rumah</v>
      </c>
      <c r="BY355" s="125"/>
      <c r="BZ355" s="125"/>
      <c r="CB355" s="235" t="str">
        <f t="shared" si="121"/>
        <v/>
      </c>
      <c r="CC355" s="235" t="str">
        <f t="shared" si="122"/>
        <v/>
      </c>
      <c r="CD355" s="235">
        <v>350</v>
      </c>
      <c r="CE355" s="235">
        <f t="shared" si="126"/>
        <v>2</v>
      </c>
    </row>
    <row r="356" spans="54:83">
      <c r="BB356" s="405">
        <f t="shared" si="127"/>
        <v>351</v>
      </c>
      <c r="BC356" s="124">
        <f t="shared" si="134"/>
        <v>18</v>
      </c>
      <c r="BD356" s="124" t="s">
        <v>1577</v>
      </c>
      <c r="BE356" s="124"/>
      <c r="BF356" s="125" t="s">
        <v>2848</v>
      </c>
      <c r="BG356" s="124"/>
      <c r="BH356" s="124" t="s">
        <v>439</v>
      </c>
      <c r="BI356" s="124"/>
      <c r="BJ356" s="124"/>
      <c r="BK356" s="124"/>
      <c r="BL356" s="124"/>
      <c r="BM356" s="125" t="str">
        <f t="shared" si="128"/>
        <v>Tempat,  Tanggal Lahir</v>
      </c>
      <c r="BN356" s="125" t="str">
        <f t="shared" si="129"/>
        <v>Agama</v>
      </c>
      <c r="BO356" s="125" t="str">
        <f t="shared" si="130"/>
        <v>Status dalam Keluarga</v>
      </c>
      <c r="BP356" s="125" t="str">
        <f t="shared" si="131"/>
        <v>Anak ke</v>
      </c>
      <c r="BQ356" s="125" t="str">
        <f t="shared" si="132"/>
        <v>Alamat Peserta Didik</v>
      </c>
      <c r="BR356" s="125" t="str">
        <f t="shared" si="133"/>
        <v>Sekolah Asal</v>
      </c>
      <c r="BS356" s="124" t="str">
        <f t="shared" si="123"/>
        <v>10-TSM.2</v>
      </c>
      <c r="BT356" s="171">
        <v>42569</v>
      </c>
      <c r="BU356" s="125" t="s">
        <v>2353</v>
      </c>
      <c r="BV356" s="125" t="s">
        <v>2354</v>
      </c>
      <c r="BW356" s="125" t="str">
        <f t="shared" si="124"/>
        <v>Alamat Peserta Didik</v>
      </c>
      <c r="BX356" s="124" t="str">
        <f t="shared" si="125"/>
        <v>Nomor Telepon Rumah</v>
      </c>
      <c r="BY356" s="125"/>
      <c r="BZ356" s="125"/>
      <c r="CB356" s="235" t="str">
        <f t="shared" si="121"/>
        <v/>
      </c>
      <c r="CC356" s="235" t="str">
        <f t="shared" si="122"/>
        <v/>
      </c>
      <c r="CD356" s="235">
        <v>351</v>
      </c>
      <c r="CE356" s="235">
        <f t="shared" si="126"/>
        <v>2</v>
      </c>
    </row>
    <row r="357" spans="54:83">
      <c r="BB357" s="405">
        <f t="shared" si="127"/>
        <v>352</v>
      </c>
      <c r="BC357" s="124">
        <f t="shared" si="134"/>
        <v>19</v>
      </c>
      <c r="BD357" s="124" t="s">
        <v>1578</v>
      </c>
      <c r="BE357" s="124"/>
      <c r="BF357" s="125" t="s">
        <v>2849</v>
      </c>
      <c r="BG357" s="124"/>
      <c r="BH357" s="124" t="s">
        <v>439</v>
      </c>
      <c r="BI357" s="124"/>
      <c r="BJ357" s="124"/>
      <c r="BK357" s="124"/>
      <c r="BL357" s="124"/>
      <c r="BM357" s="125" t="str">
        <f t="shared" si="128"/>
        <v>Tempat,  Tanggal Lahir</v>
      </c>
      <c r="BN357" s="125" t="str">
        <f t="shared" si="129"/>
        <v>Agama</v>
      </c>
      <c r="BO357" s="125" t="str">
        <f t="shared" si="130"/>
        <v>Status dalam Keluarga</v>
      </c>
      <c r="BP357" s="125" t="str">
        <f t="shared" si="131"/>
        <v>Anak ke</v>
      </c>
      <c r="BQ357" s="125" t="str">
        <f t="shared" si="132"/>
        <v>Alamat Peserta Didik</v>
      </c>
      <c r="BR357" s="125" t="str">
        <f t="shared" si="133"/>
        <v>Sekolah Asal</v>
      </c>
      <c r="BS357" s="124" t="str">
        <f t="shared" si="123"/>
        <v>10-TSM.2</v>
      </c>
      <c r="BT357" s="171">
        <v>42569</v>
      </c>
      <c r="BU357" s="125" t="s">
        <v>2355</v>
      </c>
      <c r="BV357" s="125" t="s">
        <v>2356</v>
      </c>
      <c r="BW357" s="125" t="str">
        <f t="shared" si="124"/>
        <v>Alamat Peserta Didik</v>
      </c>
      <c r="BX357" s="124" t="str">
        <f t="shared" si="125"/>
        <v>Nomor Telepon Rumah</v>
      </c>
      <c r="BY357" s="125"/>
      <c r="BZ357" s="125"/>
      <c r="CB357" s="235" t="str">
        <f t="shared" si="121"/>
        <v/>
      </c>
      <c r="CC357" s="235" t="str">
        <f t="shared" si="122"/>
        <v/>
      </c>
      <c r="CD357" s="235">
        <v>352</v>
      </c>
      <c r="CE357" s="235">
        <f t="shared" si="126"/>
        <v>2</v>
      </c>
    </row>
    <row r="358" spans="54:83">
      <c r="BB358" s="405">
        <f t="shared" si="127"/>
        <v>353</v>
      </c>
      <c r="BC358" s="124">
        <f t="shared" si="134"/>
        <v>20</v>
      </c>
      <c r="BD358" s="124" t="s">
        <v>1579</v>
      </c>
      <c r="BE358" s="124"/>
      <c r="BF358" s="125" t="s">
        <v>2850</v>
      </c>
      <c r="BG358" s="124"/>
      <c r="BH358" s="124" t="s">
        <v>439</v>
      </c>
      <c r="BI358" s="124"/>
      <c r="BJ358" s="124"/>
      <c r="BK358" s="124"/>
      <c r="BL358" s="124"/>
      <c r="BM358" s="125" t="str">
        <f t="shared" si="128"/>
        <v>Tempat,  Tanggal Lahir</v>
      </c>
      <c r="BN358" s="125" t="str">
        <f t="shared" si="129"/>
        <v>Agama</v>
      </c>
      <c r="BO358" s="125" t="str">
        <f t="shared" si="130"/>
        <v>Status dalam Keluarga</v>
      </c>
      <c r="BP358" s="125" t="str">
        <f t="shared" si="131"/>
        <v>Anak ke</v>
      </c>
      <c r="BQ358" s="125" t="str">
        <f t="shared" si="132"/>
        <v>Alamat Peserta Didik</v>
      </c>
      <c r="BR358" s="125" t="str">
        <f t="shared" si="133"/>
        <v>Sekolah Asal</v>
      </c>
      <c r="BS358" s="124" t="str">
        <f t="shared" si="123"/>
        <v>10-TSM.2</v>
      </c>
      <c r="BT358" s="171">
        <v>42569</v>
      </c>
      <c r="BU358" s="125" t="s">
        <v>2357</v>
      </c>
      <c r="BV358" s="125" t="s">
        <v>2358</v>
      </c>
      <c r="BW358" s="125" t="str">
        <f t="shared" si="124"/>
        <v>Alamat Peserta Didik</v>
      </c>
      <c r="BX358" s="124" t="str">
        <f t="shared" si="125"/>
        <v>Nomor Telepon Rumah</v>
      </c>
      <c r="BY358" s="125"/>
      <c r="BZ358" s="125"/>
      <c r="CB358" s="235" t="str">
        <f t="shared" si="121"/>
        <v/>
      </c>
      <c r="CC358" s="235" t="str">
        <f t="shared" si="122"/>
        <v/>
      </c>
      <c r="CD358" s="235">
        <v>353</v>
      </c>
      <c r="CE358" s="235">
        <f t="shared" si="126"/>
        <v>2</v>
      </c>
    </row>
    <row r="359" spans="54:83">
      <c r="BB359" s="405">
        <f t="shared" si="127"/>
        <v>354</v>
      </c>
      <c r="BC359" s="124">
        <f t="shared" si="134"/>
        <v>21</v>
      </c>
      <c r="BD359" s="124" t="s">
        <v>1580</v>
      </c>
      <c r="BE359" s="124"/>
      <c r="BF359" s="125" t="s">
        <v>2851</v>
      </c>
      <c r="BG359" s="124"/>
      <c r="BH359" s="124" t="s">
        <v>439</v>
      </c>
      <c r="BI359" s="124"/>
      <c r="BJ359" s="124"/>
      <c r="BK359" s="124"/>
      <c r="BL359" s="124"/>
      <c r="BM359" s="125" t="str">
        <f t="shared" si="128"/>
        <v>Tempat,  Tanggal Lahir</v>
      </c>
      <c r="BN359" s="125" t="str">
        <f t="shared" si="129"/>
        <v>Agama</v>
      </c>
      <c r="BO359" s="125" t="str">
        <f t="shared" si="130"/>
        <v>Status dalam Keluarga</v>
      </c>
      <c r="BP359" s="125" t="str">
        <f t="shared" si="131"/>
        <v>Anak ke</v>
      </c>
      <c r="BQ359" s="125" t="str">
        <f t="shared" si="132"/>
        <v>Alamat Peserta Didik</v>
      </c>
      <c r="BR359" s="125" t="str">
        <f t="shared" si="133"/>
        <v>Sekolah Asal</v>
      </c>
      <c r="BS359" s="124" t="str">
        <f t="shared" si="123"/>
        <v>10-TSM.2</v>
      </c>
      <c r="BT359" s="171">
        <v>42569</v>
      </c>
      <c r="BU359" s="125" t="s">
        <v>2359</v>
      </c>
      <c r="BV359" s="125" t="s">
        <v>2360</v>
      </c>
      <c r="BW359" s="125" t="str">
        <f t="shared" si="124"/>
        <v>Alamat Peserta Didik</v>
      </c>
      <c r="BX359" s="124" t="str">
        <f t="shared" si="125"/>
        <v>Nomor Telepon Rumah</v>
      </c>
      <c r="BY359" s="125"/>
      <c r="BZ359" s="125"/>
      <c r="CB359" s="235" t="str">
        <f t="shared" si="121"/>
        <v/>
      </c>
      <c r="CC359" s="235" t="str">
        <f t="shared" si="122"/>
        <v/>
      </c>
      <c r="CD359" s="235">
        <v>354</v>
      </c>
      <c r="CE359" s="235">
        <f t="shared" si="126"/>
        <v>2</v>
      </c>
    </row>
    <row r="360" spans="54:83">
      <c r="BB360" s="405">
        <f t="shared" si="127"/>
        <v>355</v>
      </c>
      <c r="BC360" s="124">
        <f t="shared" si="134"/>
        <v>22</v>
      </c>
      <c r="BD360" s="124" t="s">
        <v>1581</v>
      </c>
      <c r="BE360" s="124"/>
      <c r="BF360" s="125" t="s">
        <v>2852</v>
      </c>
      <c r="BG360" s="124"/>
      <c r="BH360" s="124" t="s">
        <v>439</v>
      </c>
      <c r="BI360" s="124"/>
      <c r="BJ360" s="124"/>
      <c r="BK360" s="124"/>
      <c r="BL360" s="124"/>
      <c r="BM360" s="125" t="str">
        <f t="shared" si="128"/>
        <v>Tempat,  Tanggal Lahir</v>
      </c>
      <c r="BN360" s="125" t="str">
        <f t="shared" si="129"/>
        <v>Agama</v>
      </c>
      <c r="BO360" s="125" t="str">
        <f t="shared" si="130"/>
        <v>Status dalam Keluarga</v>
      </c>
      <c r="BP360" s="125" t="str">
        <f t="shared" si="131"/>
        <v>Anak ke</v>
      </c>
      <c r="BQ360" s="125" t="str">
        <f t="shared" si="132"/>
        <v>Alamat Peserta Didik</v>
      </c>
      <c r="BR360" s="125" t="str">
        <f t="shared" si="133"/>
        <v>Sekolah Asal</v>
      </c>
      <c r="BS360" s="124" t="str">
        <f t="shared" si="123"/>
        <v>10-TSM.2</v>
      </c>
      <c r="BT360" s="171">
        <v>42569</v>
      </c>
      <c r="BU360" s="125" t="s">
        <v>2361</v>
      </c>
      <c r="BV360" s="125" t="s">
        <v>2362</v>
      </c>
      <c r="BW360" s="125" t="str">
        <f t="shared" si="124"/>
        <v>Alamat Peserta Didik</v>
      </c>
      <c r="BX360" s="124" t="str">
        <f t="shared" si="125"/>
        <v>Nomor Telepon Rumah</v>
      </c>
      <c r="BY360" s="125"/>
      <c r="BZ360" s="125"/>
      <c r="CB360" s="235" t="str">
        <f t="shared" si="121"/>
        <v/>
      </c>
      <c r="CC360" s="235" t="str">
        <f t="shared" si="122"/>
        <v/>
      </c>
      <c r="CD360" s="235">
        <v>355</v>
      </c>
      <c r="CE360" s="235">
        <f t="shared" si="126"/>
        <v>2</v>
      </c>
    </row>
    <row r="361" spans="54:83">
      <c r="BB361" s="405">
        <f t="shared" si="127"/>
        <v>356</v>
      </c>
      <c r="BC361" s="124">
        <f t="shared" si="134"/>
        <v>23</v>
      </c>
      <c r="BD361" s="124" t="s">
        <v>1582</v>
      </c>
      <c r="BE361" s="124"/>
      <c r="BF361" s="125" t="s">
        <v>2853</v>
      </c>
      <c r="BG361" s="124"/>
      <c r="BH361" s="124" t="s">
        <v>439</v>
      </c>
      <c r="BI361" s="124"/>
      <c r="BJ361" s="124"/>
      <c r="BK361" s="124"/>
      <c r="BL361" s="124"/>
      <c r="BM361" s="125" t="str">
        <f t="shared" si="128"/>
        <v>Tempat,  Tanggal Lahir</v>
      </c>
      <c r="BN361" s="125" t="str">
        <f t="shared" si="129"/>
        <v>Agama</v>
      </c>
      <c r="BO361" s="125" t="str">
        <f t="shared" si="130"/>
        <v>Status dalam Keluarga</v>
      </c>
      <c r="BP361" s="125" t="str">
        <f t="shared" si="131"/>
        <v>Anak ke</v>
      </c>
      <c r="BQ361" s="125" t="str">
        <f t="shared" si="132"/>
        <v>Alamat Peserta Didik</v>
      </c>
      <c r="BR361" s="125" t="str">
        <f t="shared" si="133"/>
        <v>Sekolah Asal</v>
      </c>
      <c r="BS361" s="124" t="str">
        <f t="shared" si="123"/>
        <v>10-TSM.2</v>
      </c>
      <c r="BT361" s="171">
        <v>42569</v>
      </c>
      <c r="BU361" s="125" t="s">
        <v>2363</v>
      </c>
      <c r="BV361" s="125" t="s">
        <v>2364</v>
      </c>
      <c r="BW361" s="125" t="str">
        <f t="shared" si="124"/>
        <v>Alamat Peserta Didik</v>
      </c>
      <c r="BX361" s="124" t="str">
        <f t="shared" si="125"/>
        <v>Nomor Telepon Rumah</v>
      </c>
      <c r="BY361" s="125"/>
      <c r="BZ361" s="125"/>
      <c r="CB361" s="235" t="str">
        <f t="shared" si="121"/>
        <v/>
      </c>
      <c r="CC361" s="235" t="str">
        <f t="shared" si="122"/>
        <v/>
      </c>
      <c r="CD361" s="235">
        <v>356</v>
      </c>
      <c r="CE361" s="235">
        <f t="shared" si="126"/>
        <v>2</v>
      </c>
    </row>
    <row r="362" spans="54:83">
      <c r="BB362" s="405">
        <f t="shared" si="127"/>
        <v>357</v>
      </c>
      <c r="BC362" s="124">
        <f t="shared" si="134"/>
        <v>24</v>
      </c>
      <c r="BD362" s="124" t="s">
        <v>1583</v>
      </c>
      <c r="BE362" s="124"/>
      <c r="BF362" s="125" t="s">
        <v>2854</v>
      </c>
      <c r="BG362" s="124"/>
      <c r="BH362" s="124" t="s">
        <v>439</v>
      </c>
      <c r="BI362" s="124"/>
      <c r="BJ362" s="124"/>
      <c r="BK362" s="124"/>
      <c r="BL362" s="124"/>
      <c r="BM362" s="125" t="str">
        <f t="shared" si="128"/>
        <v>Tempat,  Tanggal Lahir</v>
      </c>
      <c r="BN362" s="125" t="str">
        <f t="shared" si="129"/>
        <v>Agama</v>
      </c>
      <c r="BO362" s="125" t="str">
        <f t="shared" si="130"/>
        <v>Status dalam Keluarga</v>
      </c>
      <c r="BP362" s="125" t="str">
        <f t="shared" si="131"/>
        <v>Anak ke</v>
      </c>
      <c r="BQ362" s="125" t="str">
        <f t="shared" si="132"/>
        <v>Alamat Peserta Didik</v>
      </c>
      <c r="BR362" s="125" t="str">
        <f t="shared" si="133"/>
        <v>Sekolah Asal</v>
      </c>
      <c r="BS362" s="124" t="str">
        <f t="shared" si="123"/>
        <v>10-TSM.2</v>
      </c>
      <c r="BT362" s="171">
        <v>42569</v>
      </c>
      <c r="BU362" s="125" t="s">
        <v>2365</v>
      </c>
      <c r="BV362" s="125" t="s">
        <v>2366</v>
      </c>
      <c r="BW362" s="125" t="str">
        <f t="shared" si="124"/>
        <v>Alamat Peserta Didik</v>
      </c>
      <c r="BX362" s="124" t="str">
        <f t="shared" si="125"/>
        <v>Nomor Telepon Rumah</v>
      </c>
      <c r="BY362" s="125"/>
      <c r="BZ362" s="125"/>
      <c r="CB362" s="235" t="str">
        <f t="shared" si="121"/>
        <v/>
      </c>
      <c r="CC362" s="235" t="str">
        <f t="shared" si="122"/>
        <v/>
      </c>
      <c r="CD362" s="235">
        <v>357</v>
      </c>
      <c r="CE362" s="235">
        <f t="shared" si="126"/>
        <v>2</v>
      </c>
    </row>
    <row r="363" spans="54:83">
      <c r="BB363" s="405">
        <f t="shared" si="127"/>
        <v>358</v>
      </c>
      <c r="BC363" s="124">
        <f t="shared" si="134"/>
        <v>25</v>
      </c>
      <c r="BD363" s="124" t="s">
        <v>1584</v>
      </c>
      <c r="BE363" s="124"/>
      <c r="BF363" s="125" t="s">
        <v>2855</v>
      </c>
      <c r="BG363" s="124"/>
      <c r="BH363" s="124" t="s">
        <v>439</v>
      </c>
      <c r="BI363" s="124"/>
      <c r="BJ363" s="124"/>
      <c r="BK363" s="124"/>
      <c r="BL363" s="124"/>
      <c r="BM363" s="125" t="str">
        <f t="shared" si="128"/>
        <v>Tempat,  Tanggal Lahir</v>
      </c>
      <c r="BN363" s="125" t="str">
        <f t="shared" si="129"/>
        <v>Agama</v>
      </c>
      <c r="BO363" s="125" t="str">
        <f t="shared" si="130"/>
        <v>Status dalam Keluarga</v>
      </c>
      <c r="BP363" s="125" t="str">
        <f t="shared" si="131"/>
        <v>Anak ke</v>
      </c>
      <c r="BQ363" s="125" t="str">
        <f t="shared" si="132"/>
        <v>Alamat Peserta Didik</v>
      </c>
      <c r="BR363" s="125" t="str">
        <f t="shared" si="133"/>
        <v>Sekolah Asal</v>
      </c>
      <c r="BS363" s="124" t="str">
        <f t="shared" si="123"/>
        <v>10-TSM.2</v>
      </c>
      <c r="BT363" s="171">
        <v>42569</v>
      </c>
      <c r="BU363" s="125" t="s">
        <v>2367</v>
      </c>
      <c r="BV363" s="125" t="s">
        <v>2368</v>
      </c>
      <c r="BW363" s="125" t="str">
        <f t="shared" si="124"/>
        <v>Alamat Peserta Didik</v>
      </c>
      <c r="BX363" s="124" t="str">
        <f t="shared" si="125"/>
        <v>Nomor Telepon Rumah</v>
      </c>
      <c r="BY363" s="125"/>
      <c r="BZ363" s="125"/>
      <c r="CB363" s="235" t="str">
        <f t="shared" si="121"/>
        <v/>
      </c>
      <c r="CC363" s="235" t="str">
        <f t="shared" si="122"/>
        <v/>
      </c>
      <c r="CD363" s="235">
        <v>358</v>
      </c>
      <c r="CE363" s="235">
        <f t="shared" si="126"/>
        <v>2</v>
      </c>
    </row>
    <row r="364" spans="54:83">
      <c r="BB364" s="405">
        <f t="shared" si="127"/>
        <v>359</v>
      </c>
      <c r="BC364" s="124">
        <f t="shared" si="134"/>
        <v>26</v>
      </c>
      <c r="BD364" s="124" t="s">
        <v>1585</v>
      </c>
      <c r="BE364" s="124"/>
      <c r="BF364" s="125" t="s">
        <v>2856</v>
      </c>
      <c r="BG364" s="124"/>
      <c r="BH364" s="124" t="s">
        <v>439</v>
      </c>
      <c r="BI364" s="124"/>
      <c r="BJ364" s="124"/>
      <c r="BK364" s="124"/>
      <c r="BL364" s="124"/>
      <c r="BM364" s="125" t="str">
        <f t="shared" si="128"/>
        <v>Tempat,  Tanggal Lahir</v>
      </c>
      <c r="BN364" s="125" t="str">
        <f t="shared" si="129"/>
        <v>Agama</v>
      </c>
      <c r="BO364" s="125" t="str">
        <f t="shared" si="130"/>
        <v>Status dalam Keluarga</v>
      </c>
      <c r="BP364" s="125" t="str">
        <f t="shared" si="131"/>
        <v>Anak ke</v>
      </c>
      <c r="BQ364" s="125" t="str">
        <f t="shared" si="132"/>
        <v>Alamat Peserta Didik</v>
      </c>
      <c r="BR364" s="125" t="str">
        <f t="shared" si="133"/>
        <v>Sekolah Asal</v>
      </c>
      <c r="BS364" s="124" t="str">
        <f t="shared" si="123"/>
        <v>10-TSM.2</v>
      </c>
      <c r="BT364" s="171">
        <v>42569</v>
      </c>
      <c r="BU364" s="125" t="s">
        <v>2369</v>
      </c>
      <c r="BV364" s="125" t="s">
        <v>2370</v>
      </c>
      <c r="BW364" s="125" t="str">
        <f t="shared" si="124"/>
        <v>Alamat Peserta Didik</v>
      </c>
      <c r="BX364" s="124" t="str">
        <f t="shared" si="125"/>
        <v>Nomor Telepon Rumah</v>
      </c>
      <c r="BY364" s="125"/>
      <c r="BZ364" s="125"/>
      <c r="CB364" s="235" t="str">
        <f t="shared" si="121"/>
        <v/>
      </c>
      <c r="CC364" s="235" t="str">
        <f t="shared" si="122"/>
        <v/>
      </c>
      <c r="CD364" s="235">
        <v>359</v>
      </c>
      <c r="CE364" s="235">
        <f t="shared" si="126"/>
        <v>2</v>
      </c>
    </row>
    <row r="365" spans="54:83">
      <c r="BB365" s="405">
        <f t="shared" si="127"/>
        <v>360</v>
      </c>
      <c r="BC365" s="124">
        <f t="shared" si="134"/>
        <v>27</v>
      </c>
      <c r="BD365" s="124" t="s">
        <v>1586</v>
      </c>
      <c r="BE365" s="124"/>
      <c r="BF365" s="125" t="s">
        <v>2857</v>
      </c>
      <c r="BG365" s="124"/>
      <c r="BH365" s="124" t="s">
        <v>439</v>
      </c>
      <c r="BI365" s="124"/>
      <c r="BJ365" s="124"/>
      <c r="BK365" s="124"/>
      <c r="BL365" s="124"/>
      <c r="BM365" s="125" t="str">
        <f t="shared" si="128"/>
        <v>Tempat,  Tanggal Lahir</v>
      </c>
      <c r="BN365" s="125" t="str">
        <f t="shared" si="129"/>
        <v>Agama</v>
      </c>
      <c r="BO365" s="125" t="str">
        <f t="shared" si="130"/>
        <v>Status dalam Keluarga</v>
      </c>
      <c r="BP365" s="125" t="str">
        <f t="shared" si="131"/>
        <v>Anak ke</v>
      </c>
      <c r="BQ365" s="125" t="str">
        <f t="shared" si="132"/>
        <v>Alamat Peserta Didik</v>
      </c>
      <c r="BR365" s="125" t="str">
        <f t="shared" si="133"/>
        <v>Sekolah Asal</v>
      </c>
      <c r="BS365" s="124" t="str">
        <f t="shared" si="123"/>
        <v>10-TSM.2</v>
      </c>
      <c r="BT365" s="171">
        <v>42569</v>
      </c>
      <c r="BU365" s="125" t="s">
        <v>2371</v>
      </c>
      <c r="BV365" s="125" t="s">
        <v>2372</v>
      </c>
      <c r="BW365" s="125" t="str">
        <f t="shared" si="124"/>
        <v>Alamat Peserta Didik</v>
      </c>
      <c r="BX365" s="124" t="str">
        <f t="shared" si="125"/>
        <v>Nomor Telepon Rumah</v>
      </c>
      <c r="BY365" s="125"/>
      <c r="BZ365" s="125"/>
      <c r="CB365" s="235" t="str">
        <f t="shared" si="121"/>
        <v/>
      </c>
      <c r="CC365" s="235" t="str">
        <f t="shared" si="122"/>
        <v/>
      </c>
      <c r="CD365" s="235">
        <v>360</v>
      </c>
      <c r="CE365" s="235">
        <f t="shared" si="126"/>
        <v>2</v>
      </c>
    </row>
    <row r="366" spans="54:83">
      <c r="BB366" s="405">
        <f t="shared" si="127"/>
        <v>361</v>
      </c>
      <c r="BC366" s="124">
        <f t="shared" si="134"/>
        <v>28</v>
      </c>
      <c r="BD366" s="124" t="s">
        <v>1587</v>
      </c>
      <c r="BE366" s="124"/>
      <c r="BF366" s="125" t="s">
        <v>2858</v>
      </c>
      <c r="BG366" s="124"/>
      <c r="BH366" s="124" t="s">
        <v>439</v>
      </c>
      <c r="BI366" s="124"/>
      <c r="BJ366" s="124"/>
      <c r="BK366" s="124"/>
      <c r="BL366" s="124"/>
      <c r="BM366" s="125" t="str">
        <f t="shared" si="128"/>
        <v>Tempat,  Tanggal Lahir</v>
      </c>
      <c r="BN366" s="125" t="str">
        <f t="shared" si="129"/>
        <v>Agama</v>
      </c>
      <c r="BO366" s="125" t="str">
        <f t="shared" si="130"/>
        <v>Status dalam Keluarga</v>
      </c>
      <c r="BP366" s="125" t="str">
        <f t="shared" si="131"/>
        <v>Anak ke</v>
      </c>
      <c r="BQ366" s="125" t="str">
        <f t="shared" si="132"/>
        <v>Alamat Peserta Didik</v>
      </c>
      <c r="BR366" s="125" t="str">
        <f t="shared" si="133"/>
        <v>Sekolah Asal</v>
      </c>
      <c r="BS366" s="124" t="str">
        <f t="shared" si="123"/>
        <v>10-TSM.2</v>
      </c>
      <c r="BT366" s="171">
        <v>42569</v>
      </c>
      <c r="BU366" s="125" t="s">
        <v>2373</v>
      </c>
      <c r="BV366" s="125" t="s">
        <v>2374</v>
      </c>
      <c r="BW366" s="125" t="str">
        <f t="shared" si="124"/>
        <v>Alamat Peserta Didik</v>
      </c>
      <c r="BX366" s="124" t="str">
        <f t="shared" si="125"/>
        <v>Nomor Telepon Rumah</v>
      </c>
      <c r="BY366" s="125"/>
      <c r="BZ366" s="125"/>
      <c r="CB366" s="235" t="str">
        <f t="shared" si="121"/>
        <v/>
      </c>
      <c r="CC366" s="235" t="str">
        <f t="shared" si="122"/>
        <v/>
      </c>
      <c r="CD366" s="235">
        <v>361</v>
      </c>
      <c r="CE366" s="235">
        <f t="shared" si="126"/>
        <v>2</v>
      </c>
    </row>
    <row r="367" spans="54:83">
      <c r="BB367" s="405">
        <f t="shared" si="127"/>
        <v>362</v>
      </c>
      <c r="BC367" s="124">
        <f t="shared" si="134"/>
        <v>29</v>
      </c>
      <c r="BD367" s="124" t="s">
        <v>1588</v>
      </c>
      <c r="BE367" s="124"/>
      <c r="BF367" s="125" t="s">
        <v>2859</v>
      </c>
      <c r="BG367" s="124"/>
      <c r="BH367" s="124" t="s">
        <v>439</v>
      </c>
      <c r="BI367" s="124"/>
      <c r="BJ367" s="124"/>
      <c r="BK367" s="124"/>
      <c r="BL367" s="124"/>
      <c r="BM367" s="125" t="str">
        <f t="shared" si="128"/>
        <v>Tempat,  Tanggal Lahir</v>
      </c>
      <c r="BN367" s="125" t="str">
        <f t="shared" si="129"/>
        <v>Agama</v>
      </c>
      <c r="BO367" s="125" t="str">
        <f t="shared" si="130"/>
        <v>Status dalam Keluarga</v>
      </c>
      <c r="BP367" s="125" t="str">
        <f t="shared" si="131"/>
        <v>Anak ke</v>
      </c>
      <c r="BQ367" s="125" t="str">
        <f t="shared" si="132"/>
        <v>Alamat Peserta Didik</v>
      </c>
      <c r="BR367" s="125" t="str">
        <f t="shared" si="133"/>
        <v>Sekolah Asal</v>
      </c>
      <c r="BS367" s="124" t="str">
        <f t="shared" si="123"/>
        <v>10-TSM.2</v>
      </c>
      <c r="BT367" s="171">
        <v>42569</v>
      </c>
      <c r="BU367" s="125" t="s">
        <v>2375</v>
      </c>
      <c r="BV367" s="125" t="s">
        <v>2376</v>
      </c>
      <c r="BW367" s="125" t="str">
        <f t="shared" si="124"/>
        <v>Alamat Peserta Didik</v>
      </c>
      <c r="BX367" s="124" t="str">
        <f t="shared" si="125"/>
        <v>Nomor Telepon Rumah</v>
      </c>
      <c r="BY367" s="125"/>
      <c r="BZ367" s="125"/>
      <c r="CB367" s="235" t="str">
        <f t="shared" si="121"/>
        <v/>
      </c>
      <c r="CC367" s="235" t="str">
        <f t="shared" si="122"/>
        <v/>
      </c>
      <c r="CD367" s="235">
        <v>362</v>
      </c>
      <c r="CE367" s="235">
        <f t="shared" si="126"/>
        <v>2</v>
      </c>
    </row>
    <row r="368" spans="54:83">
      <c r="BB368" s="405">
        <f t="shared" si="127"/>
        <v>363</v>
      </c>
      <c r="BC368" s="124">
        <v>1</v>
      </c>
      <c r="BD368" s="124" t="s">
        <v>1589</v>
      </c>
      <c r="BE368" s="124"/>
      <c r="BF368" s="125" t="s">
        <v>2860</v>
      </c>
      <c r="BG368" s="124"/>
      <c r="BH368" s="124" t="s">
        <v>1269</v>
      </c>
      <c r="BI368" s="124"/>
      <c r="BJ368" s="124"/>
      <c r="BK368" s="124"/>
      <c r="BL368" s="124"/>
      <c r="BM368" s="125" t="str">
        <f t="shared" si="128"/>
        <v>Tempat,  Tanggal Lahir</v>
      </c>
      <c r="BN368" s="125" t="str">
        <f t="shared" si="129"/>
        <v>Agama</v>
      </c>
      <c r="BO368" s="125" t="str">
        <f t="shared" si="130"/>
        <v>Status dalam Keluarga</v>
      </c>
      <c r="BP368" s="125" t="str">
        <f t="shared" si="131"/>
        <v>Anak ke</v>
      </c>
      <c r="BQ368" s="125" t="str">
        <f t="shared" si="132"/>
        <v>Alamat Peserta Didik</v>
      </c>
      <c r="BR368" s="125" t="str">
        <f t="shared" si="133"/>
        <v>Sekolah Asal</v>
      </c>
      <c r="BS368" s="124" t="str">
        <f t="shared" si="123"/>
        <v>10-TSM.3</v>
      </c>
      <c r="BT368" s="171">
        <v>42569</v>
      </c>
      <c r="BU368" s="125" t="s">
        <v>2377</v>
      </c>
      <c r="BV368" s="125" t="s">
        <v>2378</v>
      </c>
      <c r="BW368" s="125" t="str">
        <f t="shared" si="124"/>
        <v>Alamat Peserta Didik</v>
      </c>
      <c r="BX368" s="124" t="str">
        <f t="shared" si="125"/>
        <v>Nomor Telepon Rumah</v>
      </c>
      <c r="BY368" s="125"/>
      <c r="BZ368" s="125"/>
      <c r="CB368" s="235" t="str">
        <f t="shared" si="121"/>
        <v/>
      </c>
      <c r="CC368" s="235" t="str">
        <f t="shared" si="122"/>
        <v/>
      </c>
      <c r="CD368" s="235">
        <v>363</v>
      </c>
      <c r="CE368" s="235">
        <f t="shared" si="126"/>
        <v>2</v>
      </c>
    </row>
    <row r="369" spans="54:83">
      <c r="BB369" s="405">
        <f t="shared" si="127"/>
        <v>364</v>
      </c>
      <c r="BC369" s="124">
        <v>2</v>
      </c>
      <c r="BD369" s="124" t="s">
        <v>1590</v>
      </c>
      <c r="BE369" s="124"/>
      <c r="BF369" s="125" t="s">
        <v>2861</v>
      </c>
      <c r="BG369" s="124"/>
      <c r="BH369" s="124" t="s">
        <v>1269</v>
      </c>
      <c r="BI369" s="124"/>
      <c r="BJ369" s="124"/>
      <c r="BK369" s="124"/>
      <c r="BL369" s="124"/>
      <c r="BM369" s="125" t="str">
        <f t="shared" si="128"/>
        <v>Tempat,  Tanggal Lahir</v>
      </c>
      <c r="BN369" s="125" t="str">
        <f t="shared" si="129"/>
        <v>Agama</v>
      </c>
      <c r="BO369" s="125" t="str">
        <f t="shared" si="130"/>
        <v>Status dalam Keluarga</v>
      </c>
      <c r="BP369" s="125" t="str">
        <f t="shared" si="131"/>
        <v>Anak ke</v>
      </c>
      <c r="BQ369" s="125" t="str">
        <f t="shared" si="132"/>
        <v>Alamat Peserta Didik</v>
      </c>
      <c r="BR369" s="125" t="str">
        <f t="shared" si="133"/>
        <v>Sekolah Asal</v>
      </c>
      <c r="BS369" s="124" t="str">
        <f t="shared" si="123"/>
        <v>10-TSM.3</v>
      </c>
      <c r="BT369" s="171">
        <v>42569</v>
      </c>
      <c r="BU369" s="125" t="s">
        <v>2379</v>
      </c>
      <c r="BV369" s="125" t="s">
        <v>2380</v>
      </c>
      <c r="BW369" s="125" t="str">
        <f t="shared" si="124"/>
        <v>Alamat Peserta Didik</v>
      </c>
      <c r="BX369" s="124" t="str">
        <f t="shared" si="125"/>
        <v>Nomor Telepon Rumah</v>
      </c>
      <c r="BY369" s="125"/>
      <c r="BZ369" s="125"/>
      <c r="CB369" s="235" t="str">
        <f t="shared" si="121"/>
        <v/>
      </c>
      <c r="CC369" s="235" t="str">
        <f t="shared" si="122"/>
        <v/>
      </c>
      <c r="CD369" s="235">
        <v>364</v>
      </c>
      <c r="CE369" s="235">
        <f t="shared" si="126"/>
        <v>2</v>
      </c>
    </row>
    <row r="370" spans="54:83">
      <c r="BB370" s="405">
        <f t="shared" si="127"/>
        <v>365</v>
      </c>
      <c r="BC370" s="124">
        <f>BC369+1</f>
        <v>3</v>
      </c>
      <c r="BD370" s="124" t="s">
        <v>1591</v>
      </c>
      <c r="BE370" s="124"/>
      <c r="BF370" s="125" t="s">
        <v>2862</v>
      </c>
      <c r="BG370" s="124"/>
      <c r="BH370" s="124" t="s">
        <v>1269</v>
      </c>
      <c r="BI370" s="124"/>
      <c r="BJ370" s="124"/>
      <c r="BK370" s="124"/>
      <c r="BL370" s="124"/>
      <c r="BM370" s="125" t="str">
        <f t="shared" si="128"/>
        <v>Tempat,  Tanggal Lahir</v>
      </c>
      <c r="BN370" s="125" t="str">
        <f t="shared" si="129"/>
        <v>Agama</v>
      </c>
      <c r="BO370" s="125" t="str">
        <f t="shared" si="130"/>
        <v>Status dalam Keluarga</v>
      </c>
      <c r="BP370" s="125" t="str">
        <f t="shared" si="131"/>
        <v>Anak ke</v>
      </c>
      <c r="BQ370" s="125" t="str">
        <f t="shared" si="132"/>
        <v>Alamat Peserta Didik</v>
      </c>
      <c r="BR370" s="125" t="str">
        <f t="shared" si="133"/>
        <v>Sekolah Asal</v>
      </c>
      <c r="BS370" s="124" t="str">
        <f t="shared" si="123"/>
        <v>10-TSM.3</v>
      </c>
      <c r="BT370" s="171">
        <v>42569</v>
      </c>
      <c r="BU370" s="125" t="s">
        <v>2381</v>
      </c>
      <c r="BV370" s="125" t="s">
        <v>2382</v>
      </c>
      <c r="BW370" s="125" t="str">
        <f t="shared" si="124"/>
        <v>Alamat Peserta Didik</v>
      </c>
      <c r="BX370" s="124" t="str">
        <f t="shared" si="125"/>
        <v>Nomor Telepon Rumah</v>
      </c>
      <c r="BY370" s="125"/>
      <c r="BZ370" s="125"/>
      <c r="CB370" s="235" t="str">
        <f t="shared" si="121"/>
        <v/>
      </c>
      <c r="CC370" s="235" t="str">
        <f t="shared" si="122"/>
        <v/>
      </c>
      <c r="CD370" s="235">
        <v>365</v>
      </c>
      <c r="CE370" s="235">
        <f t="shared" si="126"/>
        <v>2</v>
      </c>
    </row>
    <row r="371" spans="54:83">
      <c r="BB371" s="405">
        <f t="shared" si="127"/>
        <v>366</v>
      </c>
      <c r="BC371" s="124">
        <f t="shared" ref="BC371:BC393" si="135">BC370+1</f>
        <v>4</v>
      </c>
      <c r="BD371" s="124" t="s">
        <v>1592</v>
      </c>
      <c r="BE371" s="124"/>
      <c r="BF371" s="125" t="s">
        <v>2863</v>
      </c>
      <c r="BG371" s="124"/>
      <c r="BH371" s="124" t="s">
        <v>1269</v>
      </c>
      <c r="BI371" s="124"/>
      <c r="BJ371" s="124"/>
      <c r="BK371" s="124"/>
      <c r="BL371" s="124"/>
      <c r="BM371" s="125" t="str">
        <f t="shared" si="128"/>
        <v>Tempat,  Tanggal Lahir</v>
      </c>
      <c r="BN371" s="125" t="str">
        <f t="shared" si="129"/>
        <v>Agama</v>
      </c>
      <c r="BO371" s="125" t="str">
        <f t="shared" si="130"/>
        <v>Status dalam Keluarga</v>
      </c>
      <c r="BP371" s="125" t="str">
        <f t="shared" si="131"/>
        <v>Anak ke</v>
      </c>
      <c r="BQ371" s="125" t="str">
        <f t="shared" si="132"/>
        <v>Alamat Peserta Didik</v>
      </c>
      <c r="BR371" s="125" t="str">
        <f t="shared" si="133"/>
        <v>Sekolah Asal</v>
      </c>
      <c r="BS371" s="124" t="str">
        <f t="shared" si="123"/>
        <v>10-TSM.3</v>
      </c>
      <c r="BT371" s="171">
        <v>42569</v>
      </c>
      <c r="BU371" s="125" t="s">
        <v>2383</v>
      </c>
      <c r="BV371" s="125" t="s">
        <v>2384</v>
      </c>
      <c r="BW371" s="125" t="str">
        <f t="shared" si="124"/>
        <v>Alamat Peserta Didik</v>
      </c>
      <c r="BX371" s="124" t="str">
        <f t="shared" si="125"/>
        <v>Nomor Telepon Rumah</v>
      </c>
      <c r="BY371" s="125"/>
      <c r="BZ371" s="125"/>
      <c r="CB371" s="235" t="str">
        <f t="shared" si="121"/>
        <v/>
      </c>
      <c r="CC371" s="235" t="str">
        <f t="shared" si="122"/>
        <v/>
      </c>
      <c r="CD371" s="235">
        <v>366</v>
      </c>
      <c r="CE371" s="235">
        <f t="shared" si="126"/>
        <v>2</v>
      </c>
    </row>
    <row r="372" spans="54:83">
      <c r="BB372" s="405">
        <f t="shared" si="127"/>
        <v>367</v>
      </c>
      <c r="BC372" s="124">
        <f t="shared" si="135"/>
        <v>5</v>
      </c>
      <c r="BD372" s="124" t="s">
        <v>1593</v>
      </c>
      <c r="BE372" s="124"/>
      <c r="BF372" s="125" t="s">
        <v>2864</v>
      </c>
      <c r="BG372" s="124"/>
      <c r="BH372" s="124" t="s">
        <v>1269</v>
      </c>
      <c r="BI372" s="124"/>
      <c r="BJ372" s="124"/>
      <c r="BK372" s="124"/>
      <c r="BL372" s="124"/>
      <c r="BM372" s="125" t="str">
        <f t="shared" si="128"/>
        <v>Tempat,  Tanggal Lahir</v>
      </c>
      <c r="BN372" s="125" t="str">
        <f t="shared" si="129"/>
        <v>Agama</v>
      </c>
      <c r="BO372" s="125" t="str">
        <f t="shared" si="130"/>
        <v>Status dalam Keluarga</v>
      </c>
      <c r="BP372" s="125" t="str">
        <f t="shared" si="131"/>
        <v>Anak ke</v>
      </c>
      <c r="BQ372" s="125" t="str">
        <f t="shared" si="132"/>
        <v>Alamat Peserta Didik</v>
      </c>
      <c r="BR372" s="125" t="str">
        <f t="shared" si="133"/>
        <v>Sekolah Asal</v>
      </c>
      <c r="BS372" s="124" t="str">
        <f t="shared" si="123"/>
        <v>10-TSM.3</v>
      </c>
      <c r="BT372" s="171">
        <v>42569</v>
      </c>
      <c r="BU372" s="125" t="s">
        <v>2385</v>
      </c>
      <c r="BV372" s="125" t="s">
        <v>2386</v>
      </c>
      <c r="BW372" s="125" t="str">
        <f t="shared" si="124"/>
        <v>Alamat Peserta Didik</v>
      </c>
      <c r="BX372" s="124" t="str">
        <f t="shared" si="125"/>
        <v>Nomor Telepon Rumah</v>
      </c>
      <c r="BY372" s="125"/>
      <c r="BZ372" s="125"/>
      <c r="CB372" s="235" t="str">
        <f t="shared" si="121"/>
        <v/>
      </c>
      <c r="CC372" s="235" t="str">
        <f t="shared" si="122"/>
        <v/>
      </c>
      <c r="CD372" s="235">
        <v>367</v>
      </c>
      <c r="CE372" s="235">
        <f t="shared" si="126"/>
        <v>2</v>
      </c>
    </row>
    <row r="373" spans="54:83">
      <c r="BB373" s="405">
        <f t="shared" si="127"/>
        <v>368</v>
      </c>
      <c r="BC373" s="124">
        <f t="shared" si="135"/>
        <v>6</v>
      </c>
      <c r="BD373" s="124" t="s">
        <v>1594</v>
      </c>
      <c r="BE373" s="124"/>
      <c r="BF373" s="125" t="s">
        <v>2865</v>
      </c>
      <c r="BG373" s="124"/>
      <c r="BH373" s="124" t="s">
        <v>1269</v>
      </c>
      <c r="BI373" s="124"/>
      <c r="BJ373" s="124"/>
      <c r="BK373" s="124"/>
      <c r="BL373" s="124"/>
      <c r="BM373" s="125" t="str">
        <f t="shared" si="128"/>
        <v>Tempat,  Tanggal Lahir</v>
      </c>
      <c r="BN373" s="125" t="str">
        <f t="shared" si="129"/>
        <v>Agama</v>
      </c>
      <c r="BO373" s="125" t="str">
        <f t="shared" si="130"/>
        <v>Status dalam Keluarga</v>
      </c>
      <c r="BP373" s="125" t="str">
        <f t="shared" si="131"/>
        <v>Anak ke</v>
      </c>
      <c r="BQ373" s="125" t="str">
        <f t="shared" si="132"/>
        <v>Alamat Peserta Didik</v>
      </c>
      <c r="BR373" s="125" t="str">
        <f t="shared" si="133"/>
        <v>Sekolah Asal</v>
      </c>
      <c r="BS373" s="124" t="str">
        <f t="shared" si="123"/>
        <v>10-TSM.3</v>
      </c>
      <c r="BT373" s="171">
        <v>42569</v>
      </c>
      <c r="BU373" s="125" t="s">
        <v>2387</v>
      </c>
      <c r="BV373" s="125" t="s">
        <v>2388</v>
      </c>
      <c r="BW373" s="125" t="str">
        <f t="shared" si="124"/>
        <v>Alamat Peserta Didik</v>
      </c>
      <c r="BX373" s="124" t="str">
        <f t="shared" si="125"/>
        <v>Nomor Telepon Rumah</v>
      </c>
      <c r="BY373" s="125"/>
      <c r="BZ373" s="125"/>
      <c r="CB373" s="235" t="str">
        <f t="shared" si="121"/>
        <v/>
      </c>
      <c r="CC373" s="235" t="str">
        <f t="shared" si="122"/>
        <v/>
      </c>
      <c r="CD373" s="235">
        <v>368</v>
      </c>
      <c r="CE373" s="235">
        <f t="shared" si="126"/>
        <v>2</v>
      </c>
    </row>
    <row r="374" spans="54:83">
      <c r="BB374" s="405">
        <f t="shared" si="127"/>
        <v>369</v>
      </c>
      <c r="BC374" s="124">
        <f t="shared" si="135"/>
        <v>7</v>
      </c>
      <c r="BD374" s="124" t="s">
        <v>1595</v>
      </c>
      <c r="BE374" s="124"/>
      <c r="BF374" s="125" t="s">
        <v>2866</v>
      </c>
      <c r="BG374" s="124"/>
      <c r="BH374" s="124" t="s">
        <v>1269</v>
      </c>
      <c r="BI374" s="124"/>
      <c r="BJ374" s="124"/>
      <c r="BK374" s="124"/>
      <c r="BL374" s="124"/>
      <c r="BM374" s="125" t="str">
        <f t="shared" si="128"/>
        <v>Tempat,  Tanggal Lahir</v>
      </c>
      <c r="BN374" s="125" t="str">
        <f t="shared" si="129"/>
        <v>Agama</v>
      </c>
      <c r="BO374" s="125" t="str">
        <f t="shared" si="130"/>
        <v>Status dalam Keluarga</v>
      </c>
      <c r="BP374" s="125" t="str">
        <f t="shared" si="131"/>
        <v>Anak ke</v>
      </c>
      <c r="BQ374" s="125" t="str">
        <f t="shared" si="132"/>
        <v>Alamat Peserta Didik</v>
      </c>
      <c r="BR374" s="125" t="str">
        <f t="shared" si="133"/>
        <v>Sekolah Asal</v>
      </c>
      <c r="BS374" s="124" t="str">
        <f t="shared" si="123"/>
        <v>10-TSM.3</v>
      </c>
      <c r="BT374" s="171">
        <v>42569</v>
      </c>
      <c r="BU374" s="125" t="s">
        <v>2389</v>
      </c>
      <c r="BV374" s="125" t="s">
        <v>2390</v>
      </c>
      <c r="BW374" s="125" t="str">
        <f t="shared" si="124"/>
        <v>Alamat Peserta Didik</v>
      </c>
      <c r="BX374" s="124" t="str">
        <f t="shared" si="125"/>
        <v>Nomor Telepon Rumah</v>
      </c>
      <c r="BY374" s="125"/>
      <c r="BZ374" s="125"/>
      <c r="CB374" s="235" t="str">
        <f t="shared" si="121"/>
        <v/>
      </c>
      <c r="CC374" s="235" t="str">
        <f t="shared" si="122"/>
        <v/>
      </c>
      <c r="CD374" s="235">
        <v>369</v>
      </c>
      <c r="CE374" s="235">
        <f t="shared" si="126"/>
        <v>2</v>
      </c>
    </row>
    <row r="375" spans="54:83">
      <c r="BB375" s="405">
        <f t="shared" si="127"/>
        <v>370</v>
      </c>
      <c r="BC375" s="124">
        <f t="shared" si="135"/>
        <v>8</v>
      </c>
      <c r="BD375" s="124" t="s">
        <v>1596</v>
      </c>
      <c r="BE375" s="124"/>
      <c r="BF375" s="125" t="s">
        <v>2867</v>
      </c>
      <c r="BG375" s="124"/>
      <c r="BH375" s="124" t="s">
        <v>1269</v>
      </c>
      <c r="BI375" s="124"/>
      <c r="BJ375" s="124"/>
      <c r="BK375" s="124"/>
      <c r="BL375" s="124"/>
      <c r="BM375" s="125" t="str">
        <f t="shared" si="128"/>
        <v>Tempat,  Tanggal Lahir</v>
      </c>
      <c r="BN375" s="125" t="str">
        <f t="shared" si="129"/>
        <v>Agama</v>
      </c>
      <c r="BO375" s="125" t="str">
        <f t="shared" si="130"/>
        <v>Status dalam Keluarga</v>
      </c>
      <c r="BP375" s="125" t="str">
        <f t="shared" si="131"/>
        <v>Anak ke</v>
      </c>
      <c r="BQ375" s="125" t="str">
        <f t="shared" si="132"/>
        <v>Alamat Peserta Didik</v>
      </c>
      <c r="BR375" s="125" t="str">
        <f t="shared" si="133"/>
        <v>Sekolah Asal</v>
      </c>
      <c r="BS375" s="124" t="str">
        <f t="shared" si="123"/>
        <v>10-TSM.3</v>
      </c>
      <c r="BT375" s="171">
        <v>42569</v>
      </c>
      <c r="BU375" s="125" t="s">
        <v>2391</v>
      </c>
      <c r="BV375" s="125" t="s">
        <v>2392</v>
      </c>
      <c r="BW375" s="125" t="str">
        <f t="shared" si="124"/>
        <v>Alamat Peserta Didik</v>
      </c>
      <c r="BX375" s="124" t="str">
        <f t="shared" si="125"/>
        <v>Nomor Telepon Rumah</v>
      </c>
      <c r="BY375" s="125"/>
      <c r="BZ375" s="125"/>
      <c r="CB375" s="235" t="str">
        <f t="shared" si="121"/>
        <v/>
      </c>
      <c r="CC375" s="235" t="str">
        <f t="shared" si="122"/>
        <v/>
      </c>
      <c r="CD375" s="235">
        <v>370</v>
      </c>
      <c r="CE375" s="235">
        <f t="shared" si="126"/>
        <v>2</v>
      </c>
    </row>
    <row r="376" spans="54:83">
      <c r="BB376" s="405">
        <f t="shared" si="127"/>
        <v>371</v>
      </c>
      <c r="BC376" s="124">
        <f t="shared" si="135"/>
        <v>9</v>
      </c>
      <c r="BD376" s="124" t="s">
        <v>1597</v>
      </c>
      <c r="BE376" s="124"/>
      <c r="BF376" s="125" t="s">
        <v>2868</v>
      </c>
      <c r="BG376" s="124"/>
      <c r="BH376" s="124" t="s">
        <v>1269</v>
      </c>
      <c r="BI376" s="124"/>
      <c r="BJ376" s="124"/>
      <c r="BK376" s="124"/>
      <c r="BL376" s="124"/>
      <c r="BM376" s="125" t="str">
        <f t="shared" si="128"/>
        <v>Tempat,  Tanggal Lahir</v>
      </c>
      <c r="BN376" s="125" t="str">
        <f t="shared" si="129"/>
        <v>Agama</v>
      </c>
      <c r="BO376" s="125" t="str">
        <f t="shared" si="130"/>
        <v>Status dalam Keluarga</v>
      </c>
      <c r="BP376" s="125" t="str">
        <f t="shared" si="131"/>
        <v>Anak ke</v>
      </c>
      <c r="BQ376" s="125" t="str">
        <f t="shared" si="132"/>
        <v>Alamat Peserta Didik</v>
      </c>
      <c r="BR376" s="125" t="str">
        <f t="shared" si="133"/>
        <v>Sekolah Asal</v>
      </c>
      <c r="BS376" s="124" t="str">
        <f t="shared" si="123"/>
        <v>10-TSM.3</v>
      </c>
      <c r="BT376" s="171">
        <v>42569</v>
      </c>
      <c r="BU376" s="125" t="s">
        <v>2393</v>
      </c>
      <c r="BV376" s="125" t="s">
        <v>2394</v>
      </c>
      <c r="BW376" s="125" t="str">
        <f t="shared" si="124"/>
        <v>Alamat Peserta Didik</v>
      </c>
      <c r="BX376" s="124" t="str">
        <f t="shared" si="125"/>
        <v>Nomor Telepon Rumah</v>
      </c>
      <c r="BY376" s="125"/>
      <c r="BZ376" s="125"/>
      <c r="CB376" s="235" t="str">
        <f t="shared" si="121"/>
        <v/>
      </c>
      <c r="CC376" s="235" t="str">
        <f t="shared" si="122"/>
        <v/>
      </c>
      <c r="CD376" s="235">
        <v>371</v>
      </c>
      <c r="CE376" s="235">
        <f t="shared" si="126"/>
        <v>2</v>
      </c>
    </row>
    <row r="377" spans="54:83">
      <c r="BB377" s="405">
        <f t="shared" si="127"/>
        <v>372</v>
      </c>
      <c r="BC377" s="124">
        <f t="shared" si="135"/>
        <v>10</v>
      </c>
      <c r="BD377" s="124" t="s">
        <v>1598</v>
      </c>
      <c r="BE377" s="124"/>
      <c r="BF377" s="125" t="s">
        <v>2869</v>
      </c>
      <c r="BG377" s="124"/>
      <c r="BH377" s="124" t="s">
        <v>1269</v>
      </c>
      <c r="BI377" s="124"/>
      <c r="BJ377" s="124"/>
      <c r="BK377" s="124"/>
      <c r="BL377" s="124"/>
      <c r="BM377" s="125" t="str">
        <f t="shared" si="128"/>
        <v>Tempat,  Tanggal Lahir</v>
      </c>
      <c r="BN377" s="125" t="str">
        <f t="shared" si="129"/>
        <v>Agama</v>
      </c>
      <c r="BO377" s="125" t="str">
        <f t="shared" si="130"/>
        <v>Status dalam Keluarga</v>
      </c>
      <c r="BP377" s="125" t="str">
        <f t="shared" si="131"/>
        <v>Anak ke</v>
      </c>
      <c r="BQ377" s="125" t="str">
        <f t="shared" si="132"/>
        <v>Alamat Peserta Didik</v>
      </c>
      <c r="BR377" s="125" t="str">
        <f t="shared" si="133"/>
        <v>Sekolah Asal</v>
      </c>
      <c r="BS377" s="124" t="str">
        <f t="shared" si="123"/>
        <v>10-TSM.3</v>
      </c>
      <c r="BT377" s="171">
        <v>42569</v>
      </c>
      <c r="BU377" s="125" t="s">
        <v>2395</v>
      </c>
      <c r="BV377" s="125" t="s">
        <v>2396</v>
      </c>
      <c r="BW377" s="125" t="str">
        <f t="shared" si="124"/>
        <v>Alamat Peserta Didik</v>
      </c>
      <c r="BX377" s="124" t="str">
        <f t="shared" si="125"/>
        <v>Nomor Telepon Rumah</v>
      </c>
      <c r="BY377" s="125"/>
      <c r="BZ377" s="125"/>
      <c r="CB377" s="235" t="str">
        <f t="shared" si="121"/>
        <v/>
      </c>
      <c r="CC377" s="235" t="str">
        <f t="shared" si="122"/>
        <v/>
      </c>
      <c r="CD377" s="235">
        <v>372</v>
      </c>
      <c r="CE377" s="235">
        <f t="shared" si="126"/>
        <v>2</v>
      </c>
    </row>
    <row r="378" spans="54:83">
      <c r="BB378" s="405">
        <f t="shared" si="127"/>
        <v>373</v>
      </c>
      <c r="BC378" s="124">
        <f t="shared" si="135"/>
        <v>11</v>
      </c>
      <c r="BD378" s="124" t="s">
        <v>1599</v>
      </c>
      <c r="BE378" s="124"/>
      <c r="BF378" s="125" t="s">
        <v>2870</v>
      </c>
      <c r="BG378" s="124"/>
      <c r="BH378" s="124" t="s">
        <v>1269</v>
      </c>
      <c r="BI378" s="124"/>
      <c r="BJ378" s="124"/>
      <c r="BK378" s="124"/>
      <c r="BL378" s="124"/>
      <c r="BM378" s="125" t="str">
        <f t="shared" si="128"/>
        <v>Tempat,  Tanggal Lahir</v>
      </c>
      <c r="BN378" s="125" t="str">
        <f t="shared" si="129"/>
        <v>Agama</v>
      </c>
      <c r="BO378" s="125" t="str">
        <f t="shared" si="130"/>
        <v>Status dalam Keluarga</v>
      </c>
      <c r="BP378" s="125" t="str">
        <f t="shared" si="131"/>
        <v>Anak ke</v>
      </c>
      <c r="BQ378" s="125" t="str">
        <f t="shared" si="132"/>
        <v>Alamat Peserta Didik</v>
      </c>
      <c r="BR378" s="125" t="str">
        <f t="shared" si="133"/>
        <v>Sekolah Asal</v>
      </c>
      <c r="BS378" s="124" t="str">
        <f t="shared" si="123"/>
        <v>10-TSM.3</v>
      </c>
      <c r="BT378" s="171">
        <v>42569</v>
      </c>
      <c r="BU378" s="125" t="s">
        <v>2397</v>
      </c>
      <c r="BV378" s="125" t="s">
        <v>2398</v>
      </c>
      <c r="BW378" s="125" t="str">
        <f t="shared" si="124"/>
        <v>Alamat Peserta Didik</v>
      </c>
      <c r="BX378" s="124" t="str">
        <f t="shared" si="125"/>
        <v>Nomor Telepon Rumah</v>
      </c>
      <c r="BY378" s="125"/>
      <c r="BZ378" s="125"/>
      <c r="CB378" s="235" t="str">
        <f t="shared" si="121"/>
        <v/>
      </c>
      <c r="CC378" s="235" t="str">
        <f t="shared" si="122"/>
        <v/>
      </c>
      <c r="CD378" s="235">
        <v>373</v>
      </c>
      <c r="CE378" s="235">
        <f t="shared" si="126"/>
        <v>2</v>
      </c>
    </row>
    <row r="379" spans="54:83">
      <c r="BB379" s="405">
        <f t="shared" si="127"/>
        <v>374</v>
      </c>
      <c r="BC379" s="124">
        <f t="shared" si="135"/>
        <v>12</v>
      </c>
      <c r="BD379" s="124" t="s">
        <v>1600</v>
      </c>
      <c r="BE379" s="124"/>
      <c r="BF379" s="125" t="s">
        <v>2871</v>
      </c>
      <c r="BG379" s="124"/>
      <c r="BH379" s="124" t="s">
        <v>1269</v>
      </c>
      <c r="BI379" s="124"/>
      <c r="BJ379" s="124"/>
      <c r="BK379" s="124"/>
      <c r="BL379" s="124"/>
      <c r="BM379" s="125" t="str">
        <f t="shared" si="128"/>
        <v>Tempat,  Tanggal Lahir</v>
      </c>
      <c r="BN379" s="125" t="str">
        <f t="shared" si="129"/>
        <v>Agama</v>
      </c>
      <c r="BO379" s="125" t="str">
        <f t="shared" si="130"/>
        <v>Status dalam Keluarga</v>
      </c>
      <c r="BP379" s="125" t="str">
        <f t="shared" si="131"/>
        <v>Anak ke</v>
      </c>
      <c r="BQ379" s="125" t="str">
        <f t="shared" si="132"/>
        <v>Alamat Peserta Didik</v>
      </c>
      <c r="BR379" s="125" t="str">
        <f t="shared" si="133"/>
        <v>Sekolah Asal</v>
      </c>
      <c r="BS379" s="124" t="str">
        <f t="shared" si="123"/>
        <v>10-TSM.3</v>
      </c>
      <c r="BT379" s="171">
        <v>42569</v>
      </c>
      <c r="BU379" s="125" t="s">
        <v>2399</v>
      </c>
      <c r="BV379" s="125" t="s">
        <v>2400</v>
      </c>
      <c r="BW379" s="125" t="str">
        <f t="shared" si="124"/>
        <v>Alamat Peserta Didik</v>
      </c>
      <c r="BX379" s="124" t="str">
        <f t="shared" si="125"/>
        <v>Nomor Telepon Rumah</v>
      </c>
      <c r="BY379" s="125"/>
      <c r="BZ379" s="125"/>
      <c r="CB379" s="235" t="str">
        <f t="shared" si="121"/>
        <v/>
      </c>
      <c r="CC379" s="235" t="str">
        <f t="shared" si="122"/>
        <v/>
      </c>
      <c r="CD379" s="235">
        <v>374</v>
      </c>
      <c r="CE379" s="235">
        <f t="shared" si="126"/>
        <v>2</v>
      </c>
    </row>
    <row r="380" spans="54:83">
      <c r="BB380" s="405">
        <f t="shared" si="127"/>
        <v>375</v>
      </c>
      <c r="BC380" s="124">
        <f t="shared" si="135"/>
        <v>13</v>
      </c>
      <c r="BD380" s="124" t="s">
        <v>1601</v>
      </c>
      <c r="BE380" s="124"/>
      <c r="BF380" s="125" t="s">
        <v>2872</v>
      </c>
      <c r="BG380" s="124"/>
      <c r="BH380" s="124" t="s">
        <v>1269</v>
      </c>
      <c r="BI380" s="124"/>
      <c r="BJ380" s="124"/>
      <c r="BK380" s="124"/>
      <c r="BL380" s="124"/>
      <c r="BM380" s="125" t="str">
        <f t="shared" si="128"/>
        <v>Tempat,  Tanggal Lahir</v>
      </c>
      <c r="BN380" s="125" t="str">
        <f t="shared" si="129"/>
        <v>Agama</v>
      </c>
      <c r="BO380" s="125" t="str">
        <f t="shared" si="130"/>
        <v>Status dalam Keluarga</v>
      </c>
      <c r="BP380" s="125" t="str">
        <f t="shared" si="131"/>
        <v>Anak ke</v>
      </c>
      <c r="BQ380" s="125" t="str">
        <f t="shared" si="132"/>
        <v>Alamat Peserta Didik</v>
      </c>
      <c r="BR380" s="125" t="str">
        <f t="shared" si="133"/>
        <v>Sekolah Asal</v>
      </c>
      <c r="BS380" s="124" t="str">
        <f t="shared" si="123"/>
        <v>10-TSM.3</v>
      </c>
      <c r="BT380" s="171">
        <v>42569</v>
      </c>
      <c r="BU380" s="125" t="s">
        <v>2401</v>
      </c>
      <c r="BV380" s="125" t="s">
        <v>2402</v>
      </c>
      <c r="BW380" s="125" t="str">
        <f t="shared" si="124"/>
        <v>Alamat Peserta Didik</v>
      </c>
      <c r="BX380" s="124" t="str">
        <f t="shared" si="125"/>
        <v>Nomor Telepon Rumah</v>
      </c>
      <c r="BY380" s="125"/>
      <c r="BZ380" s="125"/>
      <c r="CB380" s="235" t="str">
        <f t="shared" si="121"/>
        <v/>
      </c>
      <c r="CC380" s="235" t="str">
        <f t="shared" si="122"/>
        <v/>
      </c>
      <c r="CD380" s="235">
        <v>375</v>
      </c>
      <c r="CE380" s="235">
        <f t="shared" si="126"/>
        <v>2</v>
      </c>
    </row>
    <row r="381" spans="54:83">
      <c r="BB381" s="405">
        <f t="shared" si="127"/>
        <v>376</v>
      </c>
      <c r="BC381" s="124">
        <f t="shared" si="135"/>
        <v>14</v>
      </c>
      <c r="BD381" s="124" t="s">
        <v>1602</v>
      </c>
      <c r="BE381" s="124"/>
      <c r="BF381" s="125" t="s">
        <v>2873</v>
      </c>
      <c r="BG381" s="124"/>
      <c r="BH381" s="124" t="s">
        <v>1269</v>
      </c>
      <c r="BI381" s="124"/>
      <c r="BJ381" s="124"/>
      <c r="BK381" s="124"/>
      <c r="BL381" s="124"/>
      <c r="BM381" s="125" t="str">
        <f t="shared" si="128"/>
        <v>Tempat,  Tanggal Lahir</v>
      </c>
      <c r="BN381" s="125" t="str">
        <f t="shared" si="129"/>
        <v>Agama</v>
      </c>
      <c r="BO381" s="125" t="str">
        <f t="shared" si="130"/>
        <v>Status dalam Keluarga</v>
      </c>
      <c r="BP381" s="125" t="str">
        <f t="shared" si="131"/>
        <v>Anak ke</v>
      </c>
      <c r="BQ381" s="125" t="str">
        <f t="shared" si="132"/>
        <v>Alamat Peserta Didik</v>
      </c>
      <c r="BR381" s="125" t="str">
        <f t="shared" si="133"/>
        <v>Sekolah Asal</v>
      </c>
      <c r="BS381" s="124" t="str">
        <f t="shared" si="123"/>
        <v>10-TSM.3</v>
      </c>
      <c r="BT381" s="171">
        <v>42569</v>
      </c>
      <c r="BU381" s="125" t="s">
        <v>2403</v>
      </c>
      <c r="BV381" s="125" t="s">
        <v>2404</v>
      </c>
      <c r="BW381" s="125" t="str">
        <f t="shared" si="124"/>
        <v>Alamat Peserta Didik</v>
      </c>
      <c r="BX381" s="124" t="str">
        <f t="shared" si="125"/>
        <v>Nomor Telepon Rumah</v>
      </c>
      <c r="BY381" s="125"/>
      <c r="BZ381" s="125"/>
      <c r="CB381" s="235" t="str">
        <f t="shared" si="121"/>
        <v/>
      </c>
      <c r="CC381" s="235" t="str">
        <f t="shared" si="122"/>
        <v/>
      </c>
      <c r="CD381" s="235">
        <v>376</v>
      </c>
      <c r="CE381" s="235">
        <f t="shared" si="126"/>
        <v>2</v>
      </c>
    </row>
    <row r="382" spans="54:83">
      <c r="BB382" s="405">
        <f t="shared" si="127"/>
        <v>377</v>
      </c>
      <c r="BC382" s="124">
        <f t="shared" si="135"/>
        <v>15</v>
      </c>
      <c r="BD382" s="124" t="s">
        <v>1603</v>
      </c>
      <c r="BE382" s="124"/>
      <c r="BF382" s="125" t="s">
        <v>2874</v>
      </c>
      <c r="BG382" s="124"/>
      <c r="BH382" s="124" t="s">
        <v>1269</v>
      </c>
      <c r="BI382" s="124"/>
      <c r="BJ382" s="124"/>
      <c r="BK382" s="124"/>
      <c r="BL382" s="124"/>
      <c r="BM382" s="125" t="str">
        <f t="shared" si="128"/>
        <v>Tempat,  Tanggal Lahir</v>
      </c>
      <c r="BN382" s="125" t="str">
        <f t="shared" si="129"/>
        <v>Agama</v>
      </c>
      <c r="BO382" s="125" t="str">
        <f t="shared" si="130"/>
        <v>Status dalam Keluarga</v>
      </c>
      <c r="BP382" s="125" t="str">
        <f t="shared" si="131"/>
        <v>Anak ke</v>
      </c>
      <c r="BQ382" s="125" t="str">
        <f t="shared" si="132"/>
        <v>Alamat Peserta Didik</v>
      </c>
      <c r="BR382" s="125" t="str">
        <f t="shared" si="133"/>
        <v>Sekolah Asal</v>
      </c>
      <c r="BS382" s="124" t="str">
        <f t="shared" si="123"/>
        <v>10-TSM.3</v>
      </c>
      <c r="BT382" s="171">
        <v>42569</v>
      </c>
      <c r="BU382" s="125" t="s">
        <v>2405</v>
      </c>
      <c r="BV382" s="125" t="s">
        <v>2406</v>
      </c>
      <c r="BW382" s="125" t="str">
        <f t="shared" si="124"/>
        <v>Alamat Peserta Didik</v>
      </c>
      <c r="BX382" s="124" t="str">
        <f t="shared" si="125"/>
        <v>Nomor Telepon Rumah</v>
      </c>
      <c r="BY382" s="125"/>
      <c r="BZ382" s="125"/>
      <c r="CB382" s="235" t="str">
        <f t="shared" si="121"/>
        <v/>
      </c>
      <c r="CC382" s="235" t="str">
        <f t="shared" si="122"/>
        <v/>
      </c>
      <c r="CD382" s="235">
        <v>377</v>
      </c>
      <c r="CE382" s="235">
        <f t="shared" si="126"/>
        <v>2</v>
      </c>
    </row>
    <row r="383" spans="54:83">
      <c r="BB383" s="405">
        <f t="shared" si="127"/>
        <v>378</v>
      </c>
      <c r="BC383" s="124">
        <f t="shared" si="135"/>
        <v>16</v>
      </c>
      <c r="BD383" s="124" t="s">
        <v>1604</v>
      </c>
      <c r="BE383" s="124"/>
      <c r="BF383" s="125" t="s">
        <v>2875</v>
      </c>
      <c r="BG383" s="124"/>
      <c r="BH383" s="124" t="s">
        <v>1269</v>
      </c>
      <c r="BI383" s="124"/>
      <c r="BJ383" s="124"/>
      <c r="BK383" s="124"/>
      <c r="BL383" s="124"/>
      <c r="BM383" s="125" t="str">
        <f t="shared" si="128"/>
        <v>Tempat,  Tanggal Lahir</v>
      </c>
      <c r="BN383" s="125" t="str">
        <f t="shared" si="129"/>
        <v>Agama</v>
      </c>
      <c r="BO383" s="125" t="str">
        <f t="shared" si="130"/>
        <v>Status dalam Keluarga</v>
      </c>
      <c r="BP383" s="125" t="str">
        <f t="shared" si="131"/>
        <v>Anak ke</v>
      </c>
      <c r="BQ383" s="125" t="str">
        <f t="shared" si="132"/>
        <v>Alamat Peserta Didik</v>
      </c>
      <c r="BR383" s="125" t="str">
        <f t="shared" si="133"/>
        <v>Sekolah Asal</v>
      </c>
      <c r="BS383" s="124" t="str">
        <f t="shared" si="123"/>
        <v>10-TSM.3</v>
      </c>
      <c r="BT383" s="171">
        <v>42569</v>
      </c>
      <c r="BU383" s="125" t="s">
        <v>2407</v>
      </c>
      <c r="BV383" s="125" t="s">
        <v>2408</v>
      </c>
      <c r="BW383" s="125" t="str">
        <f t="shared" si="124"/>
        <v>Alamat Peserta Didik</v>
      </c>
      <c r="BX383" s="124" t="str">
        <f t="shared" si="125"/>
        <v>Nomor Telepon Rumah</v>
      </c>
      <c r="BY383" s="125"/>
      <c r="BZ383" s="125"/>
      <c r="CB383" s="235" t="str">
        <f t="shared" si="121"/>
        <v/>
      </c>
      <c r="CC383" s="235" t="str">
        <f t="shared" si="122"/>
        <v/>
      </c>
      <c r="CD383" s="235">
        <v>378</v>
      </c>
      <c r="CE383" s="235">
        <f t="shared" si="126"/>
        <v>2</v>
      </c>
    </row>
    <row r="384" spans="54:83">
      <c r="BB384" s="405">
        <f t="shared" si="127"/>
        <v>379</v>
      </c>
      <c r="BC384" s="124">
        <f t="shared" si="135"/>
        <v>17</v>
      </c>
      <c r="BD384" s="124">
        <v>6967</v>
      </c>
      <c r="BE384" s="124"/>
      <c r="BF384" s="125" t="s">
        <v>2876</v>
      </c>
      <c r="BG384" s="124"/>
      <c r="BH384" s="124" t="s">
        <v>1269</v>
      </c>
      <c r="BI384" s="124"/>
      <c r="BJ384" s="124"/>
      <c r="BK384" s="124"/>
      <c r="BL384" s="124"/>
      <c r="BM384" s="125" t="str">
        <f t="shared" si="128"/>
        <v>Tempat,  Tanggal Lahir</v>
      </c>
      <c r="BN384" s="125" t="str">
        <f t="shared" si="129"/>
        <v>Agama</v>
      </c>
      <c r="BO384" s="125" t="str">
        <f t="shared" si="130"/>
        <v>Status dalam Keluarga</v>
      </c>
      <c r="BP384" s="125" t="str">
        <f t="shared" si="131"/>
        <v>Anak ke</v>
      </c>
      <c r="BQ384" s="125" t="str">
        <f t="shared" si="132"/>
        <v>Alamat Peserta Didik</v>
      </c>
      <c r="BR384" s="125" t="str">
        <f t="shared" si="133"/>
        <v>Sekolah Asal</v>
      </c>
      <c r="BS384" s="124" t="str">
        <f t="shared" si="123"/>
        <v>10-TSM.3</v>
      </c>
      <c r="BT384" s="171">
        <v>42569</v>
      </c>
      <c r="BU384" s="125" t="s">
        <v>2409</v>
      </c>
      <c r="BV384" s="125" t="s">
        <v>2410</v>
      </c>
      <c r="BW384" s="125" t="str">
        <f t="shared" si="124"/>
        <v>Alamat Peserta Didik</v>
      </c>
      <c r="BX384" s="124" t="str">
        <f t="shared" si="125"/>
        <v>Nomor Telepon Rumah</v>
      </c>
      <c r="BY384" s="125"/>
      <c r="BZ384" s="125"/>
      <c r="CB384" s="235" t="str">
        <f t="shared" si="121"/>
        <v/>
      </c>
      <c r="CC384" s="235" t="str">
        <f t="shared" si="122"/>
        <v/>
      </c>
      <c r="CD384" s="235">
        <v>379</v>
      </c>
      <c r="CE384" s="235">
        <f t="shared" si="126"/>
        <v>2</v>
      </c>
    </row>
    <row r="385" spans="54:83">
      <c r="BB385" s="405">
        <f t="shared" si="127"/>
        <v>380</v>
      </c>
      <c r="BC385" s="124">
        <f t="shared" si="135"/>
        <v>18</v>
      </c>
      <c r="BD385" s="124" t="s">
        <v>1605</v>
      </c>
      <c r="BE385" s="124"/>
      <c r="BF385" s="125" t="s">
        <v>2877</v>
      </c>
      <c r="BG385" s="124"/>
      <c r="BH385" s="124" t="s">
        <v>1269</v>
      </c>
      <c r="BI385" s="124"/>
      <c r="BJ385" s="124"/>
      <c r="BK385" s="124"/>
      <c r="BL385" s="124"/>
      <c r="BM385" s="125" t="str">
        <f t="shared" si="128"/>
        <v>Tempat,  Tanggal Lahir</v>
      </c>
      <c r="BN385" s="125" t="str">
        <f t="shared" si="129"/>
        <v>Agama</v>
      </c>
      <c r="BO385" s="125" t="str">
        <f t="shared" si="130"/>
        <v>Status dalam Keluarga</v>
      </c>
      <c r="BP385" s="125" t="str">
        <f t="shared" si="131"/>
        <v>Anak ke</v>
      </c>
      <c r="BQ385" s="125" t="str">
        <f t="shared" si="132"/>
        <v>Alamat Peserta Didik</v>
      </c>
      <c r="BR385" s="125" t="str">
        <f t="shared" si="133"/>
        <v>Sekolah Asal</v>
      </c>
      <c r="BS385" s="124" t="str">
        <f t="shared" si="123"/>
        <v>10-TSM.3</v>
      </c>
      <c r="BT385" s="171">
        <v>42569</v>
      </c>
      <c r="BU385" s="125" t="s">
        <v>2411</v>
      </c>
      <c r="BV385" s="125" t="s">
        <v>2412</v>
      </c>
      <c r="BW385" s="125" t="str">
        <f t="shared" si="124"/>
        <v>Alamat Peserta Didik</v>
      </c>
      <c r="BX385" s="124" t="str">
        <f t="shared" si="125"/>
        <v>Nomor Telepon Rumah</v>
      </c>
      <c r="BY385" s="125"/>
      <c r="BZ385" s="125"/>
      <c r="CB385" s="235" t="str">
        <f t="shared" si="121"/>
        <v/>
      </c>
      <c r="CC385" s="235" t="str">
        <f t="shared" si="122"/>
        <v/>
      </c>
      <c r="CD385" s="235">
        <v>380</v>
      </c>
      <c r="CE385" s="235">
        <f t="shared" si="126"/>
        <v>2</v>
      </c>
    </row>
    <row r="386" spans="54:83">
      <c r="BB386" s="405">
        <f t="shared" si="127"/>
        <v>381</v>
      </c>
      <c r="BC386" s="124">
        <f t="shared" si="135"/>
        <v>19</v>
      </c>
      <c r="BD386" s="124" t="s">
        <v>1606</v>
      </c>
      <c r="BE386" s="124"/>
      <c r="BF386" s="125" t="s">
        <v>2878</v>
      </c>
      <c r="BG386" s="124"/>
      <c r="BH386" s="124" t="s">
        <v>1269</v>
      </c>
      <c r="BI386" s="124"/>
      <c r="BJ386" s="124"/>
      <c r="BK386" s="124"/>
      <c r="BL386" s="124"/>
      <c r="BM386" s="125" t="str">
        <f t="shared" si="128"/>
        <v>Tempat,  Tanggal Lahir</v>
      </c>
      <c r="BN386" s="125" t="str">
        <f t="shared" si="129"/>
        <v>Agama</v>
      </c>
      <c r="BO386" s="125" t="str">
        <f t="shared" si="130"/>
        <v>Status dalam Keluarga</v>
      </c>
      <c r="BP386" s="125" t="str">
        <f t="shared" si="131"/>
        <v>Anak ke</v>
      </c>
      <c r="BQ386" s="125" t="str">
        <f t="shared" si="132"/>
        <v>Alamat Peserta Didik</v>
      </c>
      <c r="BR386" s="125" t="str">
        <f t="shared" si="133"/>
        <v>Sekolah Asal</v>
      </c>
      <c r="BS386" s="124" t="str">
        <f t="shared" si="123"/>
        <v>10-TSM.3</v>
      </c>
      <c r="BT386" s="171">
        <v>42569</v>
      </c>
      <c r="BU386" s="125" t="s">
        <v>2413</v>
      </c>
      <c r="BV386" s="125" t="s">
        <v>2414</v>
      </c>
      <c r="BW386" s="125" t="str">
        <f t="shared" si="124"/>
        <v>Alamat Peserta Didik</v>
      </c>
      <c r="BX386" s="124" t="str">
        <f t="shared" si="125"/>
        <v>Nomor Telepon Rumah</v>
      </c>
      <c r="BY386" s="125"/>
      <c r="BZ386" s="125"/>
      <c r="CB386" s="235" t="str">
        <f t="shared" si="121"/>
        <v/>
      </c>
      <c r="CC386" s="235" t="str">
        <f t="shared" si="122"/>
        <v/>
      </c>
      <c r="CD386" s="235">
        <v>381</v>
      </c>
      <c r="CE386" s="235">
        <f t="shared" si="126"/>
        <v>2</v>
      </c>
    </row>
    <row r="387" spans="54:83">
      <c r="BB387" s="405">
        <f t="shared" si="127"/>
        <v>382</v>
      </c>
      <c r="BC387" s="124">
        <f t="shared" si="135"/>
        <v>20</v>
      </c>
      <c r="BD387" s="124" t="s">
        <v>1607</v>
      </c>
      <c r="BE387" s="124"/>
      <c r="BF387" s="125" t="s">
        <v>2879</v>
      </c>
      <c r="BG387" s="124"/>
      <c r="BH387" s="124" t="s">
        <v>1269</v>
      </c>
      <c r="BI387" s="124"/>
      <c r="BJ387" s="124"/>
      <c r="BK387" s="124"/>
      <c r="BL387" s="124"/>
      <c r="BM387" s="125" t="str">
        <f t="shared" si="128"/>
        <v>Tempat,  Tanggal Lahir</v>
      </c>
      <c r="BN387" s="125" t="str">
        <f t="shared" si="129"/>
        <v>Agama</v>
      </c>
      <c r="BO387" s="125" t="str">
        <f t="shared" si="130"/>
        <v>Status dalam Keluarga</v>
      </c>
      <c r="BP387" s="125" t="str">
        <f t="shared" si="131"/>
        <v>Anak ke</v>
      </c>
      <c r="BQ387" s="125" t="str">
        <f t="shared" si="132"/>
        <v>Alamat Peserta Didik</v>
      </c>
      <c r="BR387" s="125" t="str">
        <f t="shared" si="133"/>
        <v>Sekolah Asal</v>
      </c>
      <c r="BS387" s="124" t="str">
        <f t="shared" si="123"/>
        <v>10-TSM.3</v>
      </c>
      <c r="BT387" s="171">
        <v>42569</v>
      </c>
      <c r="BU387" s="125" t="s">
        <v>2415</v>
      </c>
      <c r="BV387" s="125" t="s">
        <v>2416</v>
      </c>
      <c r="BW387" s="125" t="str">
        <f t="shared" si="124"/>
        <v>Alamat Peserta Didik</v>
      </c>
      <c r="BX387" s="124" t="str">
        <f t="shared" si="125"/>
        <v>Nomor Telepon Rumah</v>
      </c>
      <c r="BY387" s="125"/>
      <c r="BZ387" s="125"/>
      <c r="CB387" s="235" t="str">
        <f t="shared" si="121"/>
        <v/>
      </c>
      <c r="CC387" s="235" t="str">
        <f t="shared" si="122"/>
        <v/>
      </c>
      <c r="CD387" s="235">
        <v>382</v>
      </c>
      <c r="CE387" s="235">
        <f t="shared" si="126"/>
        <v>2</v>
      </c>
    </row>
    <row r="388" spans="54:83">
      <c r="BB388" s="405">
        <f t="shared" si="127"/>
        <v>383</v>
      </c>
      <c r="BC388" s="124">
        <f t="shared" si="135"/>
        <v>21</v>
      </c>
      <c r="BD388" s="124" t="s">
        <v>1608</v>
      </c>
      <c r="BE388" s="124"/>
      <c r="BF388" s="125" t="s">
        <v>2880</v>
      </c>
      <c r="BG388" s="124"/>
      <c r="BH388" s="124" t="s">
        <v>1269</v>
      </c>
      <c r="BI388" s="124"/>
      <c r="BJ388" s="124"/>
      <c r="BK388" s="124"/>
      <c r="BL388" s="124"/>
      <c r="BM388" s="125" t="str">
        <f t="shared" si="128"/>
        <v>Tempat,  Tanggal Lahir</v>
      </c>
      <c r="BN388" s="125" t="str">
        <f t="shared" si="129"/>
        <v>Agama</v>
      </c>
      <c r="BO388" s="125" t="str">
        <f t="shared" si="130"/>
        <v>Status dalam Keluarga</v>
      </c>
      <c r="BP388" s="125" t="str">
        <f t="shared" si="131"/>
        <v>Anak ke</v>
      </c>
      <c r="BQ388" s="125" t="str">
        <f t="shared" si="132"/>
        <v>Alamat Peserta Didik</v>
      </c>
      <c r="BR388" s="125" t="str">
        <f t="shared" si="133"/>
        <v>Sekolah Asal</v>
      </c>
      <c r="BS388" s="124" t="str">
        <f t="shared" si="123"/>
        <v>10-TSM.3</v>
      </c>
      <c r="BT388" s="171">
        <v>42569</v>
      </c>
      <c r="BU388" s="125" t="s">
        <v>2417</v>
      </c>
      <c r="BV388" s="125" t="s">
        <v>2418</v>
      </c>
      <c r="BW388" s="125" t="str">
        <f t="shared" si="124"/>
        <v>Alamat Peserta Didik</v>
      </c>
      <c r="BX388" s="124" t="str">
        <f t="shared" si="125"/>
        <v>Nomor Telepon Rumah</v>
      </c>
      <c r="BY388" s="125"/>
      <c r="BZ388" s="125"/>
      <c r="CB388" s="235" t="str">
        <f t="shared" si="121"/>
        <v/>
      </c>
      <c r="CC388" s="235" t="str">
        <f t="shared" si="122"/>
        <v/>
      </c>
      <c r="CD388" s="235">
        <v>383</v>
      </c>
      <c r="CE388" s="235">
        <f t="shared" si="126"/>
        <v>2</v>
      </c>
    </row>
    <row r="389" spans="54:83">
      <c r="BB389" s="405">
        <f t="shared" si="127"/>
        <v>384</v>
      </c>
      <c r="BC389" s="124">
        <f t="shared" si="135"/>
        <v>22</v>
      </c>
      <c r="BD389" s="124" t="s">
        <v>1609</v>
      </c>
      <c r="BE389" s="124"/>
      <c r="BF389" s="125" t="s">
        <v>2881</v>
      </c>
      <c r="BG389" s="124"/>
      <c r="BH389" s="124" t="s">
        <v>1269</v>
      </c>
      <c r="BI389" s="124"/>
      <c r="BJ389" s="124"/>
      <c r="BK389" s="124"/>
      <c r="BL389" s="124"/>
      <c r="BM389" s="125" t="str">
        <f t="shared" si="128"/>
        <v>Tempat,  Tanggal Lahir</v>
      </c>
      <c r="BN389" s="125" t="str">
        <f t="shared" si="129"/>
        <v>Agama</v>
      </c>
      <c r="BO389" s="125" t="str">
        <f t="shared" si="130"/>
        <v>Status dalam Keluarga</v>
      </c>
      <c r="BP389" s="125" t="str">
        <f t="shared" si="131"/>
        <v>Anak ke</v>
      </c>
      <c r="BQ389" s="125" t="str">
        <f t="shared" si="132"/>
        <v>Alamat Peserta Didik</v>
      </c>
      <c r="BR389" s="125" t="str">
        <f t="shared" si="133"/>
        <v>Sekolah Asal</v>
      </c>
      <c r="BS389" s="124" t="str">
        <f t="shared" si="123"/>
        <v>10-TSM.3</v>
      </c>
      <c r="BT389" s="171">
        <v>42569</v>
      </c>
      <c r="BU389" s="125" t="s">
        <v>2419</v>
      </c>
      <c r="BV389" s="125" t="s">
        <v>2420</v>
      </c>
      <c r="BW389" s="125" t="str">
        <f t="shared" si="124"/>
        <v>Alamat Peserta Didik</v>
      </c>
      <c r="BX389" s="124" t="str">
        <f t="shared" si="125"/>
        <v>Nomor Telepon Rumah</v>
      </c>
      <c r="BY389" s="125"/>
      <c r="BZ389" s="125"/>
      <c r="CB389" s="235" t="str">
        <f t="shared" si="121"/>
        <v/>
      </c>
      <c r="CC389" s="235" t="str">
        <f t="shared" si="122"/>
        <v/>
      </c>
      <c r="CD389" s="235">
        <v>384</v>
      </c>
      <c r="CE389" s="235">
        <f t="shared" si="126"/>
        <v>2</v>
      </c>
    </row>
    <row r="390" spans="54:83">
      <c r="BB390" s="405">
        <f t="shared" si="127"/>
        <v>385</v>
      </c>
      <c r="BC390" s="124">
        <f t="shared" si="135"/>
        <v>23</v>
      </c>
      <c r="BD390" s="124" t="s">
        <v>1610</v>
      </c>
      <c r="BE390" s="124"/>
      <c r="BF390" s="125" t="s">
        <v>2882</v>
      </c>
      <c r="BG390" s="124"/>
      <c r="BH390" s="124" t="s">
        <v>1269</v>
      </c>
      <c r="BI390" s="124"/>
      <c r="BJ390" s="124"/>
      <c r="BK390" s="124"/>
      <c r="BL390" s="124"/>
      <c r="BM390" s="125" t="str">
        <f t="shared" si="128"/>
        <v>Tempat,  Tanggal Lahir</v>
      </c>
      <c r="BN390" s="125" t="str">
        <f t="shared" si="129"/>
        <v>Agama</v>
      </c>
      <c r="BO390" s="125" t="str">
        <f t="shared" si="130"/>
        <v>Status dalam Keluarga</v>
      </c>
      <c r="BP390" s="125" t="str">
        <f t="shared" si="131"/>
        <v>Anak ke</v>
      </c>
      <c r="BQ390" s="125" t="str">
        <f t="shared" si="132"/>
        <v>Alamat Peserta Didik</v>
      </c>
      <c r="BR390" s="125" t="str">
        <f t="shared" si="133"/>
        <v>Sekolah Asal</v>
      </c>
      <c r="BS390" s="124" t="str">
        <f t="shared" si="123"/>
        <v>10-TSM.3</v>
      </c>
      <c r="BT390" s="171">
        <v>42569</v>
      </c>
      <c r="BU390" s="125" t="s">
        <v>2421</v>
      </c>
      <c r="BV390" s="125" t="s">
        <v>2422</v>
      </c>
      <c r="BW390" s="125" t="str">
        <f t="shared" si="124"/>
        <v>Alamat Peserta Didik</v>
      </c>
      <c r="BX390" s="124" t="str">
        <f t="shared" si="125"/>
        <v>Nomor Telepon Rumah</v>
      </c>
      <c r="BY390" s="125"/>
      <c r="BZ390" s="125"/>
      <c r="CB390" s="235" t="str">
        <f t="shared" ref="CB390:CB453" si="136">IF(KELASDIPILIH=BH390,BB390,"")</f>
        <v/>
      </c>
      <c r="CC390" s="235" t="str">
        <f t="shared" ref="CC390:CC453" si="137">IFERROR(SMALL(URUTANABSEN,CD390),"")</f>
        <v/>
      </c>
      <c r="CD390" s="235">
        <v>385</v>
      </c>
      <c r="CE390" s="235">
        <f t="shared" si="126"/>
        <v>2</v>
      </c>
    </row>
    <row r="391" spans="54:83">
      <c r="BB391" s="405">
        <f t="shared" si="127"/>
        <v>386</v>
      </c>
      <c r="BC391" s="124">
        <f t="shared" si="135"/>
        <v>24</v>
      </c>
      <c r="BD391" s="124" t="s">
        <v>1611</v>
      </c>
      <c r="BE391" s="124"/>
      <c r="BF391" s="125" t="s">
        <v>2883</v>
      </c>
      <c r="BG391" s="124"/>
      <c r="BH391" s="124" t="s">
        <v>1269</v>
      </c>
      <c r="BI391" s="124"/>
      <c r="BJ391" s="124"/>
      <c r="BK391" s="124"/>
      <c r="BL391" s="124"/>
      <c r="BM391" s="125" t="str">
        <f t="shared" si="128"/>
        <v>Tempat,  Tanggal Lahir</v>
      </c>
      <c r="BN391" s="125" t="str">
        <f t="shared" si="129"/>
        <v>Agama</v>
      </c>
      <c r="BO391" s="125" t="str">
        <f t="shared" si="130"/>
        <v>Status dalam Keluarga</v>
      </c>
      <c r="BP391" s="125" t="str">
        <f t="shared" si="131"/>
        <v>Anak ke</v>
      </c>
      <c r="BQ391" s="125" t="str">
        <f t="shared" si="132"/>
        <v>Alamat Peserta Didik</v>
      </c>
      <c r="BR391" s="125" t="str">
        <f t="shared" si="133"/>
        <v>Sekolah Asal</v>
      </c>
      <c r="BS391" s="124" t="str">
        <f t="shared" ref="BS391:BS393" si="138">BH391</f>
        <v>10-TSM.3</v>
      </c>
      <c r="BT391" s="171">
        <v>42569</v>
      </c>
      <c r="BU391" s="125" t="s">
        <v>2423</v>
      </c>
      <c r="BV391" s="125" t="s">
        <v>2424</v>
      </c>
      <c r="BW391" s="125" t="str">
        <f t="shared" ref="BW391:BW393" si="139">BQ391</f>
        <v>Alamat Peserta Didik</v>
      </c>
      <c r="BX391" s="124" t="str">
        <f t="shared" ref="BX391:BX393" si="140">BX389</f>
        <v>Nomor Telepon Rumah</v>
      </c>
      <c r="BY391" s="125"/>
      <c r="BZ391" s="125"/>
      <c r="CB391" s="235" t="str">
        <f t="shared" si="136"/>
        <v/>
      </c>
      <c r="CC391" s="235" t="str">
        <f t="shared" si="137"/>
        <v/>
      </c>
      <c r="CD391" s="235">
        <v>386</v>
      </c>
      <c r="CE391" s="235">
        <f t="shared" ref="CE391:CE454" si="141">TYPE(CC391)</f>
        <v>2</v>
      </c>
    </row>
    <row r="392" spans="54:83">
      <c r="BB392" s="405">
        <f t="shared" ref="BB392:BB455" si="142">BB391+1</f>
        <v>387</v>
      </c>
      <c r="BC392" s="124">
        <f t="shared" si="135"/>
        <v>25</v>
      </c>
      <c r="BD392" s="124" t="s">
        <v>1612</v>
      </c>
      <c r="BE392" s="124"/>
      <c r="BF392" s="125" t="s">
        <v>2884</v>
      </c>
      <c r="BG392" s="124"/>
      <c r="BH392" s="124" t="s">
        <v>1269</v>
      </c>
      <c r="BI392" s="124"/>
      <c r="BJ392" s="124"/>
      <c r="BK392" s="124"/>
      <c r="BL392" s="124"/>
      <c r="BM392" s="125" t="str">
        <f t="shared" ref="BM392:BM393" si="143">BM391</f>
        <v>Tempat,  Tanggal Lahir</v>
      </c>
      <c r="BN392" s="125" t="str">
        <f t="shared" ref="BN392:BN393" si="144">BN391</f>
        <v>Agama</v>
      </c>
      <c r="BO392" s="125" t="str">
        <f t="shared" ref="BO392:BO393" si="145">BO391</f>
        <v>Status dalam Keluarga</v>
      </c>
      <c r="BP392" s="125" t="str">
        <f t="shared" ref="BP392:BP393" si="146">BP391</f>
        <v>Anak ke</v>
      </c>
      <c r="BQ392" s="125" t="str">
        <f t="shared" ref="BQ392:BQ393" si="147">BQ391</f>
        <v>Alamat Peserta Didik</v>
      </c>
      <c r="BR392" s="125" t="str">
        <f t="shared" ref="BR392:BR393" si="148">BR391</f>
        <v>Sekolah Asal</v>
      </c>
      <c r="BS392" s="124" t="str">
        <f t="shared" si="138"/>
        <v>10-TSM.3</v>
      </c>
      <c r="BT392" s="171">
        <v>42569</v>
      </c>
      <c r="BU392" s="125" t="s">
        <v>2425</v>
      </c>
      <c r="BV392" s="125" t="s">
        <v>2426</v>
      </c>
      <c r="BW392" s="125" t="str">
        <f t="shared" si="139"/>
        <v>Alamat Peserta Didik</v>
      </c>
      <c r="BX392" s="124" t="str">
        <f t="shared" si="140"/>
        <v>Nomor Telepon Rumah</v>
      </c>
      <c r="BY392" s="125"/>
      <c r="BZ392" s="125"/>
      <c r="CB392" s="235" t="str">
        <f t="shared" si="136"/>
        <v/>
      </c>
      <c r="CC392" s="235" t="str">
        <f t="shared" si="137"/>
        <v/>
      </c>
      <c r="CD392" s="235">
        <v>387</v>
      </c>
      <c r="CE392" s="235">
        <f t="shared" si="141"/>
        <v>2</v>
      </c>
    </row>
    <row r="393" spans="54:83">
      <c r="BB393" s="405">
        <f t="shared" si="142"/>
        <v>388</v>
      </c>
      <c r="BC393" s="124">
        <f t="shared" si="135"/>
        <v>26</v>
      </c>
      <c r="BD393" s="124">
        <v>7062</v>
      </c>
      <c r="BE393" s="124"/>
      <c r="BF393" s="125" t="s">
        <v>2885</v>
      </c>
      <c r="BG393" s="124"/>
      <c r="BH393" s="124" t="s">
        <v>1269</v>
      </c>
      <c r="BI393" s="124"/>
      <c r="BJ393" s="124"/>
      <c r="BK393" s="124"/>
      <c r="BL393" s="124"/>
      <c r="BM393" s="125" t="str">
        <f t="shared" si="143"/>
        <v>Tempat,  Tanggal Lahir</v>
      </c>
      <c r="BN393" s="125" t="str">
        <f t="shared" si="144"/>
        <v>Agama</v>
      </c>
      <c r="BO393" s="125" t="str">
        <f t="shared" si="145"/>
        <v>Status dalam Keluarga</v>
      </c>
      <c r="BP393" s="125" t="str">
        <f t="shared" si="146"/>
        <v>Anak ke</v>
      </c>
      <c r="BQ393" s="125" t="str">
        <f t="shared" si="147"/>
        <v>Alamat Peserta Didik</v>
      </c>
      <c r="BR393" s="125" t="str">
        <f t="shared" si="148"/>
        <v>Sekolah Asal</v>
      </c>
      <c r="BS393" s="124" t="str">
        <f t="shared" si="138"/>
        <v>10-TSM.3</v>
      </c>
      <c r="BT393" s="171">
        <v>42569</v>
      </c>
      <c r="BU393" s="125" t="s">
        <v>2427</v>
      </c>
      <c r="BV393" s="125" t="s">
        <v>2428</v>
      </c>
      <c r="BW393" s="125" t="str">
        <f t="shared" si="139"/>
        <v>Alamat Peserta Didik</v>
      </c>
      <c r="BX393" s="124" t="str">
        <f t="shared" si="140"/>
        <v>Nomor Telepon Rumah</v>
      </c>
      <c r="BY393" s="125"/>
      <c r="BZ393" s="125"/>
      <c r="CB393" s="235" t="str">
        <f t="shared" si="136"/>
        <v/>
      </c>
      <c r="CC393" s="235" t="str">
        <f t="shared" si="137"/>
        <v/>
      </c>
      <c r="CD393" s="235">
        <v>388</v>
      </c>
      <c r="CE393" s="235">
        <f t="shared" si="141"/>
        <v>2</v>
      </c>
    </row>
    <row r="394" spans="54:83">
      <c r="BB394" s="405">
        <f t="shared" si="142"/>
        <v>389</v>
      </c>
      <c r="BC394" s="124"/>
      <c r="BD394" s="124"/>
      <c r="BE394" s="124"/>
      <c r="BF394" s="125"/>
      <c r="BG394" s="124"/>
      <c r="BH394" s="124"/>
      <c r="BI394" s="124"/>
      <c r="BJ394" s="124"/>
      <c r="BK394" s="124"/>
      <c r="BL394" s="124"/>
      <c r="BM394" s="125"/>
      <c r="BN394" s="124"/>
      <c r="BO394" s="125"/>
      <c r="BP394" s="124"/>
      <c r="BQ394" s="125"/>
      <c r="BR394" s="125"/>
      <c r="BS394" s="124"/>
      <c r="BT394" s="171"/>
      <c r="BU394" s="125"/>
      <c r="BV394" s="125"/>
      <c r="BW394" s="125"/>
      <c r="BX394" s="124"/>
      <c r="BY394" s="125"/>
      <c r="BZ394" s="125"/>
      <c r="CB394" s="235" t="str">
        <f t="shared" si="136"/>
        <v/>
      </c>
      <c r="CC394" s="235" t="str">
        <f t="shared" si="137"/>
        <v/>
      </c>
      <c r="CD394" s="235">
        <v>389</v>
      </c>
      <c r="CE394" s="235">
        <f t="shared" si="141"/>
        <v>2</v>
      </c>
    </row>
    <row r="395" spans="54:83">
      <c r="BB395" s="405">
        <f t="shared" si="142"/>
        <v>390</v>
      </c>
      <c r="BC395" s="124"/>
      <c r="BD395" s="124"/>
      <c r="BE395" s="124"/>
      <c r="BF395" s="125"/>
      <c r="BG395" s="124"/>
      <c r="BH395" s="124"/>
      <c r="BI395" s="124"/>
      <c r="BJ395" s="124"/>
      <c r="BK395" s="124"/>
      <c r="BL395" s="124"/>
      <c r="BM395" s="125"/>
      <c r="BN395" s="124"/>
      <c r="BO395" s="125"/>
      <c r="BP395" s="124"/>
      <c r="BQ395" s="125"/>
      <c r="BR395" s="125"/>
      <c r="BS395" s="124"/>
      <c r="BT395" s="171"/>
      <c r="BU395" s="125"/>
      <c r="BV395" s="125"/>
      <c r="BW395" s="125"/>
      <c r="BX395" s="124"/>
      <c r="BY395" s="125"/>
      <c r="BZ395" s="125"/>
      <c r="CB395" s="235" t="str">
        <f t="shared" si="136"/>
        <v/>
      </c>
      <c r="CC395" s="235" t="str">
        <f t="shared" si="137"/>
        <v/>
      </c>
      <c r="CD395" s="235">
        <v>390</v>
      </c>
      <c r="CE395" s="235">
        <f t="shared" si="141"/>
        <v>2</v>
      </c>
    </row>
    <row r="396" spans="54:83">
      <c r="BB396" s="405">
        <f t="shared" si="142"/>
        <v>391</v>
      </c>
      <c r="BC396" s="124"/>
      <c r="BD396" s="124"/>
      <c r="BE396" s="124"/>
      <c r="BF396" s="125"/>
      <c r="BG396" s="124"/>
      <c r="BH396" s="124"/>
      <c r="BI396" s="124"/>
      <c r="BJ396" s="124"/>
      <c r="BK396" s="124"/>
      <c r="BL396" s="124"/>
      <c r="BM396" s="125"/>
      <c r="BN396" s="124"/>
      <c r="BO396" s="125"/>
      <c r="BP396" s="124"/>
      <c r="BQ396" s="125"/>
      <c r="BR396" s="125"/>
      <c r="BS396" s="124"/>
      <c r="BT396" s="171"/>
      <c r="BU396" s="125"/>
      <c r="BV396" s="125"/>
      <c r="BW396" s="125"/>
      <c r="BX396" s="124"/>
      <c r="BY396" s="125"/>
      <c r="BZ396" s="125"/>
      <c r="CB396" s="235" t="str">
        <f t="shared" si="136"/>
        <v/>
      </c>
      <c r="CC396" s="235" t="str">
        <f t="shared" si="137"/>
        <v/>
      </c>
      <c r="CD396" s="235">
        <v>391</v>
      </c>
      <c r="CE396" s="235">
        <f t="shared" si="141"/>
        <v>2</v>
      </c>
    </row>
    <row r="397" spans="54:83">
      <c r="BB397" s="405">
        <f t="shared" si="142"/>
        <v>392</v>
      </c>
      <c r="BC397" s="124"/>
      <c r="BD397" s="124"/>
      <c r="BE397" s="124"/>
      <c r="BF397" s="125"/>
      <c r="BG397" s="124"/>
      <c r="BH397" s="124"/>
      <c r="BI397" s="124"/>
      <c r="BJ397" s="124"/>
      <c r="BK397" s="124"/>
      <c r="BL397" s="124"/>
      <c r="BM397" s="125"/>
      <c r="BN397" s="124"/>
      <c r="BO397" s="125"/>
      <c r="BP397" s="124"/>
      <c r="BQ397" s="125"/>
      <c r="BR397" s="125"/>
      <c r="BS397" s="124"/>
      <c r="BT397" s="171"/>
      <c r="BU397" s="125"/>
      <c r="BV397" s="125"/>
      <c r="BW397" s="125"/>
      <c r="BX397" s="124"/>
      <c r="BY397" s="125"/>
      <c r="BZ397" s="125"/>
      <c r="CB397" s="235" t="str">
        <f t="shared" si="136"/>
        <v/>
      </c>
      <c r="CC397" s="235" t="str">
        <f t="shared" si="137"/>
        <v/>
      </c>
      <c r="CD397" s="235">
        <v>392</v>
      </c>
      <c r="CE397" s="235">
        <f t="shared" si="141"/>
        <v>2</v>
      </c>
    </row>
    <row r="398" spans="54:83">
      <c r="BB398" s="405">
        <f t="shared" si="142"/>
        <v>393</v>
      </c>
      <c r="BC398" s="124"/>
      <c r="BD398" s="124"/>
      <c r="BE398" s="124"/>
      <c r="BF398" s="125"/>
      <c r="BG398" s="124"/>
      <c r="BH398" s="124"/>
      <c r="BI398" s="124"/>
      <c r="BJ398" s="124"/>
      <c r="BK398" s="124"/>
      <c r="BL398" s="124"/>
      <c r="BM398" s="125"/>
      <c r="BN398" s="124"/>
      <c r="BO398" s="125"/>
      <c r="BP398" s="124"/>
      <c r="BQ398" s="125"/>
      <c r="BR398" s="125"/>
      <c r="BS398" s="124"/>
      <c r="BT398" s="171"/>
      <c r="BU398" s="125"/>
      <c r="BV398" s="125"/>
      <c r="BW398" s="125"/>
      <c r="BX398" s="124"/>
      <c r="BY398" s="125"/>
      <c r="BZ398" s="125"/>
      <c r="CB398" s="235" t="str">
        <f t="shared" si="136"/>
        <v/>
      </c>
      <c r="CC398" s="235" t="str">
        <f t="shared" si="137"/>
        <v/>
      </c>
      <c r="CD398" s="235">
        <v>393</v>
      </c>
      <c r="CE398" s="235">
        <f t="shared" si="141"/>
        <v>2</v>
      </c>
    </row>
    <row r="399" spans="54:83">
      <c r="BB399" s="405">
        <f t="shared" si="142"/>
        <v>394</v>
      </c>
      <c r="BC399" s="124"/>
      <c r="BD399" s="124"/>
      <c r="BE399" s="124"/>
      <c r="BF399" s="125"/>
      <c r="BG399" s="124"/>
      <c r="BH399" s="124"/>
      <c r="BI399" s="124"/>
      <c r="BJ399" s="124"/>
      <c r="BK399" s="124"/>
      <c r="BL399" s="124"/>
      <c r="BM399" s="125"/>
      <c r="BN399" s="124"/>
      <c r="BO399" s="125"/>
      <c r="BP399" s="124"/>
      <c r="BQ399" s="125"/>
      <c r="BR399" s="125"/>
      <c r="BS399" s="124"/>
      <c r="BT399" s="171"/>
      <c r="BU399" s="125"/>
      <c r="BV399" s="125"/>
      <c r="BW399" s="125"/>
      <c r="BX399" s="124"/>
      <c r="BY399" s="125"/>
      <c r="BZ399" s="125"/>
      <c r="CB399" s="235" t="str">
        <f t="shared" si="136"/>
        <v/>
      </c>
      <c r="CC399" s="235" t="str">
        <f t="shared" si="137"/>
        <v/>
      </c>
      <c r="CD399" s="235">
        <v>394</v>
      </c>
      <c r="CE399" s="235">
        <f t="shared" si="141"/>
        <v>2</v>
      </c>
    </row>
    <row r="400" spans="54:83">
      <c r="BB400" s="405">
        <f t="shared" si="142"/>
        <v>395</v>
      </c>
      <c r="BC400" s="124"/>
      <c r="BD400" s="124"/>
      <c r="BE400" s="124"/>
      <c r="BF400" s="125"/>
      <c r="BG400" s="124"/>
      <c r="BH400" s="124"/>
      <c r="BI400" s="124"/>
      <c r="BJ400" s="124"/>
      <c r="BK400" s="124"/>
      <c r="BL400" s="124"/>
      <c r="BM400" s="125"/>
      <c r="BN400" s="124"/>
      <c r="BO400" s="125"/>
      <c r="BP400" s="124"/>
      <c r="BQ400" s="125"/>
      <c r="BR400" s="125"/>
      <c r="BS400" s="124"/>
      <c r="BT400" s="171"/>
      <c r="BU400" s="125"/>
      <c r="BV400" s="125"/>
      <c r="BW400" s="125"/>
      <c r="BX400" s="124"/>
      <c r="BY400" s="125"/>
      <c r="BZ400" s="125"/>
      <c r="CB400" s="235" t="str">
        <f t="shared" si="136"/>
        <v/>
      </c>
      <c r="CC400" s="235" t="str">
        <f t="shared" si="137"/>
        <v/>
      </c>
      <c r="CD400" s="235">
        <v>395</v>
      </c>
      <c r="CE400" s="235">
        <f t="shared" si="141"/>
        <v>2</v>
      </c>
    </row>
    <row r="401" spans="54:83">
      <c r="BB401" s="405">
        <f t="shared" si="142"/>
        <v>396</v>
      </c>
      <c r="BC401" s="124"/>
      <c r="BD401" s="124"/>
      <c r="BE401" s="124"/>
      <c r="BF401" s="125"/>
      <c r="BG401" s="124"/>
      <c r="BH401" s="124"/>
      <c r="BI401" s="124"/>
      <c r="BJ401" s="124"/>
      <c r="BK401" s="124"/>
      <c r="BL401" s="124"/>
      <c r="BM401" s="125"/>
      <c r="BN401" s="124"/>
      <c r="BO401" s="125"/>
      <c r="BP401" s="124"/>
      <c r="BQ401" s="125"/>
      <c r="BR401" s="125"/>
      <c r="BS401" s="124"/>
      <c r="BT401" s="171"/>
      <c r="BU401" s="125"/>
      <c r="BV401" s="125"/>
      <c r="BW401" s="125"/>
      <c r="BX401" s="124"/>
      <c r="BY401" s="125"/>
      <c r="BZ401" s="125"/>
      <c r="CB401" s="235" t="str">
        <f t="shared" si="136"/>
        <v/>
      </c>
      <c r="CC401" s="235" t="str">
        <f t="shared" si="137"/>
        <v/>
      </c>
      <c r="CD401" s="235">
        <v>396</v>
      </c>
      <c r="CE401" s="235">
        <f t="shared" si="141"/>
        <v>2</v>
      </c>
    </row>
    <row r="402" spans="54:83">
      <c r="BB402" s="405">
        <f t="shared" si="142"/>
        <v>397</v>
      </c>
      <c r="BC402" s="124"/>
      <c r="BD402" s="124"/>
      <c r="BE402" s="124"/>
      <c r="BF402" s="125"/>
      <c r="BG402" s="124"/>
      <c r="BH402" s="124"/>
      <c r="BI402" s="124"/>
      <c r="BJ402" s="124"/>
      <c r="BK402" s="124"/>
      <c r="BL402" s="124"/>
      <c r="BM402" s="125"/>
      <c r="BN402" s="124"/>
      <c r="BO402" s="125"/>
      <c r="BP402" s="124"/>
      <c r="BQ402" s="125"/>
      <c r="BR402" s="125"/>
      <c r="BS402" s="124"/>
      <c r="BT402" s="171"/>
      <c r="BU402" s="125"/>
      <c r="BV402" s="125"/>
      <c r="BW402" s="125"/>
      <c r="BX402" s="124"/>
      <c r="BY402" s="125"/>
      <c r="BZ402" s="125"/>
      <c r="CB402" s="235" t="str">
        <f t="shared" si="136"/>
        <v/>
      </c>
      <c r="CC402" s="235" t="str">
        <f t="shared" si="137"/>
        <v/>
      </c>
      <c r="CD402" s="235">
        <v>397</v>
      </c>
      <c r="CE402" s="235">
        <f t="shared" si="141"/>
        <v>2</v>
      </c>
    </row>
    <row r="403" spans="54:83">
      <c r="BB403" s="405">
        <f t="shared" si="142"/>
        <v>398</v>
      </c>
      <c r="BC403" s="124"/>
      <c r="BD403" s="124"/>
      <c r="BE403" s="124"/>
      <c r="BF403" s="125"/>
      <c r="BG403" s="124"/>
      <c r="BH403" s="124"/>
      <c r="BI403" s="124"/>
      <c r="BJ403" s="124"/>
      <c r="BK403" s="124"/>
      <c r="BL403" s="124"/>
      <c r="BM403" s="125"/>
      <c r="BN403" s="124"/>
      <c r="BO403" s="125"/>
      <c r="BP403" s="124"/>
      <c r="BQ403" s="125"/>
      <c r="BR403" s="125"/>
      <c r="BS403" s="124"/>
      <c r="BT403" s="171"/>
      <c r="BU403" s="125"/>
      <c r="BV403" s="125"/>
      <c r="BW403" s="125"/>
      <c r="BX403" s="124"/>
      <c r="BY403" s="125"/>
      <c r="BZ403" s="125"/>
      <c r="CB403" s="235" t="str">
        <f t="shared" si="136"/>
        <v/>
      </c>
      <c r="CC403" s="235" t="str">
        <f t="shared" si="137"/>
        <v/>
      </c>
      <c r="CD403" s="235">
        <v>398</v>
      </c>
      <c r="CE403" s="235">
        <f t="shared" si="141"/>
        <v>2</v>
      </c>
    </row>
    <row r="404" spans="54:83">
      <c r="BB404" s="405">
        <f t="shared" si="142"/>
        <v>399</v>
      </c>
      <c r="BC404" s="124"/>
      <c r="BD404" s="124"/>
      <c r="BE404" s="124"/>
      <c r="BF404" s="125"/>
      <c r="BG404" s="124"/>
      <c r="BH404" s="124"/>
      <c r="BI404" s="124"/>
      <c r="BJ404" s="124"/>
      <c r="BK404" s="124"/>
      <c r="BL404" s="124"/>
      <c r="BM404" s="125"/>
      <c r="BN404" s="124"/>
      <c r="BO404" s="125"/>
      <c r="BP404" s="124"/>
      <c r="BQ404" s="125"/>
      <c r="BR404" s="125"/>
      <c r="BS404" s="124"/>
      <c r="BT404" s="171"/>
      <c r="BU404" s="125"/>
      <c r="BV404" s="125"/>
      <c r="BW404" s="125"/>
      <c r="BX404" s="124"/>
      <c r="BY404" s="125"/>
      <c r="BZ404" s="125"/>
      <c r="CB404" s="235" t="str">
        <f t="shared" si="136"/>
        <v/>
      </c>
      <c r="CC404" s="235" t="str">
        <f t="shared" si="137"/>
        <v/>
      </c>
      <c r="CD404" s="235">
        <v>399</v>
      </c>
      <c r="CE404" s="235">
        <f t="shared" si="141"/>
        <v>2</v>
      </c>
    </row>
    <row r="405" spans="54:83">
      <c r="BB405" s="405">
        <f t="shared" si="142"/>
        <v>400</v>
      </c>
      <c r="BC405" s="124"/>
      <c r="BD405" s="124"/>
      <c r="BE405" s="124"/>
      <c r="BF405" s="125"/>
      <c r="BG405" s="124"/>
      <c r="BH405" s="124"/>
      <c r="BI405" s="124"/>
      <c r="BJ405" s="124"/>
      <c r="BK405" s="124"/>
      <c r="BL405" s="124"/>
      <c r="BM405" s="125"/>
      <c r="BN405" s="124"/>
      <c r="BO405" s="125"/>
      <c r="BP405" s="124"/>
      <c r="BQ405" s="125"/>
      <c r="BR405" s="125"/>
      <c r="BS405" s="124"/>
      <c r="BT405" s="171"/>
      <c r="BU405" s="125"/>
      <c r="BV405" s="125"/>
      <c r="BW405" s="125"/>
      <c r="BX405" s="124"/>
      <c r="BY405" s="125"/>
      <c r="BZ405" s="125"/>
      <c r="CB405" s="235" t="str">
        <f t="shared" si="136"/>
        <v/>
      </c>
      <c r="CC405" s="235" t="str">
        <f t="shared" si="137"/>
        <v/>
      </c>
      <c r="CD405" s="235">
        <v>400</v>
      </c>
      <c r="CE405" s="235">
        <f t="shared" si="141"/>
        <v>2</v>
      </c>
    </row>
    <row r="406" spans="54:83">
      <c r="BB406" s="405">
        <f t="shared" si="142"/>
        <v>401</v>
      </c>
      <c r="BC406" s="124"/>
      <c r="BD406" s="124"/>
      <c r="BE406" s="124"/>
      <c r="BF406" s="125"/>
      <c r="BG406" s="124"/>
      <c r="BH406" s="124"/>
      <c r="BI406" s="124"/>
      <c r="BJ406" s="124"/>
      <c r="BK406" s="124"/>
      <c r="BL406" s="124"/>
      <c r="BM406" s="125"/>
      <c r="BN406" s="124"/>
      <c r="BO406" s="125"/>
      <c r="BP406" s="124"/>
      <c r="BQ406" s="125"/>
      <c r="BR406" s="125"/>
      <c r="BS406" s="124"/>
      <c r="BT406" s="171"/>
      <c r="BU406" s="125"/>
      <c r="BV406" s="125"/>
      <c r="BW406" s="125"/>
      <c r="BX406" s="124"/>
      <c r="BY406" s="125"/>
      <c r="BZ406" s="125"/>
      <c r="CB406" s="235" t="str">
        <f t="shared" si="136"/>
        <v/>
      </c>
      <c r="CC406" s="235" t="str">
        <f t="shared" si="137"/>
        <v/>
      </c>
      <c r="CD406" s="235">
        <v>401</v>
      </c>
      <c r="CE406" s="235">
        <f t="shared" si="141"/>
        <v>2</v>
      </c>
    </row>
    <row r="407" spans="54:83">
      <c r="BB407" s="405">
        <f t="shared" si="142"/>
        <v>402</v>
      </c>
      <c r="BC407" s="124"/>
      <c r="BD407" s="124"/>
      <c r="BE407" s="124"/>
      <c r="BF407" s="125"/>
      <c r="BG407" s="124"/>
      <c r="BH407" s="124"/>
      <c r="BI407" s="124"/>
      <c r="BJ407" s="124"/>
      <c r="BK407" s="124"/>
      <c r="BL407" s="124"/>
      <c r="BM407" s="125"/>
      <c r="BN407" s="124"/>
      <c r="BO407" s="125"/>
      <c r="BP407" s="124"/>
      <c r="BQ407" s="125"/>
      <c r="BR407" s="125"/>
      <c r="BS407" s="124"/>
      <c r="BT407" s="171"/>
      <c r="BU407" s="125"/>
      <c r="BV407" s="125"/>
      <c r="BW407" s="125"/>
      <c r="BX407" s="124"/>
      <c r="BY407" s="125"/>
      <c r="BZ407" s="125"/>
      <c r="CB407" s="235" t="str">
        <f t="shared" si="136"/>
        <v/>
      </c>
      <c r="CC407" s="235" t="str">
        <f t="shared" si="137"/>
        <v/>
      </c>
      <c r="CD407" s="235">
        <v>402</v>
      </c>
      <c r="CE407" s="235">
        <f t="shared" si="141"/>
        <v>2</v>
      </c>
    </row>
    <row r="408" spans="54:83">
      <c r="BB408" s="405">
        <f t="shared" si="142"/>
        <v>403</v>
      </c>
      <c r="BC408" s="124"/>
      <c r="BD408" s="124"/>
      <c r="BE408" s="124"/>
      <c r="BF408" s="125"/>
      <c r="BG408" s="124"/>
      <c r="BH408" s="124"/>
      <c r="BI408" s="124"/>
      <c r="BJ408" s="124"/>
      <c r="BK408" s="124"/>
      <c r="BL408" s="124"/>
      <c r="BM408" s="125"/>
      <c r="BN408" s="124"/>
      <c r="BO408" s="125"/>
      <c r="BP408" s="124"/>
      <c r="BQ408" s="125"/>
      <c r="BR408" s="125"/>
      <c r="BS408" s="124"/>
      <c r="BT408" s="171"/>
      <c r="BU408" s="125"/>
      <c r="BV408" s="125"/>
      <c r="BW408" s="125"/>
      <c r="BX408" s="124"/>
      <c r="BY408" s="125"/>
      <c r="BZ408" s="125"/>
      <c r="CB408" s="235" t="str">
        <f t="shared" si="136"/>
        <v/>
      </c>
      <c r="CC408" s="235" t="str">
        <f t="shared" si="137"/>
        <v/>
      </c>
      <c r="CD408" s="235">
        <v>403</v>
      </c>
      <c r="CE408" s="235">
        <f t="shared" si="141"/>
        <v>2</v>
      </c>
    </row>
    <row r="409" spans="54:83">
      <c r="BB409" s="405">
        <f t="shared" si="142"/>
        <v>404</v>
      </c>
      <c r="BC409" s="124"/>
      <c r="BD409" s="124"/>
      <c r="BE409" s="124"/>
      <c r="BF409" s="125"/>
      <c r="BG409" s="124"/>
      <c r="BH409" s="124"/>
      <c r="BI409" s="124"/>
      <c r="BJ409" s="124"/>
      <c r="BK409" s="124"/>
      <c r="BL409" s="124"/>
      <c r="BM409" s="125"/>
      <c r="BN409" s="124"/>
      <c r="BO409" s="125"/>
      <c r="BP409" s="124"/>
      <c r="BQ409" s="125"/>
      <c r="BR409" s="125"/>
      <c r="BS409" s="124"/>
      <c r="BT409" s="171"/>
      <c r="BU409" s="125"/>
      <c r="BV409" s="125"/>
      <c r="BW409" s="125"/>
      <c r="BX409" s="124"/>
      <c r="BY409" s="125"/>
      <c r="BZ409" s="125"/>
      <c r="CB409" s="235" t="str">
        <f t="shared" si="136"/>
        <v/>
      </c>
      <c r="CC409" s="235" t="str">
        <f t="shared" si="137"/>
        <v/>
      </c>
      <c r="CD409" s="235">
        <v>404</v>
      </c>
      <c r="CE409" s="235">
        <f t="shared" si="141"/>
        <v>2</v>
      </c>
    </row>
    <row r="410" spans="54:83">
      <c r="BB410" s="405">
        <f t="shared" si="142"/>
        <v>405</v>
      </c>
      <c r="BC410" s="124"/>
      <c r="BD410" s="124"/>
      <c r="BE410" s="124"/>
      <c r="BF410" s="125"/>
      <c r="BG410" s="124"/>
      <c r="BH410" s="124"/>
      <c r="BI410" s="124"/>
      <c r="BJ410" s="124"/>
      <c r="BK410" s="124"/>
      <c r="BL410" s="124"/>
      <c r="BM410" s="125"/>
      <c r="BN410" s="124"/>
      <c r="BO410" s="125"/>
      <c r="BP410" s="124"/>
      <c r="BQ410" s="125"/>
      <c r="BR410" s="125"/>
      <c r="BS410" s="124"/>
      <c r="BT410" s="171"/>
      <c r="BU410" s="125"/>
      <c r="BV410" s="125"/>
      <c r="BW410" s="125"/>
      <c r="BX410" s="124"/>
      <c r="BY410" s="125"/>
      <c r="BZ410" s="125"/>
      <c r="CB410" s="235" t="str">
        <f t="shared" si="136"/>
        <v/>
      </c>
      <c r="CC410" s="235" t="str">
        <f t="shared" si="137"/>
        <v/>
      </c>
      <c r="CD410" s="235">
        <v>405</v>
      </c>
      <c r="CE410" s="235">
        <f t="shared" si="141"/>
        <v>2</v>
      </c>
    </row>
    <row r="411" spans="54:83">
      <c r="BB411" s="405">
        <f t="shared" si="142"/>
        <v>406</v>
      </c>
      <c r="BC411" s="124"/>
      <c r="BD411" s="124"/>
      <c r="BE411" s="124"/>
      <c r="BF411" s="125"/>
      <c r="BG411" s="124"/>
      <c r="BH411" s="124"/>
      <c r="BI411" s="124"/>
      <c r="BJ411" s="124"/>
      <c r="BK411" s="124"/>
      <c r="BL411" s="124"/>
      <c r="BM411" s="125"/>
      <c r="BN411" s="124"/>
      <c r="BO411" s="125"/>
      <c r="BP411" s="124"/>
      <c r="BQ411" s="125"/>
      <c r="BR411" s="125"/>
      <c r="BS411" s="124"/>
      <c r="BT411" s="171"/>
      <c r="BU411" s="125"/>
      <c r="BV411" s="125"/>
      <c r="BW411" s="125"/>
      <c r="BX411" s="124"/>
      <c r="BY411" s="125"/>
      <c r="BZ411" s="125"/>
      <c r="CB411" s="235" t="str">
        <f t="shared" si="136"/>
        <v/>
      </c>
      <c r="CC411" s="235" t="str">
        <f t="shared" si="137"/>
        <v/>
      </c>
      <c r="CD411" s="235">
        <v>406</v>
      </c>
      <c r="CE411" s="235">
        <f t="shared" si="141"/>
        <v>2</v>
      </c>
    </row>
    <row r="412" spans="54:83">
      <c r="BB412" s="405">
        <f t="shared" si="142"/>
        <v>407</v>
      </c>
      <c r="BC412" s="124"/>
      <c r="BD412" s="124"/>
      <c r="BE412" s="124"/>
      <c r="BF412" s="125"/>
      <c r="BG412" s="124"/>
      <c r="BH412" s="124"/>
      <c r="BI412" s="124"/>
      <c r="BJ412" s="124"/>
      <c r="BK412" s="124"/>
      <c r="BL412" s="124"/>
      <c r="BM412" s="125"/>
      <c r="BN412" s="124"/>
      <c r="BO412" s="125"/>
      <c r="BP412" s="124"/>
      <c r="BQ412" s="125"/>
      <c r="BR412" s="125"/>
      <c r="BS412" s="124"/>
      <c r="BT412" s="171"/>
      <c r="BU412" s="125"/>
      <c r="BV412" s="125"/>
      <c r="BW412" s="125"/>
      <c r="BX412" s="124"/>
      <c r="BY412" s="125"/>
      <c r="BZ412" s="125"/>
      <c r="CB412" s="235" t="str">
        <f t="shared" si="136"/>
        <v/>
      </c>
      <c r="CC412" s="235" t="str">
        <f t="shared" si="137"/>
        <v/>
      </c>
      <c r="CD412" s="235">
        <v>407</v>
      </c>
      <c r="CE412" s="235">
        <f t="shared" si="141"/>
        <v>2</v>
      </c>
    </row>
    <row r="413" spans="54:83">
      <c r="BB413" s="405">
        <f t="shared" si="142"/>
        <v>408</v>
      </c>
      <c r="BC413" s="124"/>
      <c r="BD413" s="124"/>
      <c r="BE413" s="124"/>
      <c r="BF413" s="125"/>
      <c r="BG413" s="124"/>
      <c r="BH413" s="124"/>
      <c r="BI413" s="124"/>
      <c r="BJ413" s="124"/>
      <c r="BK413" s="124"/>
      <c r="BL413" s="124"/>
      <c r="BM413" s="125"/>
      <c r="BN413" s="124"/>
      <c r="BO413" s="125"/>
      <c r="BP413" s="124"/>
      <c r="BQ413" s="125"/>
      <c r="BR413" s="125"/>
      <c r="BS413" s="124"/>
      <c r="BT413" s="171"/>
      <c r="BU413" s="125"/>
      <c r="BV413" s="125"/>
      <c r="BW413" s="125"/>
      <c r="BX413" s="124"/>
      <c r="BY413" s="125"/>
      <c r="BZ413" s="125"/>
      <c r="CB413" s="235" t="str">
        <f t="shared" si="136"/>
        <v/>
      </c>
      <c r="CC413" s="235" t="str">
        <f t="shared" si="137"/>
        <v/>
      </c>
      <c r="CD413" s="235">
        <v>408</v>
      </c>
      <c r="CE413" s="235">
        <f t="shared" si="141"/>
        <v>2</v>
      </c>
    </row>
    <row r="414" spans="54:83">
      <c r="BB414" s="405">
        <f t="shared" si="142"/>
        <v>409</v>
      </c>
      <c r="BC414" s="124"/>
      <c r="BD414" s="124"/>
      <c r="BE414" s="124"/>
      <c r="BF414" s="125"/>
      <c r="BG414" s="124"/>
      <c r="BH414" s="124"/>
      <c r="BI414" s="124"/>
      <c r="BJ414" s="124"/>
      <c r="BK414" s="124"/>
      <c r="BL414" s="124"/>
      <c r="BM414" s="125"/>
      <c r="BN414" s="124"/>
      <c r="BO414" s="125"/>
      <c r="BP414" s="124"/>
      <c r="BQ414" s="125"/>
      <c r="BR414" s="125"/>
      <c r="BS414" s="124"/>
      <c r="BT414" s="171"/>
      <c r="BU414" s="125"/>
      <c r="BV414" s="125"/>
      <c r="BW414" s="125"/>
      <c r="BX414" s="124"/>
      <c r="BY414" s="125"/>
      <c r="BZ414" s="125"/>
      <c r="CB414" s="235" t="str">
        <f t="shared" si="136"/>
        <v/>
      </c>
      <c r="CC414" s="235" t="str">
        <f t="shared" si="137"/>
        <v/>
      </c>
      <c r="CD414" s="235">
        <v>409</v>
      </c>
      <c r="CE414" s="235">
        <f t="shared" si="141"/>
        <v>2</v>
      </c>
    </row>
    <row r="415" spans="54:83">
      <c r="BB415" s="405">
        <f t="shared" si="142"/>
        <v>410</v>
      </c>
      <c r="BC415" s="124"/>
      <c r="BD415" s="124"/>
      <c r="BE415" s="124"/>
      <c r="BF415" s="125"/>
      <c r="BG415" s="124"/>
      <c r="BH415" s="124"/>
      <c r="BI415" s="124"/>
      <c r="BJ415" s="124"/>
      <c r="BK415" s="124"/>
      <c r="BL415" s="124"/>
      <c r="BM415" s="125"/>
      <c r="BN415" s="124"/>
      <c r="BO415" s="125"/>
      <c r="BP415" s="124"/>
      <c r="BQ415" s="125"/>
      <c r="BR415" s="125"/>
      <c r="BS415" s="124"/>
      <c r="BT415" s="171"/>
      <c r="BU415" s="125"/>
      <c r="BV415" s="125"/>
      <c r="BW415" s="125"/>
      <c r="BX415" s="124"/>
      <c r="BY415" s="125"/>
      <c r="BZ415" s="125"/>
      <c r="CB415" s="235" t="str">
        <f t="shared" si="136"/>
        <v/>
      </c>
      <c r="CC415" s="235" t="str">
        <f t="shared" si="137"/>
        <v/>
      </c>
      <c r="CD415" s="235">
        <v>410</v>
      </c>
      <c r="CE415" s="235">
        <f t="shared" si="141"/>
        <v>2</v>
      </c>
    </row>
    <row r="416" spans="54:83">
      <c r="BB416" s="405">
        <f t="shared" si="142"/>
        <v>411</v>
      </c>
      <c r="BC416" s="124"/>
      <c r="BD416" s="124"/>
      <c r="BE416" s="124"/>
      <c r="BF416" s="125"/>
      <c r="BG416" s="124"/>
      <c r="BH416" s="124"/>
      <c r="BI416" s="124"/>
      <c r="BJ416" s="124"/>
      <c r="BK416" s="124"/>
      <c r="BL416" s="124"/>
      <c r="BM416" s="125"/>
      <c r="BN416" s="124"/>
      <c r="BO416" s="125"/>
      <c r="BP416" s="124"/>
      <c r="BQ416" s="125"/>
      <c r="BR416" s="125"/>
      <c r="BS416" s="124"/>
      <c r="BT416" s="171"/>
      <c r="BU416" s="125"/>
      <c r="BV416" s="125"/>
      <c r="BW416" s="125"/>
      <c r="BX416" s="124"/>
      <c r="BY416" s="125"/>
      <c r="BZ416" s="125"/>
      <c r="CB416" s="235" t="str">
        <f t="shared" si="136"/>
        <v/>
      </c>
      <c r="CC416" s="235" t="str">
        <f t="shared" si="137"/>
        <v/>
      </c>
      <c r="CD416" s="235">
        <v>411</v>
      </c>
      <c r="CE416" s="235">
        <f t="shared" si="141"/>
        <v>2</v>
      </c>
    </row>
    <row r="417" spans="54:83">
      <c r="BB417" s="405">
        <f t="shared" si="142"/>
        <v>412</v>
      </c>
      <c r="BC417" s="124"/>
      <c r="BD417" s="124"/>
      <c r="BE417" s="124"/>
      <c r="BF417" s="125"/>
      <c r="BG417" s="124"/>
      <c r="BH417" s="124"/>
      <c r="BI417" s="124"/>
      <c r="BJ417" s="124"/>
      <c r="BK417" s="124"/>
      <c r="BL417" s="124"/>
      <c r="BM417" s="125"/>
      <c r="BN417" s="124"/>
      <c r="BO417" s="125"/>
      <c r="BP417" s="124"/>
      <c r="BQ417" s="125"/>
      <c r="BR417" s="125"/>
      <c r="BS417" s="124"/>
      <c r="BT417" s="171"/>
      <c r="BU417" s="125"/>
      <c r="BV417" s="125"/>
      <c r="BW417" s="125"/>
      <c r="BX417" s="124"/>
      <c r="BY417" s="125"/>
      <c r="BZ417" s="125"/>
      <c r="CB417" s="235" t="str">
        <f t="shared" si="136"/>
        <v/>
      </c>
      <c r="CC417" s="235" t="str">
        <f t="shared" si="137"/>
        <v/>
      </c>
      <c r="CD417" s="235">
        <v>412</v>
      </c>
      <c r="CE417" s="235">
        <f t="shared" si="141"/>
        <v>2</v>
      </c>
    </row>
    <row r="418" spans="54:83">
      <c r="BB418" s="405">
        <f t="shared" si="142"/>
        <v>413</v>
      </c>
      <c r="BC418" s="124"/>
      <c r="BD418" s="124"/>
      <c r="BE418" s="124"/>
      <c r="BF418" s="125"/>
      <c r="BG418" s="124"/>
      <c r="BH418" s="124"/>
      <c r="BI418" s="124"/>
      <c r="BJ418" s="124"/>
      <c r="BK418" s="124"/>
      <c r="BL418" s="124"/>
      <c r="BM418" s="125"/>
      <c r="BN418" s="124"/>
      <c r="BO418" s="125"/>
      <c r="BP418" s="124"/>
      <c r="BQ418" s="125"/>
      <c r="BR418" s="125"/>
      <c r="BS418" s="124"/>
      <c r="BT418" s="171"/>
      <c r="BU418" s="125"/>
      <c r="BV418" s="125"/>
      <c r="BW418" s="125"/>
      <c r="BX418" s="124"/>
      <c r="BY418" s="125"/>
      <c r="BZ418" s="125"/>
      <c r="CB418" s="235" t="str">
        <f t="shared" si="136"/>
        <v/>
      </c>
      <c r="CC418" s="235" t="str">
        <f t="shared" si="137"/>
        <v/>
      </c>
      <c r="CD418" s="235">
        <v>413</v>
      </c>
      <c r="CE418" s="235">
        <f t="shared" si="141"/>
        <v>2</v>
      </c>
    </row>
    <row r="419" spans="54:83">
      <c r="BB419" s="405">
        <f t="shared" si="142"/>
        <v>414</v>
      </c>
      <c r="BC419" s="124"/>
      <c r="BD419" s="124"/>
      <c r="BE419" s="124"/>
      <c r="BF419" s="125"/>
      <c r="BG419" s="124"/>
      <c r="BH419" s="124"/>
      <c r="BI419" s="124"/>
      <c r="BJ419" s="124"/>
      <c r="BK419" s="124"/>
      <c r="BL419" s="124"/>
      <c r="BM419" s="125"/>
      <c r="BN419" s="124"/>
      <c r="BO419" s="125"/>
      <c r="BP419" s="124"/>
      <c r="BQ419" s="125"/>
      <c r="BR419" s="125"/>
      <c r="BS419" s="124"/>
      <c r="BT419" s="171"/>
      <c r="BU419" s="125"/>
      <c r="BV419" s="125"/>
      <c r="BW419" s="125"/>
      <c r="BX419" s="124"/>
      <c r="BY419" s="125"/>
      <c r="BZ419" s="125"/>
      <c r="CB419" s="235" t="str">
        <f t="shared" si="136"/>
        <v/>
      </c>
      <c r="CC419" s="235" t="str">
        <f t="shared" si="137"/>
        <v/>
      </c>
      <c r="CD419" s="235">
        <v>414</v>
      </c>
      <c r="CE419" s="235">
        <f t="shared" si="141"/>
        <v>2</v>
      </c>
    </row>
    <row r="420" spans="54:83">
      <c r="BB420" s="405">
        <f t="shared" si="142"/>
        <v>415</v>
      </c>
      <c r="BC420" s="124"/>
      <c r="BD420" s="124"/>
      <c r="BE420" s="124"/>
      <c r="BF420" s="125"/>
      <c r="BG420" s="124"/>
      <c r="BH420" s="124"/>
      <c r="BI420" s="124"/>
      <c r="BJ420" s="124"/>
      <c r="BK420" s="124"/>
      <c r="BL420" s="124"/>
      <c r="BM420" s="125"/>
      <c r="BN420" s="124"/>
      <c r="BO420" s="125"/>
      <c r="BP420" s="124"/>
      <c r="BQ420" s="125"/>
      <c r="BR420" s="125"/>
      <c r="BS420" s="124"/>
      <c r="BT420" s="171"/>
      <c r="BU420" s="125"/>
      <c r="BV420" s="125"/>
      <c r="BW420" s="125"/>
      <c r="BX420" s="124"/>
      <c r="BY420" s="125"/>
      <c r="BZ420" s="125"/>
      <c r="CB420" s="235" t="str">
        <f t="shared" si="136"/>
        <v/>
      </c>
      <c r="CC420" s="235" t="str">
        <f t="shared" si="137"/>
        <v/>
      </c>
      <c r="CD420" s="235">
        <v>415</v>
      </c>
      <c r="CE420" s="235">
        <f t="shared" si="141"/>
        <v>2</v>
      </c>
    </row>
    <row r="421" spans="54:83">
      <c r="BB421" s="405">
        <f t="shared" si="142"/>
        <v>416</v>
      </c>
      <c r="BC421" s="124"/>
      <c r="BD421" s="124"/>
      <c r="BE421" s="124"/>
      <c r="BF421" s="125"/>
      <c r="BG421" s="124"/>
      <c r="BH421" s="124"/>
      <c r="BI421" s="124"/>
      <c r="BJ421" s="124"/>
      <c r="BK421" s="124"/>
      <c r="BL421" s="124"/>
      <c r="BM421" s="125"/>
      <c r="BN421" s="124"/>
      <c r="BO421" s="125"/>
      <c r="BP421" s="124"/>
      <c r="BQ421" s="125"/>
      <c r="BR421" s="125"/>
      <c r="BS421" s="124"/>
      <c r="BT421" s="171"/>
      <c r="BU421" s="125"/>
      <c r="BV421" s="125"/>
      <c r="BW421" s="125"/>
      <c r="BX421" s="124"/>
      <c r="BY421" s="125"/>
      <c r="BZ421" s="125"/>
      <c r="CB421" s="235" t="str">
        <f t="shared" si="136"/>
        <v/>
      </c>
      <c r="CC421" s="235" t="str">
        <f t="shared" si="137"/>
        <v/>
      </c>
      <c r="CD421" s="235">
        <v>416</v>
      </c>
      <c r="CE421" s="235">
        <f t="shared" si="141"/>
        <v>2</v>
      </c>
    </row>
    <row r="422" spans="54:83">
      <c r="BB422" s="405">
        <f t="shared" si="142"/>
        <v>417</v>
      </c>
      <c r="BC422" s="124"/>
      <c r="BD422" s="124"/>
      <c r="BE422" s="124"/>
      <c r="BF422" s="125"/>
      <c r="BG422" s="124"/>
      <c r="BH422" s="124"/>
      <c r="BI422" s="124"/>
      <c r="BJ422" s="124"/>
      <c r="BK422" s="124"/>
      <c r="BL422" s="124"/>
      <c r="BM422" s="125"/>
      <c r="BN422" s="124"/>
      <c r="BO422" s="125"/>
      <c r="BP422" s="124"/>
      <c r="BQ422" s="125"/>
      <c r="BR422" s="125"/>
      <c r="BS422" s="124"/>
      <c r="BT422" s="171"/>
      <c r="BU422" s="125"/>
      <c r="BV422" s="125"/>
      <c r="BW422" s="125"/>
      <c r="BX422" s="124"/>
      <c r="BY422" s="125"/>
      <c r="BZ422" s="125"/>
      <c r="CB422" s="235" t="str">
        <f t="shared" si="136"/>
        <v/>
      </c>
      <c r="CC422" s="235" t="str">
        <f t="shared" si="137"/>
        <v/>
      </c>
      <c r="CD422" s="235">
        <v>417</v>
      </c>
      <c r="CE422" s="235">
        <f t="shared" si="141"/>
        <v>2</v>
      </c>
    </row>
    <row r="423" spans="54:83">
      <c r="BB423" s="405">
        <f t="shared" si="142"/>
        <v>418</v>
      </c>
      <c r="BC423" s="124"/>
      <c r="BD423" s="124"/>
      <c r="BE423" s="124"/>
      <c r="BF423" s="125"/>
      <c r="BG423" s="124"/>
      <c r="BH423" s="124"/>
      <c r="BI423" s="124"/>
      <c r="BJ423" s="124"/>
      <c r="BK423" s="124"/>
      <c r="BL423" s="124"/>
      <c r="BM423" s="125"/>
      <c r="BN423" s="124"/>
      <c r="BO423" s="125"/>
      <c r="BP423" s="124"/>
      <c r="BQ423" s="125"/>
      <c r="BR423" s="125"/>
      <c r="BS423" s="124"/>
      <c r="BT423" s="171"/>
      <c r="BU423" s="125"/>
      <c r="BV423" s="125"/>
      <c r="BW423" s="125"/>
      <c r="BX423" s="124"/>
      <c r="BY423" s="125"/>
      <c r="BZ423" s="125"/>
      <c r="CB423" s="235" t="str">
        <f t="shared" si="136"/>
        <v/>
      </c>
      <c r="CC423" s="235" t="str">
        <f t="shared" si="137"/>
        <v/>
      </c>
      <c r="CD423" s="235">
        <v>418</v>
      </c>
      <c r="CE423" s="235">
        <f t="shared" si="141"/>
        <v>2</v>
      </c>
    </row>
    <row r="424" spans="54:83">
      <c r="BB424" s="405">
        <f t="shared" si="142"/>
        <v>419</v>
      </c>
      <c r="BC424" s="124"/>
      <c r="BD424" s="124"/>
      <c r="BE424" s="124"/>
      <c r="BF424" s="125"/>
      <c r="BG424" s="124"/>
      <c r="BH424" s="124"/>
      <c r="BI424" s="124"/>
      <c r="BJ424" s="124"/>
      <c r="BK424" s="124"/>
      <c r="BL424" s="124"/>
      <c r="BM424" s="125"/>
      <c r="BN424" s="124"/>
      <c r="BO424" s="125"/>
      <c r="BP424" s="124"/>
      <c r="BQ424" s="125"/>
      <c r="BR424" s="125"/>
      <c r="BS424" s="124"/>
      <c r="BT424" s="171"/>
      <c r="BU424" s="125"/>
      <c r="BV424" s="125"/>
      <c r="BW424" s="125"/>
      <c r="BX424" s="124"/>
      <c r="BY424" s="125"/>
      <c r="BZ424" s="125"/>
      <c r="CB424" s="235" t="str">
        <f t="shared" si="136"/>
        <v/>
      </c>
      <c r="CC424" s="235" t="str">
        <f t="shared" si="137"/>
        <v/>
      </c>
      <c r="CD424" s="235">
        <v>419</v>
      </c>
      <c r="CE424" s="235">
        <f t="shared" si="141"/>
        <v>2</v>
      </c>
    </row>
    <row r="425" spans="54:83">
      <c r="BB425" s="405">
        <f t="shared" si="142"/>
        <v>420</v>
      </c>
      <c r="BC425" s="124"/>
      <c r="BD425" s="124"/>
      <c r="BE425" s="124"/>
      <c r="BF425" s="125"/>
      <c r="BG425" s="124"/>
      <c r="BH425" s="124"/>
      <c r="BI425" s="124"/>
      <c r="BJ425" s="124"/>
      <c r="BK425" s="124"/>
      <c r="BL425" s="124"/>
      <c r="BM425" s="125"/>
      <c r="BN425" s="124"/>
      <c r="BO425" s="125"/>
      <c r="BP425" s="124"/>
      <c r="BQ425" s="125"/>
      <c r="BR425" s="125"/>
      <c r="BS425" s="124"/>
      <c r="BT425" s="171"/>
      <c r="BU425" s="125"/>
      <c r="BV425" s="125"/>
      <c r="BW425" s="125"/>
      <c r="BX425" s="124"/>
      <c r="BY425" s="125"/>
      <c r="BZ425" s="125"/>
      <c r="CB425" s="235" t="str">
        <f t="shared" si="136"/>
        <v/>
      </c>
      <c r="CC425" s="235" t="str">
        <f t="shared" si="137"/>
        <v/>
      </c>
      <c r="CD425" s="235">
        <v>420</v>
      </c>
      <c r="CE425" s="235">
        <f t="shared" si="141"/>
        <v>2</v>
      </c>
    </row>
    <row r="426" spans="54:83">
      <c r="BB426" s="405">
        <f t="shared" si="142"/>
        <v>421</v>
      </c>
      <c r="BC426" s="124"/>
      <c r="BD426" s="124"/>
      <c r="BE426" s="124"/>
      <c r="BF426" s="125"/>
      <c r="BG426" s="124"/>
      <c r="BH426" s="124"/>
      <c r="BI426" s="124"/>
      <c r="BJ426" s="124"/>
      <c r="BK426" s="124"/>
      <c r="BL426" s="124"/>
      <c r="BM426" s="125"/>
      <c r="BN426" s="124"/>
      <c r="BO426" s="125"/>
      <c r="BP426" s="124"/>
      <c r="BQ426" s="125"/>
      <c r="BR426" s="125"/>
      <c r="BS426" s="124"/>
      <c r="BT426" s="171"/>
      <c r="BU426" s="125"/>
      <c r="BV426" s="125"/>
      <c r="BW426" s="125"/>
      <c r="BX426" s="124"/>
      <c r="BY426" s="125"/>
      <c r="BZ426" s="125"/>
      <c r="CB426" s="235" t="str">
        <f t="shared" si="136"/>
        <v/>
      </c>
      <c r="CC426" s="235" t="str">
        <f t="shared" si="137"/>
        <v/>
      </c>
      <c r="CD426" s="235">
        <v>421</v>
      </c>
      <c r="CE426" s="235">
        <f t="shared" si="141"/>
        <v>2</v>
      </c>
    </row>
    <row r="427" spans="54:83">
      <c r="BB427" s="405">
        <f t="shared" si="142"/>
        <v>422</v>
      </c>
      <c r="BC427" s="124"/>
      <c r="BD427" s="124"/>
      <c r="BE427" s="124"/>
      <c r="BF427" s="125"/>
      <c r="BG427" s="124"/>
      <c r="BH427" s="124"/>
      <c r="BI427" s="124"/>
      <c r="BJ427" s="124"/>
      <c r="BK427" s="124"/>
      <c r="BL427" s="124"/>
      <c r="BM427" s="125"/>
      <c r="BN427" s="124"/>
      <c r="BO427" s="125"/>
      <c r="BP427" s="124"/>
      <c r="BQ427" s="125"/>
      <c r="BR427" s="125"/>
      <c r="BS427" s="124"/>
      <c r="BT427" s="171"/>
      <c r="BU427" s="125"/>
      <c r="BV427" s="125"/>
      <c r="BW427" s="125"/>
      <c r="BX427" s="124"/>
      <c r="BY427" s="125"/>
      <c r="BZ427" s="125"/>
      <c r="CB427" s="235" t="str">
        <f t="shared" si="136"/>
        <v/>
      </c>
      <c r="CC427" s="235" t="str">
        <f t="shared" si="137"/>
        <v/>
      </c>
      <c r="CD427" s="235">
        <v>422</v>
      </c>
      <c r="CE427" s="235">
        <f t="shared" si="141"/>
        <v>2</v>
      </c>
    </row>
    <row r="428" spans="54:83">
      <c r="BB428" s="405">
        <f t="shared" si="142"/>
        <v>423</v>
      </c>
      <c r="BC428" s="124"/>
      <c r="BD428" s="124"/>
      <c r="BE428" s="124"/>
      <c r="BF428" s="125"/>
      <c r="BG428" s="124"/>
      <c r="BH428" s="124"/>
      <c r="BI428" s="124"/>
      <c r="BJ428" s="124"/>
      <c r="BK428" s="124"/>
      <c r="BL428" s="124"/>
      <c r="BM428" s="125"/>
      <c r="BN428" s="124"/>
      <c r="BO428" s="125"/>
      <c r="BP428" s="124"/>
      <c r="BQ428" s="125"/>
      <c r="BR428" s="125"/>
      <c r="BS428" s="124"/>
      <c r="BT428" s="171"/>
      <c r="BU428" s="125"/>
      <c r="BV428" s="125"/>
      <c r="BW428" s="125"/>
      <c r="BX428" s="124"/>
      <c r="BY428" s="125"/>
      <c r="BZ428" s="125"/>
      <c r="CB428" s="235" t="str">
        <f t="shared" si="136"/>
        <v/>
      </c>
      <c r="CC428" s="235" t="str">
        <f t="shared" si="137"/>
        <v/>
      </c>
      <c r="CD428" s="235">
        <v>423</v>
      </c>
      <c r="CE428" s="235">
        <f t="shared" si="141"/>
        <v>2</v>
      </c>
    </row>
    <row r="429" spans="54:83">
      <c r="BB429" s="405">
        <f t="shared" si="142"/>
        <v>424</v>
      </c>
      <c r="BC429" s="124"/>
      <c r="BD429" s="124"/>
      <c r="BE429" s="124"/>
      <c r="BF429" s="125"/>
      <c r="BG429" s="124"/>
      <c r="BH429" s="124"/>
      <c r="BI429" s="124"/>
      <c r="BJ429" s="124"/>
      <c r="BK429" s="124"/>
      <c r="BL429" s="124"/>
      <c r="BM429" s="125"/>
      <c r="BN429" s="124"/>
      <c r="BO429" s="125"/>
      <c r="BP429" s="124"/>
      <c r="BQ429" s="125"/>
      <c r="BR429" s="125"/>
      <c r="BS429" s="124"/>
      <c r="BT429" s="171"/>
      <c r="BU429" s="125"/>
      <c r="BV429" s="125"/>
      <c r="BW429" s="125"/>
      <c r="BX429" s="124"/>
      <c r="BY429" s="125"/>
      <c r="BZ429" s="125"/>
      <c r="CB429" s="235" t="str">
        <f t="shared" si="136"/>
        <v/>
      </c>
      <c r="CC429" s="235" t="str">
        <f t="shared" si="137"/>
        <v/>
      </c>
      <c r="CD429" s="235">
        <v>424</v>
      </c>
      <c r="CE429" s="235">
        <f t="shared" si="141"/>
        <v>2</v>
      </c>
    </row>
    <row r="430" spans="54:83">
      <c r="BB430" s="405">
        <f t="shared" si="142"/>
        <v>425</v>
      </c>
      <c r="BC430" s="124"/>
      <c r="BD430" s="124"/>
      <c r="BE430" s="124"/>
      <c r="BF430" s="125"/>
      <c r="BG430" s="124"/>
      <c r="BH430" s="124"/>
      <c r="BI430" s="124"/>
      <c r="BJ430" s="124"/>
      <c r="BK430" s="124"/>
      <c r="BL430" s="124"/>
      <c r="BM430" s="125"/>
      <c r="BN430" s="124"/>
      <c r="BO430" s="125"/>
      <c r="BP430" s="124"/>
      <c r="BQ430" s="125"/>
      <c r="BR430" s="125"/>
      <c r="BS430" s="124"/>
      <c r="BT430" s="171"/>
      <c r="BU430" s="125"/>
      <c r="BV430" s="125"/>
      <c r="BW430" s="125"/>
      <c r="BX430" s="124"/>
      <c r="BY430" s="125"/>
      <c r="BZ430" s="125"/>
      <c r="CB430" s="235" t="str">
        <f t="shared" si="136"/>
        <v/>
      </c>
      <c r="CC430" s="235" t="str">
        <f t="shared" si="137"/>
        <v/>
      </c>
      <c r="CD430" s="235">
        <v>425</v>
      </c>
      <c r="CE430" s="235">
        <f t="shared" si="141"/>
        <v>2</v>
      </c>
    </row>
    <row r="431" spans="54:83">
      <c r="BB431" s="405">
        <f t="shared" si="142"/>
        <v>426</v>
      </c>
      <c r="BC431" s="124"/>
      <c r="BD431" s="124"/>
      <c r="BE431" s="124"/>
      <c r="BF431" s="125"/>
      <c r="BG431" s="124"/>
      <c r="BH431" s="124"/>
      <c r="BI431" s="124"/>
      <c r="BJ431" s="124"/>
      <c r="BK431" s="124"/>
      <c r="BL431" s="124"/>
      <c r="BM431" s="125"/>
      <c r="BN431" s="124"/>
      <c r="BO431" s="125"/>
      <c r="BP431" s="124"/>
      <c r="BQ431" s="125"/>
      <c r="BR431" s="125"/>
      <c r="BS431" s="124"/>
      <c r="BT431" s="171"/>
      <c r="BU431" s="125"/>
      <c r="BV431" s="125"/>
      <c r="BW431" s="125"/>
      <c r="BX431" s="124"/>
      <c r="BY431" s="125"/>
      <c r="BZ431" s="125"/>
      <c r="CB431" s="235" t="str">
        <f t="shared" si="136"/>
        <v/>
      </c>
      <c r="CC431" s="235" t="str">
        <f t="shared" si="137"/>
        <v/>
      </c>
      <c r="CD431" s="235">
        <v>426</v>
      </c>
      <c r="CE431" s="235">
        <f t="shared" si="141"/>
        <v>2</v>
      </c>
    </row>
    <row r="432" spans="54:83">
      <c r="BB432" s="405">
        <f t="shared" si="142"/>
        <v>427</v>
      </c>
      <c r="BC432" s="124"/>
      <c r="BD432" s="124"/>
      <c r="BE432" s="124"/>
      <c r="BF432" s="125"/>
      <c r="BG432" s="124"/>
      <c r="BH432" s="124"/>
      <c r="BI432" s="124"/>
      <c r="BJ432" s="124"/>
      <c r="BK432" s="124"/>
      <c r="BL432" s="124"/>
      <c r="BM432" s="125"/>
      <c r="BN432" s="124"/>
      <c r="BO432" s="125"/>
      <c r="BP432" s="124"/>
      <c r="BQ432" s="125"/>
      <c r="BR432" s="125"/>
      <c r="BS432" s="124"/>
      <c r="BT432" s="171"/>
      <c r="BU432" s="125"/>
      <c r="BV432" s="125"/>
      <c r="BW432" s="125"/>
      <c r="BX432" s="124"/>
      <c r="BY432" s="125"/>
      <c r="BZ432" s="125"/>
      <c r="CB432" s="235" t="str">
        <f t="shared" si="136"/>
        <v/>
      </c>
      <c r="CC432" s="235" t="str">
        <f t="shared" si="137"/>
        <v/>
      </c>
      <c r="CD432" s="235">
        <v>427</v>
      </c>
      <c r="CE432" s="235">
        <f t="shared" si="141"/>
        <v>2</v>
      </c>
    </row>
    <row r="433" spans="54:83">
      <c r="BB433" s="405">
        <f t="shared" si="142"/>
        <v>428</v>
      </c>
      <c r="BC433" s="124"/>
      <c r="BD433" s="124"/>
      <c r="BE433" s="124"/>
      <c r="BF433" s="125"/>
      <c r="BG433" s="124"/>
      <c r="BH433" s="124"/>
      <c r="BI433" s="124"/>
      <c r="BJ433" s="124"/>
      <c r="BK433" s="124"/>
      <c r="BL433" s="124"/>
      <c r="BM433" s="125"/>
      <c r="BN433" s="124"/>
      <c r="BO433" s="125"/>
      <c r="BP433" s="124"/>
      <c r="BQ433" s="125"/>
      <c r="BR433" s="125"/>
      <c r="BS433" s="124"/>
      <c r="BT433" s="171"/>
      <c r="BU433" s="125"/>
      <c r="BV433" s="125"/>
      <c r="BW433" s="125"/>
      <c r="BX433" s="124"/>
      <c r="BY433" s="125"/>
      <c r="BZ433" s="125"/>
      <c r="CB433" s="235" t="str">
        <f t="shared" si="136"/>
        <v/>
      </c>
      <c r="CC433" s="235" t="str">
        <f t="shared" si="137"/>
        <v/>
      </c>
      <c r="CD433" s="235">
        <v>428</v>
      </c>
      <c r="CE433" s="235">
        <f t="shared" si="141"/>
        <v>2</v>
      </c>
    </row>
    <row r="434" spans="54:83">
      <c r="BB434" s="405">
        <f t="shared" si="142"/>
        <v>429</v>
      </c>
      <c r="BC434" s="124"/>
      <c r="BD434" s="124"/>
      <c r="BE434" s="124"/>
      <c r="BF434" s="125"/>
      <c r="BG434" s="124"/>
      <c r="BH434" s="124"/>
      <c r="BI434" s="124"/>
      <c r="BJ434" s="124"/>
      <c r="BK434" s="124"/>
      <c r="BL434" s="124"/>
      <c r="BM434" s="125"/>
      <c r="BN434" s="124"/>
      <c r="BO434" s="125"/>
      <c r="BP434" s="124"/>
      <c r="BQ434" s="125"/>
      <c r="BR434" s="125"/>
      <c r="BS434" s="124"/>
      <c r="BT434" s="171"/>
      <c r="BU434" s="125"/>
      <c r="BV434" s="125"/>
      <c r="BW434" s="125"/>
      <c r="BX434" s="124"/>
      <c r="BY434" s="125"/>
      <c r="BZ434" s="125"/>
      <c r="CB434" s="235" t="str">
        <f t="shared" si="136"/>
        <v/>
      </c>
      <c r="CC434" s="235" t="str">
        <f t="shared" si="137"/>
        <v/>
      </c>
      <c r="CD434" s="235">
        <v>429</v>
      </c>
      <c r="CE434" s="235">
        <f t="shared" si="141"/>
        <v>2</v>
      </c>
    </row>
    <row r="435" spans="54:83">
      <c r="BB435" s="405">
        <f t="shared" si="142"/>
        <v>430</v>
      </c>
      <c r="BC435" s="124"/>
      <c r="BD435" s="124"/>
      <c r="BE435" s="124"/>
      <c r="BF435" s="125"/>
      <c r="BG435" s="124"/>
      <c r="BH435" s="124"/>
      <c r="BI435" s="124"/>
      <c r="BJ435" s="124"/>
      <c r="BK435" s="124"/>
      <c r="BL435" s="124"/>
      <c r="BM435" s="125"/>
      <c r="BN435" s="124"/>
      <c r="BO435" s="125"/>
      <c r="BP435" s="124"/>
      <c r="BQ435" s="125"/>
      <c r="BR435" s="125"/>
      <c r="BS435" s="124"/>
      <c r="BT435" s="171"/>
      <c r="BU435" s="125"/>
      <c r="BV435" s="125"/>
      <c r="BW435" s="125"/>
      <c r="BX435" s="124"/>
      <c r="BY435" s="125"/>
      <c r="BZ435" s="125"/>
      <c r="CB435" s="235" t="str">
        <f t="shared" si="136"/>
        <v/>
      </c>
      <c r="CC435" s="235" t="str">
        <f t="shared" si="137"/>
        <v/>
      </c>
      <c r="CD435" s="235">
        <v>430</v>
      </c>
      <c r="CE435" s="235">
        <f t="shared" si="141"/>
        <v>2</v>
      </c>
    </row>
    <row r="436" spans="54:83">
      <c r="BB436" s="405">
        <f t="shared" si="142"/>
        <v>431</v>
      </c>
      <c r="BC436" s="124"/>
      <c r="BD436" s="124"/>
      <c r="BE436" s="124"/>
      <c r="BF436" s="125"/>
      <c r="BG436" s="124"/>
      <c r="BH436" s="124"/>
      <c r="BI436" s="124"/>
      <c r="BJ436" s="124"/>
      <c r="BK436" s="124"/>
      <c r="BL436" s="124"/>
      <c r="BM436" s="125"/>
      <c r="BN436" s="124"/>
      <c r="BO436" s="125"/>
      <c r="BP436" s="124"/>
      <c r="BQ436" s="125"/>
      <c r="BR436" s="125"/>
      <c r="BS436" s="124"/>
      <c r="BT436" s="171"/>
      <c r="BU436" s="125"/>
      <c r="BV436" s="125"/>
      <c r="BW436" s="125"/>
      <c r="BX436" s="124"/>
      <c r="BY436" s="125"/>
      <c r="BZ436" s="125"/>
      <c r="CB436" s="235" t="str">
        <f t="shared" si="136"/>
        <v/>
      </c>
      <c r="CC436" s="235" t="str">
        <f t="shared" si="137"/>
        <v/>
      </c>
      <c r="CD436" s="235">
        <v>431</v>
      </c>
      <c r="CE436" s="235">
        <f t="shared" si="141"/>
        <v>2</v>
      </c>
    </row>
    <row r="437" spans="54:83">
      <c r="BB437" s="405">
        <f t="shared" si="142"/>
        <v>432</v>
      </c>
      <c r="BC437" s="124"/>
      <c r="BD437" s="124"/>
      <c r="BE437" s="124"/>
      <c r="BF437" s="125"/>
      <c r="BG437" s="124"/>
      <c r="BH437" s="124"/>
      <c r="BI437" s="124"/>
      <c r="BJ437" s="124"/>
      <c r="BK437" s="124"/>
      <c r="BL437" s="124"/>
      <c r="BM437" s="125"/>
      <c r="BN437" s="124"/>
      <c r="BO437" s="125"/>
      <c r="BP437" s="124"/>
      <c r="BQ437" s="125"/>
      <c r="BR437" s="125"/>
      <c r="BS437" s="124"/>
      <c r="BT437" s="171"/>
      <c r="BU437" s="125"/>
      <c r="BV437" s="125"/>
      <c r="BW437" s="125"/>
      <c r="BX437" s="124"/>
      <c r="BY437" s="125"/>
      <c r="BZ437" s="125"/>
      <c r="CB437" s="235" t="str">
        <f t="shared" si="136"/>
        <v/>
      </c>
      <c r="CC437" s="235" t="str">
        <f t="shared" si="137"/>
        <v/>
      </c>
      <c r="CD437" s="235">
        <v>432</v>
      </c>
      <c r="CE437" s="235">
        <f t="shared" si="141"/>
        <v>2</v>
      </c>
    </row>
    <row r="438" spans="54:83">
      <c r="BB438" s="405">
        <f t="shared" si="142"/>
        <v>433</v>
      </c>
      <c r="BC438" s="124"/>
      <c r="BD438" s="124"/>
      <c r="BE438" s="124"/>
      <c r="BF438" s="125"/>
      <c r="BG438" s="124"/>
      <c r="BH438" s="124"/>
      <c r="BI438" s="124"/>
      <c r="BJ438" s="124"/>
      <c r="BK438" s="124"/>
      <c r="BL438" s="124"/>
      <c r="BM438" s="125"/>
      <c r="BN438" s="124"/>
      <c r="BO438" s="125"/>
      <c r="BP438" s="124"/>
      <c r="BQ438" s="125"/>
      <c r="BR438" s="125"/>
      <c r="BS438" s="124"/>
      <c r="BT438" s="171"/>
      <c r="BU438" s="125"/>
      <c r="BV438" s="125"/>
      <c r="BW438" s="125"/>
      <c r="BX438" s="124"/>
      <c r="BY438" s="125"/>
      <c r="BZ438" s="125"/>
      <c r="CB438" s="235" t="str">
        <f t="shared" si="136"/>
        <v/>
      </c>
      <c r="CC438" s="235" t="str">
        <f t="shared" si="137"/>
        <v/>
      </c>
      <c r="CD438" s="235">
        <v>433</v>
      </c>
      <c r="CE438" s="235">
        <f t="shared" si="141"/>
        <v>2</v>
      </c>
    </row>
    <row r="439" spans="54:83">
      <c r="BB439" s="405">
        <f t="shared" si="142"/>
        <v>434</v>
      </c>
      <c r="BC439" s="124"/>
      <c r="BD439" s="124"/>
      <c r="BE439" s="124"/>
      <c r="BF439" s="125"/>
      <c r="BG439" s="124"/>
      <c r="BH439" s="124"/>
      <c r="BI439" s="124"/>
      <c r="BJ439" s="124"/>
      <c r="BK439" s="124"/>
      <c r="BL439" s="124"/>
      <c r="BM439" s="125"/>
      <c r="BN439" s="124"/>
      <c r="BO439" s="125"/>
      <c r="BP439" s="124"/>
      <c r="BQ439" s="125"/>
      <c r="BR439" s="125"/>
      <c r="BS439" s="124"/>
      <c r="BT439" s="171"/>
      <c r="BU439" s="125"/>
      <c r="BV439" s="125"/>
      <c r="BW439" s="125"/>
      <c r="BX439" s="124"/>
      <c r="BY439" s="125"/>
      <c r="BZ439" s="125"/>
      <c r="CB439" s="235" t="str">
        <f t="shared" si="136"/>
        <v/>
      </c>
      <c r="CC439" s="235" t="str">
        <f t="shared" si="137"/>
        <v/>
      </c>
      <c r="CD439" s="235">
        <v>434</v>
      </c>
      <c r="CE439" s="235">
        <f t="shared" si="141"/>
        <v>2</v>
      </c>
    </row>
    <row r="440" spans="54:83">
      <c r="BB440" s="405">
        <f t="shared" si="142"/>
        <v>435</v>
      </c>
      <c r="BC440" s="124"/>
      <c r="BD440" s="124"/>
      <c r="BE440" s="124"/>
      <c r="BF440" s="125"/>
      <c r="BG440" s="124"/>
      <c r="BH440" s="124"/>
      <c r="BI440" s="124"/>
      <c r="BJ440" s="124"/>
      <c r="BK440" s="124"/>
      <c r="BL440" s="124"/>
      <c r="BM440" s="125"/>
      <c r="BN440" s="124"/>
      <c r="BO440" s="125"/>
      <c r="BP440" s="124"/>
      <c r="BQ440" s="125"/>
      <c r="BR440" s="125"/>
      <c r="BS440" s="124"/>
      <c r="BT440" s="171"/>
      <c r="BU440" s="125"/>
      <c r="BV440" s="125"/>
      <c r="BW440" s="125"/>
      <c r="BX440" s="124"/>
      <c r="BY440" s="125"/>
      <c r="BZ440" s="125"/>
      <c r="CB440" s="235" t="str">
        <f t="shared" si="136"/>
        <v/>
      </c>
      <c r="CC440" s="235" t="str">
        <f t="shared" si="137"/>
        <v/>
      </c>
      <c r="CD440" s="235">
        <v>435</v>
      </c>
      <c r="CE440" s="235">
        <f t="shared" si="141"/>
        <v>2</v>
      </c>
    </row>
    <row r="441" spans="54:83">
      <c r="BB441" s="405">
        <f t="shared" si="142"/>
        <v>436</v>
      </c>
      <c r="BC441" s="124"/>
      <c r="BD441" s="124"/>
      <c r="BE441" s="124"/>
      <c r="BF441" s="125"/>
      <c r="BG441" s="124"/>
      <c r="BH441" s="124"/>
      <c r="BI441" s="124"/>
      <c r="BJ441" s="124"/>
      <c r="BK441" s="124"/>
      <c r="BL441" s="124"/>
      <c r="BM441" s="125"/>
      <c r="BN441" s="124"/>
      <c r="BO441" s="125"/>
      <c r="BP441" s="124"/>
      <c r="BQ441" s="125"/>
      <c r="BR441" s="125"/>
      <c r="BS441" s="124"/>
      <c r="BT441" s="171"/>
      <c r="BU441" s="125"/>
      <c r="BV441" s="125"/>
      <c r="BW441" s="125"/>
      <c r="BX441" s="124"/>
      <c r="BY441" s="125"/>
      <c r="BZ441" s="125"/>
      <c r="CB441" s="235" t="str">
        <f t="shared" si="136"/>
        <v/>
      </c>
      <c r="CC441" s="235" t="str">
        <f t="shared" si="137"/>
        <v/>
      </c>
      <c r="CD441" s="235">
        <v>436</v>
      </c>
      <c r="CE441" s="235">
        <f t="shared" si="141"/>
        <v>2</v>
      </c>
    </row>
    <row r="442" spans="54:83">
      <c r="BB442" s="405">
        <f t="shared" si="142"/>
        <v>437</v>
      </c>
      <c r="BC442" s="124"/>
      <c r="BD442" s="124"/>
      <c r="BE442" s="124"/>
      <c r="BF442" s="125"/>
      <c r="BG442" s="124"/>
      <c r="BH442" s="124"/>
      <c r="BI442" s="124"/>
      <c r="BJ442" s="124"/>
      <c r="BK442" s="124"/>
      <c r="BL442" s="124"/>
      <c r="BM442" s="125"/>
      <c r="BN442" s="124"/>
      <c r="BO442" s="125"/>
      <c r="BP442" s="124"/>
      <c r="BQ442" s="125"/>
      <c r="BR442" s="125"/>
      <c r="BS442" s="124"/>
      <c r="BT442" s="171"/>
      <c r="BU442" s="125"/>
      <c r="BV442" s="125"/>
      <c r="BW442" s="125"/>
      <c r="BX442" s="124"/>
      <c r="BY442" s="125"/>
      <c r="BZ442" s="125"/>
      <c r="CB442" s="235" t="str">
        <f t="shared" si="136"/>
        <v/>
      </c>
      <c r="CC442" s="235" t="str">
        <f t="shared" si="137"/>
        <v/>
      </c>
      <c r="CD442" s="235">
        <v>437</v>
      </c>
      <c r="CE442" s="235">
        <f t="shared" si="141"/>
        <v>2</v>
      </c>
    </row>
    <row r="443" spans="54:83">
      <c r="BB443" s="405">
        <f t="shared" si="142"/>
        <v>438</v>
      </c>
      <c r="BC443" s="124"/>
      <c r="BD443" s="124"/>
      <c r="BE443" s="124"/>
      <c r="BF443" s="125"/>
      <c r="BG443" s="124"/>
      <c r="BH443" s="124"/>
      <c r="BI443" s="124"/>
      <c r="BJ443" s="124"/>
      <c r="BK443" s="124"/>
      <c r="BL443" s="124"/>
      <c r="BM443" s="125"/>
      <c r="BN443" s="124"/>
      <c r="BO443" s="125"/>
      <c r="BP443" s="124"/>
      <c r="BQ443" s="125"/>
      <c r="BR443" s="125"/>
      <c r="BS443" s="124"/>
      <c r="BT443" s="171"/>
      <c r="BU443" s="125"/>
      <c r="BV443" s="125"/>
      <c r="BW443" s="125"/>
      <c r="BX443" s="124"/>
      <c r="BY443" s="125"/>
      <c r="BZ443" s="125"/>
      <c r="CB443" s="235" t="str">
        <f t="shared" si="136"/>
        <v/>
      </c>
      <c r="CC443" s="235" t="str">
        <f t="shared" si="137"/>
        <v/>
      </c>
      <c r="CD443" s="235">
        <v>438</v>
      </c>
      <c r="CE443" s="235">
        <f t="shared" si="141"/>
        <v>2</v>
      </c>
    </row>
    <row r="444" spans="54:83">
      <c r="BB444" s="405">
        <f t="shared" si="142"/>
        <v>439</v>
      </c>
      <c r="BC444" s="124"/>
      <c r="BD444" s="124"/>
      <c r="BE444" s="124"/>
      <c r="BF444" s="125"/>
      <c r="BG444" s="124"/>
      <c r="BH444" s="124"/>
      <c r="BI444" s="124"/>
      <c r="BJ444" s="124"/>
      <c r="BK444" s="124"/>
      <c r="BL444" s="124"/>
      <c r="BM444" s="125"/>
      <c r="BN444" s="124"/>
      <c r="BO444" s="125"/>
      <c r="BP444" s="124"/>
      <c r="BQ444" s="125"/>
      <c r="BR444" s="125"/>
      <c r="BS444" s="124"/>
      <c r="BT444" s="171"/>
      <c r="BU444" s="125"/>
      <c r="BV444" s="125"/>
      <c r="BW444" s="125"/>
      <c r="BX444" s="124"/>
      <c r="BY444" s="125"/>
      <c r="BZ444" s="125"/>
      <c r="CB444" s="235" t="str">
        <f t="shared" si="136"/>
        <v/>
      </c>
      <c r="CC444" s="235" t="str">
        <f t="shared" si="137"/>
        <v/>
      </c>
      <c r="CD444" s="235">
        <v>439</v>
      </c>
      <c r="CE444" s="235">
        <f t="shared" si="141"/>
        <v>2</v>
      </c>
    </row>
    <row r="445" spans="54:83">
      <c r="BB445" s="405">
        <f t="shared" si="142"/>
        <v>440</v>
      </c>
      <c r="BC445" s="124"/>
      <c r="BD445" s="124"/>
      <c r="BE445" s="124"/>
      <c r="BF445" s="125"/>
      <c r="BG445" s="124"/>
      <c r="BH445" s="124"/>
      <c r="BI445" s="124"/>
      <c r="BJ445" s="124"/>
      <c r="BK445" s="124"/>
      <c r="BL445" s="124"/>
      <c r="BM445" s="125"/>
      <c r="BN445" s="124"/>
      <c r="BO445" s="125"/>
      <c r="BP445" s="124"/>
      <c r="BQ445" s="125"/>
      <c r="BR445" s="125"/>
      <c r="BS445" s="124"/>
      <c r="BT445" s="171"/>
      <c r="BU445" s="125"/>
      <c r="BV445" s="125"/>
      <c r="BW445" s="125"/>
      <c r="BX445" s="124"/>
      <c r="BY445" s="125"/>
      <c r="BZ445" s="125"/>
      <c r="CB445" s="235" t="str">
        <f t="shared" si="136"/>
        <v/>
      </c>
      <c r="CC445" s="235" t="str">
        <f t="shared" si="137"/>
        <v/>
      </c>
      <c r="CD445" s="235">
        <v>440</v>
      </c>
      <c r="CE445" s="235">
        <f t="shared" si="141"/>
        <v>2</v>
      </c>
    </row>
    <row r="446" spans="54:83">
      <c r="BB446" s="405">
        <f t="shared" si="142"/>
        <v>441</v>
      </c>
      <c r="BC446" s="124"/>
      <c r="BD446" s="124"/>
      <c r="BE446" s="124"/>
      <c r="BF446" s="125"/>
      <c r="BG446" s="124"/>
      <c r="BH446" s="124"/>
      <c r="BI446" s="124"/>
      <c r="BJ446" s="124"/>
      <c r="BK446" s="124"/>
      <c r="BL446" s="124"/>
      <c r="BM446" s="125"/>
      <c r="BN446" s="124"/>
      <c r="BO446" s="125"/>
      <c r="BP446" s="124"/>
      <c r="BQ446" s="125"/>
      <c r="BR446" s="125"/>
      <c r="BS446" s="124"/>
      <c r="BT446" s="171"/>
      <c r="BU446" s="125"/>
      <c r="BV446" s="125"/>
      <c r="BW446" s="125"/>
      <c r="BX446" s="124"/>
      <c r="BY446" s="125"/>
      <c r="BZ446" s="125"/>
      <c r="CB446" s="235" t="str">
        <f t="shared" si="136"/>
        <v/>
      </c>
      <c r="CC446" s="235" t="str">
        <f t="shared" si="137"/>
        <v/>
      </c>
      <c r="CD446" s="235">
        <v>441</v>
      </c>
      <c r="CE446" s="235">
        <f t="shared" si="141"/>
        <v>2</v>
      </c>
    </row>
    <row r="447" spans="54:83">
      <c r="BB447" s="405">
        <f t="shared" si="142"/>
        <v>442</v>
      </c>
      <c r="BC447" s="124"/>
      <c r="BD447" s="124"/>
      <c r="BE447" s="124"/>
      <c r="BF447" s="125"/>
      <c r="BG447" s="124"/>
      <c r="BH447" s="124"/>
      <c r="BI447" s="124"/>
      <c r="BJ447" s="124"/>
      <c r="BK447" s="124"/>
      <c r="BL447" s="124"/>
      <c r="BM447" s="125"/>
      <c r="BN447" s="124"/>
      <c r="BO447" s="125"/>
      <c r="BP447" s="124"/>
      <c r="BQ447" s="125"/>
      <c r="BR447" s="125"/>
      <c r="BS447" s="124"/>
      <c r="BT447" s="171"/>
      <c r="BU447" s="125"/>
      <c r="BV447" s="125"/>
      <c r="BW447" s="125"/>
      <c r="BX447" s="124"/>
      <c r="BY447" s="125"/>
      <c r="BZ447" s="125"/>
      <c r="CB447" s="235" t="str">
        <f t="shared" si="136"/>
        <v/>
      </c>
      <c r="CC447" s="235" t="str">
        <f t="shared" si="137"/>
        <v/>
      </c>
      <c r="CD447" s="235">
        <v>442</v>
      </c>
      <c r="CE447" s="235">
        <f t="shared" si="141"/>
        <v>2</v>
      </c>
    </row>
    <row r="448" spans="54:83">
      <c r="BB448" s="405">
        <f t="shared" si="142"/>
        <v>443</v>
      </c>
      <c r="BC448" s="124"/>
      <c r="BD448" s="124"/>
      <c r="BE448" s="124"/>
      <c r="BF448" s="125"/>
      <c r="BG448" s="124"/>
      <c r="BH448" s="124"/>
      <c r="BI448" s="124"/>
      <c r="BJ448" s="124"/>
      <c r="BK448" s="124"/>
      <c r="BL448" s="124"/>
      <c r="BM448" s="125"/>
      <c r="BN448" s="124"/>
      <c r="BO448" s="125"/>
      <c r="BP448" s="124"/>
      <c r="BQ448" s="125"/>
      <c r="BR448" s="125"/>
      <c r="BS448" s="124"/>
      <c r="BT448" s="171"/>
      <c r="BU448" s="125"/>
      <c r="BV448" s="125"/>
      <c r="BW448" s="125"/>
      <c r="BX448" s="124"/>
      <c r="BY448" s="125"/>
      <c r="BZ448" s="125"/>
      <c r="CB448" s="235" t="str">
        <f t="shared" si="136"/>
        <v/>
      </c>
      <c r="CC448" s="235" t="str">
        <f t="shared" si="137"/>
        <v/>
      </c>
      <c r="CD448" s="235">
        <v>443</v>
      </c>
      <c r="CE448" s="235">
        <f t="shared" si="141"/>
        <v>2</v>
      </c>
    </row>
    <row r="449" spans="54:83">
      <c r="BB449" s="405">
        <f t="shared" si="142"/>
        <v>444</v>
      </c>
      <c r="BC449" s="124"/>
      <c r="BD449" s="124"/>
      <c r="BE449" s="124"/>
      <c r="BF449" s="125"/>
      <c r="BG449" s="124"/>
      <c r="BH449" s="124"/>
      <c r="BI449" s="124"/>
      <c r="BJ449" s="124"/>
      <c r="BK449" s="124"/>
      <c r="BL449" s="124"/>
      <c r="BM449" s="125"/>
      <c r="BN449" s="124"/>
      <c r="BO449" s="125"/>
      <c r="BP449" s="124"/>
      <c r="BQ449" s="125"/>
      <c r="BR449" s="125"/>
      <c r="BS449" s="124"/>
      <c r="BT449" s="171"/>
      <c r="BU449" s="125"/>
      <c r="BV449" s="125"/>
      <c r="BW449" s="125"/>
      <c r="BX449" s="124"/>
      <c r="BY449" s="125"/>
      <c r="BZ449" s="125"/>
      <c r="CB449" s="235" t="str">
        <f t="shared" si="136"/>
        <v/>
      </c>
      <c r="CC449" s="235" t="str">
        <f t="shared" si="137"/>
        <v/>
      </c>
      <c r="CD449" s="235">
        <v>444</v>
      </c>
      <c r="CE449" s="235">
        <f t="shared" si="141"/>
        <v>2</v>
      </c>
    </row>
    <row r="450" spans="54:83">
      <c r="BB450" s="405">
        <f t="shared" si="142"/>
        <v>445</v>
      </c>
      <c r="BC450" s="124"/>
      <c r="BD450" s="124"/>
      <c r="BE450" s="124"/>
      <c r="BF450" s="125"/>
      <c r="BG450" s="124"/>
      <c r="BH450" s="124"/>
      <c r="BI450" s="124"/>
      <c r="BJ450" s="124"/>
      <c r="BK450" s="124"/>
      <c r="BL450" s="124"/>
      <c r="BM450" s="125"/>
      <c r="BN450" s="124"/>
      <c r="BO450" s="125"/>
      <c r="BP450" s="124"/>
      <c r="BQ450" s="125"/>
      <c r="BR450" s="125"/>
      <c r="BS450" s="124"/>
      <c r="BT450" s="171"/>
      <c r="BU450" s="125"/>
      <c r="BV450" s="125"/>
      <c r="BW450" s="125"/>
      <c r="BX450" s="124"/>
      <c r="BY450" s="125"/>
      <c r="BZ450" s="125"/>
      <c r="CB450" s="235" t="str">
        <f t="shared" si="136"/>
        <v/>
      </c>
      <c r="CC450" s="235" t="str">
        <f t="shared" si="137"/>
        <v/>
      </c>
      <c r="CD450" s="235">
        <v>445</v>
      </c>
      <c r="CE450" s="235">
        <f t="shared" si="141"/>
        <v>2</v>
      </c>
    </row>
    <row r="451" spans="54:83">
      <c r="BB451" s="405">
        <f t="shared" si="142"/>
        <v>446</v>
      </c>
      <c r="BC451" s="124"/>
      <c r="BD451" s="124"/>
      <c r="BE451" s="124"/>
      <c r="BF451" s="125"/>
      <c r="BG451" s="124"/>
      <c r="BH451" s="124"/>
      <c r="BI451" s="124"/>
      <c r="BJ451" s="124"/>
      <c r="BK451" s="124"/>
      <c r="BL451" s="124"/>
      <c r="BM451" s="125"/>
      <c r="BN451" s="124"/>
      <c r="BO451" s="125"/>
      <c r="BP451" s="124"/>
      <c r="BQ451" s="125"/>
      <c r="BR451" s="125"/>
      <c r="BS451" s="124"/>
      <c r="BT451" s="171"/>
      <c r="BU451" s="125"/>
      <c r="BV451" s="125"/>
      <c r="BW451" s="125"/>
      <c r="BX451" s="124"/>
      <c r="BY451" s="125"/>
      <c r="BZ451" s="125"/>
      <c r="CB451" s="235" t="str">
        <f t="shared" si="136"/>
        <v/>
      </c>
      <c r="CC451" s="235" t="str">
        <f t="shared" si="137"/>
        <v/>
      </c>
      <c r="CD451" s="235">
        <v>446</v>
      </c>
      <c r="CE451" s="235">
        <f t="shared" si="141"/>
        <v>2</v>
      </c>
    </row>
    <row r="452" spans="54:83">
      <c r="BB452" s="405">
        <f t="shared" si="142"/>
        <v>447</v>
      </c>
      <c r="BC452" s="124"/>
      <c r="BD452" s="124"/>
      <c r="BE452" s="124"/>
      <c r="BF452" s="125"/>
      <c r="BG452" s="124"/>
      <c r="BH452" s="124"/>
      <c r="BI452" s="124"/>
      <c r="BJ452" s="124"/>
      <c r="BK452" s="124"/>
      <c r="BL452" s="124"/>
      <c r="BM452" s="125"/>
      <c r="BN452" s="124"/>
      <c r="BO452" s="125"/>
      <c r="BP452" s="124"/>
      <c r="BQ452" s="125"/>
      <c r="BR452" s="125"/>
      <c r="BS452" s="124"/>
      <c r="BT452" s="171"/>
      <c r="BU452" s="125"/>
      <c r="BV452" s="125"/>
      <c r="BW452" s="125"/>
      <c r="BX452" s="124"/>
      <c r="BY452" s="125"/>
      <c r="BZ452" s="125"/>
      <c r="CB452" s="235" t="str">
        <f t="shared" si="136"/>
        <v/>
      </c>
      <c r="CC452" s="235" t="str">
        <f t="shared" si="137"/>
        <v/>
      </c>
      <c r="CD452" s="235">
        <v>447</v>
      </c>
      <c r="CE452" s="235">
        <f t="shared" si="141"/>
        <v>2</v>
      </c>
    </row>
    <row r="453" spans="54:83">
      <c r="BB453" s="405">
        <f t="shared" si="142"/>
        <v>448</v>
      </c>
      <c r="BC453" s="124"/>
      <c r="BD453" s="124"/>
      <c r="BE453" s="124"/>
      <c r="BF453" s="125"/>
      <c r="BG453" s="124"/>
      <c r="BH453" s="124"/>
      <c r="BI453" s="124"/>
      <c r="BJ453" s="124"/>
      <c r="BK453" s="124"/>
      <c r="BL453" s="124"/>
      <c r="BM453" s="125"/>
      <c r="BN453" s="124"/>
      <c r="BO453" s="125"/>
      <c r="BP453" s="124"/>
      <c r="BQ453" s="125"/>
      <c r="BR453" s="125"/>
      <c r="BS453" s="124"/>
      <c r="BT453" s="171"/>
      <c r="BU453" s="125"/>
      <c r="BV453" s="125"/>
      <c r="BW453" s="125"/>
      <c r="BX453" s="124"/>
      <c r="BY453" s="125"/>
      <c r="BZ453" s="125"/>
      <c r="CB453" s="235" t="str">
        <f t="shared" si="136"/>
        <v/>
      </c>
      <c r="CC453" s="235" t="str">
        <f t="shared" si="137"/>
        <v/>
      </c>
      <c r="CD453" s="235">
        <v>448</v>
      </c>
      <c r="CE453" s="235">
        <f t="shared" si="141"/>
        <v>2</v>
      </c>
    </row>
    <row r="454" spans="54:83">
      <c r="BB454" s="405">
        <f t="shared" si="142"/>
        <v>449</v>
      </c>
      <c r="BC454" s="124"/>
      <c r="BD454" s="124"/>
      <c r="BE454" s="124"/>
      <c r="BF454" s="125"/>
      <c r="BG454" s="124"/>
      <c r="BH454" s="124"/>
      <c r="BI454" s="124"/>
      <c r="BJ454" s="124"/>
      <c r="BK454" s="124"/>
      <c r="BL454" s="124"/>
      <c r="BM454" s="125"/>
      <c r="BN454" s="124"/>
      <c r="BO454" s="125"/>
      <c r="BP454" s="124"/>
      <c r="BQ454" s="125"/>
      <c r="BR454" s="125"/>
      <c r="BS454" s="124"/>
      <c r="BT454" s="171"/>
      <c r="BU454" s="125"/>
      <c r="BV454" s="125"/>
      <c r="BW454" s="125"/>
      <c r="BX454" s="124"/>
      <c r="BY454" s="125"/>
      <c r="BZ454" s="125"/>
      <c r="CB454" s="235" t="str">
        <f t="shared" ref="CB454:CB517" si="149">IF(KELASDIPILIH=BH454,BB454,"")</f>
        <v/>
      </c>
      <c r="CC454" s="235" t="str">
        <f t="shared" ref="CC454:CC517" si="150">IFERROR(SMALL(URUTANABSEN,CD454),"")</f>
        <v/>
      </c>
      <c r="CD454" s="235">
        <v>449</v>
      </c>
      <c r="CE454" s="235">
        <f t="shared" si="141"/>
        <v>2</v>
      </c>
    </row>
    <row r="455" spans="54:83">
      <c r="BB455" s="405">
        <f t="shared" si="142"/>
        <v>450</v>
      </c>
      <c r="BC455" s="124"/>
      <c r="BD455" s="124"/>
      <c r="BE455" s="124"/>
      <c r="BF455" s="125"/>
      <c r="BG455" s="124"/>
      <c r="BH455" s="124"/>
      <c r="BI455" s="124"/>
      <c r="BJ455" s="124"/>
      <c r="BK455" s="124"/>
      <c r="BL455" s="124"/>
      <c r="BM455" s="125"/>
      <c r="BN455" s="124"/>
      <c r="BO455" s="125"/>
      <c r="BP455" s="124"/>
      <c r="BQ455" s="125"/>
      <c r="BR455" s="125"/>
      <c r="BS455" s="124"/>
      <c r="BT455" s="171"/>
      <c r="BU455" s="125"/>
      <c r="BV455" s="125"/>
      <c r="BW455" s="125"/>
      <c r="BX455" s="124"/>
      <c r="BY455" s="125"/>
      <c r="BZ455" s="125"/>
      <c r="CB455" s="235" t="str">
        <f t="shared" si="149"/>
        <v/>
      </c>
      <c r="CC455" s="235" t="str">
        <f t="shared" si="150"/>
        <v/>
      </c>
      <c r="CD455" s="235">
        <v>450</v>
      </c>
      <c r="CE455" s="235">
        <f t="shared" ref="CE455:CE518" si="151">TYPE(CC455)</f>
        <v>2</v>
      </c>
    </row>
    <row r="456" spans="54:83">
      <c r="BB456" s="405">
        <f t="shared" ref="BB456:BB519" si="152">BB455+1</f>
        <v>451</v>
      </c>
      <c r="BC456" s="124"/>
      <c r="BD456" s="124"/>
      <c r="BE456" s="124"/>
      <c r="BF456" s="125"/>
      <c r="BG456" s="124"/>
      <c r="BH456" s="124"/>
      <c r="BI456" s="124"/>
      <c r="BJ456" s="124"/>
      <c r="BK456" s="124"/>
      <c r="BL456" s="124"/>
      <c r="BM456" s="125"/>
      <c r="BN456" s="124"/>
      <c r="BO456" s="125"/>
      <c r="BP456" s="124"/>
      <c r="BQ456" s="125"/>
      <c r="BR456" s="125"/>
      <c r="BS456" s="124"/>
      <c r="BT456" s="171"/>
      <c r="BU456" s="125"/>
      <c r="BV456" s="125"/>
      <c r="BW456" s="125"/>
      <c r="BX456" s="124"/>
      <c r="BY456" s="125"/>
      <c r="BZ456" s="125"/>
      <c r="CB456" s="235" t="str">
        <f t="shared" si="149"/>
        <v/>
      </c>
      <c r="CC456" s="235" t="str">
        <f t="shared" si="150"/>
        <v/>
      </c>
      <c r="CD456" s="235">
        <v>451</v>
      </c>
      <c r="CE456" s="235">
        <f t="shared" si="151"/>
        <v>2</v>
      </c>
    </row>
    <row r="457" spans="54:83">
      <c r="BB457" s="405">
        <f t="shared" si="152"/>
        <v>452</v>
      </c>
      <c r="BC457" s="124"/>
      <c r="BD457" s="124"/>
      <c r="BE457" s="124"/>
      <c r="BF457" s="125"/>
      <c r="BG457" s="124"/>
      <c r="BH457" s="124"/>
      <c r="BI457" s="124"/>
      <c r="BJ457" s="124"/>
      <c r="BK457" s="124"/>
      <c r="BL457" s="124"/>
      <c r="BM457" s="125"/>
      <c r="BN457" s="124"/>
      <c r="BO457" s="125"/>
      <c r="BP457" s="124"/>
      <c r="BQ457" s="125"/>
      <c r="BR457" s="125"/>
      <c r="BS457" s="124"/>
      <c r="BT457" s="171"/>
      <c r="BU457" s="125"/>
      <c r="BV457" s="125"/>
      <c r="BW457" s="125"/>
      <c r="BX457" s="124"/>
      <c r="BY457" s="125"/>
      <c r="BZ457" s="125"/>
      <c r="CB457" s="235" t="str">
        <f t="shared" si="149"/>
        <v/>
      </c>
      <c r="CC457" s="235" t="str">
        <f t="shared" si="150"/>
        <v/>
      </c>
      <c r="CD457" s="235">
        <v>452</v>
      </c>
      <c r="CE457" s="235">
        <f t="shared" si="151"/>
        <v>2</v>
      </c>
    </row>
    <row r="458" spans="54:83">
      <c r="BB458" s="405">
        <f t="shared" si="152"/>
        <v>453</v>
      </c>
      <c r="BC458" s="124"/>
      <c r="BD458" s="124"/>
      <c r="BE458" s="124"/>
      <c r="BF458" s="125"/>
      <c r="BG458" s="124"/>
      <c r="BH458" s="124"/>
      <c r="BI458" s="124"/>
      <c r="BJ458" s="124"/>
      <c r="BK458" s="124"/>
      <c r="BL458" s="124"/>
      <c r="BM458" s="125"/>
      <c r="BN458" s="124"/>
      <c r="BO458" s="125"/>
      <c r="BP458" s="124"/>
      <c r="BQ458" s="125"/>
      <c r="BR458" s="125"/>
      <c r="BS458" s="124"/>
      <c r="BT458" s="171"/>
      <c r="BU458" s="125"/>
      <c r="BV458" s="125"/>
      <c r="BW458" s="125"/>
      <c r="BX458" s="124"/>
      <c r="BY458" s="125"/>
      <c r="BZ458" s="125"/>
      <c r="CB458" s="235" t="str">
        <f t="shared" si="149"/>
        <v/>
      </c>
      <c r="CC458" s="235" t="str">
        <f t="shared" si="150"/>
        <v/>
      </c>
      <c r="CD458" s="235">
        <v>453</v>
      </c>
      <c r="CE458" s="235">
        <f t="shared" si="151"/>
        <v>2</v>
      </c>
    </row>
    <row r="459" spans="54:83">
      <c r="BB459" s="405">
        <f t="shared" si="152"/>
        <v>454</v>
      </c>
      <c r="BC459" s="124"/>
      <c r="BD459" s="124"/>
      <c r="BE459" s="124"/>
      <c r="BF459" s="125"/>
      <c r="BG459" s="124"/>
      <c r="BH459" s="124"/>
      <c r="BI459" s="124"/>
      <c r="BJ459" s="124"/>
      <c r="BK459" s="124"/>
      <c r="BL459" s="124"/>
      <c r="BM459" s="125"/>
      <c r="BN459" s="124"/>
      <c r="BO459" s="125"/>
      <c r="BP459" s="124"/>
      <c r="BQ459" s="125"/>
      <c r="BR459" s="125"/>
      <c r="BS459" s="124"/>
      <c r="BT459" s="171"/>
      <c r="BU459" s="125"/>
      <c r="BV459" s="125"/>
      <c r="BW459" s="125"/>
      <c r="BX459" s="124"/>
      <c r="BY459" s="125"/>
      <c r="BZ459" s="125"/>
      <c r="CB459" s="235" t="str">
        <f t="shared" si="149"/>
        <v/>
      </c>
      <c r="CC459" s="235" t="str">
        <f t="shared" si="150"/>
        <v/>
      </c>
      <c r="CD459" s="235">
        <v>454</v>
      </c>
      <c r="CE459" s="235">
        <f t="shared" si="151"/>
        <v>2</v>
      </c>
    </row>
    <row r="460" spans="54:83">
      <c r="BB460" s="405">
        <f t="shared" si="152"/>
        <v>455</v>
      </c>
      <c r="BC460" s="124"/>
      <c r="BD460" s="124"/>
      <c r="BE460" s="124"/>
      <c r="BF460" s="125"/>
      <c r="BG460" s="124"/>
      <c r="BH460" s="124"/>
      <c r="BI460" s="124"/>
      <c r="BJ460" s="124"/>
      <c r="BK460" s="124"/>
      <c r="BL460" s="124"/>
      <c r="BM460" s="125"/>
      <c r="BN460" s="124"/>
      <c r="BO460" s="125"/>
      <c r="BP460" s="124"/>
      <c r="BQ460" s="125"/>
      <c r="BR460" s="125"/>
      <c r="BS460" s="124"/>
      <c r="BT460" s="171"/>
      <c r="BU460" s="125"/>
      <c r="BV460" s="125"/>
      <c r="BW460" s="125"/>
      <c r="BX460" s="124"/>
      <c r="BY460" s="125"/>
      <c r="BZ460" s="125"/>
      <c r="CB460" s="235" t="str">
        <f t="shared" si="149"/>
        <v/>
      </c>
      <c r="CC460" s="235" t="str">
        <f t="shared" si="150"/>
        <v/>
      </c>
      <c r="CD460" s="235">
        <v>455</v>
      </c>
      <c r="CE460" s="235">
        <f t="shared" si="151"/>
        <v>2</v>
      </c>
    </row>
    <row r="461" spans="54:83">
      <c r="BB461" s="405">
        <f t="shared" si="152"/>
        <v>456</v>
      </c>
      <c r="BC461" s="124"/>
      <c r="BD461" s="124"/>
      <c r="BE461" s="124"/>
      <c r="BF461" s="125"/>
      <c r="BG461" s="124"/>
      <c r="BH461" s="124"/>
      <c r="BI461" s="124"/>
      <c r="BJ461" s="124"/>
      <c r="BK461" s="124"/>
      <c r="BL461" s="124"/>
      <c r="BM461" s="125"/>
      <c r="BN461" s="124"/>
      <c r="BO461" s="125"/>
      <c r="BP461" s="124"/>
      <c r="BQ461" s="125"/>
      <c r="BR461" s="125"/>
      <c r="BS461" s="124"/>
      <c r="BT461" s="171"/>
      <c r="BU461" s="125"/>
      <c r="BV461" s="125"/>
      <c r="BW461" s="125"/>
      <c r="BX461" s="124"/>
      <c r="BY461" s="125"/>
      <c r="BZ461" s="125"/>
      <c r="CB461" s="235" t="str">
        <f t="shared" si="149"/>
        <v/>
      </c>
      <c r="CC461" s="235" t="str">
        <f t="shared" si="150"/>
        <v/>
      </c>
      <c r="CD461" s="235">
        <v>456</v>
      </c>
      <c r="CE461" s="235">
        <f t="shared" si="151"/>
        <v>2</v>
      </c>
    </row>
    <row r="462" spans="54:83">
      <c r="BB462" s="405">
        <f t="shared" si="152"/>
        <v>457</v>
      </c>
      <c r="BC462" s="124"/>
      <c r="BD462" s="124"/>
      <c r="BE462" s="124"/>
      <c r="BF462" s="125"/>
      <c r="BG462" s="124"/>
      <c r="BH462" s="124"/>
      <c r="BI462" s="124"/>
      <c r="BJ462" s="124"/>
      <c r="BK462" s="124"/>
      <c r="BL462" s="124"/>
      <c r="BM462" s="125"/>
      <c r="BN462" s="124"/>
      <c r="BO462" s="125"/>
      <c r="BP462" s="124"/>
      <c r="BQ462" s="125"/>
      <c r="BR462" s="125"/>
      <c r="BS462" s="124"/>
      <c r="BT462" s="171"/>
      <c r="BU462" s="125"/>
      <c r="BV462" s="125"/>
      <c r="BW462" s="125"/>
      <c r="BX462" s="124"/>
      <c r="BY462" s="125"/>
      <c r="BZ462" s="125"/>
      <c r="CB462" s="235" t="str">
        <f t="shared" si="149"/>
        <v/>
      </c>
      <c r="CC462" s="235" t="str">
        <f t="shared" si="150"/>
        <v/>
      </c>
      <c r="CD462" s="235">
        <v>457</v>
      </c>
      <c r="CE462" s="235">
        <f t="shared" si="151"/>
        <v>2</v>
      </c>
    </row>
    <row r="463" spans="54:83">
      <c r="BB463" s="405">
        <f t="shared" si="152"/>
        <v>458</v>
      </c>
      <c r="BC463" s="124"/>
      <c r="BD463" s="124"/>
      <c r="BE463" s="124"/>
      <c r="BF463" s="125"/>
      <c r="BG463" s="124"/>
      <c r="BH463" s="124"/>
      <c r="BI463" s="124"/>
      <c r="BJ463" s="124"/>
      <c r="BK463" s="124"/>
      <c r="BL463" s="124"/>
      <c r="BM463" s="125"/>
      <c r="BN463" s="124"/>
      <c r="BO463" s="125"/>
      <c r="BP463" s="124"/>
      <c r="BQ463" s="125"/>
      <c r="BR463" s="125"/>
      <c r="BS463" s="124"/>
      <c r="BT463" s="171"/>
      <c r="BU463" s="125"/>
      <c r="BV463" s="125"/>
      <c r="BW463" s="125"/>
      <c r="BX463" s="124"/>
      <c r="BY463" s="125"/>
      <c r="BZ463" s="125"/>
      <c r="CB463" s="235" t="str">
        <f t="shared" si="149"/>
        <v/>
      </c>
      <c r="CC463" s="235" t="str">
        <f t="shared" si="150"/>
        <v/>
      </c>
      <c r="CD463" s="235">
        <v>458</v>
      </c>
      <c r="CE463" s="235">
        <f t="shared" si="151"/>
        <v>2</v>
      </c>
    </row>
    <row r="464" spans="54:83">
      <c r="BB464" s="405">
        <f t="shared" si="152"/>
        <v>459</v>
      </c>
      <c r="BC464" s="124"/>
      <c r="BD464" s="124"/>
      <c r="BE464" s="124"/>
      <c r="BF464" s="125"/>
      <c r="BG464" s="124"/>
      <c r="BH464" s="124"/>
      <c r="BI464" s="124"/>
      <c r="BJ464" s="124"/>
      <c r="BK464" s="124"/>
      <c r="BL464" s="124"/>
      <c r="BM464" s="125"/>
      <c r="BN464" s="124"/>
      <c r="BO464" s="125"/>
      <c r="BP464" s="124"/>
      <c r="BQ464" s="125"/>
      <c r="BR464" s="125"/>
      <c r="BS464" s="124"/>
      <c r="BT464" s="171"/>
      <c r="BU464" s="125"/>
      <c r="BV464" s="125"/>
      <c r="BW464" s="125"/>
      <c r="BX464" s="124"/>
      <c r="BY464" s="125"/>
      <c r="BZ464" s="125"/>
      <c r="CB464" s="235" t="str">
        <f t="shared" si="149"/>
        <v/>
      </c>
      <c r="CC464" s="235" t="str">
        <f t="shared" si="150"/>
        <v/>
      </c>
      <c r="CD464" s="235">
        <v>459</v>
      </c>
      <c r="CE464" s="235">
        <f t="shared" si="151"/>
        <v>2</v>
      </c>
    </row>
    <row r="465" spans="54:83">
      <c r="BB465" s="405">
        <f t="shared" si="152"/>
        <v>460</v>
      </c>
      <c r="BC465" s="124"/>
      <c r="BD465" s="124"/>
      <c r="BE465" s="124"/>
      <c r="BF465" s="125"/>
      <c r="BG465" s="124"/>
      <c r="BH465" s="124"/>
      <c r="BI465" s="124"/>
      <c r="BJ465" s="124"/>
      <c r="BK465" s="124"/>
      <c r="BL465" s="124"/>
      <c r="BM465" s="125"/>
      <c r="BN465" s="124"/>
      <c r="BO465" s="125"/>
      <c r="BP465" s="124"/>
      <c r="BQ465" s="125"/>
      <c r="BR465" s="125"/>
      <c r="BS465" s="124"/>
      <c r="BT465" s="171"/>
      <c r="BU465" s="125"/>
      <c r="BV465" s="125"/>
      <c r="BW465" s="125"/>
      <c r="BX465" s="124"/>
      <c r="BY465" s="125"/>
      <c r="BZ465" s="125"/>
      <c r="CB465" s="235" t="str">
        <f t="shared" si="149"/>
        <v/>
      </c>
      <c r="CC465" s="235" t="str">
        <f t="shared" si="150"/>
        <v/>
      </c>
      <c r="CD465" s="235">
        <v>460</v>
      </c>
      <c r="CE465" s="235">
        <f t="shared" si="151"/>
        <v>2</v>
      </c>
    </row>
    <row r="466" spans="54:83">
      <c r="BB466" s="405">
        <f t="shared" si="152"/>
        <v>461</v>
      </c>
      <c r="BC466" s="124"/>
      <c r="BD466" s="124"/>
      <c r="BE466" s="124"/>
      <c r="BF466" s="125"/>
      <c r="BG466" s="124"/>
      <c r="BH466" s="124"/>
      <c r="BI466" s="124"/>
      <c r="BJ466" s="124"/>
      <c r="BK466" s="124"/>
      <c r="BL466" s="124"/>
      <c r="BM466" s="125"/>
      <c r="BN466" s="124"/>
      <c r="BO466" s="125"/>
      <c r="BP466" s="124"/>
      <c r="BQ466" s="125"/>
      <c r="BR466" s="125"/>
      <c r="BS466" s="124"/>
      <c r="BT466" s="171"/>
      <c r="BU466" s="125"/>
      <c r="BV466" s="125"/>
      <c r="BW466" s="125"/>
      <c r="BX466" s="124"/>
      <c r="BY466" s="125"/>
      <c r="BZ466" s="125"/>
      <c r="CB466" s="235" t="str">
        <f t="shared" si="149"/>
        <v/>
      </c>
      <c r="CC466" s="235" t="str">
        <f t="shared" si="150"/>
        <v/>
      </c>
      <c r="CD466" s="235">
        <v>461</v>
      </c>
      <c r="CE466" s="235">
        <f t="shared" si="151"/>
        <v>2</v>
      </c>
    </row>
    <row r="467" spans="54:83">
      <c r="BB467" s="405">
        <f t="shared" si="152"/>
        <v>462</v>
      </c>
      <c r="BC467" s="124"/>
      <c r="BD467" s="124"/>
      <c r="BE467" s="124"/>
      <c r="BF467" s="125"/>
      <c r="BG467" s="124"/>
      <c r="BH467" s="124"/>
      <c r="BI467" s="124"/>
      <c r="BJ467" s="124"/>
      <c r="BK467" s="124"/>
      <c r="BL467" s="124"/>
      <c r="BM467" s="125"/>
      <c r="BN467" s="124"/>
      <c r="BO467" s="125"/>
      <c r="BP467" s="124"/>
      <c r="BQ467" s="125"/>
      <c r="BR467" s="125"/>
      <c r="BS467" s="124"/>
      <c r="BT467" s="171"/>
      <c r="BU467" s="125"/>
      <c r="BV467" s="125"/>
      <c r="BW467" s="125"/>
      <c r="BX467" s="124"/>
      <c r="BY467" s="125"/>
      <c r="BZ467" s="125"/>
      <c r="CB467" s="235" t="str">
        <f t="shared" si="149"/>
        <v/>
      </c>
      <c r="CC467" s="235" t="str">
        <f t="shared" si="150"/>
        <v/>
      </c>
      <c r="CD467" s="235">
        <v>462</v>
      </c>
      <c r="CE467" s="235">
        <f t="shared" si="151"/>
        <v>2</v>
      </c>
    </row>
    <row r="468" spans="54:83">
      <c r="BB468" s="405">
        <f t="shared" si="152"/>
        <v>463</v>
      </c>
      <c r="BC468" s="124"/>
      <c r="BD468" s="124"/>
      <c r="BE468" s="124"/>
      <c r="BF468" s="125"/>
      <c r="BG468" s="124"/>
      <c r="BH468" s="124"/>
      <c r="BI468" s="124"/>
      <c r="BJ468" s="124"/>
      <c r="BK468" s="124"/>
      <c r="BL468" s="124"/>
      <c r="BM468" s="125"/>
      <c r="BN468" s="124"/>
      <c r="BO468" s="125"/>
      <c r="BP468" s="124"/>
      <c r="BQ468" s="125"/>
      <c r="BR468" s="125"/>
      <c r="BS468" s="124"/>
      <c r="BT468" s="171"/>
      <c r="BU468" s="125"/>
      <c r="BV468" s="125"/>
      <c r="BW468" s="125"/>
      <c r="BX468" s="124"/>
      <c r="BY468" s="125"/>
      <c r="BZ468" s="125"/>
      <c r="CB468" s="235" t="str">
        <f t="shared" si="149"/>
        <v/>
      </c>
      <c r="CC468" s="235" t="str">
        <f t="shared" si="150"/>
        <v/>
      </c>
      <c r="CD468" s="235">
        <v>463</v>
      </c>
      <c r="CE468" s="235">
        <f t="shared" si="151"/>
        <v>2</v>
      </c>
    </row>
    <row r="469" spans="54:83">
      <c r="BB469" s="405">
        <f t="shared" si="152"/>
        <v>464</v>
      </c>
      <c r="BC469" s="124"/>
      <c r="BD469" s="124"/>
      <c r="BE469" s="124"/>
      <c r="BF469" s="125"/>
      <c r="BG469" s="124"/>
      <c r="BH469" s="124"/>
      <c r="BI469" s="124"/>
      <c r="BJ469" s="124"/>
      <c r="BK469" s="124"/>
      <c r="BL469" s="124"/>
      <c r="BM469" s="125"/>
      <c r="BN469" s="124"/>
      <c r="BO469" s="125"/>
      <c r="BP469" s="124"/>
      <c r="BQ469" s="125"/>
      <c r="BR469" s="125"/>
      <c r="BS469" s="124"/>
      <c r="BT469" s="171"/>
      <c r="BU469" s="125"/>
      <c r="BV469" s="125"/>
      <c r="BW469" s="125"/>
      <c r="BX469" s="124"/>
      <c r="BY469" s="125"/>
      <c r="BZ469" s="125"/>
      <c r="CB469" s="235" t="str">
        <f t="shared" si="149"/>
        <v/>
      </c>
      <c r="CC469" s="235" t="str">
        <f t="shared" si="150"/>
        <v/>
      </c>
      <c r="CD469" s="235">
        <v>464</v>
      </c>
      <c r="CE469" s="235">
        <f t="shared" si="151"/>
        <v>2</v>
      </c>
    </row>
    <row r="470" spans="54:83">
      <c r="BB470" s="405">
        <f t="shared" si="152"/>
        <v>465</v>
      </c>
      <c r="BC470" s="124"/>
      <c r="BD470" s="124"/>
      <c r="BE470" s="124"/>
      <c r="BF470" s="125"/>
      <c r="BG470" s="124"/>
      <c r="BH470" s="124"/>
      <c r="BI470" s="124"/>
      <c r="BJ470" s="124"/>
      <c r="BK470" s="124"/>
      <c r="BL470" s="124"/>
      <c r="BM470" s="125"/>
      <c r="BN470" s="124"/>
      <c r="BO470" s="125"/>
      <c r="BP470" s="124"/>
      <c r="BQ470" s="125"/>
      <c r="BR470" s="125"/>
      <c r="BS470" s="124"/>
      <c r="BT470" s="171"/>
      <c r="BU470" s="125"/>
      <c r="BV470" s="125"/>
      <c r="BW470" s="125"/>
      <c r="BX470" s="124"/>
      <c r="BY470" s="125"/>
      <c r="BZ470" s="125"/>
      <c r="CB470" s="235" t="str">
        <f t="shared" si="149"/>
        <v/>
      </c>
      <c r="CC470" s="235" t="str">
        <f t="shared" si="150"/>
        <v/>
      </c>
      <c r="CD470" s="235">
        <v>465</v>
      </c>
      <c r="CE470" s="235">
        <f t="shared" si="151"/>
        <v>2</v>
      </c>
    </row>
    <row r="471" spans="54:83">
      <c r="BB471" s="405">
        <f t="shared" si="152"/>
        <v>466</v>
      </c>
      <c r="BC471" s="124"/>
      <c r="BD471" s="124"/>
      <c r="BE471" s="124"/>
      <c r="BF471" s="125"/>
      <c r="BG471" s="124"/>
      <c r="BH471" s="124"/>
      <c r="BI471" s="124"/>
      <c r="BJ471" s="124"/>
      <c r="BK471" s="124"/>
      <c r="BL471" s="124"/>
      <c r="BM471" s="125"/>
      <c r="BN471" s="124"/>
      <c r="BO471" s="125"/>
      <c r="BP471" s="124"/>
      <c r="BQ471" s="125"/>
      <c r="BR471" s="125"/>
      <c r="BS471" s="124"/>
      <c r="BT471" s="171"/>
      <c r="BU471" s="125"/>
      <c r="BV471" s="125"/>
      <c r="BW471" s="125"/>
      <c r="BX471" s="124"/>
      <c r="BY471" s="125"/>
      <c r="BZ471" s="125"/>
      <c r="CB471" s="235" t="str">
        <f t="shared" si="149"/>
        <v/>
      </c>
      <c r="CC471" s="235" t="str">
        <f t="shared" si="150"/>
        <v/>
      </c>
      <c r="CD471" s="235">
        <v>466</v>
      </c>
      <c r="CE471" s="235">
        <f t="shared" si="151"/>
        <v>2</v>
      </c>
    </row>
    <row r="472" spans="54:83">
      <c r="BB472" s="405">
        <f t="shared" si="152"/>
        <v>467</v>
      </c>
      <c r="BC472" s="124"/>
      <c r="BD472" s="124"/>
      <c r="BE472" s="124"/>
      <c r="BF472" s="125"/>
      <c r="BG472" s="124"/>
      <c r="BH472" s="124"/>
      <c r="BI472" s="124"/>
      <c r="BJ472" s="124"/>
      <c r="BK472" s="124"/>
      <c r="BL472" s="124"/>
      <c r="BM472" s="125"/>
      <c r="BN472" s="124"/>
      <c r="BO472" s="125"/>
      <c r="BP472" s="124"/>
      <c r="BQ472" s="125"/>
      <c r="BR472" s="125"/>
      <c r="BS472" s="124"/>
      <c r="BT472" s="171"/>
      <c r="BU472" s="125"/>
      <c r="BV472" s="125"/>
      <c r="BW472" s="125"/>
      <c r="BX472" s="124"/>
      <c r="BY472" s="125"/>
      <c r="BZ472" s="125"/>
      <c r="CB472" s="235" t="str">
        <f t="shared" si="149"/>
        <v/>
      </c>
      <c r="CC472" s="235" t="str">
        <f t="shared" si="150"/>
        <v/>
      </c>
      <c r="CD472" s="235">
        <v>467</v>
      </c>
      <c r="CE472" s="235">
        <f t="shared" si="151"/>
        <v>2</v>
      </c>
    </row>
    <row r="473" spans="54:83">
      <c r="BB473" s="405">
        <f t="shared" si="152"/>
        <v>468</v>
      </c>
      <c r="BC473" s="124"/>
      <c r="BD473" s="124"/>
      <c r="BE473" s="124"/>
      <c r="BF473" s="125"/>
      <c r="BG473" s="124"/>
      <c r="BH473" s="124"/>
      <c r="BI473" s="124"/>
      <c r="BJ473" s="124"/>
      <c r="BK473" s="124"/>
      <c r="BL473" s="124"/>
      <c r="BM473" s="125"/>
      <c r="BN473" s="124"/>
      <c r="BO473" s="125"/>
      <c r="BP473" s="124"/>
      <c r="BQ473" s="125"/>
      <c r="BR473" s="125"/>
      <c r="BS473" s="124"/>
      <c r="BT473" s="171"/>
      <c r="BU473" s="125"/>
      <c r="BV473" s="125"/>
      <c r="BW473" s="125"/>
      <c r="BX473" s="124"/>
      <c r="BY473" s="125"/>
      <c r="BZ473" s="125"/>
      <c r="CB473" s="235" t="str">
        <f t="shared" si="149"/>
        <v/>
      </c>
      <c r="CC473" s="235" t="str">
        <f t="shared" si="150"/>
        <v/>
      </c>
      <c r="CD473" s="235">
        <v>468</v>
      </c>
      <c r="CE473" s="235">
        <f t="shared" si="151"/>
        <v>2</v>
      </c>
    </row>
    <row r="474" spans="54:83">
      <c r="BB474" s="405">
        <f t="shared" si="152"/>
        <v>469</v>
      </c>
      <c r="BC474" s="124"/>
      <c r="BD474" s="124"/>
      <c r="BE474" s="124"/>
      <c r="BF474" s="125"/>
      <c r="BG474" s="124"/>
      <c r="BH474" s="124"/>
      <c r="BI474" s="124"/>
      <c r="BJ474" s="124"/>
      <c r="BK474" s="124"/>
      <c r="BL474" s="124"/>
      <c r="BM474" s="125"/>
      <c r="BN474" s="124"/>
      <c r="BO474" s="125"/>
      <c r="BP474" s="124"/>
      <c r="BQ474" s="125"/>
      <c r="BR474" s="125"/>
      <c r="BS474" s="124"/>
      <c r="BT474" s="171"/>
      <c r="BU474" s="125"/>
      <c r="BV474" s="125"/>
      <c r="BW474" s="125"/>
      <c r="BX474" s="124"/>
      <c r="BY474" s="125"/>
      <c r="BZ474" s="125"/>
      <c r="CB474" s="235" t="str">
        <f t="shared" si="149"/>
        <v/>
      </c>
      <c r="CC474" s="235" t="str">
        <f t="shared" si="150"/>
        <v/>
      </c>
      <c r="CD474" s="235">
        <v>469</v>
      </c>
      <c r="CE474" s="235">
        <f t="shared" si="151"/>
        <v>2</v>
      </c>
    </row>
    <row r="475" spans="54:83">
      <c r="BB475" s="405">
        <f t="shared" si="152"/>
        <v>470</v>
      </c>
      <c r="BC475" s="124"/>
      <c r="BD475" s="124"/>
      <c r="BE475" s="124"/>
      <c r="BF475" s="125"/>
      <c r="BG475" s="124"/>
      <c r="BH475" s="124"/>
      <c r="BI475" s="124"/>
      <c r="BJ475" s="124"/>
      <c r="BK475" s="124"/>
      <c r="BL475" s="124"/>
      <c r="BM475" s="125"/>
      <c r="BN475" s="124"/>
      <c r="BO475" s="125"/>
      <c r="BP475" s="124"/>
      <c r="BQ475" s="125"/>
      <c r="BR475" s="125"/>
      <c r="BS475" s="124"/>
      <c r="BT475" s="171"/>
      <c r="BU475" s="125"/>
      <c r="BV475" s="125"/>
      <c r="BW475" s="125"/>
      <c r="BX475" s="124"/>
      <c r="BY475" s="125"/>
      <c r="BZ475" s="125"/>
      <c r="CB475" s="235" t="str">
        <f t="shared" si="149"/>
        <v/>
      </c>
      <c r="CC475" s="235" t="str">
        <f t="shared" si="150"/>
        <v/>
      </c>
      <c r="CD475" s="235">
        <v>470</v>
      </c>
      <c r="CE475" s="235">
        <f t="shared" si="151"/>
        <v>2</v>
      </c>
    </row>
    <row r="476" spans="54:83">
      <c r="BB476" s="405">
        <f t="shared" si="152"/>
        <v>471</v>
      </c>
      <c r="BC476" s="124"/>
      <c r="BD476" s="124"/>
      <c r="BE476" s="124"/>
      <c r="BF476" s="125"/>
      <c r="BG476" s="124"/>
      <c r="BH476" s="124"/>
      <c r="BI476" s="124"/>
      <c r="BJ476" s="124"/>
      <c r="BK476" s="124"/>
      <c r="BL476" s="124"/>
      <c r="BM476" s="125"/>
      <c r="BN476" s="124"/>
      <c r="BO476" s="125"/>
      <c r="BP476" s="124"/>
      <c r="BQ476" s="125"/>
      <c r="BR476" s="125"/>
      <c r="BS476" s="124"/>
      <c r="BT476" s="171"/>
      <c r="BU476" s="125"/>
      <c r="BV476" s="125"/>
      <c r="BW476" s="125"/>
      <c r="BX476" s="124"/>
      <c r="BY476" s="125"/>
      <c r="BZ476" s="125"/>
      <c r="CB476" s="235" t="str">
        <f t="shared" si="149"/>
        <v/>
      </c>
      <c r="CC476" s="235" t="str">
        <f t="shared" si="150"/>
        <v/>
      </c>
      <c r="CD476" s="235">
        <v>471</v>
      </c>
      <c r="CE476" s="235">
        <f t="shared" si="151"/>
        <v>2</v>
      </c>
    </row>
    <row r="477" spans="54:83">
      <c r="BB477" s="405">
        <f t="shared" si="152"/>
        <v>472</v>
      </c>
      <c r="BC477" s="124"/>
      <c r="BD477" s="124"/>
      <c r="BE477" s="124"/>
      <c r="BF477" s="125"/>
      <c r="BG477" s="124"/>
      <c r="BH477" s="124"/>
      <c r="BI477" s="124"/>
      <c r="BJ477" s="124"/>
      <c r="BK477" s="124"/>
      <c r="BL477" s="124"/>
      <c r="BM477" s="125"/>
      <c r="BN477" s="124"/>
      <c r="BO477" s="125"/>
      <c r="BP477" s="124"/>
      <c r="BQ477" s="125"/>
      <c r="BR477" s="125"/>
      <c r="BS477" s="124"/>
      <c r="BT477" s="171"/>
      <c r="BU477" s="125"/>
      <c r="BV477" s="125"/>
      <c r="BW477" s="125"/>
      <c r="BX477" s="124"/>
      <c r="BY477" s="125"/>
      <c r="BZ477" s="125"/>
      <c r="CB477" s="235" t="str">
        <f t="shared" si="149"/>
        <v/>
      </c>
      <c r="CC477" s="235" t="str">
        <f t="shared" si="150"/>
        <v/>
      </c>
      <c r="CD477" s="235">
        <v>472</v>
      </c>
      <c r="CE477" s="235">
        <f t="shared" si="151"/>
        <v>2</v>
      </c>
    </row>
    <row r="478" spans="54:83">
      <c r="BB478" s="405">
        <f t="shared" si="152"/>
        <v>473</v>
      </c>
      <c r="BC478" s="124"/>
      <c r="BD478" s="124"/>
      <c r="BE478" s="124"/>
      <c r="BF478" s="125"/>
      <c r="BG478" s="124"/>
      <c r="BH478" s="124"/>
      <c r="BI478" s="124"/>
      <c r="BJ478" s="124"/>
      <c r="BK478" s="124"/>
      <c r="BL478" s="124"/>
      <c r="BM478" s="125"/>
      <c r="BN478" s="124"/>
      <c r="BO478" s="125"/>
      <c r="BP478" s="124"/>
      <c r="BQ478" s="125"/>
      <c r="BR478" s="125"/>
      <c r="BS478" s="124"/>
      <c r="BT478" s="171"/>
      <c r="BU478" s="125"/>
      <c r="BV478" s="125"/>
      <c r="BW478" s="125"/>
      <c r="BX478" s="124"/>
      <c r="BY478" s="125"/>
      <c r="BZ478" s="125"/>
      <c r="CB478" s="235" t="str">
        <f t="shared" si="149"/>
        <v/>
      </c>
      <c r="CC478" s="235" t="str">
        <f t="shared" si="150"/>
        <v/>
      </c>
      <c r="CD478" s="235">
        <v>473</v>
      </c>
      <c r="CE478" s="235">
        <f t="shared" si="151"/>
        <v>2</v>
      </c>
    </row>
    <row r="479" spans="54:83">
      <c r="BB479" s="405">
        <f t="shared" si="152"/>
        <v>474</v>
      </c>
      <c r="BC479" s="124"/>
      <c r="BD479" s="124"/>
      <c r="BE479" s="124"/>
      <c r="BF479" s="125"/>
      <c r="BG479" s="124"/>
      <c r="BH479" s="124"/>
      <c r="BI479" s="124"/>
      <c r="BJ479" s="124"/>
      <c r="BK479" s="124"/>
      <c r="BL479" s="124"/>
      <c r="BM479" s="125"/>
      <c r="BN479" s="124"/>
      <c r="BO479" s="125"/>
      <c r="BP479" s="124"/>
      <c r="BQ479" s="125"/>
      <c r="BR479" s="125"/>
      <c r="BS479" s="124"/>
      <c r="BT479" s="171"/>
      <c r="BU479" s="125"/>
      <c r="BV479" s="125"/>
      <c r="BW479" s="125"/>
      <c r="BX479" s="124"/>
      <c r="BY479" s="125"/>
      <c r="BZ479" s="125"/>
      <c r="CB479" s="235" t="str">
        <f t="shared" si="149"/>
        <v/>
      </c>
      <c r="CC479" s="235" t="str">
        <f t="shared" si="150"/>
        <v/>
      </c>
      <c r="CD479" s="235">
        <v>474</v>
      </c>
      <c r="CE479" s="235">
        <f t="shared" si="151"/>
        <v>2</v>
      </c>
    </row>
    <row r="480" spans="54:83">
      <c r="BB480" s="405">
        <f t="shared" si="152"/>
        <v>475</v>
      </c>
      <c r="BC480" s="124"/>
      <c r="BD480" s="124"/>
      <c r="BE480" s="124"/>
      <c r="BF480" s="125"/>
      <c r="BG480" s="124"/>
      <c r="BH480" s="124"/>
      <c r="BI480" s="124"/>
      <c r="BJ480" s="124"/>
      <c r="BK480" s="124"/>
      <c r="BL480" s="124"/>
      <c r="BM480" s="125"/>
      <c r="BN480" s="124"/>
      <c r="BO480" s="125"/>
      <c r="BP480" s="124"/>
      <c r="BQ480" s="125"/>
      <c r="BR480" s="125"/>
      <c r="BS480" s="124"/>
      <c r="BT480" s="171"/>
      <c r="BU480" s="125"/>
      <c r="BV480" s="125"/>
      <c r="BW480" s="125"/>
      <c r="BX480" s="124"/>
      <c r="BY480" s="125"/>
      <c r="BZ480" s="125"/>
      <c r="CB480" s="235" t="str">
        <f t="shared" si="149"/>
        <v/>
      </c>
      <c r="CC480" s="235" t="str">
        <f t="shared" si="150"/>
        <v/>
      </c>
      <c r="CD480" s="235">
        <v>475</v>
      </c>
      <c r="CE480" s="235">
        <f t="shared" si="151"/>
        <v>2</v>
      </c>
    </row>
    <row r="481" spans="54:83">
      <c r="BB481" s="405">
        <f t="shared" si="152"/>
        <v>476</v>
      </c>
      <c r="BC481" s="124"/>
      <c r="BD481" s="124"/>
      <c r="BE481" s="124"/>
      <c r="BF481" s="125"/>
      <c r="BG481" s="124"/>
      <c r="BH481" s="124"/>
      <c r="BI481" s="124"/>
      <c r="BJ481" s="124"/>
      <c r="BK481" s="124"/>
      <c r="BL481" s="124"/>
      <c r="BM481" s="125"/>
      <c r="BN481" s="124"/>
      <c r="BO481" s="125"/>
      <c r="BP481" s="124"/>
      <c r="BQ481" s="125"/>
      <c r="BR481" s="125"/>
      <c r="BS481" s="124"/>
      <c r="BT481" s="171"/>
      <c r="BU481" s="125"/>
      <c r="BV481" s="125"/>
      <c r="BW481" s="125"/>
      <c r="BX481" s="124"/>
      <c r="BY481" s="125"/>
      <c r="BZ481" s="125"/>
      <c r="CB481" s="235" t="str">
        <f t="shared" si="149"/>
        <v/>
      </c>
      <c r="CC481" s="235" t="str">
        <f t="shared" si="150"/>
        <v/>
      </c>
      <c r="CD481" s="235">
        <v>476</v>
      </c>
      <c r="CE481" s="235">
        <f t="shared" si="151"/>
        <v>2</v>
      </c>
    </row>
    <row r="482" spans="54:83">
      <c r="BB482" s="405">
        <f t="shared" si="152"/>
        <v>477</v>
      </c>
      <c r="BC482" s="124"/>
      <c r="BD482" s="124"/>
      <c r="BE482" s="124"/>
      <c r="BF482" s="125"/>
      <c r="BG482" s="124"/>
      <c r="BH482" s="124"/>
      <c r="BI482" s="124"/>
      <c r="BJ482" s="124"/>
      <c r="BK482" s="124"/>
      <c r="BL482" s="124"/>
      <c r="BM482" s="125"/>
      <c r="BN482" s="124"/>
      <c r="BO482" s="125"/>
      <c r="BP482" s="124"/>
      <c r="BQ482" s="125"/>
      <c r="BR482" s="125"/>
      <c r="BS482" s="124"/>
      <c r="BT482" s="171"/>
      <c r="BU482" s="125"/>
      <c r="BV482" s="125"/>
      <c r="BW482" s="125"/>
      <c r="BX482" s="124"/>
      <c r="BY482" s="125"/>
      <c r="BZ482" s="125"/>
      <c r="CB482" s="235" t="str">
        <f t="shared" si="149"/>
        <v/>
      </c>
      <c r="CC482" s="235" t="str">
        <f t="shared" si="150"/>
        <v/>
      </c>
      <c r="CD482" s="235">
        <v>477</v>
      </c>
      <c r="CE482" s="235">
        <f t="shared" si="151"/>
        <v>2</v>
      </c>
    </row>
    <row r="483" spans="54:83">
      <c r="BB483" s="405">
        <f t="shared" si="152"/>
        <v>478</v>
      </c>
      <c r="BC483" s="124"/>
      <c r="BD483" s="124"/>
      <c r="BE483" s="124"/>
      <c r="BF483" s="125"/>
      <c r="BG483" s="124"/>
      <c r="BH483" s="124"/>
      <c r="BI483" s="124"/>
      <c r="BJ483" s="124"/>
      <c r="BK483" s="124"/>
      <c r="BL483" s="124"/>
      <c r="BM483" s="125"/>
      <c r="BN483" s="124"/>
      <c r="BO483" s="125"/>
      <c r="BP483" s="124"/>
      <c r="BQ483" s="125"/>
      <c r="BR483" s="125"/>
      <c r="BS483" s="124"/>
      <c r="BT483" s="171"/>
      <c r="BU483" s="125"/>
      <c r="BV483" s="125"/>
      <c r="BW483" s="125"/>
      <c r="BX483" s="124"/>
      <c r="BY483" s="125"/>
      <c r="BZ483" s="125"/>
      <c r="CB483" s="235" t="str">
        <f t="shared" si="149"/>
        <v/>
      </c>
      <c r="CC483" s="235" t="str">
        <f t="shared" si="150"/>
        <v/>
      </c>
      <c r="CD483" s="235">
        <v>478</v>
      </c>
      <c r="CE483" s="235">
        <f t="shared" si="151"/>
        <v>2</v>
      </c>
    </row>
    <row r="484" spans="54:83">
      <c r="BB484" s="405">
        <f t="shared" si="152"/>
        <v>479</v>
      </c>
      <c r="BC484" s="124"/>
      <c r="BD484" s="124"/>
      <c r="BE484" s="124"/>
      <c r="BF484" s="125"/>
      <c r="BG484" s="124"/>
      <c r="BH484" s="124"/>
      <c r="BI484" s="124"/>
      <c r="BJ484" s="124"/>
      <c r="BK484" s="124"/>
      <c r="BL484" s="124"/>
      <c r="BM484" s="125"/>
      <c r="BN484" s="124"/>
      <c r="BO484" s="125"/>
      <c r="BP484" s="124"/>
      <c r="BQ484" s="125"/>
      <c r="BR484" s="125"/>
      <c r="BS484" s="124"/>
      <c r="BT484" s="171"/>
      <c r="BU484" s="125"/>
      <c r="BV484" s="125"/>
      <c r="BW484" s="125"/>
      <c r="BX484" s="124"/>
      <c r="BY484" s="125"/>
      <c r="BZ484" s="125"/>
      <c r="CB484" s="235" t="str">
        <f t="shared" si="149"/>
        <v/>
      </c>
      <c r="CC484" s="235" t="str">
        <f t="shared" si="150"/>
        <v/>
      </c>
      <c r="CD484" s="235">
        <v>479</v>
      </c>
      <c r="CE484" s="235">
        <f t="shared" si="151"/>
        <v>2</v>
      </c>
    </row>
    <row r="485" spans="54:83">
      <c r="BB485" s="405">
        <f t="shared" si="152"/>
        <v>480</v>
      </c>
      <c r="BC485" s="124"/>
      <c r="BD485" s="124"/>
      <c r="BE485" s="124"/>
      <c r="BF485" s="125"/>
      <c r="BG485" s="124"/>
      <c r="BH485" s="124"/>
      <c r="BI485" s="124"/>
      <c r="BJ485" s="124"/>
      <c r="BK485" s="124"/>
      <c r="BL485" s="124"/>
      <c r="BM485" s="125"/>
      <c r="BN485" s="124"/>
      <c r="BO485" s="125"/>
      <c r="BP485" s="124"/>
      <c r="BQ485" s="125"/>
      <c r="BR485" s="125"/>
      <c r="BS485" s="124"/>
      <c r="BT485" s="171"/>
      <c r="BU485" s="125"/>
      <c r="BV485" s="125"/>
      <c r="BW485" s="125"/>
      <c r="BX485" s="124"/>
      <c r="BY485" s="125"/>
      <c r="BZ485" s="125"/>
      <c r="CB485" s="235" t="str">
        <f t="shared" si="149"/>
        <v/>
      </c>
      <c r="CC485" s="235" t="str">
        <f t="shared" si="150"/>
        <v/>
      </c>
      <c r="CD485" s="235">
        <v>480</v>
      </c>
      <c r="CE485" s="235">
        <f t="shared" si="151"/>
        <v>2</v>
      </c>
    </row>
    <row r="486" spans="54:83">
      <c r="BB486" s="405">
        <f t="shared" si="152"/>
        <v>481</v>
      </c>
      <c r="BC486" s="124"/>
      <c r="BD486" s="124"/>
      <c r="BE486" s="124"/>
      <c r="BF486" s="125"/>
      <c r="BG486" s="124"/>
      <c r="BH486" s="124"/>
      <c r="BI486" s="124"/>
      <c r="BJ486" s="124"/>
      <c r="BK486" s="124"/>
      <c r="BL486" s="124"/>
      <c r="BM486" s="125"/>
      <c r="BN486" s="124"/>
      <c r="BO486" s="125"/>
      <c r="BP486" s="124"/>
      <c r="BQ486" s="125"/>
      <c r="BR486" s="125"/>
      <c r="BS486" s="124"/>
      <c r="BT486" s="171"/>
      <c r="BU486" s="125"/>
      <c r="BV486" s="125"/>
      <c r="BW486" s="125"/>
      <c r="BX486" s="124"/>
      <c r="BY486" s="125"/>
      <c r="BZ486" s="125"/>
      <c r="CB486" s="235" t="str">
        <f t="shared" si="149"/>
        <v/>
      </c>
      <c r="CC486" s="235" t="str">
        <f t="shared" si="150"/>
        <v/>
      </c>
      <c r="CD486" s="235">
        <v>481</v>
      </c>
      <c r="CE486" s="235">
        <f t="shared" si="151"/>
        <v>2</v>
      </c>
    </row>
    <row r="487" spans="54:83">
      <c r="BB487" s="405">
        <f t="shared" si="152"/>
        <v>482</v>
      </c>
      <c r="BC487" s="124"/>
      <c r="BD487" s="124"/>
      <c r="BE487" s="124"/>
      <c r="BF487" s="125"/>
      <c r="BG487" s="124"/>
      <c r="BH487" s="124"/>
      <c r="BI487" s="124"/>
      <c r="BJ487" s="124"/>
      <c r="BK487" s="124"/>
      <c r="BL487" s="124"/>
      <c r="BM487" s="125"/>
      <c r="BN487" s="124"/>
      <c r="BO487" s="125"/>
      <c r="BP487" s="124"/>
      <c r="BQ487" s="125"/>
      <c r="BR487" s="125"/>
      <c r="BS487" s="124"/>
      <c r="BT487" s="171"/>
      <c r="BU487" s="125"/>
      <c r="BV487" s="125"/>
      <c r="BW487" s="125"/>
      <c r="BX487" s="124"/>
      <c r="BY487" s="125"/>
      <c r="BZ487" s="125"/>
      <c r="CB487" s="235" t="str">
        <f t="shared" si="149"/>
        <v/>
      </c>
      <c r="CC487" s="235" t="str">
        <f t="shared" si="150"/>
        <v/>
      </c>
      <c r="CD487" s="235">
        <v>482</v>
      </c>
      <c r="CE487" s="235">
        <f t="shared" si="151"/>
        <v>2</v>
      </c>
    </row>
    <row r="488" spans="54:83">
      <c r="BB488" s="405">
        <f t="shared" si="152"/>
        <v>483</v>
      </c>
      <c r="BC488" s="124"/>
      <c r="BD488" s="124"/>
      <c r="BE488" s="124"/>
      <c r="BF488" s="125"/>
      <c r="BG488" s="124"/>
      <c r="BH488" s="124"/>
      <c r="BI488" s="124"/>
      <c r="BJ488" s="124"/>
      <c r="BK488" s="124"/>
      <c r="BL488" s="124"/>
      <c r="BM488" s="125"/>
      <c r="BN488" s="124"/>
      <c r="BO488" s="125"/>
      <c r="BP488" s="124"/>
      <c r="BQ488" s="125"/>
      <c r="BR488" s="125"/>
      <c r="BS488" s="124"/>
      <c r="BT488" s="171"/>
      <c r="BU488" s="125"/>
      <c r="BV488" s="125"/>
      <c r="BW488" s="125"/>
      <c r="BX488" s="124"/>
      <c r="BY488" s="125"/>
      <c r="BZ488" s="125"/>
      <c r="CB488" s="235" t="str">
        <f t="shared" si="149"/>
        <v/>
      </c>
      <c r="CC488" s="235" t="str">
        <f t="shared" si="150"/>
        <v/>
      </c>
      <c r="CD488" s="235">
        <v>483</v>
      </c>
      <c r="CE488" s="235">
        <f t="shared" si="151"/>
        <v>2</v>
      </c>
    </row>
    <row r="489" spans="54:83">
      <c r="BB489" s="405">
        <f t="shared" si="152"/>
        <v>484</v>
      </c>
      <c r="BC489" s="124"/>
      <c r="BD489" s="124"/>
      <c r="BE489" s="124"/>
      <c r="BF489" s="125"/>
      <c r="BG489" s="124"/>
      <c r="BH489" s="124"/>
      <c r="BI489" s="124"/>
      <c r="BJ489" s="124"/>
      <c r="BK489" s="124"/>
      <c r="BL489" s="124"/>
      <c r="BM489" s="125"/>
      <c r="BN489" s="124"/>
      <c r="BO489" s="125"/>
      <c r="BP489" s="124"/>
      <c r="BQ489" s="125"/>
      <c r="BR489" s="125"/>
      <c r="BS489" s="124"/>
      <c r="BT489" s="171"/>
      <c r="BU489" s="125"/>
      <c r="BV489" s="125"/>
      <c r="BW489" s="125"/>
      <c r="BX489" s="124"/>
      <c r="BY489" s="125"/>
      <c r="BZ489" s="125"/>
      <c r="CB489" s="235" t="str">
        <f t="shared" si="149"/>
        <v/>
      </c>
      <c r="CC489" s="235" t="str">
        <f t="shared" si="150"/>
        <v/>
      </c>
      <c r="CD489" s="235">
        <v>484</v>
      </c>
      <c r="CE489" s="235">
        <f t="shared" si="151"/>
        <v>2</v>
      </c>
    </row>
    <row r="490" spans="54:83">
      <c r="BB490" s="405">
        <f t="shared" si="152"/>
        <v>485</v>
      </c>
      <c r="BC490" s="124"/>
      <c r="BD490" s="124"/>
      <c r="BE490" s="124"/>
      <c r="BF490" s="125"/>
      <c r="BG490" s="124"/>
      <c r="BH490" s="124"/>
      <c r="BI490" s="124"/>
      <c r="BJ490" s="124"/>
      <c r="BK490" s="124"/>
      <c r="BL490" s="124"/>
      <c r="BM490" s="125"/>
      <c r="BN490" s="124"/>
      <c r="BO490" s="125"/>
      <c r="BP490" s="124"/>
      <c r="BQ490" s="125"/>
      <c r="BR490" s="125"/>
      <c r="BS490" s="124"/>
      <c r="BT490" s="171"/>
      <c r="BU490" s="125"/>
      <c r="BV490" s="125"/>
      <c r="BW490" s="125"/>
      <c r="BX490" s="124"/>
      <c r="BY490" s="125"/>
      <c r="BZ490" s="125"/>
      <c r="CB490" s="235" t="str">
        <f t="shared" si="149"/>
        <v/>
      </c>
      <c r="CC490" s="235" t="str">
        <f t="shared" si="150"/>
        <v/>
      </c>
      <c r="CD490" s="235">
        <v>485</v>
      </c>
      <c r="CE490" s="235">
        <f t="shared" si="151"/>
        <v>2</v>
      </c>
    </row>
    <row r="491" spans="54:83">
      <c r="BB491" s="405">
        <f t="shared" si="152"/>
        <v>486</v>
      </c>
      <c r="BC491" s="124"/>
      <c r="BD491" s="124"/>
      <c r="BE491" s="124"/>
      <c r="BF491" s="125"/>
      <c r="BG491" s="124"/>
      <c r="BH491" s="124"/>
      <c r="BI491" s="124"/>
      <c r="BJ491" s="124"/>
      <c r="BK491" s="124"/>
      <c r="BL491" s="124"/>
      <c r="BM491" s="125"/>
      <c r="BN491" s="124"/>
      <c r="BO491" s="125"/>
      <c r="BP491" s="124"/>
      <c r="BQ491" s="125"/>
      <c r="BR491" s="125"/>
      <c r="BS491" s="124"/>
      <c r="BT491" s="171"/>
      <c r="BU491" s="125"/>
      <c r="BV491" s="125"/>
      <c r="BW491" s="125"/>
      <c r="BX491" s="124"/>
      <c r="BY491" s="125"/>
      <c r="BZ491" s="125"/>
      <c r="CB491" s="235" t="str">
        <f t="shared" si="149"/>
        <v/>
      </c>
      <c r="CC491" s="235" t="str">
        <f t="shared" si="150"/>
        <v/>
      </c>
      <c r="CD491" s="235">
        <v>486</v>
      </c>
      <c r="CE491" s="235">
        <f t="shared" si="151"/>
        <v>2</v>
      </c>
    </row>
    <row r="492" spans="54:83">
      <c r="BB492" s="405">
        <f t="shared" si="152"/>
        <v>487</v>
      </c>
      <c r="BC492" s="124"/>
      <c r="BD492" s="124"/>
      <c r="BE492" s="124"/>
      <c r="BF492" s="125"/>
      <c r="BG492" s="124"/>
      <c r="BH492" s="124"/>
      <c r="BI492" s="124"/>
      <c r="BJ492" s="124"/>
      <c r="BK492" s="124"/>
      <c r="BL492" s="124"/>
      <c r="BM492" s="125"/>
      <c r="BN492" s="124"/>
      <c r="BO492" s="125"/>
      <c r="BP492" s="124"/>
      <c r="BQ492" s="125"/>
      <c r="BR492" s="125"/>
      <c r="BS492" s="124"/>
      <c r="BT492" s="171"/>
      <c r="BU492" s="125"/>
      <c r="BV492" s="125"/>
      <c r="BW492" s="125"/>
      <c r="BX492" s="124"/>
      <c r="BY492" s="125"/>
      <c r="BZ492" s="125"/>
      <c r="CB492" s="235" t="str">
        <f t="shared" si="149"/>
        <v/>
      </c>
      <c r="CC492" s="235" t="str">
        <f t="shared" si="150"/>
        <v/>
      </c>
      <c r="CD492" s="235">
        <v>487</v>
      </c>
      <c r="CE492" s="235">
        <f t="shared" si="151"/>
        <v>2</v>
      </c>
    </row>
    <row r="493" spans="54:83">
      <c r="BB493" s="405">
        <f t="shared" si="152"/>
        <v>488</v>
      </c>
      <c r="BC493" s="124"/>
      <c r="BD493" s="124"/>
      <c r="BE493" s="124"/>
      <c r="BF493" s="125"/>
      <c r="BG493" s="124"/>
      <c r="BH493" s="124"/>
      <c r="BI493" s="124"/>
      <c r="BJ493" s="124"/>
      <c r="BK493" s="124"/>
      <c r="BL493" s="124"/>
      <c r="BM493" s="125"/>
      <c r="BN493" s="124"/>
      <c r="BO493" s="125"/>
      <c r="BP493" s="124"/>
      <c r="BQ493" s="125"/>
      <c r="BR493" s="125"/>
      <c r="BS493" s="124"/>
      <c r="BT493" s="171"/>
      <c r="BU493" s="125"/>
      <c r="BV493" s="125"/>
      <c r="BW493" s="125"/>
      <c r="BX493" s="124"/>
      <c r="BY493" s="125"/>
      <c r="BZ493" s="125"/>
      <c r="CB493" s="235" t="str">
        <f t="shared" si="149"/>
        <v/>
      </c>
      <c r="CC493" s="235" t="str">
        <f t="shared" si="150"/>
        <v/>
      </c>
      <c r="CD493" s="235">
        <v>488</v>
      </c>
      <c r="CE493" s="235">
        <f t="shared" si="151"/>
        <v>2</v>
      </c>
    </row>
    <row r="494" spans="54:83">
      <c r="BB494" s="405">
        <f t="shared" si="152"/>
        <v>489</v>
      </c>
      <c r="BC494" s="124"/>
      <c r="BD494" s="124"/>
      <c r="BE494" s="124"/>
      <c r="BF494" s="125"/>
      <c r="BG494" s="124"/>
      <c r="BH494" s="124"/>
      <c r="BI494" s="124"/>
      <c r="BJ494" s="124"/>
      <c r="BK494" s="124"/>
      <c r="BL494" s="124"/>
      <c r="BM494" s="125"/>
      <c r="BN494" s="124"/>
      <c r="BO494" s="125"/>
      <c r="BP494" s="124"/>
      <c r="BQ494" s="125"/>
      <c r="BR494" s="125"/>
      <c r="BS494" s="124"/>
      <c r="BT494" s="171"/>
      <c r="BU494" s="125"/>
      <c r="BV494" s="125"/>
      <c r="BW494" s="125"/>
      <c r="BX494" s="124"/>
      <c r="BY494" s="125"/>
      <c r="BZ494" s="125"/>
      <c r="CB494" s="235" t="str">
        <f t="shared" si="149"/>
        <v/>
      </c>
      <c r="CC494" s="235" t="str">
        <f t="shared" si="150"/>
        <v/>
      </c>
      <c r="CD494" s="235">
        <v>489</v>
      </c>
      <c r="CE494" s="235">
        <f t="shared" si="151"/>
        <v>2</v>
      </c>
    </row>
    <row r="495" spans="54:83">
      <c r="BB495" s="405">
        <f t="shared" si="152"/>
        <v>490</v>
      </c>
      <c r="BC495" s="124"/>
      <c r="BD495" s="124"/>
      <c r="BE495" s="124"/>
      <c r="BF495" s="125"/>
      <c r="BG495" s="124"/>
      <c r="BH495" s="124"/>
      <c r="BI495" s="124"/>
      <c r="BJ495" s="124"/>
      <c r="BK495" s="124"/>
      <c r="BL495" s="124"/>
      <c r="BM495" s="125"/>
      <c r="BN495" s="124"/>
      <c r="BO495" s="125"/>
      <c r="BP495" s="124"/>
      <c r="BQ495" s="125"/>
      <c r="BR495" s="125"/>
      <c r="BS495" s="124"/>
      <c r="BT495" s="171"/>
      <c r="BU495" s="125"/>
      <c r="BV495" s="125"/>
      <c r="BW495" s="125"/>
      <c r="BX495" s="124"/>
      <c r="BY495" s="125"/>
      <c r="BZ495" s="125"/>
      <c r="CB495" s="235" t="str">
        <f t="shared" si="149"/>
        <v/>
      </c>
      <c r="CC495" s="235" t="str">
        <f t="shared" si="150"/>
        <v/>
      </c>
      <c r="CD495" s="235">
        <v>490</v>
      </c>
      <c r="CE495" s="235">
        <f t="shared" si="151"/>
        <v>2</v>
      </c>
    </row>
    <row r="496" spans="54:83">
      <c r="BB496" s="405">
        <f t="shared" si="152"/>
        <v>491</v>
      </c>
      <c r="BC496" s="124"/>
      <c r="BD496" s="124"/>
      <c r="BE496" s="124"/>
      <c r="BF496" s="125"/>
      <c r="BG496" s="124"/>
      <c r="BH496" s="124"/>
      <c r="BI496" s="124"/>
      <c r="BJ496" s="124"/>
      <c r="BK496" s="124"/>
      <c r="BL496" s="124"/>
      <c r="BM496" s="125"/>
      <c r="BN496" s="124"/>
      <c r="BO496" s="125"/>
      <c r="BP496" s="124"/>
      <c r="BQ496" s="125"/>
      <c r="BR496" s="125"/>
      <c r="BS496" s="124"/>
      <c r="BT496" s="171"/>
      <c r="BU496" s="125"/>
      <c r="BV496" s="125"/>
      <c r="BW496" s="125"/>
      <c r="BX496" s="124"/>
      <c r="BY496" s="125"/>
      <c r="BZ496" s="125"/>
      <c r="CB496" s="235" t="str">
        <f t="shared" si="149"/>
        <v/>
      </c>
      <c r="CC496" s="235" t="str">
        <f t="shared" si="150"/>
        <v/>
      </c>
      <c r="CD496" s="235">
        <v>491</v>
      </c>
      <c r="CE496" s="235">
        <f t="shared" si="151"/>
        <v>2</v>
      </c>
    </row>
    <row r="497" spans="54:83">
      <c r="BB497" s="405">
        <f t="shared" si="152"/>
        <v>492</v>
      </c>
      <c r="BC497" s="124"/>
      <c r="BD497" s="124"/>
      <c r="BE497" s="124"/>
      <c r="BF497" s="125"/>
      <c r="BG497" s="124"/>
      <c r="BH497" s="124"/>
      <c r="BI497" s="124"/>
      <c r="BJ497" s="124"/>
      <c r="BK497" s="124"/>
      <c r="BL497" s="124"/>
      <c r="BM497" s="125"/>
      <c r="BN497" s="124"/>
      <c r="BO497" s="125"/>
      <c r="BP497" s="124"/>
      <c r="BQ497" s="125"/>
      <c r="BR497" s="125"/>
      <c r="BS497" s="124"/>
      <c r="BT497" s="171"/>
      <c r="BU497" s="125"/>
      <c r="BV497" s="125"/>
      <c r="BW497" s="125"/>
      <c r="BX497" s="124"/>
      <c r="BY497" s="125"/>
      <c r="BZ497" s="125"/>
      <c r="CB497" s="235" t="str">
        <f t="shared" si="149"/>
        <v/>
      </c>
      <c r="CC497" s="235" t="str">
        <f t="shared" si="150"/>
        <v/>
      </c>
      <c r="CD497" s="235">
        <v>492</v>
      </c>
      <c r="CE497" s="235">
        <f t="shared" si="151"/>
        <v>2</v>
      </c>
    </row>
    <row r="498" spans="54:83">
      <c r="BB498" s="405">
        <f t="shared" si="152"/>
        <v>493</v>
      </c>
      <c r="BC498" s="124"/>
      <c r="BD498" s="124"/>
      <c r="BE498" s="124"/>
      <c r="BF498" s="125"/>
      <c r="BG498" s="124"/>
      <c r="BH498" s="124"/>
      <c r="BI498" s="124"/>
      <c r="BJ498" s="124"/>
      <c r="BK498" s="124"/>
      <c r="BL498" s="124"/>
      <c r="BM498" s="125"/>
      <c r="BN498" s="124"/>
      <c r="BO498" s="125"/>
      <c r="BP498" s="124"/>
      <c r="BQ498" s="125"/>
      <c r="BR498" s="125"/>
      <c r="BS498" s="124"/>
      <c r="BT498" s="171"/>
      <c r="BU498" s="125"/>
      <c r="BV498" s="125"/>
      <c r="BW498" s="125"/>
      <c r="BX498" s="124"/>
      <c r="BY498" s="125"/>
      <c r="BZ498" s="125"/>
      <c r="CB498" s="235" t="str">
        <f t="shared" si="149"/>
        <v/>
      </c>
      <c r="CC498" s="235" t="str">
        <f t="shared" si="150"/>
        <v/>
      </c>
      <c r="CD498" s="235">
        <v>493</v>
      </c>
      <c r="CE498" s="235">
        <f t="shared" si="151"/>
        <v>2</v>
      </c>
    </row>
    <row r="499" spans="54:83">
      <c r="BB499" s="405">
        <f t="shared" si="152"/>
        <v>494</v>
      </c>
      <c r="BC499" s="124"/>
      <c r="BD499" s="124"/>
      <c r="BE499" s="124"/>
      <c r="BF499" s="125"/>
      <c r="BG499" s="124"/>
      <c r="BH499" s="124"/>
      <c r="BI499" s="124"/>
      <c r="BJ499" s="124"/>
      <c r="BK499" s="124"/>
      <c r="BL499" s="124"/>
      <c r="BM499" s="125"/>
      <c r="BN499" s="124"/>
      <c r="BO499" s="125"/>
      <c r="BP499" s="124"/>
      <c r="BQ499" s="125"/>
      <c r="BR499" s="125"/>
      <c r="BS499" s="124"/>
      <c r="BT499" s="171"/>
      <c r="BU499" s="125"/>
      <c r="BV499" s="125"/>
      <c r="BW499" s="125"/>
      <c r="BX499" s="124"/>
      <c r="BY499" s="125"/>
      <c r="BZ499" s="125"/>
      <c r="CB499" s="235" t="str">
        <f t="shared" si="149"/>
        <v/>
      </c>
      <c r="CC499" s="235" t="str">
        <f t="shared" si="150"/>
        <v/>
      </c>
      <c r="CD499" s="235">
        <v>494</v>
      </c>
      <c r="CE499" s="235">
        <f t="shared" si="151"/>
        <v>2</v>
      </c>
    </row>
    <row r="500" spans="54:83">
      <c r="BB500" s="405">
        <f t="shared" si="152"/>
        <v>495</v>
      </c>
      <c r="BC500" s="124"/>
      <c r="BD500" s="124"/>
      <c r="BE500" s="124"/>
      <c r="BF500" s="125"/>
      <c r="BG500" s="124"/>
      <c r="BH500" s="124"/>
      <c r="BI500" s="124"/>
      <c r="BJ500" s="124"/>
      <c r="BK500" s="124"/>
      <c r="BL500" s="124"/>
      <c r="BM500" s="125"/>
      <c r="BN500" s="124"/>
      <c r="BO500" s="125"/>
      <c r="BP500" s="124"/>
      <c r="BQ500" s="125"/>
      <c r="BR500" s="125"/>
      <c r="BS500" s="124"/>
      <c r="BT500" s="171"/>
      <c r="BU500" s="125"/>
      <c r="BV500" s="125"/>
      <c r="BW500" s="125"/>
      <c r="BX500" s="124"/>
      <c r="BY500" s="125"/>
      <c r="BZ500" s="125"/>
      <c r="CB500" s="235" t="str">
        <f t="shared" si="149"/>
        <v/>
      </c>
      <c r="CC500" s="235" t="str">
        <f t="shared" si="150"/>
        <v/>
      </c>
      <c r="CD500" s="235">
        <v>495</v>
      </c>
      <c r="CE500" s="235">
        <f t="shared" si="151"/>
        <v>2</v>
      </c>
    </row>
    <row r="501" spans="54:83">
      <c r="BB501" s="405">
        <f t="shared" si="152"/>
        <v>496</v>
      </c>
      <c r="BC501" s="124"/>
      <c r="BD501" s="124"/>
      <c r="BE501" s="124"/>
      <c r="BF501" s="125"/>
      <c r="BG501" s="124"/>
      <c r="BH501" s="124"/>
      <c r="BI501" s="124"/>
      <c r="BJ501" s="124"/>
      <c r="BK501" s="124"/>
      <c r="BL501" s="124"/>
      <c r="BM501" s="125"/>
      <c r="BN501" s="124"/>
      <c r="BO501" s="125"/>
      <c r="BP501" s="124"/>
      <c r="BQ501" s="125"/>
      <c r="BR501" s="125"/>
      <c r="BS501" s="124"/>
      <c r="BT501" s="171"/>
      <c r="BU501" s="125"/>
      <c r="BV501" s="125"/>
      <c r="BW501" s="125"/>
      <c r="BX501" s="124"/>
      <c r="BY501" s="125"/>
      <c r="BZ501" s="125"/>
      <c r="CB501" s="235" t="str">
        <f t="shared" si="149"/>
        <v/>
      </c>
      <c r="CC501" s="235" t="str">
        <f t="shared" si="150"/>
        <v/>
      </c>
      <c r="CD501" s="235">
        <v>496</v>
      </c>
      <c r="CE501" s="235">
        <f t="shared" si="151"/>
        <v>2</v>
      </c>
    </row>
    <row r="502" spans="54:83">
      <c r="BB502" s="405">
        <f t="shared" si="152"/>
        <v>497</v>
      </c>
      <c r="BC502" s="124"/>
      <c r="BD502" s="124"/>
      <c r="BE502" s="124"/>
      <c r="BF502" s="125"/>
      <c r="BG502" s="124"/>
      <c r="BH502" s="124"/>
      <c r="BI502" s="124"/>
      <c r="BJ502" s="124"/>
      <c r="BK502" s="124"/>
      <c r="BL502" s="124"/>
      <c r="BM502" s="125"/>
      <c r="BN502" s="124"/>
      <c r="BO502" s="125"/>
      <c r="BP502" s="124"/>
      <c r="BQ502" s="125"/>
      <c r="BR502" s="125"/>
      <c r="BS502" s="124"/>
      <c r="BT502" s="171"/>
      <c r="BU502" s="125"/>
      <c r="BV502" s="125"/>
      <c r="BW502" s="125"/>
      <c r="BX502" s="124"/>
      <c r="BY502" s="125"/>
      <c r="BZ502" s="125"/>
      <c r="CB502" s="235" t="str">
        <f t="shared" si="149"/>
        <v/>
      </c>
      <c r="CC502" s="235" t="str">
        <f t="shared" si="150"/>
        <v/>
      </c>
      <c r="CD502" s="235">
        <v>497</v>
      </c>
      <c r="CE502" s="235">
        <f t="shared" si="151"/>
        <v>2</v>
      </c>
    </row>
    <row r="503" spans="54:83">
      <c r="BB503" s="405">
        <f t="shared" si="152"/>
        <v>498</v>
      </c>
      <c r="BC503" s="124"/>
      <c r="BD503" s="124"/>
      <c r="BE503" s="124"/>
      <c r="BF503" s="125"/>
      <c r="BG503" s="124"/>
      <c r="BH503" s="124"/>
      <c r="BI503" s="124"/>
      <c r="BJ503" s="124"/>
      <c r="BK503" s="124"/>
      <c r="BL503" s="124"/>
      <c r="BM503" s="125"/>
      <c r="BN503" s="124"/>
      <c r="BO503" s="125"/>
      <c r="BP503" s="124"/>
      <c r="BQ503" s="125"/>
      <c r="BR503" s="125"/>
      <c r="BS503" s="124"/>
      <c r="BT503" s="171"/>
      <c r="BU503" s="125"/>
      <c r="BV503" s="125"/>
      <c r="BW503" s="125"/>
      <c r="BX503" s="124"/>
      <c r="BY503" s="125"/>
      <c r="BZ503" s="125"/>
      <c r="CB503" s="235" t="str">
        <f t="shared" si="149"/>
        <v/>
      </c>
      <c r="CC503" s="235" t="str">
        <f t="shared" si="150"/>
        <v/>
      </c>
      <c r="CD503" s="235">
        <v>498</v>
      </c>
      <c r="CE503" s="235">
        <f t="shared" si="151"/>
        <v>2</v>
      </c>
    </row>
    <row r="504" spans="54:83">
      <c r="BB504" s="405">
        <f t="shared" si="152"/>
        <v>499</v>
      </c>
      <c r="BC504" s="124"/>
      <c r="BD504" s="124"/>
      <c r="BE504" s="124"/>
      <c r="BF504" s="125"/>
      <c r="BG504" s="124"/>
      <c r="BH504" s="124"/>
      <c r="BI504" s="124"/>
      <c r="BJ504" s="124"/>
      <c r="BK504" s="124"/>
      <c r="BL504" s="124"/>
      <c r="BM504" s="125"/>
      <c r="BN504" s="124"/>
      <c r="BO504" s="125"/>
      <c r="BP504" s="124"/>
      <c r="BQ504" s="125"/>
      <c r="BR504" s="125"/>
      <c r="BS504" s="124"/>
      <c r="BT504" s="171"/>
      <c r="BU504" s="125"/>
      <c r="BV504" s="125"/>
      <c r="BW504" s="125"/>
      <c r="BX504" s="124"/>
      <c r="BY504" s="125"/>
      <c r="BZ504" s="125"/>
      <c r="CB504" s="235" t="str">
        <f t="shared" si="149"/>
        <v/>
      </c>
      <c r="CC504" s="235" t="str">
        <f t="shared" si="150"/>
        <v/>
      </c>
      <c r="CD504" s="235">
        <v>499</v>
      </c>
      <c r="CE504" s="235">
        <f t="shared" si="151"/>
        <v>2</v>
      </c>
    </row>
    <row r="505" spans="54:83">
      <c r="BB505" s="405">
        <f t="shared" si="152"/>
        <v>500</v>
      </c>
      <c r="BC505" s="124"/>
      <c r="BD505" s="124"/>
      <c r="BE505" s="124"/>
      <c r="BF505" s="125"/>
      <c r="BG505" s="124"/>
      <c r="BH505" s="124"/>
      <c r="BI505" s="124"/>
      <c r="BJ505" s="124"/>
      <c r="BK505" s="124"/>
      <c r="BL505" s="124"/>
      <c r="BM505" s="125"/>
      <c r="BN505" s="124"/>
      <c r="BO505" s="125"/>
      <c r="BP505" s="124"/>
      <c r="BQ505" s="125"/>
      <c r="BR505" s="125"/>
      <c r="BS505" s="124"/>
      <c r="BT505" s="171"/>
      <c r="BU505" s="125"/>
      <c r="BV505" s="125"/>
      <c r="BW505" s="125"/>
      <c r="BX505" s="124"/>
      <c r="BY505" s="125"/>
      <c r="BZ505" s="125"/>
      <c r="CB505" s="235" t="str">
        <f t="shared" si="149"/>
        <v/>
      </c>
      <c r="CC505" s="235" t="str">
        <f t="shared" si="150"/>
        <v/>
      </c>
      <c r="CD505" s="235">
        <v>500</v>
      </c>
      <c r="CE505" s="235">
        <f t="shared" si="151"/>
        <v>2</v>
      </c>
    </row>
    <row r="506" spans="54:83">
      <c r="BB506" s="405">
        <f t="shared" si="152"/>
        <v>501</v>
      </c>
      <c r="BC506" s="124"/>
      <c r="BD506" s="124"/>
      <c r="BE506" s="124"/>
      <c r="BF506" s="125"/>
      <c r="BG506" s="124"/>
      <c r="BH506" s="124"/>
      <c r="BI506" s="124"/>
      <c r="BJ506" s="124"/>
      <c r="BK506" s="124"/>
      <c r="BL506" s="124"/>
      <c r="BM506" s="125"/>
      <c r="BN506" s="124"/>
      <c r="BO506" s="125"/>
      <c r="BP506" s="124"/>
      <c r="BQ506" s="125"/>
      <c r="BR506" s="125"/>
      <c r="BS506" s="124"/>
      <c r="BT506" s="171"/>
      <c r="BU506" s="125"/>
      <c r="BV506" s="125"/>
      <c r="BW506" s="125"/>
      <c r="BX506" s="124"/>
      <c r="BY506" s="125"/>
      <c r="BZ506" s="125"/>
      <c r="CB506" s="235" t="str">
        <f t="shared" si="149"/>
        <v/>
      </c>
      <c r="CC506" s="235" t="str">
        <f t="shared" si="150"/>
        <v/>
      </c>
      <c r="CD506" s="235">
        <v>501</v>
      </c>
      <c r="CE506" s="235">
        <f t="shared" si="151"/>
        <v>2</v>
      </c>
    </row>
    <row r="507" spans="54:83">
      <c r="BB507" s="405">
        <f t="shared" si="152"/>
        <v>502</v>
      </c>
      <c r="BC507" s="124"/>
      <c r="BD507" s="124"/>
      <c r="BE507" s="124"/>
      <c r="BF507" s="125"/>
      <c r="BG507" s="124"/>
      <c r="BH507" s="124"/>
      <c r="BI507" s="124"/>
      <c r="BJ507" s="124"/>
      <c r="BK507" s="124"/>
      <c r="BL507" s="124"/>
      <c r="BM507" s="125"/>
      <c r="BN507" s="124"/>
      <c r="BO507" s="125"/>
      <c r="BP507" s="124"/>
      <c r="BQ507" s="125"/>
      <c r="BR507" s="125"/>
      <c r="BS507" s="124"/>
      <c r="BT507" s="171"/>
      <c r="BU507" s="125"/>
      <c r="BV507" s="125"/>
      <c r="BW507" s="125"/>
      <c r="BX507" s="124"/>
      <c r="BY507" s="125"/>
      <c r="BZ507" s="125"/>
      <c r="CB507" s="235" t="str">
        <f t="shared" si="149"/>
        <v/>
      </c>
      <c r="CC507" s="235" t="str">
        <f t="shared" si="150"/>
        <v/>
      </c>
      <c r="CD507" s="235">
        <v>502</v>
      </c>
      <c r="CE507" s="235">
        <f t="shared" si="151"/>
        <v>2</v>
      </c>
    </row>
    <row r="508" spans="54:83">
      <c r="BB508" s="405">
        <f t="shared" si="152"/>
        <v>503</v>
      </c>
      <c r="BC508" s="124"/>
      <c r="BD508" s="124"/>
      <c r="BE508" s="124"/>
      <c r="BF508" s="125"/>
      <c r="BG508" s="124"/>
      <c r="BH508" s="124"/>
      <c r="BI508" s="124"/>
      <c r="BJ508" s="124"/>
      <c r="BK508" s="124"/>
      <c r="BL508" s="124"/>
      <c r="BM508" s="125"/>
      <c r="BN508" s="124"/>
      <c r="BO508" s="125"/>
      <c r="BP508" s="124"/>
      <c r="BQ508" s="125"/>
      <c r="BR508" s="125"/>
      <c r="BS508" s="124"/>
      <c r="BT508" s="171"/>
      <c r="BU508" s="125"/>
      <c r="BV508" s="125"/>
      <c r="BW508" s="125"/>
      <c r="BX508" s="124"/>
      <c r="BY508" s="125"/>
      <c r="BZ508" s="125"/>
      <c r="CB508" s="235" t="str">
        <f t="shared" si="149"/>
        <v/>
      </c>
      <c r="CC508" s="235" t="str">
        <f t="shared" si="150"/>
        <v/>
      </c>
      <c r="CD508" s="235">
        <v>503</v>
      </c>
      <c r="CE508" s="235">
        <f t="shared" si="151"/>
        <v>2</v>
      </c>
    </row>
    <row r="509" spans="54:83">
      <c r="BB509" s="405">
        <f t="shared" si="152"/>
        <v>504</v>
      </c>
      <c r="BC509" s="124"/>
      <c r="BD509" s="124"/>
      <c r="BE509" s="124"/>
      <c r="BF509" s="125"/>
      <c r="BG509" s="124"/>
      <c r="BH509" s="124"/>
      <c r="BI509" s="124"/>
      <c r="BJ509" s="124"/>
      <c r="BK509" s="124"/>
      <c r="BL509" s="124"/>
      <c r="BM509" s="125"/>
      <c r="BN509" s="124"/>
      <c r="BO509" s="125"/>
      <c r="BP509" s="124"/>
      <c r="BQ509" s="125"/>
      <c r="BR509" s="125"/>
      <c r="BS509" s="124"/>
      <c r="BT509" s="171"/>
      <c r="BU509" s="125"/>
      <c r="BV509" s="125"/>
      <c r="BW509" s="125"/>
      <c r="BX509" s="124"/>
      <c r="BY509" s="125"/>
      <c r="BZ509" s="125"/>
      <c r="CB509" s="235" t="str">
        <f t="shared" si="149"/>
        <v/>
      </c>
      <c r="CC509" s="235" t="str">
        <f t="shared" si="150"/>
        <v/>
      </c>
      <c r="CD509" s="235">
        <v>504</v>
      </c>
      <c r="CE509" s="235">
        <f t="shared" si="151"/>
        <v>2</v>
      </c>
    </row>
    <row r="510" spans="54:83">
      <c r="BB510" s="405">
        <f t="shared" si="152"/>
        <v>505</v>
      </c>
      <c r="BC510" s="124"/>
      <c r="BD510" s="124"/>
      <c r="BE510" s="124"/>
      <c r="BF510" s="125"/>
      <c r="BG510" s="124"/>
      <c r="BH510" s="124"/>
      <c r="BI510" s="124"/>
      <c r="BJ510" s="124"/>
      <c r="BK510" s="124"/>
      <c r="BL510" s="124"/>
      <c r="BM510" s="125"/>
      <c r="BN510" s="124"/>
      <c r="BO510" s="125"/>
      <c r="BP510" s="124"/>
      <c r="BQ510" s="125"/>
      <c r="BR510" s="125"/>
      <c r="BS510" s="124"/>
      <c r="BT510" s="171"/>
      <c r="BU510" s="125"/>
      <c r="BV510" s="125"/>
      <c r="BW510" s="125"/>
      <c r="BX510" s="124"/>
      <c r="BY510" s="125"/>
      <c r="BZ510" s="125"/>
      <c r="CB510" s="235" t="str">
        <f t="shared" si="149"/>
        <v/>
      </c>
      <c r="CC510" s="235" t="str">
        <f t="shared" si="150"/>
        <v/>
      </c>
      <c r="CD510" s="235">
        <v>505</v>
      </c>
      <c r="CE510" s="235">
        <f t="shared" si="151"/>
        <v>2</v>
      </c>
    </row>
    <row r="511" spans="54:83">
      <c r="BB511" s="405">
        <f t="shared" si="152"/>
        <v>506</v>
      </c>
      <c r="BC511" s="124"/>
      <c r="BD511" s="124"/>
      <c r="BE511" s="124"/>
      <c r="BF511" s="125"/>
      <c r="BG511" s="124"/>
      <c r="BH511" s="124"/>
      <c r="BI511" s="124"/>
      <c r="BJ511" s="124"/>
      <c r="BK511" s="124"/>
      <c r="BL511" s="124"/>
      <c r="BM511" s="125"/>
      <c r="BN511" s="124"/>
      <c r="BO511" s="125"/>
      <c r="BP511" s="124"/>
      <c r="BQ511" s="125"/>
      <c r="BR511" s="125"/>
      <c r="BS511" s="124"/>
      <c r="BT511" s="171"/>
      <c r="BU511" s="125"/>
      <c r="BV511" s="125"/>
      <c r="BW511" s="125"/>
      <c r="BX511" s="124"/>
      <c r="BY511" s="125"/>
      <c r="BZ511" s="125"/>
      <c r="CB511" s="235" t="str">
        <f t="shared" si="149"/>
        <v/>
      </c>
      <c r="CC511" s="235" t="str">
        <f t="shared" si="150"/>
        <v/>
      </c>
      <c r="CD511" s="235">
        <v>506</v>
      </c>
      <c r="CE511" s="235">
        <f t="shared" si="151"/>
        <v>2</v>
      </c>
    </row>
    <row r="512" spans="54:83">
      <c r="BB512" s="405">
        <f t="shared" si="152"/>
        <v>507</v>
      </c>
      <c r="BC512" s="124"/>
      <c r="BD512" s="124"/>
      <c r="BE512" s="124"/>
      <c r="BF512" s="125"/>
      <c r="BG512" s="124"/>
      <c r="BH512" s="124"/>
      <c r="BI512" s="124"/>
      <c r="BJ512" s="124"/>
      <c r="BK512" s="124"/>
      <c r="BL512" s="124"/>
      <c r="BM512" s="125"/>
      <c r="BN512" s="124"/>
      <c r="BO512" s="125"/>
      <c r="BP512" s="124"/>
      <c r="BQ512" s="125"/>
      <c r="BR512" s="125"/>
      <c r="BS512" s="124"/>
      <c r="BT512" s="171"/>
      <c r="BU512" s="125"/>
      <c r="BV512" s="125"/>
      <c r="BW512" s="125"/>
      <c r="BX512" s="124"/>
      <c r="BY512" s="125"/>
      <c r="BZ512" s="125"/>
      <c r="CB512" s="235" t="str">
        <f t="shared" si="149"/>
        <v/>
      </c>
      <c r="CC512" s="235" t="str">
        <f t="shared" si="150"/>
        <v/>
      </c>
      <c r="CD512" s="235">
        <v>507</v>
      </c>
      <c r="CE512" s="235">
        <f t="shared" si="151"/>
        <v>2</v>
      </c>
    </row>
    <row r="513" spans="54:83">
      <c r="BB513" s="405">
        <f t="shared" si="152"/>
        <v>508</v>
      </c>
      <c r="BC513" s="124"/>
      <c r="BD513" s="124"/>
      <c r="BE513" s="124"/>
      <c r="BF513" s="125"/>
      <c r="BG513" s="124"/>
      <c r="BH513" s="124"/>
      <c r="BI513" s="124"/>
      <c r="BJ513" s="124"/>
      <c r="BK513" s="124"/>
      <c r="BL513" s="124"/>
      <c r="BM513" s="125"/>
      <c r="BN513" s="124"/>
      <c r="BO513" s="125"/>
      <c r="BP513" s="124"/>
      <c r="BQ513" s="125"/>
      <c r="BR513" s="125"/>
      <c r="BS513" s="124"/>
      <c r="BT513" s="171"/>
      <c r="BU513" s="125"/>
      <c r="BV513" s="125"/>
      <c r="BW513" s="125"/>
      <c r="BX513" s="124"/>
      <c r="BY513" s="125"/>
      <c r="BZ513" s="125"/>
      <c r="CB513" s="235" t="str">
        <f t="shared" si="149"/>
        <v/>
      </c>
      <c r="CC513" s="235" t="str">
        <f t="shared" si="150"/>
        <v/>
      </c>
      <c r="CD513" s="235">
        <v>508</v>
      </c>
      <c r="CE513" s="235">
        <f t="shared" si="151"/>
        <v>2</v>
      </c>
    </row>
    <row r="514" spans="54:83">
      <c r="BB514" s="405">
        <f t="shared" si="152"/>
        <v>509</v>
      </c>
      <c r="BC514" s="124"/>
      <c r="BD514" s="124"/>
      <c r="BE514" s="124"/>
      <c r="BF514" s="125"/>
      <c r="BG514" s="124"/>
      <c r="BH514" s="124"/>
      <c r="BI514" s="124"/>
      <c r="BJ514" s="124"/>
      <c r="BK514" s="124"/>
      <c r="BL514" s="124"/>
      <c r="BM514" s="125"/>
      <c r="BN514" s="124"/>
      <c r="BO514" s="125"/>
      <c r="BP514" s="124"/>
      <c r="BQ514" s="125"/>
      <c r="BR514" s="125"/>
      <c r="BS514" s="124"/>
      <c r="BT514" s="171"/>
      <c r="BU514" s="125"/>
      <c r="BV514" s="125"/>
      <c r="BW514" s="125"/>
      <c r="BX514" s="124"/>
      <c r="BY514" s="125"/>
      <c r="BZ514" s="125"/>
      <c r="CB514" s="235" t="str">
        <f t="shared" si="149"/>
        <v/>
      </c>
      <c r="CC514" s="235" t="str">
        <f t="shared" si="150"/>
        <v/>
      </c>
      <c r="CD514" s="235">
        <v>509</v>
      </c>
      <c r="CE514" s="235">
        <f t="shared" si="151"/>
        <v>2</v>
      </c>
    </row>
    <row r="515" spans="54:83">
      <c r="BB515" s="405">
        <f t="shared" si="152"/>
        <v>510</v>
      </c>
      <c r="BC515" s="124"/>
      <c r="BD515" s="124"/>
      <c r="BE515" s="124"/>
      <c r="BF515" s="125"/>
      <c r="BG515" s="124"/>
      <c r="BH515" s="124"/>
      <c r="BI515" s="124"/>
      <c r="BJ515" s="124"/>
      <c r="BK515" s="124"/>
      <c r="BL515" s="124"/>
      <c r="BM515" s="125"/>
      <c r="BN515" s="124"/>
      <c r="BO515" s="125"/>
      <c r="BP515" s="124"/>
      <c r="BQ515" s="125"/>
      <c r="BR515" s="125"/>
      <c r="BS515" s="124"/>
      <c r="BT515" s="171"/>
      <c r="BU515" s="125"/>
      <c r="BV515" s="125"/>
      <c r="BW515" s="125"/>
      <c r="BX515" s="124"/>
      <c r="BY515" s="125"/>
      <c r="BZ515" s="125"/>
      <c r="CB515" s="235" t="str">
        <f t="shared" si="149"/>
        <v/>
      </c>
      <c r="CC515" s="235" t="str">
        <f t="shared" si="150"/>
        <v/>
      </c>
      <c r="CD515" s="235">
        <v>510</v>
      </c>
      <c r="CE515" s="235">
        <f t="shared" si="151"/>
        <v>2</v>
      </c>
    </row>
    <row r="516" spans="54:83">
      <c r="BB516" s="405">
        <f t="shared" si="152"/>
        <v>511</v>
      </c>
      <c r="BC516" s="124"/>
      <c r="BD516" s="124"/>
      <c r="BE516" s="124"/>
      <c r="BF516" s="125"/>
      <c r="BG516" s="124"/>
      <c r="BH516" s="124"/>
      <c r="BI516" s="124"/>
      <c r="BJ516" s="124"/>
      <c r="BK516" s="124"/>
      <c r="BL516" s="124"/>
      <c r="BM516" s="125"/>
      <c r="BN516" s="124"/>
      <c r="BO516" s="125"/>
      <c r="BP516" s="124"/>
      <c r="BQ516" s="125"/>
      <c r="BR516" s="125"/>
      <c r="BS516" s="124"/>
      <c r="BT516" s="171"/>
      <c r="BU516" s="125"/>
      <c r="BV516" s="125"/>
      <c r="BW516" s="125"/>
      <c r="BX516" s="124"/>
      <c r="BY516" s="125"/>
      <c r="BZ516" s="125"/>
      <c r="CB516" s="235" t="str">
        <f t="shared" si="149"/>
        <v/>
      </c>
      <c r="CC516" s="235" t="str">
        <f t="shared" si="150"/>
        <v/>
      </c>
      <c r="CD516" s="235">
        <v>511</v>
      </c>
      <c r="CE516" s="235">
        <f t="shared" si="151"/>
        <v>2</v>
      </c>
    </row>
    <row r="517" spans="54:83">
      <c r="BB517" s="405">
        <f t="shared" si="152"/>
        <v>512</v>
      </c>
      <c r="BC517" s="124"/>
      <c r="BD517" s="124"/>
      <c r="BE517" s="124"/>
      <c r="BF517" s="125"/>
      <c r="BG517" s="124"/>
      <c r="BH517" s="124"/>
      <c r="BI517" s="124"/>
      <c r="BJ517" s="124"/>
      <c r="BK517" s="124"/>
      <c r="BL517" s="124"/>
      <c r="BM517" s="125"/>
      <c r="BN517" s="124"/>
      <c r="BO517" s="125"/>
      <c r="BP517" s="124"/>
      <c r="BQ517" s="125"/>
      <c r="BR517" s="125"/>
      <c r="BS517" s="124"/>
      <c r="BT517" s="171"/>
      <c r="BU517" s="125"/>
      <c r="BV517" s="125"/>
      <c r="BW517" s="125"/>
      <c r="BX517" s="124"/>
      <c r="BY517" s="125"/>
      <c r="BZ517" s="125"/>
      <c r="CB517" s="235" t="str">
        <f t="shared" si="149"/>
        <v/>
      </c>
      <c r="CC517" s="235" t="str">
        <f t="shared" si="150"/>
        <v/>
      </c>
      <c r="CD517" s="235">
        <v>512</v>
      </c>
      <c r="CE517" s="235">
        <f t="shared" si="151"/>
        <v>2</v>
      </c>
    </row>
    <row r="518" spans="54:83">
      <c r="BB518" s="405">
        <f t="shared" si="152"/>
        <v>513</v>
      </c>
      <c r="BC518" s="124"/>
      <c r="BD518" s="124"/>
      <c r="BE518" s="124"/>
      <c r="BF518" s="125"/>
      <c r="BG518" s="124"/>
      <c r="BH518" s="124"/>
      <c r="BI518" s="124"/>
      <c r="BJ518" s="124"/>
      <c r="BK518" s="124"/>
      <c r="BL518" s="124"/>
      <c r="BM518" s="125"/>
      <c r="BN518" s="124"/>
      <c r="BO518" s="125"/>
      <c r="BP518" s="124"/>
      <c r="BQ518" s="125"/>
      <c r="BR518" s="125"/>
      <c r="BS518" s="124"/>
      <c r="BT518" s="171"/>
      <c r="BU518" s="125"/>
      <c r="BV518" s="125"/>
      <c r="BW518" s="125"/>
      <c r="BX518" s="124"/>
      <c r="BY518" s="125"/>
      <c r="BZ518" s="125"/>
      <c r="CB518" s="235" t="str">
        <f t="shared" ref="CB518:CB581" si="153">IF(KELASDIPILIH=BH518,BB518,"")</f>
        <v/>
      </c>
      <c r="CC518" s="235" t="str">
        <f t="shared" ref="CC518:CC581" si="154">IFERROR(SMALL(URUTANABSEN,CD518),"")</f>
        <v/>
      </c>
      <c r="CD518" s="235">
        <v>513</v>
      </c>
      <c r="CE518" s="235">
        <f t="shared" si="151"/>
        <v>2</v>
      </c>
    </row>
    <row r="519" spans="54:83">
      <c r="BB519" s="405">
        <f t="shared" si="152"/>
        <v>514</v>
      </c>
      <c r="BC519" s="124"/>
      <c r="BD519" s="124"/>
      <c r="BE519" s="124"/>
      <c r="BF519" s="125"/>
      <c r="BG519" s="124"/>
      <c r="BH519" s="124"/>
      <c r="BI519" s="124"/>
      <c r="BJ519" s="124"/>
      <c r="BK519" s="124"/>
      <c r="BL519" s="124"/>
      <c r="BM519" s="125"/>
      <c r="BN519" s="124"/>
      <c r="BO519" s="125"/>
      <c r="BP519" s="124"/>
      <c r="BQ519" s="125"/>
      <c r="BR519" s="125"/>
      <c r="BS519" s="124"/>
      <c r="BT519" s="171"/>
      <c r="BU519" s="125"/>
      <c r="BV519" s="125"/>
      <c r="BW519" s="125"/>
      <c r="BX519" s="124"/>
      <c r="BY519" s="125"/>
      <c r="BZ519" s="125"/>
      <c r="CB519" s="235" t="str">
        <f t="shared" si="153"/>
        <v/>
      </c>
      <c r="CC519" s="235" t="str">
        <f t="shared" si="154"/>
        <v/>
      </c>
      <c r="CD519" s="235">
        <v>514</v>
      </c>
      <c r="CE519" s="235">
        <f t="shared" ref="CE519:CE582" si="155">TYPE(CC519)</f>
        <v>2</v>
      </c>
    </row>
    <row r="520" spans="54:83">
      <c r="BB520" s="405">
        <f t="shared" ref="BB520:BB583" si="156">BB519+1</f>
        <v>515</v>
      </c>
      <c r="BC520" s="124"/>
      <c r="BD520" s="124"/>
      <c r="BE520" s="124"/>
      <c r="BF520" s="125"/>
      <c r="BG520" s="124"/>
      <c r="BH520" s="124"/>
      <c r="BI520" s="124"/>
      <c r="BJ520" s="124"/>
      <c r="BK520" s="124"/>
      <c r="BL520" s="124"/>
      <c r="BM520" s="125"/>
      <c r="BN520" s="124"/>
      <c r="BO520" s="125"/>
      <c r="BP520" s="124"/>
      <c r="BQ520" s="125"/>
      <c r="BR520" s="125"/>
      <c r="BS520" s="124"/>
      <c r="BT520" s="171"/>
      <c r="BU520" s="125"/>
      <c r="BV520" s="125"/>
      <c r="BW520" s="125"/>
      <c r="BX520" s="124"/>
      <c r="BY520" s="125"/>
      <c r="BZ520" s="125"/>
      <c r="CB520" s="235" t="str">
        <f t="shared" si="153"/>
        <v/>
      </c>
      <c r="CC520" s="235" t="str">
        <f t="shared" si="154"/>
        <v/>
      </c>
      <c r="CD520" s="235">
        <v>515</v>
      </c>
      <c r="CE520" s="235">
        <f t="shared" si="155"/>
        <v>2</v>
      </c>
    </row>
    <row r="521" spans="54:83">
      <c r="BB521" s="405">
        <f t="shared" si="156"/>
        <v>516</v>
      </c>
      <c r="BC521" s="124"/>
      <c r="BD521" s="124"/>
      <c r="BE521" s="124"/>
      <c r="BF521" s="125"/>
      <c r="BG521" s="124"/>
      <c r="BH521" s="124"/>
      <c r="BI521" s="124"/>
      <c r="BJ521" s="124"/>
      <c r="BK521" s="124"/>
      <c r="BL521" s="124"/>
      <c r="BM521" s="125"/>
      <c r="BN521" s="124"/>
      <c r="BO521" s="125"/>
      <c r="BP521" s="124"/>
      <c r="BQ521" s="125"/>
      <c r="BR521" s="125"/>
      <c r="BS521" s="124"/>
      <c r="BT521" s="171"/>
      <c r="BU521" s="125"/>
      <c r="BV521" s="125"/>
      <c r="BW521" s="125"/>
      <c r="BX521" s="124"/>
      <c r="BY521" s="125"/>
      <c r="BZ521" s="125"/>
      <c r="CB521" s="235" t="str">
        <f t="shared" si="153"/>
        <v/>
      </c>
      <c r="CC521" s="235" t="str">
        <f t="shared" si="154"/>
        <v/>
      </c>
      <c r="CD521" s="235">
        <v>516</v>
      </c>
      <c r="CE521" s="235">
        <f t="shared" si="155"/>
        <v>2</v>
      </c>
    </row>
    <row r="522" spans="54:83">
      <c r="BB522" s="405">
        <f t="shared" si="156"/>
        <v>517</v>
      </c>
      <c r="BC522" s="124"/>
      <c r="BD522" s="124"/>
      <c r="BE522" s="124"/>
      <c r="BF522" s="125"/>
      <c r="BG522" s="124"/>
      <c r="BH522" s="124"/>
      <c r="BI522" s="124"/>
      <c r="BJ522" s="124"/>
      <c r="BK522" s="124"/>
      <c r="BL522" s="124"/>
      <c r="BM522" s="125"/>
      <c r="BN522" s="124"/>
      <c r="BO522" s="125"/>
      <c r="BP522" s="124"/>
      <c r="BQ522" s="125"/>
      <c r="BR522" s="125"/>
      <c r="BS522" s="124"/>
      <c r="BT522" s="171"/>
      <c r="BU522" s="125"/>
      <c r="BV522" s="125"/>
      <c r="BW522" s="125"/>
      <c r="BX522" s="124"/>
      <c r="BY522" s="125"/>
      <c r="BZ522" s="125"/>
      <c r="CB522" s="235" t="str">
        <f t="shared" si="153"/>
        <v/>
      </c>
      <c r="CC522" s="235" t="str">
        <f t="shared" si="154"/>
        <v/>
      </c>
      <c r="CD522" s="235">
        <v>517</v>
      </c>
      <c r="CE522" s="235">
        <f t="shared" si="155"/>
        <v>2</v>
      </c>
    </row>
    <row r="523" spans="54:83">
      <c r="BB523" s="405">
        <f t="shared" si="156"/>
        <v>518</v>
      </c>
      <c r="BC523" s="124"/>
      <c r="BD523" s="124"/>
      <c r="BE523" s="124"/>
      <c r="BF523" s="125"/>
      <c r="BG523" s="124"/>
      <c r="BH523" s="124"/>
      <c r="BI523" s="124"/>
      <c r="BJ523" s="124"/>
      <c r="BK523" s="124"/>
      <c r="BL523" s="124"/>
      <c r="BM523" s="125"/>
      <c r="BN523" s="124"/>
      <c r="BO523" s="125"/>
      <c r="BP523" s="124"/>
      <c r="BQ523" s="125"/>
      <c r="BR523" s="125"/>
      <c r="BS523" s="124"/>
      <c r="BT523" s="171"/>
      <c r="BU523" s="125"/>
      <c r="BV523" s="125"/>
      <c r="BW523" s="125"/>
      <c r="BX523" s="124"/>
      <c r="BY523" s="125"/>
      <c r="BZ523" s="125"/>
      <c r="CB523" s="235" t="str">
        <f t="shared" si="153"/>
        <v/>
      </c>
      <c r="CC523" s="235" t="str">
        <f t="shared" si="154"/>
        <v/>
      </c>
      <c r="CD523" s="235">
        <v>518</v>
      </c>
      <c r="CE523" s="235">
        <f t="shared" si="155"/>
        <v>2</v>
      </c>
    </row>
    <row r="524" spans="54:83">
      <c r="BB524" s="405">
        <f t="shared" si="156"/>
        <v>519</v>
      </c>
      <c r="BC524" s="124"/>
      <c r="BD524" s="124"/>
      <c r="BE524" s="124"/>
      <c r="BF524" s="125"/>
      <c r="BG524" s="124"/>
      <c r="BH524" s="124"/>
      <c r="BI524" s="124"/>
      <c r="BJ524" s="124"/>
      <c r="BK524" s="124"/>
      <c r="BL524" s="124"/>
      <c r="BM524" s="125"/>
      <c r="BN524" s="124"/>
      <c r="BO524" s="125"/>
      <c r="BP524" s="124"/>
      <c r="BQ524" s="125"/>
      <c r="BR524" s="125"/>
      <c r="BS524" s="124"/>
      <c r="BT524" s="171"/>
      <c r="BU524" s="125"/>
      <c r="BV524" s="125"/>
      <c r="BW524" s="125"/>
      <c r="BX524" s="124"/>
      <c r="BY524" s="125"/>
      <c r="BZ524" s="125"/>
      <c r="CB524" s="235" t="str">
        <f t="shared" si="153"/>
        <v/>
      </c>
      <c r="CC524" s="235" t="str">
        <f t="shared" si="154"/>
        <v/>
      </c>
      <c r="CD524" s="235">
        <v>519</v>
      </c>
      <c r="CE524" s="235">
        <f t="shared" si="155"/>
        <v>2</v>
      </c>
    </row>
    <row r="525" spans="54:83">
      <c r="BB525" s="405">
        <f t="shared" si="156"/>
        <v>520</v>
      </c>
      <c r="BC525" s="124"/>
      <c r="BD525" s="124"/>
      <c r="BE525" s="124"/>
      <c r="BF525" s="125"/>
      <c r="BG525" s="124"/>
      <c r="BH525" s="124"/>
      <c r="BI525" s="124"/>
      <c r="BJ525" s="124"/>
      <c r="BK525" s="124"/>
      <c r="BL525" s="124"/>
      <c r="BM525" s="125"/>
      <c r="BN525" s="124"/>
      <c r="BO525" s="125"/>
      <c r="BP525" s="124"/>
      <c r="BQ525" s="125"/>
      <c r="BR525" s="125"/>
      <c r="BS525" s="124"/>
      <c r="BT525" s="171"/>
      <c r="BU525" s="125"/>
      <c r="BV525" s="125"/>
      <c r="BW525" s="125"/>
      <c r="BX525" s="124"/>
      <c r="BY525" s="125"/>
      <c r="BZ525" s="125"/>
      <c r="CB525" s="235" t="str">
        <f t="shared" si="153"/>
        <v/>
      </c>
      <c r="CC525" s="235" t="str">
        <f t="shared" si="154"/>
        <v/>
      </c>
      <c r="CD525" s="235">
        <v>520</v>
      </c>
      <c r="CE525" s="235">
        <f t="shared" si="155"/>
        <v>2</v>
      </c>
    </row>
    <row r="526" spans="54:83">
      <c r="BB526" s="405">
        <f t="shared" si="156"/>
        <v>521</v>
      </c>
      <c r="BC526" s="124"/>
      <c r="BD526" s="124"/>
      <c r="BE526" s="124"/>
      <c r="BF526" s="125"/>
      <c r="BG526" s="124"/>
      <c r="BH526" s="124"/>
      <c r="BI526" s="124"/>
      <c r="BJ526" s="124"/>
      <c r="BK526" s="124"/>
      <c r="BL526" s="124"/>
      <c r="BM526" s="125"/>
      <c r="BN526" s="124"/>
      <c r="BO526" s="125"/>
      <c r="BP526" s="124"/>
      <c r="BQ526" s="125"/>
      <c r="BR526" s="125"/>
      <c r="BS526" s="124"/>
      <c r="BT526" s="171"/>
      <c r="BU526" s="125"/>
      <c r="BV526" s="125"/>
      <c r="BW526" s="125"/>
      <c r="BX526" s="124"/>
      <c r="BY526" s="125"/>
      <c r="BZ526" s="125"/>
      <c r="CB526" s="235" t="str">
        <f t="shared" si="153"/>
        <v/>
      </c>
      <c r="CC526" s="235" t="str">
        <f t="shared" si="154"/>
        <v/>
      </c>
      <c r="CD526" s="235">
        <v>521</v>
      </c>
      <c r="CE526" s="235">
        <f t="shared" si="155"/>
        <v>2</v>
      </c>
    </row>
    <row r="527" spans="54:83">
      <c r="BB527" s="405">
        <f t="shared" si="156"/>
        <v>522</v>
      </c>
      <c r="BC527" s="124"/>
      <c r="BD527" s="124"/>
      <c r="BE527" s="124"/>
      <c r="BF527" s="125"/>
      <c r="BG527" s="124"/>
      <c r="BH527" s="124"/>
      <c r="BI527" s="124"/>
      <c r="BJ527" s="124"/>
      <c r="BK527" s="124"/>
      <c r="BL527" s="124"/>
      <c r="BM527" s="125"/>
      <c r="BN527" s="124"/>
      <c r="BO527" s="125"/>
      <c r="BP527" s="124"/>
      <c r="BQ527" s="125"/>
      <c r="BR527" s="125"/>
      <c r="BS527" s="124"/>
      <c r="BT527" s="171"/>
      <c r="BU527" s="125"/>
      <c r="BV527" s="125"/>
      <c r="BW527" s="125"/>
      <c r="BX527" s="124"/>
      <c r="BY527" s="125"/>
      <c r="BZ527" s="125"/>
      <c r="CB527" s="235" t="str">
        <f t="shared" si="153"/>
        <v/>
      </c>
      <c r="CC527" s="235" t="str">
        <f t="shared" si="154"/>
        <v/>
      </c>
      <c r="CD527" s="235">
        <v>522</v>
      </c>
      <c r="CE527" s="235">
        <f t="shared" si="155"/>
        <v>2</v>
      </c>
    </row>
    <row r="528" spans="54:83">
      <c r="BB528" s="405">
        <f t="shared" si="156"/>
        <v>523</v>
      </c>
      <c r="BC528" s="124"/>
      <c r="BD528" s="124"/>
      <c r="BE528" s="124"/>
      <c r="BF528" s="125"/>
      <c r="BG528" s="124"/>
      <c r="BH528" s="124"/>
      <c r="BI528" s="124"/>
      <c r="BJ528" s="124"/>
      <c r="BK528" s="124"/>
      <c r="BL528" s="124"/>
      <c r="BM528" s="125"/>
      <c r="BN528" s="124"/>
      <c r="BO528" s="125"/>
      <c r="BP528" s="124"/>
      <c r="BQ528" s="125"/>
      <c r="BR528" s="125"/>
      <c r="BS528" s="124"/>
      <c r="BT528" s="171"/>
      <c r="BU528" s="125"/>
      <c r="BV528" s="125"/>
      <c r="BW528" s="125"/>
      <c r="BX528" s="124"/>
      <c r="BY528" s="125"/>
      <c r="BZ528" s="125"/>
      <c r="CB528" s="235" t="str">
        <f t="shared" si="153"/>
        <v/>
      </c>
      <c r="CC528" s="235" t="str">
        <f t="shared" si="154"/>
        <v/>
      </c>
      <c r="CD528" s="235">
        <v>523</v>
      </c>
      <c r="CE528" s="235">
        <f t="shared" si="155"/>
        <v>2</v>
      </c>
    </row>
    <row r="529" spans="54:83">
      <c r="BB529" s="405">
        <f t="shared" si="156"/>
        <v>524</v>
      </c>
      <c r="BC529" s="124"/>
      <c r="BD529" s="124"/>
      <c r="BE529" s="124"/>
      <c r="BF529" s="125"/>
      <c r="BG529" s="124"/>
      <c r="BH529" s="124"/>
      <c r="BI529" s="124"/>
      <c r="BJ529" s="124"/>
      <c r="BK529" s="124"/>
      <c r="BL529" s="124"/>
      <c r="BM529" s="125"/>
      <c r="BN529" s="124"/>
      <c r="BO529" s="125"/>
      <c r="BP529" s="124"/>
      <c r="BQ529" s="125"/>
      <c r="BR529" s="125"/>
      <c r="BS529" s="124"/>
      <c r="BT529" s="171"/>
      <c r="BU529" s="125"/>
      <c r="BV529" s="125"/>
      <c r="BW529" s="125"/>
      <c r="BX529" s="124"/>
      <c r="BY529" s="125"/>
      <c r="BZ529" s="125"/>
      <c r="CB529" s="235" t="str">
        <f t="shared" si="153"/>
        <v/>
      </c>
      <c r="CC529" s="235" t="str">
        <f t="shared" si="154"/>
        <v/>
      </c>
      <c r="CD529" s="235">
        <v>524</v>
      </c>
      <c r="CE529" s="235">
        <f t="shared" si="155"/>
        <v>2</v>
      </c>
    </row>
    <row r="530" spans="54:83">
      <c r="BB530" s="405">
        <f t="shared" si="156"/>
        <v>525</v>
      </c>
      <c r="BC530" s="124"/>
      <c r="BD530" s="124"/>
      <c r="BE530" s="124"/>
      <c r="BF530" s="125"/>
      <c r="BG530" s="124"/>
      <c r="BH530" s="124"/>
      <c r="BI530" s="124"/>
      <c r="BJ530" s="124"/>
      <c r="BK530" s="124"/>
      <c r="BL530" s="124"/>
      <c r="BM530" s="125"/>
      <c r="BN530" s="124"/>
      <c r="BO530" s="125"/>
      <c r="BP530" s="124"/>
      <c r="BQ530" s="125"/>
      <c r="BR530" s="125"/>
      <c r="BS530" s="124"/>
      <c r="BT530" s="171"/>
      <c r="BU530" s="125"/>
      <c r="BV530" s="125"/>
      <c r="BW530" s="125"/>
      <c r="BX530" s="124"/>
      <c r="BY530" s="125"/>
      <c r="BZ530" s="125"/>
      <c r="CB530" s="235" t="str">
        <f t="shared" si="153"/>
        <v/>
      </c>
      <c r="CC530" s="235" t="str">
        <f t="shared" si="154"/>
        <v/>
      </c>
      <c r="CD530" s="235">
        <v>525</v>
      </c>
      <c r="CE530" s="235">
        <f t="shared" si="155"/>
        <v>2</v>
      </c>
    </row>
    <row r="531" spans="54:83">
      <c r="BB531" s="405">
        <f t="shared" si="156"/>
        <v>526</v>
      </c>
      <c r="BC531" s="124"/>
      <c r="BD531" s="124"/>
      <c r="BE531" s="124"/>
      <c r="BF531" s="125"/>
      <c r="BG531" s="124"/>
      <c r="BH531" s="124"/>
      <c r="BI531" s="124"/>
      <c r="BJ531" s="124"/>
      <c r="BK531" s="124"/>
      <c r="BL531" s="124"/>
      <c r="BM531" s="125"/>
      <c r="BN531" s="124"/>
      <c r="BO531" s="125"/>
      <c r="BP531" s="124"/>
      <c r="BQ531" s="125"/>
      <c r="BR531" s="125"/>
      <c r="BS531" s="124"/>
      <c r="BT531" s="171"/>
      <c r="BU531" s="125"/>
      <c r="BV531" s="125"/>
      <c r="BW531" s="125"/>
      <c r="BX531" s="124"/>
      <c r="BY531" s="125"/>
      <c r="BZ531" s="125"/>
      <c r="CB531" s="235" t="str">
        <f t="shared" si="153"/>
        <v/>
      </c>
      <c r="CC531" s="235" t="str">
        <f t="shared" si="154"/>
        <v/>
      </c>
      <c r="CD531" s="235">
        <v>526</v>
      </c>
      <c r="CE531" s="235">
        <f t="shared" si="155"/>
        <v>2</v>
      </c>
    </row>
    <row r="532" spans="54:83">
      <c r="BB532" s="405">
        <f t="shared" si="156"/>
        <v>527</v>
      </c>
      <c r="BC532" s="124"/>
      <c r="BD532" s="124"/>
      <c r="BE532" s="124"/>
      <c r="BF532" s="125"/>
      <c r="BG532" s="124"/>
      <c r="BH532" s="124"/>
      <c r="BI532" s="124"/>
      <c r="BJ532" s="124"/>
      <c r="BK532" s="124"/>
      <c r="BL532" s="124"/>
      <c r="BM532" s="125"/>
      <c r="BN532" s="124"/>
      <c r="BO532" s="125"/>
      <c r="BP532" s="124"/>
      <c r="BQ532" s="125"/>
      <c r="BR532" s="125"/>
      <c r="BS532" s="124"/>
      <c r="BT532" s="171"/>
      <c r="BU532" s="125"/>
      <c r="BV532" s="125"/>
      <c r="BW532" s="125"/>
      <c r="BX532" s="124"/>
      <c r="BY532" s="125"/>
      <c r="BZ532" s="125"/>
      <c r="CB532" s="235" t="str">
        <f t="shared" si="153"/>
        <v/>
      </c>
      <c r="CC532" s="235" t="str">
        <f t="shared" si="154"/>
        <v/>
      </c>
      <c r="CD532" s="235">
        <v>527</v>
      </c>
      <c r="CE532" s="235">
        <f t="shared" si="155"/>
        <v>2</v>
      </c>
    </row>
    <row r="533" spans="54:83">
      <c r="BB533" s="405">
        <f t="shared" si="156"/>
        <v>528</v>
      </c>
      <c r="BC533" s="124"/>
      <c r="BD533" s="124"/>
      <c r="BE533" s="124"/>
      <c r="BF533" s="125"/>
      <c r="BG533" s="124"/>
      <c r="BH533" s="124"/>
      <c r="BI533" s="124"/>
      <c r="BJ533" s="124"/>
      <c r="BK533" s="124"/>
      <c r="BL533" s="124"/>
      <c r="BM533" s="125"/>
      <c r="BN533" s="124"/>
      <c r="BO533" s="125"/>
      <c r="BP533" s="124"/>
      <c r="BQ533" s="125"/>
      <c r="BR533" s="125"/>
      <c r="BS533" s="124"/>
      <c r="BT533" s="171"/>
      <c r="BU533" s="125"/>
      <c r="BV533" s="125"/>
      <c r="BW533" s="125"/>
      <c r="BX533" s="124"/>
      <c r="BY533" s="125"/>
      <c r="BZ533" s="125"/>
      <c r="CB533" s="235" t="str">
        <f t="shared" si="153"/>
        <v/>
      </c>
      <c r="CC533" s="235" t="str">
        <f t="shared" si="154"/>
        <v/>
      </c>
      <c r="CD533" s="235">
        <v>528</v>
      </c>
      <c r="CE533" s="235">
        <f t="shared" si="155"/>
        <v>2</v>
      </c>
    </row>
    <row r="534" spans="54:83">
      <c r="BB534" s="405">
        <f t="shared" si="156"/>
        <v>529</v>
      </c>
      <c r="BC534" s="124"/>
      <c r="BD534" s="124"/>
      <c r="BE534" s="124"/>
      <c r="BF534" s="125"/>
      <c r="BG534" s="124"/>
      <c r="BH534" s="124"/>
      <c r="BI534" s="124"/>
      <c r="BJ534" s="124"/>
      <c r="BK534" s="124"/>
      <c r="BL534" s="124"/>
      <c r="BM534" s="125"/>
      <c r="BN534" s="124"/>
      <c r="BO534" s="125"/>
      <c r="BP534" s="124"/>
      <c r="BQ534" s="125"/>
      <c r="BR534" s="125"/>
      <c r="BS534" s="124"/>
      <c r="BT534" s="171"/>
      <c r="BU534" s="125"/>
      <c r="BV534" s="125"/>
      <c r="BW534" s="125"/>
      <c r="BX534" s="124"/>
      <c r="BY534" s="125"/>
      <c r="BZ534" s="125"/>
      <c r="CB534" s="235" t="str">
        <f t="shared" si="153"/>
        <v/>
      </c>
      <c r="CC534" s="235" t="str">
        <f t="shared" si="154"/>
        <v/>
      </c>
      <c r="CD534" s="235">
        <v>529</v>
      </c>
      <c r="CE534" s="235">
        <f t="shared" si="155"/>
        <v>2</v>
      </c>
    </row>
    <row r="535" spans="54:83">
      <c r="BB535" s="405">
        <f t="shared" si="156"/>
        <v>530</v>
      </c>
      <c r="BC535" s="124"/>
      <c r="BD535" s="124"/>
      <c r="BE535" s="124"/>
      <c r="BF535" s="125"/>
      <c r="BG535" s="124"/>
      <c r="BH535" s="124"/>
      <c r="BI535" s="124"/>
      <c r="BJ535" s="124"/>
      <c r="BK535" s="124"/>
      <c r="BL535" s="124"/>
      <c r="BM535" s="125"/>
      <c r="BN535" s="124"/>
      <c r="BO535" s="125"/>
      <c r="BP535" s="124"/>
      <c r="BQ535" s="125"/>
      <c r="BR535" s="125"/>
      <c r="BS535" s="124"/>
      <c r="BT535" s="171"/>
      <c r="BU535" s="125"/>
      <c r="BV535" s="125"/>
      <c r="BW535" s="125"/>
      <c r="BX535" s="124"/>
      <c r="BY535" s="125"/>
      <c r="BZ535" s="125"/>
      <c r="CB535" s="235" t="str">
        <f t="shared" si="153"/>
        <v/>
      </c>
      <c r="CC535" s="235" t="str">
        <f t="shared" si="154"/>
        <v/>
      </c>
      <c r="CD535" s="235">
        <v>530</v>
      </c>
      <c r="CE535" s="235">
        <f t="shared" si="155"/>
        <v>2</v>
      </c>
    </row>
    <row r="536" spans="54:83">
      <c r="BB536" s="405">
        <f t="shared" si="156"/>
        <v>531</v>
      </c>
      <c r="BC536" s="124"/>
      <c r="BD536" s="124"/>
      <c r="BE536" s="124"/>
      <c r="BF536" s="125"/>
      <c r="BG536" s="124"/>
      <c r="BH536" s="124"/>
      <c r="BI536" s="124"/>
      <c r="BJ536" s="124"/>
      <c r="BK536" s="124"/>
      <c r="BL536" s="124"/>
      <c r="BM536" s="125"/>
      <c r="BN536" s="124"/>
      <c r="BO536" s="125"/>
      <c r="BP536" s="124"/>
      <c r="BQ536" s="125"/>
      <c r="BR536" s="125"/>
      <c r="BS536" s="124"/>
      <c r="BT536" s="171"/>
      <c r="BU536" s="125"/>
      <c r="BV536" s="125"/>
      <c r="BW536" s="125"/>
      <c r="BX536" s="124"/>
      <c r="BY536" s="125"/>
      <c r="BZ536" s="125"/>
      <c r="CB536" s="235" t="str">
        <f t="shared" si="153"/>
        <v/>
      </c>
      <c r="CC536" s="235" t="str">
        <f t="shared" si="154"/>
        <v/>
      </c>
      <c r="CD536" s="235">
        <v>531</v>
      </c>
      <c r="CE536" s="235">
        <f t="shared" si="155"/>
        <v>2</v>
      </c>
    </row>
    <row r="537" spans="54:83">
      <c r="BB537" s="405">
        <f t="shared" si="156"/>
        <v>532</v>
      </c>
      <c r="BC537" s="124"/>
      <c r="BD537" s="124"/>
      <c r="BE537" s="124"/>
      <c r="BF537" s="125"/>
      <c r="BG537" s="124"/>
      <c r="BH537" s="124"/>
      <c r="BI537" s="124"/>
      <c r="BJ537" s="124"/>
      <c r="BK537" s="124"/>
      <c r="BL537" s="124"/>
      <c r="BM537" s="125"/>
      <c r="BN537" s="124"/>
      <c r="BO537" s="125"/>
      <c r="BP537" s="124"/>
      <c r="BQ537" s="125"/>
      <c r="BR537" s="125"/>
      <c r="BS537" s="124"/>
      <c r="BT537" s="171"/>
      <c r="BU537" s="125"/>
      <c r="BV537" s="125"/>
      <c r="BW537" s="125"/>
      <c r="BX537" s="124"/>
      <c r="BY537" s="125"/>
      <c r="BZ537" s="125"/>
      <c r="CB537" s="235" t="str">
        <f t="shared" si="153"/>
        <v/>
      </c>
      <c r="CC537" s="235" t="str">
        <f t="shared" si="154"/>
        <v/>
      </c>
      <c r="CD537" s="235">
        <v>532</v>
      </c>
      <c r="CE537" s="235">
        <f t="shared" si="155"/>
        <v>2</v>
      </c>
    </row>
    <row r="538" spans="54:83">
      <c r="BB538" s="405">
        <f t="shared" si="156"/>
        <v>533</v>
      </c>
      <c r="BC538" s="124"/>
      <c r="BD538" s="124"/>
      <c r="BE538" s="124"/>
      <c r="BF538" s="125"/>
      <c r="BG538" s="124"/>
      <c r="BH538" s="124"/>
      <c r="BI538" s="124"/>
      <c r="BJ538" s="124"/>
      <c r="BK538" s="124"/>
      <c r="BL538" s="124"/>
      <c r="BM538" s="125"/>
      <c r="BN538" s="124"/>
      <c r="BO538" s="125"/>
      <c r="BP538" s="124"/>
      <c r="BQ538" s="125"/>
      <c r="BR538" s="125"/>
      <c r="BS538" s="124"/>
      <c r="BT538" s="171"/>
      <c r="BU538" s="125"/>
      <c r="BV538" s="125"/>
      <c r="BW538" s="125"/>
      <c r="BX538" s="124"/>
      <c r="BY538" s="125"/>
      <c r="BZ538" s="125"/>
      <c r="CB538" s="235" t="str">
        <f t="shared" si="153"/>
        <v/>
      </c>
      <c r="CC538" s="235" t="str">
        <f t="shared" si="154"/>
        <v/>
      </c>
      <c r="CD538" s="235">
        <v>533</v>
      </c>
      <c r="CE538" s="235">
        <f t="shared" si="155"/>
        <v>2</v>
      </c>
    </row>
    <row r="539" spans="54:83">
      <c r="BB539" s="405">
        <f t="shared" si="156"/>
        <v>534</v>
      </c>
      <c r="BC539" s="124"/>
      <c r="BD539" s="124"/>
      <c r="BE539" s="124"/>
      <c r="BF539" s="125"/>
      <c r="BG539" s="124"/>
      <c r="BH539" s="124"/>
      <c r="BI539" s="124"/>
      <c r="BJ539" s="124"/>
      <c r="BK539" s="124"/>
      <c r="BL539" s="124"/>
      <c r="BM539" s="125"/>
      <c r="BN539" s="124"/>
      <c r="BO539" s="125"/>
      <c r="BP539" s="124"/>
      <c r="BQ539" s="125"/>
      <c r="BR539" s="125"/>
      <c r="BS539" s="124"/>
      <c r="BT539" s="171"/>
      <c r="BU539" s="125"/>
      <c r="BV539" s="125"/>
      <c r="BW539" s="125"/>
      <c r="BX539" s="124"/>
      <c r="BY539" s="125"/>
      <c r="BZ539" s="125"/>
      <c r="CB539" s="235" t="str">
        <f t="shared" si="153"/>
        <v/>
      </c>
      <c r="CC539" s="235" t="str">
        <f t="shared" si="154"/>
        <v/>
      </c>
      <c r="CD539" s="235">
        <v>534</v>
      </c>
      <c r="CE539" s="235">
        <f t="shared" si="155"/>
        <v>2</v>
      </c>
    </row>
    <row r="540" spans="54:83">
      <c r="BB540" s="405">
        <f t="shared" si="156"/>
        <v>535</v>
      </c>
      <c r="BC540" s="124"/>
      <c r="BD540" s="124"/>
      <c r="BE540" s="124"/>
      <c r="BF540" s="125"/>
      <c r="BG540" s="124"/>
      <c r="BH540" s="124"/>
      <c r="BI540" s="124"/>
      <c r="BJ540" s="124"/>
      <c r="BK540" s="124"/>
      <c r="BL540" s="124"/>
      <c r="BM540" s="125"/>
      <c r="BN540" s="124"/>
      <c r="BO540" s="125"/>
      <c r="BP540" s="124"/>
      <c r="BQ540" s="125"/>
      <c r="BR540" s="125"/>
      <c r="BS540" s="124"/>
      <c r="BT540" s="171"/>
      <c r="BU540" s="125"/>
      <c r="BV540" s="125"/>
      <c r="BW540" s="125"/>
      <c r="BX540" s="124"/>
      <c r="BY540" s="125"/>
      <c r="BZ540" s="125"/>
      <c r="CB540" s="235" t="str">
        <f t="shared" si="153"/>
        <v/>
      </c>
      <c r="CC540" s="235" t="str">
        <f t="shared" si="154"/>
        <v/>
      </c>
      <c r="CD540" s="235">
        <v>535</v>
      </c>
      <c r="CE540" s="235">
        <f t="shared" si="155"/>
        <v>2</v>
      </c>
    </row>
    <row r="541" spans="54:83">
      <c r="BB541" s="405">
        <f t="shared" si="156"/>
        <v>536</v>
      </c>
      <c r="BC541" s="124"/>
      <c r="BD541" s="124"/>
      <c r="BE541" s="124"/>
      <c r="BF541" s="125"/>
      <c r="BG541" s="124"/>
      <c r="BH541" s="124"/>
      <c r="BI541" s="124"/>
      <c r="BJ541" s="124"/>
      <c r="BK541" s="124"/>
      <c r="BL541" s="124"/>
      <c r="BM541" s="125"/>
      <c r="BN541" s="124"/>
      <c r="BO541" s="125"/>
      <c r="BP541" s="124"/>
      <c r="BQ541" s="125"/>
      <c r="BR541" s="125"/>
      <c r="BS541" s="124"/>
      <c r="BT541" s="171"/>
      <c r="BU541" s="125"/>
      <c r="BV541" s="125"/>
      <c r="BW541" s="125"/>
      <c r="BX541" s="124"/>
      <c r="BY541" s="125"/>
      <c r="BZ541" s="125"/>
      <c r="CB541" s="235" t="str">
        <f t="shared" si="153"/>
        <v/>
      </c>
      <c r="CC541" s="235" t="str">
        <f t="shared" si="154"/>
        <v/>
      </c>
      <c r="CD541" s="235">
        <v>536</v>
      </c>
      <c r="CE541" s="235">
        <f t="shared" si="155"/>
        <v>2</v>
      </c>
    </row>
    <row r="542" spans="54:83">
      <c r="BB542" s="405">
        <f t="shared" si="156"/>
        <v>537</v>
      </c>
      <c r="BC542" s="124"/>
      <c r="BD542" s="124"/>
      <c r="BE542" s="124"/>
      <c r="BF542" s="125"/>
      <c r="BG542" s="124"/>
      <c r="BH542" s="124"/>
      <c r="BI542" s="124"/>
      <c r="BJ542" s="124"/>
      <c r="BK542" s="124"/>
      <c r="BL542" s="124"/>
      <c r="BM542" s="125"/>
      <c r="BN542" s="124"/>
      <c r="BO542" s="125"/>
      <c r="BP542" s="124"/>
      <c r="BQ542" s="125"/>
      <c r="BR542" s="125"/>
      <c r="BS542" s="124"/>
      <c r="BT542" s="171"/>
      <c r="BU542" s="125"/>
      <c r="BV542" s="125"/>
      <c r="BW542" s="125"/>
      <c r="BX542" s="124"/>
      <c r="BY542" s="125"/>
      <c r="BZ542" s="125"/>
      <c r="CB542" s="235" t="str">
        <f t="shared" si="153"/>
        <v/>
      </c>
      <c r="CC542" s="235" t="str">
        <f t="shared" si="154"/>
        <v/>
      </c>
      <c r="CD542" s="235">
        <v>537</v>
      </c>
      <c r="CE542" s="235">
        <f t="shared" si="155"/>
        <v>2</v>
      </c>
    </row>
    <row r="543" spans="54:83">
      <c r="BB543" s="405">
        <f t="shared" si="156"/>
        <v>538</v>
      </c>
      <c r="BC543" s="124"/>
      <c r="BD543" s="124"/>
      <c r="BE543" s="124"/>
      <c r="BF543" s="125"/>
      <c r="BG543" s="124"/>
      <c r="BH543" s="124"/>
      <c r="BI543" s="124"/>
      <c r="BJ543" s="124"/>
      <c r="BK543" s="124"/>
      <c r="BL543" s="124"/>
      <c r="BM543" s="125"/>
      <c r="BN543" s="124"/>
      <c r="BO543" s="125"/>
      <c r="BP543" s="124"/>
      <c r="BQ543" s="125"/>
      <c r="BR543" s="125"/>
      <c r="BS543" s="124"/>
      <c r="BT543" s="171"/>
      <c r="BU543" s="125"/>
      <c r="BV543" s="125"/>
      <c r="BW543" s="125"/>
      <c r="BX543" s="124"/>
      <c r="BY543" s="125"/>
      <c r="BZ543" s="125"/>
      <c r="CB543" s="235" t="str">
        <f t="shared" si="153"/>
        <v/>
      </c>
      <c r="CC543" s="235" t="str">
        <f t="shared" si="154"/>
        <v/>
      </c>
      <c r="CD543" s="235">
        <v>538</v>
      </c>
      <c r="CE543" s="235">
        <f t="shared" si="155"/>
        <v>2</v>
      </c>
    </row>
    <row r="544" spans="54:83">
      <c r="BB544" s="405">
        <f t="shared" si="156"/>
        <v>539</v>
      </c>
      <c r="BC544" s="124"/>
      <c r="BD544" s="124"/>
      <c r="BE544" s="124"/>
      <c r="BF544" s="125"/>
      <c r="BG544" s="124"/>
      <c r="BH544" s="124"/>
      <c r="BI544" s="124"/>
      <c r="BJ544" s="124"/>
      <c r="BK544" s="124"/>
      <c r="BL544" s="124"/>
      <c r="BM544" s="125"/>
      <c r="BN544" s="124"/>
      <c r="BO544" s="125"/>
      <c r="BP544" s="124"/>
      <c r="BQ544" s="125"/>
      <c r="BR544" s="125"/>
      <c r="BS544" s="124"/>
      <c r="BT544" s="171"/>
      <c r="BU544" s="125"/>
      <c r="BV544" s="125"/>
      <c r="BW544" s="125"/>
      <c r="BX544" s="124"/>
      <c r="BY544" s="125"/>
      <c r="BZ544" s="125"/>
      <c r="CB544" s="235" t="str">
        <f t="shared" si="153"/>
        <v/>
      </c>
      <c r="CC544" s="235" t="str">
        <f t="shared" si="154"/>
        <v/>
      </c>
      <c r="CD544" s="235">
        <v>539</v>
      </c>
      <c r="CE544" s="235">
        <f t="shared" si="155"/>
        <v>2</v>
      </c>
    </row>
    <row r="545" spans="54:83">
      <c r="BB545" s="405">
        <f t="shared" si="156"/>
        <v>540</v>
      </c>
      <c r="BC545" s="124"/>
      <c r="BD545" s="124"/>
      <c r="BE545" s="124"/>
      <c r="BF545" s="125"/>
      <c r="BG545" s="124"/>
      <c r="BH545" s="124"/>
      <c r="BI545" s="124"/>
      <c r="BJ545" s="124"/>
      <c r="BK545" s="124"/>
      <c r="BL545" s="124"/>
      <c r="BM545" s="125"/>
      <c r="BN545" s="124"/>
      <c r="BO545" s="125"/>
      <c r="BP545" s="124"/>
      <c r="BQ545" s="125"/>
      <c r="BR545" s="125"/>
      <c r="BS545" s="124"/>
      <c r="BT545" s="171"/>
      <c r="BU545" s="125"/>
      <c r="BV545" s="125"/>
      <c r="BW545" s="125"/>
      <c r="BX545" s="124"/>
      <c r="BY545" s="125"/>
      <c r="BZ545" s="125"/>
      <c r="CB545" s="235" t="str">
        <f t="shared" si="153"/>
        <v/>
      </c>
      <c r="CC545" s="235" t="str">
        <f t="shared" si="154"/>
        <v/>
      </c>
      <c r="CD545" s="235">
        <v>540</v>
      </c>
      <c r="CE545" s="235">
        <f t="shared" si="155"/>
        <v>2</v>
      </c>
    </row>
    <row r="546" spans="54:83">
      <c r="BB546" s="405">
        <f t="shared" si="156"/>
        <v>541</v>
      </c>
      <c r="BC546" s="124"/>
      <c r="BD546" s="124"/>
      <c r="BE546" s="124"/>
      <c r="BF546" s="125"/>
      <c r="BG546" s="124"/>
      <c r="BH546" s="124"/>
      <c r="BI546" s="124"/>
      <c r="BJ546" s="124"/>
      <c r="BK546" s="124"/>
      <c r="BL546" s="124"/>
      <c r="BM546" s="125"/>
      <c r="BN546" s="124"/>
      <c r="BO546" s="125"/>
      <c r="BP546" s="124"/>
      <c r="BQ546" s="125"/>
      <c r="BR546" s="125"/>
      <c r="BS546" s="124"/>
      <c r="BT546" s="171"/>
      <c r="BU546" s="125"/>
      <c r="BV546" s="125"/>
      <c r="BW546" s="125"/>
      <c r="BX546" s="124"/>
      <c r="BY546" s="125"/>
      <c r="BZ546" s="125"/>
      <c r="CB546" s="235" t="str">
        <f t="shared" si="153"/>
        <v/>
      </c>
      <c r="CC546" s="235" t="str">
        <f t="shared" si="154"/>
        <v/>
      </c>
      <c r="CD546" s="235">
        <v>541</v>
      </c>
      <c r="CE546" s="235">
        <f t="shared" si="155"/>
        <v>2</v>
      </c>
    </row>
    <row r="547" spans="54:83">
      <c r="BB547" s="405">
        <f t="shared" si="156"/>
        <v>542</v>
      </c>
      <c r="BC547" s="124"/>
      <c r="BD547" s="124"/>
      <c r="BE547" s="124"/>
      <c r="BF547" s="125"/>
      <c r="BG547" s="124"/>
      <c r="BH547" s="124"/>
      <c r="BI547" s="124"/>
      <c r="BJ547" s="124"/>
      <c r="BK547" s="124"/>
      <c r="BL547" s="124"/>
      <c r="BM547" s="125"/>
      <c r="BN547" s="124"/>
      <c r="BO547" s="125"/>
      <c r="BP547" s="124"/>
      <c r="BQ547" s="125"/>
      <c r="BR547" s="125"/>
      <c r="BS547" s="124"/>
      <c r="BT547" s="171"/>
      <c r="BU547" s="125"/>
      <c r="BV547" s="125"/>
      <c r="BW547" s="125"/>
      <c r="BX547" s="124"/>
      <c r="BY547" s="125"/>
      <c r="BZ547" s="125"/>
      <c r="CB547" s="235" t="str">
        <f t="shared" si="153"/>
        <v/>
      </c>
      <c r="CC547" s="235" t="str">
        <f t="shared" si="154"/>
        <v/>
      </c>
      <c r="CD547" s="235">
        <v>542</v>
      </c>
      <c r="CE547" s="235">
        <f t="shared" si="155"/>
        <v>2</v>
      </c>
    </row>
    <row r="548" spans="54:83">
      <c r="BB548" s="405">
        <f t="shared" si="156"/>
        <v>543</v>
      </c>
      <c r="BC548" s="124"/>
      <c r="BD548" s="124"/>
      <c r="BE548" s="124"/>
      <c r="BF548" s="125"/>
      <c r="BG548" s="124"/>
      <c r="BH548" s="124"/>
      <c r="BI548" s="124"/>
      <c r="BJ548" s="124"/>
      <c r="BK548" s="124"/>
      <c r="BL548" s="124"/>
      <c r="BM548" s="125"/>
      <c r="BN548" s="124"/>
      <c r="BO548" s="125"/>
      <c r="BP548" s="124"/>
      <c r="BQ548" s="125"/>
      <c r="BR548" s="125"/>
      <c r="BS548" s="124"/>
      <c r="BT548" s="171"/>
      <c r="BU548" s="125"/>
      <c r="BV548" s="125"/>
      <c r="BW548" s="125"/>
      <c r="BX548" s="124"/>
      <c r="BY548" s="125"/>
      <c r="BZ548" s="125"/>
      <c r="CB548" s="235" t="str">
        <f t="shared" si="153"/>
        <v/>
      </c>
      <c r="CC548" s="235" t="str">
        <f t="shared" si="154"/>
        <v/>
      </c>
      <c r="CD548" s="235">
        <v>543</v>
      </c>
      <c r="CE548" s="235">
        <f t="shared" si="155"/>
        <v>2</v>
      </c>
    </row>
    <row r="549" spans="54:83">
      <c r="BB549" s="405">
        <f t="shared" si="156"/>
        <v>544</v>
      </c>
      <c r="BC549" s="124"/>
      <c r="BD549" s="124"/>
      <c r="BE549" s="124"/>
      <c r="BF549" s="125"/>
      <c r="BG549" s="124"/>
      <c r="BH549" s="124"/>
      <c r="BI549" s="124"/>
      <c r="BJ549" s="124"/>
      <c r="BK549" s="124"/>
      <c r="BL549" s="124"/>
      <c r="BM549" s="125"/>
      <c r="BN549" s="124"/>
      <c r="BO549" s="125"/>
      <c r="BP549" s="124"/>
      <c r="BQ549" s="125"/>
      <c r="BR549" s="125"/>
      <c r="BS549" s="124"/>
      <c r="BT549" s="171"/>
      <c r="BU549" s="125"/>
      <c r="BV549" s="125"/>
      <c r="BW549" s="125"/>
      <c r="BX549" s="124"/>
      <c r="BY549" s="125"/>
      <c r="BZ549" s="125"/>
      <c r="CB549" s="235" t="str">
        <f t="shared" si="153"/>
        <v/>
      </c>
      <c r="CC549" s="235" t="str">
        <f t="shared" si="154"/>
        <v/>
      </c>
      <c r="CD549" s="235">
        <v>544</v>
      </c>
      <c r="CE549" s="235">
        <f t="shared" si="155"/>
        <v>2</v>
      </c>
    </row>
    <row r="550" spans="54:83">
      <c r="BB550" s="405">
        <f t="shared" si="156"/>
        <v>545</v>
      </c>
      <c r="BC550" s="124"/>
      <c r="BD550" s="124"/>
      <c r="BE550" s="124"/>
      <c r="BF550" s="125"/>
      <c r="BG550" s="124"/>
      <c r="BH550" s="124"/>
      <c r="BI550" s="124"/>
      <c r="BJ550" s="124"/>
      <c r="BK550" s="124"/>
      <c r="BL550" s="124"/>
      <c r="BM550" s="125"/>
      <c r="BN550" s="124"/>
      <c r="BO550" s="125"/>
      <c r="BP550" s="124"/>
      <c r="BQ550" s="125"/>
      <c r="BR550" s="125"/>
      <c r="BS550" s="124"/>
      <c r="BT550" s="171"/>
      <c r="BU550" s="125"/>
      <c r="BV550" s="125"/>
      <c r="BW550" s="125"/>
      <c r="BX550" s="124"/>
      <c r="BY550" s="125"/>
      <c r="BZ550" s="125"/>
      <c r="CB550" s="235" t="str">
        <f t="shared" si="153"/>
        <v/>
      </c>
      <c r="CC550" s="235" t="str">
        <f t="shared" si="154"/>
        <v/>
      </c>
      <c r="CD550" s="235">
        <v>545</v>
      </c>
      <c r="CE550" s="235">
        <f t="shared" si="155"/>
        <v>2</v>
      </c>
    </row>
    <row r="551" spans="54:83">
      <c r="BB551" s="405">
        <f t="shared" si="156"/>
        <v>546</v>
      </c>
      <c r="BC551" s="124"/>
      <c r="BD551" s="124"/>
      <c r="BE551" s="124"/>
      <c r="BF551" s="125"/>
      <c r="BG551" s="124"/>
      <c r="BH551" s="124"/>
      <c r="BI551" s="124"/>
      <c r="BJ551" s="124"/>
      <c r="BK551" s="124"/>
      <c r="BL551" s="124"/>
      <c r="BM551" s="125"/>
      <c r="BN551" s="124"/>
      <c r="BO551" s="125"/>
      <c r="BP551" s="124"/>
      <c r="BQ551" s="125"/>
      <c r="BR551" s="125"/>
      <c r="BS551" s="124"/>
      <c r="BT551" s="171"/>
      <c r="BU551" s="125"/>
      <c r="BV551" s="125"/>
      <c r="BW551" s="125"/>
      <c r="BX551" s="124"/>
      <c r="BY551" s="125"/>
      <c r="BZ551" s="125"/>
      <c r="CB551" s="235" t="str">
        <f t="shared" si="153"/>
        <v/>
      </c>
      <c r="CC551" s="235" t="str">
        <f t="shared" si="154"/>
        <v/>
      </c>
      <c r="CD551" s="235">
        <v>546</v>
      </c>
      <c r="CE551" s="235">
        <f t="shared" si="155"/>
        <v>2</v>
      </c>
    </row>
    <row r="552" spans="54:83">
      <c r="BB552" s="405">
        <f t="shared" si="156"/>
        <v>547</v>
      </c>
      <c r="BC552" s="124"/>
      <c r="BD552" s="124"/>
      <c r="BE552" s="124"/>
      <c r="BF552" s="125"/>
      <c r="BG552" s="124"/>
      <c r="BH552" s="124"/>
      <c r="BI552" s="124"/>
      <c r="BJ552" s="124"/>
      <c r="BK552" s="124"/>
      <c r="BL552" s="124"/>
      <c r="BM552" s="125"/>
      <c r="BN552" s="124"/>
      <c r="BO552" s="125"/>
      <c r="BP552" s="124"/>
      <c r="BQ552" s="125"/>
      <c r="BR552" s="125"/>
      <c r="BS552" s="124"/>
      <c r="BT552" s="171"/>
      <c r="BU552" s="125"/>
      <c r="BV552" s="125"/>
      <c r="BW552" s="125"/>
      <c r="BX552" s="124"/>
      <c r="BY552" s="125"/>
      <c r="BZ552" s="125"/>
      <c r="CB552" s="235" t="str">
        <f t="shared" si="153"/>
        <v/>
      </c>
      <c r="CC552" s="235" t="str">
        <f t="shared" si="154"/>
        <v/>
      </c>
      <c r="CD552" s="235">
        <v>547</v>
      </c>
      <c r="CE552" s="235">
        <f t="shared" si="155"/>
        <v>2</v>
      </c>
    </row>
    <row r="553" spans="54:83">
      <c r="BB553" s="405">
        <f t="shared" si="156"/>
        <v>548</v>
      </c>
      <c r="BC553" s="124"/>
      <c r="BD553" s="124"/>
      <c r="BE553" s="124"/>
      <c r="BF553" s="125"/>
      <c r="BG553" s="124"/>
      <c r="BH553" s="124"/>
      <c r="BI553" s="124"/>
      <c r="BJ553" s="124"/>
      <c r="BK553" s="124"/>
      <c r="BL553" s="124"/>
      <c r="BM553" s="125"/>
      <c r="BN553" s="124"/>
      <c r="BO553" s="125"/>
      <c r="BP553" s="124"/>
      <c r="BQ553" s="125"/>
      <c r="BR553" s="125"/>
      <c r="BS553" s="124"/>
      <c r="BT553" s="171"/>
      <c r="BU553" s="125"/>
      <c r="BV553" s="125"/>
      <c r="BW553" s="125"/>
      <c r="BX553" s="124"/>
      <c r="BY553" s="125"/>
      <c r="BZ553" s="125"/>
      <c r="CB553" s="235" t="str">
        <f t="shared" si="153"/>
        <v/>
      </c>
      <c r="CC553" s="235" t="str">
        <f t="shared" si="154"/>
        <v/>
      </c>
      <c r="CD553" s="235">
        <v>548</v>
      </c>
      <c r="CE553" s="235">
        <f t="shared" si="155"/>
        <v>2</v>
      </c>
    </row>
    <row r="554" spans="54:83">
      <c r="BB554" s="405">
        <f t="shared" si="156"/>
        <v>549</v>
      </c>
      <c r="BC554" s="124"/>
      <c r="BD554" s="124"/>
      <c r="BE554" s="124"/>
      <c r="BF554" s="125"/>
      <c r="BG554" s="124"/>
      <c r="BH554" s="124"/>
      <c r="BI554" s="124"/>
      <c r="BJ554" s="124"/>
      <c r="BK554" s="124"/>
      <c r="BL554" s="124"/>
      <c r="BM554" s="125"/>
      <c r="BN554" s="124"/>
      <c r="BO554" s="125"/>
      <c r="BP554" s="124"/>
      <c r="BQ554" s="125"/>
      <c r="BR554" s="125"/>
      <c r="BS554" s="124"/>
      <c r="BT554" s="171"/>
      <c r="BU554" s="125"/>
      <c r="BV554" s="125"/>
      <c r="BW554" s="125"/>
      <c r="BX554" s="124"/>
      <c r="BY554" s="125"/>
      <c r="BZ554" s="125"/>
      <c r="CB554" s="235" t="str">
        <f t="shared" si="153"/>
        <v/>
      </c>
      <c r="CC554" s="235" t="str">
        <f t="shared" si="154"/>
        <v/>
      </c>
      <c r="CD554" s="235">
        <v>549</v>
      </c>
      <c r="CE554" s="235">
        <f t="shared" si="155"/>
        <v>2</v>
      </c>
    </row>
    <row r="555" spans="54:83">
      <c r="BB555" s="405">
        <f t="shared" si="156"/>
        <v>550</v>
      </c>
      <c r="BC555" s="124"/>
      <c r="BD555" s="124"/>
      <c r="BE555" s="124"/>
      <c r="BF555" s="125"/>
      <c r="BG555" s="124"/>
      <c r="BH555" s="124"/>
      <c r="BI555" s="124"/>
      <c r="BJ555" s="124"/>
      <c r="BK555" s="124"/>
      <c r="BL555" s="124"/>
      <c r="BM555" s="125"/>
      <c r="BN555" s="124"/>
      <c r="BO555" s="125"/>
      <c r="BP555" s="124"/>
      <c r="BQ555" s="125"/>
      <c r="BR555" s="125"/>
      <c r="BS555" s="124"/>
      <c r="BT555" s="171"/>
      <c r="BU555" s="125"/>
      <c r="BV555" s="125"/>
      <c r="BW555" s="125"/>
      <c r="BX555" s="124"/>
      <c r="BY555" s="125"/>
      <c r="BZ555" s="125"/>
      <c r="CB555" s="235" t="str">
        <f t="shared" si="153"/>
        <v/>
      </c>
      <c r="CC555" s="235" t="str">
        <f t="shared" si="154"/>
        <v/>
      </c>
      <c r="CD555" s="235">
        <v>550</v>
      </c>
      <c r="CE555" s="235">
        <f t="shared" si="155"/>
        <v>2</v>
      </c>
    </row>
    <row r="556" spans="54:83">
      <c r="BB556" s="405">
        <f t="shared" si="156"/>
        <v>551</v>
      </c>
      <c r="BC556" s="124"/>
      <c r="BD556" s="124"/>
      <c r="BE556" s="124"/>
      <c r="BF556" s="125"/>
      <c r="BG556" s="124"/>
      <c r="BH556" s="124"/>
      <c r="BI556" s="124"/>
      <c r="BJ556" s="124"/>
      <c r="BK556" s="124"/>
      <c r="BL556" s="124"/>
      <c r="BM556" s="125"/>
      <c r="BN556" s="124"/>
      <c r="BO556" s="125"/>
      <c r="BP556" s="124"/>
      <c r="BQ556" s="125"/>
      <c r="BR556" s="125"/>
      <c r="BS556" s="124"/>
      <c r="BT556" s="171"/>
      <c r="BU556" s="125"/>
      <c r="BV556" s="125"/>
      <c r="BW556" s="125"/>
      <c r="BX556" s="124"/>
      <c r="BY556" s="125"/>
      <c r="BZ556" s="125"/>
      <c r="CB556" s="235" t="str">
        <f t="shared" si="153"/>
        <v/>
      </c>
      <c r="CC556" s="235" t="str">
        <f t="shared" si="154"/>
        <v/>
      </c>
      <c r="CD556" s="235">
        <v>551</v>
      </c>
      <c r="CE556" s="235">
        <f t="shared" si="155"/>
        <v>2</v>
      </c>
    </row>
    <row r="557" spans="54:83">
      <c r="BB557" s="405">
        <f t="shared" si="156"/>
        <v>552</v>
      </c>
      <c r="BC557" s="124"/>
      <c r="BD557" s="124"/>
      <c r="BE557" s="124"/>
      <c r="BF557" s="125"/>
      <c r="BG557" s="124"/>
      <c r="BH557" s="124"/>
      <c r="BI557" s="124"/>
      <c r="BJ557" s="124"/>
      <c r="BK557" s="124"/>
      <c r="BL557" s="124"/>
      <c r="BM557" s="125"/>
      <c r="BN557" s="124"/>
      <c r="BO557" s="125"/>
      <c r="BP557" s="124"/>
      <c r="BQ557" s="125"/>
      <c r="BR557" s="125"/>
      <c r="BS557" s="124"/>
      <c r="BT557" s="171"/>
      <c r="BU557" s="125"/>
      <c r="BV557" s="125"/>
      <c r="BW557" s="125"/>
      <c r="BX557" s="124"/>
      <c r="BY557" s="125"/>
      <c r="BZ557" s="125"/>
      <c r="CB557" s="235" t="str">
        <f t="shared" si="153"/>
        <v/>
      </c>
      <c r="CC557" s="235" t="str">
        <f t="shared" si="154"/>
        <v/>
      </c>
      <c r="CD557" s="235">
        <v>552</v>
      </c>
      <c r="CE557" s="235">
        <f t="shared" si="155"/>
        <v>2</v>
      </c>
    </row>
    <row r="558" spans="54:83">
      <c r="BB558" s="405">
        <f t="shared" si="156"/>
        <v>553</v>
      </c>
      <c r="BC558" s="124"/>
      <c r="BD558" s="124"/>
      <c r="BE558" s="124"/>
      <c r="BF558" s="125"/>
      <c r="BG558" s="124"/>
      <c r="BH558" s="124"/>
      <c r="BI558" s="124"/>
      <c r="BJ558" s="124"/>
      <c r="BK558" s="124"/>
      <c r="BL558" s="124"/>
      <c r="BM558" s="125"/>
      <c r="BN558" s="124"/>
      <c r="BO558" s="125"/>
      <c r="BP558" s="124"/>
      <c r="BQ558" s="125"/>
      <c r="BR558" s="125"/>
      <c r="BS558" s="124"/>
      <c r="BT558" s="171"/>
      <c r="BU558" s="125"/>
      <c r="BV558" s="125"/>
      <c r="BW558" s="125"/>
      <c r="BX558" s="124"/>
      <c r="BY558" s="125"/>
      <c r="BZ558" s="125"/>
      <c r="CB558" s="235" t="str">
        <f t="shared" si="153"/>
        <v/>
      </c>
      <c r="CC558" s="235" t="str">
        <f t="shared" si="154"/>
        <v/>
      </c>
      <c r="CD558" s="235">
        <v>553</v>
      </c>
      <c r="CE558" s="235">
        <f t="shared" si="155"/>
        <v>2</v>
      </c>
    </row>
    <row r="559" spans="54:83">
      <c r="BB559" s="405">
        <f t="shared" si="156"/>
        <v>554</v>
      </c>
      <c r="BC559" s="124"/>
      <c r="BD559" s="124"/>
      <c r="BE559" s="124"/>
      <c r="BF559" s="125"/>
      <c r="BG559" s="124"/>
      <c r="BH559" s="124"/>
      <c r="BI559" s="124"/>
      <c r="BJ559" s="124"/>
      <c r="BK559" s="124"/>
      <c r="BL559" s="124"/>
      <c r="BM559" s="125"/>
      <c r="BN559" s="124"/>
      <c r="BO559" s="125"/>
      <c r="BP559" s="124"/>
      <c r="BQ559" s="125"/>
      <c r="BR559" s="125"/>
      <c r="BS559" s="124"/>
      <c r="BT559" s="171"/>
      <c r="BU559" s="125"/>
      <c r="BV559" s="125"/>
      <c r="BW559" s="125"/>
      <c r="BX559" s="124"/>
      <c r="BY559" s="125"/>
      <c r="BZ559" s="125"/>
      <c r="CB559" s="235" t="str">
        <f t="shared" si="153"/>
        <v/>
      </c>
      <c r="CC559" s="235" t="str">
        <f t="shared" si="154"/>
        <v/>
      </c>
      <c r="CD559" s="235">
        <v>554</v>
      </c>
      <c r="CE559" s="235">
        <f t="shared" si="155"/>
        <v>2</v>
      </c>
    </row>
    <row r="560" spans="54:83">
      <c r="BB560" s="405">
        <f t="shared" si="156"/>
        <v>555</v>
      </c>
      <c r="BC560" s="124"/>
      <c r="BD560" s="124"/>
      <c r="BE560" s="124"/>
      <c r="BF560" s="125"/>
      <c r="BG560" s="124"/>
      <c r="BH560" s="124"/>
      <c r="BI560" s="124"/>
      <c r="BJ560" s="124"/>
      <c r="BK560" s="124"/>
      <c r="BL560" s="124"/>
      <c r="BM560" s="125"/>
      <c r="BN560" s="124"/>
      <c r="BO560" s="125"/>
      <c r="BP560" s="124"/>
      <c r="BQ560" s="125"/>
      <c r="BR560" s="125"/>
      <c r="BS560" s="124"/>
      <c r="BT560" s="171"/>
      <c r="BU560" s="125"/>
      <c r="BV560" s="125"/>
      <c r="BW560" s="125"/>
      <c r="BX560" s="124"/>
      <c r="BY560" s="125"/>
      <c r="BZ560" s="125"/>
      <c r="CB560" s="235" t="str">
        <f t="shared" si="153"/>
        <v/>
      </c>
      <c r="CC560" s="235" t="str">
        <f t="shared" si="154"/>
        <v/>
      </c>
      <c r="CD560" s="235">
        <v>555</v>
      </c>
      <c r="CE560" s="235">
        <f t="shared" si="155"/>
        <v>2</v>
      </c>
    </row>
    <row r="561" spans="54:83">
      <c r="BB561" s="405">
        <f t="shared" si="156"/>
        <v>556</v>
      </c>
      <c r="BC561" s="124"/>
      <c r="BD561" s="124"/>
      <c r="BE561" s="124"/>
      <c r="BF561" s="125"/>
      <c r="BG561" s="124"/>
      <c r="BH561" s="124"/>
      <c r="BI561" s="124"/>
      <c r="BJ561" s="124"/>
      <c r="BK561" s="124"/>
      <c r="BL561" s="124"/>
      <c r="BM561" s="125"/>
      <c r="BN561" s="124"/>
      <c r="BO561" s="125"/>
      <c r="BP561" s="124"/>
      <c r="BQ561" s="125"/>
      <c r="BR561" s="125"/>
      <c r="BS561" s="124"/>
      <c r="BT561" s="171"/>
      <c r="BU561" s="125"/>
      <c r="BV561" s="125"/>
      <c r="BW561" s="125"/>
      <c r="BX561" s="124"/>
      <c r="BY561" s="125"/>
      <c r="BZ561" s="125"/>
      <c r="CB561" s="235" t="str">
        <f t="shared" si="153"/>
        <v/>
      </c>
      <c r="CC561" s="235" t="str">
        <f t="shared" si="154"/>
        <v/>
      </c>
      <c r="CD561" s="235">
        <v>556</v>
      </c>
      <c r="CE561" s="235">
        <f t="shared" si="155"/>
        <v>2</v>
      </c>
    </row>
    <row r="562" spans="54:83">
      <c r="BB562" s="405">
        <f t="shared" si="156"/>
        <v>557</v>
      </c>
      <c r="BC562" s="124"/>
      <c r="BD562" s="124"/>
      <c r="BE562" s="124"/>
      <c r="BF562" s="125"/>
      <c r="BG562" s="124"/>
      <c r="BH562" s="124"/>
      <c r="BI562" s="124"/>
      <c r="BJ562" s="124"/>
      <c r="BK562" s="124"/>
      <c r="BL562" s="124"/>
      <c r="BM562" s="125"/>
      <c r="BN562" s="124"/>
      <c r="BO562" s="125"/>
      <c r="BP562" s="124"/>
      <c r="BQ562" s="125"/>
      <c r="BR562" s="125"/>
      <c r="BS562" s="124"/>
      <c r="BT562" s="171"/>
      <c r="BU562" s="125"/>
      <c r="BV562" s="125"/>
      <c r="BW562" s="125"/>
      <c r="BX562" s="124"/>
      <c r="BY562" s="125"/>
      <c r="BZ562" s="125"/>
      <c r="CB562" s="235" t="str">
        <f t="shared" si="153"/>
        <v/>
      </c>
      <c r="CC562" s="235" t="str">
        <f t="shared" si="154"/>
        <v/>
      </c>
      <c r="CD562" s="235">
        <v>557</v>
      </c>
      <c r="CE562" s="235">
        <f t="shared" si="155"/>
        <v>2</v>
      </c>
    </row>
    <row r="563" spans="54:83">
      <c r="BB563" s="405">
        <f t="shared" si="156"/>
        <v>558</v>
      </c>
      <c r="BC563" s="124"/>
      <c r="BD563" s="124"/>
      <c r="BE563" s="124"/>
      <c r="BF563" s="125"/>
      <c r="BG563" s="124"/>
      <c r="BH563" s="124"/>
      <c r="BI563" s="124"/>
      <c r="BJ563" s="124"/>
      <c r="BK563" s="124"/>
      <c r="BL563" s="124"/>
      <c r="BM563" s="125"/>
      <c r="BN563" s="124"/>
      <c r="BO563" s="125"/>
      <c r="BP563" s="124"/>
      <c r="BQ563" s="125"/>
      <c r="BR563" s="125"/>
      <c r="BS563" s="124"/>
      <c r="BT563" s="171"/>
      <c r="BU563" s="125"/>
      <c r="BV563" s="125"/>
      <c r="BW563" s="125"/>
      <c r="BX563" s="124"/>
      <c r="BY563" s="125"/>
      <c r="BZ563" s="125"/>
      <c r="CB563" s="235" t="str">
        <f t="shared" si="153"/>
        <v/>
      </c>
      <c r="CC563" s="235" t="str">
        <f t="shared" si="154"/>
        <v/>
      </c>
      <c r="CD563" s="235">
        <v>558</v>
      </c>
      <c r="CE563" s="235">
        <f t="shared" si="155"/>
        <v>2</v>
      </c>
    </row>
    <row r="564" spans="54:83">
      <c r="BB564" s="405">
        <f t="shared" si="156"/>
        <v>559</v>
      </c>
      <c r="BC564" s="124"/>
      <c r="BD564" s="124"/>
      <c r="BE564" s="124"/>
      <c r="BF564" s="125"/>
      <c r="BG564" s="124"/>
      <c r="BH564" s="124"/>
      <c r="BI564" s="124"/>
      <c r="BJ564" s="124"/>
      <c r="BK564" s="124"/>
      <c r="BL564" s="124"/>
      <c r="BM564" s="125"/>
      <c r="BN564" s="124"/>
      <c r="BO564" s="125"/>
      <c r="BP564" s="124"/>
      <c r="BQ564" s="125"/>
      <c r="BR564" s="125"/>
      <c r="BS564" s="124"/>
      <c r="BT564" s="171"/>
      <c r="BU564" s="125"/>
      <c r="BV564" s="125"/>
      <c r="BW564" s="125"/>
      <c r="BX564" s="124"/>
      <c r="BY564" s="125"/>
      <c r="BZ564" s="125"/>
      <c r="CB564" s="235" t="str">
        <f t="shared" si="153"/>
        <v/>
      </c>
      <c r="CC564" s="235" t="str">
        <f t="shared" si="154"/>
        <v/>
      </c>
      <c r="CD564" s="235">
        <v>559</v>
      </c>
      <c r="CE564" s="235">
        <f t="shared" si="155"/>
        <v>2</v>
      </c>
    </row>
    <row r="565" spans="54:83">
      <c r="BB565" s="405">
        <f t="shared" si="156"/>
        <v>560</v>
      </c>
      <c r="BC565" s="124"/>
      <c r="BD565" s="124"/>
      <c r="BE565" s="124"/>
      <c r="BF565" s="125"/>
      <c r="BG565" s="124"/>
      <c r="BH565" s="124"/>
      <c r="BI565" s="124"/>
      <c r="BJ565" s="124"/>
      <c r="BK565" s="124"/>
      <c r="BL565" s="124"/>
      <c r="BM565" s="125"/>
      <c r="BN565" s="124"/>
      <c r="BO565" s="125"/>
      <c r="BP565" s="124"/>
      <c r="BQ565" s="125"/>
      <c r="BR565" s="125"/>
      <c r="BS565" s="124"/>
      <c r="BT565" s="171"/>
      <c r="BU565" s="125"/>
      <c r="BV565" s="125"/>
      <c r="BW565" s="125"/>
      <c r="BX565" s="124"/>
      <c r="BY565" s="125"/>
      <c r="BZ565" s="125"/>
      <c r="CB565" s="235" t="str">
        <f t="shared" si="153"/>
        <v/>
      </c>
      <c r="CC565" s="235" t="str">
        <f t="shared" si="154"/>
        <v/>
      </c>
      <c r="CD565" s="235">
        <v>560</v>
      </c>
      <c r="CE565" s="235">
        <f t="shared" si="155"/>
        <v>2</v>
      </c>
    </row>
    <row r="566" spans="54:83">
      <c r="BB566" s="405">
        <f t="shared" si="156"/>
        <v>561</v>
      </c>
      <c r="BC566" s="124"/>
      <c r="BD566" s="124"/>
      <c r="BE566" s="124"/>
      <c r="BF566" s="125"/>
      <c r="BG566" s="124"/>
      <c r="BH566" s="124"/>
      <c r="BI566" s="124"/>
      <c r="BJ566" s="124"/>
      <c r="BK566" s="124"/>
      <c r="BL566" s="124"/>
      <c r="BM566" s="125"/>
      <c r="BN566" s="124"/>
      <c r="BO566" s="125"/>
      <c r="BP566" s="124"/>
      <c r="BQ566" s="125"/>
      <c r="BR566" s="125"/>
      <c r="BS566" s="124"/>
      <c r="BT566" s="171"/>
      <c r="BU566" s="125"/>
      <c r="BV566" s="125"/>
      <c r="BW566" s="125"/>
      <c r="BX566" s="124"/>
      <c r="BY566" s="125"/>
      <c r="BZ566" s="125"/>
      <c r="CB566" s="235" t="str">
        <f t="shared" si="153"/>
        <v/>
      </c>
      <c r="CC566" s="235" t="str">
        <f t="shared" si="154"/>
        <v/>
      </c>
      <c r="CD566" s="235">
        <v>561</v>
      </c>
      <c r="CE566" s="235">
        <f t="shared" si="155"/>
        <v>2</v>
      </c>
    </row>
    <row r="567" spans="54:83">
      <c r="BB567" s="405">
        <f t="shared" si="156"/>
        <v>562</v>
      </c>
      <c r="BC567" s="124"/>
      <c r="BD567" s="124"/>
      <c r="BE567" s="124"/>
      <c r="BF567" s="125"/>
      <c r="BG567" s="124"/>
      <c r="BH567" s="124"/>
      <c r="BI567" s="124"/>
      <c r="BJ567" s="124"/>
      <c r="BK567" s="124"/>
      <c r="BL567" s="124"/>
      <c r="BM567" s="125"/>
      <c r="BN567" s="124"/>
      <c r="BO567" s="125"/>
      <c r="BP567" s="124"/>
      <c r="BQ567" s="125"/>
      <c r="BR567" s="125"/>
      <c r="BS567" s="124"/>
      <c r="BT567" s="171"/>
      <c r="BU567" s="125"/>
      <c r="BV567" s="125"/>
      <c r="BW567" s="125"/>
      <c r="BX567" s="124"/>
      <c r="BY567" s="125"/>
      <c r="BZ567" s="125"/>
      <c r="CB567" s="235" t="str">
        <f t="shared" si="153"/>
        <v/>
      </c>
      <c r="CC567" s="235" t="str">
        <f t="shared" si="154"/>
        <v/>
      </c>
      <c r="CD567" s="235">
        <v>562</v>
      </c>
      <c r="CE567" s="235">
        <f t="shared" si="155"/>
        <v>2</v>
      </c>
    </row>
    <row r="568" spans="54:83">
      <c r="BB568" s="405">
        <f t="shared" si="156"/>
        <v>563</v>
      </c>
      <c r="BC568" s="124"/>
      <c r="BD568" s="124"/>
      <c r="BE568" s="124"/>
      <c r="BF568" s="125"/>
      <c r="BG568" s="124"/>
      <c r="BH568" s="124"/>
      <c r="BI568" s="124"/>
      <c r="BJ568" s="124"/>
      <c r="BK568" s="124"/>
      <c r="BL568" s="124"/>
      <c r="BM568" s="125"/>
      <c r="BN568" s="124"/>
      <c r="BO568" s="125"/>
      <c r="BP568" s="124"/>
      <c r="BQ568" s="125"/>
      <c r="BR568" s="125"/>
      <c r="BS568" s="124"/>
      <c r="BT568" s="171"/>
      <c r="BU568" s="125"/>
      <c r="BV568" s="125"/>
      <c r="BW568" s="125"/>
      <c r="BX568" s="124"/>
      <c r="BY568" s="125"/>
      <c r="BZ568" s="125"/>
      <c r="CB568" s="235" t="str">
        <f t="shared" si="153"/>
        <v/>
      </c>
      <c r="CC568" s="235" t="str">
        <f t="shared" si="154"/>
        <v/>
      </c>
      <c r="CD568" s="235">
        <v>563</v>
      </c>
      <c r="CE568" s="235">
        <f t="shared" si="155"/>
        <v>2</v>
      </c>
    </row>
    <row r="569" spans="54:83">
      <c r="BB569" s="405">
        <f t="shared" si="156"/>
        <v>564</v>
      </c>
      <c r="BC569" s="124"/>
      <c r="BD569" s="124"/>
      <c r="BE569" s="124"/>
      <c r="BF569" s="125"/>
      <c r="BG569" s="124"/>
      <c r="BH569" s="124"/>
      <c r="BI569" s="124"/>
      <c r="BJ569" s="124"/>
      <c r="BK569" s="124"/>
      <c r="BL569" s="124"/>
      <c r="BM569" s="125"/>
      <c r="BN569" s="124"/>
      <c r="BO569" s="125"/>
      <c r="BP569" s="124"/>
      <c r="BQ569" s="125"/>
      <c r="BR569" s="125"/>
      <c r="BS569" s="124"/>
      <c r="BT569" s="171"/>
      <c r="BU569" s="125"/>
      <c r="BV569" s="125"/>
      <c r="BW569" s="125"/>
      <c r="BX569" s="124"/>
      <c r="BY569" s="125"/>
      <c r="BZ569" s="125"/>
      <c r="CB569" s="235" t="str">
        <f t="shared" si="153"/>
        <v/>
      </c>
      <c r="CC569" s="235" t="str">
        <f t="shared" si="154"/>
        <v/>
      </c>
      <c r="CD569" s="235">
        <v>564</v>
      </c>
      <c r="CE569" s="235">
        <f t="shared" si="155"/>
        <v>2</v>
      </c>
    </row>
    <row r="570" spans="54:83">
      <c r="BB570" s="405">
        <f t="shared" si="156"/>
        <v>565</v>
      </c>
      <c r="BC570" s="124"/>
      <c r="BD570" s="124"/>
      <c r="BE570" s="124"/>
      <c r="BF570" s="125"/>
      <c r="BG570" s="124"/>
      <c r="BH570" s="124"/>
      <c r="BI570" s="124"/>
      <c r="BJ570" s="124"/>
      <c r="BK570" s="124"/>
      <c r="BL570" s="124"/>
      <c r="BM570" s="125"/>
      <c r="BN570" s="124"/>
      <c r="BO570" s="125"/>
      <c r="BP570" s="124"/>
      <c r="BQ570" s="125"/>
      <c r="BR570" s="125"/>
      <c r="BS570" s="124"/>
      <c r="BT570" s="171"/>
      <c r="BU570" s="125"/>
      <c r="BV570" s="125"/>
      <c r="BW570" s="125"/>
      <c r="BX570" s="124"/>
      <c r="BY570" s="125"/>
      <c r="BZ570" s="125"/>
      <c r="CB570" s="235" t="str">
        <f t="shared" si="153"/>
        <v/>
      </c>
      <c r="CC570" s="235" t="str">
        <f t="shared" si="154"/>
        <v/>
      </c>
      <c r="CD570" s="235">
        <v>565</v>
      </c>
      <c r="CE570" s="235">
        <f t="shared" si="155"/>
        <v>2</v>
      </c>
    </row>
    <row r="571" spans="54:83">
      <c r="BB571" s="405">
        <f t="shared" si="156"/>
        <v>566</v>
      </c>
      <c r="BC571" s="124"/>
      <c r="BD571" s="124"/>
      <c r="BE571" s="124"/>
      <c r="BF571" s="125"/>
      <c r="BG571" s="124"/>
      <c r="BH571" s="124"/>
      <c r="BI571" s="124"/>
      <c r="BJ571" s="124"/>
      <c r="BK571" s="124"/>
      <c r="BL571" s="124"/>
      <c r="BM571" s="125"/>
      <c r="BN571" s="124"/>
      <c r="BO571" s="125"/>
      <c r="BP571" s="124"/>
      <c r="BQ571" s="125"/>
      <c r="BR571" s="125"/>
      <c r="BS571" s="124"/>
      <c r="BT571" s="171"/>
      <c r="BU571" s="125"/>
      <c r="BV571" s="125"/>
      <c r="BW571" s="125"/>
      <c r="BX571" s="124"/>
      <c r="BY571" s="125"/>
      <c r="BZ571" s="125"/>
      <c r="CB571" s="235" t="str">
        <f t="shared" si="153"/>
        <v/>
      </c>
      <c r="CC571" s="235" t="str">
        <f t="shared" si="154"/>
        <v/>
      </c>
      <c r="CD571" s="235">
        <v>566</v>
      </c>
      <c r="CE571" s="235">
        <f t="shared" si="155"/>
        <v>2</v>
      </c>
    </row>
    <row r="572" spans="54:83">
      <c r="BB572" s="405">
        <f t="shared" si="156"/>
        <v>567</v>
      </c>
      <c r="BC572" s="124"/>
      <c r="BD572" s="124"/>
      <c r="BE572" s="124"/>
      <c r="BF572" s="125"/>
      <c r="BG572" s="124"/>
      <c r="BH572" s="124"/>
      <c r="BI572" s="124"/>
      <c r="BJ572" s="124"/>
      <c r="BK572" s="124"/>
      <c r="BL572" s="124"/>
      <c r="BM572" s="125"/>
      <c r="BN572" s="124"/>
      <c r="BO572" s="125"/>
      <c r="BP572" s="124"/>
      <c r="BQ572" s="125"/>
      <c r="BR572" s="125"/>
      <c r="BS572" s="124"/>
      <c r="BT572" s="171"/>
      <c r="BU572" s="125"/>
      <c r="BV572" s="125"/>
      <c r="BW572" s="125"/>
      <c r="BX572" s="124"/>
      <c r="BY572" s="125"/>
      <c r="BZ572" s="125"/>
      <c r="CB572" s="235" t="str">
        <f t="shared" si="153"/>
        <v/>
      </c>
      <c r="CC572" s="235" t="str">
        <f t="shared" si="154"/>
        <v/>
      </c>
      <c r="CD572" s="235">
        <v>567</v>
      </c>
      <c r="CE572" s="235">
        <f t="shared" si="155"/>
        <v>2</v>
      </c>
    </row>
    <row r="573" spans="54:83">
      <c r="BB573" s="405">
        <f t="shared" si="156"/>
        <v>568</v>
      </c>
      <c r="BC573" s="124"/>
      <c r="BD573" s="124"/>
      <c r="BE573" s="124"/>
      <c r="BF573" s="125"/>
      <c r="BG573" s="124"/>
      <c r="BH573" s="124"/>
      <c r="BI573" s="124"/>
      <c r="BJ573" s="124"/>
      <c r="BK573" s="124"/>
      <c r="BL573" s="124"/>
      <c r="BM573" s="125"/>
      <c r="BN573" s="124"/>
      <c r="BO573" s="125"/>
      <c r="BP573" s="124"/>
      <c r="BQ573" s="125"/>
      <c r="BR573" s="125"/>
      <c r="BS573" s="124"/>
      <c r="BT573" s="171"/>
      <c r="BU573" s="125"/>
      <c r="BV573" s="125"/>
      <c r="BW573" s="125"/>
      <c r="BX573" s="124"/>
      <c r="BY573" s="125"/>
      <c r="BZ573" s="125"/>
      <c r="CB573" s="235" t="str">
        <f t="shared" si="153"/>
        <v/>
      </c>
      <c r="CC573" s="235" t="str">
        <f t="shared" si="154"/>
        <v/>
      </c>
      <c r="CD573" s="235">
        <v>568</v>
      </c>
      <c r="CE573" s="235">
        <f t="shared" si="155"/>
        <v>2</v>
      </c>
    </row>
    <row r="574" spans="54:83">
      <c r="BB574" s="405">
        <f t="shared" si="156"/>
        <v>569</v>
      </c>
      <c r="BC574" s="124"/>
      <c r="BD574" s="124"/>
      <c r="BE574" s="124"/>
      <c r="BF574" s="125"/>
      <c r="BG574" s="124"/>
      <c r="BH574" s="124"/>
      <c r="BI574" s="124"/>
      <c r="BJ574" s="124"/>
      <c r="BK574" s="124"/>
      <c r="BL574" s="124"/>
      <c r="BM574" s="125"/>
      <c r="BN574" s="124"/>
      <c r="BO574" s="125"/>
      <c r="BP574" s="124"/>
      <c r="BQ574" s="125"/>
      <c r="BR574" s="125"/>
      <c r="BS574" s="124"/>
      <c r="BT574" s="171"/>
      <c r="BU574" s="125"/>
      <c r="BV574" s="125"/>
      <c r="BW574" s="125"/>
      <c r="BX574" s="124"/>
      <c r="BY574" s="125"/>
      <c r="BZ574" s="125"/>
      <c r="CB574" s="235" t="str">
        <f t="shared" si="153"/>
        <v/>
      </c>
      <c r="CC574" s="235" t="str">
        <f t="shared" si="154"/>
        <v/>
      </c>
      <c r="CD574" s="235">
        <v>569</v>
      </c>
      <c r="CE574" s="235">
        <f t="shared" si="155"/>
        <v>2</v>
      </c>
    </row>
    <row r="575" spans="54:83">
      <c r="BB575" s="405">
        <f t="shared" si="156"/>
        <v>570</v>
      </c>
      <c r="BC575" s="124"/>
      <c r="BD575" s="124"/>
      <c r="BE575" s="124"/>
      <c r="BF575" s="125"/>
      <c r="BG575" s="124"/>
      <c r="BH575" s="124"/>
      <c r="BI575" s="124"/>
      <c r="BJ575" s="124"/>
      <c r="BK575" s="124"/>
      <c r="BL575" s="124"/>
      <c r="BM575" s="125"/>
      <c r="BN575" s="124"/>
      <c r="BO575" s="125"/>
      <c r="BP575" s="124"/>
      <c r="BQ575" s="125"/>
      <c r="BR575" s="125"/>
      <c r="BS575" s="124"/>
      <c r="BT575" s="171"/>
      <c r="BU575" s="125"/>
      <c r="BV575" s="125"/>
      <c r="BW575" s="125"/>
      <c r="BX575" s="124"/>
      <c r="BY575" s="125"/>
      <c r="BZ575" s="125"/>
      <c r="CB575" s="235" t="str">
        <f t="shared" si="153"/>
        <v/>
      </c>
      <c r="CC575" s="235" t="str">
        <f t="shared" si="154"/>
        <v/>
      </c>
      <c r="CD575" s="235">
        <v>570</v>
      </c>
      <c r="CE575" s="235">
        <f t="shared" si="155"/>
        <v>2</v>
      </c>
    </row>
    <row r="576" spans="54:83">
      <c r="BB576" s="405">
        <f t="shared" si="156"/>
        <v>571</v>
      </c>
      <c r="BC576" s="124"/>
      <c r="BD576" s="124"/>
      <c r="BE576" s="124"/>
      <c r="BF576" s="125"/>
      <c r="BG576" s="124"/>
      <c r="BH576" s="124"/>
      <c r="BI576" s="124"/>
      <c r="BJ576" s="124"/>
      <c r="BK576" s="124"/>
      <c r="BL576" s="124"/>
      <c r="BM576" s="125"/>
      <c r="BN576" s="124"/>
      <c r="BO576" s="125"/>
      <c r="BP576" s="124"/>
      <c r="BQ576" s="125"/>
      <c r="BR576" s="125"/>
      <c r="BS576" s="124"/>
      <c r="BT576" s="171"/>
      <c r="BU576" s="125"/>
      <c r="BV576" s="125"/>
      <c r="BW576" s="125"/>
      <c r="BX576" s="124"/>
      <c r="BY576" s="125"/>
      <c r="BZ576" s="125"/>
      <c r="CB576" s="235" t="str">
        <f t="shared" si="153"/>
        <v/>
      </c>
      <c r="CC576" s="235" t="str">
        <f t="shared" si="154"/>
        <v/>
      </c>
      <c r="CD576" s="235">
        <v>571</v>
      </c>
      <c r="CE576" s="235">
        <f t="shared" si="155"/>
        <v>2</v>
      </c>
    </row>
    <row r="577" spans="54:83">
      <c r="BB577" s="405">
        <f t="shared" si="156"/>
        <v>572</v>
      </c>
      <c r="BC577" s="124"/>
      <c r="BD577" s="124"/>
      <c r="BE577" s="124"/>
      <c r="BF577" s="125"/>
      <c r="BG577" s="124"/>
      <c r="BH577" s="124"/>
      <c r="BI577" s="124"/>
      <c r="BJ577" s="124"/>
      <c r="BK577" s="124"/>
      <c r="BL577" s="124"/>
      <c r="BM577" s="125"/>
      <c r="BN577" s="124"/>
      <c r="BO577" s="125"/>
      <c r="BP577" s="124"/>
      <c r="BQ577" s="125"/>
      <c r="BR577" s="125"/>
      <c r="BS577" s="124"/>
      <c r="BT577" s="171"/>
      <c r="BU577" s="125"/>
      <c r="BV577" s="125"/>
      <c r="BW577" s="125"/>
      <c r="BX577" s="124"/>
      <c r="BY577" s="125"/>
      <c r="BZ577" s="125"/>
      <c r="CB577" s="235" t="str">
        <f t="shared" si="153"/>
        <v/>
      </c>
      <c r="CC577" s="235" t="str">
        <f t="shared" si="154"/>
        <v/>
      </c>
      <c r="CD577" s="235">
        <v>572</v>
      </c>
      <c r="CE577" s="235">
        <f t="shared" si="155"/>
        <v>2</v>
      </c>
    </row>
    <row r="578" spans="54:83">
      <c r="BB578" s="405">
        <f t="shared" si="156"/>
        <v>573</v>
      </c>
      <c r="BC578" s="124"/>
      <c r="BD578" s="124"/>
      <c r="BE578" s="124"/>
      <c r="BF578" s="125"/>
      <c r="BG578" s="124"/>
      <c r="BH578" s="124"/>
      <c r="BI578" s="124"/>
      <c r="BJ578" s="124"/>
      <c r="BK578" s="124"/>
      <c r="BL578" s="124"/>
      <c r="BM578" s="125"/>
      <c r="BN578" s="124"/>
      <c r="BO578" s="125"/>
      <c r="BP578" s="124"/>
      <c r="BQ578" s="125"/>
      <c r="BR578" s="125"/>
      <c r="BS578" s="124"/>
      <c r="BT578" s="171"/>
      <c r="BU578" s="125"/>
      <c r="BV578" s="125"/>
      <c r="BW578" s="125"/>
      <c r="BX578" s="124"/>
      <c r="BY578" s="125"/>
      <c r="BZ578" s="125"/>
      <c r="CB578" s="235" t="str">
        <f t="shared" si="153"/>
        <v/>
      </c>
      <c r="CC578" s="235" t="str">
        <f t="shared" si="154"/>
        <v/>
      </c>
      <c r="CD578" s="235">
        <v>573</v>
      </c>
      <c r="CE578" s="235">
        <f t="shared" si="155"/>
        <v>2</v>
      </c>
    </row>
    <row r="579" spans="54:83">
      <c r="BB579" s="405">
        <f t="shared" si="156"/>
        <v>574</v>
      </c>
      <c r="BC579" s="124"/>
      <c r="BD579" s="124"/>
      <c r="BE579" s="124"/>
      <c r="BF579" s="125"/>
      <c r="BG579" s="124"/>
      <c r="BH579" s="124"/>
      <c r="BI579" s="124"/>
      <c r="BJ579" s="124"/>
      <c r="BK579" s="124"/>
      <c r="BL579" s="124"/>
      <c r="BM579" s="125"/>
      <c r="BN579" s="124"/>
      <c r="BO579" s="125"/>
      <c r="BP579" s="124"/>
      <c r="BQ579" s="125"/>
      <c r="BR579" s="125"/>
      <c r="BS579" s="124"/>
      <c r="BT579" s="171"/>
      <c r="BU579" s="125"/>
      <c r="BV579" s="125"/>
      <c r="BW579" s="125"/>
      <c r="BX579" s="124"/>
      <c r="BY579" s="125"/>
      <c r="BZ579" s="125"/>
      <c r="CB579" s="235" t="str">
        <f t="shared" si="153"/>
        <v/>
      </c>
      <c r="CC579" s="235" t="str">
        <f t="shared" si="154"/>
        <v/>
      </c>
      <c r="CD579" s="235">
        <v>574</v>
      </c>
      <c r="CE579" s="235">
        <f t="shared" si="155"/>
        <v>2</v>
      </c>
    </row>
    <row r="580" spans="54:83">
      <c r="BB580" s="405">
        <f t="shared" si="156"/>
        <v>575</v>
      </c>
      <c r="BC580" s="124"/>
      <c r="BD580" s="124"/>
      <c r="BE580" s="124"/>
      <c r="BF580" s="125"/>
      <c r="BG580" s="124"/>
      <c r="BH580" s="124"/>
      <c r="BI580" s="124"/>
      <c r="BJ580" s="124"/>
      <c r="BK580" s="124"/>
      <c r="BL580" s="124"/>
      <c r="BM580" s="125"/>
      <c r="BN580" s="124"/>
      <c r="BO580" s="125"/>
      <c r="BP580" s="124"/>
      <c r="BQ580" s="125"/>
      <c r="BR580" s="125"/>
      <c r="BS580" s="124"/>
      <c r="BT580" s="171"/>
      <c r="BU580" s="125"/>
      <c r="BV580" s="125"/>
      <c r="BW580" s="125"/>
      <c r="BX580" s="124"/>
      <c r="BY580" s="125"/>
      <c r="BZ580" s="125"/>
      <c r="CB580" s="235" t="str">
        <f t="shared" si="153"/>
        <v/>
      </c>
      <c r="CC580" s="235" t="str">
        <f t="shared" si="154"/>
        <v/>
      </c>
      <c r="CD580" s="235">
        <v>575</v>
      </c>
      <c r="CE580" s="235">
        <f t="shared" si="155"/>
        <v>2</v>
      </c>
    </row>
    <row r="581" spans="54:83">
      <c r="BB581" s="405">
        <f t="shared" si="156"/>
        <v>576</v>
      </c>
      <c r="BC581" s="124"/>
      <c r="BD581" s="124"/>
      <c r="BE581" s="124"/>
      <c r="BF581" s="125"/>
      <c r="BG581" s="124"/>
      <c r="BH581" s="124"/>
      <c r="BI581" s="124"/>
      <c r="BJ581" s="124"/>
      <c r="BK581" s="124"/>
      <c r="BL581" s="124"/>
      <c r="BM581" s="125"/>
      <c r="BN581" s="124"/>
      <c r="BO581" s="125"/>
      <c r="BP581" s="124"/>
      <c r="BQ581" s="125"/>
      <c r="BR581" s="125"/>
      <c r="BS581" s="124"/>
      <c r="BT581" s="171"/>
      <c r="BU581" s="125"/>
      <c r="BV581" s="125"/>
      <c r="BW581" s="125"/>
      <c r="BX581" s="124"/>
      <c r="BY581" s="125"/>
      <c r="BZ581" s="125"/>
      <c r="CB581" s="235" t="str">
        <f t="shared" si="153"/>
        <v/>
      </c>
      <c r="CC581" s="235" t="str">
        <f t="shared" si="154"/>
        <v/>
      </c>
      <c r="CD581" s="235">
        <v>576</v>
      </c>
      <c r="CE581" s="235">
        <f t="shared" si="155"/>
        <v>2</v>
      </c>
    </row>
    <row r="582" spans="54:83">
      <c r="BB582" s="405">
        <f t="shared" si="156"/>
        <v>577</v>
      </c>
      <c r="BC582" s="124"/>
      <c r="BD582" s="124"/>
      <c r="BE582" s="124"/>
      <c r="BF582" s="125"/>
      <c r="BG582" s="124"/>
      <c r="BH582" s="124"/>
      <c r="BI582" s="124"/>
      <c r="BJ582" s="124"/>
      <c r="BK582" s="124"/>
      <c r="BL582" s="124"/>
      <c r="BM582" s="125"/>
      <c r="BN582" s="124"/>
      <c r="BO582" s="125"/>
      <c r="BP582" s="124"/>
      <c r="BQ582" s="125"/>
      <c r="BR582" s="125"/>
      <c r="BS582" s="124"/>
      <c r="BT582" s="171"/>
      <c r="BU582" s="125"/>
      <c r="BV582" s="125"/>
      <c r="BW582" s="125"/>
      <c r="BX582" s="124"/>
      <c r="BY582" s="125"/>
      <c r="BZ582" s="125"/>
      <c r="CB582" s="235" t="str">
        <f t="shared" ref="CB582:CB645" si="157">IF(KELASDIPILIH=BH582,BB582,"")</f>
        <v/>
      </c>
      <c r="CC582" s="235" t="str">
        <f t="shared" ref="CC582:CC645" si="158">IFERROR(SMALL(URUTANABSEN,CD582),"")</f>
        <v/>
      </c>
      <c r="CD582" s="235">
        <v>577</v>
      </c>
      <c r="CE582" s="235">
        <f t="shared" si="155"/>
        <v>2</v>
      </c>
    </row>
    <row r="583" spans="54:83">
      <c r="BB583" s="405">
        <f t="shared" si="156"/>
        <v>578</v>
      </c>
      <c r="BC583" s="124"/>
      <c r="BD583" s="124"/>
      <c r="BE583" s="124"/>
      <c r="BF583" s="125"/>
      <c r="BG583" s="124"/>
      <c r="BH583" s="124"/>
      <c r="BI583" s="124"/>
      <c r="BJ583" s="124"/>
      <c r="BK583" s="124"/>
      <c r="BL583" s="124"/>
      <c r="BM583" s="125"/>
      <c r="BN583" s="124"/>
      <c r="BO583" s="125"/>
      <c r="BP583" s="124"/>
      <c r="BQ583" s="125"/>
      <c r="BR583" s="125"/>
      <c r="BS583" s="124"/>
      <c r="BT583" s="171"/>
      <c r="BU583" s="125"/>
      <c r="BV583" s="125"/>
      <c r="BW583" s="125"/>
      <c r="BX583" s="124"/>
      <c r="BY583" s="125"/>
      <c r="BZ583" s="125"/>
      <c r="CB583" s="235" t="str">
        <f t="shared" si="157"/>
        <v/>
      </c>
      <c r="CC583" s="235" t="str">
        <f t="shared" si="158"/>
        <v/>
      </c>
      <c r="CD583" s="235">
        <v>578</v>
      </c>
      <c r="CE583" s="235">
        <f t="shared" ref="CE583:CE646" si="159">TYPE(CC583)</f>
        <v>2</v>
      </c>
    </row>
    <row r="584" spans="54:83">
      <c r="BB584" s="405">
        <f t="shared" ref="BB584:BB647" si="160">BB583+1</f>
        <v>579</v>
      </c>
      <c r="BC584" s="124"/>
      <c r="BD584" s="124"/>
      <c r="BE584" s="124"/>
      <c r="BF584" s="125"/>
      <c r="BG584" s="124"/>
      <c r="BH584" s="124"/>
      <c r="BI584" s="124"/>
      <c r="BJ584" s="124"/>
      <c r="BK584" s="124"/>
      <c r="BL584" s="124"/>
      <c r="BM584" s="125"/>
      <c r="BN584" s="124"/>
      <c r="BO584" s="125"/>
      <c r="BP584" s="124"/>
      <c r="BQ584" s="125"/>
      <c r="BR584" s="125"/>
      <c r="BS584" s="124"/>
      <c r="BT584" s="171"/>
      <c r="BU584" s="125"/>
      <c r="BV584" s="125"/>
      <c r="BW584" s="125"/>
      <c r="BX584" s="124"/>
      <c r="BY584" s="125"/>
      <c r="BZ584" s="125"/>
      <c r="CB584" s="235" t="str">
        <f t="shared" si="157"/>
        <v/>
      </c>
      <c r="CC584" s="235" t="str">
        <f t="shared" si="158"/>
        <v/>
      </c>
      <c r="CD584" s="235">
        <v>579</v>
      </c>
      <c r="CE584" s="235">
        <f t="shared" si="159"/>
        <v>2</v>
      </c>
    </row>
    <row r="585" spans="54:83">
      <c r="BB585" s="405">
        <f t="shared" si="160"/>
        <v>580</v>
      </c>
      <c r="BC585" s="124"/>
      <c r="BD585" s="124"/>
      <c r="BE585" s="124"/>
      <c r="BF585" s="125"/>
      <c r="BG585" s="124"/>
      <c r="BH585" s="124"/>
      <c r="BI585" s="124"/>
      <c r="BJ585" s="124"/>
      <c r="BK585" s="124"/>
      <c r="BL585" s="124"/>
      <c r="BM585" s="125"/>
      <c r="BN585" s="124"/>
      <c r="BO585" s="125"/>
      <c r="BP585" s="124"/>
      <c r="BQ585" s="125"/>
      <c r="BR585" s="125"/>
      <c r="BS585" s="124"/>
      <c r="BT585" s="171"/>
      <c r="BU585" s="125"/>
      <c r="BV585" s="125"/>
      <c r="BW585" s="125"/>
      <c r="BX585" s="124"/>
      <c r="BY585" s="125"/>
      <c r="BZ585" s="125"/>
      <c r="CB585" s="235" t="str">
        <f t="shared" si="157"/>
        <v/>
      </c>
      <c r="CC585" s="235" t="str">
        <f t="shared" si="158"/>
        <v/>
      </c>
      <c r="CD585" s="235">
        <v>580</v>
      </c>
      <c r="CE585" s="235">
        <f t="shared" si="159"/>
        <v>2</v>
      </c>
    </row>
    <row r="586" spans="54:83">
      <c r="BB586" s="405">
        <f t="shared" si="160"/>
        <v>581</v>
      </c>
      <c r="BC586" s="124"/>
      <c r="BD586" s="124"/>
      <c r="BE586" s="124"/>
      <c r="BF586" s="125"/>
      <c r="BG586" s="124"/>
      <c r="BH586" s="124"/>
      <c r="BI586" s="124"/>
      <c r="BJ586" s="124"/>
      <c r="BK586" s="124"/>
      <c r="BL586" s="124"/>
      <c r="BM586" s="125"/>
      <c r="BN586" s="124"/>
      <c r="BO586" s="125"/>
      <c r="BP586" s="124"/>
      <c r="BQ586" s="125"/>
      <c r="BR586" s="125"/>
      <c r="BS586" s="124"/>
      <c r="BT586" s="171"/>
      <c r="BU586" s="125"/>
      <c r="BV586" s="125"/>
      <c r="BW586" s="125"/>
      <c r="BX586" s="124"/>
      <c r="BY586" s="125"/>
      <c r="BZ586" s="125"/>
      <c r="CB586" s="235" t="str">
        <f t="shared" si="157"/>
        <v/>
      </c>
      <c r="CC586" s="235" t="str">
        <f t="shared" si="158"/>
        <v/>
      </c>
      <c r="CD586" s="235">
        <v>581</v>
      </c>
      <c r="CE586" s="235">
        <f t="shared" si="159"/>
        <v>2</v>
      </c>
    </row>
    <row r="587" spans="54:83">
      <c r="BB587" s="405">
        <f t="shared" si="160"/>
        <v>582</v>
      </c>
      <c r="BC587" s="124"/>
      <c r="BD587" s="124"/>
      <c r="BE587" s="124"/>
      <c r="BF587" s="125"/>
      <c r="BG587" s="124"/>
      <c r="BH587" s="124"/>
      <c r="BI587" s="124"/>
      <c r="BJ587" s="124"/>
      <c r="BK587" s="124"/>
      <c r="BL587" s="124"/>
      <c r="BM587" s="125"/>
      <c r="BN587" s="124"/>
      <c r="BO587" s="125"/>
      <c r="BP587" s="124"/>
      <c r="BQ587" s="125"/>
      <c r="BR587" s="125"/>
      <c r="BS587" s="124"/>
      <c r="BT587" s="171"/>
      <c r="BU587" s="125"/>
      <c r="BV587" s="125"/>
      <c r="BW587" s="125"/>
      <c r="BX587" s="124"/>
      <c r="BY587" s="125"/>
      <c r="BZ587" s="125"/>
      <c r="CB587" s="235" t="str">
        <f t="shared" si="157"/>
        <v/>
      </c>
      <c r="CC587" s="235" t="str">
        <f t="shared" si="158"/>
        <v/>
      </c>
      <c r="CD587" s="235">
        <v>582</v>
      </c>
      <c r="CE587" s="235">
        <f t="shared" si="159"/>
        <v>2</v>
      </c>
    </row>
    <row r="588" spans="54:83">
      <c r="BB588" s="405">
        <f t="shared" si="160"/>
        <v>583</v>
      </c>
      <c r="BC588" s="124"/>
      <c r="BD588" s="124"/>
      <c r="BE588" s="124"/>
      <c r="BF588" s="125"/>
      <c r="BG588" s="124"/>
      <c r="BH588" s="124"/>
      <c r="BI588" s="124"/>
      <c r="BJ588" s="124"/>
      <c r="BK588" s="124"/>
      <c r="BL588" s="124"/>
      <c r="BM588" s="125"/>
      <c r="BN588" s="124"/>
      <c r="BO588" s="125"/>
      <c r="BP588" s="124"/>
      <c r="BQ588" s="125"/>
      <c r="BR588" s="125"/>
      <c r="BS588" s="124"/>
      <c r="BT588" s="171"/>
      <c r="BU588" s="125"/>
      <c r="BV588" s="125"/>
      <c r="BW588" s="125"/>
      <c r="BX588" s="124"/>
      <c r="BY588" s="125"/>
      <c r="BZ588" s="125"/>
      <c r="CB588" s="235" t="str">
        <f t="shared" si="157"/>
        <v/>
      </c>
      <c r="CC588" s="235" t="str">
        <f t="shared" si="158"/>
        <v/>
      </c>
      <c r="CD588" s="235">
        <v>583</v>
      </c>
      <c r="CE588" s="235">
        <f t="shared" si="159"/>
        <v>2</v>
      </c>
    </row>
    <row r="589" spans="54:83">
      <c r="BB589" s="405">
        <f t="shared" si="160"/>
        <v>584</v>
      </c>
      <c r="BC589" s="124"/>
      <c r="BD589" s="124"/>
      <c r="BE589" s="124"/>
      <c r="BF589" s="125"/>
      <c r="BG589" s="124"/>
      <c r="BH589" s="124"/>
      <c r="BI589" s="124"/>
      <c r="BJ589" s="124"/>
      <c r="BK589" s="124"/>
      <c r="BL589" s="124"/>
      <c r="BM589" s="125"/>
      <c r="BN589" s="124"/>
      <c r="BO589" s="125"/>
      <c r="BP589" s="124"/>
      <c r="BQ589" s="125"/>
      <c r="BR589" s="125"/>
      <c r="BS589" s="124"/>
      <c r="BT589" s="171"/>
      <c r="BU589" s="125"/>
      <c r="BV589" s="125"/>
      <c r="BW589" s="125"/>
      <c r="BX589" s="124"/>
      <c r="BY589" s="125"/>
      <c r="BZ589" s="125"/>
      <c r="CB589" s="235" t="str">
        <f t="shared" si="157"/>
        <v/>
      </c>
      <c r="CC589" s="235" t="str">
        <f t="shared" si="158"/>
        <v/>
      </c>
      <c r="CD589" s="235">
        <v>584</v>
      </c>
      <c r="CE589" s="235">
        <f t="shared" si="159"/>
        <v>2</v>
      </c>
    </row>
    <row r="590" spans="54:83">
      <c r="BB590" s="405">
        <f t="shared" si="160"/>
        <v>585</v>
      </c>
      <c r="BC590" s="124"/>
      <c r="BD590" s="124"/>
      <c r="BE590" s="124"/>
      <c r="BF590" s="125"/>
      <c r="BG590" s="124"/>
      <c r="BH590" s="124"/>
      <c r="BI590" s="124"/>
      <c r="BJ590" s="124"/>
      <c r="BK590" s="124"/>
      <c r="BL590" s="124"/>
      <c r="BM590" s="125"/>
      <c r="BN590" s="124"/>
      <c r="BO590" s="125"/>
      <c r="BP590" s="124"/>
      <c r="BQ590" s="125"/>
      <c r="BR590" s="125"/>
      <c r="BS590" s="124"/>
      <c r="BT590" s="171"/>
      <c r="BU590" s="125"/>
      <c r="BV590" s="125"/>
      <c r="BW590" s="125"/>
      <c r="BX590" s="124"/>
      <c r="BY590" s="125"/>
      <c r="BZ590" s="125"/>
      <c r="CB590" s="235" t="str">
        <f t="shared" si="157"/>
        <v/>
      </c>
      <c r="CC590" s="235" t="str">
        <f t="shared" si="158"/>
        <v/>
      </c>
      <c r="CD590" s="235">
        <v>585</v>
      </c>
      <c r="CE590" s="235">
        <f t="shared" si="159"/>
        <v>2</v>
      </c>
    </row>
    <row r="591" spans="54:83">
      <c r="BB591" s="405">
        <f t="shared" si="160"/>
        <v>586</v>
      </c>
      <c r="BC591" s="124"/>
      <c r="BD591" s="124"/>
      <c r="BE591" s="124"/>
      <c r="BF591" s="125"/>
      <c r="BG591" s="124"/>
      <c r="BH591" s="124"/>
      <c r="BI591" s="124"/>
      <c r="BJ591" s="124"/>
      <c r="BK591" s="124"/>
      <c r="BL591" s="124"/>
      <c r="BM591" s="125"/>
      <c r="BN591" s="124"/>
      <c r="BO591" s="125"/>
      <c r="BP591" s="124"/>
      <c r="BQ591" s="125"/>
      <c r="BR591" s="125"/>
      <c r="BS591" s="124"/>
      <c r="BT591" s="171"/>
      <c r="BU591" s="125"/>
      <c r="BV591" s="125"/>
      <c r="BW591" s="125"/>
      <c r="BX591" s="124"/>
      <c r="BY591" s="125"/>
      <c r="BZ591" s="125"/>
      <c r="CB591" s="235" t="str">
        <f t="shared" si="157"/>
        <v/>
      </c>
      <c r="CC591" s="235" t="str">
        <f t="shared" si="158"/>
        <v/>
      </c>
      <c r="CD591" s="235">
        <v>586</v>
      </c>
      <c r="CE591" s="235">
        <f t="shared" si="159"/>
        <v>2</v>
      </c>
    </row>
    <row r="592" spans="54:83">
      <c r="BB592" s="405">
        <f t="shared" si="160"/>
        <v>587</v>
      </c>
      <c r="BC592" s="124"/>
      <c r="BD592" s="124"/>
      <c r="BE592" s="124"/>
      <c r="BF592" s="125"/>
      <c r="BG592" s="124"/>
      <c r="BH592" s="124"/>
      <c r="BI592" s="124"/>
      <c r="BJ592" s="124"/>
      <c r="BK592" s="124"/>
      <c r="BL592" s="124"/>
      <c r="BM592" s="125"/>
      <c r="BN592" s="124"/>
      <c r="BO592" s="125"/>
      <c r="BP592" s="124"/>
      <c r="BQ592" s="125"/>
      <c r="BR592" s="125"/>
      <c r="BS592" s="124"/>
      <c r="BT592" s="171"/>
      <c r="BU592" s="125"/>
      <c r="BV592" s="125"/>
      <c r="BW592" s="125"/>
      <c r="BX592" s="124"/>
      <c r="BY592" s="125"/>
      <c r="BZ592" s="125"/>
      <c r="CB592" s="235" t="str">
        <f t="shared" si="157"/>
        <v/>
      </c>
      <c r="CC592" s="235" t="str">
        <f t="shared" si="158"/>
        <v/>
      </c>
      <c r="CD592" s="235">
        <v>587</v>
      </c>
      <c r="CE592" s="235">
        <f t="shared" si="159"/>
        <v>2</v>
      </c>
    </row>
    <row r="593" spans="54:83">
      <c r="BB593" s="405">
        <f t="shared" si="160"/>
        <v>588</v>
      </c>
      <c r="BC593" s="124"/>
      <c r="BD593" s="124"/>
      <c r="BE593" s="124"/>
      <c r="BF593" s="125"/>
      <c r="BG593" s="124"/>
      <c r="BH593" s="124"/>
      <c r="BI593" s="124"/>
      <c r="BJ593" s="124"/>
      <c r="BK593" s="124"/>
      <c r="BL593" s="124"/>
      <c r="BM593" s="125"/>
      <c r="BN593" s="124"/>
      <c r="BO593" s="125"/>
      <c r="BP593" s="124"/>
      <c r="BQ593" s="125"/>
      <c r="BR593" s="125"/>
      <c r="BS593" s="124"/>
      <c r="BT593" s="171"/>
      <c r="BU593" s="125"/>
      <c r="BV593" s="125"/>
      <c r="BW593" s="125"/>
      <c r="BX593" s="124"/>
      <c r="BY593" s="125"/>
      <c r="BZ593" s="125"/>
      <c r="CB593" s="235" t="str">
        <f t="shared" si="157"/>
        <v/>
      </c>
      <c r="CC593" s="235" t="str">
        <f t="shared" si="158"/>
        <v/>
      </c>
      <c r="CD593" s="235">
        <v>588</v>
      </c>
      <c r="CE593" s="235">
        <f t="shared" si="159"/>
        <v>2</v>
      </c>
    </row>
    <row r="594" spans="54:83">
      <c r="BB594" s="405">
        <f t="shared" si="160"/>
        <v>589</v>
      </c>
      <c r="BC594" s="124"/>
      <c r="BD594" s="124"/>
      <c r="BE594" s="124"/>
      <c r="BF594" s="125"/>
      <c r="BG594" s="124"/>
      <c r="BH594" s="124"/>
      <c r="BI594" s="124"/>
      <c r="BJ594" s="124"/>
      <c r="BK594" s="124"/>
      <c r="BL594" s="124"/>
      <c r="BM594" s="125"/>
      <c r="BN594" s="124"/>
      <c r="BO594" s="125"/>
      <c r="BP594" s="124"/>
      <c r="BQ594" s="125"/>
      <c r="BR594" s="125"/>
      <c r="BS594" s="124"/>
      <c r="BT594" s="171"/>
      <c r="BU594" s="125"/>
      <c r="BV594" s="125"/>
      <c r="BW594" s="125"/>
      <c r="BX594" s="124"/>
      <c r="BY594" s="125"/>
      <c r="BZ594" s="125"/>
      <c r="CB594" s="235" t="str">
        <f t="shared" si="157"/>
        <v/>
      </c>
      <c r="CC594" s="235" t="str">
        <f t="shared" si="158"/>
        <v/>
      </c>
      <c r="CD594" s="235">
        <v>589</v>
      </c>
      <c r="CE594" s="235">
        <f t="shared" si="159"/>
        <v>2</v>
      </c>
    </row>
    <row r="595" spans="54:83">
      <c r="BB595" s="405">
        <f t="shared" si="160"/>
        <v>590</v>
      </c>
      <c r="BC595" s="124"/>
      <c r="BD595" s="124"/>
      <c r="BE595" s="124"/>
      <c r="BF595" s="125"/>
      <c r="BG595" s="124"/>
      <c r="BH595" s="124"/>
      <c r="BI595" s="124"/>
      <c r="BJ595" s="124"/>
      <c r="BK595" s="124"/>
      <c r="BL595" s="124"/>
      <c r="BM595" s="125"/>
      <c r="BN595" s="124"/>
      <c r="BO595" s="125"/>
      <c r="BP595" s="124"/>
      <c r="BQ595" s="125"/>
      <c r="BR595" s="125"/>
      <c r="BS595" s="124"/>
      <c r="BT595" s="171"/>
      <c r="BU595" s="125"/>
      <c r="BV595" s="125"/>
      <c r="BW595" s="125"/>
      <c r="BX595" s="124"/>
      <c r="BY595" s="125"/>
      <c r="BZ595" s="125"/>
      <c r="CB595" s="235" t="str">
        <f t="shared" si="157"/>
        <v/>
      </c>
      <c r="CC595" s="235" t="str">
        <f t="shared" si="158"/>
        <v/>
      </c>
      <c r="CD595" s="235">
        <v>590</v>
      </c>
      <c r="CE595" s="235">
        <f t="shared" si="159"/>
        <v>2</v>
      </c>
    </row>
    <row r="596" spans="54:83">
      <c r="BB596" s="405">
        <f t="shared" si="160"/>
        <v>591</v>
      </c>
      <c r="BC596" s="124"/>
      <c r="BD596" s="124"/>
      <c r="BE596" s="124"/>
      <c r="BF596" s="125"/>
      <c r="BG596" s="124"/>
      <c r="BH596" s="124"/>
      <c r="BI596" s="124"/>
      <c r="BJ596" s="124"/>
      <c r="BK596" s="124"/>
      <c r="BL596" s="124"/>
      <c r="BM596" s="125"/>
      <c r="BN596" s="124"/>
      <c r="BO596" s="125"/>
      <c r="BP596" s="124"/>
      <c r="BQ596" s="125"/>
      <c r="BR596" s="125"/>
      <c r="BS596" s="124"/>
      <c r="BT596" s="171"/>
      <c r="BU596" s="125"/>
      <c r="BV596" s="125"/>
      <c r="BW596" s="125"/>
      <c r="BX596" s="124"/>
      <c r="BY596" s="125"/>
      <c r="BZ596" s="125"/>
      <c r="CB596" s="235" t="str">
        <f t="shared" si="157"/>
        <v/>
      </c>
      <c r="CC596" s="235" t="str">
        <f t="shared" si="158"/>
        <v/>
      </c>
      <c r="CD596" s="235">
        <v>591</v>
      </c>
      <c r="CE596" s="235">
        <f t="shared" si="159"/>
        <v>2</v>
      </c>
    </row>
    <row r="597" spans="54:83">
      <c r="BB597" s="405">
        <f t="shared" si="160"/>
        <v>592</v>
      </c>
      <c r="BC597" s="124"/>
      <c r="BD597" s="124"/>
      <c r="BE597" s="124"/>
      <c r="BF597" s="125"/>
      <c r="BG597" s="124"/>
      <c r="BH597" s="124"/>
      <c r="BI597" s="124"/>
      <c r="BJ597" s="124"/>
      <c r="BK597" s="124"/>
      <c r="BL597" s="124"/>
      <c r="BM597" s="125"/>
      <c r="BN597" s="124"/>
      <c r="BO597" s="125"/>
      <c r="BP597" s="124"/>
      <c r="BQ597" s="125"/>
      <c r="BR597" s="125"/>
      <c r="BS597" s="124"/>
      <c r="BT597" s="171"/>
      <c r="BU597" s="125"/>
      <c r="BV597" s="125"/>
      <c r="BW597" s="125"/>
      <c r="BX597" s="124"/>
      <c r="BY597" s="125"/>
      <c r="BZ597" s="125"/>
      <c r="CB597" s="235" t="str">
        <f t="shared" si="157"/>
        <v/>
      </c>
      <c r="CC597" s="235" t="str">
        <f t="shared" si="158"/>
        <v/>
      </c>
      <c r="CD597" s="235">
        <v>592</v>
      </c>
      <c r="CE597" s="235">
        <f t="shared" si="159"/>
        <v>2</v>
      </c>
    </row>
    <row r="598" spans="54:83">
      <c r="BB598" s="405">
        <f t="shared" si="160"/>
        <v>593</v>
      </c>
      <c r="BC598" s="124"/>
      <c r="BD598" s="124"/>
      <c r="BE598" s="124"/>
      <c r="BF598" s="125"/>
      <c r="BG598" s="124"/>
      <c r="BH598" s="124"/>
      <c r="BI598" s="124"/>
      <c r="BJ598" s="124"/>
      <c r="BK598" s="124"/>
      <c r="BL598" s="124"/>
      <c r="BM598" s="125"/>
      <c r="BN598" s="124"/>
      <c r="BO598" s="125"/>
      <c r="BP598" s="124"/>
      <c r="BQ598" s="125"/>
      <c r="BR598" s="125"/>
      <c r="BS598" s="124"/>
      <c r="BT598" s="171"/>
      <c r="BU598" s="125"/>
      <c r="BV598" s="125"/>
      <c r="BW598" s="125"/>
      <c r="BX598" s="124"/>
      <c r="BY598" s="125"/>
      <c r="BZ598" s="125"/>
      <c r="CB598" s="235" t="str">
        <f t="shared" si="157"/>
        <v/>
      </c>
      <c r="CC598" s="235" t="str">
        <f t="shared" si="158"/>
        <v/>
      </c>
      <c r="CD598" s="235">
        <v>593</v>
      </c>
      <c r="CE598" s="235">
        <f t="shared" si="159"/>
        <v>2</v>
      </c>
    </row>
    <row r="599" spans="54:83">
      <c r="BB599" s="405">
        <f t="shared" si="160"/>
        <v>594</v>
      </c>
      <c r="BC599" s="124"/>
      <c r="BD599" s="124"/>
      <c r="BE599" s="124"/>
      <c r="BF599" s="125"/>
      <c r="BG599" s="124"/>
      <c r="BH599" s="124"/>
      <c r="BI599" s="124"/>
      <c r="BJ599" s="124"/>
      <c r="BK599" s="124"/>
      <c r="BL599" s="124"/>
      <c r="BM599" s="125"/>
      <c r="BN599" s="124"/>
      <c r="BO599" s="125"/>
      <c r="BP599" s="124"/>
      <c r="BQ599" s="125"/>
      <c r="BR599" s="125"/>
      <c r="BS599" s="124"/>
      <c r="BT599" s="171"/>
      <c r="BU599" s="125"/>
      <c r="BV599" s="125"/>
      <c r="BW599" s="125"/>
      <c r="BX599" s="124"/>
      <c r="BY599" s="125"/>
      <c r="BZ599" s="125"/>
      <c r="CB599" s="235" t="str">
        <f t="shared" si="157"/>
        <v/>
      </c>
      <c r="CC599" s="235" t="str">
        <f t="shared" si="158"/>
        <v/>
      </c>
      <c r="CD599" s="235">
        <v>594</v>
      </c>
      <c r="CE599" s="235">
        <f t="shared" si="159"/>
        <v>2</v>
      </c>
    </row>
    <row r="600" spans="54:83">
      <c r="BB600" s="405">
        <f t="shared" si="160"/>
        <v>595</v>
      </c>
      <c r="BC600" s="124"/>
      <c r="BD600" s="124"/>
      <c r="BE600" s="124"/>
      <c r="BF600" s="125"/>
      <c r="BG600" s="124"/>
      <c r="BH600" s="124"/>
      <c r="BI600" s="124"/>
      <c r="BJ600" s="124"/>
      <c r="BK600" s="124"/>
      <c r="BL600" s="124"/>
      <c r="BM600" s="125"/>
      <c r="BN600" s="124"/>
      <c r="BO600" s="125"/>
      <c r="BP600" s="124"/>
      <c r="BQ600" s="125"/>
      <c r="BR600" s="125"/>
      <c r="BS600" s="124"/>
      <c r="BT600" s="171"/>
      <c r="BU600" s="125"/>
      <c r="BV600" s="125"/>
      <c r="BW600" s="125"/>
      <c r="BX600" s="124"/>
      <c r="BY600" s="125"/>
      <c r="BZ600" s="125"/>
      <c r="CB600" s="235" t="str">
        <f t="shared" si="157"/>
        <v/>
      </c>
      <c r="CC600" s="235" t="str">
        <f t="shared" si="158"/>
        <v/>
      </c>
      <c r="CD600" s="235">
        <v>595</v>
      </c>
      <c r="CE600" s="235">
        <f t="shared" si="159"/>
        <v>2</v>
      </c>
    </row>
    <row r="601" spans="54:83">
      <c r="BB601" s="405">
        <f t="shared" si="160"/>
        <v>596</v>
      </c>
      <c r="BC601" s="124"/>
      <c r="BD601" s="124"/>
      <c r="BE601" s="124"/>
      <c r="BF601" s="125"/>
      <c r="BG601" s="124"/>
      <c r="BH601" s="124"/>
      <c r="BI601" s="124"/>
      <c r="BJ601" s="124"/>
      <c r="BK601" s="124"/>
      <c r="BL601" s="124"/>
      <c r="BM601" s="125"/>
      <c r="BN601" s="124"/>
      <c r="BO601" s="125"/>
      <c r="BP601" s="124"/>
      <c r="BQ601" s="125"/>
      <c r="BR601" s="125"/>
      <c r="BS601" s="124"/>
      <c r="BT601" s="171"/>
      <c r="BU601" s="125"/>
      <c r="BV601" s="125"/>
      <c r="BW601" s="125"/>
      <c r="BX601" s="124"/>
      <c r="BY601" s="125"/>
      <c r="BZ601" s="125"/>
      <c r="CB601" s="235" t="str">
        <f t="shared" si="157"/>
        <v/>
      </c>
      <c r="CC601" s="235" t="str">
        <f t="shared" si="158"/>
        <v/>
      </c>
      <c r="CD601" s="235">
        <v>596</v>
      </c>
      <c r="CE601" s="235">
        <f t="shared" si="159"/>
        <v>2</v>
      </c>
    </row>
    <row r="602" spans="54:83">
      <c r="BB602" s="405">
        <f t="shared" si="160"/>
        <v>597</v>
      </c>
      <c r="BC602" s="124"/>
      <c r="BD602" s="124"/>
      <c r="BE602" s="124"/>
      <c r="BF602" s="125"/>
      <c r="BG602" s="124"/>
      <c r="BH602" s="124"/>
      <c r="BI602" s="124"/>
      <c r="BJ602" s="124"/>
      <c r="BK602" s="124"/>
      <c r="BL602" s="124"/>
      <c r="BM602" s="125"/>
      <c r="BN602" s="124"/>
      <c r="BO602" s="125"/>
      <c r="BP602" s="124"/>
      <c r="BQ602" s="125"/>
      <c r="BR602" s="125"/>
      <c r="BS602" s="124"/>
      <c r="BT602" s="171"/>
      <c r="BU602" s="125"/>
      <c r="BV602" s="125"/>
      <c r="BW602" s="125"/>
      <c r="BX602" s="124"/>
      <c r="BY602" s="125"/>
      <c r="BZ602" s="125"/>
      <c r="CB602" s="235" t="str">
        <f t="shared" si="157"/>
        <v/>
      </c>
      <c r="CC602" s="235" t="str">
        <f t="shared" si="158"/>
        <v/>
      </c>
      <c r="CD602" s="235">
        <v>597</v>
      </c>
      <c r="CE602" s="235">
        <f t="shared" si="159"/>
        <v>2</v>
      </c>
    </row>
    <row r="603" spans="54:83">
      <c r="BB603" s="405">
        <f t="shared" si="160"/>
        <v>598</v>
      </c>
      <c r="BC603" s="124"/>
      <c r="BD603" s="124"/>
      <c r="BE603" s="124"/>
      <c r="BF603" s="125"/>
      <c r="BG603" s="124"/>
      <c r="BH603" s="124"/>
      <c r="BI603" s="124"/>
      <c r="BJ603" s="124"/>
      <c r="BK603" s="124"/>
      <c r="BL603" s="124"/>
      <c r="BM603" s="125"/>
      <c r="BN603" s="124"/>
      <c r="BO603" s="125"/>
      <c r="BP603" s="124"/>
      <c r="BQ603" s="125"/>
      <c r="BR603" s="125"/>
      <c r="BS603" s="124"/>
      <c r="BT603" s="171"/>
      <c r="BU603" s="125"/>
      <c r="BV603" s="125"/>
      <c r="BW603" s="125"/>
      <c r="BX603" s="124"/>
      <c r="BY603" s="125"/>
      <c r="BZ603" s="125"/>
      <c r="CB603" s="235" t="str">
        <f t="shared" si="157"/>
        <v/>
      </c>
      <c r="CC603" s="235" t="str">
        <f t="shared" si="158"/>
        <v/>
      </c>
      <c r="CD603" s="235">
        <v>598</v>
      </c>
      <c r="CE603" s="235">
        <f t="shared" si="159"/>
        <v>2</v>
      </c>
    </row>
    <row r="604" spans="54:83">
      <c r="BB604" s="405">
        <f t="shared" si="160"/>
        <v>599</v>
      </c>
      <c r="BC604" s="124"/>
      <c r="BD604" s="124"/>
      <c r="BE604" s="124"/>
      <c r="BF604" s="125"/>
      <c r="BG604" s="124"/>
      <c r="BH604" s="124"/>
      <c r="BI604" s="124"/>
      <c r="BJ604" s="124"/>
      <c r="BK604" s="124"/>
      <c r="BL604" s="124"/>
      <c r="BM604" s="125"/>
      <c r="BN604" s="124"/>
      <c r="BO604" s="125"/>
      <c r="BP604" s="124"/>
      <c r="BQ604" s="125"/>
      <c r="BR604" s="125"/>
      <c r="BS604" s="124"/>
      <c r="BT604" s="171"/>
      <c r="BU604" s="125"/>
      <c r="BV604" s="125"/>
      <c r="BW604" s="125"/>
      <c r="BX604" s="124"/>
      <c r="BY604" s="125"/>
      <c r="BZ604" s="125"/>
      <c r="CB604" s="235" t="str">
        <f t="shared" si="157"/>
        <v/>
      </c>
      <c r="CC604" s="235" t="str">
        <f t="shared" si="158"/>
        <v/>
      </c>
      <c r="CD604" s="235">
        <v>599</v>
      </c>
      <c r="CE604" s="235">
        <f t="shared" si="159"/>
        <v>2</v>
      </c>
    </row>
    <row r="605" spans="54:83">
      <c r="BB605" s="405">
        <f t="shared" si="160"/>
        <v>600</v>
      </c>
      <c r="BC605" s="124"/>
      <c r="BD605" s="124"/>
      <c r="BE605" s="124"/>
      <c r="BF605" s="125"/>
      <c r="BG605" s="124"/>
      <c r="BH605" s="124"/>
      <c r="BI605" s="124"/>
      <c r="BJ605" s="124"/>
      <c r="BK605" s="124"/>
      <c r="BL605" s="124"/>
      <c r="BM605" s="125"/>
      <c r="BN605" s="124"/>
      <c r="BO605" s="125"/>
      <c r="BP605" s="124"/>
      <c r="BQ605" s="125"/>
      <c r="BR605" s="125"/>
      <c r="BS605" s="124"/>
      <c r="BT605" s="171"/>
      <c r="BU605" s="125"/>
      <c r="BV605" s="125"/>
      <c r="BW605" s="125"/>
      <c r="BX605" s="124"/>
      <c r="BY605" s="125"/>
      <c r="BZ605" s="125"/>
      <c r="CB605" s="235" t="str">
        <f t="shared" si="157"/>
        <v/>
      </c>
      <c r="CC605" s="235" t="str">
        <f t="shared" si="158"/>
        <v/>
      </c>
      <c r="CD605" s="235">
        <v>600</v>
      </c>
      <c r="CE605" s="235">
        <f t="shared" si="159"/>
        <v>2</v>
      </c>
    </row>
    <row r="606" spans="54:83">
      <c r="BB606" s="405">
        <f t="shared" si="160"/>
        <v>601</v>
      </c>
      <c r="BC606" s="124"/>
      <c r="BD606" s="124"/>
      <c r="BE606" s="124"/>
      <c r="BF606" s="125"/>
      <c r="BG606" s="124"/>
      <c r="BH606" s="124"/>
      <c r="BI606" s="124"/>
      <c r="BJ606" s="124"/>
      <c r="BK606" s="124"/>
      <c r="BL606" s="124"/>
      <c r="BM606" s="125"/>
      <c r="BN606" s="124"/>
      <c r="BO606" s="125"/>
      <c r="BP606" s="124"/>
      <c r="BQ606" s="125"/>
      <c r="BR606" s="125"/>
      <c r="BS606" s="124"/>
      <c r="BT606" s="171"/>
      <c r="BU606" s="125"/>
      <c r="BV606" s="125"/>
      <c r="BW606" s="125"/>
      <c r="BX606" s="124"/>
      <c r="BY606" s="125"/>
      <c r="BZ606" s="125"/>
      <c r="CB606" s="235" t="str">
        <f t="shared" si="157"/>
        <v/>
      </c>
      <c r="CC606" s="235" t="str">
        <f t="shared" si="158"/>
        <v/>
      </c>
      <c r="CD606" s="235">
        <v>601</v>
      </c>
      <c r="CE606" s="235">
        <f t="shared" si="159"/>
        <v>2</v>
      </c>
    </row>
    <row r="607" spans="54:83">
      <c r="BB607" s="405">
        <f t="shared" si="160"/>
        <v>602</v>
      </c>
      <c r="BC607" s="124"/>
      <c r="BD607" s="124"/>
      <c r="BE607" s="124"/>
      <c r="BF607" s="125"/>
      <c r="BG607" s="124"/>
      <c r="BH607" s="124"/>
      <c r="BI607" s="124"/>
      <c r="BJ607" s="124"/>
      <c r="BK607" s="124"/>
      <c r="BL607" s="124"/>
      <c r="BM607" s="125"/>
      <c r="BN607" s="124"/>
      <c r="BO607" s="125"/>
      <c r="BP607" s="124"/>
      <c r="BQ607" s="125"/>
      <c r="BR607" s="125"/>
      <c r="BS607" s="124"/>
      <c r="BT607" s="171"/>
      <c r="BU607" s="125"/>
      <c r="BV607" s="125"/>
      <c r="BW607" s="125"/>
      <c r="BX607" s="124"/>
      <c r="BY607" s="125"/>
      <c r="BZ607" s="125"/>
      <c r="CB607" s="235" t="str">
        <f t="shared" si="157"/>
        <v/>
      </c>
      <c r="CC607" s="235" t="str">
        <f t="shared" si="158"/>
        <v/>
      </c>
      <c r="CD607" s="235">
        <v>602</v>
      </c>
      <c r="CE607" s="235">
        <f t="shared" si="159"/>
        <v>2</v>
      </c>
    </row>
    <row r="608" spans="54:83">
      <c r="BB608" s="405">
        <f t="shared" si="160"/>
        <v>603</v>
      </c>
      <c r="BC608" s="124"/>
      <c r="BD608" s="124"/>
      <c r="BE608" s="124"/>
      <c r="BF608" s="125"/>
      <c r="BG608" s="124"/>
      <c r="BH608" s="124"/>
      <c r="BI608" s="124"/>
      <c r="BJ608" s="124"/>
      <c r="BK608" s="124"/>
      <c r="BL608" s="124"/>
      <c r="BM608" s="125"/>
      <c r="BN608" s="124"/>
      <c r="BO608" s="125"/>
      <c r="BP608" s="124"/>
      <c r="BQ608" s="125"/>
      <c r="BR608" s="125"/>
      <c r="BS608" s="124"/>
      <c r="BT608" s="171"/>
      <c r="BU608" s="125"/>
      <c r="BV608" s="125"/>
      <c r="BW608" s="125"/>
      <c r="BX608" s="124"/>
      <c r="BY608" s="125"/>
      <c r="BZ608" s="125"/>
      <c r="CB608" s="235" t="str">
        <f t="shared" si="157"/>
        <v/>
      </c>
      <c r="CC608" s="235" t="str">
        <f t="shared" si="158"/>
        <v/>
      </c>
      <c r="CD608" s="235">
        <v>603</v>
      </c>
      <c r="CE608" s="235">
        <f t="shared" si="159"/>
        <v>2</v>
      </c>
    </row>
    <row r="609" spans="54:83">
      <c r="BB609" s="405">
        <f t="shared" si="160"/>
        <v>604</v>
      </c>
      <c r="BC609" s="124"/>
      <c r="BD609" s="124"/>
      <c r="BE609" s="124"/>
      <c r="BF609" s="125"/>
      <c r="BG609" s="124"/>
      <c r="BH609" s="124"/>
      <c r="BI609" s="124"/>
      <c r="BJ609" s="124"/>
      <c r="BK609" s="124"/>
      <c r="BL609" s="124"/>
      <c r="BM609" s="125"/>
      <c r="BN609" s="124"/>
      <c r="BO609" s="125"/>
      <c r="BP609" s="124"/>
      <c r="BQ609" s="125"/>
      <c r="BR609" s="125"/>
      <c r="BS609" s="124"/>
      <c r="BT609" s="171"/>
      <c r="BU609" s="125"/>
      <c r="BV609" s="125"/>
      <c r="BW609" s="125"/>
      <c r="BX609" s="124"/>
      <c r="BY609" s="125"/>
      <c r="BZ609" s="125"/>
      <c r="CB609" s="235" t="str">
        <f t="shared" si="157"/>
        <v/>
      </c>
      <c r="CC609" s="235" t="str">
        <f t="shared" si="158"/>
        <v/>
      </c>
      <c r="CD609" s="235">
        <v>604</v>
      </c>
      <c r="CE609" s="235">
        <f t="shared" si="159"/>
        <v>2</v>
      </c>
    </row>
    <row r="610" spans="54:83">
      <c r="BB610" s="405">
        <f t="shared" si="160"/>
        <v>605</v>
      </c>
      <c r="BC610" s="124"/>
      <c r="BD610" s="124"/>
      <c r="BE610" s="124"/>
      <c r="BF610" s="125"/>
      <c r="BG610" s="124"/>
      <c r="BH610" s="124"/>
      <c r="BI610" s="124"/>
      <c r="BJ610" s="124"/>
      <c r="BK610" s="124"/>
      <c r="BL610" s="124"/>
      <c r="BM610" s="125"/>
      <c r="BN610" s="124"/>
      <c r="BO610" s="125"/>
      <c r="BP610" s="124"/>
      <c r="BQ610" s="125"/>
      <c r="BR610" s="125"/>
      <c r="BS610" s="124"/>
      <c r="BT610" s="171"/>
      <c r="BU610" s="125"/>
      <c r="BV610" s="125"/>
      <c r="BW610" s="125"/>
      <c r="BX610" s="124"/>
      <c r="BY610" s="125"/>
      <c r="BZ610" s="125"/>
      <c r="CB610" s="235" t="str">
        <f t="shared" si="157"/>
        <v/>
      </c>
      <c r="CC610" s="235" t="str">
        <f t="shared" si="158"/>
        <v/>
      </c>
      <c r="CD610" s="235">
        <v>605</v>
      </c>
      <c r="CE610" s="235">
        <f t="shared" si="159"/>
        <v>2</v>
      </c>
    </row>
    <row r="611" spans="54:83">
      <c r="BB611" s="405">
        <f t="shared" si="160"/>
        <v>606</v>
      </c>
      <c r="BC611" s="124"/>
      <c r="BD611" s="124"/>
      <c r="BE611" s="124"/>
      <c r="BF611" s="125"/>
      <c r="BG611" s="124"/>
      <c r="BH611" s="124"/>
      <c r="BI611" s="124"/>
      <c r="BJ611" s="124"/>
      <c r="BK611" s="124"/>
      <c r="BL611" s="124"/>
      <c r="BM611" s="125"/>
      <c r="BN611" s="124"/>
      <c r="BO611" s="125"/>
      <c r="BP611" s="124"/>
      <c r="BQ611" s="125"/>
      <c r="BR611" s="125"/>
      <c r="BS611" s="124"/>
      <c r="BT611" s="171"/>
      <c r="BU611" s="125"/>
      <c r="BV611" s="125"/>
      <c r="BW611" s="125"/>
      <c r="BX611" s="124"/>
      <c r="BY611" s="125"/>
      <c r="BZ611" s="125"/>
      <c r="CB611" s="235" t="str">
        <f t="shared" si="157"/>
        <v/>
      </c>
      <c r="CC611" s="235" t="str">
        <f t="shared" si="158"/>
        <v/>
      </c>
      <c r="CD611" s="235">
        <v>606</v>
      </c>
      <c r="CE611" s="235">
        <f t="shared" si="159"/>
        <v>2</v>
      </c>
    </row>
    <row r="612" spans="54:83">
      <c r="BB612" s="405">
        <f t="shared" si="160"/>
        <v>607</v>
      </c>
      <c r="BC612" s="124"/>
      <c r="BD612" s="124"/>
      <c r="BE612" s="124"/>
      <c r="BF612" s="125"/>
      <c r="BG612" s="124"/>
      <c r="BH612" s="124"/>
      <c r="BI612" s="124"/>
      <c r="BJ612" s="124"/>
      <c r="BK612" s="124"/>
      <c r="BL612" s="124"/>
      <c r="BM612" s="125"/>
      <c r="BN612" s="124"/>
      <c r="BO612" s="125"/>
      <c r="BP612" s="124"/>
      <c r="BQ612" s="125"/>
      <c r="BR612" s="125"/>
      <c r="BS612" s="124"/>
      <c r="BT612" s="171"/>
      <c r="BU612" s="125"/>
      <c r="BV612" s="125"/>
      <c r="BW612" s="125"/>
      <c r="BX612" s="124"/>
      <c r="BY612" s="125"/>
      <c r="BZ612" s="125"/>
      <c r="CB612" s="235" t="str">
        <f t="shared" si="157"/>
        <v/>
      </c>
      <c r="CC612" s="235" t="str">
        <f t="shared" si="158"/>
        <v/>
      </c>
      <c r="CD612" s="235">
        <v>607</v>
      </c>
      <c r="CE612" s="235">
        <f t="shared" si="159"/>
        <v>2</v>
      </c>
    </row>
    <row r="613" spans="54:83">
      <c r="BB613" s="405">
        <f t="shared" si="160"/>
        <v>608</v>
      </c>
      <c r="BC613" s="124"/>
      <c r="BD613" s="124"/>
      <c r="BE613" s="124"/>
      <c r="BF613" s="125"/>
      <c r="BG613" s="124"/>
      <c r="BH613" s="124"/>
      <c r="BI613" s="124"/>
      <c r="BJ613" s="124"/>
      <c r="BK613" s="124"/>
      <c r="BL613" s="124"/>
      <c r="BM613" s="125"/>
      <c r="BN613" s="124"/>
      <c r="BO613" s="125"/>
      <c r="BP613" s="124"/>
      <c r="BQ613" s="125"/>
      <c r="BR613" s="125"/>
      <c r="BS613" s="124"/>
      <c r="BT613" s="171"/>
      <c r="BU613" s="125"/>
      <c r="BV613" s="125"/>
      <c r="BW613" s="125"/>
      <c r="BX613" s="124"/>
      <c r="BY613" s="125"/>
      <c r="BZ613" s="125"/>
      <c r="CB613" s="235" t="str">
        <f t="shared" si="157"/>
        <v/>
      </c>
      <c r="CC613" s="235" t="str">
        <f t="shared" si="158"/>
        <v/>
      </c>
      <c r="CD613" s="235">
        <v>608</v>
      </c>
      <c r="CE613" s="235">
        <f t="shared" si="159"/>
        <v>2</v>
      </c>
    </row>
    <row r="614" spans="54:83">
      <c r="BB614" s="405">
        <f t="shared" si="160"/>
        <v>609</v>
      </c>
      <c r="BC614" s="124"/>
      <c r="BD614" s="124"/>
      <c r="BE614" s="124"/>
      <c r="BF614" s="125"/>
      <c r="BG614" s="124"/>
      <c r="BH614" s="124"/>
      <c r="BI614" s="124"/>
      <c r="BJ614" s="124"/>
      <c r="BK614" s="124"/>
      <c r="BL614" s="124"/>
      <c r="BM614" s="125"/>
      <c r="BN614" s="124"/>
      <c r="BO614" s="125"/>
      <c r="BP614" s="124"/>
      <c r="BQ614" s="125"/>
      <c r="BR614" s="125"/>
      <c r="BS614" s="124"/>
      <c r="BT614" s="171"/>
      <c r="BU614" s="125"/>
      <c r="BV614" s="125"/>
      <c r="BW614" s="125"/>
      <c r="BX614" s="124"/>
      <c r="BY614" s="125"/>
      <c r="BZ614" s="125"/>
      <c r="CB614" s="235" t="str">
        <f t="shared" si="157"/>
        <v/>
      </c>
      <c r="CC614" s="235" t="str">
        <f t="shared" si="158"/>
        <v/>
      </c>
      <c r="CD614" s="235">
        <v>609</v>
      </c>
      <c r="CE614" s="235">
        <f t="shared" si="159"/>
        <v>2</v>
      </c>
    </row>
    <row r="615" spans="54:83">
      <c r="BB615" s="405">
        <f t="shared" si="160"/>
        <v>610</v>
      </c>
      <c r="BC615" s="124"/>
      <c r="BD615" s="124"/>
      <c r="BE615" s="124"/>
      <c r="BF615" s="125"/>
      <c r="BG615" s="124"/>
      <c r="BH615" s="124"/>
      <c r="BI615" s="124"/>
      <c r="BJ615" s="124"/>
      <c r="BK615" s="124"/>
      <c r="BL615" s="124"/>
      <c r="BM615" s="125"/>
      <c r="BN615" s="124"/>
      <c r="BO615" s="125"/>
      <c r="BP615" s="124"/>
      <c r="BQ615" s="125"/>
      <c r="BR615" s="125"/>
      <c r="BS615" s="124"/>
      <c r="BT615" s="171"/>
      <c r="BU615" s="125"/>
      <c r="BV615" s="125"/>
      <c r="BW615" s="125"/>
      <c r="BX615" s="124"/>
      <c r="BY615" s="125"/>
      <c r="BZ615" s="125"/>
      <c r="CB615" s="235" t="str">
        <f t="shared" si="157"/>
        <v/>
      </c>
      <c r="CC615" s="235" t="str">
        <f t="shared" si="158"/>
        <v/>
      </c>
      <c r="CD615" s="235">
        <v>610</v>
      </c>
      <c r="CE615" s="235">
        <f t="shared" si="159"/>
        <v>2</v>
      </c>
    </row>
    <row r="616" spans="54:83">
      <c r="BB616" s="405">
        <f t="shared" si="160"/>
        <v>611</v>
      </c>
      <c r="BC616" s="124"/>
      <c r="BD616" s="124"/>
      <c r="BE616" s="124"/>
      <c r="BF616" s="125"/>
      <c r="BG616" s="124"/>
      <c r="BH616" s="124"/>
      <c r="BI616" s="124"/>
      <c r="BJ616" s="124"/>
      <c r="BK616" s="124"/>
      <c r="BL616" s="124"/>
      <c r="BM616" s="125"/>
      <c r="BN616" s="124"/>
      <c r="BO616" s="125"/>
      <c r="BP616" s="124"/>
      <c r="BQ616" s="125"/>
      <c r="BR616" s="125"/>
      <c r="BS616" s="124"/>
      <c r="BT616" s="171"/>
      <c r="BU616" s="125"/>
      <c r="BV616" s="125"/>
      <c r="BW616" s="125"/>
      <c r="BX616" s="124"/>
      <c r="BY616" s="125"/>
      <c r="BZ616" s="125"/>
      <c r="CB616" s="235" t="str">
        <f t="shared" si="157"/>
        <v/>
      </c>
      <c r="CC616" s="235" t="str">
        <f t="shared" si="158"/>
        <v/>
      </c>
      <c r="CD616" s="235">
        <v>611</v>
      </c>
      <c r="CE616" s="235">
        <f t="shared" si="159"/>
        <v>2</v>
      </c>
    </row>
    <row r="617" spans="54:83">
      <c r="BB617" s="405">
        <f t="shared" si="160"/>
        <v>612</v>
      </c>
      <c r="BC617" s="124"/>
      <c r="BD617" s="124"/>
      <c r="BE617" s="124"/>
      <c r="BF617" s="125"/>
      <c r="BG617" s="124"/>
      <c r="BH617" s="124"/>
      <c r="BI617" s="124"/>
      <c r="BJ617" s="124"/>
      <c r="BK617" s="124"/>
      <c r="BL617" s="124"/>
      <c r="BM617" s="125"/>
      <c r="BN617" s="124"/>
      <c r="BO617" s="125"/>
      <c r="BP617" s="124"/>
      <c r="BQ617" s="125"/>
      <c r="BR617" s="125"/>
      <c r="BS617" s="124"/>
      <c r="BT617" s="171"/>
      <c r="BU617" s="125"/>
      <c r="BV617" s="125"/>
      <c r="BW617" s="125"/>
      <c r="BX617" s="124"/>
      <c r="BY617" s="125"/>
      <c r="BZ617" s="125"/>
      <c r="CB617" s="235" t="str">
        <f t="shared" si="157"/>
        <v/>
      </c>
      <c r="CC617" s="235" t="str">
        <f t="shared" si="158"/>
        <v/>
      </c>
      <c r="CD617" s="235">
        <v>612</v>
      </c>
      <c r="CE617" s="235">
        <f t="shared" si="159"/>
        <v>2</v>
      </c>
    </row>
    <row r="618" spans="54:83">
      <c r="BB618" s="405">
        <f t="shared" si="160"/>
        <v>613</v>
      </c>
      <c r="BC618" s="124"/>
      <c r="BD618" s="124"/>
      <c r="BE618" s="124"/>
      <c r="BF618" s="125"/>
      <c r="BG618" s="124"/>
      <c r="BH618" s="124"/>
      <c r="BI618" s="124"/>
      <c r="BJ618" s="124"/>
      <c r="BK618" s="124"/>
      <c r="BL618" s="124"/>
      <c r="BM618" s="125"/>
      <c r="BN618" s="124"/>
      <c r="BO618" s="125"/>
      <c r="BP618" s="124"/>
      <c r="BQ618" s="125"/>
      <c r="BR618" s="125"/>
      <c r="BS618" s="124"/>
      <c r="BT618" s="171"/>
      <c r="BU618" s="125"/>
      <c r="BV618" s="125"/>
      <c r="BW618" s="125"/>
      <c r="BX618" s="124"/>
      <c r="BY618" s="125"/>
      <c r="BZ618" s="125"/>
      <c r="CB618" s="235" t="str">
        <f t="shared" si="157"/>
        <v/>
      </c>
      <c r="CC618" s="235" t="str">
        <f t="shared" si="158"/>
        <v/>
      </c>
      <c r="CD618" s="235">
        <v>613</v>
      </c>
      <c r="CE618" s="235">
        <f t="shared" si="159"/>
        <v>2</v>
      </c>
    </row>
    <row r="619" spans="54:83">
      <c r="BB619" s="405">
        <f t="shared" si="160"/>
        <v>614</v>
      </c>
      <c r="BC619" s="124"/>
      <c r="BD619" s="124"/>
      <c r="BE619" s="124"/>
      <c r="BF619" s="125"/>
      <c r="BG619" s="124"/>
      <c r="BH619" s="124"/>
      <c r="BI619" s="124"/>
      <c r="BJ619" s="124"/>
      <c r="BK619" s="124"/>
      <c r="BL619" s="124"/>
      <c r="BM619" s="125"/>
      <c r="BN619" s="124"/>
      <c r="BO619" s="125"/>
      <c r="BP619" s="124"/>
      <c r="BQ619" s="125"/>
      <c r="BR619" s="125"/>
      <c r="BS619" s="124"/>
      <c r="BT619" s="171"/>
      <c r="BU619" s="125"/>
      <c r="BV619" s="125"/>
      <c r="BW619" s="125"/>
      <c r="BX619" s="124"/>
      <c r="BY619" s="125"/>
      <c r="BZ619" s="125"/>
      <c r="CB619" s="235" t="str">
        <f t="shared" si="157"/>
        <v/>
      </c>
      <c r="CC619" s="235" t="str">
        <f t="shared" si="158"/>
        <v/>
      </c>
      <c r="CD619" s="235">
        <v>614</v>
      </c>
      <c r="CE619" s="235">
        <f t="shared" si="159"/>
        <v>2</v>
      </c>
    </row>
    <row r="620" spans="54:83">
      <c r="BB620" s="405">
        <f t="shared" si="160"/>
        <v>615</v>
      </c>
      <c r="BC620" s="124"/>
      <c r="BD620" s="124"/>
      <c r="BE620" s="124"/>
      <c r="BF620" s="125"/>
      <c r="BG620" s="124"/>
      <c r="BH620" s="124"/>
      <c r="BI620" s="124"/>
      <c r="BJ620" s="124"/>
      <c r="BK620" s="124"/>
      <c r="BL620" s="124"/>
      <c r="BM620" s="125"/>
      <c r="BN620" s="124"/>
      <c r="BO620" s="125"/>
      <c r="BP620" s="124"/>
      <c r="BQ620" s="125"/>
      <c r="BR620" s="125"/>
      <c r="BS620" s="124"/>
      <c r="BT620" s="171"/>
      <c r="BU620" s="125"/>
      <c r="BV620" s="125"/>
      <c r="BW620" s="125"/>
      <c r="BX620" s="124"/>
      <c r="BY620" s="125"/>
      <c r="BZ620" s="125"/>
      <c r="CB620" s="235" t="str">
        <f t="shared" si="157"/>
        <v/>
      </c>
      <c r="CC620" s="235" t="str">
        <f t="shared" si="158"/>
        <v/>
      </c>
      <c r="CD620" s="235">
        <v>615</v>
      </c>
      <c r="CE620" s="235">
        <f t="shared" si="159"/>
        <v>2</v>
      </c>
    </row>
    <row r="621" spans="54:83">
      <c r="BB621" s="405">
        <f t="shared" si="160"/>
        <v>616</v>
      </c>
      <c r="BC621" s="124"/>
      <c r="BD621" s="124"/>
      <c r="BE621" s="124"/>
      <c r="BF621" s="125"/>
      <c r="BG621" s="124"/>
      <c r="BH621" s="124"/>
      <c r="BI621" s="124"/>
      <c r="BJ621" s="124"/>
      <c r="BK621" s="124"/>
      <c r="BL621" s="124"/>
      <c r="BM621" s="125"/>
      <c r="BN621" s="124"/>
      <c r="BO621" s="125"/>
      <c r="BP621" s="124"/>
      <c r="BQ621" s="125"/>
      <c r="BR621" s="125"/>
      <c r="BS621" s="124"/>
      <c r="BT621" s="171"/>
      <c r="BU621" s="125"/>
      <c r="BV621" s="125"/>
      <c r="BW621" s="125"/>
      <c r="BX621" s="124"/>
      <c r="BY621" s="125"/>
      <c r="BZ621" s="125"/>
      <c r="CB621" s="235" t="str">
        <f t="shared" si="157"/>
        <v/>
      </c>
      <c r="CC621" s="235" t="str">
        <f t="shared" si="158"/>
        <v/>
      </c>
      <c r="CD621" s="235">
        <v>616</v>
      </c>
      <c r="CE621" s="235">
        <f t="shared" si="159"/>
        <v>2</v>
      </c>
    </row>
    <row r="622" spans="54:83">
      <c r="BB622" s="405">
        <f t="shared" si="160"/>
        <v>617</v>
      </c>
      <c r="BC622" s="124"/>
      <c r="BD622" s="124"/>
      <c r="BE622" s="124"/>
      <c r="BF622" s="125"/>
      <c r="BG622" s="124"/>
      <c r="BH622" s="124"/>
      <c r="BI622" s="124"/>
      <c r="BJ622" s="124"/>
      <c r="BK622" s="124"/>
      <c r="BL622" s="124"/>
      <c r="BM622" s="125"/>
      <c r="BN622" s="124"/>
      <c r="BO622" s="125"/>
      <c r="BP622" s="124"/>
      <c r="BQ622" s="125"/>
      <c r="BR622" s="125"/>
      <c r="BS622" s="124"/>
      <c r="BT622" s="171"/>
      <c r="BU622" s="125"/>
      <c r="BV622" s="125"/>
      <c r="BW622" s="125"/>
      <c r="BX622" s="124"/>
      <c r="BY622" s="125"/>
      <c r="BZ622" s="125"/>
      <c r="CB622" s="235" t="str">
        <f t="shared" si="157"/>
        <v/>
      </c>
      <c r="CC622" s="235" t="str">
        <f t="shared" si="158"/>
        <v/>
      </c>
      <c r="CD622" s="235">
        <v>617</v>
      </c>
      <c r="CE622" s="235">
        <f t="shared" si="159"/>
        <v>2</v>
      </c>
    </row>
    <row r="623" spans="54:83">
      <c r="BB623" s="405">
        <f t="shared" si="160"/>
        <v>618</v>
      </c>
      <c r="BC623" s="124"/>
      <c r="BD623" s="124"/>
      <c r="BE623" s="124"/>
      <c r="BF623" s="125"/>
      <c r="BG623" s="124"/>
      <c r="BH623" s="124"/>
      <c r="BI623" s="124"/>
      <c r="BJ623" s="124"/>
      <c r="BK623" s="124"/>
      <c r="BL623" s="124"/>
      <c r="BM623" s="125"/>
      <c r="BN623" s="124"/>
      <c r="BO623" s="125"/>
      <c r="BP623" s="124"/>
      <c r="BQ623" s="125"/>
      <c r="BR623" s="125"/>
      <c r="BS623" s="124"/>
      <c r="BT623" s="171"/>
      <c r="BU623" s="125"/>
      <c r="BV623" s="125"/>
      <c r="BW623" s="125"/>
      <c r="BX623" s="124"/>
      <c r="BY623" s="125"/>
      <c r="BZ623" s="125"/>
      <c r="CB623" s="235" t="str">
        <f t="shared" si="157"/>
        <v/>
      </c>
      <c r="CC623" s="235" t="str">
        <f t="shared" si="158"/>
        <v/>
      </c>
      <c r="CD623" s="235">
        <v>618</v>
      </c>
      <c r="CE623" s="235">
        <f t="shared" si="159"/>
        <v>2</v>
      </c>
    </row>
    <row r="624" spans="54:83">
      <c r="BB624" s="405">
        <f t="shared" si="160"/>
        <v>619</v>
      </c>
      <c r="BC624" s="124"/>
      <c r="BD624" s="124"/>
      <c r="BE624" s="124"/>
      <c r="BF624" s="125"/>
      <c r="BG624" s="124"/>
      <c r="BH624" s="124"/>
      <c r="BI624" s="124"/>
      <c r="BJ624" s="124"/>
      <c r="BK624" s="124"/>
      <c r="BL624" s="124"/>
      <c r="BM624" s="125"/>
      <c r="BN624" s="124"/>
      <c r="BO624" s="125"/>
      <c r="BP624" s="124"/>
      <c r="BQ624" s="125"/>
      <c r="BR624" s="125"/>
      <c r="BS624" s="124"/>
      <c r="BT624" s="171"/>
      <c r="BU624" s="125"/>
      <c r="BV624" s="125"/>
      <c r="BW624" s="125"/>
      <c r="BX624" s="124"/>
      <c r="BY624" s="125"/>
      <c r="BZ624" s="125"/>
      <c r="CB624" s="235" t="str">
        <f t="shared" si="157"/>
        <v/>
      </c>
      <c r="CC624" s="235" t="str">
        <f t="shared" si="158"/>
        <v/>
      </c>
      <c r="CD624" s="235">
        <v>619</v>
      </c>
      <c r="CE624" s="235">
        <f t="shared" si="159"/>
        <v>2</v>
      </c>
    </row>
    <row r="625" spans="54:83">
      <c r="BB625" s="405">
        <f t="shared" si="160"/>
        <v>620</v>
      </c>
      <c r="BC625" s="124"/>
      <c r="BD625" s="124"/>
      <c r="BE625" s="124"/>
      <c r="BF625" s="125"/>
      <c r="BG625" s="124"/>
      <c r="BH625" s="124"/>
      <c r="BI625" s="124"/>
      <c r="BJ625" s="124"/>
      <c r="BK625" s="124"/>
      <c r="BL625" s="124"/>
      <c r="BM625" s="125"/>
      <c r="BN625" s="124"/>
      <c r="BO625" s="125"/>
      <c r="BP625" s="124"/>
      <c r="BQ625" s="125"/>
      <c r="BR625" s="125"/>
      <c r="BS625" s="124"/>
      <c r="BT625" s="171"/>
      <c r="BU625" s="125"/>
      <c r="BV625" s="125"/>
      <c r="BW625" s="125"/>
      <c r="BX625" s="124"/>
      <c r="BY625" s="125"/>
      <c r="BZ625" s="125"/>
      <c r="CB625" s="235" t="str">
        <f t="shared" si="157"/>
        <v/>
      </c>
      <c r="CC625" s="235" t="str">
        <f t="shared" si="158"/>
        <v/>
      </c>
      <c r="CD625" s="235">
        <v>620</v>
      </c>
      <c r="CE625" s="235">
        <f t="shared" si="159"/>
        <v>2</v>
      </c>
    </row>
    <row r="626" spans="54:83">
      <c r="BB626" s="405">
        <f t="shared" si="160"/>
        <v>621</v>
      </c>
      <c r="BC626" s="124"/>
      <c r="BD626" s="124"/>
      <c r="BE626" s="124"/>
      <c r="BF626" s="125"/>
      <c r="BG626" s="124"/>
      <c r="BH626" s="124"/>
      <c r="BI626" s="124"/>
      <c r="BJ626" s="124"/>
      <c r="BK626" s="124"/>
      <c r="BL626" s="124"/>
      <c r="BM626" s="125"/>
      <c r="BN626" s="124"/>
      <c r="BO626" s="125"/>
      <c r="BP626" s="124"/>
      <c r="BQ626" s="125"/>
      <c r="BR626" s="125"/>
      <c r="BS626" s="124"/>
      <c r="BT626" s="171"/>
      <c r="BU626" s="125"/>
      <c r="BV626" s="125"/>
      <c r="BW626" s="125"/>
      <c r="BX626" s="124"/>
      <c r="BY626" s="125"/>
      <c r="BZ626" s="125"/>
      <c r="CB626" s="235" t="str">
        <f t="shared" si="157"/>
        <v/>
      </c>
      <c r="CC626" s="235" t="str">
        <f t="shared" si="158"/>
        <v/>
      </c>
      <c r="CD626" s="235">
        <v>621</v>
      </c>
      <c r="CE626" s="235">
        <f t="shared" si="159"/>
        <v>2</v>
      </c>
    </row>
    <row r="627" spans="54:83">
      <c r="BB627" s="405">
        <f t="shared" si="160"/>
        <v>622</v>
      </c>
      <c r="BC627" s="124"/>
      <c r="BD627" s="124"/>
      <c r="BE627" s="124"/>
      <c r="BF627" s="125"/>
      <c r="BG627" s="124"/>
      <c r="BH627" s="124"/>
      <c r="BI627" s="124"/>
      <c r="BJ627" s="124"/>
      <c r="BK627" s="124"/>
      <c r="BL627" s="124"/>
      <c r="BM627" s="125"/>
      <c r="BN627" s="124"/>
      <c r="BO627" s="125"/>
      <c r="BP627" s="124"/>
      <c r="BQ627" s="125"/>
      <c r="BR627" s="125"/>
      <c r="BS627" s="124"/>
      <c r="BT627" s="171"/>
      <c r="BU627" s="125"/>
      <c r="BV627" s="125"/>
      <c r="BW627" s="125"/>
      <c r="BX627" s="124"/>
      <c r="BY627" s="125"/>
      <c r="BZ627" s="125"/>
      <c r="CB627" s="235" t="str">
        <f t="shared" si="157"/>
        <v/>
      </c>
      <c r="CC627" s="235" t="str">
        <f t="shared" si="158"/>
        <v/>
      </c>
      <c r="CD627" s="235">
        <v>622</v>
      </c>
      <c r="CE627" s="235">
        <f t="shared" si="159"/>
        <v>2</v>
      </c>
    </row>
    <row r="628" spans="54:83">
      <c r="BB628" s="405">
        <f t="shared" si="160"/>
        <v>623</v>
      </c>
      <c r="BC628" s="124"/>
      <c r="BD628" s="124"/>
      <c r="BE628" s="124"/>
      <c r="BF628" s="125"/>
      <c r="BG628" s="124"/>
      <c r="BH628" s="124"/>
      <c r="BI628" s="124"/>
      <c r="BJ628" s="124"/>
      <c r="BK628" s="124"/>
      <c r="BL628" s="124"/>
      <c r="BM628" s="125"/>
      <c r="BN628" s="124"/>
      <c r="BO628" s="125"/>
      <c r="BP628" s="124"/>
      <c r="BQ628" s="125"/>
      <c r="BR628" s="125"/>
      <c r="BS628" s="124"/>
      <c r="BT628" s="171"/>
      <c r="BU628" s="125"/>
      <c r="BV628" s="125"/>
      <c r="BW628" s="125"/>
      <c r="BX628" s="124"/>
      <c r="BY628" s="125"/>
      <c r="BZ628" s="125"/>
      <c r="CB628" s="235" t="str">
        <f t="shared" si="157"/>
        <v/>
      </c>
      <c r="CC628" s="235" t="str">
        <f t="shared" si="158"/>
        <v/>
      </c>
      <c r="CD628" s="235">
        <v>623</v>
      </c>
      <c r="CE628" s="235">
        <f t="shared" si="159"/>
        <v>2</v>
      </c>
    </row>
    <row r="629" spans="54:83">
      <c r="BB629" s="405">
        <f t="shared" si="160"/>
        <v>624</v>
      </c>
      <c r="BC629" s="124"/>
      <c r="BD629" s="124"/>
      <c r="BE629" s="124"/>
      <c r="BF629" s="125"/>
      <c r="BG629" s="124"/>
      <c r="BH629" s="124"/>
      <c r="BI629" s="124"/>
      <c r="BJ629" s="124"/>
      <c r="BK629" s="124"/>
      <c r="BL629" s="124"/>
      <c r="BM629" s="125"/>
      <c r="BN629" s="124"/>
      <c r="BO629" s="125"/>
      <c r="BP629" s="124"/>
      <c r="BQ629" s="125"/>
      <c r="BR629" s="125"/>
      <c r="BS629" s="124"/>
      <c r="BT629" s="171"/>
      <c r="BU629" s="125"/>
      <c r="BV629" s="125"/>
      <c r="BW629" s="125"/>
      <c r="BX629" s="124"/>
      <c r="BY629" s="125"/>
      <c r="BZ629" s="125"/>
      <c r="CB629" s="235" t="str">
        <f t="shared" si="157"/>
        <v/>
      </c>
      <c r="CC629" s="235" t="str">
        <f t="shared" si="158"/>
        <v/>
      </c>
      <c r="CD629" s="235">
        <v>624</v>
      </c>
      <c r="CE629" s="235">
        <f t="shared" si="159"/>
        <v>2</v>
      </c>
    </row>
    <row r="630" spans="54:83">
      <c r="BB630" s="405">
        <f t="shared" si="160"/>
        <v>625</v>
      </c>
      <c r="BC630" s="124"/>
      <c r="BD630" s="124"/>
      <c r="BE630" s="124"/>
      <c r="BF630" s="125"/>
      <c r="BG630" s="124"/>
      <c r="BH630" s="124"/>
      <c r="BI630" s="124"/>
      <c r="BJ630" s="124"/>
      <c r="BK630" s="124"/>
      <c r="BL630" s="124"/>
      <c r="BM630" s="125"/>
      <c r="BN630" s="124"/>
      <c r="BO630" s="125"/>
      <c r="BP630" s="124"/>
      <c r="BQ630" s="125"/>
      <c r="BR630" s="125"/>
      <c r="BS630" s="124"/>
      <c r="BT630" s="171"/>
      <c r="BU630" s="125"/>
      <c r="BV630" s="125"/>
      <c r="BW630" s="125"/>
      <c r="BX630" s="124"/>
      <c r="BY630" s="125"/>
      <c r="BZ630" s="125"/>
      <c r="CB630" s="235" t="str">
        <f t="shared" si="157"/>
        <v/>
      </c>
      <c r="CC630" s="235" t="str">
        <f t="shared" si="158"/>
        <v/>
      </c>
      <c r="CD630" s="235">
        <v>625</v>
      </c>
      <c r="CE630" s="235">
        <f t="shared" si="159"/>
        <v>2</v>
      </c>
    </row>
    <row r="631" spans="54:83">
      <c r="BB631" s="405">
        <f t="shared" si="160"/>
        <v>626</v>
      </c>
      <c r="BC631" s="124"/>
      <c r="BD631" s="124"/>
      <c r="BE631" s="124"/>
      <c r="BF631" s="125"/>
      <c r="BG631" s="124"/>
      <c r="BH631" s="124"/>
      <c r="BI631" s="124"/>
      <c r="BJ631" s="124"/>
      <c r="BK631" s="124"/>
      <c r="BL631" s="124"/>
      <c r="BM631" s="125"/>
      <c r="BN631" s="124"/>
      <c r="BO631" s="125"/>
      <c r="BP631" s="124"/>
      <c r="BQ631" s="125"/>
      <c r="BR631" s="125"/>
      <c r="BS631" s="124"/>
      <c r="BT631" s="171"/>
      <c r="BU631" s="125"/>
      <c r="BV631" s="125"/>
      <c r="BW631" s="125"/>
      <c r="BX631" s="124"/>
      <c r="BY631" s="125"/>
      <c r="BZ631" s="125"/>
      <c r="CB631" s="235" t="str">
        <f t="shared" si="157"/>
        <v/>
      </c>
      <c r="CC631" s="235" t="str">
        <f t="shared" si="158"/>
        <v/>
      </c>
      <c r="CD631" s="235">
        <v>626</v>
      </c>
      <c r="CE631" s="235">
        <f t="shared" si="159"/>
        <v>2</v>
      </c>
    </row>
    <row r="632" spans="54:83">
      <c r="BB632" s="405">
        <f t="shared" si="160"/>
        <v>627</v>
      </c>
      <c r="BC632" s="124"/>
      <c r="BD632" s="124"/>
      <c r="BE632" s="124"/>
      <c r="BF632" s="125"/>
      <c r="BG632" s="124"/>
      <c r="BH632" s="124"/>
      <c r="BI632" s="124"/>
      <c r="BJ632" s="124"/>
      <c r="BK632" s="124"/>
      <c r="BL632" s="124"/>
      <c r="BM632" s="125"/>
      <c r="BN632" s="124"/>
      <c r="BO632" s="125"/>
      <c r="BP632" s="124"/>
      <c r="BQ632" s="125"/>
      <c r="BR632" s="125"/>
      <c r="BS632" s="124"/>
      <c r="BT632" s="171"/>
      <c r="BU632" s="125"/>
      <c r="BV632" s="125"/>
      <c r="BW632" s="125"/>
      <c r="BX632" s="124"/>
      <c r="BY632" s="125"/>
      <c r="BZ632" s="125"/>
      <c r="CB632" s="235" t="str">
        <f t="shared" si="157"/>
        <v/>
      </c>
      <c r="CC632" s="235" t="str">
        <f t="shared" si="158"/>
        <v/>
      </c>
      <c r="CD632" s="235">
        <v>627</v>
      </c>
      <c r="CE632" s="235">
        <f t="shared" si="159"/>
        <v>2</v>
      </c>
    </row>
    <row r="633" spans="54:83">
      <c r="BB633" s="405">
        <f t="shared" si="160"/>
        <v>628</v>
      </c>
      <c r="BC633" s="124"/>
      <c r="BD633" s="124"/>
      <c r="BE633" s="124"/>
      <c r="BF633" s="125"/>
      <c r="BG633" s="124"/>
      <c r="BH633" s="124"/>
      <c r="BI633" s="124"/>
      <c r="BJ633" s="124"/>
      <c r="BK633" s="124"/>
      <c r="BL633" s="124"/>
      <c r="BM633" s="125"/>
      <c r="BN633" s="124"/>
      <c r="BO633" s="125"/>
      <c r="BP633" s="124"/>
      <c r="BQ633" s="125"/>
      <c r="BR633" s="125"/>
      <c r="BS633" s="124"/>
      <c r="BT633" s="171"/>
      <c r="BU633" s="125"/>
      <c r="BV633" s="125"/>
      <c r="BW633" s="125"/>
      <c r="BX633" s="124"/>
      <c r="BY633" s="125"/>
      <c r="BZ633" s="125"/>
      <c r="CB633" s="235" t="str">
        <f t="shared" si="157"/>
        <v/>
      </c>
      <c r="CC633" s="235" t="str">
        <f t="shared" si="158"/>
        <v/>
      </c>
      <c r="CD633" s="235">
        <v>628</v>
      </c>
      <c r="CE633" s="235">
        <f t="shared" si="159"/>
        <v>2</v>
      </c>
    </row>
    <row r="634" spans="54:83">
      <c r="BB634" s="405">
        <f t="shared" si="160"/>
        <v>629</v>
      </c>
      <c r="BC634" s="124"/>
      <c r="BD634" s="124"/>
      <c r="BE634" s="124"/>
      <c r="BF634" s="125"/>
      <c r="BG634" s="124"/>
      <c r="BH634" s="124"/>
      <c r="BI634" s="124"/>
      <c r="BJ634" s="124"/>
      <c r="BK634" s="124"/>
      <c r="BL634" s="124"/>
      <c r="BM634" s="125"/>
      <c r="BN634" s="124"/>
      <c r="BO634" s="125"/>
      <c r="BP634" s="124"/>
      <c r="BQ634" s="125"/>
      <c r="BR634" s="125"/>
      <c r="BS634" s="124"/>
      <c r="BT634" s="171"/>
      <c r="BU634" s="125"/>
      <c r="BV634" s="125"/>
      <c r="BW634" s="125"/>
      <c r="BX634" s="124"/>
      <c r="BY634" s="125"/>
      <c r="BZ634" s="125"/>
      <c r="CB634" s="235" t="str">
        <f t="shared" si="157"/>
        <v/>
      </c>
      <c r="CC634" s="235" t="str">
        <f t="shared" si="158"/>
        <v/>
      </c>
      <c r="CD634" s="235">
        <v>629</v>
      </c>
      <c r="CE634" s="235">
        <f t="shared" si="159"/>
        <v>2</v>
      </c>
    </row>
    <row r="635" spans="54:83">
      <c r="BB635" s="405">
        <f t="shared" si="160"/>
        <v>630</v>
      </c>
      <c r="BC635" s="124"/>
      <c r="BD635" s="124"/>
      <c r="BE635" s="124"/>
      <c r="BF635" s="125"/>
      <c r="BG635" s="124"/>
      <c r="BH635" s="124"/>
      <c r="BI635" s="124"/>
      <c r="BJ635" s="124"/>
      <c r="BK635" s="124"/>
      <c r="BL635" s="124"/>
      <c r="BM635" s="125"/>
      <c r="BN635" s="124"/>
      <c r="BO635" s="125"/>
      <c r="BP635" s="124"/>
      <c r="BQ635" s="125"/>
      <c r="BR635" s="125"/>
      <c r="BS635" s="124"/>
      <c r="BT635" s="171"/>
      <c r="BU635" s="125"/>
      <c r="BV635" s="125"/>
      <c r="BW635" s="125"/>
      <c r="BX635" s="124"/>
      <c r="BY635" s="125"/>
      <c r="BZ635" s="125"/>
      <c r="CB635" s="235" t="str">
        <f t="shared" si="157"/>
        <v/>
      </c>
      <c r="CC635" s="235" t="str">
        <f t="shared" si="158"/>
        <v/>
      </c>
      <c r="CD635" s="235">
        <v>630</v>
      </c>
      <c r="CE635" s="235">
        <f t="shared" si="159"/>
        <v>2</v>
      </c>
    </row>
    <row r="636" spans="54:83">
      <c r="BB636" s="405">
        <f t="shared" si="160"/>
        <v>631</v>
      </c>
      <c r="BC636" s="124"/>
      <c r="BD636" s="124"/>
      <c r="BE636" s="124"/>
      <c r="BF636" s="125"/>
      <c r="BG636" s="124"/>
      <c r="BH636" s="124"/>
      <c r="BI636" s="124"/>
      <c r="BJ636" s="124"/>
      <c r="BK636" s="124"/>
      <c r="BL636" s="124"/>
      <c r="BM636" s="125"/>
      <c r="BN636" s="124"/>
      <c r="BO636" s="125"/>
      <c r="BP636" s="124"/>
      <c r="BQ636" s="125"/>
      <c r="BR636" s="125"/>
      <c r="BS636" s="124"/>
      <c r="BT636" s="171"/>
      <c r="BU636" s="125"/>
      <c r="BV636" s="125"/>
      <c r="BW636" s="125"/>
      <c r="BX636" s="124"/>
      <c r="BY636" s="125"/>
      <c r="BZ636" s="125"/>
      <c r="CB636" s="235" t="str">
        <f t="shared" si="157"/>
        <v/>
      </c>
      <c r="CC636" s="235" t="str">
        <f t="shared" si="158"/>
        <v/>
      </c>
      <c r="CD636" s="235">
        <v>631</v>
      </c>
      <c r="CE636" s="235">
        <f t="shared" si="159"/>
        <v>2</v>
      </c>
    </row>
    <row r="637" spans="54:83">
      <c r="BB637" s="405">
        <f t="shared" si="160"/>
        <v>632</v>
      </c>
      <c r="BC637" s="124"/>
      <c r="BD637" s="124"/>
      <c r="BE637" s="124"/>
      <c r="BF637" s="125"/>
      <c r="BG637" s="124"/>
      <c r="BH637" s="124"/>
      <c r="BI637" s="124"/>
      <c r="BJ637" s="124"/>
      <c r="BK637" s="124"/>
      <c r="BL637" s="124"/>
      <c r="BM637" s="125"/>
      <c r="BN637" s="124"/>
      <c r="BO637" s="125"/>
      <c r="BP637" s="124"/>
      <c r="BQ637" s="125"/>
      <c r="BR637" s="125"/>
      <c r="BS637" s="124"/>
      <c r="BT637" s="171"/>
      <c r="BU637" s="125"/>
      <c r="BV637" s="125"/>
      <c r="BW637" s="125"/>
      <c r="BX637" s="124"/>
      <c r="BY637" s="125"/>
      <c r="BZ637" s="125"/>
      <c r="CB637" s="235" t="str">
        <f t="shared" si="157"/>
        <v/>
      </c>
      <c r="CC637" s="235" t="str">
        <f t="shared" si="158"/>
        <v/>
      </c>
      <c r="CD637" s="235">
        <v>632</v>
      </c>
      <c r="CE637" s="235">
        <f t="shared" si="159"/>
        <v>2</v>
      </c>
    </row>
    <row r="638" spans="54:83">
      <c r="BB638" s="405">
        <f t="shared" si="160"/>
        <v>633</v>
      </c>
      <c r="BC638" s="124"/>
      <c r="BD638" s="124"/>
      <c r="BE638" s="124"/>
      <c r="BF638" s="125"/>
      <c r="BG638" s="124"/>
      <c r="BH638" s="124"/>
      <c r="BI638" s="124"/>
      <c r="BJ638" s="124"/>
      <c r="BK638" s="124"/>
      <c r="BL638" s="124"/>
      <c r="BM638" s="125"/>
      <c r="BN638" s="124"/>
      <c r="BO638" s="125"/>
      <c r="BP638" s="124"/>
      <c r="BQ638" s="125"/>
      <c r="BR638" s="125"/>
      <c r="BS638" s="124"/>
      <c r="BT638" s="171"/>
      <c r="BU638" s="125"/>
      <c r="BV638" s="125"/>
      <c r="BW638" s="125"/>
      <c r="BX638" s="124"/>
      <c r="BY638" s="125"/>
      <c r="BZ638" s="125"/>
      <c r="CB638" s="235" t="str">
        <f t="shared" si="157"/>
        <v/>
      </c>
      <c r="CC638" s="235" t="str">
        <f t="shared" si="158"/>
        <v/>
      </c>
      <c r="CD638" s="235">
        <v>633</v>
      </c>
      <c r="CE638" s="235">
        <f t="shared" si="159"/>
        <v>2</v>
      </c>
    </row>
    <row r="639" spans="54:83">
      <c r="BB639" s="405">
        <f t="shared" si="160"/>
        <v>634</v>
      </c>
      <c r="BC639" s="124"/>
      <c r="BD639" s="124"/>
      <c r="BE639" s="124"/>
      <c r="BF639" s="125"/>
      <c r="BG639" s="124"/>
      <c r="BH639" s="124"/>
      <c r="BI639" s="124"/>
      <c r="BJ639" s="124"/>
      <c r="BK639" s="124"/>
      <c r="BL639" s="124"/>
      <c r="BM639" s="125"/>
      <c r="BN639" s="124"/>
      <c r="BO639" s="125"/>
      <c r="BP639" s="124"/>
      <c r="BQ639" s="125"/>
      <c r="BR639" s="125"/>
      <c r="BS639" s="124"/>
      <c r="BT639" s="171"/>
      <c r="BU639" s="125"/>
      <c r="BV639" s="125"/>
      <c r="BW639" s="125"/>
      <c r="BX639" s="124"/>
      <c r="BY639" s="125"/>
      <c r="BZ639" s="125"/>
      <c r="CB639" s="235" t="str">
        <f t="shared" si="157"/>
        <v/>
      </c>
      <c r="CC639" s="235" t="str">
        <f t="shared" si="158"/>
        <v/>
      </c>
      <c r="CD639" s="235">
        <v>634</v>
      </c>
      <c r="CE639" s="235">
        <f t="shared" si="159"/>
        <v>2</v>
      </c>
    </row>
    <row r="640" spans="54:83">
      <c r="BB640" s="405">
        <f t="shared" si="160"/>
        <v>635</v>
      </c>
      <c r="BC640" s="124"/>
      <c r="BD640" s="124"/>
      <c r="BE640" s="124"/>
      <c r="BF640" s="125"/>
      <c r="BG640" s="124"/>
      <c r="BH640" s="124"/>
      <c r="BI640" s="124"/>
      <c r="BJ640" s="124"/>
      <c r="BK640" s="124"/>
      <c r="BL640" s="124"/>
      <c r="BM640" s="125"/>
      <c r="BN640" s="124"/>
      <c r="BO640" s="125"/>
      <c r="BP640" s="124"/>
      <c r="BQ640" s="125"/>
      <c r="BR640" s="125"/>
      <c r="BS640" s="124"/>
      <c r="BT640" s="171"/>
      <c r="BU640" s="125"/>
      <c r="BV640" s="125"/>
      <c r="BW640" s="125"/>
      <c r="BX640" s="124"/>
      <c r="BY640" s="125"/>
      <c r="BZ640" s="125"/>
      <c r="CB640" s="235" t="str">
        <f t="shared" si="157"/>
        <v/>
      </c>
      <c r="CC640" s="235" t="str">
        <f t="shared" si="158"/>
        <v/>
      </c>
      <c r="CD640" s="235">
        <v>635</v>
      </c>
      <c r="CE640" s="235">
        <f t="shared" si="159"/>
        <v>2</v>
      </c>
    </row>
    <row r="641" spans="54:83">
      <c r="BB641" s="405">
        <f t="shared" si="160"/>
        <v>636</v>
      </c>
      <c r="BC641" s="124"/>
      <c r="BD641" s="124"/>
      <c r="BE641" s="124"/>
      <c r="BF641" s="125"/>
      <c r="BG641" s="124"/>
      <c r="BH641" s="124"/>
      <c r="BI641" s="124"/>
      <c r="BJ641" s="124"/>
      <c r="BK641" s="124"/>
      <c r="BL641" s="124"/>
      <c r="BM641" s="125"/>
      <c r="BN641" s="124"/>
      <c r="BO641" s="125"/>
      <c r="BP641" s="124"/>
      <c r="BQ641" s="125"/>
      <c r="BR641" s="125"/>
      <c r="BS641" s="124"/>
      <c r="BT641" s="171"/>
      <c r="BU641" s="125"/>
      <c r="BV641" s="125"/>
      <c r="BW641" s="125"/>
      <c r="BX641" s="124"/>
      <c r="BY641" s="125"/>
      <c r="BZ641" s="125"/>
      <c r="CB641" s="235" t="str">
        <f t="shared" si="157"/>
        <v/>
      </c>
      <c r="CC641" s="235" t="str">
        <f t="shared" si="158"/>
        <v/>
      </c>
      <c r="CD641" s="235">
        <v>636</v>
      </c>
      <c r="CE641" s="235">
        <f t="shared" si="159"/>
        <v>2</v>
      </c>
    </row>
    <row r="642" spans="54:83">
      <c r="BB642" s="405">
        <f t="shared" si="160"/>
        <v>637</v>
      </c>
      <c r="BC642" s="124"/>
      <c r="BD642" s="124"/>
      <c r="BE642" s="124"/>
      <c r="BF642" s="125"/>
      <c r="BG642" s="124"/>
      <c r="BH642" s="124"/>
      <c r="BI642" s="124"/>
      <c r="BJ642" s="124"/>
      <c r="BK642" s="124"/>
      <c r="BL642" s="124"/>
      <c r="BM642" s="125"/>
      <c r="BN642" s="124"/>
      <c r="BO642" s="125"/>
      <c r="BP642" s="124"/>
      <c r="BQ642" s="125"/>
      <c r="BR642" s="125"/>
      <c r="BS642" s="124"/>
      <c r="BT642" s="171"/>
      <c r="BU642" s="125"/>
      <c r="BV642" s="125"/>
      <c r="BW642" s="125"/>
      <c r="BX642" s="124"/>
      <c r="BY642" s="125"/>
      <c r="BZ642" s="125"/>
      <c r="CB642" s="235" t="str">
        <f t="shared" si="157"/>
        <v/>
      </c>
      <c r="CC642" s="235" t="str">
        <f t="shared" si="158"/>
        <v/>
      </c>
      <c r="CD642" s="235">
        <v>637</v>
      </c>
      <c r="CE642" s="235">
        <f t="shared" si="159"/>
        <v>2</v>
      </c>
    </row>
    <row r="643" spans="54:83">
      <c r="BB643" s="405">
        <f t="shared" si="160"/>
        <v>638</v>
      </c>
      <c r="BC643" s="124"/>
      <c r="BD643" s="124"/>
      <c r="BE643" s="124"/>
      <c r="BF643" s="125"/>
      <c r="BG643" s="124"/>
      <c r="BH643" s="124"/>
      <c r="BI643" s="124"/>
      <c r="BJ643" s="124"/>
      <c r="BK643" s="124"/>
      <c r="BL643" s="124"/>
      <c r="BM643" s="125"/>
      <c r="BN643" s="124"/>
      <c r="BO643" s="125"/>
      <c r="BP643" s="124"/>
      <c r="BQ643" s="125"/>
      <c r="BR643" s="125"/>
      <c r="BS643" s="124"/>
      <c r="BT643" s="171"/>
      <c r="BU643" s="125"/>
      <c r="BV643" s="125"/>
      <c r="BW643" s="125"/>
      <c r="BX643" s="124"/>
      <c r="BY643" s="125"/>
      <c r="BZ643" s="125"/>
      <c r="CB643" s="235" t="str">
        <f t="shared" si="157"/>
        <v/>
      </c>
      <c r="CC643" s="235" t="str">
        <f t="shared" si="158"/>
        <v/>
      </c>
      <c r="CD643" s="235">
        <v>638</v>
      </c>
      <c r="CE643" s="235">
        <f t="shared" si="159"/>
        <v>2</v>
      </c>
    </row>
    <row r="644" spans="54:83">
      <c r="BB644" s="405">
        <f t="shared" si="160"/>
        <v>639</v>
      </c>
      <c r="BC644" s="124"/>
      <c r="BD644" s="124"/>
      <c r="BE644" s="124"/>
      <c r="BF644" s="125"/>
      <c r="BG644" s="124"/>
      <c r="BH644" s="124"/>
      <c r="BI644" s="124"/>
      <c r="BJ644" s="124"/>
      <c r="BK644" s="124"/>
      <c r="BL644" s="124"/>
      <c r="BM644" s="125"/>
      <c r="BN644" s="124"/>
      <c r="BO644" s="125"/>
      <c r="BP644" s="124"/>
      <c r="BQ644" s="125"/>
      <c r="BR644" s="125"/>
      <c r="BS644" s="124"/>
      <c r="BT644" s="171"/>
      <c r="BU644" s="125"/>
      <c r="BV644" s="125"/>
      <c r="BW644" s="125"/>
      <c r="BX644" s="124"/>
      <c r="BY644" s="125"/>
      <c r="BZ644" s="125"/>
      <c r="CB644" s="235" t="str">
        <f t="shared" si="157"/>
        <v/>
      </c>
      <c r="CC644" s="235" t="str">
        <f t="shared" si="158"/>
        <v/>
      </c>
      <c r="CD644" s="235">
        <v>639</v>
      </c>
      <c r="CE644" s="235">
        <f t="shared" si="159"/>
        <v>2</v>
      </c>
    </row>
    <row r="645" spans="54:83">
      <c r="BB645" s="405">
        <f t="shared" si="160"/>
        <v>640</v>
      </c>
      <c r="BC645" s="124"/>
      <c r="BD645" s="124"/>
      <c r="BE645" s="124"/>
      <c r="BF645" s="125"/>
      <c r="BG645" s="124"/>
      <c r="BH645" s="124"/>
      <c r="BI645" s="124"/>
      <c r="BJ645" s="124"/>
      <c r="BK645" s="124"/>
      <c r="BL645" s="124"/>
      <c r="BM645" s="125"/>
      <c r="BN645" s="124"/>
      <c r="BO645" s="125"/>
      <c r="BP645" s="124"/>
      <c r="BQ645" s="125"/>
      <c r="BR645" s="125"/>
      <c r="BS645" s="124"/>
      <c r="BT645" s="171"/>
      <c r="BU645" s="125"/>
      <c r="BV645" s="125"/>
      <c r="BW645" s="125"/>
      <c r="BX645" s="124"/>
      <c r="BY645" s="125"/>
      <c r="BZ645" s="125"/>
      <c r="CB645" s="235" t="str">
        <f t="shared" si="157"/>
        <v/>
      </c>
      <c r="CC645" s="235" t="str">
        <f t="shared" si="158"/>
        <v/>
      </c>
      <c r="CD645" s="235">
        <v>640</v>
      </c>
      <c r="CE645" s="235">
        <f t="shared" si="159"/>
        <v>2</v>
      </c>
    </row>
    <row r="646" spans="54:83">
      <c r="BB646" s="405">
        <f t="shared" si="160"/>
        <v>641</v>
      </c>
      <c r="BC646" s="124"/>
      <c r="BD646" s="124"/>
      <c r="BE646" s="124"/>
      <c r="BF646" s="125"/>
      <c r="BG646" s="124"/>
      <c r="BH646" s="124"/>
      <c r="BI646" s="124"/>
      <c r="BJ646" s="124"/>
      <c r="BK646" s="124"/>
      <c r="BL646" s="124"/>
      <c r="BM646" s="125"/>
      <c r="BN646" s="124"/>
      <c r="BO646" s="125"/>
      <c r="BP646" s="124"/>
      <c r="BQ646" s="125"/>
      <c r="BR646" s="125"/>
      <c r="BS646" s="124"/>
      <c r="BT646" s="171"/>
      <c r="BU646" s="125"/>
      <c r="BV646" s="125"/>
      <c r="BW646" s="125"/>
      <c r="BX646" s="124"/>
      <c r="BY646" s="125"/>
      <c r="BZ646" s="125"/>
      <c r="CB646" s="235" t="str">
        <f t="shared" ref="CB646:CB667" si="161">IF(KELASDIPILIH=BH646,BB646,"")</f>
        <v/>
      </c>
      <c r="CC646" s="235" t="str">
        <f t="shared" ref="CC646:CC709" si="162">IFERROR(SMALL(URUTANABSEN,CD646),"")</f>
        <v/>
      </c>
      <c r="CD646" s="235">
        <v>641</v>
      </c>
      <c r="CE646" s="235">
        <f t="shared" si="159"/>
        <v>2</v>
      </c>
    </row>
    <row r="647" spans="54:83">
      <c r="BB647" s="405">
        <f t="shared" si="160"/>
        <v>642</v>
      </c>
      <c r="BC647" s="124"/>
      <c r="BD647" s="124"/>
      <c r="BE647" s="124"/>
      <c r="BF647" s="125"/>
      <c r="BG647" s="124"/>
      <c r="BH647" s="124"/>
      <c r="BI647" s="124"/>
      <c r="BJ647" s="124"/>
      <c r="BK647" s="124"/>
      <c r="BL647" s="124"/>
      <c r="BM647" s="125"/>
      <c r="BN647" s="124"/>
      <c r="BO647" s="125"/>
      <c r="BP647" s="124"/>
      <c r="BQ647" s="125"/>
      <c r="BR647" s="125"/>
      <c r="BS647" s="124"/>
      <c r="BT647" s="171"/>
      <c r="BU647" s="125"/>
      <c r="BV647" s="125"/>
      <c r="BW647" s="125"/>
      <c r="BX647" s="124"/>
      <c r="BY647" s="125"/>
      <c r="BZ647" s="125"/>
      <c r="CB647" s="235" t="str">
        <f t="shared" si="161"/>
        <v/>
      </c>
      <c r="CC647" s="235" t="str">
        <f t="shared" si="162"/>
        <v/>
      </c>
      <c r="CD647" s="235">
        <v>642</v>
      </c>
      <c r="CE647" s="235">
        <f t="shared" ref="CE647:CE667" si="163">TYPE(CC647)</f>
        <v>2</v>
      </c>
    </row>
    <row r="648" spans="54:83">
      <c r="BB648" s="405">
        <f t="shared" ref="BB648:BB711" si="164">BB647+1</f>
        <v>643</v>
      </c>
      <c r="BC648" s="124"/>
      <c r="BD648" s="124"/>
      <c r="BE648" s="124"/>
      <c r="BF648" s="125"/>
      <c r="BG648" s="124"/>
      <c r="BH648" s="124"/>
      <c r="BI648" s="124"/>
      <c r="BJ648" s="124"/>
      <c r="BK648" s="124"/>
      <c r="BL648" s="124"/>
      <c r="BM648" s="125"/>
      <c r="BN648" s="124"/>
      <c r="BO648" s="125"/>
      <c r="BP648" s="124"/>
      <c r="BQ648" s="125"/>
      <c r="BR648" s="125"/>
      <c r="BS648" s="124"/>
      <c r="BT648" s="171"/>
      <c r="BU648" s="125"/>
      <c r="BV648" s="125"/>
      <c r="BW648" s="125"/>
      <c r="BX648" s="124"/>
      <c r="BY648" s="125"/>
      <c r="BZ648" s="125"/>
      <c r="CB648" s="235" t="str">
        <f t="shared" si="161"/>
        <v/>
      </c>
      <c r="CC648" s="235" t="str">
        <f t="shared" si="162"/>
        <v/>
      </c>
      <c r="CD648" s="235">
        <v>643</v>
      </c>
      <c r="CE648" s="235">
        <f t="shared" si="163"/>
        <v>2</v>
      </c>
    </row>
    <row r="649" spans="54:83">
      <c r="BB649" s="405">
        <f t="shared" si="164"/>
        <v>644</v>
      </c>
      <c r="BC649" s="124"/>
      <c r="BD649" s="124"/>
      <c r="BE649" s="124"/>
      <c r="BF649" s="125"/>
      <c r="BG649" s="124"/>
      <c r="BH649" s="124"/>
      <c r="BI649" s="124"/>
      <c r="BJ649" s="124"/>
      <c r="BK649" s="124"/>
      <c r="BL649" s="124"/>
      <c r="BM649" s="125"/>
      <c r="BN649" s="124"/>
      <c r="BO649" s="125"/>
      <c r="BP649" s="124"/>
      <c r="BQ649" s="125"/>
      <c r="BR649" s="125"/>
      <c r="BS649" s="124"/>
      <c r="BT649" s="171"/>
      <c r="BU649" s="125"/>
      <c r="BV649" s="125"/>
      <c r="BW649" s="125"/>
      <c r="BX649" s="124"/>
      <c r="BY649" s="125"/>
      <c r="BZ649" s="125"/>
      <c r="CB649" s="235" t="str">
        <f t="shared" si="161"/>
        <v/>
      </c>
      <c r="CC649" s="235" t="str">
        <f t="shared" si="162"/>
        <v/>
      </c>
      <c r="CD649" s="235">
        <v>644</v>
      </c>
      <c r="CE649" s="235">
        <f t="shared" si="163"/>
        <v>2</v>
      </c>
    </row>
    <row r="650" spans="54:83">
      <c r="BB650" s="405">
        <f t="shared" si="164"/>
        <v>645</v>
      </c>
      <c r="BC650" s="124"/>
      <c r="BD650" s="124"/>
      <c r="BE650" s="124"/>
      <c r="BF650" s="125"/>
      <c r="BG650" s="124"/>
      <c r="BH650" s="124"/>
      <c r="BI650" s="124"/>
      <c r="BJ650" s="124"/>
      <c r="BK650" s="124"/>
      <c r="BL650" s="124"/>
      <c r="BM650" s="125"/>
      <c r="BN650" s="124"/>
      <c r="BO650" s="125"/>
      <c r="BP650" s="124"/>
      <c r="BQ650" s="125"/>
      <c r="BR650" s="125"/>
      <c r="BS650" s="124"/>
      <c r="BT650" s="171"/>
      <c r="BU650" s="125"/>
      <c r="BV650" s="125"/>
      <c r="BW650" s="125"/>
      <c r="BX650" s="124"/>
      <c r="BY650" s="125"/>
      <c r="BZ650" s="125"/>
      <c r="CB650" s="235" t="str">
        <f t="shared" si="161"/>
        <v/>
      </c>
      <c r="CC650" s="235" t="str">
        <f t="shared" si="162"/>
        <v/>
      </c>
      <c r="CD650" s="235">
        <v>645</v>
      </c>
      <c r="CE650" s="235">
        <f t="shared" si="163"/>
        <v>2</v>
      </c>
    </row>
    <row r="651" spans="54:83">
      <c r="BB651" s="405">
        <f t="shared" si="164"/>
        <v>646</v>
      </c>
      <c r="BC651" s="124"/>
      <c r="BD651" s="124"/>
      <c r="BE651" s="124"/>
      <c r="BF651" s="125"/>
      <c r="BG651" s="124"/>
      <c r="BH651" s="124"/>
      <c r="BI651" s="124"/>
      <c r="BJ651" s="124"/>
      <c r="BK651" s="124"/>
      <c r="BL651" s="124"/>
      <c r="BM651" s="125"/>
      <c r="BN651" s="124"/>
      <c r="BO651" s="125"/>
      <c r="BP651" s="124"/>
      <c r="BQ651" s="125"/>
      <c r="BR651" s="125"/>
      <c r="BS651" s="124"/>
      <c r="BT651" s="171"/>
      <c r="BU651" s="125"/>
      <c r="BV651" s="125"/>
      <c r="BW651" s="125"/>
      <c r="BX651" s="124"/>
      <c r="BY651" s="125"/>
      <c r="BZ651" s="125"/>
      <c r="CB651" s="235" t="str">
        <f t="shared" si="161"/>
        <v/>
      </c>
      <c r="CC651" s="235" t="str">
        <f t="shared" si="162"/>
        <v/>
      </c>
      <c r="CD651" s="235">
        <v>646</v>
      </c>
      <c r="CE651" s="235">
        <f t="shared" si="163"/>
        <v>2</v>
      </c>
    </row>
    <row r="652" spans="54:83">
      <c r="BB652" s="405">
        <f t="shared" si="164"/>
        <v>647</v>
      </c>
      <c r="BC652" s="124"/>
      <c r="BD652" s="124"/>
      <c r="BE652" s="124"/>
      <c r="BF652" s="125"/>
      <c r="BG652" s="124"/>
      <c r="BH652" s="124"/>
      <c r="BI652" s="124"/>
      <c r="BJ652" s="124"/>
      <c r="BK652" s="124"/>
      <c r="BL652" s="124"/>
      <c r="BM652" s="125"/>
      <c r="BN652" s="124"/>
      <c r="BO652" s="125"/>
      <c r="BP652" s="124"/>
      <c r="BQ652" s="125"/>
      <c r="BR652" s="125"/>
      <c r="BS652" s="124"/>
      <c r="BT652" s="171"/>
      <c r="BU652" s="125"/>
      <c r="BV652" s="125"/>
      <c r="BW652" s="125"/>
      <c r="BX652" s="124"/>
      <c r="BY652" s="125"/>
      <c r="BZ652" s="125"/>
      <c r="CB652" s="235" t="str">
        <f t="shared" si="161"/>
        <v/>
      </c>
      <c r="CC652" s="235" t="str">
        <f t="shared" si="162"/>
        <v/>
      </c>
      <c r="CD652" s="235">
        <v>647</v>
      </c>
      <c r="CE652" s="235">
        <f t="shared" si="163"/>
        <v>2</v>
      </c>
    </row>
    <row r="653" spans="54:83">
      <c r="BB653" s="405">
        <f t="shared" si="164"/>
        <v>648</v>
      </c>
      <c r="BC653" s="124"/>
      <c r="BD653" s="124"/>
      <c r="BE653" s="124"/>
      <c r="BF653" s="125"/>
      <c r="BG653" s="124"/>
      <c r="BH653" s="124"/>
      <c r="BI653" s="124"/>
      <c r="BJ653" s="124"/>
      <c r="BK653" s="124"/>
      <c r="BL653" s="124"/>
      <c r="BM653" s="125"/>
      <c r="BN653" s="124"/>
      <c r="BO653" s="125"/>
      <c r="BP653" s="124"/>
      <c r="BQ653" s="125"/>
      <c r="BR653" s="125"/>
      <c r="BS653" s="124"/>
      <c r="BT653" s="171"/>
      <c r="BU653" s="125"/>
      <c r="BV653" s="125"/>
      <c r="BW653" s="125"/>
      <c r="BX653" s="124"/>
      <c r="BY653" s="125"/>
      <c r="BZ653" s="125"/>
      <c r="CB653" s="235" t="str">
        <f t="shared" si="161"/>
        <v/>
      </c>
      <c r="CC653" s="235" t="str">
        <f t="shared" si="162"/>
        <v/>
      </c>
      <c r="CD653" s="235">
        <v>648</v>
      </c>
      <c r="CE653" s="235">
        <f t="shared" si="163"/>
        <v>2</v>
      </c>
    </row>
    <row r="654" spans="54:83">
      <c r="BB654" s="405">
        <f t="shared" si="164"/>
        <v>649</v>
      </c>
      <c r="BC654" s="124"/>
      <c r="BD654" s="124"/>
      <c r="BE654" s="124"/>
      <c r="BF654" s="125"/>
      <c r="BG654" s="124"/>
      <c r="BH654" s="124"/>
      <c r="BI654" s="124"/>
      <c r="BJ654" s="124"/>
      <c r="BK654" s="124"/>
      <c r="BL654" s="124"/>
      <c r="BM654" s="125"/>
      <c r="BN654" s="124"/>
      <c r="BO654" s="125"/>
      <c r="BP654" s="124"/>
      <c r="BQ654" s="125"/>
      <c r="BR654" s="125"/>
      <c r="BS654" s="124"/>
      <c r="BT654" s="171"/>
      <c r="BU654" s="125"/>
      <c r="BV654" s="125"/>
      <c r="BW654" s="125"/>
      <c r="BX654" s="124"/>
      <c r="BY654" s="125"/>
      <c r="BZ654" s="125"/>
      <c r="CB654" s="235" t="str">
        <f t="shared" si="161"/>
        <v/>
      </c>
      <c r="CC654" s="235" t="str">
        <f t="shared" si="162"/>
        <v/>
      </c>
      <c r="CD654" s="235">
        <v>649</v>
      </c>
      <c r="CE654" s="235">
        <f t="shared" si="163"/>
        <v>2</v>
      </c>
    </row>
    <row r="655" spans="54:83">
      <c r="BB655" s="405">
        <f t="shared" si="164"/>
        <v>650</v>
      </c>
      <c r="BC655" s="124"/>
      <c r="BD655" s="124"/>
      <c r="BE655" s="124"/>
      <c r="BF655" s="125"/>
      <c r="BG655" s="124"/>
      <c r="BH655" s="124"/>
      <c r="BI655" s="124"/>
      <c r="BJ655" s="124"/>
      <c r="BK655" s="124"/>
      <c r="BL655" s="124"/>
      <c r="BM655" s="125"/>
      <c r="BN655" s="124"/>
      <c r="BO655" s="125"/>
      <c r="BP655" s="124"/>
      <c r="BQ655" s="125"/>
      <c r="BR655" s="125"/>
      <c r="BS655" s="124"/>
      <c r="BT655" s="171"/>
      <c r="BU655" s="125"/>
      <c r="BV655" s="125"/>
      <c r="BW655" s="125"/>
      <c r="BX655" s="124"/>
      <c r="BY655" s="125"/>
      <c r="BZ655" s="125"/>
      <c r="CB655" s="235" t="str">
        <f t="shared" si="161"/>
        <v/>
      </c>
      <c r="CC655" s="235" t="str">
        <f t="shared" si="162"/>
        <v/>
      </c>
      <c r="CD655" s="235">
        <v>650</v>
      </c>
      <c r="CE655" s="235">
        <f t="shared" si="163"/>
        <v>2</v>
      </c>
    </row>
    <row r="656" spans="54:83">
      <c r="BB656" s="405">
        <f t="shared" si="164"/>
        <v>651</v>
      </c>
      <c r="BC656" s="124"/>
      <c r="BD656" s="124"/>
      <c r="BE656" s="124"/>
      <c r="BF656" s="125"/>
      <c r="BG656" s="124"/>
      <c r="BH656" s="124"/>
      <c r="BI656" s="124"/>
      <c r="BJ656" s="124"/>
      <c r="BK656" s="124"/>
      <c r="BL656" s="124"/>
      <c r="BM656" s="125"/>
      <c r="BN656" s="124"/>
      <c r="BO656" s="125"/>
      <c r="BP656" s="124"/>
      <c r="BQ656" s="125"/>
      <c r="BR656" s="125"/>
      <c r="BS656" s="124"/>
      <c r="BT656" s="171"/>
      <c r="BU656" s="125"/>
      <c r="BV656" s="125"/>
      <c r="BW656" s="125"/>
      <c r="BX656" s="124"/>
      <c r="BY656" s="125"/>
      <c r="BZ656" s="125"/>
      <c r="CB656" s="235" t="str">
        <f t="shared" si="161"/>
        <v/>
      </c>
      <c r="CC656" s="235" t="str">
        <f t="shared" si="162"/>
        <v/>
      </c>
      <c r="CD656" s="235">
        <v>651</v>
      </c>
      <c r="CE656" s="235">
        <f t="shared" si="163"/>
        <v>2</v>
      </c>
    </row>
    <row r="657" spans="54:83">
      <c r="BB657" s="405">
        <f t="shared" si="164"/>
        <v>652</v>
      </c>
      <c r="BC657" s="124"/>
      <c r="BD657" s="124"/>
      <c r="BE657" s="124"/>
      <c r="BF657" s="125"/>
      <c r="BG657" s="124"/>
      <c r="BH657" s="124"/>
      <c r="BI657" s="124"/>
      <c r="BJ657" s="124"/>
      <c r="BK657" s="124"/>
      <c r="BL657" s="124"/>
      <c r="BM657" s="125"/>
      <c r="BN657" s="124"/>
      <c r="BO657" s="125"/>
      <c r="BP657" s="124"/>
      <c r="BQ657" s="125"/>
      <c r="BR657" s="125"/>
      <c r="BS657" s="124"/>
      <c r="BT657" s="171"/>
      <c r="BU657" s="125"/>
      <c r="BV657" s="125"/>
      <c r="BW657" s="125"/>
      <c r="BX657" s="124"/>
      <c r="BY657" s="125"/>
      <c r="BZ657" s="125"/>
      <c r="CB657" s="235" t="str">
        <f t="shared" si="161"/>
        <v/>
      </c>
      <c r="CC657" s="235" t="str">
        <f t="shared" si="162"/>
        <v/>
      </c>
      <c r="CD657" s="235">
        <v>652</v>
      </c>
      <c r="CE657" s="235">
        <f t="shared" si="163"/>
        <v>2</v>
      </c>
    </row>
    <row r="658" spans="54:83">
      <c r="BB658" s="405">
        <f t="shared" si="164"/>
        <v>653</v>
      </c>
      <c r="BC658" s="124"/>
      <c r="BD658" s="124"/>
      <c r="BE658" s="124"/>
      <c r="BF658" s="125"/>
      <c r="BG658" s="124"/>
      <c r="BH658" s="124"/>
      <c r="BI658" s="124"/>
      <c r="BJ658" s="124"/>
      <c r="BK658" s="124"/>
      <c r="BL658" s="124"/>
      <c r="BM658" s="125"/>
      <c r="BN658" s="124"/>
      <c r="BO658" s="125"/>
      <c r="BP658" s="124"/>
      <c r="BQ658" s="125"/>
      <c r="BR658" s="125"/>
      <c r="BS658" s="124"/>
      <c r="BT658" s="171"/>
      <c r="BU658" s="125"/>
      <c r="BV658" s="125"/>
      <c r="BW658" s="125"/>
      <c r="BX658" s="124"/>
      <c r="BY658" s="125"/>
      <c r="BZ658" s="125"/>
      <c r="CB658" s="235" t="str">
        <f t="shared" si="161"/>
        <v/>
      </c>
      <c r="CC658" s="235" t="str">
        <f t="shared" si="162"/>
        <v/>
      </c>
      <c r="CD658" s="235">
        <v>653</v>
      </c>
      <c r="CE658" s="235">
        <f t="shared" si="163"/>
        <v>2</v>
      </c>
    </row>
    <row r="659" spans="54:83">
      <c r="BB659" s="405">
        <f t="shared" si="164"/>
        <v>654</v>
      </c>
      <c r="BC659" s="124"/>
      <c r="BD659" s="124"/>
      <c r="BE659" s="124"/>
      <c r="BF659" s="125"/>
      <c r="BG659" s="124"/>
      <c r="BH659" s="124"/>
      <c r="BI659" s="124"/>
      <c r="BJ659" s="124"/>
      <c r="BK659" s="124"/>
      <c r="BL659" s="124"/>
      <c r="BM659" s="125"/>
      <c r="BN659" s="124"/>
      <c r="BO659" s="125"/>
      <c r="BP659" s="124"/>
      <c r="BQ659" s="125"/>
      <c r="BR659" s="125"/>
      <c r="BS659" s="124"/>
      <c r="BT659" s="171"/>
      <c r="BU659" s="125"/>
      <c r="BV659" s="125"/>
      <c r="BW659" s="125"/>
      <c r="BX659" s="124"/>
      <c r="BY659" s="125"/>
      <c r="BZ659" s="125"/>
      <c r="CB659" s="235" t="str">
        <f t="shared" si="161"/>
        <v/>
      </c>
      <c r="CC659" s="235" t="str">
        <f t="shared" si="162"/>
        <v/>
      </c>
      <c r="CD659" s="235">
        <v>654</v>
      </c>
      <c r="CE659" s="235">
        <f t="shared" si="163"/>
        <v>2</v>
      </c>
    </row>
    <row r="660" spans="54:83">
      <c r="BB660" s="405">
        <f t="shared" si="164"/>
        <v>655</v>
      </c>
      <c r="BC660" s="124"/>
      <c r="BD660" s="124"/>
      <c r="BE660" s="124"/>
      <c r="BF660" s="125"/>
      <c r="BG660" s="124"/>
      <c r="BH660" s="124"/>
      <c r="BI660" s="124"/>
      <c r="BJ660" s="124"/>
      <c r="BK660" s="124"/>
      <c r="BL660" s="124"/>
      <c r="BM660" s="125"/>
      <c r="BN660" s="124"/>
      <c r="BO660" s="125"/>
      <c r="BP660" s="124"/>
      <c r="BQ660" s="125"/>
      <c r="BR660" s="125"/>
      <c r="BS660" s="124"/>
      <c r="BT660" s="171"/>
      <c r="BU660" s="125"/>
      <c r="BV660" s="125"/>
      <c r="BW660" s="125"/>
      <c r="BX660" s="124"/>
      <c r="BY660" s="125"/>
      <c r="BZ660" s="125"/>
      <c r="CB660" s="235" t="str">
        <f t="shared" si="161"/>
        <v/>
      </c>
      <c r="CC660" s="235" t="str">
        <f t="shared" si="162"/>
        <v/>
      </c>
      <c r="CD660" s="235">
        <v>655</v>
      </c>
      <c r="CE660" s="235">
        <f t="shared" si="163"/>
        <v>2</v>
      </c>
    </row>
    <row r="661" spans="54:83">
      <c r="BB661" s="405">
        <f t="shared" si="164"/>
        <v>656</v>
      </c>
      <c r="BC661" s="124"/>
      <c r="BD661" s="124"/>
      <c r="BE661" s="124"/>
      <c r="BF661" s="125"/>
      <c r="BG661" s="124"/>
      <c r="BH661" s="124"/>
      <c r="BI661" s="124"/>
      <c r="BJ661" s="124"/>
      <c r="BK661" s="124"/>
      <c r="BL661" s="124"/>
      <c r="BM661" s="125"/>
      <c r="BN661" s="124"/>
      <c r="BO661" s="125"/>
      <c r="BP661" s="124"/>
      <c r="BQ661" s="125"/>
      <c r="BR661" s="125"/>
      <c r="BS661" s="124"/>
      <c r="BT661" s="171"/>
      <c r="BU661" s="125"/>
      <c r="BV661" s="125"/>
      <c r="BW661" s="125"/>
      <c r="BX661" s="124"/>
      <c r="BY661" s="125"/>
      <c r="BZ661" s="125"/>
      <c r="CB661" s="235" t="str">
        <f t="shared" si="161"/>
        <v/>
      </c>
      <c r="CC661" s="235" t="str">
        <f t="shared" si="162"/>
        <v/>
      </c>
      <c r="CD661" s="235">
        <v>656</v>
      </c>
      <c r="CE661" s="235">
        <f t="shared" si="163"/>
        <v>2</v>
      </c>
    </row>
    <row r="662" spans="54:83">
      <c r="BB662" s="405">
        <f t="shared" si="164"/>
        <v>657</v>
      </c>
      <c r="BC662" s="124"/>
      <c r="BD662" s="124"/>
      <c r="BE662" s="124"/>
      <c r="BF662" s="125"/>
      <c r="BG662" s="124"/>
      <c r="BH662" s="124"/>
      <c r="BI662" s="124"/>
      <c r="BJ662" s="124"/>
      <c r="BK662" s="124"/>
      <c r="BL662" s="124"/>
      <c r="BM662" s="125"/>
      <c r="BN662" s="124"/>
      <c r="BO662" s="125"/>
      <c r="BP662" s="124"/>
      <c r="BQ662" s="125"/>
      <c r="BR662" s="125"/>
      <c r="BS662" s="124"/>
      <c r="BT662" s="171"/>
      <c r="BU662" s="125"/>
      <c r="BV662" s="125"/>
      <c r="BW662" s="125"/>
      <c r="BX662" s="124"/>
      <c r="BY662" s="125"/>
      <c r="BZ662" s="125"/>
      <c r="CB662" s="235" t="str">
        <f t="shared" si="161"/>
        <v/>
      </c>
      <c r="CC662" s="235" t="str">
        <f t="shared" si="162"/>
        <v/>
      </c>
      <c r="CD662" s="235">
        <v>657</v>
      </c>
      <c r="CE662" s="235">
        <f t="shared" si="163"/>
        <v>2</v>
      </c>
    </row>
    <row r="663" spans="54:83">
      <c r="BB663" s="405">
        <f t="shared" si="164"/>
        <v>658</v>
      </c>
      <c r="BC663" s="124"/>
      <c r="BD663" s="124"/>
      <c r="BE663" s="124"/>
      <c r="BF663" s="125"/>
      <c r="BG663" s="124"/>
      <c r="BH663" s="124"/>
      <c r="BI663" s="124"/>
      <c r="BJ663" s="124"/>
      <c r="BK663" s="124"/>
      <c r="BL663" s="124"/>
      <c r="BM663" s="125"/>
      <c r="BN663" s="124"/>
      <c r="BO663" s="125"/>
      <c r="BP663" s="124"/>
      <c r="BQ663" s="125"/>
      <c r="BR663" s="125"/>
      <c r="BS663" s="124"/>
      <c r="BT663" s="171"/>
      <c r="BU663" s="125"/>
      <c r="BV663" s="125"/>
      <c r="BW663" s="125"/>
      <c r="BX663" s="124"/>
      <c r="BY663" s="125"/>
      <c r="BZ663" s="125"/>
      <c r="CB663" s="235" t="str">
        <f t="shared" si="161"/>
        <v/>
      </c>
      <c r="CC663" s="235" t="str">
        <f t="shared" si="162"/>
        <v/>
      </c>
      <c r="CD663" s="235">
        <v>658</v>
      </c>
      <c r="CE663" s="235">
        <f t="shared" si="163"/>
        <v>2</v>
      </c>
    </row>
    <row r="664" spans="54:83">
      <c r="BB664" s="405">
        <f t="shared" si="164"/>
        <v>659</v>
      </c>
      <c r="BC664" s="124"/>
      <c r="BD664" s="124"/>
      <c r="BE664" s="124"/>
      <c r="BF664" s="125"/>
      <c r="BG664" s="124"/>
      <c r="BH664" s="124"/>
      <c r="BI664" s="124"/>
      <c r="BJ664" s="124"/>
      <c r="BK664" s="124"/>
      <c r="BL664" s="124"/>
      <c r="BM664" s="125"/>
      <c r="BN664" s="124"/>
      <c r="BO664" s="125"/>
      <c r="BP664" s="124"/>
      <c r="BQ664" s="125"/>
      <c r="BR664" s="125"/>
      <c r="BS664" s="124"/>
      <c r="BT664" s="171"/>
      <c r="BU664" s="125"/>
      <c r="BV664" s="125"/>
      <c r="BW664" s="125"/>
      <c r="BX664" s="124"/>
      <c r="BY664" s="125"/>
      <c r="BZ664" s="125"/>
      <c r="CB664" s="235" t="str">
        <f t="shared" si="161"/>
        <v/>
      </c>
      <c r="CC664" s="235" t="str">
        <f t="shared" si="162"/>
        <v/>
      </c>
      <c r="CD664" s="235">
        <v>659</v>
      </c>
      <c r="CE664" s="235">
        <f t="shared" si="163"/>
        <v>2</v>
      </c>
    </row>
    <row r="665" spans="54:83">
      <c r="BB665" s="405">
        <f t="shared" si="164"/>
        <v>660</v>
      </c>
      <c r="BC665" s="124"/>
      <c r="BD665" s="124"/>
      <c r="BE665" s="124"/>
      <c r="BF665" s="125"/>
      <c r="BG665" s="124"/>
      <c r="BH665" s="124"/>
      <c r="BI665" s="124"/>
      <c r="BJ665" s="124"/>
      <c r="BK665" s="124"/>
      <c r="BL665" s="124"/>
      <c r="BM665" s="125"/>
      <c r="BN665" s="124"/>
      <c r="BO665" s="125"/>
      <c r="BP665" s="124"/>
      <c r="BQ665" s="125"/>
      <c r="BR665" s="125"/>
      <c r="BS665" s="124"/>
      <c r="BT665" s="171"/>
      <c r="BU665" s="125"/>
      <c r="BV665" s="125"/>
      <c r="BW665" s="125"/>
      <c r="BX665" s="124"/>
      <c r="BY665" s="125"/>
      <c r="BZ665" s="125"/>
      <c r="CB665" s="235" t="str">
        <f t="shared" si="161"/>
        <v/>
      </c>
      <c r="CC665" s="235" t="str">
        <f t="shared" si="162"/>
        <v/>
      </c>
      <c r="CD665" s="235">
        <v>660</v>
      </c>
      <c r="CE665" s="235">
        <f t="shared" si="163"/>
        <v>2</v>
      </c>
    </row>
    <row r="666" spans="54:83">
      <c r="BB666" s="405">
        <f t="shared" si="164"/>
        <v>661</v>
      </c>
      <c r="BC666" s="124"/>
      <c r="BD666" s="124"/>
      <c r="BE666" s="124"/>
      <c r="BF666" s="125"/>
      <c r="BG666" s="124"/>
      <c r="BH666" s="124"/>
      <c r="BI666" s="124"/>
      <c r="BJ666" s="124"/>
      <c r="BK666" s="124"/>
      <c r="BL666" s="124"/>
      <c r="BM666" s="125"/>
      <c r="BN666" s="124"/>
      <c r="BO666" s="125"/>
      <c r="BP666" s="124"/>
      <c r="BQ666" s="125"/>
      <c r="BR666" s="125"/>
      <c r="BS666" s="124"/>
      <c r="BT666" s="171"/>
      <c r="BU666" s="125"/>
      <c r="BV666" s="125"/>
      <c r="BW666" s="125"/>
      <c r="BX666" s="124"/>
      <c r="BY666" s="125"/>
      <c r="BZ666" s="125"/>
      <c r="CB666" s="235" t="str">
        <f t="shared" si="161"/>
        <v/>
      </c>
      <c r="CC666" s="235" t="str">
        <f t="shared" si="162"/>
        <v/>
      </c>
      <c r="CD666" s="235">
        <v>661</v>
      </c>
      <c r="CE666" s="235">
        <f t="shared" si="163"/>
        <v>2</v>
      </c>
    </row>
    <row r="667" spans="54:83">
      <c r="BB667" s="405">
        <f t="shared" si="164"/>
        <v>662</v>
      </c>
      <c r="BC667" s="124"/>
      <c r="BD667" s="124"/>
      <c r="BE667" s="124"/>
      <c r="BF667" s="125"/>
      <c r="BG667" s="124"/>
      <c r="BH667" s="124"/>
      <c r="BI667" s="124"/>
      <c r="BJ667" s="124"/>
      <c r="BK667" s="124"/>
      <c r="BL667" s="124"/>
      <c r="BM667" s="125"/>
      <c r="BN667" s="124"/>
      <c r="BO667" s="125"/>
      <c r="BP667" s="124"/>
      <c r="BQ667" s="125"/>
      <c r="BR667" s="125"/>
      <c r="BS667" s="124"/>
      <c r="BT667" s="171"/>
      <c r="BU667" s="125"/>
      <c r="BV667" s="125"/>
      <c r="BW667" s="125"/>
      <c r="BX667" s="124"/>
      <c r="BY667" s="125"/>
      <c r="BZ667" s="125"/>
      <c r="CB667" s="235" t="str">
        <f t="shared" si="161"/>
        <v/>
      </c>
      <c r="CC667" s="235" t="str">
        <f t="shared" si="162"/>
        <v/>
      </c>
      <c r="CD667" s="235">
        <v>662</v>
      </c>
      <c r="CE667" s="235">
        <f t="shared" si="163"/>
        <v>2</v>
      </c>
    </row>
    <row r="668" spans="54:83">
      <c r="BB668" s="405">
        <f t="shared" si="164"/>
        <v>663</v>
      </c>
      <c r="BC668" s="124"/>
      <c r="BD668" s="124"/>
      <c r="BE668" s="124"/>
      <c r="BF668" s="125"/>
      <c r="BG668" s="124"/>
      <c r="BH668" s="124"/>
      <c r="BI668" s="124"/>
      <c r="BJ668" s="124"/>
      <c r="BK668" s="124"/>
      <c r="BL668" s="124"/>
      <c r="BM668" s="125"/>
      <c r="BN668" s="124"/>
      <c r="BO668" s="125"/>
      <c r="BP668" s="124"/>
      <c r="BQ668" s="125"/>
      <c r="BR668" s="125"/>
      <c r="BS668" s="124"/>
      <c r="BT668" s="171"/>
      <c r="BU668" s="125"/>
      <c r="BV668" s="125"/>
      <c r="BW668" s="125"/>
      <c r="BX668" s="124"/>
      <c r="BY668" s="125"/>
      <c r="BZ668" s="125"/>
      <c r="CB668" s="235" t="str">
        <f t="shared" ref="CB668:CB731" si="165">IF(KELASDIPILIH=BH668,BB668,"")</f>
        <v/>
      </c>
      <c r="CC668" s="235" t="str">
        <f t="shared" si="162"/>
        <v/>
      </c>
      <c r="CD668" s="235">
        <v>663</v>
      </c>
      <c r="CE668" s="235">
        <f t="shared" ref="CE668:CE731" si="166">TYPE(CC668)</f>
        <v>2</v>
      </c>
    </row>
    <row r="669" spans="54:83">
      <c r="BB669" s="405">
        <f t="shared" si="164"/>
        <v>664</v>
      </c>
      <c r="BC669" s="124"/>
      <c r="BD669" s="124"/>
      <c r="BE669" s="124"/>
      <c r="BF669" s="125"/>
      <c r="BG669" s="124"/>
      <c r="BH669" s="124"/>
      <c r="BI669" s="124"/>
      <c r="BJ669" s="124"/>
      <c r="BK669" s="124"/>
      <c r="BL669" s="124"/>
      <c r="BM669" s="125"/>
      <c r="BN669" s="124"/>
      <c r="BO669" s="125"/>
      <c r="BP669" s="124"/>
      <c r="BQ669" s="125"/>
      <c r="BR669" s="125"/>
      <c r="BS669" s="124"/>
      <c r="BT669" s="171"/>
      <c r="BU669" s="125"/>
      <c r="BV669" s="125"/>
      <c r="BW669" s="125"/>
      <c r="BX669" s="124"/>
      <c r="BY669" s="125"/>
      <c r="BZ669" s="125"/>
      <c r="CB669" s="235" t="str">
        <f t="shared" si="165"/>
        <v/>
      </c>
      <c r="CC669" s="235" t="str">
        <f t="shared" si="162"/>
        <v/>
      </c>
      <c r="CD669" s="235">
        <v>664</v>
      </c>
      <c r="CE669" s="235">
        <f t="shared" si="166"/>
        <v>2</v>
      </c>
    </row>
    <row r="670" spans="54:83">
      <c r="BB670" s="405">
        <f t="shared" si="164"/>
        <v>665</v>
      </c>
      <c r="BC670" s="124"/>
      <c r="BD670" s="124"/>
      <c r="BE670" s="124"/>
      <c r="BF670" s="125"/>
      <c r="BG670" s="124"/>
      <c r="BH670" s="124"/>
      <c r="BI670" s="124"/>
      <c r="BJ670" s="124"/>
      <c r="BK670" s="124"/>
      <c r="BL670" s="124"/>
      <c r="BM670" s="125"/>
      <c r="BN670" s="124"/>
      <c r="BO670" s="125"/>
      <c r="BP670" s="124"/>
      <c r="BQ670" s="125"/>
      <c r="BR670" s="125"/>
      <c r="BS670" s="124"/>
      <c r="BT670" s="171"/>
      <c r="BU670" s="125"/>
      <c r="BV670" s="125"/>
      <c r="BW670" s="125"/>
      <c r="BX670" s="124"/>
      <c r="BY670" s="125"/>
      <c r="BZ670" s="125"/>
      <c r="CB670" s="235" t="str">
        <f t="shared" si="165"/>
        <v/>
      </c>
      <c r="CC670" s="235" t="str">
        <f t="shared" si="162"/>
        <v/>
      </c>
      <c r="CD670" s="235">
        <v>665</v>
      </c>
      <c r="CE670" s="235">
        <f t="shared" si="166"/>
        <v>2</v>
      </c>
    </row>
    <row r="671" spans="54:83">
      <c r="BB671" s="405">
        <f t="shared" si="164"/>
        <v>666</v>
      </c>
      <c r="BC671" s="124"/>
      <c r="BD671" s="124"/>
      <c r="BE671" s="124"/>
      <c r="BF671" s="125"/>
      <c r="BG671" s="124"/>
      <c r="BH671" s="124"/>
      <c r="BI671" s="124"/>
      <c r="BJ671" s="124"/>
      <c r="BK671" s="124"/>
      <c r="BL671" s="124"/>
      <c r="BM671" s="125"/>
      <c r="BN671" s="124"/>
      <c r="BO671" s="125"/>
      <c r="BP671" s="124"/>
      <c r="BQ671" s="125"/>
      <c r="BR671" s="125"/>
      <c r="BS671" s="124"/>
      <c r="BT671" s="171"/>
      <c r="BU671" s="125"/>
      <c r="BV671" s="125"/>
      <c r="BW671" s="125"/>
      <c r="BX671" s="124"/>
      <c r="BY671" s="125"/>
      <c r="BZ671" s="125"/>
      <c r="CB671" s="235" t="str">
        <f t="shared" si="165"/>
        <v/>
      </c>
      <c r="CC671" s="235" t="str">
        <f t="shared" si="162"/>
        <v/>
      </c>
      <c r="CD671" s="235">
        <v>666</v>
      </c>
      <c r="CE671" s="235">
        <f t="shared" si="166"/>
        <v>2</v>
      </c>
    </row>
    <row r="672" spans="54:83">
      <c r="BB672" s="405">
        <f t="shared" si="164"/>
        <v>667</v>
      </c>
      <c r="BC672" s="124"/>
      <c r="BD672" s="124"/>
      <c r="BE672" s="124"/>
      <c r="BF672" s="125"/>
      <c r="BG672" s="124"/>
      <c r="BH672" s="124"/>
      <c r="BI672" s="124"/>
      <c r="BJ672" s="124"/>
      <c r="BK672" s="124"/>
      <c r="BL672" s="124"/>
      <c r="BM672" s="125"/>
      <c r="BN672" s="124"/>
      <c r="BO672" s="125"/>
      <c r="BP672" s="124"/>
      <c r="BQ672" s="125"/>
      <c r="BR672" s="125"/>
      <c r="BS672" s="124"/>
      <c r="BT672" s="171"/>
      <c r="BU672" s="125"/>
      <c r="BV672" s="125"/>
      <c r="BW672" s="125"/>
      <c r="BX672" s="124"/>
      <c r="BY672" s="125"/>
      <c r="BZ672" s="125"/>
      <c r="CB672" s="235" t="str">
        <f t="shared" si="165"/>
        <v/>
      </c>
      <c r="CC672" s="235" t="str">
        <f t="shared" si="162"/>
        <v/>
      </c>
      <c r="CD672" s="235">
        <v>667</v>
      </c>
      <c r="CE672" s="235">
        <f t="shared" si="166"/>
        <v>2</v>
      </c>
    </row>
    <row r="673" spans="54:83">
      <c r="BB673" s="405">
        <f t="shared" si="164"/>
        <v>668</v>
      </c>
      <c r="BC673" s="124"/>
      <c r="BD673" s="124"/>
      <c r="BE673" s="124"/>
      <c r="BF673" s="125"/>
      <c r="BG673" s="124"/>
      <c r="BH673" s="124"/>
      <c r="BI673" s="124"/>
      <c r="BJ673" s="124"/>
      <c r="BK673" s="124"/>
      <c r="BL673" s="124"/>
      <c r="BM673" s="125"/>
      <c r="BN673" s="124"/>
      <c r="BO673" s="125"/>
      <c r="BP673" s="124"/>
      <c r="BQ673" s="125"/>
      <c r="BR673" s="125"/>
      <c r="BS673" s="124"/>
      <c r="BT673" s="171"/>
      <c r="BU673" s="125"/>
      <c r="BV673" s="125"/>
      <c r="BW673" s="125"/>
      <c r="BX673" s="124"/>
      <c r="BY673" s="125"/>
      <c r="BZ673" s="125"/>
      <c r="CB673" s="235" t="str">
        <f t="shared" si="165"/>
        <v/>
      </c>
      <c r="CC673" s="235" t="str">
        <f t="shared" si="162"/>
        <v/>
      </c>
      <c r="CD673" s="235">
        <v>668</v>
      </c>
      <c r="CE673" s="235">
        <f t="shared" si="166"/>
        <v>2</v>
      </c>
    </row>
    <row r="674" spans="54:83">
      <c r="BB674" s="405">
        <f t="shared" si="164"/>
        <v>669</v>
      </c>
      <c r="BC674" s="124"/>
      <c r="BD674" s="124"/>
      <c r="BE674" s="124"/>
      <c r="BF674" s="125"/>
      <c r="BG674" s="124"/>
      <c r="BH674" s="124"/>
      <c r="BI674" s="124"/>
      <c r="BJ674" s="124"/>
      <c r="BK674" s="124"/>
      <c r="BL674" s="124"/>
      <c r="BM674" s="125"/>
      <c r="BN674" s="124"/>
      <c r="BO674" s="125"/>
      <c r="BP674" s="124"/>
      <c r="BQ674" s="125"/>
      <c r="BR674" s="125"/>
      <c r="BS674" s="124"/>
      <c r="BT674" s="171"/>
      <c r="BU674" s="125"/>
      <c r="BV674" s="125"/>
      <c r="BW674" s="125"/>
      <c r="BX674" s="124"/>
      <c r="BY674" s="125"/>
      <c r="BZ674" s="125"/>
      <c r="CB674" s="235" t="str">
        <f t="shared" si="165"/>
        <v/>
      </c>
      <c r="CC674" s="235" t="str">
        <f t="shared" si="162"/>
        <v/>
      </c>
      <c r="CD674" s="235">
        <v>669</v>
      </c>
      <c r="CE674" s="235">
        <f t="shared" si="166"/>
        <v>2</v>
      </c>
    </row>
    <row r="675" spans="54:83">
      <c r="BB675" s="405">
        <f t="shared" si="164"/>
        <v>670</v>
      </c>
      <c r="BC675" s="124"/>
      <c r="BD675" s="124"/>
      <c r="BE675" s="124"/>
      <c r="BF675" s="125"/>
      <c r="BG675" s="124"/>
      <c r="BH675" s="124"/>
      <c r="BI675" s="124"/>
      <c r="BJ675" s="124"/>
      <c r="BK675" s="124"/>
      <c r="BL675" s="124"/>
      <c r="BM675" s="125"/>
      <c r="BN675" s="124"/>
      <c r="BO675" s="125"/>
      <c r="BP675" s="124"/>
      <c r="BQ675" s="125"/>
      <c r="BR675" s="125"/>
      <c r="BS675" s="124"/>
      <c r="BT675" s="171"/>
      <c r="BU675" s="125"/>
      <c r="BV675" s="125"/>
      <c r="BW675" s="125"/>
      <c r="BX675" s="124"/>
      <c r="BY675" s="125"/>
      <c r="BZ675" s="125"/>
      <c r="CB675" s="235" t="str">
        <f t="shared" si="165"/>
        <v/>
      </c>
      <c r="CC675" s="235" t="str">
        <f t="shared" si="162"/>
        <v/>
      </c>
      <c r="CD675" s="235">
        <v>670</v>
      </c>
      <c r="CE675" s="235">
        <f t="shared" si="166"/>
        <v>2</v>
      </c>
    </row>
    <row r="676" spans="54:83">
      <c r="BB676" s="405">
        <f t="shared" si="164"/>
        <v>671</v>
      </c>
      <c r="BC676" s="124"/>
      <c r="BD676" s="124"/>
      <c r="BE676" s="124"/>
      <c r="BF676" s="125"/>
      <c r="BG676" s="124"/>
      <c r="BH676" s="124"/>
      <c r="BI676" s="124"/>
      <c r="BJ676" s="124"/>
      <c r="BK676" s="124"/>
      <c r="BL676" s="124"/>
      <c r="BM676" s="125"/>
      <c r="BN676" s="124"/>
      <c r="BO676" s="125"/>
      <c r="BP676" s="124"/>
      <c r="BQ676" s="125"/>
      <c r="BR676" s="125"/>
      <c r="BS676" s="124"/>
      <c r="BT676" s="171"/>
      <c r="BU676" s="125"/>
      <c r="BV676" s="125"/>
      <c r="BW676" s="125"/>
      <c r="BX676" s="124"/>
      <c r="BY676" s="125"/>
      <c r="BZ676" s="125"/>
      <c r="CB676" s="235" t="str">
        <f t="shared" si="165"/>
        <v/>
      </c>
      <c r="CC676" s="235" t="str">
        <f t="shared" si="162"/>
        <v/>
      </c>
      <c r="CD676" s="235">
        <v>671</v>
      </c>
      <c r="CE676" s="235">
        <f t="shared" si="166"/>
        <v>2</v>
      </c>
    </row>
    <row r="677" spans="54:83">
      <c r="BB677" s="405">
        <f t="shared" si="164"/>
        <v>672</v>
      </c>
      <c r="BC677" s="124"/>
      <c r="BD677" s="124"/>
      <c r="BE677" s="124"/>
      <c r="BF677" s="125"/>
      <c r="BG677" s="124"/>
      <c r="BH677" s="124"/>
      <c r="BI677" s="124"/>
      <c r="BJ677" s="124"/>
      <c r="BK677" s="124"/>
      <c r="BL677" s="124"/>
      <c r="BM677" s="125"/>
      <c r="BN677" s="124"/>
      <c r="BO677" s="125"/>
      <c r="BP677" s="124"/>
      <c r="BQ677" s="125"/>
      <c r="BR677" s="125"/>
      <c r="BS677" s="124"/>
      <c r="BT677" s="171"/>
      <c r="BU677" s="125"/>
      <c r="BV677" s="125"/>
      <c r="BW677" s="125"/>
      <c r="BX677" s="124"/>
      <c r="BY677" s="125"/>
      <c r="BZ677" s="125"/>
      <c r="CB677" s="235" t="str">
        <f t="shared" si="165"/>
        <v/>
      </c>
      <c r="CC677" s="235" t="str">
        <f t="shared" si="162"/>
        <v/>
      </c>
      <c r="CD677" s="235">
        <v>672</v>
      </c>
      <c r="CE677" s="235">
        <f t="shared" si="166"/>
        <v>2</v>
      </c>
    </row>
    <row r="678" spans="54:83">
      <c r="BB678" s="405">
        <f t="shared" si="164"/>
        <v>673</v>
      </c>
      <c r="BC678" s="124"/>
      <c r="BD678" s="124"/>
      <c r="BE678" s="124"/>
      <c r="BF678" s="125"/>
      <c r="BG678" s="124"/>
      <c r="BH678" s="124"/>
      <c r="BI678" s="124"/>
      <c r="BJ678" s="124"/>
      <c r="BK678" s="124"/>
      <c r="BL678" s="124"/>
      <c r="BM678" s="125"/>
      <c r="BN678" s="124"/>
      <c r="BO678" s="125"/>
      <c r="BP678" s="124"/>
      <c r="BQ678" s="125"/>
      <c r="BR678" s="125"/>
      <c r="BS678" s="124"/>
      <c r="BT678" s="171"/>
      <c r="BU678" s="125"/>
      <c r="BV678" s="125"/>
      <c r="BW678" s="125"/>
      <c r="BX678" s="124"/>
      <c r="BY678" s="125"/>
      <c r="BZ678" s="125"/>
      <c r="CB678" s="235" t="str">
        <f t="shared" si="165"/>
        <v/>
      </c>
      <c r="CC678" s="235" t="str">
        <f t="shared" si="162"/>
        <v/>
      </c>
      <c r="CD678" s="235">
        <v>673</v>
      </c>
      <c r="CE678" s="235">
        <f t="shared" si="166"/>
        <v>2</v>
      </c>
    </row>
    <row r="679" spans="54:83">
      <c r="BB679" s="405">
        <f t="shared" si="164"/>
        <v>674</v>
      </c>
      <c r="BC679" s="124"/>
      <c r="BD679" s="124"/>
      <c r="BE679" s="124"/>
      <c r="BF679" s="125"/>
      <c r="BG679" s="124"/>
      <c r="BH679" s="124"/>
      <c r="BI679" s="124"/>
      <c r="BJ679" s="124"/>
      <c r="BK679" s="124"/>
      <c r="BL679" s="124"/>
      <c r="BM679" s="125"/>
      <c r="BN679" s="124"/>
      <c r="BO679" s="125"/>
      <c r="BP679" s="124"/>
      <c r="BQ679" s="125"/>
      <c r="BR679" s="125"/>
      <c r="BS679" s="124"/>
      <c r="BT679" s="171"/>
      <c r="BU679" s="125"/>
      <c r="BV679" s="125"/>
      <c r="BW679" s="125"/>
      <c r="BX679" s="124"/>
      <c r="BY679" s="125"/>
      <c r="BZ679" s="125"/>
      <c r="CB679" s="235" t="str">
        <f t="shared" si="165"/>
        <v/>
      </c>
      <c r="CC679" s="235" t="str">
        <f t="shared" si="162"/>
        <v/>
      </c>
      <c r="CD679" s="235">
        <v>674</v>
      </c>
      <c r="CE679" s="235">
        <f t="shared" si="166"/>
        <v>2</v>
      </c>
    </row>
    <row r="680" spans="54:83">
      <c r="BB680" s="405">
        <f t="shared" si="164"/>
        <v>675</v>
      </c>
      <c r="BC680" s="124"/>
      <c r="BD680" s="124"/>
      <c r="BE680" s="124"/>
      <c r="BF680" s="125"/>
      <c r="BG680" s="124"/>
      <c r="BH680" s="124"/>
      <c r="BI680" s="124"/>
      <c r="BJ680" s="124"/>
      <c r="BK680" s="124"/>
      <c r="BL680" s="124"/>
      <c r="BM680" s="125"/>
      <c r="BN680" s="124"/>
      <c r="BO680" s="125"/>
      <c r="BP680" s="124"/>
      <c r="BQ680" s="125"/>
      <c r="BR680" s="125"/>
      <c r="BS680" s="124"/>
      <c r="BT680" s="171"/>
      <c r="BU680" s="125"/>
      <c r="BV680" s="125"/>
      <c r="BW680" s="125"/>
      <c r="BX680" s="124"/>
      <c r="BY680" s="125"/>
      <c r="BZ680" s="125"/>
      <c r="CB680" s="235" t="str">
        <f t="shared" si="165"/>
        <v/>
      </c>
      <c r="CC680" s="235" t="str">
        <f t="shared" si="162"/>
        <v/>
      </c>
      <c r="CD680" s="235">
        <v>675</v>
      </c>
      <c r="CE680" s="235">
        <f t="shared" si="166"/>
        <v>2</v>
      </c>
    </row>
    <row r="681" spans="54:83">
      <c r="BB681" s="405">
        <f t="shared" si="164"/>
        <v>676</v>
      </c>
      <c r="BC681" s="124"/>
      <c r="BD681" s="124"/>
      <c r="BE681" s="124"/>
      <c r="BF681" s="125"/>
      <c r="BG681" s="124"/>
      <c r="BH681" s="124"/>
      <c r="BI681" s="124"/>
      <c r="BJ681" s="124"/>
      <c r="BK681" s="124"/>
      <c r="BL681" s="124"/>
      <c r="BM681" s="125"/>
      <c r="BN681" s="124"/>
      <c r="BO681" s="125"/>
      <c r="BP681" s="124"/>
      <c r="BQ681" s="125"/>
      <c r="BR681" s="125"/>
      <c r="BS681" s="124"/>
      <c r="BT681" s="171"/>
      <c r="BU681" s="125"/>
      <c r="BV681" s="125"/>
      <c r="BW681" s="125"/>
      <c r="BX681" s="124"/>
      <c r="BY681" s="125"/>
      <c r="BZ681" s="125"/>
      <c r="CB681" s="235" t="str">
        <f t="shared" si="165"/>
        <v/>
      </c>
      <c r="CC681" s="235" t="str">
        <f t="shared" si="162"/>
        <v/>
      </c>
      <c r="CD681" s="235">
        <v>676</v>
      </c>
      <c r="CE681" s="235">
        <f t="shared" si="166"/>
        <v>2</v>
      </c>
    </row>
    <row r="682" spans="54:83">
      <c r="BB682" s="405">
        <f t="shared" si="164"/>
        <v>677</v>
      </c>
      <c r="BC682" s="124"/>
      <c r="BD682" s="124"/>
      <c r="BE682" s="124"/>
      <c r="BF682" s="125"/>
      <c r="BG682" s="124"/>
      <c r="BH682" s="124"/>
      <c r="BI682" s="124"/>
      <c r="BJ682" s="124"/>
      <c r="BK682" s="124"/>
      <c r="BL682" s="124"/>
      <c r="BM682" s="125"/>
      <c r="BN682" s="124"/>
      <c r="BO682" s="125"/>
      <c r="BP682" s="124"/>
      <c r="BQ682" s="125"/>
      <c r="BR682" s="125"/>
      <c r="BS682" s="124"/>
      <c r="BT682" s="171"/>
      <c r="BU682" s="125"/>
      <c r="BV682" s="125"/>
      <c r="BW682" s="125"/>
      <c r="BX682" s="124"/>
      <c r="BY682" s="125"/>
      <c r="BZ682" s="125"/>
      <c r="CB682" s="235" t="str">
        <f t="shared" si="165"/>
        <v/>
      </c>
      <c r="CC682" s="235" t="str">
        <f t="shared" si="162"/>
        <v/>
      </c>
      <c r="CD682" s="235">
        <v>677</v>
      </c>
      <c r="CE682" s="235">
        <f t="shared" si="166"/>
        <v>2</v>
      </c>
    </row>
    <row r="683" spans="54:83">
      <c r="BB683" s="405">
        <f t="shared" si="164"/>
        <v>678</v>
      </c>
      <c r="BC683" s="124"/>
      <c r="BD683" s="124"/>
      <c r="BE683" s="124"/>
      <c r="BF683" s="125"/>
      <c r="BG683" s="124"/>
      <c r="BH683" s="124"/>
      <c r="BI683" s="124"/>
      <c r="BJ683" s="124"/>
      <c r="BK683" s="124"/>
      <c r="BL683" s="124"/>
      <c r="BM683" s="125"/>
      <c r="BN683" s="124"/>
      <c r="BO683" s="125"/>
      <c r="BP683" s="124"/>
      <c r="BQ683" s="125"/>
      <c r="BR683" s="125"/>
      <c r="BS683" s="124"/>
      <c r="BT683" s="171"/>
      <c r="BU683" s="125"/>
      <c r="BV683" s="125"/>
      <c r="BW683" s="125"/>
      <c r="BX683" s="124"/>
      <c r="BY683" s="125"/>
      <c r="BZ683" s="125"/>
      <c r="CB683" s="235" t="str">
        <f t="shared" si="165"/>
        <v/>
      </c>
      <c r="CC683" s="235" t="str">
        <f t="shared" si="162"/>
        <v/>
      </c>
      <c r="CD683" s="235">
        <v>678</v>
      </c>
      <c r="CE683" s="235">
        <f t="shared" si="166"/>
        <v>2</v>
      </c>
    </row>
    <row r="684" spans="54:83">
      <c r="BB684" s="405">
        <f t="shared" si="164"/>
        <v>679</v>
      </c>
      <c r="BC684" s="124"/>
      <c r="BD684" s="124"/>
      <c r="BE684" s="124"/>
      <c r="BF684" s="125"/>
      <c r="BG684" s="124"/>
      <c r="BH684" s="124"/>
      <c r="BI684" s="124"/>
      <c r="BJ684" s="124"/>
      <c r="BK684" s="124"/>
      <c r="BL684" s="124"/>
      <c r="BM684" s="125"/>
      <c r="BN684" s="124"/>
      <c r="BO684" s="125"/>
      <c r="BP684" s="124"/>
      <c r="BQ684" s="125"/>
      <c r="BR684" s="125"/>
      <c r="BS684" s="124"/>
      <c r="BT684" s="171"/>
      <c r="BU684" s="125"/>
      <c r="BV684" s="125"/>
      <c r="BW684" s="125"/>
      <c r="BX684" s="124"/>
      <c r="BY684" s="125"/>
      <c r="BZ684" s="125"/>
      <c r="CB684" s="235" t="str">
        <f t="shared" si="165"/>
        <v/>
      </c>
      <c r="CC684" s="235" t="str">
        <f t="shared" si="162"/>
        <v/>
      </c>
      <c r="CD684" s="235">
        <v>679</v>
      </c>
      <c r="CE684" s="235">
        <f t="shared" si="166"/>
        <v>2</v>
      </c>
    </row>
    <row r="685" spans="54:83">
      <c r="BB685" s="405">
        <f t="shared" si="164"/>
        <v>680</v>
      </c>
      <c r="BC685" s="124"/>
      <c r="BD685" s="124"/>
      <c r="BE685" s="124"/>
      <c r="BF685" s="125"/>
      <c r="BG685" s="124"/>
      <c r="BH685" s="124"/>
      <c r="BI685" s="124"/>
      <c r="BJ685" s="124"/>
      <c r="BK685" s="124"/>
      <c r="BL685" s="124"/>
      <c r="BM685" s="125"/>
      <c r="BN685" s="124"/>
      <c r="BO685" s="125"/>
      <c r="BP685" s="124"/>
      <c r="BQ685" s="125"/>
      <c r="BR685" s="125"/>
      <c r="BS685" s="124"/>
      <c r="BT685" s="171"/>
      <c r="BU685" s="125"/>
      <c r="BV685" s="125"/>
      <c r="BW685" s="125"/>
      <c r="BX685" s="124"/>
      <c r="BY685" s="125"/>
      <c r="BZ685" s="125"/>
      <c r="CB685" s="235" t="str">
        <f t="shared" si="165"/>
        <v/>
      </c>
      <c r="CC685" s="235" t="str">
        <f t="shared" si="162"/>
        <v/>
      </c>
      <c r="CD685" s="235">
        <v>680</v>
      </c>
      <c r="CE685" s="235">
        <f t="shared" si="166"/>
        <v>2</v>
      </c>
    </row>
    <row r="686" spans="54:83">
      <c r="BB686" s="405">
        <f t="shared" si="164"/>
        <v>681</v>
      </c>
      <c r="BC686" s="124"/>
      <c r="BD686" s="124"/>
      <c r="BE686" s="124"/>
      <c r="BF686" s="125"/>
      <c r="BG686" s="124"/>
      <c r="BH686" s="124"/>
      <c r="BI686" s="124"/>
      <c r="BJ686" s="124"/>
      <c r="BK686" s="124"/>
      <c r="BL686" s="124"/>
      <c r="BM686" s="125"/>
      <c r="BN686" s="124"/>
      <c r="BO686" s="125"/>
      <c r="BP686" s="124"/>
      <c r="BQ686" s="125"/>
      <c r="BR686" s="125"/>
      <c r="BS686" s="124"/>
      <c r="BT686" s="171"/>
      <c r="BU686" s="125"/>
      <c r="BV686" s="125"/>
      <c r="BW686" s="125"/>
      <c r="BX686" s="124"/>
      <c r="BY686" s="125"/>
      <c r="BZ686" s="125"/>
      <c r="CB686" s="235" t="str">
        <f t="shared" si="165"/>
        <v/>
      </c>
      <c r="CC686" s="235" t="str">
        <f t="shared" si="162"/>
        <v/>
      </c>
      <c r="CD686" s="235">
        <v>681</v>
      </c>
      <c r="CE686" s="235">
        <f t="shared" si="166"/>
        <v>2</v>
      </c>
    </row>
    <row r="687" spans="54:83">
      <c r="BB687" s="405">
        <f t="shared" si="164"/>
        <v>682</v>
      </c>
      <c r="BC687" s="124"/>
      <c r="BD687" s="124"/>
      <c r="BE687" s="124"/>
      <c r="BF687" s="125"/>
      <c r="BG687" s="124"/>
      <c r="BH687" s="124"/>
      <c r="BI687" s="124"/>
      <c r="BJ687" s="124"/>
      <c r="BK687" s="124"/>
      <c r="BL687" s="124"/>
      <c r="BM687" s="125"/>
      <c r="BN687" s="124"/>
      <c r="BO687" s="125"/>
      <c r="BP687" s="124"/>
      <c r="BQ687" s="125"/>
      <c r="BR687" s="125"/>
      <c r="BS687" s="124"/>
      <c r="BT687" s="171"/>
      <c r="BU687" s="125"/>
      <c r="BV687" s="125"/>
      <c r="BW687" s="125"/>
      <c r="BX687" s="124"/>
      <c r="BY687" s="125"/>
      <c r="BZ687" s="125"/>
      <c r="CB687" s="235" t="str">
        <f t="shared" si="165"/>
        <v/>
      </c>
      <c r="CC687" s="235" t="str">
        <f t="shared" si="162"/>
        <v/>
      </c>
      <c r="CD687" s="235">
        <v>682</v>
      </c>
      <c r="CE687" s="235">
        <f t="shared" si="166"/>
        <v>2</v>
      </c>
    </row>
    <row r="688" spans="54:83">
      <c r="BB688" s="405">
        <f t="shared" si="164"/>
        <v>683</v>
      </c>
      <c r="BC688" s="124"/>
      <c r="BD688" s="124"/>
      <c r="BE688" s="124"/>
      <c r="BF688" s="125"/>
      <c r="BG688" s="124"/>
      <c r="BH688" s="124"/>
      <c r="BI688" s="124"/>
      <c r="BJ688" s="124"/>
      <c r="BK688" s="124"/>
      <c r="BL688" s="124"/>
      <c r="BM688" s="125"/>
      <c r="BN688" s="124"/>
      <c r="BO688" s="125"/>
      <c r="BP688" s="124"/>
      <c r="BQ688" s="125"/>
      <c r="BR688" s="125"/>
      <c r="BS688" s="124"/>
      <c r="BT688" s="171"/>
      <c r="BU688" s="125"/>
      <c r="BV688" s="125"/>
      <c r="BW688" s="125"/>
      <c r="BX688" s="124"/>
      <c r="BY688" s="125"/>
      <c r="BZ688" s="125"/>
      <c r="CB688" s="235" t="str">
        <f t="shared" si="165"/>
        <v/>
      </c>
      <c r="CC688" s="235" t="str">
        <f t="shared" si="162"/>
        <v/>
      </c>
      <c r="CD688" s="235">
        <v>683</v>
      </c>
      <c r="CE688" s="235">
        <f t="shared" si="166"/>
        <v>2</v>
      </c>
    </row>
    <row r="689" spans="54:83">
      <c r="BB689" s="405">
        <f t="shared" si="164"/>
        <v>684</v>
      </c>
      <c r="BC689" s="124"/>
      <c r="BD689" s="124"/>
      <c r="BE689" s="124"/>
      <c r="BF689" s="125"/>
      <c r="BG689" s="124"/>
      <c r="BH689" s="124"/>
      <c r="BI689" s="124"/>
      <c r="BJ689" s="124"/>
      <c r="BK689" s="124"/>
      <c r="BL689" s="124"/>
      <c r="BM689" s="125"/>
      <c r="BN689" s="124"/>
      <c r="BO689" s="125"/>
      <c r="BP689" s="124"/>
      <c r="BQ689" s="125"/>
      <c r="BR689" s="125"/>
      <c r="BS689" s="124"/>
      <c r="BT689" s="171"/>
      <c r="BU689" s="125"/>
      <c r="BV689" s="125"/>
      <c r="BW689" s="125"/>
      <c r="BX689" s="124"/>
      <c r="BY689" s="125"/>
      <c r="BZ689" s="125"/>
      <c r="CB689" s="235" t="str">
        <f t="shared" si="165"/>
        <v/>
      </c>
      <c r="CC689" s="235" t="str">
        <f t="shared" si="162"/>
        <v/>
      </c>
      <c r="CD689" s="235">
        <v>684</v>
      </c>
      <c r="CE689" s="235">
        <f t="shared" si="166"/>
        <v>2</v>
      </c>
    </row>
    <row r="690" spans="54:83">
      <c r="BB690" s="405">
        <f t="shared" si="164"/>
        <v>685</v>
      </c>
      <c r="BC690" s="124"/>
      <c r="BD690" s="124"/>
      <c r="BE690" s="124"/>
      <c r="BF690" s="125"/>
      <c r="BG690" s="124"/>
      <c r="BH690" s="124"/>
      <c r="BI690" s="124"/>
      <c r="BJ690" s="124"/>
      <c r="BK690" s="124"/>
      <c r="BL690" s="124"/>
      <c r="BM690" s="125"/>
      <c r="BN690" s="124"/>
      <c r="BO690" s="125"/>
      <c r="BP690" s="124"/>
      <c r="BQ690" s="125"/>
      <c r="BR690" s="125"/>
      <c r="BS690" s="124"/>
      <c r="BT690" s="171"/>
      <c r="BU690" s="125"/>
      <c r="BV690" s="125"/>
      <c r="BW690" s="125"/>
      <c r="BX690" s="124"/>
      <c r="BY690" s="125"/>
      <c r="BZ690" s="125"/>
      <c r="CB690" s="235" t="str">
        <f t="shared" si="165"/>
        <v/>
      </c>
      <c r="CC690" s="235" t="str">
        <f t="shared" si="162"/>
        <v/>
      </c>
      <c r="CD690" s="235">
        <v>685</v>
      </c>
      <c r="CE690" s="235">
        <f t="shared" si="166"/>
        <v>2</v>
      </c>
    </row>
    <row r="691" spans="54:83">
      <c r="BB691" s="405">
        <f t="shared" si="164"/>
        <v>686</v>
      </c>
      <c r="BC691" s="124"/>
      <c r="BD691" s="124"/>
      <c r="BE691" s="124"/>
      <c r="BF691" s="125"/>
      <c r="BG691" s="124"/>
      <c r="BH691" s="124"/>
      <c r="BI691" s="124"/>
      <c r="BJ691" s="124"/>
      <c r="BK691" s="124"/>
      <c r="BL691" s="124"/>
      <c r="BM691" s="125"/>
      <c r="BN691" s="124"/>
      <c r="BO691" s="125"/>
      <c r="BP691" s="124"/>
      <c r="BQ691" s="125"/>
      <c r="BR691" s="125"/>
      <c r="BS691" s="124"/>
      <c r="BT691" s="171"/>
      <c r="BU691" s="125"/>
      <c r="BV691" s="125"/>
      <c r="BW691" s="125"/>
      <c r="BX691" s="124"/>
      <c r="BY691" s="125"/>
      <c r="BZ691" s="125"/>
      <c r="CB691" s="235" t="str">
        <f t="shared" si="165"/>
        <v/>
      </c>
      <c r="CC691" s="235" t="str">
        <f t="shared" si="162"/>
        <v/>
      </c>
      <c r="CD691" s="235">
        <v>686</v>
      </c>
      <c r="CE691" s="235">
        <f t="shared" si="166"/>
        <v>2</v>
      </c>
    </row>
    <row r="692" spans="54:83">
      <c r="BB692" s="405">
        <f t="shared" si="164"/>
        <v>687</v>
      </c>
      <c r="BC692" s="124"/>
      <c r="BD692" s="124"/>
      <c r="BE692" s="124"/>
      <c r="BF692" s="125"/>
      <c r="BG692" s="124"/>
      <c r="BH692" s="124"/>
      <c r="BI692" s="124"/>
      <c r="BJ692" s="124"/>
      <c r="BK692" s="124"/>
      <c r="BL692" s="124"/>
      <c r="BM692" s="125"/>
      <c r="BN692" s="124"/>
      <c r="BO692" s="125"/>
      <c r="BP692" s="124"/>
      <c r="BQ692" s="125"/>
      <c r="BR692" s="125"/>
      <c r="BS692" s="124"/>
      <c r="BT692" s="171"/>
      <c r="BU692" s="125"/>
      <c r="BV692" s="125"/>
      <c r="BW692" s="125"/>
      <c r="BX692" s="124"/>
      <c r="BY692" s="125"/>
      <c r="BZ692" s="125"/>
      <c r="CB692" s="235" t="str">
        <f t="shared" si="165"/>
        <v/>
      </c>
      <c r="CC692" s="235" t="str">
        <f t="shared" si="162"/>
        <v/>
      </c>
      <c r="CD692" s="235">
        <v>687</v>
      </c>
      <c r="CE692" s="235">
        <f t="shared" si="166"/>
        <v>2</v>
      </c>
    </row>
    <row r="693" spans="54:83">
      <c r="BB693" s="405">
        <f t="shared" si="164"/>
        <v>688</v>
      </c>
      <c r="BC693" s="124"/>
      <c r="BD693" s="124"/>
      <c r="BE693" s="124"/>
      <c r="BF693" s="125"/>
      <c r="BG693" s="124"/>
      <c r="BH693" s="124"/>
      <c r="BI693" s="124"/>
      <c r="BJ693" s="124"/>
      <c r="BK693" s="124"/>
      <c r="BL693" s="124"/>
      <c r="BM693" s="125"/>
      <c r="BN693" s="124"/>
      <c r="BO693" s="125"/>
      <c r="BP693" s="124"/>
      <c r="BQ693" s="125"/>
      <c r="BR693" s="125"/>
      <c r="BS693" s="124"/>
      <c r="BT693" s="171"/>
      <c r="BU693" s="125"/>
      <c r="BV693" s="125"/>
      <c r="BW693" s="125"/>
      <c r="BX693" s="124"/>
      <c r="BY693" s="125"/>
      <c r="BZ693" s="125"/>
      <c r="CB693" s="235" t="str">
        <f t="shared" si="165"/>
        <v/>
      </c>
      <c r="CC693" s="235" t="str">
        <f t="shared" si="162"/>
        <v/>
      </c>
      <c r="CD693" s="235">
        <v>688</v>
      </c>
      <c r="CE693" s="235">
        <f t="shared" si="166"/>
        <v>2</v>
      </c>
    </row>
    <row r="694" spans="54:83">
      <c r="BB694" s="405">
        <f t="shared" si="164"/>
        <v>689</v>
      </c>
      <c r="BC694" s="124"/>
      <c r="BD694" s="124"/>
      <c r="BE694" s="124"/>
      <c r="BF694" s="125"/>
      <c r="BG694" s="124"/>
      <c r="BH694" s="124"/>
      <c r="BI694" s="124"/>
      <c r="BJ694" s="124"/>
      <c r="BK694" s="124"/>
      <c r="BL694" s="124"/>
      <c r="BM694" s="125"/>
      <c r="BN694" s="124"/>
      <c r="BO694" s="125"/>
      <c r="BP694" s="124"/>
      <c r="BQ694" s="125"/>
      <c r="BR694" s="125"/>
      <c r="BS694" s="124"/>
      <c r="BT694" s="171"/>
      <c r="BU694" s="125"/>
      <c r="BV694" s="125"/>
      <c r="BW694" s="125"/>
      <c r="BX694" s="124"/>
      <c r="BY694" s="125"/>
      <c r="BZ694" s="125"/>
      <c r="CB694" s="235" t="str">
        <f t="shared" si="165"/>
        <v/>
      </c>
      <c r="CC694" s="235" t="str">
        <f t="shared" si="162"/>
        <v/>
      </c>
      <c r="CD694" s="235">
        <v>689</v>
      </c>
      <c r="CE694" s="235">
        <f t="shared" si="166"/>
        <v>2</v>
      </c>
    </row>
    <row r="695" spans="54:83">
      <c r="BB695" s="405">
        <f t="shared" si="164"/>
        <v>690</v>
      </c>
      <c r="BC695" s="124"/>
      <c r="BD695" s="124"/>
      <c r="BE695" s="124"/>
      <c r="BF695" s="125"/>
      <c r="BG695" s="124"/>
      <c r="BH695" s="124"/>
      <c r="BI695" s="124"/>
      <c r="BJ695" s="124"/>
      <c r="BK695" s="124"/>
      <c r="BL695" s="124"/>
      <c r="BM695" s="125"/>
      <c r="BN695" s="124"/>
      <c r="BO695" s="125"/>
      <c r="BP695" s="124"/>
      <c r="BQ695" s="125"/>
      <c r="BR695" s="125"/>
      <c r="BS695" s="124"/>
      <c r="BT695" s="171"/>
      <c r="BU695" s="125"/>
      <c r="BV695" s="125"/>
      <c r="BW695" s="125"/>
      <c r="BX695" s="124"/>
      <c r="BY695" s="125"/>
      <c r="BZ695" s="125"/>
      <c r="CB695" s="235" t="str">
        <f t="shared" si="165"/>
        <v/>
      </c>
      <c r="CC695" s="235" t="str">
        <f t="shared" si="162"/>
        <v/>
      </c>
      <c r="CD695" s="235">
        <v>690</v>
      </c>
      <c r="CE695" s="235">
        <f t="shared" si="166"/>
        <v>2</v>
      </c>
    </row>
    <row r="696" spans="54:83">
      <c r="BB696" s="405">
        <f t="shared" si="164"/>
        <v>691</v>
      </c>
      <c r="BC696" s="124"/>
      <c r="BD696" s="124"/>
      <c r="BE696" s="124"/>
      <c r="BF696" s="125"/>
      <c r="BG696" s="124"/>
      <c r="BH696" s="124"/>
      <c r="BI696" s="124"/>
      <c r="BJ696" s="124"/>
      <c r="BK696" s="124"/>
      <c r="BL696" s="124"/>
      <c r="BM696" s="125"/>
      <c r="BN696" s="124"/>
      <c r="BO696" s="125"/>
      <c r="BP696" s="124"/>
      <c r="BQ696" s="125"/>
      <c r="BR696" s="125"/>
      <c r="BS696" s="124"/>
      <c r="BT696" s="171"/>
      <c r="BU696" s="125"/>
      <c r="BV696" s="125"/>
      <c r="BW696" s="125"/>
      <c r="BX696" s="124"/>
      <c r="BY696" s="125"/>
      <c r="BZ696" s="125"/>
      <c r="CB696" s="235" t="str">
        <f t="shared" si="165"/>
        <v/>
      </c>
      <c r="CC696" s="235" t="str">
        <f t="shared" si="162"/>
        <v/>
      </c>
      <c r="CD696" s="235">
        <v>691</v>
      </c>
      <c r="CE696" s="235">
        <f t="shared" si="166"/>
        <v>2</v>
      </c>
    </row>
    <row r="697" spans="54:83">
      <c r="BB697" s="405">
        <f t="shared" si="164"/>
        <v>692</v>
      </c>
      <c r="BC697" s="124"/>
      <c r="BD697" s="124"/>
      <c r="BE697" s="124"/>
      <c r="BF697" s="125"/>
      <c r="BG697" s="124"/>
      <c r="BH697" s="124"/>
      <c r="BI697" s="124"/>
      <c r="BJ697" s="124"/>
      <c r="BK697" s="124"/>
      <c r="BL697" s="124"/>
      <c r="BM697" s="125"/>
      <c r="BN697" s="124"/>
      <c r="BO697" s="125"/>
      <c r="BP697" s="124"/>
      <c r="BQ697" s="125"/>
      <c r="BR697" s="125"/>
      <c r="BS697" s="124"/>
      <c r="BT697" s="171"/>
      <c r="BU697" s="125"/>
      <c r="BV697" s="125"/>
      <c r="BW697" s="125"/>
      <c r="BX697" s="124"/>
      <c r="BY697" s="125"/>
      <c r="BZ697" s="125"/>
      <c r="CB697" s="235" t="str">
        <f t="shared" si="165"/>
        <v/>
      </c>
      <c r="CC697" s="235" t="str">
        <f t="shared" si="162"/>
        <v/>
      </c>
      <c r="CD697" s="235">
        <v>692</v>
      </c>
      <c r="CE697" s="235">
        <f t="shared" si="166"/>
        <v>2</v>
      </c>
    </row>
    <row r="698" spans="54:83">
      <c r="BB698" s="405">
        <f t="shared" si="164"/>
        <v>693</v>
      </c>
      <c r="BC698" s="124"/>
      <c r="BD698" s="124"/>
      <c r="BE698" s="124"/>
      <c r="BF698" s="125"/>
      <c r="BG698" s="124"/>
      <c r="BH698" s="124"/>
      <c r="BI698" s="124"/>
      <c r="BJ698" s="124"/>
      <c r="BK698" s="124"/>
      <c r="BL698" s="124"/>
      <c r="BM698" s="125"/>
      <c r="BN698" s="124"/>
      <c r="BO698" s="125"/>
      <c r="BP698" s="124"/>
      <c r="BQ698" s="125"/>
      <c r="BR698" s="125"/>
      <c r="BS698" s="124"/>
      <c r="BT698" s="171"/>
      <c r="BU698" s="125"/>
      <c r="BV698" s="125"/>
      <c r="BW698" s="125"/>
      <c r="BX698" s="124"/>
      <c r="BY698" s="125"/>
      <c r="BZ698" s="125"/>
      <c r="CB698" s="235" t="str">
        <f t="shared" si="165"/>
        <v/>
      </c>
      <c r="CC698" s="235" t="str">
        <f t="shared" si="162"/>
        <v/>
      </c>
      <c r="CD698" s="235">
        <v>693</v>
      </c>
      <c r="CE698" s="235">
        <f t="shared" si="166"/>
        <v>2</v>
      </c>
    </row>
    <row r="699" spans="54:83">
      <c r="BB699" s="405">
        <f t="shared" si="164"/>
        <v>694</v>
      </c>
      <c r="BC699" s="124"/>
      <c r="BD699" s="124"/>
      <c r="BE699" s="124"/>
      <c r="BF699" s="125"/>
      <c r="BG699" s="124"/>
      <c r="BH699" s="124"/>
      <c r="BI699" s="124"/>
      <c r="BJ699" s="124"/>
      <c r="BK699" s="124"/>
      <c r="BL699" s="124"/>
      <c r="BM699" s="125"/>
      <c r="BN699" s="124"/>
      <c r="BO699" s="125"/>
      <c r="BP699" s="124"/>
      <c r="BQ699" s="125"/>
      <c r="BR699" s="125"/>
      <c r="BS699" s="124"/>
      <c r="BT699" s="171"/>
      <c r="BU699" s="125"/>
      <c r="BV699" s="125"/>
      <c r="BW699" s="125"/>
      <c r="BX699" s="124"/>
      <c r="BY699" s="125"/>
      <c r="BZ699" s="125"/>
      <c r="CB699" s="235" t="str">
        <f t="shared" si="165"/>
        <v/>
      </c>
      <c r="CC699" s="235" t="str">
        <f t="shared" si="162"/>
        <v/>
      </c>
      <c r="CD699" s="235">
        <v>694</v>
      </c>
      <c r="CE699" s="235">
        <f t="shared" si="166"/>
        <v>2</v>
      </c>
    </row>
    <row r="700" spans="54:83">
      <c r="BB700" s="405">
        <f t="shared" si="164"/>
        <v>695</v>
      </c>
      <c r="BC700" s="124"/>
      <c r="BD700" s="124"/>
      <c r="BE700" s="124"/>
      <c r="BF700" s="125"/>
      <c r="BG700" s="124"/>
      <c r="BH700" s="124"/>
      <c r="BI700" s="124"/>
      <c r="BJ700" s="124"/>
      <c r="BK700" s="124"/>
      <c r="BL700" s="124"/>
      <c r="BM700" s="125"/>
      <c r="BN700" s="124"/>
      <c r="BO700" s="125"/>
      <c r="BP700" s="124"/>
      <c r="BQ700" s="125"/>
      <c r="BR700" s="125"/>
      <c r="BS700" s="124"/>
      <c r="BT700" s="171"/>
      <c r="BU700" s="125"/>
      <c r="BV700" s="125"/>
      <c r="BW700" s="125"/>
      <c r="BX700" s="124"/>
      <c r="BY700" s="125"/>
      <c r="BZ700" s="125"/>
      <c r="CB700" s="235" t="str">
        <f t="shared" si="165"/>
        <v/>
      </c>
      <c r="CC700" s="235" t="str">
        <f t="shared" si="162"/>
        <v/>
      </c>
      <c r="CD700" s="235">
        <v>695</v>
      </c>
      <c r="CE700" s="235">
        <f t="shared" si="166"/>
        <v>2</v>
      </c>
    </row>
    <row r="701" spans="54:83">
      <c r="BB701" s="405">
        <f t="shared" si="164"/>
        <v>696</v>
      </c>
      <c r="BC701" s="124"/>
      <c r="BD701" s="124"/>
      <c r="BE701" s="124"/>
      <c r="BF701" s="125"/>
      <c r="BG701" s="124"/>
      <c r="BH701" s="124"/>
      <c r="BI701" s="124"/>
      <c r="BJ701" s="124"/>
      <c r="BK701" s="124"/>
      <c r="BL701" s="124"/>
      <c r="BM701" s="125"/>
      <c r="BN701" s="124"/>
      <c r="BO701" s="125"/>
      <c r="BP701" s="124"/>
      <c r="BQ701" s="125"/>
      <c r="BR701" s="125"/>
      <c r="BS701" s="124"/>
      <c r="BT701" s="171"/>
      <c r="BU701" s="125"/>
      <c r="BV701" s="125"/>
      <c r="BW701" s="125"/>
      <c r="BX701" s="124"/>
      <c r="BY701" s="125"/>
      <c r="BZ701" s="125"/>
      <c r="CB701" s="235" t="str">
        <f t="shared" si="165"/>
        <v/>
      </c>
      <c r="CC701" s="235" t="str">
        <f t="shared" si="162"/>
        <v/>
      </c>
      <c r="CD701" s="235">
        <v>696</v>
      </c>
      <c r="CE701" s="235">
        <f t="shared" si="166"/>
        <v>2</v>
      </c>
    </row>
    <row r="702" spans="54:83">
      <c r="BB702" s="405">
        <f t="shared" si="164"/>
        <v>697</v>
      </c>
      <c r="BC702" s="124"/>
      <c r="BD702" s="124"/>
      <c r="BE702" s="124"/>
      <c r="BF702" s="125"/>
      <c r="BG702" s="124"/>
      <c r="BH702" s="124"/>
      <c r="BI702" s="124"/>
      <c r="BJ702" s="124"/>
      <c r="BK702" s="124"/>
      <c r="BL702" s="124"/>
      <c r="BM702" s="125"/>
      <c r="BN702" s="124"/>
      <c r="BO702" s="125"/>
      <c r="BP702" s="124"/>
      <c r="BQ702" s="125"/>
      <c r="BR702" s="125"/>
      <c r="BS702" s="124"/>
      <c r="BT702" s="171"/>
      <c r="BU702" s="125"/>
      <c r="BV702" s="125"/>
      <c r="BW702" s="125"/>
      <c r="BX702" s="124"/>
      <c r="BY702" s="125"/>
      <c r="BZ702" s="125"/>
      <c r="CB702" s="235" t="str">
        <f t="shared" si="165"/>
        <v/>
      </c>
      <c r="CC702" s="235" t="str">
        <f t="shared" si="162"/>
        <v/>
      </c>
      <c r="CD702" s="235">
        <v>697</v>
      </c>
      <c r="CE702" s="235">
        <f t="shared" si="166"/>
        <v>2</v>
      </c>
    </row>
    <row r="703" spans="54:83">
      <c r="BB703" s="405">
        <f t="shared" si="164"/>
        <v>698</v>
      </c>
      <c r="BC703" s="124"/>
      <c r="BD703" s="124"/>
      <c r="BE703" s="124"/>
      <c r="BF703" s="125"/>
      <c r="BG703" s="124"/>
      <c r="BH703" s="124"/>
      <c r="BI703" s="124"/>
      <c r="BJ703" s="124"/>
      <c r="BK703" s="124"/>
      <c r="BL703" s="124"/>
      <c r="BM703" s="125"/>
      <c r="BN703" s="124"/>
      <c r="BO703" s="125"/>
      <c r="BP703" s="124"/>
      <c r="BQ703" s="125"/>
      <c r="BR703" s="125"/>
      <c r="BS703" s="124"/>
      <c r="BT703" s="171"/>
      <c r="BU703" s="125"/>
      <c r="BV703" s="125"/>
      <c r="BW703" s="125"/>
      <c r="BX703" s="124"/>
      <c r="BY703" s="125"/>
      <c r="BZ703" s="125"/>
      <c r="CB703" s="235" t="str">
        <f t="shared" si="165"/>
        <v/>
      </c>
      <c r="CC703" s="235" t="str">
        <f t="shared" si="162"/>
        <v/>
      </c>
      <c r="CD703" s="235">
        <v>698</v>
      </c>
      <c r="CE703" s="235">
        <f t="shared" si="166"/>
        <v>2</v>
      </c>
    </row>
    <row r="704" spans="54:83">
      <c r="BB704" s="405">
        <f t="shared" si="164"/>
        <v>699</v>
      </c>
      <c r="BC704" s="124"/>
      <c r="BD704" s="124"/>
      <c r="BE704" s="124"/>
      <c r="BF704" s="125"/>
      <c r="BG704" s="124"/>
      <c r="BH704" s="124"/>
      <c r="BI704" s="124"/>
      <c r="BJ704" s="124"/>
      <c r="BK704" s="124"/>
      <c r="BL704" s="124"/>
      <c r="BM704" s="125"/>
      <c r="BN704" s="124"/>
      <c r="BO704" s="125"/>
      <c r="BP704" s="124"/>
      <c r="BQ704" s="125"/>
      <c r="BR704" s="125"/>
      <c r="BS704" s="124"/>
      <c r="BT704" s="171"/>
      <c r="BU704" s="125"/>
      <c r="BV704" s="125"/>
      <c r="BW704" s="125"/>
      <c r="BX704" s="124"/>
      <c r="BY704" s="125"/>
      <c r="BZ704" s="125"/>
      <c r="CB704" s="235" t="str">
        <f t="shared" si="165"/>
        <v/>
      </c>
      <c r="CC704" s="235" t="str">
        <f t="shared" si="162"/>
        <v/>
      </c>
      <c r="CD704" s="235">
        <v>699</v>
      </c>
      <c r="CE704" s="235">
        <f t="shared" si="166"/>
        <v>2</v>
      </c>
    </row>
    <row r="705" spans="54:83">
      <c r="BB705" s="405">
        <f t="shared" si="164"/>
        <v>700</v>
      </c>
      <c r="BC705" s="124"/>
      <c r="BD705" s="124"/>
      <c r="BE705" s="124"/>
      <c r="BF705" s="125"/>
      <c r="BG705" s="124"/>
      <c r="BH705" s="124"/>
      <c r="BI705" s="124"/>
      <c r="BJ705" s="124"/>
      <c r="BK705" s="124"/>
      <c r="BL705" s="124"/>
      <c r="BM705" s="125"/>
      <c r="BN705" s="124"/>
      <c r="BO705" s="125"/>
      <c r="BP705" s="124"/>
      <c r="BQ705" s="125"/>
      <c r="BR705" s="125"/>
      <c r="BS705" s="124"/>
      <c r="BT705" s="171"/>
      <c r="BU705" s="125"/>
      <c r="BV705" s="125"/>
      <c r="BW705" s="125"/>
      <c r="BX705" s="124"/>
      <c r="BY705" s="125"/>
      <c r="BZ705" s="125"/>
      <c r="CB705" s="235" t="str">
        <f t="shared" si="165"/>
        <v/>
      </c>
      <c r="CC705" s="235" t="str">
        <f t="shared" si="162"/>
        <v/>
      </c>
      <c r="CD705" s="235">
        <v>700</v>
      </c>
      <c r="CE705" s="235">
        <f t="shared" si="166"/>
        <v>2</v>
      </c>
    </row>
    <row r="706" spans="54:83">
      <c r="BB706" s="405">
        <f t="shared" si="164"/>
        <v>701</v>
      </c>
      <c r="BC706" s="124"/>
      <c r="BD706" s="124"/>
      <c r="BE706" s="124"/>
      <c r="BF706" s="125"/>
      <c r="BG706" s="124"/>
      <c r="BH706" s="124"/>
      <c r="BI706" s="124"/>
      <c r="BJ706" s="124"/>
      <c r="BK706" s="124"/>
      <c r="BL706" s="124"/>
      <c r="BM706" s="125"/>
      <c r="BN706" s="124"/>
      <c r="BO706" s="125"/>
      <c r="BP706" s="124"/>
      <c r="BQ706" s="125"/>
      <c r="BR706" s="125"/>
      <c r="BS706" s="124"/>
      <c r="BT706" s="171"/>
      <c r="BU706" s="125"/>
      <c r="BV706" s="125"/>
      <c r="BW706" s="125"/>
      <c r="BX706" s="124"/>
      <c r="BY706" s="125"/>
      <c r="BZ706" s="125"/>
      <c r="CB706" s="235" t="str">
        <f t="shared" si="165"/>
        <v/>
      </c>
      <c r="CC706" s="235" t="str">
        <f t="shared" si="162"/>
        <v/>
      </c>
      <c r="CD706" s="235">
        <v>701</v>
      </c>
      <c r="CE706" s="235">
        <f t="shared" si="166"/>
        <v>2</v>
      </c>
    </row>
    <row r="707" spans="54:83">
      <c r="BB707" s="405">
        <f t="shared" si="164"/>
        <v>702</v>
      </c>
      <c r="BC707" s="124"/>
      <c r="BD707" s="124"/>
      <c r="BE707" s="124"/>
      <c r="BF707" s="125"/>
      <c r="BG707" s="124"/>
      <c r="BH707" s="124"/>
      <c r="BI707" s="124"/>
      <c r="BJ707" s="124"/>
      <c r="BK707" s="124"/>
      <c r="BL707" s="124"/>
      <c r="BM707" s="125"/>
      <c r="BN707" s="124"/>
      <c r="BO707" s="125"/>
      <c r="BP707" s="124"/>
      <c r="BQ707" s="125"/>
      <c r="BR707" s="125"/>
      <c r="BS707" s="124"/>
      <c r="BT707" s="171"/>
      <c r="BU707" s="125"/>
      <c r="BV707" s="125"/>
      <c r="BW707" s="125"/>
      <c r="BX707" s="124"/>
      <c r="BY707" s="125"/>
      <c r="BZ707" s="125"/>
      <c r="CB707" s="235" t="str">
        <f t="shared" si="165"/>
        <v/>
      </c>
      <c r="CC707" s="235" t="str">
        <f t="shared" si="162"/>
        <v/>
      </c>
      <c r="CD707" s="235">
        <v>702</v>
      </c>
      <c r="CE707" s="235">
        <f t="shared" si="166"/>
        <v>2</v>
      </c>
    </row>
    <row r="708" spans="54:83">
      <c r="BB708" s="405">
        <f t="shared" si="164"/>
        <v>703</v>
      </c>
      <c r="BC708" s="124"/>
      <c r="BD708" s="124"/>
      <c r="BE708" s="124"/>
      <c r="BF708" s="125"/>
      <c r="BG708" s="124"/>
      <c r="BH708" s="124"/>
      <c r="BI708" s="124"/>
      <c r="BJ708" s="124"/>
      <c r="BK708" s="124"/>
      <c r="BL708" s="124"/>
      <c r="BM708" s="125"/>
      <c r="BN708" s="124"/>
      <c r="BO708" s="125"/>
      <c r="BP708" s="124"/>
      <c r="BQ708" s="125"/>
      <c r="BR708" s="125"/>
      <c r="BS708" s="124"/>
      <c r="BT708" s="171"/>
      <c r="BU708" s="125"/>
      <c r="BV708" s="125"/>
      <c r="BW708" s="125"/>
      <c r="BX708" s="124"/>
      <c r="BY708" s="125"/>
      <c r="BZ708" s="125"/>
      <c r="CB708" s="235" t="str">
        <f t="shared" si="165"/>
        <v/>
      </c>
      <c r="CC708" s="235" t="str">
        <f t="shared" si="162"/>
        <v/>
      </c>
      <c r="CD708" s="235">
        <v>703</v>
      </c>
      <c r="CE708" s="235">
        <f t="shared" si="166"/>
        <v>2</v>
      </c>
    </row>
    <row r="709" spans="54:83">
      <c r="BB709" s="405">
        <f t="shared" si="164"/>
        <v>704</v>
      </c>
      <c r="BC709" s="124"/>
      <c r="BD709" s="124"/>
      <c r="BE709" s="124"/>
      <c r="BF709" s="125"/>
      <c r="BG709" s="124"/>
      <c r="BH709" s="124"/>
      <c r="BI709" s="124"/>
      <c r="BJ709" s="124"/>
      <c r="BK709" s="124"/>
      <c r="BL709" s="124"/>
      <c r="BM709" s="125"/>
      <c r="BN709" s="124"/>
      <c r="BO709" s="125"/>
      <c r="BP709" s="124"/>
      <c r="BQ709" s="125"/>
      <c r="BR709" s="125"/>
      <c r="BS709" s="124"/>
      <c r="BT709" s="171"/>
      <c r="BU709" s="125"/>
      <c r="BV709" s="125"/>
      <c r="BW709" s="125"/>
      <c r="BX709" s="124"/>
      <c r="BY709" s="125"/>
      <c r="BZ709" s="125"/>
      <c r="CB709" s="235" t="str">
        <f t="shared" si="165"/>
        <v/>
      </c>
      <c r="CC709" s="235" t="str">
        <f t="shared" si="162"/>
        <v/>
      </c>
      <c r="CD709" s="235">
        <v>704</v>
      </c>
      <c r="CE709" s="235">
        <f t="shared" si="166"/>
        <v>2</v>
      </c>
    </row>
    <row r="710" spans="54:83">
      <c r="BB710" s="405">
        <f t="shared" si="164"/>
        <v>705</v>
      </c>
      <c r="BC710" s="124"/>
      <c r="BD710" s="124"/>
      <c r="BE710" s="124"/>
      <c r="BF710" s="125"/>
      <c r="BG710" s="124"/>
      <c r="BH710" s="124"/>
      <c r="BI710" s="124"/>
      <c r="BJ710" s="124"/>
      <c r="BK710" s="124"/>
      <c r="BL710" s="124"/>
      <c r="BM710" s="125"/>
      <c r="BN710" s="124"/>
      <c r="BO710" s="125"/>
      <c r="BP710" s="124"/>
      <c r="BQ710" s="125"/>
      <c r="BR710" s="125"/>
      <c r="BS710" s="124"/>
      <c r="BT710" s="171"/>
      <c r="BU710" s="125"/>
      <c r="BV710" s="125"/>
      <c r="BW710" s="125"/>
      <c r="BX710" s="124"/>
      <c r="BY710" s="125"/>
      <c r="BZ710" s="125"/>
      <c r="CB710" s="235" t="str">
        <f t="shared" si="165"/>
        <v/>
      </c>
      <c r="CC710" s="235" t="str">
        <f t="shared" ref="CC710:CC773" si="167">IFERROR(SMALL(URUTANABSEN,CD710),"")</f>
        <v/>
      </c>
      <c r="CD710" s="235">
        <v>705</v>
      </c>
      <c r="CE710" s="235">
        <f t="shared" si="166"/>
        <v>2</v>
      </c>
    </row>
    <row r="711" spans="54:83">
      <c r="BB711" s="405">
        <f t="shared" si="164"/>
        <v>706</v>
      </c>
      <c r="BC711" s="124"/>
      <c r="BD711" s="124"/>
      <c r="BE711" s="124"/>
      <c r="BF711" s="125"/>
      <c r="BG711" s="124"/>
      <c r="BH711" s="124"/>
      <c r="BI711" s="124"/>
      <c r="BJ711" s="124"/>
      <c r="BK711" s="124"/>
      <c r="BL711" s="124"/>
      <c r="BM711" s="125"/>
      <c r="BN711" s="124"/>
      <c r="BO711" s="125"/>
      <c r="BP711" s="124"/>
      <c r="BQ711" s="125"/>
      <c r="BR711" s="125"/>
      <c r="BS711" s="124"/>
      <c r="BT711" s="171"/>
      <c r="BU711" s="125"/>
      <c r="BV711" s="125"/>
      <c r="BW711" s="125"/>
      <c r="BX711" s="124"/>
      <c r="BY711" s="125"/>
      <c r="BZ711" s="125"/>
      <c r="CB711" s="235" t="str">
        <f t="shared" si="165"/>
        <v/>
      </c>
      <c r="CC711" s="235" t="str">
        <f t="shared" si="167"/>
        <v/>
      </c>
      <c r="CD711" s="235">
        <v>706</v>
      </c>
      <c r="CE711" s="235">
        <f t="shared" si="166"/>
        <v>2</v>
      </c>
    </row>
    <row r="712" spans="54:83">
      <c r="BB712" s="405">
        <f t="shared" ref="BB712:BB775" si="168">BB711+1</f>
        <v>707</v>
      </c>
      <c r="BC712" s="124"/>
      <c r="BD712" s="124"/>
      <c r="BE712" s="124"/>
      <c r="BF712" s="125"/>
      <c r="BG712" s="124"/>
      <c r="BH712" s="124"/>
      <c r="BI712" s="124"/>
      <c r="BJ712" s="124"/>
      <c r="BK712" s="124"/>
      <c r="BL712" s="124"/>
      <c r="BM712" s="125"/>
      <c r="BN712" s="124"/>
      <c r="BO712" s="125"/>
      <c r="BP712" s="124"/>
      <c r="BQ712" s="125"/>
      <c r="BR712" s="125"/>
      <c r="BS712" s="124"/>
      <c r="BT712" s="171"/>
      <c r="BU712" s="125"/>
      <c r="BV712" s="125"/>
      <c r="BW712" s="125"/>
      <c r="BX712" s="124"/>
      <c r="BY712" s="125"/>
      <c r="BZ712" s="125"/>
      <c r="CB712" s="235" t="str">
        <f t="shared" si="165"/>
        <v/>
      </c>
      <c r="CC712" s="235" t="str">
        <f t="shared" si="167"/>
        <v/>
      </c>
      <c r="CD712" s="235">
        <v>707</v>
      </c>
      <c r="CE712" s="235">
        <f t="shared" si="166"/>
        <v>2</v>
      </c>
    </row>
    <row r="713" spans="54:83">
      <c r="BB713" s="405">
        <f t="shared" si="168"/>
        <v>708</v>
      </c>
      <c r="BC713" s="124"/>
      <c r="BD713" s="124"/>
      <c r="BE713" s="124"/>
      <c r="BF713" s="125"/>
      <c r="BG713" s="124"/>
      <c r="BH713" s="124"/>
      <c r="BI713" s="124"/>
      <c r="BJ713" s="124"/>
      <c r="BK713" s="124"/>
      <c r="BL713" s="124"/>
      <c r="BM713" s="125"/>
      <c r="BN713" s="124"/>
      <c r="BO713" s="125"/>
      <c r="BP713" s="124"/>
      <c r="BQ713" s="125"/>
      <c r="BR713" s="125"/>
      <c r="BS713" s="124"/>
      <c r="BT713" s="171"/>
      <c r="BU713" s="125"/>
      <c r="BV713" s="125"/>
      <c r="BW713" s="125"/>
      <c r="BX713" s="124"/>
      <c r="BY713" s="125"/>
      <c r="BZ713" s="125"/>
      <c r="CB713" s="235" t="str">
        <f t="shared" si="165"/>
        <v/>
      </c>
      <c r="CC713" s="235" t="str">
        <f t="shared" si="167"/>
        <v/>
      </c>
      <c r="CD713" s="235">
        <v>708</v>
      </c>
      <c r="CE713" s="235">
        <f t="shared" si="166"/>
        <v>2</v>
      </c>
    </row>
    <row r="714" spans="54:83">
      <c r="BB714" s="405">
        <f t="shared" si="168"/>
        <v>709</v>
      </c>
      <c r="BC714" s="124"/>
      <c r="BD714" s="124"/>
      <c r="BE714" s="124"/>
      <c r="BF714" s="125"/>
      <c r="BG714" s="124"/>
      <c r="BH714" s="124"/>
      <c r="BI714" s="124"/>
      <c r="BJ714" s="124"/>
      <c r="BK714" s="124"/>
      <c r="BL714" s="124"/>
      <c r="BM714" s="125"/>
      <c r="BN714" s="124"/>
      <c r="BO714" s="125"/>
      <c r="BP714" s="124"/>
      <c r="BQ714" s="125"/>
      <c r="BR714" s="125"/>
      <c r="BS714" s="124"/>
      <c r="BT714" s="171"/>
      <c r="BU714" s="125"/>
      <c r="BV714" s="125"/>
      <c r="BW714" s="125"/>
      <c r="BX714" s="124"/>
      <c r="BY714" s="125"/>
      <c r="BZ714" s="125"/>
      <c r="CB714" s="235" t="str">
        <f t="shared" si="165"/>
        <v/>
      </c>
      <c r="CC714" s="235" t="str">
        <f t="shared" si="167"/>
        <v/>
      </c>
      <c r="CD714" s="235">
        <v>709</v>
      </c>
      <c r="CE714" s="235">
        <f t="shared" si="166"/>
        <v>2</v>
      </c>
    </row>
    <row r="715" spans="54:83">
      <c r="BB715" s="405">
        <f t="shared" si="168"/>
        <v>710</v>
      </c>
      <c r="BC715" s="124"/>
      <c r="BD715" s="124"/>
      <c r="BE715" s="124"/>
      <c r="BF715" s="125"/>
      <c r="BG715" s="124"/>
      <c r="BH715" s="124"/>
      <c r="BI715" s="124"/>
      <c r="BJ715" s="124"/>
      <c r="BK715" s="124"/>
      <c r="BL715" s="124"/>
      <c r="BM715" s="125"/>
      <c r="BN715" s="124"/>
      <c r="BO715" s="125"/>
      <c r="BP715" s="124"/>
      <c r="BQ715" s="125"/>
      <c r="BR715" s="125"/>
      <c r="BS715" s="124"/>
      <c r="BT715" s="171"/>
      <c r="BU715" s="125"/>
      <c r="BV715" s="125"/>
      <c r="BW715" s="125"/>
      <c r="BX715" s="124"/>
      <c r="BY715" s="125"/>
      <c r="BZ715" s="125"/>
      <c r="CB715" s="235" t="str">
        <f t="shared" si="165"/>
        <v/>
      </c>
      <c r="CC715" s="235" t="str">
        <f t="shared" si="167"/>
        <v/>
      </c>
      <c r="CD715" s="235">
        <v>710</v>
      </c>
      <c r="CE715" s="235">
        <f t="shared" si="166"/>
        <v>2</v>
      </c>
    </row>
    <row r="716" spans="54:83">
      <c r="BB716" s="405">
        <f t="shared" si="168"/>
        <v>711</v>
      </c>
      <c r="BC716" s="124"/>
      <c r="BD716" s="124"/>
      <c r="BE716" s="124"/>
      <c r="BF716" s="125"/>
      <c r="BG716" s="124"/>
      <c r="BH716" s="124"/>
      <c r="BI716" s="124"/>
      <c r="BJ716" s="124"/>
      <c r="BK716" s="124"/>
      <c r="BL716" s="124"/>
      <c r="BM716" s="125"/>
      <c r="BN716" s="124"/>
      <c r="BO716" s="125"/>
      <c r="BP716" s="124"/>
      <c r="BQ716" s="125"/>
      <c r="BR716" s="125"/>
      <c r="BS716" s="124"/>
      <c r="BT716" s="171"/>
      <c r="BU716" s="125"/>
      <c r="BV716" s="125"/>
      <c r="BW716" s="125"/>
      <c r="BX716" s="124"/>
      <c r="BY716" s="125"/>
      <c r="BZ716" s="125"/>
      <c r="CB716" s="235" t="str">
        <f t="shared" si="165"/>
        <v/>
      </c>
      <c r="CC716" s="235" t="str">
        <f t="shared" si="167"/>
        <v/>
      </c>
      <c r="CD716" s="235">
        <v>711</v>
      </c>
      <c r="CE716" s="235">
        <f t="shared" si="166"/>
        <v>2</v>
      </c>
    </row>
    <row r="717" spans="54:83">
      <c r="BB717" s="405">
        <f t="shared" si="168"/>
        <v>712</v>
      </c>
      <c r="BC717" s="124"/>
      <c r="BD717" s="124"/>
      <c r="BE717" s="124"/>
      <c r="BF717" s="125"/>
      <c r="BG717" s="124"/>
      <c r="BH717" s="124"/>
      <c r="BI717" s="124"/>
      <c r="BJ717" s="124"/>
      <c r="BK717" s="124"/>
      <c r="BL717" s="124"/>
      <c r="BM717" s="125"/>
      <c r="BN717" s="124"/>
      <c r="BO717" s="125"/>
      <c r="BP717" s="124"/>
      <c r="BQ717" s="125"/>
      <c r="BR717" s="125"/>
      <c r="BS717" s="124"/>
      <c r="BT717" s="171"/>
      <c r="BU717" s="125"/>
      <c r="BV717" s="125"/>
      <c r="BW717" s="125"/>
      <c r="BX717" s="124"/>
      <c r="BY717" s="125"/>
      <c r="BZ717" s="125"/>
      <c r="CB717" s="235" t="str">
        <f t="shared" si="165"/>
        <v/>
      </c>
      <c r="CC717" s="235" t="str">
        <f t="shared" si="167"/>
        <v/>
      </c>
      <c r="CD717" s="235">
        <v>712</v>
      </c>
      <c r="CE717" s="235">
        <f t="shared" si="166"/>
        <v>2</v>
      </c>
    </row>
    <row r="718" spans="54:83">
      <c r="BB718" s="405">
        <f t="shared" si="168"/>
        <v>713</v>
      </c>
      <c r="BC718" s="124"/>
      <c r="BD718" s="124"/>
      <c r="BE718" s="124"/>
      <c r="BF718" s="125"/>
      <c r="BG718" s="124"/>
      <c r="BH718" s="124"/>
      <c r="BI718" s="124"/>
      <c r="BJ718" s="124"/>
      <c r="BK718" s="124"/>
      <c r="BL718" s="124"/>
      <c r="BM718" s="125"/>
      <c r="BN718" s="124"/>
      <c r="BO718" s="125"/>
      <c r="BP718" s="124"/>
      <c r="BQ718" s="125"/>
      <c r="BR718" s="125"/>
      <c r="BS718" s="124"/>
      <c r="BT718" s="171"/>
      <c r="BU718" s="125"/>
      <c r="BV718" s="125"/>
      <c r="BW718" s="125"/>
      <c r="BX718" s="124"/>
      <c r="BY718" s="125"/>
      <c r="BZ718" s="125"/>
      <c r="CB718" s="235" t="str">
        <f t="shared" si="165"/>
        <v/>
      </c>
      <c r="CC718" s="235" t="str">
        <f t="shared" si="167"/>
        <v/>
      </c>
      <c r="CD718" s="235">
        <v>713</v>
      </c>
      <c r="CE718" s="235">
        <f t="shared" si="166"/>
        <v>2</v>
      </c>
    </row>
    <row r="719" spans="54:83">
      <c r="BB719" s="405">
        <f t="shared" si="168"/>
        <v>714</v>
      </c>
      <c r="BC719" s="124"/>
      <c r="BD719" s="124"/>
      <c r="BE719" s="124"/>
      <c r="BF719" s="125"/>
      <c r="BG719" s="124"/>
      <c r="BH719" s="124"/>
      <c r="BI719" s="124"/>
      <c r="BJ719" s="124"/>
      <c r="BK719" s="124"/>
      <c r="BL719" s="124"/>
      <c r="BM719" s="125"/>
      <c r="BN719" s="124"/>
      <c r="BO719" s="125"/>
      <c r="BP719" s="124"/>
      <c r="BQ719" s="125"/>
      <c r="BR719" s="125"/>
      <c r="BS719" s="124"/>
      <c r="BT719" s="171"/>
      <c r="BU719" s="125"/>
      <c r="BV719" s="125"/>
      <c r="BW719" s="125"/>
      <c r="BX719" s="124"/>
      <c r="BY719" s="125"/>
      <c r="BZ719" s="125"/>
      <c r="CB719" s="235" t="str">
        <f t="shared" si="165"/>
        <v/>
      </c>
      <c r="CC719" s="235" t="str">
        <f t="shared" si="167"/>
        <v/>
      </c>
      <c r="CD719" s="235">
        <v>714</v>
      </c>
      <c r="CE719" s="235">
        <f t="shared" si="166"/>
        <v>2</v>
      </c>
    </row>
    <row r="720" spans="54:83">
      <c r="BB720" s="405">
        <f t="shared" si="168"/>
        <v>715</v>
      </c>
      <c r="BC720" s="124"/>
      <c r="BD720" s="124"/>
      <c r="BE720" s="124"/>
      <c r="BF720" s="125"/>
      <c r="BG720" s="124"/>
      <c r="BH720" s="124"/>
      <c r="BI720" s="124"/>
      <c r="BJ720" s="124"/>
      <c r="BK720" s="124"/>
      <c r="BL720" s="124"/>
      <c r="BM720" s="125"/>
      <c r="BN720" s="124"/>
      <c r="BO720" s="125"/>
      <c r="BP720" s="124"/>
      <c r="BQ720" s="125"/>
      <c r="BR720" s="125"/>
      <c r="BS720" s="124"/>
      <c r="BT720" s="171"/>
      <c r="BU720" s="125"/>
      <c r="BV720" s="125"/>
      <c r="BW720" s="125"/>
      <c r="BX720" s="124"/>
      <c r="BY720" s="125"/>
      <c r="BZ720" s="125"/>
      <c r="CB720" s="235" t="str">
        <f t="shared" si="165"/>
        <v/>
      </c>
      <c r="CC720" s="235" t="str">
        <f t="shared" si="167"/>
        <v/>
      </c>
      <c r="CD720" s="235">
        <v>715</v>
      </c>
      <c r="CE720" s="235">
        <f t="shared" si="166"/>
        <v>2</v>
      </c>
    </row>
    <row r="721" spans="54:83">
      <c r="BB721" s="405">
        <f t="shared" si="168"/>
        <v>716</v>
      </c>
      <c r="BC721" s="124"/>
      <c r="BD721" s="124"/>
      <c r="BE721" s="124"/>
      <c r="BF721" s="125"/>
      <c r="BG721" s="124"/>
      <c r="BH721" s="124"/>
      <c r="BI721" s="124"/>
      <c r="BJ721" s="124"/>
      <c r="BK721" s="124"/>
      <c r="BL721" s="124"/>
      <c r="BM721" s="125"/>
      <c r="BN721" s="124"/>
      <c r="BO721" s="125"/>
      <c r="BP721" s="124"/>
      <c r="BQ721" s="125"/>
      <c r="BR721" s="125"/>
      <c r="BS721" s="124"/>
      <c r="BT721" s="171"/>
      <c r="BU721" s="125"/>
      <c r="BV721" s="125"/>
      <c r="BW721" s="125"/>
      <c r="BX721" s="124"/>
      <c r="BY721" s="125"/>
      <c r="BZ721" s="125"/>
      <c r="CB721" s="235" t="str">
        <f t="shared" si="165"/>
        <v/>
      </c>
      <c r="CC721" s="235" t="str">
        <f t="shared" si="167"/>
        <v/>
      </c>
      <c r="CD721" s="235">
        <v>716</v>
      </c>
      <c r="CE721" s="235">
        <f t="shared" si="166"/>
        <v>2</v>
      </c>
    </row>
    <row r="722" spans="54:83">
      <c r="BB722" s="405">
        <f t="shared" si="168"/>
        <v>717</v>
      </c>
      <c r="BC722" s="124"/>
      <c r="BD722" s="124"/>
      <c r="BE722" s="124"/>
      <c r="BF722" s="125"/>
      <c r="BG722" s="124"/>
      <c r="BH722" s="124"/>
      <c r="BI722" s="124"/>
      <c r="BJ722" s="124"/>
      <c r="BK722" s="124"/>
      <c r="BL722" s="124"/>
      <c r="BM722" s="125"/>
      <c r="BN722" s="124"/>
      <c r="BO722" s="125"/>
      <c r="BP722" s="124"/>
      <c r="BQ722" s="125"/>
      <c r="BR722" s="125"/>
      <c r="BS722" s="124"/>
      <c r="BT722" s="171"/>
      <c r="BU722" s="125"/>
      <c r="BV722" s="125"/>
      <c r="BW722" s="125"/>
      <c r="BX722" s="124"/>
      <c r="BY722" s="125"/>
      <c r="BZ722" s="125"/>
      <c r="CB722" s="235" t="str">
        <f t="shared" si="165"/>
        <v/>
      </c>
      <c r="CC722" s="235" t="str">
        <f t="shared" si="167"/>
        <v/>
      </c>
      <c r="CD722" s="235">
        <v>717</v>
      </c>
      <c r="CE722" s="235">
        <f t="shared" si="166"/>
        <v>2</v>
      </c>
    </row>
    <row r="723" spans="54:83">
      <c r="BB723" s="405">
        <f t="shared" si="168"/>
        <v>718</v>
      </c>
      <c r="BC723" s="124"/>
      <c r="BD723" s="124"/>
      <c r="BE723" s="124"/>
      <c r="BF723" s="125"/>
      <c r="BG723" s="124"/>
      <c r="BH723" s="124"/>
      <c r="BI723" s="124"/>
      <c r="BJ723" s="124"/>
      <c r="BK723" s="124"/>
      <c r="BL723" s="124"/>
      <c r="BM723" s="125"/>
      <c r="BN723" s="124"/>
      <c r="BO723" s="125"/>
      <c r="BP723" s="124"/>
      <c r="BQ723" s="125"/>
      <c r="BR723" s="125"/>
      <c r="BS723" s="124"/>
      <c r="BT723" s="171"/>
      <c r="BU723" s="125"/>
      <c r="BV723" s="125"/>
      <c r="BW723" s="125"/>
      <c r="BX723" s="124"/>
      <c r="BY723" s="125"/>
      <c r="BZ723" s="125"/>
      <c r="CB723" s="235" t="str">
        <f t="shared" si="165"/>
        <v/>
      </c>
      <c r="CC723" s="235" t="str">
        <f t="shared" si="167"/>
        <v/>
      </c>
      <c r="CD723" s="235">
        <v>718</v>
      </c>
      <c r="CE723" s="235">
        <f t="shared" si="166"/>
        <v>2</v>
      </c>
    </row>
    <row r="724" spans="54:83">
      <c r="BB724" s="405">
        <f t="shared" si="168"/>
        <v>719</v>
      </c>
      <c r="BC724" s="124"/>
      <c r="BD724" s="124"/>
      <c r="BE724" s="124"/>
      <c r="BF724" s="125"/>
      <c r="BG724" s="124"/>
      <c r="BH724" s="124"/>
      <c r="BI724" s="124"/>
      <c r="BJ724" s="124"/>
      <c r="BK724" s="124"/>
      <c r="BL724" s="124"/>
      <c r="BM724" s="125"/>
      <c r="BN724" s="124"/>
      <c r="BO724" s="125"/>
      <c r="BP724" s="124"/>
      <c r="BQ724" s="125"/>
      <c r="BR724" s="125"/>
      <c r="BS724" s="124"/>
      <c r="BT724" s="171"/>
      <c r="BU724" s="125"/>
      <c r="BV724" s="125"/>
      <c r="BW724" s="125"/>
      <c r="BX724" s="124"/>
      <c r="BY724" s="125"/>
      <c r="BZ724" s="125"/>
      <c r="CB724" s="235" t="str">
        <f t="shared" si="165"/>
        <v/>
      </c>
      <c r="CC724" s="235" t="str">
        <f t="shared" si="167"/>
        <v/>
      </c>
      <c r="CD724" s="235">
        <v>719</v>
      </c>
      <c r="CE724" s="235">
        <f t="shared" si="166"/>
        <v>2</v>
      </c>
    </row>
    <row r="725" spans="54:83">
      <c r="BB725" s="405">
        <f t="shared" si="168"/>
        <v>720</v>
      </c>
      <c r="BC725" s="124"/>
      <c r="BD725" s="124"/>
      <c r="BE725" s="124"/>
      <c r="BF725" s="125"/>
      <c r="BG725" s="124"/>
      <c r="BH725" s="124"/>
      <c r="BI725" s="124"/>
      <c r="BJ725" s="124"/>
      <c r="BK725" s="124"/>
      <c r="BL725" s="124"/>
      <c r="BM725" s="125"/>
      <c r="BN725" s="124"/>
      <c r="BO725" s="125"/>
      <c r="BP725" s="124"/>
      <c r="BQ725" s="125"/>
      <c r="BR725" s="125"/>
      <c r="BS725" s="124"/>
      <c r="BT725" s="171"/>
      <c r="BU725" s="125"/>
      <c r="BV725" s="125"/>
      <c r="BW725" s="125"/>
      <c r="BX725" s="124"/>
      <c r="BY725" s="125"/>
      <c r="BZ725" s="125"/>
      <c r="CB725" s="235" t="str">
        <f t="shared" si="165"/>
        <v/>
      </c>
      <c r="CC725" s="235" t="str">
        <f t="shared" si="167"/>
        <v/>
      </c>
      <c r="CD725" s="235">
        <v>720</v>
      </c>
      <c r="CE725" s="235">
        <f t="shared" si="166"/>
        <v>2</v>
      </c>
    </row>
    <row r="726" spans="54:83">
      <c r="BB726" s="405">
        <f t="shared" si="168"/>
        <v>721</v>
      </c>
      <c r="BC726" s="124"/>
      <c r="BD726" s="124"/>
      <c r="BE726" s="124"/>
      <c r="BF726" s="125"/>
      <c r="BG726" s="124"/>
      <c r="BH726" s="124"/>
      <c r="BI726" s="124"/>
      <c r="BJ726" s="124"/>
      <c r="BK726" s="124"/>
      <c r="BL726" s="124"/>
      <c r="BM726" s="125"/>
      <c r="BN726" s="124"/>
      <c r="BO726" s="125"/>
      <c r="BP726" s="124"/>
      <c r="BQ726" s="125"/>
      <c r="BR726" s="125"/>
      <c r="BS726" s="124"/>
      <c r="BT726" s="171"/>
      <c r="BU726" s="125"/>
      <c r="BV726" s="125"/>
      <c r="BW726" s="125"/>
      <c r="BX726" s="124"/>
      <c r="BY726" s="125"/>
      <c r="BZ726" s="125"/>
      <c r="CB726" s="235" t="str">
        <f t="shared" si="165"/>
        <v/>
      </c>
      <c r="CC726" s="235" t="str">
        <f t="shared" si="167"/>
        <v/>
      </c>
      <c r="CD726" s="235">
        <v>721</v>
      </c>
      <c r="CE726" s="235">
        <f t="shared" si="166"/>
        <v>2</v>
      </c>
    </row>
    <row r="727" spans="54:83">
      <c r="BB727" s="405">
        <f t="shared" si="168"/>
        <v>722</v>
      </c>
      <c r="BC727" s="124"/>
      <c r="BD727" s="124"/>
      <c r="BE727" s="124"/>
      <c r="BF727" s="125"/>
      <c r="BG727" s="124"/>
      <c r="BH727" s="124"/>
      <c r="BI727" s="124"/>
      <c r="BJ727" s="124"/>
      <c r="BK727" s="124"/>
      <c r="BL727" s="124"/>
      <c r="BM727" s="125"/>
      <c r="BN727" s="124"/>
      <c r="BO727" s="125"/>
      <c r="BP727" s="124"/>
      <c r="BQ727" s="125"/>
      <c r="BR727" s="125"/>
      <c r="BS727" s="124"/>
      <c r="BT727" s="171"/>
      <c r="BU727" s="125"/>
      <c r="BV727" s="125"/>
      <c r="BW727" s="125"/>
      <c r="BX727" s="124"/>
      <c r="BY727" s="125"/>
      <c r="BZ727" s="125"/>
      <c r="CB727" s="235" t="str">
        <f t="shared" si="165"/>
        <v/>
      </c>
      <c r="CC727" s="235" t="str">
        <f t="shared" si="167"/>
        <v/>
      </c>
      <c r="CD727" s="235">
        <v>722</v>
      </c>
      <c r="CE727" s="235">
        <f t="shared" si="166"/>
        <v>2</v>
      </c>
    </row>
    <row r="728" spans="54:83">
      <c r="BB728" s="405">
        <f t="shared" si="168"/>
        <v>723</v>
      </c>
      <c r="BC728" s="124"/>
      <c r="BD728" s="124"/>
      <c r="BE728" s="124"/>
      <c r="BF728" s="125"/>
      <c r="BG728" s="124"/>
      <c r="BH728" s="124"/>
      <c r="BI728" s="124"/>
      <c r="BJ728" s="124"/>
      <c r="BK728" s="124"/>
      <c r="BL728" s="124"/>
      <c r="BM728" s="125"/>
      <c r="BN728" s="124"/>
      <c r="BO728" s="125"/>
      <c r="BP728" s="124"/>
      <c r="BQ728" s="125"/>
      <c r="BR728" s="125"/>
      <c r="BS728" s="124"/>
      <c r="BT728" s="171"/>
      <c r="BU728" s="125"/>
      <c r="BV728" s="125"/>
      <c r="BW728" s="125"/>
      <c r="BX728" s="124"/>
      <c r="BY728" s="125"/>
      <c r="BZ728" s="125"/>
      <c r="CB728" s="235" t="str">
        <f t="shared" si="165"/>
        <v/>
      </c>
      <c r="CC728" s="235" t="str">
        <f t="shared" si="167"/>
        <v/>
      </c>
      <c r="CD728" s="235">
        <v>723</v>
      </c>
      <c r="CE728" s="235">
        <f t="shared" si="166"/>
        <v>2</v>
      </c>
    </row>
    <row r="729" spans="54:83">
      <c r="BB729" s="405">
        <f t="shared" si="168"/>
        <v>724</v>
      </c>
      <c r="BC729" s="124"/>
      <c r="BD729" s="124"/>
      <c r="BE729" s="124"/>
      <c r="BF729" s="125"/>
      <c r="BG729" s="124"/>
      <c r="BH729" s="124"/>
      <c r="BI729" s="124"/>
      <c r="BJ729" s="124"/>
      <c r="BK729" s="124"/>
      <c r="BL729" s="124"/>
      <c r="BM729" s="125"/>
      <c r="BN729" s="124"/>
      <c r="BO729" s="125"/>
      <c r="BP729" s="124"/>
      <c r="BQ729" s="125"/>
      <c r="BR729" s="125"/>
      <c r="BS729" s="124"/>
      <c r="BT729" s="171"/>
      <c r="BU729" s="125"/>
      <c r="BV729" s="125"/>
      <c r="BW729" s="125"/>
      <c r="BX729" s="124"/>
      <c r="BY729" s="125"/>
      <c r="BZ729" s="125"/>
      <c r="CB729" s="235" t="str">
        <f t="shared" si="165"/>
        <v/>
      </c>
      <c r="CC729" s="235" t="str">
        <f t="shared" si="167"/>
        <v/>
      </c>
      <c r="CD729" s="235">
        <v>724</v>
      </c>
      <c r="CE729" s="235">
        <f t="shared" si="166"/>
        <v>2</v>
      </c>
    </row>
    <row r="730" spans="54:83">
      <c r="BB730" s="405">
        <f t="shared" si="168"/>
        <v>725</v>
      </c>
      <c r="BC730" s="124"/>
      <c r="BD730" s="124"/>
      <c r="BE730" s="124"/>
      <c r="BF730" s="125"/>
      <c r="BG730" s="124"/>
      <c r="BH730" s="124"/>
      <c r="BI730" s="124"/>
      <c r="BJ730" s="124"/>
      <c r="BK730" s="124"/>
      <c r="BL730" s="124"/>
      <c r="BM730" s="125"/>
      <c r="BN730" s="124"/>
      <c r="BO730" s="125"/>
      <c r="BP730" s="124"/>
      <c r="BQ730" s="125"/>
      <c r="BR730" s="125"/>
      <c r="BS730" s="124"/>
      <c r="BT730" s="171"/>
      <c r="BU730" s="125"/>
      <c r="BV730" s="125"/>
      <c r="BW730" s="125"/>
      <c r="BX730" s="124"/>
      <c r="BY730" s="125"/>
      <c r="BZ730" s="125"/>
      <c r="CB730" s="235" t="str">
        <f t="shared" si="165"/>
        <v/>
      </c>
      <c r="CC730" s="235" t="str">
        <f t="shared" si="167"/>
        <v/>
      </c>
      <c r="CD730" s="235">
        <v>725</v>
      </c>
      <c r="CE730" s="235">
        <f t="shared" si="166"/>
        <v>2</v>
      </c>
    </row>
    <row r="731" spans="54:83">
      <c r="BB731" s="405">
        <f t="shared" si="168"/>
        <v>726</v>
      </c>
      <c r="BC731" s="124"/>
      <c r="BD731" s="124"/>
      <c r="BE731" s="124"/>
      <c r="BF731" s="125"/>
      <c r="BG731" s="124"/>
      <c r="BH731" s="124"/>
      <c r="BI731" s="124"/>
      <c r="BJ731" s="124"/>
      <c r="BK731" s="124"/>
      <c r="BL731" s="124"/>
      <c r="BM731" s="125"/>
      <c r="BN731" s="124"/>
      <c r="BO731" s="125"/>
      <c r="BP731" s="124"/>
      <c r="BQ731" s="125"/>
      <c r="BR731" s="125"/>
      <c r="BS731" s="124"/>
      <c r="BT731" s="171"/>
      <c r="BU731" s="125"/>
      <c r="BV731" s="125"/>
      <c r="BW731" s="125"/>
      <c r="BX731" s="124"/>
      <c r="BY731" s="125"/>
      <c r="BZ731" s="125"/>
      <c r="CB731" s="235" t="str">
        <f t="shared" si="165"/>
        <v/>
      </c>
      <c r="CC731" s="235" t="str">
        <f t="shared" si="167"/>
        <v/>
      </c>
      <c r="CD731" s="235">
        <v>726</v>
      </c>
      <c r="CE731" s="235">
        <f t="shared" si="166"/>
        <v>2</v>
      </c>
    </row>
    <row r="732" spans="54:83">
      <c r="BB732" s="405">
        <f t="shared" si="168"/>
        <v>727</v>
      </c>
      <c r="BC732" s="124"/>
      <c r="BD732" s="124"/>
      <c r="BE732" s="124"/>
      <c r="BF732" s="125"/>
      <c r="BG732" s="124"/>
      <c r="BH732" s="124"/>
      <c r="BI732" s="124"/>
      <c r="BJ732" s="124"/>
      <c r="BK732" s="124"/>
      <c r="BL732" s="124"/>
      <c r="BM732" s="125"/>
      <c r="BN732" s="124"/>
      <c r="BO732" s="125"/>
      <c r="BP732" s="124"/>
      <c r="BQ732" s="125"/>
      <c r="BR732" s="125"/>
      <c r="BS732" s="124"/>
      <c r="BT732" s="171"/>
      <c r="BU732" s="125"/>
      <c r="BV732" s="125"/>
      <c r="BW732" s="125"/>
      <c r="BX732" s="124"/>
      <c r="BY732" s="125"/>
      <c r="BZ732" s="125"/>
      <c r="CB732" s="235" t="str">
        <f t="shared" ref="CB732:CB795" si="169">IF(KELASDIPILIH=BH732,BB732,"")</f>
        <v/>
      </c>
      <c r="CC732" s="235" t="str">
        <f t="shared" si="167"/>
        <v/>
      </c>
      <c r="CD732" s="235">
        <v>727</v>
      </c>
      <c r="CE732" s="235">
        <f t="shared" ref="CE732:CE795" si="170">TYPE(CC732)</f>
        <v>2</v>
      </c>
    </row>
    <row r="733" spans="54:83">
      <c r="BB733" s="405">
        <f t="shared" si="168"/>
        <v>728</v>
      </c>
      <c r="BC733" s="124"/>
      <c r="BD733" s="124"/>
      <c r="BE733" s="124"/>
      <c r="BF733" s="125"/>
      <c r="BG733" s="124"/>
      <c r="BH733" s="124"/>
      <c r="BI733" s="124"/>
      <c r="BJ733" s="124"/>
      <c r="BK733" s="124"/>
      <c r="BL733" s="124"/>
      <c r="BM733" s="125"/>
      <c r="BN733" s="124"/>
      <c r="BO733" s="125"/>
      <c r="BP733" s="124"/>
      <c r="BQ733" s="125"/>
      <c r="BR733" s="125"/>
      <c r="BS733" s="124"/>
      <c r="BT733" s="171"/>
      <c r="BU733" s="125"/>
      <c r="BV733" s="125"/>
      <c r="BW733" s="125"/>
      <c r="BX733" s="124"/>
      <c r="BY733" s="125"/>
      <c r="BZ733" s="125"/>
      <c r="CB733" s="235" t="str">
        <f t="shared" si="169"/>
        <v/>
      </c>
      <c r="CC733" s="235" t="str">
        <f t="shared" si="167"/>
        <v/>
      </c>
      <c r="CD733" s="235">
        <v>728</v>
      </c>
      <c r="CE733" s="235">
        <f t="shared" si="170"/>
        <v>2</v>
      </c>
    </row>
    <row r="734" spans="54:83">
      <c r="BB734" s="405">
        <f t="shared" si="168"/>
        <v>729</v>
      </c>
      <c r="BC734" s="124"/>
      <c r="BD734" s="124"/>
      <c r="BE734" s="124"/>
      <c r="BF734" s="125"/>
      <c r="BG734" s="124"/>
      <c r="BH734" s="124"/>
      <c r="BI734" s="124"/>
      <c r="BJ734" s="124"/>
      <c r="BK734" s="124"/>
      <c r="BL734" s="124"/>
      <c r="BM734" s="125"/>
      <c r="BN734" s="124"/>
      <c r="BO734" s="125"/>
      <c r="BP734" s="124"/>
      <c r="BQ734" s="125"/>
      <c r="BR734" s="125"/>
      <c r="BS734" s="124"/>
      <c r="BT734" s="171"/>
      <c r="BU734" s="125"/>
      <c r="BV734" s="125"/>
      <c r="BW734" s="125"/>
      <c r="BX734" s="124"/>
      <c r="BY734" s="125"/>
      <c r="BZ734" s="125"/>
      <c r="CB734" s="235" t="str">
        <f t="shared" si="169"/>
        <v/>
      </c>
      <c r="CC734" s="235" t="str">
        <f t="shared" si="167"/>
        <v/>
      </c>
      <c r="CD734" s="235">
        <v>729</v>
      </c>
      <c r="CE734" s="235">
        <f t="shared" si="170"/>
        <v>2</v>
      </c>
    </row>
    <row r="735" spans="54:83">
      <c r="BB735" s="405">
        <f t="shared" si="168"/>
        <v>730</v>
      </c>
      <c r="BC735" s="124"/>
      <c r="BD735" s="124"/>
      <c r="BE735" s="124"/>
      <c r="BF735" s="125"/>
      <c r="BG735" s="124"/>
      <c r="BH735" s="124"/>
      <c r="BI735" s="124"/>
      <c r="BJ735" s="124"/>
      <c r="BK735" s="124"/>
      <c r="BL735" s="124"/>
      <c r="BM735" s="125"/>
      <c r="BN735" s="124"/>
      <c r="BO735" s="125"/>
      <c r="BP735" s="124"/>
      <c r="BQ735" s="125"/>
      <c r="BR735" s="125"/>
      <c r="BS735" s="124"/>
      <c r="BT735" s="171"/>
      <c r="BU735" s="125"/>
      <c r="BV735" s="125"/>
      <c r="BW735" s="125"/>
      <c r="BX735" s="124"/>
      <c r="BY735" s="125"/>
      <c r="BZ735" s="125"/>
      <c r="CB735" s="235" t="str">
        <f t="shared" si="169"/>
        <v/>
      </c>
      <c r="CC735" s="235" t="str">
        <f t="shared" si="167"/>
        <v/>
      </c>
      <c r="CD735" s="235">
        <v>730</v>
      </c>
      <c r="CE735" s="235">
        <f t="shared" si="170"/>
        <v>2</v>
      </c>
    </row>
    <row r="736" spans="54:83">
      <c r="BB736" s="405">
        <f t="shared" si="168"/>
        <v>731</v>
      </c>
      <c r="BC736" s="124"/>
      <c r="BD736" s="124"/>
      <c r="BE736" s="124"/>
      <c r="BF736" s="125"/>
      <c r="BG736" s="124"/>
      <c r="BH736" s="124"/>
      <c r="BI736" s="124"/>
      <c r="BJ736" s="124"/>
      <c r="BK736" s="124"/>
      <c r="BL736" s="124"/>
      <c r="BM736" s="125"/>
      <c r="BN736" s="124"/>
      <c r="BO736" s="125"/>
      <c r="BP736" s="124"/>
      <c r="BQ736" s="125"/>
      <c r="BR736" s="125"/>
      <c r="BS736" s="124"/>
      <c r="BT736" s="171"/>
      <c r="BU736" s="125"/>
      <c r="BV736" s="125"/>
      <c r="BW736" s="125"/>
      <c r="BX736" s="124"/>
      <c r="BY736" s="125"/>
      <c r="BZ736" s="125"/>
      <c r="CB736" s="235" t="str">
        <f t="shared" si="169"/>
        <v/>
      </c>
      <c r="CC736" s="235" t="str">
        <f t="shared" si="167"/>
        <v/>
      </c>
      <c r="CD736" s="235">
        <v>731</v>
      </c>
      <c r="CE736" s="235">
        <f t="shared" si="170"/>
        <v>2</v>
      </c>
    </row>
    <row r="737" spans="54:83">
      <c r="BB737" s="405">
        <f t="shared" si="168"/>
        <v>732</v>
      </c>
      <c r="BC737" s="124"/>
      <c r="BD737" s="124"/>
      <c r="BE737" s="124"/>
      <c r="BF737" s="125"/>
      <c r="BG737" s="124"/>
      <c r="BH737" s="124"/>
      <c r="BI737" s="124"/>
      <c r="BJ737" s="124"/>
      <c r="BK737" s="124"/>
      <c r="BL737" s="124"/>
      <c r="BM737" s="125"/>
      <c r="BN737" s="124"/>
      <c r="BO737" s="125"/>
      <c r="BP737" s="124"/>
      <c r="BQ737" s="125"/>
      <c r="BR737" s="125"/>
      <c r="BS737" s="124"/>
      <c r="BT737" s="171"/>
      <c r="BU737" s="125"/>
      <c r="BV737" s="125"/>
      <c r="BW737" s="125"/>
      <c r="BX737" s="124"/>
      <c r="BY737" s="125"/>
      <c r="BZ737" s="125"/>
      <c r="CB737" s="235" t="str">
        <f t="shared" si="169"/>
        <v/>
      </c>
      <c r="CC737" s="235" t="str">
        <f t="shared" si="167"/>
        <v/>
      </c>
      <c r="CD737" s="235">
        <v>732</v>
      </c>
      <c r="CE737" s="235">
        <f t="shared" si="170"/>
        <v>2</v>
      </c>
    </row>
    <row r="738" spans="54:83">
      <c r="BB738" s="405">
        <f t="shared" si="168"/>
        <v>733</v>
      </c>
      <c r="BC738" s="124"/>
      <c r="BD738" s="124"/>
      <c r="BE738" s="124"/>
      <c r="BF738" s="125"/>
      <c r="BG738" s="124"/>
      <c r="BH738" s="124"/>
      <c r="BI738" s="124"/>
      <c r="BJ738" s="124"/>
      <c r="BK738" s="124"/>
      <c r="BL738" s="124"/>
      <c r="BM738" s="125"/>
      <c r="BN738" s="124"/>
      <c r="BO738" s="125"/>
      <c r="BP738" s="124"/>
      <c r="BQ738" s="125"/>
      <c r="BR738" s="125"/>
      <c r="BS738" s="124"/>
      <c r="BT738" s="171"/>
      <c r="BU738" s="125"/>
      <c r="BV738" s="125"/>
      <c r="BW738" s="125"/>
      <c r="BX738" s="124"/>
      <c r="BY738" s="125"/>
      <c r="BZ738" s="125"/>
      <c r="CB738" s="235" t="str">
        <f t="shared" si="169"/>
        <v/>
      </c>
      <c r="CC738" s="235" t="str">
        <f t="shared" si="167"/>
        <v/>
      </c>
      <c r="CD738" s="235">
        <v>733</v>
      </c>
      <c r="CE738" s="235">
        <f t="shared" si="170"/>
        <v>2</v>
      </c>
    </row>
    <row r="739" spans="54:83">
      <c r="BB739" s="405">
        <f t="shared" si="168"/>
        <v>734</v>
      </c>
      <c r="BC739" s="124"/>
      <c r="BD739" s="124"/>
      <c r="BE739" s="124"/>
      <c r="BF739" s="125"/>
      <c r="BG739" s="124"/>
      <c r="BH739" s="124"/>
      <c r="BI739" s="124"/>
      <c r="BJ739" s="124"/>
      <c r="BK739" s="124"/>
      <c r="BL739" s="124"/>
      <c r="BM739" s="125"/>
      <c r="BN739" s="124"/>
      <c r="BO739" s="125"/>
      <c r="BP739" s="124"/>
      <c r="BQ739" s="125"/>
      <c r="BR739" s="125"/>
      <c r="BS739" s="124"/>
      <c r="BT739" s="171"/>
      <c r="BU739" s="125"/>
      <c r="BV739" s="125"/>
      <c r="BW739" s="125"/>
      <c r="BX739" s="124"/>
      <c r="BY739" s="125"/>
      <c r="BZ739" s="125"/>
      <c r="CB739" s="235" t="str">
        <f t="shared" si="169"/>
        <v/>
      </c>
      <c r="CC739" s="235" t="str">
        <f t="shared" si="167"/>
        <v/>
      </c>
      <c r="CD739" s="235">
        <v>734</v>
      </c>
      <c r="CE739" s="235">
        <f t="shared" si="170"/>
        <v>2</v>
      </c>
    </row>
    <row r="740" spans="54:83">
      <c r="BB740" s="405">
        <f t="shared" si="168"/>
        <v>735</v>
      </c>
      <c r="BC740" s="124"/>
      <c r="BD740" s="124"/>
      <c r="BE740" s="124"/>
      <c r="BF740" s="125"/>
      <c r="BG740" s="124"/>
      <c r="BH740" s="124"/>
      <c r="BI740" s="124"/>
      <c r="BJ740" s="124"/>
      <c r="BK740" s="124"/>
      <c r="BL740" s="124"/>
      <c r="BM740" s="125"/>
      <c r="BN740" s="124"/>
      <c r="BO740" s="125"/>
      <c r="BP740" s="124"/>
      <c r="BQ740" s="125"/>
      <c r="BR740" s="125"/>
      <c r="BS740" s="124"/>
      <c r="BT740" s="171"/>
      <c r="BU740" s="125"/>
      <c r="BV740" s="125"/>
      <c r="BW740" s="125"/>
      <c r="BX740" s="124"/>
      <c r="BY740" s="125"/>
      <c r="BZ740" s="125"/>
      <c r="CB740" s="235" t="str">
        <f t="shared" si="169"/>
        <v/>
      </c>
      <c r="CC740" s="235" t="str">
        <f t="shared" si="167"/>
        <v/>
      </c>
      <c r="CD740" s="235">
        <v>735</v>
      </c>
      <c r="CE740" s="235">
        <f t="shared" si="170"/>
        <v>2</v>
      </c>
    </row>
    <row r="741" spans="54:83">
      <c r="BB741" s="405">
        <f t="shared" si="168"/>
        <v>736</v>
      </c>
      <c r="BC741" s="124"/>
      <c r="BD741" s="124"/>
      <c r="BE741" s="124"/>
      <c r="BF741" s="125"/>
      <c r="BG741" s="124"/>
      <c r="BH741" s="124"/>
      <c r="BI741" s="124"/>
      <c r="BJ741" s="124"/>
      <c r="BK741" s="124"/>
      <c r="BL741" s="124"/>
      <c r="BM741" s="125"/>
      <c r="BN741" s="124"/>
      <c r="BO741" s="125"/>
      <c r="BP741" s="124"/>
      <c r="BQ741" s="125"/>
      <c r="BR741" s="125"/>
      <c r="BS741" s="124"/>
      <c r="BT741" s="171"/>
      <c r="BU741" s="125"/>
      <c r="BV741" s="125"/>
      <c r="BW741" s="125"/>
      <c r="BX741" s="124"/>
      <c r="BY741" s="125"/>
      <c r="BZ741" s="125"/>
      <c r="CB741" s="235" t="str">
        <f t="shared" si="169"/>
        <v/>
      </c>
      <c r="CC741" s="235" t="str">
        <f t="shared" si="167"/>
        <v/>
      </c>
      <c r="CD741" s="235">
        <v>736</v>
      </c>
      <c r="CE741" s="235">
        <f t="shared" si="170"/>
        <v>2</v>
      </c>
    </row>
    <row r="742" spans="54:83">
      <c r="BB742" s="405">
        <f t="shared" si="168"/>
        <v>737</v>
      </c>
      <c r="BC742" s="124"/>
      <c r="BD742" s="124"/>
      <c r="BE742" s="124"/>
      <c r="BF742" s="125"/>
      <c r="BG742" s="124"/>
      <c r="BH742" s="124"/>
      <c r="BI742" s="124"/>
      <c r="BJ742" s="124"/>
      <c r="BK742" s="124"/>
      <c r="BL742" s="124"/>
      <c r="BM742" s="125"/>
      <c r="BN742" s="124"/>
      <c r="BO742" s="125"/>
      <c r="BP742" s="124"/>
      <c r="BQ742" s="125"/>
      <c r="BR742" s="125"/>
      <c r="BS742" s="124"/>
      <c r="BT742" s="171"/>
      <c r="BU742" s="125"/>
      <c r="BV742" s="125"/>
      <c r="BW742" s="125"/>
      <c r="BX742" s="124"/>
      <c r="BY742" s="125"/>
      <c r="BZ742" s="125"/>
      <c r="CB742" s="235" t="str">
        <f t="shared" si="169"/>
        <v/>
      </c>
      <c r="CC742" s="235" t="str">
        <f t="shared" si="167"/>
        <v/>
      </c>
      <c r="CD742" s="235">
        <v>737</v>
      </c>
      <c r="CE742" s="235">
        <f t="shared" si="170"/>
        <v>2</v>
      </c>
    </row>
    <row r="743" spans="54:83">
      <c r="BB743" s="405">
        <f t="shared" si="168"/>
        <v>738</v>
      </c>
      <c r="BC743" s="124"/>
      <c r="BD743" s="124"/>
      <c r="BE743" s="124"/>
      <c r="BF743" s="125"/>
      <c r="BG743" s="124"/>
      <c r="BH743" s="124"/>
      <c r="BI743" s="124"/>
      <c r="BJ743" s="124"/>
      <c r="BK743" s="124"/>
      <c r="BL743" s="124"/>
      <c r="BM743" s="125"/>
      <c r="BN743" s="124"/>
      <c r="BO743" s="125"/>
      <c r="BP743" s="124"/>
      <c r="BQ743" s="125"/>
      <c r="BR743" s="125"/>
      <c r="BS743" s="124"/>
      <c r="BT743" s="171"/>
      <c r="BU743" s="125"/>
      <c r="BV743" s="125"/>
      <c r="BW743" s="125"/>
      <c r="BX743" s="124"/>
      <c r="BY743" s="125"/>
      <c r="BZ743" s="125"/>
      <c r="CB743" s="235" t="str">
        <f t="shared" si="169"/>
        <v/>
      </c>
      <c r="CC743" s="235" t="str">
        <f t="shared" si="167"/>
        <v/>
      </c>
      <c r="CD743" s="235">
        <v>738</v>
      </c>
      <c r="CE743" s="235">
        <f t="shared" si="170"/>
        <v>2</v>
      </c>
    </row>
    <row r="744" spans="54:83">
      <c r="BB744" s="405">
        <f t="shared" si="168"/>
        <v>739</v>
      </c>
      <c r="BC744" s="124"/>
      <c r="BD744" s="124"/>
      <c r="BE744" s="124"/>
      <c r="BF744" s="125"/>
      <c r="BG744" s="124"/>
      <c r="BH744" s="124"/>
      <c r="BI744" s="124"/>
      <c r="BJ744" s="124"/>
      <c r="BK744" s="124"/>
      <c r="BL744" s="124"/>
      <c r="BM744" s="125"/>
      <c r="BN744" s="124"/>
      <c r="BO744" s="125"/>
      <c r="BP744" s="124"/>
      <c r="BQ744" s="125"/>
      <c r="BR744" s="125"/>
      <c r="BS744" s="124"/>
      <c r="BT744" s="171"/>
      <c r="BU744" s="125"/>
      <c r="BV744" s="125"/>
      <c r="BW744" s="125"/>
      <c r="BX744" s="124"/>
      <c r="BY744" s="125"/>
      <c r="BZ744" s="125"/>
      <c r="CB744" s="235" t="str">
        <f t="shared" si="169"/>
        <v/>
      </c>
      <c r="CC744" s="235" t="str">
        <f t="shared" si="167"/>
        <v/>
      </c>
      <c r="CD744" s="235">
        <v>739</v>
      </c>
      <c r="CE744" s="235">
        <f t="shared" si="170"/>
        <v>2</v>
      </c>
    </row>
    <row r="745" spans="54:83">
      <c r="BB745" s="405">
        <f t="shared" si="168"/>
        <v>740</v>
      </c>
      <c r="BC745" s="124"/>
      <c r="BD745" s="124"/>
      <c r="BE745" s="124"/>
      <c r="BF745" s="125"/>
      <c r="BG745" s="124"/>
      <c r="BH745" s="124"/>
      <c r="BI745" s="124"/>
      <c r="BJ745" s="124"/>
      <c r="BK745" s="124"/>
      <c r="BL745" s="124"/>
      <c r="BM745" s="125"/>
      <c r="BN745" s="124"/>
      <c r="BO745" s="125"/>
      <c r="BP745" s="124"/>
      <c r="BQ745" s="125"/>
      <c r="BR745" s="125"/>
      <c r="BS745" s="124"/>
      <c r="BT745" s="171"/>
      <c r="BU745" s="125"/>
      <c r="BV745" s="125"/>
      <c r="BW745" s="125"/>
      <c r="BX745" s="124"/>
      <c r="BY745" s="125"/>
      <c r="BZ745" s="125"/>
      <c r="CB745" s="235" t="str">
        <f t="shared" si="169"/>
        <v/>
      </c>
      <c r="CC745" s="235" t="str">
        <f t="shared" si="167"/>
        <v/>
      </c>
      <c r="CD745" s="235">
        <v>740</v>
      </c>
      <c r="CE745" s="235">
        <f t="shared" si="170"/>
        <v>2</v>
      </c>
    </row>
    <row r="746" spans="54:83">
      <c r="BB746" s="405">
        <f t="shared" si="168"/>
        <v>741</v>
      </c>
      <c r="BC746" s="124"/>
      <c r="BD746" s="124"/>
      <c r="BE746" s="124"/>
      <c r="BF746" s="125"/>
      <c r="BG746" s="124"/>
      <c r="BH746" s="124"/>
      <c r="BI746" s="124"/>
      <c r="BJ746" s="124"/>
      <c r="BK746" s="124"/>
      <c r="BL746" s="124"/>
      <c r="BM746" s="125"/>
      <c r="BN746" s="124"/>
      <c r="BO746" s="125"/>
      <c r="BP746" s="124"/>
      <c r="BQ746" s="125"/>
      <c r="BR746" s="125"/>
      <c r="BS746" s="124"/>
      <c r="BT746" s="171"/>
      <c r="BU746" s="125"/>
      <c r="BV746" s="125"/>
      <c r="BW746" s="125"/>
      <c r="BX746" s="124"/>
      <c r="BY746" s="125"/>
      <c r="BZ746" s="125"/>
      <c r="CB746" s="235" t="str">
        <f t="shared" si="169"/>
        <v/>
      </c>
      <c r="CC746" s="235" t="str">
        <f t="shared" si="167"/>
        <v/>
      </c>
      <c r="CD746" s="235">
        <v>741</v>
      </c>
      <c r="CE746" s="235">
        <f t="shared" si="170"/>
        <v>2</v>
      </c>
    </row>
    <row r="747" spans="54:83">
      <c r="BB747" s="405">
        <f t="shared" si="168"/>
        <v>742</v>
      </c>
      <c r="BC747" s="124"/>
      <c r="BD747" s="124"/>
      <c r="BE747" s="124"/>
      <c r="BF747" s="125"/>
      <c r="BG747" s="124"/>
      <c r="BH747" s="124"/>
      <c r="BI747" s="124"/>
      <c r="BJ747" s="124"/>
      <c r="BK747" s="124"/>
      <c r="BL747" s="124"/>
      <c r="BM747" s="125"/>
      <c r="BN747" s="124"/>
      <c r="BO747" s="125"/>
      <c r="BP747" s="124"/>
      <c r="BQ747" s="125"/>
      <c r="BR747" s="125"/>
      <c r="BS747" s="124"/>
      <c r="BT747" s="171"/>
      <c r="BU747" s="125"/>
      <c r="BV747" s="125"/>
      <c r="BW747" s="125"/>
      <c r="BX747" s="124"/>
      <c r="BY747" s="125"/>
      <c r="BZ747" s="125"/>
      <c r="CB747" s="235" t="str">
        <f t="shared" si="169"/>
        <v/>
      </c>
      <c r="CC747" s="235" t="str">
        <f t="shared" si="167"/>
        <v/>
      </c>
      <c r="CD747" s="235">
        <v>742</v>
      </c>
      <c r="CE747" s="235">
        <f t="shared" si="170"/>
        <v>2</v>
      </c>
    </row>
    <row r="748" spans="54:83">
      <c r="BB748" s="405">
        <f t="shared" si="168"/>
        <v>743</v>
      </c>
      <c r="BC748" s="124"/>
      <c r="BD748" s="124"/>
      <c r="BE748" s="124"/>
      <c r="BF748" s="125"/>
      <c r="BG748" s="124"/>
      <c r="BH748" s="124"/>
      <c r="BI748" s="124"/>
      <c r="BJ748" s="124"/>
      <c r="BK748" s="124"/>
      <c r="BL748" s="124"/>
      <c r="BM748" s="125"/>
      <c r="BN748" s="124"/>
      <c r="BO748" s="125"/>
      <c r="BP748" s="124"/>
      <c r="BQ748" s="125"/>
      <c r="BR748" s="125"/>
      <c r="BS748" s="124"/>
      <c r="BT748" s="171"/>
      <c r="BU748" s="125"/>
      <c r="BV748" s="125"/>
      <c r="BW748" s="125"/>
      <c r="BX748" s="124"/>
      <c r="BY748" s="125"/>
      <c r="BZ748" s="125"/>
      <c r="CB748" s="235" t="str">
        <f t="shared" si="169"/>
        <v/>
      </c>
      <c r="CC748" s="235" t="str">
        <f t="shared" si="167"/>
        <v/>
      </c>
      <c r="CD748" s="235">
        <v>743</v>
      </c>
      <c r="CE748" s="235">
        <f t="shared" si="170"/>
        <v>2</v>
      </c>
    </row>
    <row r="749" spans="54:83">
      <c r="BB749" s="405">
        <f t="shared" si="168"/>
        <v>744</v>
      </c>
      <c r="BC749" s="124"/>
      <c r="BD749" s="124"/>
      <c r="BE749" s="124"/>
      <c r="BF749" s="125"/>
      <c r="BG749" s="124"/>
      <c r="BH749" s="124"/>
      <c r="BI749" s="124"/>
      <c r="BJ749" s="124"/>
      <c r="BK749" s="124"/>
      <c r="BL749" s="124"/>
      <c r="BM749" s="125"/>
      <c r="BN749" s="124"/>
      <c r="BO749" s="125"/>
      <c r="BP749" s="124"/>
      <c r="BQ749" s="125"/>
      <c r="BR749" s="125"/>
      <c r="BS749" s="124"/>
      <c r="BT749" s="171"/>
      <c r="BU749" s="125"/>
      <c r="BV749" s="125"/>
      <c r="BW749" s="125"/>
      <c r="BX749" s="124"/>
      <c r="BY749" s="125"/>
      <c r="BZ749" s="125"/>
      <c r="CB749" s="235" t="str">
        <f t="shared" si="169"/>
        <v/>
      </c>
      <c r="CC749" s="235" t="str">
        <f t="shared" si="167"/>
        <v/>
      </c>
      <c r="CD749" s="235">
        <v>744</v>
      </c>
      <c r="CE749" s="235">
        <f t="shared" si="170"/>
        <v>2</v>
      </c>
    </row>
    <row r="750" spans="54:83">
      <c r="BB750" s="405">
        <f t="shared" si="168"/>
        <v>745</v>
      </c>
      <c r="BC750" s="124"/>
      <c r="BD750" s="124"/>
      <c r="BE750" s="124"/>
      <c r="BF750" s="125"/>
      <c r="BG750" s="124"/>
      <c r="BH750" s="124"/>
      <c r="BI750" s="124"/>
      <c r="BJ750" s="124"/>
      <c r="BK750" s="124"/>
      <c r="BL750" s="124"/>
      <c r="BM750" s="125"/>
      <c r="BN750" s="124"/>
      <c r="BO750" s="125"/>
      <c r="BP750" s="124"/>
      <c r="BQ750" s="125"/>
      <c r="BR750" s="125"/>
      <c r="BS750" s="124"/>
      <c r="BT750" s="171"/>
      <c r="BU750" s="125"/>
      <c r="BV750" s="125"/>
      <c r="BW750" s="125"/>
      <c r="BX750" s="124"/>
      <c r="BY750" s="125"/>
      <c r="BZ750" s="125"/>
      <c r="CB750" s="235" t="str">
        <f t="shared" si="169"/>
        <v/>
      </c>
      <c r="CC750" s="235" t="str">
        <f t="shared" si="167"/>
        <v/>
      </c>
      <c r="CD750" s="235">
        <v>745</v>
      </c>
      <c r="CE750" s="235">
        <f t="shared" si="170"/>
        <v>2</v>
      </c>
    </row>
    <row r="751" spans="54:83">
      <c r="BB751" s="405">
        <f t="shared" si="168"/>
        <v>746</v>
      </c>
      <c r="BC751" s="124"/>
      <c r="BD751" s="124"/>
      <c r="BE751" s="124"/>
      <c r="BF751" s="125"/>
      <c r="BG751" s="124"/>
      <c r="BH751" s="124"/>
      <c r="BI751" s="124"/>
      <c r="BJ751" s="124"/>
      <c r="BK751" s="124"/>
      <c r="BL751" s="124"/>
      <c r="BM751" s="125"/>
      <c r="BN751" s="124"/>
      <c r="BO751" s="125"/>
      <c r="BP751" s="124"/>
      <c r="BQ751" s="125"/>
      <c r="BR751" s="125"/>
      <c r="BS751" s="124"/>
      <c r="BT751" s="171"/>
      <c r="BU751" s="125"/>
      <c r="BV751" s="125"/>
      <c r="BW751" s="125"/>
      <c r="BX751" s="124"/>
      <c r="BY751" s="125"/>
      <c r="BZ751" s="125"/>
      <c r="CB751" s="235" t="str">
        <f t="shared" si="169"/>
        <v/>
      </c>
      <c r="CC751" s="235" t="str">
        <f t="shared" si="167"/>
        <v/>
      </c>
      <c r="CD751" s="235">
        <v>746</v>
      </c>
      <c r="CE751" s="235">
        <f t="shared" si="170"/>
        <v>2</v>
      </c>
    </row>
    <row r="752" spans="54:83">
      <c r="BB752" s="405">
        <f t="shared" si="168"/>
        <v>747</v>
      </c>
      <c r="BC752" s="124"/>
      <c r="BD752" s="124"/>
      <c r="BE752" s="124"/>
      <c r="BF752" s="125"/>
      <c r="BG752" s="124"/>
      <c r="BH752" s="124"/>
      <c r="BI752" s="124"/>
      <c r="BJ752" s="124"/>
      <c r="BK752" s="124"/>
      <c r="BL752" s="124"/>
      <c r="BM752" s="125"/>
      <c r="BN752" s="124"/>
      <c r="BO752" s="125"/>
      <c r="BP752" s="124"/>
      <c r="BQ752" s="125"/>
      <c r="BR752" s="125"/>
      <c r="BS752" s="124"/>
      <c r="BT752" s="171"/>
      <c r="BU752" s="125"/>
      <c r="BV752" s="125"/>
      <c r="BW752" s="125"/>
      <c r="BX752" s="124"/>
      <c r="BY752" s="125"/>
      <c r="BZ752" s="125"/>
      <c r="CB752" s="235" t="str">
        <f t="shared" si="169"/>
        <v/>
      </c>
      <c r="CC752" s="235" t="str">
        <f t="shared" si="167"/>
        <v/>
      </c>
      <c r="CD752" s="235">
        <v>747</v>
      </c>
      <c r="CE752" s="235">
        <f t="shared" si="170"/>
        <v>2</v>
      </c>
    </row>
    <row r="753" spans="54:83">
      <c r="BB753" s="405">
        <f t="shared" si="168"/>
        <v>748</v>
      </c>
      <c r="BC753" s="124"/>
      <c r="BD753" s="124"/>
      <c r="BE753" s="124"/>
      <c r="BF753" s="125"/>
      <c r="BG753" s="124"/>
      <c r="BH753" s="124"/>
      <c r="BI753" s="124"/>
      <c r="BJ753" s="124"/>
      <c r="BK753" s="124"/>
      <c r="BL753" s="124"/>
      <c r="BM753" s="125"/>
      <c r="BN753" s="124"/>
      <c r="BO753" s="125"/>
      <c r="BP753" s="124"/>
      <c r="BQ753" s="125"/>
      <c r="BR753" s="125"/>
      <c r="BS753" s="124"/>
      <c r="BT753" s="171"/>
      <c r="BU753" s="125"/>
      <c r="BV753" s="125"/>
      <c r="BW753" s="125"/>
      <c r="BX753" s="124"/>
      <c r="BY753" s="125"/>
      <c r="BZ753" s="125"/>
      <c r="CB753" s="235" t="str">
        <f t="shared" si="169"/>
        <v/>
      </c>
      <c r="CC753" s="235" t="str">
        <f t="shared" si="167"/>
        <v/>
      </c>
      <c r="CD753" s="235">
        <v>748</v>
      </c>
      <c r="CE753" s="235">
        <f t="shared" si="170"/>
        <v>2</v>
      </c>
    </row>
    <row r="754" spans="54:83">
      <c r="BB754" s="405">
        <f t="shared" si="168"/>
        <v>749</v>
      </c>
      <c r="BC754" s="124"/>
      <c r="BD754" s="124"/>
      <c r="BE754" s="124"/>
      <c r="BF754" s="125"/>
      <c r="BG754" s="124"/>
      <c r="BH754" s="124"/>
      <c r="BI754" s="124"/>
      <c r="BJ754" s="124"/>
      <c r="BK754" s="124"/>
      <c r="BL754" s="124"/>
      <c r="BM754" s="125"/>
      <c r="BN754" s="124"/>
      <c r="BO754" s="125"/>
      <c r="BP754" s="124"/>
      <c r="BQ754" s="125"/>
      <c r="BR754" s="125"/>
      <c r="BS754" s="124"/>
      <c r="BT754" s="171"/>
      <c r="BU754" s="125"/>
      <c r="BV754" s="125"/>
      <c r="BW754" s="125"/>
      <c r="BX754" s="124"/>
      <c r="BY754" s="125"/>
      <c r="BZ754" s="125"/>
      <c r="CB754" s="235" t="str">
        <f t="shared" si="169"/>
        <v/>
      </c>
      <c r="CC754" s="235" t="str">
        <f t="shared" si="167"/>
        <v/>
      </c>
      <c r="CD754" s="235">
        <v>749</v>
      </c>
      <c r="CE754" s="235">
        <f t="shared" si="170"/>
        <v>2</v>
      </c>
    </row>
    <row r="755" spans="54:83">
      <c r="BB755" s="405">
        <f t="shared" si="168"/>
        <v>750</v>
      </c>
      <c r="BC755" s="124"/>
      <c r="BD755" s="124"/>
      <c r="BE755" s="124"/>
      <c r="BF755" s="125"/>
      <c r="BG755" s="124"/>
      <c r="BH755" s="124"/>
      <c r="BI755" s="124"/>
      <c r="BJ755" s="124"/>
      <c r="BK755" s="124"/>
      <c r="BL755" s="124"/>
      <c r="BM755" s="125"/>
      <c r="BN755" s="124"/>
      <c r="BO755" s="125"/>
      <c r="BP755" s="124"/>
      <c r="BQ755" s="125"/>
      <c r="BR755" s="125"/>
      <c r="BS755" s="124"/>
      <c r="BT755" s="171"/>
      <c r="BU755" s="125"/>
      <c r="BV755" s="125"/>
      <c r="BW755" s="125"/>
      <c r="BX755" s="124"/>
      <c r="BY755" s="125"/>
      <c r="BZ755" s="125"/>
      <c r="CB755" s="235" t="str">
        <f t="shared" si="169"/>
        <v/>
      </c>
      <c r="CC755" s="235" t="str">
        <f t="shared" si="167"/>
        <v/>
      </c>
      <c r="CD755" s="235">
        <v>750</v>
      </c>
      <c r="CE755" s="235">
        <f t="shared" si="170"/>
        <v>2</v>
      </c>
    </row>
    <row r="756" spans="54:83">
      <c r="BB756" s="405">
        <f t="shared" si="168"/>
        <v>751</v>
      </c>
      <c r="BC756" s="124"/>
      <c r="BD756" s="124"/>
      <c r="BE756" s="124"/>
      <c r="BF756" s="125"/>
      <c r="BG756" s="124"/>
      <c r="BH756" s="124"/>
      <c r="BI756" s="124"/>
      <c r="BJ756" s="124"/>
      <c r="BK756" s="124"/>
      <c r="BL756" s="124"/>
      <c r="BM756" s="125"/>
      <c r="BN756" s="124"/>
      <c r="BO756" s="125"/>
      <c r="BP756" s="124"/>
      <c r="BQ756" s="125"/>
      <c r="BR756" s="125"/>
      <c r="BS756" s="124"/>
      <c r="BT756" s="171"/>
      <c r="BU756" s="125"/>
      <c r="BV756" s="125"/>
      <c r="BW756" s="125"/>
      <c r="BX756" s="124"/>
      <c r="BY756" s="125"/>
      <c r="BZ756" s="125"/>
      <c r="CB756" s="235" t="str">
        <f t="shared" si="169"/>
        <v/>
      </c>
      <c r="CC756" s="235" t="str">
        <f t="shared" si="167"/>
        <v/>
      </c>
      <c r="CD756" s="235">
        <v>751</v>
      </c>
      <c r="CE756" s="235">
        <f t="shared" si="170"/>
        <v>2</v>
      </c>
    </row>
    <row r="757" spans="54:83">
      <c r="BB757" s="405">
        <f t="shared" si="168"/>
        <v>752</v>
      </c>
      <c r="BC757" s="124"/>
      <c r="BD757" s="124"/>
      <c r="BE757" s="124"/>
      <c r="BF757" s="125"/>
      <c r="BG757" s="124"/>
      <c r="BH757" s="124"/>
      <c r="BI757" s="124"/>
      <c r="BJ757" s="124"/>
      <c r="BK757" s="124"/>
      <c r="BL757" s="124"/>
      <c r="BM757" s="125"/>
      <c r="BN757" s="124"/>
      <c r="BO757" s="125"/>
      <c r="BP757" s="124"/>
      <c r="BQ757" s="125"/>
      <c r="BR757" s="125"/>
      <c r="BS757" s="124"/>
      <c r="BT757" s="171"/>
      <c r="BU757" s="125"/>
      <c r="BV757" s="125"/>
      <c r="BW757" s="125"/>
      <c r="BX757" s="124"/>
      <c r="BY757" s="125"/>
      <c r="BZ757" s="125"/>
      <c r="CB757" s="235" t="str">
        <f t="shared" si="169"/>
        <v/>
      </c>
      <c r="CC757" s="235" t="str">
        <f t="shared" si="167"/>
        <v/>
      </c>
      <c r="CD757" s="235">
        <v>752</v>
      </c>
      <c r="CE757" s="235">
        <f t="shared" si="170"/>
        <v>2</v>
      </c>
    </row>
    <row r="758" spans="54:83">
      <c r="BB758" s="405">
        <f t="shared" si="168"/>
        <v>753</v>
      </c>
      <c r="BC758" s="124"/>
      <c r="BD758" s="124"/>
      <c r="BE758" s="124"/>
      <c r="BF758" s="125"/>
      <c r="BG758" s="124"/>
      <c r="BH758" s="124"/>
      <c r="BI758" s="124"/>
      <c r="BJ758" s="124"/>
      <c r="BK758" s="124"/>
      <c r="BL758" s="124"/>
      <c r="BM758" s="125"/>
      <c r="BN758" s="124"/>
      <c r="BO758" s="125"/>
      <c r="BP758" s="124"/>
      <c r="BQ758" s="125"/>
      <c r="BR758" s="125"/>
      <c r="BS758" s="124"/>
      <c r="BT758" s="171"/>
      <c r="BU758" s="125"/>
      <c r="BV758" s="125"/>
      <c r="BW758" s="125"/>
      <c r="BX758" s="124"/>
      <c r="BY758" s="125"/>
      <c r="BZ758" s="125"/>
      <c r="CB758" s="235" t="str">
        <f t="shared" si="169"/>
        <v/>
      </c>
      <c r="CC758" s="235" t="str">
        <f t="shared" si="167"/>
        <v/>
      </c>
      <c r="CD758" s="235">
        <v>753</v>
      </c>
      <c r="CE758" s="235">
        <f t="shared" si="170"/>
        <v>2</v>
      </c>
    </row>
    <row r="759" spans="54:83">
      <c r="BB759" s="405">
        <f t="shared" si="168"/>
        <v>754</v>
      </c>
      <c r="BC759" s="124"/>
      <c r="BD759" s="124"/>
      <c r="BE759" s="124"/>
      <c r="BF759" s="125"/>
      <c r="BG759" s="124"/>
      <c r="BH759" s="124"/>
      <c r="BI759" s="124"/>
      <c r="BJ759" s="124"/>
      <c r="BK759" s="124"/>
      <c r="BL759" s="124"/>
      <c r="BM759" s="125"/>
      <c r="BN759" s="124"/>
      <c r="BO759" s="125"/>
      <c r="BP759" s="124"/>
      <c r="BQ759" s="125"/>
      <c r="BR759" s="125"/>
      <c r="BS759" s="124"/>
      <c r="BT759" s="171"/>
      <c r="BU759" s="125"/>
      <c r="BV759" s="125"/>
      <c r="BW759" s="125"/>
      <c r="BX759" s="124"/>
      <c r="BY759" s="125"/>
      <c r="BZ759" s="125"/>
      <c r="CB759" s="235" t="str">
        <f t="shared" si="169"/>
        <v/>
      </c>
      <c r="CC759" s="235" t="str">
        <f t="shared" si="167"/>
        <v/>
      </c>
      <c r="CD759" s="235">
        <v>754</v>
      </c>
      <c r="CE759" s="235">
        <f t="shared" si="170"/>
        <v>2</v>
      </c>
    </row>
    <row r="760" spans="54:83">
      <c r="BB760" s="405">
        <f t="shared" si="168"/>
        <v>755</v>
      </c>
      <c r="BC760" s="124"/>
      <c r="BD760" s="124"/>
      <c r="BE760" s="124"/>
      <c r="BF760" s="125"/>
      <c r="BG760" s="124"/>
      <c r="BH760" s="124"/>
      <c r="BI760" s="124"/>
      <c r="BJ760" s="124"/>
      <c r="BK760" s="124"/>
      <c r="BL760" s="124"/>
      <c r="BM760" s="125"/>
      <c r="BN760" s="124"/>
      <c r="BO760" s="125"/>
      <c r="BP760" s="124"/>
      <c r="BQ760" s="125"/>
      <c r="BR760" s="125"/>
      <c r="BS760" s="124"/>
      <c r="BT760" s="171"/>
      <c r="BU760" s="125"/>
      <c r="BV760" s="125"/>
      <c r="BW760" s="125"/>
      <c r="BX760" s="124"/>
      <c r="BY760" s="125"/>
      <c r="BZ760" s="125"/>
      <c r="CB760" s="235" t="str">
        <f t="shared" si="169"/>
        <v/>
      </c>
      <c r="CC760" s="235" t="str">
        <f t="shared" si="167"/>
        <v/>
      </c>
      <c r="CD760" s="235">
        <v>755</v>
      </c>
      <c r="CE760" s="235">
        <f t="shared" si="170"/>
        <v>2</v>
      </c>
    </row>
    <row r="761" spans="54:83">
      <c r="BB761" s="405">
        <f t="shared" si="168"/>
        <v>756</v>
      </c>
      <c r="BC761" s="124"/>
      <c r="BD761" s="124"/>
      <c r="BE761" s="124"/>
      <c r="BF761" s="125"/>
      <c r="BG761" s="124"/>
      <c r="BH761" s="124"/>
      <c r="BI761" s="124"/>
      <c r="BJ761" s="124"/>
      <c r="BK761" s="124"/>
      <c r="BL761" s="124"/>
      <c r="BM761" s="125"/>
      <c r="BN761" s="124"/>
      <c r="BO761" s="125"/>
      <c r="BP761" s="124"/>
      <c r="BQ761" s="125"/>
      <c r="BR761" s="125"/>
      <c r="BS761" s="124"/>
      <c r="BT761" s="171"/>
      <c r="BU761" s="125"/>
      <c r="BV761" s="125"/>
      <c r="BW761" s="125"/>
      <c r="BX761" s="124"/>
      <c r="BY761" s="125"/>
      <c r="BZ761" s="125"/>
      <c r="CB761" s="235" t="str">
        <f t="shared" si="169"/>
        <v/>
      </c>
      <c r="CC761" s="235" t="str">
        <f t="shared" si="167"/>
        <v/>
      </c>
      <c r="CD761" s="235">
        <v>756</v>
      </c>
      <c r="CE761" s="235">
        <f t="shared" si="170"/>
        <v>2</v>
      </c>
    </row>
    <row r="762" spans="54:83">
      <c r="BB762" s="405">
        <f t="shared" si="168"/>
        <v>757</v>
      </c>
      <c r="BC762" s="124"/>
      <c r="BD762" s="124"/>
      <c r="BE762" s="124"/>
      <c r="BF762" s="125"/>
      <c r="BG762" s="124"/>
      <c r="BH762" s="124"/>
      <c r="BI762" s="124"/>
      <c r="BJ762" s="124"/>
      <c r="BK762" s="124"/>
      <c r="BL762" s="124"/>
      <c r="BM762" s="125"/>
      <c r="BN762" s="124"/>
      <c r="BO762" s="125"/>
      <c r="BP762" s="124"/>
      <c r="BQ762" s="125"/>
      <c r="BR762" s="125"/>
      <c r="BS762" s="124"/>
      <c r="BT762" s="171"/>
      <c r="BU762" s="125"/>
      <c r="BV762" s="125"/>
      <c r="BW762" s="125"/>
      <c r="BX762" s="124"/>
      <c r="BY762" s="125"/>
      <c r="BZ762" s="125"/>
      <c r="CB762" s="235" t="str">
        <f t="shared" si="169"/>
        <v/>
      </c>
      <c r="CC762" s="235" t="str">
        <f t="shared" si="167"/>
        <v/>
      </c>
      <c r="CD762" s="235">
        <v>757</v>
      </c>
      <c r="CE762" s="235">
        <f t="shared" si="170"/>
        <v>2</v>
      </c>
    </row>
    <row r="763" spans="54:83">
      <c r="BB763" s="405">
        <f t="shared" si="168"/>
        <v>758</v>
      </c>
      <c r="BC763" s="124"/>
      <c r="BD763" s="124"/>
      <c r="BE763" s="124"/>
      <c r="BF763" s="125"/>
      <c r="BG763" s="124"/>
      <c r="BH763" s="124"/>
      <c r="BI763" s="124"/>
      <c r="BJ763" s="124"/>
      <c r="BK763" s="124"/>
      <c r="BL763" s="124"/>
      <c r="BM763" s="125"/>
      <c r="BN763" s="124"/>
      <c r="BO763" s="125"/>
      <c r="BP763" s="124"/>
      <c r="BQ763" s="125"/>
      <c r="BR763" s="125"/>
      <c r="BS763" s="124"/>
      <c r="BT763" s="171"/>
      <c r="BU763" s="125"/>
      <c r="BV763" s="125"/>
      <c r="BW763" s="125"/>
      <c r="BX763" s="124"/>
      <c r="BY763" s="125"/>
      <c r="BZ763" s="125"/>
      <c r="CB763" s="235" t="str">
        <f t="shared" si="169"/>
        <v/>
      </c>
      <c r="CC763" s="235" t="str">
        <f t="shared" si="167"/>
        <v/>
      </c>
      <c r="CD763" s="235">
        <v>758</v>
      </c>
      <c r="CE763" s="235">
        <f t="shared" si="170"/>
        <v>2</v>
      </c>
    </row>
    <row r="764" spans="54:83">
      <c r="BB764" s="405">
        <f t="shared" si="168"/>
        <v>759</v>
      </c>
      <c r="BC764" s="124"/>
      <c r="BD764" s="124"/>
      <c r="BE764" s="124"/>
      <c r="BF764" s="125"/>
      <c r="BG764" s="124"/>
      <c r="BH764" s="124"/>
      <c r="BI764" s="124"/>
      <c r="BJ764" s="124"/>
      <c r="BK764" s="124"/>
      <c r="BL764" s="124"/>
      <c r="BM764" s="125"/>
      <c r="BN764" s="124"/>
      <c r="BO764" s="125"/>
      <c r="BP764" s="124"/>
      <c r="BQ764" s="125"/>
      <c r="BR764" s="125"/>
      <c r="BS764" s="124"/>
      <c r="BT764" s="171"/>
      <c r="BU764" s="125"/>
      <c r="BV764" s="125"/>
      <c r="BW764" s="125"/>
      <c r="BX764" s="124"/>
      <c r="BY764" s="125"/>
      <c r="BZ764" s="125"/>
      <c r="CB764" s="235" t="str">
        <f t="shared" si="169"/>
        <v/>
      </c>
      <c r="CC764" s="235" t="str">
        <f t="shared" si="167"/>
        <v/>
      </c>
      <c r="CD764" s="235">
        <v>759</v>
      </c>
      <c r="CE764" s="235">
        <f t="shared" si="170"/>
        <v>2</v>
      </c>
    </row>
    <row r="765" spans="54:83">
      <c r="BB765" s="405">
        <f t="shared" si="168"/>
        <v>760</v>
      </c>
      <c r="BC765" s="124"/>
      <c r="BD765" s="124"/>
      <c r="BE765" s="124"/>
      <c r="BF765" s="125"/>
      <c r="BG765" s="124"/>
      <c r="BH765" s="124"/>
      <c r="BI765" s="124"/>
      <c r="BJ765" s="124"/>
      <c r="BK765" s="124"/>
      <c r="BL765" s="124"/>
      <c r="BM765" s="125"/>
      <c r="BN765" s="124"/>
      <c r="BO765" s="125"/>
      <c r="BP765" s="124"/>
      <c r="BQ765" s="125"/>
      <c r="BR765" s="125"/>
      <c r="BS765" s="124"/>
      <c r="BT765" s="171"/>
      <c r="BU765" s="125"/>
      <c r="BV765" s="125"/>
      <c r="BW765" s="125"/>
      <c r="BX765" s="124"/>
      <c r="BY765" s="125"/>
      <c r="BZ765" s="125"/>
      <c r="CB765" s="235" t="str">
        <f t="shared" si="169"/>
        <v/>
      </c>
      <c r="CC765" s="235" t="str">
        <f t="shared" si="167"/>
        <v/>
      </c>
      <c r="CD765" s="235">
        <v>760</v>
      </c>
      <c r="CE765" s="235">
        <f t="shared" si="170"/>
        <v>2</v>
      </c>
    </row>
    <row r="766" spans="54:83">
      <c r="BB766" s="405">
        <f t="shared" si="168"/>
        <v>761</v>
      </c>
      <c r="BC766" s="124"/>
      <c r="BD766" s="124"/>
      <c r="BE766" s="124"/>
      <c r="BF766" s="125"/>
      <c r="BG766" s="124"/>
      <c r="BH766" s="124"/>
      <c r="BI766" s="124"/>
      <c r="BJ766" s="124"/>
      <c r="BK766" s="124"/>
      <c r="BL766" s="124"/>
      <c r="BM766" s="125"/>
      <c r="BN766" s="124"/>
      <c r="BO766" s="125"/>
      <c r="BP766" s="124"/>
      <c r="BQ766" s="125"/>
      <c r="BR766" s="125"/>
      <c r="BS766" s="124"/>
      <c r="BT766" s="171"/>
      <c r="BU766" s="125"/>
      <c r="BV766" s="125"/>
      <c r="BW766" s="125"/>
      <c r="BX766" s="124"/>
      <c r="BY766" s="125"/>
      <c r="BZ766" s="125"/>
      <c r="CB766" s="235" t="str">
        <f t="shared" si="169"/>
        <v/>
      </c>
      <c r="CC766" s="235" t="str">
        <f t="shared" si="167"/>
        <v/>
      </c>
      <c r="CD766" s="235">
        <v>761</v>
      </c>
      <c r="CE766" s="235">
        <f t="shared" si="170"/>
        <v>2</v>
      </c>
    </row>
    <row r="767" spans="54:83">
      <c r="BB767" s="405">
        <f t="shared" si="168"/>
        <v>762</v>
      </c>
      <c r="BC767" s="124"/>
      <c r="BD767" s="124"/>
      <c r="BE767" s="124"/>
      <c r="BF767" s="125"/>
      <c r="BG767" s="124"/>
      <c r="BH767" s="124"/>
      <c r="BI767" s="124"/>
      <c r="BJ767" s="124"/>
      <c r="BK767" s="124"/>
      <c r="BL767" s="124"/>
      <c r="BM767" s="125"/>
      <c r="BN767" s="124"/>
      <c r="BO767" s="125"/>
      <c r="BP767" s="124"/>
      <c r="BQ767" s="125"/>
      <c r="BR767" s="125"/>
      <c r="BS767" s="124"/>
      <c r="BT767" s="171"/>
      <c r="BU767" s="125"/>
      <c r="BV767" s="125"/>
      <c r="BW767" s="125"/>
      <c r="BX767" s="124"/>
      <c r="BY767" s="125"/>
      <c r="BZ767" s="125"/>
      <c r="CB767" s="235" t="str">
        <f t="shared" si="169"/>
        <v/>
      </c>
      <c r="CC767" s="235" t="str">
        <f t="shared" si="167"/>
        <v/>
      </c>
      <c r="CD767" s="235">
        <v>762</v>
      </c>
      <c r="CE767" s="235">
        <f t="shared" si="170"/>
        <v>2</v>
      </c>
    </row>
    <row r="768" spans="54:83">
      <c r="BB768" s="405">
        <f t="shared" si="168"/>
        <v>763</v>
      </c>
      <c r="BC768" s="124"/>
      <c r="BD768" s="124"/>
      <c r="BE768" s="124"/>
      <c r="BF768" s="125"/>
      <c r="BG768" s="124"/>
      <c r="BH768" s="124"/>
      <c r="BI768" s="124"/>
      <c r="BJ768" s="124"/>
      <c r="BK768" s="124"/>
      <c r="BL768" s="124"/>
      <c r="BM768" s="125"/>
      <c r="BN768" s="124"/>
      <c r="BO768" s="125"/>
      <c r="BP768" s="124"/>
      <c r="BQ768" s="125"/>
      <c r="BR768" s="125"/>
      <c r="BS768" s="124"/>
      <c r="BT768" s="171"/>
      <c r="BU768" s="125"/>
      <c r="BV768" s="125"/>
      <c r="BW768" s="125"/>
      <c r="BX768" s="124"/>
      <c r="BY768" s="125"/>
      <c r="BZ768" s="125"/>
      <c r="CB768" s="235" t="str">
        <f t="shared" si="169"/>
        <v/>
      </c>
      <c r="CC768" s="235" t="str">
        <f t="shared" si="167"/>
        <v/>
      </c>
      <c r="CD768" s="235">
        <v>763</v>
      </c>
      <c r="CE768" s="235">
        <f t="shared" si="170"/>
        <v>2</v>
      </c>
    </row>
    <row r="769" spans="54:83">
      <c r="BB769" s="405">
        <f t="shared" si="168"/>
        <v>764</v>
      </c>
      <c r="BC769" s="124"/>
      <c r="BD769" s="124"/>
      <c r="BE769" s="124"/>
      <c r="BF769" s="125"/>
      <c r="BG769" s="124"/>
      <c r="BH769" s="124"/>
      <c r="BI769" s="124"/>
      <c r="BJ769" s="124"/>
      <c r="BK769" s="124"/>
      <c r="BL769" s="124"/>
      <c r="BM769" s="125"/>
      <c r="BN769" s="124"/>
      <c r="BO769" s="125"/>
      <c r="BP769" s="124"/>
      <c r="BQ769" s="125"/>
      <c r="BR769" s="125"/>
      <c r="BS769" s="124"/>
      <c r="BT769" s="171"/>
      <c r="BU769" s="125"/>
      <c r="BV769" s="125"/>
      <c r="BW769" s="125"/>
      <c r="BX769" s="124"/>
      <c r="BY769" s="125"/>
      <c r="BZ769" s="125"/>
      <c r="CB769" s="235" t="str">
        <f t="shared" si="169"/>
        <v/>
      </c>
      <c r="CC769" s="235" t="str">
        <f t="shared" si="167"/>
        <v/>
      </c>
      <c r="CD769" s="235">
        <v>764</v>
      </c>
      <c r="CE769" s="235">
        <f t="shared" si="170"/>
        <v>2</v>
      </c>
    </row>
    <row r="770" spans="54:83">
      <c r="BB770" s="405">
        <f t="shared" si="168"/>
        <v>765</v>
      </c>
      <c r="BC770" s="124"/>
      <c r="BD770" s="124"/>
      <c r="BE770" s="124"/>
      <c r="BF770" s="125"/>
      <c r="BG770" s="124"/>
      <c r="BH770" s="124"/>
      <c r="BI770" s="124"/>
      <c r="BJ770" s="124"/>
      <c r="BK770" s="124"/>
      <c r="BL770" s="124"/>
      <c r="BM770" s="125"/>
      <c r="BN770" s="124"/>
      <c r="BO770" s="125"/>
      <c r="BP770" s="124"/>
      <c r="BQ770" s="125"/>
      <c r="BR770" s="125"/>
      <c r="BS770" s="124"/>
      <c r="BT770" s="171"/>
      <c r="BU770" s="125"/>
      <c r="BV770" s="125"/>
      <c r="BW770" s="125"/>
      <c r="BX770" s="124"/>
      <c r="BY770" s="125"/>
      <c r="BZ770" s="125"/>
      <c r="CB770" s="235" t="str">
        <f t="shared" si="169"/>
        <v/>
      </c>
      <c r="CC770" s="235" t="str">
        <f t="shared" si="167"/>
        <v/>
      </c>
      <c r="CD770" s="235">
        <v>765</v>
      </c>
      <c r="CE770" s="235">
        <f t="shared" si="170"/>
        <v>2</v>
      </c>
    </row>
    <row r="771" spans="54:83">
      <c r="BB771" s="405">
        <f t="shared" si="168"/>
        <v>766</v>
      </c>
      <c r="BC771" s="124"/>
      <c r="BD771" s="124"/>
      <c r="BE771" s="124"/>
      <c r="BF771" s="125"/>
      <c r="BG771" s="124"/>
      <c r="BH771" s="124"/>
      <c r="BI771" s="124"/>
      <c r="BJ771" s="124"/>
      <c r="BK771" s="124"/>
      <c r="BL771" s="124"/>
      <c r="BM771" s="125"/>
      <c r="BN771" s="124"/>
      <c r="BO771" s="125"/>
      <c r="BP771" s="124"/>
      <c r="BQ771" s="125"/>
      <c r="BR771" s="125"/>
      <c r="BS771" s="124"/>
      <c r="BT771" s="171"/>
      <c r="BU771" s="125"/>
      <c r="BV771" s="125"/>
      <c r="BW771" s="125"/>
      <c r="BX771" s="124"/>
      <c r="BY771" s="125"/>
      <c r="BZ771" s="125"/>
      <c r="CB771" s="235" t="str">
        <f t="shared" si="169"/>
        <v/>
      </c>
      <c r="CC771" s="235" t="str">
        <f t="shared" si="167"/>
        <v/>
      </c>
      <c r="CD771" s="235">
        <v>766</v>
      </c>
      <c r="CE771" s="235">
        <f t="shared" si="170"/>
        <v>2</v>
      </c>
    </row>
    <row r="772" spans="54:83">
      <c r="BB772" s="405">
        <f t="shared" si="168"/>
        <v>767</v>
      </c>
      <c r="BC772" s="124"/>
      <c r="BD772" s="124"/>
      <c r="BE772" s="124"/>
      <c r="BF772" s="125"/>
      <c r="BG772" s="124"/>
      <c r="BH772" s="124"/>
      <c r="BI772" s="124"/>
      <c r="BJ772" s="124"/>
      <c r="BK772" s="124"/>
      <c r="BL772" s="124"/>
      <c r="BM772" s="125"/>
      <c r="BN772" s="124"/>
      <c r="BO772" s="125"/>
      <c r="BP772" s="124"/>
      <c r="BQ772" s="125"/>
      <c r="BR772" s="125"/>
      <c r="BS772" s="124"/>
      <c r="BT772" s="171"/>
      <c r="BU772" s="125"/>
      <c r="BV772" s="125"/>
      <c r="BW772" s="125"/>
      <c r="BX772" s="124"/>
      <c r="BY772" s="125"/>
      <c r="BZ772" s="125"/>
      <c r="CB772" s="235" t="str">
        <f t="shared" si="169"/>
        <v/>
      </c>
      <c r="CC772" s="235" t="str">
        <f t="shared" si="167"/>
        <v/>
      </c>
      <c r="CD772" s="235">
        <v>767</v>
      </c>
      <c r="CE772" s="235">
        <f t="shared" si="170"/>
        <v>2</v>
      </c>
    </row>
    <row r="773" spans="54:83">
      <c r="BB773" s="405">
        <f t="shared" si="168"/>
        <v>768</v>
      </c>
      <c r="BC773" s="124"/>
      <c r="BD773" s="124"/>
      <c r="BE773" s="124"/>
      <c r="BF773" s="125"/>
      <c r="BG773" s="124"/>
      <c r="BH773" s="124"/>
      <c r="BI773" s="124"/>
      <c r="BJ773" s="124"/>
      <c r="BK773" s="124"/>
      <c r="BL773" s="124"/>
      <c r="BM773" s="125"/>
      <c r="BN773" s="124"/>
      <c r="BO773" s="125"/>
      <c r="BP773" s="124"/>
      <c r="BQ773" s="125"/>
      <c r="BR773" s="125"/>
      <c r="BS773" s="124"/>
      <c r="BT773" s="171"/>
      <c r="BU773" s="125"/>
      <c r="BV773" s="125"/>
      <c r="BW773" s="125"/>
      <c r="BX773" s="124"/>
      <c r="BY773" s="125"/>
      <c r="BZ773" s="125"/>
      <c r="CB773" s="235" t="str">
        <f t="shared" si="169"/>
        <v/>
      </c>
      <c r="CC773" s="235" t="str">
        <f t="shared" si="167"/>
        <v/>
      </c>
      <c r="CD773" s="235">
        <v>768</v>
      </c>
      <c r="CE773" s="235">
        <f t="shared" si="170"/>
        <v>2</v>
      </c>
    </row>
    <row r="774" spans="54:83">
      <c r="BB774" s="405">
        <f t="shared" si="168"/>
        <v>769</v>
      </c>
      <c r="BC774" s="124"/>
      <c r="BD774" s="124"/>
      <c r="BE774" s="124"/>
      <c r="BF774" s="125"/>
      <c r="BG774" s="124"/>
      <c r="BH774" s="124"/>
      <c r="BI774" s="124"/>
      <c r="BJ774" s="124"/>
      <c r="BK774" s="124"/>
      <c r="BL774" s="124"/>
      <c r="BM774" s="125"/>
      <c r="BN774" s="124"/>
      <c r="BO774" s="125"/>
      <c r="BP774" s="124"/>
      <c r="BQ774" s="125"/>
      <c r="BR774" s="125"/>
      <c r="BS774" s="124"/>
      <c r="BT774" s="171"/>
      <c r="BU774" s="125"/>
      <c r="BV774" s="125"/>
      <c r="BW774" s="125"/>
      <c r="BX774" s="124"/>
      <c r="BY774" s="125"/>
      <c r="BZ774" s="125"/>
      <c r="CB774" s="235" t="str">
        <f t="shared" si="169"/>
        <v/>
      </c>
      <c r="CC774" s="235" t="str">
        <f t="shared" ref="CC774:CC837" si="171">IFERROR(SMALL(URUTANABSEN,CD774),"")</f>
        <v/>
      </c>
      <c r="CD774" s="235">
        <v>769</v>
      </c>
      <c r="CE774" s="235">
        <f t="shared" si="170"/>
        <v>2</v>
      </c>
    </row>
    <row r="775" spans="54:83">
      <c r="BB775" s="405">
        <f t="shared" si="168"/>
        <v>770</v>
      </c>
      <c r="BC775" s="124"/>
      <c r="BD775" s="124"/>
      <c r="BE775" s="124"/>
      <c r="BF775" s="125"/>
      <c r="BG775" s="124"/>
      <c r="BH775" s="124"/>
      <c r="BI775" s="124"/>
      <c r="BJ775" s="124"/>
      <c r="BK775" s="124"/>
      <c r="BL775" s="124"/>
      <c r="BM775" s="125"/>
      <c r="BN775" s="124"/>
      <c r="BO775" s="125"/>
      <c r="BP775" s="124"/>
      <c r="BQ775" s="125"/>
      <c r="BR775" s="125"/>
      <c r="BS775" s="124"/>
      <c r="BT775" s="171"/>
      <c r="BU775" s="125"/>
      <c r="BV775" s="125"/>
      <c r="BW775" s="125"/>
      <c r="BX775" s="124"/>
      <c r="BY775" s="125"/>
      <c r="BZ775" s="125"/>
      <c r="CB775" s="235" t="str">
        <f t="shared" si="169"/>
        <v/>
      </c>
      <c r="CC775" s="235" t="str">
        <f t="shared" si="171"/>
        <v/>
      </c>
      <c r="CD775" s="235">
        <v>770</v>
      </c>
      <c r="CE775" s="235">
        <f t="shared" si="170"/>
        <v>2</v>
      </c>
    </row>
    <row r="776" spans="54:83">
      <c r="BB776" s="405">
        <f t="shared" ref="BB776:BB839" si="172">BB775+1</f>
        <v>771</v>
      </c>
      <c r="BC776" s="124"/>
      <c r="BD776" s="124"/>
      <c r="BE776" s="124"/>
      <c r="BF776" s="125"/>
      <c r="BG776" s="124"/>
      <c r="BH776" s="124"/>
      <c r="BI776" s="124"/>
      <c r="BJ776" s="124"/>
      <c r="BK776" s="124"/>
      <c r="BL776" s="124"/>
      <c r="BM776" s="125"/>
      <c r="BN776" s="124"/>
      <c r="BO776" s="125"/>
      <c r="BP776" s="124"/>
      <c r="BQ776" s="125"/>
      <c r="BR776" s="125"/>
      <c r="BS776" s="124"/>
      <c r="BT776" s="171"/>
      <c r="BU776" s="125"/>
      <c r="BV776" s="125"/>
      <c r="BW776" s="125"/>
      <c r="BX776" s="124"/>
      <c r="BY776" s="125"/>
      <c r="BZ776" s="125"/>
      <c r="CB776" s="235" t="str">
        <f t="shared" si="169"/>
        <v/>
      </c>
      <c r="CC776" s="235" t="str">
        <f t="shared" si="171"/>
        <v/>
      </c>
      <c r="CD776" s="235">
        <v>771</v>
      </c>
      <c r="CE776" s="235">
        <f t="shared" si="170"/>
        <v>2</v>
      </c>
    </row>
    <row r="777" spans="54:83">
      <c r="BB777" s="405">
        <f t="shared" si="172"/>
        <v>772</v>
      </c>
      <c r="BC777" s="124"/>
      <c r="BD777" s="124"/>
      <c r="BE777" s="124"/>
      <c r="BF777" s="125"/>
      <c r="BG777" s="124"/>
      <c r="BH777" s="124"/>
      <c r="BI777" s="124"/>
      <c r="BJ777" s="124"/>
      <c r="BK777" s="124"/>
      <c r="BL777" s="124"/>
      <c r="BM777" s="125"/>
      <c r="BN777" s="124"/>
      <c r="BO777" s="125"/>
      <c r="BP777" s="124"/>
      <c r="BQ777" s="125"/>
      <c r="BR777" s="125"/>
      <c r="BS777" s="124"/>
      <c r="BT777" s="171"/>
      <c r="BU777" s="125"/>
      <c r="BV777" s="125"/>
      <c r="BW777" s="125"/>
      <c r="BX777" s="124"/>
      <c r="BY777" s="125"/>
      <c r="BZ777" s="125"/>
      <c r="CB777" s="235" t="str">
        <f t="shared" si="169"/>
        <v/>
      </c>
      <c r="CC777" s="235" t="str">
        <f t="shared" si="171"/>
        <v/>
      </c>
      <c r="CD777" s="235">
        <v>772</v>
      </c>
      <c r="CE777" s="235">
        <f t="shared" si="170"/>
        <v>2</v>
      </c>
    </row>
    <row r="778" spans="54:83">
      <c r="BB778" s="405">
        <f t="shared" si="172"/>
        <v>773</v>
      </c>
      <c r="BC778" s="124"/>
      <c r="BD778" s="124"/>
      <c r="BE778" s="124"/>
      <c r="BF778" s="125"/>
      <c r="BG778" s="124"/>
      <c r="BH778" s="124"/>
      <c r="BI778" s="124"/>
      <c r="BJ778" s="124"/>
      <c r="BK778" s="124"/>
      <c r="BL778" s="124"/>
      <c r="BM778" s="125"/>
      <c r="BN778" s="124"/>
      <c r="BO778" s="125"/>
      <c r="BP778" s="124"/>
      <c r="BQ778" s="125"/>
      <c r="BR778" s="125"/>
      <c r="BS778" s="124"/>
      <c r="BT778" s="171"/>
      <c r="BU778" s="125"/>
      <c r="BV778" s="125"/>
      <c r="BW778" s="125"/>
      <c r="BX778" s="124"/>
      <c r="BY778" s="125"/>
      <c r="BZ778" s="125"/>
      <c r="CB778" s="235" t="str">
        <f t="shared" si="169"/>
        <v/>
      </c>
      <c r="CC778" s="235" t="str">
        <f t="shared" si="171"/>
        <v/>
      </c>
      <c r="CD778" s="235">
        <v>773</v>
      </c>
      <c r="CE778" s="235">
        <f t="shared" si="170"/>
        <v>2</v>
      </c>
    </row>
    <row r="779" spans="54:83">
      <c r="BB779" s="405">
        <f t="shared" si="172"/>
        <v>774</v>
      </c>
      <c r="BC779" s="124"/>
      <c r="BD779" s="124"/>
      <c r="BE779" s="124"/>
      <c r="BF779" s="125"/>
      <c r="BG779" s="124"/>
      <c r="BH779" s="124"/>
      <c r="BI779" s="124"/>
      <c r="BJ779" s="124"/>
      <c r="BK779" s="124"/>
      <c r="BL779" s="124"/>
      <c r="BM779" s="125"/>
      <c r="BN779" s="124"/>
      <c r="BO779" s="125"/>
      <c r="BP779" s="124"/>
      <c r="BQ779" s="125"/>
      <c r="BR779" s="125"/>
      <c r="BS779" s="124"/>
      <c r="BT779" s="171"/>
      <c r="BU779" s="125"/>
      <c r="BV779" s="125"/>
      <c r="BW779" s="125"/>
      <c r="BX779" s="124"/>
      <c r="BY779" s="125"/>
      <c r="BZ779" s="125"/>
      <c r="CB779" s="235" t="str">
        <f t="shared" si="169"/>
        <v/>
      </c>
      <c r="CC779" s="235" t="str">
        <f t="shared" si="171"/>
        <v/>
      </c>
      <c r="CD779" s="235">
        <v>774</v>
      </c>
      <c r="CE779" s="235">
        <f t="shared" si="170"/>
        <v>2</v>
      </c>
    </row>
    <row r="780" spans="54:83">
      <c r="BB780" s="405">
        <f t="shared" si="172"/>
        <v>775</v>
      </c>
      <c r="BC780" s="124"/>
      <c r="BD780" s="124"/>
      <c r="BE780" s="124"/>
      <c r="BF780" s="125"/>
      <c r="BG780" s="124"/>
      <c r="BH780" s="124"/>
      <c r="BI780" s="124"/>
      <c r="BJ780" s="124"/>
      <c r="BK780" s="124"/>
      <c r="BL780" s="124"/>
      <c r="BM780" s="125"/>
      <c r="BN780" s="124"/>
      <c r="BO780" s="125"/>
      <c r="BP780" s="124"/>
      <c r="BQ780" s="125"/>
      <c r="BR780" s="125"/>
      <c r="BS780" s="124"/>
      <c r="BT780" s="171"/>
      <c r="BU780" s="125"/>
      <c r="BV780" s="125"/>
      <c r="BW780" s="125"/>
      <c r="BX780" s="124"/>
      <c r="BY780" s="125"/>
      <c r="BZ780" s="125"/>
      <c r="CB780" s="235" t="str">
        <f t="shared" si="169"/>
        <v/>
      </c>
      <c r="CC780" s="235" t="str">
        <f t="shared" si="171"/>
        <v/>
      </c>
      <c r="CD780" s="235">
        <v>775</v>
      </c>
      <c r="CE780" s="235">
        <f t="shared" si="170"/>
        <v>2</v>
      </c>
    </row>
    <row r="781" spans="54:83">
      <c r="BB781" s="405">
        <f t="shared" si="172"/>
        <v>776</v>
      </c>
      <c r="BC781" s="124"/>
      <c r="BD781" s="124"/>
      <c r="BE781" s="124"/>
      <c r="BF781" s="125"/>
      <c r="BG781" s="124"/>
      <c r="BH781" s="124"/>
      <c r="BI781" s="124"/>
      <c r="BJ781" s="124"/>
      <c r="BK781" s="124"/>
      <c r="BL781" s="124"/>
      <c r="BM781" s="125"/>
      <c r="BN781" s="124"/>
      <c r="BO781" s="125"/>
      <c r="BP781" s="124"/>
      <c r="BQ781" s="125"/>
      <c r="BR781" s="125"/>
      <c r="BS781" s="124"/>
      <c r="BT781" s="171"/>
      <c r="BU781" s="125"/>
      <c r="BV781" s="125"/>
      <c r="BW781" s="125"/>
      <c r="BX781" s="124"/>
      <c r="BY781" s="125"/>
      <c r="BZ781" s="125"/>
      <c r="CB781" s="235" t="str">
        <f t="shared" si="169"/>
        <v/>
      </c>
      <c r="CC781" s="235" t="str">
        <f t="shared" si="171"/>
        <v/>
      </c>
      <c r="CD781" s="235">
        <v>776</v>
      </c>
      <c r="CE781" s="235">
        <f t="shared" si="170"/>
        <v>2</v>
      </c>
    </row>
    <row r="782" spans="54:83">
      <c r="BB782" s="405">
        <f t="shared" si="172"/>
        <v>777</v>
      </c>
      <c r="BC782" s="124"/>
      <c r="BD782" s="124"/>
      <c r="BE782" s="124"/>
      <c r="BF782" s="125"/>
      <c r="BG782" s="124"/>
      <c r="BH782" s="124"/>
      <c r="BI782" s="124"/>
      <c r="BJ782" s="124"/>
      <c r="BK782" s="124"/>
      <c r="BL782" s="124"/>
      <c r="BM782" s="125"/>
      <c r="BN782" s="124"/>
      <c r="BO782" s="125"/>
      <c r="BP782" s="124"/>
      <c r="BQ782" s="125"/>
      <c r="BR782" s="125"/>
      <c r="BS782" s="124"/>
      <c r="BT782" s="171"/>
      <c r="BU782" s="125"/>
      <c r="BV782" s="125"/>
      <c r="BW782" s="125"/>
      <c r="BX782" s="124"/>
      <c r="BY782" s="125"/>
      <c r="BZ782" s="125"/>
      <c r="CB782" s="235" t="str">
        <f t="shared" si="169"/>
        <v/>
      </c>
      <c r="CC782" s="235" t="str">
        <f t="shared" si="171"/>
        <v/>
      </c>
      <c r="CD782" s="235">
        <v>777</v>
      </c>
      <c r="CE782" s="235">
        <f t="shared" si="170"/>
        <v>2</v>
      </c>
    </row>
    <row r="783" spans="54:83">
      <c r="BB783" s="405">
        <f t="shared" si="172"/>
        <v>778</v>
      </c>
      <c r="BC783" s="124"/>
      <c r="BD783" s="124"/>
      <c r="BE783" s="124"/>
      <c r="BF783" s="125"/>
      <c r="BG783" s="124"/>
      <c r="BH783" s="124"/>
      <c r="BI783" s="124"/>
      <c r="BJ783" s="124"/>
      <c r="BK783" s="124"/>
      <c r="BL783" s="124"/>
      <c r="BM783" s="125"/>
      <c r="BN783" s="124"/>
      <c r="BO783" s="125"/>
      <c r="BP783" s="124"/>
      <c r="BQ783" s="125"/>
      <c r="BR783" s="125"/>
      <c r="BS783" s="124"/>
      <c r="BT783" s="171"/>
      <c r="BU783" s="125"/>
      <c r="BV783" s="125"/>
      <c r="BW783" s="125"/>
      <c r="BX783" s="124"/>
      <c r="BY783" s="125"/>
      <c r="BZ783" s="125"/>
      <c r="CB783" s="235" t="str">
        <f t="shared" si="169"/>
        <v/>
      </c>
      <c r="CC783" s="235" t="str">
        <f t="shared" si="171"/>
        <v/>
      </c>
      <c r="CD783" s="235">
        <v>778</v>
      </c>
      <c r="CE783" s="235">
        <f t="shared" si="170"/>
        <v>2</v>
      </c>
    </row>
    <row r="784" spans="54:83">
      <c r="BB784" s="405">
        <f t="shared" si="172"/>
        <v>779</v>
      </c>
      <c r="BC784" s="124"/>
      <c r="BD784" s="124"/>
      <c r="BE784" s="124"/>
      <c r="BF784" s="125"/>
      <c r="BG784" s="124"/>
      <c r="BH784" s="124"/>
      <c r="BI784" s="124"/>
      <c r="BJ784" s="124"/>
      <c r="BK784" s="124"/>
      <c r="BL784" s="124"/>
      <c r="BM784" s="125"/>
      <c r="BN784" s="124"/>
      <c r="BO784" s="125"/>
      <c r="BP784" s="124"/>
      <c r="BQ784" s="125"/>
      <c r="BR784" s="125"/>
      <c r="BS784" s="124"/>
      <c r="BT784" s="171"/>
      <c r="BU784" s="125"/>
      <c r="BV784" s="125"/>
      <c r="BW784" s="125"/>
      <c r="BX784" s="124"/>
      <c r="BY784" s="125"/>
      <c r="BZ784" s="125"/>
      <c r="CB784" s="235" t="str">
        <f t="shared" si="169"/>
        <v/>
      </c>
      <c r="CC784" s="235" t="str">
        <f t="shared" si="171"/>
        <v/>
      </c>
      <c r="CD784" s="235">
        <v>779</v>
      </c>
      <c r="CE784" s="235">
        <f t="shared" si="170"/>
        <v>2</v>
      </c>
    </row>
    <row r="785" spans="54:83">
      <c r="BB785" s="405">
        <f t="shared" si="172"/>
        <v>780</v>
      </c>
      <c r="BC785" s="124"/>
      <c r="BD785" s="124"/>
      <c r="BE785" s="124"/>
      <c r="BF785" s="125"/>
      <c r="BG785" s="124"/>
      <c r="BH785" s="124"/>
      <c r="BI785" s="124"/>
      <c r="BJ785" s="124"/>
      <c r="BK785" s="124"/>
      <c r="BL785" s="124"/>
      <c r="BM785" s="125"/>
      <c r="BN785" s="124"/>
      <c r="BO785" s="125"/>
      <c r="BP785" s="124"/>
      <c r="BQ785" s="125"/>
      <c r="BR785" s="125"/>
      <c r="BS785" s="124"/>
      <c r="BT785" s="171"/>
      <c r="BU785" s="125"/>
      <c r="BV785" s="125"/>
      <c r="BW785" s="125"/>
      <c r="BX785" s="124"/>
      <c r="BY785" s="125"/>
      <c r="BZ785" s="125"/>
      <c r="CB785" s="235" t="str">
        <f t="shared" si="169"/>
        <v/>
      </c>
      <c r="CC785" s="235" t="str">
        <f t="shared" si="171"/>
        <v/>
      </c>
      <c r="CD785" s="235">
        <v>780</v>
      </c>
      <c r="CE785" s="235">
        <f t="shared" si="170"/>
        <v>2</v>
      </c>
    </row>
    <row r="786" spans="54:83">
      <c r="BB786" s="405">
        <f t="shared" si="172"/>
        <v>781</v>
      </c>
      <c r="BC786" s="124"/>
      <c r="BD786" s="124"/>
      <c r="BE786" s="124"/>
      <c r="BF786" s="125"/>
      <c r="BG786" s="124"/>
      <c r="BH786" s="124"/>
      <c r="BI786" s="124"/>
      <c r="BJ786" s="124"/>
      <c r="BK786" s="124"/>
      <c r="BL786" s="124"/>
      <c r="BM786" s="125"/>
      <c r="BN786" s="124"/>
      <c r="BO786" s="125"/>
      <c r="BP786" s="124"/>
      <c r="BQ786" s="125"/>
      <c r="BR786" s="125"/>
      <c r="BS786" s="124"/>
      <c r="BT786" s="171"/>
      <c r="BU786" s="125"/>
      <c r="BV786" s="125"/>
      <c r="BW786" s="125"/>
      <c r="BX786" s="124"/>
      <c r="BY786" s="125"/>
      <c r="BZ786" s="125"/>
      <c r="CB786" s="235" t="str">
        <f t="shared" si="169"/>
        <v/>
      </c>
      <c r="CC786" s="235" t="str">
        <f t="shared" si="171"/>
        <v/>
      </c>
      <c r="CD786" s="235">
        <v>781</v>
      </c>
      <c r="CE786" s="235">
        <f t="shared" si="170"/>
        <v>2</v>
      </c>
    </row>
    <row r="787" spans="54:83">
      <c r="BB787" s="405">
        <f t="shared" si="172"/>
        <v>782</v>
      </c>
      <c r="BC787" s="124"/>
      <c r="BD787" s="124"/>
      <c r="BE787" s="124"/>
      <c r="BF787" s="125"/>
      <c r="BG787" s="124"/>
      <c r="BH787" s="124"/>
      <c r="BI787" s="124"/>
      <c r="BJ787" s="124"/>
      <c r="BK787" s="124"/>
      <c r="BL787" s="124"/>
      <c r="BM787" s="125"/>
      <c r="BN787" s="124"/>
      <c r="BO787" s="125"/>
      <c r="BP787" s="124"/>
      <c r="BQ787" s="125"/>
      <c r="BR787" s="125"/>
      <c r="BS787" s="124"/>
      <c r="BT787" s="171"/>
      <c r="BU787" s="125"/>
      <c r="BV787" s="125"/>
      <c r="BW787" s="125"/>
      <c r="BX787" s="124"/>
      <c r="BY787" s="125"/>
      <c r="BZ787" s="125"/>
      <c r="CB787" s="235" t="str">
        <f t="shared" si="169"/>
        <v/>
      </c>
      <c r="CC787" s="235" t="str">
        <f t="shared" si="171"/>
        <v/>
      </c>
      <c r="CD787" s="235">
        <v>782</v>
      </c>
      <c r="CE787" s="235">
        <f t="shared" si="170"/>
        <v>2</v>
      </c>
    </row>
    <row r="788" spans="54:83">
      <c r="BB788" s="405">
        <f t="shared" si="172"/>
        <v>783</v>
      </c>
      <c r="BC788" s="124"/>
      <c r="BD788" s="124"/>
      <c r="BE788" s="124"/>
      <c r="BF788" s="125"/>
      <c r="BG788" s="124"/>
      <c r="BH788" s="124"/>
      <c r="BI788" s="124"/>
      <c r="BJ788" s="124"/>
      <c r="BK788" s="124"/>
      <c r="BL788" s="124"/>
      <c r="BM788" s="125"/>
      <c r="BN788" s="124"/>
      <c r="BO788" s="125"/>
      <c r="BP788" s="124"/>
      <c r="BQ788" s="125"/>
      <c r="BR788" s="125"/>
      <c r="BS788" s="124"/>
      <c r="BT788" s="171"/>
      <c r="BU788" s="125"/>
      <c r="BV788" s="125"/>
      <c r="BW788" s="125"/>
      <c r="BX788" s="124"/>
      <c r="BY788" s="125"/>
      <c r="BZ788" s="125"/>
      <c r="CB788" s="235" t="str">
        <f t="shared" si="169"/>
        <v/>
      </c>
      <c r="CC788" s="235" t="str">
        <f t="shared" si="171"/>
        <v/>
      </c>
      <c r="CD788" s="235">
        <v>783</v>
      </c>
      <c r="CE788" s="235">
        <f t="shared" si="170"/>
        <v>2</v>
      </c>
    </row>
    <row r="789" spans="54:83">
      <c r="BB789" s="405">
        <f t="shared" si="172"/>
        <v>784</v>
      </c>
      <c r="BC789" s="124"/>
      <c r="BD789" s="124"/>
      <c r="BE789" s="124"/>
      <c r="BF789" s="125"/>
      <c r="BG789" s="124"/>
      <c r="BH789" s="124"/>
      <c r="BI789" s="124"/>
      <c r="BJ789" s="124"/>
      <c r="BK789" s="124"/>
      <c r="BL789" s="124"/>
      <c r="BM789" s="125"/>
      <c r="BN789" s="124"/>
      <c r="BO789" s="125"/>
      <c r="BP789" s="124"/>
      <c r="BQ789" s="125"/>
      <c r="BR789" s="125"/>
      <c r="BS789" s="124"/>
      <c r="BT789" s="171"/>
      <c r="BU789" s="125"/>
      <c r="BV789" s="125"/>
      <c r="BW789" s="125"/>
      <c r="BX789" s="124"/>
      <c r="BY789" s="125"/>
      <c r="BZ789" s="125"/>
      <c r="CB789" s="235" t="str">
        <f t="shared" si="169"/>
        <v/>
      </c>
      <c r="CC789" s="235" t="str">
        <f t="shared" si="171"/>
        <v/>
      </c>
      <c r="CD789" s="235">
        <v>784</v>
      </c>
      <c r="CE789" s="235">
        <f t="shared" si="170"/>
        <v>2</v>
      </c>
    </row>
    <row r="790" spans="54:83">
      <c r="BB790" s="405">
        <f t="shared" si="172"/>
        <v>785</v>
      </c>
      <c r="BC790" s="124"/>
      <c r="BD790" s="124"/>
      <c r="BE790" s="124"/>
      <c r="BF790" s="125"/>
      <c r="BG790" s="124"/>
      <c r="BH790" s="124"/>
      <c r="BI790" s="124"/>
      <c r="BJ790" s="124"/>
      <c r="BK790" s="124"/>
      <c r="BL790" s="124"/>
      <c r="BM790" s="125"/>
      <c r="BN790" s="124"/>
      <c r="BO790" s="125"/>
      <c r="BP790" s="124"/>
      <c r="BQ790" s="125"/>
      <c r="BR790" s="125"/>
      <c r="BS790" s="124"/>
      <c r="BT790" s="171"/>
      <c r="BU790" s="125"/>
      <c r="BV790" s="125"/>
      <c r="BW790" s="125"/>
      <c r="BX790" s="124"/>
      <c r="BY790" s="125"/>
      <c r="BZ790" s="125"/>
      <c r="CB790" s="235" t="str">
        <f t="shared" si="169"/>
        <v/>
      </c>
      <c r="CC790" s="235" t="str">
        <f t="shared" si="171"/>
        <v/>
      </c>
      <c r="CD790" s="235">
        <v>785</v>
      </c>
      <c r="CE790" s="235">
        <f t="shared" si="170"/>
        <v>2</v>
      </c>
    </row>
    <row r="791" spans="54:83">
      <c r="BB791" s="405">
        <f t="shared" si="172"/>
        <v>786</v>
      </c>
      <c r="BC791" s="124"/>
      <c r="BD791" s="124"/>
      <c r="BE791" s="124"/>
      <c r="BF791" s="125"/>
      <c r="BG791" s="124"/>
      <c r="BH791" s="124"/>
      <c r="BI791" s="124"/>
      <c r="BJ791" s="124"/>
      <c r="BK791" s="124"/>
      <c r="BL791" s="124"/>
      <c r="BM791" s="125"/>
      <c r="BN791" s="124"/>
      <c r="BO791" s="125"/>
      <c r="BP791" s="124"/>
      <c r="BQ791" s="125"/>
      <c r="BR791" s="125"/>
      <c r="BS791" s="124"/>
      <c r="BT791" s="171"/>
      <c r="BU791" s="125"/>
      <c r="BV791" s="125"/>
      <c r="BW791" s="125"/>
      <c r="BX791" s="124"/>
      <c r="BY791" s="125"/>
      <c r="BZ791" s="125"/>
      <c r="CB791" s="235" t="str">
        <f t="shared" si="169"/>
        <v/>
      </c>
      <c r="CC791" s="235" t="str">
        <f t="shared" si="171"/>
        <v/>
      </c>
      <c r="CD791" s="235">
        <v>786</v>
      </c>
      <c r="CE791" s="235">
        <f t="shared" si="170"/>
        <v>2</v>
      </c>
    </row>
    <row r="792" spans="54:83">
      <c r="BB792" s="405">
        <f t="shared" si="172"/>
        <v>787</v>
      </c>
      <c r="BC792" s="124"/>
      <c r="BD792" s="124"/>
      <c r="BE792" s="124"/>
      <c r="BF792" s="125"/>
      <c r="BG792" s="124"/>
      <c r="BH792" s="124"/>
      <c r="BI792" s="124"/>
      <c r="BJ792" s="124"/>
      <c r="BK792" s="124"/>
      <c r="BL792" s="124"/>
      <c r="BM792" s="125"/>
      <c r="BN792" s="124"/>
      <c r="BO792" s="125"/>
      <c r="BP792" s="124"/>
      <c r="BQ792" s="125"/>
      <c r="BR792" s="125"/>
      <c r="BS792" s="124"/>
      <c r="BT792" s="171"/>
      <c r="BU792" s="125"/>
      <c r="BV792" s="125"/>
      <c r="BW792" s="125"/>
      <c r="BX792" s="124"/>
      <c r="BY792" s="125"/>
      <c r="BZ792" s="125"/>
      <c r="CB792" s="235" t="str">
        <f t="shared" si="169"/>
        <v/>
      </c>
      <c r="CC792" s="235" t="str">
        <f t="shared" si="171"/>
        <v/>
      </c>
      <c r="CD792" s="235">
        <v>787</v>
      </c>
      <c r="CE792" s="235">
        <f t="shared" si="170"/>
        <v>2</v>
      </c>
    </row>
    <row r="793" spans="54:83">
      <c r="BB793" s="405">
        <f t="shared" si="172"/>
        <v>788</v>
      </c>
      <c r="BC793" s="124"/>
      <c r="BD793" s="124"/>
      <c r="BE793" s="124"/>
      <c r="BF793" s="125"/>
      <c r="BG793" s="124"/>
      <c r="BH793" s="124"/>
      <c r="BI793" s="124"/>
      <c r="BJ793" s="124"/>
      <c r="BK793" s="124"/>
      <c r="BL793" s="124"/>
      <c r="BM793" s="125"/>
      <c r="BN793" s="124"/>
      <c r="BO793" s="125"/>
      <c r="BP793" s="124"/>
      <c r="BQ793" s="125"/>
      <c r="BR793" s="125"/>
      <c r="BS793" s="124"/>
      <c r="BT793" s="171"/>
      <c r="BU793" s="125"/>
      <c r="BV793" s="125"/>
      <c r="BW793" s="125"/>
      <c r="BX793" s="124"/>
      <c r="BY793" s="125"/>
      <c r="BZ793" s="125"/>
      <c r="CB793" s="235" t="str">
        <f t="shared" si="169"/>
        <v/>
      </c>
      <c r="CC793" s="235" t="str">
        <f t="shared" si="171"/>
        <v/>
      </c>
      <c r="CD793" s="235">
        <v>788</v>
      </c>
      <c r="CE793" s="235">
        <f t="shared" si="170"/>
        <v>2</v>
      </c>
    </row>
    <row r="794" spans="54:83">
      <c r="BB794" s="405">
        <f t="shared" si="172"/>
        <v>789</v>
      </c>
      <c r="BC794" s="124"/>
      <c r="BD794" s="124"/>
      <c r="BE794" s="124"/>
      <c r="BF794" s="125"/>
      <c r="BG794" s="124"/>
      <c r="BH794" s="124"/>
      <c r="BI794" s="124"/>
      <c r="BJ794" s="124"/>
      <c r="BK794" s="124"/>
      <c r="BL794" s="124"/>
      <c r="BM794" s="125"/>
      <c r="BN794" s="124"/>
      <c r="BO794" s="125"/>
      <c r="BP794" s="124"/>
      <c r="BQ794" s="125"/>
      <c r="BR794" s="125"/>
      <c r="BS794" s="124"/>
      <c r="BT794" s="171"/>
      <c r="BU794" s="125"/>
      <c r="BV794" s="125"/>
      <c r="BW794" s="125"/>
      <c r="BX794" s="124"/>
      <c r="BY794" s="125"/>
      <c r="BZ794" s="125"/>
      <c r="CB794" s="235" t="str">
        <f t="shared" si="169"/>
        <v/>
      </c>
      <c r="CC794" s="235" t="str">
        <f t="shared" si="171"/>
        <v/>
      </c>
      <c r="CD794" s="235">
        <v>789</v>
      </c>
      <c r="CE794" s="235">
        <f t="shared" si="170"/>
        <v>2</v>
      </c>
    </row>
    <row r="795" spans="54:83">
      <c r="BB795" s="405">
        <f t="shared" si="172"/>
        <v>790</v>
      </c>
      <c r="BC795" s="124"/>
      <c r="BD795" s="124"/>
      <c r="BE795" s="124"/>
      <c r="BF795" s="125"/>
      <c r="BG795" s="124"/>
      <c r="BH795" s="124"/>
      <c r="BI795" s="124"/>
      <c r="BJ795" s="124"/>
      <c r="BK795" s="124"/>
      <c r="BL795" s="124"/>
      <c r="BM795" s="125"/>
      <c r="BN795" s="124"/>
      <c r="BO795" s="125"/>
      <c r="BP795" s="124"/>
      <c r="BQ795" s="125"/>
      <c r="BR795" s="125"/>
      <c r="BS795" s="124"/>
      <c r="BT795" s="171"/>
      <c r="BU795" s="125"/>
      <c r="BV795" s="125"/>
      <c r="BW795" s="125"/>
      <c r="BX795" s="124"/>
      <c r="BY795" s="125"/>
      <c r="BZ795" s="125"/>
      <c r="CB795" s="235" t="str">
        <f t="shared" si="169"/>
        <v/>
      </c>
      <c r="CC795" s="235" t="str">
        <f t="shared" si="171"/>
        <v/>
      </c>
      <c r="CD795" s="235">
        <v>790</v>
      </c>
      <c r="CE795" s="235">
        <f t="shared" si="170"/>
        <v>2</v>
      </c>
    </row>
    <row r="796" spans="54:83">
      <c r="BB796" s="405">
        <f t="shared" si="172"/>
        <v>791</v>
      </c>
      <c r="BC796" s="124"/>
      <c r="BD796" s="124"/>
      <c r="BE796" s="124"/>
      <c r="BF796" s="125"/>
      <c r="BG796" s="124"/>
      <c r="BH796" s="124"/>
      <c r="BI796" s="124"/>
      <c r="BJ796" s="124"/>
      <c r="BK796" s="124"/>
      <c r="BL796" s="124"/>
      <c r="BM796" s="125"/>
      <c r="BN796" s="124"/>
      <c r="BO796" s="125"/>
      <c r="BP796" s="124"/>
      <c r="BQ796" s="125"/>
      <c r="BR796" s="125"/>
      <c r="BS796" s="124"/>
      <c r="BT796" s="171"/>
      <c r="BU796" s="125"/>
      <c r="BV796" s="125"/>
      <c r="BW796" s="125"/>
      <c r="BX796" s="124"/>
      <c r="BY796" s="125"/>
      <c r="BZ796" s="125"/>
      <c r="CB796" s="235" t="str">
        <f t="shared" ref="CB796:CB859" si="173">IF(KELASDIPILIH=BH796,BB796,"")</f>
        <v/>
      </c>
      <c r="CC796" s="235" t="str">
        <f t="shared" si="171"/>
        <v/>
      </c>
      <c r="CD796" s="235">
        <v>791</v>
      </c>
      <c r="CE796" s="235">
        <f t="shared" ref="CE796:CE859" si="174">TYPE(CC796)</f>
        <v>2</v>
      </c>
    </row>
    <row r="797" spans="54:83">
      <c r="BB797" s="405">
        <f t="shared" si="172"/>
        <v>792</v>
      </c>
      <c r="BC797" s="124"/>
      <c r="BD797" s="124"/>
      <c r="BE797" s="124"/>
      <c r="BF797" s="125"/>
      <c r="BG797" s="124"/>
      <c r="BH797" s="124"/>
      <c r="BI797" s="124"/>
      <c r="BJ797" s="124"/>
      <c r="BK797" s="124"/>
      <c r="BL797" s="124"/>
      <c r="BM797" s="125"/>
      <c r="BN797" s="124"/>
      <c r="BO797" s="125"/>
      <c r="BP797" s="124"/>
      <c r="BQ797" s="125"/>
      <c r="BR797" s="125"/>
      <c r="BS797" s="124"/>
      <c r="BT797" s="171"/>
      <c r="BU797" s="125"/>
      <c r="BV797" s="125"/>
      <c r="BW797" s="125"/>
      <c r="BX797" s="124"/>
      <c r="BY797" s="125"/>
      <c r="BZ797" s="125"/>
      <c r="CB797" s="235" t="str">
        <f t="shared" si="173"/>
        <v/>
      </c>
      <c r="CC797" s="235" t="str">
        <f t="shared" si="171"/>
        <v/>
      </c>
      <c r="CD797" s="235">
        <v>792</v>
      </c>
      <c r="CE797" s="235">
        <f t="shared" si="174"/>
        <v>2</v>
      </c>
    </row>
    <row r="798" spans="54:83">
      <c r="BB798" s="405">
        <f t="shared" si="172"/>
        <v>793</v>
      </c>
      <c r="BC798" s="124"/>
      <c r="BD798" s="124"/>
      <c r="BE798" s="124"/>
      <c r="BF798" s="125"/>
      <c r="BG798" s="124"/>
      <c r="BH798" s="124"/>
      <c r="BI798" s="124"/>
      <c r="BJ798" s="124"/>
      <c r="BK798" s="124"/>
      <c r="BL798" s="124"/>
      <c r="BM798" s="125"/>
      <c r="BN798" s="124"/>
      <c r="BO798" s="125"/>
      <c r="BP798" s="124"/>
      <c r="BQ798" s="125"/>
      <c r="BR798" s="125"/>
      <c r="BS798" s="124"/>
      <c r="BT798" s="171"/>
      <c r="BU798" s="125"/>
      <c r="BV798" s="125"/>
      <c r="BW798" s="125"/>
      <c r="BX798" s="124"/>
      <c r="BY798" s="125"/>
      <c r="BZ798" s="125"/>
      <c r="CB798" s="235" t="str">
        <f t="shared" si="173"/>
        <v/>
      </c>
      <c r="CC798" s="235" t="str">
        <f t="shared" si="171"/>
        <v/>
      </c>
      <c r="CD798" s="235">
        <v>793</v>
      </c>
      <c r="CE798" s="235">
        <f t="shared" si="174"/>
        <v>2</v>
      </c>
    </row>
    <row r="799" spans="54:83">
      <c r="BB799" s="405">
        <f t="shared" si="172"/>
        <v>794</v>
      </c>
      <c r="BC799" s="124"/>
      <c r="BD799" s="124"/>
      <c r="BE799" s="124"/>
      <c r="BF799" s="125"/>
      <c r="BG799" s="124"/>
      <c r="BH799" s="124"/>
      <c r="BI799" s="124"/>
      <c r="BJ799" s="124"/>
      <c r="BK799" s="124"/>
      <c r="BL799" s="124"/>
      <c r="BM799" s="125"/>
      <c r="BN799" s="124"/>
      <c r="BO799" s="125"/>
      <c r="BP799" s="124"/>
      <c r="BQ799" s="125"/>
      <c r="BR799" s="125"/>
      <c r="BS799" s="124"/>
      <c r="BT799" s="171"/>
      <c r="BU799" s="125"/>
      <c r="BV799" s="125"/>
      <c r="BW799" s="125"/>
      <c r="BX799" s="124"/>
      <c r="BY799" s="125"/>
      <c r="BZ799" s="125"/>
      <c r="CB799" s="235" t="str">
        <f t="shared" si="173"/>
        <v/>
      </c>
      <c r="CC799" s="235" t="str">
        <f t="shared" si="171"/>
        <v/>
      </c>
      <c r="CD799" s="235">
        <v>794</v>
      </c>
      <c r="CE799" s="235">
        <f t="shared" si="174"/>
        <v>2</v>
      </c>
    </row>
    <row r="800" spans="54:83">
      <c r="BB800" s="405">
        <f t="shared" si="172"/>
        <v>795</v>
      </c>
      <c r="BC800" s="124"/>
      <c r="BD800" s="124"/>
      <c r="BE800" s="124"/>
      <c r="BF800" s="125"/>
      <c r="BG800" s="124"/>
      <c r="BH800" s="124"/>
      <c r="BI800" s="124"/>
      <c r="BJ800" s="124"/>
      <c r="BK800" s="124"/>
      <c r="BL800" s="124"/>
      <c r="BM800" s="125"/>
      <c r="BN800" s="124"/>
      <c r="BO800" s="125"/>
      <c r="BP800" s="124"/>
      <c r="BQ800" s="125"/>
      <c r="BR800" s="125"/>
      <c r="BS800" s="124"/>
      <c r="BT800" s="171"/>
      <c r="BU800" s="125"/>
      <c r="BV800" s="125"/>
      <c r="BW800" s="125"/>
      <c r="BX800" s="124"/>
      <c r="BY800" s="125"/>
      <c r="BZ800" s="125"/>
      <c r="CB800" s="235" t="str">
        <f t="shared" si="173"/>
        <v/>
      </c>
      <c r="CC800" s="235" t="str">
        <f t="shared" si="171"/>
        <v/>
      </c>
      <c r="CD800" s="235">
        <v>795</v>
      </c>
      <c r="CE800" s="235">
        <f t="shared" si="174"/>
        <v>2</v>
      </c>
    </row>
    <row r="801" spans="54:83">
      <c r="BB801" s="405">
        <f t="shared" si="172"/>
        <v>796</v>
      </c>
      <c r="BC801" s="124"/>
      <c r="BD801" s="124"/>
      <c r="BE801" s="124"/>
      <c r="BF801" s="125"/>
      <c r="BG801" s="124"/>
      <c r="BH801" s="124"/>
      <c r="BI801" s="124"/>
      <c r="BJ801" s="124"/>
      <c r="BK801" s="124"/>
      <c r="BL801" s="124"/>
      <c r="BM801" s="125"/>
      <c r="BN801" s="124"/>
      <c r="BO801" s="125"/>
      <c r="BP801" s="124"/>
      <c r="BQ801" s="125"/>
      <c r="BR801" s="125"/>
      <c r="BS801" s="124"/>
      <c r="BT801" s="171"/>
      <c r="BU801" s="125"/>
      <c r="BV801" s="125"/>
      <c r="BW801" s="125"/>
      <c r="BX801" s="124"/>
      <c r="BY801" s="125"/>
      <c r="BZ801" s="125"/>
      <c r="CB801" s="235" t="str">
        <f t="shared" si="173"/>
        <v/>
      </c>
      <c r="CC801" s="235" t="str">
        <f t="shared" si="171"/>
        <v/>
      </c>
      <c r="CD801" s="235">
        <v>796</v>
      </c>
      <c r="CE801" s="235">
        <f t="shared" si="174"/>
        <v>2</v>
      </c>
    </row>
    <row r="802" spans="54:83">
      <c r="BB802" s="405">
        <f t="shared" si="172"/>
        <v>797</v>
      </c>
      <c r="BC802" s="124"/>
      <c r="BD802" s="124"/>
      <c r="BE802" s="124"/>
      <c r="BF802" s="125"/>
      <c r="BG802" s="124"/>
      <c r="BH802" s="124"/>
      <c r="BI802" s="124"/>
      <c r="BJ802" s="124"/>
      <c r="BK802" s="124"/>
      <c r="BL802" s="124"/>
      <c r="BM802" s="125"/>
      <c r="BN802" s="124"/>
      <c r="BO802" s="125"/>
      <c r="BP802" s="124"/>
      <c r="BQ802" s="125"/>
      <c r="BR802" s="125"/>
      <c r="BS802" s="124"/>
      <c r="BT802" s="171"/>
      <c r="BU802" s="125"/>
      <c r="BV802" s="125"/>
      <c r="BW802" s="125"/>
      <c r="BX802" s="124"/>
      <c r="BY802" s="125"/>
      <c r="BZ802" s="125"/>
      <c r="CB802" s="235" t="str">
        <f t="shared" si="173"/>
        <v/>
      </c>
      <c r="CC802" s="235" t="str">
        <f t="shared" si="171"/>
        <v/>
      </c>
      <c r="CD802" s="235">
        <v>797</v>
      </c>
      <c r="CE802" s="235">
        <f t="shared" si="174"/>
        <v>2</v>
      </c>
    </row>
    <row r="803" spans="54:83">
      <c r="BB803" s="405">
        <f t="shared" si="172"/>
        <v>798</v>
      </c>
      <c r="BC803" s="124"/>
      <c r="BD803" s="124"/>
      <c r="BE803" s="124"/>
      <c r="BF803" s="125"/>
      <c r="BG803" s="124"/>
      <c r="BH803" s="124"/>
      <c r="BI803" s="124"/>
      <c r="BJ803" s="124"/>
      <c r="BK803" s="124"/>
      <c r="BL803" s="124"/>
      <c r="BM803" s="125"/>
      <c r="BN803" s="124"/>
      <c r="BO803" s="125"/>
      <c r="BP803" s="124"/>
      <c r="BQ803" s="125"/>
      <c r="BR803" s="125"/>
      <c r="BS803" s="124"/>
      <c r="BT803" s="171"/>
      <c r="BU803" s="125"/>
      <c r="BV803" s="125"/>
      <c r="BW803" s="125"/>
      <c r="BX803" s="124"/>
      <c r="BY803" s="125"/>
      <c r="BZ803" s="125"/>
      <c r="CB803" s="235" t="str">
        <f t="shared" si="173"/>
        <v/>
      </c>
      <c r="CC803" s="235" t="str">
        <f t="shared" si="171"/>
        <v/>
      </c>
      <c r="CD803" s="235">
        <v>798</v>
      </c>
      <c r="CE803" s="235">
        <f t="shared" si="174"/>
        <v>2</v>
      </c>
    </row>
    <row r="804" spans="54:83">
      <c r="BB804" s="405">
        <f t="shared" si="172"/>
        <v>799</v>
      </c>
      <c r="BC804" s="124"/>
      <c r="BD804" s="124"/>
      <c r="BE804" s="124"/>
      <c r="BF804" s="125"/>
      <c r="BG804" s="124"/>
      <c r="BH804" s="124"/>
      <c r="BI804" s="124"/>
      <c r="BJ804" s="124"/>
      <c r="BK804" s="124"/>
      <c r="BL804" s="124"/>
      <c r="BM804" s="125"/>
      <c r="BN804" s="124"/>
      <c r="BO804" s="125"/>
      <c r="BP804" s="124"/>
      <c r="BQ804" s="125"/>
      <c r="BR804" s="125"/>
      <c r="BS804" s="124"/>
      <c r="BT804" s="171"/>
      <c r="BU804" s="125"/>
      <c r="BV804" s="125"/>
      <c r="BW804" s="125"/>
      <c r="BX804" s="124"/>
      <c r="BY804" s="125"/>
      <c r="BZ804" s="125"/>
      <c r="CB804" s="235" t="str">
        <f t="shared" si="173"/>
        <v/>
      </c>
      <c r="CC804" s="235" t="str">
        <f t="shared" si="171"/>
        <v/>
      </c>
      <c r="CD804" s="235">
        <v>799</v>
      </c>
      <c r="CE804" s="235">
        <f t="shared" si="174"/>
        <v>2</v>
      </c>
    </row>
    <row r="805" spans="54:83">
      <c r="BB805" s="405">
        <f t="shared" si="172"/>
        <v>800</v>
      </c>
      <c r="BC805" s="124"/>
      <c r="BD805" s="124"/>
      <c r="BE805" s="124"/>
      <c r="BF805" s="125"/>
      <c r="BG805" s="124"/>
      <c r="BH805" s="124"/>
      <c r="BI805" s="124"/>
      <c r="BJ805" s="124"/>
      <c r="BK805" s="124"/>
      <c r="BL805" s="124"/>
      <c r="BM805" s="125"/>
      <c r="BN805" s="124"/>
      <c r="BO805" s="125"/>
      <c r="BP805" s="124"/>
      <c r="BQ805" s="125"/>
      <c r="BR805" s="125"/>
      <c r="BS805" s="124"/>
      <c r="BT805" s="171"/>
      <c r="BU805" s="125"/>
      <c r="BV805" s="125"/>
      <c r="BW805" s="125"/>
      <c r="BX805" s="124"/>
      <c r="BY805" s="125"/>
      <c r="BZ805" s="125"/>
      <c r="CB805" s="235" t="str">
        <f t="shared" si="173"/>
        <v/>
      </c>
      <c r="CC805" s="235" t="str">
        <f t="shared" si="171"/>
        <v/>
      </c>
      <c r="CD805" s="235">
        <v>800</v>
      </c>
      <c r="CE805" s="235">
        <f t="shared" si="174"/>
        <v>2</v>
      </c>
    </row>
    <row r="806" spans="54:83">
      <c r="BB806" s="405">
        <f t="shared" si="172"/>
        <v>801</v>
      </c>
      <c r="BC806" s="124"/>
      <c r="BD806" s="124"/>
      <c r="BE806" s="124"/>
      <c r="BF806" s="125"/>
      <c r="BG806" s="124"/>
      <c r="BH806" s="124"/>
      <c r="BI806" s="124"/>
      <c r="BJ806" s="124"/>
      <c r="BK806" s="124"/>
      <c r="BL806" s="124"/>
      <c r="BM806" s="125"/>
      <c r="BN806" s="124"/>
      <c r="BO806" s="125"/>
      <c r="BP806" s="124"/>
      <c r="BQ806" s="125"/>
      <c r="BR806" s="125"/>
      <c r="BS806" s="124"/>
      <c r="BT806" s="171"/>
      <c r="BU806" s="125"/>
      <c r="BV806" s="125"/>
      <c r="BW806" s="125"/>
      <c r="BX806" s="124"/>
      <c r="BY806" s="125"/>
      <c r="BZ806" s="125"/>
      <c r="CB806" s="235" t="str">
        <f t="shared" si="173"/>
        <v/>
      </c>
      <c r="CC806" s="235" t="str">
        <f t="shared" si="171"/>
        <v/>
      </c>
      <c r="CD806" s="235">
        <v>801</v>
      </c>
      <c r="CE806" s="235">
        <f t="shared" si="174"/>
        <v>2</v>
      </c>
    </row>
    <row r="807" spans="54:83">
      <c r="BB807" s="405">
        <f t="shared" si="172"/>
        <v>802</v>
      </c>
      <c r="BC807" s="124"/>
      <c r="BD807" s="124"/>
      <c r="BE807" s="124"/>
      <c r="BF807" s="125"/>
      <c r="BG807" s="124"/>
      <c r="BH807" s="124"/>
      <c r="BI807" s="124"/>
      <c r="BJ807" s="124"/>
      <c r="BK807" s="124"/>
      <c r="BL807" s="124"/>
      <c r="BM807" s="125"/>
      <c r="BN807" s="124"/>
      <c r="BO807" s="125"/>
      <c r="BP807" s="124"/>
      <c r="BQ807" s="125"/>
      <c r="BR807" s="125"/>
      <c r="BS807" s="124"/>
      <c r="BT807" s="171"/>
      <c r="BU807" s="125"/>
      <c r="BV807" s="125"/>
      <c r="BW807" s="125"/>
      <c r="BX807" s="124"/>
      <c r="BY807" s="125"/>
      <c r="BZ807" s="125"/>
      <c r="CB807" s="235" t="str">
        <f t="shared" si="173"/>
        <v/>
      </c>
      <c r="CC807" s="235" t="str">
        <f t="shared" si="171"/>
        <v/>
      </c>
      <c r="CD807" s="235">
        <v>802</v>
      </c>
      <c r="CE807" s="235">
        <f t="shared" si="174"/>
        <v>2</v>
      </c>
    </row>
    <row r="808" spans="54:83">
      <c r="BB808" s="405">
        <f t="shared" si="172"/>
        <v>803</v>
      </c>
      <c r="BC808" s="124"/>
      <c r="BD808" s="124"/>
      <c r="BE808" s="124"/>
      <c r="BF808" s="125"/>
      <c r="BG808" s="124"/>
      <c r="BH808" s="124"/>
      <c r="BI808" s="124"/>
      <c r="BJ808" s="124"/>
      <c r="BK808" s="124"/>
      <c r="BL808" s="124"/>
      <c r="BM808" s="125"/>
      <c r="BN808" s="124"/>
      <c r="BO808" s="125"/>
      <c r="BP808" s="124"/>
      <c r="BQ808" s="125"/>
      <c r="BR808" s="125"/>
      <c r="BS808" s="124"/>
      <c r="BT808" s="171"/>
      <c r="BU808" s="125"/>
      <c r="BV808" s="125"/>
      <c r="BW808" s="125"/>
      <c r="BX808" s="124"/>
      <c r="BY808" s="125"/>
      <c r="BZ808" s="125"/>
      <c r="CB808" s="235" t="str">
        <f t="shared" si="173"/>
        <v/>
      </c>
      <c r="CC808" s="235" t="str">
        <f t="shared" si="171"/>
        <v/>
      </c>
      <c r="CD808" s="235">
        <v>803</v>
      </c>
      <c r="CE808" s="235">
        <f t="shared" si="174"/>
        <v>2</v>
      </c>
    </row>
    <row r="809" spans="54:83">
      <c r="BB809" s="405">
        <f t="shared" si="172"/>
        <v>804</v>
      </c>
      <c r="BC809" s="124"/>
      <c r="BD809" s="124"/>
      <c r="BE809" s="124"/>
      <c r="BF809" s="125"/>
      <c r="BG809" s="124"/>
      <c r="BH809" s="124"/>
      <c r="BI809" s="124"/>
      <c r="BJ809" s="124"/>
      <c r="BK809" s="124"/>
      <c r="BL809" s="124"/>
      <c r="BM809" s="125"/>
      <c r="BN809" s="124"/>
      <c r="BO809" s="125"/>
      <c r="BP809" s="124"/>
      <c r="BQ809" s="125"/>
      <c r="BR809" s="125"/>
      <c r="BS809" s="124"/>
      <c r="BT809" s="171"/>
      <c r="BU809" s="125"/>
      <c r="BV809" s="125"/>
      <c r="BW809" s="125"/>
      <c r="BX809" s="124"/>
      <c r="BY809" s="125"/>
      <c r="BZ809" s="125"/>
      <c r="CB809" s="235" t="str">
        <f t="shared" si="173"/>
        <v/>
      </c>
      <c r="CC809" s="235" t="str">
        <f t="shared" si="171"/>
        <v/>
      </c>
      <c r="CD809" s="235">
        <v>804</v>
      </c>
      <c r="CE809" s="235">
        <f t="shared" si="174"/>
        <v>2</v>
      </c>
    </row>
    <row r="810" spans="54:83">
      <c r="BB810" s="405">
        <f t="shared" si="172"/>
        <v>805</v>
      </c>
      <c r="BC810" s="124"/>
      <c r="BD810" s="124"/>
      <c r="BE810" s="124"/>
      <c r="BF810" s="125"/>
      <c r="BG810" s="124"/>
      <c r="BH810" s="124"/>
      <c r="BI810" s="124"/>
      <c r="BJ810" s="124"/>
      <c r="BK810" s="124"/>
      <c r="BL810" s="124"/>
      <c r="BM810" s="125"/>
      <c r="BN810" s="124"/>
      <c r="BO810" s="125"/>
      <c r="BP810" s="124"/>
      <c r="BQ810" s="125"/>
      <c r="BR810" s="125"/>
      <c r="BS810" s="124"/>
      <c r="BT810" s="171"/>
      <c r="BU810" s="125"/>
      <c r="BV810" s="125"/>
      <c r="BW810" s="125"/>
      <c r="BX810" s="124"/>
      <c r="BY810" s="125"/>
      <c r="BZ810" s="125"/>
      <c r="CB810" s="235" t="str">
        <f t="shared" si="173"/>
        <v/>
      </c>
      <c r="CC810" s="235" t="str">
        <f t="shared" si="171"/>
        <v/>
      </c>
      <c r="CD810" s="235">
        <v>805</v>
      </c>
      <c r="CE810" s="235">
        <f t="shared" si="174"/>
        <v>2</v>
      </c>
    </row>
    <row r="811" spans="54:83">
      <c r="BB811" s="405">
        <f t="shared" si="172"/>
        <v>806</v>
      </c>
      <c r="BC811" s="124"/>
      <c r="BD811" s="124"/>
      <c r="BE811" s="124"/>
      <c r="BF811" s="125"/>
      <c r="BG811" s="124"/>
      <c r="BH811" s="124"/>
      <c r="BI811" s="124"/>
      <c r="BJ811" s="124"/>
      <c r="BK811" s="124"/>
      <c r="BL811" s="124"/>
      <c r="BM811" s="125"/>
      <c r="BN811" s="124"/>
      <c r="BO811" s="125"/>
      <c r="BP811" s="124"/>
      <c r="BQ811" s="125"/>
      <c r="BR811" s="125"/>
      <c r="BS811" s="124"/>
      <c r="BT811" s="171"/>
      <c r="BU811" s="125"/>
      <c r="BV811" s="125"/>
      <c r="BW811" s="125"/>
      <c r="BX811" s="124"/>
      <c r="BY811" s="125"/>
      <c r="BZ811" s="125"/>
      <c r="CB811" s="235" t="str">
        <f t="shared" si="173"/>
        <v/>
      </c>
      <c r="CC811" s="235" t="str">
        <f t="shared" si="171"/>
        <v/>
      </c>
      <c r="CD811" s="235">
        <v>806</v>
      </c>
      <c r="CE811" s="235">
        <f t="shared" si="174"/>
        <v>2</v>
      </c>
    </row>
    <row r="812" spans="54:83">
      <c r="BB812" s="405">
        <f t="shared" si="172"/>
        <v>807</v>
      </c>
      <c r="BC812" s="124"/>
      <c r="BD812" s="124"/>
      <c r="BE812" s="124"/>
      <c r="BF812" s="125"/>
      <c r="BG812" s="124"/>
      <c r="BH812" s="124"/>
      <c r="BI812" s="124"/>
      <c r="BJ812" s="124"/>
      <c r="BK812" s="124"/>
      <c r="BL812" s="124"/>
      <c r="BM812" s="125"/>
      <c r="BN812" s="124"/>
      <c r="BO812" s="125"/>
      <c r="BP812" s="124"/>
      <c r="BQ812" s="125"/>
      <c r="BR812" s="125"/>
      <c r="BS812" s="124"/>
      <c r="BT812" s="171"/>
      <c r="BU812" s="125"/>
      <c r="BV812" s="125"/>
      <c r="BW812" s="125"/>
      <c r="BX812" s="124"/>
      <c r="BY812" s="125"/>
      <c r="BZ812" s="125"/>
      <c r="CB812" s="235" t="str">
        <f t="shared" si="173"/>
        <v/>
      </c>
      <c r="CC812" s="235" t="str">
        <f t="shared" si="171"/>
        <v/>
      </c>
      <c r="CD812" s="235">
        <v>807</v>
      </c>
      <c r="CE812" s="235">
        <f t="shared" si="174"/>
        <v>2</v>
      </c>
    </row>
    <row r="813" spans="54:83">
      <c r="BB813" s="405">
        <f t="shared" si="172"/>
        <v>808</v>
      </c>
      <c r="BC813" s="124"/>
      <c r="BD813" s="124"/>
      <c r="BE813" s="124"/>
      <c r="BF813" s="125"/>
      <c r="BG813" s="124"/>
      <c r="BH813" s="124"/>
      <c r="BI813" s="124"/>
      <c r="BJ813" s="124"/>
      <c r="BK813" s="124"/>
      <c r="BL813" s="124"/>
      <c r="BM813" s="125"/>
      <c r="BN813" s="124"/>
      <c r="BO813" s="125"/>
      <c r="BP813" s="124"/>
      <c r="BQ813" s="125"/>
      <c r="BR813" s="125"/>
      <c r="BS813" s="124"/>
      <c r="BT813" s="171"/>
      <c r="BU813" s="125"/>
      <c r="BV813" s="125"/>
      <c r="BW813" s="125"/>
      <c r="BX813" s="124"/>
      <c r="BY813" s="125"/>
      <c r="BZ813" s="125"/>
      <c r="CB813" s="235" t="str">
        <f t="shared" si="173"/>
        <v/>
      </c>
      <c r="CC813" s="235" t="str">
        <f t="shared" si="171"/>
        <v/>
      </c>
      <c r="CD813" s="235">
        <v>808</v>
      </c>
      <c r="CE813" s="235">
        <f t="shared" si="174"/>
        <v>2</v>
      </c>
    </row>
    <row r="814" spans="54:83">
      <c r="BB814" s="405">
        <f t="shared" si="172"/>
        <v>809</v>
      </c>
      <c r="BC814" s="124"/>
      <c r="BD814" s="124"/>
      <c r="BE814" s="124"/>
      <c r="BF814" s="125"/>
      <c r="BG814" s="124"/>
      <c r="BH814" s="124"/>
      <c r="BI814" s="124"/>
      <c r="BJ814" s="124"/>
      <c r="BK814" s="124"/>
      <c r="BL814" s="124"/>
      <c r="BM814" s="125"/>
      <c r="BN814" s="124"/>
      <c r="BO814" s="125"/>
      <c r="BP814" s="124"/>
      <c r="BQ814" s="125"/>
      <c r="BR814" s="125"/>
      <c r="BS814" s="124"/>
      <c r="BT814" s="171"/>
      <c r="BU814" s="125"/>
      <c r="BV814" s="125"/>
      <c r="BW814" s="125"/>
      <c r="BX814" s="124"/>
      <c r="BY814" s="125"/>
      <c r="BZ814" s="125"/>
      <c r="CB814" s="235" t="str">
        <f t="shared" si="173"/>
        <v/>
      </c>
      <c r="CC814" s="235" t="str">
        <f t="shared" si="171"/>
        <v/>
      </c>
      <c r="CD814" s="235">
        <v>809</v>
      </c>
      <c r="CE814" s="235">
        <f t="shared" si="174"/>
        <v>2</v>
      </c>
    </row>
    <row r="815" spans="54:83">
      <c r="BB815" s="405">
        <f t="shared" si="172"/>
        <v>810</v>
      </c>
      <c r="BC815" s="124"/>
      <c r="BD815" s="124"/>
      <c r="BE815" s="124"/>
      <c r="BF815" s="125"/>
      <c r="BG815" s="124"/>
      <c r="BH815" s="124"/>
      <c r="BI815" s="124"/>
      <c r="BJ815" s="124"/>
      <c r="BK815" s="124"/>
      <c r="BL815" s="124"/>
      <c r="BM815" s="125"/>
      <c r="BN815" s="124"/>
      <c r="BO815" s="125"/>
      <c r="BP815" s="124"/>
      <c r="BQ815" s="125"/>
      <c r="BR815" s="125"/>
      <c r="BS815" s="124"/>
      <c r="BT815" s="171"/>
      <c r="BU815" s="125"/>
      <c r="BV815" s="125"/>
      <c r="BW815" s="125"/>
      <c r="BX815" s="124"/>
      <c r="BY815" s="125"/>
      <c r="BZ815" s="125"/>
      <c r="CB815" s="235" t="str">
        <f t="shared" si="173"/>
        <v/>
      </c>
      <c r="CC815" s="235" t="str">
        <f t="shared" si="171"/>
        <v/>
      </c>
      <c r="CD815" s="235">
        <v>810</v>
      </c>
      <c r="CE815" s="235">
        <f t="shared" si="174"/>
        <v>2</v>
      </c>
    </row>
    <row r="816" spans="54:83">
      <c r="BB816" s="405">
        <f t="shared" si="172"/>
        <v>811</v>
      </c>
      <c r="BC816" s="124"/>
      <c r="BD816" s="124"/>
      <c r="BE816" s="124"/>
      <c r="BF816" s="125"/>
      <c r="BG816" s="124"/>
      <c r="BH816" s="124"/>
      <c r="BI816" s="124"/>
      <c r="BJ816" s="124"/>
      <c r="BK816" s="124"/>
      <c r="BL816" s="124"/>
      <c r="BM816" s="125"/>
      <c r="BN816" s="124"/>
      <c r="BO816" s="125"/>
      <c r="BP816" s="124"/>
      <c r="BQ816" s="125"/>
      <c r="BR816" s="125"/>
      <c r="BS816" s="124"/>
      <c r="BT816" s="171"/>
      <c r="BU816" s="125"/>
      <c r="BV816" s="125"/>
      <c r="BW816" s="125"/>
      <c r="BX816" s="124"/>
      <c r="BY816" s="125"/>
      <c r="BZ816" s="125"/>
      <c r="CB816" s="235" t="str">
        <f t="shared" si="173"/>
        <v/>
      </c>
      <c r="CC816" s="235" t="str">
        <f t="shared" si="171"/>
        <v/>
      </c>
      <c r="CD816" s="235">
        <v>811</v>
      </c>
      <c r="CE816" s="235">
        <f t="shared" si="174"/>
        <v>2</v>
      </c>
    </row>
    <row r="817" spans="54:83">
      <c r="BB817" s="405">
        <f t="shared" si="172"/>
        <v>812</v>
      </c>
      <c r="BC817" s="124"/>
      <c r="BD817" s="124"/>
      <c r="BE817" s="124"/>
      <c r="BF817" s="125"/>
      <c r="BG817" s="124"/>
      <c r="BH817" s="124"/>
      <c r="BI817" s="124"/>
      <c r="BJ817" s="124"/>
      <c r="BK817" s="124"/>
      <c r="BL817" s="124"/>
      <c r="BM817" s="125"/>
      <c r="BN817" s="124"/>
      <c r="BO817" s="125"/>
      <c r="BP817" s="124"/>
      <c r="BQ817" s="125"/>
      <c r="BR817" s="125"/>
      <c r="BS817" s="124"/>
      <c r="BT817" s="171"/>
      <c r="BU817" s="125"/>
      <c r="BV817" s="125"/>
      <c r="BW817" s="125"/>
      <c r="BX817" s="124"/>
      <c r="BY817" s="125"/>
      <c r="BZ817" s="125"/>
      <c r="CB817" s="235" t="str">
        <f t="shared" si="173"/>
        <v/>
      </c>
      <c r="CC817" s="235" t="str">
        <f t="shared" si="171"/>
        <v/>
      </c>
      <c r="CD817" s="235">
        <v>812</v>
      </c>
      <c r="CE817" s="235">
        <f t="shared" si="174"/>
        <v>2</v>
      </c>
    </row>
    <row r="818" spans="54:83">
      <c r="BB818" s="405">
        <f t="shared" si="172"/>
        <v>813</v>
      </c>
      <c r="BC818" s="124"/>
      <c r="BD818" s="124"/>
      <c r="BE818" s="124"/>
      <c r="BF818" s="125"/>
      <c r="BG818" s="124"/>
      <c r="BH818" s="124"/>
      <c r="BI818" s="124"/>
      <c r="BJ818" s="124"/>
      <c r="BK818" s="124"/>
      <c r="BL818" s="124"/>
      <c r="BM818" s="125"/>
      <c r="BN818" s="124"/>
      <c r="BO818" s="125"/>
      <c r="BP818" s="124"/>
      <c r="BQ818" s="125"/>
      <c r="BR818" s="125"/>
      <c r="BS818" s="124"/>
      <c r="BT818" s="171"/>
      <c r="BU818" s="125"/>
      <c r="BV818" s="125"/>
      <c r="BW818" s="125"/>
      <c r="BX818" s="124"/>
      <c r="BY818" s="125"/>
      <c r="BZ818" s="125"/>
      <c r="CB818" s="235" t="str">
        <f t="shared" si="173"/>
        <v/>
      </c>
      <c r="CC818" s="235" t="str">
        <f t="shared" si="171"/>
        <v/>
      </c>
      <c r="CD818" s="235">
        <v>813</v>
      </c>
      <c r="CE818" s="235">
        <f t="shared" si="174"/>
        <v>2</v>
      </c>
    </row>
    <row r="819" spans="54:83">
      <c r="BB819" s="405">
        <f t="shared" si="172"/>
        <v>814</v>
      </c>
      <c r="BC819" s="124"/>
      <c r="BD819" s="124"/>
      <c r="BE819" s="124"/>
      <c r="BF819" s="125"/>
      <c r="BG819" s="124"/>
      <c r="BH819" s="124"/>
      <c r="BI819" s="124"/>
      <c r="BJ819" s="124"/>
      <c r="BK819" s="124"/>
      <c r="BL819" s="124"/>
      <c r="BM819" s="125"/>
      <c r="BN819" s="124"/>
      <c r="BO819" s="125"/>
      <c r="BP819" s="124"/>
      <c r="BQ819" s="125"/>
      <c r="BR819" s="125"/>
      <c r="BS819" s="124"/>
      <c r="BT819" s="171"/>
      <c r="BU819" s="125"/>
      <c r="BV819" s="125"/>
      <c r="BW819" s="125"/>
      <c r="BX819" s="124"/>
      <c r="BY819" s="125"/>
      <c r="BZ819" s="125"/>
      <c r="CB819" s="235" t="str">
        <f t="shared" si="173"/>
        <v/>
      </c>
      <c r="CC819" s="235" t="str">
        <f t="shared" si="171"/>
        <v/>
      </c>
      <c r="CD819" s="235">
        <v>814</v>
      </c>
      <c r="CE819" s="235">
        <f t="shared" si="174"/>
        <v>2</v>
      </c>
    </row>
    <row r="820" spans="54:83">
      <c r="BB820" s="405">
        <f t="shared" si="172"/>
        <v>815</v>
      </c>
      <c r="BC820" s="124"/>
      <c r="BD820" s="124"/>
      <c r="BE820" s="124"/>
      <c r="BF820" s="125"/>
      <c r="BG820" s="124"/>
      <c r="BH820" s="124"/>
      <c r="BI820" s="124"/>
      <c r="BJ820" s="124"/>
      <c r="BK820" s="124"/>
      <c r="BL820" s="124"/>
      <c r="BM820" s="125"/>
      <c r="BN820" s="124"/>
      <c r="BO820" s="125"/>
      <c r="BP820" s="124"/>
      <c r="BQ820" s="125"/>
      <c r="BR820" s="125"/>
      <c r="BS820" s="124"/>
      <c r="BT820" s="171"/>
      <c r="BU820" s="125"/>
      <c r="BV820" s="125"/>
      <c r="BW820" s="125"/>
      <c r="BX820" s="124"/>
      <c r="BY820" s="125"/>
      <c r="BZ820" s="125"/>
      <c r="CB820" s="235" t="str">
        <f t="shared" si="173"/>
        <v/>
      </c>
      <c r="CC820" s="235" t="str">
        <f t="shared" si="171"/>
        <v/>
      </c>
      <c r="CD820" s="235">
        <v>815</v>
      </c>
      <c r="CE820" s="235">
        <f t="shared" si="174"/>
        <v>2</v>
      </c>
    </row>
    <row r="821" spans="54:83">
      <c r="BB821" s="405">
        <f t="shared" si="172"/>
        <v>816</v>
      </c>
      <c r="BC821" s="124"/>
      <c r="BD821" s="124"/>
      <c r="BE821" s="124"/>
      <c r="BF821" s="125"/>
      <c r="BG821" s="124"/>
      <c r="BH821" s="124"/>
      <c r="BI821" s="124"/>
      <c r="BJ821" s="124"/>
      <c r="BK821" s="124"/>
      <c r="BL821" s="124"/>
      <c r="BM821" s="125"/>
      <c r="BN821" s="124"/>
      <c r="BO821" s="125"/>
      <c r="BP821" s="124"/>
      <c r="BQ821" s="125"/>
      <c r="BR821" s="125"/>
      <c r="BS821" s="124"/>
      <c r="BT821" s="171"/>
      <c r="BU821" s="125"/>
      <c r="BV821" s="125"/>
      <c r="BW821" s="125"/>
      <c r="BX821" s="124"/>
      <c r="BY821" s="125"/>
      <c r="BZ821" s="125"/>
      <c r="CB821" s="235" t="str">
        <f t="shared" si="173"/>
        <v/>
      </c>
      <c r="CC821" s="235" t="str">
        <f t="shared" si="171"/>
        <v/>
      </c>
      <c r="CD821" s="235">
        <v>816</v>
      </c>
      <c r="CE821" s="235">
        <f t="shared" si="174"/>
        <v>2</v>
      </c>
    </row>
    <row r="822" spans="54:83">
      <c r="BB822" s="405">
        <f t="shared" si="172"/>
        <v>817</v>
      </c>
      <c r="BC822" s="124"/>
      <c r="BD822" s="124"/>
      <c r="BE822" s="124"/>
      <c r="BF822" s="125"/>
      <c r="BG822" s="124"/>
      <c r="BH822" s="124"/>
      <c r="BI822" s="124"/>
      <c r="BJ822" s="124"/>
      <c r="BK822" s="124"/>
      <c r="BL822" s="124"/>
      <c r="BM822" s="125"/>
      <c r="BN822" s="124"/>
      <c r="BO822" s="125"/>
      <c r="BP822" s="124"/>
      <c r="BQ822" s="125"/>
      <c r="BR822" s="125"/>
      <c r="BS822" s="124"/>
      <c r="BT822" s="171"/>
      <c r="BU822" s="125"/>
      <c r="BV822" s="125"/>
      <c r="BW822" s="125"/>
      <c r="BX822" s="124"/>
      <c r="BY822" s="125"/>
      <c r="BZ822" s="125"/>
      <c r="CB822" s="235" t="str">
        <f t="shared" si="173"/>
        <v/>
      </c>
      <c r="CC822" s="235" t="str">
        <f t="shared" si="171"/>
        <v/>
      </c>
      <c r="CD822" s="235">
        <v>817</v>
      </c>
      <c r="CE822" s="235">
        <f t="shared" si="174"/>
        <v>2</v>
      </c>
    </row>
    <row r="823" spans="54:83">
      <c r="BB823" s="405">
        <f t="shared" si="172"/>
        <v>818</v>
      </c>
      <c r="BC823" s="124"/>
      <c r="BD823" s="124"/>
      <c r="BE823" s="124"/>
      <c r="BF823" s="125"/>
      <c r="BG823" s="124"/>
      <c r="BH823" s="124"/>
      <c r="BI823" s="124"/>
      <c r="BJ823" s="124"/>
      <c r="BK823" s="124"/>
      <c r="BL823" s="124"/>
      <c r="BM823" s="125"/>
      <c r="BN823" s="124"/>
      <c r="BO823" s="125"/>
      <c r="BP823" s="124"/>
      <c r="BQ823" s="125"/>
      <c r="BR823" s="125"/>
      <c r="BS823" s="124"/>
      <c r="BT823" s="171"/>
      <c r="BU823" s="125"/>
      <c r="BV823" s="125"/>
      <c r="BW823" s="125"/>
      <c r="BX823" s="124"/>
      <c r="BY823" s="125"/>
      <c r="BZ823" s="125"/>
      <c r="CB823" s="235" t="str">
        <f t="shared" si="173"/>
        <v/>
      </c>
      <c r="CC823" s="235" t="str">
        <f t="shared" si="171"/>
        <v/>
      </c>
      <c r="CD823" s="235">
        <v>818</v>
      </c>
      <c r="CE823" s="235">
        <f t="shared" si="174"/>
        <v>2</v>
      </c>
    </row>
    <row r="824" spans="54:83">
      <c r="BB824" s="405">
        <f t="shared" si="172"/>
        <v>819</v>
      </c>
      <c r="BC824" s="124"/>
      <c r="BD824" s="124"/>
      <c r="BE824" s="124"/>
      <c r="BF824" s="125"/>
      <c r="BG824" s="124"/>
      <c r="BH824" s="124"/>
      <c r="BI824" s="124"/>
      <c r="BJ824" s="124"/>
      <c r="BK824" s="124"/>
      <c r="BL824" s="124"/>
      <c r="BM824" s="125"/>
      <c r="BN824" s="124"/>
      <c r="BO824" s="125"/>
      <c r="BP824" s="124"/>
      <c r="BQ824" s="125"/>
      <c r="BR824" s="125"/>
      <c r="BS824" s="124"/>
      <c r="BT824" s="171"/>
      <c r="BU824" s="125"/>
      <c r="BV824" s="125"/>
      <c r="BW824" s="125"/>
      <c r="BX824" s="124"/>
      <c r="BY824" s="125"/>
      <c r="BZ824" s="125"/>
      <c r="CB824" s="235" t="str">
        <f t="shared" si="173"/>
        <v/>
      </c>
      <c r="CC824" s="235" t="str">
        <f t="shared" si="171"/>
        <v/>
      </c>
      <c r="CD824" s="235">
        <v>819</v>
      </c>
      <c r="CE824" s="235">
        <f t="shared" si="174"/>
        <v>2</v>
      </c>
    </row>
    <row r="825" spans="54:83">
      <c r="BB825" s="405">
        <f t="shared" si="172"/>
        <v>820</v>
      </c>
      <c r="BC825" s="124"/>
      <c r="BD825" s="124"/>
      <c r="BE825" s="124"/>
      <c r="BF825" s="125"/>
      <c r="BG825" s="124"/>
      <c r="BH825" s="124"/>
      <c r="BI825" s="124"/>
      <c r="BJ825" s="124"/>
      <c r="BK825" s="124"/>
      <c r="BL825" s="124"/>
      <c r="BM825" s="125"/>
      <c r="BN825" s="124"/>
      <c r="BO825" s="125"/>
      <c r="BP825" s="124"/>
      <c r="BQ825" s="125"/>
      <c r="BR825" s="125"/>
      <c r="BS825" s="124"/>
      <c r="BT825" s="171"/>
      <c r="BU825" s="125"/>
      <c r="BV825" s="125"/>
      <c r="BW825" s="125"/>
      <c r="BX825" s="124"/>
      <c r="BY825" s="125"/>
      <c r="BZ825" s="125"/>
      <c r="CB825" s="235" t="str">
        <f t="shared" si="173"/>
        <v/>
      </c>
      <c r="CC825" s="235" t="str">
        <f t="shared" si="171"/>
        <v/>
      </c>
      <c r="CD825" s="235">
        <v>820</v>
      </c>
      <c r="CE825" s="235">
        <f t="shared" si="174"/>
        <v>2</v>
      </c>
    </row>
    <row r="826" spans="54:83">
      <c r="BB826" s="405">
        <f t="shared" si="172"/>
        <v>821</v>
      </c>
      <c r="BC826" s="124"/>
      <c r="BD826" s="124"/>
      <c r="BE826" s="124"/>
      <c r="BF826" s="125"/>
      <c r="BG826" s="124"/>
      <c r="BH826" s="124"/>
      <c r="BI826" s="124"/>
      <c r="BJ826" s="124"/>
      <c r="BK826" s="124"/>
      <c r="BL826" s="124"/>
      <c r="BM826" s="125"/>
      <c r="BN826" s="124"/>
      <c r="BO826" s="125"/>
      <c r="BP826" s="124"/>
      <c r="BQ826" s="125"/>
      <c r="BR826" s="125"/>
      <c r="BS826" s="124"/>
      <c r="BT826" s="171"/>
      <c r="BU826" s="125"/>
      <c r="BV826" s="125"/>
      <c r="BW826" s="125"/>
      <c r="BX826" s="124"/>
      <c r="BY826" s="125"/>
      <c r="BZ826" s="125"/>
      <c r="CB826" s="235" t="str">
        <f t="shared" si="173"/>
        <v/>
      </c>
      <c r="CC826" s="235" t="str">
        <f t="shared" si="171"/>
        <v/>
      </c>
      <c r="CD826" s="235">
        <v>821</v>
      </c>
      <c r="CE826" s="235">
        <f t="shared" si="174"/>
        <v>2</v>
      </c>
    </row>
    <row r="827" spans="54:83">
      <c r="BB827" s="405">
        <f t="shared" si="172"/>
        <v>822</v>
      </c>
      <c r="BC827" s="124"/>
      <c r="BD827" s="124"/>
      <c r="BE827" s="124"/>
      <c r="BF827" s="125"/>
      <c r="BG827" s="124"/>
      <c r="BH827" s="124"/>
      <c r="BI827" s="124"/>
      <c r="BJ827" s="124"/>
      <c r="BK827" s="124"/>
      <c r="BL827" s="124"/>
      <c r="BM827" s="125"/>
      <c r="BN827" s="124"/>
      <c r="BO827" s="125"/>
      <c r="BP827" s="124"/>
      <c r="BQ827" s="125"/>
      <c r="BR827" s="125"/>
      <c r="BS827" s="124"/>
      <c r="BT827" s="171"/>
      <c r="BU827" s="125"/>
      <c r="BV827" s="125"/>
      <c r="BW827" s="125"/>
      <c r="BX827" s="124"/>
      <c r="BY827" s="125"/>
      <c r="BZ827" s="125"/>
      <c r="CB827" s="235" t="str">
        <f t="shared" si="173"/>
        <v/>
      </c>
      <c r="CC827" s="235" t="str">
        <f t="shared" si="171"/>
        <v/>
      </c>
      <c r="CD827" s="235">
        <v>822</v>
      </c>
      <c r="CE827" s="235">
        <f t="shared" si="174"/>
        <v>2</v>
      </c>
    </row>
    <row r="828" spans="54:83">
      <c r="BB828" s="405">
        <f t="shared" si="172"/>
        <v>823</v>
      </c>
      <c r="BC828" s="124"/>
      <c r="BD828" s="124"/>
      <c r="BE828" s="124"/>
      <c r="BF828" s="125"/>
      <c r="BG828" s="124"/>
      <c r="BH828" s="124"/>
      <c r="BI828" s="124"/>
      <c r="BJ828" s="124"/>
      <c r="BK828" s="124"/>
      <c r="BL828" s="124"/>
      <c r="BM828" s="125"/>
      <c r="BN828" s="124"/>
      <c r="BO828" s="125"/>
      <c r="BP828" s="124"/>
      <c r="BQ828" s="125"/>
      <c r="BR828" s="125"/>
      <c r="BS828" s="124"/>
      <c r="BT828" s="171"/>
      <c r="BU828" s="125"/>
      <c r="BV828" s="125"/>
      <c r="BW828" s="125"/>
      <c r="BX828" s="124"/>
      <c r="BY828" s="125"/>
      <c r="BZ828" s="125"/>
      <c r="CB828" s="235" t="str">
        <f t="shared" si="173"/>
        <v/>
      </c>
      <c r="CC828" s="235" t="str">
        <f t="shared" si="171"/>
        <v/>
      </c>
      <c r="CD828" s="235">
        <v>823</v>
      </c>
      <c r="CE828" s="235">
        <f t="shared" si="174"/>
        <v>2</v>
      </c>
    </row>
    <row r="829" spans="54:83">
      <c r="BB829" s="405">
        <f t="shared" si="172"/>
        <v>824</v>
      </c>
      <c r="BC829" s="124"/>
      <c r="BD829" s="124"/>
      <c r="BE829" s="124"/>
      <c r="BF829" s="125"/>
      <c r="BG829" s="124"/>
      <c r="BH829" s="124"/>
      <c r="BI829" s="124"/>
      <c r="BJ829" s="124"/>
      <c r="BK829" s="124"/>
      <c r="BL829" s="124"/>
      <c r="BM829" s="125"/>
      <c r="BN829" s="124"/>
      <c r="BO829" s="125"/>
      <c r="BP829" s="124"/>
      <c r="BQ829" s="125"/>
      <c r="BR829" s="125"/>
      <c r="BS829" s="124"/>
      <c r="BT829" s="171"/>
      <c r="BU829" s="125"/>
      <c r="BV829" s="125"/>
      <c r="BW829" s="125"/>
      <c r="BX829" s="124"/>
      <c r="BY829" s="125"/>
      <c r="BZ829" s="125"/>
      <c r="CB829" s="235" t="str">
        <f t="shared" si="173"/>
        <v/>
      </c>
      <c r="CC829" s="235" t="str">
        <f t="shared" si="171"/>
        <v/>
      </c>
      <c r="CD829" s="235">
        <v>824</v>
      </c>
      <c r="CE829" s="235">
        <f t="shared" si="174"/>
        <v>2</v>
      </c>
    </row>
    <row r="830" spans="54:83">
      <c r="BB830" s="405">
        <f t="shared" si="172"/>
        <v>825</v>
      </c>
      <c r="BC830" s="124"/>
      <c r="BD830" s="124"/>
      <c r="BE830" s="124"/>
      <c r="BF830" s="125"/>
      <c r="BG830" s="124"/>
      <c r="BH830" s="124"/>
      <c r="BI830" s="124"/>
      <c r="BJ830" s="124"/>
      <c r="BK830" s="124"/>
      <c r="BL830" s="124"/>
      <c r="BM830" s="125"/>
      <c r="BN830" s="124"/>
      <c r="BO830" s="125"/>
      <c r="BP830" s="124"/>
      <c r="BQ830" s="125"/>
      <c r="BR830" s="125"/>
      <c r="BS830" s="124"/>
      <c r="BT830" s="171"/>
      <c r="BU830" s="125"/>
      <c r="BV830" s="125"/>
      <c r="BW830" s="125"/>
      <c r="BX830" s="124"/>
      <c r="BY830" s="125"/>
      <c r="BZ830" s="125"/>
      <c r="CB830" s="235" t="str">
        <f t="shared" si="173"/>
        <v/>
      </c>
      <c r="CC830" s="235" t="str">
        <f t="shared" si="171"/>
        <v/>
      </c>
      <c r="CD830" s="235">
        <v>825</v>
      </c>
      <c r="CE830" s="235">
        <f t="shared" si="174"/>
        <v>2</v>
      </c>
    </row>
    <row r="831" spans="54:83">
      <c r="BB831" s="405">
        <f t="shared" si="172"/>
        <v>826</v>
      </c>
      <c r="BC831" s="124"/>
      <c r="BD831" s="124"/>
      <c r="BE831" s="124"/>
      <c r="BF831" s="125"/>
      <c r="BG831" s="124"/>
      <c r="BH831" s="124"/>
      <c r="BI831" s="124"/>
      <c r="BJ831" s="124"/>
      <c r="BK831" s="124"/>
      <c r="BL831" s="124"/>
      <c r="BM831" s="125"/>
      <c r="BN831" s="124"/>
      <c r="BO831" s="125"/>
      <c r="BP831" s="124"/>
      <c r="BQ831" s="125"/>
      <c r="BR831" s="125"/>
      <c r="BS831" s="124"/>
      <c r="BT831" s="171"/>
      <c r="BU831" s="125"/>
      <c r="BV831" s="125"/>
      <c r="BW831" s="125"/>
      <c r="BX831" s="124"/>
      <c r="BY831" s="125"/>
      <c r="BZ831" s="125"/>
      <c r="CB831" s="235" t="str">
        <f t="shared" si="173"/>
        <v/>
      </c>
      <c r="CC831" s="235" t="str">
        <f t="shared" si="171"/>
        <v/>
      </c>
      <c r="CD831" s="235">
        <v>826</v>
      </c>
      <c r="CE831" s="235">
        <f t="shared" si="174"/>
        <v>2</v>
      </c>
    </row>
    <row r="832" spans="54:83">
      <c r="BB832" s="405">
        <f t="shared" si="172"/>
        <v>827</v>
      </c>
      <c r="BC832" s="124"/>
      <c r="BD832" s="124"/>
      <c r="BE832" s="124"/>
      <c r="BF832" s="125"/>
      <c r="BG832" s="124"/>
      <c r="BH832" s="124"/>
      <c r="BI832" s="124"/>
      <c r="BJ832" s="124"/>
      <c r="BK832" s="124"/>
      <c r="BL832" s="124"/>
      <c r="BM832" s="125"/>
      <c r="BN832" s="124"/>
      <c r="BO832" s="125"/>
      <c r="BP832" s="124"/>
      <c r="BQ832" s="125"/>
      <c r="BR832" s="125"/>
      <c r="BS832" s="124"/>
      <c r="BT832" s="171"/>
      <c r="BU832" s="125"/>
      <c r="BV832" s="125"/>
      <c r="BW832" s="125"/>
      <c r="BX832" s="124"/>
      <c r="BY832" s="125"/>
      <c r="BZ832" s="125"/>
      <c r="CB832" s="235" t="str">
        <f t="shared" si="173"/>
        <v/>
      </c>
      <c r="CC832" s="235" t="str">
        <f t="shared" si="171"/>
        <v/>
      </c>
      <c r="CD832" s="235">
        <v>827</v>
      </c>
      <c r="CE832" s="235">
        <f t="shared" si="174"/>
        <v>2</v>
      </c>
    </row>
    <row r="833" spans="54:83">
      <c r="BB833" s="405">
        <f t="shared" si="172"/>
        <v>828</v>
      </c>
      <c r="BC833" s="124"/>
      <c r="BD833" s="124"/>
      <c r="BE833" s="124"/>
      <c r="BF833" s="125"/>
      <c r="BG833" s="124"/>
      <c r="BH833" s="124"/>
      <c r="BI833" s="124"/>
      <c r="BJ833" s="124"/>
      <c r="BK833" s="124"/>
      <c r="BL833" s="124"/>
      <c r="BM833" s="125"/>
      <c r="BN833" s="124"/>
      <c r="BO833" s="125"/>
      <c r="BP833" s="124"/>
      <c r="BQ833" s="125"/>
      <c r="BR833" s="125"/>
      <c r="BS833" s="124"/>
      <c r="BT833" s="171"/>
      <c r="BU833" s="125"/>
      <c r="BV833" s="125"/>
      <c r="BW833" s="125"/>
      <c r="BX833" s="124"/>
      <c r="BY833" s="125"/>
      <c r="BZ833" s="125"/>
      <c r="CB833" s="235" t="str">
        <f t="shared" si="173"/>
        <v/>
      </c>
      <c r="CC833" s="235" t="str">
        <f t="shared" si="171"/>
        <v/>
      </c>
      <c r="CD833" s="235">
        <v>828</v>
      </c>
      <c r="CE833" s="235">
        <f t="shared" si="174"/>
        <v>2</v>
      </c>
    </row>
    <row r="834" spans="54:83">
      <c r="BB834" s="405">
        <f t="shared" si="172"/>
        <v>829</v>
      </c>
      <c r="BC834" s="124"/>
      <c r="BD834" s="124"/>
      <c r="BE834" s="124"/>
      <c r="BF834" s="125"/>
      <c r="BG834" s="124"/>
      <c r="BH834" s="124"/>
      <c r="BI834" s="124"/>
      <c r="BJ834" s="124"/>
      <c r="BK834" s="124"/>
      <c r="BL834" s="124"/>
      <c r="BM834" s="125"/>
      <c r="BN834" s="124"/>
      <c r="BO834" s="125"/>
      <c r="BP834" s="124"/>
      <c r="BQ834" s="125"/>
      <c r="BR834" s="125"/>
      <c r="BS834" s="124"/>
      <c r="BT834" s="171"/>
      <c r="BU834" s="125"/>
      <c r="BV834" s="125"/>
      <c r="BW834" s="125"/>
      <c r="BX834" s="124"/>
      <c r="BY834" s="125"/>
      <c r="BZ834" s="125"/>
      <c r="CB834" s="235" t="str">
        <f t="shared" si="173"/>
        <v/>
      </c>
      <c r="CC834" s="235" t="str">
        <f t="shared" si="171"/>
        <v/>
      </c>
      <c r="CD834" s="235">
        <v>829</v>
      </c>
      <c r="CE834" s="235">
        <f t="shared" si="174"/>
        <v>2</v>
      </c>
    </row>
    <row r="835" spans="54:83">
      <c r="BB835" s="405">
        <f t="shared" si="172"/>
        <v>830</v>
      </c>
      <c r="BC835" s="124"/>
      <c r="BD835" s="124"/>
      <c r="BE835" s="124"/>
      <c r="BF835" s="125"/>
      <c r="BG835" s="124"/>
      <c r="BH835" s="124"/>
      <c r="BI835" s="124"/>
      <c r="BJ835" s="124"/>
      <c r="BK835" s="124"/>
      <c r="BL835" s="124"/>
      <c r="BM835" s="125"/>
      <c r="BN835" s="124"/>
      <c r="BO835" s="125"/>
      <c r="BP835" s="124"/>
      <c r="BQ835" s="125"/>
      <c r="BR835" s="125"/>
      <c r="BS835" s="124"/>
      <c r="BT835" s="171"/>
      <c r="BU835" s="125"/>
      <c r="BV835" s="125"/>
      <c r="BW835" s="125"/>
      <c r="BX835" s="124"/>
      <c r="BY835" s="125"/>
      <c r="BZ835" s="125"/>
      <c r="CB835" s="235" t="str">
        <f t="shared" si="173"/>
        <v/>
      </c>
      <c r="CC835" s="235" t="str">
        <f t="shared" si="171"/>
        <v/>
      </c>
      <c r="CD835" s="235">
        <v>830</v>
      </c>
      <c r="CE835" s="235">
        <f t="shared" si="174"/>
        <v>2</v>
      </c>
    </row>
    <row r="836" spans="54:83">
      <c r="BB836" s="405">
        <f t="shared" si="172"/>
        <v>831</v>
      </c>
      <c r="BC836" s="124"/>
      <c r="BD836" s="124"/>
      <c r="BE836" s="124"/>
      <c r="BF836" s="125"/>
      <c r="BG836" s="124"/>
      <c r="BH836" s="124"/>
      <c r="BI836" s="124"/>
      <c r="BJ836" s="124"/>
      <c r="BK836" s="124"/>
      <c r="BL836" s="124"/>
      <c r="BM836" s="125"/>
      <c r="BN836" s="124"/>
      <c r="BO836" s="125"/>
      <c r="BP836" s="124"/>
      <c r="BQ836" s="125"/>
      <c r="BR836" s="125"/>
      <c r="BS836" s="124"/>
      <c r="BT836" s="171"/>
      <c r="BU836" s="125"/>
      <c r="BV836" s="125"/>
      <c r="BW836" s="125"/>
      <c r="BX836" s="124"/>
      <c r="BY836" s="125"/>
      <c r="BZ836" s="125"/>
      <c r="CB836" s="235" t="str">
        <f t="shared" si="173"/>
        <v/>
      </c>
      <c r="CC836" s="235" t="str">
        <f t="shared" si="171"/>
        <v/>
      </c>
      <c r="CD836" s="235">
        <v>831</v>
      </c>
      <c r="CE836" s="235">
        <f t="shared" si="174"/>
        <v>2</v>
      </c>
    </row>
    <row r="837" spans="54:83">
      <c r="BB837" s="405">
        <f t="shared" si="172"/>
        <v>832</v>
      </c>
      <c r="BC837" s="124"/>
      <c r="BD837" s="124"/>
      <c r="BE837" s="124"/>
      <c r="BF837" s="125"/>
      <c r="BG837" s="124"/>
      <c r="BH837" s="124"/>
      <c r="BI837" s="124"/>
      <c r="BJ837" s="124"/>
      <c r="BK837" s="124"/>
      <c r="BL837" s="124"/>
      <c r="BM837" s="125"/>
      <c r="BN837" s="124"/>
      <c r="BO837" s="125"/>
      <c r="BP837" s="124"/>
      <c r="BQ837" s="125"/>
      <c r="BR837" s="125"/>
      <c r="BS837" s="124"/>
      <c r="BT837" s="171"/>
      <c r="BU837" s="125"/>
      <c r="BV837" s="125"/>
      <c r="BW837" s="125"/>
      <c r="BX837" s="124"/>
      <c r="BY837" s="125"/>
      <c r="BZ837" s="125"/>
      <c r="CB837" s="235" t="str">
        <f t="shared" si="173"/>
        <v/>
      </c>
      <c r="CC837" s="235" t="str">
        <f t="shared" si="171"/>
        <v/>
      </c>
      <c r="CD837" s="235">
        <v>832</v>
      </c>
      <c r="CE837" s="235">
        <f t="shared" si="174"/>
        <v>2</v>
      </c>
    </row>
    <row r="838" spans="54:83">
      <c r="BB838" s="405">
        <f t="shared" si="172"/>
        <v>833</v>
      </c>
      <c r="BC838" s="124"/>
      <c r="BD838" s="124"/>
      <c r="BE838" s="124"/>
      <c r="BF838" s="125"/>
      <c r="BG838" s="124"/>
      <c r="BH838" s="124"/>
      <c r="BI838" s="124"/>
      <c r="BJ838" s="124"/>
      <c r="BK838" s="124"/>
      <c r="BL838" s="124"/>
      <c r="BM838" s="125"/>
      <c r="BN838" s="124"/>
      <c r="BO838" s="125"/>
      <c r="BP838" s="124"/>
      <c r="BQ838" s="125"/>
      <c r="BR838" s="125"/>
      <c r="BS838" s="124"/>
      <c r="BT838" s="171"/>
      <c r="BU838" s="125"/>
      <c r="BV838" s="125"/>
      <c r="BW838" s="125"/>
      <c r="BX838" s="124"/>
      <c r="BY838" s="125"/>
      <c r="BZ838" s="125"/>
      <c r="CB838" s="235" t="str">
        <f t="shared" si="173"/>
        <v/>
      </c>
      <c r="CC838" s="235" t="str">
        <f t="shared" ref="CC838:CC901" si="175">IFERROR(SMALL(URUTANABSEN,CD838),"")</f>
        <v/>
      </c>
      <c r="CD838" s="235">
        <v>833</v>
      </c>
      <c r="CE838" s="235">
        <f t="shared" si="174"/>
        <v>2</v>
      </c>
    </row>
    <row r="839" spans="54:83">
      <c r="BB839" s="405">
        <f t="shared" si="172"/>
        <v>834</v>
      </c>
      <c r="BC839" s="124"/>
      <c r="BD839" s="124"/>
      <c r="BE839" s="124"/>
      <c r="BF839" s="125"/>
      <c r="BG839" s="124"/>
      <c r="BH839" s="124"/>
      <c r="BI839" s="124"/>
      <c r="BJ839" s="124"/>
      <c r="BK839" s="124"/>
      <c r="BL839" s="124"/>
      <c r="BM839" s="125"/>
      <c r="BN839" s="124"/>
      <c r="BO839" s="125"/>
      <c r="BP839" s="124"/>
      <c r="BQ839" s="125"/>
      <c r="BR839" s="125"/>
      <c r="BS839" s="124"/>
      <c r="BT839" s="171"/>
      <c r="BU839" s="125"/>
      <c r="BV839" s="125"/>
      <c r="BW839" s="125"/>
      <c r="BX839" s="124"/>
      <c r="BY839" s="125"/>
      <c r="BZ839" s="125"/>
      <c r="CB839" s="235" t="str">
        <f t="shared" si="173"/>
        <v/>
      </c>
      <c r="CC839" s="235" t="str">
        <f t="shared" si="175"/>
        <v/>
      </c>
      <c r="CD839" s="235">
        <v>834</v>
      </c>
      <c r="CE839" s="235">
        <f t="shared" si="174"/>
        <v>2</v>
      </c>
    </row>
    <row r="840" spans="54:83">
      <c r="BB840" s="405">
        <f t="shared" ref="BB840:BB903" si="176">BB839+1</f>
        <v>835</v>
      </c>
      <c r="BC840" s="124"/>
      <c r="BD840" s="124"/>
      <c r="BE840" s="124"/>
      <c r="BF840" s="125"/>
      <c r="BG840" s="124"/>
      <c r="BH840" s="124"/>
      <c r="BI840" s="124"/>
      <c r="BJ840" s="124"/>
      <c r="BK840" s="124"/>
      <c r="BL840" s="124"/>
      <c r="BM840" s="125"/>
      <c r="BN840" s="124"/>
      <c r="BO840" s="125"/>
      <c r="BP840" s="124"/>
      <c r="BQ840" s="125"/>
      <c r="BR840" s="125"/>
      <c r="BS840" s="124"/>
      <c r="BT840" s="171"/>
      <c r="BU840" s="125"/>
      <c r="BV840" s="125"/>
      <c r="BW840" s="125"/>
      <c r="BX840" s="124"/>
      <c r="BY840" s="125"/>
      <c r="BZ840" s="125"/>
      <c r="CB840" s="235" t="str">
        <f t="shared" si="173"/>
        <v/>
      </c>
      <c r="CC840" s="235" t="str">
        <f t="shared" si="175"/>
        <v/>
      </c>
      <c r="CD840" s="235">
        <v>835</v>
      </c>
      <c r="CE840" s="235">
        <f t="shared" si="174"/>
        <v>2</v>
      </c>
    </row>
    <row r="841" spans="54:83">
      <c r="BB841" s="405">
        <f t="shared" si="176"/>
        <v>836</v>
      </c>
      <c r="BC841" s="124"/>
      <c r="BD841" s="124"/>
      <c r="BE841" s="124"/>
      <c r="BF841" s="125"/>
      <c r="BG841" s="124"/>
      <c r="BH841" s="124"/>
      <c r="BI841" s="124"/>
      <c r="BJ841" s="124"/>
      <c r="BK841" s="124"/>
      <c r="BL841" s="124"/>
      <c r="BM841" s="125"/>
      <c r="BN841" s="124"/>
      <c r="BO841" s="125"/>
      <c r="BP841" s="124"/>
      <c r="BQ841" s="125"/>
      <c r="BR841" s="125"/>
      <c r="BS841" s="124"/>
      <c r="BT841" s="171"/>
      <c r="BU841" s="125"/>
      <c r="BV841" s="125"/>
      <c r="BW841" s="125"/>
      <c r="BX841" s="124"/>
      <c r="BY841" s="125"/>
      <c r="BZ841" s="125"/>
      <c r="CB841" s="235" t="str">
        <f t="shared" si="173"/>
        <v/>
      </c>
      <c r="CC841" s="235" t="str">
        <f t="shared" si="175"/>
        <v/>
      </c>
      <c r="CD841" s="235">
        <v>836</v>
      </c>
      <c r="CE841" s="235">
        <f t="shared" si="174"/>
        <v>2</v>
      </c>
    </row>
    <row r="842" spans="54:83">
      <c r="BB842" s="405">
        <f t="shared" si="176"/>
        <v>837</v>
      </c>
      <c r="BC842" s="124"/>
      <c r="BD842" s="124"/>
      <c r="BE842" s="124"/>
      <c r="BF842" s="125"/>
      <c r="BG842" s="124"/>
      <c r="BH842" s="124"/>
      <c r="BI842" s="124"/>
      <c r="BJ842" s="124"/>
      <c r="BK842" s="124"/>
      <c r="BL842" s="124"/>
      <c r="BM842" s="125"/>
      <c r="BN842" s="124"/>
      <c r="BO842" s="125"/>
      <c r="BP842" s="124"/>
      <c r="BQ842" s="125"/>
      <c r="BR842" s="125"/>
      <c r="BS842" s="124"/>
      <c r="BT842" s="171"/>
      <c r="BU842" s="125"/>
      <c r="BV842" s="125"/>
      <c r="BW842" s="125"/>
      <c r="BX842" s="124"/>
      <c r="BY842" s="125"/>
      <c r="BZ842" s="125"/>
      <c r="CB842" s="235" t="str">
        <f t="shared" si="173"/>
        <v/>
      </c>
      <c r="CC842" s="235" t="str">
        <f t="shared" si="175"/>
        <v/>
      </c>
      <c r="CD842" s="235">
        <v>837</v>
      </c>
      <c r="CE842" s="235">
        <f t="shared" si="174"/>
        <v>2</v>
      </c>
    </row>
    <row r="843" spans="54:83">
      <c r="BB843" s="405">
        <f t="shared" si="176"/>
        <v>838</v>
      </c>
      <c r="BC843" s="124"/>
      <c r="BD843" s="124"/>
      <c r="BE843" s="124"/>
      <c r="BF843" s="125"/>
      <c r="BG843" s="124"/>
      <c r="BH843" s="124"/>
      <c r="BI843" s="124"/>
      <c r="BJ843" s="124"/>
      <c r="BK843" s="124"/>
      <c r="BL843" s="124"/>
      <c r="BM843" s="125"/>
      <c r="BN843" s="124"/>
      <c r="BO843" s="125"/>
      <c r="BP843" s="124"/>
      <c r="BQ843" s="125"/>
      <c r="BR843" s="125"/>
      <c r="BS843" s="124"/>
      <c r="BT843" s="171"/>
      <c r="BU843" s="125"/>
      <c r="BV843" s="125"/>
      <c r="BW843" s="125"/>
      <c r="BX843" s="124"/>
      <c r="BY843" s="125"/>
      <c r="BZ843" s="125"/>
      <c r="CB843" s="235" t="str">
        <f t="shared" si="173"/>
        <v/>
      </c>
      <c r="CC843" s="235" t="str">
        <f t="shared" si="175"/>
        <v/>
      </c>
      <c r="CD843" s="235">
        <v>838</v>
      </c>
      <c r="CE843" s="235">
        <f t="shared" si="174"/>
        <v>2</v>
      </c>
    </row>
    <row r="844" spans="54:83">
      <c r="BB844" s="405">
        <f t="shared" si="176"/>
        <v>839</v>
      </c>
      <c r="BC844" s="124"/>
      <c r="BD844" s="124"/>
      <c r="BE844" s="124"/>
      <c r="BF844" s="125"/>
      <c r="BG844" s="124"/>
      <c r="BH844" s="124"/>
      <c r="BI844" s="124"/>
      <c r="BJ844" s="124"/>
      <c r="BK844" s="124"/>
      <c r="BL844" s="124"/>
      <c r="BM844" s="125"/>
      <c r="BN844" s="124"/>
      <c r="BO844" s="125"/>
      <c r="BP844" s="124"/>
      <c r="BQ844" s="125"/>
      <c r="BR844" s="125"/>
      <c r="BS844" s="124"/>
      <c r="BT844" s="171"/>
      <c r="BU844" s="125"/>
      <c r="BV844" s="125"/>
      <c r="BW844" s="125"/>
      <c r="BX844" s="124"/>
      <c r="BY844" s="125"/>
      <c r="BZ844" s="125"/>
      <c r="CB844" s="235" t="str">
        <f t="shared" si="173"/>
        <v/>
      </c>
      <c r="CC844" s="235" t="str">
        <f t="shared" si="175"/>
        <v/>
      </c>
      <c r="CD844" s="235">
        <v>839</v>
      </c>
      <c r="CE844" s="235">
        <f t="shared" si="174"/>
        <v>2</v>
      </c>
    </row>
    <row r="845" spans="54:83">
      <c r="BB845" s="405">
        <f t="shared" si="176"/>
        <v>840</v>
      </c>
      <c r="BC845" s="124"/>
      <c r="BD845" s="124"/>
      <c r="BE845" s="124"/>
      <c r="BF845" s="125"/>
      <c r="BG845" s="124"/>
      <c r="BH845" s="124"/>
      <c r="BI845" s="124"/>
      <c r="BJ845" s="124"/>
      <c r="BK845" s="124"/>
      <c r="BL845" s="124"/>
      <c r="BM845" s="125"/>
      <c r="BN845" s="124"/>
      <c r="BO845" s="125"/>
      <c r="BP845" s="124"/>
      <c r="BQ845" s="125"/>
      <c r="BR845" s="125"/>
      <c r="BS845" s="124"/>
      <c r="BT845" s="171"/>
      <c r="BU845" s="125"/>
      <c r="BV845" s="125"/>
      <c r="BW845" s="125"/>
      <c r="BX845" s="124"/>
      <c r="BY845" s="125"/>
      <c r="BZ845" s="125"/>
      <c r="CB845" s="235" t="str">
        <f t="shared" si="173"/>
        <v/>
      </c>
      <c r="CC845" s="235" t="str">
        <f t="shared" si="175"/>
        <v/>
      </c>
      <c r="CD845" s="235">
        <v>840</v>
      </c>
      <c r="CE845" s="235">
        <f t="shared" si="174"/>
        <v>2</v>
      </c>
    </row>
    <row r="846" spans="54:83">
      <c r="BB846" s="405">
        <f t="shared" si="176"/>
        <v>841</v>
      </c>
      <c r="BC846" s="124"/>
      <c r="BD846" s="124"/>
      <c r="BE846" s="124"/>
      <c r="BF846" s="125"/>
      <c r="BG846" s="124"/>
      <c r="BH846" s="124"/>
      <c r="BI846" s="124"/>
      <c r="BJ846" s="124"/>
      <c r="BK846" s="124"/>
      <c r="BL846" s="124"/>
      <c r="BM846" s="125"/>
      <c r="BN846" s="124"/>
      <c r="BO846" s="125"/>
      <c r="BP846" s="124"/>
      <c r="BQ846" s="125"/>
      <c r="BR846" s="125"/>
      <c r="BS846" s="124"/>
      <c r="BT846" s="171"/>
      <c r="BU846" s="125"/>
      <c r="BV846" s="125"/>
      <c r="BW846" s="125"/>
      <c r="BX846" s="124"/>
      <c r="BY846" s="125"/>
      <c r="BZ846" s="125"/>
      <c r="CB846" s="235" t="str">
        <f t="shared" si="173"/>
        <v/>
      </c>
      <c r="CC846" s="235" t="str">
        <f t="shared" si="175"/>
        <v/>
      </c>
      <c r="CD846" s="235">
        <v>841</v>
      </c>
      <c r="CE846" s="235">
        <f t="shared" si="174"/>
        <v>2</v>
      </c>
    </row>
    <row r="847" spans="54:83">
      <c r="BB847" s="405">
        <f t="shared" si="176"/>
        <v>842</v>
      </c>
      <c r="BC847" s="124"/>
      <c r="BD847" s="124"/>
      <c r="BE847" s="124"/>
      <c r="BF847" s="125"/>
      <c r="BG847" s="124"/>
      <c r="BH847" s="124"/>
      <c r="BI847" s="124"/>
      <c r="BJ847" s="124"/>
      <c r="BK847" s="124"/>
      <c r="BL847" s="124"/>
      <c r="BM847" s="125"/>
      <c r="BN847" s="124"/>
      <c r="BO847" s="125"/>
      <c r="BP847" s="124"/>
      <c r="BQ847" s="125"/>
      <c r="BR847" s="125"/>
      <c r="BS847" s="124"/>
      <c r="BT847" s="171"/>
      <c r="BU847" s="125"/>
      <c r="BV847" s="125"/>
      <c r="BW847" s="125"/>
      <c r="BX847" s="124"/>
      <c r="BY847" s="125"/>
      <c r="BZ847" s="125"/>
      <c r="CB847" s="235" t="str">
        <f t="shared" si="173"/>
        <v/>
      </c>
      <c r="CC847" s="235" t="str">
        <f t="shared" si="175"/>
        <v/>
      </c>
      <c r="CD847" s="235">
        <v>842</v>
      </c>
      <c r="CE847" s="235">
        <f t="shared" si="174"/>
        <v>2</v>
      </c>
    </row>
    <row r="848" spans="54:83">
      <c r="BB848" s="405">
        <f t="shared" si="176"/>
        <v>843</v>
      </c>
      <c r="BC848" s="124"/>
      <c r="BD848" s="124"/>
      <c r="BE848" s="124"/>
      <c r="BF848" s="125"/>
      <c r="BG848" s="124"/>
      <c r="BH848" s="124"/>
      <c r="BI848" s="124"/>
      <c r="BJ848" s="124"/>
      <c r="BK848" s="124"/>
      <c r="BL848" s="124"/>
      <c r="BM848" s="125"/>
      <c r="BN848" s="124"/>
      <c r="BO848" s="125"/>
      <c r="BP848" s="124"/>
      <c r="BQ848" s="125"/>
      <c r="BR848" s="125"/>
      <c r="BS848" s="124"/>
      <c r="BT848" s="171"/>
      <c r="BU848" s="125"/>
      <c r="BV848" s="125"/>
      <c r="BW848" s="125"/>
      <c r="BX848" s="124"/>
      <c r="BY848" s="125"/>
      <c r="BZ848" s="125"/>
      <c r="CB848" s="235" t="str">
        <f t="shared" si="173"/>
        <v/>
      </c>
      <c r="CC848" s="235" t="str">
        <f t="shared" si="175"/>
        <v/>
      </c>
      <c r="CD848" s="235">
        <v>843</v>
      </c>
      <c r="CE848" s="235">
        <f t="shared" si="174"/>
        <v>2</v>
      </c>
    </row>
    <row r="849" spans="54:83">
      <c r="BB849" s="405">
        <f t="shared" si="176"/>
        <v>844</v>
      </c>
      <c r="BC849" s="124"/>
      <c r="BD849" s="124"/>
      <c r="BE849" s="124"/>
      <c r="BF849" s="125"/>
      <c r="BG849" s="124"/>
      <c r="BH849" s="124"/>
      <c r="BI849" s="124"/>
      <c r="BJ849" s="124"/>
      <c r="BK849" s="124"/>
      <c r="BL849" s="124"/>
      <c r="BM849" s="125"/>
      <c r="BN849" s="124"/>
      <c r="BO849" s="125"/>
      <c r="BP849" s="124"/>
      <c r="BQ849" s="125"/>
      <c r="BR849" s="125"/>
      <c r="BS849" s="124"/>
      <c r="BT849" s="171"/>
      <c r="BU849" s="125"/>
      <c r="BV849" s="125"/>
      <c r="BW849" s="125"/>
      <c r="BX849" s="124"/>
      <c r="BY849" s="125"/>
      <c r="BZ849" s="125"/>
      <c r="CB849" s="235" t="str">
        <f t="shared" si="173"/>
        <v/>
      </c>
      <c r="CC849" s="235" t="str">
        <f t="shared" si="175"/>
        <v/>
      </c>
      <c r="CD849" s="235">
        <v>844</v>
      </c>
      <c r="CE849" s="235">
        <f t="shared" si="174"/>
        <v>2</v>
      </c>
    </row>
    <row r="850" spans="54:83">
      <c r="BB850" s="405">
        <f t="shared" si="176"/>
        <v>845</v>
      </c>
      <c r="BC850" s="124"/>
      <c r="BD850" s="124"/>
      <c r="BE850" s="124"/>
      <c r="BF850" s="125"/>
      <c r="BG850" s="124"/>
      <c r="BH850" s="124"/>
      <c r="BI850" s="124"/>
      <c r="BJ850" s="124"/>
      <c r="BK850" s="124"/>
      <c r="BL850" s="124"/>
      <c r="BM850" s="125"/>
      <c r="BN850" s="124"/>
      <c r="BO850" s="125"/>
      <c r="BP850" s="124"/>
      <c r="BQ850" s="125"/>
      <c r="BR850" s="125"/>
      <c r="BS850" s="124"/>
      <c r="BT850" s="171"/>
      <c r="BU850" s="125"/>
      <c r="BV850" s="125"/>
      <c r="BW850" s="125"/>
      <c r="BX850" s="124"/>
      <c r="BY850" s="125"/>
      <c r="BZ850" s="125"/>
      <c r="CB850" s="235" t="str">
        <f t="shared" si="173"/>
        <v/>
      </c>
      <c r="CC850" s="235" t="str">
        <f t="shared" si="175"/>
        <v/>
      </c>
      <c r="CD850" s="235">
        <v>845</v>
      </c>
      <c r="CE850" s="235">
        <f t="shared" si="174"/>
        <v>2</v>
      </c>
    </row>
    <row r="851" spans="54:83">
      <c r="BB851" s="405">
        <f t="shared" si="176"/>
        <v>846</v>
      </c>
      <c r="BC851" s="124"/>
      <c r="BD851" s="124"/>
      <c r="BE851" s="124"/>
      <c r="BF851" s="125"/>
      <c r="BG851" s="124"/>
      <c r="BH851" s="124"/>
      <c r="BI851" s="124"/>
      <c r="BJ851" s="124"/>
      <c r="BK851" s="124"/>
      <c r="BL851" s="124"/>
      <c r="BM851" s="125"/>
      <c r="BN851" s="124"/>
      <c r="BO851" s="125"/>
      <c r="BP851" s="124"/>
      <c r="BQ851" s="125"/>
      <c r="BR851" s="125"/>
      <c r="BS851" s="124"/>
      <c r="BT851" s="171"/>
      <c r="BU851" s="125"/>
      <c r="BV851" s="125"/>
      <c r="BW851" s="125"/>
      <c r="BX851" s="124"/>
      <c r="BY851" s="125"/>
      <c r="BZ851" s="125"/>
      <c r="CB851" s="235" t="str">
        <f t="shared" si="173"/>
        <v/>
      </c>
      <c r="CC851" s="235" t="str">
        <f t="shared" si="175"/>
        <v/>
      </c>
      <c r="CD851" s="235">
        <v>846</v>
      </c>
      <c r="CE851" s="235">
        <f t="shared" si="174"/>
        <v>2</v>
      </c>
    </row>
    <row r="852" spans="54:83">
      <c r="BB852" s="405">
        <f t="shared" si="176"/>
        <v>847</v>
      </c>
      <c r="BC852" s="124"/>
      <c r="BD852" s="124"/>
      <c r="BE852" s="124"/>
      <c r="BF852" s="125"/>
      <c r="BG852" s="124"/>
      <c r="BH852" s="124"/>
      <c r="BI852" s="124"/>
      <c r="BJ852" s="124"/>
      <c r="BK852" s="124"/>
      <c r="BL852" s="124"/>
      <c r="BM852" s="125"/>
      <c r="BN852" s="124"/>
      <c r="BO852" s="125"/>
      <c r="BP852" s="124"/>
      <c r="BQ852" s="125"/>
      <c r="BR852" s="125"/>
      <c r="BS852" s="124"/>
      <c r="BT852" s="171"/>
      <c r="BU852" s="125"/>
      <c r="BV852" s="125"/>
      <c r="BW852" s="125"/>
      <c r="BX852" s="124"/>
      <c r="BY852" s="125"/>
      <c r="BZ852" s="125"/>
      <c r="CB852" s="235" t="str">
        <f t="shared" si="173"/>
        <v/>
      </c>
      <c r="CC852" s="235" t="str">
        <f t="shared" si="175"/>
        <v/>
      </c>
      <c r="CD852" s="235">
        <v>847</v>
      </c>
      <c r="CE852" s="235">
        <f t="shared" si="174"/>
        <v>2</v>
      </c>
    </row>
    <row r="853" spans="54:83">
      <c r="BB853" s="405">
        <f t="shared" si="176"/>
        <v>848</v>
      </c>
      <c r="BC853" s="124"/>
      <c r="BD853" s="124"/>
      <c r="BE853" s="124"/>
      <c r="BF853" s="125"/>
      <c r="BG853" s="124"/>
      <c r="BH853" s="124"/>
      <c r="BI853" s="124"/>
      <c r="BJ853" s="124"/>
      <c r="BK853" s="124"/>
      <c r="BL853" s="124"/>
      <c r="BM853" s="125"/>
      <c r="BN853" s="124"/>
      <c r="BO853" s="125"/>
      <c r="BP853" s="124"/>
      <c r="BQ853" s="125"/>
      <c r="BR853" s="125"/>
      <c r="BS853" s="124"/>
      <c r="BT853" s="171"/>
      <c r="BU853" s="125"/>
      <c r="BV853" s="125"/>
      <c r="BW853" s="125"/>
      <c r="BX853" s="124"/>
      <c r="BY853" s="125"/>
      <c r="BZ853" s="125"/>
      <c r="CB853" s="235" t="str">
        <f t="shared" si="173"/>
        <v/>
      </c>
      <c r="CC853" s="235" t="str">
        <f t="shared" si="175"/>
        <v/>
      </c>
      <c r="CD853" s="235">
        <v>848</v>
      </c>
      <c r="CE853" s="235">
        <f t="shared" si="174"/>
        <v>2</v>
      </c>
    </row>
    <row r="854" spans="54:83">
      <c r="BB854" s="405">
        <f t="shared" si="176"/>
        <v>849</v>
      </c>
      <c r="BC854" s="124"/>
      <c r="BD854" s="124"/>
      <c r="BE854" s="124"/>
      <c r="BF854" s="125"/>
      <c r="BG854" s="124"/>
      <c r="BH854" s="124"/>
      <c r="BI854" s="124"/>
      <c r="BJ854" s="124"/>
      <c r="BK854" s="124"/>
      <c r="BL854" s="124"/>
      <c r="BM854" s="125"/>
      <c r="BN854" s="124"/>
      <c r="BO854" s="125"/>
      <c r="BP854" s="124"/>
      <c r="BQ854" s="125"/>
      <c r="BR854" s="125"/>
      <c r="BS854" s="124"/>
      <c r="BT854" s="171"/>
      <c r="BU854" s="125"/>
      <c r="BV854" s="125"/>
      <c r="BW854" s="125"/>
      <c r="BX854" s="124"/>
      <c r="BY854" s="125"/>
      <c r="BZ854" s="125"/>
      <c r="CB854" s="235" t="str">
        <f t="shared" si="173"/>
        <v/>
      </c>
      <c r="CC854" s="235" t="str">
        <f t="shared" si="175"/>
        <v/>
      </c>
      <c r="CD854" s="235">
        <v>849</v>
      </c>
      <c r="CE854" s="235">
        <f t="shared" si="174"/>
        <v>2</v>
      </c>
    </row>
    <row r="855" spans="54:83">
      <c r="BB855" s="405">
        <f t="shared" si="176"/>
        <v>850</v>
      </c>
      <c r="BC855" s="124"/>
      <c r="BD855" s="124"/>
      <c r="BE855" s="124"/>
      <c r="BF855" s="125"/>
      <c r="BG855" s="124"/>
      <c r="BH855" s="124"/>
      <c r="BI855" s="124"/>
      <c r="BJ855" s="124"/>
      <c r="BK855" s="124"/>
      <c r="BL855" s="124"/>
      <c r="BM855" s="125"/>
      <c r="BN855" s="124"/>
      <c r="BO855" s="125"/>
      <c r="BP855" s="124"/>
      <c r="BQ855" s="125"/>
      <c r="BR855" s="125"/>
      <c r="BS855" s="124"/>
      <c r="BT855" s="171"/>
      <c r="BU855" s="125"/>
      <c r="BV855" s="125"/>
      <c r="BW855" s="125"/>
      <c r="BX855" s="124"/>
      <c r="BY855" s="125"/>
      <c r="BZ855" s="125"/>
      <c r="CB855" s="235" t="str">
        <f t="shared" si="173"/>
        <v/>
      </c>
      <c r="CC855" s="235" t="str">
        <f t="shared" si="175"/>
        <v/>
      </c>
      <c r="CD855" s="235">
        <v>850</v>
      </c>
      <c r="CE855" s="235">
        <f t="shared" si="174"/>
        <v>2</v>
      </c>
    </row>
    <row r="856" spans="54:83">
      <c r="BB856" s="405">
        <f t="shared" si="176"/>
        <v>851</v>
      </c>
      <c r="BC856" s="124"/>
      <c r="BD856" s="124"/>
      <c r="BE856" s="124"/>
      <c r="BF856" s="125"/>
      <c r="BG856" s="124"/>
      <c r="BH856" s="124"/>
      <c r="BI856" s="124"/>
      <c r="BJ856" s="124"/>
      <c r="BK856" s="124"/>
      <c r="BL856" s="124"/>
      <c r="BM856" s="125"/>
      <c r="BN856" s="124"/>
      <c r="BO856" s="125"/>
      <c r="BP856" s="124"/>
      <c r="BQ856" s="125"/>
      <c r="BR856" s="125"/>
      <c r="BS856" s="124"/>
      <c r="BT856" s="171"/>
      <c r="BU856" s="125"/>
      <c r="BV856" s="125"/>
      <c r="BW856" s="125"/>
      <c r="BX856" s="124"/>
      <c r="BY856" s="125"/>
      <c r="BZ856" s="125"/>
      <c r="CB856" s="235" t="str">
        <f t="shared" si="173"/>
        <v/>
      </c>
      <c r="CC856" s="235" t="str">
        <f t="shared" si="175"/>
        <v/>
      </c>
      <c r="CD856" s="235">
        <v>851</v>
      </c>
      <c r="CE856" s="235">
        <f t="shared" si="174"/>
        <v>2</v>
      </c>
    </row>
    <row r="857" spans="54:83">
      <c r="BB857" s="405">
        <f t="shared" si="176"/>
        <v>852</v>
      </c>
      <c r="BC857" s="124"/>
      <c r="BD857" s="124"/>
      <c r="BE857" s="124"/>
      <c r="BF857" s="125"/>
      <c r="BG857" s="124"/>
      <c r="BH857" s="124"/>
      <c r="BI857" s="124"/>
      <c r="BJ857" s="124"/>
      <c r="BK857" s="124"/>
      <c r="BL857" s="124"/>
      <c r="BM857" s="125"/>
      <c r="BN857" s="124"/>
      <c r="BO857" s="125"/>
      <c r="BP857" s="124"/>
      <c r="BQ857" s="125"/>
      <c r="BR857" s="125"/>
      <c r="BS857" s="124"/>
      <c r="BT857" s="171"/>
      <c r="BU857" s="125"/>
      <c r="BV857" s="125"/>
      <c r="BW857" s="125"/>
      <c r="BX857" s="124"/>
      <c r="BY857" s="125"/>
      <c r="BZ857" s="125"/>
      <c r="CB857" s="235" t="str">
        <f t="shared" si="173"/>
        <v/>
      </c>
      <c r="CC857" s="235" t="str">
        <f t="shared" si="175"/>
        <v/>
      </c>
      <c r="CD857" s="235">
        <v>852</v>
      </c>
      <c r="CE857" s="235">
        <f t="shared" si="174"/>
        <v>2</v>
      </c>
    </row>
    <row r="858" spans="54:83">
      <c r="BB858" s="405">
        <f t="shared" si="176"/>
        <v>853</v>
      </c>
      <c r="BC858" s="124"/>
      <c r="BD858" s="124"/>
      <c r="BE858" s="124"/>
      <c r="BF858" s="125"/>
      <c r="BG858" s="124"/>
      <c r="BH858" s="124"/>
      <c r="BI858" s="124"/>
      <c r="BJ858" s="124"/>
      <c r="BK858" s="124"/>
      <c r="BL858" s="124"/>
      <c r="BM858" s="125"/>
      <c r="BN858" s="124"/>
      <c r="BO858" s="125"/>
      <c r="BP858" s="124"/>
      <c r="BQ858" s="125"/>
      <c r="BR858" s="125"/>
      <c r="BS858" s="124"/>
      <c r="BT858" s="171"/>
      <c r="BU858" s="125"/>
      <c r="BV858" s="125"/>
      <c r="BW858" s="125"/>
      <c r="BX858" s="124"/>
      <c r="BY858" s="125"/>
      <c r="BZ858" s="125"/>
      <c r="CB858" s="235" t="str">
        <f t="shared" si="173"/>
        <v/>
      </c>
      <c r="CC858" s="235" t="str">
        <f t="shared" si="175"/>
        <v/>
      </c>
      <c r="CD858" s="235">
        <v>853</v>
      </c>
      <c r="CE858" s="235">
        <f t="shared" si="174"/>
        <v>2</v>
      </c>
    </row>
    <row r="859" spans="54:83">
      <c r="BB859" s="405">
        <f t="shared" si="176"/>
        <v>854</v>
      </c>
      <c r="BC859" s="124"/>
      <c r="BD859" s="124"/>
      <c r="BE859" s="124"/>
      <c r="BF859" s="125"/>
      <c r="BG859" s="124"/>
      <c r="BH859" s="124"/>
      <c r="BI859" s="124"/>
      <c r="BJ859" s="124"/>
      <c r="BK859" s="124"/>
      <c r="BL859" s="124"/>
      <c r="BM859" s="125"/>
      <c r="BN859" s="124"/>
      <c r="BO859" s="125"/>
      <c r="BP859" s="124"/>
      <c r="BQ859" s="125"/>
      <c r="BR859" s="125"/>
      <c r="BS859" s="124"/>
      <c r="BT859" s="171"/>
      <c r="BU859" s="125"/>
      <c r="BV859" s="125"/>
      <c r="BW859" s="125"/>
      <c r="BX859" s="124"/>
      <c r="BY859" s="125"/>
      <c r="BZ859" s="125"/>
      <c r="CB859" s="235" t="str">
        <f t="shared" si="173"/>
        <v/>
      </c>
      <c r="CC859" s="235" t="str">
        <f t="shared" si="175"/>
        <v/>
      </c>
      <c r="CD859" s="235">
        <v>854</v>
      </c>
      <c r="CE859" s="235">
        <f t="shared" si="174"/>
        <v>2</v>
      </c>
    </row>
    <row r="860" spans="54:83">
      <c r="BB860" s="405">
        <f t="shared" si="176"/>
        <v>855</v>
      </c>
      <c r="BC860" s="124"/>
      <c r="BD860" s="124"/>
      <c r="BE860" s="124"/>
      <c r="BF860" s="125"/>
      <c r="BG860" s="124"/>
      <c r="BH860" s="124"/>
      <c r="BI860" s="124"/>
      <c r="BJ860" s="124"/>
      <c r="BK860" s="124"/>
      <c r="BL860" s="124"/>
      <c r="BM860" s="125"/>
      <c r="BN860" s="124"/>
      <c r="BO860" s="125"/>
      <c r="BP860" s="124"/>
      <c r="BQ860" s="125"/>
      <c r="BR860" s="125"/>
      <c r="BS860" s="124"/>
      <c r="BT860" s="171"/>
      <c r="BU860" s="125"/>
      <c r="BV860" s="125"/>
      <c r="BW860" s="125"/>
      <c r="BX860" s="124"/>
      <c r="BY860" s="125"/>
      <c r="BZ860" s="125"/>
      <c r="CB860" s="235" t="str">
        <f t="shared" ref="CB860:CB923" si="177">IF(KELASDIPILIH=BH860,BB860,"")</f>
        <v/>
      </c>
      <c r="CC860" s="235" t="str">
        <f t="shared" si="175"/>
        <v/>
      </c>
      <c r="CD860" s="235">
        <v>855</v>
      </c>
      <c r="CE860" s="235">
        <f t="shared" ref="CE860:CE923" si="178">TYPE(CC860)</f>
        <v>2</v>
      </c>
    </row>
    <row r="861" spans="54:83">
      <c r="BB861" s="405">
        <f t="shared" si="176"/>
        <v>856</v>
      </c>
      <c r="BC861" s="124"/>
      <c r="BD861" s="124"/>
      <c r="BE861" s="124"/>
      <c r="BF861" s="125"/>
      <c r="BG861" s="124"/>
      <c r="BH861" s="124"/>
      <c r="BI861" s="124"/>
      <c r="BJ861" s="124"/>
      <c r="BK861" s="124"/>
      <c r="BL861" s="124"/>
      <c r="BM861" s="125"/>
      <c r="BN861" s="124"/>
      <c r="BO861" s="125"/>
      <c r="BP861" s="124"/>
      <c r="BQ861" s="125"/>
      <c r="BR861" s="125"/>
      <c r="BS861" s="124"/>
      <c r="BT861" s="171"/>
      <c r="BU861" s="125"/>
      <c r="BV861" s="125"/>
      <c r="BW861" s="125"/>
      <c r="BX861" s="124"/>
      <c r="BY861" s="125"/>
      <c r="BZ861" s="125"/>
      <c r="CB861" s="235" t="str">
        <f t="shared" si="177"/>
        <v/>
      </c>
      <c r="CC861" s="235" t="str">
        <f t="shared" si="175"/>
        <v/>
      </c>
      <c r="CD861" s="235">
        <v>856</v>
      </c>
      <c r="CE861" s="235">
        <f t="shared" si="178"/>
        <v>2</v>
      </c>
    </row>
    <row r="862" spans="54:83">
      <c r="BB862" s="405">
        <f t="shared" si="176"/>
        <v>857</v>
      </c>
      <c r="BC862" s="124"/>
      <c r="BD862" s="124"/>
      <c r="BE862" s="124"/>
      <c r="BF862" s="125"/>
      <c r="BG862" s="124"/>
      <c r="BH862" s="124"/>
      <c r="BI862" s="124"/>
      <c r="BJ862" s="124"/>
      <c r="BK862" s="124"/>
      <c r="BL862" s="124"/>
      <c r="BM862" s="125"/>
      <c r="BN862" s="124"/>
      <c r="BO862" s="125"/>
      <c r="BP862" s="124"/>
      <c r="BQ862" s="125"/>
      <c r="BR862" s="125"/>
      <c r="BS862" s="124"/>
      <c r="BT862" s="171"/>
      <c r="BU862" s="125"/>
      <c r="BV862" s="125"/>
      <c r="BW862" s="125"/>
      <c r="BX862" s="124"/>
      <c r="BY862" s="125"/>
      <c r="BZ862" s="125"/>
      <c r="CB862" s="235" t="str">
        <f t="shared" si="177"/>
        <v/>
      </c>
      <c r="CC862" s="235" t="str">
        <f t="shared" si="175"/>
        <v/>
      </c>
      <c r="CD862" s="235">
        <v>857</v>
      </c>
      <c r="CE862" s="235">
        <f t="shared" si="178"/>
        <v>2</v>
      </c>
    </row>
    <row r="863" spans="54:83">
      <c r="BB863" s="405">
        <f t="shared" si="176"/>
        <v>858</v>
      </c>
      <c r="BC863" s="124"/>
      <c r="BD863" s="124"/>
      <c r="BE863" s="124"/>
      <c r="BF863" s="125"/>
      <c r="BG863" s="124"/>
      <c r="BH863" s="124"/>
      <c r="BI863" s="124"/>
      <c r="BJ863" s="124"/>
      <c r="BK863" s="124"/>
      <c r="BL863" s="124"/>
      <c r="BM863" s="125"/>
      <c r="BN863" s="124"/>
      <c r="BO863" s="125"/>
      <c r="BP863" s="124"/>
      <c r="BQ863" s="125"/>
      <c r="BR863" s="125"/>
      <c r="BS863" s="124"/>
      <c r="BT863" s="171"/>
      <c r="BU863" s="125"/>
      <c r="BV863" s="125"/>
      <c r="BW863" s="125"/>
      <c r="BX863" s="124"/>
      <c r="BY863" s="125"/>
      <c r="BZ863" s="125"/>
      <c r="CB863" s="235" t="str">
        <f t="shared" si="177"/>
        <v/>
      </c>
      <c r="CC863" s="235" t="str">
        <f t="shared" si="175"/>
        <v/>
      </c>
      <c r="CD863" s="235">
        <v>858</v>
      </c>
      <c r="CE863" s="235">
        <f t="shared" si="178"/>
        <v>2</v>
      </c>
    </row>
    <row r="864" spans="54:83">
      <c r="BB864" s="405">
        <f t="shared" si="176"/>
        <v>859</v>
      </c>
      <c r="BC864" s="124"/>
      <c r="BD864" s="124"/>
      <c r="BE864" s="124"/>
      <c r="BF864" s="125"/>
      <c r="BG864" s="124"/>
      <c r="BH864" s="124"/>
      <c r="BI864" s="124"/>
      <c r="BJ864" s="124"/>
      <c r="BK864" s="124"/>
      <c r="BL864" s="124"/>
      <c r="BM864" s="125"/>
      <c r="BN864" s="124"/>
      <c r="BO864" s="125"/>
      <c r="BP864" s="124"/>
      <c r="BQ864" s="125"/>
      <c r="BR864" s="125"/>
      <c r="BS864" s="124"/>
      <c r="BT864" s="171"/>
      <c r="BU864" s="125"/>
      <c r="BV864" s="125"/>
      <c r="BW864" s="125"/>
      <c r="BX864" s="124"/>
      <c r="BY864" s="125"/>
      <c r="BZ864" s="125"/>
      <c r="CB864" s="235" t="str">
        <f t="shared" si="177"/>
        <v/>
      </c>
      <c r="CC864" s="235" t="str">
        <f t="shared" si="175"/>
        <v/>
      </c>
      <c r="CD864" s="235">
        <v>859</v>
      </c>
      <c r="CE864" s="235">
        <f t="shared" si="178"/>
        <v>2</v>
      </c>
    </row>
    <row r="865" spans="54:83">
      <c r="BB865" s="405">
        <f t="shared" si="176"/>
        <v>860</v>
      </c>
      <c r="BC865" s="124"/>
      <c r="BD865" s="124"/>
      <c r="BE865" s="124"/>
      <c r="BF865" s="125"/>
      <c r="BG865" s="124"/>
      <c r="BH865" s="124"/>
      <c r="BI865" s="124"/>
      <c r="BJ865" s="124"/>
      <c r="BK865" s="124"/>
      <c r="BL865" s="124"/>
      <c r="BM865" s="125"/>
      <c r="BN865" s="124"/>
      <c r="BO865" s="125"/>
      <c r="BP865" s="124"/>
      <c r="BQ865" s="125"/>
      <c r="BR865" s="125"/>
      <c r="BS865" s="124"/>
      <c r="BT865" s="171"/>
      <c r="BU865" s="125"/>
      <c r="BV865" s="125"/>
      <c r="BW865" s="125"/>
      <c r="BX865" s="124"/>
      <c r="BY865" s="125"/>
      <c r="BZ865" s="125"/>
      <c r="CB865" s="235" t="str">
        <f t="shared" si="177"/>
        <v/>
      </c>
      <c r="CC865" s="235" t="str">
        <f t="shared" si="175"/>
        <v/>
      </c>
      <c r="CD865" s="235">
        <v>860</v>
      </c>
      <c r="CE865" s="235">
        <f t="shared" si="178"/>
        <v>2</v>
      </c>
    </row>
    <row r="866" spans="54:83">
      <c r="BB866" s="405">
        <f t="shared" si="176"/>
        <v>861</v>
      </c>
      <c r="BC866" s="124"/>
      <c r="BD866" s="124"/>
      <c r="BE866" s="124"/>
      <c r="BF866" s="125"/>
      <c r="BG866" s="124"/>
      <c r="BH866" s="124"/>
      <c r="BI866" s="124"/>
      <c r="BJ866" s="124"/>
      <c r="BK866" s="124"/>
      <c r="BL866" s="124"/>
      <c r="BM866" s="125"/>
      <c r="BN866" s="124"/>
      <c r="BO866" s="125"/>
      <c r="BP866" s="124"/>
      <c r="BQ866" s="125"/>
      <c r="BR866" s="125"/>
      <c r="BS866" s="124"/>
      <c r="BT866" s="171"/>
      <c r="BU866" s="125"/>
      <c r="BV866" s="125"/>
      <c r="BW866" s="125"/>
      <c r="BX866" s="124"/>
      <c r="BY866" s="125"/>
      <c r="BZ866" s="125"/>
      <c r="CB866" s="235" t="str">
        <f t="shared" si="177"/>
        <v/>
      </c>
      <c r="CC866" s="235" t="str">
        <f t="shared" si="175"/>
        <v/>
      </c>
      <c r="CD866" s="235">
        <v>861</v>
      </c>
      <c r="CE866" s="235">
        <f t="shared" si="178"/>
        <v>2</v>
      </c>
    </row>
    <row r="867" spans="54:83">
      <c r="BB867" s="405">
        <f t="shared" si="176"/>
        <v>862</v>
      </c>
      <c r="BC867" s="124"/>
      <c r="BD867" s="124"/>
      <c r="BE867" s="124"/>
      <c r="BF867" s="125"/>
      <c r="BG867" s="124"/>
      <c r="BH867" s="124"/>
      <c r="BI867" s="124"/>
      <c r="BJ867" s="124"/>
      <c r="BK867" s="124"/>
      <c r="BL867" s="124"/>
      <c r="BM867" s="125"/>
      <c r="BN867" s="124"/>
      <c r="BO867" s="125"/>
      <c r="BP867" s="124"/>
      <c r="BQ867" s="125"/>
      <c r="BR867" s="125"/>
      <c r="BS867" s="124"/>
      <c r="BT867" s="171"/>
      <c r="BU867" s="125"/>
      <c r="BV867" s="125"/>
      <c r="BW867" s="125"/>
      <c r="BX867" s="124"/>
      <c r="BY867" s="125"/>
      <c r="BZ867" s="125"/>
      <c r="CB867" s="235" t="str">
        <f t="shared" si="177"/>
        <v/>
      </c>
      <c r="CC867" s="235" t="str">
        <f t="shared" si="175"/>
        <v/>
      </c>
      <c r="CD867" s="235">
        <v>862</v>
      </c>
      <c r="CE867" s="235">
        <f t="shared" si="178"/>
        <v>2</v>
      </c>
    </row>
    <row r="868" spans="54:83">
      <c r="BB868" s="405">
        <f t="shared" si="176"/>
        <v>863</v>
      </c>
      <c r="BC868" s="124"/>
      <c r="BD868" s="124"/>
      <c r="BE868" s="124"/>
      <c r="BF868" s="125"/>
      <c r="BG868" s="124"/>
      <c r="BH868" s="124"/>
      <c r="BI868" s="124"/>
      <c r="BJ868" s="124"/>
      <c r="BK868" s="124"/>
      <c r="BL868" s="124"/>
      <c r="BM868" s="125"/>
      <c r="BN868" s="124"/>
      <c r="BO868" s="125"/>
      <c r="BP868" s="124"/>
      <c r="BQ868" s="125"/>
      <c r="BR868" s="125"/>
      <c r="BS868" s="124"/>
      <c r="BT868" s="171"/>
      <c r="BU868" s="125"/>
      <c r="BV868" s="125"/>
      <c r="BW868" s="125"/>
      <c r="BX868" s="124"/>
      <c r="BY868" s="125"/>
      <c r="BZ868" s="125"/>
      <c r="CB868" s="235" t="str">
        <f t="shared" si="177"/>
        <v/>
      </c>
      <c r="CC868" s="235" t="str">
        <f t="shared" si="175"/>
        <v/>
      </c>
      <c r="CD868" s="235">
        <v>863</v>
      </c>
      <c r="CE868" s="235">
        <f t="shared" si="178"/>
        <v>2</v>
      </c>
    </row>
    <row r="869" spans="54:83">
      <c r="BB869" s="405">
        <f t="shared" si="176"/>
        <v>864</v>
      </c>
      <c r="BC869" s="124"/>
      <c r="BD869" s="124"/>
      <c r="BE869" s="124"/>
      <c r="BF869" s="125"/>
      <c r="BG869" s="124"/>
      <c r="BH869" s="124"/>
      <c r="BI869" s="124"/>
      <c r="BJ869" s="124"/>
      <c r="BK869" s="124"/>
      <c r="BL869" s="124"/>
      <c r="BM869" s="125"/>
      <c r="BN869" s="124"/>
      <c r="BO869" s="125"/>
      <c r="BP869" s="124"/>
      <c r="BQ869" s="125"/>
      <c r="BR869" s="125"/>
      <c r="BS869" s="124"/>
      <c r="BT869" s="171"/>
      <c r="BU869" s="125"/>
      <c r="BV869" s="125"/>
      <c r="BW869" s="125"/>
      <c r="BX869" s="124"/>
      <c r="BY869" s="125"/>
      <c r="BZ869" s="125"/>
      <c r="CB869" s="235" t="str">
        <f t="shared" si="177"/>
        <v/>
      </c>
      <c r="CC869" s="235" t="str">
        <f t="shared" si="175"/>
        <v/>
      </c>
      <c r="CD869" s="235">
        <v>864</v>
      </c>
      <c r="CE869" s="235">
        <f t="shared" si="178"/>
        <v>2</v>
      </c>
    </row>
    <row r="870" spans="54:83">
      <c r="BB870" s="405">
        <f t="shared" si="176"/>
        <v>865</v>
      </c>
      <c r="BC870" s="124"/>
      <c r="BD870" s="124"/>
      <c r="BE870" s="124"/>
      <c r="BF870" s="125"/>
      <c r="BG870" s="124"/>
      <c r="BH870" s="124"/>
      <c r="BI870" s="124"/>
      <c r="BJ870" s="124"/>
      <c r="BK870" s="124"/>
      <c r="BL870" s="124"/>
      <c r="BM870" s="125"/>
      <c r="BN870" s="124"/>
      <c r="BO870" s="125"/>
      <c r="BP870" s="124"/>
      <c r="BQ870" s="125"/>
      <c r="BR870" s="125"/>
      <c r="BS870" s="124"/>
      <c r="BT870" s="171"/>
      <c r="BU870" s="125"/>
      <c r="BV870" s="125"/>
      <c r="BW870" s="125"/>
      <c r="BX870" s="124"/>
      <c r="BY870" s="125"/>
      <c r="BZ870" s="125"/>
      <c r="CB870" s="235" t="str">
        <f t="shared" si="177"/>
        <v/>
      </c>
      <c r="CC870" s="235" t="str">
        <f t="shared" si="175"/>
        <v/>
      </c>
      <c r="CD870" s="235">
        <v>865</v>
      </c>
      <c r="CE870" s="235">
        <f t="shared" si="178"/>
        <v>2</v>
      </c>
    </row>
    <row r="871" spans="54:83">
      <c r="BB871" s="405">
        <f t="shared" si="176"/>
        <v>866</v>
      </c>
      <c r="BC871" s="124"/>
      <c r="BD871" s="124"/>
      <c r="BE871" s="124"/>
      <c r="BF871" s="125"/>
      <c r="BG871" s="124"/>
      <c r="BH871" s="124"/>
      <c r="BI871" s="124"/>
      <c r="BJ871" s="124"/>
      <c r="BK871" s="124"/>
      <c r="BL871" s="124"/>
      <c r="BM871" s="125"/>
      <c r="BN871" s="124"/>
      <c r="BO871" s="125"/>
      <c r="BP871" s="124"/>
      <c r="BQ871" s="125"/>
      <c r="BR871" s="125"/>
      <c r="BS871" s="124"/>
      <c r="BT871" s="171"/>
      <c r="BU871" s="125"/>
      <c r="BV871" s="125"/>
      <c r="BW871" s="125"/>
      <c r="BX871" s="124"/>
      <c r="BY871" s="125"/>
      <c r="BZ871" s="125"/>
      <c r="CB871" s="235" t="str">
        <f t="shared" si="177"/>
        <v/>
      </c>
      <c r="CC871" s="235" t="str">
        <f t="shared" si="175"/>
        <v/>
      </c>
      <c r="CD871" s="235">
        <v>866</v>
      </c>
      <c r="CE871" s="235">
        <f t="shared" si="178"/>
        <v>2</v>
      </c>
    </row>
    <row r="872" spans="54:83">
      <c r="BB872" s="405">
        <f t="shared" si="176"/>
        <v>867</v>
      </c>
      <c r="BC872" s="124"/>
      <c r="BD872" s="124"/>
      <c r="BE872" s="124"/>
      <c r="BF872" s="125"/>
      <c r="BG872" s="124"/>
      <c r="BH872" s="124"/>
      <c r="BI872" s="124"/>
      <c r="BJ872" s="124"/>
      <c r="BK872" s="124"/>
      <c r="BL872" s="124"/>
      <c r="BM872" s="125"/>
      <c r="BN872" s="124"/>
      <c r="BO872" s="125"/>
      <c r="BP872" s="124"/>
      <c r="BQ872" s="125"/>
      <c r="BR872" s="125"/>
      <c r="BS872" s="124"/>
      <c r="BT872" s="171"/>
      <c r="BU872" s="125"/>
      <c r="BV872" s="125"/>
      <c r="BW872" s="125"/>
      <c r="BX872" s="124"/>
      <c r="BY872" s="125"/>
      <c r="BZ872" s="125"/>
      <c r="CB872" s="235" t="str">
        <f t="shared" si="177"/>
        <v/>
      </c>
      <c r="CC872" s="235" t="str">
        <f t="shared" si="175"/>
        <v/>
      </c>
      <c r="CD872" s="235">
        <v>867</v>
      </c>
      <c r="CE872" s="235">
        <f t="shared" si="178"/>
        <v>2</v>
      </c>
    </row>
    <row r="873" spans="54:83">
      <c r="BB873" s="405">
        <f t="shared" si="176"/>
        <v>868</v>
      </c>
      <c r="BC873" s="124"/>
      <c r="BD873" s="124"/>
      <c r="BE873" s="124"/>
      <c r="BF873" s="125"/>
      <c r="BG873" s="124"/>
      <c r="BH873" s="124"/>
      <c r="BI873" s="124"/>
      <c r="BJ873" s="124"/>
      <c r="BK873" s="124"/>
      <c r="BL873" s="124"/>
      <c r="BM873" s="125"/>
      <c r="BN873" s="124"/>
      <c r="BO873" s="125"/>
      <c r="BP873" s="124"/>
      <c r="BQ873" s="125"/>
      <c r="BR873" s="125"/>
      <c r="BS873" s="124"/>
      <c r="BT873" s="171"/>
      <c r="BU873" s="125"/>
      <c r="BV873" s="125"/>
      <c r="BW873" s="125"/>
      <c r="BX873" s="124"/>
      <c r="BY873" s="125"/>
      <c r="BZ873" s="125"/>
      <c r="CB873" s="235" t="str">
        <f t="shared" si="177"/>
        <v/>
      </c>
      <c r="CC873" s="235" t="str">
        <f t="shared" si="175"/>
        <v/>
      </c>
      <c r="CD873" s="235">
        <v>868</v>
      </c>
      <c r="CE873" s="235">
        <f t="shared" si="178"/>
        <v>2</v>
      </c>
    </row>
    <row r="874" spans="54:83">
      <c r="BB874" s="405">
        <f t="shared" si="176"/>
        <v>869</v>
      </c>
      <c r="BC874" s="124"/>
      <c r="BD874" s="124"/>
      <c r="BE874" s="124"/>
      <c r="BF874" s="125"/>
      <c r="BG874" s="124"/>
      <c r="BH874" s="124"/>
      <c r="BI874" s="124"/>
      <c r="BJ874" s="124"/>
      <c r="BK874" s="124"/>
      <c r="BL874" s="124"/>
      <c r="BM874" s="125"/>
      <c r="BN874" s="124"/>
      <c r="BO874" s="125"/>
      <c r="BP874" s="124"/>
      <c r="BQ874" s="125"/>
      <c r="BR874" s="125"/>
      <c r="BS874" s="124"/>
      <c r="BT874" s="171"/>
      <c r="BU874" s="125"/>
      <c r="BV874" s="125"/>
      <c r="BW874" s="125"/>
      <c r="BX874" s="124"/>
      <c r="BY874" s="125"/>
      <c r="BZ874" s="125"/>
      <c r="CB874" s="235" t="str">
        <f t="shared" si="177"/>
        <v/>
      </c>
      <c r="CC874" s="235" t="str">
        <f t="shared" si="175"/>
        <v/>
      </c>
      <c r="CD874" s="235">
        <v>869</v>
      </c>
      <c r="CE874" s="235">
        <f t="shared" si="178"/>
        <v>2</v>
      </c>
    </row>
    <row r="875" spans="54:83">
      <c r="BB875" s="405">
        <f t="shared" si="176"/>
        <v>870</v>
      </c>
      <c r="BC875" s="124"/>
      <c r="BD875" s="124"/>
      <c r="BE875" s="124"/>
      <c r="BF875" s="125"/>
      <c r="BG875" s="124"/>
      <c r="BH875" s="124"/>
      <c r="BI875" s="124"/>
      <c r="BJ875" s="124"/>
      <c r="BK875" s="124"/>
      <c r="BL875" s="124"/>
      <c r="BM875" s="125"/>
      <c r="BN875" s="124"/>
      <c r="BO875" s="125"/>
      <c r="BP875" s="124"/>
      <c r="BQ875" s="125"/>
      <c r="BR875" s="125"/>
      <c r="BS875" s="124"/>
      <c r="BT875" s="171"/>
      <c r="BU875" s="125"/>
      <c r="BV875" s="125"/>
      <c r="BW875" s="125"/>
      <c r="BX875" s="124"/>
      <c r="BY875" s="125"/>
      <c r="BZ875" s="125"/>
      <c r="CB875" s="235" t="str">
        <f t="shared" si="177"/>
        <v/>
      </c>
      <c r="CC875" s="235" t="str">
        <f t="shared" si="175"/>
        <v/>
      </c>
      <c r="CD875" s="235">
        <v>870</v>
      </c>
      <c r="CE875" s="235">
        <f t="shared" si="178"/>
        <v>2</v>
      </c>
    </row>
    <row r="876" spans="54:83">
      <c r="BB876" s="405">
        <f t="shared" si="176"/>
        <v>871</v>
      </c>
      <c r="BC876" s="124"/>
      <c r="BD876" s="124"/>
      <c r="BE876" s="124"/>
      <c r="BF876" s="125"/>
      <c r="BG876" s="124"/>
      <c r="BH876" s="124"/>
      <c r="BI876" s="124"/>
      <c r="BJ876" s="124"/>
      <c r="BK876" s="124"/>
      <c r="BL876" s="124"/>
      <c r="BM876" s="125"/>
      <c r="BN876" s="124"/>
      <c r="BO876" s="125"/>
      <c r="BP876" s="124"/>
      <c r="BQ876" s="125"/>
      <c r="BR876" s="125"/>
      <c r="BS876" s="124"/>
      <c r="BT876" s="171"/>
      <c r="BU876" s="125"/>
      <c r="BV876" s="125"/>
      <c r="BW876" s="125"/>
      <c r="BX876" s="124"/>
      <c r="BY876" s="125"/>
      <c r="BZ876" s="125"/>
      <c r="CB876" s="235" t="str">
        <f t="shared" si="177"/>
        <v/>
      </c>
      <c r="CC876" s="235" t="str">
        <f t="shared" si="175"/>
        <v/>
      </c>
      <c r="CD876" s="235">
        <v>871</v>
      </c>
      <c r="CE876" s="235">
        <f t="shared" si="178"/>
        <v>2</v>
      </c>
    </row>
    <row r="877" spans="54:83">
      <c r="BB877" s="405">
        <f t="shared" si="176"/>
        <v>872</v>
      </c>
      <c r="BC877" s="124"/>
      <c r="BD877" s="124"/>
      <c r="BE877" s="124"/>
      <c r="BF877" s="125"/>
      <c r="BG877" s="124"/>
      <c r="BH877" s="124"/>
      <c r="BI877" s="124"/>
      <c r="BJ877" s="124"/>
      <c r="BK877" s="124"/>
      <c r="BL877" s="124"/>
      <c r="BM877" s="125"/>
      <c r="BN877" s="124"/>
      <c r="BO877" s="125"/>
      <c r="BP877" s="124"/>
      <c r="BQ877" s="125"/>
      <c r="BR877" s="125"/>
      <c r="BS877" s="124"/>
      <c r="BT877" s="171"/>
      <c r="BU877" s="125"/>
      <c r="BV877" s="125"/>
      <c r="BW877" s="125"/>
      <c r="BX877" s="124"/>
      <c r="BY877" s="125"/>
      <c r="BZ877" s="125"/>
      <c r="CB877" s="235" t="str">
        <f t="shared" si="177"/>
        <v/>
      </c>
      <c r="CC877" s="235" t="str">
        <f t="shared" si="175"/>
        <v/>
      </c>
      <c r="CD877" s="235">
        <v>872</v>
      </c>
      <c r="CE877" s="235">
        <f t="shared" si="178"/>
        <v>2</v>
      </c>
    </row>
    <row r="878" spans="54:83">
      <c r="BB878" s="405">
        <f t="shared" si="176"/>
        <v>873</v>
      </c>
      <c r="BC878" s="124"/>
      <c r="BD878" s="124"/>
      <c r="BE878" s="124"/>
      <c r="BF878" s="125"/>
      <c r="BG878" s="124"/>
      <c r="BH878" s="124"/>
      <c r="BI878" s="124"/>
      <c r="BJ878" s="124"/>
      <c r="BK878" s="124"/>
      <c r="BL878" s="124"/>
      <c r="BM878" s="125"/>
      <c r="BN878" s="124"/>
      <c r="BO878" s="125"/>
      <c r="BP878" s="124"/>
      <c r="BQ878" s="125"/>
      <c r="BR878" s="125"/>
      <c r="BS878" s="124"/>
      <c r="BT878" s="171"/>
      <c r="BU878" s="125"/>
      <c r="BV878" s="125"/>
      <c r="BW878" s="125"/>
      <c r="BX878" s="124"/>
      <c r="BY878" s="125"/>
      <c r="BZ878" s="125"/>
      <c r="CB878" s="235" t="str">
        <f t="shared" si="177"/>
        <v/>
      </c>
      <c r="CC878" s="235" t="str">
        <f t="shared" si="175"/>
        <v/>
      </c>
      <c r="CD878" s="235">
        <v>873</v>
      </c>
      <c r="CE878" s="235">
        <f t="shared" si="178"/>
        <v>2</v>
      </c>
    </row>
    <row r="879" spans="54:83">
      <c r="BB879" s="405">
        <f t="shared" si="176"/>
        <v>874</v>
      </c>
      <c r="BC879" s="124"/>
      <c r="BD879" s="124"/>
      <c r="BE879" s="124"/>
      <c r="BF879" s="125"/>
      <c r="BG879" s="124"/>
      <c r="BH879" s="124"/>
      <c r="BI879" s="124"/>
      <c r="BJ879" s="124"/>
      <c r="BK879" s="124"/>
      <c r="BL879" s="124"/>
      <c r="BM879" s="125"/>
      <c r="BN879" s="124"/>
      <c r="BO879" s="125"/>
      <c r="BP879" s="124"/>
      <c r="BQ879" s="125"/>
      <c r="BR879" s="125"/>
      <c r="BS879" s="124"/>
      <c r="BT879" s="171"/>
      <c r="BU879" s="125"/>
      <c r="BV879" s="125"/>
      <c r="BW879" s="125"/>
      <c r="BX879" s="124"/>
      <c r="BY879" s="125"/>
      <c r="BZ879" s="125"/>
      <c r="CB879" s="235" t="str">
        <f t="shared" si="177"/>
        <v/>
      </c>
      <c r="CC879" s="235" t="str">
        <f t="shared" si="175"/>
        <v/>
      </c>
      <c r="CD879" s="235">
        <v>874</v>
      </c>
      <c r="CE879" s="235">
        <f t="shared" si="178"/>
        <v>2</v>
      </c>
    </row>
    <row r="880" spans="54:83">
      <c r="BB880" s="405">
        <f t="shared" si="176"/>
        <v>875</v>
      </c>
      <c r="BC880" s="124"/>
      <c r="BD880" s="124"/>
      <c r="BE880" s="124"/>
      <c r="BF880" s="125"/>
      <c r="BG880" s="124"/>
      <c r="BH880" s="124"/>
      <c r="BI880" s="124"/>
      <c r="BJ880" s="124"/>
      <c r="BK880" s="124"/>
      <c r="BL880" s="124"/>
      <c r="BM880" s="125"/>
      <c r="BN880" s="124"/>
      <c r="BO880" s="125"/>
      <c r="BP880" s="124"/>
      <c r="BQ880" s="125"/>
      <c r="BR880" s="125"/>
      <c r="BS880" s="124"/>
      <c r="BT880" s="171"/>
      <c r="BU880" s="125"/>
      <c r="BV880" s="125"/>
      <c r="BW880" s="125"/>
      <c r="BX880" s="124"/>
      <c r="BY880" s="125"/>
      <c r="BZ880" s="125"/>
      <c r="CB880" s="235" t="str">
        <f t="shared" si="177"/>
        <v/>
      </c>
      <c r="CC880" s="235" t="str">
        <f t="shared" si="175"/>
        <v/>
      </c>
      <c r="CD880" s="235">
        <v>875</v>
      </c>
      <c r="CE880" s="235">
        <f t="shared" si="178"/>
        <v>2</v>
      </c>
    </row>
    <row r="881" spans="54:83">
      <c r="BB881" s="405">
        <f t="shared" si="176"/>
        <v>876</v>
      </c>
      <c r="BC881" s="124"/>
      <c r="BD881" s="124"/>
      <c r="BE881" s="124"/>
      <c r="BF881" s="125"/>
      <c r="BG881" s="124"/>
      <c r="BH881" s="124"/>
      <c r="BI881" s="124"/>
      <c r="BJ881" s="124"/>
      <c r="BK881" s="124"/>
      <c r="BL881" s="124"/>
      <c r="BM881" s="125"/>
      <c r="BN881" s="124"/>
      <c r="BO881" s="125"/>
      <c r="BP881" s="124"/>
      <c r="BQ881" s="125"/>
      <c r="BR881" s="125"/>
      <c r="BS881" s="124"/>
      <c r="BT881" s="171"/>
      <c r="BU881" s="125"/>
      <c r="BV881" s="125"/>
      <c r="BW881" s="125"/>
      <c r="BX881" s="124"/>
      <c r="BY881" s="125"/>
      <c r="BZ881" s="125"/>
      <c r="CB881" s="235" t="str">
        <f t="shared" si="177"/>
        <v/>
      </c>
      <c r="CC881" s="235" t="str">
        <f t="shared" si="175"/>
        <v/>
      </c>
      <c r="CD881" s="235">
        <v>876</v>
      </c>
      <c r="CE881" s="235">
        <f t="shared" si="178"/>
        <v>2</v>
      </c>
    </row>
    <row r="882" spans="54:83">
      <c r="BB882" s="405">
        <f t="shared" si="176"/>
        <v>877</v>
      </c>
      <c r="BC882" s="124"/>
      <c r="BD882" s="124"/>
      <c r="BE882" s="124"/>
      <c r="BF882" s="125"/>
      <c r="BG882" s="124"/>
      <c r="BH882" s="124"/>
      <c r="BI882" s="124"/>
      <c r="BJ882" s="124"/>
      <c r="BK882" s="124"/>
      <c r="BL882" s="124"/>
      <c r="BM882" s="125"/>
      <c r="BN882" s="124"/>
      <c r="BO882" s="125"/>
      <c r="BP882" s="124"/>
      <c r="BQ882" s="125"/>
      <c r="BR882" s="125"/>
      <c r="BS882" s="124"/>
      <c r="BT882" s="171"/>
      <c r="BU882" s="125"/>
      <c r="BV882" s="125"/>
      <c r="BW882" s="125"/>
      <c r="BX882" s="124"/>
      <c r="BY882" s="125"/>
      <c r="BZ882" s="125"/>
      <c r="CB882" s="235" t="str">
        <f t="shared" si="177"/>
        <v/>
      </c>
      <c r="CC882" s="235" t="str">
        <f t="shared" si="175"/>
        <v/>
      </c>
      <c r="CD882" s="235">
        <v>877</v>
      </c>
      <c r="CE882" s="235">
        <f t="shared" si="178"/>
        <v>2</v>
      </c>
    </row>
    <row r="883" spans="54:83">
      <c r="BB883" s="405">
        <f t="shared" si="176"/>
        <v>878</v>
      </c>
      <c r="BC883" s="124"/>
      <c r="BD883" s="124"/>
      <c r="BE883" s="124"/>
      <c r="BF883" s="125"/>
      <c r="BG883" s="124"/>
      <c r="BH883" s="124"/>
      <c r="BI883" s="124"/>
      <c r="BJ883" s="124"/>
      <c r="BK883" s="124"/>
      <c r="BL883" s="124"/>
      <c r="BM883" s="125"/>
      <c r="BN883" s="124"/>
      <c r="BO883" s="125"/>
      <c r="BP883" s="124"/>
      <c r="BQ883" s="125"/>
      <c r="BR883" s="125"/>
      <c r="BS883" s="124"/>
      <c r="BT883" s="171"/>
      <c r="BU883" s="125"/>
      <c r="BV883" s="125"/>
      <c r="BW883" s="125"/>
      <c r="BX883" s="124"/>
      <c r="BY883" s="125"/>
      <c r="BZ883" s="125"/>
      <c r="CB883" s="235" t="str">
        <f t="shared" si="177"/>
        <v/>
      </c>
      <c r="CC883" s="235" t="str">
        <f t="shared" si="175"/>
        <v/>
      </c>
      <c r="CD883" s="235">
        <v>878</v>
      </c>
      <c r="CE883" s="235">
        <f t="shared" si="178"/>
        <v>2</v>
      </c>
    </row>
    <row r="884" spans="54:83">
      <c r="BB884" s="405">
        <f t="shared" si="176"/>
        <v>879</v>
      </c>
      <c r="BC884" s="124"/>
      <c r="BD884" s="124"/>
      <c r="BE884" s="124"/>
      <c r="BF884" s="125"/>
      <c r="BG884" s="124"/>
      <c r="BH884" s="124"/>
      <c r="BI884" s="124"/>
      <c r="BJ884" s="124"/>
      <c r="BK884" s="124"/>
      <c r="BL884" s="124"/>
      <c r="BM884" s="125"/>
      <c r="BN884" s="124"/>
      <c r="BO884" s="125"/>
      <c r="BP884" s="124"/>
      <c r="BQ884" s="125"/>
      <c r="BR884" s="125"/>
      <c r="BS884" s="124"/>
      <c r="BT884" s="171"/>
      <c r="BU884" s="125"/>
      <c r="BV884" s="125"/>
      <c r="BW884" s="125"/>
      <c r="BX884" s="124"/>
      <c r="BY884" s="125"/>
      <c r="BZ884" s="125"/>
      <c r="CB884" s="235" t="str">
        <f t="shared" si="177"/>
        <v/>
      </c>
      <c r="CC884" s="235" t="str">
        <f t="shared" si="175"/>
        <v/>
      </c>
      <c r="CD884" s="235">
        <v>879</v>
      </c>
      <c r="CE884" s="235">
        <f t="shared" si="178"/>
        <v>2</v>
      </c>
    </row>
    <row r="885" spans="54:83">
      <c r="BB885" s="405">
        <f t="shared" si="176"/>
        <v>880</v>
      </c>
      <c r="BC885" s="124"/>
      <c r="BD885" s="124"/>
      <c r="BE885" s="124"/>
      <c r="BF885" s="125"/>
      <c r="BG885" s="124"/>
      <c r="BH885" s="124"/>
      <c r="BI885" s="124"/>
      <c r="BJ885" s="124"/>
      <c r="BK885" s="124"/>
      <c r="BL885" s="124"/>
      <c r="BM885" s="125"/>
      <c r="BN885" s="124"/>
      <c r="BO885" s="125"/>
      <c r="BP885" s="124"/>
      <c r="BQ885" s="125"/>
      <c r="BR885" s="125"/>
      <c r="BS885" s="124"/>
      <c r="BT885" s="171"/>
      <c r="BU885" s="125"/>
      <c r="BV885" s="125"/>
      <c r="BW885" s="125"/>
      <c r="BX885" s="124"/>
      <c r="BY885" s="125"/>
      <c r="BZ885" s="125"/>
      <c r="CB885" s="235" t="str">
        <f t="shared" si="177"/>
        <v/>
      </c>
      <c r="CC885" s="235" t="str">
        <f t="shared" si="175"/>
        <v/>
      </c>
      <c r="CD885" s="235">
        <v>880</v>
      </c>
      <c r="CE885" s="235">
        <f t="shared" si="178"/>
        <v>2</v>
      </c>
    </row>
    <row r="886" spans="54:83">
      <c r="BB886" s="405">
        <f t="shared" si="176"/>
        <v>881</v>
      </c>
      <c r="BC886" s="124"/>
      <c r="BD886" s="124"/>
      <c r="BE886" s="124"/>
      <c r="BF886" s="125"/>
      <c r="BG886" s="124"/>
      <c r="BH886" s="124"/>
      <c r="BI886" s="124"/>
      <c r="BJ886" s="124"/>
      <c r="BK886" s="124"/>
      <c r="BL886" s="124"/>
      <c r="BM886" s="125"/>
      <c r="BN886" s="124"/>
      <c r="BO886" s="125"/>
      <c r="BP886" s="124"/>
      <c r="BQ886" s="125"/>
      <c r="BR886" s="125"/>
      <c r="BS886" s="124"/>
      <c r="BT886" s="171"/>
      <c r="BU886" s="125"/>
      <c r="BV886" s="125"/>
      <c r="BW886" s="125"/>
      <c r="BX886" s="124"/>
      <c r="BY886" s="125"/>
      <c r="BZ886" s="125"/>
      <c r="CB886" s="235" t="str">
        <f t="shared" si="177"/>
        <v/>
      </c>
      <c r="CC886" s="235" t="str">
        <f t="shared" si="175"/>
        <v/>
      </c>
      <c r="CD886" s="235">
        <v>881</v>
      </c>
      <c r="CE886" s="235">
        <f t="shared" si="178"/>
        <v>2</v>
      </c>
    </row>
    <row r="887" spans="54:83">
      <c r="BB887" s="405">
        <f t="shared" si="176"/>
        <v>882</v>
      </c>
      <c r="BC887" s="124"/>
      <c r="BD887" s="124"/>
      <c r="BE887" s="124"/>
      <c r="BF887" s="125"/>
      <c r="BG887" s="124"/>
      <c r="BH887" s="124"/>
      <c r="BI887" s="124"/>
      <c r="BJ887" s="124"/>
      <c r="BK887" s="124"/>
      <c r="BL887" s="124"/>
      <c r="BM887" s="125"/>
      <c r="BN887" s="124"/>
      <c r="BO887" s="125"/>
      <c r="BP887" s="124"/>
      <c r="BQ887" s="125"/>
      <c r="BR887" s="125"/>
      <c r="BS887" s="124"/>
      <c r="BT887" s="171"/>
      <c r="BU887" s="125"/>
      <c r="BV887" s="125"/>
      <c r="BW887" s="125"/>
      <c r="BX887" s="124"/>
      <c r="BY887" s="125"/>
      <c r="BZ887" s="125"/>
      <c r="CB887" s="235" t="str">
        <f t="shared" si="177"/>
        <v/>
      </c>
      <c r="CC887" s="235" t="str">
        <f t="shared" si="175"/>
        <v/>
      </c>
      <c r="CD887" s="235">
        <v>882</v>
      </c>
      <c r="CE887" s="235">
        <f t="shared" si="178"/>
        <v>2</v>
      </c>
    </row>
    <row r="888" spans="54:83">
      <c r="BB888" s="405">
        <f t="shared" si="176"/>
        <v>883</v>
      </c>
      <c r="BC888" s="124"/>
      <c r="BD888" s="124"/>
      <c r="BE888" s="124"/>
      <c r="BF888" s="125"/>
      <c r="BG888" s="124"/>
      <c r="BH888" s="124"/>
      <c r="BI888" s="124"/>
      <c r="BJ888" s="124"/>
      <c r="BK888" s="124"/>
      <c r="BL888" s="124"/>
      <c r="BM888" s="125"/>
      <c r="BN888" s="124"/>
      <c r="BO888" s="125"/>
      <c r="BP888" s="124"/>
      <c r="BQ888" s="125"/>
      <c r="BR888" s="125"/>
      <c r="BS888" s="124"/>
      <c r="BT888" s="171"/>
      <c r="BU888" s="125"/>
      <c r="BV888" s="125"/>
      <c r="BW888" s="125"/>
      <c r="BX888" s="124"/>
      <c r="BY888" s="125"/>
      <c r="BZ888" s="125"/>
      <c r="CB888" s="235" t="str">
        <f t="shared" si="177"/>
        <v/>
      </c>
      <c r="CC888" s="235" t="str">
        <f t="shared" si="175"/>
        <v/>
      </c>
      <c r="CD888" s="235">
        <v>883</v>
      </c>
      <c r="CE888" s="235">
        <f t="shared" si="178"/>
        <v>2</v>
      </c>
    </row>
    <row r="889" spans="54:83">
      <c r="BB889" s="405">
        <f t="shared" si="176"/>
        <v>884</v>
      </c>
      <c r="BC889" s="124"/>
      <c r="BD889" s="124"/>
      <c r="BE889" s="124"/>
      <c r="BF889" s="125"/>
      <c r="BG889" s="124"/>
      <c r="BH889" s="124"/>
      <c r="BI889" s="124"/>
      <c r="BJ889" s="124"/>
      <c r="BK889" s="124"/>
      <c r="BL889" s="124"/>
      <c r="BM889" s="125"/>
      <c r="BN889" s="124"/>
      <c r="BO889" s="125"/>
      <c r="BP889" s="124"/>
      <c r="BQ889" s="125"/>
      <c r="BR889" s="125"/>
      <c r="BS889" s="124"/>
      <c r="BT889" s="171"/>
      <c r="BU889" s="125"/>
      <c r="BV889" s="125"/>
      <c r="BW889" s="125"/>
      <c r="BX889" s="124"/>
      <c r="BY889" s="125"/>
      <c r="BZ889" s="125"/>
      <c r="CB889" s="235" t="str">
        <f t="shared" si="177"/>
        <v/>
      </c>
      <c r="CC889" s="235" t="str">
        <f t="shared" si="175"/>
        <v/>
      </c>
      <c r="CD889" s="235">
        <v>884</v>
      </c>
      <c r="CE889" s="235">
        <f t="shared" si="178"/>
        <v>2</v>
      </c>
    </row>
    <row r="890" spans="54:83">
      <c r="BB890" s="405">
        <f t="shared" si="176"/>
        <v>885</v>
      </c>
      <c r="BC890" s="124"/>
      <c r="BD890" s="124"/>
      <c r="BE890" s="124"/>
      <c r="BF890" s="125"/>
      <c r="BG890" s="124"/>
      <c r="BH890" s="124"/>
      <c r="BI890" s="124"/>
      <c r="BJ890" s="124"/>
      <c r="BK890" s="124"/>
      <c r="BL890" s="124"/>
      <c r="BM890" s="125"/>
      <c r="BN890" s="124"/>
      <c r="BO890" s="125"/>
      <c r="BP890" s="124"/>
      <c r="BQ890" s="125"/>
      <c r="BR890" s="125"/>
      <c r="BS890" s="124"/>
      <c r="BT890" s="171"/>
      <c r="BU890" s="125"/>
      <c r="BV890" s="125"/>
      <c r="BW890" s="125"/>
      <c r="BX890" s="124"/>
      <c r="BY890" s="125"/>
      <c r="BZ890" s="125"/>
      <c r="CB890" s="235" t="str">
        <f t="shared" si="177"/>
        <v/>
      </c>
      <c r="CC890" s="235" t="str">
        <f t="shared" si="175"/>
        <v/>
      </c>
      <c r="CD890" s="235">
        <v>885</v>
      </c>
      <c r="CE890" s="235">
        <f t="shared" si="178"/>
        <v>2</v>
      </c>
    </row>
    <row r="891" spans="54:83">
      <c r="BB891" s="405">
        <f t="shared" si="176"/>
        <v>886</v>
      </c>
      <c r="BC891" s="124"/>
      <c r="BD891" s="124"/>
      <c r="BE891" s="124"/>
      <c r="BF891" s="125"/>
      <c r="BG891" s="124"/>
      <c r="BH891" s="124"/>
      <c r="BI891" s="124"/>
      <c r="BJ891" s="124"/>
      <c r="BK891" s="124"/>
      <c r="BL891" s="124"/>
      <c r="BM891" s="125"/>
      <c r="BN891" s="124"/>
      <c r="BO891" s="125"/>
      <c r="BP891" s="124"/>
      <c r="BQ891" s="125"/>
      <c r="BR891" s="125"/>
      <c r="BS891" s="124"/>
      <c r="BT891" s="171"/>
      <c r="BU891" s="125"/>
      <c r="BV891" s="125"/>
      <c r="BW891" s="125"/>
      <c r="BX891" s="124"/>
      <c r="BY891" s="125"/>
      <c r="BZ891" s="125"/>
      <c r="CB891" s="235" t="str">
        <f t="shared" si="177"/>
        <v/>
      </c>
      <c r="CC891" s="235" t="str">
        <f t="shared" si="175"/>
        <v/>
      </c>
      <c r="CD891" s="235">
        <v>886</v>
      </c>
      <c r="CE891" s="235">
        <f t="shared" si="178"/>
        <v>2</v>
      </c>
    </row>
    <row r="892" spans="54:83">
      <c r="BB892" s="405">
        <f t="shared" si="176"/>
        <v>887</v>
      </c>
      <c r="BC892" s="124"/>
      <c r="BD892" s="124"/>
      <c r="BE892" s="124"/>
      <c r="BF892" s="125"/>
      <c r="BG892" s="124"/>
      <c r="BH892" s="124"/>
      <c r="BI892" s="124"/>
      <c r="BJ892" s="124"/>
      <c r="BK892" s="124"/>
      <c r="BL892" s="124"/>
      <c r="BM892" s="125"/>
      <c r="BN892" s="124"/>
      <c r="BO892" s="125"/>
      <c r="BP892" s="124"/>
      <c r="BQ892" s="125"/>
      <c r="BR892" s="125"/>
      <c r="BS892" s="124"/>
      <c r="BT892" s="171"/>
      <c r="BU892" s="125"/>
      <c r="BV892" s="125"/>
      <c r="BW892" s="125"/>
      <c r="BX892" s="124"/>
      <c r="BY892" s="125"/>
      <c r="BZ892" s="125"/>
      <c r="CB892" s="235" t="str">
        <f t="shared" si="177"/>
        <v/>
      </c>
      <c r="CC892" s="235" t="str">
        <f t="shared" si="175"/>
        <v/>
      </c>
      <c r="CD892" s="235">
        <v>887</v>
      </c>
      <c r="CE892" s="235">
        <f t="shared" si="178"/>
        <v>2</v>
      </c>
    </row>
    <row r="893" spans="54:83">
      <c r="BB893" s="405">
        <f t="shared" si="176"/>
        <v>888</v>
      </c>
      <c r="BC893" s="124"/>
      <c r="BD893" s="124"/>
      <c r="BE893" s="124"/>
      <c r="BF893" s="125"/>
      <c r="BG893" s="124"/>
      <c r="BH893" s="124"/>
      <c r="BI893" s="124"/>
      <c r="BJ893" s="124"/>
      <c r="BK893" s="124"/>
      <c r="BL893" s="124"/>
      <c r="BM893" s="125"/>
      <c r="BN893" s="124"/>
      <c r="BO893" s="125"/>
      <c r="BP893" s="124"/>
      <c r="BQ893" s="125"/>
      <c r="BR893" s="125"/>
      <c r="BS893" s="124"/>
      <c r="BT893" s="171"/>
      <c r="BU893" s="125"/>
      <c r="BV893" s="125"/>
      <c r="BW893" s="125"/>
      <c r="BX893" s="124"/>
      <c r="BY893" s="125"/>
      <c r="BZ893" s="125"/>
      <c r="CB893" s="235" t="str">
        <f t="shared" si="177"/>
        <v/>
      </c>
      <c r="CC893" s="235" t="str">
        <f t="shared" si="175"/>
        <v/>
      </c>
      <c r="CD893" s="235">
        <v>888</v>
      </c>
      <c r="CE893" s="235">
        <f t="shared" si="178"/>
        <v>2</v>
      </c>
    </row>
    <row r="894" spans="54:83">
      <c r="BB894" s="405">
        <f t="shared" si="176"/>
        <v>889</v>
      </c>
      <c r="BC894" s="124"/>
      <c r="BD894" s="124"/>
      <c r="BE894" s="124"/>
      <c r="BF894" s="125"/>
      <c r="BG894" s="124"/>
      <c r="BH894" s="124"/>
      <c r="BI894" s="124"/>
      <c r="BJ894" s="124"/>
      <c r="BK894" s="124"/>
      <c r="BL894" s="124"/>
      <c r="BM894" s="125"/>
      <c r="BN894" s="124"/>
      <c r="BO894" s="125"/>
      <c r="BP894" s="124"/>
      <c r="BQ894" s="125"/>
      <c r="BR894" s="125"/>
      <c r="BS894" s="124"/>
      <c r="BT894" s="171"/>
      <c r="BU894" s="125"/>
      <c r="BV894" s="125"/>
      <c r="BW894" s="125"/>
      <c r="BX894" s="124"/>
      <c r="BY894" s="125"/>
      <c r="BZ894" s="125"/>
      <c r="CB894" s="235" t="str">
        <f t="shared" si="177"/>
        <v/>
      </c>
      <c r="CC894" s="235" t="str">
        <f t="shared" si="175"/>
        <v/>
      </c>
      <c r="CD894" s="235">
        <v>889</v>
      </c>
      <c r="CE894" s="235">
        <f t="shared" si="178"/>
        <v>2</v>
      </c>
    </row>
    <row r="895" spans="54:83">
      <c r="BB895" s="405">
        <f t="shared" si="176"/>
        <v>890</v>
      </c>
      <c r="BC895" s="124"/>
      <c r="BD895" s="124"/>
      <c r="BE895" s="124"/>
      <c r="BF895" s="125"/>
      <c r="BG895" s="124"/>
      <c r="BH895" s="124"/>
      <c r="BI895" s="124"/>
      <c r="BJ895" s="124"/>
      <c r="BK895" s="124"/>
      <c r="BL895" s="124"/>
      <c r="BM895" s="125"/>
      <c r="BN895" s="124"/>
      <c r="BO895" s="125"/>
      <c r="BP895" s="124"/>
      <c r="BQ895" s="125"/>
      <c r="BR895" s="125"/>
      <c r="BS895" s="124"/>
      <c r="BT895" s="171"/>
      <c r="BU895" s="125"/>
      <c r="BV895" s="125"/>
      <c r="BW895" s="125"/>
      <c r="BX895" s="124"/>
      <c r="BY895" s="125"/>
      <c r="BZ895" s="125"/>
      <c r="CB895" s="235" t="str">
        <f t="shared" si="177"/>
        <v/>
      </c>
      <c r="CC895" s="235" t="str">
        <f t="shared" si="175"/>
        <v/>
      </c>
      <c r="CD895" s="235">
        <v>890</v>
      </c>
      <c r="CE895" s="235">
        <f t="shared" si="178"/>
        <v>2</v>
      </c>
    </row>
    <row r="896" spans="54:83">
      <c r="BB896" s="405">
        <f t="shared" si="176"/>
        <v>891</v>
      </c>
      <c r="BC896" s="124"/>
      <c r="BD896" s="124"/>
      <c r="BE896" s="124"/>
      <c r="BF896" s="125"/>
      <c r="BG896" s="124"/>
      <c r="BH896" s="124"/>
      <c r="BI896" s="124"/>
      <c r="BJ896" s="124"/>
      <c r="BK896" s="124"/>
      <c r="BL896" s="124"/>
      <c r="BM896" s="125"/>
      <c r="BN896" s="124"/>
      <c r="BO896" s="125"/>
      <c r="BP896" s="124"/>
      <c r="BQ896" s="125"/>
      <c r="BR896" s="125"/>
      <c r="BS896" s="124"/>
      <c r="BT896" s="171"/>
      <c r="BU896" s="125"/>
      <c r="BV896" s="125"/>
      <c r="BW896" s="125"/>
      <c r="BX896" s="124"/>
      <c r="BY896" s="125"/>
      <c r="BZ896" s="125"/>
      <c r="CB896" s="235" t="str">
        <f t="shared" si="177"/>
        <v/>
      </c>
      <c r="CC896" s="235" t="str">
        <f t="shared" si="175"/>
        <v/>
      </c>
      <c r="CD896" s="235">
        <v>891</v>
      </c>
      <c r="CE896" s="235">
        <f t="shared" si="178"/>
        <v>2</v>
      </c>
    </row>
    <row r="897" spans="54:83">
      <c r="BB897" s="405">
        <f t="shared" si="176"/>
        <v>892</v>
      </c>
      <c r="BC897" s="124"/>
      <c r="BD897" s="124"/>
      <c r="BE897" s="124"/>
      <c r="BF897" s="125"/>
      <c r="BG897" s="124"/>
      <c r="BH897" s="124"/>
      <c r="BI897" s="124"/>
      <c r="BJ897" s="124"/>
      <c r="BK897" s="124"/>
      <c r="BL897" s="124"/>
      <c r="BM897" s="125"/>
      <c r="BN897" s="124"/>
      <c r="BO897" s="125"/>
      <c r="BP897" s="124"/>
      <c r="BQ897" s="125"/>
      <c r="BR897" s="125"/>
      <c r="BS897" s="124"/>
      <c r="BT897" s="171"/>
      <c r="BU897" s="125"/>
      <c r="BV897" s="125"/>
      <c r="BW897" s="125"/>
      <c r="BX897" s="124"/>
      <c r="BY897" s="125"/>
      <c r="BZ897" s="125"/>
      <c r="CB897" s="235" t="str">
        <f t="shared" si="177"/>
        <v/>
      </c>
      <c r="CC897" s="235" t="str">
        <f t="shared" si="175"/>
        <v/>
      </c>
      <c r="CD897" s="235">
        <v>892</v>
      </c>
      <c r="CE897" s="235">
        <f t="shared" si="178"/>
        <v>2</v>
      </c>
    </row>
    <row r="898" spans="54:83">
      <c r="BB898" s="405">
        <f t="shared" si="176"/>
        <v>893</v>
      </c>
      <c r="BC898" s="124"/>
      <c r="BD898" s="124"/>
      <c r="BE898" s="124"/>
      <c r="BF898" s="125"/>
      <c r="BG898" s="124"/>
      <c r="BH898" s="124"/>
      <c r="BI898" s="124"/>
      <c r="BJ898" s="124"/>
      <c r="BK898" s="124"/>
      <c r="BL898" s="124"/>
      <c r="BM898" s="125"/>
      <c r="BN898" s="124"/>
      <c r="BO898" s="125"/>
      <c r="BP898" s="124"/>
      <c r="BQ898" s="125"/>
      <c r="BR898" s="125"/>
      <c r="BS898" s="124"/>
      <c r="BT898" s="171"/>
      <c r="BU898" s="125"/>
      <c r="BV898" s="125"/>
      <c r="BW898" s="125"/>
      <c r="BX898" s="124"/>
      <c r="BY898" s="125"/>
      <c r="BZ898" s="125"/>
      <c r="CB898" s="235" t="str">
        <f t="shared" si="177"/>
        <v/>
      </c>
      <c r="CC898" s="235" t="str">
        <f t="shared" si="175"/>
        <v/>
      </c>
      <c r="CD898" s="235">
        <v>893</v>
      </c>
      <c r="CE898" s="235">
        <f t="shared" si="178"/>
        <v>2</v>
      </c>
    </row>
    <row r="899" spans="54:83">
      <c r="BB899" s="405">
        <f t="shared" si="176"/>
        <v>894</v>
      </c>
      <c r="BC899" s="124"/>
      <c r="BD899" s="124"/>
      <c r="BE899" s="124"/>
      <c r="BF899" s="125"/>
      <c r="BG899" s="124"/>
      <c r="BH899" s="124"/>
      <c r="BI899" s="124"/>
      <c r="BJ899" s="124"/>
      <c r="BK899" s="124"/>
      <c r="BL899" s="124"/>
      <c r="BM899" s="125"/>
      <c r="BN899" s="124"/>
      <c r="BO899" s="125"/>
      <c r="BP899" s="124"/>
      <c r="BQ899" s="125"/>
      <c r="BR899" s="125"/>
      <c r="BS899" s="124"/>
      <c r="BT899" s="171"/>
      <c r="BU899" s="125"/>
      <c r="BV899" s="125"/>
      <c r="BW899" s="125"/>
      <c r="BX899" s="124"/>
      <c r="BY899" s="125"/>
      <c r="BZ899" s="125"/>
      <c r="CB899" s="235" t="str">
        <f t="shared" si="177"/>
        <v/>
      </c>
      <c r="CC899" s="235" t="str">
        <f t="shared" si="175"/>
        <v/>
      </c>
      <c r="CD899" s="235">
        <v>894</v>
      </c>
      <c r="CE899" s="235">
        <f t="shared" si="178"/>
        <v>2</v>
      </c>
    </row>
    <row r="900" spans="54:83">
      <c r="BB900" s="405">
        <f t="shared" si="176"/>
        <v>895</v>
      </c>
      <c r="BC900" s="124"/>
      <c r="BD900" s="124"/>
      <c r="BE900" s="124"/>
      <c r="BF900" s="125"/>
      <c r="BG900" s="124"/>
      <c r="BH900" s="124"/>
      <c r="BI900" s="124"/>
      <c r="BJ900" s="124"/>
      <c r="BK900" s="124"/>
      <c r="BL900" s="124"/>
      <c r="BM900" s="125"/>
      <c r="BN900" s="124"/>
      <c r="BO900" s="125"/>
      <c r="BP900" s="124"/>
      <c r="BQ900" s="125"/>
      <c r="BR900" s="125"/>
      <c r="BS900" s="124"/>
      <c r="BT900" s="171"/>
      <c r="BU900" s="125"/>
      <c r="BV900" s="125"/>
      <c r="BW900" s="125"/>
      <c r="BX900" s="124"/>
      <c r="BY900" s="125"/>
      <c r="BZ900" s="125"/>
      <c r="CB900" s="235" t="str">
        <f t="shared" si="177"/>
        <v/>
      </c>
      <c r="CC900" s="235" t="str">
        <f t="shared" si="175"/>
        <v/>
      </c>
      <c r="CD900" s="235">
        <v>895</v>
      </c>
      <c r="CE900" s="235">
        <f t="shared" si="178"/>
        <v>2</v>
      </c>
    </row>
    <row r="901" spans="54:83">
      <c r="BB901" s="405">
        <f t="shared" si="176"/>
        <v>896</v>
      </c>
      <c r="BC901" s="124"/>
      <c r="BD901" s="124"/>
      <c r="BE901" s="124"/>
      <c r="BF901" s="125"/>
      <c r="BG901" s="124"/>
      <c r="BH901" s="124"/>
      <c r="BI901" s="124"/>
      <c r="BJ901" s="124"/>
      <c r="BK901" s="124"/>
      <c r="BL901" s="124"/>
      <c r="BM901" s="125"/>
      <c r="BN901" s="124"/>
      <c r="BO901" s="125"/>
      <c r="BP901" s="124"/>
      <c r="BQ901" s="125"/>
      <c r="BR901" s="125"/>
      <c r="BS901" s="124"/>
      <c r="BT901" s="171"/>
      <c r="BU901" s="125"/>
      <c r="BV901" s="125"/>
      <c r="BW901" s="125"/>
      <c r="BX901" s="124"/>
      <c r="BY901" s="125"/>
      <c r="BZ901" s="125"/>
      <c r="CB901" s="235" t="str">
        <f t="shared" si="177"/>
        <v/>
      </c>
      <c r="CC901" s="235" t="str">
        <f t="shared" si="175"/>
        <v/>
      </c>
      <c r="CD901" s="235">
        <v>896</v>
      </c>
      <c r="CE901" s="235">
        <f t="shared" si="178"/>
        <v>2</v>
      </c>
    </row>
    <row r="902" spans="54:83">
      <c r="BB902" s="405">
        <f t="shared" si="176"/>
        <v>897</v>
      </c>
      <c r="BC902" s="124"/>
      <c r="BD902" s="124"/>
      <c r="BE902" s="124"/>
      <c r="BF902" s="125"/>
      <c r="BG902" s="124"/>
      <c r="BH902" s="124"/>
      <c r="BI902" s="124"/>
      <c r="BJ902" s="124"/>
      <c r="BK902" s="124"/>
      <c r="BL902" s="124"/>
      <c r="BM902" s="125"/>
      <c r="BN902" s="124"/>
      <c r="BO902" s="125"/>
      <c r="BP902" s="124"/>
      <c r="BQ902" s="125"/>
      <c r="BR902" s="125"/>
      <c r="BS902" s="124"/>
      <c r="BT902" s="171"/>
      <c r="BU902" s="125"/>
      <c r="BV902" s="125"/>
      <c r="BW902" s="125"/>
      <c r="BX902" s="124"/>
      <c r="BY902" s="125"/>
      <c r="BZ902" s="125"/>
      <c r="CB902" s="235" t="str">
        <f t="shared" si="177"/>
        <v/>
      </c>
      <c r="CC902" s="235" t="str">
        <f t="shared" ref="CC902:CC965" si="179">IFERROR(SMALL(URUTANABSEN,CD902),"")</f>
        <v/>
      </c>
      <c r="CD902" s="235">
        <v>897</v>
      </c>
      <c r="CE902" s="235">
        <f t="shared" si="178"/>
        <v>2</v>
      </c>
    </row>
    <row r="903" spans="54:83">
      <c r="BB903" s="405">
        <f t="shared" si="176"/>
        <v>898</v>
      </c>
      <c r="BC903" s="124"/>
      <c r="BD903" s="124"/>
      <c r="BE903" s="124"/>
      <c r="BF903" s="125"/>
      <c r="BG903" s="124"/>
      <c r="BH903" s="124"/>
      <c r="BI903" s="124"/>
      <c r="BJ903" s="124"/>
      <c r="BK903" s="124"/>
      <c r="BL903" s="124"/>
      <c r="BM903" s="125"/>
      <c r="BN903" s="124"/>
      <c r="BO903" s="125"/>
      <c r="BP903" s="124"/>
      <c r="BQ903" s="125"/>
      <c r="BR903" s="125"/>
      <c r="BS903" s="124"/>
      <c r="BT903" s="171"/>
      <c r="BU903" s="125"/>
      <c r="BV903" s="125"/>
      <c r="BW903" s="125"/>
      <c r="BX903" s="124"/>
      <c r="BY903" s="125"/>
      <c r="BZ903" s="125"/>
      <c r="CB903" s="235" t="str">
        <f t="shared" si="177"/>
        <v/>
      </c>
      <c r="CC903" s="235" t="str">
        <f t="shared" si="179"/>
        <v/>
      </c>
      <c r="CD903" s="235">
        <v>898</v>
      </c>
      <c r="CE903" s="235">
        <f t="shared" si="178"/>
        <v>2</v>
      </c>
    </row>
    <row r="904" spans="54:83">
      <c r="BB904" s="405">
        <f t="shared" ref="BB904:BB921" si="180">BB903+1</f>
        <v>899</v>
      </c>
      <c r="BC904" s="124"/>
      <c r="BD904" s="124"/>
      <c r="BE904" s="124"/>
      <c r="BF904" s="125"/>
      <c r="BG904" s="124"/>
      <c r="BH904" s="124"/>
      <c r="BI904" s="124"/>
      <c r="BJ904" s="124"/>
      <c r="BK904" s="124"/>
      <c r="BL904" s="124"/>
      <c r="BM904" s="125"/>
      <c r="BN904" s="124"/>
      <c r="BO904" s="125"/>
      <c r="BP904" s="124"/>
      <c r="BQ904" s="125"/>
      <c r="BR904" s="125"/>
      <c r="BS904" s="124"/>
      <c r="BT904" s="171"/>
      <c r="BU904" s="125"/>
      <c r="BV904" s="125"/>
      <c r="BW904" s="125"/>
      <c r="BX904" s="124"/>
      <c r="BY904" s="125"/>
      <c r="BZ904" s="125"/>
      <c r="CB904" s="235" t="str">
        <f t="shared" si="177"/>
        <v/>
      </c>
      <c r="CC904" s="235" t="str">
        <f t="shared" si="179"/>
        <v/>
      </c>
      <c r="CD904" s="235">
        <v>899</v>
      </c>
      <c r="CE904" s="235">
        <f t="shared" si="178"/>
        <v>2</v>
      </c>
    </row>
    <row r="905" spans="54:83">
      <c r="BB905" s="405">
        <f t="shared" si="180"/>
        <v>900</v>
      </c>
      <c r="BC905" s="124"/>
      <c r="BD905" s="124"/>
      <c r="BE905" s="124"/>
      <c r="BF905" s="125"/>
      <c r="BG905" s="124"/>
      <c r="BH905" s="124"/>
      <c r="BI905" s="124"/>
      <c r="BJ905" s="124"/>
      <c r="BK905" s="124"/>
      <c r="BL905" s="124"/>
      <c r="BM905" s="125"/>
      <c r="BN905" s="124"/>
      <c r="BO905" s="125"/>
      <c r="BP905" s="124"/>
      <c r="BQ905" s="125"/>
      <c r="BR905" s="125"/>
      <c r="BS905" s="124"/>
      <c r="BT905" s="171"/>
      <c r="BU905" s="125"/>
      <c r="BV905" s="125"/>
      <c r="BW905" s="125"/>
      <c r="BX905" s="124"/>
      <c r="BY905" s="125"/>
      <c r="BZ905" s="125"/>
      <c r="CB905" s="235" t="str">
        <f t="shared" si="177"/>
        <v/>
      </c>
      <c r="CC905" s="235" t="str">
        <f t="shared" si="179"/>
        <v/>
      </c>
      <c r="CD905" s="235">
        <v>900</v>
      </c>
      <c r="CE905" s="235">
        <f t="shared" si="178"/>
        <v>2</v>
      </c>
    </row>
    <row r="906" spans="54:83">
      <c r="BB906" s="405">
        <f t="shared" si="180"/>
        <v>901</v>
      </c>
      <c r="BC906" s="124"/>
      <c r="BD906" s="124"/>
      <c r="BE906" s="124"/>
      <c r="BF906" s="125"/>
      <c r="BG906" s="124"/>
      <c r="BH906" s="124"/>
      <c r="BI906" s="124"/>
      <c r="BJ906" s="124"/>
      <c r="BK906" s="124"/>
      <c r="BL906" s="124"/>
      <c r="BM906" s="125"/>
      <c r="BN906" s="124"/>
      <c r="BO906" s="125"/>
      <c r="BP906" s="124"/>
      <c r="BQ906" s="125"/>
      <c r="BR906" s="125"/>
      <c r="BS906" s="124"/>
      <c r="BT906" s="171"/>
      <c r="BU906" s="125"/>
      <c r="BV906" s="125"/>
      <c r="BW906" s="125"/>
      <c r="BX906" s="124"/>
      <c r="BY906" s="125"/>
      <c r="BZ906" s="125"/>
      <c r="CB906" s="235" t="str">
        <f t="shared" si="177"/>
        <v/>
      </c>
      <c r="CC906" s="235" t="str">
        <f t="shared" si="179"/>
        <v/>
      </c>
      <c r="CD906" s="235">
        <v>901</v>
      </c>
      <c r="CE906" s="235">
        <f t="shared" si="178"/>
        <v>2</v>
      </c>
    </row>
    <row r="907" spans="54:83">
      <c r="BB907" s="405">
        <f t="shared" si="180"/>
        <v>902</v>
      </c>
      <c r="BC907" s="124"/>
      <c r="BD907" s="124"/>
      <c r="BE907" s="124"/>
      <c r="BF907" s="125"/>
      <c r="BG907" s="124"/>
      <c r="BH907" s="124"/>
      <c r="BI907" s="124"/>
      <c r="BJ907" s="124"/>
      <c r="BK907" s="124"/>
      <c r="BL907" s="124"/>
      <c r="BM907" s="125"/>
      <c r="BN907" s="124"/>
      <c r="BO907" s="125"/>
      <c r="BP907" s="124"/>
      <c r="BQ907" s="125"/>
      <c r="BR907" s="125"/>
      <c r="BS907" s="124"/>
      <c r="BT907" s="171"/>
      <c r="BU907" s="125"/>
      <c r="BV907" s="125"/>
      <c r="BW907" s="125"/>
      <c r="BX907" s="124"/>
      <c r="BY907" s="125"/>
      <c r="BZ907" s="125"/>
      <c r="CB907" s="235" t="str">
        <f t="shared" si="177"/>
        <v/>
      </c>
      <c r="CC907" s="235" t="str">
        <f t="shared" si="179"/>
        <v/>
      </c>
      <c r="CD907" s="235">
        <v>902</v>
      </c>
      <c r="CE907" s="235">
        <f t="shared" si="178"/>
        <v>2</v>
      </c>
    </row>
    <row r="908" spans="54:83">
      <c r="BB908" s="405">
        <f t="shared" si="180"/>
        <v>903</v>
      </c>
      <c r="BC908" s="124"/>
      <c r="BD908" s="124"/>
      <c r="BE908" s="124"/>
      <c r="BF908" s="125"/>
      <c r="BG908" s="124"/>
      <c r="BH908" s="124"/>
      <c r="BI908" s="124"/>
      <c r="BJ908" s="124"/>
      <c r="BK908" s="124"/>
      <c r="BL908" s="124"/>
      <c r="BM908" s="125"/>
      <c r="BN908" s="124"/>
      <c r="BO908" s="125"/>
      <c r="BP908" s="124"/>
      <c r="BQ908" s="125"/>
      <c r="BR908" s="125"/>
      <c r="BS908" s="124"/>
      <c r="BT908" s="171"/>
      <c r="BU908" s="125"/>
      <c r="BV908" s="125"/>
      <c r="BW908" s="125"/>
      <c r="BX908" s="124"/>
      <c r="BY908" s="125"/>
      <c r="BZ908" s="125"/>
      <c r="CB908" s="235" t="str">
        <f t="shared" si="177"/>
        <v/>
      </c>
      <c r="CC908" s="235" t="str">
        <f t="shared" si="179"/>
        <v/>
      </c>
      <c r="CD908" s="235">
        <v>903</v>
      </c>
      <c r="CE908" s="235">
        <f t="shared" si="178"/>
        <v>2</v>
      </c>
    </row>
    <row r="909" spans="54:83">
      <c r="BB909" s="405">
        <f t="shared" si="180"/>
        <v>904</v>
      </c>
      <c r="BC909" s="124"/>
      <c r="BD909" s="124"/>
      <c r="BE909" s="124"/>
      <c r="BF909" s="125"/>
      <c r="BG909" s="124"/>
      <c r="BH909" s="124"/>
      <c r="BI909" s="124"/>
      <c r="BJ909" s="124"/>
      <c r="BK909" s="124"/>
      <c r="BL909" s="124"/>
      <c r="BM909" s="125"/>
      <c r="BN909" s="124"/>
      <c r="BO909" s="125"/>
      <c r="BP909" s="124"/>
      <c r="BQ909" s="125"/>
      <c r="BR909" s="125"/>
      <c r="BS909" s="124"/>
      <c r="BT909" s="171"/>
      <c r="BU909" s="125"/>
      <c r="BV909" s="125"/>
      <c r="BW909" s="125"/>
      <c r="BX909" s="124"/>
      <c r="BY909" s="125"/>
      <c r="BZ909" s="125"/>
      <c r="CB909" s="235" t="str">
        <f t="shared" si="177"/>
        <v/>
      </c>
      <c r="CC909" s="235" t="str">
        <f t="shared" si="179"/>
        <v/>
      </c>
      <c r="CD909" s="235">
        <v>904</v>
      </c>
      <c r="CE909" s="235">
        <f t="shared" si="178"/>
        <v>2</v>
      </c>
    </row>
    <row r="910" spans="54:83">
      <c r="BB910" s="405">
        <f t="shared" si="180"/>
        <v>905</v>
      </c>
      <c r="BC910" s="124"/>
      <c r="BD910" s="124"/>
      <c r="BE910" s="124"/>
      <c r="BF910" s="125"/>
      <c r="BG910" s="124"/>
      <c r="BH910" s="124"/>
      <c r="BI910" s="124"/>
      <c r="BJ910" s="124"/>
      <c r="BK910" s="124"/>
      <c r="BL910" s="124"/>
      <c r="BM910" s="125"/>
      <c r="BN910" s="124"/>
      <c r="BO910" s="125"/>
      <c r="BP910" s="124"/>
      <c r="BQ910" s="125"/>
      <c r="BR910" s="125"/>
      <c r="BS910" s="124"/>
      <c r="BT910" s="171"/>
      <c r="BU910" s="125"/>
      <c r="BV910" s="125"/>
      <c r="BW910" s="125"/>
      <c r="BX910" s="124"/>
      <c r="BY910" s="125"/>
      <c r="BZ910" s="125"/>
      <c r="CB910" s="235" t="str">
        <f t="shared" si="177"/>
        <v/>
      </c>
      <c r="CC910" s="235" t="str">
        <f t="shared" si="179"/>
        <v/>
      </c>
      <c r="CD910" s="235">
        <v>905</v>
      </c>
      <c r="CE910" s="235">
        <f t="shared" si="178"/>
        <v>2</v>
      </c>
    </row>
    <row r="911" spans="54:83">
      <c r="BB911" s="405">
        <f t="shared" si="180"/>
        <v>906</v>
      </c>
      <c r="BC911" s="124"/>
      <c r="BD911" s="124"/>
      <c r="BE911" s="124"/>
      <c r="BF911" s="125"/>
      <c r="BG911" s="124"/>
      <c r="BH911" s="124"/>
      <c r="BI911" s="124"/>
      <c r="BJ911" s="124"/>
      <c r="BK911" s="124"/>
      <c r="BL911" s="124"/>
      <c r="BM911" s="125"/>
      <c r="BN911" s="124"/>
      <c r="BO911" s="125"/>
      <c r="BP911" s="124"/>
      <c r="BQ911" s="125"/>
      <c r="BR911" s="125"/>
      <c r="BS911" s="124"/>
      <c r="BT911" s="171"/>
      <c r="BU911" s="125"/>
      <c r="BV911" s="125"/>
      <c r="BW911" s="125"/>
      <c r="BX911" s="124"/>
      <c r="BY911" s="125"/>
      <c r="BZ911" s="125"/>
      <c r="CB911" s="235" t="str">
        <f t="shared" si="177"/>
        <v/>
      </c>
      <c r="CC911" s="235" t="str">
        <f t="shared" si="179"/>
        <v/>
      </c>
      <c r="CD911" s="235">
        <v>906</v>
      </c>
      <c r="CE911" s="235">
        <f t="shared" si="178"/>
        <v>2</v>
      </c>
    </row>
    <row r="912" spans="54:83">
      <c r="BB912" s="405">
        <f t="shared" si="180"/>
        <v>907</v>
      </c>
      <c r="BC912" s="124"/>
      <c r="BD912" s="124"/>
      <c r="BE912" s="124"/>
      <c r="BF912" s="125"/>
      <c r="BG912" s="124"/>
      <c r="BH912" s="124"/>
      <c r="BI912" s="124"/>
      <c r="BJ912" s="124"/>
      <c r="BK912" s="124"/>
      <c r="BL912" s="124"/>
      <c r="BM912" s="125"/>
      <c r="BN912" s="124"/>
      <c r="BO912" s="125"/>
      <c r="BP912" s="124"/>
      <c r="BQ912" s="125"/>
      <c r="BR912" s="125"/>
      <c r="BS912" s="124"/>
      <c r="BT912" s="171"/>
      <c r="BU912" s="125"/>
      <c r="BV912" s="125"/>
      <c r="BW912" s="125"/>
      <c r="BX912" s="124"/>
      <c r="BY912" s="125"/>
      <c r="BZ912" s="125"/>
      <c r="CB912" s="235" t="str">
        <f t="shared" si="177"/>
        <v/>
      </c>
      <c r="CC912" s="235" t="str">
        <f t="shared" si="179"/>
        <v/>
      </c>
      <c r="CD912" s="235">
        <v>907</v>
      </c>
      <c r="CE912" s="235">
        <f t="shared" si="178"/>
        <v>2</v>
      </c>
    </row>
    <row r="913" spans="54:83">
      <c r="BB913" s="405">
        <f t="shared" si="180"/>
        <v>908</v>
      </c>
      <c r="BC913" s="124"/>
      <c r="BD913" s="124"/>
      <c r="BE913" s="124"/>
      <c r="BF913" s="125"/>
      <c r="BG913" s="124"/>
      <c r="BH913" s="124"/>
      <c r="BI913" s="124"/>
      <c r="BJ913" s="124"/>
      <c r="BK913" s="124"/>
      <c r="BL913" s="124"/>
      <c r="BM913" s="125"/>
      <c r="BN913" s="124"/>
      <c r="BO913" s="125"/>
      <c r="BP913" s="124"/>
      <c r="BQ913" s="125"/>
      <c r="BR913" s="125"/>
      <c r="BS913" s="124"/>
      <c r="BT913" s="171"/>
      <c r="BU913" s="125"/>
      <c r="BV913" s="125"/>
      <c r="BW913" s="125"/>
      <c r="BX913" s="124"/>
      <c r="BY913" s="125"/>
      <c r="BZ913" s="125"/>
      <c r="CB913" s="235" t="str">
        <f t="shared" si="177"/>
        <v/>
      </c>
      <c r="CC913" s="235" t="str">
        <f t="shared" si="179"/>
        <v/>
      </c>
      <c r="CD913" s="235">
        <v>908</v>
      </c>
      <c r="CE913" s="235">
        <f t="shared" si="178"/>
        <v>2</v>
      </c>
    </row>
    <row r="914" spans="54:83">
      <c r="BB914" s="405">
        <f t="shared" si="180"/>
        <v>909</v>
      </c>
      <c r="BC914" s="124"/>
      <c r="BD914" s="124"/>
      <c r="BE914" s="124"/>
      <c r="BF914" s="125"/>
      <c r="BG914" s="124"/>
      <c r="BH914" s="124"/>
      <c r="BI914" s="124"/>
      <c r="BJ914" s="124"/>
      <c r="BK914" s="124"/>
      <c r="BL914" s="124"/>
      <c r="BM914" s="125"/>
      <c r="BN914" s="124"/>
      <c r="BO914" s="125"/>
      <c r="BP914" s="124"/>
      <c r="BQ914" s="125"/>
      <c r="BR914" s="125"/>
      <c r="BS914" s="124"/>
      <c r="BT914" s="171"/>
      <c r="BU914" s="125"/>
      <c r="BV914" s="125"/>
      <c r="BW914" s="125"/>
      <c r="BX914" s="124"/>
      <c r="BY914" s="125"/>
      <c r="BZ914" s="125"/>
      <c r="CB914" s="235" t="str">
        <f t="shared" si="177"/>
        <v/>
      </c>
      <c r="CC914" s="235" t="str">
        <f t="shared" si="179"/>
        <v/>
      </c>
      <c r="CD914" s="235">
        <v>909</v>
      </c>
      <c r="CE914" s="235">
        <f t="shared" si="178"/>
        <v>2</v>
      </c>
    </row>
    <row r="915" spans="54:83">
      <c r="BB915" s="405">
        <f t="shared" si="180"/>
        <v>910</v>
      </c>
      <c r="BC915" s="124"/>
      <c r="BD915" s="124"/>
      <c r="BE915" s="124"/>
      <c r="BF915" s="125"/>
      <c r="BG915" s="124"/>
      <c r="BH915" s="124"/>
      <c r="BI915" s="124"/>
      <c r="BJ915" s="124"/>
      <c r="BK915" s="124"/>
      <c r="BL915" s="124"/>
      <c r="BM915" s="125"/>
      <c r="BN915" s="124"/>
      <c r="BO915" s="125"/>
      <c r="BP915" s="124"/>
      <c r="BQ915" s="125"/>
      <c r="BR915" s="125"/>
      <c r="BS915" s="124"/>
      <c r="BT915" s="171"/>
      <c r="BU915" s="125"/>
      <c r="BV915" s="125"/>
      <c r="BW915" s="125"/>
      <c r="BX915" s="124"/>
      <c r="BY915" s="125"/>
      <c r="BZ915" s="125"/>
      <c r="CB915" s="235" t="str">
        <f t="shared" si="177"/>
        <v/>
      </c>
      <c r="CC915" s="235" t="str">
        <f t="shared" si="179"/>
        <v/>
      </c>
      <c r="CD915" s="235">
        <v>910</v>
      </c>
      <c r="CE915" s="235">
        <f t="shared" si="178"/>
        <v>2</v>
      </c>
    </row>
    <row r="916" spans="54:83">
      <c r="BB916" s="405">
        <f t="shared" si="180"/>
        <v>911</v>
      </c>
      <c r="BC916" s="124"/>
      <c r="BD916" s="124"/>
      <c r="BE916" s="124"/>
      <c r="BF916" s="125"/>
      <c r="BG916" s="124"/>
      <c r="BH916" s="124"/>
      <c r="BI916" s="124"/>
      <c r="BJ916" s="124"/>
      <c r="BK916" s="124"/>
      <c r="BL916" s="124"/>
      <c r="BM916" s="125"/>
      <c r="BN916" s="124"/>
      <c r="BO916" s="125"/>
      <c r="BP916" s="124"/>
      <c r="BQ916" s="125"/>
      <c r="BR916" s="125"/>
      <c r="BS916" s="124"/>
      <c r="BT916" s="171"/>
      <c r="BU916" s="125"/>
      <c r="BV916" s="125"/>
      <c r="BW916" s="125"/>
      <c r="BX916" s="124"/>
      <c r="BY916" s="125"/>
      <c r="BZ916" s="125"/>
      <c r="CB916" s="235" t="str">
        <f t="shared" si="177"/>
        <v/>
      </c>
      <c r="CC916" s="235" t="str">
        <f t="shared" si="179"/>
        <v/>
      </c>
      <c r="CD916" s="235">
        <v>911</v>
      </c>
      <c r="CE916" s="235">
        <f t="shared" si="178"/>
        <v>2</v>
      </c>
    </row>
    <row r="917" spans="54:83">
      <c r="BB917" s="405">
        <f t="shared" si="180"/>
        <v>912</v>
      </c>
      <c r="BC917" s="124"/>
      <c r="BD917" s="124"/>
      <c r="BE917" s="124"/>
      <c r="BF917" s="125"/>
      <c r="BG917" s="124"/>
      <c r="BH917" s="124"/>
      <c r="BI917" s="124"/>
      <c r="BJ917" s="124"/>
      <c r="BK917" s="124"/>
      <c r="BL917" s="124"/>
      <c r="BM917" s="125"/>
      <c r="BN917" s="124"/>
      <c r="BO917" s="125"/>
      <c r="BP917" s="124"/>
      <c r="BQ917" s="125"/>
      <c r="BR917" s="125"/>
      <c r="BS917" s="124"/>
      <c r="BT917" s="171"/>
      <c r="BU917" s="125"/>
      <c r="BV917" s="125"/>
      <c r="BW917" s="125"/>
      <c r="BX917" s="124"/>
      <c r="BY917" s="125"/>
      <c r="BZ917" s="125"/>
      <c r="CB917" s="235" t="str">
        <f t="shared" si="177"/>
        <v/>
      </c>
      <c r="CC917" s="235" t="str">
        <f t="shared" si="179"/>
        <v/>
      </c>
      <c r="CD917" s="235">
        <v>912</v>
      </c>
      <c r="CE917" s="235">
        <f t="shared" si="178"/>
        <v>2</v>
      </c>
    </row>
    <row r="918" spans="54:83">
      <c r="BB918" s="405">
        <f t="shared" si="180"/>
        <v>913</v>
      </c>
      <c r="BC918" s="124"/>
      <c r="BD918" s="124"/>
      <c r="BE918" s="124"/>
      <c r="BF918" s="125"/>
      <c r="BG918" s="124"/>
      <c r="BH918" s="124"/>
      <c r="BI918" s="124"/>
      <c r="BJ918" s="124"/>
      <c r="BK918" s="124"/>
      <c r="BL918" s="124"/>
      <c r="BM918" s="125"/>
      <c r="BN918" s="124"/>
      <c r="BO918" s="125"/>
      <c r="BP918" s="124"/>
      <c r="BQ918" s="125"/>
      <c r="BR918" s="125"/>
      <c r="BS918" s="124"/>
      <c r="BT918" s="171"/>
      <c r="BU918" s="125"/>
      <c r="BV918" s="125"/>
      <c r="BW918" s="125"/>
      <c r="BX918" s="124"/>
      <c r="BY918" s="125"/>
      <c r="BZ918" s="125"/>
      <c r="CB918" s="235" t="str">
        <f t="shared" si="177"/>
        <v/>
      </c>
      <c r="CC918" s="235" t="str">
        <f t="shared" si="179"/>
        <v/>
      </c>
      <c r="CD918" s="235">
        <v>913</v>
      </c>
      <c r="CE918" s="235">
        <f t="shared" si="178"/>
        <v>2</v>
      </c>
    </row>
    <row r="919" spans="54:83">
      <c r="BB919" s="405">
        <f t="shared" si="180"/>
        <v>914</v>
      </c>
      <c r="BC919" s="124"/>
      <c r="BD919" s="124"/>
      <c r="BE919" s="124"/>
      <c r="BF919" s="125"/>
      <c r="BG919" s="124"/>
      <c r="BH919" s="124"/>
      <c r="BI919" s="124"/>
      <c r="BJ919" s="124"/>
      <c r="BK919" s="124"/>
      <c r="BL919" s="124"/>
      <c r="BM919" s="125"/>
      <c r="BN919" s="124"/>
      <c r="BO919" s="125"/>
      <c r="BP919" s="124"/>
      <c r="BQ919" s="125"/>
      <c r="BR919" s="125"/>
      <c r="BS919" s="124"/>
      <c r="BT919" s="171"/>
      <c r="BU919" s="125"/>
      <c r="BV919" s="125"/>
      <c r="BW919" s="125"/>
      <c r="BX919" s="124"/>
      <c r="BY919" s="125"/>
      <c r="BZ919" s="125"/>
      <c r="CB919" s="235" t="str">
        <f t="shared" si="177"/>
        <v/>
      </c>
      <c r="CC919" s="235" t="str">
        <f t="shared" si="179"/>
        <v/>
      </c>
      <c r="CD919" s="235">
        <v>914</v>
      </c>
      <c r="CE919" s="235">
        <f t="shared" si="178"/>
        <v>2</v>
      </c>
    </row>
    <row r="920" spans="54:83">
      <c r="BB920" s="405">
        <f t="shared" si="180"/>
        <v>915</v>
      </c>
      <c r="BC920" s="124"/>
      <c r="BD920" s="124"/>
      <c r="BE920" s="124"/>
      <c r="BF920" s="125"/>
      <c r="BG920" s="124"/>
      <c r="BH920" s="124"/>
      <c r="BI920" s="124"/>
      <c r="BJ920" s="124"/>
      <c r="BK920" s="124"/>
      <c r="BL920" s="124"/>
      <c r="BM920" s="125"/>
      <c r="BN920" s="124"/>
      <c r="BO920" s="125"/>
      <c r="BP920" s="124"/>
      <c r="BQ920" s="125"/>
      <c r="BR920" s="125"/>
      <c r="BS920" s="124"/>
      <c r="BT920" s="171"/>
      <c r="BU920" s="125"/>
      <c r="BV920" s="125"/>
      <c r="BW920" s="125"/>
      <c r="BX920" s="124"/>
      <c r="BY920" s="125"/>
      <c r="BZ920" s="125"/>
      <c r="CB920" s="235" t="str">
        <f t="shared" si="177"/>
        <v/>
      </c>
      <c r="CC920" s="235" t="str">
        <f t="shared" si="179"/>
        <v/>
      </c>
      <c r="CD920" s="235">
        <v>915</v>
      </c>
      <c r="CE920" s="235">
        <f t="shared" si="178"/>
        <v>2</v>
      </c>
    </row>
    <row r="921" spans="54:83">
      <c r="BB921" s="405">
        <f t="shared" si="180"/>
        <v>916</v>
      </c>
      <c r="BC921" s="124"/>
      <c r="BD921" s="124"/>
      <c r="BE921" s="124"/>
      <c r="BF921" s="125"/>
      <c r="BG921" s="124"/>
      <c r="BH921" s="124"/>
      <c r="BI921" s="124"/>
      <c r="BJ921" s="124"/>
      <c r="BK921" s="124"/>
      <c r="BL921" s="124"/>
      <c r="BM921" s="125"/>
      <c r="BN921" s="124"/>
      <c r="BO921" s="125"/>
      <c r="BP921" s="124"/>
      <c r="BQ921" s="125"/>
      <c r="BR921" s="125"/>
      <c r="BS921" s="124"/>
      <c r="BT921" s="171"/>
      <c r="BU921" s="125"/>
      <c r="BV921" s="125"/>
      <c r="BW921" s="125"/>
      <c r="BX921" s="124"/>
      <c r="BY921" s="125"/>
      <c r="BZ921" s="125"/>
      <c r="CB921" s="235" t="str">
        <f t="shared" si="177"/>
        <v/>
      </c>
      <c r="CC921" s="235" t="str">
        <f t="shared" si="179"/>
        <v/>
      </c>
      <c r="CD921" s="235">
        <v>916</v>
      </c>
      <c r="CE921" s="235">
        <f t="shared" si="178"/>
        <v>2</v>
      </c>
    </row>
    <row r="922" spans="54:83">
      <c r="BB922" s="10">
        <v>917</v>
      </c>
      <c r="BC922" s="124"/>
      <c r="BD922" s="124"/>
      <c r="BE922" s="124"/>
      <c r="BF922" s="125"/>
      <c r="BG922" s="124"/>
      <c r="BH922" s="124"/>
      <c r="BI922" s="124"/>
      <c r="BJ922" s="124"/>
      <c r="BK922" s="124"/>
      <c r="BL922" s="124"/>
      <c r="BM922" s="125"/>
      <c r="BN922" s="124"/>
      <c r="BO922" s="125"/>
      <c r="BP922" s="124"/>
      <c r="BQ922" s="125"/>
      <c r="BR922" s="125"/>
      <c r="BS922" s="124"/>
      <c r="BT922" s="171"/>
      <c r="BU922" s="125"/>
      <c r="BV922" s="125"/>
      <c r="BW922" s="125"/>
      <c r="BX922" s="124"/>
      <c r="BY922" s="125"/>
      <c r="BZ922" s="125"/>
      <c r="CB922" s="235" t="str">
        <f t="shared" si="177"/>
        <v/>
      </c>
      <c r="CC922" s="235" t="str">
        <f t="shared" si="179"/>
        <v/>
      </c>
      <c r="CD922" s="235">
        <v>917</v>
      </c>
      <c r="CE922" s="235">
        <f t="shared" si="178"/>
        <v>2</v>
      </c>
    </row>
    <row r="923" spans="54:83">
      <c r="BB923" s="10">
        <v>918</v>
      </c>
      <c r="BC923" s="124"/>
      <c r="BD923" s="124"/>
      <c r="BE923" s="124"/>
      <c r="BF923" s="125"/>
      <c r="BG923" s="124"/>
      <c r="BH923" s="124"/>
      <c r="BI923" s="124"/>
      <c r="BJ923" s="124"/>
      <c r="BK923" s="124"/>
      <c r="BL923" s="124"/>
      <c r="BM923" s="125"/>
      <c r="BN923" s="124"/>
      <c r="BO923" s="125"/>
      <c r="BP923" s="124"/>
      <c r="BQ923" s="125"/>
      <c r="BR923" s="125"/>
      <c r="BS923" s="124"/>
      <c r="BT923" s="171"/>
      <c r="BU923" s="125"/>
      <c r="BV923" s="125"/>
      <c r="BW923" s="125"/>
      <c r="BX923" s="124"/>
      <c r="BY923" s="125"/>
      <c r="BZ923" s="125"/>
      <c r="CB923" s="235" t="str">
        <f t="shared" si="177"/>
        <v/>
      </c>
      <c r="CC923" s="235" t="str">
        <f t="shared" si="179"/>
        <v/>
      </c>
      <c r="CD923" s="235">
        <v>918</v>
      </c>
      <c r="CE923" s="235">
        <f t="shared" si="178"/>
        <v>2</v>
      </c>
    </row>
    <row r="924" spans="54:83">
      <c r="BB924" s="10">
        <v>919</v>
      </c>
      <c r="BC924" s="124"/>
      <c r="BD924" s="124"/>
      <c r="BE924" s="124"/>
      <c r="BF924" s="125"/>
      <c r="BG924" s="124"/>
      <c r="BH924" s="124"/>
      <c r="BI924" s="124"/>
      <c r="BJ924" s="124"/>
      <c r="BK924" s="124"/>
      <c r="BL924" s="124"/>
      <c r="BM924" s="125"/>
      <c r="BN924" s="124"/>
      <c r="BO924" s="125"/>
      <c r="BP924" s="124"/>
      <c r="BQ924" s="125"/>
      <c r="BR924" s="125"/>
      <c r="BS924" s="124"/>
      <c r="BT924" s="171"/>
      <c r="BU924" s="125"/>
      <c r="BV924" s="125"/>
      <c r="BW924" s="125"/>
      <c r="BX924" s="124"/>
      <c r="BY924" s="125"/>
      <c r="BZ924" s="125"/>
      <c r="CB924" s="235" t="str">
        <f t="shared" ref="CB924:CB987" si="181">IF(KELASDIPILIH=BH924,BB924,"")</f>
        <v/>
      </c>
      <c r="CC924" s="235" t="str">
        <f t="shared" si="179"/>
        <v/>
      </c>
      <c r="CD924" s="235">
        <v>919</v>
      </c>
      <c r="CE924" s="235">
        <f t="shared" ref="CE924:CE987" si="182">TYPE(CC924)</f>
        <v>2</v>
      </c>
    </row>
    <row r="925" spans="54:83">
      <c r="BB925" s="10">
        <v>920</v>
      </c>
      <c r="BC925" s="124"/>
      <c r="BD925" s="124"/>
      <c r="BE925" s="124"/>
      <c r="BF925" s="125"/>
      <c r="BG925" s="124"/>
      <c r="BH925" s="124"/>
      <c r="BI925" s="124"/>
      <c r="BJ925" s="124"/>
      <c r="BK925" s="124"/>
      <c r="BL925" s="124"/>
      <c r="BM925" s="125"/>
      <c r="BN925" s="124"/>
      <c r="BO925" s="125"/>
      <c r="BP925" s="124"/>
      <c r="BQ925" s="125"/>
      <c r="BR925" s="125"/>
      <c r="BS925" s="124"/>
      <c r="BT925" s="171"/>
      <c r="BU925" s="125"/>
      <c r="BV925" s="125"/>
      <c r="BW925" s="125"/>
      <c r="BX925" s="124"/>
      <c r="BY925" s="125"/>
      <c r="BZ925" s="125"/>
      <c r="CB925" s="235" t="str">
        <f t="shared" si="181"/>
        <v/>
      </c>
      <c r="CC925" s="235" t="str">
        <f t="shared" si="179"/>
        <v/>
      </c>
      <c r="CD925" s="235">
        <v>920</v>
      </c>
      <c r="CE925" s="235">
        <f t="shared" si="182"/>
        <v>2</v>
      </c>
    </row>
    <row r="926" spans="54:83">
      <c r="BB926" s="10">
        <v>921</v>
      </c>
      <c r="BC926" s="124"/>
      <c r="BD926" s="124"/>
      <c r="BE926" s="124"/>
      <c r="BF926" s="125"/>
      <c r="BG926" s="124"/>
      <c r="BH926" s="124"/>
      <c r="BI926" s="124"/>
      <c r="BJ926" s="124"/>
      <c r="BK926" s="124"/>
      <c r="BL926" s="124"/>
      <c r="BM926" s="125"/>
      <c r="BN926" s="124"/>
      <c r="BO926" s="125"/>
      <c r="BP926" s="124"/>
      <c r="BQ926" s="125"/>
      <c r="BR926" s="125"/>
      <c r="BS926" s="124"/>
      <c r="BT926" s="171"/>
      <c r="BU926" s="125"/>
      <c r="BV926" s="125"/>
      <c r="BW926" s="125"/>
      <c r="BX926" s="124"/>
      <c r="BY926" s="125"/>
      <c r="BZ926" s="125"/>
      <c r="CB926" s="235" t="str">
        <f t="shared" si="181"/>
        <v/>
      </c>
      <c r="CC926" s="235" t="str">
        <f t="shared" si="179"/>
        <v/>
      </c>
      <c r="CD926" s="235">
        <v>921</v>
      </c>
      <c r="CE926" s="235">
        <f t="shared" si="182"/>
        <v>2</v>
      </c>
    </row>
    <row r="927" spans="54:83">
      <c r="BB927" s="10">
        <v>922</v>
      </c>
      <c r="BC927" s="124"/>
      <c r="BD927" s="124"/>
      <c r="BE927" s="124"/>
      <c r="BF927" s="125"/>
      <c r="BG927" s="124"/>
      <c r="BH927" s="124"/>
      <c r="BI927" s="124"/>
      <c r="BJ927" s="124"/>
      <c r="BK927" s="124"/>
      <c r="BL927" s="124"/>
      <c r="BM927" s="125"/>
      <c r="BN927" s="124"/>
      <c r="BO927" s="125"/>
      <c r="BP927" s="124"/>
      <c r="BQ927" s="125"/>
      <c r="BR927" s="125"/>
      <c r="BS927" s="124"/>
      <c r="BT927" s="171"/>
      <c r="BU927" s="125"/>
      <c r="BV927" s="125"/>
      <c r="BW927" s="125"/>
      <c r="BX927" s="124"/>
      <c r="BY927" s="125"/>
      <c r="BZ927" s="125"/>
      <c r="CB927" s="235" t="str">
        <f t="shared" si="181"/>
        <v/>
      </c>
      <c r="CC927" s="235" t="str">
        <f t="shared" si="179"/>
        <v/>
      </c>
      <c r="CD927" s="235">
        <v>922</v>
      </c>
      <c r="CE927" s="235">
        <f t="shared" si="182"/>
        <v>2</v>
      </c>
    </row>
    <row r="928" spans="54:83">
      <c r="BB928" s="10">
        <v>923</v>
      </c>
      <c r="BC928" s="124"/>
      <c r="BD928" s="124"/>
      <c r="BE928" s="124"/>
      <c r="BF928" s="125"/>
      <c r="BG928" s="124"/>
      <c r="BH928" s="124"/>
      <c r="BI928" s="124"/>
      <c r="BJ928" s="124"/>
      <c r="BK928" s="124"/>
      <c r="BL928" s="124"/>
      <c r="BM928" s="125"/>
      <c r="BN928" s="124"/>
      <c r="BO928" s="125"/>
      <c r="BP928" s="124"/>
      <c r="BQ928" s="125"/>
      <c r="BR928" s="125"/>
      <c r="BS928" s="124"/>
      <c r="BT928" s="171"/>
      <c r="BU928" s="125"/>
      <c r="BV928" s="125"/>
      <c r="BW928" s="125"/>
      <c r="BX928" s="124"/>
      <c r="BY928" s="125"/>
      <c r="BZ928" s="125"/>
      <c r="CB928" s="235" t="str">
        <f t="shared" si="181"/>
        <v/>
      </c>
      <c r="CC928" s="235" t="str">
        <f t="shared" si="179"/>
        <v/>
      </c>
      <c r="CD928" s="235">
        <v>923</v>
      </c>
      <c r="CE928" s="235">
        <f t="shared" si="182"/>
        <v>2</v>
      </c>
    </row>
    <row r="929" spans="54:83">
      <c r="BB929" s="10">
        <v>924</v>
      </c>
      <c r="BC929" s="124"/>
      <c r="BD929" s="124"/>
      <c r="BE929" s="124"/>
      <c r="BF929" s="125"/>
      <c r="BG929" s="124"/>
      <c r="BH929" s="124"/>
      <c r="BI929" s="124"/>
      <c r="BJ929" s="124"/>
      <c r="BK929" s="124"/>
      <c r="BL929" s="124"/>
      <c r="BM929" s="125"/>
      <c r="BN929" s="124"/>
      <c r="BO929" s="125"/>
      <c r="BP929" s="124"/>
      <c r="BQ929" s="125"/>
      <c r="BR929" s="125"/>
      <c r="BS929" s="124"/>
      <c r="BT929" s="171"/>
      <c r="BU929" s="125"/>
      <c r="BV929" s="125"/>
      <c r="BW929" s="125"/>
      <c r="BX929" s="124"/>
      <c r="BY929" s="125"/>
      <c r="BZ929" s="125"/>
      <c r="CB929" s="235" t="str">
        <f t="shared" si="181"/>
        <v/>
      </c>
      <c r="CC929" s="235" t="str">
        <f t="shared" si="179"/>
        <v/>
      </c>
      <c r="CD929" s="235">
        <v>924</v>
      </c>
      <c r="CE929" s="235">
        <f t="shared" si="182"/>
        <v>2</v>
      </c>
    </row>
    <row r="930" spans="54:83">
      <c r="BB930" s="10">
        <v>925</v>
      </c>
      <c r="BC930" s="124"/>
      <c r="BD930" s="124"/>
      <c r="BE930" s="124"/>
      <c r="BF930" s="125"/>
      <c r="BG930" s="124"/>
      <c r="BH930" s="124"/>
      <c r="BI930" s="124"/>
      <c r="BJ930" s="124"/>
      <c r="BK930" s="124"/>
      <c r="BL930" s="124"/>
      <c r="BM930" s="125"/>
      <c r="BN930" s="124"/>
      <c r="BO930" s="125"/>
      <c r="BP930" s="124"/>
      <c r="BQ930" s="125"/>
      <c r="BR930" s="125"/>
      <c r="BS930" s="124"/>
      <c r="BT930" s="171"/>
      <c r="BU930" s="125"/>
      <c r="BV930" s="125"/>
      <c r="BW930" s="125"/>
      <c r="BX930" s="124"/>
      <c r="BY930" s="125"/>
      <c r="BZ930" s="125"/>
      <c r="CB930" s="235" t="str">
        <f t="shared" si="181"/>
        <v/>
      </c>
      <c r="CC930" s="235" t="str">
        <f t="shared" si="179"/>
        <v/>
      </c>
      <c r="CD930" s="235">
        <v>925</v>
      </c>
      <c r="CE930" s="235">
        <f t="shared" si="182"/>
        <v>2</v>
      </c>
    </row>
    <row r="931" spans="54:83">
      <c r="BB931" s="10">
        <v>926</v>
      </c>
      <c r="BC931" s="124"/>
      <c r="BD931" s="124"/>
      <c r="BE931" s="124"/>
      <c r="BF931" s="125"/>
      <c r="BG931" s="124"/>
      <c r="BH931" s="124"/>
      <c r="BI931" s="124"/>
      <c r="BJ931" s="124"/>
      <c r="BK931" s="124"/>
      <c r="BL931" s="124"/>
      <c r="BM931" s="125"/>
      <c r="BN931" s="124"/>
      <c r="BO931" s="125"/>
      <c r="BP931" s="124"/>
      <c r="BQ931" s="125"/>
      <c r="BR931" s="125"/>
      <c r="BS931" s="124"/>
      <c r="BT931" s="171"/>
      <c r="BU931" s="125"/>
      <c r="BV931" s="125"/>
      <c r="BW931" s="125"/>
      <c r="BX931" s="124"/>
      <c r="BY931" s="125"/>
      <c r="BZ931" s="125"/>
      <c r="CB931" s="235" t="str">
        <f t="shared" si="181"/>
        <v/>
      </c>
      <c r="CC931" s="235" t="str">
        <f t="shared" si="179"/>
        <v/>
      </c>
      <c r="CD931" s="235">
        <v>926</v>
      </c>
      <c r="CE931" s="235">
        <f t="shared" si="182"/>
        <v>2</v>
      </c>
    </row>
    <row r="932" spans="54:83">
      <c r="BB932" s="10">
        <v>927</v>
      </c>
      <c r="BC932" s="124"/>
      <c r="BD932" s="124"/>
      <c r="BE932" s="124"/>
      <c r="BF932" s="125"/>
      <c r="BG932" s="124"/>
      <c r="BH932" s="124"/>
      <c r="BI932" s="124"/>
      <c r="BJ932" s="124"/>
      <c r="BK932" s="124"/>
      <c r="BL932" s="124"/>
      <c r="BM932" s="125"/>
      <c r="BN932" s="124"/>
      <c r="BO932" s="125"/>
      <c r="BP932" s="124"/>
      <c r="BQ932" s="125"/>
      <c r="BR932" s="125"/>
      <c r="BS932" s="124"/>
      <c r="BT932" s="171"/>
      <c r="BU932" s="125"/>
      <c r="BV932" s="125"/>
      <c r="BW932" s="125"/>
      <c r="BX932" s="124"/>
      <c r="BY932" s="125"/>
      <c r="BZ932" s="125"/>
      <c r="CB932" s="235" t="str">
        <f t="shared" si="181"/>
        <v/>
      </c>
      <c r="CC932" s="235" t="str">
        <f t="shared" si="179"/>
        <v/>
      </c>
      <c r="CD932" s="235">
        <v>927</v>
      </c>
      <c r="CE932" s="235">
        <f t="shared" si="182"/>
        <v>2</v>
      </c>
    </row>
    <row r="933" spans="54:83">
      <c r="BB933" s="10">
        <v>928</v>
      </c>
      <c r="BC933" s="124"/>
      <c r="BD933" s="124"/>
      <c r="BE933" s="124"/>
      <c r="BF933" s="125"/>
      <c r="BG933" s="124"/>
      <c r="BH933" s="124"/>
      <c r="BI933" s="124"/>
      <c r="BJ933" s="124"/>
      <c r="BK933" s="124"/>
      <c r="BL933" s="124"/>
      <c r="BM933" s="125"/>
      <c r="BN933" s="124"/>
      <c r="BO933" s="125"/>
      <c r="BP933" s="124"/>
      <c r="BQ933" s="125"/>
      <c r="BR933" s="125"/>
      <c r="BS933" s="124"/>
      <c r="BT933" s="171"/>
      <c r="BU933" s="125"/>
      <c r="BV933" s="125"/>
      <c r="BW933" s="125"/>
      <c r="BX933" s="124"/>
      <c r="BY933" s="125"/>
      <c r="BZ933" s="125"/>
      <c r="CB933" s="235" t="str">
        <f t="shared" si="181"/>
        <v/>
      </c>
      <c r="CC933" s="235" t="str">
        <f t="shared" si="179"/>
        <v/>
      </c>
      <c r="CD933" s="235">
        <v>928</v>
      </c>
      <c r="CE933" s="235">
        <f t="shared" si="182"/>
        <v>2</v>
      </c>
    </row>
    <row r="934" spans="54:83">
      <c r="BB934" s="10">
        <v>929</v>
      </c>
      <c r="BC934" s="124"/>
      <c r="BD934" s="124"/>
      <c r="BE934" s="124"/>
      <c r="BF934" s="125"/>
      <c r="BG934" s="124"/>
      <c r="BH934" s="124"/>
      <c r="BI934" s="124"/>
      <c r="BJ934" s="124"/>
      <c r="BK934" s="124"/>
      <c r="BL934" s="124"/>
      <c r="BM934" s="125"/>
      <c r="BN934" s="124"/>
      <c r="BO934" s="125"/>
      <c r="BP934" s="124"/>
      <c r="BQ934" s="125"/>
      <c r="BR934" s="125"/>
      <c r="BS934" s="124"/>
      <c r="BT934" s="171"/>
      <c r="BU934" s="125"/>
      <c r="BV934" s="125"/>
      <c r="BW934" s="125"/>
      <c r="BX934" s="124"/>
      <c r="BY934" s="125"/>
      <c r="BZ934" s="125"/>
      <c r="CB934" s="235" t="str">
        <f t="shared" si="181"/>
        <v/>
      </c>
      <c r="CC934" s="235" t="str">
        <f t="shared" si="179"/>
        <v/>
      </c>
      <c r="CD934" s="235">
        <v>929</v>
      </c>
      <c r="CE934" s="235">
        <f t="shared" si="182"/>
        <v>2</v>
      </c>
    </row>
    <row r="935" spans="54:83">
      <c r="BB935" s="10">
        <v>930</v>
      </c>
      <c r="BC935" s="124"/>
      <c r="BD935" s="124"/>
      <c r="BE935" s="124"/>
      <c r="BF935" s="125"/>
      <c r="BG935" s="124"/>
      <c r="BH935" s="124"/>
      <c r="BI935" s="124"/>
      <c r="BJ935" s="124"/>
      <c r="BK935" s="124"/>
      <c r="BL935" s="124"/>
      <c r="BM935" s="125"/>
      <c r="BN935" s="124"/>
      <c r="BO935" s="125"/>
      <c r="BP935" s="124"/>
      <c r="BQ935" s="125"/>
      <c r="BR935" s="125"/>
      <c r="BS935" s="124"/>
      <c r="BT935" s="171"/>
      <c r="BU935" s="125"/>
      <c r="BV935" s="125"/>
      <c r="BW935" s="125"/>
      <c r="BX935" s="124"/>
      <c r="BY935" s="125"/>
      <c r="BZ935" s="125"/>
      <c r="CB935" s="235" t="str">
        <f t="shared" si="181"/>
        <v/>
      </c>
      <c r="CC935" s="235" t="str">
        <f t="shared" si="179"/>
        <v/>
      </c>
      <c r="CD935" s="235">
        <v>930</v>
      </c>
      <c r="CE935" s="235">
        <f t="shared" si="182"/>
        <v>2</v>
      </c>
    </row>
    <row r="936" spans="54:83">
      <c r="BB936" s="10">
        <v>931</v>
      </c>
      <c r="BC936" s="124"/>
      <c r="BD936" s="124"/>
      <c r="BE936" s="124"/>
      <c r="BF936" s="125"/>
      <c r="BG936" s="124"/>
      <c r="BH936" s="124"/>
      <c r="BI936" s="124"/>
      <c r="BJ936" s="124"/>
      <c r="BK936" s="124"/>
      <c r="BL936" s="124"/>
      <c r="BM936" s="125"/>
      <c r="BN936" s="124"/>
      <c r="BO936" s="125"/>
      <c r="BP936" s="124"/>
      <c r="BQ936" s="125"/>
      <c r="BR936" s="125"/>
      <c r="BS936" s="124"/>
      <c r="BT936" s="171"/>
      <c r="BU936" s="125"/>
      <c r="BV936" s="125"/>
      <c r="BW936" s="125"/>
      <c r="BX936" s="124"/>
      <c r="BY936" s="125"/>
      <c r="BZ936" s="125"/>
      <c r="CB936" s="235" t="str">
        <f t="shared" si="181"/>
        <v/>
      </c>
      <c r="CC936" s="235" t="str">
        <f t="shared" si="179"/>
        <v/>
      </c>
      <c r="CD936" s="235">
        <v>931</v>
      </c>
      <c r="CE936" s="235">
        <f t="shared" si="182"/>
        <v>2</v>
      </c>
    </row>
    <row r="937" spans="54:83">
      <c r="BB937" s="10">
        <v>932</v>
      </c>
      <c r="BC937" s="124"/>
      <c r="BD937" s="124"/>
      <c r="BE937" s="124"/>
      <c r="BF937" s="125"/>
      <c r="BG937" s="124"/>
      <c r="BH937" s="124"/>
      <c r="BI937" s="124"/>
      <c r="BJ937" s="124"/>
      <c r="BK937" s="124"/>
      <c r="BL937" s="124"/>
      <c r="BM937" s="125"/>
      <c r="BN937" s="124"/>
      <c r="BO937" s="125"/>
      <c r="BP937" s="124"/>
      <c r="BQ937" s="125"/>
      <c r="BR937" s="125"/>
      <c r="BS937" s="124"/>
      <c r="BT937" s="171"/>
      <c r="BU937" s="125"/>
      <c r="BV937" s="125"/>
      <c r="BW937" s="125"/>
      <c r="BX937" s="124"/>
      <c r="BY937" s="125"/>
      <c r="BZ937" s="125"/>
      <c r="CB937" s="235" t="str">
        <f t="shared" si="181"/>
        <v/>
      </c>
      <c r="CC937" s="235" t="str">
        <f t="shared" si="179"/>
        <v/>
      </c>
      <c r="CD937" s="235">
        <v>932</v>
      </c>
      <c r="CE937" s="235">
        <f t="shared" si="182"/>
        <v>2</v>
      </c>
    </row>
    <row r="938" spans="54:83">
      <c r="BB938" s="10">
        <v>933</v>
      </c>
      <c r="BC938" s="124"/>
      <c r="BD938" s="124"/>
      <c r="BE938" s="124"/>
      <c r="BF938" s="125"/>
      <c r="BG938" s="124"/>
      <c r="BH938" s="124"/>
      <c r="BI938" s="124"/>
      <c r="BJ938" s="124"/>
      <c r="BK938" s="124"/>
      <c r="BL938" s="124"/>
      <c r="BM938" s="125"/>
      <c r="BN938" s="124"/>
      <c r="BO938" s="125"/>
      <c r="BP938" s="124"/>
      <c r="BQ938" s="125"/>
      <c r="BR938" s="125"/>
      <c r="BS938" s="124"/>
      <c r="BT938" s="171"/>
      <c r="BU938" s="125"/>
      <c r="BV938" s="125"/>
      <c r="BW938" s="125"/>
      <c r="BX938" s="124"/>
      <c r="BY938" s="125"/>
      <c r="BZ938" s="125"/>
      <c r="CB938" s="235" t="str">
        <f t="shared" si="181"/>
        <v/>
      </c>
      <c r="CC938" s="235" t="str">
        <f t="shared" si="179"/>
        <v/>
      </c>
      <c r="CD938" s="235">
        <v>933</v>
      </c>
      <c r="CE938" s="235">
        <f t="shared" si="182"/>
        <v>2</v>
      </c>
    </row>
    <row r="939" spans="54:83">
      <c r="BB939" s="10">
        <v>934</v>
      </c>
      <c r="BC939" s="124"/>
      <c r="BD939" s="124"/>
      <c r="BE939" s="124"/>
      <c r="BF939" s="125"/>
      <c r="BG939" s="124"/>
      <c r="BH939" s="124"/>
      <c r="BI939" s="124"/>
      <c r="BJ939" s="124"/>
      <c r="BK939" s="124"/>
      <c r="BL939" s="124"/>
      <c r="BM939" s="125"/>
      <c r="BN939" s="124"/>
      <c r="BO939" s="125"/>
      <c r="BP939" s="124"/>
      <c r="BQ939" s="125"/>
      <c r="BR939" s="125"/>
      <c r="BS939" s="124"/>
      <c r="BT939" s="171"/>
      <c r="BU939" s="125"/>
      <c r="BV939" s="125"/>
      <c r="BW939" s="125"/>
      <c r="BX939" s="124"/>
      <c r="BY939" s="125"/>
      <c r="BZ939" s="125"/>
      <c r="CB939" s="235" t="str">
        <f t="shared" si="181"/>
        <v/>
      </c>
      <c r="CC939" s="235" t="str">
        <f t="shared" si="179"/>
        <v/>
      </c>
      <c r="CD939" s="235">
        <v>934</v>
      </c>
      <c r="CE939" s="235">
        <f t="shared" si="182"/>
        <v>2</v>
      </c>
    </row>
    <row r="940" spans="54:83">
      <c r="BB940" s="10">
        <v>935</v>
      </c>
      <c r="BC940" s="124"/>
      <c r="BD940" s="124"/>
      <c r="BE940" s="124"/>
      <c r="BF940" s="125"/>
      <c r="BG940" s="124"/>
      <c r="BH940" s="124"/>
      <c r="BI940" s="124"/>
      <c r="BJ940" s="124"/>
      <c r="BK940" s="124"/>
      <c r="BL940" s="124"/>
      <c r="BM940" s="125"/>
      <c r="BN940" s="124"/>
      <c r="BO940" s="125"/>
      <c r="BP940" s="124"/>
      <c r="BQ940" s="125"/>
      <c r="BR940" s="125"/>
      <c r="BS940" s="124"/>
      <c r="BT940" s="171"/>
      <c r="BU940" s="125"/>
      <c r="BV940" s="125"/>
      <c r="BW940" s="125"/>
      <c r="BX940" s="124"/>
      <c r="BY940" s="125"/>
      <c r="BZ940" s="125"/>
      <c r="CB940" s="235" t="str">
        <f t="shared" si="181"/>
        <v/>
      </c>
      <c r="CC940" s="235" t="str">
        <f t="shared" si="179"/>
        <v/>
      </c>
      <c r="CD940" s="235">
        <v>935</v>
      </c>
      <c r="CE940" s="235">
        <f t="shared" si="182"/>
        <v>2</v>
      </c>
    </row>
    <row r="941" spans="54:83">
      <c r="BB941" s="10">
        <v>936</v>
      </c>
      <c r="BC941" s="124"/>
      <c r="BD941" s="124"/>
      <c r="BE941" s="124"/>
      <c r="BF941" s="125"/>
      <c r="BG941" s="124"/>
      <c r="BH941" s="124"/>
      <c r="BI941" s="124"/>
      <c r="BJ941" s="124"/>
      <c r="BK941" s="124"/>
      <c r="BL941" s="124"/>
      <c r="BM941" s="125"/>
      <c r="BN941" s="124"/>
      <c r="BO941" s="125"/>
      <c r="BP941" s="124"/>
      <c r="BQ941" s="125"/>
      <c r="BR941" s="125"/>
      <c r="BS941" s="124"/>
      <c r="BT941" s="171"/>
      <c r="BU941" s="125"/>
      <c r="BV941" s="125"/>
      <c r="BW941" s="125"/>
      <c r="BX941" s="124"/>
      <c r="BY941" s="125"/>
      <c r="BZ941" s="125"/>
      <c r="CB941" s="235" t="str">
        <f t="shared" si="181"/>
        <v/>
      </c>
      <c r="CC941" s="235" t="str">
        <f t="shared" si="179"/>
        <v/>
      </c>
      <c r="CD941" s="235">
        <v>936</v>
      </c>
      <c r="CE941" s="235">
        <f t="shared" si="182"/>
        <v>2</v>
      </c>
    </row>
    <row r="942" spans="54:83">
      <c r="BB942" s="10">
        <v>937</v>
      </c>
      <c r="BC942" s="124"/>
      <c r="BD942" s="124"/>
      <c r="BE942" s="124"/>
      <c r="BF942" s="125"/>
      <c r="BG942" s="124"/>
      <c r="BH942" s="124"/>
      <c r="BI942" s="124"/>
      <c r="BJ942" s="124"/>
      <c r="BK942" s="124"/>
      <c r="BL942" s="124"/>
      <c r="BM942" s="125"/>
      <c r="BN942" s="124"/>
      <c r="BO942" s="125"/>
      <c r="BP942" s="124"/>
      <c r="BQ942" s="125"/>
      <c r="BR942" s="125"/>
      <c r="BS942" s="124"/>
      <c r="BT942" s="171"/>
      <c r="BU942" s="125"/>
      <c r="BV942" s="125"/>
      <c r="BW942" s="125"/>
      <c r="BX942" s="124"/>
      <c r="BY942" s="125"/>
      <c r="BZ942" s="125"/>
      <c r="CB942" s="235" t="str">
        <f t="shared" si="181"/>
        <v/>
      </c>
      <c r="CC942" s="235" t="str">
        <f t="shared" si="179"/>
        <v/>
      </c>
      <c r="CD942" s="235">
        <v>937</v>
      </c>
      <c r="CE942" s="235">
        <f t="shared" si="182"/>
        <v>2</v>
      </c>
    </row>
    <row r="943" spans="54:83">
      <c r="BB943" s="10">
        <v>938</v>
      </c>
      <c r="BC943" s="124"/>
      <c r="BD943" s="124"/>
      <c r="BE943" s="124"/>
      <c r="BF943" s="125"/>
      <c r="BG943" s="124"/>
      <c r="BH943" s="124"/>
      <c r="BI943" s="124"/>
      <c r="BJ943" s="124"/>
      <c r="BK943" s="124"/>
      <c r="BL943" s="124"/>
      <c r="BM943" s="125"/>
      <c r="BN943" s="124"/>
      <c r="BO943" s="125"/>
      <c r="BP943" s="124"/>
      <c r="BQ943" s="125"/>
      <c r="BR943" s="125"/>
      <c r="BS943" s="124"/>
      <c r="BT943" s="171"/>
      <c r="BU943" s="125"/>
      <c r="BV943" s="125"/>
      <c r="BW943" s="125"/>
      <c r="BX943" s="124"/>
      <c r="BY943" s="125"/>
      <c r="BZ943" s="125"/>
      <c r="CB943" s="235" t="str">
        <f t="shared" si="181"/>
        <v/>
      </c>
      <c r="CC943" s="235" t="str">
        <f t="shared" si="179"/>
        <v/>
      </c>
      <c r="CD943" s="235">
        <v>938</v>
      </c>
      <c r="CE943" s="235">
        <f t="shared" si="182"/>
        <v>2</v>
      </c>
    </row>
    <row r="944" spans="54:83">
      <c r="BB944" s="10">
        <v>939</v>
      </c>
      <c r="BC944" s="124"/>
      <c r="BD944" s="124"/>
      <c r="BE944" s="124"/>
      <c r="BF944" s="125"/>
      <c r="BG944" s="124"/>
      <c r="BH944" s="124"/>
      <c r="BI944" s="124"/>
      <c r="BJ944" s="124"/>
      <c r="BK944" s="124"/>
      <c r="BL944" s="124"/>
      <c r="BM944" s="125"/>
      <c r="BN944" s="124"/>
      <c r="BO944" s="125"/>
      <c r="BP944" s="124"/>
      <c r="BQ944" s="125"/>
      <c r="BR944" s="125"/>
      <c r="BS944" s="124"/>
      <c r="BT944" s="171"/>
      <c r="BU944" s="125"/>
      <c r="BV944" s="125"/>
      <c r="BW944" s="125"/>
      <c r="BX944" s="124"/>
      <c r="BY944" s="125"/>
      <c r="BZ944" s="125"/>
      <c r="CB944" s="235" t="str">
        <f t="shared" si="181"/>
        <v/>
      </c>
      <c r="CC944" s="235" t="str">
        <f t="shared" si="179"/>
        <v/>
      </c>
      <c r="CD944" s="235">
        <v>939</v>
      </c>
      <c r="CE944" s="235">
        <f t="shared" si="182"/>
        <v>2</v>
      </c>
    </row>
    <row r="945" spans="54:83">
      <c r="BB945" s="10">
        <v>940</v>
      </c>
      <c r="BC945" s="124"/>
      <c r="BD945" s="124"/>
      <c r="BE945" s="124"/>
      <c r="BF945" s="125"/>
      <c r="BG945" s="124"/>
      <c r="BH945" s="124"/>
      <c r="BI945" s="124"/>
      <c r="BJ945" s="124"/>
      <c r="BK945" s="124"/>
      <c r="BL945" s="124"/>
      <c r="BM945" s="125"/>
      <c r="BN945" s="124"/>
      <c r="BO945" s="125"/>
      <c r="BP945" s="124"/>
      <c r="BQ945" s="125"/>
      <c r="BR945" s="125"/>
      <c r="BS945" s="124"/>
      <c r="BT945" s="171"/>
      <c r="BU945" s="125"/>
      <c r="BV945" s="125"/>
      <c r="BW945" s="125"/>
      <c r="BX945" s="124"/>
      <c r="BY945" s="125"/>
      <c r="BZ945" s="125"/>
      <c r="CB945" s="235" t="str">
        <f t="shared" si="181"/>
        <v/>
      </c>
      <c r="CC945" s="235" t="str">
        <f t="shared" si="179"/>
        <v/>
      </c>
      <c r="CD945" s="235">
        <v>940</v>
      </c>
      <c r="CE945" s="235">
        <f t="shared" si="182"/>
        <v>2</v>
      </c>
    </row>
    <row r="946" spans="54:83">
      <c r="BB946" s="10">
        <v>941</v>
      </c>
      <c r="BC946" s="124"/>
      <c r="BD946" s="124"/>
      <c r="BE946" s="124"/>
      <c r="BF946" s="125"/>
      <c r="BG946" s="124"/>
      <c r="BH946" s="124"/>
      <c r="BI946" s="124"/>
      <c r="BJ946" s="124"/>
      <c r="BK946" s="124"/>
      <c r="BL946" s="124"/>
      <c r="BM946" s="125"/>
      <c r="BN946" s="124"/>
      <c r="BO946" s="125"/>
      <c r="BP946" s="124"/>
      <c r="BQ946" s="125"/>
      <c r="BR946" s="125"/>
      <c r="BS946" s="124"/>
      <c r="BT946" s="171"/>
      <c r="BU946" s="125"/>
      <c r="BV946" s="125"/>
      <c r="BW946" s="125"/>
      <c r="BX946" s="124"/>
      <c r="BY946" s="125"/>
      <c r="BZ946" s="125"/>
      <c r="CB946" s="235" t="str">
        <f t="shared" si="181"/>
        <v/>
      </c>
      <c r="CC946" s="235" t="str">
        <f t="shared" si="179"/>
        <v/>
      </c>
      <c r="CD946" s="235">
        <v>941</v>
      </c>
      <c r="CE946" s="235">
        <f t="shared" si="182"/>
        <v>2</v>
      </c>
    </row>
    <row r="947" spans="54:83">
      <c r="BB947" s="10">
        <v>942</v>
      </c>
      <c r="BC947" s="124"/>
      <c r="BD947" s="124"/>
      <c r="BE947" s="124"/>
      <c r="BF947" s="125"/>
      <c r="BG947" s="124"/>
      <c r="BH947" s="124"/>
      <c r="BI947" s="124"/>
      <c r="BJ947" s="124"/>
      <c r="BK947" s="124"/>
      <c r="BL947" s="124"/>
      <c r="BM947" s="125"/>
      <c r="BN947" s="124"/>
      <c r="BO947" s="125"/>
      <c r="BP947" s="124"/>
      <c r="BQ947" s="125"/>
      <c r="BR947" s="125"/>
      <c r="BS947" s="124"/>
      <c r="BT947" s="171"/>
      <c r="BU947" s="125"/>
      <c r="BV947" s="125"/>
      <c r="BW947" s="125"/>
      <c r="BX947" s="124"/>
      <c r="BY947" s="125"/>
      <c r="BZ947" s="125"/>
      <c r="CB947" s="235" t="str">
        <f t="shared" si="181"/>
        <v/>
      </c>
      <c r="CC947" s="235" t="str">
        <f t="shared" si="179"/>
        <v/>
      </c>
      <c r="CD947" s="235">
        <v>942</v>
      </c>
      <c r="CE947" s="235">
        <f t="shared" si="182"/>
        <v>2</v>
      </c>
    </row>
    <row r="948" spans="54:83">
      <c r="BB948" s="10">
        <v>943</v>
      </c>
      <c r="BC948" s="124"/>
      <c r="BD948" s="124"/>
      <c r="BE948" s="124"/>
      <c r="BF948" s="125"/>
      <c r="BG948" s="124"/>
      <c r="BH948" s="124"/>
      <c r="BI948" s="124"/>
      <c r="BJ948" s="124"/>
      <c r="BK948" s="124"/>
      <c r="BL948" s="124"/>
      <c r="BM948" s="125"/>
      <c r="BN948" s="124"/>
      <c r="BO948" s="125"/>
      <c r="BP948" s="124"/>
      <c r="BQ948" s="125"/>
      <c r="BR948" s="125"/>
      <c r="BS948" s="124"/>
      <c r="BT948" s="171"/>
      <c r="BU948" s="125"/>
      <c r="BV948" s="125"/>
      <c r="BW948" s="125"/>
      <c r="BX948" s="124"/>
      <c r="BY948" s="125"/>
      <c r="BZ948" s="125"/>
      <c r="CB948" s="235" t="str">
        <f t="shared" si="181"/>
        <v/>
      </c>
      <c r="CC948" s="235" t="str">
        <f t="shared" si="179"/>
        <v/>
      </c>
      <c r="CD948" s="235">
        <v>943</v>
      </c>
      <c r="CE948" s="235">
        <f t="shared" si="182"/>
        <v>2</v>
      </c>
    </row>
    <row r="949" spans="54:83">
      <c r="BB949" s="10">
        <v>944</v>
      </c>
      <c r="BC949" s="124"/>
      <c r="BD949" s="124"/>
      <c r="BE949" s="124"/>
      <c r="BF949" s="125"/>
      <c r="BG949" s="124"/>
      <c r="BH949" s="124"/>
      <c r="BI949" s="124"/>
      <c r="BJ949" s="124"/>
      <c r="BK949" s="124"/>
      <c r="BL949" s="124"/>
      <c r="BM949" s="125"/>
      <c r="BN949" s="124"/>
      <c r="BO949" s="125"/>
      <c r="BP949" s="124"/>
      <c r="BQ949" s="125"/>
      <c r="BR949" s="125"/>
      <c r="BS949" s="124"/>
      <c r="BT949" s="171"/>
      <c r="BU949" s="125"/>
      <c r="BV949" s="125"/>
      <c r="BW949" s="125"/>
      <c r="BX949" s="124"/>
      <c r="BY949" s="125"/>
      <c r="BZ949" s="125"/>
      <c r="CB949" s="235" t="str">
        <f t="shared" si="181"/>
        <v/>
      </c>
      <c r="CC949" s="235" t="str">
        <f t="shared" si="179"/>
        <v/>
      </c>
      <c r="CD949" s="235">
        <v>944</v>
      </c>
      <c r="CE949" s="235">
        <f t="shared" si="182"/>
        <v>2</v>
      </c>
    </row>
    <row r="950" spans="54:83">
      <c r="BB950" s="10">
        <v>945</v>
      </c>
      <c r="BC950" s="124"/>
      <c r="BD950" s="124"/>
      <c r="BE950" s="124"/>
      <c r="BF950" s="125"/>
      <c r="BG950" s="124"/>
      <c r="BH950" s="124"/>
      <c r="BI950" s="124"/>
      <c r="BJ950" s="124"/>
      <c r="BK950" s="124"/>
      <c r="BL950" s="124"/>
      <c r="BM950" s="125"/>
      <c r="BN950" s="124"/>
      <c r="BO950" s="125"/>
      <c r="BP950" s="124"/>
      <c r="BQ950" s="125"/>
      <c r="BR950" s="125"/>
      <c r="BS950" s="124"/>
      <c r="BT950" s="171"/>
      <c r="BU950" s="125"/>
      <c r="BV950" s="125"/>
      <c r="BW950" s="125"/>
      <c r="BX950" s="124"/>
      <c r="BY950" s="125"/>
      <c r="BZ950" s="125"/>
      <c r="CB950" s="235" t="str">
        <f t="shared" si="181"/>
        <v/>
      </c>
      <c r="CC950" s="235" t="str">
        <f t="shared" si="179"/>
        <v/>
      </c>
      <c r="CD950" s="235">
        <v>945</v>
      </c>
      <c r="CE950" s="235">
        <f t="shared" si="182"/>
        <v>2</v>
      </c>
    </row>
    <row r="951" spans="54:83">
      <c r="BB951" s="10">
        <v>946</v>
      </c>
      <c r="BC951" s="124"/>
      <c r="BD951" s="124"/>
      <c r="BE951" s="124"/>
      <c r="BF951" s="125"/>
      <c r="BG951" s="124"/>
      <c r="BH951" s="124"/>
      <c r="BI951" s="124"/>
      <c r="BJ951" s="124"/>
      <c r="BK951" s="124"/>
      <c r="BL951" s="124"/>
      <c r="BM951" s="125"/>
      <c r="BN951" s="124"/>
      <c r="BO951" s="125"/>
      <c r="BP951" s="124"/>
      <c r="BQ951" s="125"/>
      <c r="BR951" s="125"/>
      <c r="BS951" s="124"/>
      <c r="BT951" s="171"/>
      <c r="BU951" s="125"/>
      <c r="BV951" s="125"/>
      <c r="BW951" s="125"/>
      <c r="BX951" s="124"/>
      <c r="BY951" s="125"/>
      <c r="BZ951" s="125"/>
      <c r="CB951" s="235" t="str">
        <f t="shared" si="181"/>
        <v/>
      </c>
      <c r="CC951" s="235" t="str">
        <f t="shared" si="179"/>
        <v/>
      </c>
      <c r="CD951" s="235">
        <v>946</v>
      </c>
      <c r="CE951" s="235">
        <f t="shared" si="182"/>
        <v>2</v>
      </c>
    </row>
    <row r="952" spans="54:83">
      <c r="BB952" s="10">
        <v>947</v>
      </c>
      <c r="BC952" s="124"/>
      <c r="BD952" s="124"/>
      <c r="BE952" s="124"/>
      <c r="BF952" s="125"/>
      <c r="BG952" s="124"/>
      <c r="BH952" s="124"/>
      <c r="BI952" s="124"/>
      <c r="BJ952" s="124"/>
      <c r="BK952" s="124"/>
      <c r="BL952" s="124"/>
      <c r="BM952" s="125"/>
      <c r="BN952" s="124"/>
      <c r="BO952" s="125"/>
      <c r="BP952" s="124"/>
      <c r="BQ952" s="125"/>
      <c r="BR952" s="125"/>
      <c r="BS952" s="124"/>
      <c r="BT952" s="171"/>
      <c r="BU952" s="125"/>
      <c r="BV952" s="125"/>
      <c r="BW952" s="125"/>
      <c r="BX952" s="124"/>
      <c r="BY952" s="125"/>
      <c r="BZ952" s="125"/>
      <c r="CB952" s="235" t="str">
        <f t="shared" si="181"/>
        <v/>
      </c>
      <c r="CC952" s="235" t="str">
        <f t="shared" si="179"/>
        <v/>
      </c>
      <c r="CD952" s="235">
        <v>947</v>
      </c>
      <c r="CE952" s="235">
        <f t="shared" si="182"/>
        <v>2</v>
      </c>
    </row>
    <row r="953" spans="54:83">
      <c r="BB953" s="10">
        <v>948</v>
      </c>
      <c r="BC953" s="124"/>
      <c r="BD953" s="124"/>
      <c r="BE953" s="124"/>
      <c r="BF953" s="125"/>
      <c r="BG953" s="124"/>
      <c r="BH953" s="124"/>
      <c r="BI953" s="124"/>
      <c r="BJ953" s="124"/>
      <c r="BK953" s="124"/>
      <c r="BL953" s="124"/>
      <c r="BM953" s="125"/>
      <c r="BN953" s="124"/>
      <c r="BO953" s="125"/>
      <c r="BP953" s="124"/>
      <c r="BQ953" s="125"/>
      <c r="BR953" s="125"/>
      <c r="BS953" s="124"/>
      <c r="BT953" s="171"/>
      <c r="BU953" s="125"/>
      <c r="BV953" s="125"/>
      <c r="BW953" s="125"/>
      <c r="BX953" s="124"/>
      <c r="BY953" s="125"/>
      <c r="BZ953" s="125"/>
      <c r="CB953" s="235" t="str">
        <f t="shared" si="181"/>
        <v/>
      </c>
      <c r="CC953" s="235" t="str">
        <f t="shared" si="179"/>
        <v/>
      </c>
      <c r="CD953" s="235">
        <v>948</v>
      </c>
      <c r="CE953" s="235">
        <f t="shared" si="182"/>
        <v>2</v>
      </c>
    </row>
    <row r="954" spans="54:83">
      <c r="BB954" s="10">
        <v>949</v>
      </c>
      <c r="BC954" s="124"/>
      <c r="BD954" s="124"/>
      <c r="BE954" s="124"/>
      <c r="BF954" s="125"/>
      <c r="BG954" s="124"/>
      <c r="BH954" s="124"/>
      <c r="BI954" s="124"/>
      <c r="BJ954" s="124"/>
      <c r="BK954" s="124"/>
      <c r="BL954" s="124"/>
      <c r="BM954" s="125"/>
      <c r="BN954" s="124"/>
      <c r="BO954" s="125"/>
      <c r="BP954" s="124"/>
      <c r="BQ954" s="125"/>
      <c r="BR954" s="125"/>
      <c r="BS954" s="124"/>
      <c r="BT954" s="171"/>
      <c r="BU954" s="125"/>
      <c r="BV954" s="125"/>
      <c r="BW954" s="125"/>
      <c r="BX954" s="124"/>
      <c r="BY954" s="125"/>
      <c r="BZ954" s="125"/>
      <c r="CB954" s="235" t="str">
        <f t="shared" si="181"/>
        <v/>
      </c>
      <c r="CC954" s="235" t="str">
        <f t="shared" si="179"/>
        <v/>
      </c>
      <c r="CD954" s="235">
        <v>949</v>
      </c>
      <c r="CE954" s="235">
        <f t="shared" si="182"/>
        <v>2</v>
      </c>
    </row>
    <row r="955" spans="54:83">
      <c r="BB955" s="10">
        <v>950</v>
      </c>
      <c r="BC955" s="124"/>
      <c r="BD955" s="124"/>
      <c r="BE955" s="124"/>
      <c r="BF955" s="125"/>
      <c r="BG955" s="124"/>
      <c r="BH955" s="124"/>
      <c r="BI955" s="124"/>
      <c r="BJ955" s="124"/>
      <c r="BK955" s="124"/>
      <c r="BL955" s="124"/>
      <c r="BM955" s="125"/>
      <c r="BN955" s="124"/>
      <c r="BO955" s="125"/>
      <c r="BP955" s="124"/>
      <c r="BQ955" s="125"/>
      <c r="BR955" s="125"/>
      <c r="BS955" s="124"/>
      <c r="BT955" s="171"/>
      <c r="BU955" s="125"/>
      <c r="BV955" s="125"/>
      <c r="BW955" s="125"/>
      <c r="BX955" s="124"/>
      <c r="BY955" s="125"/>
      <c r="BZ955" s="125"/>
      <c r="CB955" s="235" t="str">
        <f t="shared" si="181"/>
        <v/>
      </c>
      <c r="CC955" s="235" t="str">
        <f t="shared" si="179"/>
        <v/>
      </c>
      <c r="CD955" s="235">
        <v>950</v>
      </c>
      <c r="CE955" s="235">
        <f t="shared" si="182"/>
        <v>2</v>
      </c>
    </row>
    <row r="956" spans="54:83">
      <c r="BB956" s="10">
        <v>951</v>
      </c>
      <c r="BC956" s="124"/>
      <c r="BD956" s="124"/>
      <c r="BE956" s="124"/>
      <c r="BF956" s="125"/>
      <c r="BG956" s="124"/>
      <c r="BH956" s="124"/>
      <c r="BI956" s="124"/>
      <c r="BJ956" s="124"/>
      <c r="BK956" s="124"/>
      <c r="BL956" s="124"/>
      <c r="BM956" s="125"/>
      <c r="BN956" s="124"/>
      <c r="BO956" s="125"/>
      <c r="BP956" s="124"/>
      <c r="BQ956" s="125"/>
      <c r="BR956" s="125"/>
      <c r="BS956" s="124"/>
      <c r="BT956" s="171"/>
      <c r="BU956" s="125"/>
      <c r="BV956" s="125"/>
      <c r="BW956" s="125"/>
      <c r="BX956" s="124"/>
      <c r="BY956" s="125"/>
      <c r="BZ956" s="125"/>
      <c r="CB956" s="235" t="str">
        <f t="shared" si="181"/>
        <v/>
      </c>
      <c r="CC956" s="235" t="str">
        <f t="shared" si="179"/>
        <v/>
      </c>
      <c r="CD956" s="235">
        <v>951</v>
      </c>
      <c r="CE956" s="235">
        <f t="shared" si="182"/>
        <v>2</v>
      </c>
    </row>
    <row r="957" spans="54:83">
      <c r="BB957" s="10"/>
      <c r="BC957" s="124"/>
      <c r="BD957" s="124"/>
      <c r="BE957" s="124"/>
      <c r="BF957" s="125"/>
      <c r="BG957" s="124"/>
      <c r="BH957" s="124"/>
      <c r="BI957" s="124"/>
      <c r="BJ957" s="124"/>
      <c r="BK957" s="124"/>
      <c r="BL957" s="124"/>
      <c r="BM957" s="125"/>
      <c r="BN957" s="124"/>
      <c r="BO957" s="125"/>
      <c r="BP957" s="124"/>
      <c r="BQ957" s="125"/>
      <c r="BR957" s="125"/>
      <c r="BS957" s="124"/>
      <c r="BT957" s="171"/>
      <c r="BU957" s="125"/>
      <c r="BV957" s="125"/>
      <c r="BW957" s="125"/>
      <c r="BX957" s="124"/>
      <c r="BY957" s="125"/>
      <c r="BZ957" s="125"/>
      <c r="CB957" s="235" t="str">
        <f t="shared" si="181"/>
        <v/>
      </c>
      <c r="CC957" s="235" t="str">
        <f t="shared" si="179"/>
        <v/>
      </c>
      <c r="CD957" s="235">
        <v>952</v>
      </c>
      <c r="CE957" s="235">
        <f t="shared" si="182"/>
        <v>2</v>
      </c>
    </row>
    <row r="958" spans="54:83">
      <c r="BB958" s="10"/>
      <c r="BC958" s="124"/>
      <c r="BD958" s="124"/>
      <c r="BE958" s="124"/>
      <c r="BF958" s="125"/>
      <c r="BG958" s="124"/>
      <c r="BH958" s="124"/>
      <c r="BI958" s="124"/>
      <c r="BJ958" s="124"/>
      <c r="BK958" s="124"/>
      <c r="BL958" s="124"/>
      <c r="BM958" s="125"/>
      <c r="BN958" s="124"/>
      <c r="BO958" s="125"/>
      <c r="BP958" s="124"/>
      <c r="BQ958" s="125"/>
      <c r="BR958" s="125"/>
      <c r="BS958" s="124"/>
      <c r="BT958" s="171"/>
      <c r="BU958" s="125"/>
      <c r="BV958" s="125"/>
      <c r="BW958" s="125"/>
      <c r="BX958" s="124"/>
      <c r="BY958" s="125"/>
      <c r="BZ958" s="125"/>
      <c r="CB958" s="235" t="str">
        <f t="shared" si="181"/>
        <v/>
      </c>
      <c r="CC958" s="235" t="str">
        <f t="shared" si="179"/>
        <v/>
      </c>
      <c r="CD958" s="235">
        <v>953</v>
      </c>
      <c r="CE958" s="235">
        <f t="shared" si="182"/>
        <v>2</v>
      </c>
    </row>
    <row r="959" spans="54:83">
      <c r="BB959" s="10"/>
      <c r="BC959" s="124"/>
      <c r="BD959" s="124"/>
      <c r="BE959" s="124"/>
      <c r="BF959" s="125"/>
      <c r="BG959" s="124"/>
      <c r="BH959" s="124"/>
      <c r="BI959" s="124"/>
      <c r="BJ959" s="124"/>
      <c r="BK959" s="124"/>
      <c r="BL959" s="124"/>
      <c r="BM959" s="125"/>
      <c r="BN959" s="124"/>
      <c r="BO959" s="125"/>
      <c r="BP959" s="124"/>
      <c r="BQ959" s="125"/>
      <c r="BR959" s="125"/>
      <c r="BS959" s="124"/>
      <c r="BT959" s="171"/>
      <c r="BU959" s="125"/>
      <c r="BV959" s="125"/>
      <c r="BW959" s="125"/>
      <c r="BX959" s="124"/>
      <c r="BY959" s="125"/>
      <c r="BZ959" s="125"/>
      <c r="CB959" s="235" t="str">
        <f t="shared" si="181"/>
        <v/>
      </c>
      <c r="CC959" s="235" t="str">
        <f t="shared" si="179"/>
        <v/>
      </c>
      <c r="CD959" s="235">
        <v>954</v>
      </c>
      <c r="CE959" s="235">
        <f t="shared" si="182"/>
        <v>2</v>
      </c>
    </row>
    <row r="960" spans="54:83">
      <c r="BB960" s="10"/>
      <c r="BC960" s="124"/>
      <c r="BD960" s="124"/>
      <c r="BE960" s="124"/>
      <c r="BF960" s="125"/>
      <c r="BG960" s="124"/>
      <c r="BH960" s="124"/>
      <c r="BI960" s="124"/>
      <c r="BJ960" s="124"/>
      <c r="BK960" s="124"/>
      <c r="BL960" s="124"/>
      <c r="BM960" s="125"/>
      <c r="BN960" s="124"/>
      <c r="BO960" s="125"/>
      <c r="BP960" s="124"/>
      <c r="BQ960" s="125"/>
      <c r="BR960" s="125"/>
      <c r="BS960" s="124"/>
      <c r="BT960" s="171"/>
      <c r="BU960" s="125"/>
      <c r="BV960" s="125"/>
      <c r="BW960" s="125"/>
      <c r="BX960" s="124"/>
      <c r="BY960" s="125"/>
      <c r="BZ960" s="125"/>
      <c r="CB960" s="235" t="str">
        <f t="shared" si="181"/>
        <v/>
      </c>
      <c r="CC960" s="235" t="str">
        <f t="shared" si="179"/>
        <v/>
      </c>
      <c r="CD960" s="235">
        <v>955</v>
      </c>
      <c r="CE960" s="235">
        <f t="shared" si="182"/>
        <v>2</v>
      </c>
    </row>
    <row r="961" spans="54:83">
      <c r="BB961" s="10"/>
      <c r="BC961" s="124"/>
      <c r="BD961" s="124"/>
      <c r="BE961" s="124"/>
      <c r="BF961" s="125"/>
      <c r="BG961" s="124"/>
      <c r="BH961" s="124"/>
      <c r="BI961" s="124"/>
      <c r="BJ961" s="124"/>
      <c r="BK961" s="124"/>
      <c r="BL961" s="124"/>
      <c r="BM961" s="125"/>
      <c r="BN961" s="124"/>
      <c r="BO961" s="125"/>
      <c r="BP961" s="124"/>
      <c r="BQ961" s="125"/>
      <c r="BR961" s="125"/>
      <c r="BS961" s="124"/>
      <c r="BT961" s="171"/>
      <c r="BU961" s="125"/>
      <c r="BV961" s="125"/>
      <c r="BW961" s="125"/>
      <c r="BX961" s="124"/>
      <c r="BY961" s="125"/>
      <c r="BZ961" s="125"/>
      <c r="CB961" s="235" t="str">
        <f t="shared" si="181"/>
        <v/>
      </c>
      <c r="CC961" s="235" t="str">
        <f t="shared" si="179"/>
        <v/>
      </c>
      <c r="CD961" s="235">
        <v>956</v>
      </c>
      <c r="CE961" s="235">
        <f t="shared" si="182"/>
        <v>2</v>
      </c>
    </row>
    <row r="962" spans="54:83">
      <c r="BB962" s="10"/>
      <c r="BC962" s="124"/>
      <c r="BD962" s="124"/>
      <c r="BE962" s="124"/>
      <c r="BF962" s="125"/>
      <c r="BG962" s="124"/>
      <c r="BH962" s="124"/>
      <c r="BI962" s="124"/>
      <c r="BJ962" s="124"/>
      <c r="BK962" s="124"/>
      <c r="BL962" s="124"/>
      <c r="BM962" s="125"/>
      <c r="BN962" s="124"/>
      <c r="BO962" s="125"/>
      <c r="BP962" s="124"/>
      <c r="BQ962" s="125"/>
      <c r="BR962" s="125"/>
      <c r="BS962" s="124"/>
      <c r="BT962" s="171"/>
      <c r="BU962" s="125"/>
      <c r="BV962" s="125"/>
      <c r="BW962" s="125"/>
      <c r="BX962" s="124"/>
      <c r="BY962" s="125"/>
      <c r="BZ962" s="125"/>
      <c r="CB962" s="235" t="str">
        <f t="shared" si="181"/>
        <v/>
      </c>
      <c r="CC962" s="235" t="str">
        <f t="shared" si="179"/>
        <v/>
      </c>
      <c r="CD962" s="235">
        <v>957</v>
      </c>
      <c r="CE962" s="235">
        <f t="shared" si="182"/>
        <v>2</v>
      </c>
    </row>
    <row r="963" spans="54:83">
      <c r="BB963" s="10"/>
      <c r="BC963" s="124"/>
      <c r="BD963" s="124"/>
      <c r="BE963" s="124"/>
      <c r="BF963" s="125"/>
      <c r="BG963" s="124"/>
      <c r="BH963" s="124"/>
      <c r="BI963" s="124"/>
      <c r="BJ963" s="124"/>
      <c r="BK963" s="124"/>
      <c r="BL963" s="124"/>
      <c r="BM963" s="125"/>
      <c r="BN963" s="124"/>
      <c r="BO963" s="125"/>
      <c r="BP963" s="125"/>
      <c r="BQ963" s="125"/>
      <c r="BR963" s="125"/>
      <c r="BS963" s="124"/>
      <c r="BT963" s="171"/>
      <c r="BU963" s="125"/>
      <c r="BV963" s="125"/>
      <c r="BW963" s="125">
        <f>BQ963</f>
        <v>0</v>
      </c>
      <c r="BX963" s="124"/>
      <c r="BY963" s="125"/>
      <c r="BZ963" s="125"/>
      <c r="CB963" s="235" t="str">
        <f t="shared" si="181"/>
        <v/>
      </c>
      <c r="CC963" s="235" t="str">
        <f t="shared" si="179"/>
        <v/>
      </c>
      <c r="CD963" s="235">
        <v>958</v>
      </c>
      <c r="CE963" s="235">
        <f t="shared" si="182"/>
        <v>2</v>
      </c>
    </row>
    <row r="964" spans="54:83">
      <c r="BB964" s="10"/>
      <c r="BC964" s="124"/>
      <c r="BD964" s="124"/>
      <c r="BE964" s="124"/>
      <c r="BF964" s="125"/>
      <c r="BG964" s="124"/>
      <c r="BH964" s="124"/>
      <c r="BI964" s="124"/>
      <c r="BJ964" s="124"/>
      <c r="BK964" s="124"/>
      <c r="BL964" s="124"/>
      <c r="BM964" s="125"/>
      <c r="BN964" s="124"/>
      <c r="BO964" s="125"/>
      <c r="BP964" s="125"/>
      <c r="BQ964" s="125"/>
      <c r="BR964" s="125"/>
      <c r="BS964" s="124"/>
      <c r="BT964" s="171"/>
      <c r="BU964" s="125"/>
      <c r="BV964" s="125"/>
      <c r="BW964" s="125">
        <f>BQ964</f>
        <v>0</v>
      </c>
      <c r="BX964" s="124"/>
      <c r="BY964" s="125"/>
      <c r="BZ964" s="125"/>
      <c r="CB964" s="235" t="str">
        <f t="shared" si="181"/>
        <v/>
      </c>
      <c r="CC964" s="235" t="str">
        <f t="shared" si="179"/>
        <v/>
      </c>
      <c r="CD964" s="235">
        <v>959</v>
      </c>
      <c r="CE964" s="235">
        <f t="shared" si="182"/>
        <v>2</v>
      </c>
    </row>
    <row r="965" spans="54:83">
      <c r="BB965" s="10"/>
      <c r="BC965" s="124"/>
      <c r="BD965" s="124"/>
      <c r="BE965" s="124"/>
      <c r="BF965" s="125"/>
      <c r="BG965" s="124"/>
      <c r="BH965" s="124"/>
      <c r="BI965" s="124"/>
      <c r="BJ965" s="124"/>
      <c r="BK965" s="124"/>
      <c r="BL965" s="124"/>
      <c r="BM965" s="125"/>
      <c r="BN965" s="124"/>
      <c r="BO965" s="125"/>
      <c r="BP965" s="125"/>
      <c r="BQ965" s="125"/>
      <c r="BR965" s="125"/>
      <c r="BS965" s="124"/>
      <c r="BT965" s="171"/>
      <c r="BU965" s="125"/>
      <c r="BV965" s="125"/>
      <c r="BW965" s="125">
        <f>BQ965</f>
        <v>0</v>
      </c>
      <c r="BX965" s="124"/>
      <c r="BY965" s="125"/>
      <c r="BZ965" s="125"/>
      <c r="CB965" s="235" t="str">
        <f t="shared" si="181"/>
        <v/>
      </c>
      <c r="CC965" s="235" t="str">
        <f t="shared" si="179"/>
        <v/>
      </c>
      <c r="CD965" s="235">
        <v>960</v>
      </c>
      <c r="CE965" s="235">
        <f t="shared" si="182"/>
        <v>2</v>
      </c>
    </row>
    <row r="966" spans="54:83">
      <c r="BB966" s="10"/>
      <c r="BC966" s="124"/>
      <c r="BD966" s="124"/>
      <c r="BE966" s="124"/>
      <c r="BF966" s="125"/>
      <c r="BG966" s="124"/>
      <c r="BH966" s="124"/>
      <c r="BI966" s="124"/>
      <c r="BJ966" s="124"/>
      <c r="BK966" s="124"/>
      <c r="BL966" s="124"/>
      <c r="BM966" s="125"/>
      <c r="BN966" s="124"/>
      <c r="BO966" s="125"/>
      <c r="BP966" s="125"/>
      <c r="BQ966" s="125"/>
      <c r="BR966" s="125"/>
      <c r="BS966" s="124"/>
      <c r="BT966" s="171"/>
      <c r="BU966" s="125"/>
      <c r="BV966" s="125"/>
      <c r="BW966" s="125">
        <f>BQ966</f>
        <v>0</v>
      </c>
      <c r="BX966" s="124"/>
      <c r="BY966" s="125"/>
      <c r="BZ966" s="125"/>
      <c r="CB966" s="235" t="str">
        <f t="shared" si="181"/>
        <v/>
      </c>
      <c r="CC966" s="235" t="str">
        <f t="shared" ref="CC966:CC1024" si="183">IFERROR(SMALL(URUTANABSEN,CD966),"")</f>
        <v/>
      </c>
      <c r="CD966" s="235">
        <v>961</v>
      </c>
      <c r="CE966" s="235">
        <f t="shared" si="182"/>
        <v>2</v>
      </c>
    </row>
    <row r="967" spans="54:83">
      <c r="BB967" s="10"/>
      <c r="BC967" s="124"/>
      <c r="BD967" s="124"/>
      <c r="BE967" s="124"/>
      <c r="BF967" s="125"/>
      <c r="BG967" s="124"/>
      <c r="BH967" s="124"/>
      <c r="BI967" s="124"/>
      <c r="BJ967" s="124"/>
      <c r="BK967" s="124"/>
      <c r="BL967" s="124"/>
      <c r="BM967" s="125"/>
      <c r="BN967" s="124"/>
      <c r="BO967" s="125"/>
      <c r="BP967" s="125"/>
      <c r="BQ967" s="125"/>
      <c r="BR967" s="125"/>
      <c r="BS967" s="124"/>
      <c r="BT967" s="171"/>
      <c r="BU967" s="125"/>
      <c r="BV967" s="125"/>
      <c r="BW967" s="125">
        <f t="shared" ref="BW967:BW1024" si="184">BQ967</f>
        <v>0</v>
      </c>
      <c r="BX967" s="124"/>
      <c r="BY967" s="125"/>
      <c r="BZ967" s="125"/>
      <c r="CB967" s="235" t="str">
        <f t="shared" si="181"/>
        <v/>
      </c>
      <c r="CC967" s="235" t="str">
        <f t="shared" si="183"/>
        <v/>
      </c>
      <c r="CD967" s="235">
        <v>962</v>
      </c>
      <c r="CE967" s="235">
        <f t="shared" si="182"/>
        <v>2</v>
      </c>
    </row>
    <row r="968" spans="54:83">
      <c r="BB968" s="10"/>
      <c r="BC968" s="124"/>
      <c r="BD968" s="124"/>
      <c r="BE968" s="124"/>
      <c r="BF968" s="125"/>
      <c r="BG968" s="124"/>
      <c r="BH968" s="124"/>
      <c r="BI968" s="124"/>
      <c r="BJ968" s="124"/>
      <c r="BK968" s="124"/>
      <c r="BL968" s="124"/>
      <c r="BM968" s="125"/>
      <c r="BN968" s="124"/>
      <c r="BO968" s="125"/>
      <c r="BP968" s="125"/>
      <c r="BQ968" s="125"/>
      <c r="BR968" s="125"/>
      <c r="BS968" s="124"/>
      <c r="BT968" s="171"/>
      <c r="BU968" s="125"/>
      <c r="BV968" s="125"/>
      <c r="BW968" s="125">
        <f t="shared" si="184"/>
        <v>0</v>
      </c>
      <c r="BX968" s="124"/>
      <c r="BY968" s="125"/>
      <c r="BZ968" s="125"/>
      <c r="CB968" s="235" t="str">
        <f t="shared" si="181"/>
        <v/>
      </c>
      <c r="CC968" s="235" t="str">
        <f t="shared" si="183"/>
        <v/>
      </c>
      <c r="CD968" s="235">
        <v>963</v>
      </c>
      <c r="CE968" s="235">
        <f t="shared" si="182"/>
        <v>2</v>
      </c>
    </row>
    <row r="969" spans="54:83">
      <c r="BB969" s="10"/>
      <c r="BC969" s="124"/>
      <c r="BD969" s="124"/>
      <c r="BE969" s="124"/>
      <c r="BF969" s="125"/>
      <c r="BG969" s="124"/>
      <c r="BH969" s="124"/>
      <c r="BI969" s="124"/>
      <c r="BJ969" s="124"/>
      <c r="BK969" s="124"/>
      <c r="BL969" s="124"/>
      <c r="BM969" s="125"/>
      <c r="BN969" s="124"/>
      <c r="BO969" s="125"/>
      <c r="BP969" s="125"/>
      <c r="BQ969" s="125"/>
      <c r="BR969" s="125"/>
      <c r="BS969" s="124"/>
      <c r="BT969" s="171"/>
      <c r="BU969" s="125"/>
      <c r="BV969" s="125"/>
      <c r="BW969" s="125">
        <f t="shared" si="184"/>
        <v>0</v>
      </c>
      <c r="BX969" s="124"/>
      <c r="BY969" s="125"/>
      <c r="BZ969" s="125"/>
      <c r="CB969" s="235" t="str">
        <f t="shared" si="181"/>
        <v/>
      </c>
      <c r="CC969" s="235" t="str">
        <f t="shared" si="183"/>
        <v/>
      </c>
      <c r="CD969" s="235">
        <v>964</v>
      </c>
      <c r="CE969" s="235">
        <f t="shared" si="182"/>
        <v>2</v>
      </c>
    </row>
    <row r="970" spans="54:83">
      <c r="BB970" s="10"/>
      <c r="BC970" s="124"/>
      <c r="BD970" s="124"/>
      <c r="BE970" s="124"/>
      <c r="BF970" s="125"/>
      <c r="BG970" s="124"/>
      <c r="BH970" s="124"/>
      <c r="BI970" s="124"/>
      <c r="BJ970" s="124"/>
      <c r="BK970" s="124"/>
      <c r="BL970" s="124"/>
      <c r="BM970" s="125"/>
      <c r="BN970" s="124"/>
      <c r="BO970" s="125"/>
      <c r="BP970" s="125"/>
      <c r="BQ970" s="125"/>
      <c r="BR970" s="125"/>
      <c r="BS970" s="124"/>
      <c r="BT970" s="171"/>
      <c r="BU970" s="125"/>
      <c r="BV970" s="125"/>
      <c r="BW970" s="125">
        <f t="shared" si="184"/>
        <v>0</v>
      </c>
      <c r="BX970" s="124"/>
      <c r="BY970" s="125"/>
      <c r="BZ970" s="125"/>
      <c r="CB970" s="235" t="str">
        <f t="shared" si="181"/>
        <v/>
      </c>
      <c r="CC970" s="235" t="str">
        <f t="shared" si="183"/>
        <v/>
      </c>
      <c r="CD970" s="235">
        <v>965</v>
      </c>
      <c r="CE970" s="235">
        <f t="shared" si="182"/>
        <v>2</v>
      </c>
    </row>
    <row r="971" spans="54:83">
      <c r="BB971" s="10"/>
      <c r="BC971" s="124"/>
      <c r="BD971" s="124"/>
      <c r="BE971" s="124"/>
      <c r="BF971" s="125"/>
      <c r="BG971" s="124"/>
      <c r="BH971" s="124"/>
      <c r="BI971" s="124"/>
      <c r="BJ971" s="124"/>
      <c r="BK971" s="124"/>
      <c r="BL971" s="124"/>
      <c r="BM971" s="125"/>
      <c r="BN971" s="124"/>
      <c r="BO971" s="125"/>
      <c r="BP971" s="125"/>
      <c r="BQ971" s="125"/>
      <c r="BR971" s="125"/>
      <c r="BS971" s="124"/>
      <c r="BT971" s="171"/>
      <c r="BU971" s="125"/>
      <c r="BV971" s="125"/>
      <c r="BW971" s="125">
        <f t="shared" si="184"/>
        <v>0</v>
      </c>
      <c r="BX971" s="124"/>
      <c r="BY971" s="125"/>
      <c r="BZ971" s="125"/>
      <c r="CB971" s="235" t="str">
        <f t="shared" si="181"/>
        <v/>
      </c>
      <c r="CC971" s="235" t="str">
        <f t="shared" si="183"/>
        <v/>
      </c>
      <c r="CD971" s="235">
        <v>966</v>
      </c>
      <c r="CE971" s="235">
        <f t="shared" si="182"/>
        <v>2</v>
      </c>
    </row>
    <row r="972" spans="54:83">
      <c r="BB972" s="10"/>
      <c r="BC972" s="124"/>
      <c r="BD972" s="124"/>
      <c r="BE972" s="124"/>
      <c r="BF972" s="125"/>
      <c r="BG972" s="124"/>
      <c r="BH972" s="124"/>
      <c r="BI972" s="124"/>
      <c r="BJ972" s="124"/>
      <c r="BK972" s="124"/>
      <c r="BL972" s="124"/>
      <c r="BM972" s="125"/>
      <c r="BN972" s="124"/>
      <c r="BO972" s="125"/>
      <c r="BP972" s="125"/>
      <c r="BQ972" s="125"/>
      <c r="BR972" s="125"/>
      <c r="BS972" s="124"/>
      <c r="BT972" s="171"/>
      <c r="BU972" s="125"/>
      <c r="BV972" s="125"/>
      <c r="BW972" s="125">
        <f t="shared" si="184"/>
        <v>0</v>
      </c>
      <c r="BX972" s="125"/>
      <c r="BY972" s="125"/>
      <c r="BZ972" s="125"/>
      <c r="CB972" s="235" t="str">
        <f t="shared" si="181"/>
        <v/>
      </c>
      <c r="CC972" s="235" t="str">
        <f t="shared" si="183"/>
        <v/>
      </c>
      <c r="CD972" s="235">
        <v>967</v>
      </c>
      <c r="CE972" s="235">
        <f t="shared" si="182"/>
        <v>2</v>
      </c>
    </row>
    <row r="973" spans="54:83">
      <c r="BB973" s="10"/>
      <c r="BC973" s="124"/>
      <c r="BD973" s="124"/>
      <c r="BE973" s="124"/>
      <c r="BF973" s="125"/>
      <c r="BG973" s="124"/>
      <c r="BH973" s="124"/>
      <c r="BI973" s="124"/>
      <c r="BJ973" s="124"/>
      <c r="BK973" s="124"/>
      <c r="BL973" s="124"/>
      <c r="BM973" s="125"/>
      <c r="BN973" s="124"/>
      <c r="BO973" s="125"/>
      <c r="BP973" s="125"/>
      <c r="BQ973" s="125"/>
      <c r="BR973" s="125"/>
      <c r="BS973" s="124"/>
      <c r="BT973" s="171"/>
      <c r="BU973" s="125"/>
      <c r="BV973" s="125"/>
      <c r="BW973" s="125">
        <f t="shared" si="184"/>
        <v>0</v>
      </c>
      <c r="BX973" s="125"/>
      <c r="BY973" s="125"/>
      <c r="BZ973" s="125"/>
      <c r="CB973" s="235" t="str">
        <f t="shared" si="181"/>
        <v/>
      </c>
      <c r="CC973" s="235" t="str">
        <f t="shared" si="183"/>
        <v/>
      </c>
      <c r="CD973" s="235">
        <v>968</v>
      </c>
      <c r="CE973" s="235">
        <f t="shared" si="182"/>
        <v>2</v>
      </c>
    </row>
    <row r="974" spans="54:83">
      <c r="BB974" s="10"/>
      <c r="BC974" s="124"/>
      <c r="BD974" s="124"/>
      <c r="BE974" s="124"/>
      <c r="BF974" s="125"/>
      <c r="BG974" s="124"/>
      <c r="BH974" s="124"/>
      <c r="BI974" s="124"/>
      <c r="BJ974" s="124"/>
      <c r="BK974" s="124"/>
      <c r="BL974" s="124"/>
      <c r="BM974" s="125"/>
      <c r="BN974" s="124"/>
      <c r="BO974" s="125"/>
      <c r="BP974" s="125"/>
      <c r="BQ974" s="125"/>
      <c r="BR974" s="125"/>
      <c r="BS974" s="124"/>
      <c r="BT974" s="171"/>
      <c r="BU974" s="125"/>
      <c r="BV974" s="125"/>
      <c r="BW974" s="125">
        <f t="shared" si="184"/>
        <v>0</v>
      </c>
      <c r="BX974" s="125"/>
      <c r="BY974" s="125"/>
      <c r="BZ974" s="125"/>
      <c r="CB974" s="235" t="str">
        <f t="shared" si="181"/>
        <v/>
      </c>
      <c r="CC974" s="235" t="str">
        <f t="shared" si="183"/>
        <v/>
      </c>
      <c r="CD974" s="235">
        <v>969</v>
      </c>
      <c r="CE974" s="235">
        <f t="shared" si="182"/>
        <v>2</v>
      </c>
    </row>
    <row r="975" spans="54:83">
      <c r="BB975" s="10"/>
      <c r="BC975" s="124"/>
      <c r="BD975" s="124"/>
      <c r="BE975" s="124"/>
      <c r="BF975" s="125"/>
      <c r="BG975" s="124"/>
      <c r="BH975" s="124"/>
      <c r="BI975" s="124"/>
      <c r="BJ975" s="124"/>
      <c r="BK975" s="124"/>
      <c r="BL975" s="124"/>
      <c r="BM975" s="125"/>
      <c r="BN975" s="124"/>
      <c r="BO975" s="125"/>
      <c r="BP975" s="125"/>
      <c r="BQ975" s="125"/>
      <c r="BR975" s="125"/>
      <c r="BS975" s="124"/>
      <c r="BT975" s="171"/>
      <c r="BU975" s="125"/>
      <c r="BV975" s="125"/>
      <c r="BW975" s="125">
        <f t="shared" si="184"/>
        <v>0</v>
      </c>
      <c r="BX975" s="125"/>
      <c r="BY975" s="125"/>
      <c r="BZ975" s="125"/>
      <c r="CB975" s="235" t="str">
        <f t="shared" si="181"/>
        <v/>
      </c>
      <c r="CC975" s="235" t="str">
        <f t="shared" si="183"/>
        <v/>
      </c>
      <c r="CD975" s="235">
        <v>970</v>
      </c>
      <c r="CE975" s="235">
        <f t="shared" si="182"/>
        <v>2</v>
      </c>
    </row>
    <row r="976" spans="54:83">
      <c r="BB976" s="10"/>
      <c r="BC976" s="124"/>
      <c r="BD976" s="124"/>
      <c r="BE976" s="124"/>
      <c r="BF976" s="125"/>
      <c r="BG976" s="124"/>
      <c r="BH976" s="124"/>
      <c r="BI976" s="124"/>
      <c r="BJ976" s="124"/>
      <c r="BK976" s="124"/>
      <c r="BL976" s="124"/>
      <c r="BM976" s="125"/>
      <c r="BN976" s="124"/>
      <c r="BO976" s="125"/>
      <c r="BP976" s="125"/>
      <c r="BQ976" s="125"/>
      <c r="BR976" s="125"/>
      <c r="BS976" s="124"/>
      <c r="BT976" s="171"/>
      <c r="BU976" s="125"/>
      <c r="BV976" s="125"/>
      <c r="BW976" s="125">
        <f t="shared" si="184"/>
        <v>0</v>
      </c>
      <c r="BX976" s="125"/>
      <c r="BY976" s="125"/>
      <c r="BZ976" s="125"/>
      <c r="CB976" s="235" t="str">
        <f t="shared" si="181"/>
        <v/>
      </c>
      <c r="CC976" s="235" t="str">
        <f t="shared" si="183"/>
        <v/>
      </c>
      <c r="CD976" s="235">
        <v>971</v>
      </c>
      <c r="CE976" s="235">
        <f t="shared" si="182"/>
        <v>2</v>
      </c>
    </row>
    <row r="977" spans="54:83">
      <c r="BB977" s="10"/>
      <c r="BC977" s="124"/>
      <c r="BD977" s="124"/>
      <c r="BE977" s="124"/>
      <c r="BF977" s="125"/>
      <c r="BG977" s="124"/>
      <c r="BH977" s="124"/>
      <c r="BI977" s="124"/>
      <c r="BJ977" s="124"/>
      <c r="BK977" s="124"/>
      <c r="BL977" s="124"/>
      <c r="BM977" s="125"/>
      <c r="BN977" s="124"/>
      <c r="BO977" s="125"/>
      <c r="BP977" s="125"/>
      <c r="BQ977" s="125"/>
      <c r="BR977" s="125"/>
      <c r="BS977" s="124"/>
      <c r="BT977" s="171"/>
      <c r="BU977" s="125"/>
      <c r="BV977" s="125"/>
      <c r="BW977" s="125">
        <f t="shared" si="184"/>
        <v>0</v>
      </c>
      <c r="BX977" s="125"/>
      <c r="BY977" s="125"/>
      <c r="BZ977" s="125"/>
      <c r="CB977" s="235" t="str">
        <f t="shared" si="181"/>
        <v/>
      </c>
      <c r="CC977" s="235" t="str">
        <f t="shared" si="183"/>
        <v/>
      </c>
      <c r="CD977" s="235">
        <v>972</v>
      </c>
      <c r="CE977" s="235">
        <f t="shared" si="182"/>
        <v>2</v>
      </c>
    </row>
    <row r="978" spans="54:83">
      <c r="BB978" s="10"/>
      <c r="BC978" s="124"/>
      <c r="BD978" s="124"/>
      <c r="BE978" s="124"/>
      <c r="BF978" s="125"/>
      <c r="BG978" s="124"/>
      <c r="BH978" s="124"/>
      <c r="BI978" s="124"/>
      <c r="BJ978" s="124"/>
      <c r="BK978" s="124"/>
      <c r="BL978" s="124"/>
      <c r="BM978" s="125"/>
      <c r="BN978" s="124"/>
      <c r="BO978" s="125"/>
      <c r="BP978" s="125"/>
      <c r="BQ978" s="125"/>
      <c r="BR978" s="125"/>
      <c r="BS978" s="124"/>
      <c r="BT978" s="171"/>
      <c r="BU978" s="125"/>
      <c r="BV978" s="125"/>
      <c r="BW978" s="125">
        <f t="shared" si="184"/>
        <v>0</v>
      </c>
      <c r="BX978" s="125"/>
      <c r="BY978" s="125"/>
      <c r="BZ978" s="125"/>
      <c r="CB978" s="235" t="str">
        <f t="shared" si="181"/>
        <v/>
      </c>
      <c r="CC978" s="235" t="str">
        <f t="shared" si="183"/>
        <v/>
      </c>
      <c r="CD978" s="235">
        <v>973</v>
      </c>
      <c r="CE978" s="235">
        <f t="shared" si="182"/>
        <v>2</v>
      </c>
    </row>
    <row r="979" spans="54:83">
      <c r="BB979" s="10"/>
      <c r="BC979" s="124"/>
      <c r="BD979" s="124"/>
      <c r="BE979" s="124"/>
      <c r="BF979" s="125"/>
      <c r="BG979" s="124"/>
      <c r="BH979" s="124"/>
      <c r="BI979" s="124"/>
      <c r="BJ979" s="124"/>
      <c r="BK979" s="124"/>
      <c r="BL979" s="124"/>
      <c r="BM979" s="125"/>
      <c r="BN979" s="124"/>
      <c r="BO979" s="125"/>
      <c r="BP979" s="125"/>
      <c r="BQ979" s="125"/>
      <c r="BR979" s="125"/>
      <c r="BS979" s="124"/>
      <c r="BT979" s="171"/>
      <c r="BU979" s="125"/>
      <c r="BV979" s="125"/>
      <c r="BW979" s="125">
        <f t="shared" si="184"/>
        <v>0</v>
      </c>
      <c r="BX979" s="125"/>
      <c r="BY979" s="125"/>
      <c r="BZ979" s="125"/>
      <c r="CB979" s="235" t="str">
        <f t="shared" si="181"/>
        <v/>
      </c>
      <c r="CC979" s="235" t="str">
        <f t="shared" si="183"/>
        <v/>
      </c>
      <c r="CD979" s="235">
        <v>974</v>
      </c>
      <c r="CE979" s="235">
        <f t="shared" si="182"/>
        <v>2</v>
      </c>
    </row>
    <row r="980" spans="54:83">
      <c r="BB980" s="10"/>
      <c r="BC980" s="124"/>
      <c r="BD980" s="124"/>
      <c r="BE980" s="124"/>
      <c r="BF980" s="125"/>
      <c r="BG980" s="124"/>
      <c r="BH980" s="124"/>
      <c r="BI980" s="124"/>
      <c r="BJ980" s="124"/>
      <c r="BK980" s="124"/>
      <c r="BL980" s="124"/>
      <c r="BM980" s="125"/>
      <c r="BN980" s="124"/>
      <c r="BO980" s="125"/>
      <c r="BP980" s="125"/>
      <c r="BQ980" s="125"/>
      <c r="BR980" s="125"/>
      <c r="BS980" s="124"/>
      <c r="BT980" s="171"/>
      <c r="BU980" s="125"/>
      <c r="BV980" s="125"/>
      <c r="BW980" s="125">
        <f t="shared" si="184"/>
        <v>0</v>
      </c>
      <c r="BX980" s="125"/>
      <c r="BY980" s="125"/>
      <c r="BZ980" s="125"/>
      <c r="CB980" s="235" t="str">
        <f t="shared" si="181"/>
        <v/>
      </c>
      <c r="CC980" s="235" t="str">
        <f t="shared" si="183"/>
        <v/>
      </c>
      <c r="CD980" s="235">
        <v>975</v>
      </c>
      <c r="CE980" s="235">
        <f t="shared" si="182"/>
        <v>2</v>
      </c>
    </row>
    <row r="981" spans="54:83">
      <c r="BB981" s="10"/>
      <c r="BC981" s="124"/>
      <c r="BD981" s="124"/>
      <c r="BE981" s="124"/>
      <c r="BF981" s="125"/>
      <c r="BG981" s="124"/>
      <c r="BH981" s="124"/>
      <c r="BI981" s="124"/>
      <c r="BJ981" s="124"/>
      <c r="BK981" s="124"/>
      <c r="BL981" s="124"/>
      <c r="BM981" s="125"/>
      <c r="BN981" s="124"/>
      <c r="BO981" s="125"/>
      <c r="BP981" s="125"/>
      <c r="BQ981" s="125"/>
      <c r="BR981" s="125"/>
      <c r="BS981" s="124"/>
      <c r="BT981" s="171"/>
      <c r="BU981" s="125"/>
      <c r="BV981" s="125"/>
      <c r="BW981" s="125">
        <f t="shared" si="184"/>
        <v>0</v>
      </c>
      <c r="BX981" s="125"/>
      <c r="BY981" s="125"/>
      <c r="BZ981" s="125"/>
      <c r="CB981" s="235" t="str">
        <f t="shared" si="181"/>
        <v/>
      </c>
      <c r="CC981" s="235" t="str">
        <f t="shared" si="183"/>
        <v/>
      </c>
      <c r="CD981" s="235">
        <v>976</v>
      </c>
      <c r="CE981" s="235">
        <f t="shared" si="182"/>
        <v>2</v>
      </c>
    </row>
    <row r="982" spans="54:83">
      <c r="BB982" s="10"/>
      <c r="BC982" s="124"/>
      <c r="BD982" s="124"/>
      <c r="BE982" s="124"/>
      <c r="BF982" s="125"/>
      <c r="BG982" s="124"/>
      <c r="BH982" s="124"/>
      <c r="BI982" s="124"/>
      <c r="BJ982" s="124"/>
      <c r="BK982" s="124"/>
      <c r="BL982" s="124"/>
      <c r="BM982" s="125"/>
      <c r="BN982" s="124"/>
      <c r="BO982" s="125"/>
      <c r="BP982" s="125"/>
      <c r="BQ982" s="125"/>
      <c r="BR982" s="125"/>
      <c r="BS982" s="124"/>
      <c r="BT982" s="171"/>
      <c r="BU982" s="125"/>
      <c r="BV982" s="125"/>
      <c r="BW982" s="125">
        <f t="shared" si="184"/>
        <v>0</v>
      </c>
      <c r="BX982" s="125"/>
      <c r="BY982" s="125"/>
      <c r="BZ982" s="125"/>
      <c r="CB982" s="235" t="str">
        <f t="shared" si="181"/>
        <v/>
      </c>
      <c r="CC982" s="235" t="str">
        <f t="shared" si="183"/>
        <v/>
      </c>
      <c r="CD982" s="235">
        <v>977</v>
      </c>
      <c r="CE982" s="235">
        <f t="shared" si="182"/>
        <v>2</v>
      </c>
    </row>
    <row r="983" spans="54:83">
      <c r="BB983" s="10"/>
      <c r="BC983" s="124"/>
      <c r="BD983" s="124"/>
      <c r="BE983" s="124"/>
      <c r="BF983" s="125"/>
      <c r="BG983" s="124"/>
      <c r="BH983" s="124"/>
      <c r="BI983" s="124"/>
      <c r="BJ983" s="124"/>
      <c r="BK983" s="124"/>
      <c r="BL983" s="124"/>
      <c r="BM983" s="125"/>
      <c r="BN983" s="124"/>
      <c r="BO983" s="125"/>
      <c r="BP983" s="125"/>
      <c r="BQ983" s="125"/>
      <c r="BR983" s="125"/>
      <c r="BS983" s="124"/>
      <c r="BT983" s="171"/>
      <c r="BU983" s="125"/>
      <c r="BV983" s="125"/>
      <c r="BW983" s="125">
        <f t="shared" si="184"/>
        <v>0</v>
      </c>
      <c r="BX983" s="125"/>
      <c r="BY983" s="125"/>
      <c r="BZ983" s="125"/>
      <c r="CB983" s="235" t="str">
        <f t="shared" si="181"/>
        <v/>
      </c>
      <c r="CC983" s="235" t="str">
        <f t="shared" si="183"/>
        <v/>
      </c>
      <c r="CD983" s="235">
        <v>978</v>
      </c>
      <c r="CE983" s="235">
        <f t="shared" si="182"/>
        <v>2</v>
      </c>
    </row>
    <row r="984" spans="54:83">
      <c r="BB984" s="10"/>
      <c r="BC984" s="124"/>
      <c r="BD984" s="124"/>
      <c r="BE984" s="124"/>
      <c r="BF984" s="125"/>
      <c r="BG984" s="124"/>
      <c r="BH984" s="124"/>
      <c r="BI984" s="124"/>
      <c r="BJ984" s="124"/>
      <c r="BK984" s="124"/>
      <c r="BL984" s="124"/>
      <c r="BM984" s="125"/>
      <c r="BN984" s="124"/>
      <c r="BO984" s="125"/>
      <c r="BP984" s="125"/>
      <c r="BQ984" s="125"/>
      <c r="BR984" s="125"/>
      <c r="BS984" s="124"/>
      <c r="BT984" s="171"/>
      <c r="BU984" s="125"/>
      <c r="BV984" s="125"/>
      <c r="BW984" s="125">
        <f t="shared" si="184"/>
        <v>0</v>
      </c>
      <c r="BX984" s="125"/>
      <c r="BY984" s="125"/>
      <c r="BZ984" s="125"/>
      <c r="CB984" s="235" t="str">
        <f t="shared" si="181"/>
        <v/>
      </c>
      <c r="CC984" s="235" t="str">
        <f t="shared" si="183"/>
        <v/>
      </c>
      <c r="CD984" s="235">
        <v>979</v>
      </c>
      <c r="CE984" s="235">
        <f t="shared" si="182"/>
        <v>2</v>
      </c>
    </row>
    <row r="985" spans="54:83">
      <c r="BB985" s="10"/>
      <c r="BC985" s="124"/>
      <c r="BD985" s="124"/>
      <c r="BE985" s="124"/>
      <c r="BF985" s="125"/>
      <c r="BG985" s="124"/>
      <c r="BH985" s="124"/>
      <c r="BI985" s="124"/>
      <c r="BJ985" s="124"/>
      <c r="BK985" s="124"/>
      <c r="BL985" s="124"/>
      <c r="BM985" s="125"/>
      <c r="BN985" s="124"/>
      <c r="BO985" s="125"/>
      <c r="BP985" s="125"/>
      <c r="BQ985" s="125"/>
      <c r="BR985" s="125"/>
      <c r="BS985" s="124"/>
      <c r="BT985" s="171"/>
      <c r="BU985" s="125"/>
      <c r="BV985" s="125"/>
      <c r="BW985" s="125">
        <f t="shared" si="184"/>
        <v>0</v>
      </c>
      <c r="BX985" s="125"/>
      <c r="BY985" s="125"/>
      <c r="BZ985" s="125"/>
      <c r="CB985" s="235" t="str">
        <f t="shared" si="181"/>
        <v/>
      </c>
      <c r="CC985" s="235" t="str">
        <f t="shared" si="183"/>
        <v/>
      </c>
      <c r="CD985" s="235">
        <v>980</v>
      </c>
      <c r="CE985" s="235">
        <f t="shared" si="182"/>
        <v>2</v>
      </c>
    </row>
    <row r="986" spans="54:83">
      <c r="BB986" s="10"/>
      <c r="BC986" s="124"/>
      <c r="BD986" s="124"/>
      <c r="BE986" s="124"/>
      <c r="BF986" s="125"/>
      <c r="BG986" s="124"/>
      <c r="BH986" s="124"/>
      <c r="BI986" s="124"/>
      <c r="BJ986" s="124"/>
      <c r="BK986" s="124"/>
      <c r="BL986" s="124"/>
      <c r="BM986" s="125"/>
      <c r="BN986" s="124"/>
      <c r="BO986" s="125"/>
      <c r="BP986" s="125"/>
      <c r="BQ986" s="125"/>
      <c r="BR986" s="125"/>
      <c r="BS986" s="124"/>
      <c r="BT986" s="171"/>
      <c r="BU986" s="125"/>
      <c r="BV986" s="125"/>
      <c r="BW986" s="125">
        <f t="shared" si="184"/>
        <v>0</v>
      </c>
      <c r="BX986" s="125"/>
      <c r="BY986" s="125"/>
      <c r="BZ986" s="125"/>
      <c r="CB986" s="235" t="str">
        <f t="shared" si="181"/>
        <v/>
      </c>
      <c r="CC986" s="235" t="str">
        <f t="shared" si="183"/>
        <v/>
      </c>
      <c r="CD986" s="235">
        <v>981</v>
      </c>
      <c r="CE986" s="235">
        <f t="shared" si="182"/>
        <v>2</v>
      </c>
    </row>
    <row r="987" spans="54:83">
      <c r="BB987" s="10"/>
      <c r="BC987" s="124"/>
      <c r="BD987" s="124"/>
      <c r="BE987" s="124"/>
      <c r="BF987" s="125"/>
      <c r="BG987" s="124"/>
      <c r="BH987" s="124"/>
      <c r="BI987" s="124"/>
      <c r="BJ987" s="124"/>
      <c r="BK987" s="124"/>
      <c r="BL987" s="124"/>
      <c r="BM987" s="125"/>
      <c r="BN987" s="124"/>
      <c r="BO987" s="125"/>
      <c r="BP987" s="125"/>
      <c r="BQ987" s="125"/>
      <c r="BR987" s="125"/>
      <c r="BS987" s="124"/>
      <c r="BT987" s="171"/>
      <c r="BU987" s="125"/>
      <c r="BV987" s="125"/>
      <c r="BW987" s="125">
        <f t="shared" si="184"/>
        <v>0</v>
      </c>
      <c r="BX987" s="125"/>
      <c r="BY987" s="125"/>
      <c r="BZ987" s="125"/>
      <c r="CB987" s="235" t="str">
        <f t="shared" si="181"/>
        <v/>
      </c>
      <c r="CC987" s="235" t="str">
        <f t="shared" si="183"/>
        <v/>
      </c>
      <c r="CD987" s="235">
        <v>982</v>
      </c>
      <c r="CE987" s="235">
        <f t="shared" si="182"/>
        <v>2</v>
      </c>
    </row>
    <row r="988" spans="54:83">
      <c r="BB988" s="10"/>
      <c r="BC988" s="124"/>
      <c r="BD988" s="124"/>
      <c r="BE988" s="124"/>
      <c r="BF988" s="125"/>
      <c r="BG988" s="124"/>
      <c r="BH988" s="124"/>
      <c r="BI988" s="124"/>
      <c r="BJ988" s="124"/>
      <c r="BK988" s="124"/>
      <c r="BL988" s="124"/>
      <c r="BM988" s="125"/>
      <c r="BN988" s="124"/>
      <c r="BO988" s="125"/>
      <c r="BP988" s="125"/>
      <c r="BQ988" s="125"/>
      <c r="BR988" s="125"/>
      <c r="BS988" s="124"/>
      <c r="BT988" s="171"/>
      <c r="BU988" s="125"/>
      <c r="BV988" s="125"/>
      <c r="BW988" s="125">
        <f t="shared" si="184"/>
        <v>0</v>
      </c>
      <c r="BX988" s="125"/>
      <c r="BY988" s="125"/>
      <c r="BZ988" s="125"/>
      <c r="CB988" s="235" t="str">
        <f t="shared" ref="CB988:CB1024" si="185">IF(KELASDIPILIH=BH988,BB988,"")</f>
        <v/>
      </c>
      <c r="CC988" s="235" t="str">
        <f t="shared" si="183"/>
        <v/>
      </c>
      <c r="CD988" s="235">
        <v>983</v>
      </c>
      <c r="CE988" s="235">
        <f t="shared" ref="CE988:CE1024" si="186">TYPE(CC988)</f>
        <v>2</v>
      </c>
    </row>
    <row r="989" spans="54:83">
      <c r="BB989" s="10"/>
      <c r="BC989" s="124"/>
      <c r="BD989" s="124"/>
      <c r="BE989" s="124"/>
      <c r="BF989" s="125"/>
      <c r="BG989" s="124"/>
      <c r="BH989" s="124"/>
      <c r="BI989" s="124"/>
      <c r="BJ989" s="124"/>
      <c r="BK989" s="124"/>
      <c r="BL989" s="124"/>
      <c r="BM989" s="125"/>
      <c r="BN989" s="124"/>
      <c r="BO989" s="125"/>
      <c r="BP989" s="125"/>
      <c r="BQ989" s="125"/>
      <c r="BR989" s="125"/>
      <c r="BS989" s="124"/>
      <c r="BT989" s="171"/>
      <c r="BU989" s="125"/>
      <c r="BV989" s="125"/>
      <c r="BW989" s="125">
        <f t="shared" si="184"/>
        <v>0</v>
      </c>
      <c r="BX989" s="125"/>
      <c r="BY989" s="125"/>
      <c r="BZ989" s="125"/>
      <c r="CB989" s="235" t="str">
        <f t="shared" si="185"/>
        <v/>
      </c>
      <c r="CC989" s="235" t="str">
        <f t="shared" si="183"/>
        <v/>
      </c>
      <c r="CD989" s="235">
        <v>984</v>
      </c>
      <c r="CE989" s="235">
        <f t="shared" si="186"/>
        <v>2</v>
      </c>
    </row>
    <row r="990" spans="54:83">
      <c r="BB990" s="10"/>
      <c r="BC990" s="124"/>
      <c r="BD990" s="124"/>
      <c r="BE990" s="124"/>
      <c r="BF990" s="125"/>
      <c r="BG990" s="124"/>
      <c r="BH990" s="124"/>
      <c r="BI990" s="124"/>
      <c r="BJ990" s="124"/>
      <c r="BK990" s="124"/>
      <c r="BL990" s="124"/>
      <c r="BM990" s="125"/>
      <c r="BN990" s="124"/>
      <c r="BO990" s="125"/>
      <c r="BP990" s="125"/>
      <c r="BQ990" s="125"/>
      <c r="BR990" s="125"/>
      <c r="BS990" s="124"/>
      <c r="BT990" s="171"/>
      <c r="BU990" s="125"/>
      <c r="BV990" s="125"/>
      <c r="BW990" s="125">
        <f t="shared" si="184"/>
        <v>0</v>
      </c>
      <c r="BX990" s="125"/>
      <c r="BY990" s="125"/>
      <c r="BZ990" s="125"/>
      <c r="CB990" s="235" t="str">
        <f t="shared" si="185"/>
        <v/>
      </c>
      <c r="CC990" s="235" t="str">
        <f t="shared" si="183"/>
        <v/>
      </c>
      <c r="CD990" s="235">
        <v>985</v>
      </c>
      <c r="CE990" s="235">
        <f t="shared" si="186"/>
        <v>2</v>
      </c>
    </row>
    <row r="991" spans="54:83">
      <c r="BB991" s="10"/>
      <c r="BC991" s="124"/>
      <c r="BD991" s="124"/>
      <c r="BE991" s="124"/>
      <c r="BF991" s="125"/>
      <c r="BG991" s="124"/>
      <c r="BH991" s="124"/>
      <c r="BI991" s="124"/>
      <c r="BJ991" s="124"/>
      <c r="BK991" s="124"/>
      <c r="BL991" s="124"/>
      <c r="BM991" s="125"/>
      <c r="BN991" s="124"/>
      <c r="BO991" s="125"/>
      <c r="BP991" s="125"/>
      <c r="BQ991" s="125"/>
      <c r="BR991" s="125"/>
      <c r="BS991" s="124"/>
      <c r="BT991" s="171"/>
      <c r="BU991" s="125"/>
      <c r="BV991" s="125"/>
      <c r="BW991" s="125">
        <f t="shared" si="184"/>
        <v>0</v>
      </c>
      <c r="BX991" s="125"/>
      <c r="BY991" s="125"/>
      <c r="BZ991" s="125"/>
      <c r="CB991" s="235" t="str">
        <f t="shared" si="185"/>
        <v/>
      </c>
      <c r="CC991" s="235" t="str">
        <f t="shared" si="183"/>
        <v/>
      </c>
      <c r="CD991" s="235">
        <v>986</v>
      </c>
      <c r="CE991" s="235">
        <f t="shared" si="186"/>
        <v>2</v>
      </c>
    </row>
    <row r="992" spans="54:83">
      <c r="BB992" s="10"/>
      <c r="BC992" s="124"/>
      <c r="BD992" s="124"/>
      <c r="BE992" s="124"/>
      <c r="BF992" s="125"/>
      <c r="BG992" s="124"/>
      <c r="BH992" s="124"/>
      <c r="BI992" s="124"/>
      <c r="BJ992" s="124"/>
      <c r="BK992" s="124"/>
      <c r="BL992" s="124"/>
      <c r="BM992" s="125"/>
      <c r="BN992" s="124"/>
      <c r="BO992" s="125"/>
      <c r="BP992" s="125"/>
      <c r="BQ992" s="125"/>
      <c r="BR992" s="125"/>
      <c r="BS992" s="124"/>
      <c r="BT992" s="171"/>
      <c r="BU992" s="125"/>
      <c r="BV992" s="125"/>
      <c r="BW992" s="125">
        <f t="shared" si="184"/>
        <v>0</v>
      </c>
      <c r="BX992" s="125"/>
      <c r="BY992" s="125"/>
      <c r="BZ992" s="125"/>
      <c r="CB992" s="235" t="str">
        <f t="shared" si="185"/>
        <v/>
      </c>
      <c r="CC992" s="235" t="str">
        <f t="shared" si="183"/>
        <v/>
      </c>
      <c r="CD992" s="235">
        <v>987</v>
      </c>
      <c r="CE992" s="235">
        <f t="shared" si="186"/>
        <v>2</v>
      </c>
    </row>
    <row r="993" spans="54:83">
      <c r="BB993" s="10"/>
      <c r="BC993" s="124"/>
      <c r="BD993" s="124"/>
      <c r="BE993" s="124"/>
      <c r="BF993" s="125"/>
      <c r="BG993" s="124"/>
      <c r="BH993" s="124"/>
      <c r="BI993" s="124"/>
      <c r="BJ993" s="124"/>
      <c r="BK993" s="124"/>
      <c r="BL993" s="124"/>
      <c r="BM993" s="125"/>
      <c r="BN993" s="124"/>
      <c r="BO993" s="125"/>
      <c r="BP993" s="125"/>
      <c r="BQ993" s="125"/>
      <c r="BR993" s="125"/>
      <c r="BS993" s="124"/>
      <c r="BT993" s="171"/>
      <c r="BU993" s="125"/>
      <c r="BV993" s="125"/>
      <c r="BW993" s="125">
        <f t="shared" si="184"/>
        <v>0</v>
      </c>
      <c r="BX993" s="125"/>
      <c r="BY993" s="125"/>
      <c r="BZ993" s="125"/>
      <c r="CB993" s="235" t="str">
        <f t="shared" si="185"/>
        <v/>
      </c>
      <c r="CC993" s="235" t="str">
        <f t="shared" si="183"/>
        <v/>
      </c>
      <c r="CD993" s="235">
        <v>988</v>
      </c>
      <c r="CE993" s="235">
        <f t="shared" si="186"/>
        <v>2</v>
      </c>
    </row>
    <row r="994" spans="54:83">
      <c r="BB994" s="10"/>
      <c r="BC994" s="124"/>
      <c r="BD994" s="124"/>
      <c r="BE994" s="124"/>
      <c r="BF994" s="125"/>
      <c r="BG994" s="124"/>
      <c r="BH994" s="124"/>
      <c r="BI994" s="124"/>
      <c r="BJ994" s="124"/>
      <c r="BK994" s="124"/>
      <c r="BL994" s="124"/>
      <c r="BM994" s="125"/>
      <c r="BN994" s="124"/>
      <c r="BO994" s="125"/>
      <c r="BP994" s="125"/>
      <c r="BQ994" s="125"/>
      <c r="BR994" s="125"/>
      <c r="BS994" s="124"/>
      <c r="BT994" s="171"/>
      <c r="BU994" s="125"/>
      <c r="BV994" s="125"/>
      <c r="BW994" s="125">
        <f t="shared" si="184"/>
        <v>0</v>
      </c>
      <c r="BX994" s="125"/>
      <c r="BY994" s="125"/>
      <c r="BZ994" s="125"/>
      <c r="CB994" s="235" t="str">
        <f t="shared" si="185"/>
        <v/>
      </c>
      <c r="CC994" s="235" t="str">
        <f t="shared" si="183"/>
        <v/>
      </c>
      <c r="CD994" s="235">
        <v>989</v>
      </c>
      <c r="CE994" s="235">
        <f t="shared" si="186"/>
        <v>2</v>
      </c>
    </row>
    <row r="995" spans="54:83">
      <c r="BB995" s="10"/>
      <c r="BC995" s="124"/>
      <c r="BD995" s="124"/>
      <c r="BE995" s="124"/>
      <c r="BF995" s="125"/>
      <c r="BG995" s="124"/>
      <c r="BH995" s="124"/>
      <c r="BI995" s="124"/>
      <c r="BJ995" s="124"/>
      <c r="BK995" s="124"/>
      <c r="BL995" s="124"/>
      <c r="BM995" s="125"/>
      <c r="BN995" s="124"/>
      <c r="BO995" s="125"/>
      <c r="BP995" s="125"/>
      <c r="BQ995" s="125"/>
      <c r="BR995" s="125"/>
      <c r="BS995" s="124"/>
      <c r="BT995" s="171"/>
      <c r="BU995" s="125"/>
      <c r="BV995" s="125"/>
      <c r="BW995" s="125">
        <f t="shared" si="184"/>
        <v>0</v>
      </c>
      <c r="BX995" s="125"/>
      <c r="BY995" s="125"/>
      <c r="BZ995" s="125"/>
      <c r="CB995" s="235" t="str">
        <f t="shared" si="185"/>
        <v/>
      </c>
      <c r="CC995" s="235" t="str">
        <f t="shared" si="183"/>
        <v/>
      </c>
      <c r="CD995" s="235">
        <v>990</v>
      </c>
      <c r="CE995" s="235">
        <f t="shared" si="186"/>
        <v>2</v>
      </c>
    </row>
    <row r="996" spans="54:83">
      <c r="BB996" s="10"/>
      <c r="BC996" s="124"/>
      <c r="BD996" s="124"/>
      <c r="BE996" s="124"/>
      <c r="BF996" s="125"/>
      <c r="BG996" s="124"/>
      <c r="BH996" s="124"/>
      <c r="BI996" s="124"/>
      <c r="BJ996" s="124"/>
      <c r="BK996" s="124"/>
      <c r="BL996" s="124"/>
      <c r="BM996" s="125"/>
      <c r="BN996" s="124"/>
      <c r="BO996" s="125"/>
      <c r="BP996" s="125"/>
      <c r="BQ996" s="125"/>
      <c r="BR996" s="125"/>
      <c r="BS996" s="124"/>
      <c r="BT996" s="171"/>
      <c r="BU996" s="125"/>
      <c r="BV996" s="125"/>
      <c r="BW996" s="125">
        <f t="shared" si="184"/>
        <v>0</v>
      </c>
      <c r="BX996" s="125"/>
      <c r="BY996" s="125"/>
      <c r="BZ996" s="125"/>
      <c r="CB996" s="235" t="str">
        <f t="shared" si="185"/>
        <v/>
      </c>
      <c r="CC996" s="235" t="str">
        <f t="shared" si="183"/>
        <v/>
      </c>
      <c r="CD996" s="235">
        <v>991</v>
      </c>
      <c r="CE996" s="235">
        <f t="shared" si="186"/>
        <v>2</v>
      </c>
    </row>
    <row r="997" spans="54:83">
      <c r="BB997" s="10"/>
      <c r="BC997" s="124"/>
      <c r="BD997" s="124"/>
      <c r="BE997" s="124"/>
      <c r="BF997" s="125"/>
      <c r="BG997" s="124"/>
      <c r="BH997" s="124"/>
      <c r="BI997" s="124"/>
      <c r="BJ997" s="124"/>
      <c r="BK997" s="124"/>
      <c r="BL997" s="124"/>
      <c r="BM997" s="125"/>
      <c r="BN997" s="124"/>
      <c r="BO997" s="125"/>
      <c r="BP997" s="125"/>
      <c r="BQ997" s="125"/>
      <c r="BR997" s="125"/>
      <c r="BS997" s="124"/>
      <c r="BT997" s="171"/>
      <c r="BU997" s="125"/>
      <c r="BV997" s="125"/>
      <c r="BW997" s="125">
        <f t="shared" si="184"/>
        <v>0</v>
      </c>
      <c r="BX997" s="125"/>
      <c r="BY997" s="125"/>
      <c r="BZ997" s="125"/>
      <c r="CB997" s="235" t="str">
        <f t="shared" si="185"/>
        <v/>
      </c>
      <c r="CC997" s="235" t="str">
        <f t="shared" si="183"/>
        <v/>
      </c>
      <c r="CD997" s="235">
        <v>992</v>
      </c>
      <c r="CE997" s="235">
        <f t="shared" si="186"/>
        <v>2</v>
      </c>
    </row>
    <row r="998" spans="54:83">
      <c r="BB998" s="10"/>
      <c r="BC998" s="124"/>
      <c r="BD998" s="124"/>
      <c r="BE998" s="124"/>
      <c r="BF998" s="125"/>
      <c r="BG998" s="124"/>
      <c r="BH998" s="124"/>
      <c r="BI998" s="124"/>
      <c r="BJ998" s="124"/>
      <c r="BK998" s="124"/>
      <c r="BL998" s="124"/>
      <c r="BM998" s="125"/>
      <c r="BN998" s="124"/>
      <c r="BO998" s="125"/>
      <c r="BP998" s="125"/>
      <c r="BQ998" s="125"/>
      <c r="BR998" s="125"/>
      <c r="BS998" s="124"/>
      <c r="BT998" s="171"/>
      <c r="BU998" s="125"/>
      <c r="BV998" s="125"/>
      <c r="BW998" s="125">
        <f t="shared" si="184"/>
        <v>0</v>
      </c>
      <c r="BX998" s="125"/>
      <c r="BY998" s="125"/>
      <c r="BZ998" s="125"/>
      <c r="CB998" s="235" t="str">
        <f t="shared" si="185"/>
        <v/>
      </c>
      <c r="CC998" s="235" t="str">
        <f t="shared" si="183"/>
        <v/>
      </c>
      <c r="CD998" s="235">
        <v>993</v>
      </c>
      <c r="CE998" s="235">
        <f t="shared" si="186"/>
        <v>2</v>
      </c>
    </row>
    <row r="999" spans="54:83">
      <c r="BB999" s="10"/>
      <c r="BC999" s="124"/>
      <c r="BD999" s="124"/>
      <c r="BE999" s="124"/>
      <c r="BF999" s="125"/>
      <c r="BG999" s="124"/>
      <c r="BH999" s="124"/>
      <c r="BI999" s="124"/>
      <c r="BJ999" s="124"/>
      <c r="BK999" s="124"/>
      <c r="BL999" s="124"/>
      <c r="BM999" s="125"/>
      <c r="BN999" s="124"/>
      <c r="BO999" s="125"/>
      <c r="BP999" s="125"/>
      <c r="BQ999" s="125"/>
      <c r="BR999" s="125"/>
      <c r="BS999" s="124"/>
      <c r="BT999" s="171"/>
      <c r="BU999" s="125"/>
      <c r="BV999" s="125"/>
      <c r="BW999" s="125">
        <f t="shared" si="184"/>
        <v>0</v>
      </c>
      <c r="BX999" s="125"/>
      <c r="BY999" s="125"/>
      <c r="BZ999" s="125"/>
      <c r="CB999" s="235" t="str">
        <f t="shared" si="185"/>
        <v/>
      </c>
      <c r="CC999" s="235" t="str">
        <f t="shared" si="183"/>
        <v/>
      </c>
      <c r="CD999" s="235">
        <v>994</v>
      </c>
      <c r="CE999" s="235">
        <f t="shared" si="186"/>
        <v>2</v>
      </c>
    </row>
    <row r="1000" spans="54:83">
      <c r="BB1000" s="10"/>
      <c r="BC1000" s="124"/>
      <c r="BD1000" s="124"/>
      <c r="BE1000" s="124"/>
      <c r="BF1000" s="125"/>
      <c r="BG1000" s="124"/>
      <c r="BH1000" s="124"/>
      <c r="BI1000" s="124"/>
      <c r="BJ1000" s="124"/>
      <c r="BK1000" s="124"/>
      <c r="BL1000" s="124"/>
      <c r="BM1000" s="125"/>
      <c r="BN1000" s="124"/>
      <c r="BO1000" s="125"/>
      <c r="BP1000" s="125"/>
      <c r="BQ1000" s="125"/>
      <c r="BR1000" s="125"/>
      <c r="BS1000" s="124"/>
      <c r="BT1000" s="171"/>
      <c r="BU1000" s="125"/>
      <c r="BV1000" s="125"/>
      <c r="BW1000" s="125">
        <f t="shared" si="184"/>
        <v>0</v>
      </c>
      <c r="BX1000" s="125"/>
      <c r="BY1000" s="125"/>
      <c r="BZ1000" s="125"/>
      <c r="CB1000" s="235" t="str">
        <f t="shared" si="185"/>
        <v/>
      </c>
      <c r="CC1000" s="235" t="str">
        <f t="shared" si="183"/>
        <v/>
      </c>
      <c r="CD1000" s="235">
        <v>995</v>
      </c>
      <c r="CE1000" s="235">
        <f t="shared" si="186"/>
        <v>2</v>
      </c>
    </row>
    <row r="1001" spans="54:83">
      <c r="BB1001" s="10"/>
      <c r="BC1001" s="124"/>
      <c r="BD1001" s="124"/>
      <c r="BE1001" s="124"/>
      <c r="BF1001" s="125"/>
      <c r="BG1001" s="124"/>
      <c r="BH1001" s="124"/>
      <c r="BI1001" s="124"/>
      <c r="BJ1001" s="124"/>
      <c r="BK1001" s="124"/>
      <c r="BL1001" s="124"/>
      <c r="BM1001" s="125"/>
      <c r="BN1001" s="124"/>
      <c r="BO1001" s="125"/>
      <c r="BP1001" s="125"/>
      <c r="BQ1001" s="125"/>
      <c r="BR1001" s="125"/>
      <c r="BS1001" s="124"/>
      <c r="BT1001" s="171"/>
      <c r="BU1001" s="125"/>
      <c r="BV1001" s="125"/>
      <c r="BW1001" s="125">
        <f t="shared" si="184"/>
        <v>0</v>
      </c>
      <c r="BX1001" s="125"/>
      <c r="BY1001" s="125"/>
      <c r="BZ1001" s="125"/>
      <c r="CB1001" s="235" t="str">
        <f t="shared" si="185"/>
        <v/>
      </c>
      <c r="CC1001" s="235" t="str">
        <f t="shared" si="183"/>
        <v/>
      </c>
      <c r="CD1001" s="235">
        <v>996</v>
      </c>
      <c r="CE1001" s="235">
        <f t="shared" si="186"/>
        <v>2</v>
      </c>
    </row>
    <row r="1002" spans="54:83">
      <c r="BB1002" s="10"/>
      <c r="BC1002" s="124"/>
      <c r="BD1002" s="124"/>
      <c r="BE1002" s="124"/>
      <c r="BF1002" s="125"/>
      <c r="BG1002" s="124"/>
      <c r="BH1002" s="124"/>
      <c r="BI1002" s="124"/>
      <c r="BJ1002" s="124"/>
      <c r="BK1002" s="124"/>
      <c r="BL1002" s="124"/>
      <c r="BM1002" s="125"/>
      <c r="BN1002" s="124"/>
      <c r="BO1002" s="125"/>
      <c r="BP1002" s="125"/>
      <c r="BQ1002" s="125"/>
      <c r="BR1002" s="125"/>
      <c r="BS1002" s="124"/>
      <c r="BT1002" s="171"/>
      <c r="BU1002" s="125"/>
      <c r="BV1002" s="125"/>
      <c r="BW1002" s="125">
        <f t="shared" si="184"/>
        <v>0</v>
      </c>
      <c r="BX1002" s="125"/>
      <c r="BY1002" s="125"/>
      <c r="BZ1002" s="125"/>
      <c r="CB1002" s="235" t="str">
        <f t="shared" si="185"/>
        <v/>
      </c>
      <c r="CC1002" s="235" t="str">
        <f t="shared" si="183"/>
        <v/>
      </c>
      <c r="CD1002" s="235">
        <v>997</v>
      </c>
      <c r="CE1002" s="235">
        <f t="shared" si="186"/>
        <v>2</v>
      </c>
    </row>
    <row r="1003" spans="54:83">
      <c r="BB1003" s="10"/>
      <c r="BC1003" s="124"/>
      <c r="BD1003" s="124"/>
      <c r="BE1003" s="124"/>
      <c r="BF1003" s="125"/>
      <c r="BG1003" s="124"/>
      <c r="BH1003" s="124"/>
      <c r="BI1003" s="124"/>
      <c r="BJ1003" s="124"/>
      <c r="BK1003" s="124"/>
      <c r="BL1003" s="124"/>
      <c r="BM1003" s="125"/>
      <c r="BN1003" s="124"/>
      <c r="BO1003" s="125"/>
      <c r="BP1003" s="125"/>
      <c r="BQ1003" s="125"/>
      <c r="BR1003" s="125"/>
      <c r="BS1003" s="124"/>
      <c r="BT1003" s="171"/>
      <c r="BU1003" s="125"/>
      <c r="BV1003" s="125"/>
      <c r="BW1003" s="125">
        <f t="shared" si="184"/>
        <v>0</v>
      </c>
      <c r="BX1003" s="125"/>
      <c r="BY1003" s="125"/>
      <c r="BZ1003" s="125"/>
      <c r="CB1003" s="235" t="str">
        <f t="shared" si="185"/>
        <v/>
      </c>
      <c r="CC1003" s="235" t="str">
        <f t="shared" si="183"/>
        <v/>
      </c>
      <c r="CD1003" s="235">
        <v>998</v>
      </c>
      <c r="CE1003" s="235">
        <f t="shared" si="186"/>
        <v>2</v>
      </c>
    </row>
    <row r="1004" spans="54:83">
      <c r="BB1004" s="10"/>
      <c r="BC1004" s="124"/>
      <c r="BD1004" s="124"/>
      <c r="BE1004" s="124"/>
      <c r="BF1004" s="125"/>
      <c r="BG1004" s="124"/>
      <c r="BH1004" s="124"/>
      <c r="BI1004" s="124"/>
      <c r="BJ1004" s="124"/>
      <c r="BK1004" s="124"/>
      <c r="BL1004" s="124"/>
      <c r="BM1004" s="125"/>
      <c r="BN1004" s="124"/>
      <c r="BO1004" s="125"/>
      <c r="BP1004" s="125"/>
      <c r="BQ1004" s="125"/>
      <c r="BR1004" s="125"/>
      <c r="BS1004" s="124"/>
      <c r="BT1004" s="171"/>
      <c r="BU1004" s="125"/>
      <c r="BV1004" s="125"/>
      <c r="BW1004" s="125">
        <f t="shared" si="184"/>
        <v>0</v>
      </c>
      <c r="BX1004" s="125"/>
      <c r="BY1004" s="125"/>
      <c r="BZ1004" s="125"/>
      <c r="CB1004" s="235" t="str">
        <f t="shared" si="185"/>
        <v/>
      </c>
      <c r="CC1004" s="235" t="str">
        <f t="shared" si="183"/>
        <v/>
      </c>
      <c r="CD1004" s="235">
        <v>999</v>
      </c>
      <c r="CE1004" s="235">
        <f t="shared" si="186"/>
        <v>2</v>
      </c>
    </row>
    <row r="1005" spans="54:83">
      <c r="BB1005" s="10"/>
      <c r="BC1005" s="124"/>
      <c r="BD1005" s="124"/>
      <c r="BE1005" s="124"/>
      <c r="BF1005" s="125"/>
      <c r="BG1005" s="124"/>
      <c r="BH1005" s="124"/>
      <c r="BI1005" s="124"/>
      <c r="BJ1005" s="124"/>
      <c r="BK1005" s="124"/>
      <c r="BL1005" s="124"/>
      <c r="BM1005" s="125"/>
      <c r="BN1005" s="124"/>
      <c r="BO1005" s="125"/>
      <c r="BP1005" s="125"/>
      <c r="BQ1005" s="125"/>
      <c r="BR1005" s="125"/>
      <c r="BS1005" s="124"/>
      <c r="BT1005" s="171"/>
      <c r="BU1005" s="125"/>
      <c r="BV1005" s="125"/>
      <c r="BW1005" s="125">
        <f t="shared" si="184"/>
        <v>0</v>
      </c>
      <c r="BX1005" s="125"/>
      <c r="BY1005" s="125"/>
      <c r="BZ1005" s="125"/>
      <c r="CB1005" s="235" t="str">
        <f t="shared" si="185"/>
        <v/>
      </c>
      <c r="CC1005" s="235" t="str">
        <f t="shared" si="183"/>
        <v/>
      </c>
      <c r="CD1005" s="235">
        <v>1000</v>
      </c>
      <c r="CE1005" s="235">
        <f t="shared" si="186"/>
        <v>2</v>
      </c>
    </row>
    <row r="1006" spans="54:83">
      <c r="BB1006" s="10"/>
      <c r="BC1006" s="124"/>
      <c r="BD1006" s="124"/>
      <c r="BE1006" s="124"/>
      <c r="BF1006" s="125"/>
      <c r="BG1006" s="124"/>
      <c r="BH1006" s="124"/>
      <c r="BI1006" s="124"/>
      <c r="BJ1006" s="124"/>
      <c r="BK1006" s="124"/>
      <c r="BL1006" s="124"/>
      <c r="BM1006" s="125"/>
      <c r="BN1006" s="124"/>
      <c r="BO1006" s="125"/>
      <c r="BP1006" s="125"/>
      <c r="BQ1006" s="125"/>
      <c r="BR1006" s="125"/>
      <c r="BS1006" s="124"/>
      <c r="BT1006" s="171"/>
      <c r="BU1006" s="125"/>
      <c r="BV1006" s="125"/>
      <c r="BW1006" s="125">
        <f t="shared" si="184"/>
        <v>0</v>
      </c>
      <c r="BX1006" s="125"/>
      <c r="BY1006" s="125"/>
      <c r="BZ1006" s="125"/>
      <c r="CB1006" s="235" t="str">
        <f t="shared" si="185"/>
        <v/>
      </c>
      <c r="CC1006" s="235" t="str">
        <f t="shared" si="183"/>
        <v/>
      </c>
      <c r="CD1006" s="235">
        <v>1001</v>
      </c>
      <c r="CE1006" s="235">
        <f t="shared" si="186"/>
        <v>2</v>
      </c>
    </row>
    <row r="1007" spans="54:83">
      <c r="BB1007" s="10"/>
      <c r="BC1007" s="124"/>
      <c r="BD1007" s="124"/>
      <c r="BE1007" s="124"/>
      <c r="BF1007" s="125"/>
      <c r="BG1007" s="124"/>
      <c r="BH1007" s="124"/>
      <c r="BI1007" s="124"/>
      <c r="BJ1007" s="124"/>
      <c r="BK1007" s="124"/>
      <c r="BL1007" s="124"/>
      <c r="BM1007" s="125"/>
      <c r="BN1007" s="124"/>
      <c r="BO1007" s="125"/>
      <c r="BP1007" s="125"/>
      <c r="BQ1007" s="125"/>
      <c r="BR1007" s="125"/>
      <c r="BS1007" s="124"/>
      <c r="BT1007" s="171"/>
      <c r="BU1007" s="125"/>
      <c r="BV1007" s="125"/>
      <c r="BW1007" s="125">
        <f t="shared" si="184"/>
        <v>0</v>
      </c>
      <c r="BX1007" s="125"/>
      <c r="BY1007" s="125"/>
      <c r="BZ1007" s="125"/>
      <c r="CB1007" s="235" t="str">
        <f t="shared" si="185"/>
        <v/>
      </c>
      <c r="CC1007" s="235" t="str">
        <f t="shared" si="183"/>
        <v/>
      </c>
      <c r="CD1007" s="235">
        <v>1002</v>
      </c>
      <c r="CE1007" s="235">
        <f t="shared" si="186"/>
        <v>2</v>
      </c>
    </row>
    <row r="1008" spans="54:83">
      <c r="BB1008" s="10"/>
      <c r="BC1008" s="124"/>
      <c r="BD1008" s="124"/>
      <c r="BE1008" s="124"/>
      <c r="BF1008" s="125"/>
      <c r="BG1008" s="124"/>
      <c r="BH1008" s="124"/>
      <c r="BI1008" s="124"/>
      <c r="BJ1008" s="124"/>
      <c r="BK1008" s="124"/>
      <c r="BL1008" s="124"/>
      <c r="BM1008" s="125"/>
      <c r="BN1008" s="124"/>
      <c r="BO1008" s="125"/>
      <c r="BP1008" s="125"/>
      <c r="BQ1008" s="125"/>
      <c r="BR1008" s="125"/>
      <c r="BS1008" s="124"/>
      <c r="BT1008" s="171"/>
      <c r="BU1008" s="125"/>
      <c r="BV1008" s="125"/>
      <c r="BW1008" s="125">
        <f t="shared" si="184"/>
        <v>0</v>
      </c>
      <c r="BX1008" s="125"/>
      <c r="BY1008" s="125"/>
      <c r="BZ1008" s="125"/>
      <c r="CB1008" s="235" t="str">
        <f t="shared" si="185"/>
        <v/>
      </c>
      <c r="CC1008" s="235" t="str">
        <f t="shared" si="183"/>
        <v/>
      </c>
      <c r="CD1008" s="235">
        <v>1003</v>
      </c>
      <c r="CE1008" s="235">
        <f t="shared" si="186"/>
        <v>2</v>
      </c>
    </row>
    <row r="1009" spans="54:83">
      <c r="BB1009" s="10"/>
      <c r="BC1009" s="124"/>
      <c r="BD1009" s="124"/>
      <c r="BE1009" s="124"/>
      <c r="BF1009" s="125"/>
      <c r="BG1009" s="124"/>
      <c r="BH1009" s="124"/>
      <c r="BI1009" s="124"/>
      <c r="BJ1009" s="124"/>
      <c r="BK1009" s="124"/>
      <c r="BL1009" s="124"/>
      <c r="BM1009" s="125"/>
      <c r="BN1009" s="124"/>
      <c r="BO1009" s="125"/>
      <c r="BP1009" s="125"/>
      <c r="BQ1009" s="125"/>
      <c r="BR1009" s="125"/>
      <c r="BS1009" s="124"/>
      <c r="BT1009" s="171"/>
      <c r="BU1009" s="125"/>
      <c r="BV1009" s="125"/>
      <c r="BW1009" s="125">
        <f t="shared" si="184"/>
        <v>0</v>
      </c>
      <c r="BX1009" s="125"/>
      <c r="BY1009" s="125"/>
      <c r="BZ1009" s="125"/>
      <c r="CB1009" s="235" t="str">
        <f t="shared" si="185"/>
        <v/>
      </c>
      <c r="CC1009" s="235" t="str">
        <f t="shared" si="183"/>
        <v/>
      </c>
      <c r="CD1009" s="235">
        <v>1004</v>
      </c>
      <c r="CE1009" s="235">
        <f t="shared" si="186"/>
        <v>2</v>
      </c>
    </row>
    <row r="1010" spans="54:83">
      <c r="BB1010" s="10"/>
      <c r="BC1010" s="124"/>
      <c r="BD1010" s="124"/>
      <c r="BE1010" s="124"/>
      <c r="BF1010" s="125"/>
      <c r="BG1010" s="124"/>
      <c r="BH1010" s="124"/>
      <c r="BI1010" s="124"/>
      <c r="BJ1010" s="124"/>
      <c r="BK1010" s="124"/>
      <c r="BL1010" s="124"/>
      <c r="BM1010" s="125"/>
      <c r="BN1010" s="124"/>
      <c r="BO1010" s="125"/>
      <c r="BP1010" s="125"/>
      <c r="BQ1010" s="125"/>
      <c r="BR1010" s="125"/>
      <c r="BS1010" s="124"/>
      <c r="BT1010" s="171"/>
      <c r="BU1010" s="125"/>
      <c r="BV1010" s="125"/>
      <c r="BW1010" s="125">
        <f t="shared" si="184"/>
        <v>0</v>
      </c>
      <c r="BX1010" s="125"/>
      <c r="BY1010" s="125"/>
      <c r="BZ1010" s="125"/>
      <c r="CB1010" s="235" t="str">
        <f t="shared" si="185"/>
        <v/>
      </c>
      <c r="CC1010" s="235" t="str">
        <f t="shared" si="183"/>
        <v/>
      </c>
      <c r="CD1010" s="235">
        <v>1005</v>
      </c>
      <c r="CE1010" s="235">
        <f t="shared" si="186"/>
        <v>2</v>
      </c>
    </row>
    <row r="1011" spans="54:83">
      <c r="BB1011" s="10"/>
      <c r="BC1011" s="124"/>
      <c r="BD1011" s="124"/>
      <c r="BE1011" s="124"/>
      <c r="BF1011" s="125"/>
      <c r="BG1011" s="124"/>
      <c r="BH1011" s="124"/>
      <c r="BI1011" s="124"/>
      <c r="BJ1011" s="124"/>
      <c r="BK1011" s="124"/>
      <c r="BL1011" s="124"/>
      <c r="BM1011" s="125"/>
      <c r="BN1011" s="124"/>
      <c r="BO1011" s="125"/>
      <c r="BP1011" s="125"/>
      <c r="BQ1011" s="125"/>
      <c r="BR1011" s="125"/>
      <c r="BS1011" s="124"/>
      <c r="BT1011" s="171"/>
      <c r="BU1011" s="125"/>
      <c r="BV1011" s="125"/>
      <c r="BW1011" s="125">
        <f t="shared" si="184"/>
        <v>0</v>
      </c>
      <c r="BX1011" s="125"/>
      <c r="BY1011" s="125"/>
      <c r="BZ1011" s="125"/>
      <c r="CB1011" s="235" t="str">
        <f t="shared" si="185"/>
        <v/>
      </c>
      <c r="CC1011" s="235" t="str">
        <f t="shared" si="183"/>
        <v/>
      </c>
      <c r="CD1011" s="235">
        <v>1006</v>
      </c>
      <c r="CE1011" s="235">
        <f t="shared" si="186"/>
        <v>2</v>
      </c>
    </row>
    <row r="1012" spans="54:83">
      <c r="BB1012" s="10"/>
      <c r="BC1012" s="124"/>
      <c r="BD1012" s="124"/>
      <c r="BE1012" s="124"/>
      <c r="BF1012" s="125"/>
      <c r="BG1012" s="124"/>
      <c r="BH1012" s="124"/>
      <c r="BI1012" s="124"/>
      <c r="BJ1012" s="124"/>
      <c r="BK1012" s="124"/>
      <c r="BL1012" s="124"/>
      <c r="BM1012" s="125"/>
      <c r="BN1012" s="124"/>
      <c r="BO1012" s="125"/>
      <c r="BP1012" s="125"/>
      <c r="BQ1012" s="125"/>
      <c r="BR1012" s="125"/>
      <c r="BS1012" s="124"/>
      <c r="BT1012" s="171"/>
      <c r="BU1012" s="125"/>
      <c r="BV1012" s="125"/>
      <c r="BW1012" s="125">
        <f t="shared" si="184"/>
        <v>0</v>
      </c>
      <c r="BX1012" s="125"/>
      <c r="BY1012" s="125"/>
      <c r="BZ1012" s="125"/>
      <c r="CB1012" s="235" t="str">
        <f t="shared" si="185"/>
        <v/>
      </c>
      <c r="CC1012" s="235" t="str">
        <f t="shared" si="183"/>
        <v/>
      </c>
      <c r="CD1012" s="235">
        <v>1007</v>
      </c>
      <c r="CE1012" s="235">
        <f t="shared" si="186"/>
        <v>2</v>
      </c>
    </row>
    <row r="1013" spans="54:83">
      <c r="BB1013" s="10"/>
      <c r="BC1013" s="124"/>
      <c r="BD1013" s="124"/>
      <c r="BE1013" s="124"/>
      <c r="BF1013" s="125"/>
      <c r="BG1013" s="124"/>
      <c r="BH1013" s="124"/>
      <c r="BI1013" s="124"/>
      <c r="BJ1013" s="124"/>
      <c r="BK1013" s="124"/>
      <c r="BL1013" s="124"/>
      <c r="BM1013" s="125"/>
      <c r="BN1013" s="124"/>
      <c r="BO1013" s="125"/>
      <c r="BP1013" s="125"/>
      <c r="BQ1013" s="125"/>
      <c r="BR1013" s="125"/>
      <c r="BS1013" s="124"/>
      <c r="BT1013" s="171"/>
      <c r="BU1013" s="125"/>
      <c r="BV1013" s="125"/>
      <c r="BW1013" s="125">
        <f t="shared" si="184"/>
        <v>0</v>
      </c>
      <c r="BX1013" s="125"/>
      <c r="BY1013" s="125"/>
      <c r="BZ1013" s="125"/>
      <c r="CB1013" s="235" t="str">
        <f t="shared" si="185"/>
        <v/>
      </c>
      <c r="CC1013" s="235" t="str">
        <f t="shared" si="183"/>
        <v/>
      </c>
      <c r="CD1013" s="235">
        <v>1008</v>
      </c>
      <c r="CE1013" s="235">
        <f t="shared" si="186"/>
        <v>2</v>
      </c>
    </row>
    <row r="1014" spans="54:83">
      <c r="BB1014" s="10"/>
      <c r="BC1014" s="124"/>
      <c r="BD1014" s="124"/>
      <c r="BE1014" s="124"/>
      <c r="BF1014" s="125"/>
      <c r="BG1014" s="124"/>
      <c r="BH1014" s="124"/>
      <c r="BI1014" s="124"/>
      <c r="BJ1014" s="124"/>
      <c r="BK1014" s="124"/>
      <c r="BL1014" s="124"/>
      <c r="BM1014" s="125"/>
      <c r="BN1014" s="124"/>
      <c r="BO1014" s="125"/>
      <c r="BP1014" s="125"/>
      <c r="BQ1014" s="125"/>
      <c r="BR1014" s="125"/>
      <c r="BS1014" s="124"/>
      <c r="BT1014" s="171"/>
      <c r="BU1014" s="125"/>
      <c r="BV1014" s="125"/>
      <c r="BW1014" s="125">
        <f t="shared" si="184"/>
        <v>0</v>
      </c>
      <c r="BX1014" s="125"/>
      <c r="BY1014" s="125"/>
      <c r="BZ1014" s="125"/>
      <c r="CB1014" s="235" t="str">
        <f t="shared" si="185"/>
        <v/>
      </c>
      <c r="CC1014" s="235" t="str">
        <f t="shared" si="183"/>
        <v/>
      </c>
      <c r="CD1014" s="235">
        <v>1009</v>
      </c>
      <c r="CE1014" s="235">
        <f t="shared" si="186"/>
        <v>2</v>
      </c>
    </row>
    <row r="1015" spans="54:83">
      <c r="BB1015" s="10"/>
      <c r="BC1015" s="124"/>
      <c r="BD1015" s="124"/>
      <c r="BE1015" s="124"/>
      <c r="BF1015" s="125"/>
      <c r="BG1015" s="124"/>
      <c r="BH1015" s="124"/>
      <c r="BI1015" s="124"/>
      <c r="BJ1015" s="124"/>
      <c r="BK1015" s="124"/>
      <c r="BL1015" s="124"/>
      <c r="BM1015" s="125"/>
      <c r="BN1015" s="124"/>
      <c r="BO1015" s="125"/>
      <c r="BP1015" s="125"/>
      <c r="BQ1015" s="125"/>
      <c r="BR1015" s="125"/>
      <c r="BS1015" s="124"/>
      <c r="BT1015" s="171"/>
      <c r="BU1015" s="125"/>
      <c r="BV1015" s="125"/>
      <c r="BW1015" s="125">
        <f t="shared" si="184"/>
        <v>0</v>
      </c>
      <c r="BX1015" s="125"/>
      <c r="BY1015" s="125"/>
      <c r="BZ1015" s="125"/>
      <c r="CB1015" s="235" t="str">
        <f t="shared" si="185"/>
        <v/>
      </c>
      <c r="CC1015" s="235" t="str">
        <f t="shared" si="183"/>
        <v/>
      </c>
      <c r="CD1015" s="235">
        <v>1010</v>
      </c>
      <c r="CE1015" s="235">
        <f t="shared" si="186"/>
        <v>2</v>
      </c>
    </row>
    <row r="1016" spans="54:83">
      <c r="BB1016" s="10"/>
      <c r="BC1016" s="124"/>
      <c r="BD1016" s="124"/>
      <c r="BE1016" s="124"/>
      <c r="BF1016" s="125"/>
      <c r="BG1016" s="124"/>
      <c r="BH1016" s="124"/>
      <c r="BI1016" s="124"/>
      <c r="BJ1016" s="124"/>
      <c r="BK1016" s="124"/>
      <c r="BL1016" s="124"/>
      <c r="BM1016" s="125"/>
      <c r="BN1016" s="124"/>
      <c r="BO1016" s="125"/>
      <c r="BP1016" s="125"/>
      <c r="BQ1016" s="125"/>
      <c r="BR1016" s="125"/>
      <c r="BS1016" s="124"/>
      <c r="BT1016" s="171"/>
      <c r="BU1016" s="125"/>
      <c r="BV1016" s="125"/>
      <c r="BW1016" s="125">
        <f t="shared" si="184"/>
        <v>0</v>
      </c>
      <c r="BX1016" s="125"/>
      <c r="BY1016" s="125"/>
      <c r="BZ1016" s="125"/>
      <c r="CB1016" s="235" t="str">
        <f t="shared" si="185"/>
        <v/>
      </c>
      <c r="CC1016" s="235" t="str">
        <f t="shared" si="183"/>
        <v/>
      </c>
      <c r="CD1016" s="235">
        <v>1011</v>
      </c>
      <c r="CE1016" s="235">
        <f t="shared" si="186"/>
        <v>2</v>
      </c>
    </row>
    <row r="1017" spans="54:83">
      <c r="BB1017" s="10"/>
      <c r="BC1017" s="124"/>
      <c r="BD1017" s="124"/>
      <c r="BE1017" s="124"/>
      <c r="BF1017" s="125"/>
      <c r="BG1017" s="124"/>
      <c r="BH1017" s="124"/>
      <c r="BI1017" s="124"/>
      <c r="BJ1017" s="124"/>
      <c r="BK1017" s="124"/>
      <c r="BL1017" s="124"/>
      <c r="BM1017" s="125"/>
      <c r="BN1017" s="124"/>
      <c r="BO1017" s="125"/>
      <c r="BP1017" s="125"/>
      <c r="BQ1017" s="125"/>
      <c r="BR1017" s="125"/>
      <c r="BS1017" s="124"/>
      <c r="BT1017" s="171"/>
      <c r="BU1017" s="125"/>
      <c r="BV1017" s="125"/>
      <c r="BW1017" s="125">
        <f t="shared" si="184"/>
        <v>0</v>
      </c>
      <c r="BX1017" s="125"/>
      <c r="BY1017" s="125"/>
      <c r="BZ1017" s="125"/>
      <c r="CB1017" s="235" t="str">
        <f t="shared" si="185"/>
        <v/>
      </c>
      <c r="CC1017" s="235" t="str">
        <f t="shared" si="183"/>
        <v/>
      </c>
      <c r="CD1017" s="235">
        <v>1012</v>
      </c>
      <c r="CE1017" s="235">
        <f t="shared" si="186"/>
        <v>2</v>
      </c>
    </row>
    <row r="1018" spans="54:83">
      <c r="BB1018" s="10"/>
      <c r="BC1018" s="124"/>
      <c r="BD1018" s="124"/>
      <c r="BE1018" s="124"/>
      <c r="BF1018" s="125"/>
      <c r="BG1018" s="124"/>
      <c r="BH1018" s="124"/>
      <c r="BI1018" s="124"/>
      <c r="BJ1018" s="124"/>
      <c r="BK1018" s="124"/>
      <c r="BL1018" s="124"/>
      <c r="BM1018" s="125"/>
      <c r="BN1018" s="124"/>
      <c r="BO1018" s="125"/>
      <c r="BP1018" s="125"/>
      <c r="BQ1018" s="125"/>
      <c r="BR1018" s="125"/>
      <c r="BS1018" s="124"/>
      <c r="BT1018" s="171"/>
      <c r="BU1018" s="125"/>
      <c r="BV1018" s="125"/>
      <c r="BW1018" s="125">
        <f t="shared" si="184"/>
        <v>0</v>
      </c>
      <c r="BX1018" s="125"/>
      <c r="BY1018" s="125"/>
      <c r="BZ1018" s="125"/>
      <c r="CB1018" s="235" t="str">
        <f t="shared" si="185"/>
        <v/>
      </c>
      <c r="CC1018" s="235" t="str">
        <f t="shared" si="183"/>
        <v/>
      </c>
      <c r="CD1018" s="235">
        <v>1013</v>
      </c>
      <c r="CE1018" s="235">
        <f t="shared" si="186"/>
        <v>2</v>
      </c>
    </row>
    <row r="1019" spans="54:83">
      <c r="BB1019" s="10"/>
      <c r="BC1019" s="124"/>
      <c r="BD1019" s="124"/>
      <c r="BE1019" s="124"/>
      <c r="BF1019" s="125"/>
      <c r="BG1019" s="124"/>
      <c r="BH1019" s="124"/>
      <c r="BI1019" s="124"/>
      <c r="BJ1019" s="124"/>
      <c r="BK1019" s="124"/>
      <c r="BL1019" s="124"/>
      <c r="BM1019" s="125"/>
      <c r="BN1019" s="124"/>
      <c r="BO1019" s="125"/>
      <c r="BP1019" s="125"/>
      <c r="BQ1019" s="125"/>
      <c r="BR1019" s="125"/>
      <c r="BS1019" s="124"/>
      <c r="BT1019" s="171"/>
      <c r="BU1019" s="125"/>
      <c r="BV1019" s="125"/>
      <c r="BW1019" s="125">
        <f t="shared" si="184"/>
        <v>0</v>
      </c>
      <c r="BX1019" s="125"/>
      <c r="BY1019" s="125"/>
      <c r="BZ1019" s="125"/>
      <c r="CB1019" s="235" t="str">
        <f t="shared" si="185"/>
        <v/>
      </c>
      <c r="CC1019" s="235" t="str">
        <f t="shared" si="183"/>
        <v/>
      </c>
      <c r="CD1019" s="235">
        <v>1014</v>
      </c>
      <c r="CE1019" s="235">
        <f t="shared" si="186"/>
        <v>2</v>
      </c>
    </row>
    <row r="1020" spans="54:83">
      <c r="BB1020" s="10"/>
      <c r="BC1020" s="124"/>
      <c r="BD1020" s="124"/>
      <c r="BE1020" s="124"/>
      <c r="BF1020" s="125"/>
      <c r="BG1020" s="124"/>
      <c r="BH1020" s="124"/>
      <c r="BI1020" s="124"/>
      <c r="BJ1020" s="124"/>
      <c r="BK1020" s="124"/>
      <c r="BL1020" s="124"/>
      <c r="BM1020" s="125"/>
      <c r="BN1020" s="124"/>
      <c r="BO1020" s="125"/>
      <c r="BP1020" s="125"/>
      <c r="BQ1020" s="125"/>
      <c r="BR1020" s="125"/>
      <c r="BS1020" s="124"/>
      <c r="BT1020" s="171"/>
      <c r="BU1020" s="125"/>
      <c r="BV1020" s="125"/>
      <c r="BW1020" s="125">
        <f t="shared" si="184"/>
        <v>0</v>
      </c>
      <c r="BX1020" s="125"/>
      <c r="BY1020" s="125"/>
      <c r="BZ1020" s="125"/>
      <c r="CB1020" s="235" t="str">
        <f t="shared" si="185"/>
        <v/>
      </c>
      <c r="CC1020" s="235" t="str">
        <f t="shared" si="183"/>
        <v/>
      </c>
      <c r="CD1020" s="235">
        <v>1015</v>
      </c>
      <c r="CE1020" s="235">
        <f t="shared" si="186"/>
        <v>2</v>
      </c>
    </row>
    <row r="1021" spans="54:83">
      <c r="BB1021" s="10"/>
      <c r="BC1021" s="124"/>
      <c r="BD1021" s="124"/>
      <c r="BE1021" s="124"/>
      <c r="BF1021" s="125"/>
      <c r="BG1021" s="124"/>
      <c r="BH1021" s="124"/>
      <c r="BI1021" s="124"/>
      <c r="BJ1021" s="124"/>
      <c r="BK1021" s="124"/>
      <c r="BL1021" s="124"/>
      <c r="BM1021" s="125"/>
      <c r="BN1021" s="124"/>
      <c r="BO1021" s="125"/>
      <c r="BP1021" s="125"/>
      <c r="BQ1021" s="125"/>
      <c r="BR1021" s="125"/>
      <c r="BS1021" s="124"/>
      <c r="BT1021" s="171"/>
      <c r="BU1021" s="125"/>
      <c r="BV1021" s="125"/>
      <c r="BW1021" s="125">
        <f t="shared" si="184"/>
        <v>0</v>
      </c>
      <c r="BX1021" s="125"/>
      <c r="BY1021" s="125"/>
      <c r="BZ1021" s="125"/>
      <c r="CB1021" s="235" t="str">
        <f t="shared" si="185"/>
        <v/>
      </c>
      <c r="CC1021" s="235" t="str">
        <f t="shared" si="183"/>
        <v/>
      </c>
      <c r="CD1021" s="235">
        <v>1016</v>
      </c>
      <c r="CE1021" s="235">
        <f t="shared" si="186"/>
        <v>2</v>
      </c>
    </row>
    <row r="1022" spans="54:83">
      <c r="BB1022" s="10"/>
      <c r="BC1022" s="124"/>
      <c r="BD1022" s="124"/>
      <c r="BE1022" s="124"/>
      <c r="BF1022" s="125"/>
      <c r="BG1022" s="124"/>
      <c r="BH1022" s="124"/>
      <c r="BI1022" s="124"/>
      <c r="BJ1022" s="124"/>
      <c r="BK1022" s="124"/>
      <c r="BL1022" s="124"/>
      <c r="BM1022" s="125"/>
      <c r="BN1022" s="124"/>
      <c r="BO1022" s="125"/>
      <c r="BP1022" s="125"/>
      <c r="BQ1022" s="125"/>
      <c r="BR1022" s="125"/>
      <c r="BS1022" s="124"/>
      <c r="BT1022" s="171"/>
      <c r="BU1022" s="125"/>
      <c r="BV1022" s="125"/>
      <c r="BW1022" s="125">
        <f t="shared" si="184"/>
        <v>0</v>
      </c>
      <c r="BX1022" s="125"/>
      <c r="BY1022" s="125"/>
      <c r="BZ1022" s="125"/>
      <c r="CB1022" s="235" t="str">
        <f t="shared" si="185"/>
        <v/>
      </c>
      <c r="CC1022" s="235" t="str">
        <f t="shared" si="183"/>
        <v/>
      </c>
      <c r="CD1022" s="235">
        <v>1017</v>
      </c>
      <c r="CE1022" s="235">
        <f t="shared" si="186"/>
        <v>2</v>
      </c>
    </row>
    <row r="1023" spans="54:83">
      <c r="BB1023" s="10"/>
      <c r="BC1023" s="124"/>
      <c r="BD1023" s="124"/>
      <c r="BE1023" s="124"/>
      <c r="BF1023" s="125"/>
      <c r="BG1023" s="124"/>
      <c r="BH1023" s="124"/>
      <c r="BI1023" s="124"/>
      <c r="BJ1023" s="124"/>
      <c r="BK1023" s="124"/>
      <c r="BL1023" s="124"/>
      <c r="BM1023" s="125"/>
      <c r="BN1023" s="124"/>
      <c r="BO1023" s="125"/>
      <c r="BP1023" s="125"/>
      <c r="BQ1023" s="125"/>
      <c r="BR1023" s="125"/>
      <c r="BS1023" s="124"/>
      <c r="BT1023" s="171"/>
      <c r="BU1023" s="125"/>
      <c r="BV1023" s="125"/>
      <c r="BW1023" s="125">
        <f t="shared" si="184"/>
        <v>0</v>
      </c>
      <c r="BX1023" s="125"/>
      <c r="BY1023" s="125"/>
      <c r="BZ1023" s="125"/>
      <c r="CB1023" s="235" t="str">
        <f t="shared" si="185"/>
        <v/>
      </c>
      <c r="CC1023" s="235" t="str">
        <f t="shared" si="183"/>
        <v/>
      </c>
      <c r="CD1023" s="235">
        <v>1018</v>
      </c>
      <c r="CE1023" s="235">
        <f t="shared" si="186"/>
        <v>2</v>
      </c>
    </row>
    <row r="1024" spans="54:83">
      <c r="BB1024" s="10"/>
      <c r="BC1024" s="124"/>
      <c r="BD1024" s="124"/>
      <c r="BE1024" s="124"/>
      <c r="BF1024" s="125"/>
      <c r="BG1024" s="124"/>
      <c r="BH1024" s="124"/>
      <c r="BI1024" s="124"/>
      <c r="BJ1024" s="124"/>
      <c r="BK1024" s="124"/>
      <c r="BL1024" s="124"/>
      <c r="BM1024" s="125"/>
      <c r="BN1024" s="124"/>
      <c r="BO1024" s="125"/>
      <c r="BP1024" s="125"/>
      <c r="BQ1024" s="125"/>
      <c r="BR1024" s="125"/>
      <c r="BS1024" s="124"/>
      <c r="BT1024" s="171"/>
      <c r="BU1024" s="125"/>
      <c r="BV1024" s="125"/>
      <c r="BW1024" s="125">
        <f t="shared" si="184"/>
        <v>0</v>
      </c>
      <c r="BX1024" s="125"/>
      <c r="BY1024" s="125"/>
      <c r="BZ1024" s="125"/>
      <c r="CB1024" s="235" t="str">
        <f t="shared" si="185"/>
        <v/>
      </c>
      <c r="CC1024" s="235" t="str">
        <f t="shared" si="183"/>
        <v/>
      </c>
      <c r="CD1024" s="235">
        <v>1019</v>
      </c>
      <c r="CE1024" s="235">
        <f t="shared" si="186"/>
        <v>2</v>
      </c>
    </row>
  </sheetData>
  <sheetProtection password="88A8" sheet="1" objects="1" scenarios="1" formatRows="0"/>
  <sortState ref="AW59:AZ80">
    <sortCondition ref="AW59:AW80"/>
  </sortState>
  <mergeCells count="70">
    <mergeCell ref="CI2:CI5"/>
    <mergeCell ref="CJ2:CJ5"/>
    <mergeCell ref="CK2:CK5"/>
    <mergeCell ref="BF4:BF5"/>
    <mergeCell ref="BG4:BG5"/>
    <mergeCell ref="BH4:BH5"/>
    <mergeCell ref="BI4:BL4"/>
    <mergeCell ref="BM4:BM5"/>
    <mergeCell ref="BN4:BN5"/>
    <mergeCell ref="BO4:BO5"/>
    <mergeCell ref="BW4:BW5"/>
    <mergeCell ref="BX4:BX5"/>
    <mergeCell ref="BY4:BZ4"/>
    <mergeCell ref="BP4:BP5"/>
    <mergeCell ref="BQ4:BQ5"/>
    <mergeCell ref="BR4:BR5"/>
    <mergeCell ref="AB3:AB4"/>
    <mergeCell ref="BS4:BT4"/>
    <mergeCell ref="BU4:BV4"/>
    <mergeCell ref="BB4:BC4"/>
    <mergeCell ref="BD4:BD5"/>
    <mergeCell ref="BE4:BE5"/>
    <mergeCell ref="J2:J4"/>
    <mergeCell ref="X3:X4"/>
    <mergeCell ref="Y3:Y4"/>
    <mergeCell ref="B1:F2"/>
    <mergeCell ref="AA3:AA4"/>
    <mergeCell ref="R3:R4"/>
    <mergeCell ref="S3:S4"/>
    <mergeCell ref="T3:T4"/>
    <mergeCell ref="U3:U4"/>
    <mergeCell ref="V3:V4"/>
    <mergeCell ref="B3:B4"/>
    <mergeCell ref="C3:C4"/>
    <mergeCell ref="D3:D4"/>
    <mergeCell ref="E3:E4"/>
    <mergeCell ref="F3:F4"/>
    <mergeCell ref="H2:H4"/>
    <mergeCell ref="I2:I4"/>
    <mergeCell ref="K2:K4"/>
    <mergeCell ref="DB4:DC4"/>
    <mergeCell ref="Z3:Z4"/>
    <mergeCell ref="CU4:CU5"/>
    <mergeCell ref="CV4:CW4"/>
    <mergeCell ref="CX4:CY4"/>
    <mergeCell ref="CZ4:CZ5"/>
    <mergeCell ref="DA4:DA5"/>
    <mergeCell ref="CP4:CP5"/>
    <mergeCell ref="CQ4:CQ5"/>
    <mergeCell ref="CR4:CR5"/>
    <mergeCell ref="CS4:CS5"/>
    <mergeCell ref="CT4:CT5"/>
    <mergeCell ref="CF2:CF5"/>
    <mergeCell ref="CL2:CO4"/>
    <mergeCell ref="CG2:CG5"/>
    <mergeCell ref="CH2:CH5"/>
    <mergeCell ref="L49:T49"/>
    <mergeCell ref="L50:T50"/>
    <mergeCell ref="L51:T51"/>
    <mergeCell ref="L44:T44"/>
    <mergeCell ref="L45:T45"/>
    <mergeCell ref="L46:T46"/>
    <mergeCell ref="L47:T47"/>
    <mergeCell ref="L48:T48"/>
    <mergeCell ref="AW3:AW4"/>
    <mergeCell ref="AX3:AX4"/>
    <mergeCell ref="AY3:AY4"/>
    <mergeCell ref="AZ3:AZ4"/>
    <mergeCell ref="L2:L4"/>
    <mergeCell ref="W3:W4"/>
  </mergeCells>
  <conditionalFormatting sqref="D6:D92">
    <cfRule type="duplicateValues" dxfId="88" priority="260"/>
  </conditionalFormatting>
  <conditionalFormatting sqref="H19:AI40 H6:L18 N14:AB15 N6:AI6 AD14:AG15 N16:AG18 N7:AG13 AI7:AI18 AI10:AJ13">
    <cfRule type="expression" dxfId="87" priority="255">
      <formula>$G6="12"</formula>
    </cfRule>
    <cfRule type="expression" dxfId="86" priority="256">
      <formula>$G6="11"</formula>
    </cfRule>
    <cfRule type="expression" dxfId="85" priority="257">
      <formula>$G6="10"</formula>
    </cfRule>
  </conditionalFormatting>
  <conditionalFormatting sqref="AW6:AW46 AW73:AW146 AW48:AW52 AW55:AW58 AY54:AZ54 AW60:AW64 AW66:AW71 AD15:AD18">
    <cfRule type="containsText" dxfId="84" priority="254" operator="containsText" text="LM">
      <formula>NOT(ISERROR(SEARCH("LM",AD6)))</formula>
    </cfRule>
  </conditionalFormatting>
  <conditionalFormatting sqref="D52">
    <cfRule type="expression" dxfId="83" priority="248">
      <formula>$G52="12"</formula>
    </cfRule>
    <cfRule type="expression" dxfId="82" priority="249">
      <formula>$G52="11"</formula>
    </cfRule>
    <cfRule type="expression" dxfId="81" priority="250">
      <formula>$G52="10"</formula>
    </cfRule>
  </conditionalFormatting>
  <conditionalFormatting sqref="BI329:BL667">
    <cfRule type="expression" dxfId="80" priority="245">
      <formula>BI$3="Kode Mapel"</formula>
    </cfRule>
  </conditionalFormatting>
  <conditionalFormatting sqref="BI4:BL329">
    <cfRule type="expression" dxfId="79" priority="244">
      <formula>BI$3="Kode Mapel"</formula>
    </cfRule>
  </conditionalFormatting>
  <conditionalFormatting sqref="BI6:BL1024">
    <cfRule type="cellIs" dxfId="78" priority="243" operator="notEqual">
      <formula>"-"</formula>
    </cfRule>
  </conditionalFormatting>
  <conditionalFormatting sqref="BI6:BL42 BI45:BL667">
    <cfRule type="expression" dxfId="77" priority="242">
      <formula>$L6=1</formula>
    </cfRule>
  </conditionalFormatting>
  <conditionalFormatting sqref="CL5:CO5">
    <cfRule type="expression" dxfId="76" priority="241">
      <formula>CL$3="Kode Mapel"</formula>
    </cfRule>
  </conditionalFormatting>
  <conditionalFormatting sqref="BI1024:BL1024">
    <cfRule type="expression" dxfId="75" priority="237">
      <formula>BI$3="Kode Mapel"</formula>
    </cfRule>
  </conditionalFormatting>
  <conditionalFormatting sqref="BI1024:BL1024">
    <cfRule type="expression" dxfId="74" priority="235">
      <formula>$L1024=1</formula>
    </cfRule>
  </conditionalFormatting>
  <conditionalFormatting sqref="BI668:BL1024">
    <cfRule type="expression" dxfId="73" priority="234">
      <formula>BI$3="Kode Mapel"</formula>
    </cfRule>
  </conditionalFormatting>
  <conditionalFormatting sqref="BI668:BL1024">
    <cfRule type="expression" dxfId="72" priority="232">
      <formula>$L668=1</formula>
    </cfRule>
  </conditionalFormatting>
  <conditionalFormatting sqref="BI44:BL44">
    <cfRule type="expression" dxfId="71" priority="266">
      <formula>$L43=1</formula>
    </cfRule>
  </conditionalFormatting>
  <conditionalFormatting sqref="BI43:BL43">
    <cfRule type="expression" dxfId="70" priority="267">
      <formula>#REF!=1</formula>
    </cfRule>
  </conditionalFormatting>
  <conditionalFormatting sqref="AK6:AV9 AJ10:AV40">
    <cfRule type="expression" dxfId="69" priority="229">
      <formula>$G6="12"</formula>
    </cfRule>
    <cfRule type="expression" dxfId="68" priority="230">
      <formula>$G6="11"</formula>
    </cfRule>
    <cfRule type="expression" dxfId="67" priority="231">
      <formula>$G6="10"</formula>
    </cfRule>
  </conditionalFormatting>
  <conditionalFormatting sqref="BB394:BZ1024 BB6:BE76 BB77:BC107 BE77:BE107 BB108:BE139 BB140:BC393 BE140:BE393 BB7:BB921 BG6:BZ393">
    <cfRule type="expression" dxfId="66" priority="228">
      <formula>$BC6=1</formula>
    </cfRule>
  </conditionalFormatting>
  <conditionalFormatting sqref="BF6 BF8 BF10 BF12 BF14 BF16 BF18 BF20 BF22 BF24 BF26 BF28 BF30 BF32 BF34 BF36 BF38 BF40 BF42 BF44 BF46 BF48 BF50 BF52 BF54 BF56 BF58 BF60 BF62 BF64 BF66 BF68 BF70 BF72 BF74 BF76 BF78 BF80 BF82 BF84 BF86 BF88 BF90 BF92 BF94 BF96 BF98 BF100 BF102 BF104 BF106 BF108 BF110 BF112 BF114 BF116 BF118 BF120 BF122 BF124 BF126 BF128 BF130 BF132 BF134 BF136 BF138 BF140 BF142 BF144 BF146 BF148 BF150 BF152 BF154 BF156 BF158 BF160 BF162 BF164 BF166 BF168 BF170 BF172 BF174 BF176 BF178 BF180 BF182 BF184 BF186 BF188 BF190 BF192 BF194 BF196 BF198 BF200 BF202 BF204 BF206 BF208 BF210 BF212 BF214 BF216 BF218 BF220 BF222 BF224 BF226 BF228 BF230 BF232 BF234 BF236 BF238 BF240 BF242 BF244 BF246 BF248 BF250 BF252 BF254 BF256 BF258 BF260 BF262 BF264 BF266 BF268 BF270 BF272 BF274 BF276 BF278 BF280 BF282 BF284 BF286 BF288 BF290 BF292 BF294 BF296 BF298 BF300 BF302 BF304 BF306 BF308 BF310 BF312 BF314 BF316 BF318 BF320 BF322 BF324 BF326 BF328 BF330 BF332 BF334 BF336 BF338 BF340 BF342 BF344 BF346 BF348 BF350 BF352 BF354 BF356 BF358 BF360 BF362 BF364 BF366 BF368 BF370 BF372 BF374 BF376 BF378 BF380 BF382 BF384 BF386 BF388 BF390 BF392">
    <cfRule type="expression" dxfId="65" priority="227">
      <formula>$BC6=1</formula>
    </cfRule>
  </conditionalFormatting>
  <conditionalFormatting sqref="BD77:BD107">
    <cfRule type="expression" dxfId="64" priority="226">
      <formula>$BC77=1</formula>
    </cfRule>
  </conditionalFormatting>
  <conditionalFormatting sqref="BF111">
    <cfRule type="colorScale" priority="225">
      <colorScale>
        <cfvo type="min" val="0"/>
        <cfvo type="percentile" val="50"/>
        <cfvo type="max" val="0"/>
        <color rgb="FFF8696B"/>
        <color rgb="FFFFEB84"/>
        <color rgb="FF63BE7B"/>
      </colorScale>
    </cfRule>
  </conditionalFormatting>
  <conditionalFormatting sqref="BD140:BD168">
    <cfRule type="expression" dxfId="63" priority="224">
      <formula>$BC140=1</formula>
    </cfRule>
  </conditionalFormatting>
  <conditionalFormatting sqref="BF169">
    <cfRule type="expression" dxfId="62" priority="223">
      <formula>$BC169=1</formula>
    </cfRule>
  </conditionalFormatting>
  <conditionalFormatting sqref="BD169">
    <cfRule type="expression" dxfId="61" priority="222">
      <formula>$BC169=1</formula>
    </cfRule>
  </conditionalFormatting>
  <conditionalFormatting sqref="BD170:BD196">
    <cfRule type="expression" dxfId="60" priority="221">
      <formula>$BC170=1</formula>
    </cfRule>
  </conditionalFormatting>
  <conditionalFormatting sqref="BF209:BF213">
    <cfRule type="colorScale" priority="220">
      <colorScale>
        <cfvo type="min" val="0"/>
        <cfvo type="percentile" val="50"/>
        <cfvo type="max" val="0"/>
        <color rgb="FFF8696B"/>
        <color rgb="FFFFEB84"/>
        <color rgb="FF63BE7B"/>
      </colorScale>
    </cfRule>
  </conditionalFormatting>
  <conditionalFormatting sqref="BF214:BF217">
    <cfRule type="colorScale" priority="219">
      <colorScale>
        <cfvo type="min" val="0"/>
        <cfvo type="percentile" val="50"/>
        <cfvo type="max" val="0"/>
        <color rgb="FFF8696B"/>
        <color rgb="FFFFEB84"/>
        <color rgb="FF63BE7B"/>
      </colorScale>
    </cfRule>
  </conditionalFormatting>
  <conditionalFormatting sqref="BF218:BF222">
    <cfRule type="colorScale" priority="218">
      <colorScale>
        <cfvo type="min" val="0"/>
        <cfvo type="percentile" val="50"/>
        <cfvo type="max" val="0"/>
        <color rgb="FFF8696B"/>
        <color rgb="FFFFEB84"/>
        <color rgb="FF63BE7B"/>
      </colorScale>
    </cfRule>
  </conditionalFormatting>
  <conditionalFormatting sqref="BF208">
    <cfRule type="colorScale" priority="217">
      <colorScale>
        <cfvo type="min" val="0"/>
        <cfvo type="percentile" val="50"/>
        <cfvo type="max" val="0"/>
        <color rgb="FFF8696B"/>
        <color rgb="FFFFEB84"/>
        <color rgb="FF63BE7B"/>
      </colorScale>
    </cfRule>
  </conditionalFormatting>
  <conditionalFormatting sqref="BF197:BF202">
    <cfRule type="colorScale" priority="216">
      <colorScale>
        <cfvo type="min" val="0"/>
        <cfvo type="percentile" val="50"/>
        <cfvo type="max" val="0"/>
        <color rgb="FFF8696B"/>
        <color rgb="FFFFEB84"/>
        <color rgb="FF63BE7B"/>
      </colorScale>
    </cfRule>
  </conditionalFormatting>
  <conditionalFormatting sqref="BF208:BF209 BF211">
    <cfRule type="colorScale" priority="215">
      <colorScale>
        <cfvo type="min" val="0"/>
        <cfvo type="percentile" val="50"/>
        <cfvo type="max" val="0"/>
        <color rgb="FFF8696B"/>
        <color rgb="FFFFEB84"/>
        <color rgb="FF63BE7B"/>
      </colorScale>
    </cfRule>
  </conditionalFormatting>
  <conditionalFormatting sqref="BF213:BF214">
    <cfRule type="colorScale" priority="214">
      <colorScale>
        <cfvo type="min" val="0"/>
        <cfvo type="percentile" val="50"/>
        <cfvo type="max" val="0"/>
        <color rgb="FFF8696B"/>
        <color rgb="FFFFEB84"/>
        <color rgb="FF63BE7B"/>
      </colorScale>
    </cfRule>
  </conditionalFormatting>
  <conditionalFormatting sqref="BF206">
    <cfRule type="colorScale" priority="213">
      <colorScale>
        <cfvo type="min" val="0"/>
        <cfvo type="percentile" val="50"/>
        <cfvo type="max" val="0"/>
        <color rgb="FFF8696B"/>
        <color rgb="FFFFEB84"/>
        <color rgb="FF63BE7B"/>
      </colorScale>
    </cfRule>
  </conditionalFormatting>
  <conditionalFormatting sqref="BF199:BF200 BF197">
    <cfRule type="colorScale" priority="212">
      <colorScale>
        <cfvo type="min" val="0"/>
        <cfvo type="percentile" val="50"/>
        <cfvo type="max" val="0"/>
        <color rgb="FFF8696B"/>
        <color rgb="FFFFEB84"/>
        <color rgb="FF63BE7B"/>
      </colorScale>
    </cfRule>
  </conditionalFormatting>
  <conditionalFormatting sqref="BF198">
    <cfRule type="colorScale" priority="211">
      <colorScale>
        <cfvo type="min" val="0"/>
        <cfvo type="percentile" val="50"/>
        <cfvo type="max" val="0"/>
        <color rgb="FFF8696B"/>
        <color rgb="FFFFEB84"/>
        <color rgb="FF63BE7B"/>
      </colorScale>
    </cfRule>
  </conditionalFormatting>
  <conditionalFormatting sqref="BF222:BF223 BF207">
    <cfRule type="colorScale" priority="210">
      <colorScale>
        <cfvo type="min" val="0"/>
        <cfvo type="percentile" val="50"/>
        <cfvo type="max" val="0"/>
        <color rgb="FFF8696B"/>
        <color rgb="FFFFEB84"/>
        <color rgb="FF63BE7B"/>
      </colorScale>
    </cfRule>
  </conditionalFormatting>
  <conditionalFormatting sqref="BF201:BF202">
    <cfRule type="colorScale" priority="209">
      <colorScale>
        <cfvo type="min" val="0"/>
        <cfvo type="percentile" val="50"/>
        <cfvo type="max" val="0"/>
        <color rgb="FFF8696B"/>
        <color rgb="FFFFEB84"/>
        <color rgb="FF63BE7B"/>
      </colorScale>
    </cfRule>
  </conditionalFormatting>
  <conditionalFormatting sqref="BF217">
    <cfRule type="colorScale" priority="208">
      <colorScale>
        <cfvo type="min" val="0"/>
        <cfvo type="percentile" val="50"/>
        <cfvo type="max" val="0"/>
        <color rgb="FFF8696B"/>
        <color rgb="FFFFEB84"/>
        <color rgb="FF63BE7B"/>
      </colorScale>
    </cfRule>
  </conditionalFormatting>
  <conditionalFormatting sqref="BF219 BF216">
    <cfRule type="colorScale" priority="207">
      <colorScale>
        <cfvo type="min" val="0"/>
        <cfvo type="percentile" val="50"/>
        <cfvo type="max" val="0"/>
        <color rgb="FFF8696B"/>
        <color rgb="FFFFEB84"/>
        <color rgb="FF63BE7B"/>
      </colorScale>
    </cfRule>
  </conditionalFormatting>
  <conditionalFormatting sqref="BF220 BF212 BF218 BF215">
    <cfRule type="colorScale" priority="206">
      <colorScale>
        <cfvo type="min" val="0"/>
        <cfvo type="percentile" val="50"/>
        <cfvo type="max" val="0"/>
        <color rgb="FFF8696B"/>
        <color rgb="FFFFEB84"/>
        <color rgb="FF63BE7B"/>
      </colorScale>
    </cfRule>
  </conditionalFormatting>
  <conditionalFormatting sqref="BF220 BF212 BF210 BF205 BF207 BF201:BF202 BF218 BF222:BF224 BF215">
    <cfRule type="colorScale" priority="205">
      <colorScale>
        <cfvo type="min" val="0"/>
        <cfvo type="percentile" val="50"/>
        <cfvo type="max" val="0"/>
        <color rgb="FFF8696B"/>
        <color rgb="FFFFEB84"/>
        <color rgb="FF63BE7B"/>
      </colorScale>
    </cfRule>
  </conditionalFormatting>
  <conditionalFormatting sqref="BF219 BF211 BF206 BF216 BF208:BF209 BF197 BF199:BF200 BF203:BF204 BF221 BF213:BF214">
    <cfRule type="colorScale" priority="204">
      <colorScale>
        <cfvo type="min" val="0"/>
        <cfvo type="percentile" val="50"/>
        <cfvo type="max" val="0"/>
        <color rgb="FFF8696B"/>
        <color rgb="FFFFEB84"/>
        <color rgb="FF63BE7B"/>
      </colorScale>
    </cfRule>
  </conditionalFormatting>
  <conditionalFormatting sqref="BF198:BF224">
    <cfRule type="colorScale" priority="203">
      <colorScale>
        <cfvo type="min" val="0"/>
        <cfvo type="percentile" val="50"/>
        <cfvo type="max" val="0"/>
        <color rgb="FFF8696B"/>
        <color rgb="FFFFEB84"/>
        <color rgb="FF63BE7B"/>
      </colorScale>
    </cfRule>
  </conditionalFormatting>
  <conditionalFormatting sqref="BF225:BF227">
    <cfRule type="colorScale" priority="202">
      <colorScale>
        <cfvo type="min" val="0"/>
        <cfvo type="percentile" val="50"/>
        <cfvo type="max" val="0"/>
        <color rgb="FFF8696B"/>
        <color rgb="FFFFEB84"/>
        <color rgb="FF63BE7B"/>
      </colorScale>
    </cfRule>
  </conditionalFormatting>
  <conditionalFormatting sqref="BF225:BF227">
    <cfRule type="colorScale" priority="201">
      <colorScale>
        <cfvo type="min" val="0"/>
        <cfvo type="percentile" val="50"/>
        <cfvo type="max" val="0"/>
        <color rgb="FFF8696B"/>
        <color rgb="FFFFEB84"/>
        <color rgb="FF63BE7B"/>
      </colorScale>
    </cfRule>
  </conditionalFormatting>
  <conditionalFormatting sqref="BF225:BF227">
    <cfRule type="colorScale" priority="200">
      <colorScale>
        <cfvo type="min" val="0"/>
        <cfvo type="percentile" val="50"/>
        <cfvo type="max" val="0"/>
        <color rgb="FFF8696B"/>
        <color rgb="FFFFEB84"/>
        <color rgb="FF63BE7B"/>
      </colorScale>
    </cfRule>
  </conditionalFormatting>
  <conditionalFormatting sqref="BD198:BD227">
    <cfRule type="expression" dxfId="59" priority="199">
      <formula>$BC198=1</formula>
    </cfRule>
  </conditionalFormatting>
  <conditionalFormatting sqref="BF228:BF259">
    <cfRule type="colorScale" priority="198">
      <colorScale>
        <cfvo type="min" val="0"/>
        <cfvo type="percentile" val="50"/>
        <cfvo type="max" val="0"/>
        <color rgb="FFF8696B"/>
        <color rgb="FFFFEB84"/>
        <color rgb="FF63BE7B"/>
      </colorScale>
    </cfRule>
  </conditionalFormatting>
  <conditionalFormatting sqref="BF238:BF249">
    <cfRule type="colorScale" priority="197">
      <colorScale>
        <cfvo type="min" val="0"/>
        <cfvo type="percentile" val="50"/>
        <cfvo type="max" val="0"/>
        <color rgb="FFF8696B"/>
        <color rgb="FFFFEB84"/>
        <color rgb="FF63BE7B"/>
      </colorScale>
    </cfRule>
  </conditionalFormatting>
  <conditionalFormatting sqref="BF258:BF259 BF248:BF251">
    <cfRule type="colorScale" priority="196">
      <colorScale>
        <cfvo type="min" val="0"/>
        <cfvo type="percentile" val="50"/>
        <cfvo type="max" val="0"/>
        <color rgb="FFF8696B"/>
        <color rgb="FFFFEB84"/>
        <color rgb="FF63BE7B"/>
      </colorScale>
    </cfRule>
  </conditionalFormatting>
  <conditionalFormatting sqref="BF258:BF259 BF250 BF248">
    <cfRule type="colorScale" priority="195">
      <colorScale>
        <cfvo type="min" val="0"/>
        <cfvo type="percentile" val="50"/>
        <cfvo type="max" val="0"/>
        <color rgb="FFF8696B"/>
        <color rgb="FFFFEB84"/>
        <color rgb="FF63BE7B"/>
      </colorScale>
    </cfRule>
  </conditionalFormatting>
  <conditionalFormatting sqref="BF229:BF237 BF239">
    <cfRule type="colorScale" priority="194">
      <colorScale>
        <cfvo type="min" val="0"/>
        <cfvo type="percentile" val="50"/>
        <cfvo type="max" val="0"/>
        <color rgb="FFF8696B"/>
        <color rgb="FFFFEB84"/>
        <color rgb="FF63BE7B"/>
      </colorScale>
    </cfRule>
  </conditionalFormatting>
  <conditionalFormatting sqref="BF229:BF237">
    <cfRule type="colorScale" priority="193">
      <colorScale>
        <cfvo type="min" val="0"/>
        <cfvo type="percentile" val="50"/>
        <cfvo type="max" val="0"/>
        <color rgb="FFF8696B"/>
        <color rgb="FFFFEB84"/>
        <color rgb="FF63BE7B"/>
      </colorScale>
    </cfRule>
  </conditionalFormatting>
  <conditionalFormatting sqref="BF238">
    <cfRule type="colorScale" priority="192">
      <colorScale>
        <cfvo type="min" val="0"/>
        <cfvo type="percentile" val="50"/>
        <cfvo type="max" val="0"/>
        <color rgb="FFF8696B"/>
        <color rgb="FFFFEB84"/>
        <color rgb="FF63BE7B"/>
      </colorScale>
    </cfRule>
  </conditionalFormatting>
  <conditionalFormatting sqref="BF237:BF248">
    <cfRule type="colorScale" priority="191">
      <colorScale>
        <cfvo type="min" val="0"/>
        <cfvo type="percentile" val="50"/>
        <cfvo type="max" val="0"/>
        <color rgb="FFF8696B"/>
        <color rgb="FFFFEB84"/>
        <color rgb="FF63BE7B"/>
      </colorScale>
    </cfRule>
  </conditionalFormatting>
  <conditionalFormatting sqref="BF257:BF259 BF247:BF250">
    <cfRule type="colorScale" priority="190">
      <colorScale>
        <cfvo type="min" val="0"/>
        <cfvo type="percentile" val="50"/>
        <cfvo type="max" val="0"/>
        <color rgb="FFF8696B"/>
        <color rgb="FFFFEB84"/>
        <color rgb="FF63BE7B"/>
      </colorScale>
    </cfRule>
  </conditionalFormatting>
  <conditionalFormatting sqref="BF257:BF259 BF249 BF247">
    <cfRule type="colorScale" priority="189">
      <colorScale>
        <cfvo type="min" val="0"/>
        <cfvo type="percentile" val="50"/>
        <cfvo type="max" val="0"/>
        <color rgb="FFF8696B"/>
        <color rgb="FFFFEB84"/>
        <color rgb="FF63BE7B"/>
      </colorScale>
    </cfRule>
  </conditionalFormatting>
  <conditionalFormatting sqref="BF228:BF236 BF238">
    <cfRule type="colorScale" priority="188">
      <colorScale>
        <cfvo type="min" val="0"/>
        <cfvo type="percentile" val="50"/>
        <cfvo type="max" val="0"/>
        <color rgb="FFF8696B"/>
        <color rgb="FFFFEB84"/>
        <color rgb="FF63BE7B"/>
      </colorScale>
    </cfRule>
  </conditionalFormatting>
  <conditionalFormatting sqref="BF228:BF236">
    <cfRule type="colorScale" priority="187">
      <colorScale>
        <cfvo type="min" val="0"/>
        <cfvo type="percentile" val="50"/>
        <cfvo type="max" val="0"/>
        <color rgb="FFF8696B"/>
        <color rgb="FFFFEB84"/>
        <color rgb="FF63BE7B"/>
      </colorScale>
    </cfRule>
  </conditionalFormatting>
  <conditionalFormatting sqref="BF237">
    <cfRule type="colorScale" priority="186">
      <colorScale>
        <cfvo type="min" val="0"/>
        <cfvo type="percentile" val="50"/>
        <cfvo type="max" val="0"/>
        <color rgb="FFF8696B"/>
        <color rgb="FFFFEB84"/>
        <color rgb="FF63BE7B"/>
      </colorScale>
    </cfRule>
  </conditionalFormatting>
  <conditionalFormatting sqref="BF230:BF231">
    <cfRule type="colorScale" priority="185">
      <colorScale>
        <cfvo type="min" val="0"/>
        <cfvo type="percentile" val="50"/>
        <cfvo type="max" val="0"/>
        <color rgb="FFF8696B"/>
        <color rgb="FFFFEB84"/>
        <color rgb="FF63BE7B"/>
      </colorScale>
    </cfRule>
  </conditionalFormatting>
  <conditionalFormatting sqref="BF230:BF259">
    <cfRule type="colorScale" priority="184">
      <colorScale>
        <cfvo type="min" val="0"/>
        <cfvo type="percentile" val="50"/>
        <cfvo type="max" val="0"/>
        <color rgb="FFF8696B"/>
        <color rgb="FFFFEB84"/>
        <color rgb="FF63BE7B"/>
      </colorScale>
    </cfRule>
  </conditionalFormatting>
  <conditionalFormatting sqref="BF240:BF251">
    <cfRule type="colorScale" priority="183">
      <colorScale>
        <cfvo type="min" val="0"/>
        <cfvo type="percentile" val="50"/>
        <cfvo type="max" val="0"/>
        <color rgb="FFF8696B"/>
        <color rgb="FFFFEB84"/>
        <color rgb="FF63BE7B"/>
      </colorScale>
    </cfRule>
  </conditionalFormatting>
  <conditionalFormatting sqref="BF250:BF253">
    <cfRule type="colorScale" priority="182">
      <colorScale>
        <cfvo type="min" val="0"/>
        <cfvo type="percentile" val="50"/>
        <cfvo type="max" val="0"/>
        <color rgb="FFF8696B"/>
        <color rgb="FFFFEB84"/>
        <color rgb="FF63BE7B"/>
      </colorScale>
    </cfRule>
  </conditionalFormatting>
  <conditionalFormatting sqref="BF252 BF250">
    <cfRule type="colorScale" priority="181">
      <colorScale>
        <cfvo type="min" val="0"/>
        <cfvo type="percentile" val="50"/>
        <cfvo type="max" val="0"/>
        <color rgb="FFF8696B"/>
        <color rgb="FFFFEB84"/>
        <color rgb="FF63BE7B"/>
      </colorScale>
    </cfRule>
  </conditionalFormatting>
  <conditionalFormatting sqref="BF231:BF239 BF241">
    <cfRule type="colorScale" priority="180">
      <colorScale>
        <cfvo type="min" val="0"/>
        <cfvo type="percentile" val="50"/>
        <cfvo type="max" val="0"/>
        <color rgb="FFF8696B"/>
        <color rgb="FFFFEB84"/>
        <color rgb="FF63BE7B"/>
      </colorScale>
    </cfRule>
  </conditionalFormatting>
  <conditionalFormatting sqref="BF231:BF239">
    <cfRule type="colorScale" priority="179">
      <colorScale>
        <cfvo type="min" val="0"/>
        <cfvo type="percentile" val="50"/>
        <cfvo type="max" val="0"/>
        <color rgb="FFF8696B"/>
        <color rgb="FFFFEB84"/>
        <color rgb="FF63BE7B"/>
      </colorScale>
    </cfRule>
  </conditionalFormatting>
  <conditionalFormatting sqref="BF240">
    <cfRule type="colorScale" priority="178">
      <colorScale>
        <cfvo type="min" val="0"/>
        <cfvo type="percentile" val="50"/>
        <cfvo type="max" val="0"/>
        <color rgb="FFF8696B"/>
        <color rgb="FFFFEB84"/>
        <color rgb="FF63BE7B"/>
      </colorScale>
    </cfRule>
  </conditionalFormatting>
  <conditionalFormatting sqref="BF228:BF232">
    <cfRule type="colorScale" priority="177">
      <colorScale>
        <cfvo type="min" val="0"/>
        <cfvo type="percentile" val="50"/>
        <cfvo type="max" val="0"/>
        <color rgb="FFF8696B"/>
        <color rgb="FFFFEB84"/>
        <color rgb="FF63BE7B"/>
      </colorScale>
    </cfRule>
  </conditionalFormatting>
  <conditionalFormatting sqref="BF242 BF245">
    <cfRule type="colorScale" priority="176">
      <colorScale>
        <cfvo type="min" val="0"/>
        <cfvo type="percentile" val="50"/>
        <cfvo type="max" val="0"/>
        <color rgb="FFF8696B"/>
        <color rgb="FFFFEB84"/>
        <color rgb="FF63BE7B"/>
      </colorScale>
    </cfRule>
  </conditionalFormatting>
  <conditionalFormatting sqref="BF249:BF250 BF243">
    <cfRule type="colorScale" priority="175">
      <colorScale>
        <cfvo type="min" val="0"/>
        <cfvo type="percentile" val="50"/>
        <cfvo type="max" val="0"/>
        <color rgb="FFF8696B"/>
        <color rgb="FFFFEB84"/>
        <color rgb="FF63BE7B"/>
      </colorScale>
    </cfRule>
  </conditionalFormatting>
  <conditionalFormatting sqref="BF237 BF230">
    <cfRule type="colorScale" priority="174">
      <colorScale>
        <cfvo type="min" val="0"/>
        <cfvo type="percentile" val="50"/>
        <cfvo type="max" val="0"/>
        <color rgb="FFF8696B"/>
        <color rgb="FFFFEB84"/>
        <color rgb="FF63BE7B"/>
      </colorScale>
    </cfRule>
  </conditionalFormatting>
  <conditionalFormatting sqref="BF252">
    <cfRule type="colorScale" priority="173">
      <colorScale>
        <cfvo type="min" val="0"/>
        <cfvo type="percentile" val="50"/>
        <cfvo type="max" val="0"/>
        <color rgb="FFF8696B"/>
        <color rgb="FFFFEB84"/>
        <color rgb="FF63BE7B"/>
      </colorScale>
    </cfRule>
  </conditionalFormatting>
  <conditionalFormatting sqref="BF231">
    <cfRule type="colorScale" priority="172">
      <colorScale>
        <cfvo type="min" val="0"/>
        <cfvo type="percentile" val="50"/>
        <cfvo type="max" val="0"/>
        <color rgb="FFF8696B"/>
        <color rgb="FFFFEB84"/>
        <color rgb="FF63BE7B"/>
      </colorScale>
    </cfRule>
  </conditionalFormatting>
  <conditionalFormatting sqref="BF244:BF249 BF251 BF242">
    <cfRule type="colorScale" priority="171">
      <colorScale>
        <cfvo type="min" val="0"/>
        <cfvo type="percentile" val="50"/>
        <cfvo type="max" val="0"/>
        <color rgb="FFF8696B"/>
        <color rgb="FFFFEB84"/>
        <color rgb="FF63BE7B"/>
      </colorScale>
    </cfRule>
  </conditionalFormatting>
  <conditionalFormatting sqref="BF241 BF232 BF234 BF236:BF239">
    <cfRule type="colorScale" priority="170">
      <colorScale>
        <cfvo type="min" val="0"/>
        <cfvo type="percentile" val="50"/>
        <cfvo type="max" val="0"/>
        <color rgb="FFF8696B"/>
        <color rgb="FFFFEB84"/>
        <color rgb="FF63BE7B"/>
      </colorScale>
    </cfRule>
  </conditionalFormatting>
  <conditionalFormatting sqref="BF231:BF232">
    <cfRule type="colorScale" priority="169">
      <colorScale>
        <cfvo type="min" val="0"/>
        <cfvo type="percentile" val="50"/>
        <cfvo type="max" val="0"/>
        <color rgb="FFF8696B"/>
        <color rgb="FFFFEB84"/>
        <color rgb="FF63BE7B"/>
      </colorScale>
    </cfRule>
  </conditionalFormatting>
  <conditionalFormatting sqref="BF236:BF239 BF234 BF232">
    <cfRule type="colorScale" priority="168">
      <colorScale>
        <cfvo type="min" val="0"/>
        <cfvo type="percentile" val="50"/>
        <cfvo type="max" val="0"/>
        <color rgb="FFF8696B"/>
        <color rgb="FFFFEB84"/>
        <color rgb="FF63BE7B"/>
      </colorScale>
    </cfRule>
  </conditionalFormatting>
  <conditionalFormatting sqref="BF230 BF232 BF234 BF236:BF242 BF244:BF249 BF251:BF258">
    <cfRule type="colorScale" priority="167">
      <colorScale>
        <cfvo type="min" val="0"/>
        <cfvo type="percentile" val="50"/>
        <cfvo type="max" val="0"/>
        <color rgb="FFF8696B"/>
        <color rgb="FFFFEB84"/>
        <color rgb="FF63BE7B"/>
      </colorScale>
    </cfRule>
  </conditionalFormatting>
  <conditionalFormatting sqref="BF237 BF245 BF255 BF235 BF230:BF231 BF228 BF233 BF240:BF243 BF247:BF250 BF252:BF253 BF258">
    <cfRule type="colorScale" priority="166">
      <colorScale>
        <cfvo type="min" val="0"/>
        <cfvo type="percentile" val="50"/>
        <cfvo type="max" val="0"/>
        <color rgb="FFF8696B"/>
        <color rgb="FFFFEB84"/>
        <color rgb="FF63BE7B"/>
      </colorScale>
    </cfRule>
  </conditionalFormatting>
  <conditionalFormatting sqref="BF259">
    <cfRule type="colorScale" priority="165">
      <colorScale>
        <cfvo type="min" val="0"/>
        <cfvo type="percentile" val="50"/>
        <cfvo type="max" val="0"/>
        <color rgb="FFF8696B"/>
        <color rgb="FFFFEB84"/>
        <color rgb="FF63BE7B"/>
      </colorScale>
    </cfRule>
  </conditionalFormatting>
  <conditionalFormatting sqref="BF230">
    <cfRule type="colorScale" priority="164">
      <colorScale>
        <cfvo type="min" val="0"/>
        <cfvo type="percentile" val="50"/>
        <cfvo type="max" val="0"/>
        <color rgb="FFF8696B"/>
        <color rgb="FFFFEB84"/>
        <color rgb="FF63BE7B"/>
      </colorScale>
    </cfRule>
  </conditionalFormatting>
  <conditionalFormatting sqref="BF228:BF259">
    <cfRule type="colorScale" priority="163">
      <colorScale>
        <cfvo type="min" val="0"/>
        <cfvo type="percentile" val="50"/>
        <cfvo type="max" val="0"/>
        <color rgb="FFF8696B"/>
        <color rgb="FFFFEB84"/>
        <color rgb="FF63BE7B"/>
      </colorScale>
    </cfRule>
  </conditionalFormatting>
  <conditionalFormatting sqref="BF236">
    <cfRule type="colorScale" priority="162">
      <colorScale>
        <cfvo type="min" val="0"/>
        <cfvo type="percentile" val="50"/>
        <cfvo type="max" val="0"/>
        <color rgb="FFF8696B"/>
        <color rgb="FFFFEB84"/>
        <color rgb="FF63BE7B"/>
      </colorScale>
    </cfRule>
  </conditionalFormatting>
  <conditionalFormatting sqref="BF235">
    <cfRule type="colorScale" priority="161">
      <colorScale>
        <cfvo type="min" val="0"/>
        <cfvo type="percentile" val="50"/>
        <cfvo type="max" val="0"/>
        <color rgb="FFF8696B"/>
        <color rgb="FFFFEB84"/>
        <color rgb="FF63BE7B"/>
      </colorScale>
    </cfRule>
  </conditionalFormatting>
  <conditionalFormatting sqref="BF228:BF229">
    <cfRule type="colorScale" priority="160">
      <colorScale>
        <cfvo type="min" val="0"/>
        <cfvo type="percentile" val="50"/>
        <cfvo type="max" val="0"/>
        <color rgb="FFF8696B"/>
        <color rgb="FFFFEB84"/>
        <color rgb="FF63BE7B"/>
      </colorScale>
    </cfRule>
  </conditionalFormatting>
  <conditionalFormatting sqref="BF240 BF243">
    <cfRule type="colorScale" priority="159">
      <colorScale>
        <cfvo type="min" val="0"/>
        <cfvo type="percentile" val="50"/>
        <cfvo type="max" val="0"/>
        <color rgb="FFF8696B"/>
        <color rgb="FFFFEB84"/>
        <color rgb="FF63BE7B"/>
      </colorScale>
    </cfRule>
  </conditionalFormatting>
  <conditionalFormatting sqref="BF247:BF248 BF241">
    <cfRule type="colorScale" priority="158">
      <colorScale>
        <cfvo type="min" val="0"/>
        <cfvo type="percentile" val="50"/>
        <cfvo type="max" val="0"/>
        <color rgb="FFF8696B"/>
        <color rgb="FFFFEB84"/>
        <color rgb="FF63BE7B"/>
      </colorScale>
    </cfRule>
  </conditionalFormatting>
  <conditionalFormatting sqref="BF235 BF228">
    <cfRule type="colorScale" priority="157">
      <colorScale>
        <cfvo type="min" val="0"/>
        <cfvo type="percentile" val="50"/>
        <cfvo type="max" val="0"/>
        <color rgb="FFF8696B"/>
        <color rgb="FFFFEB84"/>
        <color rgb="FF63BE7B"/>
      </colorScale>
    </cfRule>
  </conditionalFormatting>
  <conditionalFormatting sqref="BF250">
    <cfRule type="colorScale" priority="156">
      <colorScale>
        <cfvo type="min" val="0"/>
        <cfvo type="percentile" val="50"/>
        <cfvo type="max" val="0"/>
        <color rgb="FFF8696B"/>
        <color rgb="FFFFEB84"/>
        <color rgb="FF63BE7B"/>
      </colorScale>
    </cfRule>
  </conditionalFormatting>
  <conditionalFormatting sqref="BF229">
    <cfRule type="colorScale" priority="155">
      <colorScale>
        <cfvo type="min" val="0"/>
        <cfvo type="percentile" val="50"/>
        <cfvo type="max" val="0"/>
        <color rgb="FFF8696B"/>
        <color rgb="FFFFEB84"/>
        <color rgb="FF63BE7B"/>
      </colorScale>
    </cfRule>
  </conditionalFormatting>
  <conditionalFormatting sqref="BF229:BF230">
    <cfRule type="colorScale" priority="154">
      <colorScale>
        <cfvo type="min" val="0"/>
        <cfvo type="percentile" val="50"/>
        <cfvo type="max" val="0"/>
        <color rgb="FFF8696B"/>
        <color rgb="FFFFEB84"/>
        <color rgb="FF63BE7B"/>
      </colorScale>
    </cfRule>
  </conditionalFormatting>
  <conditionalFormatting sqref="BF257">
    <cfRule type="colorScale" priority="153">
      <colorScale>
        <cfvo type="min" val="0"/>
        <cfvo type="percentile" val="50"/>
        <cfvo type="max" val="0"/>
        <color rgb="FFF8696B"/>
        <color rgb="FFFFEB84"/>
        <color rgb="FF63BE7B"/>
      </colorScale>
    </cfRule>
  </conditionalFormatting>
  <conditionalFormatting sqref="BF228">
    <cfRule type="colorScale" priority="152">
      <colorScale>
        <cfvo type="min" val="0"/>
        <cfvo type="percentile" val="50"/>
        <cfvo type="max" val="0"/>
        <color rgb="FFF8696B"/>
        <color rgb="FFFFEB84"/>
        <color rgb="FF63BE7B"/>
      </colorScale>
    </cfRule>
  </conditionalFormatting>
  <conditionalFormatting sqref="BD228:BD259">
    <cfRule type="expression" dxfId="58" priority="151">
      <formula>$BC228=1</formula>
    </cfRule>
  </conditionalFormatting>
  <conditionalFormatting sqref="BF261">
    <cfRule type="colorScale" priority="150">
      <colorScale>
        <cfvo type="min" val="0"/>
        <cfvo type="percentile" val="50"/>
        <cfvo type="max" val="0"/>
        <color rgb="FFF8696B"/>
        <color rgb="FFFFEB84"/>
        <color rgb="FF63BE7B"/>
      </colorScale>
    </cfRule>
  </conditionalFormatting>
  <conditionalFormatting sqref="BF260">
    <cfRule type="colorScale" priority="149">
      <colorScale>
        <cfvo type="min" val="0"/>
        <cfvo type="percentile" val="50"/>
        <cfvo type="max" val="0"/>
        <color rgb="FFF8696B"/>
        <color rgb="FFFFEB84"/>
        <color rgb="FF63BE7B"/>
      </colorScale>
    </cfRule>
  </conditionalFormatting>
  <conditionalFormatting sqref="BF260">
    <cfRule type="colorScale" priority="148">
      <colorScale>
        <cfvo type="min" val="0"/>
        <cfvo type="percentile" val="50"/>
        <cfvo type="max" val="0"/>
        <color rgb="FFF8696B"/>
        <color rgb="FFFFEB84"/>
        <color rgb="FF63BE7B"/>
      </colorScale>
    </cfRule>
  </conditionalFormatting>
  <conditionalFormatting sqref="BF262:BF263">
    <cfRule type="colorScale" priority="147">
      <colorScale>
        <cfvo type="min" val="0"/>
        <cfvo type="percentile" val="50"/>
        <cfvo type="max" val="0"/>
        <color rgb="FFF8696B"/>
        <color rgb="FFFFEB84"/>
        <color rgb="FF63BE7B"/>
      </colorScale>
    </cfRule>
  </conditionalFormatting>
  <conditionalFormatting sqref="BF264">
    <cfRule type="colorScale" priority="146">
      <colorScale>
        <cfvo type="min" val="0"/>
        <cfvo type="percentile" val="50"/>
        <cfvo type="max" val="0"/>
        <color rgb="FFF8696B"/>
        <color rgb="FFFFEB84"/>
        <color rgb="FF63BE7B"/>
      </colorScale>
    </cfRule>
  </conditionalFormatting>
  <conditionalFormatting sqref="BF265:BF284">
    <cfRule type="colorScale" priority="145">
      <colorScale>
        <cfvo type="min" val="0"/>
        <cfvo type="percentile" val="50"/>
        <cfvo type="max" val="0"/>
        <color rgb="FFF8696B"/>
        <color rgb="FFFFEB84"/>
        <color rgb="FF63BE7B"/>
      </colorScale>
    </cfRule>
  </conditionalFormatting>
  <conditionalFormatting sqref="BF265:BF284">
    <cfRule type="colorScale" priority="144">
      <colorScale>
        <cfvo type="min" val="0"/>
        <cfvo type="percentile" val="50"/>
        <cfvo type="max" val="0"/>
        <color rgb="FFF8696B"/>
        <color rgb="FFFFEB84"/>
        <color rgb="FF63BE7B"/>
      </colorScale>
    </cfRule>
  </conditionalFormatting>
  <conditionalFormatting sqref="BF265">
    <cfRule type="colorScale" priority="143">
      <colorScale>
        <cfvo type="min" val="0"/>
        <cfvo type="percentile" val="50"/>
        <cfvo type="max" val="0"/>
        <color rgb="FFF8696B"/>
        <color rgb="FFFFEB84"/>
        <color rgb="FF63BE7B"/>
      </colorScale>
    </cfRule>
  </conditionalFormatting>
  <conditionalFormatting sqref="BF276 BF278 BF269 BF283">
    <cfRule type="colorScale" priority="142">
      <colorScale>
        <cfvo type="min" val="0"/>
        <cfvo type="percentile" val="50"/>
        <cfvo type="max" val="0"/>
        <color rgb="FFF8696B"/>
        <color rgb="FFFFEB84"/>
        <color rgb="FF63BE7B"/>
      </colorScale>
    </cfRule>
  </conditionalFormatting>
  <conditionalFormatting sqref="BF268">
    <cfRule type="colorScale" priority="141">
      <colorScale>
        <cfvo type="min" val="0"/>
        <cfvo type="percentile" val="50"/>
        <cfvo type="max" val="0"/>
        <color rgb="FFF8696B"/>
        <color rgb="FFFFEB84"/>
        <color rgb="FF63BE7B"/>
      </colorScale>
    </cfRule>
  </conditionalFormatting>
  <conditionalFormatting sqref="BF281:BF282 BF284 BF277 BF266:BF267 BF270:BF275 BF279">
    <cfRule type="colorScale" priority="140">
      <colorScale>
        <cfvo type="min" val="0"/>
        <cfvo type="percentile" val="50"/>
        <cfvo type="max" val="0"/>
        <color rgb="FFF8696B"/>
        <color rgb="FFFFEB84"/>
        <color rgb="FF63BE7B"/>
      </colorScale>
    </cfRule>
  </conditionalFormatting>
  <conditionalFormatting sqref="BD260">
    <cfRule type="expression" dxfId="57" priority="139">
      <formula>$BC260=1</formula>
    </cfRule>
  </conditionalFormatting>
  <conditionalFormatting sqref="BD261:BD284">
    <cfRule type="expression" dxfId="56" priority="138">
      <formula>$BC261=1</formula>
    </cfRule>
  </conditionalFormatting>
  <conditionalFormatting sqref="BF286:BF288">
    <cfRule type="colorScale" priority="137">
      <colorScale>
        <cfvo type="min" val="0"/>
        <cfvo type="percentile" val="50"/>
        <cfvo type="max" val="0"/>
        <color rgb="FFF8696B"/>
        <color rgb="FFFFEB84"/>
        <color rgb="FF63BE7B"/>
      </colorScale>
    </cfRule>
  </conditionalFormatting>
  <conditionalFormatting sqref="BF289">
    <cfRule type="colorScale" priority="136">
      <colorScale>
        <cfvo type="min" val="0"/>
        <cfvo type="percentile" val="50"/>
        <cfvo type="max" val="0"/>
        <color rgb="FFF8696B"/>
        <color rgb="FFFFEB84"/>
        <color rgb="FF63BE7B"/>
      </colorScale>
    </cfRule>
  </conditionalFormatting>
  <conditionalFormatting sqref="BF290:BF304">
    <cfRule type="colorScale" priority="135">
      <colorScale>
        <cfvo type="min" val="0"/>
        <cfvo type="percentile" val="50"/>
        <cfvo type="max" val="0"/>
        <color rgb="FFF8696B"/>
        <color rgb="FFFFEB84"/>
        <color rgb="FF63BE7B"/>
      </colorScale>
    </cfRule>
  </conditionalFormatting>
  <conditionalFormatting sqref="BF285">
    <cfRule type="colorScale" priority="134">
      <colorScale>
        <cfvo type="min" val="0"/>
        <cfvo type="percentile" val="50"/>
        <cfvo type="max" val="0"/>
        <color rgb="FFF8696B"/>
        <color rgb="FFFFEB84"/>
        <color rgb="FF63BE7B"/>
      </colorScale>
    </cfRule>
  </conditionalFormatting>
  <conditionalFormatting sqref="BF286:BF288">
    <cfRule type="colorScale" priority="133">
      <colorScale>
        <cfvo type="min" val="0"/>
        <cfvo type="percentile" val="50"/>
        <cfvo type="max" val="0"/>
        <color rgb="FFF8696B"/>
        <color rgb="FFFFEB84"/>
        <color rgb="FF63BE7B"/>
      </colorScale>
    </cfRule>
  </conditionalFormatting>
  <conditionalFormatting sqref="BF290:BF303">
    <cfRule type="colorScale" priority="132">
      <colorScale>
        <cfvo type="min" val="0"/>
        <cfvo type="percentile" val="50"/>
        <cfvo type="max" val="0"/>
        <color rgb="FFF8696B"/>
        <color rgb="FFFFEB84"/>
        <color rgb="FF63BE7B"/>
      </colorScale>
    </cfRule>
  </conditionalFormatting>
  <conditionalFormatting sqref="BF287:BF288">
    <cfRule type="colorScale" priority="131">
      <colorScale>
        <cfvo type="min" val="0"/>
        <cfvo type="percentile" val="50"/>
        <cfvo type="max" val="0"/>
        <color rgb="FFF8696B"/>
        <color rgb="FFFFEB84"/>
        <color rgb="FF63BE7B"/>
      </colorScale>
    </cfRule>
  </conditionalFormatting>
  <conditionalFormatting sqref="BF290:BF292 BF304 BF302 BF294:BF296 BF298 BF300">
    <cfRule type="colorScale" priority="130">
      <colorScale>
        <cfvo type="min" val="0"/>
        <cfvo type="percentile" val="50"/>
        <cfvo type="max" val="0"/>
        <color rgb="FFF8696B"/>
        <color rgb="FFFFEB84"/>
        <color rgb="FF63BE7B"/>
      </colorScale>
    </cfRule>
  </conditionalFormatting>
  <conditionalFormatting sqref="BF285:BF286 BF303 BF301 BF299 BF293 BF297">
    <cfRule type="colorScale" priority="129">
      <colorScale>
        <cfvo type="min" val="0"/>
        <cfvo type="percentile" val="50"/>
        <cfvo type="max" val="0"/>
        <color rgb="FFF8696B"/>
        <color rgb="FFFFEB84"/>
        <color rgb="FF63BE7B"/>
      </colorScale>
    </cfRule>
  </conditionalFormatting>
  <conditionalFormatting sqref="BF289:BF290">
    <cfRule type="colorScale" priority="128">
      <colorScale>
        <cfvo type="min" val="0"/>
        <cfvo type="percentile" val="50"/>
        <cfvo type="max" val="0"/>
        <color rgb="FFF8696B"/>
        <color rgb="FFFFEB84"/>
        <color rgb="FF63BE7B"/>
      </colorScale>
    </cfRule>
  </conditionalFormatting>
  <conditionalFormatting sqref="BF291">
    <cfRule type="colorScale" priority="127">
      <colorScale>
        <cfvo type="min" val="0"/>
        <cfvo type="percentile" val="50"/>
        <cfvo type="max" val="0"/>
        <color rgb="FFF8696B"/>
        <color rgb="FFFFEB84"/>
        <color rgb="FF63BE7B"/>
      </colorScale>
    </cfRule>
  </conditionalFormatting>
  <conditionalFormatting sqref="BF292:BF294 BF304 BF302 BF296:BF298 BF300">
    <cfRule type="colorScale" priority="126">
      <colorScale>
        <cfvo type="min" val="0"/>
        <cfvo type="percentile" val="50"/>
        <cfvo type="max" val="0"/>
        <color rgb="FFF8696B"/>
        <color rgb="FFFFEB84"/>
        <color rgb="FF63BE7B"/>
      </colorScale>
    </cfRule>
  </conditionalFormatting>
  <conditionalFormatting sqref="BF286:BF288 BF303 BF301 BF295 BF299">
    <cfRule type="colorScale" priority="125">
      <colorScale>
        <cfvo type="min" val="0"/>
        <cfvo type="percentile" val="50"/>
        <cfvo type="max" val="0"/>
        <color rgb="FFF8696B"/>
        <color rgb="FFFFEB84"/>
        <color rgb="FF63BE7B"/>
      </colorScale>
    </cfRule>
  </conditionalFormatting>
  <conditionalFormatting sqref="BF305:BF312">
    <cfRule type="colorScale" priority="124">
      <colorScale>
        <cfvo type="min" val="0"/>
        <cfvo type="percentile" val="50"/>
        <cfvo type="max" val="0"/>
        <color rgb="FFF8696B"/>
        <color rgb="FFFFEB84"/>
        <color rgb="FF63BE7B"/>
      </colorScale>
    </cfRule>
  </conditionalFormatting>
  <conditionalFormatting sqref="BF305:BF311">
    <cfRule type="colorScale" priority="123">
      <colorScale>
        <cfvo type="min" val="0"/>
        <cfvo type="percentile" val="50"/>
        <cfvo type="max" val="0"/>
        <color rgb="FFF8696B"/>
        <color rgb="FFFFEB84"/>
        <color rgb="FF63BE7B"/>
      </colorScale>
    </cfRule>
  </conditionalFormatting>
  <conditionalFormatting sqref="BF311">
    <cfRule type="colorScale" priority="122">
      <colorScale>
        <cfvo type="min" val="0"/>
        <cfvo type="percentile" val="50"/>
        <cfvo type="max" val="0"/>
        <color rgb="FFF8696B"/>
        <color rgb="FFFFEB84"/>
        <color rgb="FF63BE7B"/>
      </colorScale>
    </cfRule>
  </conditionalFormatting>
  <conditionalFormatting sqref="BF305:BF310">
    <cfRule type="colorScale" priority="121">
      <colorScale>
        <cfvo type="min" val="0"/>
        <cfvo type="percentile" val="50"/>
        <cfvo type="max" val="0"/>
        <color rgb="FFF8696B"/>
        <color rgb="FFFFEB84"/>
        <color rgb="FF63BE7B"/>
      </colorScale>
    </cfRule>
  </conditionalFormatting>
  <conditionalFormatting sqref="BF306:BF311">
    <cfRule type="colorScale" priority="120">
      <colorScale>
        <cfvo type="min" val="0"/>
        <cfvo type="percentile" val="50"/>
        <cfvo type="max" val="0"/>
        <color rgb="FFF8696B"/>
        <color rgb="FFFFEB84"/>
        <color rgb="FF63BE7B"/>
      </colorScale>
    </cfRule>
  </conditionalFormatting>
  <conditionalFormatting sqref="BF305">
    <cfRule type="colorScale" priority="119">
      <colorScale>
        <cfvo type="min" val="0"/>
        <cfvo type="percentile" val="50"/>
        <cfvo type="max" val="0"/>
        <color rgb="FFF8696B"/>
        <color rgb="FFFFEB84"/>
        <color rgb="FF63BE7B"/>
      </colorScale>
    </cfRule>
  </conditionalFormatting>
  <conditionalFormatting sqref="BD286:BD312">
    <cfRule type="expression" dxfId="55" priority="118">
      <formula>$BC286=1</formula>
    </cfRule>
  </conditionalFormatting>
  <conditionalFormatting sqref="BD285">
    <cfRule type="expression" dxfId="54" priority="117">
      <formula>$BC285=1</formula>
    </cfRule>
  </conditionalFormatting>
  <conditionalFormatting sqref="BF314:BF316">
    <cfRule type="colorScale" priority="116">
      <colorScale>
        <cfvo type="min" val="0"/>
        <cfvo type="percentile" val="50"/>
        <cfvo type="max" val="0"/>
        <color rgb="FFF8696B"/>
        <color rgb="FFFFEB84"/>
        <color rgb="FF63BE7B"/>
      </colorScale>
    </cfRule>
  </conditionalFormatting>
  <conditionalFormatting sqref="BF317">
    <cfRule type="colorScale" priority="115">
      <colorScale>
        <cfvo type="min" val="0"/>
        <cfvo type="percentile" val="50"/>
        <cfvo type="max" val="0"/>
        <color rgb="FFF8696B"/>
        <color rgb="FFFFEB84"/>
        <color rgb="FF63BE7B"/>
      </colorScale>
    </cfRule>
  </conditionalFormatting>
  <conditionalFormatting sqref="BF313">
    <cfRule type="colorScale" priority="114">
      <colorScale>
        <cfvo type="min" val="0"/>
        <cfvo type="percentile" val="50"/>
        <cfvo type="max" val="0"/>
        <color rgb="FFF8696B"/>
        <color rgb="FFFFEB84"/>
        <color rgb="FF63BE7B"/>
      </colorScale>
    </cfRule>
  </conditionalFormatting>
  <conditionalFormatting sqref="BF318:BF338">
    <cfRule type="colorScale" priority="113">
      <colorScale>
        <cfvo type="min" val="0"/>
        <cfvo type="percentile" val="50"/>
        <cfvo type="max" val="0"/>
        <color rgb="FFF8696B"/>
        <color rgb="FFFFEB84"/>
        <color rgb="FF63BE7B"/>
      </colorScale>
    </cfRule>
  </conditionalFormatting>
  <conditionalFormatting sqref="BF317">
    <cfRule type="colorScale" priority="112">
      <colorScale>
        <cfvo type="min" val="0"/>
        <cfvo type="percentile" val="50"/>
        <cfvo type="max" val="0"/>
        <color rgb="FFF8696B"/>
        <color rgb="FFFFEB84"/>
        <color rgb="FF63BE7B"/>
      </colorScale>
    </cfRule>
  </conditionalFormatting>
  <conditionalFormatting sqref="BF318:BF321 BF323:BF335 BF337:BF338">
    <cfRule type="colorScale" priority="111">
      <colorScale>
        <cfvo type="min" val="0"/>
        <cfvo type="percentile" val="50"/>
        <cfvo type="max" val="0"/>
        <color rgb="FFF8696B"/>
        <color rgb="FFFFEB84"/>
        <color rgb="FF63BE7B"/>
      </colorScale>
    </cfRule>
  </conditionalFormatting>
  <conditionalFormatting sqref="BF313:BF314">
    <cfRule type="colorScale" priority="110">
      <colorScale>
        <cfvo type="min" val="0"/>
        <cfvo type="percentile" val="50"/>
        <cfvo type="max" val="0"/>
        <color rgb="FFF8696B"/>
        <color rgb="FFFFEB84"/>
        <color rgb="FF63BE7B"/>
      </colorScale>
    </cfRule>
  </conditionalFormatting>
  <conditionalFormatting sqref="BF315">
    <cfRule type="colorScale" priority="109">
      <colorScale>
        <cfvo type="min" val="0"/>
        <cfvo type="percentile" val="50"/>
        <cfvo type="max" val="0"/>
        <color rgb="FFF8696B"/>
        <color rgb="FFFFEB84"/>
        <color rgb="FF63BE7B"/>
      </colorScale>
    </cfRule>
  </conditionalFormatting>
  <conditionalFormatting sqref="BF316:BF319 BF321:BF338">
    <cfRule type="colorScale" priority="108">
      <colorScale>
        <cfvo type="min" val="0"/>
        <cfvo type="percentile" val="50"/>
        <cfvo type="max" val="0"/>
        <color rgb="FFF8696B"/>
        <color rgb="FFFFEB84"/>
        <color rgb="FF63BE7B"/>
      </colorScale>
    </cfRule>
  </conditionalFormatting>
  <conditionalFormatting sqref="BF318:BF338">
    <cfRule type="colorScale" priority="107">
      <colorScale>
        <cfvo type="min" val="0"/>
        <cfvo type="percentile" val="50"/>
        <cfvo type="max" val="0"/>
        <color rgb="FFF8696B"/>
        <color rgb="FFFFEB84"/>
        <color rgb="FF63BE7B"/>
      </colorScale>
    </cfRule>
  </conditionalFormatting>
  <conditionalFormatting sqref="BF314:BF316">
    <cfRule type="colorScale" priority="106">
      <colorScale>
        <cfvo type="min" val="0"/>
        <cfvo type="percentile" val="50"/>
        <cfvo type="max" val="0"/>
        <color rgb="FFF8696B"/>
        <color rgb="FFFFEB84"/>
        <color rgb="FF63BE7B"/>
      </colorScale>
    </cfRule>
  </conditionalFormatting>
  <conditionalFormatting sqref="BF317">
    <cfRule type="colorScale" priority="105">
      <colorScale>
        <cfvo type="min" val="0"/>
        <cfvo type="percentile" val="50"/>
        <cfvo type="max" val="0"/>
        <color rgb="FFF8696B"/>
        <color rgb="FFFFEB84"/>
        <color rgb="FF63BE7B"/>
      </colorScale>
    </cfRule>
  </conditionalFormatting>
  <conditionalFormatting sqref="BF313">
    <cfRule type="colorScale" priority="104">
      <colorScale>
        <cfvo type="min" val="0"/>
        <cfvo type="percentile" val="50"/>
        <cfvo type="max" val="0"/>
        <color rgb="FFF8696B"/>
        <color rgb="FFFFEB84"/>
        <color rgb="FF63BE7B"/>
      </colorScale>
    </cfRule>
  </conditionalFormatting>
  <conditionalFormatting sqref="BF318:BF321">
    <cfRule type="colorScale" priority="103">
      <colorScale>
        <cfvo type="min" val="0"/>
        <cfvo type="percentile" val="50"/>
        <cfvo type="max" val="0"/>
        <color rgb="FFF8696B"/>
        <color rgb="FFFFEB84"/>
        <color rgb="FF63BE7B"/>
      </colorScale>
    </cfRule>
  </conditionalFormatting>
  <conditionalFormatting sqref="BF313:BF314">
    <cfRule type="colorScale" priority="102">
      <colorScale>
        <cfvo type="min" val="0"/>
        <cfvo type="percentile" val="50"/>
        <cfvo type="max" val="0"/>
        <color rgb="FFF8696B"/>
        <color rgb="FFFFEB84"/>
        <color rgb="FF63BE7B"/>
      </colorScale>
    </cfRule>
  </conditionalFormatting>
  <conditionalFormatting sqref="BF315">
    <cfRule type="colorScale" priority="101">
      <colorScale>
        <cfvo type="min" val="0"/>
        <cfvo type="percentile" val="50"/>
        <cfvo type="max" val="0"/>
        <color rgb="FFF8696B"/>
        <color rgb="FFFFEB84"/>
        <color rgb="FF63BE7B"/>
      </colorScale>
    </cfRule>
  </conditionalFormatting>
  <conditionalFormatting sqref="BF316:BF319">
    <cfRule type="colorScale" priority="100">
      <colorScale>
        <cfvo type="min" val="0"/>
        <cfvo type="percentile" val="50"/>
        <cfvo type="max" val="0"/>
        <color rgb="FFF8696B"/>
        <color rgb="FFFFEB84"/>
        <color rgb="FF63BE7B"/>
      </colorScale>
    </cfRule>
  </conditionalFormatting>
  <conditionalFormatting sqref="BD314:BD338">
    <cfRule type="expression" dxfId="53" priority="99">
      <formula>$BC314=1</formula>
    </cfRule>
  </conditionalFormatting>
  <conditionalFormatting sqref="BF367">
    <cfRule type="colorScale" priority="97">
      <colorScale>
        <cfvo type="min" val="0"/>
        <cfvo type="percentile" val="50"/>
        <cfvo type="max" val="0"/>
        <color rgb="FFF8696B"/>
        <color rgb="FFFFEB84"/>
        <color rgb="FF63BE7B"/>
      </colorScale>
    </cfRule>
  </conditionalFormatting>
  <conditionalFormatting sqref="BF367">
    <cfRule type="colorScale" priority="98">
      <colorScale>
        <cfvo type="min" val="0"/>
        <cfvo type="percentile" val="50"/>
        <cfvo type="max" val="0"/>
        <color rgb="FFF8696B"/>
        <color rgb="FFFFEB84"/>
        <color rgb="FF63BE7B"/>
      </colorScale>
    </cfRule>
  </conditionalFormatting>
  <conditionalFormatting sqref="BF365:BF366">
    <cfRule type="colorScale" priority="96">
      <colorScale>
        <cfvo type="min" val="0"/>
        <cfvo type="percentile" val="50"/>
        <cfvo type="max" val="0"/>
        <color rgb="FFF8696B"/>
        <color rgb="FFFFEB84"/>
        <color rgb="FF63BE7B"/>
      </colorScale>
    </cfRule>
  </conditionalFormatting>
  <conditionalFormatting sqref="BF365">
    <cfRule type="colorScale" priority="95">
      <colorScale>
        <cfvo type="min" val="0"/>
        <cfvo type="percentile" val="50"/>
        <cfvo type="max" val="0"/>
        <color rgb="FFF8696B"/>
        <color rgb="FFFFEB84"/>
        <color rgb="FF63BE7B"/>
      </colorScale>
    </cfRule>
  </conditionalFormatting>
  <conditionalFormatting sqref="BF365">
    <cfRule type="colorScale" priority="94">
      <colorScale>
        <cfvo type="min" val="0"/>
        <cfvo type="percentile" val="50"/>
        <cfvo type="max" val="0"/>
        <color rgb="FFF8696B"/>
        <color rgb="FFFFEB84"/>
        <color rgb="FF63BE7B"/>
      </colorScale>
    </cfRule>
  </conditionalFormatting>
  <conditionalFormatting sqref="BF365">
    <cfRule type="colorScale" priority="93">
      <colorScale>
        <cfvo type="min" val="0"/>
        <cfvo type="percentile" val="50"/>
        <cfvo type="max" val="0"/>
        <color rgb="FFF8696B"/>
        <color rgb="FFFFEB84"/>
        <color rgb="FF63BE7B"/>
      </colorScale>
    </cfRule>
  </conditionalFormatting>
  <conditionalFormatting sqref="BF340:BF342">
    <cfRule type="colorScale" priority="92">
      <colorScale>
        <cfvo type="min" val="0"/>
        <cfvo type="percentile" val="50"/>
        <cfvo type="max" val="0"/>
        <color rgb="FFF8696B"/>
        <color rgb="FFFFEB84"/>
        <color rgb="FF63BE7B"/>
      </colorScale>
    </cfRule>
  </conditionalFormatting>
  <conditionalFormatting sqref="BF343">
    <cfRule type="colorScale" priority="91">
      <colorScale>
        <cfvo type="min" val="0"/>
        <cfvo type="percentile" val="50"/>
        <cfvo type="max" val="0"/>
        <color rgb="FFF8696B"/>
        <color rgb="FFFFEB84"/>
        <color rgb="FF63BE7B"/>
      </colorScale>
    </cfRule>
  </conditionalFormatting>
  <conditionalFormatting sqref="BF339">
    <cfRule type="colorScale" priority="90">
      <colorScale>
        <cfvo type="min" val="0"/>
        <cfvo type="percentile" val="50"/>
        <cfvo type="max" val="0"/>
        <color rgb="FFF8696B"/>
        <color rgb="FFFFEB84"/>
        <color rgb="FF63BE7B"/>
      </colorScale>
    </cfRule>
  </conditionalFormatting>
  <conditionalFormatting sqref="BF339:BF341">
    <cfRule type="colorScale" priority="89">
      <colorScale>
        <cfvo type="min" val="0"/>
        <cfvo type="percentile" val="50"/>
        <cfvo type="max" val="0"/>
        <color rgb="FFF8696B"/>
        <color rgb="FFFFEB84"/>
        <color rgb="FF63BE7B"/>
      </colorScale>
    </cfRule>
  </conditionalFormatting>
  <conditionalFormatting sqref="BF342">
    <cfRule type="colorScale" priority="88">
      <colorScale>
        <cfvo type="min" val="0"/>
        <cfvo type="percentile" val="50"/>
        <cfvo type="max" val="0"/>
        <color rgb="FFF8696B"/>
        <color rgb="FFFFEB84"/>
        <color rgb="FF63BE7B"/>
      </colorScale>
    </cfRule>
  </conditionalFormatting>
  <conditionalFormatting sqref="BF343:BF347">
    <cfRule type="colorScale" priority="87">
      <colorScale>
        <cfvo type="min" val="0"/>
        <cfvo type="percentile" val="50"/>
        <cfvo type="max" val="0"/>
        <color rgb="FFF8696B"/>
        <color rgb="FFFFEB84"/>
        <color rgb="FF63BE7B"/>
      </colorScale>
    </cfRule>
  </conditionalFormatting>
  <conditionalFormatting sqref="BF344:BF347">
    <cfRule type="colorScale" priority="86">
      <colorScale>
        <cfvo type="min" val="0"/>
        <cfvo type="percentile" val="50"/>
        <cfvo type="max" val="0"/>
        <color rgb="FFF8696B"/>
        <color rgb="FFFFEB84"/>
        <color rgb="FF63BE7B"/>
      </colorScale>
    </cfRule>
  </conditionalFormatting>
  <conditionalFormatting sqref="BF340:BF345 BF347">
    <cfRule type="colorScale" priority="85">
      <colorScale>
        <cfvo type="min" val="0"/>
        <cfvo type="percentile" val="50"/>
        <cfvo type="max" val="0"/>
        <color rgb="FFF8696B"/>
        <color rgb="FFFFEB84"/>
        <color rgb="FF63BE7B"/>
      </colorScale>
    </cfRule>
  </conditionalFormatting>
  <conditionalFormatting sqref="BF341:BF345 BF339 BF347">
    <cfRule type="colorScale" priority="84">
      <colorScale>
        <cfvo type="min" val="0"/>
        <cfvo type="percentile" val="50"/>
        <cfvo type="max" val="0"/>
        <color rgb="FFF8696B"/>
        <color rgb="FFFFEB84"/>
        <color rgb="FF63BE7B"/>
      </colorScale>
    </cfRule>
  </conditionalFormatting>
  <conditionalFormatting sqref="BF340:BF342">
    <cfRule type="colorScale" priority="83">
      <colorScale>
        <cfvo type="min" val="0"/>
        <cfvo type="percentile" val="50"/>
        <cfvo type="max" val="0"/>
        <color rgb="FFF8696B"/>
        <color rgb="FFFFEB84"/>
        <color rgb="FF63BE7B"/>
      </colorScale>
    </cfRule>
  </conditionalFormatting>
  <conditionalFormatting sqref="BF343">
    <cfRule type="colorScale" priority="82">
      <colorScale>
        <cfvo type="min" val="0"/>
        <cfvo type="percentile" val="50"/>
        <cfvo type="max" val="0"/>
        <color rgb="FFF8696B"/>
        <color rgb="FFFFEB84"/>
        <color rgb="FF63BE7B"/>
      </colorScale>
    </cfRule>
  </conditionalFormatting>
  <conditionalFormatting sqref="BF339">
    <cfRule type="colorScale" priority="81">
      <colorScale>
        <cfvo type="min" val="0"/>
        <cfvo type="percentile" val="50"/>
        <cfvo type="max" val="0"/>
        <color rgb="FFF8696B"/>
        <color rgb="FFFFEB84"/>
        <color rgb="FF63BE7B"/>
      </colorScale>
    </cfRule>
  </conditionalFormatting>
  <conditionalFormatting sqref="BF343">
    <cfRule type="colorScale" priority="80">
      <colorScale>
        <cfvo type="min" val="0"/>
        <cfvo type="percentile" val="50"/>
        <cfvo type="max" val="0"/>
        <color rgb="FFF8696B"/>
        <color rgb="FFFFEB84"/>
        <color rgb="FF63BE7B"/>
      </colorScale>
    </cfRule>
  </conditionalFormatting>
  <conditionalFormatting sqref="BF344:BF347">
    <cfRule type="colorScale" priority="79">
      <colorScale>
        <cfvo type="min" val="0"/>
        <cfvo type="percentile" val="50"/>
        <cfvo type="max" val="0"/>
        <color rgb="FFF8696B"/>
        <color rgb="FFFFEB84"/>
        <color rgb="FF63BE7B"/>
      </colorScale>
    </cfRule>
  </conditionalFormatting>
  <conditionalFormatting sqref="BF339:BF340">
    <cfRule type="colorScale" priority="78">
      <colorScale>
        <cfvo type="min" val="0"/>
        <cfvo type="percentile" val="50"/>
        <cfvo type="max" val="0"/>
        <color rgb="FFF8696B"/>
        <color rgb="FFFFEB84"/>
        <color rgb="FF63BE7B"/>
      </colorScale>
    </cfRule>
  </conditionalFormatting>
  <conditionalFormatting sqref="BF341">
    <cfRule type="colorScale" priority="77">
      <colorScale>
        <cfvo type="min" val="0"/>
        <cfvo type="percentile" val="50"/>
        <cfvo type="max" val="0"/>
        <color rgb="FFF8696B"/>
        <color rgb="FFFFEB84"/>
        <color rgb="FF63BE7B"/>
      </colorScale>
    </cfRule>
  </conditionalFormatting>
  <conditionalFormatting sqref="BF342:BF345 BF347">
    <cfRule type="colorScale" priority="76">
      <colorScale>
        <cfvo type="min" val="0"/>
        <cfvo type="percentile" val="50"/>
        <cfvo type="max" val="0"/>
        <color rgb="FFF8696B"/>
        <color rgb="FFFFEB84"/>
        <color rgb="FF63BE7B"/>
      </colorScale>
    </cfRule>
  </conditionalFormatting>
  <conditionalFormatting sqref="BF339:BF340">
    <cfRule type="colorScale" priority="75">
      <colorScale>
        <cfvo type="min" val="0"/>
        <cfvo type="percentile" val="50"/>
        <cfvo type="max" val="0"/>
        <color rgb="FFF8696B"/>
        <color rgb="FFFFEB84"/>
        <color rgb="FF63BE7B"/>
      </colorScale>
    </cfRule>
  </conditionalFormatting>
  <conditionalFormatting sqref="BF339:BF340">
    <cfRule type="colorScale" priority="74">
      <colorScale>
        <cfvo type="min" val="0"/>
        <cfvo type="percentile" val="50"/>
        <cfvo type="max" val="0"/>
        <color rgb="FFF8696B"/>
        <color rgb="FFFFEB84"/>
        <color rgb="FF63BE7B"/>
      </colorScale>
    </cfRule>
  </conditionalFormatting>
  <conditionalFormatting sqref="BF342:BF343">
    <cfRule type="colorScale" priority="73">
      <colorScale>
        <cfvo type="min" val="0"/>
        <cfvo type="percentile" val="50"/>
        <cfvo type="max" val="0"/>
        <color rgb="FFF8696B"/>
        <color rgb="FFFFEB84"/>
        <color rgb="FF63BE7B"/>
      </colorScale>
    </cfRule>
  </conditionalFormatting>
  <conditionalFormatting sqref="BF345">
    <cfRule type="colorScale" priority="72">
      <colorScale>
        <cfvo type="min" val="0"/>
        <cfvo type="percentile" val="50"/>
        <cfvo type="max" val="0"/>
        <color rgb="FFF8696B"/>
        <color rgb="FFFFEB84"/>
        <color rgb="FF63BE7B"/>
      </colorScale>
    </cfRule>
  </conditionalFormatting>
  <conditionalFormatting sqref="BF341">
    <cfRule type="colorScale" priority="71">
      <colorScale>
        <cfvo type="min" val="0"/>
        <cfvo type="percentile" val="50"/>
        <cfvo type="max" val="0"/>
        <color rgb="FFF8696B"/>
        <color rgb="FFFFEB84"/>
        <color rgb="FF63BE7B"/>
      </colorScale>
    </cfRule>
  </conditionalFormatting>
  <conditionalFormatting sqref="BF347">
    <cfRule type="colorScale" priority="70">
      <colorScale>
        <cfvo type="min" val="0"/>
        <cfvo type="percentile" val="50"/>
        <cfvo type="max" val="0"/>
        <color rgb="FFF8696B"/>
        <color rgb="FFFFEB84"/>
        <color rgb="FF63BE7B"/>
      </colorScale>
    </cfRule>
  </conditionalFormatting>
  <conditionalFormatting sqref="BF343:BF344">
    <cfRule type="colorScale" priority="69">
      <colorScale>
        <cfvo type="min" val="0"/>
        <cfvo type="percentile" val="50"/>
        <cfvo type="max" val="0"/>
        <color rgb="FFF8696B"/>
        <color rgb="FFFFEB84"/>
        <color rgb="FF63BE7B"/>
      </colorScale>
    </cfRule>
  </conditionalFormatting>
  <conditionalFormatting sqref="BF346">
    <cfRule type="colorScale" priority="68">
      <colorScale>
        <cfvo type="min" val="0"/>
        <cfvo type="percentile" val="50"/>
        <cfvo type="max" val="0"/>
        <color rgb="FFF8696B"/>
        <color rgb="FFFFEB84"/>
        <color rgb="FF63BE7B"/>
      </colorScale>
    </cfRule>
  </conditionalFormatting>
  <conditionalFormatting sqref="BF342">
    <cfRule type="colorScale" priority="67">
      <colorScale>
        <cfvo type="min" val="0"/>
        <cfvo type="percentile" val="50"/>
        <cfvo type="max" val="0"/>
        <color rgb="FFF8696B"/>
        <color rgb="FFFFEB84"/>
        <color rgb="FF63BE7B"/>
      </colorScale>
    </cfRule>
  </conditionalFormatting>
  <conditionalFormatting sqref="BF348:BF364">
    <cfRule type="colorScale" priority="66">
      <colorScale>
        <cfvo type="min" val="0"/>
        <cfvo type="percentile" val="50"/>
        <cfvo type="max" val="0"/>
        <color rgb="FFF8696B"/>
        <color rgb="FFFFEB84"/>
        <color rgb="FF63BE7B"/>
      </colorScale>
    </cfRule>
  </conditionalFormatting>
  <conditionalFormatting sqref="BF348:BF364">
    <cfRule type="colorScale" priority="65">
      <colorScale>
        <cfvo type="min" val="0"/>
        <cfvo type="percentile" val="50"/>
        <cfvo type="max" val="0"/>
        <color rgb="FFF8696B"/>
        <color rgb="FFFFEB84"/>
        <color rgb="FF63BE7B"/>
      </colorScale>
    </cfRule>
  </conditionalFormatting>
  <conditionalFormatting sqref="BF349:BF350">
    <cfRule type="colorScale" priority="64">
      <colorScale>
        <cfvo type="min" val="0"/>
        <cfvo type="percentile" val="50"/>
        <cfvo type="max" val="0"/>
        <color rgb="FFF8696B"/>
        <color rgb="FFFFEB84"/>
        <color rgb="FF63BE7B"/>
      </colorScale>
    </cfRule>
  </conditionalFormatting>
  <conditionalFormatting sqref="BF350:BF351 BF348">
    <cfRule type="colorScale" priority="63">
      <colorScale>
        <cfvo type="min" val="0"/>
        <cfvo type="percentile" val="50"/>
        <cfvo type="max" val="0"/>
        <color rgb="FFF8696B"/>
        <color rgb="FFFFEB84"/>
        <color rgb="FF63BE7B"/>
      </colorScale>
    </cfRule>
  </conditionalFormatting>
  <conditionalFormatting sqref="BF353:BF355">
    <cfRule type="colorScale" priority="62">
      <colorScale>
        <cfvo type="min" val="0"/>
        <cfvo type="percentile" val="50"/>
        <cfvo type="max" val="0"/>
        <color rgb="FFF8696B"/>
        <color rgb="FFFFEB84"/>
        <color rgb="FF63BE7B"/>
      </colorScale>
    </cfRule>
  </conditionalFormatting>
  <conditionalFormatting sqref="BF356">
    <cfRule type="colorScale" priority="61">
      <colorScale>
        <cfvo type="min" val="0"/>
        <cfvo type="percentile" val="50"/>
        <cfvo type="max" val="0"/>
        <color rgb="FFF8696B"/>
        <color rgb="FFFFEB84"/>
        <color rgb="FF63BE7B"/>
      </colorScale>
    </cfRule>
  </conditionalFormatting>
  <conditionalFormatting sqref="BF357:BF364">
    <cfRule type="colorScale" priority="60">
      <colorScale>
        <cfvo type="min" val="0"/>
        <cfvo type="percentile" val="50"/>
        <cfvo type="max" val="0"/>
        <color rgb="FFF8696B"/>
        <color rgb="FFFFEB84"/>
        <color rgb="FF63BE7B"/>
      </colorScale>
    </cfRule>
  </conditionalFormatting>
  <conditionalFormatting sqref="BF355:BF356">
    <cfRule type="colorScale" priority="59">
      <colorScale>
        <cfvo type="min" val="0"/>
        <cfvo type="percentile" val="50"/>
        <cfvo type="max" val="0"/>
        <color rgb="FFF8696B"/>
        <color rgb="FFFFEB84"/>
        <color rgb="FF63BE7B"/>
      </colorScale>
    </cfRule>
  </conditionalFormatting>
  <conditionalFormatting sqref="BF357">
    <cfRule type="colorScale" priority="58">
      <colorScale>
        <cfvo type="min" val="0"/>
        <cfvo type="percentile" val="50"/>
        <cfvo type="max" val="0"/>
        <color rgb="FFF8696B"/>
        <color rgb="FFFFEB84"/>
        <color rgb="FF63BE7B"/>
      </colorScale>
    </cfRule>
  </conditionalFormatting>
  <conditionalFormatting sqref="BF352:BF353">
    <cfRule type="colorScale" priority="57">
      <colorScale>
        <cfvo type="min" val="0"/>
        <cfvo type="percentile" val="50"/>
        <cfvo type="max" val="0"/>
        <color rgb="FFF8696B"/>
        <color rgb="FFFFEB84"/>
        <color rgb="FF63BE7B"/>
      </colorScale>
    </cfRule>
  </conditionalFormatting>
  <conditionalFormatting sqref="BF358:BF364">
    <cfRule type="colorScale" priority="56">
      <colorScale>
        <cfvo type="min" val="0"/>
        <cfvo type="percentile" val="50"/>
        <cfvo type="max" val="0"/>
        <color rgb="FFF8696B"/>
        <color rgb="FFFFEB84"/>
        <color rgb="FF63BE7B"/>
      </colorScale>
    </cfRule>
  </conditionalFormatting>
  <conditionalFormatting sqref="BF349:BF361 BF363:BF364">
    <cfRule type="colorScale" priority="55">
      <colorScale>
        <cfvo type="min" val="0"/>
        <cfvo type="percentile" val="50"/>
        <cfvo type="max" val="0"/>
        <color rgb="FFF8696B"/>
        <color rgb="FFFFEB84"/>
        <color rgb="FF63BE7B"/>
      </colorScale>
    </cfRule>
  </conditionalFormatting>
  <conditionalFormatting sqref="BF348:BF364">
    <cfRule type="colorScale" priority="54">
      <colorScale>
        <cfvo type="min" val="0"/>
        <cfvo type="percentile" val="50"/>
        <cfvo type="max" val="0"/>
        <color rgb="FFF8696B"/>
        <color rgb="FFFFEB84"/>
        <color rgb="FF63BE7B"/>
      </colorScale>
    </cfRule>
  </conditionalFormatting>
  <conditionalFormatting sqref="BF356:BF361 BF363 BF348:BF354">
    <cfRule type="colorScale" priority="53">
      <colorScale>
        <cfvo type="min" val="0"/>
        <cfvo type="percentile" val="50"/>
        <cfvo type="max" val="0"/>
        <color rgb="FFF8696B"/>
        <color rgb="FFFFEB84"/>
        <color rgb="FF63BE7B"/>
      </colorScale>
    </cfRule>
  </conditionalFormatting>
  <conditionalFormatting sqref="BF357:BF361 BF363:BF364 BF348:BF355">
    <cfRule type="colorScale" priority="52">
      <colorScale>
        <cfvo type="min" val="0"/>
        <cfvo type="percentile" val="50"/>
        <cfvo type="max" val="0"/>
        <color rgb="FFF8696B"/>
        <color rgb="FFFFEB84"/>
        <color rgb="FF63BE7B"/>
      </colorScale>
    </cfRule>
  </conditionalFormatting>
  <conditionalFormatting sqref="BD339:BD367">
    <cfRule type="expression" dxfId="52" priority="51">
      <formula>$BC339=1</formula>
    </cfRule>
  </conditionalFormatting>
  <conditionalFormatting sqref="BF369:BF371">
    <cfRule type="colorScale" priority="50">
      <colorScale>
        <cfvo type="min" val="0"/>
        <cfvo type="percentile" val="50"/>
        <cfvo type="max" val="0"/>
        <color rgb="FFF8696B"/>
        <color rgb="FFFFEB84"/>
        <color rgb="FF63BE7B"/>
      </colorScale>
    </cfRule>
  </conditionalFormatting>
  <conditionalFormatting sqref="BF372">
    <cfRule type="colorScale" priority="49">
      <colorScale>
        <cfvo type="min" val="0"/>
        <cfvo type="percentile" val="50"/>
        <cfvo type="max" val="0"/>
        <color rgb="FFF8696B"/>
        <color rgb="FFFFEB84"/>
        <color rgb="FF63BE7B"/>
      </colorScale>
    </cfRule>
  </conditionalFormatting>
  <conditionalFormatting sqref="BF373:BF393">
    <cfRule type="colorScale" priority="47">
      <colorScale>
        <cfvo type="min" val="0"/>
        <cfvo type="percentile" val="50"/>
        <cfvo type="max" val="0"/>
        <color rgb="FFF8696B"/>
        <color rgb="FFFFEB84"/>
        <color rgb="FF63BE7B"/>
      </colorScale>
    </cfRule>
  </conditionalFormatting>
  <conditionalFormatting sqref="BF372">
    <cfRule type="colorScale" priority="46">
      <colorScale>
        <cfvo type="min" val="0"/>
        <cfvo type="percentile" val="50"/>
        <cfvo type="max" val="0"/>
        <color rgb="FFF8696B"/>
        <color rgb="FFFFEB84"/>
        <color rgb="FF63BE7B"/>
      </colorScale>
    </cfRule>
  </conditionalFormatting>
  <conditionalFormatting sqref="BF373:BF376 BF378:BF390 BF392:BF393">
    <cfRule type="colorScale" priority="45">
      <colorScale>
        <cfvo type="min" val="0"/>
        <cfvo type="percentile" val="50"/>
        <cfvo type="max" val="0"/>
        <color rgb="FFF8696B"/>
        <color rgb="FFFFEB84"/>
        <color rgb="FF63BE7B"/>
      </colorScale>
    </cfRule>
  </conditionalFormatting>
  <conditionalFormatting sqref="BF369">
    <cfRule type="colorScale" priority="44">
      <colorScale>
        <cfvo type="min" val="0"/>
        <cfvo type="percentile" val="50"/>
        <cfvo type="max" val="0"/>
        <color rgb="FFF8696B"/>
        <color rgb="FFFFEB84"/>
        <color rgb="FF63BE7B"/>
      </colorScale>
    </cfRule>
  </conditionalFormatting>
  <conditionalFormatting sqref="BF370">
    <cfRule type="colorScale" priority="43">
      <colorScale>
        <cfvo type="min" val="0"/>
        <cfvo type="percentile" val="50"/>
        <cfvo type="max" val="0"/>
        <color rgb="FFF8696B"/>
        <color rgb="FFFFEB84"/>
        <color rgb="FF63BE7B"/>
      </colorScale>
    </cfRule>
  </conditionalFormatting>
  <conditionalFormatting sqref="BF371:BF374 BF376:BF393">
    <cfRule type="colorScale" priority="42">
      <colorScale>
        <cfvo type="min" val="0"/>
        <cfvo type="percentile" val="50"/>
        <cfvo type="max" val="0"/>
        <color rgb="FFF8696B"/>
        <color rgb="FFFFEB84"/>
        <color rgb="FF63BE7B"/>
      </colorScale>
    </cfRule>
  </conditionalFormatting>
  <conditionalFormatting sqref="BF373:BF393">
    <cfRule type="colorScale" priority="41">
      <colorScale>
        <cfvo type="min" val="0"/>
        <cfvo type="percentile" val="50"/>
        <cfvo type="max" val="0"/>
        <color rgb="FFF8696B"/>
        <color rgb="FFFFEB84"/>
        <color rgb="FF63BE7B"/>
      </colorScale>
    </cfRule>
  </conditionalFormatting>
  <conditionalFormatting sqref="BF369">
    <cfRule type="colorScale" priority="40">
      <colorScale>
        <cfvo type="min" val="0"/>
        <cfvo type="percentile" val="50"/>
        <cfvo type="max" val="0"/>
        <color rgb="FFF8696B"/>
        <color rgb="FFFFEB84"/>
        <color rgb="FF63BE7B"/>
      </colorScale>
    </cfRule>
  </conditionalFormatting>
  <conditionalFormatting sqref="BF369:BF370">
    <cfRule type="colorScale" priority="39">
      <colorScale>
        <cfvo type="min" val="0"/>
        <cfvo type="percentile" val="50"/>
        <cfvo type="max" val="0"/>
        <color rgb="FFF8696B"/>
        <color rgb="FFFFEB84"/>
        <color rgb="FF63BE7B"/>
      </colorScale>
    </cfRule>
  </conditionalFormatting>
  <conditionalFormatting sqref="BF372:BF374">
    <cfRule type="colorScale" priority="38">
      <colorScale>
        <cfvo type="min" val="0"/>
        <cfvo type="percentile" val="50"/>
        <cfvo type="max" val="0"/>
        <color rgb="FFF8696B"/>
        <color rgb="FFFFEB84"/>
        <color rgb="FF63BE7B"/>
      </colorScale>
    </cfRule>
  </conditionalFormatting>
  <conditionalFormatting sqref="BF375">
    <cfRule type="colorScale" priority="37">
      <colorScale>
        <cfvo type="min" val="0"/>
        <cfvo type="percentile" val="50"/>
        <cfvo type="max" val="0"/>
        <color rgb="FFF8696B"/>
        <color rgb="FFFFEB84"/>
        <color rgb="FF63BE7B"/>
      </colorScale>
    </cfRule>
  </conditionalFormatting>
  <conditionalFormatting sqref="BF376:BF387 BF389:BF393">
    <cfRule type="colorScale" priority="36">
      <colorScale>
        <cfvo type="min" val="0"/>
        <cfvo type="percentile" val="50"/>
        <cfvo type="max" val="0"/>
        <color rgb="FFF8696B"/>
        <color rgb="FFFFEB84"/>
        <color rgb="FF63BE7B"/>
      </colorScale>
    </cfRule>
  </conditionalFormatting>
  <conditionalFormatting sqref="BF374:BF375">
    <cfRule type="colorScale" priority="35">
      <colorScale>
        <cfvo type="min" val="0"/>
        <cfvo type="percentile" val="50"/>
        <cfvo type="max" val="0"/>
        <color rgb="FFF8696B"/>
        <color rgb="FFFFEB84"/>
        <color rgb="FF63BE7B"/>
      </colorScale>
    </cfRule>
  </conditionalFormatting>
  <conditionalFormatting sqref="BF376">
    <cfRule type="colorScale" priority="34">
      <colorScale>
        <cfvo type="min" val="0"/>
        <cfvo type="percentile" val="50"/>
        <cfvo type="max" val="0"/>
        <color rgb="FFF8696B"/>
        <color rgb="FFFFEB84"/>
        <color rgb="FF63BE7B"/>
      </colorScale>
    </cfRule>
  </conditionalFormatting>
  <conditionalFormatting sqref="BF371:BF372">
    <cfRule type="colorScale" priority="33">
      <colorScale>
        <cfvo type="min" val="0"/>
        <cfvo type="percentile" val="50"/>
        <cfvo type="max" val="0"/>
        <color rgb="FFF8696B"/>
        <color rgb="FFFFEB84"/>
        <color rgb="FF63BE7B"/>
      </colorScale>
    </cfRule>
  </conditionalFormatting>
  <conditionalFormatting sqref="BF377:BF387 BF389:BF393">
    <cfRule type="colorScale" priority="32">
      <colorScale>
        <cfvo type="min" val="0"/>
        <cfvo type="percentile" val="50"/>
        <cfvo type="max" val="0"/>
        <color rgb="FFF8696B"/>
        <color rgb="FFFFEB84"/>
        <color rgb="FF63BE7B"/>
      </colorScale>
    </cfRule>
  </conditionalFormatting>
  <conditionalFormatting sqref="BF368">
    <cfRule type="expression" dxfId="51" priority="31">
      <formula>$BC368=1</formula>
    </cfRule>
  </conditionalFormatting>
  <conditionalFormatting sqref="BD368:BD393">
    <cfRule type="expression" dxfId="50" priority="30">
      <formula>$BC368=1</formula>
    </cfRule>
  </conditionalFormatting>
  <conditionalFormatting sqref="AW47">
    <cfRule type="containsText" dxfId="49" priority="29" operator="containsText" text="LM">
      <formula>NOT(ISERROR(SEARCH("LM",AW47)))</formula>
    </cfRule>
  </conditionalFormatting>
  <conditionalFormatting sqref="AY53:AZ53">
    <cfRule type="containsText" dxfId="48" priority="28" operator="containsText" text="LM">
      <formula>NOT(ISERROR(SEARCH("LM",AY53)))</formula>
    </cfRule>
  </conditionalFormatting>
  <conditionalFormatting sqref="AW59">
    <cfRule type="containsText" dxfId="47" priority="27" operator="containsText" text="LM">
      <formula>NOT(ISERROR(SEARCH("LM",AW59)))</formula>
    </cfRule>
  </conditionalFormatting>
  <conditionalFormatting sqref="AW65">
    <cfRule type="containsText" dxfId="46" priority="26" operator="containsText" text="LM">
      <formula>NOT(ISERROR(SEARCH("LM",AW65)))</formula>
    </cfRule>
  </conditionalFormatting>
  <conditionalFormatting sqref="AW72 AY72:AZ72">
    <cfRule type="containsText" dxfId="45" priority="25" operator="containsText" text="LM">
      <formula>NOT(ISERROR(SEARCH("LM",AW72)))</formula>
    </cfRule>
  </conditionalFormatting>
  <conditionalFormatting sqref="AW53">
    <cfRule type="containsText" dxfId="44" priority="24" operator="containsText" text="LM">
      <formula>NOT(ISERROR(SEARCH("LM",AW53)))</formula>
    </cfRule>
  </conditionalFormatting>
  <conditionalFormatting sqref="AW54">
    <cfRule type="containsText" dxfId="43" priority="23" operator="containsText" text="LM">
      <formula>NOT(ISERROR(SEARCH("LM",AW54)))</formula>
    </cfRule>
  </conditionalFormatting>
  <conditionalFormatting sqref="M6">
    <cfRule type="expression" dxfId="42" priority="19">
      <formula>$G6="12"</formula>
    </cfRule>
    <cfRule type="expression" dxfId="41" priority="20">
      <formula>$G6="11"</formula>
    </cfRule>
    <cfRule type="expression" dxfId="40" priority="21">
      <formula>$G6="10"</formula>
    </cfRule>
  </conditionalFormatting>
  <conditionalFormatting sqref="M7:M18">
    <cfRule type="expression" dxfId="39" priority="16">
      <formula>$G7="12"</formula>
    </cfRule>
    <cfRule type="expression" dxfId="38" priority="17">
      <formula>$G7="11"</formula>
    </cfRule>
    <cfRule type="expression" dxfId="37" priority="18">
      <formula>$G7="10"</formula>
    </cfRule>
  </conditionalFormatting>
  <conditionalFormatting sqref="AC14:AC15">
    <cfRule type="expression" dxfId="36" priority="11">
      <formula>$G14="12"</formula>
    </cfRule>
    <cfRule type="expression" dxfId="35" priority="12">
      <formula>$G14="11"</formula>
    </cfRule>
    <cfRule type="expression" dxfId="34" priority="13">
      <formula>$G14="10"</formula>
    </cfRule>
  </conditionalFormatting>
  <conditionalFormatting sqref="AH7:AH18">
    <cfRule type="expression" dxfId="33" priority="8">
      <formula>$G7="12"</formula>
    </cfRule>
    <cfRule type="expression" dxfId="32" priority="9">
      <formula>$G7="11"</formula>
    </cfRule>
    <cfRule type="expression" dxfId="31" priority="10">
      <formula>$G7="10"</formula>
    </cfRule>
  </conditionalFormatting>
  <conditionalFormatting sqref="AJ6">
    <cfRule type="expression" dxfId="30" priority="5">
      <formula>$G6="12"</formula>
    </cfRule>
    <cfRule type="expression" dxfId="29" priority="6">
      <formula>$G6="11"</formula>
    </cfRule>
    <cfRule type="expression" dxfId="28" priority="7">
      <formula>$G6="10"</formula>
    </cfRule>
  </conditionalFormatting>
  <conditionalFormatting sqref="AJ7:AJ9">
    <cfRule type="expression" dxfId="27" priority="2">
      <formula>$G7="12"</formula>
    </cfRule>
    <cfRule type="expression" dxfId="26" priority="3">
      <formula>$G7="11"</formula>
    </cfRule>
    <cfRule type="expression" dxfId="25" priority="4">
      <formula>$G7="10"</formula>
    </cfRule>
  </conditionalFormatting>
  <conditionalFormatting sqref="BF7 BF9 BF11 BF13 BF15 BF17 BF19 BF21 BF23 BF25 BF27 BF29 BF31 BF33 BF35 BF37 BF39 BF41 BF43 BF45 BF47 BF49 BF51 BF53 BF55 BF57 BF59 BF61 BF63 BF65 BF67 BF69 BF71 BF73 BF75 BF77 BF79 BF81 BF83 BF85 BF87 BF89 BF91 BF93 BF95 BF97 BF99 BF101 BF103 BF105 BF107 BF109 BF111 BF113 BF115 BF117 BF119 BF121 BF123 BF125 BF127 BF129 BF131 BF133 BF135 BF137 BF139 BF141 BF143 BF145 BF147 BF149 BF151 BF153 BF155 BF157 BF159 BF161 BF163 BF165 BF167 BF169 BF171 BF173 BF175 BF177 BF179 BF181 BF183 BF185 BF187 BF189 BF191 BF193 BF195 BF197 BF199 BF201 BF203 BF205 BF207 BF209 BF211 BF213 BF215 BF217 BF219 BF221 BF223 BF225 BF227 BF229 BF231 BF233 BF235 BF237 BF239 BF241 BF243 BF245 BF247 BF249 BF251 BF253 BF255 BF257 BF259 BF261 BF263 BF265 BF267 BF269 BF271 BF273 BF275 BF277 BF279 BF281 BF283 BF285 BF287 BF289 BF291 BF293 BF295 BF297 BF299 BF301 BF303 BF305 BF307 BF309 BF311 BF313 BF315 BF317 BF319 BF321 BF323 BF325 BF327 BF329 BF331 BF333 BF335 BF337 BF339 BF341 BF343 BF345 BF347 BF349 BF351 BF353 BF355 BF357 BF359 BF361 BF363 BF365 BF367 BF369 BF371 BF373 BF375 BF377 BF379 BF381 BF383 BF385 BF387 BF389 BF391 BF393">
    <cfRule type="expression" dxfId="24" priority="1">
      <formula>$BC7=1</formula>
    </cfRule>
  </conditionalFormatting>
  <printOptions horizontalCentered="1" verticalCentered="1"/>
  <pageMargins left="0.70866141732283472" right="0.70866141732283472" top="0.74803149606299213" bottom="0.74803149606299213" header="0.31496062992125984" footer="0.31496062992125984"/>
  <pageSetup paperSize="119" scale="115" orientation="portrait" blackAndWhite="1" horizontalDpi="60" verticalDpi="60" r:id="rId1"/>
  <drawing r:id="rId2"/>
</worksheet>
</file>

<file path=xl/worksheets/sheet4.xml><?xml version="1.0" encoding="utf-8"?>
<worksheet xmlns="http://schemas.openxmlformats.org/spreadsheetml/2006/main" xmlns:r="http://schemas.openxmlformats.org/officeDocument/2006/relationships">
  <sheetPr codeName="Sheet3" enableFormatConditionsCalculation="0">
    <tabColor indexed="10"/>
  </sheetPr>
  <dimension ref="A1:AEO46"/>
  <sheetViews>
    <sheetView showGridLines="0" showRowColHeaders="0" defaultGridColor="0" colorId="18" zoomScale="85" zoomScaleNormal="85" zoomScaleSheetLayoutView="75" workbookViewId="0">
      <pane xSplit="6" ySplit="5" topLeftCell="TW6" activePane="bottomRight" state="frozen"/>
      <selection pane="topRight" activeCell="G1" sqref="G1"/>
      <selection pane="bottomLeft" activeCell="A6" sqref="A6"/>
      <selection pane="bottomRight" activeCell="UC6" sqref="UC6"/>
    </sheetView>
  </sheetViews>
  <sheetFormatPr defaultColWidth="0" defaultRowHeight="15.75" zeroHeight="1"/>
  <cols>
    <col min="1" max="1" width="4.5703125" bestFit="1" customWidth="1"/>
    <col min="2" max="2" width="9.140625" customWidth="1"/>
    <col min="3" max="3" width="13.85546875" customWidth="1"/>
    <col min="4" max="4" width="29.28515625" customWidth="1"/>
    <col min="5" max="5" width="4" bestFit="1" customWidth="1"/>
    <col min="6" max="6" width="13.140625" customWidth="1"/>
    <col min="7" max="7" width="8.85546875" customWidth="1"/>
    <col min="8" max="8" width="12.7109375" customWidth="1"/>
    <col min="9" max="9" width="25.7109375" customWidth="1"/>
    <col min="10" max="10" width="9.42578125" customWidth="1"/>
    <col min="11" max="11" width="12.7109375" customWidth="1"/>
    <col min="12" max="12" width="25.7109375" customWidth="1"/>
    <col min="13" max="13" width="9.28515625" customWidth="1"/>
    <col min="14" max="14" width="25.7109375" customWidth="1"/>
    <col min="15" max="15" width="9.5703125" customWidth="1"/>
    <col min="16" max="16" width="12.7109375" customWidth="1"/>
    <col min="17" max="17" width="25.7109375" customWidth="1"/>
    <col min="18" max="18" width="8.5703125" customWidth="1"/>
    <col min="19" max="19" width="12.7109375" customWidth="1"/>
    <col min="20" max="20" width="25.7109375" customWidth="1"/>
    <col min="21" max="21" width="8.85546875" customWidth="1"/>
    <col min="22" max="22" width="25.7109375" customWidth="1"/>
    <col min="23" max="23" width="6.7109375" customWidth="1"/>
    <col min="24" max="24" width="12.7109375" customWidth="1"/>
    <col min="25" max="25" width="25.7109375" customWidth="1"/>
    <col min="26" max="26" width="6.7109375" customWidth="1"/>
    <col min="27" max="27" width="12.7109375" customWidth="1"/>
    <col min="28" max="28" width="25.7109375" customWidth="1"/>
    <col min="29" max="29" width="8.85546875" bestFit="1" customWidth="1"/>
    <col min="30" max="30" width="25.7109375" customWidth="1"/>
    <col min="31" max="31" width="6.7109375" customWidth="1"/>
    <col min="32" max="32" width="12.7109375" customWidth="1"/>
    <col min="33" max="33" width="25.7109375" customWidth="1"/>
    <col min="34" max="34" width="6.7109375" customWidth="1"/>
    <col min="35" max="35" width="12.7109375" customWidth="1"/>
    <col min="36" max="36" width="25.7109375" customWidth="1"/>
    <col min="37" max="37" width="8.85546875" bestFit="1" customWidth="1"/>
    <col min="38" max="38" width="25.7109375" customWidth="1"/>
    <col min="39" max="39" width="6.7109375" customWidth="1"/>
    <col min="40" max="40" width="12.7109375" customWidth="1"/>
    <col min="41" max="41" width="25.7109375" customWidth="1"/>
    <col min="42" max="42" width="6.7109375" customWidth="1"/>
    <col min="43" max="43" width="12.7109375" customWidth="1"/>
    <col min="44" max="44" width="25.7109375" customWidth="1"/>
    <col min="45" max="45" width="8.85546875" bestFit="1" customWidth="1"/>
    <col min="46" max="46" width="25.7109375" customWidth="1"/>
    <col min="47" max="47" width="6.7109375" customWidth="1"/>
    <col min="48" max="48" width="12.7109375" customWidth="1"/>
    <col min="49" max="49" width="25.7109375" customWidth="1"/>
    <col min="50" max="50" width="6.7109375" customWidth="1"/>
    <col min="51" max="51" width="12.7109375" customWidth="1"/>
    <col min="52" max="52" width="25.7109375" customWidth="1"/>
    <col min="53" max="53" width="8.85546875" bestFit="1" customWidth="1"/>
    <col min="54" max="54" width="22.7109375" bestFit="1" customWidth="1"/>
    <col min="55" max="55" width="6.7109375" customWidth="1"/>
    <col min="56" max="56" width="12.7109375" customWidth="1"/>
    <col min="57" max="57" width="25.7109375" customWidth="1"/>
    <col min="58" max="58" width="6.7109375" customWidth="1"/>
    <col min="59" max="59" width="12.7109375" customWidth="1"/>
    <col min="60" max="60" width="25.7109375" customWidth="1"/>
    <col min="61" max="61" width="8.85546875" bestFit="1" customWidth="1"/>
    <col min="62" max="62" width="25.7109375" customWidth="1"/>
    <col min="63" max="63" width="6.7109375" customWidth="1"/>
    <col min="64" max="64" width="12.7109375" customWidth="1"/>
    <col min="65" max="65" width="25.7109375" customWidth="1"/>
    <col min="66" max="66" width="6.7109375" customWidth="1"/>
    <col min="67" max="67" width="12.7109375" customWidth="1"/>
    <col min="68" max="68" width="25.7109375" customWidth="1"/>
    <col min="69" max="69" width="8.85546875" bestFit="1" customWidth="1"/>
    <col min="70" max="70" width="25.7109375" customWidth="1"/>
    <col min="71" max="71" width="6.7109375" customWidth="1"/>
    <col min="72" max="72" width="12.7109375" customWidth="1"/>
    <col min="73" max="73" width="25.7109375" customWidth="1"/>
    <col min="74" max="74" width="6.7109375" customWidth="1"/>
    <col min="75" max="75" width="12.7109375" customWidth="1"/>
    <col min="76" max="76" width="25.7109375" customWidth="1"/>
    <col min="77" max="77" width="8.85546875" bestFit="1" customWidth="1"/>
    <col min="78" max="78" width="25.7109375" customWidth="1"/>
    <col min="79" max="79" width="6.7109375" customWidth="1"/>
    <col min="80" max="80" width="12.7109375" customWidth="1"/>
    <col min="81" max="81" width="25.7109375" customWidth="1"/>
    <col min="82" max="82" width="6.7109375" customWidth="1"/>
    <col min="83" max="83" width="12.7109375" customWidth="1"/>
    <col min="84" max="84" width="25.7109375" customWidth="1"/>
    <col min="85" max="85" width="8.85546875" bestFit="1" customWidth="1"/>
    <col min="86" max="86" width="25.7109375" customWidth="1"/>
    <col min="87" max="87" width="6.7109375" customWidth="1"/>
    <col min="88" max="88" width="12.7109375" customWidth="1"/>
    <col min="89" max="89" width="25.7109375" customWidth="1"/>
    <col min="90" max="90" width="6.7109375" customWidth="1"/>
    <col min="91" max="91" width="12.7109375" customWidth="1"/>
    <col min="92" max="92" width="25.7109375" customWidth="1"/>
    <col min="93" max="93" width="8.85546875" customWidth="1"/>
    <col min="94" max="94" width="25.7109375" customWidth="1"/>
    <col min="95" max="95" width="6.7109375" customWidth="1"/>
    <col min="96" max="96" width="12.7109375" customWidth="1"/>
    <col min="97" max="97" width="25.7109375" customWidth="1"/>
    <col min="98" max="98" width="6.7109375" customWidth="1"/>
    <col min="99" max="99" width="12.7109375" customWidth="1"/>
    <col min="100" max="100" width="25.7109375" customWidth="1"/>
    <col min="101" max="101" width="8.85546875" bestFit="1" customWidth="1"/>
    <col min="102" max="102" width="25.7109375" customWidth="1"/>
    <col min="103" max="103" width="6.7109375" customWidth="1"/>
    <col min="104" max="104" width="12.7109375" customWidth="1"/>
    <col min="105" max="105" width="25.7109375" customWidth="1"/>
    <col min="106" max="106" width="6.7109375" customWidth="1"/>
    <col min="107" max="107" width="12.7109375" customWidth="1"/>
    <col min="108" max="108" width="25.7109375" customWidth="1"/>
    <col min="109" max="109" width="8.85546875" bestFit="1" customWidth="1"/>
    <col min="110" max="110" width="25.7109375" customWidth="1"/>
    <col min="111" max="111" width="6.7109375" customWidth="1"/>
    <col min="112" max="112" width="12.7109375" customWidth="1"/>
    <col min="113" max="113" width="25.7109375" customWidth="1"/>
    <col min="114" max="114" width="6.7109375" customWidth="1"/>
    <col min="115" max="115" width="12.7109375" customWidth="1"/>
    <col min="116" max="116" width="25.7109375" customWidth="1"/>
    <col min="117" max="117" width="8.85546875" bestFit="1" customWidth="1"/>
    <col min="118" max="118" width="25.7109375" customWidth="1"/>
    <col min="119" max="119" width="6.7109375" customWidth="1"/>
    <col min="120" max="120" width="12.7109375" customWidth="1"/>
    <col min="121" max="121" width="25.7109375" customWidth="1"/>
    <col min="122" max="122" width="6.7109375" customWidth="1"/>
    <col min="123" max="123" width="12.7109375" customWidth="1"/>
    <col min="124" max="124" width="25.7109375" customWidth="1"/>
    <col min="125" max="125" width="9.5703125" customWidth="1"/>
    <col min="126" max="126" width="25.7109375" customWidth="1"/>
    <col min="127" max="127" width="6.7109375" customWidth="1"/>
    <col min="128" max="128" width="12.7109375" customWidth="1"/>
    <col min="129" max="129" width="25.7109375" customWidth="1"/>
    <col min="130" max="130" width="6.7109375" customWidth="1"/>
    <col min="131" max="131" width="12.7109375" customWidth="1"/>
    <col min="132" max="132" width="25.7109375" customWidth="1"/>
    <col min="133" max="133" width="8.85546875" bestFit="1" customWidth="1"/>
    <col min="134" max="134" width="25.7109375" customWidth="1"/>
    <col min="135" max="135" width="6.7109375" customWidth="1"/>
    <col min="136" max="136" width="12.7109375" customWidth="1"/>
    <col min="137" max="137" width="25.7109375" customWidth="1"/>
    <col min="138" max="138" width="6.7109375" customWidth="1"/>
    <col min="139" max="139" width="12.7109375" customWidth="1"/>
    <col min="140" max="140" width="25.7109375" customWidth="1"/>
    <col min="141" max="141" width="11.140625" bestFit="1" customWidth="1"/>
    <col min="142" max="142" width="25.7109375" customWidth="1"/>
    <col min="143" max="143" width="10.140625" customWidth="1"/>
    <col min="144" max="144" width="12.7109375" customWidth="1"/>
    <col min="145" max="145" width="25.7109375" customWidth="1"/>
    <col min="146" max="146" width="9.42578125" customWidth="1"/>
    <col min="147" max="147" width="12.7109375" customWidth="1"/>
    <col min="148" max="148" width="25.7109375" customWidth="1"/>
    <col min="149" max="149" width="13" customWidth="1"/>
    <col min="150" max="150" width="19.7109375" customWidth="1"/>
    <col min="151" max="151" width="11.140625" customWidth="1"/>
    <col min="152" max="152" width="12.7109375" customWidth="1"/>
    <col min="153" max="153" width="20.140625" customWidth="1"/>
    <col min="154" max="154" width="10.5703125" customWidth="1"/>
    <col min="155" max="155" width="12.7109375" customWidth="1"/>
    <col min="156" max="156" width="20.28515625" customWidth="1"/>
    <col min="157" max="157" width="13" customWidth="1"/>
    <col min="158" max="158" width="19.7109375" customWidth="1"/>
    <col min="159" max="159" width="11.140625" customWidth="1"/>
    <col min="160" max="160" width="12.7109375" customWidth="1"/>
    <col min="161" max="161" width="20.140625" customWidth="1"/>
    <col min="162" max="162" width="10.5703125" customWidth="1"/>
    <col min="163" max="163" width="12.7109375" customWidth="1"/>
    <col min="164" max="164" width="20.28515625" customWidth="1"/>
    <col min="165" max="165" width="13" customWidth="1"/>
    <col min="166" max="166" width="19.7109375" customWidth="1"/>
    <col min="167" max="167" width="11.140625" customWidth="1"/>
    <col min="168" max="168" width="12.7109375" customWidth="1"/>
    <col min="169" max="169" width="20.140625" customWidth="1"/>
    <col min="170" max="170" width="10.5703125" customWidth="1"/>
    <col min="171" max="171" width="12.7109375" customWidth="1"/>
    <col min="172" max="172" width="20.28515625" customWidth="1"/>
    <col min="173" max="173" width="13" customWidth="1"/>
    <col min="174" max="174" width="19.7109375" customWidth="1"/>
    <col min="175" max="175" width="11.140625" customWidth="1"/>
    <col min="176" max="176" width="12.7109375" customWidth="1"/>
    <col min="177" max="177" width="20.140625" customWidth="1"/>
    <col min="178" max="178" width="10.5703125" customWidth="1"/>
    <col min="179" max="179" width="12.7109375" customWidth="1"/>
    <col min="180" max="180" width="20.28515625" customWidth="1"/>
    <col min="181" max="181" width="13" customWidth="1"/>
    <col min="182" max="182" width="19.7109375" customWidth="1"/>
    <col min="183" max="183" width="11.140625" customWidth="1"/>
    <col min="184" max="184" width="12.7109375" customWidth="1"/>
    <col min="185" max="185" width="20.140625" customWidth="1"/>
    <col min="186" max="186" width="10.5703125" customWidth="1"/>
    <col min="187" max="187" width="12.7109375" customWidth="1"/>
    <col min="188" max="188" width="20.28515625" customWidth="1"/>
    <col min="189" max="189" width="13" customWidth="1"/>
    <col min="190" max="190" width="19.7109375" customWidth="1"/>
    <col min="191" max="191" width="11.140625" customWidth="1"/>
    <col min="192" max="192" width="12.7109375" customWidth="1"/>
    <col min="193" max="193" width="20.140625" customWidth="1"/>
    <col min="194" max="194" width="10.5703125" customWidth="1"/>
    <col min="195" max="195" width="12.7109375" customWidth="1"/>
    <col min="196" max="196" width="20.28515625" customWidth="1"/>
    <col min="197" max="197" width="13" customWidth="1"/>
    <col min="198" max="198" width="19.7109375" customWidth="1"/>
    <col min="199" max="199" width="11.140625" customWidth="1"/>
    <col min="200" max="200" width="12.7109375" customWidth="1"/>
    <col min="201" max="201" width="20.140625" customWidth="1"/>
    <col min="202" max="202" width="10.5703125" customWidth="1"/>
    <col min="203" max="203" width="12.7109375" customWidth="1"/>
    <col min="204" max="204" width="20.28515625" customWidth="1"/>
    <col min="205" max="205" width="13" style="423" customWidth="1"/>
    <col min="206" max="206" width="19.7109375" customWidth="1"/>
    <col min="207" max="207" width="11.140625" style="423" customWidth="1"/>
    <col min="208" max="208" width="12.7109375" style="423" customWidth="1"/>
    <col min="209" max="209" width="20.140625" customWidth="1"/>
    <col min="210" max="210" width="10.5703125" style="423" customWidth="1"/>
    <col min="211" max="211" width="12.7109375" style="423" customWidth="1"/>
    <col min="212" max="212" width="20.28515625" customWidth="1"/>
    <col min="213" max="213" width="13" style="423" customWidth="1"/>
    <col min="214" max="214" width="19.7109375" customWidth="1"/>
    <col min="215" max="215" width="11.140625" customWidth="1"/>
    <col min="216" max="216" width="12.7109375" customWidth="1"/>
    <col min="217" max="217" width="20.140625" customWidth="1"/>
    <col min="218" max="218" width="10.5703125" customWidth="1"/>
    <col min="219" max="219" width="12.7109375" customWidth="1"/>
    <col min="220" max="220" width="20.28515625" customWidth="1"/>
    <col min="221" max="221" width="13" customWidth="1"/>
    <col min="222" max="222" width="19.7109375" customWidth="1"/>
    <col min="223" max="223" width="11.140625" customWidth="1"/>
    <col min="224" max="224" width="12.7109375" customWidth="1"/>
    <col min="225" max="225" width="20.140625" customWidth="1"/>
    <col min="226" max="226" width="10.5703125" customWidth="1"/>
    <col min="227" max="227" width="12.7109375" customWidth="1"/>
    <col min="228" max="228" width="20.28515625" customWidth="1"/>
    <col min="229" max="229" width="13" customWidth="1"/>
    <col min="230" max="230" width="19.7109375" customWidth="1"/>
    <col min="231" max="231" width="11.140625" customWidth="1"/>
    <col min="232" max="232" width="12.7109375" customWidth="1"/>
    <col min="233" max="233" width="20.140625" customWidth="1"/>
    <col min="234" max="234" width="10.5703125" customWidth="1"/>
    <col min="235" max="235" width="12.7109375" customWidth="1"/>
    <col min="236" max="236" width="20.28515625" customWidth="1"/>
    <col min="237" max="237" width="13" customWidth="1"/>
    <col min="238" max="238" width="19.7109375" customWidth="1"/>
    <col min="239" max="239" width="11.140625" customWidth="1"/>
    <col min="240" max="240" width="12.7109375" customWidth="1"/>
    <col min="241" max="241" width="20.140625" customWidth="1"/>
    <col min="242" max="242" width="10.5703125" customWidth="1"/>
    <col min="243" max="243" width="12.7109375" customWidth="1"/>
    <col min="244" max="244" width="20.28515625" customWidth="1"/>
    <col min="245" max="245" width="13" customWidth="1"/>
    <col min="246" max="246" width="19.7109375" customWidth="1"/>
    <col min="247" max="486" width="6.7109375" customWidth="1"/>
    <col min="487" max="487" width="6.7109375" style="423" customWidth="1"/>
    <col min="488" max="488" width="10.140625" style="423" customWidth="1"/>
    <col min="489" max="489" width="32.42578125" customWidth="1"/>
    <col min="490" max="490" width="6.7109375" style="423" customWidth="1"/>
    <col min="491" max="491" width="13.85546875" style="423" customWidth="1"/>
    <col min="492" max="492" width="22.42578125" customWidth="1"/>
    <col min="493" max="493" width="9.42578125" style="423" customWidth="1"/>
    <col min="494" max="494" width="28.85546875" customWidth="1"/>
    <col min="495" max="502" width="6.7109375" customWidth="1"/>
    <col min="503" max="503" width="19.7109375" customWidth="1"/>
    <col min="504" max="504" width="19.42578125" customWidth="1"/>
    <col min="505" max="505" width="20" customWidth="1"/>
    <col min="506" max="506" width="19.85546875" customWidth="1"/>
    <col min="507" max="508" width="19.5703125" customWidth="1"/>
    <col min="509" max="509" width="19.140625" customWidth="1"/>
    <col min="510" max="510" width="20" customWidth="1"/>
    <col min="511" max="514" width="10.7109375" customWidth="1"/>
    <col min="515" max="515" width="8.140625" customWidth="1"/>
    <col min="516" max="516" width="7.28515625" customWidth="1"/>
    <col min="517" max="517" width="5.7109375" customWidth="1"/>
    <col min="518" max="518" width="9.42578125" customWidth="1"/>
    <col min="519" max="519" width="11.42578125" customWidth="1"/>
    <col min="520" max="520" width="89.7109375" customWidth="1"/>
    <col min="521" max="523" width="27.7109375" customWidth="1"/>
    <col min="524" max="524" width="11.5703125" bestFit="1" customWidth="1"/>
    <col min="525" max="525" width="67.5703125" customWidth="1"/>
    <col min="526" max="526" width="65.28515625" customWidth="1"/>
    <col min="527" max="530" width="4.7109375" customWidth="1"/>
    <col min="531" max="531" width="15.5703125" bestFit="1" customWidth="1"/>
    <col min="532" max="532" width="46" customWidth="1"/>
    <col min="533" max="533" width="15.5703125" customWidth="1"/>
    <col min="534" max="534" width="46" customWidth="1"/>
    <col min="535" max="535" width="15.5703125" customWidth="1"/>
    <col min="536" max="536" width="46" customWidth="1"/>
    <col min="537" max="537" width="6" customWidth="1"/>
    <col min="538" max="538" width="8.7109375" customWidth="1"/>
    <col min="539" max="539" width="6" customWidth="1"/>
    <col min="540" max="540" width="8.7109375" customWidth="1"/>
    <col min="541" max="541" width="6" customWidth="1"/>
    <col min="542" max="542" width="8.7109375" customWidth="1"/>
    <col min="543" max="543" width="13.42578125" bestFit="1" customWidth="1"/>
    <col min="544" max="544" width="14.42578125" bestFit="1" customWidth="1"/>
    <col min="545" max="545" width="9.140625" customWidth="1"/>
    <col min="546" max="546" width="11.5703125" bestFit="1" customWidth="1"/>
    <col min="547" max="547" width="11.85546875" bestFit="1" customWidth="1"/>
    <col min="548" max="548" width="12.5703125" bestFit="1" customWidth="1"/>
    <col min="549" max="549" width="31.42578125" bestFit="1" customWidth="1"/>
    <col min="550" max="550" width="7.140625" customWidth="1"/>
    <col min="551" max="551" width="15.28515625" customWidth="1"/>
    <col min="552" max="552" width="8.140625" customWidth="1"/>
    <col min="553" max="553" width="69.5703125" customWidth="1"/>
    <col min="554" max="554" width="42.85546875" customWidth="1"/>
    <col min="555" max="555" width="11.85546875" customWidth="1"/>
    <col min="556" max="556" width="15.42578125" customWidth="1"/>
    <col min="557" max="557" width="24.85546875" customWidth="1"/>
    <col min="558" max="558" width="22.85546875" customWidth="1"/>
    <col min="559" max="559" width="69.5703125" customWidth="1"/>
    <col min="560" max="560" width="21" customWidth="1"/>
    <col min="561" max="561" width="33.85546875" customWidth="1"/>
    <col min="562" max="562" width="31" customWidth="1"/>
    <col min="563" max="563" width="40.42578125" customWidth="1"/>
    <col min="564" max="564" width="12.28515625" customWidth="1"/>
    <col min="565" max="565" width="11" style="6" hidden="1" customWidth="1"/>
    <col min="566" max="566" width="15.42578125" style="6" hidden="1" customWidth="1"/>
    <col min="567" max="567" width="8.5703125" style="6" hidden="1" customWidth="1"/>
    <col min="568" max="569" width="10.140625" style="6" hidden="1" customWidth="1"/>
    <col min="570" max="570" width="8.5703125" style="6" hidden="1" customWidth="1"/>
    <col min="571" max="572" width="11" style="6" hidden="1" customWidth="1"/>
    <col min="573" max="573" width="95.7109375" style="6" hidden="1" customWidth="1"/>
    <col min="574" max="581" width="5" style="6" hidden="1" customWidth="1"/>
    <col min="582" max="589" width="4.7109375" style="6" hidden="1" customWidth="1"/>
    <col min="590" max="590" width="8.85546875" style="6" hidden="1" customWidth="1"/>
    <col min="591" max="591" width="5.28515625" style="6" hidden="1" customWidth="1"/>
    <col min="592" max="592" width="64" style="6" hidden="1" customWidth="1"/>
    <col min="593" max="594" width="19.28515625" style="6" hidden="1" customWidth="1"/>
    <col min="595" max="595" width="20.85546875" style="6" hidden="1" customWidth="1"/>
    <col min="596" max="598" width="4.7109375" style="6" hidden="1" customWidth="1"/>
    <col min="599" max="603" width="7" style="6" hidden="1" customWidth="1"/>
    <col min="604" max="605" width="9.140625" style="6" hidden="1" customWidth="1"/>
    <col min="606" max="606" width="19.7109375" style="6" hidden="1" customWidth="1"/>
    <col min="607" max="607" width="14.140625" style="6" hidden="1" customWidth="1"/>
    <col min="608" max="608" width="26.140625" style="6" hidden="1" customWidth="1"/>
    <col min="609" max="610" width="10.5703125" style="6" hidden="1" customWidth="1"/>
    <col min="611" max="611" width="24.5703125" style="6" hidden="1" customWidth="1"/>
    <col min="612" max="613" width="10.28515625" style="6" hidden="1" customWidth="1"/>
    <col min="614" max="614" width="17.7109375" style="6" hidden="1" customWidth="1"/>
    <col min="615" max="615" width="10.85546875" style="6" hidden="1" customWidth="1"/>
    <col min="616" max="616" width="22.42578125" style="6" hidden="1" customWidth="1"/>
    <col min="617" max="618" width="19.28515625" hidden="1" customWidth="1"/>
    <col min="619" max="619" width="20.85546875" hidden="1" customWidth="1"/>
    <col min="620" max="622" width="4.7109375" hidden="1" customWidth="1"/>
    <col min="623" max="627" width="7" hidden="1" customWidth="1"/>
    <col min="628" max="629" width="9.140625" hidden="1" customWidth="1"/>
    <col min="630" max="630" width="19.7109375" hidden="1" customWidth="1"/>
    <col min="631" max="631" width="14.140625" hidden="1" customWidth="1"/>
    <col min="632" max="632" width="26.140625" hidden="1" customWidth="1"/>
    <col min="633" max="634" width="10.5703125" hidden="1" customWidth="1"/>
    <col min="635" max="635" width="24.5703125" hidden="1" customWidth="1"/>
    <col min="636" max="637" width="10.28515625" hidden="1" customWidth="1"/>
    <col min="638" max="638" width="17.7109375" hidden="1" customWidth="1"/>
    <col min="639" max="639" width="10.85546875" hidden="1" customWidth="1"/>
    <col min="640" max="640" width="22.42578125" hidden="1" customWidth="1"/>
    <col min="641" max="643" width="7" hidden="1" customWidth="1"/>
    <col min="644" max="645" width="9.140625" hidden="1" customWidth="1"/>
    <col min="646" max="646" width="19.7109375" hidden="1" customWidth="1"/>
    <col min="647" max="647" width="14.140625" hidden="1" customWidth="1"/>
    <col min="648" max="648" width="26.140625" hidden="1" customWidth="1"/>
    <col min="649" max="650" width="10.5703125" hidden="1" customWidth="1"/>
    <col min="651" max="651" width="24.5703125" hidden="1" customWidth="1"/>
    <col min="652" max="653" width="10.28515625" hidden="1" customWidth="1"/>
    <col min="654" max="654" width="17.7109375" hidden="1" customWidth="1"/>
    <col min="655" max="655" width="10.85546875" hidden="1" customWidth="1"/>
    <col min="656" max="656" width="22.42578125" hidden="1" customWidth="1"/>
    <col min="657" max="684" width="9.140625" hidden="1" customWidth="1"/>
    <col min="685" max="685" width="11" hidden="1" customWidth="1"/>
    <col min="686" max="686" width="15.42578125" hidden="1" customWidth="1"/>
    <col min="687" max="687" width="8.5703125" hidden="1" customWidth="1"/>
    <col min="688" max="689" width="10.140625" hidden="1" customWidth="1"/>
    <col min="690" max="690" width="8.5703125" hidden="1" customWidth="1"/>
    <col min="691" max="692" width="11" hidden="1" customWidth="1"/>
    <col min="693" max="693" width="95.7109375" hidden="1" customWidth="1"/>
    <col min="694" max="701" width="5" hidden="1" customWidth="1"/>
    <col min="702" max="709" width="4.7109375" hidden="1" customWidth="1"/>
    <col min="710" max="710" width="8.85546875" hidden="1" customWidth="1"/>
    <col min="711" max="711" width="5.28515625" hidden="1" customWidth="1"/>
    <col min="712" max="712" width="64" hidden="1" customWidth="1"/>
    <col min="713" max="714" width="19.28515625" hidden="1" customWidth="1"/>
    <col min="715" max="715" width="20.85546875" hidden="1" customWidth="1"/>
    <col min="716" max="718" width="4.7109375" hidden="1" customWidth="1"/>
    <col min="719" max="723" width="7" hidden="1" customWidth="1"/>
    <col min="724" max="725" width="9.140625" hidden="1" customWidth="1"/>
    <col min="726" max="726" width="19.7109375" hidden="1" customWidth="1"/>
    <col min="727" max="727" width="14.140625" hidden="1" customWidth="1"/>
    <col min="728" max="728" width="26.140625" hidden="1" customWidth="1"/>
    <col min="729" max="730" width="10.5703125" hidden="1" customWidth="1"/>
    <col min="731" max="731" width="24.5703125" hidden="1" customWidth="1"/>
    <col min="732" max="733" width="10.28515625" hidden="1" customWidth="1"/>
    <col min="734" max="734" width="17.7109375" hidden="1" customWidth="1"/>
    <col min="735" max="735" width="10.85546875" hidden="1" customWidth="1"/>
    <col min="736" max="736" width="22.42578125" hidden="1" customWidth="1"/>
    <col min="737" max="738" width="19.28515625" hidden="1" customWidth="1"/>
    <col min="739" max="739" width="20.85546875" hidden="1" customWidth="1"/>
    <col min="740" max="742" width="4.7109375" hidden="1" customWidth="1"/>
    <col min="743" max="747" width="7" hidden="1" customWidth="1"/>
    <col min="748" max="749" width="9.140625" hidden="1" customWidth="1"/>
    <col min="750" max="750" width="19.7109375" hidden="1" customWidth="1"/>
    <col min="751" max="751" width="14.140625" hidden="1" customWidth="1"/>
    <col min="752" max="752" width="26.140625" hidden="1" customWidth="1"/>
    <col min="753" max="754" width="10.5703125" hidden="1" customWidth="1"/>
    <col min="755" max="755" width="24.5703125" hidden="1" customWidth="1"/>
    <col min="756" max="757" width="10.28515625" hidden="1" customWidth="1"/>
    <col min="758" max="758" width="17.7109375" hidden="1" customWidth="1"/>
    <col min="759" max="759" width="10.85546875" hidden="1" customWidth="1"/>
    <col min="760" max="760" width="22.42578125" hidden="1" customWidth="1"/>
    <col min="761" max="763" width="7" hidden="1" customWidth="1"/>
    <col min="764" max="765" width="9.140625" hidden="1" customWidth="1"/>
    <col min="766" max="766" width="19.7109375" hidden="1" customWidth="1"/>
    <col min="767" max="767" width="14.140625" hidden="1" customWidth="1"/>
    <col min="768" max="768" width="26.140625" hidden="1" customWidth="1"/>
    <col min="769" max="770" width="10.5703125" hidden="1" customWidth="1"/>
    <col min="771" max="771" width="24.5703125" hidden="1" customWidth="1"/>
    <col min="772" max="773" width="10.28515625" hidden="1" customWidth="1"/>
    <col min="774" max="774" width="17.7109375" hidden="1" customWidth="1"/>
    <col min="775" max="775" width="10.85546875" hidden="1" customWidth="1"/>
    <col min="776" max="776" width="22.42578125" hidden="1" customWidth="1"/>
    <col min="777" max="777" width="17.7109375" hidden="1" customWidth="1"/>
    <col min="778" max="778" width="10.85546875" hidden="1" customWidth="1"/>
    <col min="779" max="779" width="22.42578125" hidden="1" customWidth="1"/>
    <col min="780" max="780" width="10.85546875" hidden="1" customWidth="1"/>
    <col min="781" max="782" width="22.42578125" hidden="1" customWidth="1"/>
    <col min="783" max="783" width="10.85546875" hidden="1" customWidth="1"/>
    <col min="784" max="784" width="22.42578125" hidden="1" customWidth="1"/>
    <col min="785" max="785" width="10.85546875" hidden="1" customWidth="1"/>
    <col min="786" max="787" width="22.42578125" hidden="1" customWidth="1"/>
    <col min="788" max="788" width="10.85546875" hidden="1" customWidth="1"/>
    <col min="789" max="789" width="22.42578125" hidden="1" customWidth="1"/>
    <col min="790" max="790" width="10.85546875" hidden="1" customWidth="1"/>
    <col min="791" max="792" width="22.42578125" hidden="1" customWidth="1"/>
    <col min="793" max="793" width="10.85546875" hidden="1" customWidth="1"/>
    <col min="794" max="794" width="22.42578125" hidden="1" customWidth="1"/>
    <col min="795" max="795" width="10.85546875" hidden="1" customWidth="1"/>
    <col min="796" max="797" width="22.42578125" hidden="1" customWidth="1"/>
    <col min="798" max="798" width="10.85546875" hidden="1" customWidth="1"/>
    <col min="799" max="799" width="22.42578125" hidden="1" customWidth="1"/>
    <col min="800" max="800" width="10.85546875" hidden="1" customWidth="1"/>
    <col min="801" max="802" width="22.42578125" hidden="1" customWidth="1"/>
    <col min="803" max="803" width="10.85546875" hidden="1" customWidth="1"/>
    <col min="804" max="804" width="22.42578125" hidden="1" customWidth="1"/>
    <col min="805" max="805" width="10.85546875" hidden="1" customWidth="1"/>
    <col min="806" max="807" width="22.42578125" hidden="1" customWidth="1"/>
    <col min="808" max="808" width="10.85546875" hidden="1" customWidth="1"/>
    <col min="809" max="809" width="22.42578125" hidden="1" customWidth="1"/>
    <col min="810" max="810" width="10.85546875" hidden="1" customWidth="1"/>
    <col min="811" max="812" width="22.42578125" hidden="1" customWidth="1"/>
    <col min="813" max="813" width="10.85546875" hidden="1" customWidth="1"/>
    <col min="814" max="814" width="22.42578125" hidden="1" customWidth="1"/>
    <col min="815" max="815" width="10.85546875" hidden="1" customWidth="1"/>
    <col min="816" max="817" width="22.42578125" hidden="1" customWidth="1"/>
    <col min="818" max="818" width="10.85546875" hidden="1" customWidth="1"/>
    <col min="819" max="821" width="22.42578125" hidden="1" customWidth="1"/>
    <col min="822" max="16384" width="9.140625" hidden="1"/>
  </cols>
  <sheetData>
    <row r="1" spans="1:616" hidden="1">
      <c r="A1" s="15">
        <f>COLUMN(A6)</f>
        <v>1</v>
      </c>
      <c r="B1" s="15">
        <f t="shared" ref="B1:BM1" si="0">COLUMN(B6)</f>
        <v>2</v>
      </c>
      <c r="C1" s="15">
        <f t="shared" si="0"/>
        <v>3</v>
      </c>
      <c r="D1" s="15">
        <f t="shared" si="0"/>
        <v>4</v>
      </c>
      <c r="E1" s="15">
        <f t="shared" si="0"/>
        <v>5</v>
      </c>
      <c r="F1" s="15">
        <f t="shared" si="0"/>
        <v>6</v>
      </c>
      <c r="G1" s="15">
        <f t="shared" si="0"/>
        <v>7</v>
      </c>
      <c r="H1" s="15">
        <f t="shared" si="0"/>
        <v>8</v>
      </c>
      <c r="I1" s="15">
        <f t="shared" si="0"/>
        <v>9</v>
      </c>
      <c r="J1" s="15">
        <f t="shared" si="0"/>
        <v>10</v>
      </c>
      <c r="K1" s="15">
        <f t="shared" si="0"/>
        <v>11</v>
      </c>
      <c r="L1" s="15">
        <f t="shared" si="0"/>
        <v>12</v>
      </c>
      <c r="M1" s="15">
        <f t="shared" si="0"/>
        <v>13</v>
      </c>
      <c r="N1" s="15">
        <f t="shared" si="0"/>
        <v>14</v>
      </c>
      <c r="O1" s="15">
        <f t="shared" si="0"/>
        <v>15</v>
      </c>
      <c r="P1" s="15">
        <f t="shared" si="0"/>
        <v>16</v>
      </c>
      <c r="Q1" s="15">
        <f t="shared" si="0"/>
        <v>17</v>
      </c>
      <c r="R1" s="15">
        <f t="shared" si="0"/>
        <v>18</v>
      </c>
      <c r="S1" s="15">
        <f t="shared" si="0"/>
        <v>19</v>
      </c>
      <c r="T1" s="15">
        <f t="shared" si="0"/>
        <v>20</v>
      </c>
      <c r="U1" s="15">
        <f t="shared" si="0"/>
        <v>21</v>
      </c>
      <c r="V1" s="15">
        <f t="shared" si="0"/>
        <v>22</v>
      </c>
      <c r="W1" s="15">
        <f t="shared" si="0"/>
        <v>23</v>
      </c>
      <c r="X1" s="15">
        <f t="shared" si="0"/>
        <v>24</v>
      </c>
      <c r="Y1" s="15">
        <f t="shared" si="0"/>
        <v>25</v>
      </c>
      <c r="Z1" s="15">
        <f t="shared" si="0"/>
        <v>26</v>
      </c>
      <c r="AA1" s="15">
        <f t="shared" si="0"/>
        <v>27</v>
      </c>
      <c r="AB1" s="15">
        <f t="shared" si="0"/>
        <v>28</v>
      </c>
      <c r="AC1" s="15">
        <f t="shared" si="0"/>
        <v>29</v>
      </c>
      <c r="AD1" s="15">
        <f t="shared" si="0"/>
        <v>30</v>
      </c>
      <c r="AE1" s="15">
        <f t="shared" si="0"/>
        <v>31</v>
      </c>
      <c r="AF1" s="15">
        <f t="shared" si="0"/>
        <v>32</v>
      </c>
      <c r="AG1" s="15">
        <f t="shared" si="0"/>
        <v>33</v>
      </c>
      <c r="AH1" s="15">
        <f t="shared" si="0"/>
        <v>34</v>
      </c>
      <c r="AI1" s="15">
        <f t="shared" si="0"/>
        <v>35</v>
      </c>
      <c r="AJ1" s="15">
        <f t="shared" si="0"/>
        <v>36</v>
      </c>
      <c r="AK1" s="15">
        <f t="shared" si="0"/>
        <v>37</v>
      </c>
      <c r="AL1" s="15">
        <f t="shared" si="0"/>
        <v>38</v>
      </c>
      <c r="AM1" s="15">
        <f t="shared" si="0"/>
        <v>39</v>
      </c>
      <c r="AN1" s="15">
        <f t="shared" si="0"/>
        <v>40</v>
      </c>
      <c r="AO1" s="15">
        <f t="shared" si="0"/>
        <v>41</v>
      </c>
      <c r="AP1" s="15">
        <f t="shared" si="0"/>
        <v>42</v>
      </c>
      <c r="AQ1" s="15">
        <f t="shared" si="0"/>
        <v>43</v>
      </c>
      <c r="AR1" s="15">
        <f t="shared" si="0"/>
        <v>44</v>
      </c>
      <c r="AS1" s="15">
        <f t="shared" si="0"/>
        <v>45</v>
      </c>
      <c r="AT1" s="15">
        <f t="shared" si="0"/>
        <v>46</v>
      </c>
      <c r="AU1" s="15">
        <f t="shared" si="0"/>
        <v>47</v>
      </c>
      <c r="AV1" s="15">
        <f t="shared" si="0"/>
        <v>48</v>
      </c>
      <c r="AW1" s="15">
        <f t="shared" si="0"/>
        <v>49</v>
      </c>
      <c r="AX1" s="15">
        <f t="shared" si="0"/>
        <v>50</v>
      </c>
      <c r="AY1" s="15">
        <f t="shared" si="0"/>
        <v>51</v>
      </c>
      <c r="AZ1" s="15">
        <f t="shared" si="0"/>
        <v>52</v>
      </c>
      <c r="BA1" s="15">
        <f t="shared" si="0"/>
        <v>53</v>
      </c>
      <c r="BB1" s="15">
        <f t="shared" si="0"/>
        <v>54</v>
      </c>
      <c r="BC1" s="15">
        <f t="shared" si="0"/>
        <v>55</v>
      </c>
      <c r="BD1" s="15">
        <f t="shared" si="0"/>
        <v>56</v>
      </c>
      <c r="BE1" s="15">
        <f t="shared" si="0"/>
        <v>57</v>
      </c>
      <c r="BF1" s="15">
        <f t="shared" si="0"/>
        <v>58</v>
      </c>
      <c r="BG1" s="15">
        <f t="shared" si="0"/>
        <v>59</v>
      </c>
      <c r="BH1" s="15">
        <f t="shared" si="0"/>
        <v>60</v>
      </c>
      <c r="BI1" s="15">
        <f t="shared" si="0"/>
        <v>61</v>
      </c>
      <c r="BJ1" s="15">
        <f t="shared" si="0"/>
        <v>62</v>
      </c>
      <c r="BK1" s="15">
        <f t="shared" si="0"/>
        <v>63</v>
      </c>
      <c r="BL1" s="15">
        <f t="shared" si="0"/>
        <v>64</v>
      </c>
      <c r="BM1" s="15">
        <f t="shared" si="0"/>
        <v>65</v>
      </c>
      <c r="BN1" s="15">
        <f t="shared" ref="BN1:DY1" si="1">COLUMN(BN6)</f>
        <v>66</v>
      </c>
      <c r="BO1" s="15">
        <f t="shared" si="1"/>
        <v>67</v>
      </c>
      <c r="BP1" s="15">
        <f t="shared" si="1"/>
        <v>68</v>
      </c>
      <c r="BQ1" s="15">
        <f t="shared" si="1"/>
        <v>69</v>
      </c>
      <c r="BR1" s="15">
        <f t="shared" si="1"/>
        <v>70</v>
      </c>
      <c r="BS1" s="15">
        <f t="shared" si="1"/>
        <v>71</v>
      </c>
      <c r="BT1" s="15">
        <f t="shared" si="1"/>
        <v>72</v>
      </c>
      <c r="BU1" s="15">
        <f t="shared" si="1"/>
        <v>73</v>
      </c>
      <c r="BV1" s="15">
        <f t="shared" si="1"/>
        <v>74</v>
      </c>
      <c r="BW1" s="15">
        <f t="shared" si="1"/>
        <v>75</v>
      </c>
      <c r="BX1" s="15">
        <f t="shared" si="1"/>
        <v>76</v>
      </c>
      <c r="BY1" s="15">
        <f t="shared" si="1"/>
        <v>77</v>
      </c>
      <c r="BZ1" s="15">
        <f t="shared" si="1"/>
        <v>78</v>
      </c>
      <c r="CA1" s="15">
        <f t="shared" si="1"/>
        <v>79</v>
      </c>
      <c r="CB1" s="15">
        <f t="shared" si="1"/>
        <v>80</v>
      </c>
      <c r="CC1" s="15">
        <f t="shared" si="1"/>
        <v>81</v>
      </c>
      <c r="CD1" s="15">
        <f t="shared" si="1"/>
        <v>82</v>
      </c>
      <c r="CE1" s="15">
        <f t="shared" si="1"/>
        <v>83</v>
      </c>
      <c r="CF1" s="15">
        <f t="shared" si="1"/>
        <v>84</v>
      </c>
      <c r="CG1" s="15">
        <f t="shared" si="1"/>
        <v>85</v>
      </c>
      <c r="CH1" s="15">
        <f t="shared" si="1"/>
        <v>86</v>
      </c>
      <c r="CI1" s="15">
        <f t="shared" si="1"/>
        <v>87</v>
      </c>
      <c r="CJ1" s="15">
        <f t="shared" si="1"/>
        <v>88</v>
      </c>
      <c r="CK1" s="15">
        <f t="shared" si="1"/>
        <v>89</v>
      </c>
      <c r="CL1" s="15">
        <f t="shared" si="1"/>
        <v>90</v>
      </c>
      <c r="CM1" s="15">
        <f t="shared" si="1"/>
        <v>91</v>
      </c>
      <c r="CN1" s="15">
        <f t="shared" si="1"/>
        <v>92</v>
      </c>
      <c r="CO1" s="15">
        <f t="shared" si="1"/>
        <v>93</v>
      </c>
      <c r="CP1" s="15">
        <f t="shared" si="1"/>
        <v>94</v>
      </c>
      <c r="CQ1" s="15">
        <f t="shared" si="1"/>
        <v>95</v>
      </c>
      <c r="CR1" s="15">
        <f t="shared" si="1"/>
        <v>96</v>
      </c>
      <c r="CS1" s="15">
        <f t="shared" si="1"/>
        <v>97</v>
      </c>
      <c r="CT1" s="15">
        <f t="shared" si="1"/>
        <v>98</v>
      </c>
      <c r="CU1" s="15">
        <f t="shared" si="1"/>
        <v>99</v>
      </c>
      <c r="CV1" s="15">
        <f t="shared" si="1"/>
        <v>100</v>
      </c>
      <c r="CW1" s="15">
        <f t="shared" si="1"/>
        <v>101</v>
      </c>
      <c r="CX1" s="15">
        <f t="shared" si="1"/>
        <v>102</v>
      </c>
      <c r="CY1" s="15">
        <f t="shared" si="1"/>
        <v>103</v>
      </c>
      <c r="CZ1" s="15">
        <f t="shared" si="1"/>
        <v>104</v>
      </c>
      <c r="DA1" s="15">
        <f t="shared" si="1"/>
        <v>105</v>
      </c>
      <c r="DB1" s="15">
        <f t="shared" si="1"/>
        <v>106</v>
      </c>
      <c r="DC1" s="15">
        <f t="shared" si="1"/>
        <v>107</v>
      </c>
      <c r="DD1" s="15">
        <f t="shared" si="1"/>
        <v>108</v>
      </c>
      <c r="DE1" s="15">
        <f t="shared" si="1"/>
        <v>109</v>
      </c>
      <c r="DF1" s="15">
        <f t="shared" si="1"/>
        <v>110</v>
      </c>
      <c r="DG1" s="15">
        <f t="shared" si="1"/>
        <v>111</v>
      </c>
      <c r="DH1" s="15">
        <f t="shared" si="1"/>
        <v>112</v>
      </c>
      <c r="DI1" s="15">
        <f t="shared" si="1"/>
        <v>113</v>
      </c>
      <c r="DJ1" s="15">
        <f t="shared" si="1"/>
        <v>114</v>
      </c>
      <c r="DK1" s="15">
        <f t="shared" si="1"/>
        <v>115</v>
      </c>
      <c r="DL1" s="15">
        <f t="shared" si="1"/>
        <v>116</v>
      </c>
      <c r="DM1" s="15">
        <f t="shared" si="1"/>
        <v>117</v>
      </c>
      <c r="DN1" s="15">
        <f t="shared" si="1"/>
        <v>118</v>
      </c>
      <c r="DO1" s="15">
        <f t="shared" si="1"/>
        <v>119</v>
      </c>
      <c r="DP1" s="15">
        <f t="shared" si="1"/>
        <v>120</v>
      </c>
      <c r="DQ1" s="15">
        <f t="shared" si="1"/>
        <v>121</v>
      </c>
      <c r="DR1" s="15">
        <f t="shared" si="1"/>
        <v>122</v>
      </c>
      <c r="DS1" s="15">
        <f t="shared" si="1"/>
        <v>123</v>
      </c>
      <c r="DT1" s="15">
        <f t="shared" si="1"/>
        <v>124</v>
      </c>
      <c r="DU1" s="15">
        <f t="shared" si="1"/>
        <v>125</v>
      </c>
      <c r="DV1" s="15">
        <f t="shared" si="1"/>
        <v>126</v>
      </c>
      <c r="DW1" s="15">
        <f t="shared" si="1"/>
        <v>127</v>
      </c>
      <c r="DX1" s="15">
        <f t="shared" si="1"/>
        <v>128</v>
      </c>
      <c r="DY1" s="15">
        <f t="shared" si="1"/>
        <v>129</v>
      </c>
      <c r="DZ1" s="15">
        <f t="shared" ref="DZ1:GK1" si="2">COLUMN(DZ6)</f>
        <v>130</v>
      </c>
      <c r="EA1" s="15">
        <f t="shared" si="2"/>
        <v>131</v>
      </c>
      <c r="EB1" s="15">
        <f t="shared" si="2"/>
        <v>132</v>
      </c>
      <c r="EC1" s="15">
        <f t="shared" si="2"/>
        <v>133</v>
      </c>
      <c r="ED1" s="15">
        <f t="shared" si="2"/>
        <v>134</v>
      </c>
      <c r="EE1" s="15">
        <f t="shared" si="2"/>
        <v>135</v>
      </c>
      <c r="EF1" s="15">
        <f t="shared" si="2"/>
        <v>136</v>
      </c>
      <c r="EG1" s="15">
        <f t="shared" si="2"/>
        <v>137</v>
      </c>
      <c r="EH1" s="15">
        <f t="shared" si="2"/>
        <v>138</v>
      </c>
      <c r="EI1" s="15">
        <f t="shared" si="2"/>
        <v>139</v>
      </c>
      <c r="EJ1" s="15">
        <f t="shared" si="2"/>
        <v>140</v>
      </c>
      <c r="EK1" s="15">
        <f t="shared" si="2"/>
        <v>141</v>
      </c>
      <c r="EL1" s="15">
        <f t="shared" si="2"/>
        <v>142</v>
      </c>
      <c r="EM1" s="15">
        <f t="shared" si="2"/>
        <v>143</v>
      </c>
      <c r="EN1" s="15">
        <f t="shared" si="2"/>
        <v>144</v>
      </c>
      <c r="EO1" s="15">
        <f t="shared" si="2"/>
        <v>145</v>
      </c>
      <c r="EP1" s="15">
        <f t="shared" si="2"/>
        <v>146</v>
      </c>
      <c r="EQ1" s="15">
        <f t="shared" si="2"/>
        <v>147</v>
      </c>
      <c r="ER1" s="15">
        <f t="shared" si="2"/>
        <v>148</v>
      </c>
      <c r="ES1" s="15">
        <f t="shared" si="2"/>
        <v>149</v>
      </c>
      <c r="ET1" s="15">
        <f t="shared" si="2"/>
        <v>150</v>
      </c>
      <c r="EU1" s="15">
        <f t="shared" si="2"/>
        <v>151</v>
      </c>
      <c r="EV1" s="15">
        <f t="shared" si="2"/>
        <v>152</v>
      </c>
      <c r="EW1" s="15">
        <f t="shared" si="2"/>
        <v>153</v>
      </c>
      <c r="EX1" s="15">
        <f t="shared" si="2"/>
        <v>154</v>
      </c>
      <c r="EY1" s="15">
        <f t="shared" si="2"/>
        <v>155</v>
      </c>
      <c r="EZ1" s="15">
        <f t="shared" si="2"/>
        <v>156</v>
      </c>
      <c r="FA1" s="15">
        <f t="shared" si="2"/>
        <v>157</v>
      </c>
      <c r="FB1" s="15">
        <f t="shared" si="2"/>
        <v>158</v>
      </c>
      <c r="FC1" s="15">
        <f t="shared" si="2"/>
        <v>159</v>
      </c>
      <c r="FD1" s="15">
        <f t="shared" si="2"/>
        <v>160</v>
      </c>
      <c r="FE1" s="15">
        <f t="shared" si="2"/>
        <v>161</v>
      </c>
      <c r="FF1" s="15">
        <f t="shared" si="2"/>
        <v>162</v>
      </c>
      <c r="FG1" s="15">
        <f t="shared" si="2"/>
        <v>163</v>
      </c>
      <c r="FH1" s="15">
        <f t="shared" si="2"/>
        <v>164</v>
      </c>
      <c r="FI1" s="15">
        <f t="shared" si="2"/>
        <v>165</v>
      </c>
      <c r="FJ1" s="15">
        <f t="shared" si="2"/>
        <v>166</v>
      </c>
      <c r="FK1" s="15">
        <f t="shared" si="2"/>
        <v>167</v>
      </c>
      <c r="FL1" s="15">
        <f t="shared" si="2"/>
        <v>168</v>
      </c>
      <c r="FM1" s="15">
        <f t="shared" si="2"/>
        <v>169</v>
      </c>
      <c r="FN1" s="15">
        <f t="shared" si="2"/>
        <v>170</v>
      </c>
      <c r="FO1" s="15">
        <f t="shared" si="2"/>
        <v>171</v>
      </c>
      <c r="FP1" s="15">
        <f t="shared" si="2"/>
        <v>172</v>
      </c>
      <c r="FQ1" s="15">
        <f t="shared" si="2"/>
        <v>173</v>
      </c>
      <c r="FR1" s="15">
        <f t="shared" si="2"/>
        <v>174</v>
      </c>
      <c r="FS1" s="15">
        <f t="shared" si="2"/>
        <v>175</v>
      </c>
      <c r="FT1" s="15">
        <f t="shared" si="2"/>
        <v>176</v>
      </c>
      <c r="FU1" s="15">
        <f t="shared" si="2"/>
        <v>177</v>
      </c>
      <c r="FV1" s="15">
        <f t="shared" si="2"/>
        <v>178</v>
      </c>
      <c r="FW1" s="15">
        <f t="shared" si="2"/>
        <v>179</v>
      </c>
      <c r="FX1" s="15">
        <f t="shared" si="2"/>
        <v>180</v>
      </c>
      <c r="FY1" s="15">
        <f t="shared" si="2"/>
        <v>181</v>
      </c>
      <c r="FZ1" s="15">
        <f t="shared" si="2"/>
        <v>182</v>
      </c>
      <c r="GA1" s="15">
        <f t="shared" si="2"/>
        <v>183</v>
      </c>
      <c r="GB1" s="15">
        <f t="shared" si="2"/>
        <v>184</v>
      </c>
      <c r="GC1" s="15">
        <f t="shared" si="2"/>
        <v>185</v>
      </c>
      <c r="GD1" s="15">
        <f t="shared" si="2"/>
        <v>186</v>
      </c>
      <c r="GE1" s="15">
        <f t="shared" si="2"/>
        <v>187</v>
      </c>
      <c r="GF1" s="15">
        <f t="shared" si="2"/>
        <v>188</v>
      </c>
      <c r="GG1" s="15">
        <f t="shared" si="2"/>
        <v>189</v>
      </c>
      <c r="GH1" s="15">
        <f t="shared" si="2"/>
        <v>190</v>
      </c>
      <c r="GI1" s="15">
        <f t="shared" si="2"/>
        <v>191</v>
      </c>
      <c r="GJ1" s="15">
        <f t="shared" si="2"/>
        <v>192</v>
      </c>
      <c r="GK1" s="15">
        <f t="shared" si="2"/>
        <v>193</v>
      </c>
      <c r="GL1" s="15">
        <f t="shared" ref="GL1:IW1" si="3">COLUMN(GL6)</f>
        <v>194</v>
      </c>
      <c r="GM1" s="15">
        <f t="shared" si="3"/>
        <v>195</v>
      </c>
      <c r="GN1" s="15">
        <f t="shared" si="3"/>
        <v>196</v>
      </c>
      <c r="GO1" s="15">
        <f t="shared" si="3"/>
        <v>197</v>
      </c>
      <c r="GP1" s="15">
        <f t="shared" si="3"/>
        <v>198</v>
      </c>
      <c r="GQ1" s="15">
        <f t="shared" si="3"/>
        <v>199</v>
      </c>
      <c r="GR1" s="15">
        <f t="shared" si="3"/>
        <v>200</v>
      </c>
      <c r="GS1" s="15">
        <f t="shared" si="3"/>
        <v>201</v>
      </c>
      <c r="GT1" s="15">
        <f t="shared" si="3"/>
        <v>202</v>
      </c>
      <c r="GU1" s="15">
        <f t="shared" si="3"/>
        <v>203</v>
      </c>
      <c r="GV1" s="15">
        <f t="shared" si="3"/>
        <v>204</v>
      </c>
      <c r="GW1" s="15">
        <f t="shared" si="3"/>
        <v>205</v>
      </c>
      <c r="GX1" s="15">
        <f t="shared" si="3"/>
        <v>206</v>
      </c>
      <c r="GY1" s="15">
        <f t="shared" si="3"/>
        <v>207</v>
      </c>
      <c r="GZ1" s="15">
        <f t="shared" si="3"/>
        <v>208</v>
      </c>
      <c r="HA1" s="15">
        <f t="shared" si="3"/>
        <v>209</v>
      </c>
      <c r="HB1" s="15">
        <f t="shared" si="3"/>
        <v>210</v>
      </c>
      <c r="HC1" s="15">
        <f t="shared" si="3"/>
        <v>211</v>
      </c>
      <c r="HD1" s="15">
        <f t="shared" si="3"/>
        <v>212</v>
      </c>
      <c r="HE1" s="15">
        <f t="shared" si="3"/>
        <v>213</v>
      </c>
      <c r="HF1" s="15">
        <f t="shared" si="3"/>
        <v>214</v>
      </c>
      <c r="HG1" s="15">
        <f t="shared" si="3"/>
        <v>215</v>
      </c>
      <c r="HH1" s="15">
        <f t="shared" si="3"/>
        <v>216</v>
      </c>
      <c r="HI1" s="15">
        <f t="shared" si="3"/>
        <v>217</v>
      </c>
      <c r="HJ1" s="15">
        <f t="shared" si="3"/>
        <v>218</v>
      </c>
      <c r="HK1" s="15">
        <f t="shared" si="3"/>
        <v>219</v>
      </c>
      <c r="HL1" s="15">
        <f t="shared" si="3"/>
        <v>220</v>
      </c>
      <c r="HM1" s="15">
        <f t="shared" si="3"/>
        <v>221</v>
      </c>
      <c r="HN1" s="15">
        <f t="shared" si="3"/>
        <v>222</v>
      </c>
      <c r="HO1" s="15">
        <f t="shared" si="3"/>
        <v>223</v>
      </c>
      <c r="HP1" s="15">
        <f t="shared" si="3"/>
        <v>224</v>
      </c>
      <c r="HQ1" s="15">
        <f t="shared" si="3"/>
        <v>225</v>
      </c>
      <c r="HR1" s="15">
        <f t="shared" si="3"/>
        <v>226</v>
      </c>
      <c r="HS1" s="15">
        <f t="shared" si="3"/>
        <v>227</v>
      </c>
      <c r="HT1" s="15">
        <f t="shared" si="3"/>
        <v>228</v>
      </c>
      <c r="HU1" s="15">
        <f t="shared" si="3"/>
        <v>229</v>
      </c>
      <c r="HV1" s="15">
        <f t="shared" si="3"/>
        <v>230</v>
      </c>
      <c r="HW1" s="15">
        <f t="shared" si="3"/>
        <v>231</v>
      </c>
      <c r="HX1" s="15">
        <f t="shared" si="3"/>
        <v>232</v>
      </c>
      <c r="HY1" s="15">
        <f t="shared" si="3"/>
        <v>233</v>
      </c>
      <c r="HZ1" s="15">
        <f t="shared" si="3"/>
        <v>234</v>
      </c>
      <c r="IA1" s="15">
        <f t="shared" si="3"/>
        <v>235</v>
      </c>
      <c r="IB1" s="15">
        <f t="shared" si="3"/>
        <v>236</v>
      </c>
      <c r="IC1" s="15">
        <f t="shared" si="3"/>
        <v>237</v>
      </c>
      <c r="ID1" s="15">
        <f t="shared" si="3"/>
        <v>238</v>
      </c>
      <c r="IE1" s="15">
        <f t="shared" si="3"/>
        <v>239</v>
      </c>
      <c r="IF1" s="15">
        <f t="shared" si="3"/>
        <v>240</v>
      </c>
      <c r="IG1" s="15">
        <f t="shared" si="3"/>
        <v>241</v>
      </c>
      <c r="IH1" s="15">
        <f t="shared" si="3"/>
        <v>242</v>
      </c>
      <c r="II1" s="15">
        <f t="shared" si="3"/>
        <v>243</v>
      </c>
      <c r="IJ1" s="15">
        <f t="shared" si="3"/>
        <v>244</v>
      </c>
      <c r="IK1" s="15">
        <f t="shared" si="3"/>
        <v>245</v>
      </c>
      <c r="IL1" s="15">
        <f t="shared" si="3"/>
        <v>246</v>
      </c>
      <c r="IM1" s="15">
        <f t="shared" si="3"/>
        <v>247</v>
      </c>
      <c r="IN1" s="15">
        <f t="shared" si="3"/>
        <v>248</v>
      </c>
      <c r="IO1" s="15">
        <f t="shared" si="3"/>
        <v>249</v>
      </c>
      <c r="IP1" s="15">
        <f t="shared" si="3"/>
        <v>250</v>
      </c>
      <c r="IQ1" s="15">
        <f t="shared" si="3"/>
        <v>251</v>
      </c>
      <c r="IR1" s="15">
        <f t="shared" si="3"/>
        <v>252</v>
      </c>
      <c r="IS1" s="15">
        <f t="shared" si="3"/>
        <v>253</v>
      </c>
      <c r="IT1" s="15">
        <f t="shared" si="3"/>
        <v>254</v>
      </c>
      <c r="IU1" s="15">
        <f t="shared" si="3"/>
        <v>255</v>
      </c>
      <c r="IV1" s="15">
        <f t="shared" si="3"/>
        <v>256</v>
      </c>
      <c r="IW1" s="15">
        <f t="shared" si="3"/>
        <v>257</v>
      </c>
      <c r="IX1" s="15">
        <f t="shared" ref="IX1:LI1" si="4">COLUMN(IX6)</f>
        <v>258</v>
      </c>
      <c r="IY1" s="15">
        <f t="shared" si="4"/>
        <v>259</v>
      </c>
      <c r="IZ1" s="15">
        <f t="shared" si="4"/>
        <v>260</v>
      </c>
      <c r="JA1" s="15">
        <f t="shared" si="4"/>
        <v>261</v>
      </c>
      <c r="JB1" s="15">
        <f t="shared" si="4"/>
        <v>262</v>
      </c>
      <c r="JC1" s="15">
        <f t="shared" si="4"/>
        <v>263</v>
      </c>
      <c r="JD1" s="15">
        <f t="shared" si="4"/>
        <v>264</v>
      </c>
      <c r="JE1" s="15">
        <f t="shared" si="4"/>
        <v>265</v>
      </c>
      <c r="JF1" s="15">
        <f t="shared" si="4"/>
        <v>266</v>
      </c>
      <c r="JG1" s="15">
        <f t="shared" si="4"/>
        <v>267</v>
      </c>
      <c r="JH1" s="15">
        <f t="shared" si="4"/>
        <v>268</v>
      </c>
      <c r="JI1" s="15">
        <f t="shared" si="4"/>
        <v>269</v>
      </c>
      <c r="JJ1" s="15">
        <f t="shared" si="4"/>
        <v>270</v>
      </c>
      <c r="JK1" s="15">
        <f t="shared" si="4"/>
        <v>271</v>
      </c>
      <c r="JL1" s="15">
        <f t="shared" si="4"/>
        <v>272</v>
      </c>
      <c r="JM1" s="15">
        <f t="shared" si="4"/>
        <v>273</v>
      </c>
      <c r="JN1" s="15">
        <f t="shared" si="4"/>
        <v>274</v>
      </c>
      <c r="JO1" s="15">
        <f t="shared" si="4"/>
        <v>275</v>
      </c>
      <c r="JP1" s="15">
        <f t="shared" si="4"/>
        <v>276</v>
      </c>
      <c r="JQ1" s="15">
        <f t="shared" si="4"/>
        <v>277</v>
      </c>
      <c r="JR1" s="15">
        <f t="shared" si="4"/>
        <v>278</v>
      </c>
      <c r="JS1" s="15">
        <f t="shared" si="4"/>
        <v>279</v>
      </c>
      <c r="JT1" s="15">
        <f t="shared" si="4"/>
        <v>280</v>
      </c>
      <c r="JU1" s="15">
        <f t="shared" si="4"/>
        <v>281</v>
      </c>
      <c r="JV1" s="15">
        <f t="shared" si="4"/>
        <v>282</v>
      </c>
      <c r="JW1" s="15">
        <f t="shared" si="4"/>
        <v>283</v>
      </c>
      <c r="JX1" s="15">
        <f t="shared" si="4"/>
        <v>284</v>
      </c>
      <c r="JY1" s="15">
        <f t="shared" si="4"/>
        <v>285</v>
      </c>
      <c r="JZ1" s="15">
        <f t="shared" si="4"/>
        <v>286</v>
      </c>
      <c r="KA1" s="15">
        <f t="shared" si="4"/>
        <v>287</v>
      </c>
      <c r="KB1" s="15">
        <f t="shared" si="4"/>
        <v>288</v>
      </c>
      <c r="KC1" s="15">
        <f t="shared" si="4"/>
        <v>289</v>
      </c>
      <c r="KD1" s="15">
        <f t="shared" si="4"/>
        <v>290</v>
      </c>
      <c r="KE1" s="15">
        <f t="shared" si="4"/>
        <v>291</v>
      </c>
      <c r="KF1" s="15">
        <f t="shared" si="4"/>
        <v>292</v>
      </c>
      <c r="KG1" s="15">
        <f t="shared" si="4"/>
        <v>293</v>
      </c>
      <c r="KH1" s="15">
        <f t="shared" si="4"/>
        <v>294</v>
      </c>
      <c r="KI1" s="15">
        <f t="shared" si="4"/>
        <v>295</v>
      </c>
      <c r="KJ1" s="15">
        <f t="shared" si="4"/>
        <v>296</v>
      </c>
      <c r="KK1" s="15">
        <f t="shared" si="4"/>
        <v>297</v>
      </c>
      <c r="KL1" s="15">
        <f t="shared" si="4"/>
        <v>298</v>
      </c>
      <c r="KM1" s="15">
        <f t="shared" si="4"/>
        <v>299</v>
      </c>
      <c r="KN1" s="15">
        <f t="shared" si="4"/>
        <v>300</v>
      </c>
      <c r="KO1" s="15">
        <f t="shared" si="4"/>
        <v>301</v>
      </c>
      <c r="KP1" s="15">
        <f t="shared" si="4"/>
        <v>302</v>
      </c>
      <c r="KQ1" s="15">
        <f t="shared" si="4"/>
        <v>303</v>
      </c>
      <c r="KR1" s="15">
        <f t="shared" si="4"/>
        <v>304</v>
      </c>
      <c r="KS1" s="15">
        <f t="shared" si="4"/>
        <v>305</v>
      </c>
      <c r="KT1" s="15">
        <f t="shared" si="4"/>
        <v>306</v>
      </c>
      <c r="KU1" s="15">
        <f t="shared" si="4"/>
        <v>307</v>
      </c>
      <c r="KV1" s="15">
        <f t="shared" si="4"/>
        <v>308</v>
      </c>
      <c r="KW1" s="15">
        <f t="shared" si="4"/>
        <v>309</v>
      </c>
      <c r="KX1" s="15">
        <f t="shared" si="4"/>
        <v>310</v>
      </c>
      <c r="KY1" s="15">
        <f t="shared" si="4"/>
        <v>311</v>
      </c>
      <c r="KZ1" s="15">
        <f t="shared" si="4"/>
        <v>312</v>
      </c>
      <c r="LA1" s="15">
        <f t="shared" si="4"/>
        <v>313</v>
      </c>
      <c r="LB1" s="15">
        <f t="shared" si="4"/>
        <v>314</v>
      </c>
      <c r="LC1" s="15">
        <f t="shared" si="4"/>
        <v>315</v>
      </c>
      <c r="LD1" s="15">
        <f t="shared" si="4"/>
        <v>316</v>
      </c>
      <c r="LE1" s="15">
        <f t="shared" si="4"/>
        <v>317</v>
      </c>
      <c r="LF1" s="15">
        <f t="shared" si="4"/>
        <v>318</v>
      </c>
      <c r="LG1" s="15">
        <f t="shared" si="4"/>
        <v>319</v>
      </c>
      <c r="LH1" s="15">
        <f t="shared" si="4"/>
        <v>320</v>
      </c>
      <c r="LI1" s="15">
        <f t="shared" si="4"/>
        <v>321</v>
      </c>
      <c r="LJ1" s="15">
        <f t="shared" ref="LJ1:NU1" si="5">COLUMN(LJ6)</f>
        <v>322</v>
      </c>
      <c r="LK1" s="15">
        <f t="shared" si="5"/>
        <v>323</v>
      </c>
      <c r="LL1" s="15">
        <f t="shared" si="5"/>
        <v>324</v>
      </c>
      <c r="LM1" s="15">
        <f t="shared" si="5"/>
        <v>325</v>
      </c>
      <c r="LN1" s="15">
        <f t="shared" si="5"/>
        <v>326</v>
      </c>
      <c r="LO1" s="15">
        <f t="shared" si="5"/>
        <v>327</v>
      </c>
      <c r="LP1" s="15">
        <f t="shared" si="5"/>
        <v>328</v>
      </c>
      <c r="LQ1" s="15">
        <f t="shared" si="5"/>
        <v>329</v>
      </c>
      <c r="LR1" s="15">
        <f t="shared" si="5"/>
        <v>330</v>
      </c>
      <c r="LS1" s="15">
        <f t="shared" si="5"/>
        <v>331</v>
      </c>
      <c r="LT1" s="15">
        <f t="shared" si="5"/>
        <v>332</v>
      </c>
      <c r="LU1" s="15">
        <f t="shared" si="5"/>
        <v>333</v>
      </c>
      <c r="LV1" s="15">
        <f t="shared" si="5"/>
        <v>334</v>
      </c>
      <c r="LW1" s="15">
        <f t="shared" si="5"/>
        <v>335</v>
      </c>
      <c r="LX1" s="15">
        <f t="shared" si="5"/>
        <v>336</v>
      </c>
      <c r="LY1" s="15">
        <f t="shared" si="5"/>
        <v>337</v>
      </c>
      <c r="LZ1" s="15">
        <f t="shared" si="5"/>
        <v>338</v>
      </c>
      <c r="MA1" s="15">
        <f t="shared" si="5"/>
        <v>339</v>
      </c>
      <c r="MB1" s="15">
        <f t="shared" si="5"/>
        <v>340</v>
      </c>
      <c r="MC1" s="15">
        <f t="shared" si="5"/>
        <v>341</v>
      </c>
      <c r="MD1" s="15">
        <f t="shared" si="5"/>
        <v>342</v>
      </c>
      <c r="ME1" s="15">
        <f t="shared" si="5"/>
        <v>343</v>
      </c>
      <c r="MF1" s="15">
        <f t="shared" si="5"/>
        <v>344</v>
      </c>
      <c r="MG1" s="15">
        <f t="shared" si="5"/>
        <v>345</v>
      </c>
      <c r="MH1" s="15">
        <f t="shared" si="5"/>
        <v>346</v>
      </c>
      <c r="MI1" s="15">
        <f t="shared" si="5"/>
        <v>347</v>
      </c>
      <c r="MJ1" s="15">
        <f t="shared" si="5"/>
        <v>348</v>
      </c>
      <c r="MK1" s="15">
        <f t="shared" si="5"/>
        <v>349</v>
      </c>
      <c r="ML1" s="15">
        <f t="shared" si="5"/>
        <v>350</v>
      </c>
      <c r="MM1" s="15">
        <f t="shared" si="5"/>
        <v>351</v>
      </c>
      <c r="MN1" s="15">
        <f t="shared" si="5"/>
        <v>352</v>
      </c>
      <c r="MO1" s="15">
        <f t="shared" si="5"/>
        <v>353</v>
      </c>
      <c r="MP1" s="15">
        <f t="shared" si="5"/>
        <v>354</v>
      </c>
      <c r="MQ1" s="15">
        <f t="shared" si="5"/>
        <v>355</v>
      </c>
      <c r="MR1" s="15">
        <f t="shared" si="5"/>
        <v>356</v>
      </c>
      <c r="MS1" s="15">
        <f t="shared" si="5"/>
        <v>357</v>
      </c>
      <c r="MT1" s="15">
        <f t="shared" si="5"/>
        <v>358</v>
      </c>
      <c r="MU1" s="15">
        <f t="shared" si="5"/>
        <v>359</v>
      </c>
      <c r="MV1" s="15">
        <f t="shared" si="5"/>
        <v>360</v>
      </c>
      <c r="MW1" s="15">
        <f t="shared" si="5"/>
        <v>361</v>
      </c>
      <c r="MX1" s="15">
        <f t="shared" si="5"/>
        <v>362</v>
      </c>
      <c r="MY1" s="15">
        <f t="shared" si="5"/>
        <v>363</v>
      </c>
      <c r="MZ1" s="15">
        <f t="shared" si="5"/>
        <v>364</v>
      </c>
      <c r="NA1" s="15">
        <f t="shared" si="5"/>
        <v>365</v>
      </c>
      <c r="NB1" s="15">
        <f t="shared" si="5"/>
        <v>366</v>
      </c>
      <c r="NC1" s="15">
        <f t="shared" si="5"/>
        <v>367</v>
      </c>
      <c r="ND1" s="15">
        <f t="shared" si="5"/>
        <v>368</v>
      </c>
      <c r="NE1" s="15">
        <f t="shared" si="5"/>
        <v>369</v>
      </c>
      <c r="NF1" s="15">
        <f t="shared" si="5"/>
        <v>370</v>
      </c>
      <c r="NG1" s="15">
        <f t="shared" si="5"/>
        <v>371</v>
      </c>
      <c r="NH1" s="15">
        <f t="shared" si="5"/>
        <v>372</v>
      </c>
      <c r="NI1" s="15">
        <f t="shared" si="5"/>
        <v>373</v>
      </c>
      <c r="NJ1" s="15">
        <f t="shared" si="5"/>
        <v>374</v>
      </c>
      <c r="NK1" s="15">
        <f t="shared" si="5"/>
        <v>375</v>
      </c>
      <c r="NL1" s="15">
        <f t="shared" si="5"/>
        <v>376</v>
      </c>
      <c r="NM1" s="15">
        <f t="shared" si="5"/>
        <v>377</v>
      </c>
      <c r="NN1" s="15">
        <f t="shared" si="5"/>
        <v>378</v>
      </c>
      <c r="NO1" s="15">
        <f t="shared" si="5"/>
        <v>379</v>
      </c>
      <c r="NP1" s="15">
        <f t="shared" si="5"/>
        <v>380</v>
      </c>
      <c r="NQ1" s="15">
        <f t="shared" si="5"/>
        <v>381</v>
      </c>
      <c r="NR1" s="15">
        <f t="shared" si="5"/>
        <v>382</v>
      </c>
      <c r="NS1" s="15">
        <f t="shared" si="5"/>
        <v>383</v>
      </c>
      <c r="NT1" s="15">
        <f t="shared" si="5"/>
        <v>384</v>
      </c>
      <c r="NU1" s="15">
        <f t="shared" si="5"/>
        <v>385</v>
      </c>
      <c r="NV1" s="15">
        <f t="shared" ref="NV1:QG1" si="6">COLUMN(NV6)</f>
        <v>386</v>
      </c>
      <c r="NW1" s="15">
        <f t="shared" si="6"/>
        <v>387</v>
      </c>
      <c r="NX1" s="15">
        <f t="shared" si="6"/>
        <v>388</v>
      </c>
      <c r="NY1" s="15">
        <f t="shared" si="6"/>
        <v>389</v>
      </c>
      <c r="NZ1" s="15">
        <f t="shared" si="6"/>
        <v>390</v>
      </c>
      <c r="OA1" s="15">
        <f t="shared" si="6"/>
        <v>391</v>
      </c>
      <c r="OB1" s="15">
        <f t="shared" si="6"/>
        <v>392</v>
      </c>
      <c r="OC1" s="15">
        <f t="shared" si="6"/>
        <v>393</v>
      </c>
      <c r="OD1" s="15">
        <f t="shared" si="6"/>
        <v>394</v>
      </c>
      <c r="OE1" s="15">
        <f t="shared" si="6"/>
        <v>395</v>
      </c>
      <c r="OF1" s="15">
        <f t="shared" si="6"/>
        <v>396</v>
      </c>
      <c r="OG1" s="15">
        <f t="shared" si="6"/>
        <v>397</v>
      </c>
      <c r="OH1" s="15">
        <f t="shared" si="6"/>
        <v>398</v>
      </c>
      <c r="OI1" s="15">
        <f t="shared" si="6"/>
        <v>399</v>
      </c>
      <c r="OJ1" s="15">
        <f t="shared" si="6"/>
        <v>400</v>
      </c>
      <c r="OK1" s="15">
        <f t="shared" si="6"/>
        <v>401</v>
      </c>
      <c r="OL1" s="15">
        <f t="shared" si="6"/>
        <v>402</v>
      </c>
      <c r="OM1" s="15">
        <f t="shared" si="6"/>
        <v>403</v>
      </c>
      <c r="ON1" s="15">
        <f t="shared" si="6"/>
        <v>404</v>
      </c>
      <c r="OO1" s="15">
        <f t="shared" si="6"/>
        <v>405</v>
      </c>
      <c r="OP1" s="15">
        <f t="shared" si="6"/>
        <v>406</v>
      </c>
      <c r="OQ1" s="15">
        <f t="shared" si="6"/>
        <v>407</v>
      </c>
      <c r="OR1" s="15">
        <f t="shared" si="6"/>
        <v>408</v>
      </c>
      <c r="OS1" s="15">
        <f t="shared" si="6"/>
        <v>409</v>
      </c>
      <c r="OT1" s="15">
        <f t="shared" si="6"/>
        <v>410</v>
      </c>
      <c r="OU1" s="15">
        <f t="shared" si="6"/>
        <v>411</v>
      </c>
      <c r="OV1" s="15">
        <f t="shared" si="6"/>
        <v>412</v>
      </c>
      <c r="OW1" s="15">
        <f t="shared" si="6"/>
        <v>413</v>
      </c>
      <c r="OX1" s="15">
        <f t="shared" si="6"/>
        <v>414</v>
      </c>
      <c r="OY1" s="15">
        <f t="shared" si="6"/>
        <v>415</v>
      </c>
      <c r="OZ1" s="15">
        <f t="shared" si="6"/>
        <v>416</v>
      </c>
      <c r="PA1" s="15">
        <f t="shared" si="6"/>
        <v>417</v>
      </c>
      <c r="PB1" s="15">
        <f t="shared" si="6"/>
        <v>418</v>
      </c>
      <c r="PC1" s="15">
        <f t="shared" si="6"/>
        <v>419</v>
      </c>
      <c r="PD1" s="15">
        <f t="shared" si="6"/>
        <v>420</v>
      </c>
      <c r="PE1" s="15">
        <f t="shared" si="6"/>
        <v>421</v>
      </c>
      <c r="PF1" s="15">
        <f t="shared" si="6"/>
        <v>422</v>
      </c>
      <c r="PG1" s="15">
        <f t="shared" si="6"/>
        <v>423</v>
      </c>
      <c r="PH1" s="15">
        <f t="shared" si="6"/>
        <v>424</v>
      </c>
      <c r="PI1" s="15">
        <f t="shared" si="6"/>
        <v>425</v>
      </c>
      <c r="PJ1" s="15">
        <f t="shared" si="6"/>
        <v>426</v>
      </c>
      <c r="PK1" s="15">
        <f t="shared" si="6"/>
        <v>427</v>
      </c>
      <c r="PL1" s="15">
        <f t="shared" si="6"/>
        <v>428</v>
      </c>
      <c r="PM1" s="15">
        <f t="shared" si="6"/>
        <v>429</v>
      </c>
      <c r="PN1" s="15">
        <f t="shared" si="6"/>
        <v>430</v>
      </c>
      <c r="PO1" s="15">
        <f t="shared" si="6"/>
        <v>431</v>
      </c>
      <c r="PP1" s="15">
        <f t="shared" si="6"/>
        <v>432</v>
      </c>
      <c r="PQ1" s="15">
        <f t="shared" si="6"/>
        <v>433</v>
      </c>
      <c r="PR1" s="15">
        <f t="shared" si="6"/>
        <v>434</v>
      </c>
      <c r="PS1" s="15">
        <f t="shared" si="6"/>
        <v>435</v>
      </c>
      <c r="PT1" s="15">
        <f t="shared" si="6"/>
        <v>436</v>
      </c>
      <c r="PU1" s="15">
        <f t="shared" si="6"/>
        <v>437</v>
      </c>
      <c r="PV1" s="15">
        <f t="shared" si="6"/>
        <v>438</v>
      </c>
      <c r="PW1" s="15">
        <f t="shared" si="6"/>
        <v>439</v>
      </c>
      <c r="PX1" s="15">
        <f t="shared" si="6"/>
        <v>440</v>
      </c>
      <c r="PY1" s="15">
        <f t="shared" si="6"/>
        <v>441</v>
      </c>
      <c r="PZ1" s="15">
        <f t="shared" si="6"/>
        <v>442</v>
      </c>
      <c r="QA1" s="15">
        <f t="shared" si="6"/>
        <v>443</v>
      </c>
      <c r="QB1" s="15">
        <f t="shared" si="6"/>
        <v>444</v>
      </c>
      <c r="QC1" s="15">
        <f t="shared" si="6"/>
        <v>445</v>
      </c>
      <c r="QD1" s="15">
        <f t="shared" si="6"/>
        <v>446</v>
      </c>
      <c r="QE1" s="15">
        <f t="shared" si="6"/>
        <v>447</v>
      </c>
      <c r="QF1" s="15">
        <f t="shared" si="6"/>
        <v>448</v>
      </c>
      <c r="QG1" s="15">
        <f t="shared" si="6"/>
        <v>449</v>
      </c>
      <c r="QH1" s="15">
        <f t="shared" ref="QH1:SS1" si="7">COLUMN(QH6)</f>
        <v>450</v>
      </c>
      <c r="QI1" s="15">
        <f t="shared" si="7"/>
        <v>451</v>
      </c>
      <c r="QJ1" s="15">
        <f t="shared" si="7"/>
        <v>452</v>
      </c>
      <c r="QK1" s="15">
        <f t="shared" si="7"/>
        <v>453</v>
      </c>
      <c r="QL1" s="15">
        <f t="shared" si="7"/>
        <v>454</v>
      </c>
      <c r="QM1" s="15">
        <f t="shared" si="7"/>
        <v>455</v>
      </c>
      <c r="QN1" s="15">
        <f t="shared" si="7"/>
        <v>456</v>
      </c>
      <c r="QO1" s="15">
        <f t="shared" si="7"/>
        <v>457</v>
      </c>
      <c r="QP1" s="15">
        <f t="shared" si="7"/>
        <v>458</v>
      </c>
      <c r="QQ1" s="15">
        <f t="shared" si="7"/>
        <v>459</v>
      </c>
      <c r="QR1" s="15">
        <f t="shared" si="7"/>
        <v>460</v>
      </c>
      <c r="QS1" s="15">
        <f t="shared" si="7"/>
        <v>461</v>
      </c>
      <c r="QT1" s="15">
        <f t="shared" si="7"/>
        <v>462</v>
      </c>
      <c r="QU1" s="15">
        <f t="shared" si="7"/>
        <v>463</v>
      </c>
      <c r="QV1" s="15">
        <f t="shared" si="7"/>
        <v>464</v>
      </c>
      <c r="QW1" s="15">
        <f t="shared" si="7"/>
        <v>465</v>
      </c>
      <c r="QX1" s="15">
        <f t="shared" si="7"/>
        <v>466</v>
      </c>
      <c r="QY1" s="15">
        <f t="shared" si="7"/>
        <v>467</v>
      </c>
      <c r="QZ1" s="15">
        <f t="shared" si="7"/>
        <v>468</v>
      </c>
      <c r="RA1" s="15">
        <f t="shared" si="7"/>
        <v>469</v>
      </c>
      <c r="RB1" s="15">
        <f t="shared" si="7"/>
        <v>470</v>
      </c>
      <c r="RC1" s="15">
        <f t="shared" si="7"/>
        <v>471</v>
      </c>
      <c r="RD1" s="15">
        <f t="shared" si="7"/>
        <v>472</v>
      </c>
      <c r="RE1" s="15">
        <f t="shared" si="7"/>
        <v>473</v>
      </c>
      <c r="RF1" s="15">
        <f t="shared" si="7"/>
        <v>474</v>
      </c>
      <c r="RG1" s="15">
        <f t="shared" si="7"/>
        <v>475</v>
      </c>
      <c r="RH1" s="15">
        <f t="shared" si="7"/>
        <v>476</v>
      </c>
      <c r="RI1" s="15">
        <f t="shared" si="7"/>
        <v>477</v>
      </c>
      <c r="RJ1" s="15">
        <f t="shared" si="7"/>
        <v>478</v>
      </c>
      <c r="RK1" s="15">
        <f t="shared" si="7"/>
        <v>479</v>
      </c>
      <c r="RL1" s="15">
        <f t="shared" si="7"/>
        <v>480</v>
      </c>
      <c r="RM1" s="15">
        <f t="shared" si="7"/>
        <v>481</v>
      </c>
      <c r="RN1" s="15">
        <f t="shared" si="7"/>
        <v>482</v>
      </c>
      <c r="RO1" s="15">
        <f t="shared" si="7"/>
        <v>483</v>
      </c>
      <c r="RP1" s="15">
        <f t="shared" si="7"/>
        <v>484</v>
      </c>
      <c r="RQ1" s="15">
        <f t="shared" si="7"/>
        <v>485</v>
      </c>
      <c r="RR1" s="15">
        <f t="shared" si="7"/>
        <v>486</v>
      </c>
      <c r="RS1" s="15">
        <f t="shared" si="7"/>
        <v>487</v>
      </c>
      <c r="RT1" s="15">
        <f t="shared" si="7"/>
        <v>488</v>
      </c>
      <c r="RU1" s="15">
        <f t="shared" si="7"/>
        <v>489</v>
      </c>
      <c r="RV1" s="15">
        <f t="shared" si="7"/>
        <v>490</v>
      </c>
      <c r="RW1" s="15">
        <f t="shared" si="7"/>
        <v>491</v>
      </c>
      <c r="RX1" s="15">
        <f t="shared" si="7"/>
        <v>492</v>
      </c>
      <c r="RY1" s="15">
        <f t="shared" si="7"/>
        <v>493</v>
      </c>
      <c r="RZ1" s="15">
        <f t="shared" si="7"/>
        <v>494</v>
      </c>
      <c r="SA1" s="15">
        <f t="shared" si="7"/>
        <v>495</v>
      </c>
      <c r="SB1" s="15">
        <f t="shared" si="7"/>
        <v>496</v>
      </c>
      <c r="SC1" s="15">
        <f t="shared" si="7"/>
        <v>497</v>
      </c>
      <c r="SD1" s="15">
        <f t="shared" si="7"/>
        <v>498</v>
      </c>
      <c r="SE1" s="15">
        <f t="shared" si="7"/>
        <v>499</v>
      </c>
      <c r="SF1" s="15">
        <f t="shared" si="7"/>
        <v>500</v>
      </c>
      <c r="SG1" s="15">
        <f t="shared" si="7"/>
        <v>501</v>
      </c>
      <c r="SH1" s="15">
        <f t="shared" si="7"/>
        <v>502</v>
      </c>
      <c r="SI1" s="15">
        <f t="shared" si="7"/>
        <v>503</v>
      </c>
      <c r="SJ1" s="15">
        <f t="shared" si="7"/>
        <v>504</v>
      </c>
      <c r="SK1" s="15">
        <f t="shared" si="7"/>
        <v>505</v>
      </c>
      <c r="SL1" s="15">
        <f t="shared" si="7"/>
        <v>506</v>
      </c>
      <c r="SM1" s="15">
        <f t="shared" si="7"/>
        <v>507</v>
      </c>
      <c r="SN1" s="15">
        <f t="shared" si="7"/>
        <v>508</v>
      </c>
      <c r="SO1" s="15">
        <f t="shared" si="7"/>
        <v>509</v>
      </c>
      <c r="SP1" s="15">
        <f t="shared" si="7"/>
        <v>510</v>
      </c>
      <c r="SQ1" s="15">
        <f t="shared" si="7"/>
        <v>511</v>
      </c>
      <c r="SR1" s="15">
        <f t="shared" si="7"/>
        <v>512</v>
      </c>
      <c r="SS1" s="15">
        <f t="shared" si="7"/>
        <v>513</v>
      </c>
      <c r="ST1" s="15">
        <f t="shared" ref="ST1:UR1" si="8">COLUMN(ST6)</f>
        <v>514</v>
      </c>
      <c r="SU1" s="15">
        <f t="shared" si="8"/>
        <v>515</v>
      </c>
      <c r="SV1" s="15">
        <f t="shared" si="8"/>
        <v>516</v>
      </c>
      <c r="SW1" s="15">
        <f t="shared" si="8"/>
        <v>517</v>
      </c>
      <c r="SX1" s="15">
        <f t="shared" si="8"/>
        <v>518</v>
      </c>
      <c r="SY1" s="15">
        <f t="shared" si="8"/>
        <v>519</v>
      </c>
      <c r="SZ1" s="15">
        <f t="shared" si="8"/>
        <v>520</v>
      </c>
      <c r="TA1" s="15">
        <f t="shared" si="8"/>
        <v>521</v>
      </c>
      <c r="TB1" s="15">
        <f t="shared" si="8"/>
        <v>522</v>
      </c>
      <c r="TC1" s="15">
        <f t="shared" si="8"/>
        <v>523</v>
      </c>
      <c r="TD1" s="15">
        <f t="shared" si="8"/>
        <v>524</v>
      </c>
      <c r="TE1" s="15">
        <f t="shared" si="8"/>
        <v>525</v>
      </c>
      <c r="TF1" s="15">
        <f t="shared" si="8"/>
        <v>526</v>
      </c>
      <c r="TG1" s="15">
        <f t="shared" si="8"/>
        <v>527</v>
      </c>
      <c r="TH1" s="15">
        <f t="shared" si="8"/>
        <v>528</v>
      </c>
      <c r="TI1" s="15">
        <f t="shared" si="8"/>
        <v>529</v>
      </c>
      <c r="TJ1" s="15">
        <f t="shared" si="8"/>
        <v>530</v>
      </c>
      <c r="TK1" s="15">
        <f t="shared" si="8"/>
        <v>531</v>
      </c>
      <c r="TL1" s="15">
        <f t="shared" si="8"/>
        <v>532</v>
      </c>
      <c r="TM1" s="15">
        <f t="shared" si="8"/>
        <v>533</v>
      </c>
      <c r="TN1" s="15">
        <f t="shared" si="8"/>
        <v>534</v>
      </c>
      <c r="TO1" s="15">
        <f t="shared" si="8"/>
        <v>535</v>
      </c>
      <c r="TP1" s="15">
        <f t="shared" si="8"/>
        <v>536</v>
      </c>
      <c r="TQ1" s="15">
        <f t="shared" si="8"/>
        <v>537</v>
      </c>
      <c r="TR1" s="15">
        <f t="shared" si="8"/>
        <v>538</v>
      </c>
      <c r="TS1" s="15">
        <f t="shared" si="8"/>
        <v>539</v>
      </c>
      <c r="TT1" s="15">
        <f t="shared" si="8"/>
        <v>540</v>
      </c>
      <c r="TU1" s="15">
        <f t="shared" si="8"/>
        <v>541</v>
      </c>
      <c r="TV1" s="15">
        <f t="shared" si="8"/>
        <v>542</v>
      </c>
      <c r="TW1" s="15">
        <f t="shared" si="8"/>
        <v>543</v>
      </c>
      <c r="TX1" s="15">
        <f t="shared" si="8"/>
        <v>544</v>
      </c>
      <c r="TY1" s="15">
        <f t="shared" si="8"/>
        <v>545</v>
      </c>
      <c r="TZ1" s="15">
        <f t="shared" si="8"/>
        <v>546</v>
      </c>
      <c r="UA1" s="15">
        <f t="shared" si="8"/>
        <v>547</v>
      </c>
      <c r="UB1" s="15">
        <f t="shared" si="8"/>
        <v>548</v>
      </c>
      <c r="UC1" s="15">
        <f t="shared" si="8"/>
        <v>549</v>
      </c>
      <c r="UD1" s="15">
        <f t="shared" si="8"/>
        <v>550</v>
      </c>
      <c r="UE1" s="15">
        <f t="shared" si="8"/>
        <v>551</v>
      </c>
      <c r="UF1" s="15">
        <f t="shared" si="8"/>
        <v>552</v>
      </c>
      <c r="UG1" s="15">
        <f t="shared" si="8"/>
        <v>553</v>
      </c>
      <c r="UH1" s="15">
        <f t="shared" si="8"/>
        <v>554</v>
      </c>
      <c r="UI1" s="15">
        <f t="shared" si="8"/>
        <v>555</v>
      </c>
      <c r="UJ1" s="15">
        <f t="shared" si="8"/>
        <v>556</v>
      </c>
      <c r="UK1" s="15">
        <f t="shared" si="8"/>
        <v>557</v>
      </c>
      <c r="UL1" s="15">
        <f t="shared" si="8"/>
        <v>558</v>
      </c>
      <c r="UM1" s="15">
        <f t="shared" si="8"/>
        <v>559</v>
      </c>
      <c r="UN1" s="15">
        <f t="shared" si="8"/>
        <v>560</v>
      </c>
      <c r="UO1" s="15">
        <f t="shared" si="8"/>
        <v>561</v>
      </c>
      <c r="UP1" s="15">
        <f t="shared" si="8"/>
        <v>562</v>
      </c>
      <c r="UQ1" s="15">
        <f t="shared" si="8"/>
        <v>563</v>
      </c>
      <c r="UR1" s="15">
        <f t="shared" si="8"/>
        <v>564</v>
      </c>
      <c r="US1" s="15">
        <f t="shared" ref="US1:WO1" si="9">COLUMN(US6)</f>
        <v>565</v>
      </c>
      <c r="UT1" s="15">
        <f t="shared" si="9"/>
        <v>566</v>
      </c>
      <c r="UU1" s="15">
        <f t="shared" si="9"/>
        <v>567</v>
      </c>
      <c r="UV1" s="15">
        <f t="shared" si="9"/>
        <v>568</v>
      </c>
      <c r="UW1" s="15">
        <f t="shared" si="9"/>
        <v>569</v>
      </c>
      <c r="UX1" s="15">
        <f t="shared" si="9"/>
        <v>570</v>
      </c>
      <c r="UY1" s="15">
        <f t="shared" si="9"/>
        <v>571</v>
      </c>
      <c r="UZ1" s="15">
        <f t="shared" si="9"/>
        <v>572</v>
      </c>
      <c r="VA1" s="15">
        <f t="shared" si="9"/>
        <v>573</v>
      </c>
      <c r="VB1" s="15">
        <f t="shared" si="9"/>
        <v>574</v>
      </c>
      <c r="VC1" s="15">
        <f t="shared" si="9"/>
        <v>575</v>
      </c>
      <c r="VD1" s="15">
        <f t="shared" si="9"/>
        <v>576</v>
      </c>
      <c r="VE1" s="15">
        <f t="shared" si="9"/>
        <v>577</v>
      </c>
      <c r="VF1" s="15">
        <f t="shared" si="9"/>
        <v>578</v>
      </c>
      <c r="VG1" s="15">
        <f t="shared" si="9"/>
        <v>579</v>
      </c>
      <c r="VH1" s="15">
        <f t="shared" si="9"/>
        <v>580</v>
      </c>
      <c r="VI1" s="15">
        <f t="shared" si="9"/>
        <v>581</v>
      </c>
      <c r="VJ1" s="15">
        <f t="shared" si="9"/>
        <v>582</v>
      </c>
      <c r="VK1" s="15">
        <f t="shared" si="9"/>
        <v>583</v>
      </c>
      <c r="VL1" s="15">
        <f t="shared" si="9"/>
        <v>584</v>
      </c>
      <c r="VM1" s="15">
        <f t="shared" si="9"/>
        <v>585</v>
      </c>
      <c r="VN1" s="15">
        <f t="shared" si="9"/>
        <v>586</v>
      </c>
      <c r="VO1" s="15">
        <f t="shared" si="9"/>
        <v>587</v>
      </c>
      <c r="VP1" s="15">
        <f t="shared" si="9"/>
        <v>588</v>
      </c>
      <c r="VQ1" s="15">
        <f t="shared" si="9"/>
        <v>589</v>
      </c>
      <c r="VR1" s="15">
        <f t="shared" si="9"/>
        <v>590</v>
      </c>
      <c r="VS1" s="15">
        <f t="shared" si="9"/>
        <v>591</v>
      </c>
      <c r="VT1" s="15">
        <f t="shared" si="9"/>
        <v>592</v>
      </c>
      <c r="VU1" s="15">
        <f t="shared" si="9"/>
        <v>593</v>
      </c>
      <c r="VV1" s="15">
        <f t="shared" si="9"/>
        <v>594</v>
      </c>
      <c r="VW1" s="15">
        <f t="shared" si="9"/>
        <v>595</v>
      </c>
      <c r="VX1" s="15">
        <f t="shared" si="9"/>
        <v>596</v>
      </c>
      <c r="VY1" s="15">
        <f t="shared" si="9"/>
        <v>597</v>
      </c>
      <c r="VZ1" s="15">
        <f t="shared" si="9"/>
        <v>598</v>
      </c>
      <c r="WA1" s="15">
        <f t="shared" si="9"/>
        <v>599</v>
      </c>
      <c r="WB1" s="15">
        <f t="shared" si="9"/>
        <v>600</v>
      </c>
      <c r="WC1" s="15">
        <f t="shared" si="9"/>
        <v>601</v>
      </c>
      <c r="WD1" s="15">
        <f t="shared" si="9"/>
        <v>602</v>
      </c>
      <c r="WE1" s="15">
        <f t="shared" si="9"/>
        <v>603</v>
      </c>
      <c r="WF1" s="15">
        <f t="shared" si="9"/>
        <v>604</v>
      </c>
      <c r="WG1" s="15">
        <f t="shared" si="9"/>
        <v>605</v>
      </c>
      <c r="WH1" s="15">
        <f t="shared" si="9"/>
        <v>606</v>
      </c>
      <c r="WI1" s="15">
        <f t="shared" si="9"/>
        <v>607</v>
      </c>
      <c r="WJ1" s="15">
        <f t="shared" si="9"/>
        <v>608</v>
      </c>
      <c r="WK1" s="15">
        <f t="shared" si="9"/>
        <v>609</v>
      </c>
      <c r="WL1" s="15">
        <f t="shared" si="9"/>
        <v>610</v>
      </c>
      <c r="WM1" s="15">
        <f t="shared" si="9"/>
        <v>611</v>
      </c>
      <c r="WN1" s="15">
        <f t="shared" si="9"/>
        <v>612</v>
      </c>
      <c r="WO1" s="15">
        <f t="shared" si="9"/>
        <v>613</v>
      </c>
      <c r="WP1" s="15">
        <f>COLUMN(WP6)</f>
        <v>614</v>
      </c>
      <c r="WQ1" s="15">
        <f>COLUMN(WQ6)</f>
        <v>615</v>
      </c>
      <c r="WR1" s="15">
        <f>COLUMN(WR6)</f>
        <v>616</v>
      </c>
    </row>
    <row r="2" spans="1:616" ht="39.950000000000003" customHeight="1">
      <c r="A2" s="548" t="s">
        <v>37</v>
      </c>
      <c r="B2" s="548" t="s">
        <v>1</v>
      </c>
      <c r="C2" s="548" t="s">
        <v>41</v>
      </c>
      <c r="D2" s="548" t="s">
        <v>40</v>
      </c>
      <c r="E2" s="548" t="s">
        <v>3</v>
      </c>
      <c r="F2" s="535" t="s">
        <v>2</v>
      </c>
      <c r="G2" s="538" t="str">
        <f>IFERROR(VLOOKUP(G3,NAMAMAPELRAPOR,3,FALSE),"")</f>
        <v>PAI</v>
      </c>
      <c r="H2" s="539"/>
      <c r="I2" s="539"/>
      <c r="J2" s="539"/>
      <c r="K2" s="539"/>
      <c r="L2" s="539"/>
      <c r="M2" s="539"/>
      <c r="N2" s="540"/>
      <c r="O2" s="541" t="str">
        <f>IFERROR(VLOOKUP(O3,NAMAMAPELRAPOR,3,FALSE),"")</f>
        <v>Bahasa Arab</v>
      </c>
      <c r="P2" s="542"/>
      <c r="Q2" s="542"/>
      <c r="R2" s="542"/>
      <c r="S2" s="542"/>
      <c r="T2" s="542"/>
      <c r="U2" s="542"/>
      <c r="V2" s="543"/>
      <c r="W2" s="541" t="str">
        <f>IFERROR(VLOOKUP(W3,NAMAMAPELRAPOR,3,FALSE),"")</f>
        <v>PKn</v>
      </c>
      <c r="X2" s="542"/>
      <c r="Y2" s="542"/>
      <c r="Z2" s="542"/>
      <c r="AA2" s="542"/>
      <c r="AB2" s="542"/>
      <c r="AC2" s="542"/>
      <c r="AD2" s="543"/>
      <c r="AE2" s="538" t="str">
        <f>IFERROR(VLOOKUP(AE3,NAMAMAPELRAPOR,3,FALSE),"")</f>
        <v>Bahasa Indonesia</v>
      </c>
      <c r="AF2" s="539"/>
      <c r="AG2" s="539"/>
      <c r="AH2" s="539"/>
      <c r="AI2" s="539"/>
      <c r="AJ2" s="539"/>
      <c r="AK2" s="539"/>
      <c r="AL2" s="540"/>
      <c r="AM2" s="541" t="str">
        <f>IFERROR(VLOOKUP(AM3,NAMAMAPELRAPOR,3,FALSE),"")</f>
        <v>Matematika</v>
      </c>
      <c r="AN2" s="542"/>
      <c r="AO2" s="542"/>
      <c r="AP2" s="542"/>
      <c r="AQ2" s="542"/>
      <c r="AR2" s="542"/>
      <c r="AS2" s="542"/>
      <c r="AT2" s="543"/>
      <c r="AU2" s="538" t="str">
        <f>IFERROR(VLOOKUP(AU3,NAMAMAPELRAPOR,3,FALSE),"")</f>
        <v>Sejarah Indonesia</v>
      </c>
      <c r="AV2" s="539"/>
      <c r="AW2" s="539"/>
      <c r="AX2" s="539"/>
      <c r="AY2" s="539"/>
      <c r="AZ2" s="539"/>
      <c r="BA2" s="539"/>
      <c r="BB2" s="540"/>
      <c r="BC2" s="541" t="str">
        <f>IFERROR(VLOOKUP(BC3,NAMAMAPELRAPOR,3,FALSE),"")</f>
        <v>Bahasa Inggris</v>
      </c>
      <c r="BD2" s="542"/>
      <c r="BE2" s="542"/>
      <c r="BF2" s="542"/>
      <c r="BG2" s="542"/>
      <c r="BH2" s="542"/>
      <c r="BI2" s="542"/>
      <c r="BJ2" s="543"/>
      <c r="BK2" s="538" t="str">
        <f>IFERROR(VLOOKUP(BK3,NAMAMAPELRAPOR,3,FALSE),"")</f>
        <v>Seni Budaya</v>
      </c>
      <c r="BL2" s="539"/>
      <c r="BM2" s="539"/>
      <c r="BN2" s="539"/>
      <c r="BO2" s="539"/>
      <c r="BP2" s="539"/>
      <c r="BQ2" s="539"/>
      <c r="BR2" s="540"/>
      <c r="BS2" s="541" t="str">
        <f>IFERROR(VLOOKUP(BS3,NAMAMAPELRAPOR,3,FALSE),"")</f>
        <v>Pendidikan Jasmani, Olahraga dan Kesehatan</v>
      </c>
      <c r="BT2" s="542"/>
      <c r="BU2" s="542"/>
      <c r="BV2" s="542"/>
      <c r="BW2" s="542"/>
      <c r="BX2" s="542"/>
      <c r="BY2" s="542"/>
      <c r="BZ2" s="543"/>
      <c r="CA2" s="538" t="str">
        <f>IFERROR(VLOOKUP(CA3,NAMAMAPELRAPOR,3,FALSE),"")</f>
        <v>Prakarya dan Kewirausahaan</v>
      </c>
      <c r="CB2" s="539"/>
      <c r="CC2" s="539"/>
      <c r="CD2" s="539"/>
      <c r="CE2" s="539"/>
      <c r="CF2" s="539"/>
      <c r="CG2" s="539"/>
      <c r="CH2" s="540"/>
      <c r="CI2" s="541" t="str">
        <f>IFERROR(VLOOKUP(CI3,NAMAMAPELRAPOR,3,FALSE),"")</f>
        <v>Bahasa Jawa</v>
      </c>
      <c r="CJ2" s="542"/>
      <c r="CK2" s="542"/>
      <c r="CL2" s="542"/>
      <c r="CM2" s="542"/>
      <c r="CN2" s="542"/>
      <c r="CO2" s="542"/>
      <c r="CP2" s="543"/>
      <c r="CQ2" s="538" t="str">
        <f>IFERROR(VLOOKUP(CS3,NAMAMAPELRAPOR,3,FALSE),"")</f>
        <v>Fisika(TKJ)</v>
      </c>
      <c r="CR2" s="539"/>
      <c r="CS2" s="539"/>
      <c r="CT2" s="539"/>
      <c r="CU2" s="539"/>
      <c r="CV2" s="539"/>
      <c r="CW2" s="539"/>
      <c r="CX2" s="540"/>
      <c r="CY2" s="541" t="str">
        <f>IFERROR(VLOOKUP(DA3,NAMAMAPELRAPOR,3,FALSE),"")</f>
        <v>Pemrograman Dasar(TKJ)</v>
      </c>
      <c r="CZ2" s="542"/>
      <c r="DA2" s="542"/>
      <c r="DB2" s="542"/>
      <c r="DC2" s="542"/>
      <c r="DD2" s="542"/>
      <c r="DE2" s="542"/>
      <c r="DF2" s="543"/>
      <c r="DG2" s="538" t="str">
        <f>IFERROR(VLOOKUP(DI3,NAMAMAPELRAPOR,3,FALSE),"")</f>
        <v>Sistem Komputer(TKJ)</v>
      </c>
      <c r="DH2" s="539"/>
      <c r="DI2" s="539"/>
      <c r="DJ2" s="539"/>
      <c r="DK2" s="539"/>
      <c r="DL2" s="539"/>
      <c r="DM2" s="539"/>
      <c r="DN2" s="540"/>
      <c r="DO2" s="541" t="str">
        <f>IFERROR(VLOOKUP(DQ3,NAMAMAPELRAPOR,3,FALSE),"")</f>
        <v/>
      </c>
      <c r="DP2" s="542"/>
      <c r="DQ2" s="542"/>
      <c r="DR2" s="542"/>
      <c r="DS2" s="542"/>
      <c r="DT2" s="542"/>
      <c r="DU2" s="542"/>
      <c r="DV2" s="543"/>
      <c r="DW2" s="538" t="str">
        <f>IFERROR(VLOOKUP(DY3,NAMAMAPELRAPOR,3,FALSE),"")</f>
        <v>Simulasi Digital (TKJ)</v>
      </c>
      <c r="DX2" s="539"/>
      <c r="DY2" s="539"/>
      <c r="DZ2" s="539"/>
      <c r="EA2" s="539"/>
      <c r="EB2" s="539"/>
      <c r="EC2" s="539"/>
      <c r="ED2" s="540"/>
      <c r="EE2" s="552" t="str">
        <f>IFERROR(VLOOKUP(EG3,NAMAMAPELRAPOR,3,FALSE),"")</f>
        <v>Perakitan Komputer</v>
      </c>
      <c r="EF2" s="552"/>
      <c r="EG2" s="552"/>
      <c r="EH2" s="552"/>
      <c r="EI2" s="552"/>
      <c r="EJ2" s="552"/>
      <c r="EK2" s="552"/>
      <c r="EL2" s="553"/>
      <c r="EM2" s="552" t="str">
        <f>IFERROR(VLOOKUP(EO3,NAMAMAPELRAPOR,3,FALSE),"")</f>
        <v>Sistem Operasi</v>
      </c>
      <c r="EN2" s="552"/>
      <c r="EO2" s="552"/>
      <c r="EP2" s="552"/>
      <c r="EQ2" s="552"/>
      <c r="ER2" s="552"/>
      <c r="ES2" s="552"/>
      <c r="ET2" s="553"/>
      <c r="EU2" s="552" t="str">
        <f>IFERROR(VLOOKUP(EW3,NAMAMAPELRAPOR,3,FALSE),"")</f>
        <v>Jaringan Dasar</v>
      </c>
      <c r="EV2" s="552"/>
      <c r="EW2" s="552"/>
      <c r="EX2" s="552"/>
      <c r="EY2" s="552"/>
      <c r="EZ2" s="552"/>
      <c r="FA2" s="552"/>
      <c r="FB2" s="553"/>
      <c r="FC2" s="552" t="str">
        <f>IFERROR(VLOOKUP(FE3,NAMAMAPELRAPOR,4,FALSE),"")</f>
        <v>Jaringan Dasar</v>
      </c>
      <c r="FD2" s="552"/>
      <c r="FE2" s="552"/>
      <c r="FF2" s="552"/>
      <c r="FG2" s="552"/>
      <c r="FH2" s="552"/>
      <c r="FI2" s="552"/>
      <c r="FJ2" s="553"/>
      <c r="FK2" s="552" t="str">
        <f>IFERROR(VLOOKUP(FM3,NAMAMAPELRAPOR,3,FALSE),"")</f>
        <v/>
      </c>
      <c r="FL2" s="552"/>
      <c r="FM2" s="552"/>
      <c r="FN2" s="552"/>
      <c r="FO2" s="552"/>
      <c r="FP2" s="552"/>
      <c r="FQ2" s="552"/>
      <c r="FR2" s="553"/>
      <c r="FS2" s="552" t="str">
        <f>IFERROR(VLOOKUP(FU3,NAMAMAPELRAPOR,3,FALSE),"")</f>
        <v/>
      </c>
      <c r="FT2" s="552"/>
      <c r="FU2" s="552"/>
      <c r="FV2" s="552"/>
      <c r="FW2" s="552"/>
      <c r="FX2" s="552"/>
      <c r="FY2" s="552"/>
      <c r="FZ2" s="553"/>
      <c r="GA2" s="552" t="str">
        <f>IFERROR(VLOOKUP(GC3,NAMAMAPELRAPOR,3,FALSE),"")</f>
        <v/>
      </c>
      <c r="GB2" s="552"/>
      <c r="GC2" s="552"/>
      <c r="GD2" s="552"/>
      <c r="GE2" s="552"/>
      <c r="GF2" s="552"/>
      <c r="GG2" s="552"/>
      <c r="GH2" s="553"/>
      <c r="GI2" s="552" t="str">
        <f>IFERROR(VLOOKUP(GK3,NAMAMAPELRAPOR,3,FALSE),"")</f>
        <v/>
      </c>
      <c r="GJ2" s="552"/>
      <c r="GK2" s="552"/>
      <c r="GL2" s="552"/>
      <c r="GM2" s="552"/>
      <c r="GN2" s="552"/>
      <c r="GO2" s="552"/>
      <c r="GP2" s="553"/>
      <c r="GQ2" s="552" t="str">
        <f>IFERROR(VLOOKUP(GS3,NAMAMAPELRAPOR,3,FALSE),"")</f>
        <v/>
      </c>
      <c r="GR2" s="552"/>
      <c r="GS2" s="552"/>
      <c r="GT2" s="552"/>
      <c r="GU2" s="552"/>
      <c r="GV2" s="552"/>
      <c r="GW2" s="552"/>
      <c r="GX2" s="553"/>
      <c r="GY2" s="552" t="str">
        <f>IFERROR(VLOOKUP(HA3,NAMAMAPELRAPOR,3,FALSE),"")</f>
        <v/>
      </c>
      <c r="GZ2" s="552"/>
      <c r="HA2" s="552"/>
      <c r="HB2" s="552"/>
      <c r="HC2" s="552"/>
      <c r="HD2" s="552"/>
      <c r="HE2" s="552"/>
      <c r="HF2" s="553"/>
      <c r="HG2" s="552" t="str">
        <f>IFERROR(VLOOKUP(HI3,NAMAMAPELRAPOR,3,FALSE),"")</f>
        <v/>
      </c>
      <c r="HH2" s="552"/>
      <c r="HI2" s="552"/>
      <c r="HJ2" s="552"/>
      <c r="HK2" s="552"/>
      <c r="HL2" s="552"/>
      <c r="HM2" s="552"/>
      <c r="HN2" s="553"/>
      <c r="HO2" s="552" t="str">
        <f>IFERROR(VLOOKUP(HQ3,NAMAMAPELRAPOR,3,FALSE),"")</f>
        <v/>
      </c>
      <c r="HP2" s="552"/>
      <c r="HQ2" s="552"/>
      <c r="HR2" s="552"/>
      <c r="HS2" s="552"/>
      <c r="HT2" s="552"/>
      <c r="HU2" s="552"/>
      <c r="HV2" s="553"/>
      <c r="HW2" s="552" t="str">
        <f>IFERROR(VLOOKUP(HY3,NAMAMAPELRAPOR,3,FALSE),"")</f>
        <v/>
      </c>
      <c r="HX2" s="552"/>
      <c r="HY2" s="552"/>
      <c r="HZ2" s="552"/>
      <c r="IA2" s="552"/>
      <c r="IB2" s="552"/>
      <c r="IC2" s="552"/>
      <c r="ID2" s="553"/>
      <c r="IE2" s="552" t="str">
        <f>IFERROR(VLOOKUP(IG3,NAMAMAPELRAPOR,3,FALSE),"")</f>
        <v/>
      </c>
      <c r="IF2" s="552"/>
      <c r="IG2" s="552"/>
      <c r="IH2" s="552"/>
      <c r="II2" s="552"/>
      <c r="IJ2" s="552"/>
      <c r="IK2" s="552"/>
      <c r="IL2" s="553"/>
      <c r="IM2" s="342" t="s">
        <v>434</v>
      </c>
      <c r="IN2" s="342"/>
      <c r="IO2" s="342"/>
      <c r="IP2" s="342"/>
      <c r="IQ2" s="342"/>
      <c r="IR2" s="342"/>
      <c r="IS2" s="342"/>
      <c r="IT2" s="342"/>
      <c r="IU2" s="342"/>
      <c r="IV2" s="342"/>
      <c r="IW2" s="342"/>
      <c r="IX2" s="342"/>
      <c r="IY2" s="342"/>
      <c r="IZ2" s="342"/>
      <c r="JA2" s="342"/>
      <c r="JB2" s="342"/>
      <c r="JC2" s="342"/>
      <c r="JD2" s="342"/>
      <c r="JE2" s="342"/>
      <c r="JF2" s="342"/>
      <c r="JG2" s="342"/>
      <c r="JH2" s="342"/>
      <c r="JI2" s="342"/>
      <c r="JJ2" s="342"/>
      <c r="JK2" s="342"/>
      <c r="JL2" s="342"/>
      <c r="JM2" s="342"/>
      <c r="JN2" s="342"/>
      <c r="JO2" s="342"/>
      <c r="JP2" s="342"/>
      <c r="JQ2" s="342"/>
      <c r="JR2" s="342"/>
      <c r="JS2" s="342"/>
      <c r="JT2" s="342"/>
      <c r="JU2" s="342"/>
      <c r="JV2" s="342"/>
      <c r="JW2" s="342"/>
      <c r="JX2" s="342"/>
      <c r="JY2" s="342"/>
      <c r="JZ2" s="342"/>
      <c r="KA2" s="342"/>
      <c r="KB2" s="342"/>
      <c r="KC2" s="342"/>
      <c r="KD2" s="342"/>
      <c r="KE2" s="342"/>
      <c r="KF2" s="342"/>
      <c r="KG2" s="342"/>
      <c r="KH2" s="342"/>
      <c r="KI2" s="342"/>
      <c r="KJ2" s="342"/>
      <c r="KK2" s="342"/>
      <c r="KL2" s="342"/>
      <c r="KM2" s="342"/>
      <c r="KN2" s="342"/>
      <c r="KO2" s="342"/>
      <c r="KP2" s="342"/>
      <c r="KQ2" s="342"/>
      <c r="KR2" s="342"/>
      <c r="KS2" s="342"/>
      <c r="KT2" s="342"/>
      <c r="KU2" s="342"/>
      <c r="KV2" s="342"/>
      <c r="KW2" s="342"/>
      <c r="KX2" s="342"/>
      <c r="KY2" s="342"/>
      <c r="KZ2" s="342"/>
      <c r="LA2" s="342"/>
      <c r="LB2" s="342"/>
      <c r="LC2" s="342"/>
      <c r="LD2" s="342"/>
      <c r="LE2" s="342"/>
      <c r="LF2" s="342"/>
      <c r="LG2" s="342"/>
      <c r="LH2" s="342"/>
      <c r="LI2" s="342"/>
      <c r="LJ2" s="342"/>
      <c r="LK2" s="342"/>
      <c r="LL2" s="342"/>
      <c r="LM2" s="342"/>
      <c r="LN2" s="342"/>
      <c r="LO2" s="342"/>
      <c r="LP2" s="342"/>
      <c r="LQ2" s="342"/>
      <c r="LR2" s="342"/>
      <c r="LS2" s="342"/>
      <c r="LT2" s="342"/>
      <c r="LU2" s="342"/>
      <c r="LV2" s="342"/>
      <c r="LW2" s="342"/>
      <c r="LX2" s="342"/>
      <c r="LY2" s="342"/>
      <c r="LZ2" s="342"/>
      <c r="MA2" s="342"/>
      <c r="MB2" s="342"/>
      <c r="MC2" s="342"/>
      <c r="MD2" s="342"/>
      <c r="ME2" s="342"/>
      <c r="MF2" s="342"/>
      <c r="MG2" s="342"/>
      <c r="MH2" s="342"/>
      <c r="MI2" s="342"/>
      <c r="MJ2" s="342"/>
      <c r="MK2" s="342"/>
      <c r="ML2" s="342"/>
      <c r="MM2" s="342"/>
      <c r="MN2" s="342"/>
      <c r="MO2" s="342"/>
      <c r="MP2" s="342"/>
      <c r="MQ2" s="342"/>
      <c r="MR2" s="342"/>
      <c r="MS2" s="342"/>
      <c r="MT2" s="342"/>
      <c r="MU2" s="342"/>
      <c r="MV2" s="342"/>
      <c r="MW2" s="342"/>
      <c r="MX2" s="342"/>
      <c r="MY2" s="342"/>
      <c r="MZ2" s="342"/>
      <c r="NA2" s="342"/>
      <c r="NB2" s="342"/>
      <c r="NC2" s="342"/>
      <c r="ND2" s="342"/>
      <c r="NE2" s="342"/>
      <c r="NF2" s="342"/>
      <c r="NG2" s="342"/>
      <c r="NH2" s="342"/>
      <c r="NI2" s="342"/>
      <c r="NJ2" s="342"/>
      <c r="NK2" s="342"/>
      <c r="NL2" s="342"/>
      <c r="NM2" s="342"/>
      <c r="NN2" s="342"/>
      <c r="NO2" s="342"/>
      <c r="NP2" s="342"/>
      <c r="NQ2" s="342"/>
      <c r="NR2" s="342"/>
      <c r="NS2" s="342"/>
      <c r="NT2" s="342"/>
      <c r="NU2" s="342"/>
      <c r="NV2" s="342"/>
      <c r="NW2" s="342"/>
      <c r="NX2" s="342"/>
      <c r="NY2" s="342"/>
      <c r="NZ2" s="342"/>
      <c r="OA2" s="342"/>
      <c r="OB2" s="342"/>
      <c r="OC2" s="342"/>
      <c r="OD2" s="342"/>
      <c r="OE2" s="342"/>
      <c r="OF2" s="342"/>
      <c r="OG2" s="342"/>
      <c r="OH2" s="342"/>
      <c r="OI2" s="342"/>
      <c r="OJ2" s="342"/>
      <c r="OK2" s="342"/>
      <c r="OL2" s="342"/>
      <c r="OM2" s="342"/>
      <c r="ON2" s="342"/>
      <c r="OO2" s="342"/>
      <c r="OP2" s="342"/>
      <c r="OQ2" s="342"/>
      <c r="OR2" s="342"/>
      <c r="OS2" s="342"/>
      <c r="OT2" s="342"/>
      <c r="OU2" s="342"/>
      <c r="OV2" s="342"/>
      <c r="OW2" s="342"/>
      <c r="OX2" s="342"/>
      <c r="OY2" s="342"/>
      <c r="OZ2" s="342"/>
      <c r="PA2" s="342"/>
      <c r="PB2" s="342"/>
      <c r="PC2" s="342"/>
      <c r="PD2" s="342"/>
      <c r="PE2" s="342"/>
      <c r="PF2" s="342"/>
      <c r="PG2" s="342"/>
      <c r="PH2" s="342"/>
      <c r="PI2" s="342"/>
      <c r="PJ2" s="342"/>
      <c r="PK2" s="342"/>
      <c r="PL2" s="342"/>
      <c r="PM2" s="342"/>
      <c r="PN2" s="342"/>
      <c r="PO2" s="342"/>
      <c r="PP2" s="342"/>
      <c r="PQ2" s="342"/>
      <c r="PR2" s="342"/>
      <c r="PS2" s="342"/>
      <c r="PT2" s="342"/>
      <c r="PU2" s="342"/>
      <c r="PV2" s="342"/>
      <c r="PW2" s="342"/>
      <c r="PX2" s="342"/>
      <c r="PY2" s="342"/>
      <c r="PZ2" s="342"/>
      <c r="QA2" s="342"/>
      <c r="QB2" s="342"/>
      <c r="QC2" s="342"/>
      <c r="QD2" s="342"/>
      <c r="QE2" s="342"/>
      <c r="QF2" s="342"/>
      <c r="QG2" s="342"/>
      <c r="QH2" s="342"/>
      <c r="QI2" s="342"/>
      <c r="QJ2" s="342"/>
      <c r="QK2" s="342"/>
      <c r="QL2" s="342"/>
      <c r="QM2" s="342"/>
      <c r="QN2" s="342"/>
      <c r="QO2" s="342"/>
      <c r="QP2" s="342"/>
      <c r="QQ2" s="342"/>
      <c r="QR2" s="342"/>
      <c r="QS2" s="342"/>
      <c r="QT2" s="342"/>
      <c r="QU2" s="342"/>
      <c r="QV2" s="342"/>
      <c r="QW2" s="342"/>
      <c r="QX2" s="342"/>
      <c r="QY2" s="342"/>
      <c r="QZ2" s="342"/>
      <c r="RA2" s="342"/>
      <c r="RB2" s="342"/>
      <c r="RC2" s="342"/>
      <c r="RD2" s="342"/>
      <c r="RE2" s="342"/>
      <c r="RF2" s="342"/>
      <c r="RG2" s="342"/>
      <c r="RH2" s="342"/>
      <c r="RI2" s="342"/>
      <c r="RJ2" s="342"/>
      <c r="RK2" s="342"/>
      <c r="RL2" s="342"/>
      <c r="RM2" s="342"/>
      <c r="RN2" s="342"/>
      <c r="RO2" s="342"/>
      <c r="RP2" s="342"/>
      <c r="RQ2" s="342"/>
      <c r="RR2" s="342"/>
      <c r="RS2" s="552" t="str">
        <f>IFERROR(VLOOKUP(RU3,NAMAMAPELRAPOR,3,FALSE),"")</f>
        <v/>
      </c>
      <c r="RT2" s="552"/>
      <c r="RU2" s="552"/>
      <c r="RV2" s="552"/>
      <c r="RW2" s="552"/>
      <c r="RX2" s="552"/>
      <c r="RY2" s="552"/>
      <c r="RZ2" s="553"/>
      <c r="SA2" s="422"/>
      <c r="SB2" s="422"/>
      <c r="SC2" s="422"/>
      <c r="SD2" s="422"/>
      <c r="SE2" s="422"/>
      <c r="SF2" s="422"/>
      <c r="SG2" s="422"/>
      <c r="SH2" s="422"/>
      <c r="SI2" s="576" t="s">
        <v>412</v>
      </c>
      <c r="SJ2" s="576"/>
      <c r="SK2" s="576"/>
      <c r="SL2" s="576"/>
      <c r="SM2" s="576"/>
      <c r="SN2" s="576"/>
      <c r="SO2" s="576"/>
      <c r="SP2" s="576"/>
      <c r="SQ2" s="577" t="s">
        <v>411</v>
      </c>
      <c r="SR2" s="577"/>
      <c r="SS2" s="577"/>
      <c r="ST2" s="577"/>
      <c r="SU2" s="578" t="s">
        <v>417</v>
      </c>
      <c r="SV2" s="578"/>
      <c r="SW2" s="578"/>
      <c r="SX2" s="578"/>
      <c r="SY2" s="578"/>
      <c r="SZ2" s="579" t="s">
        <v>410</v>
      </c>
      <c r="TA2" s="583" t="s">
        <v>331</v>
      </c>
      <c r="TB2" s="584"/>
      <c r="TC2" s="584"/>
      <c r="TD2" s="584"/>
      <c r="TE2" s="584"/>
      <c r="TF2" s="591" t="s">
        <v>343</v>
      </c>
      <c r="TG2" s="590" t="s">
        <v>342</v>
      </c>
      <c r="TH2" s="590"/>
      <c r="TI2" s="590"/>
      <c r="TJ2" s="590"/>
      <c r="TK2" s="589" t="s">
        <v>338</v>
      </c>
      <c r="TL2" s="589"/>
      <c r="TM2" s="589"/>
      <c r="TN2" s="589"/>
      <c r="TO2" s="589"/>
      <c r="TP2" s="589"/>
      <c r="TQ2" s="569" t="s">
        <v>391</v>
      </c>
      <c r="TR2" s="570"/>
      <c r="TS2" s="570"/>
      <c r="TT2" s="570"/>
      <c r="TU2" s="570"/>
      <c r="TV2" s="571"/>
      <c r="TW2" s="297"/>
      <c r="TX2" s="297"/>
      <c r="TY2" s="297"/>
      <c r="TZ2" s="297"/>
      <c r="UA2" s="297"/>
      <c r="UB2" s="297"/>
      <c r="UC2" s="298"/>
      <c r="UD2" s="297"/>
      <c r="UE2" s="297"/>
      <c r="UF2" s="297"/>
      <c r="UG2" s="297"/>
      <c r="UH2" s="297"/>
      <c r="UI2" s="297"/>
      <c r="UJ2" s="297"/>
      <c r="UK2" s="297"/>
      <c r="UL2" s="297"/>
      <c r="UM2" s="297"/>
      <c r="UN2" s="297"/>
      <c r="UO2" s="297"/>
      <c r="UP2" s="297"/>
      <c r="UQ2" s="297"/>
      <c r="UR2" s="14"/>
      <c r="US2" s="14"/>
      <c r="UT2" s="14"/>
      <c r="UU2" s="14"/>
      <c r="UV2" s="14"/>
      <c r="UW2" s="14"/>
      <c r="UX2" s="14"/>
      <c r="UY2" s="14"/>
      <c r="UZ2" s="14"/>
      <c r="VA2" s="14"/>
      <c r="VB2" s="14"/>
      <c r="VC2" s="14"/>
      <c r="VD2" s="14"/>
      <c r="VE2" s="14"/>
      <c r="VF2" s="14"/>
      <c r="VG2" s="14"/>
      <c r="VH2" s="14"/>
      <c r="VI2" s="14"/>
      <c r="VJ2" s="14"/>
      <c r="VK2" s="14"/>
      <c r="VL2" s="14"/>
      <c r="VM2" s="14"/>
      <c r="VN2" s="14"/>
      <c r="VO2" s="14"/>
      <c r="VP2" s="14"/>
      <c r="VQ2" s="14"/>
      <c r="VR2" s="14"/>
      <c r="VS2" s="14"/>
      <c r="VT2" s="14"/>
      <c r="VU2" s="14"/>
      <c r="VV2" s="14"/>
      <c r="VW2" s="14"/>
      <c r="VX2" s="14"/>
      <c r="VY2" s="14"/>
      <c r="VZ2" s="14"/>
      <c r="WA2" s="14"/>
      <c r="WB2" s="14"/>
      <c r="WC2" s="14"/>
      <c r="WD2" s="14"/>
      <c r="WE2" s="14"/>
      <c r="WF2" s="14"/>
      <c r="WG2" s="559" t="s">
        <v>352</v>
      </c>
      <c r="WH2" s="559" t="s">
        <v>348</v>
      </c>
      <c r="WI2" s="575" t="s">
        <v>349</v>
      </c>
      <c r="WJ2" s="575" t="s">
        <v>350</v>
      </c>
      <c r="WK2" s="556" t="s">
        <v>351</v>
      </c>
      <c r="WL2" s="557"/>
      <c r="WM2" s="557"/>
      <c r="WN2" s="557"/>
      <c r="WO2" s="557"/>
      <c r="WP2" s="557"/>
      <c r="WQ2" s="557"/>
      <c r="WR2" s="558"/>
    </row>
    <row r="3" spans="1:616" ht="27.75" hidden="1" customHeight="1">
      <c r="A3" s="549"/>
      <c r="B3" s="549"/>
      <c r="C3" s="549"/>
      <c r="D3" s="549"/>
      <c r="E3" s="549"/>
      <c r="F3" s="536"/>
      <c r="G3" s="365" t="str">
        <f>IFERROR(VLOOKUP(KELASDIPILIH,URUTANMAPELKELAS,6,FALSE),"")</f>
        <v>MPWA100</v>
      </c>
      <c r="H3" s="344"/>
      <c r="I3" s="343"/>
      <c r="J3" s="343"/>
      <c r="K3" s="343"/>
      <c r="L3" s="343"/>
      <c r="M3" s="343"/>
      <c r="N3" s="343"/>
      <c r="O3" s="365" t="str">
        <f>IFERROR(VLOOKUP(KELASDIPILIH,URUTANMAPELKELAS,20,FALSE),"")</f>
        <v>MPWB500</v>
      </c>
      <c r="P3" s="345"/>
      <c r="Q3" s="345"/>
      <c r="R3" s="345"/>
      <c r="S3" s="345"/>
      <c r="T3" s="345"/>
      <c r="U3" s="345"/>
      <c r="V3" s="345"/>
      <c r="W3" s="345" t="str">
        <f>IFERROR(VLOOKUP(KELASDIPILIH,URUTANMAPELKELAS,11,FALSE),"")</f>
        <v>MPWA101</v>
      </c>
      <c r="X3" s="345"/>
      <c r="Y3" s="345"/>
      <c r="Z3" s="345"/>
      <c r="AA3" s="345"/>
      <c r="AB3" s="345"/>
      <c r="AC3" s="345"/>
      <c r="AD3" s="345"/>
      <c r="AE3" s="345" t="str">
        <f>IFERROR(VLOOKUP(KELASDIPILIH,URUTANMAPELKELAS,12,FALSE),"")</f>
        <v>MPWA200</v>
      </c>
      <c r="AF3" s="345"/>
      <c r="AG3" s="345"/>
      <c r="AH3" s="345"/>
      <c r="AI3" s="345"/>
      <c r="AJ3" s="345"/>
      <c r="AK3" s="345"/>
      <c r="AL3" s="345"/>
      <c r="AM3" s="345" t="str">
        <f>IFERROR(VLOOKUP(KELASDIPILIH,URUTANMAPELKELAS,13,FALSE),"")</f>
        <v>MPWA300</v>
      </c>
      <c r="AN3" s="345"/>
      <c r="AO3" s="345"/>
      <c r="AP3" s="345"/>
      <c r="AQ3" s="345"/>
      <c r="AR3" s="345"/>
      <c r="AS3" s="345"/>
      <c r="AT3" s="345"/>
      <c r="AU3" s="345" t="str">
        <f>IFERROR(VLOOKUP(KELASDIPILIH,URUTANMAPELKELAS,14,FALSE),"")</f>
        <v>MPWA400</v>
      </c>
      <c r="AV3" s="345"/>
      <c r="AW3" s="345"/>
      <c r="AX3" s="345"/>
      <c r="AY3" s="345"/>
      <c r="AZ3" s="345"/>
      <c r="BA3" s="345"/>
      <c r="BB3" s="345"/>
      <c r="BC3" s="345" t="str">
        <f>IFERROR(VLOOKUP(KELASDIPILIH,URUTANMAPELKELAS,15,FALSE),"")</f>
        <v>MPWA500</v>
      </c>
      <c r="BD3" s="345"/>
      <c r="BE3" s="345"/>
      <c r="BF3" s="345"/>
      <c r="BG3" s="345"/>
      <c r="BH3" s="345"/>
      <c r="BI3" s="345"/>
      <c r="BJ3" s="345"/>
      <c r="BK3" s="345" t="str">
        <f>IFERROR(VLOOKUP(KELASDIPILIH,URUTANMAPELKELAS,16,FALSE),"")</f>
        <v>MPWB100</v>
      </c>
      <c r="BL3" s="345"/>
      <c r="BM3" s="345"/>
      <c r="BN3" s="345"/>
      <c r="BO3" s="345"/>
      <c r="BP3" s="345"/>
      <c r="BQ3" s="345"/>
      <c r="BR3" s="345"/>
      <c r="BS3" s="345" t="str">
        <f>IFERROR(VLOOKUP(KELASDIPILIH,URUTANMAPELKELAS,17,FALSE),"")</f>
        <v>MPWB200</v>
      </c>
      <c r="BT3" s="345"/>
      <c r="BU3" s="345"/>
      <c r="BV3" s="345"/>
      <c r="BW3" s="345"/>
      <c r="BX3" s="345"/>
      <c r="BY3" s="345"/>
      <c r="BZ3" s="345"/>
      <c r="CA3" s="345" t="str">
        <f>IFERROR(VLOOKUP(KELASDIPILIH,URUTANMAPELKELAS,18,FALSE),"")</f>
        <v>MPWB300</v>
      </c>
      <c r="CB3" s="345"/>
      <c r="CC3" s="345"/>
      <c r="CD3" s="345"/>
      <c r="CE3" s="345"/>
      <c r="CF3" s="345"/>
      <c r="CG3" s="345"/>
      <c r="CH3" s="345"/>
      <c r="CI3" s="345" t="str">
        <f>IFERROR(VLOOKUP(KELASDIPILIH,URUTANMAPELKELAS,19,FALSE),"")</f>
        <v>MPWB400</v>
      </c>
      <c r="CJ3" s="345"/>
      <c r="CK3" s="345"/>
      <c r="CL3" s="345"/>
      <c r="CM3" s="345"/>
      <c r="CN3" s="345"/>
      <c r="CO3" s="345"/>
      <c r="CP3" s="345"/>
      <c r="CQ3" s="346"/>
      <c r="CR3" s="346"/>
      <c r="CS3" s="347" t="str">
        <f>IFERROR(VLOOKUP(KELASDIPILIH,URUTANMAPELKELAS,22,FALSE),"")</f>
        <v>MPDBK131</v>
      </c>
      <c r="CT3" s="346"/>
      <c r="CU3" s="346"/>
      <c r="CV3" s="346"/>
      <c r="CW3" s="346"/>
      <c r="CX3" s="346"/>
      <c r="CY3" s="346"/>
      <c r="CZ3" s="346"/>
      <c r="DA3" s="347" t="str">
        <f>IFERROR(VLOOKUP(KELASDIPILIH,URUTANMAPELKELAS,23,FALSE),"")</f>
        <v>MPDBK132</v>
      </c>
      <c r="DB3" s="346"/>
      <c r="DC3" s="346"/>
      <c r="DD3" s="346"/>
      <c r="DE3" s="346"/>
      <c r="DF3" s="346"/>
      <c r="DG3" s="346"/>
      <c r="DH3" s="346"/>
      <c r="DI3" s="347" t="str">
        <f>IFERROR(VLOOKUP(KELASDIPILIH,URUTANMAPELKELAS,24,FALSE),"")</f>
        <v>MPDBK133</v>
      </c>
      <c r="DJ3" s="346"/>
      <c r="DK3" s="346"/>
      <c r="DL3" s="346"/>
      <c r="DM3" s="346"/>
      <c r="DN3" s="346"/>
      <c r="DO3" s="346"/>
      <c r="DP3" s="346"/>
      <c r="DQ3" s="347">
        <f>IFERROR(VLOOKUP(KELASDIPILIH,URUTANMAPELKELAS,25,FALSE),"")</f>
        <v>0</v>
      </c>
      <c r="DR3" s="346"/>
      <c r="DS3" s="346"/>
      <c r="DT3" s="346"/>
      <c r="DU3" s="346"/>
      <c r="DV3" s="346"/>
      <c r="DW3" s="348"/>
      <c r="DX3" s="348"/>
      <c r="DY3" s="347" t="str">
        <f>IFERROR(VLOOKUP(KELASDIPILIH,URUTANMAPELKELAS,26,FALSE),"")</f>
        <v>MPDPK231</v>
      </c>
      <c r="DZ3" s="348"/>
      <c r="EA3" s="348"/>
      <c r="EB3" s="348"/>
      <c r="EC3" s="348"/>
      <c r="ED3" s="348"/>
      <c r="EE3" s="346"/>
      <c r="EF3" s="346"/>
      <c r="EG3" s="347" t="str">
        <f>IFERROR(VLOOKUP(KELASDIPILIH,URUTANMAPELKELAS,27,FALSE),"")</f>
        <v>MPDPK232</v>
      </c>
      <c r="EH3" s="346"/>
      <c r="EI3" s="346"/>
      <c r="EJ3" s="346"/>
      <c r="EK3" s="346"/>
      <c r="EL3" s="349"/>
      <c r="EM3" s="346"/>
      <c r="EN3" s="346"/>
      <c r="EO3" s="347" t="str">
        <f>IFERROR(VLOOKUP(KELASDIPILIH,URUTANMAPELKELAS,28,FALSE),"")</f>
        <v>MPDPK233</v>
      </c>
      <c r="EP3" s="346"/>
      <c r="EQ3" s="346"/>
      <c r="ER3" s="346"/>
      <c r="ES3" s="346"/>
      <c r="ET3" s="349"/>
      <c r="EU3" s="346"/>
      <c r="EV3" s="346"/>
      <c r="EW3" s="347" t="str">
        <f>IFERROR(VLOOKUP(KELASDIPILIH,URUTANMAPELKELAS,29,FALSE),"")</f>
        <v>MPDPK234</v>
      </c>
      <c r="EX3" s="346"/>
      <c r="EY3" s="346"/>
      <c r="EZ3" s="346"/>
      <c r="FA3" s="346"/>
      <c r="FB3" s="349"/>
      <c r="FC3" s="346"/>
      <c r="FD3" s="346"/>
      <c r="FE3" s="347" t="str">
        <f>IFERROR(VLOOKUP(KELASDIPILIH,URUTANMAPELKELAS,30,FALSE),"")</f>
        <v>MPDPK235</v>
      </c>
      <c r="FF3" s="346"/>
      <c r="FG3" s="346"/>
      <c r="FH3" s="346"/>
      <c r="FI3" s="346"/>
      <c r="FJ3" s="349"/>
      <c r="FK3" s="346"/>
      <c r="FL3" s="346"/>
      <c r="FM3" s="347">
        <f>IFERROR(VLOOKUP(KELASDIPILIH,URUTANMAPELKELAS,32,FALSE),"")</f>
        <v>0</v>
      </c>
      <c r="FN3" s="346"/>
      <c r="FO3" s="346"/>
      <c r="FP3" s="346"/>
      <c r="FQ3" s="346"/>
      <c r="FR3" s="349"/>
      <c r="FS3" s="346"/>
      <c r="FT3" s="346"/>
      <c r="FU3" s="347">
        <f>IFERROR(VLOOKUP(KELASDIPILIH,URUTANMAPELKELAS,33,FALSE),"")</f>
        <v>0</v>
      </c>
      <c r="FV3" s="346"/>
      <c r="FW3" s="346"/>
      <c r="FX3" s="346"/>
      <c r="FY3" s="346"/>
      <c r="FZ3" s="349"/>
      <c r="GA3" s="346"/>
      <c r="GB3" s="346"/>
      <c r="GC3" s="347">
        <f>IFERROR(VLOOKUP(KELASDIPILIH,URUTANMAPELKELAS,34,FALSE),"")</f>
        <v>0</v>
      </c>
      <c r="GD3" s="346"/>
      <c r="GE3" s="346"/>
      <c r="GF3" s="346"/>
      <c r="GG3" s="346"/>
      <c r="GH3" s="349"/>
      <c r="GI3" s="346"/>
      <c r="GJ3" s="346"/>
      <c r="GK3" s="347">
        <f>IFERROR(VLOOKUP(KELASDIPILIH,URUTANMAPELKELAS,35,FALSE),"")</f>
        <v>0</v>
      </c>
      <c r="GL3" s="346"/>
      <c r="GM3" s="346"/>
      <c r="GN3" s="346"/>
      <c r="GO3" s="346"/>
      <c r="GP3" s="349"/>
      <c r="GQ3" s="346"/>
      <c r="GR3" s="346"/>
      <c r="GS3" s="347">
        <f>IFERROR(VLOOKUP(KELASDIPILIH,URUTANMAPELKELAS,36,FALSE),"")</f>
        <v>0</v>
      </c>
      <c r="GT3" s="346"/>
      <c r="GU3" s="346"/>
      <c r="GV3" s="346"/>
      <c r="GW3" s="347"/>
      <c r="GX3" s="349"/>
      <c r="GY3" s="347"/>
      <c r="GZ3" s="347"/>
      <c r="HA3" s="347">
        <f>IFERROR(VLOOKUP(KELASDIPILIH,URUTANMAPELKELAS,37,FALSE),"")</f>
        <v>0</v>
      </c>
      <c r="HB3" s="347"/>
      <c r="HC3" s="347"/>
      <c r="HD3" s="346"/>
      <c r="HE3" s="347"/>
      <c r="HF3" s="349"/>
      <c r="HG3" s="346"/>
      <c r="HH3" s="346"/>
      <c r="HI3" s="347">
        <f>IFERROR(VLOOKUP(KELASDIPILIH,URUTANMAPELKELAS,38,FALSE),"")</f>
        <v>0</v>
      </c>
      <c r="HJ3" s="346"/>
      <c r="HK3" s="346"/>
      <c r="HL3" s="346"/>
      <c r="HM3" s="346"/>
      <c r="HN3" s="349"/>
      <c r="HO3" s="346"/>
      <c r="HP3" s="346"/>
      <c r="HQ3" s="347">
        <f>IFERROR(VLOOKUP(KELASDIPILIH,URUTANMAPELKELAS,39,FALSE),"")</f>
        <v>0</v>
      </c>
      <c r="HR3" s="346"/>
      <c r="HS3" s="346"/>
      <c r="HT3" s="346"/>
      <c r="HU3" s="346"/>
      <c r="HV3" s="349"/>
      <c r="HW3" s="346"/>
      <c r="HX3" s="346"/>
      <c r="HY3" s="347">
        <f>IFERROR(VLOOKUP(KELASDIPILIH,URUTANMAPELKELAS,40,FALSE),"")</f>
        <v>0</v>
      </c>
      <c r="HZ3" s="346"/>
      <c r="IA3" s="346"/>
      <c r="IB3" s="346"/>
      <c r="IC3" s="346"/>
      <c r="ID3" s="349"/>
      <c r="IE3" s="346"/>
      <c r="IF3" s="346"/>
      <c r="IG3" s="347">
        <f>IFERROR(VLOOKUP(KELASDIPILIH,URUTANMAPELKELAS,41,FALSE),"")</f>
        <v>0</v>
      </c>
      <c r="IH3" s="346"/>
      <c r="II3" s="346"/>
      <c r="IJ3" s="346"/>
      <c r="IK3" s="346"/>
      <c r="IL3" s="349"/>
      <c r="IM3" s="332"/>
      <c r="IN3" s="332"/>
      <c r="IO3" s="332"/>
      <c r="IP3" s="332"/>
      <c r="IQ3" s="332"/>
      <c r="IR3" s="332"/>
      <c r="IS3" s="332"/>
      <c r="IT3" s="332"/>
      <c r="IU3" s="332"/>
      <c r="IV3" s="332"/>
      <c r="IW3" s="332"/>
      <c r="IX3" s="332"/>
      <c r="IY3" s="332"/>
      <c r="IZ3" s="332"/>
      <c r="JA3" s="332"/>
      <c r="JB3" s="332"/>
      <c r="JC3" s="332"/>
      <c r="JD3" s="332"/>
      <c r="JE3" s="332"/>
      <c r="JF3" s="332"/>
      <c r="JG3" s="332"/>
      <c r="JH3" s="332"/>
      <c r="JI3" s="332"/>
      <c r="JJ3" s="332"/>
      <c r="JK3" s="332"/>
      <c r="JL3" s="332"/>
      <c r="JM3" s="332"/>
      <c r="JN3" s="332"/>
      <c r="JO3" s="332"/>
      <c r="JP3" s="332"/>
      <c r="JQ3" s="332"/>
      <c r="JR3" s="332"/>
      <c r="JS3" s="332"/>
      <c r="JT3" s="332"/>
      <c r="JU3" s="332"/>
      <c r="JV3" s="332"/>
      <c r="JW3" s="332"/>
      <c r="JX3" s="332"/>
      <c r="JY3" s="332"/>
      <c r="JZ3" s="332"/>
      <c r="KA3" s="332"/>
      <c r="KB3" s="332"/>
      <c r="KC3" s="332"/>
      <c r="KD3" s="332"/>
      <c r="KE3" s="332"/>
      <c r="KF3" s="332"/>
      <c r="KG3" s="332"/>
      <c r="KH3" s="332"/>
      <c r="KI3" s="332"/>
      <c r="KJ3" s="332"/>
      <c r="KK3" s="332"/>
      <c r="KL3" s="332"/>
      <c r="KM3" s="332"/>
      <c r="KN3" s="332"/>
      <c r="KO3" s="332"/>
      <c r="KP3" s="332"/>
      <c r="KQ3" s="332"/>
      <c r="KR3" s="332"/>
      <c r="KS3" s="332"/>
      <c r="KT3" s="332"/>
      <c r="KU3" s="332"/>
      <c r="KV3" s="332"/>
      <c r="KW3" s="332"/>
      <c r="KX3" s="332"/>
      <c r="KY3" s="332"/>
      <c r="KZ3" s="332"/>
      <c r="LA3" s="332"/>
      <c r="LB3" s="332"/>
      <c r="LC3" s="332"/>
      <c r="LD3" s="332"/>
      <c r="LE3" s="332"/>
      <c r="LF3" s="332"/>
      <c r="LG3" s="332"/>
      <c r="LH3" s="332"/>
      <c r="LI3" s="332"/>
      <c r="LJ3" s="332"/>
      <c r="LK3" s="332"/>
      <c r="LL3" s="332"/>
      <c r="LM3" s="332"/>
      <c r="LN3" s="332"/>
      <c r="LO3" s="332"/>
      <c r="LP3" s="332"/>
      <c r="LQ3" s="332"/>
      <c r="LR3" s="332"/>
      <c r="LS3" s="332"/>
      <c r="LT3" s="332"/>
      <c r="LU3" s="332"/>
      <c r="LV3" s="332"/>
      <c r="LW3" s="332"/>
      <c r="LX3" s="332"/>
      <c r="LY3" s="332"/>
      <c r="LZ3" s="332"/>
      <c r="MA3" s="332"/>
      <c r="MB3" s="332"/>
      <c r="MC3" s="332"/>
      <c r="MD3" s="332"/>
      <c r="ME3" s="332"/>
      <c r="MF3" s="332"/>
      <c r="MG3" s="332"/>
      <c r="MH3" s="332"/>
      <c r="MI3" s="332"/>
      <c r="MJ3" s="332"/>
      <c r="MK3" s="332"/>
      <c r="ML3" s="332"/>
      <c r="MM3" s="332"/>
      <c r="MN3" s="332"/>
      <c r="MO3" s="332"/>
      <c r="MP3" s="332"/>
      <c r="MQ3" s="332"/>
      <c r="MR3" s="332"/>
      <c r="MS3" s="332"/>
      <c r="MT3" s="332"/>
      <c r="MU3" s="332"/>
      <c r="MV3" s="332"/>
      <c r="MW3" s="332"/>
      <c r="MX3" s="332"/>
      <c r="MY3" s="332"/>
      <c r="MZ3" s="332"/>
      <c r="NA3" s="332"/>
      <c r="NB3" s="332"/>
      <c r="NC3" s="332"/>
      <c r="ND3" s="332"/>
      <c r="NE3" s="332"/>
      <c r="NF3" s="332"/>
      <c r="NG3" s="332"/>
      <c r="NH3" s="332"/>
      <c r="NI3" s="332"/>
      <c r="NJ3" s="332"/>
      <c r="NK3" s="332"/>
      <c r="NL3" s="332"/>
      <c r="NM3" s="332"/>
      <c r="NN3" s="332"/>
      <c r="NO3" s="332"/>
      <c r="NP3" s="332"/>
      <c r="NQ3" s="332"/>
      <c r="NR3" s="332"/>
      <c r="NS3" s="332"/>
      <c r="NT3" s="332"/>
      <c r="NU3" s="332"/>
      <c r="NV3" s="332"/>
      <c r="NW3" s="332"/>
      <c r="NX3" s="332"/>
      <c r="NY3" s="332"/>
      <c r="NZ3" s="332"/>
      <c r="OA3" s="332"/>
      <c r="OB3" s="332"/>
      <c r="OC3" s="332"/>
      <c r="OD3" s="332"/>
      <c r="OE3" s="332"/>
      <c r="OF3" s="332"/>
      <c r="OG3" s="332"/>
      <c r="OH3" s="332"/>
      <c r="OI3" s="332"/>
      <c r="OJ3" s="332"/>
      <c r="OK3" s="332"/>
      <c r="OL3" s="332"/>
      <c r="OM3" s="332"/>
      <c r="ON3" s="332"/>
      <c r="OO3" s="332"/>
      <c r="OP3" s="332"/>
      <c r="OQ3" s="332"/>
      <c r="OR3" s="332"/>
      <c r="OS3" s="332"/>
      <c r="OT3" s="332"/>
      <c r="OU3" s="332"/>
      <c r="OV3" s="332"/>
      <c r="OW3" s="332"/>
      <c r="OX3" s="332"/>
      <c r="OY3" s="332"/>
      <c r="OZ3" s="332"/>
      <c r="PA3" s="332"/>
      <c r="PB3" s="332"/>
      <c r="PC3" s="332"/>
      <c r="PD3" s="332"/>
      <c r="PE3" s="332"/>
      <c r="PF3" s="332"/>
      <c r="PG3" s="332"/>
      <c r="PH3" s="332"/>
      <c r="PI3" s="332"/>
      <c r="PJ3" s="332"/>
      <c r="PK3" s="332"/>
      <c r="PL3" s="332"/>
      <c r="PM3" s="332"/>
      <c r="PN3" s="332"/>
      <c r="PO3" s="332"/>
      <c r="PP3" s="332"/>
      <c r="PQ3" s="332"/>
      <c r="PR3" s="332"/>
      <c r="PS3" s="332"/>
      <c r="PT3" s="332"/>
      <c r="PU3" s="332"/>
      <c r="PV3" s="332"/>
      <c r="PW3" s="332"/>
      <c r="PX3" s="332"/>
      <c r="PY3" s="332"/>
      <c r="PZ3" s="332"/>
      <c r="QA3" s="332"/>
      <c r="QB3" s="332"/>
      <c r="QC3" s="332"/>
      <c r="QD3" s="332"/>
      <c r="QE3" s="332"/>
      <c r="QF3" s="332"/>
      <c r="QG3" s="332"/>
      <c r="QH3" s="332"/>
      <c r="QI3" s="332"/>
      <c r="QJ3" s="332"/>
      <c r="QK3" s="332"/>
      <c r="QL3" s="332"/>
      <c r="QM3" s="332"/>
      <c r="QN3" s="332"/>
      <c r="QO3" s="332"/>
      <c r="QP3" s="332"/>
      <c r="QQ3" s="332"/>
      <c r="QR3" s="332"/>
      <c r="QS3" s="332"/>
      <c r="QT3" s="332"/>
      <c r="QU3" s="332"/>
      <c r="QV3" s="332"/>
      <c r="QW3" s="332"/>
      <c r="QX3" s="332"/>
      <c r="QY3" s="332"/>
      <c r="QZ3" s="332"/>
      <c r="RA3" s="332"/>
      <c r="RB3" s="332"/>
      <c r="RC3" s="332"/>
      <c r="RD3" s="332"/>
      <c r="RE3" s="332"/>
      <c r="RF3" s="332"/>
      <c r="RG3" s="332"/>
      <c r="RH3" s="332"/>
      <c r="RI3" s="332"/>
      <c r="RJ3" s="332"/>
      <c r="RK3" s="332"/>
      <c r="RL3" s="332"/>
      <c r="RM3" s="332"/>
      <c r="RN3" s="332"/>
      <c r="RO3" s="332"/>
      <c r="RP3" s="332"/>
      <c r="RQ3" s="332"/>
      <c r="RR3" s="332"/>
      <c r="RS3" s="347"/>
      <c r="RT3" s="347"/>
      <c r="RU3" s="347">
        <f>IFERROR(VLOOKUP(KELASDIPILIH,URUTANMAPELKELAS,31,FALSE),"")</f>
        <v>0</v>
      </c>
      <c r="RV3" s="347"/>
      <c r="RW3" s="347"/>
      <c r="RX3" s="346"/>
      <c r="RY3" s="347"/>
      <c r="RZ3" s="349"/>
      <c r="SA3" s="332"/>
      <c r="SB3" s="332"/>
      <c r="SC3" s="332"/>
      <c r="SD3" s="332"/>
      <c r="SE3" s="332"/>
      <c r="SF3" s="332"/>
      <c r="SG3" s="332"/>
      <c r="SH3" s="332"/>
      <c r="SI3" s="150"/>
      <c r="SJ3" s="150"/>
      <c r="SK3" s="150"/>
      <c r="SL3" s="150"/>
      <c r="SM3" s="150"/>
      <c r="SN3" s="150"/>
      <c r="SO3" s="150"/>
      <c r="SP3" s="313"/>
      <c r="SQ3" s="577"/>
      <c r="SR3" s="577"/>
      <c r="SS3" s="577"/>
      <c r="ST3" s="577"/>
      <c r="SU3" s="578"/>
      <c r="SV3" s="578"/>
      <c r="SW3" s="578"/>
      <c r="SX3" s="578"/>
      <c r="SY3" s="578"/>
      <c r="SZ3" s="580"/>
      <c r="TA3" s="238"/>
      <c r="TB3" s="239"/>
      <c r="TC3" s="239"/>
      <c r="TD3" s="239"/>
      <c r="TE3" s="239"/>
      <c r="TF3" s="592"/>
      <c r="TG3" s="155"/>
      <c r="TH3" s="156"/>
      <c r="TI3" s="155"/>
      <c r="TJ3" s="155"/>
      <c r="TK3" s="297"/>
      <c r="TL3" s="297"/>
      <c r="TM3" s="297"/>
      <c r="TN3" s="297"/>
      <c r="TO3" s="297"/>
      <c r="TP3" s="297"/>
      <c r="TQ3" s="117"/>
      <c r="TR3" s="117"/>
      <c r="TS3" s="117"/>
      <c r="TT3" s="117"/>
      <c r="TU3" s="117"/>
      <c r="TV3" s="117"/>
      <c r="TW3" s="299"/>
      <c r="TX3" s="300"/>
      <c r="TY3" s="299"/>
      <c r="TZ3" s="299"/>
      <c r="UA3" s="299"/>
      <c r="UB3" s="299"/>
      <c r="UC3" s="299"/>
      <c r="UD3" s="299"/>
      <c r="UE3" s="299"/>
      <c r="UF3" s="299"/>
      <c r="UG3" s="299"/>
      <c r="UH3" s="299"/>
      <c r="UI3" s="299"/>
      <c r="UJ3" s="299"/>
      <c r="UK3" s="299"/>
      <c r="UL3" s="299"/>
      <c r="UM3" s="299"/>
      <c r="UN3" s="299"/>
      <c r="UO3" s="299"/>
      <c r="UP3" s="299"/>
      <c r="UQ3" s="299"/>
      <c r="UR3" s="6"/>
      <c r="WG3" s="560"/>
      <c r="WH3" s="560"/>
      <c r="WI3" s="575"/>
      <c r="WJ3" s="575"/>
      <c r="WK3" s="117"/>
      <c r="WL3" s="117"/>
      <c r="WM3" s="117"/>
      <c r="WN3" s="117"/>
      <c r="WO3" s="117"/>
      <c r="WP3" s="117"/>
      <c r="WQ3" s="117"/>
      <c r="WR3" s="117"/>
    </row>
    <row r="4" spans="1:616" ht="30.75" customHeight="1">
      <c r="A4" s="549"/>
      <c r="B4" s="549"/>
      <c r="C4" s="549"/>
      <c r="D4" s="549"/>
      <c r="E4" s="549"/>
      <c r="F4" s="536"/>
      <c r="G4" s="551" t="s">
        <v>139</v>
      </c>
      <c r="H4" s="551"/>
      <c r="I4" s="534"/>
      <c r="J4" s="534" t="s">
        <v>140</v>
      </c>
      <c r="K4" s="534"/>
      <c r="L4" s="534"/>
      <c r="M4" s="534" t="s">
        <v>289</v>
      </c>
      <c r="N4" s="534"/>
      <c r="O4" s="534" t="s">
        <v>139</v>
      </c>
      <c r="P4" s="534"/>
      <c r="Q4" s="534"/>
      <c r="R4" s="534" t="s">
        <v>140</v>
      </c>
      <c r="S4" s="534"/>
      <c r="T4" s="534"/>
      <c r="U4" s="534" t="s">
        <v>289</v>
      </c>
      <c r="V4" s="534"/>
      <c r="W4" s="534" t="s">
        <v>139</v>
      </c>
      <c r="X4" s="534"/>
      <c r="Y4" s="534"/>
      <c r="Z4" s="534" t="s">
        <v>140</v>
      </c>
      <c r="AA4" s="534"/>
      <c r="AB4" s="534"/>
      <c r="AC4" s="534" t="s">
        <v>289</v>
      </c>
      <c r="AD4" s="534"/>
      <c r="AE4" s="534" t="s">
        <v>139</v>
      </c>
      <c r="AF4" s="534"/>
      <c r="AG4" s="534"/>
      <c r="AH4" s="534" t="s">
        <v>140</v>
      </c>
      <c r="AI4" s="534"/>
      <c r="AJ4" s="534"/>
      <c r="AK4" s="534" t="s">
        <v>289</v>
      </c>
      <c r="AL4" s="534"/>
      <c r="AM4" s="534" t="s">
        <v>139</v>
      </c>
      <c r="AN4" s="534"/>
      <c r="AO4" s="534"/>
      <c r="AP4" s="534" t="s">
        <v>140</v>
      </c>
      <c r="AQ4" s="534"/>
      <c r="AR4" s="534"/>
      <c r="AS4" s="534" t="s">
        <v>289</v>
      </c>
      <c r="AT4" s="534"/>
      <c r="AU4" s="534" t="s">
        <v>139</v>
      </c>
      <c r="AV4" s="534"/>
      <c r="AW4" s="534"/>
      <c r="AX4" s="534" t="s">
        <v>140</v>
      </c>
      <c r="AY4" s="534"/>
      <c r="AZ4" s="534"/>
      <c r="BA4" s="534" t="s">
        <v>289</v>
      </c>
      <c r="BB4" s="534"/>
      <c r="BC4" s="534" t="s">
        <v>139</v>
      </c>
      <c r="BD4" s="534"/>
      <c r="BE4" s="534"/>
      <c r="BF4" s="534" t="s">
        <v>140</v>
      </c>
      <c r="BG4" s="534"/>
      <c r="BH4" s="534"/>
      <c r="BI4" s="534" t="s">
        <v>289</v>
      </c>
      <c r="BJ4" s="534"/>
      <c r="BK4" s="534" t="s">
        <v>139</v>
      </c>
      <c r="BL4" s="534"/>
      <c r="BM4" s="534"/>
      <c r="BN4" s="534" t="s">
        <v>140</v>
      </c>
      <c r="BO4" s="534"/>
      <c r="BP4" s="534"/>
      <c r="BQ4" s="534" t="s">
        <v>289</v>
      </c>
      <c r="BR4" s="534"/>
      <c r="BS4" s="534" t="s">
        <v>139</v>
      </c>
      <c r="BT4" s="534"/>
      <c r="BU4" s="534"/>
      <c r="BV4" s="534" t="s">
        <v>140</v>
      </c>
      <c r="BW4" s="534"/>
      <c r="BX4" s="534"/>
      <c r="BY4" s="534" t="s">
        <v>289</v>
      </c>
      <c r="BZ4" s="534"/>
      <c r="CA4" s="534" t="s">
        <v>139</v>
      </c>
      <c r="CB4" s="534"/>
      <c r="CC4" s="534"/>
      <c r="CD4" s="534" t="s">
        <v>140</v>
      </c>
      <c r="CE4" s="534"/>
      <c r="CF4" s="534"/>
      <c r="CG4" s="534" t="s">
        <v>289</v>
      </c>
      <c r="CH4" s="534"/>
      <c r="CI4" s="534" t="s">
        <v>139</v>
      </c>
      <c r="CJ4" s="534"/>
      <c r="CK4" s="534"/>
      <c r="CL4" s="534" t="s">
        <v>140</v>
      </c>
      <c r="CM4" s="534"/>
      <c r="CN4" s="534"/>
      <c r="CO4" s="534" t="s">
        <v>289</v>
      </c>
      <c r="CP4" s="534"/>
      <c r="CQ4" s="515" t="s">
        <v>139</v>
      </c>
      <c r="CR4" s="515"/>
      <c r="CS4" s="515"/>
      <c r="CT4" s="515" t="s">
        <v>140</v>
      </c>
      <c r="CU4" s="515"/>
      <c r="CV4" s="515"/>
      <c r="CW4" s="515" t="s">
        <v>289</v>
      </c>
      <c r="CX4" s="515"/>
      <c r="CY4" s="515" t="s">
        <v>139</v>
      </c>
      <c r="CZ4" s="515"/>
      <c r="DA4" s="515"/>
      <c r="DB4" s="515" t="s">
        <v>140</v>
      </c>
      <c r="DC4" s="515"/>
      <c r="DD4" s="515"/>
      <c r="DE4" s="515" t="s">
        <v>289</v>
      </c>
      <c r="DF4" s="515"/>
      <c r="DG4" s="515" t="s">
        <v>139</v>
      </c>
      <c r="DH4" s="515"/>
      <c r="DI4" s="515"/>
      <c r="DJ4" s="515" t="s">
        <v>140</v>
      </c>
      <c r="DK4" s="515"/>
      <c r="DL4" s="515"/>
      <c r="DM4" s="515" t="s">
        <v>289</v>
      </c>
      <c r="DN4" s="515"/>
      <c r="DO4" s="515" t="s">
        <v>139</v>
      </c>
      <c r="DP4" s="515"/>
      <c r="DQ4" s="515"/>
      <c r="DR4" s="515" t="s">
        <v>140</v>
      </c>
      <c r="DS4" s="515"/>
      <c r="DT4" s="515"/>
      <c r="DU4" s="515" t="s">
        <v>289</v>
      </c>
      <c r="DV4" s="515"/>
      <c r="DW4" s="515" t="s">
        <v>139</v>
      </c>
      <c r="DX4" s="515"/>
      <c r="DY4" s="515"/>
      <c r="DZ4" s="515" t="s">
        <v>140</v>
      </c>
      <c r="EA4" s="515"/>
      <c r="EB4" s="515"/>
      <c r="EC4" s="515" t="s">
        <v>289</v>
      </c>
      <c r="ED4" s="515"/>
      <c r="EE4" s="515" t="s">
        <v>139</v>
      </c>
      <c r="EF4" s="515"/>
      <c r="EG4" s="515"/>
      <c r="EH4" s="515" t="s">
        <v>140</v>
      </c>
      <c r="EI4" s="515"/>
      <c r="EJ4" s="515"/>
      <c r="EK4" s="515" t="s">
        <v>289</v>
      </c>
      <c r="EL4" s="554"/>
      <c r="EM4" s="515" t="s">
        <v>139</v>
      </c>
      <c r="EN4" s="515"/>
      <c r="EO4" s="515"/>
      <c r="EP4" s="515" t="s">
        <v>140</v>
      </c>
      <c r="EQ4" s="515"/>
      <c r="ER4" s="515"/>
      <c r="ES4" s="515" t="s">
        <v>289</v>
      </c>
      <c r="ET4" s="554"/>
      <c r="EU4" s="515" t="s">
        <v>139</v>
      </c>
      <c r="EV4" s="515"/>
      <c r="EW4" s="515"/>
      <c r="EX4" s="515" t="s">
        <v>140</v>
      </c>
      <c r="EY4" s="515"/>
      <c r="EZ4" s="515"/>
      <c r="FA4" s="515" t="s">
        <v>289</v>
      </c>
      <c r="FB4" s="554"/>
      <c r="FC4" s="515" t="s">
        <v>139</v>
      </c>
      <c r="FD4" s="515"/>
      <c r="FE4" s="515"/>
      <c r="FF4" s="515" t="s">
        <v>140</v>
      </c>
      <c r="FG4" s="515"/>
      <c r="FH4" s="515"/>
      <c r="FI4" s="515" t="s">
        <v>289</v>
      </c>
      <c r="FJ4" s="554"/>
      <c r="FK4" s="515" t="s">
        <v>139</v>
      </c>
      <c r="FL4" s="515"/>
      <c r="FM4" s="515"/>
      <c r="FN4" s="515" t="s">
        <v>140</v>
      </c>
      <c r="FO4" s="515"/>
      <c r="FP4" s="515"/>
      <c r="FQ4" s="515" t="s">
        <v>289</v>
      </c>
      <c r="FR4" s="554"/>
      <c r="FS4" s="515" t="s">
        <v>139</v>
      </c>
      <c r="FT4" s="515"/>
      <c r="FU4" s="515"/>
      <c r="FV4" s="515" t="s">
        <v>140</v>
      </c>
      <c r="FW4" s="515"/>
      <c r="FX4" s="515"/>
      <c r="FY4" s="515" t="s">
        <v>289</v>
      </c>
      <c r="FZ4" s="554"/>
      <c r="GA4" s="515" t="s">
        <v>139</v>
      </c>
      <c r="GB4" s="515"/>
      <c r="GC4" s="515"/>
      <c r="GD4" s="515" t="s">
        <v>140</v>
      </c>
      <c r="GE4" s="515"/>
      <c r="GF4" s="515"/>
      <c r="GG4" s="515" t="s">
        <v>289</v>
      </c>
      <c r="GH4" s="554"/>
      <c r="GI4" s="515" t="s">
        <v>139</v>
      </c>
      <c r="GJ4" s="515"/>
      <c r="GK4" s="515"/>
      <c r="GL4" s="515" t="s">
        <v>140</v>
      </c>
      <c r="GM4" s="515"/>
      <c r="GN4" s="515"/>
      <c r="GO4" s="515" t="s">
        <v>289</v>
      </c>
      <c r="GP4" s="554"/>
      <c r="GQ4" s="515" t="s">
        <v>139</v>
      </c>
      <c r="GR4" s="515"/>
      <c r="GS4" s="515"/>
      <c r="GT4" s="515" t="s">
        <v>140</v>
      </c>
      <c r="GU4" s="515"/>
      <c r="GV4" s="515"/>
      <c r="GW4" s="515" t="s">
        <v>289</v>
      </c>
      <c r="GX4" s="554"/>
      <c r="GY4" s="515" t="s">
        <v>139</v>
      </c>
      <c r="GZ4" s="515"/>
      <c r="HA4" s="515"/>
      <c r="HB4" s="515" t="s">
        <v>140</v>
      </c>
      <c r="HC4" s="515"/>
      <c r="HD4" s="515"/>
      <c r="HE4" s="515" t="s">
        <v>289</v>
      </c>
      <c r="HF4" s="554"/>
      <c r="HG4" s="515" t="s">
        <v>139</v>
      </c>
      <c r="HH4" s="515"/>
      <c r="HI4" s="515"/>
      <c r="HJ4" s="515" t="s">
        <v>140</v>
      </c>
      <c r="HK4" s="515"/>
      <c r="HL4" s="515"/>
      <c r="HM4" s="515" t="s">
        <v>289</v>
      </c>
      <c r="HN4" s="554"/>
      <c r="HO4" s="515" t="s">
        <v>139</v>
      </c>
      <c r="HP4" s="515"/>
      <c r="HQ4" s="515"/>
      <c r="HR4" s="515" t="s">
        <v>140</v>
      </c>
      <c r="HS4" s="515"/>
      <c r="HT4" s="515"/>
      <c r="HU4" s="515" t="s">
        <v>289</v>
      </c>
      <c r="HV4" s="554"/>
      <c r="HW4" s="515" t="s">
        <v>139</v>
      </c>
      <c r="HX4" s="515"/>
      <c r="HY4" s="515"/>
      <c r="HZ4" s="515" t="s">
        <v>140</v>
      </c>
      <c r="IA4" s="515"/>
      <c r="IB4" s="515"/>
      <c r="IC4" s="515" t="s">
        <v>289</v>
      </c>
      <c r="ID4" s="554"/>
      <c r="IE4" s="515" t="s">
        <v>139</v>
      </c>
      <c r="IF4" s="515"/>
      <c r="IG4" s="515"/>
      <c r="IH4" s="515" t="s">
        <v>140</v>
      </c>
      <c r="II4" s="515"/>
      <c r="IJ4" s="515"/>
      <c r="IK4" s="515" t="s">
        <v>289</v>
      </c>
      <c r="IL4" s="554"/>
      <c r="IM4" s="603" t="s">
        <v>431</v>
      </c>
      <c r="IN4" s="603"/>
      <c r="IO4" s="603"/>
      <c r="IP4" s="603"/>
      <c r="IQ4" s="603"/>
      <c r="IR4" s="603"/>
      <c r="IS4" s="603"/>
      <c r="IT4" s="603"/>
      <c r="IU4" s="603"/>
      <c r="IV4" s="603"/>
      <c r="IW4" s="603"/>
      <c r="IX4" s="603"/>
      <c r="IY4" s="603"/>
      <c r="IZ4" s="603"/>
      <c r="JA4" s="603"/>
      <c r="JB4" s="603"/>
      <c r="JC4" s="603"/>
      <c r="JD4" s="603"/>
      <c r="JE4" s="603"/>
      <c r="JF4" s="603"/>
      <c r="JG4" s="603"/>
      <c r="JH4" s="603"/>
      <c r="JI4" s="603"/>
      <c r="JJ4" s="603"/>
      <c r="JK4" s="603"/>
      <c r="JL4" s="603"/>
      <c r="JM4" s="603"/>
      <c r="JN4" s="603"/>
      <c r="JO4" s="603"/>
      <c r="JP4" s="603"/>
      <c r="JQ4" s="600" t="s">
        <v>432</v>
      </c>
      <c r="JR4" s="601"/>
      <c r="JS4" s="601"/>
      <c r="JT4" s="601"/>
      <c r="JU4" s="601"/>
      <c r="JV4" s="601"/>
      <c r="JW4" s="601"/>
      <c r="JX4" s="601"/>
      <c r="JY4" s="601"/>
      <c r="JZ4" s="601"/>
      <c r="KA4" s="601"/>
      <c r="KB4" s="601"/>
      <c r="KC4" s="601"/>
      <c r="KD4" s="601"/>
      <c r="KE4" s="601"/>
      <c r="KF4" s="601"/>
      <c r="KG4" s="601"/>
      <c r="KH4" s="601"/>
      <c r="KI4" s="601"/>
      <c r="KJ4" s="601"/>
      <c r="KK4" s="601"/>
      <c r="KL4" s="601"/>
      <c r="KM4" s="601"/>
      <c r="KN4" s="601"/>
      <c r="KO4" s="601"/>
      <c r="KP4" s="601"/>
      <c r="KQ4" s="601"/>
      <c r="KR4" s="601"/>
      <c r="KS4" s="601"/>
      <c r="KT4" s="602"/>
      <c r="KU4" s="604" t="s">
        <v>325</v>
      </c>
      <c r="KV4" s="605"/>
      <c r="KW4" s="605"/>
      <c r="KX4" s="605"/>
      <c r="KY4" s="605"/>
      <c r="KZ4" s="605"/>
      <c r="LA4" s="605"/>
      <c r="LB4" s="605"/>
      <c r="LC4" s="605"/>
      <c r="LD4" s="605"/>
      <c r="LE4" s="605"/>
      <c r="LF4" s="605"/>
      <c r="LG4" s="605"/>
      <c r="LH4" s="605"/>
      <c r="LI4" s="605"/>
      <c r="LJ4" s="605"/>
      <c r="LK4" s="605"/>
      <c r="LL4" s="605"/>
      <c r="LM4" s="605"/>
      <c r="LN4" s="605"/>
      <c r="LO4" s="605"/>
      <c r="LP4" s="605"/>
      <c r="LQ4" s="605"/>
      <c r="LR4" s="605"/>
      <c r="LS4" s="605"/>
      <c r="LT4" s="605"/>
      <c r="LU4" s="605"/>
      <c r="LV4" s="605"/>
      <c r="LW4" s="605"/>
      <c r="LX4" s="606"/>
      <c r="LY4" s="600" t="s">
        <v>326</v>
      </c>
      <c r="LZ4" s="601"/>
      <c r="MA4" s="601"/>
      <c r="MB4" s="601"/>
      <c r="MC4" s="601"/>
      <c r="MD4" s="601"/>
      <c r="ME4" s="601"/>
      <c r="MF4" s="601"/>
      <c r="MG4" s="601"/>
      <c r="MH4" s="601"/>
      <c r="MI4" s="601"/>
      <c r="MJ4" s="601"/>
      <c r="MK4" s="601"/>
      <c r="ML4" s="601"/>
      <c r="MM4" s="601"/>
      <c r="MN4" s="601"/>
      <c r="MO4" s="601"/>
      <c r="MP4" s="601"/>
      <c r="MQ4" s="601"/>
      <c r="MR4" s="601"/>
      <c r="MS4" s="601"/>
      <c r="MT4" s="601"/>
      <c r="MU4" s="601"/>
      <c r="MV4" s="601"/>
      <c r="MW4" s="601"/>
      <c r="MX4" s="601"/>
      <c r="MY4" s="601"/>
      <c r="MZ4" s="601"/>
      <c r="NA4" s="601"/>
      <c r="NB4" s="602"/>
      <c r="NC4" s="604" t="s">
        <v>327</v>
      </c>
      <c r="ND4" s="605"/>
      <c r="NE4" s="605"/>
      <c r="NF4" s="605"/>
      <c r="NG4" s="605"/>
      <c r="NH4" s="605"/>
      <c r="NI4" s="605"/>
      <c r="NJ4" s="605"/>
      <c r="NK4" s="605"/>
      <c r="NL4" s="605"/>
      <c r="NM4" s="605"/>
      <c r="NN4" s="605"/>
      <c r="NO4" s="605"/>
      <c r="NP4" s="605"/>
      <c r="NQ4" s="605"/>
      <c r="NR4" s="605"/>
      <c r="NS4" s="605"/>
      <c r="NT4" s="605"/>
      <c r="NU4" s="605"/>
      <c r="NV4" s="605"/>
      <c r="NW4" s="605"/>
      <c r="NX4" s="605"/>
      <c r="NY4" s="605"/>
      <c r="NZ4" s="605"/>
      <c r="OA4" s="605"/>
      <c r="OB4" s="605"/>
      <c r="OC4" s="605"/>
      <c r="OD4" s="605"/>
      <c r="OE4" s="605"/>
      <c r="OF4" s="606"/>
      <c r="OG4" s="600" t="s">
        <v>433</v>
      </c>
      <c r="OH4" s="601"/>
      <c r="OI4" s="601"/>
      <c r="OJ4" s="601"/>
      <c r="OK4" s="601"/>
      <c r="OL4" s="601"/>
      <c r="OM4" s="601"/>
      <c r="ON4" s="601"/>
      <c r="OO4" s="601"/>
      <c r="OP4" s="601"/>
      <c r="OQ4" s="601"/>
      <c r="OR4" s="601"/>
      <c r="OS4" s="601"/>
      <c r="OT4" s="601"/>
      <c r="OU4" s="601"/>
      <c r="OV4" s="601"/>
      <c r="OW4" s="601"/>
      <c r="OX4" s="601"/>
      <c r="OY4" s="601"/>
      <c r="OZ4" s="601"/>
      <c r="PA4" s="601"/>
      <c r="PB4" s="601"/>
      <c r="PC4" s="601"/>
      <c r="PD4" s="601"/>
      <c r="PE4" s="601"/>
      <c r="PF4" s="601"/>
      <c r="PG4" s="601"/>
      <c r="PH4" s="601"/>
      <c r="PI4" s="601"/>
      <c r="PJ4" s="602"/>
      <c r="PK4" s="604" t="s">
        <v>328</v>
      </c>
      <c r="PL4" s="605"/>
      <c r="PM4" s="605"/>
      <c r="PN4" s="605"/>
      <c r="PO4" s="605"/>
      <c r="PP4" s="605"/>
      <c r="PQ4" s="605"/>
      <c r="PR4" s="605"/>
      <c r="PS4" s="605"/>
      <c r="PT4" s="605"/>
      <c r="PU4" s="605"/>
      <c r="PV4" s="605"/>
      <c r="PW4" s="605"/>
      <c r="PX4" s="605"/>
      <c r="PY4" s="605"/>
      <c r="PZ4" s="605"/>
      <c r="QA4" s="605"/>
      <c r="QB4" s="605"/>
      <c r="QC4" s="605"/>
      <c r="QD4" s="605"/>
      <c r="QE4" s="605"/>
      <c r="QF4" s="605"/>
      <c r="QG4" s="605"/>
      <c r="QH4" s="605"/>
      <c r="QI4" s="605"/>
      <c r="QJ4" s="605"/>
      <c r="QK4" s="605"/>
      <c r="QL4" s="605"/>
      <c r="QM4" s="605"/>
      <c r="QN4" s="606"/>
      <c r="QO4" s="600" t="s">
        <v>337</v>
      </c>
      <c r="QP4" s="601"/>
      <c r="QQ4" s="601"/>
      <c r="QR4" s="601"/>
      <c r="QS4" s="601"/>
      <c r="QT4" s="601"/>
      <c r="QU4" s="601"/>
      <c r="QV4" s="601"/>
      <c r="QW4" s="601"/>
      <c r="QX4" s="601"/>
      <c r="QY4" s="601"/>
      <c r="QZ4" s="601"/>
      <c r="RA4" s="601"/>
      <c r="RB4" s="601"/>
      <c r="RC4" s="601"/>
      <c r="RD4" s="601"/>
      <c r="RE4" s="601"/>
      <c r="RF4" s="601"/>
      <c r="RG4" s="601"/>
      <c r="RH4" s="601"/>
      <c r="RI4" s="601"/>
      <c r="RJ4" s="601"/>
      <c r="RK4" s="601"/>
      <c r="RL4" s="601"/>
      <c r="RM4" s="601"/>
      <c r="RN4" s="601"/>
      <c r="RO4" s="601"/>
      <c r="RP4" s="601"/>
      <c r="RQ4" s="601"/>
      <c r="RR4" s="602"/>
      <c r="RS4" s="515" t="s">
        <v>139</v>
      </c>
      <c r="RT4" s="515"/>
      <c r="RU4" s="515"/>
      <c r="RV4" s="515" t="s">
        <v>140</v>
      </c>
      <c r="RW4" s="515"/>
      <c r="RX4" s="515"/>
      <c r="RY4" s="515" t="s">
        <v>289</v>
      </c>
      <c r="RZ4" s="554"/>
      <c r="SA4" s="600" t="str">
        <f>IFERROR(CONCATENATE("Sikap Sosial ",VLOOKUP(RU3,NAMAMAPELRAPOR,3,FALSE)),"")</f>
        <v/>
      </c>
      <c r="SB4" s="601"/>
      <c r="SC4" s="601"/>
      <c r="SD4" s="601"/>
      <c r="SE4" s="601"/>
      <c r="SF4" s="601"/>
      <c r="SG4" s="601"/>
      <c r="SH4" s="602"/>
      <c r="SI4" s="598" t="s">
        <v>431</v>
      </c>
      <c r="SJ4" s="544" t="s">
        <v>432</v>
      </c>
      <c r="SK4" s="544" t="s">
        <v>325</v>
      </c>
      <c r="SL4" s="544" t="s">
        <v>326</v>
      </c>
      <c r="SM4" s="544" t="s">
        <v>327</v>
      </c>
      <c r="SN4" s="544" t="s">
        <v>433</v>
      </c>
      <c r="SO4" s="544" t="s">
        <v>328</v>
      </c>
      <c r="SP4" s="546" t="s">
        <v>337</v>
      </c>
      <c r="SQ4" s="577"/>
      <c r="SR4" s="577"/>
      <c r="SS4" s="577"/>
      <c r="ST4" s="577"/>
      <c r="SU4" s="578"/>
      <c r="SV4" s="578"/>
      <c r="SW4" s="578"/>
      <c r="SX4" s="578"/>
      <c r="SY4" s="578"/>
      <c r="SZ4" s="580"/>
      <c r="TA4" s="519" t="s">
        <v>334</v>
      </c>
      <c r="TB4" s="521" t="s">
        <v>332</v>
      </c>
      <c r="TC4" s="523" t="s">
        <v>333</v>
      </c>
      <c r="TD4" s="582" t="s">
        <v>418</v>
      </c>
      <c r="TE4" s="582"/>
      <c r="TF4" s="593"/>
      <c r="TG4" s="597" t="s">
        <v>137</v>
      </c>
      <c r="TH4" s="597"/>
      <c r="TI4" s="597"/>
      <c r="TJ4" s="597"/>
      <c r="TK4" s="517" t="s">
        <v>339</v>
      </c>
      <c r="TL4" s="518"/>
      <c r="TM4" s="588" t="s">
        <v>340</v>
      </c>
      <c r="TN4" s="518"/>
      <c r="TO4" s="588" t="s">
        <v>341</v>
      </c>
      <c r="TP4" s="517"/>
      <c r="TQ4" s="530" t="s">
        <v>406</v>
      </c>
      <c r="TR4" s="531"/>
      <c r="TS4" s="530" t="s">
        <v>407</v>
      </c>
      <c r="TT4" s="531"/>
      <c r="TU4" s="530" t="s">
        <v>408</v>
      </c>
      <c r="TV4" s="531"/>
      <c r="TW4" s="525" t="s">
        <v>138</v>
      </c>
      <c r="TX4" s="526"/>
      <c r="TY4" s="526"/>
      <c r="TZ4" s="528" t="s">
        <v>141</v>
      </c>
      <c r="UA4" s="527" t="s">
        <v>288</v>
      </c>
      <c r="UB4" s="527"/>
      <c r="UC4" s="532" t="s">
        <v>167</v>
      </c>
      <c r="UD4" s="532" t="s">
        <v>169</v>
      </c>
      <c r="UE4" s="572" t="s">
        <v>170</v>
      </c>
      <c r="UF4" s="532" t="s">
        <v>171</v>
      </c>
      <c r="UG4" s="532" t="s">
        <v>172</v>
      </c>
      <c r="UH4" s="532" t="s">
        <v>173</v>
      </c>
      <c r="UI4" s="516" t="s">
        <v>151</v>
      </c>
      <c r="UJ4" s="516"/>
      <c r="UK4" s="516" t="s">
        <v>156</v>
      </c>
      <c r="UL4" s="516"/>
      <c r="UM4" s="516" t="s">
        <v>160</v>
      </c>
      <c r="UN4" s="516" t="s">
        <v>161</v>
      </c>
      <c r="UO4" s="516" t="s">
        <v>163</v>
      </c>
      <c r="UP4" s="516"/>
      <c r="UQ4" s="595" t="s">
        <v>119</v>
      </c>
      <c r="UR4" s="5"/>
      <c r="US4" s="249" t="s">
        <v>336</v>
      </c>
      <c r="UT4" s="250"/>
      <c r="UU4" s="250"/>
      <c r="UV4" s="250"/>
      <c r="UW4" s="250"/>
      <c r="UX4" s="250"/>
      <c r="UY4" s="250"/>
      <c r="UZ4" s="250"/>
      <c r="VA4" s="250"/>
      <c r="VB4" s="250"/>
      <c r="VC4" s="250"/>
      <c r="VD4" s="250"/>
      <c r="VE4" s="250"/>
      <c r="VF4" s="250"/>
      <c r="VG4" s="250"/>
      <c r="VH4" s="250"/>
      <c r="VI4" s="250"/>
      <c r="VJ4" s="250"/>
      <c r="VK4" s="250"/>
      <c r="VL4" s="250"/>
      <c r="VM4" s="250"/>
      <c r="VN4" s="250"/>
      <c r="VO4" s="250"/>
      <c r="VP4" s="250"/>
      <c r="VQ4" s="250"/>
      <c r="VR4" s="251"/>
      <c r="VS4" s="5"/>
      <c r="VT4" s="5"/>
      <c r="VU4" s="5"/>
      <c r="VV4" s="5"/>
      <c r="VW4" s="5"/>
      <c r="VX4" s="5"/>
      <c r="VY4" s="5"/>
      <c r="VZ4" s="5"/>
      <c r="WA4" s="5"/>
      <c r="WB4" s="5"/>
      <c r="WC4" s="5"/>
      <c r="WD4" s="5"/>
      <c r="WE4" s="5"/>
      <c r="WF4" s="5"/>
      <c r="WG4" s="560"/>
      <c r="WH4" s="560"/>
      <c r="WI4" s="575"/>
      <c r="WJ4" s="575"/>
      <c r="WK4" s="555" t="s">
        <v>139</v>
      </c>
      <c r="WL4" s="555"/>
      <c r="WM4" s="555"/>
      <c r="WN4" s="555" t="s">
        <v>140</v>
      </c>
      <c r="WO4" s="555"/>
      <c r="WP4" s="555"/>
      <c r="WQ4" s="555" t="s">
        <v>289</v>
      </c>
      <c r="WR4" s="555"/>
    </row>
    <row r="5" spans="1:616" ht="31.5" customHeight="1" thickBot="1">
      <c r="A5" s="550"/>
      <c r="B5" s="550"/>
      <c r="C5" s="550"/>
      <c r="D5" s="550"/>
      <c r="E5" s="550"/>
      <c r="F5" s="537"/>
      <c r="G5" s="301" t="s">
        <v>290</v>
      </c>
      <c r="H5" s="301" t="s">
        <v>401</v>
      </c>
      <c r="I5" s="301" t="s">
        <v>295</v>
      </c>
      <c r="J5" s="301" t="s">
        <v>291</v>
      </c>
      <c r="K5" s="301" t="s">
        <v>402</v>
      </c>
      <c r="L5" s="301" t="s">
        <v>294</v>
      </c>
      <c r="M5" s="301" t="s">
        <v>405</v>
      </c>
      <c r="N5" s="301" t="s">
        <v>293</v>
      </c>
      <c r="O5" s="301" t="s">
        <v>290</v>
      </c>
      <c r="P5" s="301" t="s">
        <v>401</v>
      </c>
      <c r="Q5" s="301" t="s">
        <v>295</v>
      </c>
      <c r="R5" s="301" t="s">
        <v>291</v>
      </c>
      <c r="S5" s="301" t="s">
        <v>402</v>
      </c>
      <c r="T5" s="301" t="s">
        <v>294</v>
      </c>
      <c r="U5" s="301" t="s">
        <v>405</v>
      </c>
      <c r="V5" s="301" t="s">
        <v>293</v>
      </c>
      <c r="W5" s="301" t="s">
        <v>290</v>
      </c>
      <c r="X5" s="301" t="s">
        <v>401</v>
      </c>
      <c r="Y5" s="301" t="s">
        <v>295</v>
      </c>
      <c r="Z5" s="301" t="s">
        <v>291</v>
      </c>
      <c r="AA5" s="301" t="s">
        <v>402</v>
      </c>
      <c r="AB5" s="301" t="s">
        <v>294</v>
      </c>
      <c r="AC5" s="301" t="s">
        <v>405</v>
      </c>
      <c r="AD5" s="301" t="s">
        <v>293</v>
      </c>
      <c r="AE5" s="301" t="s">
        <v>290</v>
      </c>
      <c r="AF5" s="301" t="s">
        <v>401</v>
      </c>
      <c r="AG5" s="301" t="s">
        <v>295</v>
      </c>
      <c r="AH5" s="301" t="s">
        <v>291</v>
      </c>
      <c r="AI5" s="301" t="s">
        <v>402</v>
      </c>
      <c r="AJ5" s="301" t="s">
        <v>294</v>
      </c>
      <c r="AK5" s="301" t="s">
        <v>405</v>
      </c>
      <c r="AL5" s="301" t="s">
        <v>293</v>
      </c>
      <c r="AM5" s="301" t="s">
        <v>290</v>
      </c>
      <c r="AN5" s="301" t="s">
        <v>401</v>
      </c>
      <c r="AO5" s="301" t="s">
        <v>295</v>
      </c>
      <c r="AP5" s="301" t="s">
        <v>291</v>
      </c>
      <c r="AQ5" s="301" t="s">
        <v>402</v>
      </c>
      <c r="AR5" s="301" t="s">
        <v>294</v>
      </c>
      <c r="AS5" s="301" t="s">
        <v>405</v>
      </c>
      <c r="AT5" s="301" t="s">
        <v>293</v>
      </c>
      <c r="AU5" s="301" t="s">
        <v>290</v>
      </c>
      <c r="AV5" s="301" t="s">
        <v>401</v>
      </c>
      <c r="AW5" s="301" t="s">
        <v>295</v>
      </c>
      <c r="AX5" s="301" t="s">
        <v>291</v>
      </c>
      <c r="AY5" s="301" t="s">
        <v>402</v>
      </c>
      <c r="AZ5" s="301" t="s">
        <v>294</v>
      </c>
      <c r="BA5" s="301" t="s">
        <v>405</v>
      </c>
      <c r="BB5" s="302" t="s">
        <v>293</v>
      </c>
      <c r="BC5" s="301" t="s">
        <v>290</v>
      </c>
      <c r="BD5" s="301" t="s">
        <v>401</v>
      </c>
      <c r="BE5" s="301" t="s">
        <v>295</v>
      </c>
      <c r="BF5" s="301" t="s">
        <v>291</v>
      </c>
      <c r="BG5" s="301" t="s">
        <v>402</v>
      </c>
      <c r="BH5" s="301" t="s">
        <v>294</v>
      </c>
      <c r="BI5" s="301" t="s">
        <v>405</v>
      </c>
      <c r="BJ5" s="301" t="s">
        <v>293</v>
      </c>
      <c r="BK5" s="301" t="s">
        <v>290</v>
      </c>
      <c r="BL5" s="301" t="s">
        <v>401</v>
      </c>
      <c r="BM5" s="301" t="s">
        <v>295</v>
      </c>
      <c r="BN5" s="301" t="s">
        <v>291</v>
      </c>
      <c r="BO5" s="301" t="s">
        <v>402</v>
      </c>
      <c r="BP5" s="301" t="s">
        <v>294</v>
      </c>
      <c r="BQ5" s="301" t="s">
        <v>405</v>
      </c>
      <c r="BR5" s="301" t="s">
        <v>293</v>
      </c>
      <c r="BS5" s="301" t="s">
        <v>290</v>
      </c>
      <c r="BT5" s="301" t="s">
        <v>401</v>
      </c>
      <c r="BU5" s="301" t="s">
        <v>295</v>
      </c>
      <c r="BV5" s="301" t="s">
        <v>291</v>
      </c>
      <c r="BW5" s="301" t="s">
        <v>402</v>
      </c>
      <c r="BX5" s="301" t="s">
        <v>294</v>
      </c>
      <c r="BY5" s="301" t="s">
        <v>405</v>
      </c>
      <c r="BZ5" s="301" t="s">
        <v>293</v>
      </c>
      <c r="CA5" s="301" t="s">
        <v>290</v>
      </c>
      <c r="CB5" s="301" t="s">
        <v>401</v>
      </c>
      <c r="CC5" s="301" t="s">
        <v>295</v>
      </c>
      <c r="CD5" s="301" t="s">
        <v>291</v>
      </c>
      <c r="CE5" s="301" t="s">
        <v>402</v>
      </c>
      <c r="CF5" s="301" t="s">
        <v>294</v>
      </c>
      <c r="CG5" s="301" t="s">
        <v>405</v>
      </c>
      <c r="CH5" s="301" t="s">
        <v>293</v>
      </c>
      <c r="CI5" s="301" t="s">
        <v>290</v>
      </c>
      <c r="CJ5" s="301" t="s">
        <v>401</v>
      </c>
      <c r="CK5" s="301" t="s">
        <v>295</v>
      </c>
      <c r="CL5" s="301" t="s">
        <v>291</v>
      </c>
      <c r="CM5" s="301" t="s">
        <v>402</v>
      </c>
      <c r="CN5" s="301" t="s">
        <v>294</v>
      </c>
      <c r="CO5" s="301" t="s">
        <v>405</v>
      </c>
      <c r="CP5" s="301" t="s">
        <v>293</v>
      </c>
      <c r="CQ5" s="301" t="s">
        <v>290</v>
      </c>
      <c r="CR5" s="301" t="s">
        <v>401</v>
      </c>
      <c r="CS5" s="301" t="s">
        <v>295</v>
      </c>
      <c r="CT5" s="301" t="s">
        <v>291</v>
      </c>
      <c r="CU5" s="301" t="s">
        <v>402</v>
      </c>
      <c r="CV5" s="301" t="s">
        <v>294</v>
      </c>
      <c r="CW5" s="301" t="s">
        <v>405</v>
      </c>
      <c r="CX5" s="301" t="s">
        <v>293</v>
      </c>
      <c r="CY5" s="301" t="s">
        <v>290</v>
      </c>
      <c r="CZ5" s="301" t="s">
        <v>401</v>
      </c>
      <c r="DA5" s="301" t="s">
        <v>295</v>
      </c>
      <c r="DB5" s="301" t="s">
        <v>291</v>
      </c>
      <c r="DC5" s="301" t="s">
        <v>402</v>
      </c>
      <c r="DD5" s="301" t="s">
        <v>294</v>
      </c>
      <c r="DE5" s="301" t="s">
        <v>405</v>
      </c>
      <c r="DF5" s="301" t="s">
        <v>293</v>
      </c>
      <c r="DG5" s="301" t="s">
        <v>290</v>
      </c>
      <c r="DH5" s="301" t="s">
        <v>401</v>
      </c>
      <c r="DI5" s="301" t="s">
        <v>295</v>
      </c>
      <c r="DJ5" s="301" t="s">
        <v>291</v>
      </c>
      <c r="DK5" s="301" t="s">
        <v>402</v>
      </c>
      <c r="DL5" s="301" t="s">
        <v>294</v>
      </c>
      <c r="DM5" s="301" t="s">
        <v>405</v>
      </c>
      <c r="DN5" s="301" t="s">
        <v>293</v>
      </c>
      <c r="DO5" s="301" t="s">
        <v>290</v>
      </c>
      <c r="DP5" s="301" t="s">
        <v>401</v>
      </c>
      <c r="DQ5" s="301" t="s">
        <v>295</v>
      </c>
      <c r="DR5" s="301" t="s">
        <v>291</v>
      </c>
      <c r="DS5" s="301" t="s">
        <v>402</v>
      </c>
      <c r="DT5" s="301" t="s">
        <v>294</v>
      </c>
      <c r="DU5" s="301" t="s">
        <v>405</v>
      </c>
      <c r="DV5" s="301" t="s">
        <v>293</v>
      </c>
      <c r="DW5" s="301" t="s">
        <v>290</v>
      </c>
      <c r="DX5" s="301" t="s">
        <v>401</v>
      </c>
      <c r="DY5" s="301" t="s">
        <v>295</v>
      </c>
      <c r="DZ5" s="301" t="s">
        <v>291</v>
      </c>
      <c r="EA5" s="301" t="s">
        <v>402</v>
      </c>
      <c r="EB5" s="301" t="s">
        <v>294</v>
      </c>
      <c r="EC5" s="301" t="s">
        <v>405</v>
      </c>
      <c r="ED5" s="301" t="s">
        <v>293</v>
      </c>
      <c r="EE5" s="301" t="s">
        <v>290</v>
      </c>
      <c r="EF5" s="301" t="s">
        <v>401</v>
      </c>
      <c r="EG5" s="301" t="s">
        <v>295</v>
      </c>
      <c r="EH5" s="301" t="s">
        <v>291</v>
      </c>
      <c r="EI5" s="301" t="s">
        <v>402</v>
      </c>
      <c r="EJ5" s="301" t="s">
        <v>294</v>
      </c>
      <c r="EK5" s="301" t="s">
        <v>405</v>
      </c>
      <c r="EL5" s="303" t="s">
        <v>293</v>
      </c>
      <c r="EM5" s="301" t="s">
        <v>290</v>
      </c>
      <c r="EN5" s="301" t="s">
        <v>401</v>
      </c>
      <c r="EO5" s="301" t="s">
        <v>295</v>
      </c>
      <c r="EP5" s="301" t="s">
        <v>291</v>
      </c>
      <c r="EQ5" s="301" t="s">
        <v>402</v>
      </c>
      <c r="ER5" s="301" t="s">
        <v>294</v>
      </c>
      <c r="ES5" s="301" t="s">
        <v>405</v>
      </c>
      <c r="ET5" s="303" t="s">
        <v>293</v>
      </c>
      <c r="EU5" s="301" t="s">
        <v>290</v>
      </c>
      <c r="EV5" s="301" t="s">
        <v>401</v>
      </c>
      <c r="EW5" s="301" t="s">
        <v>295</v>
      </c>
      <c r="EX5" s="301" t="s">
        <v>291</v>
      </c>
      <c r="EY5" s="301" t="s">
        <v>402</v>
      </c>
      <c r="EZ5" s="301" t="s">
        <v>294</v>
      </c>
      <c r="FA5" s="301" t="s">
        <v>405</v>
      </c>
      <c r="FB5" s="303" t="s">
        <v>293</v>
      </c>
      <c r="FC5" s="301" t="s">
        <v>290</v>
      </c>
      <c r="FD5" s="301" t="s">
        <v>401</v>
      </c>
      <c r="FE5" s="301" t="s">
        <v>295</v>
      </c>
      <c r="FF5" s="301" t="s">
        <v>291</v>
      </c>
      <c r="FG5" s="301" t="s">
        <v>402</v>
      </c>
      <c r="FH5" s="301" t="s">
        <v>294</v>
      </c>
      <c r="FI5" s="301" t="s">
        <v>405</v>
      </c>
      <c r="FJ5" s="303" t="s">
        <v>293</v>
      </c>
      <c r="FK5" s="301" t="s">
        <v>290</v>
      </c>
      <c r="FL5" s="301" t="s">
        <v>401</v>
      </c>
      <c r="FM5" s="301" t="s">
        <v>295</v>
      </c>
      <c r="FN5" s="301" t="s">
        <v>291</v>
      </c>
      <c r="FO5" s="301" t="s">
        <v>402</v>
      </c>
      <c r="FP5" s="301" t="s">
        <v>294</v>
      </c>
      <c r="FQ5" s="301" t="s">
        <v>405</v>
      </c>
      <c r="FR5" s="303" t="s">
        <v>293</v>
      </c>
      <c r="FS5" s="301" t="s">
        <v>290</v>
      </c>
      <c r="FT5" s="301" t="s">
        <v>401</v>
      </c>
      <c r="FU5" s="301" t="s">
        <v>295</v>
      </c>
      <c r="FV5" s="301" t="s">
        <v>291</v>
      </c>
      <c r="FW5" s="301" t="s">
        <v>402</v>
      </c>
      <c r="FX5" s="301" t="s">
        <v>294</v>
      </c>
      <c r="FY5" s="301" t="s">
        <v>405</v>
      </c>
      <c r="FZ5" s="303" t="s">
        <v>293</v>
      </c>
      <c r="GA5" s="301" t="s">
        <v>290</v>
      </c>
      <c r="GB5" s="301" t="s">
        <v>401</v>
      </c>
      <c r="GC5" s="301" t="s">
        <v>295</v>
      </c>
      <c r="GD5" s="301" t="s">
        <v>291</v>
      </c>
      <c r="GE5" s="301" t="s">
        <v>402</v>
      </c>
      <c r="GF5" s="301" t="s">
        <v>294</v>
      </c>
      <c r="GG5" s="301" t="s">
        <v>405</v>
      </c>
      <c r="GH5" s="303" t="s">
        <v>293</v>
      </c>
      <c r="GI5" s="301" t="s">
        <v>290</v>
      </c>
      <c r="GJ5" s="301" t="s">
        <v>401</v>
      </c>
      <c r="GK5" s="301" t="s">
        <v>295</v>
      </c>
      <c r="GL5" s="301" t="s">
        <v>291</v>
      </c>
      <c r="GM5" s="301" t="s">
        <v>402</v>
      </c>
      <c r="GN5" s="301" t="s">
        <v>294</v>
      </c>
      <c r="GO5" s="301" t="s">
        <v>405</v>
      </c>
      <c r="GP5" s="303" t="s">
        <v>293</v>
      </c>
      <c r="GQ5" s="301" t="s">
        <v>290</v>
      </c>
      <c r="GR5" s="301" t="s">
        <v>401</v>
      </c>
      <c r="GS5" s="301" t="s">
        <v>295</v>
      </c>
      <c r="GT5" s="301" t="s">
        <v>291</v>
      </c>
      <c r="GU5" s="301" t="s">
        <v>402</v>
      </c>
      <c r="GV5" s="301" t="s">
        <v>294</v>
      </c>
      <c r="GW5" s="301" t="s">
        <v>405</v>
      </c>
      <c r="GX5" s="303" t="s">
        <v>293</v>
      </c>
      <c r="GY5" s="301" t="s">
        <v>290</v>
      </c>
      <c r="GZ5" s="301" t="s">
        <v>401</v>
      </c>
      <c r="HA5" s="301" t="s">
        <v>295</v>
      </c>
      <c r="HB5" s="301" t="s">
        <v>291</v>
      </c>
      <c r="HC5" s="301" t="s">
        <v>402</v>
      </c>
      <c r="HD5" s="301" t="s">
        <v>294</v>
      </c>
      <c r="HE5" s="301" t="s">
        <v>405</v>
      </c>
      <c r="HF5" s="303" t="s">
        <v>293</v>
      </c>
      <c r="HG5" s="301" t="s">
        <v>290</v>
      </c>
      <c r="HH5" s="301" t="s">
        <v>401</v>
      </c>
      <c r="HI5" s="301" t="s">
        <v>295</v>
      </c>
      <c r="HJ5" s="301" t="s">
        <v>291</v>
      </c>
      <c r="HK5" s="301" t="s">
        <v>402</v>
      </c>
      <c r="HL5" s="301" t="s">
        <v>294</v>
      </c>
      <c r="HM5" s="301" t="s">
        <v>405</v>
      </c>
      <c r="HN5" s="303" t="s">
        <v>293</v>
      </c>
      <c r="HO5" s="301" t="s">
        <v>290</v>
      </c>
      <c r="HP5" s="301" t="s">
        <v>401</v>
      </c>
      <c r="HQ5" s="301" t="s">
        <v>295</v>
      </c>
      <c r="HR5" s="301" t="s">
        <v>291</v>
      </c>
      <c r="HS5" s="301" t="s">
        <v>402</v>
      </c>
      <c r="HT5" s="301" t="s">
        <v>294</v>
      </c>
      <c r="HU5" s="301" t="s">
        <v>405</v>
      </c>
      <c r="HV5" s="303" t="s">
        <v>293</v>
      </c>
      <c r="HW5" s="301" t="s">
        <v>290</v>
      </c>
      <c r="HX5" s="301" t="s">
        <v>401</v>
      </c>
      <c r="HY5" s="301" t="s">
        <v>295</v>
      </c>
      <c r="HZ5" s="301" t="s">
        <v>291</v>
      </c>
      <c r="IA5" s="301" t="s">
        <v>402</v>
      </c>
      <c r="IB5" s="301" t="s">
        <v>294</v>
      </c>
      <c r="IC5" s="301" t="s">
        <v>405</v>
      </c>
      <c r="ID5" s="303" t="s">
        <v>293</v>
      </c>
      <c r="IE5" s="301" t="s">
        <v>290</v>
      </c>
      <c r="IF5" s="301" t="s">
        <v>401</v>
      </c>
      <c r="IG5" s="301" t="s">
        <v>295</v>
      </c>
      <c r="IH5" s="301" t="s">
        <v>291</v>
      </c>
      <c r="II5" s="301" t="s">
        <v>402</v>
      </c>
      <c r="IJ5" s="301" t="s">
        <v>294</v>
      </c>
      <c r="IK5" s="301" t="s">
        <v>405</v>
      </c>
      <c r="IL5" s="303" t="s">
        <v>293</v>
      </c>
      <c r="IM5" s="384" t="str">
        <f>AGAMAISLAM</f>
        <v>MPWA100</v>
      </c>
      <c r="IN5" s="384" t="str">
        <f>AGAMAKRISTEN</f>
        <v>MPWB500</v>
      </c>
      <c r="IO5" s="384" t="str">
        <f>PPKN</f>
        <v>MPWA101</v>
      </c>
      <c r="IP5" s="384" t="str">
        <f>INDONESIA</f>
        <v>MPWA200</v>
      </c>
      <c r="IQ5" s="384" t="str">
        <f>MATEMATIKA</f>
        <v>MPWA300</v>
      </c>
      <c r="IR5" s="384" t="str">
        <f>SEJARAH</f>
        <v>MPWA400</v>
      </c>
      <c r="IS5" s="384" t="str">
        <f>INGGRIS</f>
        <v>MPWA500</v>
      </c>
      <c r="IT5" s="384" t="str">
        <f>SENIBUDAYA</f>
        <v>MPWB100</v>
      </c>
      <c r="IU5" s="384" t="str">
        <f>PENJASKES</f>
        <v>MPWB200</v>
      </c>
      <c r="IV5" s="384" t="str">
        <f>PRAKARYA</f>
        <v>MPWB300</v>
      </c>
      <c r="IW5" s="384" t="str">
        <f>JAWA</f>
        <v>MPWB400</v>
      </c>
      <c r="IX5" s="384" t="str">
        <f>DASARBIDANGKEAHLIAN1</f>
        <v>MPDBK131</v>
      </c>
      <c r="IY5" s="384" t="str">
        <f>DASARBIDANGKEAHLIAN2</f>
        <v>MPDBK132</v>
      </c>
      <c r="IZ5" s="384" t="str">
        <f>DASARBIDANGKEAHLIAN3</f>
        <v>MPDBK133</v>
      </c>
      <c r="JA5" s="384">
        <f>DASARBIDANGKEAHLIAN4</f>
        <v>0</v>
      </c>
      <c r="JB5" s="384" t="str">
        <f>DASARPROGRAMKEAHLIAN1</f>
        <v>MPDPK231</v>
      </c>
      <c r="JC5" s="384" t="str">
        <f>DASARPROGRAMKEAHLIAN2</f>
        <v>MPDPK232</v>
      </c>
      <c r="JD5" s="384" t="str">
        <f>DASARPROGRAMKEAHLIAN3</f>
        <v>MPDPK233</v>
      </c>
      <c r="JE5" s="384" t="str">
        <f>DASARPROGRAMKEAHLIAN4</f>
        <v>MPDPK234</v>
      </c>
      <c r="JF5" s="384" t="str">
        <f>DASARPROGRAMKEAHLIAN5</f>
        <v>MPDPK235</v>
      </c>
      <c r="JG5" s="384">
        <f>PAKETKEAHLIAN1</f>
        <v>0</v>
      </c>
      <c r="JH5" s="384">
        <f>PAKETKEAHLIAN2</f>
        <v>0</v>
      </c>
      <c r="JI5" s="384">
        <f>PAKETKEAHLIAN3</f>
        <v>0</v>
      </c>
      <c r="JJ5" s="384">
        <f>PAKETKEAHLIAN4</f>
        <v>0</v>
      </c>
      <c r="JK5" s="384">
        <f>PAKETKEAHLIAN5</f>
        <v>0</v>
      </c>
      <c r="JL5" s="384">
        <f>PAKETKEAHLIAN6</f>
        <v>0</v>
      </c>
      <c r="JM5" s="384">
        <f>PAKETKEAHLIAN7</f>
        <v>0</v>
      </c>
      <c r="JN5" s="384">
        <f>PAKETKEAHLIAN8</f>
        <v>0</v>
      </c>
      <c r="JO5" s="384">
        <f>PAKETKEAHLIAN9</f>
        <v>0</v>
      </c>
      <c r="JP5" s="384">
        <f>PAKETKEAHLIAN10</f>
        <v>0</v>
      </c>
      <c r="JQ5" s="385" t="str">
        <f>IM5</f>
        <v>MPWA100</v>
      </c>
      <c r="JR5" s="385" t="str">
        <f t="shared" ref="JR5:KM5" si="10">IN5</f>
        <v>MPWB500</v>
      </c>
      <c r="JS5" s="385" t="str">
        <f t="shared" si="10"/>
        <v>MPWA101</v>
      </c>
      <c r="JT5" s="385" t="str">
        <f t="shared" si="10"/>
        <v>MPWA200</v>
      </c>
      <c r="JU5" s="385" t="str">
        <f t="shared" si="10"/>
        <v>MPWA300</v>
      </c>
      <c r="JV5" s="385" t="str">
        <f t="shared" si="10"/>
        <v>MPWA400</v>
      </c>
      <c r="JW5" s="385" t="str">
        <f t="shared" si="10"/>
        <v>MPWA500</v>
      </c>
      <c r="JX5" s="385" t="str">
        <f t="shared" si="10"/>
        <v>MPWB100</v>
      </c>
      <c r="JY5" s="385" t="str">
        <f t="shared" si="10"/>
        <v>MPWB200</v>
      </c>
      <c r="JZ5" s="385" t="str">
        <f t="shared" si="10"/>
        <v>MPWB300</v>
      </c>
      <c r="KA5" s="385" t="str">
        <f t="shared" si="10"/>
        <v>MPWB400</v>
      </c>
      <c r="KB5" s="385" t="str">
        <f t="shared" si="10"/>
        <v>MPDBK131</v>
      </c>
      <c r="KC5" s="385" t="str">
        <f t="shared" si="10"/>
        <v>MPDBK132</v>
      </c>
      <c r="KD5" s="385" t="str">
        <f t="shared" si="10"/>
        <v>MPDBK133</v>
      </c>
      <c r="KE5" s="385">
        <f t="shared" si="10"/>
        <v>0</v>
      </c>
      <c r="KF5" s="385" t="str">
        <f t="shared" si="10"/>
        <v>MPDPK231</v>
      </c>
      <c r="KG5" s="385" t="str">
        <f t="shared" si="10"/>
        <v>MPDPK232</v>
      </c>
      <c r="KH5" s="385" t="str">
        <f t="shared" si="10"/>
        <v>MPDPK233</v>
      </c>
      <c r="KI5" s="385" t="str">
        <f t="shared" si="10"/>
        <v>MPDPK234</v>
      </c>
      <c r="KJ5" s="385" t="str">
        <f t="shared" si="10"/>
        <v>MPDPK235</v>
      </c>
      <c r="KK5" s="385">
        <f t="shared" si="10"/>
        <v>0</v>
      </c>
      <c r="KL5" s="385">
        <f t="shared" si="10"/>
        <v>0</v>
      </c>
      <c r="KM5" s="385">
        <f t="shared" si="10"/>
        <v>0</v>
      </c>
      <c r="KN5" s="385">
        <f t="shared" ref="KN5:KU5" si="11">JJ5</f>
        <v>0</v>
      </c>
      <c r="KO5" s="385">
        <f t="shared" si="11"/>
        <v>0</v>
      </c>
      <c r="KP5" s="385">
        <f t="shared" si="11"/>
        <v>0</v>
      </c>
      <c r="KQ5" s="385">
        <f t="shared" si="11"/>
        <v>0</v>
      </c>
      <c r="KR5" s="385">
        <f t="shared" si="11"/>
        <v>0</v>
      </c>
      <c r="KS5" s="385">
        <f t="shared" si="11"/>
        <v>0</v>
      </c>
      <c r="KT5" s="385">
        <f t="shared" si="11"/>
        <v>0</v>
      </c>
      <c r="KU5" s="384" t="str">
        <f t="shared" si="11"/>
        <v>MPWA100</v>
      </c>
      <c r="KV5" s="384" t="str">
        <f t="shared" ref="KV5:LQ5" si="12">JR5</f>
        <v>MPWB500</v>
      </c>
      <c r="KW5" s="384" t="str">
        <f t="shared" si="12"/>
        <v>MPWA101</v>
      </c>
      <c r="KX5" s="384" t="str">
        <f t="shared" si="12"/>
        <v>MPWA200</v>
      </c>
      <c r="KY5" s="384" t="str">
        <f t="shared" si="12"/>
        <v>MPWA300</v>
      </c>
      <c r="KZ5" s="384" t="str">
        <f t="shared" si="12"/>
        <v>MPWA400</v>
      </c>
      <c r="LA5" s="384" t="str">
        <f t="shared" si="12"/>
        <v>MPWA500</v>
      </c>
      <c r="LB5" s="384" t="str">
        <f t="shared" si="12"/>
        <v>MPWB100</v>
      </c>
      <c r="LC5" s="384" t="str">
        <f t="shared" si="12"/>
        <v>MPWB200</v>
      </c>
      <c r="LD5" s="384" t="str">
        <f t="shared" si="12"/>
        <v>MPWB300</v>
      </c>
      <c r="LE5" s="384" t="str">
        <f t="shared" si="12"/>
        <v>MPWB400</v>
      </c>
      <c r="LF5" s="384" t="str">
        <f t="shared" si="12"/>
        <v>MPDBK131</v>
      </c>
      <c r="LG5" s="384" t="str">
        <f t="shared" si="12"/>
        <v>MPDBK132</v>
      </c>
      <c r="LH5" s="384" t="str">
        <f t="shared" si="12"/>
        <v>MPDBK133</v>
      </c>
      <c r="LI5" s="384">
        <f t="shared" si="12"/>
        <v>0</v>
      </c>
      <c r="LJ5" s="384" t="str">
        <f t="shared" si="12"/>
        <v>MPDPK231</v>
      </c>
      <c r="LK5" s="384" t="str">
        <f t="shared" si="12"/>
        <v>MPDPK232</v>
      </c>
      <c r="LL5" s="384" t="str">
        <f t="shared" si="12"/>
        <v>MPDPK233</v>
      </c>
      <c r="LM5" s="384" t="str">
        <f t="shared" si="12"/>
        <v>MPDPK234</v>
      </c>
      <c r="LN5" s="384" t="str">
        <f t="shared" si="12"/>
        <v>MPDPK235</v>
      </c>
      <c r="LO5" s="384">
        <f t="shared" si="12"/>
        <v>0</v>
      </c>
      <c r="LP5" s="384">
        <f t="shared" si="12"/>
        <v>0</v>
      </c>
      <c r="LQ5" s="384">
        <f t="shared" si="12"/>
        <v>0</v>
      </c>
      <c r="LR5" s="384">
        <f t="shared" ref="LR5:LY5" si="13">KN5</f>
        <v>0</v>
      </c>
      <c r="LS5" s="384">
        <f t="shared" si="13"/>
        <v>0</v>
      </c>
      <c r="LT5" s="384">
        <f t="shared" si="13"/>
        <v>0</v>
      </c>
      <c r="LU5" s="384">
        <f t="shared" si="13"/>
        <v>0</v>
      </c>
      <c r="LV5" s="384">
        <f t="shared" si="13"/>
        <v>0</v>
      </c>
      <c r="LW5" s="384">
        <f t="shared" si="13"/>
        <v>0</v>
      </c>
      <c r="LX5" s="384">
        <f t="shared" si="13"/>
        <v>0</v>
      </c>
      <c r="LY5" s="385" t="str">
        <f t="shared" si="13"/>
        <v>MPWA100</v>
      </c>
      <c r="LZ5" s="385" t="str">
        <f t="shared" ref="LZ5:MU5" si="14">KV5</f>
        <v>MPWB500</v>
      </c>
      <c r="MA5" s="385" t="str">
        <f t="shared" si="14"/>
        <v>MPWA101</v>
      </c>
      <c r="MB5" s="385" t="str">
        <f t="shared" si="14"/>
        <v>MPWA200</v>
      </c>
      <c r="MC5" s="385" t="str">
        <f t="shared" si="14"/>
        <v>MPWA300</v>
      </c>
      <c r="MD5" s="385" t="str">
        <f t="shared" si="14"/>
        <v>MPWA400</v>
      </c>
      <c r="ME5" s="385" t="str">
        <f t="shared" si="14"/>
        <v>MPWA500</v>
      </c>
      <c r="MF5" s="385" t="str">
        <f t="shared" si="14"/>
        <v>MPWB100</v>
      </c>
      <c r="MG5" s="385" t="str">
        <f t="shared" si="14"/>
        <v>MPWB200</v>
      </c>
      <c r="MH5" s="385" t="str">
        <f t="shared" si="14"/>
        <v>MPWB300</v>
      </c>
      <c r="MI5" s="385" t="str">
        <f t="shared" si="14"/>
        <v>MPWB400</v>
      </c>
      <c r="MJ5" s="385" t="str">
        <f t="shared" si="14"/>
        <v>MPDBK131</v>
      </c>
      <c r="MK5" s="385" t="str">
        <f t="shared" si="14"/>
        <v>MPDBK132</v>
      </c>
      <c r="ML5" s="385" t="str">
        <f t="shared" si="14"/>
        <v>MPDBK133</v>
      </c>
      <c r="MM5" s="385">
        <f t="shared" si="14"/>
        <v>0</v>
      </c>
      <c r="MN5" s="385" t="str">
        <f t="shared" si="14"/>
        <v>MPDPK231</v>
      </c>
      <c r="MO5" s="385" t="str">
        <f t="shared" si="14"/>
        <v>MPDPK232</v>
      </c>
      <c r="MP5" s="385" t="str">
        <f t="shared" si="14"/>
        <v>MPDPK233</v>
      </c>
      <c r="MQ5" s="385" t="str">
        <f t="shared" si="14"/>
        <v>MPDPK234</v>
      </c>
      <c r="MR5" s="385" t="str">
        <f t="shared" si="14"/>
        <v>MPDPK235</v>
      </c>
      <c r="MS5" s="385">
        <f t="shared" si="14"/>
        <v>0</v>
      </c>
      <c r="MT5" s="385">
        <f t="shared" si="14"/>
        <v>0</v>
      </c>
      <c r="MU5" s="385">
        <f t="shared" si="14"/>
        <v>0</v>
      </c>
      <c r="MV5" s="385">
        <f t="shared" ref="MV5:NC5" si="15">LR5</f>
        <v>0</v>
      </c>
      <c r="MW5" s="385">
        <f t="shared" si="15"/>
        <v>0</v>
      </c>
      <c r="MX5" s="385">
        <f t="shared" si="15"/>
        <v>0</v>
      </c>
      <c r="MY5" s="385">
        <f t="shared" si="15"/>
        <v>0</v>
      </c>
      <c r="MZ5" s="385">
        <f t="shared" si="15"/>
        <v>0</v>
      </c>
      <c r="NA5" s="385">
        <f t="shared" si="15"/>
        <v>0</v>
      </c>
      <c r="NB5" s="385">
        <f t="shared" si="15"/>
        <v>0</v>
      </c>
      <c r="NC5" s="384" t="str">
        <f t="shared" si="15"/>
        <v>MPWA100</v>
      </c>
      <c r="ND5" s="384" t="str">
        <f t="shared" ref="ND5:OF5" si="16">LZ5</f>
        <v>MPWB500</v>
      </c>
      <c r="NE5" s="384" t="str">
        <f t="shared" si="16"/>
        <v>MPWA101</v>
      </c>
      <c r="NF5" s="384" t="str">
        <f t="shared" si="16"/>
        <v>MPWA200</v>
      </c>
      <c r="NG5" s="384" t="str">
        <f t="shared" si="16"/>
        <v>MPWA300</v>
      </c>
      <c r="NH5" s="384" t="str">
        <f t="shared" si="16"/>
        <v>MPWA400</v>
      </c>
      <c r="NI5" s="384" t="str">
        <f t="shared" si="16"/>
        <v>MPWA500</v>
      </c>
      <c r="NJ5" s="384" t="str">
        <f t="shared" si="16"/>
        <v>MPWB100</v>
      </c>
      <c r="NK5" s="384" t="str">
        <f t="shared" si="16"/>
        <v>MPWB200</v>
      </c>
      <c r="NL5" s="384" t="str">
        <f t="shared" si="16"/>
        <v>MPWB300</v>
      </c>
      <c r="NM5" s="384" t="str">
        <f t="shared" si="16"/>
        <v>MPWB400</v>
      </c>
      <c r="NN5" s="384" t="str">
        <f t="shared" si="16"/>
        <v>MPDBK131</v>
      </c>
      <c r="NO5" s="384" t="str">
        <f t="shared" si="16"/>
        <v>MPDBK132</v>
      </c>
      <c r="NP5" s="384" t="str">
        <f t="shared" si="16"/>
        <v>MPDBK133</v>
      </c>
      <c r="NQ5" s="384">
        <f t="shared" si="16"/>
        <v>0</v>
      </c>
      <c r="NR5" s="384" t="str">
        <f t="shared" si="16"/>
        <v>MPDPK231</v>
      </c>
      <c r="NS5" s="384" t="str">
        <f t="shared" si="16"/>
        <v>MPDPK232</v>
      </c>
      <c r="NT5" s="384" t="str">
        <f t="shared" si="16"/>
        <v>MPDPK233</v>
      </c>
      <c r="NU5" s="384" t="str">
        <f t="shared" si="16"/>
        <v>MPDPK234</v>
      </c>
      <c r="NV5" s="384" t="str">
        <f t="shared" si="16"/>
        <v>MPDPK235</v>
      </c>
      <c r="NW5" s="384">
        <f t="shared" si="16"/>
        <v>0</v>
      </c>
      <c r="NX5" s="384">
        <f t="shared" si="16"/>
        <v>0</v>
      </c>
      <c r="NY5" s="384">
        <f t="shared" si="16"/>
        <v>0</v>
      </c>
      <c r="NZ5" s="384">
        <f t="shared" si="16"/>
        <v>0</v>
      </c>
      <c r="OA5" s="384">
        <f t="shared" si="16"/>
        <v>0</v>
      </c>
      <c r="OB5" s="384">
        <f t="shared" si="16"/>
        <v>0</v>
      </c>
      <c r="OC5" s="384">
        <f t="shared" si="16"/>
        <v>0</v>
      </c>
      <c r="OD5" s="384">
        <f t="shared" si="16"/>
        <v>0</v>
      </c>
      <c r="OE5" s="384">
        <f t="shared" si="16"/>
        <v>0</v>
      </c>
      <c r="OF5" s="384">
        <f t="shared" si="16"/>
        <v>0</v>
      </c>
      <c r="OG5" s="385" t="str">
        <f>NC5</f>
        <v>MPWA100</v>
      </c>
      <c r="OH5" s="385" t="str">
        <f t="shared" ref="OH5:PJ5" si="17">ND5</f>
        <v>MPWB500</v>
      </c>
      <c r="OI5" s="385" t="str">
        <f t="shared" si="17"/>
        <v>MPWA101</v>
      </c>
      <c r="OJ5" s="385" t="str">
        <f t="shared" si="17"/>
        <v>MPWA200</v>
      </c>
      <c r="OK5" s="385" t="str">
        <f t="shared" si="17"/>
        <v>MPWA300</v>
      </c>
      <c r="OL5" s="385" t="str">
        <f t="shared" si="17"/>
        <v>MPWA400</v>
      </c>
      <c r="OM5" s="385" t="str">
        <f t="shared" si="17"/>
        <v>MPWA500</v>
      </c>
      <c r="ON5" s="385" t="str">
        <f t="shared" si="17"/>
        <v>MPWB100</v>
      </c>
      <c r="OO5" s="385" t="str">
        <f t="shared" si="17"/>
        <v>MPWB200</v>
      </c>
      <c r="OP5" s="385" t="str">
        <f t="shared" si="17"/>
        <v>MPWB300</v>
      </c>
      <c r="OQ5" s="385" t="str">
        <f t="shared" si="17"/>
        <v>MPWB400</v>
      </c>
      <c r="OR5" s="385" t="str">
        <f t="shared" si="17"/>
        <v>MPDBK131</v>
      </c>
      <c r="OS5" s="385" t="str">
        <f t="shared" si="17"/>
        <v>MPDBK132</v>
      </c>
      <c r="OT5" s="385" t="str">
        <f t="shared" si="17"/>
        <v>MPDBK133</v>
      </c>
      <c r="OU5" s="385">
        <f t="shared" si="17"/>
        <v>0</v>
      </c>
      <c r="OV5" s="385" t="str">
        <f t="shared" si="17"/>
        <v>MPDPK231</v>
      </c>
      <c r="OW5" s="385" t="str">
        <f t="shared" si="17"/>
        <v>MPDPK232</v>
      </c>
      <c r="OX5" s="385" t="str">
        <f t="shared" si="17"/>
        <v>MPDPK233</v>
      </c>
      <c r="OY5" s="385" t="str">
        <f t="shared" si="17"/>
        <v>MPDPK234</v>
      </c>
      <c r="OZ5" s="385" t="str">
        <f t="shared" si="17"/>
        <v>MPDPK235</v>
      </c>
      <c r="PA5" s="385">
        <f t="shared" si="17"/>
        <v>0</v>
      </c>
      <c r="PB5" s="385">
        <f t="shared" si="17"/>
        <v>0</v>
      </c>
      <c r="PC5" s="385">
        <f t="shared" si="17"/>
        <v>0</v>
      </c>
      <c r="PD5" s="385">
        <f t="shared" si="17"/>
        <v>0</v>
      </c>
      <c r="PE5" s="385">
        <f t="shared" si="17"/>
        <v>0</v>
      </c>
      <c r="PF5" s="385">
        <f t="shared" si="17"/>
        <v>0</v>
      </c>
      <c r="PG5" s="385">
        <f t="shared" si="17"/>
        <v>0</v>
      </c>
      <c r="PH5" s="385">
        <f t="shared" si="17"/>
        <v>0</v>
      </c>
      <c r="PI5" s="385">
        <f t="shared" si="17"/>
        <v>0</v>
      </c>
      <c r="PJ5" s="385">
        <f t="shared" si="17"/>
        <v>0</v>
      </c>
      <c r="PK5" s="384" t="str">
        <f>OG5</f>
        <v>MPWA100</v>
      </c>
      <c r="PL5" s="384" t="str">
        <f t="shared" ref="PL5:QN5" si="18">OH5</f>
        <v>MPWB500</v>
      </c>
      <c r="PM5" s="384" t="str">
        <f t="shared" si="18"/>
        <v>MPWA101</v>
      </c>
      <c r="PN5" s="384" t="str">
        <f t="shared" si="18"/>
        <v>MPWA200</v>
      </c>
      <c r="PO5" s="384" t="str">
        <f t="shared" si="18"/>
        <v>MPWA300</v>
      </c>
      <c r="PP5" s="384" t="str">
        <f t="shared" si="18"/>
        <v>MPWA400</v>
      </c>
      <c r="PQ5" s="384" t="str">
        <f t="shared" si="18"/>
        <v>MPWA500</v>
      </c>
      <c r="PR5" s="384" t="str">
        <f t="shared" si="18"/>
        <v>MPWB100</v>
      </c>
      <c r="PS5" s="384" t="str">
        <f t="shared" si="18"/>
        <v>MPWB200</v>
      </c>
      <c r="PT5" s="384" t="str">
        <f t="shared" si="18"/>
        <v>MPWB300</v>
      </c>
      <c r="PU5" s="384" t="str">
        <f t="shared" si="18"/>
        <v>MPWB400</v>
      </c>
      <c r="PV5" s="384" t="str">
        <f t="shared" si="18"/>
        <v>MPDBK131</v>
      </c>
      <c r="PW5" s="384" t="str">
        <f t="shared" si="18"/>
        <v>MPDBK132</v>
      </c>
      <c r="PX5" s="384" t="str">
        <f t="shared" si="18"/>
        <v>MPDBK133</v>
      </c>
      <c r="PY5" s="384">
        <f t="shared" si="18"/>
        <v>0</v>
      </c>
      <c r="PZ5" s="384" t="str">
        <f t="shared" si="18"/>
        <v>MPDPK231</v>
      </c>
      <c r="QA5" s="384" t="str">
        <f t="shared" si="18"/>
        <v>MPDPK232</v>
      </c>
      <c r="QB5" s="384" t="str">
        <f t="shared" si="18"/>
        <v>MPDPK233</v>
      </c>
      <c r="QC5" s="384" t="str">
        <f t="shared" si="18"/>
        <v>MPDPK234</v>
      </c>
      <c r="QD5" s="384" t="str">
        <f t="shared" si="18"/>
        <v>MPDPK235</v>
      </c>
      <c r="QE5" s="384">
        <f t="shared" si="18"/>
        <v>0</v>
      </c>
      <c r="QF5" s="384">
        <f t="shared" si="18"/>
        <v>0</v>
      </c>
      <c r="QG5" s="384">
        <f t="shared" si="18"/>
        <v>0</v>
      </c>
      <c r="QH5" s="384">
        <f t="shared" si="18"/>
        <v>0</v>
      </c>
      <c r="QI5" s="384">
        <f t="shared" si="18"/>
        <v>0</v>
      </c>
      <c r="QJ5" s="384">
        <f t="shared" si="18"/>
        <v>0</v>
      </c>
      <c r="QK5" s="384">
        <f t="shared" si="18"/>
        <v>0</v>
      </c>
      <c r="QL5" s="384">
        <f t="shared" si="18"/>
        <v>0</v>
      </c>
      <c r="QM5" s="384">
        <f t="shared" si="18"/>
        <v>0</v>
      </c>
      <c r="QN5" s="384">
        <f t="shared" si="18"/>
        <v>0</v>
      </c>
      <c r="QO5" s="385" t="str">
        <f>PK5</f>
        <v>MPWA100</v>
      </c>
      <c r="QP5" s="385" t="str">
        <f t="shared" ref="QP5:RR5" si="19">PL5</f>
        <v>MPWB500</v>
      </c>
      <c r="QQ5" s="385" t="str">
        <f t="shared" si="19"/>
        <v>MPWA101</v>
      </c>
      <c r="QR5" s="385" t="str">
        <f t="shared" si="19"/>
        <v>MPWA200</v>
      </c>
      <c r="QS5" s="385" t="str">
        <f t="shared" si="19"/>
        <v>MPWA300</v>
      </c>
      <c r="QT5" s="385" t="str">
        <f t="shared" si="19"/>
        <v>MPWA400</v>
      </c>
      <c r="QU5" s="385" t="str">
        <f t="shared" si="19"/>
        <v>MPWA500</v>
      </c>
      <c r="QV5" s="385" t="str">
        <f t="shared" si="19"/>
        <v>MPWB100</v>
      </c>
      <c r="QW5" s="385" t="str">
        <f t="shared" si="19"/>
        <v>MPWB200</v>
      </c>
      <c r="QX5" s="385" t="str">
        <f t="shared" si="19"/>
        <v>MPWB300</v>
      </c>
      <c r="QY5" s="385" t="str">
        <f t="shared" si="19"/>
        <v>MPWB400</v>
      </c>
      <c r="QZ5" s="385" t="str">
        <f t="shared" si="19"/>
        <v>MPDBK131</v>
      </c>
      <c r="RA5" s="385" t="str">
        <f t="shared" si="19"/>
        <v>MPDBK132</v>
      </c>
      <c r="RB5" s="385" t="str">
        <f t="shared" si="19"/>
        <v>MPDBK133</v>
      </c>
      <c r="RC5" s="385">
        <f t="shared" si="19"/>
        <v>0</v>
      </c>
      <c r="RD5" s="385" t="str">
        <f t="shared" si="19"/>
        <v>MPDPK231</v>
      </c>
      <c r="RE5" s="385" t="str">
        <f t="shared" si="19"/>
        <v>MPDPK232</v>
      </c>
      <c r="RF5" s="385" t="str">
        <f t="shared" si="19"/>
        <v>MPDPK233</v>
      </c>
      <c r="RG5" s="385" t="str">
        <f t="shared" si="19"/>
        <v>MPDPK234</v>
      </c>
      <c r="RH5" s="385" t="str">
        <f t="shared" si="19"/>
        <v>MPDPK235</v>
      </c>
      <c r="RI5" s="385">
        <f t="shared" si="19"/>
        <v>0</v>
      </c>
      <c r="RJ5" s="385">
        <f t="shared" si="19"/>
        <v>0</v>
      </c>
      <c r="RK5" s="385">
        <f t="shared" si="19"/>
        <v>0</v>
      </c>
      <c r="RL5" s="385">
        <f t="shared" si="19"/>
        <v>0</v>
      </c>
      <c r="RM5" s="385">
        <f t="shared" si="19"/>
        <v>0</v>
      </c>
      <c r="RN5" s="385">
        <f t="shared" si="19"/>
        <v>0</v>
      </c>
      <c r="RO5" s="385">
        <f t="shared" si="19"/>
        <v>0</v>
      </c>
      <c r="RP5" s="385">
        <f t="shared" si="19"/>
        <v>0</v>
      </c>
      <c r="RQ5" s="385">
        <f t="shared" si="19"/>
        <v>0</v>
      </c>
      <c r="RR5" s="385">
        <f t="shared" si="19"/>
        <v>0</v>
      </c>
      <c r="RS5" s="301" t="s">
        <v>290</v>
      </c>
      <c r="RT5" s="301" t="s">
        <v>401</v>
      </c>
      <c r="RU5" s="301" t="s">
        <v>295</v>
      </c>
      <c r="RV5" s="301" t="s">
        <v>291</v>
      </c>
      <c r="RW5" s="301" t="s">
        <v>402</v>
      </c>
      <c r="RX5" s="301" t="s">
        <v>294</v>
      </c>
      <c r="RY5" s="301" t="s">
        <v>405</v>
      </c>
      <c r="RZ5" s="303" t="s">
        <v>293</v>
      </c>
      <c r="SA5" s="424" t="s">
        <v>1647</v>
      </c>
      <c r="SB5" s="424" t="s">
        <v>1648</v>
      </c>
      <c r="SC5" s="424" t="s">
        <v>1649</v>
      </c>
      <c r="SD5" s="424" t="s">
        <v>1650</v>
      </c>
      <c r="SE5" s="424" t="s">
        <v>1651</v>
      </c>
      <c r="SF5" s="424" t="s">
        <v>1652</v>
      </c>
      <c r="SG5" s="424" t="s">
        <v>1645</v>
      </c>
      <c r="SH5" s="424" t="s">
        <v>1646</v>
      </c>
      <c r="SI5" s="599"/>
      <c r="SJ5" s="545"/>
      <c r="SK5" s="545"/>
      <c r="SL5" s="545"/>
      <c r="SM5" s="545"/>
      <c r="SN5" s="545"/>
      <c r="SO5" s="545"/>
      <c r="SP5" s="547"/>
      <c r="SQ5" s="256" t="s">
        <v>203</v>
      </c>
      <c r="SR5" s="256" t="s">
        <v>204</v>
      </c>
      <c r="SS5" s="256" t="s">
        <v>191</v>
      </c>
      <c r="ST5" s="256" t="s">
        <v>192</v>
      </c>
      <c r="SU5" s="261" t="s">
        <v>203</v>
      </c>
      <c r="SV5" s="261" t="s">
        <v>204</v>
      </c>
      <c r="SW5" s="261" t="s">
        <v>191</v>
      </c>
      <c r="SX5" s="261" t="s">
        <v>192</v>
      </c>
      <c r="SY5" s="266" t="s">
        <v>292</v>
      </c>
      <c r="SZ5" s="581"/>
      <c r="TA5" s="520"/>
      <c r="TB5" s="522"/>
      <c r="TC5" s="524"/>
      <c r="TD5" s="304" t="s">
        <v>292</v>
      </c>
      <c r="TE5" s="304" t="s">
        <v>296</v>
      </c>
      <c r="TF5" s="594"/>
      <c r="TG5" s="305" t="s">
        <v>133</v>
      </c>
      <c r="TH5" s="305" t="s">
        <v>134</v>
      </c>
      <c r="TI5" s="305" t="s">
        <v>136</v>
      </c>
      <c r="TJ5" s="305" t="s">
        <v>135</v>
      </c>
      <c r="TK5" s="316" t="s">
        <v>297</v>
      </c>
      <c r="TL5" s="306" t="s">
        <v>310</v>
      </c>
      <c r="TM5" s="317" t="s">
        <v>297</v>
      </c>
      <c r="TN5" s="306" t="s">
        <v>310</v>
      </c>
      <c r="TO5" s="317" t="s">
        <v>297</v>
      </c>
      <c r="TP5" s="307" t="s">
        <v>310</v>
      </c>
      <c r="TQ5" s="308" t="s">
        <v>0</v>
      </c>
      <c r="TR5" s="308" t="s">
        <v>387</v>
      </c>
      <c r="TS5" s="308" t="s">
        <v>0</v>
      </c>
      <c r="TT5" s="308" t="s">
        <v>387</v>
      </c>
      <c r="TU5" s="308" t="s">
        <v>0</v>
      </c>
      <c r="TV5" s="308" t="s">
        <v>387</v>
      </c>
      <c r="TW5" s="309" t="s">
        <v>139</v>
      </c>
      <c r="TX5" s="310" t="s">
        <v>140</v>
      </c>
      <c r="TY5" s="310" t="s">
        <v>189</v>
      </c>
      <c r="TZ5" s="529"/>
      <c r="UA5" s="311" t="s">
        <v>311</v>
      </c>
      <c r="UB5" s="311" t="s">
        <v>312</v>
      </c>
      <c r="UC5" s="533"/>
      <c r="UD5" s="533"/>
      <c r="UE5" s="573"/>
      <c r="UF5" s="533"/>
      <c r="UG5" s="533"/>
      <c r="UH5" s="533"/>
      <c r="UI5" s="312" t="s">
        <v>152</v>
      </c>
      <c r="UJ5" s="312" t="s">
        <v>154</v>
      </c>
      <c r="UK5" s="312" t="s">
        <v>187</v>
      </c>
      <c r="UL5" s="312" t="s">
        <v>188</v>
      </c>
      <c r="UM5" s="574"/>
      <c r="UN5" s="574"/>
      <c r="UO5" s="312" t="s">
        <v>187</v>
      </c>
      <c r="UP5" s="312" t="s">
        <v>188</v>
      </c>
      <c r="UQ5" s="596"/>
      <c r="UR5" s="5"/>
      <c r="US5" s="257" t="s">
        <v>414</v>
      </c>
      <c r="UT5" s="258"/>
      <c r="UU5" s="258"/>
      <c r="UV5" s="258"/>
      <c r="UW5" s="258"/>
      <c r="UX5" s="258"/>
      <c r="UY5" s="258"/>
      <c r="UZ5" s="258"/>
      <c r="VA5" s="259"/>
      <c r="VB5" s="585" t="s">
        <v>416</v>
      </c>
      <c r="VC5" s="586"/>
      <c r="VD5" s="586"/>
      <c r="VE5" s="586"/>
      <c r="VF5" s="586"/>
      <c r="VG5" s="586"/>
      <c r="VH5" s="586"/>
      <c r="VI5" s="587"/>
      <c r="VJ5" s="562" t="s">
        <v>415</v>
      </c>
      <c r="VK5" s="562"/>
      <c r="VL5" s="562"/>
      <c r="VM5" s="562"/>
      <c r="VN5" s="562"/>
      <c r="VO5" s="562"/>
      <c r="VP5" s="562"/>
      <c r="VQ5" s="562"/>
      <c r="VR5" s="262" t="s">
        <v>413</v>
      </c>
      <c r="VS5" s="5"/>
      <c r="VT5" s="563" t="s">
        <v>335</v>
      </c>
      <c r="VU5" s="564"/>
      <c r="VV5" s="564"/>
      <c r="VW5" s="565"/>
      <c r="VX5" s="566" t="s">
        <v>420</v>
      </c>
      <c r="VY5" s="567"/>
      <c r="VZ5" s="567"/>
      <c r="WA5" s="568"/>
      <c r="WB5" s="563" t="s">
        <v>421</v>
      </c>
      <c r="WC5" s="564"/>
      <c r="WD5" s="564"/>
      <c r="WE5" s="565"/>
      <c r="WF5" s="5"/>
      <c r="WG5" s="561"/>
      <c r="WH5" s="561"/>
      <c r="WI5" s="575"/>
      <c r="WJ5" s="575"/>
      <c r="WK5" s="161" t="s">
        <v>290</v>
      </c>
      <c r="WL5" s="161" t="s">
        <v>292</v>
      </c>
      <c r="WM5" s="161" t="s">
        <v>295</v>
      </c>
      <c r="WN5" s="161" t="s">
        <v>291</v>
      </c>
      <c r="WO5" s="161" t="s">
        <v>292</v>
      </c>
      <c r="WP5" s="161" t="s">
        <v>294</v>
      </c>
      <c r="WQ5" s="161" t="s">
        <v>292</v>
      </c>
      <c r="WR5" s="161" t="s">
        <v>293</v>
      </c>
    </row>
    <row r="6" spans="1:616" ht="54.95" customHeight="1" thickTop="1">
      <c r="A6" s="285">
        <v>1</v>
      </c>
      <c r="B6" s="286" t="s">
        <v>1481</v>
      </c>
      <c r="C6" s="286">
        <v>0</v>
      </c>
      <c r="D6" s="287" t="s">
        <v>2752</v>
      </c>
      <c r="E6" s="286">
        <v>0</v>
      </c>
      <c r="F6" s="288" t="s">
        <v>1267</v>
      </c>
      <c r="G6" s="289"/>
      <c r="H6" s="290"/>
      <c r="I6" s="291"/>
      <c r="J6" s="289"/>
      <c r="K6" s="290"/>
      <c r="L6" s="291"/>
      <c r="M6" s="290"/>
      <c r="N6" s="291"/>
      <c r="O6" s="289"/>
      <c r="P6" s="289"/>
      <c r="Q6" s="291"/>
      <c r="R6" s="289"/>
      <c r="S6" s="289"/>
      <c r="T6" s="291"/>
      <c r="U6" s="289"/>
      <c r="V6" s="291"/>
      <c r="W6" s="289"/>
      <c r="X6" s="289"/>
      <c r="Y6" s="291"/>
      <c r="Z6" s="289"/>
      <c r="AA6" s="289"/>
      <c r="AB6" s="291"/>
      <c r="AC6" s="289"/>
      <c r="AD6" s="291"/>
      <c r="AE6" s="289"/>
      <c r="AF6" s="289"/>
      <c r="AG6" s="291"/>
      <c r="AH6" s="289"/>
      <c r="AI6" s="289"/>
      <c r="AJ6" s="291"/>
      <c r="AK6" s="289"/>
      <c r="AL6" s="291"/>
      <c r="AM6" s="289"/>
      <c r="AN6" s="289"/>
      <c r="AO6" s="291"/>
      <c r="AP6" s="289"/>
      <c r="AQ6" s="289"/>
      <c r="AR6" s="291"/>
      <c r="AS6" s="289"/>
      <c r="AT6" s="291"/>
      <c r="AU6" s="289"/>
      <c r="AV6" s="289"/>
      <c r="AW6" s="291"/>
      <c r="AX6" s="289"/>
      <c r="AY6" s="289"/>
      <c r="AZ6" s="291"/>
      <c r="BA6" s="289"/>
      <c r="BB6" s="291"/>
      <c r="BC6" s="289"/>
      <c r="BD6" s="289"/>
      <c r="BE6" s="291"/>
      <c r="BF6" s="289"/>
      <c r="BG6" s="289"/>
      <c r="BH6" s="291"/>
      <c r="BI6" s="289"/>
      <c r="BJ6" s="291"/>
      <c r="BK6" s="289"/>
      <c r="BL6" s="289"/>
      <c r="BM6" s="291"/>
      <c r="BN6" s="289"/>
      <c r="BO6" s="289"/>
      <c r="BP6" s="291"/>
      <c r="BQ6" s="289"/>
      <c r="BR6" s="291"/>
      <c r="BS6" s="289"/>
      <c r="BT6" s="289"/>
      <c r="BU6" s="291"/>
      <c r="BV6" s="289"/>
      <c r="BW6" s="289"/>
      <c r="BX6" s="291"/>
      <c r="BY6" s="290"/>
      <c r="BZ6" s="291"/>
      <c r="CA6" s="289"/>
      <c r="CB6" s="289"/>
      <c r="CC6" s="291"/>
      <c r="CD6" s="289"/>
      <c r="CE6" s="289"/>
      <c r="CF6" s="291"/>
      <c r="CG6" s="290"/>
      <c r="CH6" s="291"/>
      <c r="CI6" s="289"/>
      <c r="CJ6" s="289"/>
      <c r="CK6" s="291"/>
      <c r="CL6" s="289"/>
      <c r="CM6" s="289"/>
      <c r="CN6" s="291"/>
      <c r="CO6" s="290"/>
      <c r="CP6" s="291"/>
      <c r="CQ6" s="289"/>
      <c r="CR6" s="289"/>
      <c r="CS6" s="291"/>
      <c r="CT6" s="289"/>
      <c r="CU6" s="289"/>
      <c r="CV6" s="291"/>
      <c r="CW6" s="290"/>
      <c r="CX6" s="291"/>
      <c r="CY6" s="289"/>
      <c r="CZ6" s="289"/>
      <c r="DA6" s="291"/>
      <c r="DB6" s="289"/>
      <c r="DC6" s="289"/>
      <c r="DD6" s="291"/>
      <c r="DE6" s="290"/>
      <c r="DF6" s="291"/>
      <c r="DG6" s="289"/>
      <c r="DH6" s="289"/>
      <c r="DI6" s="291"/>
      <c r="DJ6" s="289"/>
      <c r="DK6" s="289"/>
      <c r="DL6" s="291"/>
      <c r="DM6" s="290"/>
      <c r="DN6" s="291"/>
      <c r="DO6" s="289"/>
      <c r="DP6" s="289"/>
      <c r="DQ6" s="291"/>
      <c r="DR6" s="289"/>
      <c r="DS6" s="289"/>
      <c r="DT6" s="291"/>
      <c r="DU6" s="290"/>
      <c r="DV6" s="291"/>
      <c r="DW6" s="290"/>
      <c r="DX6" s="290"/>
      <c r="DY6" s="291"/>
      <c r="DZ6" s="290"/>
      <c r="EA6" s="290"/>
      <c r="EB6" s="291"/>
      <c r="EC6" s="290"/>
      <c r="ED6" s="291"/>
      <c r="EE6" s="289"/>
      <c r="EF6" s="289"/>
      <c r="EG6" s="291"/>
      <c r="EH6" s="289"/>
      <c r="EI6" s="289"/>
      <c r="EJ6" s="291"/>
      <c r="EK6" s="290"/>
      <c r="EL6" s="291"/>
      <c r="EM6" s="381"/>
      <c r="EN6" s="381"/>
      <c r="EO6" s="291"/>
      <c r="EP6" s="381"/>
      <c r="EQ6" s="381"/>
      <c r="ER6" s="291"/>
      <c r="ES6" s="381"/>
      <c r="ET6" s="291"/>
      <c r="EU6" s="381"/>
      <c r="EV6" s="381"/>
      <c r="EW6" s="291"/>
      <c r="EX6" s="381"/>
      <c r="EY6" s="381"/>
      <c r="EZ6" s="291"/>
      <c r="FA6" s="381"/>
      <c r="FB6" s="291"/>
      <c r="FC6" s="381"/>
      <c r="FD6" s="381"/>
      <c r="FE6" s="291"/>
      <c r="FF6" s="381"/>
      <c r="FG6" s="381"/>
      <c r="FH6" s="291"/>
      <c r="FI6" s="381"/>
      <c r="FJ6" s="291"/>
      <c r="FK6" s="381"/>
      <c r="FL6" s="381"/>
      <c r="FM6" s="291"/>
      <c r="FN6" s="381"/>
      <c r="FO6" s="381"/>
      <c r="FP6" s="291"/>
      <c r="FQ6" s="381"/>
      <c r="FR6" s="291"/>
      <c r="FS6" s="381"/>
      <c r="FT6" s="381"/>
      <c r="FU6" s="291"/>
      <c r="FV6" s="381"/>
      <c r="FW6" s="381"/>
      <c r="FX6" s="291"/>
      <c r="FY6" s="381"/>
      <c r="FZ6" s="291"/>
      <c r="GA6" s="381"/>
      <c r="GB6" s="381"/>
      <c r="GC6" s="291"/>
      <c r="GD6" s="381"/>
      <c r="GE6" s="381"/>
      <c r="GF6" s="291"/>
      <c r="GG6" s="381"/>
      <c r="GH6" s="291"/>
      <c r="GI6" s="381"/>
      <c r="GJ6" s="381"/>
      <c r="GK6" s="291"/>
      <c r="GL6" s="381"/>
      <c r="GM6" s="381"/>
      <c r="GN6" s="291"/>
      <c r="GO6" s="381"/>
      <c r="GP6" s="291"/>
      <c r="GQ6" s="381"/>
      <c r="GR6" s="381"/>
      <c r="GS6" s="291"/>
      <c r="GT6" s="381"/>
      <c r="GU6" s="381"/>
      <c r="GV6" s="291"/>
      <c r="GW6" s="381"/>
      <c r="GX6" s="291"/>
      <c r="GY6" s="381"/>
      <c r="GZ6" s="381"/>
      <c r="HA6" s="291"/>
      <c r="HB6" s="381"/>
      <c r="HC6" s="381"/>
      <c r="HD6" s="291"/>
      <c r="HE6" s="381"/>
      <c r="HF6" s="291"/>
      <c r="HG6" s="381"/>
      <c r="HH6" s="381"/>
      <c r="HI6" s="291"/>
      <c r="HJ6" s="381"/>
      <c r="HK6" s="381"/>
      <c r="HL6" s="291"/>
      <c r="HM6" s="381"/>
      <c r="HN6" s="291"/>
      <c r="HO6" s="381"/>
      <c r="HP6" s="381"/>
      <c r="HQ6" s="291"/>
      <c r="HR6" s="381"/>
      <c r="HS6" s="381"/>
      <c r="HT6" s="291"/>
      <c r="HU6" s="381"/>
      <c r="HV6" s="291"/>
      <c r="HW6" s="381"/>
      <c r="HX6" s="381"/>
      <c r="HY6" s="291"/>
      <c r="HZ6" s="381"/>
      <c r="IA6" s="381"/>
      <c r="IB6" s="291"/>
      <c r="IC6" s="381"/>
      <c r="ID6" s="291"/>
      <c r="IE6" s="381"/>
      <c r="IF6" s="381"/>
      <c r="IG6" s="291"/>
      <c r="IH6" s="381"/>
      <c r="II6" s="381"/>
      <c r="IJ6" s="291"/>
      <c r="IK6" s="381"/>
      <c r="IL6" s="291"/>
      <c r="IM6" s="351"/>
      <c r="IN6" s="351"/>
      <c r="IO6" s="351"/>
      <c r="IP6" s="351"/>
      <c r="IQ6" s="351"/>
      <c r="IR6" s="351"/>
      <c r="IS6" s="351"/>
      <c r="IT6" s="351"/>
      <c r="IU6" s="351"/>
      <c r="IV6" s="351"/>
      <c r="IW6" s="351"/>
      <c r="IX6" s="351"/>
      <c r="IY6" s="351"/>
      <c r="IZ6" s="351"/>
      <c r="JA6" s="351"/>
      <c r="JB6" s="351"/>
      <c r="JC6" s="351"/>
      <c r="JD6" s="351"/>
      <c r="JE6" s="351"/>
      <c r="JF6" s="351"/>
      <c r="JG6" s="351"/>
      <c r="JH6" s="351"/>
      <c r="JI6" s="351"/>
      <c r="JJ6" s="351"/>
      <c r="JK6" s="351"/>
      <c r="JL6" s="351"/>
      <c r="JM6" s="351"/>
      <c r="JN6" s="351"/>
      <c r="JO6" s="351"/>
      <c r="JP6" s="351"/>
      <c r="JQ6" s="352"/>
      <c r="JR6" s="352"/>
      <c r="JS6" s="352"/>
      <c r="JT6" s="352"/>
      <c r="JU6" s="352"/>
      <c r="JV6" s="352"/>
      <c r="JW6" s="352"/>
      <c r="JX6" s="352"/>
      <c r="JY6" s="352"/>
      <c r="JZ6" s="352"/>
      <c r="KA6" s="352"/>
      <c r="KB6" s="352"/>
      <c r="KC6" s="352"/>
      <c r="KD6" s="352"/>
      <c r="KE6" s="352"/>
      <c r="KF6" s="352"/>
      <c r="KG6" s="352"/>
      <c r="KH6" s="352"/>
      <c r="KI6" s="352"/>
      <c r="KJ6" s="352"/>
      <c r="KK6" s="352"/>
      <c r="KL6" s="352"/>
      <c r="KM6" s="352"/>
      <c r="KN6" s="352"/>
      <c r="KO6" s="352"/>
      <c r="KP6" s="352"/>
      <c r="KQ6" s="352"/>
      <c r="KR6" s="352"/>
      <c r="KS6" s="352"/>
      <c r="KT6" s="352"/>
      <c r="KU6" s="351"/>
      <c r="KV6" s="351"/>
      <c r="KW6" s="351"/>
      <c r="KX6" s="351"/>
      <c r="KY6" s="351"/>
      <c r="KZ6" s="351"/>
      <c r="LA6" s="351"/>
      <c r="LB6" s="351"/>
      <c r="LC6" s="351"/>
      <c r="LD6" s="351"/>
      <c r="LE6" s="351"/>
      <c r="LF6" s="351"/>
      <c r="LG6" s="351"/>
      <c r="LH6" s="351"/>
      <c r="LI6" s="351"/>
      <c r="LJ6" s="351"/>
      <c r="LK6" s="351"/>
      <c r="LL6" s="351"/>
      <c r="LM6" s="351"/>
      <c r="LN6" s="351"/>
      <c r="LO6" s="351"/>
      <c r="LP6" s="351"/>
      <c r="LQ6" s="351"/>
      <c r="LR6" s="351"/>
      <c r="LS6" s="351"/>
      <c r="LT6" s="351"/>
      <c r="LU6" s="351"/>
      <c r="LV6" s="351"/>
      <c r="LW6" s="351"/>
      <c r="LX6" s="351"/>
      <c r="LY6" s="352"/>
      <c r="LZ6" s="352"/>
      <c r="MA6" s="352"/>
      <c r="MB6" s="352"/>
      <c r="MC6" s="352"/>
      <c r="MD6" s="352"/>
      <c r="ME6" s="352"/>
      <c r="MF6" s="352"/>
      <c r="MG6" s="352"/>
      <c r="MH6" s="352"/>
      <c r="MI6" s="352"/>
      <c r="MJ6" s="352"/>
      <c r="MK6" s="352"/>
      <c r="ML6" s="352"/>
      <c r="MM6" s="352"/>
      <c r="MN6" s="352"/>
      <c r="MO6" s="352"/>
      <c r="MP6" s="352"/>
      <c r="MQ6" s="352"/>
      <c r="MR6" s="352"/>
      <c r="MS6" s="352"/>
      <c r="MT6" s="352"/>
      <c r="MU6" s="352"/>
      <c r="MV6" s="352"/>
      <c r="MW6" s="352"/>
      <c r="MX6" s="352"/>
      <c r="MY6" s="352"/>
      <c r="MZ6" s="352"/>
      <c r="NA6" s="352"/>
      <c r="NB6" s="352"/>
      <c r="NC6" s="351"/>
      <c r="ND6" s="351"/>
      <c r="NE6" s="351"/>
      <c r="NF6" s="351"/>
      <c r="NG6" s="351"/>
      <c r="NH6" s="351"/>
      <c r="NI6" s="351"/>
      <c r="NJ6" s="351"/>
      <c r="NK6" s="351"/>
      <c r="NL6" s="351"/>
      <c r="NM6" s="351"/>
      <c r="NN6" s="351"/>
      <c r="NO6" s="351"/>
      <c r="NP6" s="351"/>
      <c r="NQ6" s="351"/>
      <c r="NR6" s="351"/>
      <c r="NS6" s="351"/>
      <c r="NT6" s="351"/>
      <c r="NU6" s="351"/>
      <c r="NV6" s="351"/>
      <c r="NW6" s="351"/>
      <c r="NX6" s="351"/>
      <c r="NY6" s="351"/>
      <c r="NZ6" s="351"/>
      <c r="OA6" s="351"/>
      <c r="OB6" s="351"/>
      <c r="OC6" s="351"/>
      <c r="OD6" s="351"/>
      <c r="OE6" s="351"/>
      <c r="OF6" s="351"/>
      <c r="OG6" s="352"/>
      <c r="OH6" s="352"/>
      <c r="OI6" s="352"/>
      <c r="OJ6" s="352"/>
      <c r="OK6" s="352"/>
      <c r="OL6" s="352"/>
      <c r="OM6" s="352"/>
      <c r="ON6" s="352"/>
      <c r="OO6" s="352"/>
      <c r="OP6" s="352"/>
      <c r="OQ6" s="352"/>
      <c r="OR6" s="352"/>
      <c r="OS6" s="352"/>
      <c r="OT6" s="352"/>
      <c r="OU6" s="352"/>
      <c r="OV6" s="352"/>
      <c r="OW6" s="352"/>
      <c r="OX6" s="352"/>
      <c r="OY6" s="352"/>
      <c r="OZ6" s="352"/>
      <c r="PA6" s="352"/>
      <c r="PB6" s="352"/>
      <c r="PC6" s="352"/>
      <c r="PD6" s="352"/>
      <c r="PE6" s="352"/>
      <c r="PF6" s="352"/>
      <c r="PG6" s="352"/>
      <c r="PH6" s="352"/>
      <c r="PI6" s="352"/>
      <c r="PJ6" s="352"/>
      <c r="PK6" s="351"/>
      <c r="PL6" s="351"/>
      <c r="PM6" s="351"/>
      <c r="PN6" s="351"/>
      <c r="PO6" s="351"/>
      <c r="PP6" s="351"/>
      <c r="PQ6" s="351"/>
      <c r="PR6" s="351"/>
      <c r="PS6" s="351"/>
      <c r="PT6" s="351"/>
      <c r="PU6" s="351"/>
      <c r="PV6" s="351"/>
      <c r="PW6" s="351"/>
      <c r="PX6" s="351"/>
      <c r="PY6" s="351"/>
      <c r="PZ6" s="351"/>
      <c r="QA6" s="351"/>
      <c r="QB6" s="351"/>
      <c r="QC6" s="351"/>
      <c r="QD6" s="351"/>
      <c r="QE6" s="351"/>
      <c r="QF6" s="351"/>
      <c r="QG6" s="351"/>
      <c r="QH6" s="351"/>
      <c r="QI6" s="351"/>
      <c r="QJ6" s="351"/>
      <c r="QK6" s="351"/>
      <c r="QL6" s="351"/>
      <c r="QM6" s="351"/>
      <c r="QN6" s="351"/>
      <c r="QO6" s="352"/>
      <c r="QP6" s="352"/>
      <c r="QQ6" s="352"/>
      <c r="QR6" s="352"/>
      <c r="QS6" s="352"/>
      <c r="QT6" s="352"/>
      <c r="QU6" s="352"/>
      <c r="QV6" s="352"/>
      <c r="QW6" s="352"/>
      <c r="QX6" s="352"/>
      <c r="QY6" s="352"/>
      <c r="QZ6" s="352"/>
      <c r="RA6" s="352"/>
      <c r="RB6" s="352"/>
      <c r="RC6" s="352"/>
      <c r="RD6" s="352"/>
      <c r="RE6" s="352"/>
      <c r="RF6" s="352"/>
      <c r="RG6" s="352"/>
      <c r="RH6" s="352"/>
      <c r="RI6" s="352"/>
      <c r="RJ6" s="352"/>
      <c r="RK6" s="352"/>
      <c r="RL6" s="352"/>
      <c r="RM6" s="352"/>
      <c r="RN6" s="352"/>
      <c r="RO6" s="352"/>
      <c r="RP6" s="352"/>
      <c r="RQ6" s="352"/>
      <c r="RR6" s="352"/>
      <c r="RS6" s="381"/>
      <c r="RT6" s="381"/>
      <c r="RU6" s="291"/>
      <c r="RV6" s="381"/>
      <c r="RW6" s="381"/>
      <c r="RX6" s="291"/>
      <c r="RY6" s="381"/>
      <c r="RZ6" s="291"/>
      <c r="SA6" s="352"/>
      <c r="SB6" s="352"/>
      <c r="SC6" s="352"/>
      <c r="SD6" s="352"/>
      <c r="SE6" s="352"/>
      <c r="SF6" s="352"/>
      <c r="SG6" s="352"/>
      <c r="SH6" s="352"/>
      <c r="SI6" s="148"/>
      <c r="SJ6" s="148"/>
      <c r="SK6" s="148"/>
      <c r="SL6" s="148"/>
      <c r="SM6" s="148"/>
      <c r="SN6" s="148"/>
      <c r="SO6" s="148"/>
      <c r="SP6" s="149"/>
      <c r="SQ6" s="314" t="str">
        <f>IF(COUNTIFS($G6:$RY6,SQ$5,$G$5:$RY$5,"Predikat Sikap")=0,"",CONCATENATE(COUNTIFS($G6:$RY6,SQ$5,$G$5:$RY$5,"Predikat Sikap")," guru"))</f>
        <v/>
      </c>
      <c r="SR6" s="314" t="str">
        <f>IF(COUNTIFS($G6:$RY6,SR$5,$G$5:$RY$5,"Predikat Sikap")=0,"",CONCATENATE(COUNTIFS($G6:$RY6,SR$5,$G$5:$RY$5,"Predikat Sikap")," guru"))</f>
        <v/>
      </c>
      <c r="SS6" s="314" t="str">
        <f>IF(COUNTIFS($G6:$RY6,SS$5,$G$5:$RY$5,"Predikat Sikap")=0,"",CONCATENATE(COUNTIFS($G6:$RY6,SS$5,$G$5:$RY$5,"Predikat Sikap")," guru"))</f>
        <v/>
      </c>
      <c r="ST6" s="314" t="str">
        <f>IF(COUNTIFS($G6:$RY6,ST$5,$G$5:$RY$5,"Predikat Sikap")=0,"",CONCATENATE(COUNTIFS($G6:$RY6,ST$5,$G$5:$RY$5,"Predikat Sikap")," guru"))</f>
        <v/>
      </c>
      <c r="SU6" s="315" t="str">
        <f>IF(COUNTIF($SI6:$SP6,SU$5)=0,"",COUNTIF($SI6:$SP6,SU$5))</f>
        <v/>
      </c>
      <c r="SV6" s="315" t="str">
        <f t="shared" ref="SV6:SX21" si="20">IF(COUNTIF($SI6:$SP6,SV$5)=0,"",COUNTIF($SI6:$SP6,SV$5))</f>
        <v/>
      </c>
      <c r="SW6" s="315" t="str">
        <f t="shared" si="20"/>
        <v/>
      </c>
      <c r="SX6" s="315" t="str">
        <f t="shared" si="20"/>
        <v/>
      </c>
      <c r="SY6" s="315" t="str">
        <f>IF(VR6=1,"Kurang",IF(VR6=2,"Cukup",IF(VR6=3,"Baik",IF(VR6=4,"Sangat Baik",""))))</f>
        <v/>
      </c>
      <c r="SZ6" s="260" t="str">
        <f>VA6</f>
        <v/>
      </c>
      <c r="TA6" s="270" t="s">
        <v>330</v>
      </c>
      <c r="TB6" s="270" t="s">
        <v>330</v>
      </c>
      <c r="TC6" s="271" t="s">
        <v>423</v>
      </c>
      <c r="TD6" s="275" t="str">
        <f>IF(WE6=1,"Kurang",IF(WE6=2,"Cukup",IF(WE6=3,"Baik",IF(WE6=4,"Sangat Baik",""))))</f>
        <v>Kurang</v>
      </c>
      <c r="TE6" s="269" t="str">
        <f>VT6</f>
        <v>Sikap spiritual selama di sekolah sebagai berikut : Budi pekerti /Akhlaq masih perlu pembimbingan ; Keaktifan dalam tadarus Al Qur'an pada jam pertama masih perlu pembimbingan ; Pelaksanaan sholat berjamaah di sekolah menunjukan baik.</v>
      </c>
      <c r="TF6" s="292" t="s">
        <v>409</v>
      </c>
      <c r="TG6" s="153"/>
      <c r="TH6" s="154"/>
      <c r="TI6" s="154"/>
      <c r="TJ6" s="154"/>
      <c r="TK6" s="293"/>
      <c r="TL6" s="294"/>
      <c r="TM6" s="293"/>
      <c r="TN6" s="294"/>
      <c r="TO6" s="293"/>
      <c r="TP6" s="294"/>
      <c r="TQ6" s="254"/>
      <c r="TR6" s="254"/>
      <c r="TS6" s="254"/>
      <c r="TT6" s="254"/>
      <c r="TU6" s="254"/>
      <c r="TV6" s="254"/>
      <c r="TW6" s="318" t="str">
        <f>IF((SUMIF($G$5:$RZ$5,"Angka Peng",$G6:$RZ6))=0,"",(SUMIF($G$5:$RZ$5,"Angka Peng",$G6:$RZ6)))</f>
        <v/>
      </c>
      <c r="TX6" s="318" t="str">
        <f>IF(SUMIF($G$5:$RZ$5,"Angka Ketr",$G6:$RZ6)=0,"",(SUMIF($G$5:$RZ$5,"Angka Ketr",$G6:$RZ6)))</f>
        <v/>
      </c>
      <c r="TY6" s="318" t="str">
        <f>IF(SUM(TW6:TX6)=0,"",SUM(TW6:TX6))</f>
        <v/>
      </c>
      <c r="TZ6" s="319" t="str">
        <f>IFERROR(RANK(TY6,$TI$6:$TY$45,0),"")</f>
        <v/>
      </c>
      <c r="UA6" s="136" t="str">
        <f t="shared" ref="UA6:UA45" si="21">IF(SUMIF($G$5:$EL$5,"Angka Peng PAI",$G6:$EL6)=0,"",SUMIF($G$5:$EL$5,"Angka Peng PAI",$G6:$EL6))</f>
        <v/>
      </c>
      <c r="UB6" s="136" t="str">
        <f t="shared" ref="UB6:UB45" si="22">IF(SUMIF($G$5:$EL$5,"Angka Ketr PAI",$G6:$EL6)=0,"",SUMIF($G$5:$EL$5,"Angka Ketr PAI",$G6:$EL6))</f>
        <v/>
      </c>
      <c r="UC6" s="295" t="s">
        <v>167</v>
      </c>
      <c r="UD6" s="295" t="s">
        <v>169</v>
      </c>
      <c r="UE6" s="295" t="s">
        <v>170</v>
      </c>
      <c r="UF6" s="295" t="s">
        <v>171</v>
      </c>
      <c r="UG6" s="295" t="s">
        <v>172</v>
      </c>
      <c r="UH6" s="295" t="s">
        <v>173</v>
      </c>
      <c r="UI6" s="295" t="s">
        <v>1267</v>
      </c>
      <c r="UJ6" s="295">
        <v>42569</v>
      </c>
      <c r="UK6" s="295" t="s">
        <v>906</v>
      </c>
      <c r="UL6" s="295" t="s">
        <v>1207</v>
      </c>
      <c r="UM6" s="295" t="s">
        <v>172</v>
      </c>
      <c r="UN6" s="295" t="s">
        <v>161</v>
      </c>
      <c r="UO6" s="295" t="s">
        <v>2161</v>
      </c>
      <c r="UP6" s="295" t="s">
        <v>2162</v>
      </c>
      <c r="UQ6" s="296"/>
      <c r="UR6" s="126"/>
      <c r="US6" s="237">
        <v>0</v>
      </c>
      <c r="UT6" s="237">
        <v>0</v>
      </c>
      <c r="UU6" s="237">
        <v>0</v>
      </c>
      <c r="UV6" s="237">
        <v>0</v>
      </c>
      <c r="UW6" s="237">
        <v>0</v>
      </c>
      <c r="UX6" s="237">
        <v>0</v>
      </c>
      <c r="UY6" s="237">
        <v>0</v>
      </c>
      <c r="UZ6" s="237" t="str">
        <f>IF(OR(A6="",SP6=""),"",CONCATENATE(" (",SP6,")."))</f>
        <v/>
      </c>
      <c r="VA6" s="248" t="str">
        <f t="shared" ref="VA6:VA45" si="23">IF(OR(A6="",VR6=""),"",CONCATENATE("Sikap sosial selama di sekolah sbb : ",ASPEK01,US6,ASPEK02,UT6,ASPEK03,UU6,ASPEK04,UV6,ASPEK05,UW6,ASPEK06,UX6,ASPEK07,UY6,ASPEK08,UZ6))</f>
        <v/>
      </c>
      <c r="VB6" s="263">
        <f>IF(SI6="",0,1)</f>
        <v>0</v>
      </c>
      <c r="VC6" s="263">
        <f t="shared" ref="VC6:VI6" si="24">IF(SJ6="",0,1)</f>
        <v>0</v>
      </c>
      <c r="VD6" s="263">
        <f t="shared" si="24"/>
        <v>0</v>
      </c>
      <c r="VE6" s="263">
        <f t="shared" si="24"/>
        <v>0</v>
      </c>
      <c r="VF6" s="263">
        <f t="shared" si="24"/>
        <v>0</v>
      </c>
      <c r="VG6" s="263">
        <f t="shared" si="24"/>
        <v>0</v>
      </c>
      <c r="VH6" s="263">
        <f t="shared" si="24"/>
        <v>0</v>
      </c>
      <c r="VI6" s="263">
        <f t="shared" si="24"/>
        <v>0</v>
      </c>
      <c r="VJ6" s="264" t="str">
        <f>IF(NILAISIKAPSOSIAL(SI6)=0,"",NILAISIKAPSOSIAL(SI6))</f>
        <v/>
      </c>
      <c r="VK6" s="264" t="str">
        <f>IF(NILAISIKAPSOSIAL(SJ6)=0,"",NILAISIKAPSOSIAL(SJ6))</f>
        <v/>
      </c>
      <c r="VL6" s="264" t="str">
        <f>IF(NILAISIKAPSOSIAL(SK6)=0,"",NILAISIKAPSOSIAL(SK6))</f>
        <v/>
      </c>
      <c r="VM6" s="264" t="str">
        <f>IF(NILAISIKAPSOSIAL(SL6)=0,"",NILAISIKAPSOSIAL(SL6))</f>
        <v/>
      </c>
      <c r="VN6" s="264" t="str">
        <f>IF(NILAISIKAPSOSIAL(SM6)=0,"",NILAISIKAPSOSIAL(SM6))</f>
        <v/>
      </c>
      <c r="VO6" s="264" t="str">
        <f>IF(NILAISIKAPSOSIAL(SN6)=0,"",NILAISIKAPSOSIAL(SN6))</f>
        <v/>
      </c>
      <c r="VP6" s="264" t="str">
        <f>IF(NILAISIKAPSOSIAL(SO6)=0,"",NILAISIKAPSOSIAL(SO6))</f>
        <v/>
      </c>
      <c r="VQ6" s="264" t="str">
        <f>IF(NILAISIKAPSOSIAL(SP6)=0,"",NILAISIKAPSOSIAL(SP6))</f>
        <v/>
      </c>
      <c r="VR6" s="143" t="str">
        <f>IF(SUM(VB6:VI6)&lt;&gt;8,"",MODE(VJ6:VQ6))</f>
        <v/>
      </c>
      <c r="VT6" s="248" t="str">
        <f t="shared" ref="VT6:VT45" si="25">IF(OR(A6="",WA6&lt;&gt;3),"",CONCATENATE("Sikap spiritual selama di sekolah sebagai berikut : ",SPIRITUAL01,VU6,SPIRITUAL02,VV6,SPIRITUAL03,VW6))</f>
        <v>Sikap spiritual selama di sekolah sebagai berikut : Budi pekerti /Akhlaq masih perlu pembimbingan ; Keaktifan dalam tadarus Al Qur'an pada jam pertama masih perlu pembimbingan ; Pelaksanaan sholat berjamaah di sekolah menunjukan baik.</v>
      </c>
      <c r="VU6" s="247" t="str">
        <f>IF(OR($A6="",TA6=""),"",CONCATENATE(TA6," ; "))</f>
        <v xml:space="preserve"> masih perlu pembimbingan ; </v>
      </c>
      <c r="VV6" s="247" t="str">
        <f>IF(OR($A6="",TB6=""),"",CONCATENATE(TB6," ; "))</f>
        <v xml:space="preserve"> masih perlu pembimbingan ; </v>
      </c>
      <c r="VW6" s="247" t="str">
        <f>IF(OR($A6="",TC6=""),"",CONCATENATE(TC6,"."))</f>
        <v xml:space="preserve"> menunjukan baik.</v>
      </c>
      <c r="VX6" s="247">
        <f>IF(TA6&lt;&gt;"",1,"")</f>
        <v>1</v>
      </c>
      <c r="VY6" s="247">
        <f>IF(TB6&lt;&gt;"",1,"")</f>
        <v>1</v>
      </c>
      <c r="VZ6" s="247">
        <f>IF(TC6&lt;&gt;"",1,"")</f>
        <v>1</v>
      </c>
      <c r="WA6" s="265">
        <f>IF(SUM(VX6:VZ6)=0,"",SUM(VX6:VZ6))</f>
        <v>3</v>
      </c>
      <c r="WB6" s="265">
        <f t="shared" ref="WB6:WB45" si="26">IF(NILAISIKAPSPIRITUAL(TA6)=0,"",NILAISIKAPSPIRITUAL(TA6))</f>
        <v>1</v>
      </c>
      <c r="WC6" s="265">
        <f t="shared" ref="WC6:WC45" si="27">IF(NILAISIKAPSPIRITUAL(TB6)=0,"",NILAISIKAPSPIRITUAL(TB6))</f>
        <v>1</v>
      </c>
      <c r="WD6" s="265">
        <f t="shared" ref="WD6:WD45" si="28">IF(NILAISIKAPSPIRITUAL(TC6)=0,"",NILAISIKAPSPIRITUAL(TC6))</f>
        <v>3</v>
      </c>
      <c r="WE6" s="265">
        <f>IFERROR(MODE(WB6:WD6),"")</f>
        <v>1</v>
      </c>
      <c r="WG6" s="117">
        <f>A6</f>
        <v>1</v>
      </c>
      <c r="WH6" s="117" t="e">
        <f>Kode!#REF!</f>
        <v>#REF!</v>
      </c>
      <c r="WI6" s="117" t="e">
        <f t="shared" ref="WI6:WI45" si="29">IF(WH6="","",IF(AND(DW6&lt;&gt;"",EE6=""),DASARPROGRAMKEAHLIAN1,IF(AND(DW6="",EE6&lt;&gt;""),DASARPROGRAMKEAHLIAN2,IF(AND(DW6&lt;&gt;"",EE6&lt;&gt;""),"","Cek Ulang"))))</f>
        <v>#REF!</v>
      </c>
      <c r="WJ6" s="160" t="str">
        <f t="shared" ref="WJ6:WJ45" si="30">IFERROR(VLOOKUP(WI6,NAMAMAPELRAPOR,4,FALSE),"")</f>
        <v/>
      </c>
      <c r="WK6" s="247" t="e">
        <f t="shared" ref="WK6:WK45" si="31">IF($WH6="","",IF(AND(DW6&lt;&gt;"",EE6=""),DW6,IF(AND(DW6="",EE6&lt;&gt;""),EE6,IF(AND(DW6&lt;&gt;"",EE6&lt;&gt;""),"","Cek Ulang"))))</f>
        <v>#REF!</v>
      </c>
      <c r="WL6" s="247" t="e">
        <f t="shared" ref="WL6:WL45" si="32">IF($WH6="","",IF(AND(DX6&lt;&gt;"",EF6=""),DX6,IF(AND(DX6="",EF6&lt;&gt;""),EF6,IF(AND(DX6&lt;&gt;"",EF6&lt;&gt;""),"","Cek Ulang"))))</f>
        <v>#REF!</v>
      </c>
      <c r="WM6" s="248" t="e">
        <f t="shared" ref="WM6:WM45" si="33">IF($WH6="","",IF(AND(DY6&lt;&gt;"",EG6=""),DY6,IF(AND(DY6="",EG6&lt;&gt;""),EG6,IF(AND(DY6&lt;&gt;"",EG6&lt;&gt;""),"","Cek Ulang"))))</f>
        <v>#REF!</v>
      </c>
      <c r="WN6" s="247" t="e">
        <f t="shared" ref="WN6:WN45" si="34">IF($WH6="","",IF(AND(DZ6&lt;&gt;"",EH6=""),DZ6,IF(AND(DZ6="",EH6&lt;&gt;""),EH6,IF(AND(DZ6&lt;&gt;"",EH6&lt;&gt;""),"","Cek Ulang"))))</f>
        <v>#REF!</v>
      </c>
      <c r="WO6" s="247" t="e">
        <f t="shared" ref="WO6:WO45" si="35">IF($WH6="","",IF(AND(EA6&lt;&gt;"",EI6=""),EA6,IF(AND(EA6="",EI6&lt;&gt;""),EI6,IF(AND(EA6&lt;&gt;"",EI6&lt;&gt;""),"","Cek Ulang"))))</f>
        <v>#REF!</v>
      </c>
      <c r="WP6" s="248" t="e">
        <f t="shared" ref="WP6:WP45" si="36">IF($WH6="","",IF(AND(EB6&lt;&gt;"",EJ6=""),EB6,IF(AND(EB6="",EJ6&lt;&gt;""),EJ6,IF(AND(EB6&lt;&gt;"",EJ6&lt;&gt;""),"","Cek Ulang"))))</f>
        <v>#REF!</v>
      </c>
      <c r="WQ6" s="248" t="e">
        <f t="shared" ref="WQ6:WQ45" si="37">IF($WH6="","",IF(AND(EC6&lt;&gt;"",EK6=""),EC6,IF(AND(EC6="",EK6&lt;&gt;""),EK6,IF(AND(EC6&lt;&gt;"",EK6&lt;&gt;""),"",""))))</f>
        <v>#REF!</v>
      </c>
      <c r="WR6" s="248" t="e">
        <f t="shared" ref="WR6:WR45" si="38">IF($WH6="","",IF(AND(ED6&lt;&gt;"",EL6=""),ED6,IF(AND(ED6="",EL6&lt;&gt;""),EL6,IF(AND(ED6&lt;&gt;"",EL6&lt;&gt;""),"",""))))</f>
        <v>#REF!</v>
      </c>
    </row>
    <row r="7" spans="1:616" ht="54.95" customHeight="1">
      <c r="A7" s="285">
        <f>IF(B7&lt;&gt;"",A6+1,"")</f>
        <v>2</v>
      </c>
      <c r="B7" s="286" t="s">
        <v>1482</v>
      </c>
      <c r="C7" s="286">
        <v>0</v>
      </c>
      <c r="D7" s="287" t="s">
        <v>2753</v>
      </c>
      <c r="E7" s="286">
        <v>0</v>
      </c>
      <c r="F7" s="288" t="s">
        <v>1267</v>
      </c>
      <c r="G7" s="144"/>
      <c r="H7" s="144"/>
      <c r="I7" s="134"/>
      <c r="J7" s="144"/>
      <c r="K7" s="144"/>
      <c r="L7" s="134"/>
      <c r="M7" s="144"/>
      <c r="N7" s="134"/>
      <c r="O7" s="144"/>
      <c r="P7" s="144"/>
      <c r="Q7" s="134"/>
      <c r="R7" s="144"/>
      <c r="S7" s="144"/>
      <c r="T7" s="134"/>
      <c r="U7" s="144"/>
      <c r="V7" s="134"/>
      <c r="W7" s="144"/>
      <c r="X7" s="144"/>
      <c r="Y7" s="134"/>
      <c r="Z7" s="144"/>
      <c r="AA7" s="144"/>
      <c r="AB7" s="134"/>
      <c r="AC7" s="144"/>
      <c r="AD7" s="134"/>
      <c r="AE7" s="144"/>
      <c r="AF7" s="144"/>
      <c r="AG7" s="134"/>
      <c r="AH7" s="144"/>
      <c r="AI7" s="144"/>
      <c r="AJ7" s="134"/>
      <c r="AK7" s="144"/>
      <c r="AL7" s="134"/>
      <c r="AM7" s="144"/>
      <c r="AN7" s="144"/>
      <c r="AO7" s="134"/>
      <c r="AP7" s="144"/>
      <c r="AQ7" s="144"/>
      <c r="AR7" s="134"/>
      <c r="AS7" s="144"/>
      <c r="AT7" s="134"/>
      <c r="AU7" s="144"/>
      <c r="AV7" s="144"/>
      <c r="AW7" s="134"/>
      <c r="AX7" s="144"/>
      <c r="AY7" s="144"/>
      <c r="AZ7" s="134"/>
      <c r="BA7" s="144"/>
      <c r="BB7" s="134"/>
      <c r="BC7" s="144"/>
      <c r="BD7" s="144"/>
      <c r="BE7" s="134"/>
      <c r="BF7" s="144"/>
      <c r="BG7" s="144"/>
      <c r="BH7" s="134"/>
      <c r="BI7" s="144"/>
      <c r="BJ7" s="134"/>
      <c r="BK7" s="144"/>
      <c r="BL7" s="144"/>
      <c r="BM7" s="134"/>
      <c r="BN7" s="144"/>
      <c r="BO7" s="144"/>
      <c r="BP7" s="134"/>
      <c r="BQ7" s="144"/>
      <c r="BR7" s="134"/>
      <c r="BS7" s="144"/>
      <c r="BT7" s="144"/>
      <c r="BU7" s="134"/>
      <c r="BV7" s="144"/>
      <c r="BW7" s="144"/>
      <c r="BX7" s="134"/>
      <c r="BY7" s="144"/>
      <c r="BZ7" s="134"/>
      <c r="CA7" s="144"/>
      <c r="CB7" s="144"/>
      <c r="CC7" s="134"/>
      <c r="CD7" s="144"/>
      <c r="CE7" s="144"/>
      <c r="CF7" s="134"/>
      <c r="CG7" s="144"/>
      <c r="CH7" s="134"/>
      <c r="CI7" s="144"/>
      <c r="CJ7" s="144"/>
      <c r="CK7" s="134"/>
      <c r="CL7" s="144"/>
      <c r="CM7" s="144"/>
      <c r="CN7" s="134"/>
      <c r="CO7" s="144"/>
      <c r="CP7" s="134"/>
      <c r="CQ7" s="144"/>
      <c r="CR7" s="144"/>
      <c r="CS7" s="134"/>
      <c r="CT7" s="144"/>
      <c r="CU7" s="144"/>
      <c r="CV7" s="134"/>
      <c r="CW7" s="144"/>
      <c r="CX7" s="134"/>
      <c r="CY7" s="144"/>
      <c r="CZ7" s="144"/>
      <c r="DA7" s="134"/>
      <c r="DB7" s="144"/>
      <c r="DC7" s="144"/>
      <c r="DD7" s="134"/>
      <c r="DE7" s="144"/>
      <c r="DF7" s="134"/>
      <c r="DG7" s="144"/>
      <c r="DH7" s="144"/>
      <c r="DI7" s="134"/>
      <c r="DJ7" s="144"/>
      <c r="DK7" s="144"/>
      <c r="DL7" s="134"/>
      <c r="DM7" s="144"/>
      <c r="DN7" s="134"/>
      <c r="DO7" s="144"/>
      <c r="DP7" s="144"/>
      <c r="DQ7" s="134"/>
      <c r="DR7" s="144"/>
      <c r="DS7" s="144"/>
      <c r="DT7" s="134"/>
      <c r="DU7" s="144"/>
      <c r="DV7" s="134"/>
      <c r="DW7" s="144"/>
      <c r="DX7" s="144"/>
      <c r="DY7" s="134"/>
      <c r="DZ7" s="144"/>
      <c r="EA7" s="144"/>
      <c r="EB7" s="134"/>
      <c r="EC7" s="144"/>
      <c r="ED7" s="134"/>
      <c r="EE7" s="242"/>
      <c r="EF7" s="242"/>
      <c r="EG7" s="134"/>
      <c r="EH7" s="242"/>
      <c r="EI7" s="242"/>
      <c r="EJ7" s="134"/>
      <c r="EK7" s="242"/>
      <c r="EL7" s="134"/>
      <c r="EM7" s="382"/>
      <c r="EN7" s="382"/>
      <c r="EO7" s="134"/>
      <c r="EP7" s="382"/>
      <c r="EQ7" s="382"/>
      <c r="ER7" s="134"/>
      <c r="ES7" s="382"/>
      <c r="ET7" s="134"/>
      <c r="EU7" s="382"/>
      <c r="EV7" s="382"/>
      <c r="EW7" s="134"/>
      <c r="EX7" s="382"/>
      <c r="EY7" s="382"/>
      <c r="EZ7" s="134"/>
      <c r="FA7" s="382"/>
      <c r="FB7" s="134"/>
      <c r="FC7" s="382"/>
      <c r="FD7" s="382"/>
      <c r="FE7" s="134"/>
      <c r="FF7" s="382"/>
      <c r="FG7" s="382"/>
      <c r="FH7" s="134"/>
      <c r="FI7" s="382"/>
      <c r="FJ7" s="134"/>
      <c r="FK7" s="382"/>
      <c r="FL7" s="382"/>
      <c r="FM7" s="134"/>
      <c r="FN7" s="382"/>
      <c r="FO7" s="382"/>
      <c r="FP7" s="134"/>
      <c r="FQ7" s="382"/>
      <c r="FR7" s="134"/>
      <c r="FS7" s="382"/>
      <c r="FT7" s="382"/>
      <c r="FU7" s="134"/>
      <c r="FV7" s="382"/>
      <c r="FW7" s="382"/>
      <c r="FX7" s="134"/>
      <c r="FY7" s="382"/>
      <c r="FZ7" s="134"/>
      <c r="GA7" s="382"/>
      <c r="GB7" s="382"/>
      <c r="GC7" s="134"/>
      <c r="GD7" s="382"/>
      <c r="GE7" s="382"/>
      <c r="GF7" s="134"/>
      <c r="GG7" s="382"/>
      <c r="GH7" s="134"/>
      <c r="GI7" s="382"/>
      <c r="GJ7" s="382"/>
      <c r="GK7" s="134"/>
      <c r="GL7" s="382"/>
      <c r="GM7" s="382"/>
      <c r="GN7" s="134"/>
      <c r="GO7" s="382"/>
      <c r="GP7" s="134"/>
      <c r="GQ7" s="382"/>
      <c r="GR7" s="382"/>
      <c r="GS7" s="134"/>
      <c r="GT7" s="382"/>
      <c r="GU7" s="382"/>
      <c r="GV7" s="134"/>
      <c r="GW7" s="382"/>
      <c r="GX7" s="134"/>
      <c r="GY7" s="382"/>
      <c r="GZ7" s="382"/>
      <c r="HA7" s="134"/>
      <c r="HB7" s="382"/>
      <c r="HC7" s="382"/>
      <c r="HD7" s="134"/>
      <c r="HE7" s="382"/>
      <c r="HF7" s="134"/>
      <c r="HG7" s="382"/>
      <c r="HH7" s="382"/>
      <c r="HI7" s="134"/>
      <c r="HJ7" s="382"/>
      <c r="HK7" s="382"/>
      <c r="HL7" s="134"/>
      <c r="HM7" s="382"/>
      <c r="HN7" s="134"/>
      <c r="HO7" s="382"/>
      <c r="HP7" s="382"/>
      <c r="HQ7" s="134"/>
      <c r="HR7" s="382"/>
      <c r="HS7" s="382"/>
      <c r="HT7" s="134"/>
      <c r="HU7" s="382"/>
      <c r="HV7" s="134"/>
      <c r="HW7" s="382"/>
      <c r="HX7" s="382"/>
      <c r="HY7" s="134"/>
      <c r="HZ7" s="382"/>
      <c r="IA7" s="382"/>
      <c r="IB7" s="134"/>
      <c r="IC7" s="382"/>
      <c r="ID7" s="134"/>
      <c r="IE7" s="382"/>
      <c r="IF7" s="382"/>
      <c r="IG7" s="134"/>
      <c r="IH7" s="382"/>
      <c r="II7" s="382"/>
      <c r="IJ7" s="134"/>
      <c r="IK7" s="382"/>
      <c r="IL7" s="134"/>
      <c r="IM7" s="353"/>
      <c r="IN7" s="353"/>
      <c r="IO7" s="353"/>
      <c r="IP7" s="353"/>
      <c r="IQ7" s="353"/>
      <c r="IR7" s="353"/>
      <c r="IS7" s="353"/>
      <c r="IT7" s="353"/>
      <c r="IU7" s="353"/>
      <c r="IV7" s="353"/>
      <c r="IW7" s="353"/>
      <c r="IX7" s="353"/>
      <c r="IY7" s="353"/>
      <c r="IZ7" s="353"/>
      <c r="JA7" s="353"/>
      <c r="JB7" s="353"/>
      <c r="JC7" s="353"/>
      <c r="JD7" s="353"/>
      <c r="JE7" s="353"/>
      <c r="JF7" s="353"/>
      <c r="JG7" s="353"/>
      <c r="JH7" s="353"/>
      <c r="JI7" s="353"/>
      <c r="JJ7" s="353"/>
      <c r="JK7" s="353"/>
      <c r="JL7" s="353"/>
      <c r="JM7" s="353"/>
      <c r="JN7" s="353"/>
      <c r="JO7" s="353"/>
      <c r="JP7" s="353"/>
      <c r="JQ7" s="354"/>
      <c r="JR7" s="354"/>
      <c r="JS7" s="354"/>
      <c r="JT7" s="354"/>
      <c r="JU7" s="354"/>
      <c r="JV7" s="354"/>
      <c r="JW7" s="354"/>
      <c r="JX7" s="354"/>
      <c r="JY7" s="354"/>
      <c r="JZ7" s="354"/>
      <c r="KA7" s="354"/>
      <c r="KB7" s="354"/>
      <c r="KC7" s="354"/>
      <c r="KD7" s="354"/>
      <c r="KE7" s="354"/>
      <c r="KF7" s="354"/>
      <c r="KG7" s="354"/>
      <c r="KH7" s="354"/>
      <c r="KI7" s="354"/>
      <c r="KJ7" s="354"/>
      <c r="KK7" s="354"/>
      <c r="KL7" s="354"/>
      <c r="KM7" s="354"/>
      <c r="KN7" s="354"/>
      <c r="KO7" s="354"/>
      <c r="KP7" s="354"/>
      <c r="KQ7" s="354"/>
      <c r="KR7" s="354"/>
      <c r="KS7" s="354"/>
      <c r="KT7" s="354"/>
      <c r="KU7" s="353"/>
      <c r="KV7" s="353"/>
      <c r="KW7" s="353"/>
      <c r="KX7" s="353"/>
      <c r="KY7" s="353"/>
      <c r="KZ7" s="353"/>
      <c r="LA7" s="353"/>
      <c r="LB7" s="353"/>
      <c r="LC7" s="353"/>
      <c r="LD7" s="353"/>
      <c r="LE7" s="353"/>
      <c r="LF7" s="353"/>
      <c r="LG7" s="353"/>
      <c r="LH7" s="353"/>
      <c r="LI7" s="353"/>
      <c r="LJ7" s="353"/>
      <c r="LK7" s="353"/>
      <c r="LL7" s="353"/>
      <c r="LM7" s="353"/>
      <c r="LN7" s="353"/>
      <c r="LO7" s="353"/>
      <c r="LP7" s="353"/>
      <c r="LQ7" s="353"/>
      <c r="LR7" s="353"/>
      <c r="LS7" s="353"/>
      <c r="LT7" s="353"/>
      <c r="LU7" s="353"/>
      <c r="LV7" s="353"/>
      <c r="LW7" s="353"/>
      <c r="LX7" s="353"/>
      <c r="LY7" s="354"/>
      <c r="LZ7" s="354"/>
      <c r="MA7" s="354"/>
      <c r="MB7" s="354"/>
      <c r="MC7" s="354"/>
      <c r="MD7" s="354"/>
      <c r="ME7" s="354"/>
      <c r="MF7" s="354"/>
      <c r="MG7" s="354"/>
      <c r="MH7" s="354"/>
      <c r="MI7" s="354"/>
      <c r="MJ7" s="354"/>
      <c r="MK7" s="354"/>
      <c r="ML7" s="354"/>
      <c r="MM7" s="354"/>
      <c r="MN7" s="354"/>
      <c r="MO7" s="354"/>
      <c r="MP7" s="354"/>
      <c r="MQ7" s="354"/>
      <c r="MR7" s="354"/>
      <c r="MS7" s="354"/>
      <c r="MT7" s="354"/>
      <c r="MU7" s="354"/>
      <c r="MV7" s="354"/>
      <c r="MW7" s="354"/>
      <c r="MX7" s="354"/>
      <c r="MY7" s="354"/>
      <c r="MZ7" s="354"/>
      <c r="NA7" s="354"/>
      <c r="NB7" s="354"/>
      <c r="NC7" s="353"/>
      <c r="ND7" s="353"/>
      <c r="NE7" s="353"/>
      <c r="NF7" s="353"/>
      <c r="NG7" s="353"/>
      <c r="NH7" s="353"/>
      <c r="NI7" s="353"/>
      <c r="NJ7" s="353"/>
      <c r="NK7" s="353"/>
      <c r="NL7" s="353"/>
      <c r="NM7" s="353"/>
      <c r="NN7" s="353"/>
      <c r="NO7" s="353"/>
      <c r="NP7" s="353"/>
      <c r="NQ7" s="353"/>
      <c r="NR7" s="353"/>
      <c r="NS7" s="353"/>
      <c r="NT7" s="353"/>
      <c r="NU7" s="353"/>
      <c r="NV7" s="353"/>
      <c r="NW7" s="353"/>
      <c r="NX7" s="353"/>
      <c r="NY7" s="353"/>
      <c r="NZ7" s="353"/>
      <c r="OA7" s="353"/>
      <c r="OB7" s="353"/>
      <c r="OC7" s="353"/>
      <c r="OD7" s="353"/>
      <c r="OE7" s="353"/>
      <c r="OF7" s="353"/>
      <c r="OG7" s="354"/>
      <c r="OH7" s="354"/>
      <c r="OI7" s="354"/>
      <c r="OJ7" s="354"/>
      <c r="OK7" s="354"/>
      <c r="OL7" s="354"/>
      <c r="OM7" s="354"/>
      <c r="ON7" s="354"/>
      <c r="OO7" s="354"/>
      <c r="OP7" s="354"/>
      <c r="OQ7" s="354"/>
      <c r="OR7" s="354"/>
      <c r="OS7" s="354"/>
      <c r="OT7" s="354"/>
      <c r="OU7" s="354"/>
      <c r="OV7" s="354"/>
      <c r="OW7" s="354"/>
      <c r="OX7" s="354"/>
      <c r="OY7" s="354"/>
      <c r="OZ7" s="354"/>
      <c r="PA7" s="354"/>
      <c r="PB7" s="354"/>
      <c r="PC7" s="354"/>
      <c r="PD7" s="354"/>
      <c r="PE7" s="354"/>
      <c r="PF7" s="354"/>
      <c r="PG7" s="354"/>
      <c r="PH7" s="354"/>
      <c r="PI7" s="354"/>
      <c r="PJ7" s="354"/>
      <c r="PK7" s="353"/>
      <c r="PL7" s="353"/>
      <c r="PM7" s="353"/>
      <c r="PN7" s="353"/>
      <c r="PO7" s="353"/>
      <c r="PP7" s="353"/>
      <c r="PQ7" s="353"/>
      <c r="PR7" s="353"/>
      <c r="PS7" s="353"/>
      <c r="PT7" s="353"/>
      <c r="PU7" s="353"/>
      <c r="PV7" s="353"/>
      <c r="PW7" s="353"/>
      <c r="PX7" s="353"/>
      <c r="PY7" s="353"/>
      <c r="PZ7" s="353"/>
      <c r="QA7" s="353"/>
      <c r="QB7" s="353"/>
      <c r="QC7" s="353"/>
      <c r="QD7" s="353"/>
      <c r="QE7" s="353"/>
      <c r="QF7" s="353"/>
      <c r="QG7" s="353"/>
      <c r="QH7" s="353"/>
      <c r="QI7" s="353"/>
      <c r="QJ7" s="353"/>
      <c r="QK7" s="353"/>
      <c r="QL7" s="353"/>
      <c r="QM7" s="353"/>
      <c r="QN7" s="353"/>
      <c r="QO7" s="354"/>
      <c r="QP7" s="354"/>
      <c r="QQ7" s="354"/>
      <c r="QR7" s="354"/>
      <c r="QS7" s="354"/>
      <c r="QT7" s="354"/>
      <c r="QU7" s="354"/>
      <c r="QV7" s="354"/>
      <c r="QW7" s="354"/>
      <c r="QX7" s="354"/>
      <c r="QY7" s="354"/>
      <c r="QZ7" s="354"/>
      <c r="RA7" s="354"/>
      <c r="RB7" s="354"/>
      <c r="RC7" s="354"/>
      <c r="RD7" s="354"/>
      <c r="RE7" s="354"/>
      <c r="RF7" s="354"/>
      <c r="RG7" s="354"/>
      <c r="RH7" s="354"/>
      <c r="RI7" s="354"/>
      <c r="RJ7" s="354"/>
      <c r="RK7" s="354"/>
      <c r="RL7" s="354"/>
      <c r="RM7" s="354"/>
      <c r="RN7" s="354"/>
      <c r="RO7" s="354"/>
      <c r="RP7" s="354"/>
      <c r="RQ7" s="354"/>
      <c r="RR7" s="354"/>
      <c r="RS7" s="382"/>
      <c r="RT7" s="382"/>
      <c r="RU7" s="134"/>
      <c r="RV7" s="382"/>
      <c r="RW7" s="382"/>
      <c r="RX7" s="134"/>
      <c r="RY7" s="382"/>
      <c r="RZ7" s="134"/>
      <c r="SA7" s="354"/>
      <c r="SB7" s="354"/>
      <c r="SC7" s="354"/>
      <c r="SD7" s="354"/>
      <c r="SE7" s="354"/>
      <c r="SF7" s="354"/>
      <c r="SG7" s="354"/>
      <c r="SH7" s="354"/>
      <c r="SI7" s="146"/>
      <c r="SJ7" s="146"/>
      <c r="SK7" s="146"/>
      <c r="SL7" s="146"/>
      <c r="SM7" s="146"/>
      <c r="SN7" s="146"/>
      <c r="SO7" s="146"/>
      <c r="SP7" s="147"/>
      <c r="SQ7" s="314" t="str">
        <f t="shared" ref="SQ7:ST45" si="39">IF(COUNTIFS($G7:$RY7,SQ$5,$G$5:$RY$5,"Predikat Sikap")=0,"",CONCATENATE(COUNTIFS($G7:$RY7,SQ$5,$G$5:$RY$5,"Predikat Sikap")," guru"))</f>
        <v/>
      </c>
      <c r="SR7" s="314" t="str">
        <f t="shared" si="39"/>
        <v/>
      </c>
      <c r="SS7" s="314" t="str">
        <f t="shared" si="39"/>
        <v/>
      </c>
      <c r="ST7" s="314" t="str">
        <f t="shared" si="39"/>
        <v/>
      </c>
      <c r="SU7" s="315" t="str">
        <f t="shared" ref="SU7:SX45" si="40">IF(COUNTIF($SI7:$SP7,SU$5)=0,"",COUNTIF($SI7:$SP7,SU$5))</f>
        <v/>
      </c>
      <c r="SV7" s="315" t="str">
        <f t="shared" si="20"/>
        <v/>
      </c>
      <c r="SW7" s="315" t="str">
        <f t="shared" si="20"/>
        <v/>
      </c>
      <c r="SX7" s="315" t="str">
        <f t="shared" si="20"/>
        <v/>
      </c>
      <c r="SY7" s="315" t="str">
        <f t="shared" ref="SY7:SY45" si="41">IF(VR7=1,"Kurang",IF(VR7=2,"Cukup",IF(VR7=3,"Baik",IF(VR7=4,"Sangat Baik",""))))</f>
        <v/>
      </c>
      <c r="SZ7" s="260" t="str">
        <f t="shared" ref="SZ7:SZ45" si="42">VA7</f>
        <v/>
      </c>
      <c r="TA7" s="272"/>
      <c r="TB7" s="272"/>
      <c r="TC7" s="273"/>
      <c r="TD7" s="275" t="str">
        <f t="shared" ref="TD7:TD45" si="43">IF(WE7=1,"Kurang",IF(WE7=2,"Cukup",IF(WE7=3,"Baik",IF(WE7=4,"Sangat Baik",""))))</f>
        <v/>
      </c>
      <c r="TE7" s="268" t="str">
        <f t="shared" ref="TE7:TE45" si="44">VT7</f>
        <v/>
      </c>
      <c r="TF7" s="267"/>
      <c r="TG7" s="151"/>
      <c r="TH7" s="152"/>
      <c r="TI7" s="152"/>
      <c r="TJ7" s="152"/>
      <c r="TK7" s="162"/>
      <c r="TL7" s="163"/>
      <c r="TM7" s="162"/>
      <c r="TN7" s="163"/>
      <c r="TO7" s="162"/>
      <c r="TP7" s="163"/>
      <c r="TQ7" s="89"/>
      <c r="TR7" s="89"/>
      <c r="TS7" s="89"/>
      <c r="TT7" s="89"/>
      <c r="TU7" s="89"/>
      <c r="TV7" s="254"/>
      <c r="TW7" s="318" t="str">
        <f t="shared" ref="TW7:TW45" si="45">IF((SUMIF($G$5:$RZ$5,"Angka Peng",$G7:$RZ7))=0,"",(SUMIF($G$5:$RZ$5,"Angka Peng",$G7:$RZ7)))</f>
        <v/>
      </c>
      <c r="TX7" s="318" t="str">
        <f t="shared" ref="TX7:TX45" si="46">IF(SUMIF($G$5:$RZ$5,"Angka Ketr",$G7:$RZ7)=0,"",(SUMIF($G$5:$RZ$5,"Angka Ketr",$G7:$RZ7)))</f>
        <v/>
      </c>
      <c r="TY7" s="318" t="str">
        <f t="shared" ref="TY7:TY45" si="47">IF(SUM(TW7:TX7)=0,"",SUM(TW7:TX7))</f>
        <v/>
      </c>
      <c r="TZ7" s="319" t="str">
        <f t="shared" ref="TZ7:TZ45" si="48">IFERROR(RANK(TY7,$TI$6:$TY$45,0),"")</f>
        <v/>
      </c>
      <c r="UA7" s="136" t="str">
        <f t="shared" si="21"/>
        <v/>
      </c>
      <c r="UB7" s="136" t="str">
        <f t="shared" si="22"/>
        <v/>
      </c>
      <c r="UC7" s="90" t="s">
        <v>167</v>
      </c>
      <c r="UD7" s="91" t="s">
        <v>169</v>
      </c>
      <c r="UE7" s="90" t="s">
        <v>170</v>
      </c>
      <c r="UF7" s="91" t="s">
        <v>171</v>
      </c>
      <c r="UG7" s="90" t="s">
        <v>172</v>
      </c>
      <c r="UH7" s="90" t="s">
        <v>173</v>
      </c>
      <c r="UI7" s="91" t="s">
        <v>1267</v>
      </c>
      <c r="UJ7" s="92">
        <v>42569</v>
      </c>
      <c r="UK7" s="90" t="s">
        <v>907</v>
      </c>
      <c r="UL7" s="90" t="s">
        <v>1208</v>
      </c>
      <c r="UM7" s="90" t="s">
        <v>172</v>
      </c>
      <c r="UN7" s="91" t="s">
        <v>161</v>
      </c>
      <c r="UO7" s="90" t="s">
        <v>2163</v>
      </c>
      <c r="UP7" s="90" t="s">
        <v>2164</v>
      </c>
      <c r="UQ7" s="93"/>
      <c r="UR7" s="126"/>
      <c r="US7" s="237">
        <v>0</v>
      </c>
      <c r="UT7" s="237">
        <v>0</v>
      </c>
      <c r="UU7" s="237">
        <v>0</v>
      </c>
      <c r="UV7" s="237">
        <v>0</v>
      </c>
      <c r="UW7" s="237">
        <v>0</v>
      </c>
      <c r="UX7" s="237">
        <v>0</v>
      </c>
      <c r="UY7" s="237">
        <v>0</v>
      </c>
      <c r="UZ7" s="237" t="str">
        <f t="shared" ref="UZ7:UZ45" si="49">IF(OR(A7="",SP7=""),"",CONCATENATE("(",SP7,")."))</f>
        <v/>
      </c>
      <c r="VA7" s="248" t="str">
        <f t="shared" si="23"/>
        <v/>
      </c>
      <c r="VB7" s="263">
        <f t="shared" ref="VB7:VB45" si="50">IF(SI7="",0,1)</f>
        <v>0</v>
      </c>
      <c r="VC7" s="263">
        <f t="shared" ref="VC7:VC45" si="51">IF(SJ7="",0,1)</f>
        <v>0</v>
      </c>
      <c r="VD7" s="263">
        <f t="shared" ref="VD7:VD45" si="52">IF(SK7="",0,1)</f>
        <v>0</v>
      </c>
      <c r="VE7" s="263">
        <f t="shared" ref="VE7:VE45" si="53">IF(SL7="",0,1)</f>
        <v>0</v>
      </c>
      <c r="VF7" s="263">
        <f t="shared" ref="VF7:VF45" si="54">IF(SM7="",0,1)</f>
        <v>0</v>
      </c>
      <c r="VG7" s="263">
        <f t="shared" ref="VG7:VG45" si="55">IF(SN7="",0,1)</f>
        <v>0</v>
      </c>
      <c r="VH7" s="263">
        <f t="shared" ref="VH7:VH45" si="56">IF(SO7="",0,1)</f>
        <v>0</v>
      </c>
      <c r="VI7" s="263">
        <f t="shared" ref="VI7:VI45" si="57">IF(SP7="",0,1)</f>
        <v>0</v>
      </c>
      <c r="VJ7" s="264" t="str">
        <f>IF(NILAISIKAPSOSIAL(SI7)=0,"",NILAISIKAPSOSIAL(SI7))</f>
        <v/>
      </c>
      <c r="VK7" s="264" t="str">
        <f>IF(NILAISIKAPSOSIAL(SJ7)=0,"",NILAISIKAPSOSIAL(SJ7))</f>
        <v/>
      </c>
      <c r="VL7" s="264" t="str">
        <f>IF(NILAISIKAPSOSIAL(SK7)=0,"",NILAISIKAPSOSIAL(SK7))</f>
        <v/>
      </c>
      <c r="VM7" s="264" t="str">
        <f>IF(NILAISIKAPSOSIAL(SL7)=0,"",NILAISIKAPSOSIAL(SL7))</f>
        <v/>
      </c>
      <c r="VN7" s="264" t="str">
        <f>IF(NILAISIKAPSOSIAL(SM7)=0,"",NILAISIKAPSOSIAL(SM7))</f>
        <v/>
      </c>
      <c r="VO7" s="264" t="str">
        <f>IF(NILAISIKAPSOSIAL(SN7)=0,"",NILAISIKAPSOSIAL(SN7))</f>
        <v/>
      </c>
      <c r="VP7" s="264" t="str">
        <f>IF(NILAISIKAPSOSIAL(SO7)=0,"",NILAISIKAPSOSIAL(SO7))</f>
        <v/>
      </c>
      <c r="VQ7" s="264" t="str">
        <f>IF(NILAISIKAPSOSIAL(SP7)=0,"",NILAISIKAPSOSIAL(SP7))</f>
        <v/>
      </c>
      <c r="VR7" s="143" t="str">
        <f t="shared" ref="VR7:VR45" si="58">IF(SUM(VB7:VI7)&lt;&gt;8,"",MODE(VJ7:VQ7))</f>
        <v/>
      </c>
      <c r="VT7" s="248" t="str">
        <f t="shared" si="25"/>
        <v/>
      </c>
      <c r="VU7" s="247" t="str">
        <f t="shared" ref="VU7:VU45" si="59">IF(OR($A7="",TA7=""),"",CONCATENATE(TA7," ; "))</f>
        <v/>
      </c>
      <c r="VV7" s="247" t="str">
        <f t="shared" ref="VV7:VV45" si="60">IF(OR($A7="",TB7=""),"",CONCATENATE(TB7," ; "))</f>
        <v/>
      </c>
      <c r="VW7" s="247" t="str">
        <f t="shared" ref="VW7:VW45" si="61">IF(OR($A7="",TC7=""),"",CONCATENATE(TC7,"."))</f>
        <v/>
      </c>
      <c r="VX7" s="247" t="str">
        <f t="shared" ref="VX7:VX45" si="62">IF(TA7&lt;&gt;"",1,"")</f>
        <v/>
      </c>
      <c r="VY7" s="247" t="str">
        <f t="shared" ref="VY7:VY45" si="63">IF(TB7&lt;&gt;"",1,"")</f>
        <v/>
      </c>
      <c r="VZ7" s="247" t="str">
        <f t="shared" ref="VZ7:VZ45" si="64">IF(TC7&lt;&gt;"",1,"")</f>
        <v/>
      </c>
      <c r="WA7" s="265" t="str">
        <f t="shared" ref="WA7:WA45" si="65">IF(SUM(VX7:VZ7)=0,"",SUM(VX7:VZ7))</f>
        <v/>
      </c>
      <c r="WB7" s="265" t="str">
        <f t="shared" si="26"/>
        <v/>
      </c>
      <c r="WC7" s="265" t="str">
        <f t="shared" si="27"/>
        <v/>
      </c>
      <c r="WD7" s="265" t="str">
        <f t="shared" si="28"/>
        <v/>
      </c>
      <c r="WE7" s="265" t="str">
        <f t="shared" ref="WE7:WE45" si="66">IFERROR(MODE(WB7:WD7),"")</f>
        <v/>
      </c>
      <c r="WG7" s="117">
        <f t="shared" ref="WG7:WG45" si="67">A7</f>
        <v>2</v>
      </c>
      <c r="WH7" s="117" t="e">
        <f>Kode!#REF!</f>
        <v>#REF!</v>
      </c>
      <c r="WI7" s="117" t="e">
        <f t="shared" si="29"/>
        <v>#REF!</v>
      </c>
      <c r="WJ7" s="160" t="str">
        <f t="shared" si="30"/>
        <v/>
      </c>
      <c r="WK7" s="247" t="e">
        <f t="shared" si="31"/>
        <v>#REF!</v>
      </c>
      <c r="WL7" s="247" t="e">
        <f t="shared" si="32"/>
        <v>#REF!</v>
      </c>
      <c r="WM7" s="248" t="e">
        <f t="shared" si="33"/>
        <v>#REF!</v>
      </c>
      <c r="WN7" s="247" t="e">
        <f t="shared" si="34"/>
        <v>#REF!</v>
      </c>
      <c r="WO7" s="247" t="e">
        <f t="shared" si="35"/>
        <v>#REF!</v>
      </c>
      <c r="WP7" s="248" t="e">
        <f t="shared" si="36"/>
        <v>#REF!</v>
      </c>
      <c r="WQ7" s="248" t="e">
        <f t="shared" si="37"/>
        <v>#REF!</v>
      </c>
      <c r="WR7" s="248" t="e">
        <f t="shared" si="38"/>
        <v>#REF!</v>
      </c>
    </row>
    <row r="8" spans="1:616" ht="54.95" customHeight="1">
      <c r="A8" s="285">
        <f t="shared" ref="A8:A45" si="68">IF(B8&lt;&gt;"",A7+1,"")</f>
        <v>3</v>
      </c>
      <c r="B8" s="286" t="s">
        <v>1483</v>
      </c>
      <c r="C8" s="286">
        <v>0</v>
      </c>
      <c r="D8" s="287" t="s">
        <v>2754</v>
      </c>
      <c r="E8" s="286">
        <v>0</v>
      </c>
      <c r="F8" s="288" t="s">
        <v>1267</v>
      </c>
      <c r="G8" s="144"/>
      <c r="H8" s="144"/>
      <c r="I8" s="134"/>
      <c r="J8" s="144"/>
      <c r="K8" s="144"/>
      <c r="L8" s="134"/>
      <c r="M8" s="144"/>
      <c r="N8" s="134"/>
      <c r="O8" s="144"/>
      <c r="P8" s="144"/>
      <c r="Q8" s="134"/>
      <c r="R8" s="144"/>
      <c r="S8" s="144"/>
      <c r="T8" s="134"/>
      <c r="U8" s="144"/>
      <c r="V8" s="134"/>
      <c r="W8" s="144"/>
      <c r="X8" s="144"/>
      <c r="Y8" s="134"/>
      <c r="Z8" s="144"/>
      <c r="AA8" s="144"/>
      <c r="AB8" s="134"/>
      <c r="AC8" s="144"/>
      <c r="AD8" s="134"/>
      <c r="AE8" s="144"/>
      <c r="AF8" s="144"/>
      <c r="AG8" s="134"/>
      <c r="AH8" s="144"/>
      <c r="AI8" s="144"/>
      <c r="AJ8" s="134"/>
      <c r="AK8" s="144"/>
      <c r="AL8" s="134"/>
      <c r="AM8" s="144"/>
      <c r="AN8" s="144"/>
      <c r="AO8" s="134"/>
      <c r="AP8" s="144"/>
      <c r="AQ8" s="144"/>
      <c r="AR8" s="134"/>
      <c r="AS8" s="144"/>
      <c r="AT8" s="134"/>
      <c r="AU8" s="144"/>
      <c r="AV8" s="144"/>
      <c r="AW8" s="134"/>
      <c r="AX8" s="144"/>
      <c r="AY8" s="144"/>
      <c r="AZ8" s="134"/>
      <c r="BA8" s="144"/>
      <c r="BB8" s="134"/>
      <c r="BC8" s="144"/>
      <c r="BD8" s="144"/>
      <c r="BE8" s="134"/>
      <c r="BF8" s="144"/>
      <c r="BG8" s="144"/>
      <c r="BH8" s="134"/>
      <c r="BI8" s="144"/>
      <c r="BJ8" s="134"/>
      <c r="BK8" s="144"/>
      <c r="BL8" s="144"/>
      <c r="BM8" s="134"/>
      <c r="BN8" s="144"/>
      <c r="BO8" s="144"/>
      <c r="BP8" s="134"/>
      <c r="BQ8" s="144"/>
      <c r="BR8" s="134"/>
      <c r="BS8" s="144"/>
      <c r="BT8" s="144"/>
      <c r="BU8" s="134"/>
      <c r="BV8" s="144"/>
      <c r="BW8" s="144"/>
      <c r="BX8" s="134"/>
      <c r="BY8" s="144"/>
      <c r="BZ8" s="134"/>
      <c r="CA8" s="144"/>
      <c r="CB8" s="144"/>
      <c r="CC8" s="134"/>
      <c r="CD8" s="144"/>
      <c r="CE8" s="144"/>
      <c r="CF8" s="134"/>
      <c r="CG8" s="144"/>
      <c r="CH8" s="134"/>
      <c r="CI8" s="144"/>
      <c r="CJ8" s="144"/>
      <c r="CK8" s="134"/>
      <c r="CL8" s="144"/>
      <c r="CM8" s="144"/>
      <c r="CN8" s="134"/>
      <c r="CO8" s="144"/>
      <c r="CP8" s="134"/>
      <c r="CQ8" s="144"/>
      <c r="CR8" s="144"/>
      <c r="CS8" s="134"/>
      <c r="CT8" s="144"/>
      <c r="CU8" s="144"/>
      <c r="CV8" s="134"/>
      <c r="CW8" s="144"/>
      <c r="CX8" s="134"/>
      <c r="CY8" s="144"/>
      <c r="CZ8" s="144"/>
      <c r="DA8" s="134"/>
      <c r="DB8" s="144"/>
      <c r="DC8" s="144"/>
      <c r="DD8" s="134"/>
      <c r="DE8" s="144"/>
      <c r="DF8" s="134"/>
      <c r="DG8" s="144"/>
      <c r="DH8" s="144"/>
      <c r="DI8" s="134"/>
      <c r="DJ8" s="144"/>
      <c r="DK8" s="144"/>
      <c r="DL8" s="134"/>
      <c r="DM8" s="144"/>
      <c r="DN8" s="134"/>
      <c r="DO8" s="144"/>
      <c r="DP8" s="144"/>
      <c r="DQ8" s="134"/>
      <c r="DR8" s="144"/>
      <c r="DS8" s="144"/>
      <c r="DT8" s="134"/>
      <c r="DU8" s="144"/>
      <c r="DV8" s="134"/>
      <c r="DW8" s="242"/>
      <c r="DX8" s="242"/>
      <c r="DY8" s="134"/>
      <c r="DZ8" s="242"/>
      <c r="EA8" s="242"/>
      <c r="EB8" s="134"/>
      <c r="EC8" s="242"/>
      <c r="ED8" s="134"/>
      <c r="EE8" s="144"/>
      <c r="EF8" s="144"/>
      <c r="EG8" s="134"/>
      <c r="EH8" s="144"/>
      <c r="EI8" s="144"/>
      <c r="EJ8" s="134"/>
      <c r="EK8" s="242"/>
      <c r="EL8" s="134"/>
      <c r="EM8" s="382"/>
      <c r="EN8" s="382"/>
      <c r="EO8" s="134"/>
      <c r="EP8" s="382"/>
      <c r="EQ8" s="382"/>
      <c r="ER8" s="134"/>
      <c r="ES8" s="382"/>
      <c r="ET8" s="134"/>
      <c r="EU8" s="382"/>
      <c r="EV8" s="382"/>
      <c r="EW8" s="134"/>
      <c r="EX8" s="382"/>
      <c r="EY8" s="382"/>
      <c r="EZ8" s="134"/>
      <c r="FA8" s="382"/>
      <c r="FB8" s="134"/>
      <c r="FC8" s="382"/>
      <c r="FD8" s="382"/>
      <c r="FE8" s="134"/>
      <c r="FF8" s="382"/>
      <c r="FG8" s="382"/>
      <c r="FH8" s="134"/>
      <c r="FI8" s="382"/>
      <c r="FJ8" s="134"/>
      <c r="FK8" s="382"/>
      <c r="FL8" s="382"/>
      <c r="FM8" s="134"/>
      <c r="FN8" s="382"/>
      <c r="FO8" s="382"/>
      <c r="FP8" s="134"/>
      <c r="FQ8" s="382"/>
      <c r="FR8" s="134"/>
      <c r="FS8" s="382"/>
      <c r="FT8" s="382"/>
      <c r="FU8" s="134"/>
      <c r="FV8" s="382"/>
      <c r="FW8" s="382"/>
      <c r="FX8" s="134"/>
      <c r="FY8" s="382"/>
      <c r="FZ8" s="134"/>
      <c r="GA8" s="382"/>
      <c r="GB8" s="382"/>
      <c r="GC8" s="134"/>
      <c r="GD8" s="382"/>
      <c r="GE8" s="382"/>
      <c r="GF8" s="134"/>
      <c r="GG8" s="382"/>
      <c r="GH8" s="134"/>
      <c r="GI8" s="382"/>
      <c r="GJ8" s="382"/>
      <c r="GK8" s="134"/>
      <c r="GL8" s="382"/>
      <c r="GM8" s="382"/>
      <c r="GN8" s="134"/>
      <c r="GO8" s="382"/>
      <c r="GP8" s="134"/>
      <c r="GQ8" s="382"/>
      <c r="GR8" s="382"/>
      <c r="GS8" s="134"/>
      <c r="GT8" s="382"/>
      <c r="GU8" s="382"/>
      <c r="GV8" s="134"/>
      <c r="GW8" s="382"/>
      <c r="GX8" s="134"/>
      <c r="GY8" s="382"/>
      <c r="GZ8" s="382"/>
      <c r="HA8" s="134"/>
      <c r="HB8" s="382"/>
      <c r="HC8" s="382"/>
      <c r="HD8" s="134"/>
      <c r="HE8" s="382"/>
      <c r="HF8" s="134"/>
      <c r="HG8" s="382"/>
      <c r="HH8" s="382"/>
      <c r="HI8" s="134"/>
      <c r="HJ8" s="382"/>
      <c r="HK8" s="382"/>
      <c r="HL8" s="134"/>
      <c r="HM8" s="382"/>
      <c r="HN8" s="134"/>
      <c r="HO8" s="382"/>
      <c r="HP8" s="382"/>
      <c r="HQ8" s="134"/>
      <c r="HR8" s="382"/>
      <c r="HS8" s="382"/>
      <c r="HT8" s="134"/>
      <c r="HU8" s="382"/>
      <c r="HV8" s="134"/>
      <c r="HW8" s="382"/>
      <c r="HX8" s="382"/>
      <c r="HY8" s="134"/>
      <c r="HZ8" s="382"/>
      <c r="IA8" s="382"/>
      <c r="IB8" s="134"/>
      <c r="IC8" s="382"/>
      <c r="ID8" s="134"/>
      <c r="IE8" s="382"/>
      <c r="IF8" s="382"/>
      <c r="IG8" s="134"/>
      <c r="IH8" s="382"/>
      <c r="II8" s="382"/>
      <c r="IJ8" s="134"/>
      <c r="IK8" s="382"/>
      <c r="IL8" s="134"/>
      <c r="IM8" s="353"/>
      <c r="IN8" s="353"/>
      <c r="IO8" s="353"/>
      <c r="IP8" s="353"/>
      <c r="IQ8" s="353"/>
      <c r="IR8" s="353"/>
      <c r="IS8" s="353"/>
      <c r="IT8" s="353"/>
      <c r="IU8" s="353"/>
      <c r="IV8" s="353"/>
      <c r="IW8" s="353"/>
      <c r="IX8" s="353"/>
      <c r="IY8" s="353"/>
      <c r="IZ8" s="353"/>
      <c r="JA8" s="353"/>
      <c r="JB8" s="353"/>
      <c r="JC8" s="353"/>
      <c r="JD8" s="353"/>
      <c r="JE8" s="353"/>
      <c r="JF8" s="353"/>
      <c r="JG8" s="353"/>
      <c r="JH8" s="353"/>
      <c r="JI8" s="353"/>
      <c r="JJ8" s="353"/>
      <c r="JK8" s="353"/>
      <c r="JL8" s="353"/>
      <c r="JM8" s="353"/>
      <c r="JN8" s="353"/>
      <c r="JO8" s="353"/>
      <c r="JP8" s="353"/>
      <c r="JQ8" s="354"/>
      <c r="JR8" s="354"/>
      <c r="JS8" s="354"/>
      <c r="JT8" s="354"/>
      <c r="JU8" s="354"/>
      <c r="JV8" s="354"/>
      <c r="JW8" s="354"/>
      <c r="JX8" s="354"/>
      <c r="JY8" s="354"/>
      <c r="JZ8" s="354"/>
      <c r="KA8" s="354"/>
      <c r="KB8" s="354"/>
      <c r="KC8" s="354"/>
      <c r="KD8" s="354"/>
      <c r="KE8" s="354"/>
      <c r="KF8" s="354"/>
      <c r="KG8" s="354"/>
      <c r="KH8" s="354"/>
      <c r="KI8" s="354"/>
      <c r="KJ8" s="354"/>
      <c r="KK8" s="354"/>
      <c r="KL8" s="354"/>
      <c r="KM8" s="354"/>
      <c r="KN8" s="354"/>
      <c r="KO8" s="354"/>
      <c r="KP8" s="354"/>
      <c r="KQ8" s="354"/>
      <c r="KR8" s="354"/>
      <c r="KS8" s="354"/>
      <c r="KT8" s="354"/>
      <c r="KU8" s="353"/>
      <c r="KV8" s="353"/>
      <c r="KW8" s="353"/>
      <c r="KX8" s="353"/>
      <c r="KY8" s="353"/>
      <c r="KZ8" s="353"/>
      <c r="LA8" s="353"/>
      <c r="LB8" s="353"/>
      <c r="LC8" s="353"/>
      <c r="LD8" s="353"/>
      <c r="LE8" s="353"/>
      <c r="LF8" s="353"/>
      <c r="LG8" s="353"/>
      <c r="LH8" s="353"/>
      <c r="LI8" s="353"/>
      <c r="LJ8" s="353"/>
      <c r="LK8" s="353"/>
      <c r="LL8" s="353"/>
      <c r="LM8" s="353"/>
      <c r="LN8" s="353"/>
      <c r="LO8" s="353"/>
      <c r="LP8" s="353"/>
      <c r="LQ8" s="353"/>
      <c r="LR8" s="353"/>
      <c r="LS8" s="353"/>
      <c r="LT8" s="353"/>
      <c r="LU8" s="353"/>
      <c r="LV8" s="353"/>
      <c r="LW8" s="353"/>
      <c r="LX8" s="353"/>
      <c r="LY8" s="354"/>
      <c r="LZ8" s="354"/>
      <c r="MA8" s="354"/>
      <c r="MB8" s="354"/>
      <c r="MC8" s="354"/>
      <c r="MD8" s="354"/>
      <c r="ME8" s="354"/>
      <c r="MF8" s="354"/>
      <c r="MG8" s="354"/>
      <c r="MH8" s="354"/>
      <c r="MI8" s="354"/>
      <c r="MJ8" s="354"/>
      <c r="MK8" s="354"/>
      <c r="ML8" s="354"/>
      <c r="MM8" s="354"/>
      <c r="MN8" s="354"/>
      <c r="MO8" s="354"/>
      <c r="MP8" s="354"/>
      <c r="MQ8" s="354"/>
      <c r="MR8" s="354"/>
      <c r="MS8" s="354"/>
      <c r="MT8" s="354"/>
      <c r="MU8" s="354"/>
      <c r="MV8" s="354"/>
      <c r="MW8" s="354"/>
      <c r="MX8" s="354"/>
      <c r="MY8" s="354"/>
      <c r="MZ8" s="354"/>
      <c r="NA8" s="354"/>
      <c r="NB8" s="354"/>
      <c r="NC8" s="353"/>
      <c r="ND8" s="353"/>
      <c r="NE8" s="353"/>
      <c r="NF8" s="353"/>
      <c r="NG8" s="353"/>
      <c r="NH8" s="353"/>
      <c r="NI8" s="353"/>
      <c r="NJ8" s="353"/>
      <c r="NK8" s="353"/>
      <c r="NL8" s="353"/>
      <c r="NM8" s="353"/>
      <c r="NN8" s="353"/>
      <c r="NO8" s="353"/>
      <c r="NP8" s="353"/>
      <c r="NQ8" s="353"/>
      <c r="NR8" s="353"/>
      <c r="NS8" s="353"/>
      <c r="NT8" s="353"/>
      <c r="NU8" s="353"/>
      <c r="NV8" s="353"/>
      <c r="NW8" s="353"/>
      <c r="NX8" s="353"/>
      <c r="NY8" s="353"/>
      <c r="NZ8" s="353"/>
      <c r="OA8" s="353"/>
      <c r="OB8" s="353"/>
      <c r="OC8" s="353"/>
      <c r="OD8" s="353"/>
      <c r="OE8" s="353"/>
      <c r="OF8" s="353"/>
      <c r="OG8" s="354"/>
      <c r="OH8" s="354"/>
      <c r="OI8" s="354"/>
      <c r="OJ8" s="354"/>
      <c r="OK8" s="354"/>
      <c r="OL8" s="354"/>
      <c r="OM8" s="354"/>
      <c r="ON8" s="354"/>
      <c r="OO8" s="354"/>
      <c r="OP8" s="354"/>
      <c r="OQ8" s="354"/>
      <c r="OR8" s="354"/>
      <c r="OS8" s="354"/>
      <c r="OT8" s="354"/>
      <c r="OU8" s="354"/>
      <c r="OV8" s="354"/>
      <c r="OW8" s="354"/>
      <c r="OX8" s="354"/>
      <c r="OY8" s="354"/>
      <c r="OZ8" s="354"/>
      <c r="PA8" s="354"/>
      <c r="PB8" s="354"/>
      <c r="PC8" s="354"/>
      <c r="PD8" s="354"/>
      <c r="PE8" s="354"/>
      <c r="PF8" s="354"/>
      <c r="PG8" s="354"/>
      <c r="PH8" s="354"/>
      <c r="PI8" s="354"/>
      <c r="PJ8" s="354"/>
      <c r="PK8" s="353"/>
      <c r="PL8" s="353"/>
      <c r="PM8" s="353"/>
      <c r="PN8" s="353"/>
      <c r="PO8" s="353"/>
      <c r="PP8" s="353"/>
      <c r="PQ8" s="353"/>
      <c r="PR8" s="353"/>
      <c r="PS8" s="353"/>
      <c r="PT8" s="353"/>
      <c r="PU8" s="353"/>
      <c r="PV8" s="353"/>
      <c r="PW8" s="353"/>
      <c r="PX8" s="353"/>
      <c r="PY8" s="353"/>
      <c r="PZ8" s="353"/>
      <c r="QA8" s="353"/>
      <c r="QB8" s="353"/>
      <c r="QC8" s="353"/>
      <c r="QD8" s="353"/>
      <c r="QE8" s="353"/>
      <c r="QF8" s="353"/>
      <c r="QG8" s="353"/>
      <c r="QH8" s="353"/>
      <c r="QI8" s="353"/>
      <c r="QJ8" s="353"/>
      <c r="QK8" s="353"/>
      <c r="QL8" s="353"/>
      <c r="QM8" s="353"/>
      <c r="QN8" s="353"/>
      <c r="QO8" s="354"/>
      <c r="QP8" s="354"/>
      <c r="QQ8" s="354"/>
      <c r="QR8" s="354"/>
      <c r="QS8" s="354"/>
      <c r="QT8" s="354"/>
      <c r="QU8" s="354"/>
      <c r="QV8" s="354"/>
      <c r="QW8" s="354"/>
      <c r="QX8" s="354"/>
      <c r="QY8" s="354"/>
      <c r="QZ8" s="354"/>
      <c r="RA8" s="354"/>
      <c r="RB8" s="354"/>
      <c r="RC8" s="354"/>
      <c r="RD8" s="354"/>
      <c r="RE8" s="354"/>
      <c r="RF8" s="354"/>
      <c r="RG8" s="354"/>
      <c r="RH8" s="354"/>
      <c r="RI8" s="354"/>
      <c r="RJ8" s="354"/>
      <c r="RK8" s="354"/>
      <c r="RL8" s="354"/>
      <c r="RM8" s="354"/>
      <c r="RN8" s="354"/>
      <c r="RO8" s="354"/>
      <c r="RP8" s="354"/>
      <c r="RQ8" s="354"/>
      <c r="RR8" s="354"/>
      <c r="RS8" s="382"/>
      <c r="RT8" s="382"/>
      <c r="RU8" s="134"/>
      <c r="RV8" s="382"/>
      <c r="RW8" s="382"/>
      <c r="RX8" s="134"/>
      <c r="RY8" s="382"/>
      <c r="RZ8" s="134"/>
      <c r="SA8" s="354"/>
      <c r="SB8" s="354"/>
      <c r="SC8" s="354"/>
      <c r="SD8" s="354"/>
      <c r="SE8" s="354"/>
      <c r="SF8" s="354"/>
      <c r="SG8" s="354"/>
      <c r="SH8" s="354"/>
      <c r="SI8" s="146"/>
      <c r="SJ8" s="146"/>
      <c r="SK8" s="146"/>
      <c r="SL8" s="146"/>
      <c r="SM8" s="146"/>
      <c r="SN8" s="146"/>
      <c r="SO8" s="146"/>
      <c r="SP8" s="147"/>
      <c r="SQ8" s="314" t="str">
        <f t="shared" si="39"/>
        <v/>
      </c>
      <c r="SR8" s="314" t="str">
        <f t="shared" si="39"/>
        <v/>
      </c>
      <c r="SS8" s="314" t="str">
        <f t="shared" si="39"/>
        <v/>
      </c>
      <c r="ST8" s="314" t="str">
        <f t="shared" si="39"/>
        <v/>
      </c>
      <c r="SU8" s="315" t="str">
        <f t="shared" si="40"/>
        <v/>
      </c>
      <c r="SV8" s="315" t="str">
        <f t="shared" si="20"/>
        <v/>
      </c>
      <c r="SW8" s="315" t="str">
        <f t="shared" si="20"/>
        <v/>
      </c>
      <c r="SX8" s="315" t="str">
        <f t="shared" si="20"/>
        <v/>
      </c>
      <c r="SY8" s="315" t="str">
        <f t="shared" si="41"/>
        <v/>
      </c>
      <c r="SZ8" s="260" t="str">
        <f t="shared" si="42"/>
        <v/>
      </c>
      <c r="TA8" s="272"/>
      <c r="TB8" s="272"/>
      <c r="TC8" s="273"/>
      <c r="TD8" s="275" t="str">
        <f t="shared" si="43"/>
        <v/>
      </c>
      <c r="TE8" s="268" t="str">
        <f t="shared" si="44"/>
        <v/>
      </c>
      <c r="TF8" s="267"/>
      <c r="TG8" s="151"/>
      <c r="TH8" s="152"/>
      <c r="TI8" s="152"/>
      <c r="TJ8" s="152"/>
      <c r="TK8" s="162"/>
      <c r="TL8" s="163"/>
      <c r="TM8" s="162"/>
      <c r="TN8" s="163"/>
      <c r="TO8" s="162"/>
      <c r="TP8" s="163"/>
      <c r="TQ8" s="89"/>
      <c r="TR8" s="89"/>
      <c r="TS8" s="89"/>
      <c r="TT8" s="89"/>
      <c r="TU8" s="89"/>
      <c r="TV8" s="254"/>
      <c r="TW8" s="318" t="str">
        <f t="shared" si="45"/>
        <v/>
      </c>
      <c r="TX8" s="318" t="str">
        <f t="shared" si="46"/>
        <v/>
      </c>
      <c r="TY8" s="318" t="str">
        <f t="shared" si="47"/>
        <v/>
      </c>
      <c r="TZ8" s="319" t="str">
        <f t="shared" si="48"/>
        <v/>
      </c>
      <c r="UA8" s="136" t="str">
        <f t="shared" si="21"/>
        <v/>
      </c>
      <c r="UB8" s="136" t="str">
        <f t="shared" si="22"/>
        <v/>
      </c>
      <c r="UC8" s="90" t="s">
        <v>167</v>
      </c>
      <c r="UD8" s="91" t="s">
        <v>169</v>
      </c>
      <c r="UE8" s="90" t="s">
        <v>170</v>
      </c>
      <c r="UF8" s="91" t="s">
        <v>171</v>
      </c>
      <c r="UG8" s="90" t="s">
        <v>172</v>
      </c>
      <c r="UH8" s="90" t="s">
        <v>173</v>
      </c>
      <c r="UI8" s="91" t="s">
        <v>1267</v>
      </c>
      <c r="UJ8" s="92">
        <v>42569</v>
      </c>
      <c r="UK8" s="90" t="s">
        <v>908</v>
      </c>
      <c r="UL8" s="90" t="s">
        <v>1209</v>
      </c>
      <c r="UM8" s="90" t="s">
        <v>172</v>
      </c>
      <c r="UN8" s="91" t="s">
        <v>161</v>
      </c>
      <c r="UO8" s="90" t="s">
        <v>2165</v>
      </c>
      <c r="UP8" s="90" t="s">
        <v>2166</v>
      </c>
      <c r="UQ8" s="93"/>
      <c r="UR8" s="126"/>
      <c r="US8" s="237">
        <v>0</v>
      </c>
      <c r="UT8" s="237">
        <v>0</v>
      </c>
      <c r="UU8" s="237">
        <v>0</v>
      </c>
      <c r="UV8" s="237">
        <v>0</v>
      </c>
      <c r="UW8" s="237">
        <v>0</v>
      </c>
      <c r="UX8" s="237">
        <v>0</v>
      </c>
      <c r="UY8" s="237">
        <v>0</v>
      </c>
      <c r="UZ8" s="237" t="str">
        <f t="shared" si="49"/>
        <v/>
      </c>
      <c r="VA8" s="248" t="str">
        <f t="shared" si="23"/>
        <v/>
      </c>
      <c r="VB8" s="263">
        <f t="shared" si="50"/>
        <v>0</v>
      </c>
      <c r="VC8" s="263">
        <f t="shared" si="51"/>
        <v>0</v>
      </c>
      <c r="VD8" s="263">
        <f t="shared" si="52"/>
        <v>0</v>
      </c>
      <c r="VE8" s="263">
        <f t="shared" si="53"/>
        <v>0</v>
      </c>
      <c r="VF8" s="263">
        <f t="shared" si="54"/>
        <v>0</v>
      </c>
      <c r="VG8" s="263">
        <f t="shared" si="55"/>
        <v>0</v>
      </c>
      <c r="VH8" s="263">
        <f t="shared" si="56"/>
        <v>0</v>
      </c>
      <c r="VI8" s="263">
        <f t="shared" si="57"/>
        <v>0</v>
      </c>
      <c r="VJ8" s="264" t="str">
        <f>IF(NILAISIKAPSOSIAL(SI8)=0,"",NILAISIKAPSOSIAL(SI8))</f>
        <v/>
      </c>
      <c r="VK8" s="264" t="str">
        <f>IF(NILAISIKAPSOSIAL(SJ8)=0,"",NILAISIKAPSOSIAL(SJ8))</f>
        <v/>
      </c>
      <c r="VL8" s="264" t="str">
        <f>IF(NILAISIKAPSOSIAL(SK8)=0,"",NILAISIKAPSOSIAL(SK8))</f>
        <v/>
      </c>
      <c r="VM8" s="264" t="str">
        <f>IF(NILAISIKAPSOSIAL(SL8)=0,"",NILAISIKAPSOSIAL(SL8))</f>
        <v/>
      </c>
      <c r="VN8" s="264" t="str">
        <f>IF(NILAISIKAPSOSIAL(SM8)=0,"",NILAISIKAPSOSIAL(SM8))</f>
        <v/>
      </c>
      <c r="VO8" s="264" t="str">
        <f>IF(NILAISIKAPSOSIAL(SN8)=0,"",NILAISIKAPSOSIAL(SN8))</f>
        <v/>
      </c>
      <c r="VP8" s="264" t="str">
        <f>IF(NILAISIKAPSOSIAL(SO8)=0,"",NILAISIKAPSOSIAL(SO8))</f>
        <v/>
      </c>
      <c r="VQ8" s="264" t="str">
        <f>IF(NILAISIKAPSOSIAL(SP8)=0,"",NILAISIKAPSOSIAL(SP8))</f>
        <v/>
      </c>
      <c r="VR8" s="143" t="str">
        <f t="shared" si="58"/>
        <v/>
      </c>
      <c r="VT8" s="248" t="str">
        <f t="shared" si="25"/>
        <v/>
      </c>
      <c r="VU8" s="247" t="str">
        <f t="shared" si="59"/>
        <v/>
      </c>
      <c r="VV8" s="247" t="str">
        <f t="shared" si="60"/>
        <v/>
      </c>
      <c r="VW8" s="247" t="str">
        <f t="shared" si="61"/>
        <v/>
      </c>
      <c r="VX8" s="247" t="str">
        <f t="shared" si="62"/>
        <v/>
      </c>
      <c r="VY8" s="247" t="str">
        <f t="shared" si="63"/>
        <v/>
      </c>
      <c r="VZ8" s="247" t="str">
        <f t="shared" si="64"/>
        <v/>
      </c>
      <c r="WA8" s="265" t="str">
        <f t="shared" si="65"/>
        <v/>
      </c>
      <c r="WB8" s="265" t="str">
        <f t="shared" si="26"/>
        <v/>
      </c>
      <c r="WC8" s="265" t="str">
        <f t="shared" si="27"/>
        <v/>
      </c>
      <c r="WD8" s="265" t="str">
        <f t="shared" si="28"/>
        <v/>
      </c>
      <c r="WE8" s="265" t="str">
        <f t="shared" si="66"/>
        <v/>
      </c>
      <c r="WG8" s="117">
        <f t="shared" si="67"/>
        <v>3</v>
      </c>
      <c r="WH8" s="117" t="e">
        <f>Kode!#REF!</f>
        <v>#REF!</v>
      </c>
      <c r="WI8" s="117" t="e">
        <f t="shared" si="29"/>
        <v>#REF!</v>
      </c>
      <c r="WJ8" s="160" t="str">
        <f t="shared" si="30"/>
        <v/>
      </c>
      <c r="WK8" s="247" t="e">
        <f t="shared" si="31"/>
        <v>#REF!</v>
      </c>
      <c r="WL8" s="247" t="e">
        <f t="shared" si="32"/>
        <v>#REF!</v>
      </c>
      <c r="WM8" s="248" t="e">
        <f t="shared" si="33"/>
        <v>#REF!</v>
      </c>
      <c r="WN8" s="247" t="e">
        <f t="shared" si="34"/>
        <v>#REF!</v>
      </c>
      <c r="WO8" s="247" t="e">
        <f t="shared" si="35"/>
        <v>#REF!</v>
      </c>
      <c r="WP8" s="248" t="e">
        <f t="shared" si="36"/>
        <v>#REF!</v>
      </c>
      <c r="WQ8" s="248" t="e">
        <f t="shared" si="37"/>
        <v>#REF!</v>
      </c>
      <c r="WR8" s="248" t="e">
        <f t="shared" si="38"/>
        <v>#REF!</v>
      </c>
    </row>
    <row r="9" spans="1:616" ht="54.95" customHeight="1">
      <c r="A9" s="285">
        <f t="shared" si="68"/>
        <v>4</v>
      </c>
      <c r="B9" s="286" t="s">
        <v>1484</v>
      </c>
      <c r="C9" s="286">
        <v>0</v>
      </c>
      <c r="D9" s="287" t="s">
        <v>2755</v>
      </c>
      <c r="E9" s="286">
        <v>0</v>
      </c>
      <c r="F9" s="288" t="s">
        <v>1267</v>
      </c>
      <c r="G9" s="144"/>
      <c r="H9" s="144"/>
      <c r="I9" s="134"/>
      <c r="J9" s="144"/>
      <c r="K9" s="144"/>
      <c r="L9" s="134"/>
      <c r="M9" s="144"/>
      <c r="N9" s="134"/>
      <c r="O9" s="144"/>
      <c r="P9" s="144"/>
      <c r="Q9" s="134"/>
      <c r="R9" s="144"/>
      <c r="S9" s="144"/>
      <c r="T9" s="134"/>
      <c r="U9" s="144"/>
      <c r="V9" s="134"/>
      <c r="W9" s="144"/>
      <c r="X9" s="144"/>
      <c r="Y9" s="134"/>
      <c r="Z9" s="144"/>
      <c r="AA9" s="144"/>
      <c r="AB9" s="134"/>
      <c r="AC9" s="144"/>
      <c r="AD9" s="134"/>
      <c r="AE9" s="144"/>
      <c r="AF9" s="144"/>
      <c r="AG9" s="134"/>
      <c r="AH9" s="144"/>
      <c r="AI9" s="144"/>
      <c r="AJ9" s="134"/>
      <c r="AK9" s="144"/>
      <c r="AL9" s="134"/>
      <c r="AM9" s="144"/>
      <c r="AN9" s="144"/>
      <c r="AO9" s="134"/>
      <c r="AP9" s="144"/>
      <c r="AQ9" s="144"/>
      <c r="AR9" s="134"/>
      <c r="AS9" s="144"/>
      <c r="AT9" s="134"/>
      <c r="AU9" s="144"/>
      <c r="AV9" s="144"/>
      <c r="AW9" s="134"/>
      <c r="AX9" s="144"/>
      <c r="AY9" s="144"/>
      <c r="AZ9" s="134"/>
      <c r="BA9" s="144"/>
      <c r="BB9" s="134"/>
      <c r="BC9" s="144"/>
      <c r="BD9" s="144"/>
      <c r="BE9" s="134"/>
      <c r="BF9" s="144"/>
      <c r="BG9" s="144"/>
      <c r="BH9" s="134"/>
      <c r="BI9" s="144"/>
      <c r="BJ9" s="134"/>
      <c r="BK9" s="144"/>
      <c r="BL9" s="144"/>
      <c r="BM9" s="134"/>
      <c r="BN9" s="144"/>
      <c r="BO9" s="144"/>
      <c r="BP9" s="134"/>
      <c r="BQ9" s="144"/>
      <c r="BR9" s="134"/>
      <c r="BS9" s="144"/>
      <c r="BT9" s="144"/>
      <c r="BU9" s="134"/>
      <c r="BV9" s="144"/>
      <c r="BW9" s="144"/>
      <c r="BX9" s="134"/>
      <c r="BY9" s="144"/>
      <c r="BZ9" s="134"/>
      <c r="CA9" s="144"/>
      <c r="CB9" s="144"/>
      <c r="CC9" s="134"/>
      <c r="CD9" s="144"/>
      <c r="CE9" s="144"/>
      <c r="CF9" s="134"/>
      <c r="CG9" s="144"/>
      <c r="CH9" s="134"/>
      <c r="CI9" s="144"/>
      <c r="CJ9" s="144"/>
      <c r="CK9" s="134"/>
      <c r="CL9" s="144"/>
      <c r="CM9" s="144"/>
      <c r="CN9" s="134"/>
      <c r="CO9" s="144"/>
      <c r="CP9" s="134"/>
      <c r="CQ9" s="144"/>
      <c r="CR9" s="144"/>
      <c r="CS9" s="134"/>
      <c r="CT9" s="144"/>
      <c r="CU9" s="144"/>
      <c r="CV9" s="134"/>
      <c r="CW9" s="144"/>
      <c r="CX9" s="134"/>
      <c r="CY9" s="144"/>
      <c r="CZ9" s="144"/>
      <c r="DA9" s="134"/>
      <c r="DB9" s="144"/>
      <c r="DC9" s="144"/>
      <c r="DD9" s="134"/>
      <c r="DE9" s="144"/>
      <c r="DF9" s="134"/>
      <c r="DG9" s="144"/>
      <c r="DH9" s="144"/>
      <c r="DI9" s="134"/>
      <c r="DJ9" s="144"/>
      <c r="DK9" s="144"/>
      <c r="DL9" s="134"/>
      <c r="DM9" s="144"/>
      <c r="DN9" s="134"/>
      <c r="DO9" s="144"/>
      <c r="DP9" s="144"/>
      <c r="DQ9" s="134"/>
      <c r="DR9" s="144"/>
      <c r="DS9" s="144"/>
      <c r="DT9" s="134"/>
      <c r="DU9" s="144"/>
      <c r="DV9" s="134"/>
      <c r="DW9" s="144"/>
      <c r="DX9" s="144"/>
      <c r="DY9" s="134"/>
      <c r="DZ9" s="144"/>
      <c r="EA9" s="144"/>
      <c r="EB9" s="134"/>
      <c r="EC9" s="144"/>
      <c r="ED9" s="134"/>
      <c r="EE9" s="242"/>
      <c r="EF9" s="242"/>
      <c r="EG9" s="134"/>
      <c r="EH9" s="242"/>
      <c r="EI9" s="242"/>
      <c r="EJ9" s="134"/>
      <c r="EK9" s="144"/>
      <c r="EL9" s="134"/>
      <c r="EM9" s="382"/>
      <c r="EN9" s="382"/>
      <c r="EO9" s="134"/>
      <c r="EP9" s="382"/>
      <c r="EQ9" s="382"/>
      <c r="ER9" s="134"/>
      <c r="ES9" s="382"/>
      <c r="ET9" s="134"/>
      <c r="EU9" s="382"/>
      <c r="EV9" s="382"/>
      <c r="EW9" s="134"/>
      <c r="EX9" s="382"/>
      <c r="EY9" s="382"/>
      <c r="EZ9" s="134"/>
      <c r="FA9" s="382"/>
      <c r="FB9" s="134"/>
      <c r="FC9" s="382"/>
      <c r="FD9" s="382"/>
      <c r="FE9" s="134"/>
      <c r="FF9" s="382"/>
      <c r="FG9" s="382"/>
      <c r="FH9" s="134"/>
      <c r="FI9" s="382"/>
      <c r="FJ9" s="134"/>
      <c r="FK9" s="382"/>
      <c r="FL9" s="382"/>
      <c r="FM9" s="134"/>
      <c r="FN9" s="382"/>
      <c r="FO9" s="382"/>
      <c r="FP9" s="134"/>
      <c r="FQ9" s="382"/>
      <c r="FR9" s="134"/>
      <c r="FS9" s="382"/>
      <c r="FT9" s="382"/>
      <c r="FU9" s="134"/>
      <c r="FV9" s="382"/>
      <c r="FW9" s="382"/>
      <c r="FX9" s="134"/>
      <c r="FY9" s="382"/>
      <c r="FZ9" s="134"/>
      <c r="GA9" s="382"/>
      <c r="GB9" s="382"/>
      <c r="GC9" s="134"/>
      <c r="GD9" s="382"/>
      <c r="GE9" s="382"/>
      <c r="GF9" s="134"/>
      <c r="GG9" s="382"/>
      <c r="GH9" s="134"/>
      <c r="GI9" s="382"/>
      <c r="GJ9" s="382"/>
      <c r="GK9" s="134"/>
      <c r="GL9" s="382"/>
      <c r="GM9" s="382"/>
      <c r="GN9" s="134"/>
      <c r="GO9" s="382"/>
      <c r="GP9" s="134"/>
      <c r="GQ9" s="382"/>
      <c r="GR9" s="382"/>
      <c r="GS9" s="134"/>
      <c r="GT9" s="382"/>
      <c r="GU9" s="382"/>
      <c r="GV9" s="134"/>
      <c r="GW9" s="382"/>
      <c r="GX9" s="134"/>
      <c r="GY9" s="382"/>
      <c r="GZ9" s="382"/>
      <c r="HA9" s="134"/>
      <c r="HB9" s="382"/>
      <c r="HC9" s="382"/>
      <c r="HD9" s="134"/>
      <c r="HE9" s="382"/>
      <c r="HF9" s="134"/>
      <c r="HG9" s="382"/>
      <c r="HH9" s="382"/>
      <c r="HI9" s="134"/>
      <c r="HJ9" s="382"/>
      <c r="HK9" s="382"/>
      <c r="HL9" s="134"/>
      <c r="HM9" s="382"/>
      <c r="HN9" s="134"/>
      <c r="HO9" s="382"/>
      <c r="HP9" s="382"/>
      <c r="HQ9" s="134"/>
      <c r="HR9" s="382"/>
      <c r="HS9" s="382"/>
      <c r="HT9" s="134"/>
      <c r="HU9" s="382"/>
      <c r="HV9" s="134"/>
      <c r="HW9" s="382"/>
      <c r="HX9" s="382"/>
      <c r="HY9" s="134"/>
      <c r="HZ9" s="382"/>
      <c r="IA9" s="382"/>
      <c r="IB9" s="134"/>
      <c r="IC9" s="382"/>
      <c r="ID9" s="134"/>
      <c r="IE9" s="382"/>
      <c r="IF9" s="382"/>
      <c r="IG9" s="134"/>
      <c r="IH9" s="382"/>
      <c r="II9" s="382"/>
      <c r="IJ9" s="134"/>
      <c r="IK9" s="382"/>
      <c r="IL9" s="134"/>
      <c r="IM9" s="353"/>
      <c r="IN9" s="353"/>
      <c r="IO9" s="353"/>
      <c r="IP9" s="353"/>
      <c r="IQ9" s="353"/>
      <c r="IR9" s="353"/>
      <c r="IS9" s="353"/>
      <c r="IT9" s="353"/>
      <c r="IU9" s="353"/>
      <c r="IV9" s="353"/>
      <c r="IW9" s="353"/>
      <c r="IX9" s="353"/>
      <c r="IY9" s="353"/>
      <c r="IZ9" s="353"/>
      <c r="JA9" s="353"/>
      <c r="JB9" s="353"/>
      <c r="JC9" s="353"/>
      <c r="JD9" s="353"/>
      <c r="JE9" s="353"/>
      <c r="JF9" s="353"/>
      <c r="JG9" s="353"/>
      <c r="JH9" s="353"/>
      <c r="JI9" s="353"/>
      <c r="JJ9" s="353"/>
      <c r="JK9" s="353"/>
      <c r="JL9" s="353"/>
      <c r="JM9" s="353"/>
      <c r="JN9" s="353"/>
      <c r="JO9" s="353"/>
      <c r="JP9" s="353"/>
      <c r="JQ9" s="354"/>
      <c r="JR9" s="354"/>
      <c r="JS9" s="354"/>
      <c r="JT9" s="354"/>
      <c r="JU9" s="354"/>
      <c r="JV9" s="354"/>
      <c r="JW9" s="354"/>
      <c r="JX9" s="354"/>
      <c r="JY9" s="354"/>
      <c r="JZ9" s="354"/>
      <c r="KA9" s="354"/>
      <c r="KB9" s="354"/>
      <c r="KC9" s="354"/>
      <c r="KD9" s="354"/>
      <c r="KE9" s="354"/>
      <c r="KF9" s="354"/>
      <c r="KG9" s="354"/>
      <c r="KH9" s="354"/>
      <c r="KI9" s="354"/>
      <c r="KJ9" s="354"/>
      <c r="KK9" s="354"/>
      <c r="KL9" s="354"/>
      <c r="KM9" s="354"/>
      <c r="KN9" s="354"/>
      <c r="KO9" s="354"/>
      <c r="KP9" s="354"/>
      <c r="KQ9" s="354"/>
      <c r="KR9" s="354"/>
      <c r="KS9" s="354"/>
      <c r="KT9" s="354"/>
      <c r="KU9" s="353"/>
      <c r="KV9" s="353"/>
      <c r="KW9" s="353"/>
      <c r="KX9" s="353"/>
      <c r="KY9" s="353"/>
      <c r="KZ9" s="353"/>
      <c r="LA9" s="353"/>
      <c r="LB9" s="353"/>
      <c r="LC9" s="353"/>
      <c r="LD9" s="353"/>
      <c r="LE9" s="353"/>
      <c r="LF9" s="353"/>
      <c r="LG9" s="353"/>
      <c r="LH9" s="353"/>
      <c r="LI9" s="353"/>
      <c r="LJ9" s="353"/>
      <c r="LK9" s="353"/>
      <c r="LL9" s="353"/>
      <c r="LM9" s="353"/>
      <c r="LN9" s="353"/>
      <c r="LO9" s="353"/>
      <c r="LP9" s="353"/>
      <c r="LQ9" s="353"/>
      <c r="LR9" s="353"/>
      <c r="LS9" s="353"/>
      <c r="LT9" s="353"/>
      <c r="LU9" s="353"/>
      <c r="LV9" s="353"/>
      <c r="LW9" s="353"/>
      <c r="LX9" s="353"/>
      <c r="LY9" s="354"/>
      <c r="LZ9" s="354"/>
      <c r="MA9" s="354"/>
      <c r="MB9" s="354"/>
      <c r="MC9" s="354"/>
      <c r="MD9" s="354"/>
      <c r="ME9" s="354"/>
      <c r="MF9" s="354"/>
      <c r="MG9" s="354"/>
      <c r="MH9" s="354"/>
      <c r="MI9" s="354"/>
      <c r="MJ9" s="354"/>
      <c r="MK9" s="354"/>
      <c r="ML9" s="354"/>
      <c r="MM9" s="354"/>
      <c r="MN9" s="354"/>
      <c r="MO9" s="354"/>
      <c r="MP9" s="354"/>
      <c r="MQ9" s="354"/>
      <c r="MR9" s="354"/>
      <c r="MS9" s="354"/>
      <c r="MT9" s="354"/>
      <c r="MU9" s="354"/>
      <c r="MV9" s="354"/>
      <c r="MW9" s="354"/>
      <c r="MX9" s="354"/>
      <c r="MY9" s="354"/>
      <c r="MZ9" s="354"/>
      <c r="NA9" s="354"/>
      <c r="NB9" s="354"/>
      <c r="NC9" s="353"/>
      <c r="ND9" s="353"/>
      <c r="NE9" s="353"/>
      <c r="NF9" s="353"/>
      <c r="NG9" s="353"/>
      <c r="NH9" s="353"/>
      <c r="NI9" s="353"/>
      <c r="NJ9" s="353"/>
      <c r="NK9" s="353"/>
      <c r="NL9" s="353"/>
      <c r="NM9" s="353"/>
      <c r="NN9" s="353"/>
      <c r="NO9" s="353"/>
      <c r="NP9" s="353"/>
      <c r="NQ9" s="353"/>
      <c r="NR9" s="353"/>
      <c r="NS9" s="353"/>
      <c r="NT9" s="353"/>
      <c r="NU9" s="353"/>
      <c r="NV9" s="353"/>
      <c r="NW9" s="353"/>
      <c r="NX9" s="353"/>
      <c r="NY9" s="353"/>
      <c r="NZ9" s="353"/>
      <c r="OA9" s="353"/>
      <c r="OB9" s="353"/>
      <c r="OC9" s="353"/>
      <c r="OD9" s="353"/>
      <c r="OE9" s="353"/>
      <c r="OF9" s="353"/>
      <c r="OG9" s="354"/>
      <c r="OH9" s="354"/>
      <c r="OI9" s="354"/>
      <c r="OJ9" s="354"/>
      <c r="OK9" s="354"/>
      <c r="OL9" s="354"/>
      <c r="OM9" s="354"/>
      <c r="ON9" s="354"/>
      <c r="OO9" s="354"/>
      <c r="OP9" s="354"/>
      <c r="OQ9" s="354"/>
      <c r="OR9" s="354"/>
      <c r="OS9" s="354"/>
      <c r="OT9" s="354"/>
      <c r="OU9" s="354"/>
      <c r="OV9" s="354"/>
      <c r="OW9" s="354"/>
      <c r="OX9" s="354"/>
      <c r="OY9" s="354"/>
      <c r="OZ9" s="354"/>
      <c r="PA9" s="354"/>
      <c r="PB9" s="354"/>
      <c r="PC9" s="354"/>
      <c r="PD9" s="354"/>
      <c r="PE9" s="354"/>
      <c r="PF9" s="354"/>
      <c r="PG9" s="354"/>
      <c r="PH9" s="354"/>
      <c r="PI9" s="354"/>
      <c r="PJ9" s="354"/>
      <c r="PK9" s="353"/>
      <c r="PL9" s="353"/>
      <c r="PM9" s="353"/>
      <c r="PN9" s="353"/>
      <c r="PO9" s="353"/>
      <c r="PP9" s="353"/>
      <c r="PQ9" s="353"/>
      <c r="PR9" s="353"/>
      <c r="PS9" s="353"/>
      <c r="PT9" s="353"/>
      <c r="PU9" s="353"/>
      <c r="PV9" s="353"/>
      <c r="PW9" s="353"/>
      <c r="PX9" s="353"/>
      <c r="PY9" s="353"/>
      <c r="PZ9" s="353"/>
      <c r="QA9" s="353"/>
      <c r="QB9" s="353"/>
      <c r="QC9" s="353"/>
      <c r="QD9" s="353"/>
      <c r="QE9" s="353"/>
      <c r="QF9" s="353"/>
      <c r="QG9" s="353"/>
      <c r="QH9" s="353"/>
      <c r="QI9" s="353"/>
      <c r="QJ9" s="353"/>
      <c r="QK9" s="353"/>
      <c r="QL9" s="353"/>
      <c r="QM9" s="353"/>
      <c r="QN9" s="353"/>
      <c r="QO9" s="354"/>
      <c r="QP9" s="354"/>
      <c r="QQ9" s="354"/>
      <c r="QR9" s="354"/>
      <c r="QS9" s="354"/>
      <c r="QT9" s="354"/>
      <c r="QU9" s="354"/>
      <c r="QV9" s="354"/>
      <c r="QW9" s="354"/>
      <c r="QX9" s="354"/>
      <c r="QY9" s="354"/>
      <c r="QZ9" s="354"/>
      <c r="RA9" s="354"/>
      <c r="RB9" s="354"/>
      <c r="RC9" s="354"/>
      <c r="RD9" s="354"/>
      <c r="RE9" s="354"/>
      <c r="RF9" s="354"/>
      <c r="RG9" s="354"/>
      <c r="RH9" s="354"/>
      <c r="RI9" s="354"/>
      <c r="RJ9" s="354"/>
      <c r="RK9" s="354"/>
      <c r="RL9" s="354"/>
      <c r="RM9" s="354"/>
      <c r="RN9" s="354"/>
      <c r="RO9" s="354"/>
      <c r="RP9" s="354"/>
      <c r="RQ9" s="354"/>
      <c r="RR9" s="354"/>
      <c r="RS9" s="382"/>
      <c r="RT9" s="382"/>
      <c r="RU9" s="134"/>
      <c r="RV9" s="382"/>
      <c r="RW9" s="382"/>
      <c r="RX9" s="134"/>
      <c r="RY9" s="382"/>
      <c r="RZ9" s="134"/>
      <c r="SA9" s="354"/>
      <c r="SB9" s="354"/>
      <c r="SC9" s="354"/>
      <c r="SD9" s="354"/>
      <c r="SE9" s="354"/>
      <c r="SF9" s="354"/>
      <c r="SG9" s="354"/>
      <c r="SH9" s="354"/>
      <c r="SI9" s="146"/>
      <c r="SJ9" s="146"/>
      <c r="SK9" s="146"/>
      <c r="SL9" s="146"/>
      <c r="SM9" s="146"/>
      <c r="SN9" s="146"/>
      <c r="SO9" s="146"/>
      <c r="SP9" s="147"/>
      <c r="SQ9" s="314" t="str">
        <f t="shared" si="39"/>
        <v/>
      </c>
      <c r="SR9" s="314" t="str">
        <f t="shared" si="39"/>
        <v/>
      </c>
      <c r="SS9" s="314" t="str">
        <f t="shared" si="39"/>
        <v/>
      </c>
      <c r="ST9" s="314" t="str">
        <f t="shared" si="39"/>
        <v/>
      </c>
      <c r="SU9" s="315" t="str">
        <f t="shared" si="40"/>
        <v/>
      </c>
      <c r="SV9" s="315" t="str">
        <f t="shared" si="20"/>
        <v/>
      </c>
      <c r="SW9" s="315" t="str">
        <f t="shared" si="20"/>
        <v/>
      </c>
      <c r="SX9" s="315" t="str">
        <f t="shared" si="20"/>
        <v/>
      </c>
      <c r="SY9" s="315" t="str">
        <f t="shared" si="41"/>
        <v/>
      </c>
      <c r="SZ9" s="260" t="str">
        <f t="shared" si="42"/>
        <v/>
      </c>
      <c r="TA9" s="272"/>
      <c r="TB9" s="272"/>
      <c r="TC9" s="273"/>
      <c r="TD9" s="275" t="str">
        <f t="shared" si="43"/>
        <v/>
      </c>
      <c r="TE9" s="268" t="str">
        <f t="shared" si="44"/>
        <v/>
      </c>
      <c r="TF9" s="267"/>
      <c r="TG9" s="151"/>
      <c r="TH9" s="152"/>
      <c r="TI9" s="152"/>
      <c r="TJ9" s="152"/>
      <c r="TK9" s="162"/>
      <c r="TL9" s="163"/>
      <c r="TM9" s="162"/>
      <c r="TN9" s="163"/>
      <c r="TO9" s="162"/>
      <c r="TP9" s="163"/>
      <c r="TQ9" s="89"/>
      <c r="TR9" s="89"/>
      <c r="TS9" s="89"/>
      <c r="TT9" s="89"/>
      <c r="TU9" s="89"/>
      <c r="TV9" s="254"/>
      <c r="TW9" s="318" t="str">
        <f t="shared" si="45"/>
        <v/>
      </c>
      <c r="TX9" s="318" t="str">
        <f t="shared" si="46"/>
        <v/>
      </c>
      <c r="TY9" s="318" t="str">
        <f t="shared" si="47"/>
        <v/>
      </c>
      <c r="TZ9" s="319" t="str">
        <f t="shared" si="48"/>
        <v/>
      </c>
      <c r="UA9" s="136" t="str">
        <f t="shared" si="21"/>
        <v/>
      </c>
      <c r="UB9" s="136" t="str">
        <f t="shared" si="22"/>
        <v/>
      </c>
      <c r="UC9" s="90" t="s">
        <v>167</v>
      </c>
      <c r="UD9" s="91" t="s">
        <v>169</v>
      </c>
      <c r="UE9" s="90" t="s">
        <v>170</v>
      </c>
      <c r="UF9" s="91" t="s">
        <v>171</v>
      </c>
      <c r="UG9" s="90" t="s">
        <v>172</v>
      </c>
      <c r="UH9" s="90" t="s">
        <v>173</v>
      </c>
      <c r="UI9" s="91" t="s">
        <v>1267</v>
      </c>
      <c r="UJ9" s="92">
        <v>42569</v>
      </c>
      <c r="UK9" s="90" t="s">
        <v>909</v>
      </c>
      <c r="UL9" s="90" t="s">
        <v>1210</v>
      </c>
      <c r="UM9" s="90" t="s">
        <v>172</v>
      </c>
      <c r="UN9" s="91" t="s">
        <v>161</v>
      </c>
      <c r="UO9" s="90" t="s">
        <v>2167</v>
      </c>
      <c r="UP9" s="90" t="s">
        <v>2168</v>
      </c>
      <c r="UQ9" s="93"/>
      <c r="UR9" s="126"/>
      <c r="US9" s="237">
        <v>0</v>
      </c>
      <c r="UT9" s="237">
        <v>0</v>
      </c>
      <c r="UU9" s="237">
        <v>0</v>
      </c>
      <c r="UV9" s="237">
        <v>0</v>
      </c>
      <c r="UW9" s="237">
        <v>0</v>
      </c>
      <c r="UX9" s="237">
        <v>0</v>
      </c>
      <c r="UY9" s="237">
        <v>0</v>
      </c>
      <c r="UZ9" s="237" t="str">
        <f t="shared" si="49"/>
        <v/>
      </c>
      <c r="VA9" s="248" t="str">
        <f t="shared" si="23"/>
        <v/>
      </c>
      <c r="VB9" s="263">
        <f t="shared" si="50"/>
        <v>0</v>
      </c>
      <c r="VC9" s="263">
        <f t="shared" si="51"/>
        <v>0</v>
      </c>
      <c r="VD9" s="263">
        <f t="shared" si="52"/>
        <v>0</v>
      </c>
      <c r="VE9" s="263">
        <f t="shared" si="53"/>
        <v>0</v>
      </c>
      <c r="VF9" s="263">
        <f t="shared" si="54"/>
        <v>0</v>
      </c>
      <c r="VG9" s="263">
        <f t="shared" si="55"/>
        <v>0</v>
      </c>
      <c r="VH9" s="263">
        <f t="shared" si="56"/>
        <v>0</v>
      </c>
      <c r="VI9" s="263">
        <f t="shared" si="57"/>
        <v>0</v>
      </c>
      <c r="VJ9" s="264" t="str">
        <f>IF(NILAISIKAPSOSIAL(SI9)=0,"",NILAISIKAPSOSIAL(SI9))</f>
        <v/>
      </c>
      <c r="VK9" s="264" t="str">
        <f>IF(NILAISIKAPSOSIAL(SJ9)=0,"",NILAISIKAPSOSIAL(SJ9))</f>
        <v/>
      </c>
      <c r="VL9" s="264" t="str">
        <f>IF(NILAISIKAPSOSIAL(SK9)=0,"",NILAISIKAPSOSIAL(SK9))</f>
        <v/>
      </c>
      <c r="VM9" s="264" t="str">
        <f>IF(NILAISIKAPSOSIAL(SL9)=0,"",NILAISIKAPSOSIAL(SL9))</f>
        <v/>
      </c>
      <c r="VN9" s="264" t="str">
        <f>IF(NILAISIKAPSOSIAL(SM9)=0,"",NILAISIKAPSOSIAL(SM9))</f>
        <v/>
      </c>
      <c r="VO9" s="264" t="str">
        <f>IF(NILAISIKAPSOSIAL(SN9)=0,"",NILAISIKAPSOSIAL(SN9))</f>
        <v/>
      </c>
      <c r="VP9" s="264" t="str">
        <f>IF(NILAISIKAPSOSIAL(SO9)=0,"",NILAISIKAPSOSIAL(SO9))</f>
        <v/>
      </c>
      <c r="VQ9" s="264" t="str">
        <f>IF(NILAISIKAPSOSIAL(SP9)=0,"",NILAISIKAPSOSIAL(SP9))</f>
        <v/>
      </c>
      <c r="VR9" s="143" t="str">
        <f t="shared" si="58"/>
        <v/>
      </c>
      <c r="VT9" s="248" t="str">
        <f t="shared" si="25"/>
        <v/>
      </c>
      <c r="VU9" s="247" t="str">
        <f t="shared" si="59"/>
        <v/>
      </c>
      <c r="VV9" s="247" t="str">
        <f t="shared" si="60"/>
        <v/>
      </c>
      <c r="VW9" s="247" t="str">
        <f t="shared" si="61"/>
        <v/>
      </c>
      <c r="VX9" s="247" t="str">
        <f t="shared" si="62"/>
        <v/>
      </c>
      <c r="VY9" s="247" t="str">
        <f t="shared" si="63"/>
        <v/>
      </c>
      <c r="VZ9" s="247" t="str">
        <f t="shared" si="64"/>
        <v/>
      </c>
      <c r="WA9" s="265" t="str">
        <f t="shared" si="65"/>
        <v/>
      </c>
      <c r="WB9" s="265" t="str">
        <f t="shared" si="26"/>
        <v/>
      </c>
      <c r="WC9" s="265" t="str">
        <f t="shared" si="27"/>
        <v/>
      </c>
      <c r="WD9" s="265" t="str">
        <f t="shared" si="28"/>
        <v/>
      </c>
      <c r="WE9" s="265" t="str">
        <f t="shared" si="66"/>
        <v/>
      </c>
      <c r="WG9" s="117">
        <f t="shared" si="67"/>
        <v>4</v>
      </c>
      <c r="WH9" s="117" t="e">
        <f>Kode!#REF!</f>
        <v>#REF!</v>
      </c>
      <c r="WI9" s="117" t="e">
        <f t="shared" si="29"/>
        <v>#REF!</v>
      </c>
      <c r="WJ9" s="160" t="str">
        <f t="shared" si="30"/>
        <v/>
      </c>
      <c r="WK9" s="247" t="e">
        <f t="shared" si="31"/>
        <v>#REF!</v>
      </c>
      <c r="WL9" s="247" t="e">
        <f t="shared" si="32"/>
        <v>#REF!</v>
      </c>
      <c r="WM9" s="248" t="e">
        <f t="shared" si="33"/>
        <v>#REF!</v>
      </c>
      <c r="WN9" s="247" t="e">
        <f t="shared" si="34"/>
        <v>#REF!</v>
      </c>
      <c r="WO9" s="247" t="e">
        <f t="shared" si="35"/>
        <v>#REF!</v>
      </c>
      <c r="WP9" s="248" t="e">
        <f t="shared" si="36"/>
        <v>#REF!</v>
      </c>
      <c r="WQ9" s="248" t="e">
        <f t="shared" si="37"/>
        <v>#REF!</v>
      </c>
      <c r="WR9" s="248" t="e">
        <f t="shared" si="38"/>
        <v>#REF!</v>
      </c>
    </row>
    <row r="10" spans="1:616" ht="54.95" customHeight="1">
      <c r="A10" s="285">
        <f t="shared" si="68"/>
        <v>5</v>
      </c>
      <c r="B10" s="286" t="s">
        <v>1485</v>
      </c>
      <c r="C10" s="286">
        <v>0</v>
      </c>
      <c r="D10" s="287" t="s">
        <v>2756</v>
      </c>
      <c r="E10" s="286">
        <v>0</v>
      </c>
      <c r="F10" s="288" t="s">
        <v>1267</v>
      </c>
      <c r="G10" s="144"/>
      <c r="H10" s="144"/>
      <c r="I10" s="134"/>
      <c r="J10" s="144"/>
      <c r="K10" s="144"/>
      <c r="L10" s="134"/>
      <c r="M10" s="144"/>
      <c r="N10" s="134"/>
      <c r="O10" s="144"/>
      <c r="P10" s="144"/>
      <c r="Q10" s="134"/>
      <c r="R10" s="144"/>
      <c r="S10" s="144"/>
      <c r="T10" s="134"/>
      <c r="U10" s="144"/>
      <c r="V10" s="134"/>
      <c r="W10" s="144"/>
      <c r="X10" s="144"/>
      <c r="Y10" s="134"/>
      <c r="Z10" s="144"/>
      <c r="AA10" s="144"/>
      <c r="AB10" s="134"/>
      <c r="AC10" s="144"/>
      <c r="AD10" s="134"/>
      <c r="AE10" s="144"/>
      <c r="AF10" s="144"/>
      <c r="AG10" s="134"/>
      <c r="AH10" s="144"/>
      <c r="AI10" s="144"/>
      <c r="AJ10" s="134"/>
      <c r="AK10" s="144"/>
      <c r="AL10" s="134"/>
      <c r="AM10" s="144"/>
      <c r="AN10" s="144"/>
      <c r="AO10" s="134"/>
      <c r="AP10" s="144"/>
      <c r="AQ10" s="144"/>
      <c r="AR10" s="134"/>
      <c r="AS10" s="144"/>
      <c r="AT10" s="134"/>
      <c r="AU10" s="144"/>
      <c r="AV10" s="144"/>
      <c r="AW10" s="134"/>
      <c r="AX10" s="144"/>
      <c r="AY10" s="144"/>
      <c r="AZ10" s="134"/>
      <c r="BA10" s="144"/>
      <c r="BB10" s="134"/>
      <c r="BC10" s="144"/>
      <c r="BD10" s="144"/>
      <c r="BE10" s="134"/>
      <c r="BF10" s="144"/>
      <c r="BG10" s="144"/>
      <c r="BH10" s="134"/>
      <c r="BI10" s="144"/>
      <c r="BJ10" s="134"/>
      <c r="BK10" s="144"/>
      <c r="BL10" s="144"/>
      <c r="BM10" s="134"/>
      <c r="BN10" s="144"/>
      <c r="BO10" s="144"/>
      <c r="BP10" s="134"/>
      <c r="BQ10" s="144"/>
      <c r="BR10" s="134"/>
      <c r="BS10" s="144"/>
      <c r="BT10" s="144"/>
      <c r="BU10" s="134"/>
      <c r="BV10" s="144"/>
      <c r="BW10" s="144"/>
      <c r="BX10" s="134"/>
      <c r="BY10" s="144"/>
      <c r="BZ10" s="134"/>
      <c r="CA10" s="144"/>
      <c r="CB10" s="144"/>
      <c r="CC10" s="134"/>
      <c r="CD10" s="144"/>
      <c r="CE10" s="144"/>
      <c r="CF10" s="134"/>
      <c r="CG10" s="144"/>
      <c r="CH10" s="134"/>
      <c r="CI10" s="144"/>
      <c r="CJ10" s="144"/>
      <c r="CK10" s="134"/>
      <c r="CL10" s="144"/>
      <c r="CM10" s="144"/>
      <c r="CN10" s="134"/>
      <c r="CO10" s="144"/>
      <c r="CP10" s="134"/>
      <c r="CQ10" s="144"/>
      <c r="CR10" s="144"/>
      <c r="CS10" s="134"/>
      <c r="CT10" s="144"/>
      <c r="CU10" s="144"/>
      <c r="CV10" s="134"/>
      <c r="CW10" s="144"/>
      <c r="CX10" s="134"/>
      <c r="CY10" s="144"/>
      <c r="CZ10" s="144"/>
      <c r="DA10" s="134"/>
      <c r="DB10" s="144"/>
      <c r="DC10" s="144"/>
      <c r="DD10" s="134"/>
      <c r="DE10" s="144"/>
      <c r="DF10" s="134"/>
      <c r="DG10" s="144"/>
      <c r="DH10" s="144"/>
      <c r="DI10" s="134"/>
      <c r="DJ10" s="144"/>
      <c r="DK10" s="144"/>
      <c r="DL10" s="134"/>
      <c r="DM10" s="144"/>
      <c r="DN10" s="134"/>
      <c r="DO10" s="144"/>
      <c r="DP10" s="144"/>
      <c r="DQ10" s="134"/>
      <c r="DR10" s="144"/>
      <c r="DS10" s="144"/>
      <c r="DT10" s="134"/>
      <c r="DU10" s="144"/>
      <c r="DV10" s="134"/>
      <c r="DW10" s="242"/>
      <c r="DX10" s="242"/>
      <c r="DY10" s="134"/>
      <c r="DZ10" s="242"/>
      <c r="EA10" s="242"/>
      <c r="EB10" s="134"/>
      <c r="EC10" s="144"/>
      <c r="ED10" s="134"/>
      <c r="EE10" s="144"/>
      <c r="EF10" s="144"/>
      <c r="EG10" s="134"/>
      <c r="EH10" s="144"/>
      <c r="EI10" s="144"/>
      <c r="EJ10" s="134"/>
      <c r="EK10" s="144"/>
      <c r="EL10" s="134"/>
      <c r="EM10" s="382"/>
      <c r="EN10" s="382"/>
      <c r="EO10" s="134"/>
      <c r="EP10" s="382"/>
      <c r="EQ10" s="382"/>
      <c r="ER10" s="134"/>
      <c r="ES10" s="382"/>
      <c r="ET10" s="134"/>
      <c r="EU10" s="382"/>
      <c r="EV10" s="382"/>
      <c r="EW10" s="134"/>
      <c r="EX10" s="382"/>
      <c r="EY10" s="382"/>
      <c r="EZ10" s="134"/>
      <c r="FA10" s="382"/>
      <c r="FB10" s="134"/>
      <c r="FC10" s="382"/>
      <c r="FD10" s="382"/>
      <c r="FE10" s="134"/>
      <c r="FF10" s="382"/>
      <c r="FG10" s="382"/>
      <c r="FH10" s="134"/>
      <c r="FI10" s="382"/>
      <c r="FJ10" s="134"/>
      <c r="FK10" s="382"/>
      <c r="FL10" s="382"/>
      <c r="FM10" s="134"/>
      <c r="FN10" s="382"/>
      <c r="FO10" s="382"/>
      <c r="FP10" s="134"/>
      <c r="FQ10" s="382"/>
      <c r="FR10" s="134"/>
      <c r="FS10" s="382"/>
      <c r="FT10" s="382"/>
      <c r="FU10" s="134"/>
      <c r="FV10" s="382"/>
      <c r="FW10" s="382"/>
      <c r="FX10" s="134"/>
      <c r="FY10" s="382"/>
      <c r="FZ10" s="134"/>
      <c r="GA10" s="382"/>
      <c r="GB10" s="382"/>
      <c r="GC10" s="134"/>
      <c r="GD10" s="382"/>
      <c r="GE10" s="382"/>
      <c r="GF10" s="134"/>
      <c r="GG10" s="382"/>
      <c r="GH10" s="134"/>
      <c r="GI10" s="382"/>
      <c r="GJ10" s="382"/>
      <c r="GK10" s="134"/>
      <c r="GL10" s="382"/>
      <c r="GM10" s="382"/>
      <c r="GN10" s="134"/>
      <c r="GO10" s="382"/>
      <c r="GP10" s="134"/>
      <c r="GQ10" s="382"/>
      <c r="GR10" s="382"/>
      <c r="GS10" s="134"/>
      <c r="GT10" s="382"/>
      <c r="GU10" s="382"/>
      <c r="GV10" s="134"/>
      <c r="GW10" s="382"/>
      <c r="GX10" s="134"/>
      <c r="GY10" s="382"/>
      <c r="GZ10" s="382"/>
      <c r="HA10" s="134"/>
      <c r="HB10" s="382"/>
      <c r="HC10" s="382"/>
      <c r="HD10" s="134"/>
      <c r="HE10" s="382"/>
      <c r="HF10" s="134"/>
      <c r="HG10" s="382"/>
      <c r="HH10" s="382"/>
      <c r="HI10" s="134"/>
      <c r="HJ10" s="382"/>
      <c r="HK10" s="382"/>
      <c r="HL10" s="134"/>
      <c r="HM10" s="382"/>
      <c r="HN10" s="134"/>
      <c r="HO10" s="382"/>
      <c r="HP10" s="382"/>
      <c r="HQ10" s="134"/>
      <c r="HR10" s="382"/>
      <c r="HS10" s="382"/>
      <c r="HT10" s="134"/>
      <c r="HU10" s="382"/>
      <c r="HV10" s="134"/>
      <c r="HW10" s="382"/>
      <c r="HX10" s="382"/>
      <c r="HY10" s="134"/>
      <c r="HZ10" s="382"/>
      <c r="IA10" s="382"/>
      <c r="IB10" s="134"/>
      <c r="IC10" s="382"/>
      <c r="ID10" s="134"/>
      <c r="IE10" s="382"/>
      <c r="IF10" s="382"/>
      <c r="IG10" s="134"/>
      <c r="IH10" s="382"/>
      <c r="II10" s="382"/>
      <c r="IJ10" s="134"/>
      <c r="IK10" s="382"/>
      <c r="IL10" s="134"/>
      <c r="IM10" s="353"/>
      <c r="IN10" s="353"/>
      <c r="IO10" s="353"/>
      <c r="IP10" s="353"/>
      <c r="IQ10" s="353"/>
      <c r="IR10" s="353"/>
      <c r="IS10" s="353"/>
      <c r="IT10" s="353"/>
      <c r="IU10" s="353"/>
      <c r="IV10" s="353"/>
      <c r="IW10" s="353"/>
      <c r="IX10" s="353"/>
      <c r="IY10" s="353"/>
      <c r="IZ10" s="353"/>
      <c r="JA10" s="353"/>
      <c r="JB10" s="353"/>
      <c r="JC10" s="353"/>
      <c r="JD10" s="353"/>
      <c r="JE10" s="353"/>
      <c r="JF10" s="353"/>
      <c r="JG10" s="353"/>
      <c r="JH10" s="353"/>
      <c r="JI10" s="353"/>
      <c r="JJ10" s="353"/>
      <c r="JK10" s="353"/>
      <c r="JL10" s="353"/>
      <c r="JM10" s="353"/>
      <c r="JN10" s="353"/>
      <c r="JO10" s="353"/>
      <c r="JP10" s="353"/>
      <c r="JQ10" s="354"/>
      <c r="JR10" s="354"/>
      <c r="JS10" s="354"/>
      <c r="JT10" s="354"/>
      <c r="JU10" s="354"/>
      <c r="JV10" s="354"/>
      <c r="JW10" s="354"/>
      <c r="JX10" s="354"/>
      <c r="JY10" s="354"/>
      <c r="JZ10" s="354"/>
      <c r="KA10" s="354"/>
      <c r="KB10" s="354"/>
      <c r="KC10" s="354"/>
      <c r="KD10" s="354"/>
      <c r="KE10" s="354"/>
      <c r="KF10" s="354"/>
      <c r="KG10" s="354"/>
      <c r="KH10" s="354"/>
      <c r="KI10" s="354"/>
      <c r="KJ10" s="354"/>
      <c r="KK10" s="354"/>
      <c r="KL10" s="354"/>
      <c r="KM10" s="354"/>
      <c r="KN10" s="354"/>
      <c r="KO10" s="354"/>
      <c r="KP10" s="354"/>
      <c r="KQ10" s="354"/>
      <c r="KR10" s="354"/>
      <c r="KS10" s="354"/>
      <c r="KT10" s="354"/>
      <c r="KU10" s="353"/>
      <c r="KV10" s="353"/>
      <c r="KW10" s="353"/>
      <c r="KX10" s="353"/>
      <c r="KY10" s="353"/>
      <c r="KZ10" s="353"/>
      <c r="LA10" s="353"/>
      <c r="LB10" s="353"/>
      <c r="LC10" s="353"/>
      <c r="LD10" s="353"/>
      <c r="LE10" s="353"/>
      <c r="LF10" s="353"/>
      <c r="LG10" s="353"/>
      <c r="LH10" s="353"/>
      <c r="LI10" s="353"/>
      <c r="LJ10" s="353"/>
      <c r="LK10" s="353"/>
      <c r="LL10" s="353"/>
      <c r="LM10" s="353"/>
      <c r="LN10" s="353"/>
      <c r="LO10" s="353"/>
      <c r="LP10" s="353"/>
      <c r="LQ10" s="353"/>
      <c r="LR10" s="353"/>
      <c r="LS10" s="353"/>
      <c r="LT10" s="353"/>
      <c r="LU10" s="353"/>
      <c r="LV10" s="353"/>
      <c r="LW10" s="353"/>
      <c r="LX10" s="353"/>
      <c r="LY10" s="354"/>
      <c r="LZ10" s="354"/>
      <c r="MA10" s="354"/>
      <c r="MB10" s="354"/>
      <c r="MC10" s="354"/>
      <c r="MD10" s="354"/>
      <c r="ME10" s="354"/>
      <c r="MF10" s="354"/>
      <c r="MG10" s="354"/>
      <c r="MH10" s="354"/>
      <c r="MI10" s="354"/>
      <c r="MJ10" s="354"/>
      <c r="MK10" s="354"/>
      <c r="ML10" s="354"/>
      <c r="MM10" s="354"/>
      <c r="MN10" s="354"/>
      <c r="MO10" s="354"/>
      <c r="MP10" s="354"/>
      <c r="MQ10" s="354"/>
      <c r="MR10" s="354"/>
      <c r="MS10" s="354"/>
      <c r="MT10" s="354"/>
      <c r="MU10" s="354"/>
      <c r="MV10" s="354"/>
      <c r="MW10" s="354"/>
      <c r="MX10" s="354"/>
      <c r="MY10" s="354"/>
      <c r="MZ10" s="354"/>
      <c r="NA10" s="354"/>
      <c r="NB10" s="354"/>
      <c r="NC10" s="353"/>
      <c r="ND10" s="353"/>
      <c r="NE10" s="353"/>
      <c r="NF10" s="353"/>
      <c r="NG10" s="353"/>
      <c r="NH10" s="353"/>
      <c r="NI10" s="353"/>
      <c r="NJ10" s="353"/>
      <c r="NK10" s="353"/>
      <c r="NL10" s="353"/>
      <c r="NM10" s="353"/>
      <c r="NN10" s="353"/>
      <c r="NO10" s="353"/>
      <c r="NP10" s="353"/>
      <c r="NQ10" s="353"/>
      <c r="NR10" s="353"/>
      <c r="NS10" s="353"/>
      <c r="NT10" s="353"/>
      <c r="NU10" s="353"/>
      <c r="NV10" s="353"/>
      <c r="NW10" s="353"/>
      <c r="NX10" s="353"/>
      <c r="NY10" s="353"/>
      <c r="NZ10" s="353"/>
      <c r="OA10" s="353"/>
      <c r="OB10" s="353"/>
      <c r="OC10" s="353"/>
      <c r="OD10" s="353"/>
      <c r="OE10" s="353"/>
      <c r="OF10" s="353"/>
      <c r="OG10" s="354"/>
      <c r="OH10" s="354"/>
      <c r="OI10" s="354"/>
      <c r="OJ10" s="354"/>
      <c r="OK10" s="354"/>
      <c r="OL10" s="354"/>
      <c r="OM10" s="354"/>
      <c r="ON10" s="354"/>
      <c r="OO10" s="354"/>
      <c r="OP10" s="354"/>
      <c r="OQ10" s="354"/>
      <c r="OR10" s="354"/>
      <c r="OS10" s="354"/>
      <c r="OT10" s="354"/>
      <c r="OU10" s="354"/>
      <c r="OV10" s="354"/>
      <c r="OW10" s="354"/>
      <c r="OX10" s="354"/>
      <c r="OY10" s="354"/>
      <c r="OZ10" s="354"/>
      <c r="PA10" s="354"/>
      <c r="PB10" s="354"/>
      <c r="PC10" s="354"/>
      <c r="PD10" s="354"/>
      <c r="PE10" s="354"/>
      <c r="PF10" s="354"/>
      <c r="PG10" s="354"/>
      <c r="PH10" s="354"/>
      <c r="PI10" s="354"/>
      <c r="PJ10" s="354"/>
      <c r="PK10" s="353"/>
      <c r="PL10" s="353"/>
      <c r="PM10" s="353"/>
      <c r="PN10" s="353"/>
      <c r="PO10" s="353"/>
      <c r="PP10" s="353"/>
      <c r="PQ10" s="353"/>
      <c r="PR10" s="353"/>
      <c r="PS10" s="353"/>
      <c r="PT10" s="353"/>
      <c r="PU10" s="353"/>
      <c r="PV10" s="353"/>
      <c r="PW10" s="353"/>
      <c r="PX10" s="353"/>
      <c r="PY10" s="353"/>
      <c r="PZ10" s="353"/>
      <c r="QA10" s="353"/>
      <c r="QB10" s="353"/>
      <c r="QC10" s="353"/>
      <c r="QD10" s="353"/>
      <c r="QE10" s="353"/>
      <c r="QF10" s="353"/>
      <c r="QG10" s="353"/>
      <c r="QH10" s="353"/>
      <c r="QI10" s="353"/>
      <c r="QJ10" s="353"/>
      <c r="QK10" s="353"/>
      <c r="QL10" s="353"/>
      <c r="QM10" s="353"/>
      <c r="QN10" s="353"/>
      <c r="QO10" s="354"/>
      <c r="QP10" s="354"/>
      <c r="QQ10" s="354"/>
      <c r="QR10" s="354"/>
      <c r="QS10" s="354"/>
      <c r="QT10" s="354"/>
      <c r="QU10" s="354"/>
      <c r="QV10" s="354"/>
      <c r="QW10" s="354"/>
      <c r="QX10" s="354"/>
      <c r="QY10" s="354"/>
      <c r="QZ10" s="354"/>
      <c r="RA10" s="354"/>
      <c r="RB10" s="354"/>
      <c r="RC10" s="354"/>
      <c r="RD10" s="354"/>
      <c r="RE10" s="354"/>
      <c r="RF10" s="354"/>
      <c r="RG10" s="354"/>
      <c r="RH10" s="354"/>
      <c r="RI10" s="354"/>
      <c r="RJ10" s="354"/>
      <c r="RK10" s="354"/>
      <c r="RL10" s="354"/>
      <c r="RM10" s="354"/>
      <c r="RN10" s="354"/>
      <c r="RO10" s="354"/>
      <c r="RP10" s="354"/>
      <c r="RQ10" s="354"/>
      <c r="RR10" s="354"/>
      <c r="RS10" s="382"/>
      <c r="RT10" s="382"/>
      <c r="RU10" s="134"/>
      <c r="RV10" s="382"/>
      <c r="RW10" s="382"/>
      <c r="RX10" s="134"/>
      <c r="RY10" s="382"/>
      <c r="RZ10" s="134"/>
      <c r="SA10" s="354"/>
      <c r="SB10" s="354"/>
      <c r="SC10" s="354"/>
      <c r="SD10" s="354"/>
      <c r="SE10" s="354"/>
      <c r="SF10" s="354"/>
      <c r="SG10" s="354"/>
      <c r="SH10" s="354"/>
      <c r="SI10" s="146"/>
      <c r="SJ10" s="146"/>
      <c r="SK10" s="146"/>
      <c r="SL10" s="146"/>
      <c r="SM10" s="146"/>
      <c r="SN10" s="146"/>
      <c r="SO10" s="146"/>
      <c r="SP10" s="147"/>
      <c r="SQ10" s="314" t="str">
        <f t="shared" si="39"/>
        <v/>
      </c>
      <c r="SR10" s="314" t="str">
        <f t="shared" si="39"/>
        <v/>
      </c>
      <c r="SS10" s="314" t="str">
        <f t="shared" si="39"/>
        <v/>
      </c>
      <c r="ST10" s="314" t="str">
        <f t="shared" si="39"/>
        <v/>
      </c>
      <c r="SU10" s="315" t="str">
        <f t="shared" si="40"/>
        <v/>
      </c>
      <c r="SV10" s="315" t="str">
        <f t="shared" si="20"/>
        <v/>
      </c>
      <c r="SW10" s="315" t="str">
        <f t="shared" si="20"/>
        <v/>
      </c>
      <c r="SX10" s="315" t="str">
        <f t="shared" si="20"/>
        <v/>
      </c>
      <c r="SY10" s="315" t="str">
        <f t="shared" si="41"/>
        <v/>
      </c>
      <c r="SZ10" s="260" t="str">
        <f t="shared" si="42"/>
        <v/>
      </c>
      <c r="TA10" s="272"/>
      <c r="TB10" s="272"/>
      <c r="TC10" s="273"/>
      <c r="TD10" s="275" t="str">
        <f t="shared" si="43"/>
        <v/>
      </c>
      <c r="TE10" s="268" t="str">
        <f t="shared" si="44"/>
        <v/>
      </c>
      <c r="TF10" s="267"/>
      <c r="TG10" s="151"/>
      <c r="TH10" s="152"/>
      <c r="TI10" s="152"/>
      <c r="TJ10" s="152"/>
      <c r="TK10" s="162"/>
      <c r="TL10" s="163"/>
      <c r="TM10" s="162"/>
      <c r="TN10" s="163"/>
      <c r="TO10" s="162"/>
      <c r="TP10" s="163"/>
      <c r="TQ10" s="89"/>
      <c r="TR10" s="89"/>
      <c r="TS10" s="89"/>
      <c r="TT10" s="89"/>
      <c r="TU10" s="89"/>
      <c r="TV10" s="254"/>
      <c r="TW10" s="318" t="str">
        <f t="shared" si="45"/>
        <v/>
      </c>
      <c r="TX10" s="318" t="str">
        <f t="shared" si="46"/>
        <v/>
      </c>
      <c r="TY10" s="318" t="str">
        <f t="shared" si="47"/>
        <v/>
      </c>
      <c r="TZ10" s="319" t="str">
        <f t="shared" si="48"/>
        <v/>
      </c>
      <c r="UA10" s="136" t="str">
        <f t="shared" si="21"/>
        <v/>
      </c>
      <c r="UB10" s="136" t="str">
        <f t="shared" si="22"/>
        <v/>
      </c>
      <c r="UC10" s="90" t="s">
        <v>167</v>
      </c>
      <c r="UD10" s="91" t="s">
        <v>169</v>
      </c>
      <c r="UE10" s="90" t="s">
        <v>170</v>
      </c>
      <c r="UF10" s="91" t="s">
        <v>171</v>
      </c>
      <c r="UG10" s="90" t="s">
        <v>172</v>
      </c>
      <c r="UH10" s="90" t="s">
        <v>173</v>
      </c>
      <c r="UI10" s="91" t="s">
        <v>1267</v>
      </c>
      <c r="UJ10" s="92">
        <v>42569</v>
      </c>
      <c r="UK10" s="90" t="s">
        <v>910</v>
      </c>
      <c r="UL10" s="90" t="s">
        <v>1211</v>
      </c>
      <c r="UM10" s="90" t="s">
        <v>172</v>
      </c>
      <c r="UN10" s="91" t="s">
        <v>161</v>
      </c>
      <c r="UO10" s="90" t="s">
        <v>2169</v>
      </c>
      <c r="UP10" s="90" t="s">
        <v>2170</v>
      </c>
      <c r="UQ10" s="93"/>
      <c r="UR10" s="126"/>
      <c r="US10" s="237">
        <v>0</v>
      </c>
      <c r="UT10" s="237">
        <v>0</v>
      </c>
      <c r="UU10" s="237">
        <v>0</v>
      </c>
      <c r="UV10" s="237">
        <v>0</v>
      </c>
      <c r="UW10" s="237">
        <v>0</v>
      </c>
      <c r="UX10" s="237">
        <v>0</v>
      </c>
      <c r="UY10" s="237">
        <v>0</v>
      </c>
      <c r="UZ10" s="237" t="str">
        <f t="shared" si="49"/>
        <v/>
      </c>
      <c r="VA10" s="248" t="str">
        <f t="shared" si="23"/>
        <v/>
      </c>
      <c r="VB10" s="263">
        <f t="shared" si="50"/>
        <v>0</v>
      </c>
      <c r="VC10" s="263">
        <f t="shared" si="51"/>
        <v>0</v>
      </c>
      <c r="VD10" s="263">
        <f t="shared" si="52"/>
        <v>0</v>
      </c>
      <c r="VE10" s="263">
        <f t="shared" si="53"/>
        <v>0</v>
      </c>
      <c r="VF10" s="263">
        <f t="shared" si="54"/>
        <v>0</v>
      </c>
      <c r="VG10" s="263">
        <f t="shared" si="55"/>
        <v>0</v>
      </c>
      <c r="VH10" s="263">
        <f t="shared" si="56"/>
        <v>0</v>
      </c>
      <c r="VI10" s="263">
        <f t="shared" si="57"/>
        <v>0</v>
      </c>
      <c r="VJ10" s="264" t="str">
        <f>IF(NILAISIKAPSOSIAL(SI10)=0,"",NILAISIKAPSOSIAL(SI10))</f>
        <v/>
      </c>
      <c r="VK10" s="264" t="str">
        <f>IF(NILAISIKAPSOSIAL(SJ10)=0,"",NILAISIKAPSOSIAL(SJ10))</f>
        <v/>
      </c>
      <c r="VL10" s="264" t="str">
        <f>IF(NILAISIKAPSOSIAL(SK10)=0,"",NILAISIKAPSOSIAL(SK10))</f>
        <v/>
      </c>
      <c r="VM10" s="264" t="str">
        <f>IF(NILAISIKAPSOSIAL(SL10)=0,"",NILAISIKAPSOSIAL(SL10))</f>
        <v/>
      </c>
      <c r="VN10" s="264" t="str">
        <f>IF(NILAISIKAPSOSIAL(SM10)=0,"",NILAISIKAPSOSIAL(SM10))</f>
        <v/>
      </c>
      <c r="VO10" s="264" t="str">
        <f>IF(NILAISIKAPSOSIAL(SN10)=0,"",NILAISIKAPSOSIAL(SN10))</f>
        <v/>
      </c>
      <c r="VP10" s="264" t="str">
        <f>IF(NILAISIKAPSOSIAL(SO10)=0,"",NILAISIKAPSOSIAL(SO10))</f>
        <v/>
      </c>
      <c r="VQ10" s="264" t="str">
        <f>IF(NILAISIKAPSOSIAL(SP10)=0,"",NILAISIKAPSOSIAL(SP10))</f>
        <v/>
      </c>
      <c r="VR10" s="143" t="str">
        <f t="shared" si="58"/>
        <v/>
      </c>
      <c r="VT10" s="248" t="str">
        <f t="shared" si="25"/>
        <v/>
      </c>
      <c r="VU10" s="247" t="str">
        <f t="shared" si="59"/>
        <v/>
      </c>
      <c r="VV10" s="247" t="str">
        <f t="shared" si="60"/>
        <v/>
      </c>
      <c r="VW10" s="247" t="str">
        <f t="shared" si="61"/>
        <v/>
      </c>
      <c r="VX10" s="247" t="str">
        <f t="shared" si="62"/>
        <v/>
      </c>
      <c r="VY10" s="247" t="str">
        <f t="shared" si="63"/>
        <v/>
      </c>
      <c r="VZ10" s="247" t="str">
        <f t="shared" si="64"/>
        <v/>
      </c>
      <c r="WA10" s="265" t="str">
        <f t="shared" si="65"/>
        <v/>
      </c>
      <c r="WB10" s="265" t="str">
        <f t="shared" si="26"/>
        <v/>
      </c>
      <c r="WC10" s="265" t="str">
        <f t="shared" si="27"/>
        <v/>
      </c>
      <c r="WD10" s="265" t="str">
        <f t="shared" si="28"/>
        <v/>
      </c>
      <c r="WE10" s="265" t="str">
        <f t="shared" si="66"/>
        <v/>
      </c>
      <c r="WG10" s="117">
        <f t="shared" si="67"/>
        <v>5</v>
      </c>
      <c r="WH10" s="117" t="e">
        <f>Kode!#REF!</f>
        <v>#REF!</v>
      </c>
      <c r="WI10" s="117" t="e">
        <f t="shared" si="29"/>
        <v>#REF!</v>
      </c>
      <c r="WJ10" s="160" t="str">
        <f t="shared" si="30"/>
        <v/>
      </c>
      <c r="WK10" s="247" t="e">
        <f t="shared" si="31"/>
        <v>#REF!</v>
      </c>
      <c r="WL10" s="247" t="e">
        <f t="shared" si="32"/>
        <v>#REF!</v>
      </c>
      <c r="WM10" s="248" t="e">
        <f t="shared" si="33"/>
        <v>#REF!</v>
      </c>
      <c r="WN10" s="247" t="e">
        <f t="shared" si="34"/>
        <v>#REF!</v>
      </c>
      <c r="WO10" s="247" t="e">
        <f t="shared" si="35"/>
        <v>#REF!</v>
      </c>
      <c r="WP10" s="248" t="e">
        <f t="shared" si="36"/>
        <v>#REF!</v>
      </c>
      <c r="WQ10" s="248" t="e">
        <f t="shared" si="37"/>
        <v>#REF!</v>
      </c>
      <c r="WR10" s="248" t="e">
        <f t="shared" si="38"/>
        <v>#REF!</v>
      </c>
    </row>
    <row r="11" spans="1:616" ht="54.95" customHeight="1">
      <c r="A11" s="285">
        <f t="shared" si="68"/>
        <v>6</v>
      </c>
      <c r="B11" s="286" t="s">
        <v>1486</v>
      </c>
      <c r="C11" s="286">
        <v>0</v>
      </c>
      <c r="D11" s="287" t="s">
        <v>2757</v>
      </c>
      <c r="E11" s="286">
        <v>0</v>
      </c>
      <c r="F11" s="288" t="s">
        <v>1267</v>
      </c>
      <c r="G11" s="144"/>
      <c r="H11" s="144"/>
      <c r="I11" s="134"/>
      <c r="J11" s="144"/>
      <c r="K11" s="144"/>
      <c r="L11" s="134"/>
      <c r="M11" s="144"/>
      <c r="N11" s="134"/>
      <c r="O11" s="144"/>
      <c r="P11" s="144"/>
      <c r="Q11" s="134"/>
      <c r="R11" s="144"/>
      <c r="S11" s="144"/>
      <c r="T11" s="134"/>
      <c r="U11" s="144"/>
      <c r="V11" s="134"/>
      <c r="W11" s="144"/>
      <c r="X11" s="144"/>
      <c r="Y11" s="134"/>
      <c r="Z11" s="144"/>
      <c r="AA11" s="144"/>
      <c r="AB11" s="134"/>
      <c r="AC11" s="144"/>
      <c r="AD11" s="134"/>
      <c r="AE11" s="144"/>
      <c r="AF11" s="144"/>
      <c r="AG11" s="134"/>
      <c r="AH11" s="144"/>
      <c r="AI11" s="144"/>
      <c r="AJ11" s="134"/>
      <c r="AK11" s="144"/>
      <c r="AL11" s="134"/>
      <c r="AM11" s="144"/>
      <c r="AN11" s="144"/>
      <c r="AO11" s="134"/>
      <c r="AP11" s="144"/>
      <c r="AQ11" s="144"/>
      <c r="AR11" s="134"/>
      <c r="AS11" s="144"/>
      <c r="AT11" s="134"/>
      <c r="AU11" s="144"/>
      <c r="AV11" s="144"/>
      <c r="AW11" s="134"/>
      <c r="AX11" s="144"/>
      <c r="AY11" s="144"/>
      <c r="AZ11" s="134"/>
      <c r="BA11" s="144"/>
      <c r="BB11" s="134"/>
      <c r="BC11" s="144"/>
      <c r="BD11" s="144"/>
      <c r="BE11" s="134"/>
      <c r="BF11" s="144"/>
      <c r="BG11" s="144"/>
      <c r="BH11" s="134"/>
      <c r="BI11" s="144"/>
      <c r="BJ11" s="134"/>
      <c r="BK11" s="144"/>
      <c r="BL11" s="144"/>
      <c r="BM11" s="134"/>
      <c r="BN11" s="144"/>
      <c r="BO11" s="144"/>
      <c r="BP11" s="134"/>
      <c r="BQ11" s="144"/>
      <c r="BR11" s="134"/>
      <c r="BS11" s="144"/>
      <c r="BT11" s="144"/>
      <c r="BU11" s="134"/>
      <c r="BV11" s="144"/>
      <c r="BW11" s="144"/>
      <c r="BX11" s="134"/>
      <c r="BY11" s="144"/>
      <c r="BZ11" s="134"/>
      <c r="CA11" s="144"/>
      <c r="CB11" s="144"/>
      <c r="CC11" s="134"/>
      <c r="CD11" s="144"/>
      <c r="CE11" s="144"/>
      <c r="CF11" s="134"/>
      <c r="CG11" s="144"/>
      <c r="CH11" s="134"/>
      <c r="CI11" s="144"/>
      <c r="CJ11" s="144"/>
      <c r="CK11" s="134"/>
      <c r="CL11" s="144"/>
      <c r="CM11" s="144"/>
      <c r="CN11" s="134"/>
      <c r="CO11" s="144"/>
      <c r="CP11" s="134"/>
      <c r="CQ11" s="144"/>
      <c r="CR11" s="144"/>
      <c r="CS11" s="134"/>
      <c r="CT11" s="144"/>
      <c r="CU11" s="144"/>
      <c r="CV11" s="134"/>
      <c r="CW11" s="144"/>
      <c r="CX11" s="134"/>
      <c r="CY11" s="144"/>
      <c r="CZ11" s="144"/>
      <c r="DA11" s="134"/>
      <c r="DB11" s="144"/>
      <c r="DC11" s="144"/>
      <c r="DD11" s="134"/>
      <c r="DE11" s="144"/>
      <c r="DF11" s="134"/>
      <c r="DG11" s="144"/>
      <c r="DH11" s="144"/>
      <c r="DI11" s="134"/>
      <c r="DJ11" s="144"/>
      <c r="DK11" s="144"/>
      <c r="DL11" s="134"/>
      <c r="DM11" s="144"/>
      <c r="DN11" s="134"/>
      <c r="DO11" s="144"/>
      <c r="DP11" s="144"/>
      <c r="DQ11" s="134"/>
      <c r="DR11" s="144"/>
      <c r="DS11" s="144"/>
      <c r="DT11" s="134"/>
      <c r="DU11" s="144"/>
      <c r="DV11" s="134"/>
      <c r="DW11" s="144"/>
      <c r="DX11" s="144"/>
      <c r="DY11" s="134"/>
      <c r="DZ11" s="144"/>
      <c r="EA11" s="144"/>
      <c r="EB11" s="134"/>
      <c r="EC11" s="144"/>
      <c r="ED11" s="134"/>
      <c r="EE11" s="242"/>
      <c r="EF11" s="242"/>
      <c r="EG11" s="134"/>
      <c r="EH11" s="242"/>
      <c r="EI11" s="242"/>
      <c r="EJ11" s="134"/>
      <c r="EK11" s="144"/>
      <c r="EL11" s="134"/>
      <c r="EM11" s="382"/>
      <c r="EN11" s="382"/>
      <c r="EO11" s="134"/>
      <c r="EP11" s="382"/>
      <c r="EQ11" s="382"/>
      <c r="ER11" s="134"/>
      <c r="ES11" s="382"/>
      <c r="ET11" s="134"/>
      <c r="EU11" s="382"/>
      <c r="EV11" s="382"/>
      <c r="EW11" s="134"/>
      <c r="EX11" s="382"/>
      <c r="EY11" s="382"/>
      <c r="EZ11" s="134"/>
      <c r="FA11" s="382"/>
      <c r="FB11" s="134"/>
      <c r="FC11" s="382"/>
      <c r="FD11" s="382"/>
      <c r="FE11" s="134"/>
      <c r="FF11" s="382"/>
      <c r="FG11" s="382"/>
      <c r="FH11" s="134"/>
      <c r="FI11" s="382"/>
      <c r="FJ11" s="134"/>
      <c r="FK11" s="382"/>
      <c r="FL11" s="382"/>
      <c r="FM11" s="134"/>
      <c r="FN11" s="382"/>
      <c r="FO11" s="382"/>
      <c r="FP11" s="134"/>
      <c r="FQ11" s="382"/>
      <c r="FR11" s="134"/>
      <c r="FS11" s="382"/>
      <c r="FT11" s="382"/>
      <c r="FU11" s="134"/>
      <c r="FV11" s="382"/>
      <c r="FW11" s="382"/>
      <c r="FX11" s="134"/>
      <c r="FY11" s="382"/>
      <c r="FZ11" s="134"/>
      <c r="GA11" s="382"/>
      <c r="GB11" s="382"/>
      <c r="GC11" s="134"/>
      <c r="GD11" s="382"/>
      <c r="GE11" s="382"/>
      <c r="GF11" s="134"/>
      <c r="GG11" s="382"/>
      <c r="GH11" s="134"/>
      <c r="GI11" s="382"/>
      <c r="GJ11" s="382"/>
      <c r="GK11" s="134"/>
      <c r="GL11" s="382"/>
      <c r="GM11" s="382"/>
      <c r="GN11" s="134"/>
      <c r="GO11" s="382"/>
      <c r="GP11" s="134"/>
      <c r="GQ11" s="382"/>
      <c r="GR11" s="382"/>
      <c r="GS11" s="134"/>
      <c r="GT11" s="382"/>
      <c r="GU11" s="382"/>
      <c r="GV11" s="134"/>
      <c r="GW11" s="382"/>
      <c r="GX11" s="134"/>
      <c r="GY11" s="382"/>
      <c r="GZ11" s="382"/>
      <c r="HA11" s="134"/>
      <c r="HB11" s="382"/>
      <c r="HC11" s="382"/>
      <c r="HD11" s="134"/>
      <c r="HE11" s="382"/>
      <c r="HF11" s="134"/>
      <c r="HG11" s="382"/>
      <c r="HH11" s="382"/>
      <c r="HI11" s="134"/>
      <c r="HJ11" s="382"/>
      <c r="HK11" s="382"/>
      <c r="HL11" s="134"/>
      <c r="HM11" s="382"/>
      <c r="HN11" s="134"/>
      <c r="HO11" s="382"/>
      <c r="HP11" s="382"/>
      <c r="HQ11" s="134"/>
      <c r="HR11" s="382"/>
      <c r="HS11" s="382"/>
      <c r="HT11" s="134"/>
      <c r="HU11" s="382"/>
      <c r="HV11" s="134"/>
      <c r="HW11" s="382"/>
      <c r="HX11" s="382"/>
      <c r="HY11" s="134"/>
      <c r="HZ11" s="382"/>
      <c r="IA11" s="382"/>
      <c r="IB11" s="134"/>
      <c r="IC11" s="382"/>
      <c r="ID11" s="134"/>
      <c r="IE11" s="382"/>
      <c r="IF11" s="382"/>
      <c r="IG11" s="134"/>
      <c r="IH11" s="382"/>
      <c r="II11" s="382"/>
      <c r="IJ11" s="134"/>
      <c r="IK11" s="382"/>
      <c r="IL11" s="134"/>
      <c r="IM11" s="353"/>
      <c r="IN11" s="353"/>
      <c r="IO11" s="353"/>
      <c r="IP11" s="353"/>
      <c r="IQ11" s="353"/>
      <c r="IR11" s="353"/>
      <c r="IS11" s="353"/>
      <c r="IT11" s="353"/>
      <c r="IU11" s="353"/>
      <c r="IV11" s="353"/>
      <c r="IW11" s="353"/>
      <c r="IX11" s="353"/>
      <c r="IY11" s="353"/>
      <c r="IZ11" s="353"/>
      <c r="JA11" s="353"/>
      <c r="JB11" s="353"/>
      <c r="JC11" s="353"/>
      <c r="JD11" s="353"/>
      <c r="JE11" s="353"/>
      <c r="JF11" s="353"/>
      <c r="JG11" s="353"/>
      <c r="JH11" s="353"/>
      <c r="JI11" s="353"/>
      <c r="JJ11" s="353"/>
      <c r="JK11" s="353"/>
      <c r="JL11" s="353"/>
      <c r="JM11" s="353"/>
      <c r="JN11" s="353"/>
      <c r="JO11" s="353"/>
      <c r="JP11" s="353"/>
      <c r="JQ11" s="354"/>
      <c r="JR11" s="354"/>
      <c r="JS11" s="354"/>
      <c r="JT11" s="354"/>
      <c r="JU11" s="354"/>
      <c r="JV11" s="354"/>
      <c r="JW11" s="354"/>
      <c r="JX11" s="354"/>
      <c r="JY11" s="354"/>
      <c r="JZ11" s="354"/>
      <c r="KA11" s="354"/>
      <c r="KB11" s="354"/>
      <c r="KC11" s="354"/>
      <c r="KD11" s="354"/>
      <c r="KE11" s="354"/>
      <c r="KF11" s="354"/>
      <c r="KG11" s="354"/>
      <c r="KH11" s="354"/>
      <c r="KI11" s="354"/>
      <c r="KJ11" s="354"/>
      <c r="KK11" s="354"/>
      <c r="KL11" s="354"/>
      <c r="KM11" s="354"/>
      <c r="KN11" s="354"/>
      <c r="KO11" s="354"/>
      <c r="KP11" s="354"/>
      <c r="KQ11" s="354"/>
      <c r="KR11" s="354"/>
      <c r="KS11" s="354"/>
      <c r="KT11" s="354"/>
      <c r="KU11" s="353"/>
      <c r="KV11" s="353"/>
      <c r="KW11" s="353"/>
      <c r="KX11" s="353"/>
      <c r="KY11" s="353"/>
      <c r="KZ11" s="353"/>
      <c r="LA11" s="353"/>
      <c r="LB11" s="353"/>
      <c r="LC11" s="353"/>
      <c r="LD11" s="353"/>
      <c r="LE11" s="353"/>
      <c r="LF11" s="353"/>
      <c r="LG11" s="353"/>
      <c r="LH11" s="353"/>
      <c r="LI11" s="353"/>
      <c r="LJ11" s="353"/>
      <c r="LK11" s="353"/>
      <c r="LL11" s="353"/>
      <c r="LM11" s="353"/>
      <c r="LN11" s="353"/>
      <c r="LO11" s="353"/>
      <c r="LP11" s="353"/>
      <c r="LQ11" s="353"/>
      <c r="LR11" s="353"/>
      <c r="LS11" s="353"/>
      <c r="LT11" s="353"/>
      <c r="LU11" s="353"/>
      <c r="LV11" s="353"/>
      <c r="LW11" s="353"/>
      <c r="LX11" s="353"/>
      <c r="LY11" s="354"/>
      <c r="LZ11" s="354"/>
      <c r="MA11" s="354"/>
      <c r="MB11" s="354"/>
      <c r="MC11" s="354"/>
      <c r="MD11" s="354"/>
      <c r="ME11" s="354"/>
      <c r="MF11" s="354"/>
      <c r="MG11" s="354"/>
      <c r="MH11" s="354"/>
      <c r="MI11" s="354"/>
      <c r="MJ11" s="354"/>
      <c r="MK11" s="354"/>
      <c r="ML11" s="354"/>
      <c r="MM11" s="354"/>
      <c r="MN11" s="354"/>
      <c r="MO11" s="354"/>
      <c r="MP11" s="354"/>
      <c r="MQ11" s="354"/>
      <c r="MR11" s="354"/>
      <c r="MS11" s="354"/>
      <c r="MT11" s="354"/>
      <c r="MU11" s="354"/>
      <c r="MV11" s="354"/>
      <c r="MW11" s="354"/>
      <c r="MX11" s="354"/>
      <c r="MY11" s="354"/>
      <c r="MZ11" s="354"/>
      <c r="NA11" s="354"/>
      <c r="NB11" s="354"/>
      <c r="NC11" s="353"/>
      <c r="ND11" s="353"/>
      <c r="NE11" s="353"/>
      <c r="NF11" s="353"/>
      <c r="NG11" s="353"/>
      <c r="NH11" s="353"/>
      <c r="NI11" s="353"/>
      <c r="NJ11" s="353"/>
      <c r="NK11" s="353"/>
      <c r="NL11" s="353"/>
      <c r="NM11" s="353"/>
      <c r="NN11" s="353"/>
      <c r="NO11" s="353"/>
      <c r="NP11" s="353"/>
      <c r="NQ11" s="353"/>
      <c r="NR11" s="353"/>
      <c r="NS11" s="353"/>
      <c r="NT11" s="353"/>
      <c r="NU11" s="353"/>
      <c r="NV11" s="353"/>
      <c r="NW11" s="353"/>
      <c r="NX11" s="353"/>
      <c r="NY11" s="353"/>
      <c r="NZ11" s="353"/>
      <c r="OA11" s="353"/>
      <c r="OB11" s="353"/>
      <c r="OC11" s="353"/>
      <c r="OD11" s="353"/>
      <c r="OE11" s="353"/>
      <c r="OF11" s="353"/>
      <c r="OG11" s="354"/>
      <c r="OH11" s="354"/>
      <c r="OI11" s="354"/>
      <c r="OJ11" s="354"/>
      <c r="OK11" s="354"/>
      <c r="OL11" s="354"/>
      <c r="OM11" s="354"/>
      <c r="ON11" s="354"/>
      <c r="OO11" s="354"/>
      <c r="OP11" s="354"/>
      <c r="OQ11" s="354"/>
      <c r="OR11" s="354"/>
      <c r="OS11" s="354"/>
      <c r="OT11" s="354"/>
      <c r="OU11" s="354"/>
      <c r="OV11" s="354"/>
      <c r="OW11" s="354"/>
      <c r="OX11" s="354"/>
      <c r="OY11" s="354"/>
      <c r="OZ11" s="354"/>
      <c r="PA11" s="354"/>
      <c r="PB11" s="354"/>
      <c r="PC11" s="354"/>
      <c r="PD11" s="354"/>
      <c r="PE11" s="354"/>
      <c r="PF11" s="354"/>
      <c r="PG11" s="354"/>
      <c r="PH11" s="354"/>
      <c r="PI11" s="354"/>
      <c r="PJ11" s="354"/>
      <c r="PK11" s="353"/>
      <c r="PL11" s="353"/>
      <c r="PM11" s="353"/>
      <c r="PN11" s="353"/>
      <c r="PO11" s="353"/>
      <c r="PP11" s="353"/>
      <c r="PQ11" s="353"/>
      <c r="PR11" s="353"/>
      <c r="PS11" s="353"/>
      <c r="PT11" s="353"/>
      <c r="PU11" s="353"/>
      <c r="PV11" s="353"/>
      <c r="PW11" s="353"/>
      <c r="PX11" s="353"/>
      <c r="PY11" s="353"/>
      <c r="PZ11" s="353"/>
      <c r="QA11" s="353"/>
      <c r="QB11" s="353"/>
      <c r="QC11" s="353"/>
      <c r="QD11" s="353"/>
      <c r="QE11" s="353"/>
      <c r="QF11" s="353"/>
      <c r="QG11" s="353"/>
      <c r="QH11" s="353"/>
      <c r="QI11" s="353"/>
      <c r="QJ11" s="353"/>
      <c r="QK11" s="353"/>
      <c r="QL11" s="353"/>
      <c r="QM11" s="353"/>
      <c r="QN11" s="353"/>
      <c r="QO11" s="354"/>
      <c r="QP11" s="354"/>
      <c r="QQ11" s="354"/>
      <c r="QR11" s="354"/>
      <c r="QS11" s="354"/>
      <c r="QT11" s="354"/>
      <c r="QU11" s="354"/>
      <c r="QV11" s="354"/>
      <c r="QW11" s="354"/>
      <c r="QX11" s="354"/>
      <c r="QY11" s="354"/>
      <c r="QZ11" s="354"/>
      <c r="RA11" s="354"/>
      <c r="RB11" s="354"/>
      <c r="RC11" s="354"/>
      <c r="RD11" s="354"/>
      <c r="RE11" s="354"/>
      <c r="RF11" s="354"/>
      <c r="RG11" s="354"/>
      <c r="RH11" s="354"/>
      <c r="RI11" s="354"/>
      <c r="RJ11" s="354"/>
      <c r="RK11" s="354"/>
      <c r="RL11" s="354"/>
      <c r="RM11" s="354"/>
      <c r="RN11" s="354"/>
      <c r="RO11" s="354"/>
      <c r="RP11" s="354"/>
      <c r="RQ11" s="354"/>
      <c r="RR11" s="354"/>
      <c r="RS11" s="382"/>
      <c r="RT11" s="382"/>
      <c r="RU11" s="134"/>
      <c r="RV11" s="382"/>
      <c r="RW11" s="382"/>
      <c r="RX11" s="134"/>
      <c r="RY11" s="382"/>
      <c r="RZ11" s="134"/>
      <c r="SA11" s="354"/>
      <c r="SB11" s="354"/>
      <c r="SC11" s="354"/>
      <c r="SD11" s="354"/>
      <c r="SE11" s="354"/>
      <c r="SF11" s="354"/>
      <c r="SG11" s="354"/>
      <c r="SH11" s="354"/>
      <c r="SI11" s="146"/>
      <c r="SJ11" s="146"/>
      <c r="SK11" s="146"/>
      <c r="SL11" s="146"/>
      <c r="SM11" s="146"/>
      <c r="SN11" s="146"/>
      <c r="SO11" s="146"/>
      <c r="SP11" s="147"/>
      <c r="SQ11" s="314" t="str">
        <f t="shared" si="39"/>
        <v/>
      </c>
      <c r="SR11" s="314" t="str">
        <f t="shared" si="39"/>
        <v/>
      </c>
      <c r="SS11" s="314" t="str">
        <f t="shared" si="39"/>
        <v/>
      </c>
      <c r="ST11" s="314" t="str">
        <f t="shared" si="39"/>
        <v/>
      </c>
      <c r="SU11" s="315" t="str">
        <f t="shared" si="40"/>
        <v/>
      </c>
      <c r="SV11" s="315" t="str">
        <f t="shared" si="20"/>
        <v/>
      </c>
      <c r="SW11" s="315" t="str">
        <f t="shared" si="20"/>
        <v/>
      </c>
      <c r="SX11" s="315" t="str">
        <f t="shared" si="20"/>
        <v/>
      </c>
      <c r="SY11" s="315" t="str">
        <f t="shared" si="41"/>
        <v/>
      </c>
      <c r="SZ11" s="260" t="str">
        <f t="shared" si="42"/>
        <v/>
      </c>
      <c r="TA11" s="272"/>
      <c r="TB11" s="272"/>
      <c r="TC11" s="273"/>
      <c r="TD11" s="275" t="str">
        <f t="shared" si="43"/>
        <v/>
      </c>
      <c r="TE11" s="268" t="str">
        <f t="shared" si="44"/>
        <v/>
      </c>
      <c r="TF11" s="267"/>
      <c r="TG11" s="151"/>
      <c r="TH11" s="152"/>
      <c r="TI11" s="152"/>
      <c r="TJ11" s="152"/>
      <c r="TK11" s="162"/>
      <c r="TL11" s="163"/>
      <c r="TM11" s="162"/>
      <c r="TN11" s="163"/>
      <c r="TO11" s="162"/>
      <c r="TP11" s="163"/>
      <c r="TQ11" s="89"/>
      <c r="TR11" s="89"/>
      <c r="TS11" s="89"/>
      <c r="TT11" s="89"/>
      <c r="TU11" s="89"/>
      <c r="TV11" s="254"/>
      <c r="TW11" s="318" t="str">
        <f t="shared" si="45"/>
        <v/>
      </c>
      <c r="TX11" s="318" t="str">
        <f t="shared" si="46"/>
        <v/>
      </c>
      <c r="TY11" s="318" t="str">
        <f t="shared" si="47"/>
        <v/>
      </c>
      <c r="TZ11" s="319" t="str">
        <f t="shared" si="48"/>
        <v/>
      </c>
      <c r="UA11" s="136" t="str">
        <f t="shared" si="21"/>
        <v/>
      </c>
      <c r="UB11" s="136" t="str">
        <f t="shared" si="22"/>
        <v/>
      </c>
      <c r="UC11" s="90" t="s">
        <v>167</v>
      </c>
      <c r="UD11" s="91" t="s">
        <v>169</v>
      </c>
      <c r="UE11" s="90" t="s">
        <v>170</v>
      </c>
      <c r="UF11" s="91" t="s">
        <v>171</v>
      </c>
      <c r="UG11" s="90" t="s">
        <v>172</v>
      </c>
      <c r="UH11" s="90" t="s">
        <v>173</v>
      </c>
      <c r="UI11" s="91" t="s">
        <v>1267</v>
      </c>
      <c r="UJ11" s="92">
        <v>42569</v>
      </c>
      <c r="UK11" s="90" t="s">
        <v>911</v>
      </c>
      <c r="UL11" s="90" t="s">
        <v>1212</v>
      </c>
      <c r="UM11" s="90" t="s">
        <v>172</v>
      </c>
      <c r="UN11" s="91" t="s">
        <v>161</v>
      </c>
      <c r="UO11" s="90" t="s">
        <v>2171</v>
      </c>
      <c r="UP11" s="90" t="s">
        <v>2172</v>
      </c>
      <c r="UQ11" s="93"/>
      <c r="UR11" s="126"/>
      <c r="US11" s="237">
        <v>0</v>
      </c>
      <c r="UT11" s="237">
        <v>0</v>
      </c>
      <c r="UU11" s="237">
        <v>0</v>
      </c>
      <c r="UV11" s="237">
        <v>0</v>
      </c>
      <c r="UW11" s="237">
        <v>0</v>
      </c>
      <c r="UX11" s="237">
        <v>0</v>
      </c>
      <c r="UY11" s="237">
        <v>0</v>
      </c>
      <c r="UZ11" s="237" t="str">
        <f t="shared" si="49"/>
        <v/>
      </c>
      <c r="VA11" s="248" t="str">
        <f t="shared" si="23"/>
        <v/>
      </c>
      <c r="VB11" s="263">
        <f t="shared" si="50"/>
        <v>0</v>
      </c>
      <c r="VC11" s="263">
        <f t="shared" si="51"/>
        <v>0</v>
      </c>
      <c r="VD11" s="263">
        <f t="shared" si="52"/>
        <v>0</v>
      </c>
      <c r="VE11" s="263">
        <f t="shared" si="53"/>
        <v>0</v>
      </c>
      <c r="VF11" s="263">
        <f t="shared" si="54"/>
        <v>0</v>
      </c>
      <c r="VG11" s="263">
        <f t="shared" si="55"/>
        <v>0</v>
      </c>
      <c r="VH11" s="263">
        <f t="shared" si="56"/>
        <v>0</v>
      </c>
      <c r="VI11" s="263">
        <f t="shared" si="57"/>
        <v>0</v>
      </c>
      <c r="VJ11" s="264" t="str">
        <f>IF(NILAISIKAPSOSIAL(SI11)=0,"",NILAISIKAPSOSIAL(SI11))</f>
        <v/>
      </c>
      <c r="VK11" s="264" t="str">
        <f>IF(NILAISIKAPSOSIAL(SJ11)=0,"",NILAISIKAPSOSIAL(SJ11))</f>
        <v/>
      </c>
      <c r="VL11" s="264" t="str">
        <f>IF(NILAISIKAPSOSIAL(SK11)=0,"",NILAISIKAPSOSIAL(SK11))</f>
        <v/>
      </c>
      <c r="VM11" s="264" t="str">
        <f>IF(NILAISIKAPSOSIAL(SL11)=0,"",NILAISIKAPSOSIAL(SL11))</f>
        <v/>
      </c>
      <c r="VN11" s="264" t="str">
        <f>IF(NILAISIKAPSOSIAL(SM11)=0,"",NILAISIKAPSOSIAL(SM11))</f>
        <v/>
      </c>
      <c r="VO11" s="264" t="str">
        <f>IF(NILAISIKAPSOSIAL(SN11)=0,"",NILAISIKAPSOSIAL(SN11))</f>
        <v/>
      </c>
      <c r="VP11" s="264" t="str">
        <f>IF(NILAISIKAPSOSIAL(SO11)=0,"",NILAISIKAPSOSIAL(SO11))</f>
        <v/>
      </c>
      <c r="VQ11" s="264" t="str">
        <f>IF(NILAISIKAPSOSIAL(SP11)=0,"",NILAISIKAPSOSIAL(SP11))</f>
        <v/>
      </c>
      <c r="VR11" s="143" t="str">
        <f t="shared" si="58"/>
        <v/>
      </c>
      <c r="VT11" s="248" t="str">
        <f t="shared" si="25"/>
        <v/>
      </c>
      <c r="VU11" s="247" t="str">
        <f t="shared" si="59"/>
        <v/>
      </c>
      <c r="VV11" s="247" t="str">
        <f t="shared" si="60"/>
        <v/>
      </c>
      <c r="VW11" s="247" t="str">
        <f t="shared" si="61"/>
        <v/>
      </c>
      <c r="VX11" s="247" t="str">
        <f t="shared" si="62"/>
        <v/>
      </c>
      <c r="VY11" s="247" t="str">
        <f t="shared" si="63"/>
        <v/>
      </c>
      <c r="VZ11" s="247" t="str">
        <f t="shared" si="64"/>
        <v/>
      </c>
      <c r="WA11" s="265" t="str">
        <f t="shared" si="65"/>
        <v/>
      </c>
      <c r="WB11" s="265" t="str">
        <f t="shared" si="26"/>
        <v/>
      </c>
      <c r="WC11" s="265" t="str">
        <f t="shared" si="27"/>
        <v/>
      </c>
      <c r="WD11" s="265" t="str">
        <f t="shared" si="28"/>
        <v/>
      </c>
      <c r="WE11" s="265" t="str">
        <f t="shared" si="66"/>
        <v/>
      </c>
      <c r="WG11" s="117">
        <f t="shared" si="67"/>
        <v>6</v>
      </c>
      <c r="WH11" s="117" t="e">
        <f>Kode!#REF!</f>
        <v>#REF!</v>
      </c>
      <c r="WI11" s="117" t="e">
        <f t="shared" si="29"/>
        <v>#REF!</v>
      </c>
      <c r="WJ11" s="160" t="str">
        <f t="shared" si="30"/>
        <v/>
      </c>
      <c r="WK11" s="247" t="e">
        <f t="shared" si="31"/>
        <v>#REF!</v>
      </c>
      <c r="WL11" s="247" t="e">
        <f t="shared" si="32"/>
        <v>#REF!</v>
      </c>
      <c r="WM11" s="248" t="e">
        <f t="shared" si="33"/>
        <v>#REF!</v>
      </c>
      <c r="WN11" s="247" t="e">
        <f t="shared" si="34"/>
        <v>#REF!</v>
      </c>
      <c r="WO11" s="247" t="e">
        <f t="shared" si="35"/>
        <v>#REF!</v>
      </c>
      <c r="WP11" s="248" t="e">
        <f t="shared" si="36"/>
        <v>#REF!</v>
      </c>
      <c r="WQ11" s="248" t="e">
        <f t="shared" si="37"/>
        <v>#REF!</v>
      </c>
      <c r="WR11" s="248" t="e">
        <f t="shared" si="38"/>
        <v>#REF!</v>
      </c>
    </row>
    <row r="12" spans="1:616" ht="54.95" customHeight="1">
      <c r="A12" s="285">
        <f t="shared" si="68"/>
        <v>7</v>
      </c>
      <c r="B12" s="286" t="s">
        <v>1487</v>
      </c>
      <c r="C12" s="286">
        <v>0</v>
      </c>
      <c r="D12" s="287" t="s">
        <v>2758</v>
      </c>
      <c r="E12" s="286">
        <v>0</v>
      </c>
      <c r="F12" s="288" t="s">
        <v>1267</v>
      </c>
      <c r="G12" s="144"/>
      <c r="H12" s="144"/>
      <c r="I12" s="134"/>
      <c r="J12" s="144"/>
      <c r="K12" s="144"/>
      <c r="L12" s="134"/>
      <c r="M12" s="144"/>
      <c r="N12" s="134"/>
      <c r="O12" s="144"/>
      <c r="P12" s="144"/>
      <c r="Q12" s="134"/>
      <c r="R12" s="144"/>
      <c r="S12" s="144"/>
      <c r="T12" s="134"/>
      <c r="U12" s="144"/>
      <c r="V12" s="134"/>
      <c r="W12" s="144"/>
      <c r="X12" s="144"/>
      <c r="Y12" s="134"/>
      <c r="Z12" s="144"/>
      <c r="AA12" s="144"/>
      <c r="AB12" s="134"/>
      <c r="AC12" s="144"/>
      <c r="AD12" s="134"/>
      <c r="AE12" s="144"/>
      <c r="AF12" s="144"/>
      <c r="AG12" s="134"/>
      <c r="AH12" s="144"/>
      <c r="AI12" s="144"/>
      <c r="AJ12" s="134"/>
      <c r="AK12" s="144"/>
      <c r="AL12" s="134"/>
      <c r="AM12" s="144"/>
      <c r="AN12" s="144"/>
      <c r="AO12" s="134"/>
      <c r="AP12" s="144"/>
      <c r="AQ12" s="144"/>
      <c r="AR12" s="134"/>
      <c r="AS12" s="144"/>
      <c r="AT12" s="134"/>
      <c r="AU12" s="144"/>
      <c r="AV12" s="144"/>
      <c r="AW12" s="134"/>
      <c r="AX12" s="144"/>
      <c r="AY12" s="144"/>
      <c r="AZ12" s="134"/>
      <c r="BA12" s="144"/>
      <c r="BB12" s="134"/>
      <c r="BC12" s="144"/>
      <c r="BD12" s="144"/>
      <c r="BE12" s="134"/>
      <c r="BF12" s="144"/>
      <c r="BG12" s="144"/>
      <c r="BH12" s="134"/>
      <c r="BI12" s="144"/>
      <c r="BJ12" s="134"/>
      <c r="BK12" s="144"/>
      <c r="BL12" s="144"/>
      <c r="BM12" s="134"/>
      <c r="BN12" s="144"/>
      <c r="BO12" s="144"/>
      <c r="BP12" s="134"/>
      <c r="BQ12" s="144"/>
      <c r="BR12" s="134"/>
      <c r="BS12" s="144"/>
      <c r="BT12" s="144"/>
      <c r="BU12" s="134"/>
      <c r="BV12" s="144"/>
      <c r="BW12" s="144"/>
      <c r="BX12" s="134"/>
      <c r="BY12" s="144"/>
      <c r="BZ12" s="134"/>
      <c r="CA12" s="144"/>
      <c r="CB12" s="144"/>
      <c r="CC12" s="134"/>
      <c r="CD12" s="144"/>
      <c r="CE12" s="144"/>
      <c r="CF12" s="134"/>
      <c r="CG12" s="144"/>
      <c r="CH12" s="134"/>
      <c r="CI12" s="144"/>
      <c r="CJ12" s="144"/>
      <c r="CK12" s="134"/>
      <c r="CL12" s="144"/>
      <c r="CM12" s="144"/>
      <c r="CN12" s="134"/>
      <c r="CO12" s="144"/>
      <c r="CP12" s="134"/>
      <c r="CQ12" s="144"/>
      <c r="CR12" s="144"/>
      <c r="CS12" s="134"/>
      <c r="CT12" s="144"/>
      <c r="CU12" s="144"/>
      <c r="CV12" s="134"/>
      <c r="CW12" s="144"/>
      <c r="CX12" s="134"/>
      <c r="CY12" s="144"/>
      <c r="CZ12" s="144"/>
      <c r="DA12" s="134"/>
      <c r="DB12" s="144"/>
      <c r="DC12" s="144"/>
      <c r="DD12" s="134"/>
      <c r="DE12" s="144"/>
      <c r="DF12" s="134"/>
      <c r="DG12" s="144"/>
      <c r="DH12" s="144"/>
      <c r="DI12" s="134"/>
      <c r="DJ12" s="144"/>
      <c r="DK12" s="144"/>
      <c r="DL12" s="134"/>
      <c r="DM12" s="144"/>
      <c r="DN12" s="134"/>
      <c r="DO12" s="144"/>
      <c r="DP12" s="144"/>
      <c r="DQ12" s="134"/>
      <c r="DR12" s="144"/>
      <c r="DS12" s="144"/>
      <c r="DT12" s="134"/>
      <c r="DU12" s="144"/>
      <c r="DV12" s="134"/>
      <c r="DW12" s="242"/>
      <c r="DX12" s="242"/>
      <c r="DY12" s="134"/>
      <c r="DZ12" s="242"/>
      <c r="EA12" s="242"/>
      <c r="EB12" s="134"/>
      <c r="EC12" s="144"/>
      <c r="ED12" s="134"/>
      <c r="EE12" s="144"/>
      <c r="EF12" s="144"/>
      <c r="EG12" s="134"/>
      <c r="EH12" s="144"/>
      <c r="EI12" s="144"/>
      <c r="EJ12" s="134"/>
      <c r="EK12" s="144"/>
      <c r="EL12" s="134"/>
      <c r="EM12" s="382"/>
      <c r="EN12" s="382"/>
      <c r="EO12" s="134"/>
      <c r="EP12" s="382"/>
      <c r="EQ12" s="382"/>
      <c r="ER12" s="134"/>
      <c r="ES12" s="382"/>
      <c r="ET12" s="134"/>
      <c r="EU12" s="382"/>
      <c r="EV12" s="382"/>
      <c r="EW12" s="134"/>
      <c r="EX12" s="382"/>
      <c r="EY12" s="382"/>
      <c r="EZ12" s="134"/>
      <c r="FA12" s="382"/>
      <c r="FB12" s="134"/>
      <c r="FC12" s="382"/>
      <c r="FD12" s="382"/>
      <c r="FE12" s="134"/>
      <c r="FF12" s="382"/>
      <c r="FG12" s="382"/>
      <c r="FH12" s="134"/>
      <c r="FI12" s="382"/>
      <c r="FJ12" s="134"/>
      <c r="FK12" s="382"/>
      <c r="FL12" s="382"/>
      <c r="FM12" s="134"/>
      <c r="FN12" s="382"/>
      <c r="FO12" s="382"/>
      <c r="FP12" s="134"/>
      <c r="FQ12" s="382"/>
      <c r="FR12" s="134"/>
      <c r="FS12" s="382"/>
      <c r="FT12" s="382"/>
      <c r="FU12" s="134"/>
      <c r="FV12" s="382"/>
      <c r="FW12" s="382"/>
      <c r="FX12" s="134"/>
      <c r="FY12" s="382"/>
      <c r="FZ12" s="134"/>
      <c r="GA12" s="382"/>
      <c r="GB12" s="382"/>
      <c r="GC12" s="134"/>
      <c r="GD12" s="382"/>
      <c r="GE12" s="382"/>
      <c r="GF12" s="134"/>
      <c r="GG12" s="382"/>
      <c r="GH12" s="134"/>
      <c r="GI12" s="382"/>
      <c r="GJ12" s="382"/>
      <c r="GK12" s="134"/>
      <c r="GL12" s="382"/>
      <c r="GM12" s="382"/>
      <c r="GN12" s="134"/>
      <c r="GO12" s="382"/>
      <c r="GP12" s="134"/>
      <c r="GQ12" s="382"/>
      <c r="GR12" s="382"/>
      <c r="GS12" s="134"/>
      <c r="GT12" s="382"/>
      <c r="GU12" s="382"/>
      <c r="GV12" s="134"/>
      <c r="GW12" s="382"/>
      <c r="GX12" s="134"/>
      <c r="GY12" s="382"/>
      <c r="GZ12" s="382"/>
      <c r="HA12" s="134"/>
      <c r="HB12" s="382"/>
      <c r="HC12" s="382"/>
      <c r="HD12" s="134"/>
      <c r="HE12" s="382"/>
      <c r="HF12" s="134"/>
      <c r="HG12" s="382"/>
      <c r="HH12" s="382"/>
      <c r="HI12" s="134"/>
      <c r="HJ12" s="382"/>
      <c r="HK12" s="382"/>
      <c r="HL12" s="134"/>
      <c r="HM12" s="382"/>
      <c r="HN12" s="134"/>
      <c r="HO12" s="382"/>
      <c r="HP12" s="382"/>
      <c r="HQ12" s="134"/>
      <c r="HR12" s="382"/>
      <c r="HS12" s="382"/>
      <c r="HT12" s="134"/>
      <c r="HU12" s="382"/>
      <c r="HV12" s="134"/>
      <c r="HW12" s="382"/>
      <c r="HX12" s="382"/>
      <c r="HY12" s="134"/>
      <c r="HZ12" s="382"/>
      <c r="IA12" s="382"/>
      <c r="IB12" s="134"/>
      <c r="IC12" s="382"/>
      <c r="ID12" s="134"/>
      <c r="IE12" s="382"/>
      <c r="IF12" s="382"/>
      <c r="IG12" s="134"/>
      <c r="IH12" s="382"/>
      <c r="II12" s="382"/>
      <c r="IJ12" s="134"/>
      <c r="IK12" s="382"/>
      <c r="IL12" s="134"/>
      <c r="IM12" s="353"/>
      <c r="IN12" s="353"/>
      <c r="IO12" s="353"/>
      <c r="IP12" s="353"/>
      <c r="IQ12" s="353"/>
      <c r="IR12" s="353"/>
      <c r="IS12" s="353"/>
      <c r="IT12" s="353"/>
      <c r="IU12" s="353"/>
      <c r="IV12" s="353"/>
      <c r="IW12" s="353"/>
      <c r="IX12" s="353"/>
      <c r="IY12" s="353"/>
      <c r="IZ12" s="353"/>
      <c r="JA12" s="353"/>
      <c r="JB12" s="353"/>
      <c r="JC12" s="353"/>
      <c r="JD12" s="353"/>
      <c r="JE12" s="353"/>
      <c r="JF12" s="353"/>
      <c r="JG12" s="353"/>
      <c r="JH12" s="353"/>
      <c r="JI12" s="353"/>
      <c r="JJ12" s="353"/>
      <c r="JK12" s="353"/>
      <c r="JL12" s="353"/>
      <c r="JM12" s="353"/>
      <c r="JN12" s="353"/>
      <c r="JO12" s="353"/>
      <c r="JP12" s="353"/>
      <c r="JQ12" s="354"/>
      <c r="JR12" s="354"/>
      <c r="JS12" s="354"/>
      <c r="JT12" s="354"/>
      <c r="JU12" s="354"/>
      <c r="JV12" s="354"/>
      <c r="JW12" s="354"/>
      <c r="JX12" s="354"/>
      <c r="JY12" s="354"/>
      <c r="JZ12" s="354"/>
      <c r="KA12" s="354"/>
      <c r="KB12" s="354"/>
      <c r="KC12" s="354"/>
      <c r="KD12" s="354"/>
      <c r="KE12" s="354"/>
      <c r="KF12" s="354"/>
      <c r="KG12" s="354"/>
      <c r="KH12" s="354"/>
      <c r="KI12" s="354"/>
      <c r="KJ12" s="354"/>
      <c r="KK12" s="354"/>
      <c r="KL12" s="354"/>
      <c r="KM12" s="354"/>
      <c r="KN12" s="354"/>
      <c r="KO12" s="354"/>
      <c r="KP12" s="354"/>
      <c r="KQ12" s="354"/>
      <c r="KR12" s="354"/>
      <c r="KS12" s="354"/>
      <c r="KT12" s="354"/>
      <c r="KU12" s="353"/>
      <c r="KV12" s="353"/>
      <c r="KW12" s="353"/>
      <c r="KX12" s="353"/>
      <c r="KY12" s="353"/>
      <c r="KZ12" s="353"/>
      <c r="LA12" s="353"/>
      <c r="LB12" s="353"/>
      <c r="LC12" s="353"/>
      <c r="LD12" s="353"/>
      <c r="LE12" s="353"/>
      <c r="LF12" s="353"/>
      <c r="LG12" s="353"/>
      <c r="LH12" s="353"/>
      <c r="LI12" s="353"/>
      <c r="LJ12" s="353"/>
      <c r="LK12" s="353"/>
      <c r="LL12" s="353"/>
      <c r="LM12" s="353"/>
      <c r="LN12" s="353"/>
      <c r="LO12" s="353"/>
      <c r="LP12" s="353"/>
      <c r="LQ12" s="353"/>
      <c r="LR12" s="353"/>
      <c r="LS12" s="353"/>
      <c r="LT12" s="353"/>
      <c r="LU12" s="353"/>
      <c r="LV12" s="353"/>
      <c r="LW12" s="353"/>
      <c r="LX12" s="353"/>
      <c r="LY12" s="354"/>
      <c r="LZ12" s="354"/>
      <c r="MA12" s="354"/>
      <c r="MB12" s="354"/>
      <c r="MC12" s="354"/>
      <c r="MD12" s="354"/>
      <c r="ME12" s="354"/>
      <c r="MF12" s="354"/>
      <c r="MG12" s="354"/>
      <c r="MH12" s="354"/>
      <c r="MI12" s="354"/>
      <c r="MJ12" s="354"/>
      <c r="MK12" s="354"/>
      <c r="ML12" s="354"/>
      <c r="MM12" s="354"/>
      <c r="MN12" s="354"/>
      <c r="MO12" s="354"/>
      <c r="MP12" s="354"/>
      <c r="MQ12" s="354"/>
      <c r="MR12" s="354"/>
      <c r="MS12" s="354"/>
      <c r="MT12" s="354"/>
      <c r="MU12" s="354"/>
      <c r="MV12" s="354"/>
      <c r="MW12" s="354"/>
      <c r="MX12" s="354"/>
      <c r="MY12" s="354"/>
      <c r="MZ12" s="354"/>
      <c r="NA12" s="354"/>
      <c r="NB12" s="354"/>
      <c r="NC12" s="353"/>
      <c r="ND12" s="353"/>
      <c r="NE12" s="353"/>
      <c r="NF12" s="353"/>
      <c r="NG12" s="353"/>
      <c r="NH12" s="353"/>
      <c r="NI12" s="353"/>
      <c r="NJ12" s="353"/>
      <c r="NK12" s="353"/>
      <c r="NL12" s="353"/>
      <c r="NM12" s="353"/>
      <c r="NN12" s="353"/>
      <c r="NO12" s="353"/>
      <c r="NP12" s="353"/>
      <c r="NQ12" s="353"/>
      <c r="NR12" s="353"/>
      <c r="NS12" s="353"/>
      <c r="NT12" s="353"/>
      <c r="NU12" s="353"/>
      <c r="NV12" s="353"/>
      <c r="NW12" s="353"/>
      <c r="NX12" s="353"/>
      <c r="NY12" s="353"/>
      <c r="NZ12" s="353"/>
      <c r="OA12" s="353"/>
      <c r="OB12" s="353"/>
      <c r="OC12" s="353"/>
      <c r="OD12" s="353"/>
      <c r="OE12" s="353"/>
      <c r="OF12" s="353"/>
      <c r="OG12" s="354"/>
      <c r="OH12" s="354"/>
      <c r="OI12" s="354"/>
      <c r="OJ12" s="354"/>
      <c r="OK12" s="354"/>
      <c r="OL12" s="354"/>
      <c r="OM12" s="354"/>
      <c r="ON12" s="354"/>
      <c r="OO12" s="354"/>
      <c r="OP12" s="354"/>
      <c r="OQ12" s="354"/>
      <c r="OR12" s="354"/>
      <c r="OS12" s="354"/>
      <c r="OT12" s="354"/>
      <c r="OU12" s="354"/>
      <c r="OV12" s="354"/>
      <c r="OW12" s="354"/>
      <c r="OX12" s="354"/>
      <c r="OY12" s="354"/>
      <c r="OZ12" s="354"/>
      <c r="PA12" s="354"/>
      <c r="PB12" s="354"/>
      <c r="PC12" s="354"/>
      <c r="PD12" s="354"/>
      <c r="PE12" s="354"/>
      <c r="PF12" s="354"/>
      <c r="PG12" s="354"/>
      <c r="PH12" s="354"/>
      <c r="PI12" s="354"/>
      <c r="PJ12" s="354"/>
      <c r="PK12" s="353"/>
      <c r="PL12" s="353"/>
      <c r="PM12" s="353"/>
      <c r="PN12" s="353"/>
      <c r="PO12" s="353"/>
      <c r="PP12" s="353"/>
      <c r="PQ12" s="353"/>
      <c r="PR12" s="353"/>
      <c r="PS12" s="353"/>
      <c r="PT12" s="353"/>
      <c r="PU12" s="353"/>
      <c r="PV12" s="353"/>
      <c r="PW12" s="353"/>
      <c r="PX12" s="353"/>
      <c r="PY12" s="353"/>
      <c r="PZ12" s="353"/>
      <c r="QA12" s="353"/>
      <c r="QB12" s="353"/>
      <c r="QC12" s="353"/>
      <c r="QD12" s="353"/>
      <c r="QE12" s="353"/>
      <c r="QF12" s="353"/>
      <c r="QG12" s="353"/>
      <c r="QH12" s="353"/>
      <c r="QI12" s="353"/>
      <c r="QJ12" s="353"/>
      <c r="QK12" s="353"/>
      <c r="QL12" s="353"/>
      <c r="QM12" s="353"/>
      <c r="QN12" s="353"/>
      <c r="QO12" s="354"/>
      <c r="QP12" s="354"/>
      <c r="QQ12" s="354"/>
      <c r="QR12" s="354"/>
      <c r="QS12" s="354"/>
      <c r="QT12" s="354"/>
      <c r="QU12" s="354"/>
      <c r="QV12" s="354"/>
      <c r="QW12" s="354"/>
      <c r="QX12" s="354"/>
      <c r="QY12" s="354"/>
      <c r="QZ12" s="354"/>
      <c r="RA12" s="354"/>
      <c r="RB12" s="354"/>
      <c r="RC12" s="354"/>
      <c r="RD12" s="354"/>
      <c r="RE12" s="354"/>
      <c r="RF12" s="354"/>
      <c r="RG12" s="354"/>
      <c r="RH12" s="354"/>
      <c r="RI12" s="354"/>
      <c r="RJ12" s="354"/>
      <c r="RK12" s="354"/>
      <c r="RL12" s="354"/>
      <c r="RM12" s="354"/>
      <c r="RN12" s="354"/>
      <c r="RO12" s="354"/>
      <c r="RP12" s="354"/>
      <c r="RQ12" s="354"/>
      <c r="RR12" s="354"/>
      <c r="RS12" s="382"/>
      <c r="RT12" s="382"/>
      <c r="RU12" s="134"/>
      <c r="RV12" s="382"/>
      <c r="RW12" s="382"/>
      <c r="RX12" s="134"/>
      <c r="RY12" s="382"/>
      <c r="RZ12" s="134"/>
      <c r="SA12" s="354"/>
      <c r="SB12" s="354"/>
      <c r="SC12" s="354"/>
      <c r="SD12" s="354"/>
      <c r="SE12" s="354"/>
      <c r="SF12" s="354"/>
      <c r="SG12" s="354"/>
      <c r="SH12" s="354"/>
      <c r="SI12" s="146"/>
      <c r="SJ12" s="146"/>
      <c r="SK12" s="146"/>
      <c r="SL12" s="146"/>
      <c r="SM12" s="146"/>
      <c r="SN12" s="146"/>
      <c r="SO12" s="146"/>
      <c r="SP12" s="147"/>
      <c r="SQ12" s="314" t="str">
        <f t="shared" si="39"/>
        <v/>
      </c>
      <c r="SR12" s="314" t="str">
        <f t="shared" si="39"/>
        <v/>
      </c>
      <c r="SS12" s="314" t="str">
        <f t="shared" si="39"/>
        <v/>
      </c>
      <c r="ST12" s="314" t="str">
        <f t="shared" si="39"/>
        <v/>
      </c>
      <c r="SU12" s="315" t="str">
        <f t="shared" si="40"/>
        <v/>
      </c>
      <c r="SV12" s="315" t="str">
        <f t="shared" si="20"/>
        <v/>
      </c>
      <c r="SW12" s="315" t="str">
        <f t="shared" si="20"/>
        <v/>
      </c>
      <c r="SX12" s="315" t="str">
        <f t="shared" si="20"/>
        <v/>
      </c>
      <c r="SY12" s="315" t="str">
        <f t="shared" si="41"/>
        <v/>
      </c>
      <c r="SZ12" s="260" t="str">
        <f t="shared" si="42"/>
        <v/>
      </c>
      <c r="TA12" s="272"/>
      <c r="TB12" s="272"/>
      <c r="TC12" s="273"/>
      <c r="TD12" s="275" t="str">
        <f t="shared" si="43"/>
        <v/>
      </c>
      <c r="TE12" s="268" t="str">
        <f t="shared" si="44"/>
        <v/>
      </c>
      <c r="TF12" s="267"/>
      <c r="TG12" s="151"/>
      <c r="TH12" s="152"/>
      <c r="TI12" s="152"/>
      <c r="TJ12" s="152"/>
      <c r="TK12" s="162"/>
      <c r="TL12" s="163"/>
      <c r="TM12" s="162"/>
      <c r="TN12" s="163"/>
      <c r="TO12" s="162"/>
      <c r="TP12" s="163"/>
      <c r="TQ12" s="89"/>
      <c r="TR12" s="89"/>
      <c r="TS12" s="89"/>
      <c r="TT12" s="89"/>
      <c r="TU12" s="89"/>
      <c r="TV12" s="254"/>
      <c r="TW12" s="318" t="str">
        <f t="shared" si="45"/>
        <v/>
      </c>
      <c r="TX12" s="318" t="str">
        <f t="shared" si="46"/>
        <v/>
      </c>
      <c r="TY12" s="318" t="str">
        <f t="shared" si="47"/>
        <v/>
      </c>
      <c r="TZ12" s="319" t="str">
        <f t="shared" si="48"/>
        <v/>
      </c>
      <c r="UA12" s="136" t="str">
        <f t="shared" si="21"/>
        <v/>
      </c>
      <c r="UB12" s="136" t="str">
        <f t="shared" si="22"/>
        <v/>
      </c>
      <c r="UC12" s="90" t="s">
        <v>167</v>
      </c>
      <c r="UD12" s="91" t="s">
        <v>169</v>
      </c>
      <c r="UE12" s="90" t="s">
        <v>170</v>
      </c>
      <c r="UF12" s="91" t="s">
        <v>171</v>
      </c>
      <c r="UG12" s="90" t="s">
        <v>172</v>
      </c>
      <c r="UH12" s="90" t="s">
        <v>173</v>
      </c>
      <c r="UI12" s="91" t="s">
        <v>1267</v>
      </c>
      <c r="UJ12" s="92">
        <v>42569</v>
      </c>
      <c r="UK12" s="90" t="s">
        <v>912</v>
      </c>
      <c r="UL12" s="90" t="s">
        <v>1213</v>
      </c>
      <c r="UM12" s="90" t="s">
        <v>172</v>
      </c>
      <c r="UN12" s="91" t="s">
        <v>161</v>
      </c>
      <c r="UO12" s="90" t="s">
        <v>2173</v>
      </c>
      <c r="UP12" s="90" t="s">
        <v>2174</v>
      </c>
      <c r="UQ12" s="93"/>
      <c r="UR12" s="126"/>
      <c r="US12" s="237">
        <v>0</v>
      </c>
      <c r="UT12" s="237">
        <v>0</v>
      </c>
      <c r="UU12" s="237">
        <v>0</v>
      </c>
      <c r="UV12" s="237">
        <v>0</v>
      </c>
      <c r="UW12" s="237">
        <v>0</v>
      </c>
      <c r="UX12" s="237">
        <v>0</v>
      </c>
      <c r="UY12" s="237">
        <v>0</v>
      </c>
      <c r="UZ12" s="237" t="str">
        <f t="shared" si="49"/>
        <v/>
      </c>
      <c r="VA12" s="248" t="str">
        <f t="shared" si="23"/>
        <v/>
      </c>
      <c r="VB12" s="263">
        <f t="shared" si="50"/>
        <v>0</v>
      </c>
      <c r="VC12" s="263">
        <f t="shared" si="51"/>
        <v>0</v>
      </c>
      <c r="VD12" s="263">
        <f t="shared" si="52"/>
        <v>0</v>
      </c>
      <c r="VE12" s="263">
        <f t="shared" si="53"/>
        <v>0</v>
      </c>
      <c r="VF12" s="263">
        <f t="shared" si="54"/>
        <v>0</v>
      </c>
      <c r="VG12" s="263">
        <f t="shared" si="55"/>
        <v>0</v>
      </c>
      <c r="VH12" s="263">
        <f t="shared" si="56"/>
        <v>0</v>
      </c>
      <c r="VI12" s="263">
        <f t="shared" si="57"/>
        <v>0</v>
      </c>
      <c r="VJ12" s="264" t="str">
        <f>IF(NILAISIKAPSOSIAL(SI12)=0,"",NILAISIKAPSOSIAL(SI12))</f>
        <v/>
      </c>
      <c r="VK12" s="264" t="str">
        <f>IF(NILAISIKAPSOSIAL(SJ12)=0,"",NILAISIKAPSOSIAL(SJ12))</f>
        <v/>
      </c>
      <c r="VL12" s="264" t="str">
        <f>IF(NILAISIKAPSOSIAL(SK12)=0,"",NILAISIKAPSOSIAL(SK12))</f>
        <v/>
      </c>
      <c r="VM12" s="264" t="str">
        <f>IF(NILAISIKAPSOSIAL(SL12)=0,"",NILAISIKAPSOSIAL(SL12))</f>
        <v/>
      </c>
      <c r="VN12" s="264" t="str">
        <f>IF(NILAISIKAPSOSIAL(SM12)=0,"",NILAISIKAPSOSIAL(SM12))</f>
        <v/>
      </c>
      <c r="VO12" s="264" t="str">
        <f>IF(NILAISIKAPSOSIAL(SN12)=0,"",NILAISIKAPSOSIAL(SN12))</f>
        <v/>
      </c>
      <c r="VP12" s="264" t="str">
        <f>IF(NILAISIKAPSOSIAL(SO12)=0,"",NILAISIKAPSOSIAL(SO12))</f>
        <v/>
      </c>
      <c r="VQ12" s="264" t="str">
        <f>IF(NILAISIKAPSOSIAL(SP12)=0,"",NILAISIKAPSOSIAL(SP12))</f>
        <v/>
      </c>
      <c r="VR12" s="143" t="str">
        <f t="shared" si="58"/>
        <v/>
      </c>
      <c r="VT12" s="248" t="str">
        <f t="shared" si="25"/>
        <v/>
      </c>
      <c r="VU12" s="247" t="str">
        <f t="shared" si="59"/>
        <v/>
      </c>
      <c r="VV12" s="247" t="str">
        <f t="shared" si="60"/>
        <v/>
      </c>
      <c r="VW12" s="247" t="str">
        <f t="shared" si="61"/>
        <v/>
      </c>
      <c r="VX12" s="247" t="str">
        <f t="shared" si="62"/>
        <v/>
      </c>
      <c r="VY12" s="247" t="str">
        <f t="shared" si="63"/>
        <v/>
      </c>
      <c r="VZ12" s="247" t="str">
        <f t="shared" si="64"/>
        <v/>
      </c>
      <c r="WA12" s="265" t="str">
        <f t="shared" si="65"/>
        <v/>
      </c>
      <c r="WB12" s="265" t="str">
        <f t="shared" si="26"/>
        <v/>
      </c>
      <c r="WC12" s="265" t="str">
        <f t="shared" si="27"/>
        <v/>
      </c>
      <c r="WD12" s="265" t="str">
        <f t="shared" si="28"/>
        <v/>
      </c>
      <c r="WE12" s="265" t="str">
        <f t="shared" si="66"/>
        <v/>
      </c>
      <c r="WG12" s="117">
        <f t="shared" si="67"/>
        <v>7</v>
      </c>
      <c r="WH12" s="117" t="e">
        <f>Kode!#REF!</f>
        <v>#REF!</v>
      </c>
      <c r="WI12" s="117" t="e">
        <f t="shared" si="29"/>
        <v>#REF!</v>
      </c>
      <c r="WJ12" s="160" t="str">
        <f t="shared" si="30"/>
        <v/>
      </c>
      <c r="WK12" s="247" t="e">
        <f t="shared" si="31"/>
        <v>#REF!</v>
      </c>
      <c r="WL12" s="247" t="e">
        <f t="shared" si="32"/>
        <v>#REF!</v>
      </c>
      <c r="WM12" s="248" t="e">
        <f t="shared" si="33"/>
        <v>#REF!</v>
      </c>
      <c r="WN12" s="247" t="e">
        <f t="shared" si="34"/>
        <v>#REF!</v>
      </c>
      <c r="WO12" s="247" t="e">
        <f t="shared" si="35"/>
        <v>#REF!</v>
      </c>
      <c r="WP12" s="248" t="e">
        <f t="shared" si="36"/>
        <v>#REF!</v>
      </c>
      <c r="WQ12" s="248" t="e">
        <f t="shared" si="37"/>
        <v>#REF!</v>
      </c>
      <c r="WR12" s="248" t="e">
        <f t="shared" si="38"/>
        <v>#REF!</v>
      </c>
    </row>
    <row r="13" spans="1:616" ht="54.95" customHeight="1">
      <c r="A13" s="285">
        <f t="shared" si="68"/>
        <v>8</v>
      </c>
      <c r="B13" s="286" t="s">
        <v>1488</v>
      </c>
      <c r="C13" s="286">
        <v>0</v>
      </c>
      <c r="D13" s="287" t="s">
        <v>2759</v>
      </c>
      <c r="E13" s="286">
        <v>0</v>
      </c>
      <c r="F13" s="288" t="s">
        <v>1267</v>
      </c>
      <c r="G13" s="144"/>
      <c r="H13" s="144"/>
      <c r="I13" s="134"/>
      <c r="J13" s="144"/>
      <c r="K13" s="144"/>
      <c r="L13" s="134"/>
      <c r="M13" s="144"/>
      <c r="N13" s="134"/>
      <c r="O13" s="144"/>
      <c r="P13" s="144"/>
      <c r="Q13" s="134"/>
      <c r="R13" s="144"/>
      <c r="S13" s="144"/>
      <c r="T13" s="134"/>
      <c r="U13" s="144"/>
      <c r="V13" s="134"/>
      <c r="W13" s="144"/>
      <c r="X13" s="144"/>
      <c r="Y13" s="134"/>
      <c r="Z13" s="144"/>
      <c r="AA13" s="144"/>
      <c r="AB13" s="134"/>
      <c r="AC13" s="144"/>
      <c r="AD13" s="134"/>
      <c r="AE13" s="144"/>
      <c r="AF13" s="144"/>
      <c r="AG13" s="134"/>
      <c r="AH13" s="144"/>
      <c r="AI13" s="144"/>
      <c r="AJ13" s="134"/>
      <c r="AK13" s="144"/>
      <c r="AL13" s="134"/>
      <c r="AM13" s="144"/>
      <c r="AN13" s="144"/>
      <c r="AO13" s="134"/>
      <c r="AP13" s="144"/>
      <c r="AQ13" s="144"/>
      <c r="AR13" s="134"/>
      <c r="AS13" s="144"/>
      <c r="AT13" s="134"/>
      <c r="AU13" s="144"/>
      <c r="AV13" s="144"/>
      <c r="AW13" s="134"/>
      <c r="AX13" s="144"/>
      <c r="AY13" s="144"/>
      <c r="AZ13" s="134"/>
      <c r="BA13" s="144"/>
      <c r="BB13" s="134"/>
      <c r="BC13" s="144"/>
      <c r="BD13" s="144"/>
      <c r="BE13" s="134"/>
      <c r="BF13" s="144"/>
      <c r="BG13" s="144"/>
      <c r="BH13" s="134"/>
      <c r="BI13" s="144"/>
      <c r="BJ13" s="134"/>
      <c r="BK13" s="144"/>
      <c r="BL13" s="144"/>
      <c r="BM13" s="134"/>
      <c r="BN13" s="144"/>
      <c r="BO13" s="144"/>
      <c r="BP13" s="134"/>
      <c r="BQ13" s="144"/>
      <c r="BR13" s="134"/>
      <c r="BS13" s="144"/>
      <c r="BT13" s="144"/>
      <c r="BU13" s="134"/>
      <c r="BV13" s="144"/>
      <c r="BW13" s="144"/>
      <c r="BX13" s="134"/>
      <c r="BY13" s="144"/>
      <c r="BZ13" s="134"/>
      <c r="CA13" s="144"/>
      <c r="CB13" s="144"/>
      <c r="CC13" s="134"/>
      <c r="CD13" s="144"/>
      <c r="CE13" s="144"/>
      <c r="CF13" s="134"/>
      <c r="CG13" s="144"/>
      <c r="CH13" s="134"/>
      <c r="CI13" s="144"/>
      <c r="CJ13" s="144"/>
      <c r="CK13" s="134"/>
      <c r="CL13" s="144"/>
      <c r="CM13" s="144"/>
      <c r="CN13" s="134"/>
      <c r="CO13" s="144"/>
      <c r="CP13" s="134"/>
      <c r="CQ13" s="144"/>
      <c r="CR13" s="144"/>
      <c r="CS13" s="134"/>
      <c r="CT13" s="144"/>
      <c r="CU13" s="144"/>
      <c r="CV13" s="134"/>
      <c r="CW13" s="144"/>
      <c r="CX13" s="134"/>
      <c r="CY13" s="144"/>
      <c r="CZ13" s="144"/>
      <c r="DA13" s="134"/>
      <c r="DB13" s="144"/>
      <c r="DC13" s="144"/>
      <c r="DD13" s="134"/>
      <c r="DE13" s="144"/>
      <c r="DF13" s="134"/>
      <c r="DG13" s="144"/>
      <c r="DH13" s="144"/>
      <c r="DI13" s="134"/>
      <c r="DJ13" s="144"/>
      <c r="DK13" s="144"/>
      <c r="DL13" s="134"/>
      <c r="DM13" s="144"/>
      <c r="DN13" s="134"/>
      <c r="DO13" s="144"/>
      <c r="DP13" s="144"/>
      <c r="DQ13" s="134"/>
      <c r="DR13" s="144"/>
      <c r="DS13" s="144"/>
      <c r="DT13" s="134"/>
      <c r="DU13" s="144"/>
      <c r="DV13" s="134"/>
      <c r="DW13" s="144"/>
      <c r="DX13" s="144"/>
      <c r="DY13" s="134"/>
      <c r="DZ13" s="144"/>
      <c r="EA13" s="144"/>
      <c r="EB13" s="134"/>
      <c r="EC13" s="144"/>
      <c r="ED13" s="134"/>
      <c r="EE13" s="242"/>
      <c r="EF13" s="242"/>
      <c r="EG13" s="134"/>
      <c r="EH13" s="242"/>
      <c r="EI13" s="242"/>
      <c r="EJ13" s="134"/>
      <c r="EK13" s="144"/>
      <c r="EL13" s="134"/>
      <c r="EM13" s="382"/>
      <c r="EN13" s="382"/>
      <c r="EO13" s="134"/>
      <c r="EP13" s="382"/>
      <c r="EQ13" s="382"/>
      <c r="ER13" s="134"/>
      <c r="ES13" s="382"/>
      <c r="ET13" s="134"/>
      <c r="EU13" s="382"/>
      <c r="EV13" s="382"/>
      <c r="EW13" s="134"/>
      <c r="EX13" s="382"/>
      <c r="EY13" s="382"/>
      <c r="EZ13" s="134"/>
      <c r="FA13" s="382"/>
      <c r="FB13" s="134"/>
      <c r="FC13" s="382"/>
      <c r="FD13" s="382"/>
      <c r="FE13" s="134"/>
      <c r="FF13" s="382"/>
      <c r="FG13" s="382"/>
      <c r="FH13" s="134"/>
      <c r="FI13" s="382"/>
      <c r="FJ13" s="134"/>
      <c r="FK13" s="382"/>
      <c r="FL13" s="382"/>
      <c r="FM13" s="134"/>
      <c r="FN13" s="382"/>
      <c r="FO13" s="382"/>
      <c r="FP13" s="134"/>
      <c r="FQ13" s="382"/>
      <c r="FR13" s="134"/>
      <c r="FS13" s="382"/>
      <c r="FT13" s="382"/>
      <c r="FU13" s="134"/>
      <c r="FV13" s="382"/>
      <c r="FW13" s="382"/>
      <c r="FX13" s="134"/>
      <c r="FY13" s="382"/>
      <c r="FZ13" s="134"/>
      <c r="GA13" s="382"/>
      <c r="GB13" s="382"/>
      <c r="GC13" s="134"/>
      <c r="GD13" s="382"/>
      <c r="GE13" s="382"/>
      <c r="GF13" s="134"/>
      <c r="GG13" s="382"/>
      <c r="GH13" s="134"/>
      <c r="GI13" s="382"/>
      <c r="GJ13" s="382"/>
      <c r="GK13" s="134"/>
      <c r="GL13" s="382"/>
      <c r="GM13" s="382"/>
      <c r="GN13" s="134"/>
      <c r="GO13" s="382"/>
      <c r="GP13" s="134"/>
      <c r="GQ13" s="382"/>
      <c r="GR13" s="382"/>
      <c r="GS13" s="134"/>
      <c r="GT13" s="382"/>
      <c r="GU13" s="382"/>
      <c r="GV13" s="134"/>
      <c r="GW13" s="382"/>
      <c r="GX13" s="134"/>
      <c r="GY13" s="382"/>
      <c r="GZ13" s="382"/>
      <c r="HA13" s="134"/>
      <c r="HB13" s="382"/>
      <c r="HC13" s="382"/>
      <c r="HD13" s="134"/>
      <c r="HE13" s="382"/>
      <c r="HF13" s="134"/>
      <c r="HG13" s="382"/>
      <c r="HH13" s="382"/>
      <c r="HI13" s="134"/>
      <c r="HJ13" s="382"/>
      <c r="HK13" s="382"/>
      <c r="HL13" s="134"/>
      <c r="HM13" s="382"/>
      <c r="HN13" s="134"/>
      <c r="HO13" s="382"/>
      <c r="HP13" s="382"/>
      <c r="HQ13" s="134"/>
      <c r="HR13" s="382"/>
      <c r="HS13" s="382"/>
      <c r="HT13" s="134"/>
      <c r="HU13" s="382"/>
      <c r="HV13" s="134"/>
      <c r="HW13" s="382"/>
      <c r="HX13" s="382"/>
      <c r="HY13" s="134"/>
      <c r="HZ13" s="382"/>
      <c r="IA13" s="382"/>
      <c r="IB13" s="134"/>
      <c r="IC13" s="382"/>
      <c r="ID13" s="134"/>
      <c r="IE13" s="382"/>
      <c r="IF13" s="382"/>
      <c r="IG13" s="134"/>
      <c r="IH13" s="382"/>
      <c r="II13" s="382"/>
      <c r="IJ13" s="134"/>
      <c r="IK13" s="382"/>
      <c r="IL13" s="134"/>
      <c r="IM13" s="353"/>
      <c r="IN13" s="353"/>
      <c r="IO13" s="353"/>
      <c r="IP13" s="353"/>
      <c r="IQ13" s="353"/>
      <c r="IR13" s="353"/>
      <c r="IS13" s="353"/>
      <c r="IT13" s="353"/>
      <c r="IU13" s="353"/>
      <c r="IV13" s="353"/>
      <c r="IW13" s="353"/>
      <c r="IX13" s="353"/>
      <c r="IY13" s="353"/>
      <c r="IZ13" s="353"/>
      <c r="JA13" s="353"/>
      <c r="JB13" s="353"/>
      <c r="JC13" s="353"/>
      <c r="JD13" s="353"/>
      <c r="JE13" s="353"/>
      <c r="JF13" s="353"/>
      <c r="JG13" s="353"/>
      <c r="JH13" s="353"/>
      <c r="JI13" s="353"/>
      <c r="JJ13" s="353"/>
      <c r="JK13" s="353"/>
      <c r="JL13" s="353"/>
      <c r="JM13" s="353"/>
      <c r="JN13" s="353"/>
      <c r="JO13" s="353"/>
      <c r="JP13" s="353"/>
      <c r="JQ13" s="354"/>
      <c r="JR13" s="354"/>
      <c r="JS13" s="354"/>
      <c r="JT13" s="354"/>
      <c r="JU13" s="354"/>
      <c r="JV13" s="354"/>
      <c r="JW13" s="354"/>
      <c r="JX13" s="354"/>
      <c r="JY13" s="354"/>
      <c r="JZ13" s="354"/>
      <c r="KA13" s="354"/>
      <c r="KB13" s="354"/>
      <c r="KC13" s="354"/>
      <c r="KD13" s="354"/>
      <c r="KE13" s="354"/>
      <c r="KF13" s="354"/>
      <c r="KG13" s="354"/>
      <c r="KH13" s="354"/>
      <c r="KI13" s="354"/>
      <c r="KJ13" s="354"/>
      <c r="KK13" s="354"/>
      <c r="KL13" s="354"/>
      <c r="KM13" s="354"/>
      <c r="KN13" s="354"/>
      <c r="KO13" s="354"/>
      <c r="KP13" s="354"/>
      <c r="KQ13" s="354"/>
      <c r="KR13" s="354"/>
      <c r="KS13" s="354"/>
      <c r="KT13" s="354"/>
      <c r="KU13" s="353"/>
      <c r="KV13" s="353"/>
      <c r="KW13" s="353"/>
      <c r="KX13" s="353"/>
      <c r="KY13" s="353"/>
      <c r="KZ13" s="353"/>
      <c r="LA13" s="353"/>
      <c r="LB13" s="353"/>
      <c r="LC13" s="353"/>
      <c r="LD13" s="353"/>
      <c r="LE13" s="353"/>
      <c r="LF13" s="353"/>
      <c r="LG13" s="353"/>
      <c r="LH13" s="353"/>
      <c r="LI13" s="353"/>
      <c r="LJ13" s="353"/>
      <c r="LK13" s="353"/>
      <c r="LL13" s="353"/>
      <c r="LM13" s="353"/>
      <c r="LN13" s="353"/>
      <c r="LO13" s="353"/>
      <c r="LP13" s="353"/>
      <c r="LQ13" s="353"/>
      <c r="LR13" s="353"/>
      <c r="LS13" s="353"/>
      <c r="LT13" s="353"/>
      <c r="LU13" s="353"/>
      <c r="LV13" s="353"/>
      <c r="LW13" s="353"/>
      <c r="LX13" s="353"/>
      <c r="LY13" s="354"/>
      <c r="LZ13" s="354"/>
      <c r="MA13" s="354"/>
      <c r="MB13" s="354"/>
      <c r="MC13" s="354"/>
      <c r="MD13" s="354"/>
      <c r="ME13" s="354"/>
      <c r="MF13" s="354"/>
      <c r="MG13" s="354"/>
      <c r="MH13" s="354"/>
      <c r="MI13" s="354"/>
      <c r="MJ13" s="354"/>
      <c r="MK13" s="354"/>
      <c r="ML13" s="354"/>
      <c r="MM13" s="354"/>
      <c r="MN13" s="354"/>
      <c r="MO13" s="354"/>
      <c r="MP13" s="354"/>
      <c r="MQ13" s="354"/>
      <c r="MR13" s="354"/>
      <c r="MS13" s="354"/>
      <c r="MT13" s="354"/>
      <c r="MU13" s="354"/>
      <c r="MV13" s="354"/>
      <c r="MW13" s="354"/>
      <c r="MX13" s="354"/>
      <c r="MY13" s="354"/>
      <c r="MZ13" s="354"/>
      <c r="NA13" s="354"/>
      <c r="NB13" s="354"/>
      <c r="NC13" s="353"/>
      <c r="ND13" s="353"/>
      <c r="NE13" s="353"/>
      <c r="NF13" s="353"/>
      <c r="NG13" s="353"/>
      <c r="NH13" s="353"/>
      <c r="NI13" s="353"/>
      <c r="NJ13" s="353"/>
      <c r="NK13" s="353"/>
      <c r="NL13" s="353"/>
      <c r="NM13" s="353"/>
      <c r="NN13" s="353"/>
      <c r="NO13" s="353"/>
      <c r="NP13" s="353"/>
      <c r="NQ13" s="353"/>
      <c r="NR13" s="353"/>
      <c r="NS13" s="353"/>
      <c r="NT13" s="353"/>
      <c r="NU13" s="353"/>
      <c r="NV13" s="353"/>
      <c r="NW13" s="353"/>
      <c r="NX13" s="353"/>
      <c r="NY13" s="353"/>
      <c r="NZ13" s="353"/>
      <c r="OA13" s="353"/>
      <c r="OB13" s="353"/>
      <c r="OC13" s="353"/>
      <c r="OD13" s="353"/>
      <c r="OE13" s="353"/>
      <c r="OF13" s="353"/>
      <c r="OG13" s="354"/>
      <c r="OH13" s="354"/>
      <c r="OI13" s="354"/>
      <c r="OJ13" s="354"/>
      <c r="OK13" s="354"/>
      <c r="OL13" s="354"/>
      <c r="OM13" s="354"/>
      <c r="ON13" s="354"/>
      <c r="OO13" s="354"/>
      <c r="OP13" s="354"/>
      <c r="OQ13" s="354"/>
      <c r="OR13" s="354"/>
      <c r="OS13" s="354"/>
      <c r="OT13" s="354"/>
      <c r="OU13" s="354"/>
      <c r="OV13" s="354"/>
      <c r="OW13" s="354"/>
      <c r="OX13" s="354"/>
      <c r="OY13" s="354"/>
      <c r="OZ13" s="354"/>
      <c r="PA13" s="354"/>
      <c r="PB13" s="354"/>
      <c r="PC13" s="354"/>
      <c r="PD13" s="354"/>
      <c r="PE13" s="354"/>
      <c r="PF13" s="354"/>
      <c r="PG13" s="354"/>
      <c r="PH13" s="354"/>
      <c r="PI13" s="354"/>
      <c r="PJ13" s="354"/>
      <c r="PK13" s="353"/>
      <c r="PL13" s="353"/>
      <c r="PM13" s="353"/>
      <c r="PN13" s="353"/>
      <c r="PO13" s="353"/>
      <c r="PP13" s="353"/>
      <c r="PQ13" s="353"/>
      <c r="PR13" s="353"/>
      <c r="PS13" s="353"/>
      <c r="PT13" s="353"/>
      <c r="PU13" s="353"/>
      <c r="PV13" s="353"/>
      <c r="PW13" s="353"/>
      <c r="PX13" s="353"/>
      <c r="PY13" s="353"/>
      <c r="PZ13" s="353"/>
      <c r="QA13" s="353"/>
      <c r="QB13" s="353"/>
      <c r="QC13" s="353"/>
      <c r="QD13" s="353"/>
      <c r="QE13" s="353"/>
      <c r="QF13" s="353"/>
      <c r="QG13" s="353"/>
      <c r="QH13" s="353"/>
      <c r="QI13" s="353"/>
      <c r="QJ13" s="353"/>
      <c r="QK13" s="353"/>
      <c r="QL13" s="353"/>
      <c r="QM13" s="353"/>
      <c r="QN13" s="353"/>
      <c r="QO13" s="354"/>
      <c r="QP13" s="354"/>
      <c r="QQ13" s="354"/>
      <c r="QR13" s="354"/>
      <c r="QS13" s="354"/>
      <c r="QT13" s="354"/>
      <c r="QU13" s="354"/>
      <c r="QV13" s="354"/>
      <c r="QW13" s="354"/>
      <c r="QX13" s="354"/>
      <c r="QY13" s="354"/>
      <c r="QZ13" s="354"/>
      <c r="RA13" s="354"/>
      <c r="RB13" s="354"/>
      <c r="RC13" s="354"/>
      <c r="RD13" s="354"/>
      <c r="RE13" s="354"/>
      <c r="RF13" s="354"/>
      <c r="RG13" s="354"/>
      <c r="RH13" s="354"/>
      <c r="RI13" s="354"/>
      <c r="RJ13" s="354"/>
      <c r="RK13" s="354"/>
      <c r="RL13" s="354"/>
      <c r="RM13" s="354"/>
      <c r="RN13" s="354"/>
      <c r="RO13" s="354"/>
      <c r="RP13" s="354"/>
      <c r="RQ13" s="354"/>
      <c r="RR13" s="354"/>
      <c r="RS13" s="382"/>
      <c r="RT13" s="382"/>
      <c r="RU13" s="134"/>
      <c r="RV13" s="382"/>
      <c r="RW13" s="382"/>
      <c r="RX13" s="134"/>
      <c r="RY13" s="382"/>
      <c r="RZ13" s="134"/>
      <c r="SA13" s="354"/>
      <c r="SB13" s="354"/>
      <c r="SC13" s="354"/>
      <c r="SD13" s="354"/>
      <c r="SE13" s="354"/>
      <c r="SF13" s="354"/>
      <c r="SG13" s="354"/>
      <c r="SH13" s="354"/>
      <c r="SI13" s="146"/>
      <c r="SJ13" s="146"/>
      <c r="SK13" s="146"/>
      <c r="SL13" s="146"/>
      <c r="SM13" s="146"/>
      <c r="SN13" s="146"/>
      <c r="SO13" s="146"/>
      <c r="SP13" s="147"/>
      <c r="SQ13" s="314" t="str">
        <f t="shared" si="39"/>
        <v/>
      </c>
      <c r="SR13" s="314" t="str">
        <f t="shared" si="39"/>
        <v/>
      </c>
      <c r="SS13" s="314" t="str">
        <f t="shared" si="39"/>
        <v/>
      </c>
      <c r="ST13" s="314" t="str">
        <f t="shared" si="39"/>
        <v/>
      </c>
      <c r="SU13" s="315" t="str">
        <f t="shared" si="40"/>
        <v/>
      </c>
      <c r="SV13" s="315" t="str">
        <f t="shared" si="20"/>
        <v/>
      </c>
      <c r="SW13" s="315" t="str">
        <f t="shared" si="20"/>
        <v/>
      </c>
      <c r="SX13" s="315" t="str">
        <f t="shared" si="20"/>
        <v/>
      </c>
      <c r="SY13" s="315" t="str">
        <f t="shared" si="41"/>
        <v/>
      </c>
      <c r="SZ13" s="260" t="str">
        <f t="shared" si="42"/>
        <v/>
      </c>
      <c r="TA13" s="272"/>
      <c r="TB13" s="272"/>
      <c r="TC13" s="273"/>
      <c r="TD13" s="275" t="str">
        <f t="shared" si="43"/>
        <v/>
      </c>
      <c r="TE13" s="268" t="str">
        <f t="shared" si="44"/>
        <v/>
      </c>
      <c r="TF13" s="267"/>
      <c r="TG13" s="151"/>
      <c r="TH13" s="152"/>
      <c r="TI13" s="152"/>
      <c r="TJ13" s="152"/>
      <c r="TK13" s="162"/>
      <c r="TL13" s="163"/>
      <c r="TM13" s="162"/>
      <c r="TN13" s="163"/>
      <c r="TO13" s="162"/>
      <c r="TP13" s="163"/>
      <c r="TQ13" s="89"/>
      <c r="TR13" s="89"/>
      <c r="TS13" s="89"/>
      <c r="TT13" s="89"/>
      <c r="TU13" s="89"/>
      <c r="TV13" s="254"/>
      <c r="TW13" s="318" t="str">
        <f t="shared" si="45"/>
        <v/>
      </c>
      <c r="TX13" s="318" t="str">
        <f t="shared" si="46"/>
        <v/>
      </c>
      <c r="TY13" s="318" t="str">
        <f t="shared" si="47"/>
        <v/>
      </c>
      <c r="TZ13" s="319" t="str">
        <f t="shared" si="48"/>
        <v/>
      </c>
      <c r="UA13" s="136" t="str">
        <f t="shared" si="21"/>
        <v/>
      </c>
      <c r="UB13" s="136" t="str">
        <f t="shared" si="22"/>
        <v/>
      </c>
      <c r="UC13" s="90" t="s">
        <v>167</v>
      </c>
      <c r="UD13" s="91" t="s">
        <v>169</v>
      </c>
      <c r="UE13" s="90" t="s">
        <v>170</v>
      </c>
      <c r="UF13" s="91" t="s">
        <v>171</v>
      </c>
      <c r="UG13" s="90" t="s">
        <v>172</v>
      </c>
      <c r="UH13" s="90" t="s">
        <v>173</v>
      </c>
      <c r="UI13" s="91" t="s">
        <v>1267</v>
      </c>
      <c r="UJ13" s="92">
        <v>42569</v>
      </c>
      <c r="UK13" s="90" t="s">
        <v>913</v>
      </c>
      <c r="UL13" s="90" t="s">
        <v>1214</v>
      </c>
      <c r="UM13" s="90" t="s">
        <v>172</v>
      </c>
      <c r="UN13" s="91" t="s">
        <v>161</v>
      </c>
      <c r="UO13" s="90" t="s">
        <v>2175</v>
      </c>
      <c r="UP13" s="90" t="s">
        <v>2176</v>
      </c>
      <c r="UQ13" s="93"/>
      <c r="UR13" s="126"/>
      <c r="US13" s="237">
        <v>0</v>
      </c>
      <c r="UT13" s="237">
        <v>0</v>
      </c>
      <c r="UU13" s="237">
        <v>0</v>
      </c>
      <c r="UV13" s="237">
        <v>0</v>
      </c>
      <c r="UW13" s="237">
        <v>0</v>
      </c>
      <c r="UX13" s="237">
        <v>0</v>
      </c>
      <c r="UY13" s="237">
        <v>0</v>
      </c>
      <c r="UZ13" s="237" t="str">
        <f t="shared" si="49"/>
        <v/>
      </c>
      <c r="VA13" s="248" t="str">
        <f t="shared" si="23"/>
        <v/>
      </c>
      <c r="VB13" s="263">
        <f t="shared" si="50"/>
        <v>0</v>
      </c>
      <c r="VC13" s="263">
        <f t="shared" si="51"/>
        <v>0</v>
      </c>
      <c r="VD13" s="263">
        <f t="shared" si="52"/>
        <v>0</v>
      </c>
      <c r="VE13" s="263">
        <f t="shared" si="53"/>
        <v>0</v>
      </c>
      <c r="VF13" s="263">
        <f t="shared" si="54"/>
        <v>0</v>
      </c>
      <c r="VG13" s="263">
        <f t="shared" si="55"/>
        <v>0</v>
      </c>
      <c r="VH13" s="263">
        <f t="shared" si="56"/>
        <v>0</v>
      </c>
      <c r="VI13" s="263">
        <f t="shared" si="57"/>
        <v>0</v>
      </c>
      <c r="VJ13" s="264" t="str">
        <f>IF(NILAISIKAPSOSIAL(SI13)=0,"",NILAISIKAPSOSIAL(SI13))</f>
        <v/>
      </c>
      <c r="VK13" s="264" t="str">
        <f>IF(NILAISIKAPSOSIAL(SJ13)=0,"",NILAISIKAPSOSIAL(SJ13))</f>
        <v/>
      </c>
      <c r="VL13" s="264" t="str">
        <f>IF(NILAISIKAPSOSIAL(SK13)=0,"",NILAISIKAPSOSIAL(SK13))</f>
        <v/>
      </c>
      <c r="VM13" s="264" t="str">
        <f>IF(NILAISIKAPSOSIAL(SL13)=0,"",NILAISIKAPSOSIAL(SL13))</f>
        <v/>
      </c>
      <c r="VN13" s="264" t="str">
        <f>IF(NILAISIKAPSOSIAL(SM13)=0,"",NILAISIKAPSOSIAL(SM13))</f>
        <v/>
      </c>
      <c r="VO13" s="264" t="str">
        <f>IF(NILAISIKAPSOSIAL(SN13)=0,"",NILAISIKAPSOSIAL(SN13))</f>
        <v/>
      </c>
      <c r="VP13" s="264" t="str">
        <f>IF(NILAISIKAPSOSIAL(SO13)=0,"",NILAISIKAPSOSIAL(SO13))</f>
        <v/>
      </c>
      <c r="VQ13" s="264" t="str">
        <f>IF(NILAISIKAPSOSIAL(SP13)=0,"",NILAISIKAPSOSIAL(SP13))</f>
        <v/>
      </c>
      <c r="VR13" s="143" t="str">
        <f t="shared" si="58"/>
        <v/>
      </c>
      <c r="VT13" s="248" t="str">
        <f t="shared" si="25"/>
        <v/>
      </c>
      <c r="VU13" s="247" t="str">
        <f t="shared" si="59"/>
        <v/>
      </c>
      <c r="VV13" s="247" t="str">
        <f t="shared" si="60"/>
        <v/>
      </c>
      <c r="VW13" s="247" t="str">
        <f t="shared" si="61"/>
        <v/>
      </c>
      <c r="VX13" s="247" t="str">
        <f t="shared" si="62"/>
        <v/>
      </c>
      <c r="VY13" s="247" t="str">
        <f t="shared" si="63"/>
        <v/>
      </c>
      <c r="VZ13" s="247" t="str">
        <f t="shared" si="64"/>
        <v/>
      </c>
      <c r="WA13" s="265" t="str">
        <f t="shared" si="65"/>
        <v/>
      </c>
      <c r="WB13" s="265" t="str">
        <f t="shared" si="26"/>
        <v/>
      </c>
      <c r="WC13" s="265" t="str">
        <f t="shared" si="27"/>
        <v/>
      </c>
      <c r="WD13" s="265" t="str">
        <f t="shared" si="28"/>
        <v/>
      </c>
      <c r="WE13" s="265" t="str">
        <f t="shared" si="66"/>
        <v/>
      </c>
      <c r="WG13" s="117">
        <f t="shared" si="67"/>
        <v>8</v>
      </c>
      <c r="WH13" s="117" t="e">
        <f>Kode!#REF!</f>
        <v>#REF!</v>
      </c>
      <c r="WI13" s="117" t="e">
        <f t="shared" si="29"/>
        <v>#REF!</v>
      </c>
      <c r="WJ13" s="160" t="str">
        <f t="shared" si="30"/>
        <v/>
      </c>
      <c r="WK13" s="247" t="e">
        <f t="shared" si="31"/>
        <v>#REF!</v>
      </c>
      <c r="WL13" s="247" t="e">
        <f t="shared" si="32"/>
        <v>#REF!</v>
      </c>
      <c r="WM13" s="248" t="e">
        <f t="shared" si="33"/>
        <v>#REF!</v>
      </c>
      <c r="WN13" s="247" t="e">
        <f t="shared" si="34"/>
        <v>#REF!</v>
      </c>
      <c r="WO13" s="247" t="e">
        <f t="shared" si="35"/>
        <v>#REF!</v>
      </c>
      <c r="WP13" s="248" t="e">
        <f t="shared" si="36"/>
        <v>#REF!</v>
      </c>
      <c r="WQ13" s="248" t="e">
        <f t="shared" si="37"/>
        <v>#REF!</v>
      </c>
      <c r="WR13" s="248" t="e">
        <f t="shared" si="38"/>
        <v>#REF!</v>
      </c>
    </row>
    <row r="14" spans="1:616" ht="54.95" customHeight="1">
      <c r="A14" s="285">
        <f t="shared" si="68"/>
        <v>9</v>
      </c>
      <c r="B14" s="286" t="s">
        <v>1489</v>
      </c>
      <c r="C14" s="286">
        <v>0</v>
      </c>
      <c r="D14" s="287" t="s">
        <v>2760</v>
      </c>
      <c r="E14" s="286">
        <v>0</v>
      </c>
      <c r="F14" s="288" t="s">
        <v>1267</v>
      </c>
      <c r="G14" s="144"/>
      <c r="H14" s="144"/>
      <c r="I14" s="134"/>
      <c r="J14" s="144"/>
      <c r="K14" s="144"/>
      <c r="L14" s="134"/>
      <c r="M14" s="144"/>
      <c r="N14" s="134"/>
      <c r="O14" s="144"/>
      <c r="P14" s="144"/>
      <c r="Q14" s="134"/>
      <c r="R14" s="144"/>
      <c r="S14" s="144"/>
      <c r="T14" s="134"/>
      <c r="U14" s="144"/>
      <c r="V14" s="134"/>
      <c r="W14" s="144"/>
      <c r="X14" s="144"/>
      <c r="Y14" s="134"/>
      <c r="Z14" s="144"/>
      <c r="AA14" s="144"/>
      <c r="AB14" s="134"/>
      <c r="AC14" s="144"/>
      <c r="AD14" s="134"/>
      <c r="AE14" s="144"/>
      <c r="AF14" s="144"/>
      <c r="AG14" s="134"/>
      <c r="AH14" s="144"/>
      <c r="AI14" s="144"/>
      <c r="AJ14" s="134"/>
      <c r="AK14" s="144"/>
      <c r="AL14" s="134"/>
      <c r="AM14" s="144"/>
      <c r="AN14" s="144"/>
      <c r="AO14" s="134"/>
      <c r="AP14" s="144"/>
      <c r="AQ14" s="144"/>
      <c r="AR14" s="134"/>
      <c r="AS14" s="144"/>
      <c r="AT14" s="134"/>
      <c r="AU14" s="144"/>
      <c r="AV14" s="144"/>
      <c r="AW14" s="134"/>
      <c r="AX14" s="144"/>
      <c r="AY14" s="144"/>
      <c r="AZ14" s="134"/>
      <c r="BA14" s="144"/>
      <c r="BB14" s="134"/>
      <c r="BC14" s="144"/>
      <c r="BD14" s="144"/>
      <c r="BE14" s="134"/>
      <c r="BF14" s="144"/>
      <c r="BG14" s="144"/>
      <c r="BH14" s="134"/>
      <c r="BI14" s="144"/>
      <c r="BJ14" s="134"/>
      <c r="BK14" s="144"/>
      <c r="BL14" s="144"/>
      <c r="BM14" s="134"/>
      <c r="BN14" s="144"/>
      <c r="BO14" s="144"/>
      <c r="BP14" s="134"/>
      <c r="BQ14" s="144"/>
      <c r="BR14" s="134"/>
      <c r="BS14" s="144"/>
      <c r="BT14" s="144"/>
      <c r="BU14" s="134"/>
      <c r="BV14" s="144"/>
      <c r="BW14" s="144"/>
      <c r="BX14" s="134"/>
      <c r="BY14" s="144"/>
      <c r="BZ14" s="134"/>
      <c r="CA14" s="144"/>
      <c r="CB14" s="144"/>
      <c r="CC14" s="134"/>
      <c r="CD14" s="144"/>
      <c r="CE14" s="144"/>
      <c r="CF14" s="134"/>
      <c r="CG14" s="144"/>
      <c r="CH14" s="134"/>
      <c r="CI14" s="144"/>
      <c r="CJ14" s="144"/>
      <c r="CK14" s="134"/>
      <c r="CL14" s="144"/>
      <c r="CM14" s="144"/>
      <c r="CN14" s="134"/>
      <c r="CO14" s="144"/>
      <c r="CP14" s="134"/>
      <c r="CQ14" s="144"/>
      <c r="CR14" s="144"/>
      <c r="CS14" s="134"/>
      <c r="CT14" s="144"/>
      <c r="CU14" s="144"/>
      <c r="CV14" s="134"/>
      <c r="CW14" s="144"/>
      <c r="CX14" s="134"/>
      <c r="CY14" s="144"/>
      <c r="CZ14" s="144"/>
      <c r="DA14" s="134"/>
      <c r="DB14" s="144"/>
      <c r="DC14" s="144"/>
      <c r="DD14" s="134"/>
      <c r="DE14" s="144"/>
      <c r="DF14" s="134"/>
      <c r="DG14" s="144"/>
      <c r="DH14" s="144"/>
      <c r="DI14" s="134"/>
      <c r="DJ14" s="144"/>
      <c r="DK14" s="144"/>
      <c r="DL14" s="134"/>
      <c r="DM14" s="144"/>
      <c r="DN14" s="134"/>
      <c r="DO14" s="144"/>
      <c r="DP14" s="144"/>
      <c r="DQ14" s="134"/>
      <c r="DR14" s="144"/>
      <c r="DS14" s="144"/>
      <c r="DT14" s="134"/>
      <c r="DU14" s="144"/>
      <c r="DV14" s="134"/>
      <c r="DW14" s="242"/>
      <c r="DX14" s="242"/>
      <c r="DY14" s="134"/>
      <c r="DZ14" s="242"/>
      <c r="EA14" s="242"/>
      <c r="EB14" s="134"/>
      <c r="EC14" s="144"/>
      <c r="ED14" s="134"/>
      <c r="EE14" s="144"/>
      <c r="EF14" s="144"/>
      <c r="EG14" s="134"/>
      <c r="EH14" s="144"/>
      <c r="EI14" s="144"/>
      <c r="EJ14" s="134"/>
      <c r="EK14" s="144"/>
      <c r="EL14" s="134"/>
      <c r="EM14" s="382"/>
      <c r="EN14" s="382"/>
      <c r="EO14" s="134"/>
      <c r="EP14" s="382"/>
      <c r="EQ14" s="382"/>
      <c r="ER14" s="134"/>
      <c r="ES14" s="382"/>
      <c r="ET14" s="134"/>
      <c r="EU14" s="382"/>
      <c r="EV14" s="382"/>
      <c r="EW14" s="134"/>
      <c r="EX14" s="382"/>
      <c r="EY14" s="382"/>
      <c r="EZ14" s="134"/>
      <c r="FA14" s="382"/>
      <c r="FB14" s="134"/>
      <c r="FC14" s="382"/>
      <c r="FD14" s="382"/>
      <c r="FE14" s="134"/>
      <c r="FF14" s="382"/>
      <c r="FG14" s="382"/>
      <c r="FH14" s="134"/>
      <c r="FI14" s="382"/>
      <c r="FJ14" s="134"/>
      <c r="FK14" s="382"/>
      <c r="FL14" s="382"/>
      <c r="FM14" s="134"/>
      <c r="FN14" s="382"/>
      <c r="FO14" s="382"/>
      <c r="FP14" s="134"/>
      <c r="FQ14" s="382"/>
      <c r="FR14" s="134"/>
      <c r="FS14" s="382"/>
      <c r="FT14" s="382"/>
      <c r="FU14" s="134"/>
      <c r="FV14" s="382"/>
      <c r="FW14" s="382"/>
      <c r="FX14" s="134"/>
      <c r="FY14" s="382"/>
      <c r="FZ14" s="134"/>
      <c r="GA14" s="382"/>
      <c r="GB14" s="382"/>
      <c r="GC14" s="134"/>
      <c r="GD14" s="382"/>
      <c r="GE14" s="382"/>
      <c r="GF14" s="134"/>
      <c r="GG14" s="382"/>
      <c r="GH14" s="134"/>
      <c r="GI14" s="382"/>
      <c r="GJ14" s="382"/>
      <c r="GK14" s="134"/>
      <c r="GL14" s="382"/>
      <c r="GM14" s="382"/>
      <c r="GN14" s="134"/>
      <c r="GO14" s="382"/>
      <c r="GP14" s="134"/>
      <c r="GQ14" s="382"/>
      <c r="GR14" s="382"/>
      <c r="GS14" s="134"/>
      <c r="GT14" s="382"/>
      <c r="GU14" s="382"/>
      <c r="GV14" s="134"/>
      <c r="GW14" s="382"/>
      <c r="GX14" s="134"/>
      <c r="GY14" s="382"/>
      <c r="GZ14" s="382"/>
      <c r="HA14" s="134"/>
      <c r="HB14" s="382"/>
      <c r="HC14" s="382"/>
      <c r="HD14" s="134"/>
      <c r="HE14" s="382"/>
      <c r="HF14" s="134"/>
      <c r="HG14" s="382"/>
      <c r="HH14" s="382"/>
      <c r="HI14" s="134"/>
      <c r="HJ14" s="382"/>
      <c r="HK14" s="382"/>
      <c r="HL14" s="134"/>
      <c r="HM14" s="382"/>
      <c r="HN14" s="134"/>
      <c r="HO14" s="382"/>
      <c r="HP14" s="382"/>
      <c r="HQ14" s="134"/>
      <c r="HR14" s="382"/>
      <c r="HS14" s="382"/>
      <c r="HT14" s="134"/>
      <c r="HU14" s="382"/>
      <c r="HV14" s="134"/>
      <c r="HW14" s="382"/>
      <c r="HX14" s="382"/>
      <c r="HY14" s="134"/>
      <c r="HZ14" s="382"/>
      <c r="IA14" s="382"/>
      <c r="IB14" s="134"/>
      <c r="IC14" s="382"/>
      <c r="ID14" s="134"/>
      <c r="IE14" s="382"/>
      <c r="IF14" s="382"/>
      <c r="IG14" s="134"/>
      <c r="IH14" s="382"/>
      <c r="II14" s="382"/>
      <c r="IJ14" s="134"/>
      <c r="IK14" s="382"/>
      <c r="IL14" s="134"/>
      <c r="IM14" s="353"/>
      <c r="IN14" s="353"/>
      <c r="IO14" s="353"/>
      <c r="IP14" s="353"/>
      <c r="IQ14" s="353"/>
      <c r="IR14" s="353"/>
      <c r="IS14" s="353"/>
      <c r="IT14" s="353"/>
      <c r="IU14" s="353"/>
      <c r="IV14" s="353"/>
      <c r="IW14" s="353"/>
      <c r="IX14" s="353"/>
      <c r="IY14" s="353"/>
      <c r="IZ14" s="353"/>
      <c r="JA14" s="353"/>
      <c r="JB14" s="353"/>
      <c r="JC14" s="353"/>
      <c r="JD14" s="353"/>
      <c r="JE14" s="353"/>
      <c r="JF14" s="353"/>
      <c r="JG14" s="353"/>
      <c r="JH14" s="353"/>
      <c r="JI14" s="353"/>
      <c r="JJ14" s="353"/>
      <c r="JK14" s="353"/>
      <c r="JL14" s="353"/>
      <c r="JM14" s="353"/>
      <c r="JN14" s="353"/>
      <c r="JO14" s="353"/>
      <c r="JP14" s="353"/>
      <c r="JQ14" s="354"/>
      <c r="JR14" s="354"/>
      <c r="JS14" s="354"/>
      <c r="JT14" s="354"/>
      <c r="JU14" s="354"/>
      <c r="JV14" s="354"/>
      <c r="JW14" s="354"/>
      <c r="JX14" s="354"/>
      <c r="JY14" s="354"/>
      <c r="JZ14" s="354"/>
      <c r="KA14" s="354"/>
      <c r="KB14" s="354"/>
      <c r="KC14" s="354"/>
      <c r="KD14" s="354"/>
      <c r="KE14" s="354"/>
      <c r="KF14" s="354"/>
      <c r="KG14" s="354"/>
      <c r="KH14" s="354"/>
      <c r="KI14" s="354"/>
      <c r="KJ14" s="354"/>
      <c r="KK14" s="354"/>
      <c r="KL14" s="354"/>
      <c r="KM14" s="354"/>
      <c r="KN14" s="354"/>
      <c r="KO14" s="354"/>
      <c r="KP14" s="354"/>
      <c r="KQ14" s="354"/>
      <c r="KR14" s="354"/>
      <c r="KS14" s="354"/>
      <c r="KT14" s="354"/>
      <c r="KU14" s="353"/>
      <c r="KV14" s="353"/>
      <c r="KW14" s="353"/>
      <c r="KX14" s="353"/>
      <c r="KY14" s="353"/>
      <c r="KZ14" s="353"/>
      <c r="LA14" s="353"/>
      <c r="LB14" s="353"/>
      <c r="LC14" s="353"/>
      <c r="LD14" s="353"/>
      <c r="LE14" s="353"/>
      <c r="LF14" s="353"/>
      <c r="LG14" s="353"/>
      <c r="LH14" s="353"/>
      <c r="LI14" s="353"/>
      <c r="LJ14" s="353"/>
      <c r="LK14" s="353"/>
      <c r="LL14" s="353"/>
      <c r="LM14" s="353"/>
      <c r="LN14" s="353"/>
      <c r="LO14" s="353"/>
      <c r="LP14" s="353"/>
      <c r="LQ14" s="353"/>
      <c r="LR14" s="353"/>
      <c r="LS14" s="353"/>
      <c r="LT14" s="353"/>
      <c r="LU14" s="353"/>
      <c r="LV14" s="353"/>
      <c r="LW14" s="353"/>
      <c r="LX14" s="353"/>
      <c r="LY14" s="354"/>
      <c r="LZ14" s="354"/>
      <c r="MA14" s="354"/>
      <c r="MB14" s="354"/>
      <c r="MC14" s="354"/>
      <c r="MD14" s="354"/>
      <c r="ME14" s="354"/>
      <c r="MF14" s="354"/>
      <c r="MG14" s="354"/>
      <c r="MH14" s="354"/>
      <c r="MI14" s="354"/>
      <c r="MJ14" s="354"/>
      <c r="MK14" s="354"/>
      <c r="ML14" s="354"/>
      <c r="MM14" s="354"/>
      <c r="MN14" s="354"/>
      <c r="MO14" s="354"/>
      <c r="MP14" s="354"/>
      <c r="MQ14" s="354"/>
      <c r="MR14" s="354"/>
      <c r="MS14" s="354"/>
      <c r="MT14" s="354"/>
      <c r="MU14" s="354"/>
      <c r="MV14" s="354"/>
      <c r="MW14" s="354"/>
      <c r="MX14" s="354"/>
      <c r="MY14" s="354"/>
      <c r="MZ14" s="354"/>
      <c r="NA14" s="354"/>
      <c r="NB14" s="354"/>
      <c r="NC14" s="353"/>
      <c r="ND14" s="353"/>
      <c r="NE14" s="353"/>
      <c r="NF14" s="353"/>
      <c r="NG14" s="353"/>
      <c r="NH14" s="353"/>
      <c r="NI14" s="353"/>
      <c r="NJ14" s="353"/>
      <c r="NK14" s="353"/>
      <c r="NL14" s="353"/>
      <c r="NM14" s="353"/>
      <c r="NN14" s="353"/>
      <c r="NO14" s="353"/>
      <c r="NP14" s="353"/>
      <c r="NQ14" s="353"/>
      <c r="NR14" s="353"/>
      <c r="NS14" s="353"/>
      <c r="NT14" s="353"/>
      <c r="NU14" s="353"/>
      <c r="NV14" s="353"/>
      <c r="NW14" s="353"/>
      <c r="NX14" s="353"/>
      <c r="NY14" s="353"/>
      <c r="NZ14" s="353"/>
      <c r="OA14" s="353"/>
      <c r="OB14" s="353"/>
      <c r="OC14" s="353"/>
      <c r="OD14" s="353"/>
      <c r="OE14" s="353"/>
      <c r="OF14" s="353"/>
      <c r="OG14" s="354"/>
      <c r="OH14" s="354"/>
      <c r="OI14" s="354"/>
      <c r="OJ14" s="354"/>
      <c r="OK14" s="354"/>
      <c r="OL14" s="354"/>
      <c r="OM14" s="354"/>
      <c r="ON14" s="354"/>
      <c r="OO14" s="354"/>
      <c r="OP14" s="354"/>
      <c r="OQ14" s="354"/>
      <c r="OR14" s="354"/>
      <c r="OS14" s="354"/>
      <c r="OT14" s="354"/>
      <c r="OU14" s="354"/>
      <c r="OV14" s="354"/>
      <c r="OW14" s="354"/>
      <c r="OX14" s="354"/>
      <c r="OY14" s="354"/>
      <c r="OZ14" s="354"/>
      <c r="PA14" s="354"/>
      <c r="PB14" s="354"/>
      <c r="PC14" s="354"/>
      <c r="PD14" s="354"/>
      <c r="PE14" s="354"/>
      <c r="PF14" s="354"/>
      <c r="PG14" s="354"/>
      <c r="PH14" s="354"/>
      <c r="PI14" s="354"/>
      <c r="PJ14" s="354"/>
      <c r="PK14" s="353"/>
      <c r="PL14" s="353"/>
      <c r="PM14" s="353"/>
      <c r="PN14" s="353"/>
      <c r="PO14" s="353"/>
      <c r="PP14" s="353"/>
      <c r="PQ14" s="353"/>
      <c r="PR14" s="353"/>
      <c r="PS14" s="353"/>
      <c r="PT14" s="353"/>
      <c r="PU14" s="353"/>
      <c r="PV14" s="353"/>
      <c r="PW14" s="353"/>
      <c r="PX14" s="353"/>
      <c r="PY14" s="353"/>
      <c r="PZ14" s="353"/>
      <c r="QA14" s="353"/>
      <c r="QB14" s="353"/>
      <c r="QC14" s="353"/>
      <c r="QD14" s="353"/>
      <c r="QE14" s="353"/>
      <c r="QF14" s="353"/>
      <c r="QG14" s="353"/>
      <c r="QH14" s="353"/>
      <c r="QI14" s="353"/>
      <c r="QJ14" s="353"/>
      <c r="QK14" s="353"/>
      <c r="QL14" s="353"/>
      <c r="QM14" s="353"/>
      <c r="QN14" s="353"/>
      <c r="QO14" s="354"/>
      <c r="QP14" s="354"/>
      <c r="QQ14" s="354"/>
      <c r="QR14" s="354"/>
      <c r="QS14" s="354"/>
      <c r="QT14" s="354"/>
      <c r="QU14" s="354"/>
      <c r="QV14" s="354"/>
      <c r="QW14" s="354"/>
      <c r="QX14" s="354"/>
      <c r="QY14" s="354"/>
      <c r="QZ14" s="354"/>
      <c r="RA14" s="354"/>
      <c r="RB14" s="354"/>
      <c r="RC14" s="354"/>
      <c r="RD14" s="354"/>
      <c r="RE14" s="354"/>
      <c r="RF14" s="354"/>
      <c r="RG14" s="354"/>
      <c r="RH14" s="354"/>
      <c r="RI14" s="354"/>
      <c r="RJ14" s="354"/>
      <c r="RK14" s="354"/>
      <c r="RL14" s="354"/>
      <c r="RM14" s="354"/>
      <c r="RN14" s="354"/>
      <c r="RO14" s="354"/>
      <c r="RP14" s="354"/>
      <c r="RQ14" s="354"/>
      <c r="RR14" s="354"/>
      <c r="RS14" s="382"/>
      <c r="RT14" s="382"/>
      <c r="RU14" s="134"/>
      <c r="RV14" s="382"/>
      <c r="RW14" s="382"/>
      <c r="RX14" s="134"/>
      <c r="RY14" s="382"/>
      <c r="RZ14" s="134"/>
      <c r="SA14" s="354"/>
      <c r="SB14" s="354"/>
      <c r="SC14" s="354"/>
      <c r="SD14" s="354"/>
      <c r="SE14" s="354"/>
      <c r="SF14" s="354"/>
      <c r="SG14" s="354"/>
      <c r="SH14" s="354"/>
      <c r="SI14" s="146"/>
      <c r="SJ14" s="146"/>
      <c r="SK14" s="146"/>
      <c r="SL14" s="146"/>
      <c r="SM14" s="146"/>
      <c r="SN14" s="146"/>
      <c r="SO14" s="146"/>
      <c r="SP14" s="147"/>
      <c r="SQ14" s="314" t="str">
        <f t="shared" si="39"/>
        <v/>
      </c>
      <c r="SR14" s="314" t="str">
        <f t="shared" si="39"/>
        <v/>
      </c>
      <c r="SS14" s="314" t="str">
        <f t="shared" si="39"/>
        <v/>
      </c>
      <c r="ST14" s="314" t="str">
        <f t="shared" si="39"/>
        <v/>
      </c>
      <c r="SU14" s="315" t="str">
        <f t="shared" si="40"/>
        <v/>
      </c>
      <c r="SV14" s="315" t="str">
        <f t="shared" si="20"/>
        <v/>
      </c>
      <c r="SW14" s="315" t="str">
        <f t="shared" si="20"/>
        <v/>
      </c>
      <c r="SX14" s="315" t="str">
        <f t="shared" si="20"/>
        <v/>
      </c>
      <c r="SY14" s="315" t="str">
        <f t="shared" si="41"/>
        <v/>
      </c>
      <c r="SZ14" s="260" t="str">
        <f t="shared" si="42"/>
        <v/>
      </c>
      <c r="TA14" s="272"/>
      <c r="TB14" s="272"/>
      <c r="TC14" s="273"/>
      <c r="TD14" s="275" t="str">
        <f t="shared" si="43"/>
        <v/>
      </c>
      <c r="TE14" s="268" t="str">
        <f t="shared" si="44"/>
        <v/>
      </c>
      <c r="TF14" s="267"/>
      <c r="TG14" s="151"/>
      <c r="TH14" s="152"/>
      <c r="TI14" s="152"/>
      <c r="TJ14" s="152"/>
      <c r="TK14" s="162"/>
      <c r="TL14" s="163"/>
      <c r="TM14" s="162"/>
      <c r="TN14" s="163"/>
      <c r="TO14" s="162"/>
      <c r="TP14" s="163"/>
      <c r="TQ14" s="89"/>
      <c r="TR14" s="89"/>
      <c r="TS14" s="89"/>
      <c r="TT14" s="89"/>
      <c r="TU14" s="89"/>
      <c r="TV14" s="254"/>
      <c r="TW14" s="318" t="str">
        <f t="shared" si="45"/>
        <v/>
      </c>
      <c r="TX14" s="318" t="str">
        <f t="shared" si="46"/>
        <v/>
      </c>
      <c r="TY14" s="318" t="str">
        <f t="shared" si="47"/>
        <v/>
      </c>
      <c r="TZ14" s="319" t="str">
        <f t="shared" si="48"/>
        <v/>
      </c>
      <c r="UA14" s="136" t="str">
        <f t="shared" si="21"/>
        <v/>
      </c>
      <c r="UB14" s="136" t="str">
        <f t="shared" si="22"/>
        <v/>
      </c>
      <c r="UC14" s="90" t="s">
        <v>167</v>
      </c>
      <c r="UD14" s="91" t="s">
        <v>169</v>
      </c>
      <c r="UE14" s="90" t="s">
        <v>170</v>
      </c>
      <c r="UF14" s="91" t="s">
        <v>171</v>
      </c>
      <c r="UG14" s="90" t="s">
        <v>172</v>
      </c>
      <c r="UH14" s="90" t="s">
        <v>173</v>
      </c>
      <c r="UI14" s="91" t="s">
        <v>1267</v>
      </c>
      <c r="UJ14" s="92">
        <v>42569</v>
      </c>
      <c r="UK14" s="90" t="s">
        <v>914</v>
      </c>
      <c r="UL14" s="90" t="s">
        <v>1215</v>
      </c>
      <c r="UM14" s="90" t="s">
        <v>172</v>
      </c>
      <c r="UN14" s="91" t="s">
        <v>161</v>
      </c>
      <c r="UO14" s="90" t="s">
        <v>2177</v>
      </c>
      <c r="UP14" s="90" t="s">
        <v>2178</v>
      </c>
      <c r="UQ14" s="93"/>
      <c r="UR14" s="126"/>
      <c r="US14" s="237">
        <v>0</v>
      </c>
      <c r="UT14" s="237">
        <v>0</v>
      </c>
      <c r="UU14" s="237">
        <v>0</v>
      </c>
      <c r="UV14" s="237">
        <v>0</v>
      </c>
      <c r="UW14" s="237">
        <v>0</v>
      </c>
      <c r="UX14" s="237">
        <v>0</v>
      </c>
      <c r="UY14" s="237">
        <v>0</v>
      </c>
      <c r="UZ14" s="237" t="str">
        <f t="shared" si="49"/>
        <v/>
      </c>
      <c r="VA14" s="248" t="str">
        <f t="shared" si="23"/>
        <v/>
      </c>
      <c r="VB14" s="263">
        <f t="shared" si="50"/>
        <v>0</v>
      </c>
      <c r="VC14" s="263">
        <f t="shared" si="51"/>
        <v>0</v>
      </c>
      <c r="VD14" s="263">
        <f t="shared" si="52"/>
        <v>0</v>
      </c>
      <c r="VE14" s="263">
        <f t="shared" si="53"/>
        <v>0</v>
      </c>
      <c r="VF14" s="263">
        <f t="shared" si="54"/>
        <v>0</v>
      </c>
      <c r="VG14" s="263">
        <f t="shared" si="55"/>
        <v>0</v>
      </c>
      <c r="VH14" s="263">
        <f t="shared" si="56"/>
        <v>0</v>
      </c>
      <c r="VI14" s="263">
        <f t="shared" si="57"/>
        <v>0</v>
      </c>
      <c r="VJ14" s="264" t="str">
        <f>IF(NILAISIKAPSOSIAL(SI14)=0,"",NILAISIKAPSOSIAL(SI14))</f>
        <v/>
      </c>
      <c r="VK14" s="264" t="str">
        <f>IF(NILAISIKAPSOSIAL(SJ14)=0,"",NILAISIKAPSOSIAL(SJ14))</f>
        <v/>
      </c>
      <c r="VL14" s="264" t="str">
        <f>IF(NILAISIKAPSOSIAL(SK14)=0,"",NILAISIKAPSOSIAL(SK14))</f>
        <v/>
      </c>
      <c r="VM14" s="264" t="str">
        <f>IF(NILAISIKAPSOSIAL(SL14)=0,"",NILAISIKAPSOSIAL(SL14))</f>
        <v/>
      </c>
      <c r="VN14" s="264" t="str">
        <f>IF(NILAISIKAPSOSIAL(SM14)=0,"",NILAISIKAPSOSIAL(SM14))</f>
        <v/>
      </c>
      <c r="VO14" s="264" t="str">
        <f>IF(NILAISIKAPSOSIAL(SN14)=0,"",NILAISIKAPSOSIAL(SN14))</f>
        <v/>
      </c>
      <c r="VP14" s="264" t="str">
        <f>IF(NILAISIKAPSOSIAL(SO14)=0,"",NILAISIKAPSOSIAL(SO14))</f>
        <v/>
      </c>
      <c r="VQ14" s="264" t="str">
        <f>IF(NILAISIKAPSOSIAL(SP14)=0,"",NILAISIKAPSOSIAL(SP14))</f>
        <v/>
      </c>
      <c r="VR14" s="143" t="str">
        <f t="shared" si="58"/>
        <v/>
      </c>
      <c r="VT14" s="248" t="str">
        <f t="shared" si="25"/>
        <v/>
      </c>
      <c r="VU14" s="247" t="str">
        <f t="shared" si="59"/>
        <v/>
      </c>
      <c r="VV14" s="247" t="str">
        <f t="shared" si="60"/>
        <v/>
      </c>
      <c r="VW14" s="247" t="str">
        <f t="shared" si="61"/>
        <v/>
      </c>
      <c r="VX14" s="247" t="str">
        <f t="shared" si="62"/>
        <v/>
      </c>
      <c r="VY14" s="247" t="str">
        <f t="shared" si="63"/>
        <v/>
      </c>
      <c r="VZ14" s="247" t="str">
        <f t="shared" si="64"/>
        <v/>
      </c>
      <c r="WA14" s="265" t="str">
        <f t="shared" si="65"/>
        <v/>
      </c>
      <c r="WB14" s="265" t="str">
        <f t="shared" si="26"/>
        <v/>
      </c>
      <c r="WC14" s="265" t="str">
        <f t="shared" si="27"/>
        <v/>
      </c>
      <c r="WD14" s="265" t="str">
        <f t="shared" si="28"/>
        <v/>
      </c>
      <c r="WE14" s="265" t="str">
        <f t="shared" si="66"/>
        <v/>
      </c>
      <c r="WG14" s="117">
        <f t="shared" si="67"/>
        <v>9</v>
      </c>
      <c r="WH14" s="117" t="e">
        <f>Kode!#REF!</f>
        <v>#REF!</v>
      </c>
      <c r="WI14" s="117" t="e">
        <f t="shared" si="29"/>
        <v>#REF!</v>
      </c>
      <c r="WJ14" s="160" t="str">
        <f t="shared" si="30"/>
        <v/>
      </c>
      <c r="WK14" s="247" t="e">
        <f t="shared" si="31"/>
        <v>#REF!</v>
      </c>
      <c r="WL14" s="247" t="e">
        <f t="shared" si="32"/>
        <v>#REF!</v>
      </c>
      <c r="WM14" s="248" t="e">
        <f t="shared" si="33"/>
        <v>#REF!</v>
      </c>
      <c r="WN14" s="247" t="e">
        <f t="shared" si="34"/>
        <v>#REF!</v>
      </c>
      <c r="WO14" s="247" t="e">
        <f t="shared" si="35"/>
        <v>#REF!</v>
      </c>
      <c r="WP14" s="248" t="e">
        <f t="shared" si="36"/>
        <v>#REF!</v>
      </c>
      <c r="WQ14" s="248" t="e">
        <f t="shared" si="37"/>
        <v>#REF!</v>
      </c>
      <c r="WR14" s="248" t="e">
        <f t="shared" si="38"/>
        <v>#REF!</v>
      </c>
    </row>
    <row r="15" spans="1:616" ht="54.95" customHeight="1">
      <c r="A15" s="285">
        <f t="shared" si="68"/>
        <v>10</v>
      </c>
      <c r="B15" s="286" t="s">
        <v>1490</v>
      </c>
      <c r="C15" s="286">
        <v>0</v>
      </c>
      <c r="D15" s="287" t="s">
        <v>2761</v>
      </c>
      <c r="E15" s="286">
        <v>0</v>
      </c>
      <c r="F15" s="288" t="s">
        <v>1267</v>
      </c>
      <c r="G15" s="144"/>
      <c r="H15" s="144"/>
      <c r="I15" s="134"/>
      <c r="J15" s="144"/>
      <c r="K15" s="144"/>
      <c r="L15" s="134"/>
      <c r="M15" s="144"/>
      <c r="N15" s="134"/>
      <c r="O15" s="144"/>
      <c r="P15" s="144"/>
      <c r="Q15" s="134"/>
      <c r="R15" s="144"/>
      <c r="S15" s="144"/>
      <c r="T15" s="134"/>
      <c r="U15" s="144"/>
      <c r="V15" s="134"/>
      <c r="W15" s="144"/>
      <c r="X15" s="144"/>
      <c r="Y15" s="134"/>
      <c r="Z15" s="144"/>
      <c r="AA15" s="144"/>
      <c r="AB15" s="134"/>
      <c r="AC15" s="144"/>
      <c r="AD15" s="134"/>
      <c r="AE15" s="144"/>
      <c r="AF15" s="144"/>
      <c r="AG15" s="134"/>
      <c r="AH15" s="144"/>
      <c r="AI15" s="144"/>
      <c r="AJ15" s="134"/>
      <c r="AK15" s="144"/>
      <c r="AL15" s="134"/>
      <c r="AM15" s="144"/>
      <c r="AN15" s="144"/>
      <c r="AO15" s="134"/>
      <c r="AP15" s="144"/>
      <c r="AQ15" s="144"/>
      <c r="AR15" s="134"/>
      <c r="AS15" s="144"/>
      <c r="AT15" s="134"/>
      <c r="AU15" s="144"/>
      <c r="AV15" s="144"/>
      <c r="AW15" s="134"/>
      <c r="AX15" s="144"/>
      <c r="AY15" s="144"/>
      <c r="AZ15" s="134"/>
      <c r="BA15" s="144"/>
      <c r="BB15" s="134"/>
      <c r="BC15" s="144"/>
      <c r="BD15" s="144"/>
      <c r="BE15" s="134"/>
      <c r="BF15" s="144"/>
      <c r="BG15" s="144"/>
      <c r="BH15" s="134"/>
      <c r="BI15" s="144"/>
      <c r="BJ15" s="134"/>
      <c r="BK15" s="144"/>
      <c r="BL15" s="144"/>
      <c r="BM15" s="134"/>
      <c r="BN15" s="144"/>
      <c r="BO15" s="144"/>
      <c r="BP15" s="134"/>
      <c r="BQ15" s="144"/>
      <c r="BR15" s="134"/>
      <c r="BS15" s="144"/>
      <c r="BT15" s="144"/>
      <c r="BU15" s="134"/>
      <c r="BV15" s="144"/>
      <c r="BW15" s="144"/>
      <c r="BX15" s="134"/>
      <c r="BY15" s="144"/>
      <c r="BZ15" s="134"/>
      <c r="CA15" s="144"/>
      <c r="CB15" s="144"/>
      <c r="CC15" s="134"/>
      <c r="CD15" s="144"/>
      <c r="CE15" s="144"/>
      <c r="CF15" s="134"/>
      <c r="CG15" s="144"/>
      <c r="CH15" s="134"/>
      <c r="CI15" s="144"/>
      <c r="CJ15" s="144"/>
      <c r="CK15" s="134"/>
      <c r="CL15" s="144"/>
      <c r="CM15" s="144"/>
      <c r="CN15" s="134"/>
      <c r="CO15" s="144"/>
      <c r="CP15" s="134"/>
      <c r="CQ15" s="144"/>
      <c r="CR15" s="144"/>
      <c r="CS15" s="134"/>
      <c r="CT15" s="144"/>
      <c r="CU15" s="144"/>
      <c r="CV15" s="134"/>
      <c r="CW15" s="144"/>
      <c r="CX15" s="134"/>
      <c r="CY15" s="144"/>
      <c r="CZ15" s="144"/>
      <c r="DA15" s="134"/>
      <c r="DB15" s="144"/>
      <c r="DC15" s="144"/>
      <c r="DD15" s="134"/>
      <c r="DE15" s="144"/>
      <c r="DF15" s="134"/>
      <c r="DG15" s="144"/>
      <c r="DH15" s="144"/>
      <c r="DI15" s="134"/>
      <c r="DJ15" s="144"/>
      <c r="DK15" s="144"/>
      <c r="DL15" s="134"/>
      <c r="DM15" s="144"/>
      <c r="DN15" s="134"/>
      <c r="DO15" s="144"/>
      <c r="DP15" s="144"/>
      <c r="DQ15" s="134"/>
      <c r="DR15" s="144"/>
      <c r="DS15" s="144"/>
      <c r="DT15" s="134"/>
      <c r="DU15" s="144"/>
      <c r="DV15" s="134"/>
      <c r="DW15" s="144"/>
      <c r="DX15" s="144"/>
      <c r="DY15" s="134"/>
      <c r="DZ15" s="144"/>
      <c r="EA15" s="144"/>
      <c r="EB15" s="134"/>
      <c r="EC15" s="144"/>
      <c r="ED15" s="134"/>
      <c r="EE15" s="242"/>
      <c r="EF15" s="242"/>
      <c r="EG15" s="134"/>
      <c r="EH15" s="242"/>
      <c r="EI15" s="242"/>
      <c r="EJ15" s="134"/>
      <c r="EK15" s="144"/>
      <c r="EL15" s="134"/>
      <c r="EM15" s="382"/>
      <c r="EN15" s="382"/>
      <c r="EO15" s="134"/>
      <c r="EP15" s="382"/>
      <c r="EQ15" s="382"/>
      <c r="ER15" s="134"/>
      <c r="ES15" s="382"/>
      <c r="ET15" s="134"/>
      <c r="EU15" s="382"/>
      <c r="EV15" s="382"/>
      <c r="EW15" s="134"/>
      <c r="EX15" s="382"/>
      <c r="EY15" s="382"/>
      <c r="EZ15" s="134"/>
      <c r="FA15" s="382"/>
      <c r="FB15" s="134"/>
      <c r="FC15" s="382"/>
      <c r="FD15" s="382"/>
      <c r="FE15" s="134"/>
      <c r="FF15" s="382"/>
      <c r="FG15" s="382"/>
      <c r="FH15" s="134"/>
      <c r="FI15" s="382"/>
      <c r="FJ15" s="134"/>
      <c r="FK15" s="382"/>
      <c r="FL15" s="382"/>
      <c r="FM15" s="134"/>
      <c r="FN15" s="382"/>
      <c r="FO15" s="382"/>
      <c r="FP15" s="134"/>
      <c r="FQ15" s="382"/>
      <c r="FR15" s="134"/>
      <c r="FS15" s="382"/>
      <c r="FT15" s="382"/>
      <c r="FU15" s="134"/>
      <c r="FV15" s="382"/>
      <c r="FW15" s="382"/>
      <c r="FX15" s="134"/>
      <c r="FY15" s="382"/>
      <c r="FZ15" s="134"/>
      <c r="GA15" s="382"/>
      <c r="GB15" s="382"/>
      <c r="GC15" s="134"/>
      <c r="GD15" s="382"/>
      <c r="GE15" s="382"/>
      <c r="GF15" s="134"/>
      <c r="GG15" s="382"/>
      <c r="GH15" s="134"/>
      <c r="GI15" s="382"/>
      <c r="GJ15" s="382"/>
      <c r="GK15" s="134"/>
      <c r="GL15" s="382"/>
      <c r="GM15" s="382"/>
      <c r="GN15" s="134"/>
      <c r="GO15" s="382"/>
      <c r="GP15" s="134"/>
      <c r="GQ15" s="382"/>
      <c r="GR15" s="382"/>
      <c r="GS15" s="134"/>
      <c r="GT15" s="382"/>
      <c r="GU15" s="382"/>
      <c r="GV15" s="134"/>
      <c r="GW15" s="382"/>
      <c r="GX15" s="134"/>
      <c r="GY15" s="382"/>
      <c r="GZ15" s="382"/>
      <c r="HA15" s="134"/>
      <c r="HB15" s="382"/>
      <c r="HC15" s="382"/>
      <c r="HD15" s="134"/>
      <c r="HE15" s="382"/>
      <c r="HF15" s="134"/>
      <c r="HG15" s="382"/>
      <c r="HH15" s="382"/>
      <c r="HI15" s="134"/>
      <c r="HJ15" s="382"/>
      <c r="HK15" s="382"/>
      <c r="HL15" s="134"/>
      <c r="HM15" s="382"/>
      <c r="HN15" s="134"/>
      <c r="HO15" s="382"/>
      <c r="HP15" s="382"/>
      <c r="HQ15" s="134"/>
      <c r="HR15" s="382"/>
      <c r="HS15" s="382"/>
      <c r="HT15" s="134"/>
      <c r="HU15" s="382"/>
      <c r="HV15" s="134"/>
      <c r="HW15" s="382"/>
      <c r="HX15" s="382"/>
      <c r="HY15" s="134"/>
      <c r="HZ15" s="382"/>
      <c r="IA15" s="382"/>
      <c r="IB15" s="134"/>
      <c r="IC15" s="382"/>
      <c r="ID15" s="134"/>
      <c r="IE15" s="382"/>
      <c r="IF15" s="382"/>
      <c r="IG15" s="134"/>
      <c r="IH15" s="382"/>
      <c r="II15" s="382"/>
      <c r="IJ15" s="134"/>
      <c r="IK15" s="382"/>
      <c r="IL15" s="134"/>
      <c r="IM15" s="353"/>
      <c r="IN15" s="353"/>
      <c r="IO15" s="353"/>
      <c r="IP15" s="353"/>
      <c r="IQ15" s="353"/>
      <c r="IR15" s="353"/>
      <c r="IS15" s="353"/>
      <c r="IT15" s="353"/>
      <c r="IU15" s="353"/>
      <c r="IV15" s="353"/>
      <c r="IW15" s="353"/>
      <c r="IX15" s="353"/>
      <c r="IY15" s="353"/>
      <c r="IZ15" s="353"/>
      <c r="JA15" s="353"/>
      <c r="JB15" s="353"/>
      <c r="JC15" s="353"/>
      <c r="JD15" s="353"/>
      <c r="JE15" s="353"/>
      <c r="JF15" s="353"/>
      <c r="JG15" s="353"/>
      <c r="JH15" s="353"/>
      <c r="JI15" s="353"/>
      <c r="JJ15" s="353"/>
      <c r="JK15" s="353"/>
      <c r="JL15" s="353"/>
      <c r="JM15" s="353"/>
      <c r="JN15" s="353"/>
      <c r="JO15" s="353"/>
      <c r="JP15" s="353"/>
      <c r="JQ15" s="354"/>
      <c r="JR15" s="354"/>
      <c r="JS15" s="354"/>
      <c r="JT15" s="354"/>
      <c r="JU15" s="354"/>
      <c r="JV15" s="354"/>
      <c r="JW15" s="354"/>
      <c r="JX15" s="354"/>
      <c r="JY15" s="354"/>
      <c r="JZ15" s="354"/>
      <c r="KA15" s="354"/>
      <c r="KB15" s="354"/>
      <c r="KC15" s="354"/>
      <c r="KD15" s="354"/>
      <c r="KE15" s="354"/>
      <c r="KF15" s="354"/>
      <c r="KG15" s="354"/>
      <c r="KH15" s="354"/>
      <c r="KI15" s="354"/>
      <c r="KJ15" s="354"/>
      <c r="KK15" s="354"/>
      <c r="KL15" s="354"/>
      <c r="KM15" s="354"/>
      <c r="KN15" s="354"/>
      <c r="KO15" s="354"/>
      <c r="KP15" s="354"/>
      <c r="KQ15" s="354"/>
      <c r="KR15" s="354"/>
      <c r="KS15" s="354"/>
      <c r="KT15" s="354"/>
      <c r="KU15" s="353"/>
      <c r="KV15" s="353"/>
      <c r="KW15" s="353"/>
      <c r="KX15" s="353"/>
      <c r="KY15" s="353"/>
      <c r="KZ15" s="353"/>
      <c r="LA15" s="353"/>
      <c r="LB15" s="353"/>
      <c r="LC15" s="353"/>
      <c r="LD15" s="353"/>
      <c r="LE15" s="353"/>
      <c r="LF15" s="353"/>
      <c r="LG15" s="353"/>
      <c r="LH15" s="353"/>
      <c r="LI15" s="353"/>
      <c r="LJ15" s="353"/>
      <c r="LK15" s="353"/>
      <c r="LL15" s="353"/>
      <c r="LM15" s="353"/>
      <c r="LN15" s="353"/>
      <c r="LO15" s="353"/>
      <c r="LP15" s="353"/>
      <c r="LQ15" s="353"/>
      <c r="LR15" s="353"/>
      <c r="LS15" s="353"/>
      <c r="LT15" s="353"/>
      <c r="LU15" s="353"/>
      <c r="LV15" s="353"/>
      <c r="LW15" s="353"/>
      <c r="LX15" s="353"/>
      <c r="LY15" s="354"/>
      <c r="LZ15" s="354"/>
      <c r="MA15" s="354"/>
      <c r="MB15" s="354"/>
      <c r="MC15" s="354"/>
      <c r="MD15" s="354"/>
      <c r="ME15" s="354"/>
      <c r="MF15" s="354"/>
      <c r="MG15" s="354"/>
      <c r="MH15" s="354"/>
      <c r="MI15" s="354"/>
      <c r="MJ15" s="354"/>
      <c r="MK15" s="354"/>
      <c r="ML15" s="354"/>
      <c r="MM15" s="354"/>
      <c r="MN15" s="354"/>
      <c r="MO15" s="354"/>
      <c r="MP15" s="354"/>
      <c r="MQ15" s="354"/>
      <c r="MR15" s="354"/>
      <c r="MS15" s="354"/>
      <c r="MT15" s="354"/>
      <c r="MU15" s="354"/>
      <c r="MV15" s="354"/>
      <c r="MW15" s="354"/>
      <c r="MX15" s="354"/>
      <c r="MY15" s="354"/>
      <c r="MZ15" s="354"/>
      <c r="NA15" s="354"/>
      <c r="NB15" s="354"/>
      <c r="NC15" s="353"/>
      <c r="ND15" s="353"/>
      <c r="NE15" s="353"/>
      <c r="NF15" s="353"/>
      <c r="NG15" s="353"/>
      <c r="NH15" s="353"/>
      <c r="NI15" s="353"/>
      <c r="NJ15" s="353"/>
      <c r="NK15" s="353"/>
      <c r="NL15" s="353"/>
      <c r="NM15" s="353"/>
      <c r="NN15" s="353"/>
      <c r="NO15" s="353"/>
      <c r="NP15" s="353"/>
      <c r="NQ15" s="353"/>
      <c r="NR15" s="353"/>
      <c r="NS15" s="353"/>
      <c r="NT15" s="353"/>
      <c r="NU15" s="353"/>
      <c r="NV15" s="353"/>
      <c r="NW15" s="353"/>
      <c r="NX15" s="353"/>
      <c r="NY15" s="353"/>
      <c r="NZ15" s="353"/>
      <c r="OA15" s="353"/>
      <c r="OB15" s="353"/>
      <c r="OC15" s="353"/>
      <c r="OD15" s="353"/>
      <c r="OE15" s="353"/>
      <c r="OF15" s="353"/>
      <c r="OG15" s="354"/>
      <c r="OH15" s="354"/>
      <c r="OI15" s="354"/>
      <c r="OJ15" s="354"/>
      <c r="OK15" s="354"/>
      <c r="OL15" s="354"/>
      <c r="OM15" s="354"/>
      <c r="ON15" s="354"/>
      <c r="OO15" s="354"/>
      <c r="OP15" s="354"/>
      <c r="OQ15" s="354"/>
      <c r="OR15" s="354"/>
      <c r="OS15" s="354"/>
      <c r="OT15" s="354"/>
      <c r="OU15" s="354"/>
      <c r="OV15" s="354"/>
      <c r="OW15" s="354"/>
      <c r="OX15" s="354"/>
      <c r="OY15" s="354"/>
      <c r="OZ15" s="354"/>
      <c r="PA15" s="354"/>
      <c r="PB15" s="354"/>
      <c r="PC15" s="354"/>
      <c r="PD15" s="354"/>
      <c r="PE15" s="354"/>
      <c r="PF15" s="354"/>
      <c r="PG15" s="354"/>
      <c r="PH15" s="354"/>
      <c r="PI15" s="354"/>
      <c r="PJ15" s="354"/>
      <c r="PK15" s="353"/>
      <c r="PL15" s="353"/>
      <c r="PM15" s="353"/>
      <c r="PN15" s="353"/>
      <c r="PO15" s="353"/>
      <c r="PP15" s="353"/>
      <c r="PQ15" s="353"/>
      <c r="PR15" s="353"/>
      <c r="PS15" s="353"/>
      <c r="PT15" s="353"/>
      <c r="PU15" s="353"/>
      <c r="PV15" s="353"/>
      <c r="PW15" s="353"/>
      <c r="PX15" s="353"/>
      <c r="PY15" s="353"/>
      <c r="PZ15" s="353"/>
      <c r="QA15" s="353"/>
      <c r="QB15" s="353"/>
      <c r="QC15" s="353"/>
      <c r="QD15" s="353"/>
      <c r="QE15" s="353"/>
      <c r="QF15" s="353"/>
      <c r="QG15" s="353"/>
      <c r="QH15" s="353"/>
      <c r="QI15" s="353"/>
      <c r="QJ15" s="353"/>
      <c r="QK15" s="353"/>
      <c r="QL15" s="353"/>
      <c r="QM15" s="353"/>
      <c r="QN15" s="353"/>
      <c r="QO15" s="354"/>
      <c r="QP15" s="354"/>
      <c r="QQ15" s="354"/>
      <c r="QR15" s="354"/>
      <c r="QS15" s="354"/>
      <c r="QT15" s="354"/>
      <c r="QU15" s="354"/>
      <c r="QV15" s="354"/>
      <c r="QW15" s="354"/>
      <c r="QX15" s="354"/>
      <c r="QY15" s="354"/>
      <c r="QZ15" s="354"/>
      <c r="RA15" s="354"/>
      <c r="RB15" s="354"/>
      <c r="RC15" s="354"/>
      <c r="RD15" s="354"/>
      <c r="RE15" s="354"/>
      <c r="RF15" s="354"/>
      <c r="RG15" s="354"/>
      <c r="RH15" s="354"/>
      <c r="RI15" s="354"/>
      <c r="RJ15" s="354"/>
      <c r="RK15" s="354"/>
      <c r="RL15" s="354"/>
      <c r="RM15" s="354"/>
      <c r="RN15" s="354"/>
      <c r="RO15" s="354"/>
      <c r="RP15" s="354"/>
      <c r="RQ15" s="354"/>
      <c r="RR15" s="354"/>
      <c r="RS15" s="382"/>
      <c r="RT15" s="382"/>
      <c r="RU15" s="134"/>
      <c r="RV15" s="382"/>
      <c r="RW15" s="382"/>
      <c r="RX15" s="134"/>
      <c r="RY15" s="382"/>
      <c r="RZ15" s="134"/>
      <c r="SA15" s="354"/>
      <c r="SB15" s="354"/>
      <c r="SC15" s="354"/>
      <c r="SD15" s="354"/>
      <c r="SE15" s="354"/>
      <c r="SF15" s="354"/>
      <c r="SG15" s="354"/>
      <c r="SH15" s="354"/>
      <c r="SI15" s="146"/>
      <c r="SJ15" s="146"/>
      <c r="SK15" s="146"/>
      <c r="SL15" s="146"/>
      <c r="SM15" s="146"/>
      <c r="SN15" s="146"/>
      <c r="SO15" s="146"/>
      <c r="SP15" s="147"/>
      <c r="SQ15" s="314" t="str">
        <f t="shared" si="39"/>
        <v/>
      </c>
      <c r="SR15" s="314" t="str">
        <f t="shared" si="39"/>
        <v/>
      </c>
      <c r="SS15" s="314" t="str">
        <f t="shared" si="39"/>
        <v/>
      </c>
      <c r="ST15" s="314" t="str">
        <f t="shared" si="39"/>
        <v/>
      </c>
      <c r="SU15" s="315" t="str">
        <f t="shared" si="40"/>
        <v/>
      </c>
      <c r="SV15" s="315" t="str">
        <f t="shared" si="20"/>
        <v/>
      </c>
      <c r="SW15" s="315" t="str">
        <f t="shared" si="20"/>
        <v/>
      </c>
      <c r="SX15" s="315" t="str">
        <f t="shared" si="20"/>
        <v/>
      </c>
      <c r="SY15" s="315" t="str">
        <f t="shared" si="41"/>
        <v/>
      </c>
      <c r="SZ15" s="260" t="str">
        <f t="shared" si="42"/>
        <v/>
      </c>
      <c r="TA15" s="272"/>
      <c r="TB15" s="272"/>
      <c r="TC15" s="273"/>
      <c r="TD15" s="275" t="str">
        <f t="shared" si="43"/>
        <v/>
      </c>
      <c r="TE15" s="268" t="str">
        <f t="shared" si="44"/>
        <v/>
      </c>
      <c r="TF15" s="267"/>
      <c r="TG15" s="151"/>
      <c r="TH15" s="152"/>
      <c r="TI15" s="152"/>
      <c r="TJ15" s="152"/>
      <c r="TK15" s="162"/>
      <c r="TL15" s="163"/>
      <c r="TM15" s="162"/>
      <c r="TN15" s="163"/>
      <c r="TO15" s="162"/>
      <c r="TP15" s="163"/>
      <c r="TQ15" s="89"/>
      <c r="TR15" s="89"/>
      <c r="TS15" s="89"/>
      <c r="TT15" s="89"/>
      <c r="TU15" s="89"/>
      <c r="TV15" s="254"/>
      <c r="TW15" s="318" t="str">
        <f t="shared" si="45"/>
        <v/>
      </c>
      <c r="TX15" s="318" t="str">
        <f t="shared" si="46"/>
        <v/>
      </c>
      <c r="TY15" s="318" t="str">
        <f t="shared" si="47"/>
        <v/>
      </c>
      <c r="TZ15" s="319" t="str">
        <f t="shared" si="48"/>
        <v/>
      </c>
      <c r="UA15" s="136" t="str">
        <f t="shared" si="21"/>
        <v/>
      </c>
      <c r="UB15" s="136" t="str">
        <f t="shared" si="22"/>
        <v/>
      </c>
      <c r="UC15" s="90" t="s">
        <v>167</v>
      </c>
      <c r="UD15" s="91" t="s">
        <v>169</v>
      </c>
      <c r="UE15" s="90" t="s">
        <v>170</v>
      </c>
      <c r="UF15" s="91" t="s">
        <v>171</v>
      </c>
      <c r="UG15" s="90" t="s">
        <v>172</v>
      </c>
      <c r="UH15" s="90" t="s">
        <v>173</v>
      </c>
      <c r="UI15" s="91" t="s">
        <v>1267</v>
      </c>
      <c r="UJ15" s="92">
        <v>42569</v>
      </c>
      <c r="UK15" s="90" t="s">
        <v>915</v>
      </c>
      <c r="UL15" s="90" t="s">
        <v>1216</v>
      </c>
      <c r="UM15" s="90" t="s">
        <v>172</v>
      </c>
      <c r="UN15" s="91" t="s">
        <v>161</v>
      </c>
      <c r="UO15" s="90" t="s">
        <v>2179</v>
      </c>
      <c r="UP15" s="90" t="s">
        <v>2180</v>
      </c>
      <c r="UQ15" s="93"/>
      <c r="UR15" s="126"/>
      <c r="US15" s="237">
        <v>0</v>
      </c>
      <c r="UT15" s="237">
        <v>0</v>
      </c>
      <c r="UU15" s="237">
        <v>0</v>
      </c>
      <c r="UV15" s="237">
        <v>0</v>
      </c>
      <c r="UW15" s="237">
        <v>0</v>
      </c>
      <c r="UX15" s="237">
        <v>0</v>
      </c>
      <c r="UY15" s="237">
        <v>0</v>
      </c>
      <c r="UZ15" s="237" t="str">
        <f t="shared" si="49"/>
        <v/>
      </c>
      <c r="VA15" s="248" t="str">
        <f t="shared" si="23"/>
        <v/>
      </c>
      <c r="VB15" s="263">
        <f t="shared" si="50"/>
        <v>0</v>
      </c>
      <c r="VC15" s="263">
        <f t="shared" si="51"/>
        <v>0</v>
      </c>
      <c r="VD15" s="263">
        <f t="shared" si="52"/>
        <v>0</v>
      </c>
      <c r="VE15" s="263">
        <f t="shared" si="53"/>
        <v>0</v>
      </c>
      <c r="VF15" s="263">
        <f t="shared" si="54"/>
        <v>0</v>
      </c>
      <c r="VG15" s="263">
        <f t="shared" si="55"/>
        <v>0</v>
      </c>
      <c r="VH15" s="263">
        <f t="shared" si="56"/>
        <v>0</v>
      </c>
      <c r="VI15" s="263">
        <f t="shared" si="57"/>
        <v>0</v>
      </c>
      <c r="VJ15" s="264" t="str">
        <f>IF(NILAISIKAPSOSIAL(SI15)=0,"",NILAISIKAPSOSIAL(SI15))</f>
        <v/>
      </c>
      <c r="VK15" s="264" t="str">
        <f>IF(NILAISIKAPSOSIAL(SJ15)=0,"",NILAISIKAPSOSIAL(SJ15))</f>
        <v/>
      </c>
      <c r="VL15" s="264" t="str">
        <f>IF(NILAISIKAPSOSIAL(SK15)=0,"",NILAISIKAPSOSIAL(SK15))</f>
        <v/>
      </c>
      <c r="VM15" s="264" t="str">
        <f>IF(NILAISIKAPSOSIAL(SL15)=0,"",NILAISIKAPSOSIAL(SL15))</f>
        <v/>
      </c>
      <c r="VN15" s="264" t="str">
        <f>IF(NILAISIKAPSOSIAL(SM15)=0,"",NILAISIKAPSOSIAL(SM15))</f>
        <v/>
      </c>
      <c r="VO15" s="264" t="str">
        <f>IF(NILAISIKAPSOSIAL(SN15)=0,"",NILAISIKAPSOSIAL(SN15))</f>
        <v/>
      </c>
      <c r="VP15" s="264" t="str">
        <f>IF(NILAISIKAPSOSIAL(SO15)=0,"",NILAISIKAPSOSIAL(SO15))</f>
        <v/>
      </c>
      <c r="VQ15" s="264" t="str">
        <f>IF(NILAISIKAPSOSIAL(SP15)=0,"",NILAISIKAPSOSIAL(SP15))</f>
        <v/>
      </c>
      <c r="VR15" s="143" t="str">
        <f t="shared" si="58"/>
        <v/>
      </c>
      <c r="VT15" s="248" t="str">
        <f t="shared" si="25"/>
        <v/>
      </c>
      <c r="VU15" s="247" t="str">
        <f t="shared" si="59"/>
        <v/>
      </c>
      <c r="VV15" s="247" t="str">
        <f t="shared" si="60"/>
        <v/>
      </c>
      <c r="VW15" s="247" t="str">
        <f t="shared" si="61"/>
        <v/>
      </c>
      <c r="VX15" s="247" t="str">
        <f t="shared" si="62"/>
        <v/>
      </c>
      <c r="VY15" s="247" t="str">
        <f t="shared" si="63"/>
        <v/>
      </c>
      <c r="VZ15" s="247" t="str">
        <f t="shared" si="64"/>
        <v/>
      </c>
      <c r="WA15" s="265" t="str">
        <f t="shared" si="65"/>
        <v/>
      </c>
      <c r="WB15" s="265" t="str">
        <f t="shared" si="26"/>
        <v/>
      </c>
      <c r="WC15" s="265" t="str">
        <f t="shared" si="27"/>
        <v/>
      </c>
      <c r="WD15" s="265" t="str">
        <f t="shared" si="28"/>
        <v/>
      </c>
      <c r="WE15" s="265" t="str">
        <f t="shared" si="66"/>
        <v/>
      </c>
      <c r="WG15" s="117">
        <f t="shared" si="67"/>
        <v>10</v>
      </c>
      <c r="WH15" s="117" t="e">
        <f>Kode!#REF!</f>
        <v>#REF!</v>
      </c>
      <c r="WI15" s="117" t="e">
        <f t="shared" si="29"/>
        <v>#REF!</v>
      </c>
      <c r="WJ15" s="160" t="str">
        <f t="shared" si="30"/>
        <v/>
      </c>
      <c r="WK15" s="247" t="e">
        <f t="shared" si="31"/>
        <v>#REF!</v>
      </c>
      <c r="WL15" s="247" t="e">
        <f t="shared" si="32"/>
        <v>#REF!</v>
      </c>
      <c r="WM15" s="248" t="e">
        <f t="shared" si="33"/>
        <v>#REF!</v>
      </c>
      <c r="WN15" s="247" t="e">
        <f t="shared" si="34"/>
        <v>#REF!</v>
      </c>
      <c r="WO15" s="247" t="e">
        <f t="shared" si="35"/>
        <v>#REF!</v>
      </c>
      <c r="WP15" s="248" t="e">
        <f t="shared" si="36"/>
        <v>#REF!</v>
      </c>
      <c r="WQ15" s="248" t="e">
        <f t="shared" si="37"/>
        <v>#REF!</v>
      </c>
      <c r="WR15" s="248" t="e">
        <f t="shared" si="38"/>
        <v>#REF!</v>
      </c>
    </row>
    <row r="16" spans="1:616" ht="54.95" customHeight="1">
      <c r="A16" s="285">
        <f t="shared" si="68"/>
        <v>11</v>
      </c>
      <c r="B16" s="286" t="s">
        <v>1491</v>
      </c>
      <c r="C16" s="286">
        <v>0</v>
      </c>
      <c r="D16" s="287" t="s">
        <v>2762</v>
      </c>
      <c r="E16" s="286">
        <v>0</v>
      </c>
      <c r="F16" s="288" t="s">
        <v>1267</v>
      </c>
      <c r="G16" s="144"/>
      <c r="H16" s="144"/>
      <c r="I16" s="134"/>
      <c r="J16" s="144"/>
      <c r="K16" s="144"/>
      <c r="L16" s="134"/>
      <c r="M16" s="144"/>
      <c r="N16" s="134"/>
      <c r="O16" s="144"/>
      <c r="P16" s="144"/>
      <c r="Q16" s="134"/>
      <c r="R16" s="144"/>
      <c r="S16" s="144"/>
      <c r="T16" s="134"/>
      <c r="U16" s="144"/>
      <c r="V16" s="134"/>
      <c r="W16" s="144"/>
      <c r="X16" s="144"/>
      <c r="Y16" s="134"/>
      <c r="Z16" s="144"/>
      <c r="AA16" s="144"/>
      <c r="AB16" s="134"/>
      <c r="AC16" s="144"/>
      <c r="AD16" s="134"/>
      <c r="AE16" s="144"/>
      <c r="AF16" s="144"/>
      <c r="AG16" s="134"/>
      <c r="AH16" s="144"/>
      <c r="AI16" s="144"/>
      <c r="AJ16" s="134"/>
      <c r="AK16" s="144"/>
      <c r="AL16" s="134"/>
      <c r="AM16" s="144"/>
      <c r="AN16" s="144"/>
      <c r="AO16" s="134"/>
      <c r="AP16" s="144"/>
      <c r="AQ16" s="144"/>
      <c r="AR16" s="134"/>
      <c r="AS16" s="144"/>
      <c r="AT16" s="134"/>
      <c r="AU16" s="144"/>
      <c r="AV16" s="144"/>
      <c r="AW16" s="134"/>
      <c r="AX16" s="144"/>
      <c r="AY16" s="144"/>
      <c r="AZ16" s="134"/>
      <c r="BA16" s="144"/>
      <c r="BB16" s="134"/>
      <c r="BC16" s="144"/>
      <c r="BD16" s="144"/>
      <c r="BE16" s="134"/>
      <c r="BF16" s="144"/>
      <c r="BG16" s="144"/>
      <c r="BH16" s="134"/>
      <c r="BI16" s="144"/>
      <c r="BJ16" s="134"/>
      <c r="BK16" s="144"/>
      <c r="BL16" s="144"/>
      <c r="BM16" s="134"/>
      <c r="BN16" s="144"/>
      <c r="BO16" s="144"/>
      <c r="BP16" s="134"/>
      <c r="BQ16" s="144"/>
      <c r="BR16" s="134"/>
      <c r="BS16" s="144"/>
      <c r="BT16" s="144"/>
      <c r="BU16" s="134"/>
      <c r="BV16" s="144"/>
      <c r="BW16" s="144"/>
      <c r="BX16" s="134"/>
      <c r="BY16" s="144"/>
      <c r="BZ16" s="134"/>
      <c r="CA16" s="144"/>
      <c r="CB16" s="144"/>
      <c r="CC16" s="134"/>
      <c r="CD16" s="144"/>
      <c r="CE16" s="144"/>
      <c r="CF16" s="134"/>
      <c r="CG16" s="144"/>
      <c r="CH16" s="134"/>
      <c r="CI16" s="144"/>
      <c r="CJ16" s="144"/>
      <c r="CK16" s="134"/>
      <c r="CL16" s="144"/>
      <c r="CM16" s="144"/>
      <c r="CN16" s="134"/>
      <c r="CO16" s="144"/>
      <c r="CP16" s="134"/>
      <c r="CQ16" s="144"/>
      <c r="CR16" s="144"/>
      <c r="CS16" s="134"/>
      <c r="CT16" s="144"/>
      <c r="CU16" s="144"/>
      <c r="CV16" s="134"/>
      <c r="CW16" s="144"/>
      <c r="CX16" s="134"/>
      <c r="CY16" s="144"/>
      <c r="CZ16" s="144"/>
      <c r="DA16" s="134"/>
      <c r="DB16" s="144"/>
      <c r="DC16" s="144"/>
      <c r="DD16" s="134"/>
      <c r="DE16" s="144"/>
      <c r="DF16" s="134"/>
      <c r="DG16" s="144"/>
      <c r="DH16" s="144"/>
      <c r="DI16" s="134"/>
      <c r="DJ16" s="144"/>
      <c r="DK16" s="144"/>
      <c r="DL16" s="134"/>
      <c r="DM16" s="144"/>
      <c r="DN16" s="134"/>
      <c r="DO16" s="144"/>
      <c r="DP16" s="144"/>
      <c r="DQ16" s="134"/>
      <c r="DR16" s="144"/>
      <c r="DS16" s="144"/>
      <c r="DT16" s="134"/>
      <c r="DU16" s="144"/>
      <c r="DV16" s="134"/>
      <c r="DW16" s="242"/>
      <c r="DX16" s="242"/>
      <c r="DY16" s="134"/>
      <c r="DZ16" s="242"/>
      <c r="EA16" s="242"/>
      <c r="EB16" s="134"/>
      <c r="EC16" s="144"/>
      <c r="ED16" s="134"/>
      <c r="EE16" s="144"/>
      <c r="EF16" s="144"/>
      <c r="EG16" s="134"/>
      <c r="EH16" s="144"/>
      <c r="EI16" s="144"/>
      <c r="EJ16" s="134"/>
      <c r="EK16" s="144"/>
      <c r="EL16" s="134"/>
      <c r="EM16" s="382"/>
      <c r="EN16" s="382"/>
      <c r="EO16" s="134"/>
      <c r="EP16" s="382"/>
      <c r="EQ16" s="382"/>
      <c r="ER16" s="134"/>
      <c r="ES16" s="382"/>
      <c r="ET16" s="134"/>
      <c r="EU16" s="382"/>
      <c r="EV16" s="382"/>
      <c r="EW16" s="134"/>
      <c r="EX16" s="382"/>
      <c r="EY16" s="382"/>
      <c r="EZ16" s="134"/>
      <c r="FA16" s="382"/>
      <c r="FB16" s="134"/>
      <c r="FC16" s="382"/>
      <c r="FD16" s="382"/>
      <c r="FE16" s="134"/>
      <c r="FF16" s="382"/>
      <c r="FG16" s="382"/>
      <c r="FH16" s="134"/>
      <c r="FI16" s="382"/>
      <c r="FJ16" s="134"/>
      <c r="FK16" s="382"/>
      <c r="FL16" s="382"/>
      <c r="FM16" s="134"/>
      <c r="FN16" s="382"/>
      <c r="FO16" s="382"/>
      <c r="FP16" s="134"/>
      <c r="FQ16" s="382"/>
      <c r="FR16" s="134"/>
      <c r="FS16" s="382"/>
      <c r="FT16" s="382"/>
      <c r="FU16" s="134"/>
      <c r="FV16" s="382"/>
      <c r="FW16" s="382"/>
      <c r="FX16" s="134"/>
      <c r="FY16" s="382"/>
      <c r="FZ16" s="134"/>
      <c r="GA16" s="382"/>
      <c r="GB16" s="382"/>
      <c r="GC16" s="134"/>
      <c r="GD16" s="382"/>
      <c r="GE16" s="382"/>
      <c r="GF16" s="134"/>
      <c r="GG16" s="382"/>
      <c r="GH16" s="134"/>
      <c r="GI16" s="382"/>
      <c r="GJ16" s="382"/>
      <c r="GK16" s="134"/>
      <c r="GL16" s="382"/>
      <c r="GM16" s="382"/>
      <c r="GN16" s="134"/>
      <c r="GO16" s="382"/>
      <c r="GP16" s="134"/>
      <c r="GQ16" s="382"/>
      <c r="GR16" s="382"/>
      <c r="GS16" s="134"/>
      <c r="GT16" s="382"/>
      <c r="GU16" s="382"/>
      <c r="GV16" s="134"/>
      <c r="GW16" s="382"/>
      <c r="GX16" s="134"/>
      <c r="GY16" s="382"/>
      <c r="GZ16" s="382"/>
      <c r="HA16" s="134"/>
      <c r="HB16" s="382"/>
      <c r="HC16" s="382"/>
      <c r="HD16" s="134"/>
      <c r="HE16" s="382"/>
      <c r="HF16" s="134"/>
      <c r="HG16" s="382"/>
      <c r="HH16" s="382"/>
      <c r="HI16" s="134"/>
      <c r="HJ16" s="382"/>
      <c r="HK16" s="382"/>
      <c r="HL16" s="134"/>
      <c r="HM16" s="382"/>
      <c r="HN16" s="134"/>
      <c r="HO16" s="382"/>
      <c r="HP16" s="382"/>
      <c r="HQ16" s="134"/>
      <c r="HR16" s="382"/>
      <c r="HS16" s="382"/>
      <c r="HT16" s="134"/>
      <c r="HU16" s="382"/>
      <c r="HV16" s="134"/>
      <c r="HW16" s="382"/>
      <c r="HX16" s="382"/>
      <c r="HY16" s="134"/>
      <c r="HZ16" s="382"/>
      <c r="IA16" s="382"/>
      <c r="IB16" s="134"/>
      <c r="IC16" s="382"/>
      <c r="ID16" s="134"/>
      <c r="IE16" s="382"/>
      <c r="IF16" s="382"/>
      <c r="IG16" s="134"/>
      <c r="IH16" s="382"/>
      <c r="II16" s="382"/>
      <c r="IJ16" s="134"/>
      <c r="IK16" s="382"/>
      <c r="IL16" s="134"/>
      <c r="IM16" s="353"/>
      <c r="IN16" s="353"/>
      <c r="IO16" s="353"/>
      <c r="IP16" s="353"/>
      <c r="IQ16" s="353"/>
      <c r="IR16" s="353"/>
      <c r="IS16" s="353"/>
      <c r="IT16" s="353"/>
      <c r="IU16" s="353"/>
      <c r="IV16" s="353"/>
      <c r="IW16" s="353"/>
      <c r="IX16" s="353"/>
      <c r="IY16" s="353"/>
      <c r="IZ16" s="353"/>
      <c r="JA16" s="353"/>
      <c r="JB16" s="353"/>
      <c r="JC16" s="353"/>
      <c r="JD16" s="353"/>
      <c r="JE16" s="353"/>
      <c r="JF16" s="353"/>
      <c r="JG16" s="353"/>
      <c r="JH16" s="353"/>
      <c r="JI16" s="353"/>
      <c r="JJ16" s="353"/>
      <c r="JK16" s="353"/>
      <c r="JL16" s="353"/>
      <c r="JM16" s="353"/>
      <c r="JN16" s="353"/>
      <c r="JO16" s="353"/>
      <c r="JP16" s="353"/>
      <c r="JQ16" s="354"/>
      <c r="JR16" s="354"/>
      <c r="JS16" s="354"/>
      <c r="JT16" s="354"/>
      <c r="JU16" s="354"/>
      <c r="JV16" s="354"/>
      <c r="JW16" s="354"/>
      <c r="JX16" s="354"/>
      <c r="JY16" s="354"/>
      <c r="JZ16" s="354"/>
      <c r="KA16" s="354"/>
      <c r="KB16" s="354"/>
      <c r="KC16" s="354"/>
      <c r="KD16" s="354"/>
      <c r="KE16" s="354"/>
      <c r="KF16" s="354"/>
      <c r="KG16" s="354"/>
      <c r="KH16" s="354"/>
      <c r="KI16" s="354"/>
      <c r="KJ16" s="354"/>
      <c r="KK16" s="354"/>
      <c r="KL16" s="354"/>
      <c r="KM16" s="354"/>
      <c r="KN16" s="354"/>
      <c r="KO16" s="354"/>
      <c r="KP16" s="354"/>
      <c r="KQ16" s="354"/>
      <c r="KR16" s="354"/>
      <c r="KS16" s="354"/>
      <c r="KT16" s="354"/>
      <c r="KU16" s="353"/>
      <c r="KV16" s="353"/>
      <c r="KW16" s="353"/>
      <c r="KX16" s="353"/>
      <c r="KY16" s="353"/>
      <c r="KZ16" s="353"/>
      <c r="LA16" s="353"/>
      <c r="LB16" s="353"/>
      <c r="LC16" s="353"/>
      <c r="LD16" s="353"/>
      <c r="LE16" s="353"/>
      <c r="LF16" s="353"/>
      <c r="LG16" s="353"/>
      <c r="LH16" s="353"/>
      <c r="LI16" s="353"/>
      <c r="LJ16" s="353"/>
      <c r="LK16" s="353"/>
      <c r="LL16" s="353"/>
      <c r="LM16" s="353"/>
      <c r="LN16" s="353"/>
      <c r="LO16" s="353"/>
      <c r="LP16" s="353"/>
      <c r="LQ16" s="353"/>
      <c r="LR16" s="353"/>
      <c r="LS16" s="353"/>
      <c r="LT16" s="353"/>
      <c r="LU16" s="353"/>
      <c r="LV16" s="353"/>
      <c r="LW16" s="353"/>
      <c r="LX16" s="353"/>
      <c r="LY16" s="354"/>
      <c r="LZ16" s="354"/>
      <c r="MA16" s="354"/>
      <c r="MB16" s="354"/>
      <c r="MC16" s="354"/>
      <c r="MD16" s="354"/>
      <c r="ME16" s="354"/>
      <c r="MF16" s="354"/>
      <c r="MG16" s="354"/>
      <c r="MH16" s="354"/>
      <c r="MI16" s="354"/>
      <c r="MJ16" s="354"/>
      <c r="MK16" s="354"/>
      <c r="ML16" s="354"/>
      <c r="MM16" s="354"/>
      <c r="MN16" s="354"/>
      <c r="MO16" s="354"/>
      <c r="MP16" s="354"/>
      <c r="MQ16" s="354"/>
      <c r="MR16" s="354"/>
      <c r="MS16" s="354"/>
      <c r="MT16" s="354"/>
      <c r="MU16" s="354"/>
      <c r="MV16" s="354"/>
      <c r="MW16" s="354"/>
      <c r="MX16" s="354"/>
      <c r="MY16" s="354"/>
      <c r="MZ16" s="354"/>
      <c r="NA16" s="354"/>
      <c r="NB16" s="354"/>
      <c r="NC16" s="353"/>
      <c r="ND16" s="353"/>
      <c r="NE16" s="353"/>
      <c r="NF16" s="353"/>
      <c r="NG16" s="353"/>
      <c r="NH16" s="353"/>
      <c r="NI16" s="353"/>
      <c r="NJ16" s="353"/>
      <c r="NK16" s="353"/>
      <c r="NL16" s="353"/>
      <c r="NM16" s="353"/>
      <c r="NN16" s="353"/>
      <c r="NO16" s="353"/>
      <c r="NP16" s="353"/>
      <c r="NQ16" s="353"/>
      <c r="NR16" s="353"/>
      <c r="NS16" s="353"/>
      <c r="NT16" s="353"/>
      <c r="NU16" s="353"/>
      <c r="NV16" s="353"/>
      <c r="NW16" s="353"/>
      <c r="NX16" s="353"/>
      <c r="NY16" s="353"/>
      <c r="NZ16" s="353"/>
      <c r="OA16" s="353"/>
      <c r="OB16" s="353"/>
      <c r="OC16" s="353"/>
      <c r="OD16" s="353"/>
      <c r="OE16" s="353"/>
      <c r="OF16" s="353"/>
      <c r="OG16" s="354"/>
      <c r="OH16" s="354"/>
      <c r="OI16" s="354"/>
      <c r="OJ16" s="354"/>
      <c r="OK16" s="354"/>
      <c r="OL16" s="354"/>
      <c r="OM16" s="354"/>
      <c r="ON16" s="354"/>
      <c r="OO16" s="354"/>
      <c r="OP16" s="354"/>
      <c r="OQ16" s="354"/>
      <c r="OR16" s="354"/>
      <c r="OS16" s="354"/>
      <c r="OT16" s="354"/>
      <c r="OU16" s="354"/>
      <c r="OV16" s="354"/>
      <c r="OW16" s="354"/>
      <c r="OX16" s="354"/>
      <c r="OY16" s="354"/>
      <c r="OZ16" s="354"/>
      <c r="PA16" s="354"/>
      <c r="PB16" s="354"/>
      <c r="PC16" s="354"/>
      <c r="PD16" s="354"/>
      <c r="PE16" s="354"/>
      <c r="PF16" s="354"/>
      <c r="PG16" s="354"/>
      <c r="PH16" s="354"/>
      <c r="PI16" s="354"/>
      <c r="PJ16" s="354"/>
      <c r="PK16" s="353"/>
      <c r="PL16" s="353"/>
      <c r="PM16" s="353"/>
      <c r="PN16" s="353"/>
      <c r="PO16" s="353"/>
      <c r="PP16" s="353"/>
      <c r="PQ16" s="353"/>
      <c r="PR16" s="353"/>
      <c r="PS16" s="353"/>
      <c r="PT16" s="353"/>
      <c r="PU16" s="353"/>
      <c r="PV16" s="353"/>
      <c r="PW16" s="353"/>
      <c r="PX16" s="353"/>
      <c r="PY16" s="353"/>
      <c r="PZ16" s="353"/>
      <c r="QA16" s="353"/>
      <c r="QB16" s="353"/>
      <c r="QC16" s="353"/>
      <c r="QD16" s="353"/>
      <c r="QE16" s="353"/>
      <c r="QF16" s="353"/>
      <c r="QG16" s="353"/>
      <c r="QH16" s="353"/>
      <c r="QI16" s="353"/>
      <c r="QJ16" s="353"/>
      <c r="QK16" s="353"/>
      <c r="QL16" s="353"/>
      <c r="QM16" s="353"/>
      <c r="QN16" s="353"/>
      <c r="QO16" s="354"/>
      <c r="QP16" s="354"/>
      <c r="QQ16" s="354"/>
      <c r="QR16" s="354"/>
      <c r="QS16" s="354"/>
      <c r="QT16" s="354"/>
      <c r="QU16" s="354"/>
      <c r="QV16" s="354"/>
      <c r="QW16" s="354"/>
      <c r="QX16" s="354"/>
      <c r="QY16" s="354"/>
      <c r="QZ16" s="354"/>
      <c r="RA16" s="354"/>
      <c r="RB16" s="354"/>
      <c r="RC16" s="354"/>
      <c r="RD16" s="354"/>
      <c r="RE16" s="354"/>
      <c r="RF16" s="354"/>
      <c r="RG16" s="354"/>
      <c r="RH16" s="354"/>
      <c r="RI16" s="354"/>
      <c r="RJ16" s="354"/>
      <c r="RK16" s="354"/>
      <c r="RL16" s="354"/>
      <c r="RM16" s="354"/>
      <c r="RN16" s="354"/>
      <c r="RO16" s="354"/>
      <c r="RP16" s="354"/>
      <c r="RQ16" s="354"/>
      <c r="RR16" s="354"/>
      <c r="RS16" s="382"/>
      <c r="RT16" s="382"/>
      <c r="RU16" s="134"/>
      <c r="RV16" s="382"/>
      <c r="RW16" s="382"/>
      <c r="RX16" s="134"/>
      <c r="RY16" s="382"/>
      <c r="RZ16" s="134"/>
      <c r="SA16" s="354"/>
      <c r="SB16" s="354"/>
      <c r="SC16" s="354"/>
      <c r="SD16" s="354"/>
      <c r="SE16" s="354"/>
      <c r="SF16" s="354"/>
      <c r="SG16" s="354"/>
      <c r="SH16" s="354"/>
      <c r="SI16" s="146"/>
      <c r="SJ16" s="146"/>
      <c r="SK16" s="146"/>
      <c r="SL16" s="146"/>
      <c r="SM16" s="146"/>
      <c r="SN16" s="146"/>
      <c r="SO16" s="146"/>
      <c r="SP16" s="147"/>
      <c r="SQ16" s="314" t="str">
        <f t="shared" si="39"/>
        <v/>
      </c>
      <c r="SR16" s="314" t="str">
        <f t="shared" si="39"/>
        <v/>
      </c>
      <c r="SS16" s="314" t="str">
        <f t="shared" si="39"/>
        <v/>
      </c>
      <c r="ST16" s="314" t="str">
        <f t="shared" si="39"/>
        <v/>
      </c>
      <c r="SU16" s="315" t="str">
        <f t="shared" si="40"/>
        <v/>
      </c>
      <c r="SV16" s="315" t="str">
        <f t="shared" si="20"/>
        <v/>
      </c>
      <c r="SW16" s="315" t="str">
        <f t="shared" si="20"/>
        <v/>
      </c>
      <c r="SX16" s="315" t="str">
        <f t="shared" si="20"/>
        <v/>
      </c>
      <c r="SY16" s="315" t="str">
        <f t="shared" si="41"/>
        <v/>
      </c>
      <c r="SZ16" s="260" t="str">
        <f t="shared" si="42"/>
        <v/>
      </c>
      <c r="TA16" s="272"/>
      <c r="TB16" s="272"/>
      <c r="TC16" s="273"/>
      <c r="TD16" s="275" t="str">
        <f t="shared" si="43"/>
        <v/>
      </c>
      <c r="TE16" s="268" t="str">
        <f t="shared" si="44"/>
        <v/>
      </c>
      <c r="TF16" s="267"/>
      <c r="TG16" s="151"/>
      <c r="TH16" s="152"/>
      <c r="TI16" s="152"/>
      <c r="TJ16" s="152"/>
      <c r="TK16" s="162"/>
      <c r="TL16" s="163"/>
      <c r="TM16" s="162"/>
      <c r="TN16" s="163"/>
      <c r="TO16" s="162"/>
      <c r="TP16" s="163"/>
      <c r="TQ16" s="89"/>
      <c r="TR16" s="89"/>
      <c r="TS16" s="89"/>
      <c r="TT16" s="89"/>
      <c r="TU16" s="89"/>
      <c r="TV16" s="254"/>
      <c r="TW16" s="318" t="str">
        <f t="shared" si="45"/>
        <v/>
      </c>
      <c r="TX16" s="318" t="str">
        <f t="shared" si="46"/>
        <v/>
      </c>
      <c r="TY16" s="318" t="str">
        <f t="shared" si="47"/>
        <v/>
      </c>
      <c r="TZ16" s="319" t="str">
        <f t="shared" si="48"/>
        <v/>
      </c>
      <c r="UA16" s="136" t="str">
        <f t="shared" si="21"/>
        <v/>
      </c>
      <c r="UB16" s="136" t="str">
        <f t="shared" si="22"/>
        <v/>
      </c>
      <c r="UC16" s="90" t="s">
        <v>167</v>
      </c>
      <c r="UD16" s="91" t="s">
        <v>169</v>
      </c>
      <c r="UE16" s="90" t="s">
        <v>170</v>
      </c>
      <c r="UF16" s="91" t="s">
        <v>171</v>
      </c>
      <c r="UG16" s="90" t="s">
        <v>172</v>
      </c>
      <c r="UH16" s="90" t="s">
        <v>173</v>
      </c>
      <c r="UI16" s="91" t="s">
        <v>1267</v>
      </c>
      <c r="UJ16" s="92">
        <v>42569</v>
      </c>
      <c r="UK16" s="90" t="s">
        <v>916</v>
      </c>
      <c r="UL16" s="90" t="s">
        <v>1217</v>
      </c>
      <c r="UM16" s="90" t="s">
        <v>172</v>
      </c>
      <c r="UN16" s="91" t="s">
        <v>161</v>
      </c>
      <c r="UO16" s="90" t="s">
        <v>2181</v>
      </c>
      <c r="UP16" s="90" t="s">
        <v>2182</v>
      </c>
      <c r="UQ16" s="93"/>
      <c r="UR16" s="126"/>
      <c r="US16" s="237">
        <v>0</v>
      </c>
      <c r="UT16" s="237">
        <v>0</v>
      </c>
      <c r="UU16" s="237">
        <v>0</v>
      </c>
      <c r="UV16" s="237">
        <v>0</v>
      </c>
      <c r="UW16" s="237">
        <v>0</v>
      </c>
      <c r="UX16" s="237">
        <v>0</v>
      </c>
      <c r="UY16" s="237">
        <v>0</v>
      </c>
      <c r="UZ16" s="237" t="str">
        <f t="shared" si="49"/>
        <v/>
      </c>
      <c r="VA16" s="248" t="str">
        <f t="shared" si="23"/>
        <v/>
      </c>
      <c r="VB16" s="263">
        <f t="shared" si="50"/>
        <v>0</v>
      </c>
      <c r="VC16" s="263">
        <f t="shared" si="51"/>
        <v>0</v>
      </c>
      <c r="VD16" s="263">
        <f t="shared" si="52"/>
        <v>0</v>
      </c>
      <c r="VE16" s="263">
        <f t="shared" si="53"/>
        <v>0</v>
      </c>
      <c r="VF16" s="263">
        <f t="shared" si="54"/>
        <v>0</v>
      </c>
      <c r="VG16" s="263">
        <f t="shared" si="55"/>
        <v>0</v>
      </c>
      <c r="VH16" s="263">
        <f t="shared" si="56"/>
        <v>0</v>
      </c>
      <c r="VI16" s="263">
        <f t="shared" si="57"/>
        <v>0</v>
      </c>
      <c r="VJ16" s="264" t="str">
        <f>IF(NILAISIKAPSOSIAL(SI16)=0,"",NILAISIKAPSOSIAL(SI16))</f>
        <v/>
      </c>
      <c r="VK16" s="264" t="str">
        <f>IF(NILAISIKAPSOSIAL(SJ16)=0,"",NILAISIKAPSOSIAL(SJ16))</f>
        <v/>
      </c>
      <c r="VL16" s="264" t="str">
        <f>IF(NILAISIKAPSOSIAL(SK16)=0,"",NILAISIKAPSOSIAL(SK16))</f>
        <v/>
      </c>
      <c r="VM16" s="264" t="str">
        <f>IF(NILAISIKAPSOSIAL(SL16)=0,"",NILAISIKAPSOSIAL(SL16))</f>
        <v/>
      </c>
      <c r="VN16" s="264" t="str">
        <f>IF(NILAISIKAPSOSIAL(SM16)=0,"",NILAISIKAPSOSIAL(SM16))</f>
        <v/>
      </c>
      <c r="VO16" s="264" t="str">
        <f>IF(NILAISIKAPSOSIAL(SN16)=0,"",NILAISIKAPSOSIAL(SN16))</f>
        <v/>
      </c>
      <c r="VP16" s="264" t="str">
        <f>IF(NILAISIKAPSOSIAL(SO16)=0,"",NILAISIKAPSOSIAL(SO16))</f>
        <v/>
      </c>
      <c r="VQ16" s="264" t="str">
        <f>IF(NILAISIKAPSOSIAL(SP16)=0,"",NILAISIKAPSOSIAL(SP16))</f>
        <v/>
      </c>
      <c r="VR16" s="143" t="str">
        <f t="shared" si="58"/>
        <v/>
      </c>
      <c r="VT16" s="248" t="str">
        <f t="shared" si="25"/>
        <v/>
      </c>
      <c r="VU16" s="247" t="str">
        <f t="shared" si="59"/>
        <v/>
      </c>
      <c r="VV16" s="247" t="str">
        <f t="shared" si="60"/>
        <v/>
      </c>
      <c r="VW16" s="247" t="str">
        <f t="shared" si="61"/>
        <v/>
      </c>
      <c r="VX16" s="247" t="str">
        <f t="shared" si="62"/>
        <v/>
      </c>
      <c r="VY16" s="247" t="str">
        <f t="shared" si="63"/>
        <v/>
      </c>
      <c r="VZ16" s="247" t="str">
        <f t="shared" si="64"/>
        <v/>
      </c>
      <c r="WA16" s="265" t="str">
        <f t="shared" si="65"/>
        <v/>
      </c>
      <c r="WB16" s="265" t="str">
        <f t="shared" si="26"/>
        <v/>
      </c>
      <c r="WC16" s="265" t="str">
        <f t="shared" si="27"/>
        <v/>
      </c>
      <c r="WD16" s="265" t="str">
        <f t="shared" si="28"/>
        <v/>
      </c>
      <c r="WE16" s="265" t="str">
        <f t="shared" si="66"/>
        <v/>
      </c>
      <c r="WG16" s="117">
        <f t="shared" si="67"/>
        <v>11</v>
      </c>
      <c r="WH16" s="117" t="e">
        <f>Kode!#REF!</f>
        <v>#REF!</v>
      </c>
      <c r="WI16" s="117" t="e">
        <f t="shared" si="29"/>
        <v>#REF!</v>
      </c>
      <c r="WJ16" s="160" t="str">
        <f t="shared" si="30"/>
        <v/>
      </c>
      <c r="WK16" s="247" t="e">
        <f t="shared" si="31"/>
        <v>#REF!</v>
      </c>
      <c r="WL16" s="247" t="e">
        <f t="shared" si="32"/>
        <v>#REF!</v>
      </c>
      <c r="WM16" s="248" t="e">
        <f t="shared" si="33"/>
        <v>#REF!</v>
      </c>
      <c r="WN16" s="247" t="e">
        <f t="shared" si="34"/>
        <v>#REF!</v>
      </c>
      <c r="WO16" s="247" t="e">
        <f t="shared" si="35"/>
        <v>#REF!</v>
      </c>
      <c r="WP16" s="248" t="e">
        <f t="shared" si="36"/>
        <v>#REF!</v>
      </c>
      <c r="WQ16" s="248" t="e">
        <f t="shared" si="37"/>
        <v>#REF!</v>
      </c>
      <c r="WR16" s="248" t="e">
        <f t="shared" si="38"/>
        <v>#REF!</v>
      </c>
    </row>
    <row r="17" spans="1:616" ht="54.95" customHeight="1">
      <c r="A17" s="285">
        <f t="shared" si="68"/>
        <v>12</v>
      </c>
      <c r="B17" s="286" t="s">
        <v>1492</v>
      </c>
      <c r="C17" s="286">
        <v>0</v>
      </c>
      <c r="D17" s="287" t="s">
        <v>2763</v>
      </c>
      <c r="E17" s="286">
        <v>0</v>
      </c>
      <c r="F17" s="288" t="s">
        <v>1267</v>
      </c>
      <c r="G17" s="144"/>
      <c r="H17" s="144"/>
      <c r="I17" s="134"/>
      <c r="J17" s="144"/>
      <c r="K17" s="144"/>
      <c r="L17" s="134"/>
      <c r="M17" s="144"/>
      <c r="N17" s="134"/>
      <c r="O17" s="144"/>
      <c r="P17" s="144"/>
      <c r="Q17" s="134"/>
      <c r="R17" s="144"/>
      <c r="S17" s="144"/>
      <c r="T17" s="134"/>
      <c r="U17" s="144"/>
      <c r="V17" s="134"/>
      <c r="W17" s="144"/>
      <c r="X17" s="144"/>
      <c r="Y17" s="134"/>
      <c r="Z17" s="144"/>
      <c r="AA17" s="144"/>
      <c r="AB17" s="134"/>
      <c r="AC17" s="144"/>
      <c r="AD17" s="134"/>
      <c r="AE17" s="144"/>
      <c r="AF17" s="144"/>
      <c r="AG17" s="134"/>
      <c r="AH17" s="144"/>
      <c r="AI17" s="144"/>
      <c r="AJ17" s="134"/>
      <c r="AK17" s="144"/>
      <c r="AL17" s="134"/>
      <c r="AM17" s="144"/>
      <c r="AN17" s="144"/>
      <c r="AO17" s="134"/>
      <c r="AP17" s="144"/>
      <c r="AQ17" s="144"/>
      <c r="AR17" s="134"/>
      <c r="AS17" s="144"/>
      <c r="AT17" s="134"/>
      <c r="AU17" s="144"/>
      <c r="AV17" s="144"/>
      <c r="AW17" s="134"/>
      <c r="AX17" s="144"/>
      <c r="AY17" s="144"/>
      <c r="AZ17" s="134"/>
      <c r="BA17" s="144"/>
      <c r="BB17" s="134"/>
      <c r="BC17" s="144"/>
      <c r="BD17" s="144"/>
      <c r="BE17" s="134"/>
      <c r="BF17" s="144"/>
      <c r="BG17" s="144"/>
      <c r="BH17" s="134"/>
      <c r="BI17" s="144"/>
      <c r="BJ17" s="134"/>
      <c r="BK17" s="144"/>
      <c r="BL17" s="144"/>
      <c r="BM17" s="134"/>
      <c r="BN17" s="144"/>
      <c r="BO17" s="144"/>
      <c r="BP17" s="134"/>
      <c r="BQ17" s="144"/>
      <c r="BR17" s="134"/>
      <c r="BS17" s="144"/>
      <c r="BT17" s="144"/>
      <c r="BU17" s="134"/>
      <c r="BV17" s="144"/>
      <c r="BW17" s="144"/>
      <c r="BX17" s="134"/>
      <c r="BY17" s="144"/>
      <c r="BZ17" s="134"/>
      <c r="CA17" s="144"/>
      <c r="CB17" s="144"/>
      <c r="CC17" s="134"/>
      <c r="CD17" s="144"/>
      <c r="CE17" s="144"/>
      <c r="CF17" s="134"/>
      <c r="CG17" s="144"/>
      <c r="CH17" s="134"/>
      <c r="CI17" s="144"/>
      <c r="CJ17" s="144"/>
      <c r="CK17" s="134"/>
      <c r="CL17" s="144"/>
      <c r="CM17" s="144"/>
      <c r="CN17" s="134"/>
      <c r="CO17" s="144"/>
      <c r="CP17" s="134"/>
      <c r="CQ17" s="144"/>
      <c r="CR17" s="144"/>
      <c r="CS17" s="134"/>
      <c r="CT17" s="144"/>
      <c r="CU17" s="144"/>
      <c r="CV17" s="134"/>
      <c r="CW17" s="144"/>
      <c r="CX17" s="134"/>
      <c r="CY17" s="144"/>
      <c r="CZ17" s="144"/>
      <c r="DA17" s="134"/>
      <c r="DB17" s="144"/>
      <c r="DC17" s="144"/>
      <c r="DD17" s="134"/>
      <c r="DE17" s="144"/>
      <c r="DF17" s="134"/>
      <c r="DG17" s="144"/>
      <c r="DH17" s="144"/>
      <c r="DI17" s="134"/>
      <c r="DJ17" s="144"/>
      <c r="DK17" s="144"/>
      <c r="DL17" s="134"/>
      <c r="DM17" s="144"/>
      <c r="DN17" s="134"/>
      <c r="DO17" s="144"/>
      <c r="DP17" s="144"/>
      <c r="DQ17" s="134"/>
      <c r="DR17" s="144"/>
      <c r="DS17" s="144"/>
      <c r="DT17" s="134"/>
      <c r="DU17" s="144"/>
      <c r="DV17" s="134"/>
      <c r="DW17" s="144"/>
      <c r="DX17" s="144"/>
      <c r="DY17" s="134"/>
      <c r="DZ17" s="144"/>
      <c r="EA17" s="144"/>
      <c r="EB17" s="134"/>
      <c r="EC17" s="144"/>
      <c r="ED17" s="134"/>
      <c r="EE17" s="242"/>
      <c r="EF17" s="242"/>
      <c r="EG17" s="134"/>
      <c r="EH17" s="242"/>
      <c r="EI17" s="242"/>
      <c r="EJ17" s="134"/>
      <c r="EK17" s="144"/>
      <c r="EL17" s="134"/>
      <c r="EM17" s="382"/>
      <c r="EN17" s="382"/>
      <c r="EO17" s="134"/>
      <c r="EP17" s="382"/>
      <c r="EQ17" s="382"/>
      <c r="ER17" s="134"/>
      <c r="ES17" s="382"/>
      <c r="ET17" s="134"/>
      <c r="EU17" s="382"/>
      <c r="EV17" s="382"/>
      <c r="EW17" s="134"/>
      <c r="EX17" s="382"/>
      <c r="EY17" s="382"/>
      <c r="EZ17" s="134"/>
      <c r="FA17" s="382"/>
      <c r="FB17" s="134"/>
      <c r="FC17" s="382"/>
      <c r="FD17" s="382"/>
      <c r="FE17" s="134"/>
      <c r="FF17" s="382"/>
      <c r="FG17" s="382"/>
      <c r="FH17" s="134"/>
      <c r="FI17" s="382"/>
      <c r="FJ17" s="134"/>
      <c r="FK17" s="382"/>
      <c r="FL17" s="382"/>
      <c r="FM17" s="134"/>
      <c r="FN17" s="382"/>
      <c r="FO17" s="382"/>
      <c r="FP17" s="134"/>
      <c r="FQ17" s="382"/>
      <c r="FR17" s="134"/>
      <c r="FS17" s="382"/>
      <c r="FT17" s="382"/>
      <c r="FU17" s="134"/>
      <c r="FV17" s="382"/>
      <c r="FW17" s="382"/>
      <c r="FX17" s="134"/>
      <c r="FY17" s="382"/>
      <c r="FZ17" s="134"/>
      <c r="GA17" s="382"/>
      <c r="GB17" s="382"/>
      <c r="GC17" s="134"/>
      <c r="GD17" s="382"/>
      <c r="GE17" s="382"/>
      <c r="GF17" s="134"/>
      <c r="GG17" s="382"/>
      <c r="GH17" s="134"/>
      <c r="GI17" s="382"/>
      <c r="GJ17" s="382"/>
      <c r="GK17" s="134"/>
      <c r="GL17" s="382"/>
      <c r="GM17" s="382"/>
      <c r="GN17" s="134"/>
      <c r="GO17" s="382"/>
      <c r="GP17" s="134"/>
      <c r="GQ17" s="382"/>
      <c r="GR17" s="382"/>
      <c r="GS17" s="134"/>
      <c r="GT17" s="382"/>
      <c r="GU17" s="382"/>
      <c r="GV17" s="134"/>
      <c r="GW17" s="382"/>
      <c r="GX17" s="134"/>
      <c r="GY17" s="382"/>
      <c r="GZ17" s="382"/>
      <c r="HA17" s="134"/>
      <c r="HB17" s="382"/>
      <c r="HC17" s="382"/>
      <c r="HD17" s="134"/>
      <c r="HE17" s="382"/>
      <c r="HF17" s="134"/>
      <c r="HG17" s="382"/>
      <c r="HH17" s="382"/>
      <c r="HI17" s="134"/>
      <c r="HJ17" s="382"/>
      <c r="HK17" s="382"/>
      <c r="HL17" s="134"/>
      <c r="HM17" s="382"/>
      <c r="HN17" s="134"/>
      <c r="HO17" s="382"/>
      <c r="HP17" s="382"/>
      <c r="HQ17" s="134"/>
      <c r="HR17" s="382"/>
      <c r="HS17" s="382"/>
      <c r="HT17" s="134"/>
      <c r="HU17" s="382"/>
      <c r="HV17" s="134"/>
      <c r="HW17" s="382"/>
      <c r="HX17" s="382"/>
      <c r="HY17" s="134"/>
      <c r="HZ17" s="382"/>
      <c r="IA17" s="382"/>
      <c r="IB17" s="134"/>
      <c r="IC17" s="382"/>
      <c r="ID17" s="134"/>
      <c r="IE17" s="382"/>
      <c r="IF17" s="382"/>
      <c r="IG17" s="134"/>
      <c r="IH17" s="382"/>
      <c r="II17" s="382"/>
      <c r="IJ17" s="134"/>
      <c r="IK17" s="382"/>
      <c r="IL17" s="134"/>
      <c r="IM17" s="353"/>
      <c r="IN17" s="353"/>
      <c r="IO17" s="353"/>
      <c r="IP17" s="353"/>
      <c r="IQ17" s="353"/>
      <c r="IR17" s="353"/>
      <c r="IS17" s="353"/>
      <c r="IT17" s="353"/>
      <c r="IU17" s="353"/>
      <c r="IV17" s="353"/>
      <c r="IW17" s="353"/>
      <c r="IX17" s="353"/>
      <c r="IY17" s="353"/>
      <c r="IZ17" s="353"/>
      <c r="JA17" s="353"/>
      <c r="JB17" s="353"/>
      <c r="JC17" s="353"/>
      <c r="JD17" s="353"/>
      <c r="JE17" s="353"/>
      <c r="JF17" s="353"/>
      <c r="JG17" s="353"/>
      <c r="JH17" s="353"/>
      <c r="JI17" s="353"/>
      <c r="JJ17" s="353"/>
      <c r="JK17" s="353"/>
      <c r="JL17" s="353"/>
      <c r="JM17" s="353"/>
      <c r="JN17" s="353"/>
      <c r="JO17" s="353"/>
      <c r="JP17" s="353"/>
      <c r="JQ17" s="354"/>
      <c r="JR17" s="354"/>
      <c r="JS17" s="354"/>
      <c r="JT17" s="354"/>
      <c r="JU17" s="354"/>
      <c r="JV17" s="354"/>
      <c r="JW17" s="354"/>
      <c r="JX17" s="354"/>
      <c r="JY17" s="354"/>
      <c r="JZ17" s="354"/>
      <c r="KA17" s="354"/>
      <c r="KB17" s="354"/>
      <c r="KC17" s="354"/>
      <c r="KD17" s="354"/>
      <c r="KE17" s="354"/>
      <c r="KF17" s="354"/>
      <c r="KG17" s="354"/>
      <c r="KH17" s="354"/>
      <c r="KI17" s="354"/>
      <c r="KJ17" s="354"/>
      <c r="KK17" s="354"/>
      <c r="KL17" s="354"/>
      <c r="KM17" s="354"/>
      <c r="KN17" s="354"/>
      <c r="KO17" s="354"/>
      <c r="KP17" s="354"/>
      <c r="KQ17" s="354"/>
      <c r="KR17" s="354"/>
      <c r="KS17" s="354"/>
      <c r="KT17" s="354"/>
      <c r="KU17" s="353"/>
      <c r="KV17" s="353"/>
      <c r="KW17" s="353"/>
      <c r="KX17" s="353"/>
      <c r="KY17" s="353"/>
      <c r="KZ17" s="353"/>
      <c r="LA17" s="353"/>
      <c r="LB17" s="353"/>
      <c r="LC17" s="353"/>
      <c r="LD17" s="353"/>
      <c r="LE17" s="353"/>
      <c r="LF17" s="353"/>
      <c r="LG17" s="353"/>
      <c r="LH17" s="353"/>
      <c r="LI17" s="353"/>
      <c r="LJ17" s="353"/>
      <c r="LK17" s="353"/>
      <c r="LL17" s="353"/>
      <c r="LM17" s="353"/>
      <c r="LN17" s="353"/>
      <c r="LO17" s="353"/>
      <c r="LP17" s="353"/>
      <c r="LQ17" s="353"/>
      <c r="LR17" s="353"/>
      <c r="LS17" s="353"/>
      <c r="LT17" s="353"/>
      <c r="LU17" s="353"/>
      <c r="LV17" s="353"/>
      <c r="LW17" s="353"/>
      <c r="LX17" s="353"/>
      <c r="LY17" s="354"/>
      <c r="LZ17" s="354"/>
      <c r="MA17" s="354"/>
      <c r="MB17" s="354"/>
      <c r="MC17" s="354"/>
      <c r="MD17" s="354"/>
      <c r="ME17" s="354"/>
      <c r="MF17" s="354"/>
      <c r="MG17" s="354"/>
      <c r="MH17" s="354"/>
      <c r="MI17" s="354"/>
      <c r="MJ17" s="354"/>
      <c r="MK17" s="354"/>
      <c r="ML17" s="354"/>
      <c r="MM17" s="354"/>
      <c r="MN17" s="354"/>
      <c r="MO17" s="354"/>
      <c r="MP17" s="354"/>
      <c r="MQ17" s="354"/>
      <c r="MR17" s="354"/>
      <c r="MS17" s="354"/>
      <c r="MT17" s="354"/>
      <c r="MU17" s="354"/>
      <c r="MV17" s="354"/>
      <c r="MW17" s="354"/>
      <c r="MX17" s="354"/>
      <c r="MY17" s="354"/>
      <c r="MZ17" s="354"/>
      <c r="NA17" s="354"/>
      <c r="NB17" s="354"/>
      <c r="NC17" s="353"/>
      <c r="ND17" s="353"/>
      <c r="NE17" s="353"/>
      <c r="NF17" s="353"/>
      <c r="NG17" s="353"/>
      <c r="NH17" s="353"/>
      <c r="NI17" s="353"/>
      <c r="NJ17" s="353"/>
      <c r="NK17" s="353"/>
      <c r="NL17" s="353"/>
      <c r="NM17" s="353"/>
      <c r="NN17" s="353"/>
      <c r="NO17" s="353"/>
      <c r="NP17" s="353"/>
      <c r="NQ17" s="353"/>
      <c r="NR17" s="353"/>
      <c r="NS17" s="353"/>
      <c r="NT17" s="353"/>
      <c r="NU17" s="353"/>
      <c r="NV17" s="353"/>
      <c r="NW17" s="353"/>
      <c r="NX17" s="353"/>
      <c r="NY17" s="353"/>
      <c r="NZ17" s="353"/>
      <c r="OA17" s="353"/>
      <c r="OB17" s="353"/>
      <c r="OC17" s="353"/>
      <c r="OD17" s="353"/>
      <c r="OE17" s="353"/>
      <c r="OF17" s="353"/>
      <c r="OG17" s="354"/>
      <c r="OH17" s="354"/>
      <c r="OI17" s="354"/>
      <c r="OJ17" s="354"/>
      <c r="OK17" s="354"/>
      <c r="OL17" s="354"/>
      <c r="OM17" s="354"/>
      <c r="ON17" s="354"/>
      <c r="OO17" s="354"/>
      <c r="OP17" s="354"/>
      <c r="OQ17" s="354"/>
      <c r="OR17" s="354"/>
      <c r="OS17" s="354"/>
      <c r="OT17" s="354"/>
      <c r="OU17" s="354"/>
      <c r="OV17" s="354"/>
      <c r="OW17" s="354"/>
      <c r="OX17" s="354"/>
      <c r="OY17" s="354"/>
      <c r="OZ17" s="354"/>
      <c r="PA17" s="354"/>
      <c r="PB17" s="354"/>
      <c r="PC17" s="354"/>
      <c r="PD17" s="354"/>
      <c r="PE17" s="354"/>
      <c r="PF17" s="354"/>
      <c r="PG17" s="354"/>
      <c r="PH17" s="354"/>
      <c r="PI17" s="354"/>
      <c r="PJ17" s="354"/>
      <c r="PK17" s="353"/>
      <c r="PL17" s="353"/>
      <c r="PM17" s="353"/>
      <c r="PN17" s="353"/>
      <c r="PO17" s="353"/>
      <c r="PP17" s="353"/>
      <c r="PQ17" s="353"/>
      <c r="PR17" s="353"/>
      <c r="PS17" s="353"/>
      <c r="PT17" s="353"/>
      <c r="PU17" s="353"/>
      <c r="PV17" s="353"/>
      <c r="PW17" s="353"/>
      <c r="PX17" s="353"/>
      <c r="PY17" s="353"/>
      <c r="PZ17" s="353"/>
      <c r="QA17" s="353"/>
      <c r="QB17" s="353"/>
      <c r="QC17" s="353"/>
      <c r="QD17" s="353"/>
      <c r="QE17" s="353"/>
      <c r="QF17" s="353"/>
      <c r="QG17" s="353"/>
      <c r="QH17" s="353"/>
      <c r="QI17" s="353"/>
      <c r="QJ17" s="353"/>
      <c r="QK17" s="353"/>
      <c r="QL17" s="353"/>
      <c r="QM17" s="353"/>
      <c r="QN17" s="353"/>
      <c r="QO17" s="354"/>
      <c r="QP17" s="354"/>
      <c r="QQ17" s="354"/>
      <c r="QR17" s="354"/>
      <c r="QS17" s="354"/>
      <c r="QT17" s="354"/>
      <c r="QU17" s="354"/>
      <c r="QV17" s="354"/>
      <c r="QW17" s="354"/>
      <c r="QX17" s="354"/>
      <c r="QY17" s="354"/>
      <c r="QZ17" s="354"/>
      <c r="RA17" s="354"/>
      <c r="RB17" s="354"/>
      <c r="RC17" s="354"/>
      <c r="RD17" s="354"/>
      <c r="RE17" s="354"/>
      <c r="RF17" s="354"/>
      <c r="RG17" s="354"/>
      <c r="RH17" s="354"/>
      <c r="RI17" s="354"/>
      <c r="RJ17" s="354"/>
      <c r="RK17" s="354"/>
      <c r="RL17" s="354"/>
      <c r="RM17" s="354"/>
      <c r="RN17" s="354"/>
      <c r="RO17" s="354"/>
      <c r="RP17" s="354"/>
      <c r="RQ17" s="354"/>
      <c r="RR17" s="354"/>
      <c r="RS17" s="382"/>
      <c r="RT17" s="382"/>
      <c r="RU17" s="134"/>
      <c r="RV17" s="382"/>
      <c r="RW17" s="382"/>
      <c r="RX17" s="134"/>
      <c r="RY17" s="382"/>
      <c r="RZ17" s="134"/>
      <c r="SA17" s="354"/>
      <c r="SB17" s="354"/>
      <c r="SC17" s="354"/>
      <c r="SD17" s="354"/>
      <c r="SE17" s="354"/>
      <c r="SF17" s="354"/>
      <c r="SG17" s="354"/>
      <c r="SH17" s="354"/>
      <c r="SI17" s="146"/>
      <c r="SJ17" s="146"/>
      <c r="SK17" s="146"/>
      <c r="SL17" s="146"/>
      <c r="SM17" s="146"/>
      <c r="SN17" s="146"/>
      <c r="SO17" s="146"/>
      <c r="SP17" s="147"/>
      <c r="SQ17" s="314" t="str">
        <f t="shared" si="39"/>
        <v/>
      </c>
      <c r="SR17" s="314" t="str">
        <f t="shared" si="39"/>
        <v/>
      </c>
      <c r="SS17" s="314" t="str">
        <f t="shared" si="39"/>
        <v/>
      </c>
      <c r="ST17" s="314" t="str">
        <f t="shared" si="39"/>
        <v/>
      </c>
      <c r="SU17" s="315" t="str">
        <f t="shared" si="40"/>
        <v/>
      </c>
      <c r="SV17" s="315" t="str">
        <f t="shared" si="20"/>
        <v/>
      </c>
      <c r="SW17" s="315" t="str">
        <f t="shared" si="20"/>
        <v/>
      </c>
      <c r="SX17" s="315" t="str">
        <f t="shared" si="20"/>
        <v/>
      </c>
      <c r="SY17" s="315" t="str">
        <f t="shared" si="41"/>
        <v/>
      </c>
      <c r="SZ17" s="260" t="str">
        <f t="shared" si="42"/>
        <v/>
      </c>
      <c r="TA17" s="272"/>
      <c r="TB17" s="272"/>
      <c r="TC17" s="273"/>
      <c r="TD17" s="275" t="str">
        <f t="shared" si="43"/>
        <v/>
      </c>
      <c r="TE17" s="268" t="str">
        <f t="shared" si="44"/>
        <v/>
      </c>
      <c r="TF17" s="267"/>
      <c r="TG17" s="151"/>
      <c r="TH17" s="152"/>
      <c r="TI17" s="152"/>
      <c r="TJ17" s="152"/>
      <c r="TK17" s="162"/>
      <c r="TL17" s="163"/>
      <c r="TM17" s="162"/>
      <c r="TN17" s="163"/>
      <c r="TO17" s="162"/>
      <c r="TP17" s="163"/>
      <c r="TQ17" s="89"/>
      <c r="TR17" s="89"/>
      <c r="TS17" s="89"/>
      <c r="TT17" s="89"/>
      <c r="TU17" s="89"/>
      <c r="TV17" s="254"/>
      <c r="TW17" s="318" t="str">
        <f t="shared" si="45"/>
        <v/>
      </c>
      <c r="TX17" s="318" t="str">
        <f t="shared" si="46"/>
        <v/>
      </c>
      <c r="TY17" s="318" t="str">
        <f t="shared" si="47"/>
        <v/>
      </c>
      <c r="TZ17" s="319" t="str">
        <f t="shared" si="48"/>
        <v/>
      </c>
      <c r="UA17" s="136" t="str">
        <f t="shared" si="21"/>
        <v/>
      </c>
      <c r="UB17" s="136" t="str">
        <f t="shared" si="22"/>
        <v/>
      </c>
      <c r="UC17" s="90" t="s">
        <v>167</v>
      </c>
      <c r="UD17" s="91" t="s">
        <v>169</v>
      </c>
      <c r="UE17" s="90" t="s">
        <v>170</v>
      </c>
      <c r="UF17" s="91" t="s">
        <v>171</v>
      </c>
      <c r="UG17" s="90" t="s">
        <v>172</v>
      </c>
      <c r="UH17" s="90" t="s">
        <v>173</v>
      </c>
      <c r="UI17" s="91" t="s">
        <v>1267</v>
      </c>
      <c r="UJ17" s="92">
        <v>42569</v>
      </c>
      <c r="UK17" s="90" t="s">
        <v>917</v>
      </c>
      <c r="UL17" s="90" t="s">
        <v>1218</v>
      </c>
      <c r="UM17" s="90" t="s">
        <v>172</v>
      </c>
      <c r="UN17" s="91" t="s">
        <v>161</v>
      </c>
      <c r="UO17" s="90" t="s">
        <v>2183</v>
      </c>
      <c r="UP17" s="90" t="s">
        <v>2184</v>
      </c>
      <c r="UQ17" s="93"/>
      <c r="UR17" s="126"/>
      <c r="US17" s="237">
        <v>0</v>
      </c>
      <c r="UT17" s="237">
        <v>0</v>
      </c>
      <c r="UU17" s="237">
        <v>0</v>
      </c>
      <c r="UV17" s="237">
        <v>0</v>
      </c>
      <c r="UW17" s="237">
        <v>0</v>
      </c>
      <c r="UX17" s="237">
        <v>0</v>
      </c>
      <c r="UY17" s="237">
        <v>0</v>
      </c>
      <c r="UZ17" s="237" t="str">
        <f t="shared" si="49"/>
        <v/>
      </c>
      <c r="VA17" s="248" t="str">
        <f t="shared" si="23"/>
        <v/>
      </c>
      <c r="VB17" s="263">
        <f t="shared" si="50"/>
        <v>0</v>
      </c>
      <c r="VC17" s="263">
        <f t="shared" si="51"/>
        <v>0</v>
      </c>
      <c r="VD17" s="263">
        <f t="shared" si="52"/>
        <v>0</v>
      </c>
      <c r="VE17" s="263">
        <f t="shared" si="53"/>
        <v>0</v>
      </c>
      <c r="VF17" s="263">
        <f t="shared" si="54"/>
        <v>0</v>
      </c>
      <c r="VG17" s="263">
        <f t="shared" si="55"/>
        <v>0</v>
      </c>
      <c r="VH17" s="263">
        <f t="shared" si="56"/>
        <v>0</v>
      </c>
      <c r="VI17" s="263">
        <f t="shared" si="57"/>
        <v>0</v>
      </c>
      <c r="VJ17" s="264" t="str">
        <f>IF(NILAISIKAPSOSIAL(SI17)=0,"",NILAISIKAPSOSIAL(SI17))</f>
        <v/>
      </c>
      <c r="VK17" s="264" t="str">
        <f>IF(NILAISIKAPSOSIAL(SJ17)=0,"",NILAISIKAPSOSIAL(SJ17))</f>
        <v/>
      </c>
      <c r="VL17" s="264" t="str">
        <f>IF(NILAISIKAPSOSIAL(SK17)=0,"",NILAISIKAPSOSIAL(SK17))</f>
        <v/>
      </c>
      <c r="VM17" s="264" t="str">
        <f>IF(NILAISIKAPSOSIAL(SL17)=0,"",NILAISIKAPSOSIAL(SL17))</f>
        <v/>
      </c>
      <c r="VN17" s="264" t="str">
        <f>IF(NILAISIKAPSOSIAL(SM17)=0,"",NILAISIKAPSOSIAL(SM17))</f>
        <v/>
      </c>
      <c r="VO17" s="264" t="str">
        <f>IF(NILAISIKAPSOSIAL(SN17)=0,"",NILAISIKAPSOSIAL(SN17))</f>
        <v/>
      </c>
      <c r="VP17" s="264" t="str">
        <f>IF(NILAISIKAPSOSIAL(SO17)=0,"",NILAISIKAPSOSIAL(SO17))</f>
        <v/>
      </c>
      <c r="VQ17" s="264" t="str">
        <f>IF(NILAISIKAPSOSIAL(SP17)=0,"",NILAISIKAPSOSIAL(SP17))</f>
        <v/>
      </c>
      <c r="VR17" s="143" t="str">
        <f t="shared" si="58"/>
        <v/>
      </c>
      <c r="VT17" s="248" t="str">
        <f t="shared" si="25"/>
        <v/>
      </c>
      <c r="VU17" s="247" t="str">
        <f t="shared" si="59"/>
        <v/>
      </c>
      <c r="VV17" s="247" t="str">
        <f t="shared" si="60"/>
        <v/>
      </c>
      <c r="VW17" s="247" t="str">
        <f t="shared" si="61"/>
        <v/>
      </c>
      <c r="VX17" s="247" t="str">
        <f t="shared" si="62"/>
        <v/>
      </c>
      <c r="VY17" s="247" t="str">
        <f t="shared" si="63"/>
        <v/>
      </c>
      <c r="VZ17" s="247" t="str">
        <f t="shared" si="64"/>
        <v/>
      </c>
      <c r="WA17" s="265" t="str">
        <f t="shared" si="65"/>
        <v/>
      </c>
      <c r="WB17" s="265" t="str">
        <f t="shared" si="26"/>
        <v/>
      </c>
      <c r="WC17" s="265" t="str">
        <f t="shared" si="27"/>
        <v/>
      </c>
      <c r="WD17" s="265" t="str">
        <f t="shared" si="28"/>
        <v/>
      </c>
      <c r="WE17" s="265" t="str">
        <f t="shared" si="66"/>
        <v/>
      </c>
      <c r="WG17" s="117">
        <f t="shared" si="67"/>
        <v>12</v>
      </c>
      <c r="WH17" s="117" t="e">
        <f>Kode!#REF!</f>
        <v>#REF!</v>
      </c>
      <c r="WI17" s="117" t="e">
        <f t="shared" si="29"/>
        <v>#REF!</v>
      </c>
      <c r="WJ17" s="160" t="str">
        <f t="shared" si="30"/>
        <v/>
      </c>
      <c r="WK17" s="247" t="e">
        <f t="shared" si="31"/>
        <v>#REF!</v>
      </c>
      <c r="WL17" s="247" t="e">
        <f t="shared" si="32"/>
        <v>#REF!</v>
      </c>
      <c r="WM17" s="248" t="e">
        <f t="shared" si="33"/>
        <v>#REF!</v>
      </c>
      <c r="WN17" s="247" t="e">
        <f t="shared" si="34"/>
        <v>#REF!</v>
      </c>
      <c r="WO17" s="247" t="e">
        <f t="shared" si="35"/>
        <v>#REF!</v>
      </c>
      <c r="WP17" s="248" t="e">
        <f t="shared" si="36"/>
        <v>#REF!</v>
      </c>
      <c r="WQ17" s="248" t="e">
        <f t="shared" si="37"/>
        <v>#REF!</v>
      </c>
      <c r="WR17" s="248" t="e">
        <f t="shared" si="38"/>
        <v>#REF!</v>
      </c>
    </row>
    <row r="18" spans="1:616" ht="54.95" customHeight="1">
      <c r="A18" s="285">
        <f t="shared" si="68"/>
        <v>13</v>
      </c>
      <c r="B18" s="286" t="s">
        <v>1493</v>
      </c>
      <c r="C18" s="286">
        <v>0</v>
      </c>
      <c r="D18" s="287" t="s">
        <v>2764</v>
      </c>
      <c r="E18" s="286">
        <v>0</v>
      </c>
      <c r="F18" s="288" t="s">
        <v>1267</v>
      </c>
      <c r="G18" s="144"/>
      <c r="H18" s="144"/>
      <c r="I18" s="134"/>
      <c r="J18" s="144"/>
      <c r="K18" s="144"/>
      <c r="L18" s="134"/>
      <c r="M18" s="144"/>
      <c r="N18" s="134"/>
      <c r="O18" s="144"/>
      <c r="P18" s="144"/>
      <c r="Q18" s="134"/>
      <c r="R18" s="144"/>
      <c r="S18" s="144"/>
      <c r="T18" s="134"/>
      <c r="U18" s="144"/>
      <c r="V18" s="134"/>
      <c r="W18" s="144"/>
      <c r="X18" s="144"/>
      <c r="Y18" s="134"/>
      <c r="Z18" s="144"/>
      <c r="AA18" s="144"/>
      <c r="AB18" s="134"/>
      <c r="AC18" s="144"/>
      <c r="AD18" s="134"/>
      <c r="AE18" s="144"/>
      <c r="AF18" s="144"/>
      <c r="AG18" s="134"/>
      <c r="AH18" s="144"/>
      <c r="AI18" s="144"/>
      <c r="AJ18" s="134"/>
      <c r="AK18" s="144"/>
      <c r="AL18" s="134"/>
      <c r="AM18" s="144"/>
      <c r="AN18" s="144"/>
      <c r="AO18" s="134"/>
      <c r="AP18" s="144"/>
      <c r="AQ18" s="144"/>
      <c r="AR18" s="134"/>
      <c r="AS18" s="144"/>
      <c r="AT18" s="134"/>
      <c r="AU18" s="144"/>
      <c r="AV18" s="144"/>
      <c r="AW18" s="134"/>
      <c r="AX18" s="144"/>
      <c r="AY18" s="144"/>
      <c r="AZ18" s="134"/>
      <c r="BA18" s="144"/>
      <c r="BB18" s="134"/>
      <c r="BC18" s="144"/>
      <c r="BD18" s="144"/>
      <c r="BE18" s="134"/>
      <c r="BF18" s="144"/>
      <c r="BG18" s="144"/>
      <c r="BH18" s="134"/>
      <c r="BI18" s="144"/>
      <c r="BJ18" s="134"/>
      <c r="BK18" s="144"/>
      <c r="BL18" s="144"/>
      <c r="BM18" s="134"/>
      <c r="BN18" s="144"/>
      <c r="BO18" s="144"/>
      <c r="BP18" s="134"/>
      <c r="BQ18" s="144"/>
      <c r="BR18" s="134"/>
      <c r="BS18" s="144"/>
      <c r="BT18" s="144"/>
      <c r="BU18" s="134"/>
      <c r="BV18" s="144"/>
      <c r="BW18" s="144"/>
      <c r="BX18" s="134"/>
      <c r="BY18" s="144"/>
      <c r="BZ18" s="134"/>
      <c r="CA18" s="144"/>
      <c r="CB18" s="144"/>
      <c r="CC18" s="134"/>
      <c r="CD18" s="144"/>
      <c r="CE18" s="144"/>
      <c r="CF18" s="134"/>
      <c r="CG18" s="144"/>
      <c r="CH18" s="134"/>
      <c r="CI18" s="144"/>
      <c r="CJ18" s="144"/>
      <c r="CK18" s="134"/>
      <c r="CL18" s="144"/>
      <c r="CM18" s="144"/>
      <c r="CN18" s="134"/>
      <c r="CO18" s="144"/>
      <c r="CP18" s="134"/>
      <c r="CQ18" s="144"/>
      <c r="CR18" s="144"/>
      <c r="CS18" s="134"/>
      <c r="CT18" s="144"/>
      <c r="CU18" s="144"/>
      <c r="CV18" s="134"/>
      <c r="CW18" s="144"/>
      <c r="CX18" s="134"/>
      <c r="CY18" s="144"/>
      <c r="CZ18" s="144"/>
      <c r="DA18" s="134"/>
      <c r="DB18" s="144"/>
      <c r="DC18" s="144"/>
      <c r="DD18" s="134"/>
      <c r="DE18" s="144"/>
      <c r="DF18" s="134"/>
      <c r="DG18" s="144"/>
      <c r="DH18" s="144"/>
      <c r="DI18" s="134"/>
      <c r="DJ18" s="144"/>
      <c r="DK18" s="144"/>
      <c r="DL18" s="134"/>
      <c r="DM18" s="144"/>
      <c r="DN18" s="134"/>
      <c r="DO18" s="144"/>
      <c r="DP18" s="144"/>
      <c r="DQ18" s="134"/>
      <c r="DR18" s="144"/>
      <c r="DS18" s="144"/>
      <c r="DT18" s="134"/>
      <c r="DU18" s="144"/>
      <c r="DV18" s="134"/>
      <c r="DW18" s="242"/>
      <c r="DX18" s="242"/>
      <c r="DY18" s="134"/>
      <c r="DZ18" s="242"/>
      <c r="EA18" s="242"/>
      <c r="EB18" s="134"/>
      <c r="EC18" s="144"/>
      <c r="ED18" s="134"/>
      <c r="EE18" s="144"/>
      <c r="EF18" s="144"/>
      <c r="EG18" s="134"/>
      <c r="EH18" s="144"/>
      <c r="EI18" s="144"/>
      <c r="EJ18" s="134"/>
      <c r="EK18" s="144"/>
      <c r="EL18" s="134"/>
      <c r="EM18" s="382"/>
      <c r="EN18" s="382"/>
      <c r="EO18" s="134"/>
      <c r="EP18" s="382"/>
      <c r="EQ18" s="382"/>
      <c r="ER18" s="134"/>
      <c r="ES18" s="382"/>
      <c r="ET18" s="134"/>
      <c r="EU18" s="382"/>
      <c r="EV18" s="382"/>
      <c r="EW18" s="134"/>
      <c r="EX18" s="382"/>
      <c r="EY18" s="382"/>
      <c r="EZ18" s="134"/>
      <c r="FA18" s="382"/>
      <c r="FB18" s="134"/>
      <c r="FC18" s="382"/>
      <c r="FD18" s="382"/>
      <c r="FE18" s="134"/>
      <c r="FF18" s="382"/>
      <c r="FG18" s="382"/>
      <c r="FH18" s="134"/>
      <c r="FI18" s="382"/>
      <c r="FJ18" s="134"/>
      <c r="FK18" s="382"/>
      <c r="FL18" s="382"/>
      <c r="FM18" s="134"/>
      <c r="FN18" s="382"/>
      <c r="FO18" s="382"/>
      <c r="FP18" s="134"/>
      <c r="FQ18" s="382"/>
      <c r="FR18" s="134"/>
      <c r="FS18" s="382"/>
      <c r="FT18" s="382"/>
      <c r="FU18" s="134"/>
      <c r="FV18" s="382"/>
      <c r="FW18" s="382"/>
      <c r="FX18" s="134"/>
      <c r="FY18" s="382"/>
      <c r="FZ18" s="134"/>
      <c r="GA18" s="382"/>
      <c r="GB18" s="382"/>
      <c r="GC18" s="134"/>
      <c r="GD18" s="382"/>
      <c r="GE18" s="382"/>
      <c r="GF18" s="134"/>
      <c r="GG18" s="382"/>
      <c r="GH18" s="134"/>
      <c r="GI18" s="382"/>
      <c r="GJ18" s="382"/>
      <c r="GK18" s="134"/>
      <c r="GL18" s="382"/>
      <c r="GM18" s="382"/>
      <c r="GN18" s="134"/>
      <c r="GO18" s="382"/>
      <c r="GP18" s="134"/>
      <c r="GQ18" s="382"/>
      <c r="GR18" s="382"/>
      <c r="GS18" s="134"/>
      <c r="GT18" s="382"/>
      <c r="GU18" s="382"/>
      <c r="GV18" s="134"/>
      <c r="GW18" s="382"/>
      <c r="GX18" s="134"/>
      <c r="GY18" s="382"/>
      <c r="GZ18" s="382"/>
      <c r="HA18" s="134"/>
      <c r="HB18" s="382"/>
      <c r="HC18" s="382"/>
      <c r="HD18" s="134"/>
      <c r="HE18" s="382"/>
      <c r="HF18" s="134"/>
      <c r="HG18" s="382"/>
      <c r="HH18" s="382"/>
      <c r="HI18" s="134"/>
      <c r="HJ18" s="382"/>
      <c r="HK18" s="382"/>
      <c r="HL18" s="134"/>
      <c r="HM18" s="382"/>
      <c r="HN18" s="134"/>
      <c r="HO18" s="382"/>
      <c r="HP18" s="382"/>
      <c r="HQ18" s="134"/>
      <c r="HR18" s="382"/>
      <c r="HS18" s="382"/>
      <c r="HT18" s="134"/>
      <c r="HU18" s="382"/>
      <c r="HV18" s="134"/>
      <c r="HW18" s="382"/>
      <c r="HX18" s="382"/>
      <c r="HY18" s="134"/>
      <c r="HZ18" s="382"/>
      <c r="IA18" s="382"/>
      <c r="IB18" s="134"/>
      <c r="IC18" s="382"/>
      <c r="ID18" s="134"/>
      <c r="IE18" s="382"/>
      <c r="IF18" s="382"/>
      <c r="IG18" s="134"/>
      <c r="IH18" s="382"/>
      <c r="II18" s="382"/>
      <c r="IJ18" s="134"/>
      <c r="IK18" s="382"/>
      <c r="IL18" s="134"/>
      <c r="IM18" s="353"/>
      <c r="IN18" s="353"/>
      <c r="IO18" s="353"/>
      <c r="IP18" s="353"/>
      <c r="IQ18" s="353"/>
      <c r="IR18" s="353"/>
      <c r="IS18" s="353"/>
      <c r="IT18" s="353"/>
      <c r="IU18" s="353"/>
      <c r="IV18" s="353"/>
      <c r="IW18" s="353"/>
      <c r="IX18" s="353"/>
      <c r="IY18" s="353"/>
      <c r="IZ18" s="353"/>
      <c r="JA18" s="353"/>
      <c r="JB18" s="353"/>
      <c r="JC18" s="353"/>
      <c r="JD18" s="353"/>
      <c r="JE18" s="353"/>
      <c r="JF18" s="353"/>
      <c r="JG18" s="353"/>
      <c r="JH18" s="353"/>
      <c r="JI18" s="353"/>
      <c r="JJ18" s="353"/>
      <c r="JK18" s="353"/>
      <c r="JL18" s="353"/>
      <c r="JM18" s="353"/>
      <c r="JN18" s="353"/>
      <c r="JO18" s="353"/>
      <c r="JP18" s="353"/>
      <c r="JQ18" s="354"/>
      <c r="JR18" s="354"/>
      <c r="JS18" s="354"/>
      <c r="JT18" s="354"/>
      <c r="JU18" s="354"/>
      <c r="JV18" s="354"/>
      <c r="JW18" s="354"/>
      <c r="JX18" s="354"/>
      <c r="JY18" s="354"/>
      <c r="JZ18" s="354"/>
      <c r="KA18" s="354"/>
      <c r="KB18" s="354"/>
      <c r="KC18" s="354"/>
      <c r="KD18" s="354"/>
      <c r="KE18" s="354"/>
      <c r="KF18" s="354"/>
      <c r="KG18" s="354"/>
      <c r="KH18" s="354"/>
      <c r="KI18" s="354"/>
      <c r="KJ18" s="354"/>
      <c r="KK18" s="354"/>
      <c r="KL18" s="354"/>
      <c r="KM18" s="354"/>
      <c r="KN18" s="354"/>
      <c r="KO18" s="354"/>
      <c r="KP18" s="354"/>
      <c r="KQ18" s="354"/>
      <c r="KR18" s="354"/>
      <c r="KS18" s="354"/>
      <c r="KT18" s="354"/>
      <c r="KU18" s="353"/>
      <c r="KV18" s="353"/>
      <c r="KW18" s="353"/>
      <c r="KX18" s="353"/>
      <c r="KY18" s="353"/>
      <c r="KZ18" s="353"/>
      <c r="LA18" s="353"/>
      <c r="LB18" s="353"/>
      <c r="LC18" s="353"/>
      <c r="LD18" s="353"/>
      <c r="LE18" s="353"/>
      <c r="LF18" s="353"/>
      <c r="LG18" s="353"/>
      <c r="LH18" s="353"/>
      <c r="LI18" s="353"/>
      <c r="LJ18" s="353"/>
      <c r="LK18" s="353"/>
      <c r="LL18" s="353"/>
      <c r="LM18" s="353"/>
      <c r="LN18" s="353"/>
      <c r="LO18" s="353"/>
      <c r="LP18" s="353"/>
      <c r="LQ18" s="353"/>
      <c r="LR18" s="353"/>
      <c r="LS18" s="353"/>
      <c r="LT18" s="353"/>
      <c r="LU18" s="353"/>
      <c r="LV18" s="353"/>
      <c r="LW18" s="353"/>
      <c r="LX18" s="353"/>
      <c r="LY18" s="354"/>
      <c r="LZ18" s="354"/>
      <c r="MA18" s="354"/>
      <c r="MB18" s="354"/>
      <c r="MC18" s="354"/>
      <c r="MD18" s="354"/>
      <c r="ME18" s="354"/>
      <c r="MF18" s="354"/>
      <c r="MG18" s="354"/>
      <c r="MH18" s="354"/>
      <c r="MI18" s="354"/>
      <c r="MJ18" s="354"/>
      <c r="MK18" s="354"/>
      <c r="ML18" s="354"/>
      <c r="MM18" s="354"/>
      <c r="MN18" s="354"/>
      <c r="MO18" s="354"/>
      <c r="MP18" s="354"/>
      <c r="MQ18" s="354"/>
      <c r="MR18" s="354"/>
      <c r="MS18" s="354"/>
      <c r="MT18" s="354"/>
      <c r="MU18" s="354"/>
      <c r="MV18" s="354"/>
      <c r="MW18" s="354"/>
      <c r="MX18" s="354"/>
      <c r="MY18" s="354"/>
      <c r="MZ18" s="354"/>
      <c r="NA18" s="354"/>
      <c r="NB18" s="354"/>
      <c r="NC18" s="353"/>
      <c r="ND18" s="353"/>
      <c r="NE18" s="353"/>
      <c r="NF18" s="353"/>
      <c r="NG18" s="353"/>
      <c r="NH18" s="353"/>
      <c r="NI18" s="353"/>
      <c r="NJ18" s="353"/>
      <c r="NK18" s="353"/>
      <c r="NL18" s="353"/>
      <c r="NM18" s="353"/>
      <c r="NN18" s="353"/>
      <c r="NO18" s="353"/>
      <c r="NP18" s="353"/>
      <c r="NQ18" s="353"/>
      <c r="NR18" s="353"/>
      <c r="NS18" s="353"/>
      <c r="NT18" s="353"/>
      <c r="NU18" s="353"/>
      <c r="NV18" s="353"/>
      <c r="NW18" s="353"/>
      <c r="NX18" s="353"/>
      <c r="NY18" s="353"/>
      <c r="NZ18" s="353"/>
      <c r="OA18" s="353"/>
      <c r="OB18" s="353"/>
      <c r="OC18" s="353"/>
      <c r="OD18" s="353"/>
      <c r="OE18" s="353"/>
      <c r="OF18" s="353"/>
      <c r="OG18" s="354"/>
      <c r="OH18" s="354"/>
      <c r="OI18" s="354"/>
      <c r="OJ18" s="354"/>
      <c r="OK18" s="354"/>
      <c r="OL18" s="354"/>
      <c r="OM18" s="354"/>
      <c r="ON18" s="354"/>
      <c r="OO18" s="354"/>
      <c r="OP18" s="354"/>
      <c r="OQ18" s="354"/>
      <c r="OR18" s="354"/>
      <c r="OS18" s="354"/>
      <c r="OT18" s="354"/>
      <c r="OU18" s="354"/>
      <c r="OV18" s="354"/>
      <c r="OW18" s="354"/>
      <c r="OX18" s="354"/>
      <c r="OY18" s="354"/>
      <c r="OZ18" s="354"/>
      <c r="PA18" s="354"/>
      <c r="PB18" s="354"/>
      <c r="PC18" s="354"/>
      <c r="PD18" s="354"/>
      <c r="PE18" s="354"/>
      <c r="PF18" s="354"/>
      <c r="PG18" s="354"/>
      <c r="PH18" s="354"/>
      <c r="PI18" s="354"/>
      <c r="PJ18" s="354"/>
      <c r="PK18" s="353"/>
      <c r="PL18" s="353"/>
      <c r="PM18" s="353"/>
      <c r="PN18" s="353"/>
      <c r="PO18" s="353"/>
      <c r="PP18" s="353"/>
      <c r="PQ18" s="353"/>
      <c r="PR18" s="353"/>
      <c r="PS18" s="353"/>
      <c r="PT18" s="353"/>
      <c r="PU18" s="353"/>
      <c r="PV18" s="353"/>
      <c r="PW18" s="353"/>
      <c r="PX18" s="353"/>
      <c r="PY18" s="353"/>
      <c r="PZ18" s="353"/>
      <c r="QA18" s="353"/>
      <c r="QB18" s="353"/>
      <c r="QC18" s="353"/>
      <c r="QD18" s="353"/>
      <c r="QE18" s="353"/>
      <c r="QF18" s="353"/>
      <c r="QG18" s="353"/>
      <c r="QH18" s="353"/>
      <c r="QI18" s="353"/>
      <c r="QJ18" s="353"/>
      <c r="QK18" s="353"/>
      <c r="QL18" s="353"/>
      <c r="QM18" s="353"/>
      <c r="QN18" s="353"/>
      <c r="QO18" s="354"/>
      <c r="QP18" s="354"/>
      <c r="QQ18" s="354"/>
      <c r="QR18" s="354"/>
      <c r="QS18" s="354"/>
      <c r="QT18" s="354"/>
      <c r="QU18" s="354"/>
      <c r="QV18" s="354"/>
      <c r="QW18" s="354"/>
      <c r="QX18" s="354"/>
      <c r="QY18" s="354"/>
      <c r="QZ18" s="354"/>
      <c r="RA18" s="354"/>
      <c r="RB18" s="354"/>
      <c r="RC18" s="354"/>
      <c r="RD18" s="354"/>
      <c r="RE18" s="354"/>
      <c r="RF18" s="354"/>
      <c r="RG18" s="354"/>
      <c r="RH18" s="354"/>
      <c r="RI18" s="354"/>
      <c r="RJ18" s="354"/>
      <c r="RK18" s="354"/>
      <c r="RL18" s="354"/>
      <c r="RM18" s="354"/>
      <c r="RN18" s="354"/>
      <c r="RO18" s="354"/>
      <c r="RP18" s="354"/>
      <c r="RQ18" s="354"/>
      <c r="RR18" s="354"/>
      <c r="RS18" s="382"/>
      <c r="RT18" s="382"/>
      <c r="RU18" s="134"/>
      <c r="RV18" s="382"/>
      <c r="RW18" s="382"/>
      <c r="RX18" s="134"/>
      <c r="RY18" s="382"/>
      <c r="RZ18" s="134"/>
      <c r="SA18" s="354"/>
      <c r="SB18" s="354"/>
      <c r="SC18" s="354"/>
      <c r="SD18" s="354"/>
      <c r="SE18" s="354"/>
      <c r="SF18" s="354"/>
      <c r="SG18" s="354"/>
      <c r="SH18" s="354"/>
      <c r="SI18" s="146"/>
      <c r="SJ18" s="146"/>
      <c r="SK18" s="146"/>
      <c r="SL18" s="146"/>
      <c r="SM18" s="146"/>
      <c r="SN18" s="146"/>
      <c r="SO18" s="146"/>
      <c r="SP18" s="147"/>
      <c r="SQ18" s="314" t="str">
        <f t="shared" si="39"/>
        <v/>
      </c>
      <c r="SR18" s="314" t="str">
        <f t="shared" si="39"/>
        <v/>
      </c>
      <c r="SS18" s="314" t="str">
        <f t="shared" si="39"/>
        <v/>
      </c>
      <c r="ST18" s="314" t="str">
        <f t="shared" si="39"/>
        <v/>
      </c>
      <c r="SU18" s="315" t="str">
        <f t="shared" si="40"/>
        <v/>
      </c>
      <c r="SV18" s="315" t="str">
        <f t="shared" si="20"/>
        <v/>
      </c>
      <c r="SW18" s="315" t="str">
        <f t="shared" si="20"/>
        <v/>
      </c>
      <c r="SX18" s="315" t="str">
        <f t="shared" si="20"/>
        <v/>
      </c>
      <c r="SY18" s="315" t="str">
        <f t="shared" si="41"/>
        <v/>
      </c>
      <c r="SZ18" s="260" t="str">
        <f t="shared" si="42"/>
        <v/>
      </c>
      <c r="TA18" s="272"/>
      <c r="TB18" s="272"/>
      <c r="TC18" s="273"/>
      <c r="TD18" s="275" t="str">
        <f t="shared" si="43"/>
        <v/>
      </c>
      <c r="TE18" s="268" t="str">
        <f t="shared" si="44"/>
        <v/>
      </c>
      <c r="TF18" s="267"/>
      <c r="TG18" s="151"/>
      <c r="TH18" s="152"/>
      <c r="TI18" s="152"/>
      <c r="TJ18" s="152"/>
      <c r="TK18" s="162"/>
      <c r="TL18" s="163"/>
      <c r="TM18" s="162"/>
      <c r="TN18" s="163"/>
      <c r="TO18" s="162"/>
      <c r="TP18" s="163"/>
      <c r="TQ18" s="89"/>
      <c r="TR18" s="89"/>
      <c r="TS18" s="89"/>
      <c r="TT18" s="89"/>
      <c r="TU18" s="89"/>
      <c r="TV18" s="254"/>
      <c r="TW18" s="318" t="str">
        <f t="shared" si="45"/>
        <v/>
      </c>
      <c r="TX18" s="318" t="str">
        <f t="shared" si="46"/>
        <v/>
      </c>
      <c r="TY18" s="318" t="str">
        <f t="shared" si="47"/>
        <v/>
      </c>
      <c r="TZ18" s="319" t="str">
        <f t="shared" si="48"/>
        <v/>
      </c>
      <c r="UA18" s="136" t="str">
        <f t="shared" si="21"/>
        <v/>
      </c>
      <c r="UB18" s="136" t="str">
        <f t="shared" si="22"/>
        <v/>
      </c>
      <c r="UC18" s="90" t="s">
        <v>167</v>
      </c>
      <c r="UD18" s="91" t="s">
        <v>169</v>
      </c>
      <c r="UE18" s="90" t="s">
        <v>170</v>
      </c>
      <c r="UF18" s="91" t="s">
        <v>171</v>
      </c>
      <c r="UG18" s="90" t="s">
        <v>172</v>
      </c>
      <c r="UH18" s="90" t="s">
        <v>173</v>
      </c>
      <c r="UI18" s="91" t="s">
        <v>1267</v>
      </c>
      <c r="UJ18" s="92">
        <v>42569</v>
      </c>
      <c r="UK18" s="90" t="s">
        <v>918</v>
      </c>
      <c r="UL18" s="90" t="s">
        <v>1219</v>
      </c>
      <c r="UM18" s="90" t="s">
        <v>172</v>
      </c>
      <c r="UN18" s="91" t="s">
        <v>161</v>
      </c>
      <c r="UO18" s="90" t="s">
        <v>2185</v>
      </c>
      <c r="UP18" s="90" t="s">
        <v>2186</v>
      </c>
      <c r="UQ18" s="93"/>
      <c r="UR18" s="126"/>
      <c r="US18" s="237">
        <v>0</v>
      </c>
      <c r="UT18" s="237">
        <v>0</v>
      </c>
      <c r="UU18" s="237">
        <v>0</v>
      </c>
      <c r="UV18" s="237">
        <v>0</v>
      </c>
      <c r="UW18" s="237">
        <v>0</v>
      </c>
      <c r="UX18" s="237">
        <v>0</v>
      </c>
      <c r="UY18" s="237">
        <v>0</v>
      </c>
      <c r="UZ18" s="237" t="str">
        <f t="shared" si="49"/>
        <v/>
      </c>
      <c r="VA18" s="248" t="str">
        <f t="shared" si="23"/>
        <v/>
      </c>
      <c r="VB18" s="263">
        <f t="shared" si="50"/>
        <v>0</v>
      </c>
      <c r="VC18" s="263">
        <f t="shared" si="51"/>
        <v>0</v>
      </c>
      <c r="VD18" s="263">
        <f t="shared" si="52"/>
        <v>0</v>
      </c>
      <c r="VE18" s="263">
        <f t="shared" si="53"/>
        <v>0</v>
      </c>
      <c r="VF18" s="263">
        <f t="shared" si="54"/>
        <v>0</v>
      </c>
      <c r="VG18" s="263">
        <f t="shared" si="55"/>
        <v>0</v>
      </c>
      <c r="VH18" s="263">
        <f t="shared" si="56"/>
        <v>0</v>
      </c>
      <c r="VI18" s="263">
        <f t="shared" si="57"/>
        <v>0</v>
      </c>
      <c r="VJ18" s="264" t="str">
        <f>IF(NILAISIKAPSOSIAL(SI18)=0,"",NILAISIKAPSOSIAL(SI18))</f>
        <v/>
      </c>
      <c r="VK18" s="264" t="str">
        <f>IF(NILAISIKAPSOSIAL(SJ18)=0,"",NILAISIKAPSOSIAL(SJ18))</f>
        <v/>
      </c>
      <c r="VL18" s="264" t="str">
        <f>IF(NILAISIKAPSOSIAL(SK18)=0,"",NILAISIKAPSOSIAL(SK18))</f>
        <v/>
      </c>
      <c r="VM18" s="264" t="str">
        <f>IF(NILAISIKAPSOSIAL(SL18)=0,"",NILAISIKAPSOSIAL(SL18))</f>
        <v/>
      </c>
      <c r="VN18" s="264" t="str">
        <f>IF(NILAISIKAPSOSIAL(SM18)=0,"",NILAISIKAPSOSIAL(SM18))</f>
        <v/>
      </c>
      <c r="VO18" s="264" t="str">
        <f>IF(NILAISIKAPSOSIAL(SN18)=0,"",NILAISIKAPSOSIAL(SN18))</f>
        <v/>
      </c>
      <c r="VP18" s="264" t="str">
        <f>IF(NILAISIKAPSOSIAL(SO18)=0,"",NILAISIKAPSOSIAL(SO18))</f>
        <v/>
      </c>
      <c r="VQ18" s="264" t="str">
        <f>IF(NILAISIKAPSOSIAL(SP18)=0,"",NILAISIKAPSOSIAL(SP18))</f>
        <v/>
      </c>
      <c r="VR18" s="143" t="str">
        <f t="shared" si="58"/>
        <v/>
      </c>
      <c r="VT18" s="248" t="str">
        <f t="shared" si="25"/>
        <v/>
      </c>
      <c r="VU18" s="247" t="str">
        <f t="shared" si="59"/>
        <v/>
      </c>
      <c r="VV18" s="247" t="str">
        <f t="shared" si="60"/>
        <v/>
      </c>
      <c r="VW18" s="247" t="str">
        <f t="shared" si="61"/>
        <v/>
      </c>
      <c r="VX18" s="247" t="str">
        <f t="shared" si="62"/>
        <v/>
      </c>
      <c r="VY18" s="247" t="str">
        <f t="shared" si="63"/>
        <v/>
      </c>
      <c r="VZ18" s="247" t="str">
        <f t="shared" si="64"/>
        <v/>
      </c>
      <c r="WA18" s="265" t="str">
        <f t="shared" si="65"/>
        <v/>
      </c>
      <c r="WB18" s="265" t="str">
        <f t="shared" si="26"/>
        <v/>
      </c>
      <c r="WC18" s="265" t="str">
        <f t="shared" si="27"/>
        <v/>
      </c>
      <c r="WD18" s="265" t="str">
        <f t="shared" si="28"/>
        <v/>
      </c>
      <c r="WE18" s="265" t="str">
        <f t="shared" si="66"/>
        <v/>
      </c>
      <c r="WG18" s="117">
        <f t="shared" si="67"/>
        <v>13</v>
      </c>
      <c r="WH18" s="117" t="e">
        <f>Kode!#REF!</f>
        <v>#REF!</v>
      </c>
      <c r="WI18" s="117" t="e">
        <f t="shared" si="29"/>
        <v>#REF!</v>
      </c>
      <c r="WJ18" s="160" t="str">
        <f t="shared" si="30"/>
        <v/>
      </c>
      <c r="WK18" s="247" t="e">
        <f t="shared" si="31"/>
        <v>#REF!</v>
      </c>
      <c r="WL18" s="247" t="e">
        <f t="shared" si="32"/>
        <v>#REF!</v>
      </c>
      <c r="WM18" s="248" t="e">
        <f t="shared" si="33"/>
        <v>#REF!</v>
      </c>
      <c r="WN18" s="247" t="e">
        <f t="shared" si="34"/>
        <v>#REF!</v>
      </c>
      <c r="WO18" s="247" t="e">
        <f t="shared" si="35"/>
        <v>#REF!</v>
      </c>
      <c r="WP18" s="248" t="e">
        <f t="shared" si="36"/>
        <v>#REF!</v>
      </c>
      <c r="WQ18" s="248" t="e">
        <f t="shared" si="37"/>
        <v>#REF!</v>
      </c>
      <c r="WR18" s="248" t="e">
        <f t="shared" si="38"/>
        <v>#REF!</v>
      </c>
    </row>
    <row r="19" spans="1:616" ht="54.95" customHeight="1">
      <c r="A19" s="285">
        <f t="shared" si="68"/>
        <v>14</v>
      </c>
      <c r="B19" s="286" t="s">
        <v>1494</v>
      </c>
      <c r="C19" s="286">
        <v>0</v>
      </c>
      <c r="D19" s="287" t="s">
        <v>2765</v>
      </c>
      <c r="E19" s="286">
        <v>0</v>
      </c>
      <c r="F19" s="288" t="s">
        <v>1267</v>
      </c>
      <c r="G19" s="144"/>
      <c r="H19" s="144"/>
      <c r="I19" s="134"/>
      <c r="J19" s="144"/>
      <c r="K19" s="144"/>
      <c r="L19" s="134"/>
      <c r="M19" s="144"/>
      <c r="N19" s="134"/>
      <c r="O19" s="144"/>
      <c r="P19" s="144"/>
      <c r="Q19" s="134"/>
      <c r="R19" s="144"/>
      <c r="S19" s="144"/>
      <c r="T19" s="134"/>
      <c r="U19" s="144"/>
      <c r="V19" s="134"/>
      <c r="W19" s="144"/>
      <c r="X19" s="144"/>
      <c r="Y19" s="134"/>
      <c r="Z19" s="144"/>
      <c r="AA19" s="144"/>
      <c r="AB19" s="134"/>
      <c r="AC19" s="144"/>
      <c r="AD19" s="134"/>
      <c r="AE19" s="144"/>
      <c r="AF19" s="144"/>
      <c r="AG19" s="134"/>
      <c r="AH19" s="144"/>
      <c r="AI19" s="144"/>
      <c r="AJ19" s="134"/>
      <c r="AK19" s="144"/>
      <c r="AL19" s="134"/>
      <c r="AM19" s="144"/>
      <c r="AN19" s="144"/>
      <c r="AO19" s="134"/>
      <c r="AP19" s="144"/>
      <c r="AQ19" s="144"/>
      <c r="AR19" s="134"/>
      <c r="AS19" s="144"/>
      <c r="AT19" s="134"/>
      <c r="AU19" s="144"/>
      <c r="AV19" s="144"/>
      <c r="AW19" s="134"/>
      <c r="AX19" s="144"/>
      <c r="AY19" s="144"/>
      <c r="AZ19" s="134"/>
      <c r="BA19" s="144"/>
      <c r="BB19" s="134"/>
      <c r="BC19" s="144"/>
      <c r="BD19" s="144"/>
      <c r="BE19" s="134"/>
      <c r="BF19" s="144"/>
      <c r="BG19" s="144"/>
      <c r="BH19" s="134"/>
      <c r="BI19" s="144"/>
      <c r="BJ19" s="134"/>
      <c r="BK19" s="144"/>
      <c r="BL19" s="144"/>
      <c r="BM19" s="134"/>
      <c r="BN19" s="144"/>
      <c r="BO19" s="144"/>
      <c r="BP19" s="134"/>
      <c r="BQ19" s="144"/>
      <c r="BR19" s="134"/>
      <c r="BS19" s="144"/>
      <c r="BT19" s="144"/>
      <c r="BU19" s="134"/>
      <c r="BV19" s="144"/>
      <c r="BW19" s="144"/>
      <c r="BX19" s="134"/>
      <c r="BY19" s="144"/>
      <c r="BZ19" s="134"/>
      <c r="CA19" s="144"/>
      <c r="CB19" s="144"/>
      <c r="CC19" s="134"/>
      <c r="CD19" s="144"/>
      <c r="CE19" s="144"/>
      <c r="CF19" s="134"/>
      <c r="CG19" s="144"/>
      <c r="CH19" s="134"/>
      <c r="CI19" s="144"/>
      <c r="CJ19" s="144"/>
      <c r="CK19" s="134"/>
      <c r="CL19" s="144"/>
      <c r="CM19" s="144"/>
      <c r="CN19" s="134"/>
      <c r="CO19" s="144"/>
      <c r="CP19" s="134"/>
      <c r="CQ19" s="144"/>
      <c r="CR19" s="144"/>
      <c r="CS19" s="134"/>
      <c r="CT19" s="144"/>
      <c r="CU19" s="144"/>
      <c r="CV19" s="134"/>
      <c r="CW19" s="144"/>
      <c r="CX19" s="134"/>
      <c r="CY19" s="144"/>
      <c r="CZ19" s="144"/>
      <c r="DA19" s="134"/>
      <c r="DB19" s="144"/>
      <c r="DC19" s="144"/>
      <c r="DD19" s="134"/>
      <c r="DE19" s="144"/>
      <c r="DF19" s="134"/>
      <c r="DG19" s="144"/>
      <c r="DH19" s="144"/>
      <c r="DI19" s="134"/>
      <c r="DJ19" s="144"/>
      <c r="DK19" s="144"/>
      <c r="DL19" s="134"/>
      <c r="DM19" s="144"/>
      <c r="DN19" s="134"/>
      <c r="DO19" s="144"/>
      <c r="DP19" s="144"/>
      <c r="DQ19" s="134"/>
      <c r="DR19" s="144"/>
      <c r="DS19" s="144"/>
      <c r="DT19" s="134"/>
      <c r="DU19" s="144"/>
      <c r="DV19" s="134"/>
      <c r="DW19" s="144"/>
      <c r="DX19" s="144"/>
      <c r="DY19" s="134"/>
      <c r="DZ19" s="144"/>
      <c r="EA19" s="144"/>
      <c r="EB19" s="134"/>
      <c r="EC19" s="144"/>
      <c r="ED19" s="134"/>
      <c r="EE19" s="242"/>
      <c r="EF19" s="242"/>
      <c r="EG19" s="134"/>
      <c r="EH19" s="242"/>
      <c r="EI19" s="242"/>
      <c r="EJ19" s="134"/>
      <c r="EK19" s="144"/>
      <c r="EL19" s="134"/>
      <c r="EM19" s="382"/>
      <c r="EN19" s="382"/>
      <c r="EO19" s="134"/>
      <c r="EP19" s="382"/>
      <c r="EQ19" s="382"/>
      <c r="ER19" s="134"/>
      <c r="ES19" s="382"/>
      <c r="ET19" s="134"/>
      <c r="EU19" s="382"/>
      <c r="EV19" s="382"/>
      <c r="EW19" s="134"/>
      <c r="EX19" s="382"/>
      <c r="EY19" s="382"/>
      <c r="EZ19" s="134"/>
      <c r="FA19" s="382"/>
      <c r="FB19" s="134"/>
      <c r="FC19" s="382"/>
      <c r="FD19" s="382"/>
      <c r="FE19" s="134"/>
      <c r="FF19" s="382"/>
      <c r="FG19" s="382"/>
      <c r="FH19" s="134"/>
      <c r="FI19" s="382"/>
      <c r="FJ19" s="134"/>
      <c r="FK19" s="382"/>
      <c r="FL19" s="382"/>
      <c r="FM19" s="134"/>
      <c r="FN19" s="382"/>
      <c r="FO19" s="382"/>
      <c r="FP19" s="134"/>
      <c r="FQ19" s="382"/>
      <c r="FR19" s="134"/>
      <c r="FS19" s="382"/>
      <c r="FT19" s="382"/>
      <c r="FU19" s="134"/>
      <c r="FV19" s="382"/>
      <c r="FW19" s="382"/>
      <c r="FX19" s="134"/>
      <c r="FY19" s="382"/>
      <c r="FZ19" s="134"/>
      <c r="GA19" s="382"/>
      <c r="GB19" s="382"/>
      <c r="GC19" s="134"/>
      <c r="GD19" s="382"/>
      <c r="GE19" s="382"/>
      <c r="GF19" s="134"/>
      <c r="GG19" s="382"/>
      <c r="GH19" s="134"/>
      <c r="GI19" s="382"/>
      <c r="GJ19" s="382"/>
      <c r="GK19" s="134"/>
      <c r="GL19" s="382"/>
      <c r="GM19" s="382"/>
      <c r="GN19" s="134"/>
      <c r="GO19" s="382"/>
      <c r="GP19" s="134"/>
      <c r="GQ19" s="382"/>
      <c r="GR19" s="382"/>
      <c r="GS19" s="134"/>
      <c r="GT19" s="382"/>
      <c r="GU19" s="382"/>
      <c r="GV19" s="134"/>
      <c r="GW19" s="382"/>
      <c r="GX19" s="134"/>
      <c r="GY19" s="382"/>
      <c r="GZ19" s="382"/>
      <c r="HA19" s="134"/>
      <c r="HB19" s="382"/>
      <c r="HC19" s="382"/>
      <c r="HD19" s="134"/>
      <c r="HE19" s="382"/>
      <c r="HF19" s="134"/>
      <c r="HG19" s="382"/>
      <c r="HH19" s="382"/>
      <c r="HI19" s="134"/>
      <c r="HJ19" s="382"/>
      <c r="HK19" s="382"/>
      <c r="HL19" s="134"/>
      <c r="HM19" s="382"/>
      <c r="HN19" s="134"/>
      <c r="HO19" s="382"/>
      <c r="HP19" s="382"/>
      <c r="HQ19" s="134"/>
      <c r="HR19" s="382"/>
      <c r="HS19" s="382"/>
      <c r="HT19" s="134"/>
      <c r="HU19" s="382"/>
      <c r="HV19" s="134"/>
      <c r="HW19" s="382"/>
      <c r="HX19" s="382"/>
      <c r="HY19" s="134"/>
      <c r="HZ19" s="382"/>
      <c r="IA19" s="382"/>
      <c r="IB19" s="134"/>
      <c r="IC19" s="382"/>
      <c r="ID19" s="134"/>
      <c r="IE19" s="382"/>
      <c r="IF19" s="382"/>
      <c r="IG19" s="134"/>
      <c r="IH19" s="382"/>
      <c r="II19" s="382"/>
      <c r="IJ19" s="134"/>
      <c r="IK19" s="382"/>
      <c r="IL19" s="134"/>
      <c r="IM19" s="353"/>
      <c r="IN19" s="353"/>
      <c r="IO19" s="353"/>
      <c r="IP19" s="353"/>
      <c r="IQ19" s="353"/>
      <c r="IR19" s="353"/>
      <c r="IS19" s="353"/>
      <c r="IT19" s="353"/>
      <c r="IU19" s="353"/>
      <c r="IV19" s="353"/>
      <c r="IW19" s="353"/>
      <c r="IX19" s="353"/>
      <c r="IY19" s="353"/>
      <c r="IZ19" s="353"/>
      <c r="JA19" s="353"/>
      <c r="JB19" s="353"/>
      <c r="JC19" s="353"/>
      <c r="JD19" s="353"/>
      <c r="JE19" s="353"/>
      <c r="JF19" s="353"/>
      <c r="JG19" s="353"/>
      <c r="JH19" s="353"/>
      <c r="JI19" s="353"/>
      <c r="JJ19" s="353"/>
      <c r="JK19" s="353"/>
      <c r="JL19" s="353"/>
      <c r="JM19" s="353"/>
      <c r="JN19" s="353"/>
      <c r="JO19" s="353"/>
      <c r="JP19" s="353"/>
      <c r="JQ19" s="354"/>
      <c r="JR19" s="354"/>
      <c r="JS19" s="354"/>
      <c r="JT19" s="354"/>
      <c r="JU19" s="354"/>
      <c r="JV19" s="354"/>
      <c r="JW19" s="354"/>
      <c r="JX19" s="354"/>
      <c r="JY19" s="354"/>
      <c r="JZ19" s="354"/>
      <c r="KA19" s="354"/>
      <c r="KB19" s="354"/>
      <c r="KC19" s="354"/>
      <c r="KD19" s="354"/>
      <c r="KE19" s="354"/>
      <c r="KF19" s="354"/>
      <c r="KG19" s="354"/>
      <c r="KH19" s="354"/>
      <c r="KI19" s="354"/>
      <c r="KJ19" s="354"/>
      <c r="KK19" s="354"/>
      <c r="KL19" s="354"/>
      <c r="KM19" s="354"/>
      <c r="KN19" s="354"/>
      <c r="KO19" s="354"/>
      <c r="KP19" s="354"/>
      <c r="KQ19" s="354"/>
      <c r="KR19" s="354"/>
      <c r="KS19" s="354"/>
      <c r="KT19" s="354"/>
      <c r="KU19" s="353"/>
      <c r="KV19" s="353"/>
      <c r="KW19" s="353"/>
      <c r="KX19" s="353"/>
      <c r="KY19" s="353"/>
      <c r="KZ19" s="353"/>
      <c r="LA19" s="353"/>
      <c r="LB19" s="353"/>
      <c r="LC19" s="353"/>
      <c r="LD19" s="353"/>
      <c r="LE19" s="353"/>
      <c r="LF19" s="353"/>
      <c r="LG19" s="353"/>
      <c r="LH19" s="353"/>
      <c r="LI19" s="353"/>
      <c r="LJ19" s="353"/>
      <c r="LK19" s="353"/>
      <c r="LL19" s="353"/>
      <c r="LM19" s="353"/>
      <c r="LN19" s="353"/>
      <c r="LO19" s="353"/>
      <c r="LP19" s="353"/>
      <c r="LQ19" s="353"/>
      <c r="LR19" s="353"/>
      <c r="LS19" s="353"/>
      <c r="LT19" s="353"/>
      <c r="LU19" s="353"/>
      <c r="LV19" s="353"/>
      <c r="LW19" s="353"/>
      <c r="LX19" s="353"/>
      <c r="LY19" s="354"/>
      <c r="LZ19" s="354"/>
      <c r="MA19" s="354"/>
      <c r="MB19" s="354"/>
      <c r="MC19" s="354"/>
      <c r="MD19" s="354"/>
      <c r="ME19" s="354"/>
      <c r="MF19" s="354"/>
      <c r="MG19" s="354"/>
      <c r="MH19" s="354"/>
      <c r="MI19" s="354"/>
      <c r="MJ19" s="354"/>
      <c r="MK19" s="354"/>
      <c r="ML19" s="354"/>
      <c r="MM19" s="354"/>
      <c r="MN19" s="354"/>
      <c r="MO19" s="354"/>
      <c r="MP19" s="354"/>
      <c r="MQ19" s="354"/>
      <c r="MR19" s="354"/>
      <c r="MS19" s="354"/>
      <c r="MT19" s="354"/>
      <c r="MU19" s="354"/>
      <c r="MV19" s="354"/>
      <c r="MW19" s="354"/>
      <c r="MX19" s="354"/>
      <c r="MY19" s="354"/>
      <c r="MZ19" s="354"/>
      <c r="NA19" s="354"/>
      <c r="NB19" s="354"/>
      <c r="NC19" s="353"/>
      <c r="ND19" s="353"/>
      <c r="NE19" s="353"/>
      <c r="NF19" s="353"/>
      <c r="NG19" s="353"/>
      <c r="NH19" s="353"/>
      <c r="NI19" s="353"/>
      <c r="NJ19" s="353"/>
      <c r="NK19" s="353"/>
      <c r="NL19" s="353"/>
      <c r="NM19" s="353"/>
      <c r="NN19" s="353"/>
      <c r="NO19" s="353"/>
      <c r="NP19" s="353"/>
      <c r="NQ19" s="353"/>
      <c r="NR19" s="353"/>
      <c r="NS19" s="353"/>
      <c r="NT19" s="353"/>
      <c r="NU19" s="353"/>
      <c r="NV19" s="353"/>
      <c r="NW19" s="353"/>
      <c r="NX19" s="353"/>
      <c r="NY19" s="353"/>
      <c r="NZ19" s="353"/>
      <c r="OA19" s="353"/>
      <c r="OB19" s="353"/>
      <c r="OC19" s="353"/>
      <c r="OD19" s="353"/>
      <c r="OE19" s="353"/>
      <c r="OF19" s="353"/>
      <c r="OG19" s="354"/>
      <c r="OH19" s="354"/>
      <c r="OI19" s="354"/>
      <c r="OJ19" s="354"/>
      <c r="OK19" s="354"/>
      <c r="OL19" s="354"/>
      <c r="OM19" s="354"/>
      <c r="ON19" s="354"/>
      <c r="OO19" s="354"/>
      <c r="OP19" s="354"/>
      <c r="OQ19" s="354"/>
      <c r="OR19" s="354"/>
      <c r="OS19" s="354"/>
      <c r="OT19" s="354"/>
      <c r="OU19" s="354"/>
      <c r="OV19" s="354"/>
      <c r="OW19" s="354"/>
      <c r="OX19" s="354"/>
      <c r="OY19" s="354"/>
      <c r="OZ19" s="354"/>
      <c r="PA19" s="354"/>
      <c r="PB19" s="354"/>
      <c r="PC19" s="354"/>
      <c r="PD19" s="354"/>
      <c r="PE19" s="354"/>
      <c r="PF19" s="354"/>
      <c r="PG19" s="354"/>
      <c r="PH19" s="354"/>
      <c r="PI19" s="354"/>
      <c r="PJ19" s="354"/>
      <c r="PK19" s="353"/>
      <c r="PL19" s="353"/>
      <c r="PM19" s="353"/>
      <c r="PN19" s="353"/>
      <c r="PO19" s="353"/>
      <c r="PP19" s="353"/>
      <c r="PQ19" s="353"/>
      <c r="PR19" s="353"/>
      <c r="PS19" s="353"/>
      <c r="PT19" s="353"/>
      <c r="PU19" s="353"/>
      <c r="PV19" s="353"/>
      <c r="PW19" s="353"/>
      <c r="PX19" s="353"/>
      <c r="PY19" s="353"/>
      <c r="PZ19" s="353"/>
      <c r="QA19" s="353"/>
      <c r="QB19" s="353"/>
      <c r="QC19" s="353"/>
      <c r="QD19" s="353"/>
      <c r="QE19" s="353"/>
      <c r="QF19" s="353"/>
      <c r="QG19" s="353"/>
      <c r="QH19" s="353"/>
      <c r="QI19" s="353"/>
      <c r="QJ19" s="353"/>
      <c r="QK19" s="353"/>
      <c r="QL19" s="353"/>
      <c r="QM19" s="353"/>
      <c r="QN19" s="353"/>
      <c r="QO19" s="354"/>
      <c r="QP19" s="354"/>
      <c r="QQ19" s="354"/>
      <c r="QR19" s="354"/>
      <c r="QS19" s="354"/>
      <c r="QT19" s="354"/>
      <c r="QU19" s="354"/>
      <c r="QV19" s="354"/>
      <c r="QW19" s="354"/>
      <c r="QX19" s="354"/>
      <c r="QY19" s="354"/>
      <c r="QZ19" s="354"/>
      <c r="RA19" s="354"/>
      <c r="RB19" s="354"/>
      <c r="RC19" s="354"/>
      <c r="RD19" s="354"/>
      <c r="RE19" s="354"/>
      <c r="RF19" s="354"/>
      <c r="RG19" s="354"/>
      <c r="RH19" s="354"/>
      <c r="RI19" s="354"/>
      <c r="RJ19" s="354"/>
      <c r="RK19" s="354"/>
      <c r="RL19" s="354"/>
      <c r="RM19" s="354"/>
      <c r="RN19" s="354"/>
      <c r="RO19" s="354"/>
      <c r="RP19" s="354"/>
      <c r="RQ19" s="354"/>
      <c r="RR19" s="354"/>
      <c r="RS19" s="382"/>
      <c r="RT19" s="382"/>
      <c r="RU19" s="134"/>
      <c r="RV19" s="382"/>
      <c r="RW19" s="382"/>
      <c r="RX19" s="134"/>
      <c r="RY19" s="382"/>
      <c r="RZ19" s="134"/>
      <c r="SA19" s="354"/>
      <c r="SB19" s="354"/>
      <c r="SC19" s="354"/>
      <c r="SD19" s="354"/>
      <c r="SE19" s="354"/>
      <c r="SF19" s="354"/>
      <c r="SG19" s="354"/>
      <c r="SH19" s="354"/>
      <c r="SI19" s="146"/>
      <c r="SJ19" s="146"/>
      <c r="SK19" s="146"/>
      <c r="SL19" s="146"/>
      <c r="SM19" s="146"/>
      <c r="SN19" s="146"/>
      <c r="SO19" s="146"/>
      <c r="SP19" s="147"/>
      <c r="SQ19" s="314" t="str">
        <f t="shared" si="39"/>
        <v/>
      </c>
      <c r="SR19" s="314" t="str">
        <f t="shared" si="39"/>
        <v/>
      </c>
      <c r="SS19" s="314" t="str">
        <f t="shared" si="39"/>
        <v/>
      </c>
      <c r="ST19" s="314" t="str">
        <f t="shared" si="39"/>
        <v/>
      </c>
      <c r="SU19" s="315" t="str">
        <f t="shared" si="40"/>
        <v/>
      </c>
      <c r="SV19" s="315" t="str">
        <f t="shared" si="20"/>
        <v/>
      </c>
      <c r="SW19" s="315" t="str">
        <f t="shared" si="20"/>
        <v/>
      </c>
      <c r="SX19" s="315" t="str">
        <f t="shared" si="20"/>
        <v/>
      </c>
      <c r="SY19" s="315" t="str">
        <f t="shared" si="41"/>
        <v/>
      </c>
      <c r="SZ19" s="260" t="str">
        <f t="shared" si="42"/>
        <v/>
      </c>
      <c r="TA19" s="272"/>
      <c r="TB19" s="272"/>
      <c r="TC19" s="273"/>
      <c r="TD19" s="275" t="str">
        <f t="shared" si="43"/>
        <v/>
      </c>
      <c r="TE19" s="268" t="str">
        <f t="shared" si="44"/>
        <v/>
      </c>
      <c r="TF19" s="267"/>
      <c r="TG19" s="151"/>
      <c r="TH19" s="152"/>
      <c r="TI19" s="152"/>
      <c r="TJ19" s="152"/>
      <c r="TK19" s="162"/>
      <c r="TL19" s="163"/>
      <c r="TM19" s="162"/>
      <c r="TN19" s="163"/>
      <c r="TO19" s="162"/>
      <c r="TP19" s="163"/>
      <c r="TQ19" s="89"/>
      <c r="TR19" s="89"/>
      <c r="TS19" s="89"/>
      <c r="TT19" s="89"/>
      <c r="TU19" s="89"/>
      <c r="TV19" s="254"/>
      <c r="TW19" s="318" t="str">
        <f t="shared" si="45"/>
        <v/>
      </c>
      <c r="TX19" s="318" t="str">
        <f t="shared" si="46"/>
        <v/>
      </c>
      <c r="TY19" s="318" t="str">
        <f t="shared" si="47"/>
        <v/>
      </c>
      <c r="TZ19" s="319" t="str">
        <f t="shared" si="48"/>
        <v/>
      </c>
      <c r="UA19" s="136" t="str">
        <f t="shared" si="21"/>
        <v/>
      </c>
      <c r="UB19" s="136" t="str">
        <f t="shared" si="22"/>
        <v/>
      </c>
      <c r="UC19" s="90" t="s">
        <v>167</v>
      </c>
      <c r="UD19" s="91" t="s">
        <v>169</v>
      </c>
      <c r="UE19" s="90" t="s">
        <v>170</v>
      </c>
      <c r="UF19" s="91" t="s">
        <v>171</v>
      </c>
      <c r="UG19" s="90" t="s">
        <v>172</v>
      </c>
      <c r="UH19" s="90" t="s">
        <v>173</v>
      </c>
      <c r="UI19" s="91" t="s">
        <v>1267</v>
      </c>
      <c r="UJ19" s="92">
        <v>42569</v>
      </c>
      <c r="UK19" s="90" t="s">
        <v>919</v>
      </c>
      <c r="UL19" s="90" t="s">
        <v>1220</v>
      </c>
      <c r="UM19" s="90" t="s">
        <v>172</v>
      </c>
      <c r="UN19" s="91" t="s">
        <v>161</v>
      </c>
      <c r="UO19" s="90" t="s">
        <v>2187</v>
      </c>
      <c r="UP19" s="90" t="s">
        <v>2188</v>
      </c>
      <c r="UQ19" s="93"/>
      <c r="UR19" s="126"/>
      <c r="US19" s="237">
        <v>0</v>
      </c>
      <c r="UT19" s="237">
        <v>0</v>
      </c>
      <c r="UU19" s="237">
        <v>0</v>
      </c>
      <c r="UV19" s="237">
        <v>0</v>
      </c>
      <c r="UW19" s="237">
        <v>0</v>
      </c>
      <c r="UX19" s="237">
        <v>0</v>
      </c>
      <c r="UY19" s="237">
        <v>0</v>
      </c>
      <c r="UZ19" s="237" t="str">
        <f t="shared" si="49"/>
        <v/>
      </c>
      <c r="VA19" s="248" t="str">
        <f t="shared" si="23"/>
        <v/>
      </c>
      <c r="VB19" s="263">
        <f t="shared" si="50"/>
        <v>0</v>
      </c>
      <c r="VC19" s="263">
        <f t="shared" si="51"/>
        <v>0</v>
      </c>
      <c r="VD19" s="263">
        <f t="shared" si="52"/>
        <v>0</v>
      </c>
      <c r="VE19" s="263">
        <f t="shared" si="53"/>
        <v>0</v>
      </c>
      <c r="VF19" s="263">
        <f t="shared" si="54"/>
        <v>0</v>
      </c>
      <c r="VG19" s="263">
        <f t="shared" si="55"/>
        <v>0</v>
      </c>
      <c r="VH19" s="263">
        <f t="shared" si="56"/>
        <v>0</v>
      </c>
      <c r="VI19" s="263">
        <f t="shared" si="57"/>
        <v>0</v>
      </c>
      <c r="VJ19" s="264" t="str">
        <f>IF(NILAISIKAPSOSIAL(SI19)=0,"",NILAISIKAPSOSIAL(SI19))</f>
        <v/>
      </c>
      <c r="VK19" s="264" t="str">
        <f>IF(NILAISIKAPSOSIAL(SJ19)=0,"",NILAISIKAPSOSIAL(SJ19))</f>
        <v/>
      </c>
      <c r="VL19" s="264" t="str">
        <f>IF(NILAISIKAPSOSIAL(SK19)=0,"",NILAISIKAPSOSIAL(SK19))</f>
        <v/>
      </c>
      <c r="VM19" s="264" t="str">
        <f>IF(NILAISIKAPSOSIAL(SL19)=0,"",NILAISIKAPSOSIAL(SL19))</f>
        <v/>
      </c>
      <c r="VN19" s="264" t="str">
        <f>IF(NILAISIKAPSOSIAL(SM19)=0,"",NILAISIKAPSOSIAL(SM19))</f>
        <v/>
      </c>
      <c r="VO19" s="264" t="str">
        <f>IF(NILAISIKAPSOSIAL(SN19)=0,"",NILAISIKAPSOSIAL(SN19))</f>
        <v/>
      </c>
      <c r="VP19" s="264" t="str">
        <f>IF(NILAISIKAPSOSIAL(SO19)=0,"",NILAISIKAPSOSIAL(SO19))</f>
        <v/>
      </c>
      <c r="VQ19" s="264" t="str">
        <f>IF(NILAISIKAPSOSIAL(SP19)=0,"",NILAISIKAPSOSIAL(SP19))</f>
        <v/>
      </c>
      <c r="VR19" s="143" t="str">
        <f t="shared" si="58"/>
        <v/>
      </c>
      <c r="VT19" s="248" t="str">
        <f t="shared" si="25"/>
        <v/>
      </c>
      <c r="VU19" s="247" t="str">
        <f t="shared" si="59"/>
        <v/>
      </c>
      <c r="VV19" s="247" t="str">
        <f t="shared" si="60"/>
        <v/>
      </c>
      <c r="VW19" s="247" t="str">
        <f t="shared" si="61"/>
        <v/>
      </c>
      <c r="VX19" s="247" t="str">
        <f t="shared" si="62"/>
        <v/>
      </c>
      <c r="VY19" s="247" t="str">
        <f t="shared" si="63"/>
        <v/>
      </c>
      <c r="VZ19" s="247" t="str">
        <f t="shared" si="64"/>
        <v/>
      </c>
      <c r="WA19" s="265" t="str">
        <f t="shared" si="65"/>
        <v/>
      </c>
      <c r="WB19" s="265" t="str">
        <f t="shared" si="26"/>
        <v/>
      </c>
      <c r="WC19" s="265" t="str">
        <f t="shared" si="27"/>
        <v/>
      </c>
      <c r="WD19" s="265" t="str">
        <f t="shared" si="28"/>
        <v/>
      </c>
      <c r="WE19" s="265" t="str">
        <f t="shared" si="66"/>
        <v/>
      </c>
      <c r="WG19" s="117">
        <f t="shared" si="67"/>
        <v>14</v>
      </c>
      <c r="WH19" s="117" t="e">
        <f>Kode!#REF!</f>
        <v>#REF!</v>
      </c>
      <c r="WI19" s="117" t="e">
        <f t="shared" si="29"/>
        <v>#REF!</v>
      </c>
      <c r="WJ19" s="160" t="str">
        <f t="shared" si="30"/>
        <v/>
      </c>
      <c r="WK19" s="247" t="e">
        <f t="shared" si="31"/>
        <v>#REF!</v>
      </c>
      <c r="WL19" s="247" t="e">
        <f t="shared" si="32"/>
        <v>#REF!</v>
      </c>
      <c r="WM19" s="248" t="e">
        <f t="shared" si="33"/>
        <v>#REF!</v>
      </c>
      <c r="WN19" s="247" t="e">
        <f t="shared" si="34"/>
        <v>#REF!</v>
      </c>
      <c r="WO19" s="247" t="e">
        <f t="shared" si="35"/>
        <v>#REF!</v>
      </c>
      <c r="WP19" s="248" t="e">
        <f t="shared" si="36"/>
        <v>#REF!</v>
      </c>
      <c r="WQ19" s="248" t="e">
        <f t="shared" si="37"/>
        <v>#REF!</v>
      </c>
      <c r="WR19" s="248" t="e">
        <f t="shared" si="38"/>
        <v>#REF!</v>
      </c>
    </row>
    <row r="20" spans="1:616" ht="54.95" customHeight="1">
      <c r="A20" s="285">
        <f t="shared" si="68"/>
        <v>15</v>
      </c>
      <c r="B20" s="286" t="s">
        <v>1495</v>
      </c>
      <c r="C20" s="286">
        <v>0</v>
      </c>
      <c r="D20" s="287" t="s">
        <v>2766</v>
      </c>
      <c r="E20" s="286">
        <v>0</v>
      </c>
      <c r="F20" s="288" t="s">
        <v>1267</v>
      </c>
      <c r="G20" s="144"/>
      <c r="H20" s="144"/>
      <c r="I20" s="134"/>
      <c r="J20" s="144"/>
      <c r="K20" s="144"/>
      <c r="L20" s="134"/>
      <c r="M20" s="144"/>
      <c r="N20" s="134"/>
      <c r="O20" s="144"/>
      <c r="P20" s="144"/>
      <c r="Q20" s="134"/>
      <c r="R20" s="144"/>
      <c r="S20" s="144"/>
      <c r="T20" s="134"/>
      <c r="U20" s="144"/>
      <c r="V20" s="134"/>
      <c r="W20" s="144"/>
      <c r="X20" s="144"/>
      <c r="Y20" s="134"/>
      <c r="Z20" s="144"/>
      <c r="AA20" s="144"/>
      <c r="AB20" s="134"/>
      <c r="AC20" s="144"/>
      <c r="AD20" s="134"/>
      <c r="AE20" s="144"/>
      <c r="AF20" s="144"/>
      <c r="AG20" s="134"/>
      <c r="AH20" s="144"/>
      <c r="AI20" s="144"/>
      <c r="AJ20" s="134"/>
      <c r="AK20" s="144"/>
      <c r="AL20" s="134"/>
      <c r="AM20" s="144"/>
      <c r="AN20" s="144"/>
      <c r="AO20" s="134"/>
      <c r="AP20" s="144"/>
      <c r="AQ20" s="144"/>
      <c r="AR20" s="134"/>
      <c r="AS20" s="144"/>
      <c r="AT20" s="134"/>
      <c r="AU20" s="144"/>
      <c r="AV20" s="144"/>
      <c r="AW20" s="134"/>
      <c r="AX20" s="144"/>
      <c r="AY20" s="144"/>
      <c r="AZ20" s="134"/>
      <c r="BA20" s="144"/>
      <c r="BB20" s="134"/>
      <c r="BC20" s="144"/>
      <c r="BD20" s="144"/>
      <c r="BE20" s="134"/>
      <c r="BF20" s="144"/>
      <c r="BG20" s="144"/>
      <c r="BH20" s="134"/>
      <c r="BI20" s="144"/>
      <c r="BJ20" s="134"/>
      <c r="BK20" s="144"/>
      <c r="BL20" s="144"/>
      <c r="BM20" s="134"/>
      <c r="BN20" s="144"/>
      <c r="BO20" s="144"/>
      <c r="BP20" s="134"/>
      <c r="BQ20" s="144"/>
      <c r="BR20" s="134"/>
      <c r="BS20" s="144"/>
      <c r="BT20" s="144"/>
      <c r="BU20" s="134"/>
      <c r="BV20" s="144"/>
      <c r="BW20" s="144"/>
      <c r="BX20" s="134"/>
      <c r="BY20" s="144"/>
      <c r="BZ20" s="134"/>
      <c r="CA20" s="144"/>
      <c r="CB20" s="144"/>
      <c r="CC20" s="134"/>
      <c r="CD20" s="144"/>
      <c r="CE20" s="144"/>
      <c r="CF20" s="134"/>
      <c r="CG20" s="144"/>
      <c r="CH20" s="134"/>
      <c r="CI20" s="144"/>
      <c r="CJ20" s="144"/>
      <c r="CK20" s="134"/>
      <c r="CL20" s="144"/>
      <c r="CM20" s="144"/>
      <c r="CN20" s="134"/>
      <c r="CO20" s="144"/>
      <c r="CP20" s="134"/>
      <c r="CQ20" s="144"/>
      <c r="CR20" s="144"/>
      <c r="CS20" s="134"/>
      <c r="CT20" s="144"/>
      <c r="CU20" s="144"/>
      <c r="CV20" s="134"/>
      <c r="CW20" s="144"/>
      <c r="CX20" s="134"/>
      <c r="CY20" s="144"/>
      <c r="CZ20" s="144"/>
      <c r="DA20" s="134"/>
      <c r="DB20" s="144"/>
      <c r="DC20" s="144"/>
      <c r="DD20" s="134"/>
      <c r="DE20" s="144"/>
      <c r="DF20" s="134"/>
      <c r="DG20" s="144"/>
      <c r="DH20" s="144"/>
      <c r="DI20" s="134"/>
      <c r="DJ20" s="144"/>
      <c r="DK20" s="144"/>
      <c r="DL20" s="134"/>
      <c r="DM20" s="144"/>
      <c r="DN20" s="134"/>
      <c r="DO20" s="144"/>
      <c r="DP20" s="144"/>
      <c r="DQ20" s="134"/>
      <c r="DR20" s="144"/>
      <c r="DS20" s="144"/>
      <c r="DT20" s="134"/>
      <c r="DU20" s="144"/>
      <c r="DV20" s="134"/>
      <c r="DW20" s="242"/>
      <c r="DX20" s="242"/>
      <c r="DY20" s="134"/>
      <c r="DZ20" s="242"/>
      <c r="EA20" s="242"/>
      <c r="EB20" s="134"/>
      <c r="EC20" s="144"/>
      <c r="ED20" s="134"/>
      <c r="EE20" s="144"/>
      <c r="EF20" s="144"/>
      <c r="EG20" s="134"/>
      <c r="EH20" s="144"/>
      <c r="EI20" s="144"/>
      <c r="EJ20" s="134"/>
      <c r="EK20" s="144"/>
      <c r="EL20" s="134"/>
      <c r="EM20" s="382"/>
      <c r="EN20" s="382"/>
      <c r="EO20" s="134"/>
      <c r="EP20" s="382"/>
      <c r="EQ20" s="382"/>
      <c r="ER20" s="134"/>
      <c r="ES20" s="382"/>
      <c r="ET20" s="134"/>
      <c r="EU20" s="382"/>
      <c r="EV20" s="382"/>
      <c r="EW20" s="134"/>
      <c r="EX20" s="382"/>
      <c r="EY20" s="382"/>
      <c r="EZ20" s="134"/>
      <c r="FA20" s="382"/>
      <c r="FB20" s="134"/>
      <c r="FC20" s="382"/>
      <c r="FD20" s="382"/>
      <c r="FE20" s="134"/>
      <c r="FF20" s="382"/>
      <c r="FG20" s="382"/>
      <c r="FH20" s="134"/>
      <c r="FI20" s="382"/>
      <c r="FJ20" s="134"/>
      <c r="FK20" s="382"/>
      <c r="FL20" s="382"/>
      <c r="FM20" s="134"/>
      <c r="FN20" s="382"/>
      <c r="FO20" s="382"/>
      <c r="FP20" s="134"/>
      <c r="FQ20" s="382"/>
      <c r="FR20" s="134"/>
      <c r="FS20" s="382"/>
      <c r="FT20" s="382"/>
      <c r="FU20" s="134"/>
      <c r="FV20" s="382"/>
      <c r="FW20" s="382"/>
      <c r="FX20" s="134"/>
      <c r="FY20" s="382"/>
      <c r="FZ20" s="134"/>
      <c r="GA20" s="382"/>
      <c r="GB20" s="382"/>
      <c r="GC20" s="134"/>
      <c r="GD20" s="382"/>
      <c r="GE20" s="382"/>
      <c r="GF20" s="134"/>
      <c r="GG20" s="382"/>
      <c r="GH20" s="134"/>
      <c r="GI20" s="382"/>
      <c r="GJ20" s="382"/>
      <c r="GK20" s="134"/>
      <c r="GL20" s="382"/>
      <c r="GM20" s="382"/>
      <c r="GN20" s="134"/>
      <c r="GO20" s="382"/>
      <c r="GP20" s="134"/>
      <c r="GQ20" s="382"/>
      <c r="GR20" s="382"/>
      <c r="GS20" s="134"/>
      <c r="GT20" s="382"/>
      <c r="GU20" s="382"/>
      <c r="GV20" s="134"/>
      <c r="GW20" s="382"/>
      <c r="GX20" s="134"/>
      <c r="GY20" s="382"/>
      <c r="GZ20" s="382"/>
      <c r="HA20" s="134"/>
      <c r="HB20" s="382"/>
      <c r="HC20" s="382"/>
      <c r="HD20" s="134"/>
      <c r="HE20" s="382"/>
      <c r="HF20" s="134"/>
      <c r="HG20" s="382"/>
      <c r="HH20" s="382"/>
      <c r="HI20" s="134"/>
      <c r="HJ20" s="382"/>
      <c r="HK20" s="382"/>
      <c r="HL20" s="134"/>
      <c r="HM20" s="382"/>
      <c r="HN20" s="134"/>
      <c r="HO20" s="382"/>
      <c r="HP20" s="382"/>
      <c r="HQ20" s="134"/>
      <c r="HR20" s="382"/>
      <c r="HS20" s="382"/>
      <c r="HT20" s="134"/>
      <c r="HU20" s="382"/>
      <c r="HV20" s="134"/>
      <c r="HW20" s="382"/>
      <c r="HX20" s="382"/>
      <c r="HY20" s="134"/>
      <c r="HZ20" s="382"/>
      <c r="IA20" s="382"/>
      <c r="IB20" s="134"/>
      <c r="IC20" s="382"/>
      <c r="ID20" s="134"/>
      <c r="IE20" s="382"/>
      <c r="IF20" s="382"/>
      <c r="IG20" s="134"/>
      <c r="IH20" s="382"/>
      <c r="II20" s="382"/>
      <c r="IJ20" s="134"/>
      <c r="IK20" s="382"/>
      <c r="IL20" s="134"/>
      <c r="IM20" s="353"/>
      <c r="IN20" s="353"/>
      <c r="IO20" s="353"/>
      <c r="IP20" s="353"/>
      <c r="IQ20" s="353"/>
      <c r="IR20" s="353"/>
      <c r="IS20" s="353"/>
      <c r="IT20" s="353"/>
      <c r="IU20" s="353"/>
      <c r="IV20" s="353"/>
      <c r="IW20" s="353"/>
      <c r="IX20" s="353"/>
      <c r="IY20" s="353"/>
      <c r="IZ20" s="353"/>
      <c r="JA20" s="353"/>
      <c r="JB20" s="353"/>
      <c r="JC20" s="353"/>
      <c r="JD20" s="353"/>
      <c r="JE20" s="353"/>
      <c r="JF20" s="353"/>
      <c r="JG20" s="353"/>
      <c r="JH20" s="353"/>
      <c r="JI20" s="353"/>
      <c r="JJ20" s="353"/>
      <c r="JK20" s="353"/>
      <c r="JL20" s="353"/>
      <c r="JM20" s="353"/>
      <c r="JN20" s="353"/>
      <c r="JO20" s="353"/>
      <c r="JP20" s="353"/>
      <c r="JQ20" s="354"/>
      <c r="JR20" s="354"/>
      <c r="JS20" s="354"/>
      <c r="JT20" s="354"/>
      <c r="JU20" s="354"/>
      <c r="JV20" s="354"/>
      <c r="JW20" s="354"/>
      <c r="JX20" s="354"/>
      <c r="JY20" s="354"/>
      <c r="JZ20" s="354"/>
      <c r="KA20" s="354"/>
      <c r="KB20" s="354"/>
      <c r="KC20" s="354"/>
      <c r="KD20" s="354"/>
      <c r="KE20" s="354"/>
      <c r="KF20" s="354"/>
      <c r="KG20" s="354"/>
      <c r="KH20" s="354"/>
      <c r="KI20" s="354"/>
      <c r="KJ20" s="354"/>
      <c r="KK20" s="354"/>
      <c r="KL20" s="354"/>
      <c r="KM20" s="354"/>
      <c r="KN20" s="354"/>
      <c r="KO20" s="354"/>
      <c r="KP20" s="354"/>
      <c r="KQ20" s="354"/>
      <c r="KR20" s="354"/>
      <c r="KS20" s="354"/>
      <c r="KT20" s="354"/>
      <c r="KU20" s="353"/>
      <c r="KV20" s="353"/>
      <c r="KW20" s="353"/>
      <c r="KX20" s="353"/>
      <c r="KY20" s="353"/>
      <c r="KZ20" s="353"/>
      <c r="LA20" s="353"/>
      <c r="LB20" s="353"/>
      <c r="LC20" s="353"/>
      <c r="LD20" s="353"/>
      <c r="LE20" s="353"/>
      <c r="LF20" s="353"/>
      <c r="LG20" s="353"/>
      <c r="LH20" s="353"/>
      <c r="LI20" s="353"/>
      <c r="LJ20" s="353"/>
      <c r="LK20" s="353"/>
      <c r="LL20" s="353"/>
      <c r="LM20" s="353"/>
      <c r="LN20" s="353"/>
      <c r="LO20" s="353"/>
      <c r="LP20" s="353"/>
      <c r="LQ20" s="353"/>
      <c r="LR20" s="353"/>
      <c r="LS20" s="353"/>
      <c r="LT20" s="353"/>
      <c r="LU20" s="353"/>
      <c r="LV20" s="353"/>
      <c r="LW20" s="353"/>
      <c r="LX20" s="353"/>
      <c r="LY20" s="354"/>
      <c r="LZ20" s="354"/>
      <c r="MA20" s="354"/>
      <c r="MB20" s="354"/>
      <c r="MC20" s="354"/>
      <c r="MD20" s="354"/>
      <c r="ME20" s="354"/>
      <c r="MF20" s="354"/>
      <c r="MG20" s="354"/>
      <c r="MH20" s="354"/>
      <c r="MI20" s="354"/>
      <c r="MJ20" s="354"/>
      <c r="MK20" s="354"/>
      <c r="ML20" s="354"/>
      <c r="MM20" s="354"/>
      <c r="MN20" s="354"/>
      <c r="MO20" s="354"/>
      <c r="MP20" s="354"/>
      <c r="MQ20" s="354"/>
      <c r="MR20" s="354"/>
      <c r="MS20" s="354"/>
      <c r="MT20" s="354"/>
      <c r="MU20" s="354"/>
      <c r="MV20" s="354"/>
      <c r="MW20" s="354"/>
      <c r="MX20" s="354"/>
      <c r="MY20" s="354"/>
      <c r="MZ20" s="354"/>
      <c r="NA20" s="354"/>
      <c r="NB20" s="354"/>
      <c r="NC20" s="353"/>
      <c r="ND20" s="353"/>
      <c r="NE20" s="353"/>
      <c r="NF20" s="353"/>
      <c r="NG20" s="353"/>
      <c r="NH20" s="353"/>
      <c r="NI20" s="353"/>
      <c r="NJ20" s="353"/>
      <c r="NK20" s="353"/>
      <c r="NL20" s="353"/>
      <c r="NM20" s="353"/>
      <c r="NN20" s="353"/>
      <c r="NO20" s="353"/>
      <c r="NP20" s="353"/>
      <c r="NQ20" s="353"/>
      <c r="NR20" s="353"/>
      <c r="NS20" s="353"/>
      <c r="NT20" s="353"/>
      <c r="NU20" s="353"/>
      <c r="NV20" s="353"/>
      <c r="NW20" s="353"/>
      <c r="NX20" s="353"/>
      <c r="NY20" s="353"/>
      <c r="NZ20" s="353"/>
      <c r="OA20" s="353"/>
      <c r="OB20" s="353"/>
      <c r="OC20" s="353"/>
      <c r="OD20" s="353"/>
      <c r="OE20" s="353"/>
      <c r="OF20" s="353"/>
      <c r="OG20" s="354"/>
      <c r="OH20" s="354"/>
      <c r="OI20" s="354"/>
      <c r="OJ20" s="354"/>
      <c r="OK20" s="354"/>
      <c r="OL20" s="354"/>
      <c r="OM20" s="354"/>
      <c r="ON20" s="354"/>
      <c r="OO20" s="354"/>
      <c r="OP20" s="354"/>
      <c r="OQ20" s="354"/>
      <c r="OR20" s="354"/>
      <c r="OS20" s="354"/>
      <c r="OT20" s="354"/>
      <c r="OU20" s="354"/>
      <c r="OV20" s="354"/>
      <c r="OW20" s="354"/>
      <c r="OX20" s="354"/>
      <c r="OY20" s="354"/>
      <c r="OZ20" s="354"/>
      <c r="PA20" s="354"/>
      <c r="PB20" s="354"/>
      <c r="PC20" s="354"/>
      <c r="PD20" s="354"/>
      <c r="PE20" s="354"/>
      <c r="PF20" s="354"/>
      <c r="PG20" s="354"/>
      <c r="PH20" s="354"/>
      <c r="PI20" s="354"/>
      <c r="PJ20" s="354"/>
      <c r="PK20" s="353"/>
      <c r="PL20" s="353"/>
      <c r="PM20" s="353"/>
      <c r="PN20" s="353"/>
      <c r="PO20" s="353"/>
      <c r="PP20" s="353"/>
      <c r="PQ20" s="353"/>
      <c r="PR20" s="353"/>
      <c r="PS20" s="353"/>
      <c r="PT20" s="353"/>
      <c r="PU20" s="353"/>
      <c r="PV20" s="353"/>
      <c r="PW20" s="353"/>
      <c r="PX20" s="353"/>
      <c r="PY20" s="353"/>
      <c r="PZ20" s="353"/>
      <c r="QA20" s="353"/>
      <c r="QB20" s="353"/>
      <c r="QC20" s="353"/>
      <c r="QD20" s="353"/>
      <c r="QE20" s="353"/>
      <c r="QF20" s="353"/>
      <c r="QG20" s="353"/>
      <c r="QH20" s="353"/>
      <c r="QI20" s="353"/>
      <c r="QJ20" s="353"/>
      <c r="QK20" s="353"/>
      <c r="QL20" s="353"/>
      <c r="QM20" s="353"/>
      <c r="QN20" s="353"/>
      <c r="QO20" s="354"/>
      <c r="QP20" s="354"/>
      <c r="QQ20" s="354"/>
      <c r="QR20" s="354"/>
      <c r="QS20" s="354"/>
      <c r="QT20" s="354"/>
      <c r="QU20" s="354"/>
      <c r="QV20" s="354"/>
      <c r="QW20" s="354"/>
      <c r="QX20" s="354"/>
      <c r="QY20" s="354"/>
      <c r="QZ20" s="354"/>
      <c r="RA20" s="354"/>
      <c r="RB20" s="354"/>
      <c r="RC20" s="354"/>
      <c r="RD20" s="354"/>
      <c r="RE20" s="354"/>
      <c r="RF20" s="354"/>
      <c r="RG20" s="354"/>
      <c r="RH20" s="354"/>
      <c r="RI20" s="354"/>
      <c r="RJ20" s="354"/>
      <c r="RK20" s="354"/>
      <c r="RL20" s="354"/>
      <c r="RM20" s="354"/>
      <c r="RN20" s="354"/>
      <c r="RO20" s="354"/>
      <c r="RP20" s="354"/>
      <c r="RQ20" s="354"/>
      <c r="RR20" s="354"/>
      <c r="RS20" s="382"/>
      <c r="RT20" s="382"/>
      <c r="RU20" s="134"/>
      <c r="RV20" s="382"/>
      <c r="RW20" s="382"/>
      <c r="RX20" s="134"/>
      <c r="RY20" s="382"/>
      <c r="RZ20" s="134"/>
      <c r="SA20" s="354"/>
      <c r="SB20" s="354"/>
      <c r="SC20" s="354"/>
      <c r="SD20" s="354"/>
      <c r="SE20" s="354"/>
      <c r="SF20" s="354"/>
      <c r="SG20" s="354"/>
      <c r="SH20" s="354"/>
      <c r="SI20" s="146"/>
      <c r="SJ20" s="146"/>
      <c r="SK20" s="146"/>
      <c r="SL20" s="146"/>
      <c r="SM20" s="146"/>
      <c r="SN20" s="146"/>
      <c r="SO20" s="146"/>
      <c r="SP20" s="147"/>
      <c r="SQ20" s="314" t="str">
        <f t="shared" si="39"/>
        <v/>
      </c>
      <c r="SR20" s="314" t="str">
        <f t="shared" si="39"/>
        <v/>
      </c>
      <c r="SS20" s="314" t="str">
        <f t="shared" si="39"/>
        <v/>
      </c>
      <c r="ST20" s="314" t="str">
        <f t="shared" si="39"/>
        <v/>
      </c>
      <c r="SU20" s="315" t="str">
        <f t="shared" si="40"/>
        <v/>
      </c>
      <c r="SV20" s="315" t="str">
        <f t="shared" si="20"/>
        <v/>
      </c>
      <c r="SW20" s="315" t="str">
        <f t="shared" si="20"/>
        <v/>
      </c>
      <c r="SX20" s="315" t="str">
        <f t="shared" si="20"/>
        <v/>
      </c>
      <c r="SY20" s="315" t="str">
        <f t="shared" si="41"/>
        <v/>
      </c>
      <c r="SZ20" s="260" t="str">
        <f t="shared" si="42"/>
        <v/>
      </c>
      <c r="TA20" s="272"/>
      <c r="TB20" s="272"/>
      <c r="TC20" s="273"/>
      <c r="TD20" s="275" t="str">
        <f t="shared" si="43"/>
        <v/>
      </c>
      <c r="TE20" s="268" t="str">
        <f t="shared" si="44"/>
        <v/>
      </c>
      <c r="TF20" s="267"/>
      <c r="TG20" s="151"/>
      <c r="TH20" s="152"/>
      <c r="TI20" s="152"/>
      <c r="TJ20" s="152"/>
      <c r="TK20" s="162"/>
      <c r="TL20" s="163"/>
      <c r="TM20" s="162"/>
      <c r="TN20" s="163"/>
      <c r="TO20" s="162"/>
      <c r="TP20" s="163"/>
      <c r="TQ20" s="89"/>
      <c r="TR20" s="89"/>
      <c r="TS20" s="89"/>
      <c r="TT20" s="89"/>
      <c r="TU20" s="89"/>
      <c r="TV20" s="254"/>
      <c r="TW20" s="318" t="str">
        <f t="shared" si="45"/>
        <v/>
      </c>
      <c r="TX20" s="318" t="str">
        <f t="shared" si="46"/>
        <v/>
      </c>
      <c r="TY20" s="318" t="str">
        <f t="shared" si="47"/>
        <v/>
      </c>
      <c r="TZ20" s="319" t="str">
        <f t="shared" si="48"/>
        <v/>
      </c>
      <c r="UA20" s="136" t="str">
        <f t="shared" si="21"/>
        <v/>
      </c>
      <c r="UB20" s="136" t="str">
        <f t="shared" si="22"/>
        <v/>
      </c>
      <c r="UC20" s="90" t="s">
        <v>167</v>
      </c>
      <c r="UD20" s="91" t="s">
        <v>169</v>
      </c>
      <c r="UE20" s="90" t="s">
        <v>170</v>
      </c>
      <c r="UF20" s="91" t="s">
        <v>171</v>
      </c>
      <c r="UG20" s="90" t="s">
        <v>172</v>
      </c>
      <c r="UH20" s="90" t="s">
        <v>173</v>
      </c>
      <c r="UI20" s="91" t="s">
        <v>1267</v>
      </c>
      <c r="UJ20" s="92">
        <v>42569</v>
      </c>
      <c r="UK20" s="90" t="s">
        <v>920</v>
      </c>
      <c r="UL20" s="90" t="s">
        <v>1221</v>
      </c>
      <c r="UM20" s="90" t="s">
        <v>172</v>
      </c>
      <c r="UN20" s="91" t="s">
        <v>161</v>
      </c>
      <c r="UO20" s="90" t="s">
        <v>2189</v>
      </c>
      <c r="UP20" s="90" t="s">
        <v>2190</v>
      </c>
      <c r="UQ20" s="93"/>
      <c r="UR20" s="126"/>
      <c r="US20" s="237">
        <v>0</v>
      </c>
      <c r="UT20" s="237">
        <v>0</v>
      </c>
      <c r="UU20" s="237">
        <v>0</v>
      </c>
      <c r="UV20" s="237">
        <v>0</v>
      </c>
      <c r="UW20" s="237">
        <v>0</v>
      </c>
      <c r="UX20" s="237">
        <v>0</v>
      </c>
      <c r="UY20" s="237">
        <v>0</v>
      </c>
      <c r="UZ20" s="237" t="str">
        <f t="shared" si="49"/>
        <v/>
      </c>
      <c r="VA20" s="248" t="str">
        <f t="shared" si="23"/>
        <v/>
      </c>
      <c r="VB20" s="263">
        <f t="shared" si="50"/>
        <v>0</v>
      </c>
      <c r="VC20" s="263">
        <f t="shared" si="51"/>
        <v>0</v>
      </c>
      <c r="VD20" s="263">
        <f t="shared" si="52"/>
        <v>0</v>
      </c>
      <c r="VE20" s="263">
        <f t="shared" si="53"/>
        <v>0</v>
      </c>
      <c r="VF20" s="263">
        <f t="shared" si="54"/>
        <v>0</v>
      </c>
      <c r="VG20" s="263">
        <f t="shared" si="55"/>
        <v>0</v>
      </c>
      <c r="VH20" s="263">
        <f t="shared" si="56"/>
        <v>0</v>
      </c>
      <c r="VI20" s="263">
        <f t="shared" si="57"/>
        <v>0</v>
      </c>
      <c r="VJ20" s="264" t="str">
        <f>IF(NILAISIKAPSOSIAL(SI20)=0,"",NILAISIKAPSOSIAL(SI20))</f>
        <v/>
      </c>
      <c r="VK20" s="264" t="str">
        <f>IF(NILAISIKAPSOSIAL(SJ20)=0,"",NILAISIKAPSOSIAL(SJ20))</f>
        <v/>
      </c>
      <c r="VL20" s="264" t="str">
        <f>IF(NILAISIKAPSOSIAL(SK20)=0,"",NILAISIKAPSOSIAL(SK20))</f>
        <v/>
      </c>
      <c r="VM20" s="264" t="str">
        <f>IF(NILAISIKAPSOSIAL(SL20)=0,"",NILAISIKAPSOSIAL(SL20))</f>
        <v/>
      </c>
      <c r="VN20" s="264" t="str">
        <f>IF(NILAISIKAPSOSIAL(SM20)=0,"",NILAISIKAPSOSIAL(SM20))</f>
        <v/>
      </c>
      <c r="VO20" s="264" t="str">
        <f>IF(NILAISIKAPSOSIAL(SN20)=0,"",NILAISIKAPSOSIAL(SN20))</f>
        <v/>
      </c>
      <c r="VP20" s="264" t="str">
        <f>IF(NILAISIKAPSOSIAL(SO20)=0,"",NILAISIKAPSOSIAL(SO20))</f>
        <v/>
      </c>
      <c r="VQ20" s="264" t="str">
        <f>IF(NILAISIKAPSOSIAL(SP20)=0,"",NILAISIKAPSOSIAL(SP20))</f>
        <v/>
      </c>
      <c r="VR20" s="143" t="str">
        <f t="shared" si="58"/>
        <v/>
      </c>
      <c r="VT20" s="248" t="str">
        <f t="shared" si="25"/>
        <v/>
      </c>
      <c r="VU20" s="247" t="str">
        <f t="shared" si="59"/>
        <v/>
      </c>
      <c r="VV20" s="247" t="str">
        <f t="shared" si="60"/>
        <v/>
      </c>
      <c r="VW20" s="247" t="str">
        <f t="shared" si="61"/>
        <v/>
      </c>
      <c r="VX20" s="247" t="str">
        <f t="shared" si="62"/>
        <v/>
      </c>
      <c r="VY20" s="247" t="str">
        <f t="shared" si="63"/>
        <v/>
      </c>
      <c r="VZ20" s="247" t="str">
        <f t="shared" si="64"/>
        <v/>
      </c>
      <c r="WA20" s="265" t="str">
        <f t="shared" si="65"/>
        <v/>
      </c>
      <c r="WB20" s="265" t="str">
        <f t="shared" si="26"/>
        <v/>
      </c>
      <c r="WC20" s="265" t="str">
        <f t="shared" si="27"/>
        <v/>
      </c>
      <c r="WD20" s="265" t="str">
        <f t="shared" si="28"/>
        <v/>
      </c>
      <c r="WE20" s="265" t="str">
        <f t="shared" si="66"/>
        <v/>
      </c>
      <c r="WG20" s="117">
        <f t="shared" si="67"/>
        <v>15</v>
      </c>
      <c r="WH20" s="117" t="e">
        <f>Kode!#REF!</f>
        <v>#REF!</v>
      </c>
      <c r="WI20" s="117" t="e">
        <f t="shared" si="29"/>
        <v>#REF!</v>
      </c>
      <c r="WJ20" s="160" t="str">
        <f t="shared" si="30"/>
        <v/>
      </c>
      <c r="WK20" s="247" t="e">
        <f t="shared" si="31"/>
        <v>#REF!</v>
      </c>
      <c r="WL20" s="247" t="e">
        <f t="shared" si="32"/>
        <v>#REF!</v>
      </c>
      <c r="WM20" s="248" t="e">
        <f t="shared" si="33"/>
        <v>#REF!</v>
      </c>
      <c r="WN20" s="247" t="e">
        <f t="shared" si="34"/>
        <v>#REF!</v>
      </c>
      <c r="WO20" s="247" t="e">
        <f t="shared" si="35"/>
        <v>#REF!</v>
      </c>
      <c r="WP20" s="248" t="e">
        <f t="shared" si="36"/>
        <v>#REF!</v>
      </c>
      <c r="WQ20" s="248" t="e">
        <f t="shared" si="37"/>
        <v>#REF!</v>
      </c>
      <c r="WR20" s="248" t="e">
        <f t="shared" si="38"/>
        <v>#REF!</v>
      </c>
    </row>
    <row r="21" spans="1:616" ht="54.95" customHeight="1">
      <c r="A21" s="285">
        <f t="shared" si="68"/>
        <v>16</v>
      </c>
      <c r="B21" s="286" t="s">
        <v>1496</v>
      </c>
      <c r="C21" s="286">
        <v>0</v>
      </c>
      <c r="D21" s="287" t="s">
        <v>2767</v>
      </c>
      <c r="E21" s="286">
        <v>0</v>
      </c>
      <c r="F21" s="288" t="s">
        <v>1267</v>
      </c>
      <c r="G21" s="144"/>
      <c r="H21" s="144"/>
      <c r="I21" s="134"/>
      <c r="J21" s="144"/>
      <c r="K21" s="144"/>
      <c r="L21" s="134"/>
      <c r="M21" s="144"/>
      <c r="N21" s="134"/>
      <c r="O21" s="144"/>
      <c r="P21" s="144"/>
      <c r="Q21" s="134"/>
      <c r="R21" s="144"/>
      <c r="S21" s="144"/>
      <c r="T21" s="134"/>
      <c r="U21" s="144"/>
      <c r="V21" s="134"/>
      <c r="W21" s="144"/>
      <c r="X21" s="144"/>
      <c r="Y21" s="134"/>
      <c r="Z21" s="144"/>
      <c r="AA21" s="144"/>
      <c r="AB21" s="134"/>
      <c r="AC21" s="144"/>
      <c r="AD21" s="134"/>
      <c r="AE21" s="144"/>
      <c r="AF21" s="144"/>
      <c r="AG21" s="134"/>
      <c r="AH21" s="144"/>
      <c r="AI21" s="144"/>
      <c r="AJ21" s="134"/>
      <c r="AK21" s="144"/>
      <c r="AL21" s="134"/>
      <c r="AM21" s="144"/>
      <c r="AN21" s="144"/>
      <c r="AO21" s="134"/>
      <c r="AP21" s="144"/>
      <c r="AQ21" s="144"/>
      <c r="AR21" s="134"/>
      <c r="AS21" s="144"/>
      <c r="AT21" s="134"/>
      <c r="AU21" s="144"/>
      <c r="AV21" s="144"/>
      <c r="AW21" s="134"/>
      <c r="AX21" s="144"/>
      <c r="AY21" s="144"/>
      <c r="AZ21" s="134"/>
      <c r="BA21" s="144"/>
      <c r="BB21" s="134"/>
      <c r="BC21" s="144"/>
      <c r="BD21" s="144"/>
      <c r="BE21" s="134"/>
      <c r="BF21" s="144"/>
      <c r="BG21" s="144"/>
      <c r="BH21" s="134"/>
      <c r="BI21" s="144"/>
      <c r="BJ21" s="134"/>
      <c r="BK21" s="144"/>
      <c r="BL21" s="144"/>
      <c r="BM21" s="134"/>
      <c r="BN21" s="144"/>
      <c r="BO21" s="144"/>
      <c r="BP21" s="134"/>
      <c r="BQ21" s="144"/>
      <c r="BR21" s="134"/>
      <c r="BS21" s="144"/>
      <c r="BT21" s="144"/>
      <c r="BU21" s="134"/>
      <c r="BV21" s="144"/>
      <c r="BW21" s="144"/>
      <c r="BX21" s="134"/>
      <c r="BY21" s="144"/>
      <c r="BZ21" s="134"/>
      <c r="CA21" s="144"/>
      <c r="CB21" s="144"/>
      <c r="CC21" s="134"/>
      <c r="CD21" s="144"/>
      <c r="CE21" s="144"/>
      <c r="CF21" s="134"/>
      <c r="CG21" s="144"/>
      <c r="CH21" s="134"/>
      <c r="CI21" s="144"/>
      <c r="CJ21" s="144"/>
      <c r="CK21" s="134"/>
      <c r="CL21" s="144"/>
      <c r="CM21" s="144"/>
      <c r="CN21" s="134"/>
      <c r="CO21" s="144"/>
      <c r="CP21" s="134"/>
      <c r="CQ21" s="144"/>
      <c r="CR21" s="144"/>
      <c r="CS21" s="134"/>
      <c r="CT21" s="144"/>
      <c r="CU21" s="144"/>
      <c r="CV21" s="134"/>
      <c r="CW21" s="144"/>
      <c r="CX21" s="134"/>
      <c r="CY21" s="144"/>
      <c r="CZ21" s="144"/>
      <c r="DA21" s="134"/>
      <c r="DB21" s="144"/>
      <c r="DC21" s="144"/>
      <c r="DD21" s="134"/>
      <c r="DE21" s="144"/>
      <c r="DF21" s="134"/>
      <c r="DG21" s="144"/>
      <c r="DH21" s="144"/>
      <c r="DI21" s="134"/>
      <c r="DJ21" s="144"/>
      <c r="DK21" s="144"/>
      <c r="DL21" s="134"/>
      <c r="DM21" s="144"/>
      <c r="DN21" s="134"/>
      <c r="DO21" s="144"/>
      <c r="DP21" s="144"/>
      <c r="DQ21" s="134"/>
      <c r="DR21" s="144"/>
      <c r="DS21" s="144"/>
      <c r="DT21" s="134"/>
      <c r="DU21" s="144"/>
      <c r="DV21" s="134"/>
      <c r="DW21" s="144"/>
      <c r="DX21" s="144"/>
      <c r="DY21" s="134"/>
      <c r="DZ21" s="144"/>
      <c r="EA21" s="144"/>
      <c r="EB21" s="134"/>
      <c r="EC21" s="144"/>
      <c r="ED21" s="134"/>
      <c r="EE21" s="242"/>
      <c r="EF21" s="242"/>
      <c r="EG21" s="134"/>
      <c r="EH21" s="242"/>
      <c r="EI21" s="242"/>
      <c r="EJ21" s="134"/>
      <c r="EK21" s="144"/>
      <c r="EL21" s="134"/>
      <c r="EM21" s="382"/>
      <c r="EN21" s="382"/>
      <c r="EO21" s="134"/>
      <c r="EP21" s="382"/>
      <c r="EQ21" s="382"/>
      <c r="ER21" s="134"/>
      <c r="ES21" s="382"/>
      <c r="ET21" s="134"/>
      <c r="EU21" s="382"/>
      <c r="EV21" s="382"/>
      <c r="EW21" s="134"/>
      <c r="EX21" s="382"/>
      <c r="EY21" s="382"/>
      <c r="EZ21" s="134"/>
      <c r="FA21" s="382"/>
      <c r="FB21" s="134"/>
      <c r="FC21" s="382"/>
      <c r="FD21" s="382"/>
      <c r="FE21" s="134"/>
      <c r="FF21" s="382"/>
      <c r="FG21" s="382"/>
      <c r="FH21" s="134"/>
      <c r="FI21" s="382"/>
      <c r="FJ21" s="134"/>
      <c r="FK21" s="382"/>
      <c r="FL21" s="382"/>
      <c r="FM21" s="134"/>
      <c r="FN21" s="382"/>
      <c r="FO21" s="382"/>
      <c r="FP21" s="134"/>
      <c r="FQ21" s="382"/>
      <c r="FR21" s="134"/>
      <c r="FS21" s="382"/>
      <c r="FT21" s="382"/>
      <c r="FU21" s="134"/>
      <c r="FV21" s="382"/>
      <c r="FW21" s="382"/>
      <c r="FX21" s="134"/>
      <c r="FY21" s="382"/>
      <c r="FZ21" s="134"/>
      <c r="GA21" s="382"/>
      <c r="GB21" s="382"/>
      <c r="GC21" s="134"/>
      <c r="GD21" s="382"/>
      <c r="GE21" s="382"/>
      <c r="GF21" s="134"/>
      <c r="GG21" s="382"/>
      <c r="GH21" s="134"/>
      <c r="GI21" s="382"/>
      <c r="GJ21" s="382"/>
      <c r="GK21" s="134"/>
      <c r="GL21" s="382"/>
      <c r="GM21" s="382"/>
      <c r="GN21" s="134"/>
      <c r="GO21" s="382"/>
      <c r="GP21" s="134"/>
      <c r="GQ21" s="382"/>
      <c r="GR21" s="382"/>
      <c r="GS21" s="134"/>
      <c r="GT21" s="382"/>
      <c r="GU21" s="382"/>
      <c r="GV21" s="134"/>
      <c r="GW21" s="382"/>
      <c r="GX21" s="134"/>
      <c r="GY21" s="382"/>
      <c r="GZ21" s="382"/>
      <c r="HA21" s="134"/>
      <c r="HB21" s="382"/>
      <c r="HC21" s="382"/>
      <c r="HD21" s="134"/>
      <c r="HE21" s="382"/>
      <c r="HF21" s="134"/>
      <c r="HG21" s="382"/>
      <c r="HH21" s="382"/>
      <c r="HI21" s="134"/>
      <c r="HJ21" s="382"/>
      <c r="HK21" s="382"/>
      <c r="HL21" s="134"/>
      <c r="HM21" s="382"/>
      <c r="HN21" s="134"/>
      <c r="HO21" s="382"/>
      <c r="HP21" s="382"/>
      <c r="HQ21" s="134"/>
      <c r="HR21" s="382"/>
      <c r="HS21" s="382"/>
      <c r="HT21" s="134"/>
      <c r="HU21" s="382"/>
      <c r="HV21" s="134"/>
      <c r="HW21" s="382"/>
      <c r="HX21" s="382"/>
      <c r="HY21" s="134"/>
      <c r="HZ21" s="382"/>
      <c r="IA21" s="382"/>
      <c r="IB21" s="134"/>
      <c r="IC21" s="382"/>
      <c r="ID21" s="134"/>
      <c r="IE21" s="382"/>
      <c r="IF21" s="382"/>
      <c r="IG21" s="134"/>
      <c r="IH21" s="382"/>
      <c r="II21" s="382"/>
      <c r="IJ21" s="134"/>
      <c r="IK21" s="382"/>
      <c r="IL21" s="134"/>
      <c r="IM21" s="353"/>
      <c r="IN21" s="353"/>
      <c r="IO21" s="353"/>
      <c r="IP21" s="353"/>
      <c r="IQ21" s="353"/>
      <c r="IR21" s="353"/>
      <c r="IS21" s="353"/>
      <c r="IT21" s="353"/>
      <c r="IU21" s="353"/>
      <c r="IV21" s="353"/>
      <c r="IW21" s="353"/>
      <c r="IX21" s="353"/>
      <c r="IY21" s="353"/>
      <c r="IZ21" s="353"/>
      <c r="JA21" s="353"/>
      <c r="JB21" s="353"/>
      <c r="JC21" s="353"/>
      <c r="JD21" s="353"/>
      <c r="JE21" s="353"/>
      <c r="JF21" s="353"/>
      <c r="JG21" s="353"/>
      <c r="JH21" s="353"/>
      <c r="JI21" s="353"/>
      <c r="JJ21" s="353"/>
      <c r="JK21" s="353"/>
      <c r="JL21" s="353"/>
      <c r="JM21" s="353"/>
      <c r="JN21" s="353"/>
      <c r="JO21" s="353"/>
      <c r="JP21" s="353"/>
      <c r="JQ21" s="354"/>
      <c r="JR21" s="354"/>
      <c r="JS21" s="354"/>
      <c r="JT21" s="354"/>
      <c r="JU21" s="354"/>
      <c r="JV21" s="354"/>
      <c r="JW21" s="354"/>
      <c r="JX21" s="354"/>
      <c r="JY21" s="354"/>
      <c r="JZ21" s="354"/>
      <c r="KA21" s="354"/>
      <c r="KB21" s="354"/>
      <c r="KC21" s="354"/>
      <c r="KD21" s="354"/>
      <c r="KE21" s="354"/>
      <c r="KF21" s="354"/>
      <c r="KG21" s="354"/>
      <c r="KH21" s="354"/>
      <c r="KI21" s="354"/>
      <c r="KJ21" s="354"/>
      <c r="KK21" s="354"/>
      <c r="KL21" s="354"/>
      <c r="KM21" s="354"/>
      <c r="KN21" s="354"/>
      <c r="KO21" s="354"/>
      <c r="KP21" s="354"/>
      <c r="KQ21" s="354"/>
      <c r="KR21" s="354"/>
      <c r="KS21" s="354"/>
      <c r="KT21" s="354"/>
      <c r="KU21" s="353"/>
      <c r="KV21" s="353"/>
      <c r="KW21" s="353"/>
      <c r="KX21" s="353"/>
      <c r="KY21" s="353"/>
      <c r="KZ21" s="353"/>
      <c r="LA21" s="353"/>
      <c r="LB21" s="353"/>
      <c r="LC21" s="353"/>
      <c r="LD21" s="353"/>
      <c r="LE21" s="353"/>
      <c r="LF21" s="353"/>
      <c r="LG21" s="353"/>
      <c r="LH21" s="353"/>
      <c r="LI21" s="353"/>
      <c r="LJ21" s="353"/>
      <c r="LK21" s="353"/>
      <c r="LL21" s="353"/>
      <c r="LM21" s="353"/>
      <c r="LN21" s="353"/>
      <c r="LO21" s="353"/>
      <c r="LP21" s="353"/>
      <c r="LQ21" s="353"/>
      <c r="LR21" s="353"/>
      <c r="LS21" s="353"/>
      <c r="LT21" s="353"/>
      <c r="LU21" s="353"/>
      <c r="LV21" s="353"/>
      <c r="LW21" s="353"/>
      <c r="LX21" s="353"/>
      <c r="LY21" s="354"/>
      <c r="LZ21" s="354"/>
      <c r="MA21" s="354"/>
      <c r="MB21" s="354"/>
      <c r="MC21" s="354"/>
      <c r="MD21" s="354"/>
      <c r="ME21" s="354"/>
      <c r="MF21" s="354"/>
      <c r="MG21" s="354"/>
      <c r="MH21" s="354"/>
      <c r="MI21" s="354"/>
      <c r="MJ21" s="354"/>
      <c r="MK21" s="354"/>
      <c r="ML21" s="354"/>
      <c r="MM21" s="354"/>
      <c r="MN21" s="354"/>
      <c r="MO21" s="354"/>
      <c r="MP21" s="354"/>
      <c r="MQ21" s="354"/>
      <c r="MR21" s="354"/>
      <c r="MS21" s="354"/>
      <c r="MT21" s="354"/>
      <c r="MU21" s="354"/>
      <c r="MV21" s="354"/>
      <c r="MW21" s="354"/>
      <c r="MX21" s="354"/>
      <c r="MY21" s="354"/>
      <c r="MZ21" s="354"/>
      <c r="NA21" s="354"/>
      <c r="NB21" s="354"/>
      <c r="NC21" s="353"/>
      <c r="ND21" s="353"/>
      <c r="NE21" s="353"/>
      <c r="NF21" s="353"/>
      <c r="NG21" s="353"/>
      <c r="NH21" s="353"/>
      <c r="NI21" s="353"/>
      <c r="NJ21" s="353"/>
      <c r="NK21" s="353"/>
      <c r="NL21" s="353"/>
      <c r="NM21" s="353"/>
      <c r="NN21" s="353"/>
      <c r="NO21" s="353"/>
      <c r="NP21" s="353"/>
      <c r="NQ21" s="353"/>
      <c r="NR21" s="353"/>
      <c r="NS21" s="353"/>
      <c r="NT21" s="353"/>
      <c r="NU21" s="353"/>
      <c r="NV21" s="353"/>
      <c r="NW21" s="353"/>
      <c r="NX21" s="353"/>
      <c r="NY21" s="353"/>
      <c r="NZ21" s="353"/>
      <c r="OA21" s="353"/>
      <c r="OB21" s="353"/>
      <c r="OC21" s="353"/>
      <c r="OD21" s="353"/>
      <c r="OE21" s="353"/>
      <c r="OF21" s="353"/>
      <c r="OG21" s="354"/>
      <c r="OH21" s="354"/>
      <c r="OI21" s="354"/>
      <c r="OJ21" s="354"/>
      <c r="OK21" s="354"/>
      <c r="OL21" s="354"/>
      <c r="OM21" s="354"/>
      <c r="ON21" s="354"/>
      <c r="OO21" s="354"/>
      <c r="OP21" s="354"/>
      <c r="OQ21" s="354"/>
      <c r="OR21" s="354"/>
      <c r="OS21" s="354"/>
      <c r="OT21" s="354"/>
      <c r="OU21" s="354"/>
      <c r="OV21" s="354"/>
      <c r="OW21" s="354"/>
      <c r="OX21" s="354"/>
      <c r="OY21" s="354"/>
      <c r="OZ21" s="354"/>
      <c r="PA21" s="354"/>
      <c r="PB21" s="354"/>
      <c r="PC21" s="354"/>
      <c r="PD21" s="354"/>
      <c r="PE21" s="354"/>
      <c r="PF21" s="354"/>
      <c r="PG21" s="354"/>
      <c r="PH21" s="354"/>
      <c r="PI21" s="354"/>
      <c r="PJ21" s="354"/>
      <c r="PK21" s="353"/>
      <c r="PL21" s="353"/>
      <c r="PM21" s="353"/>
      <c r="PN21" s="353"/>
      <c r="PO21" s="353"/>
      <c r="PP21" s="353"/>
      <c r="PQ21" s="353"/>
      <c r="PR21" s="353"/>
      <c r="PS21" s="353"/>
      <c r="PT21" s="353"/>
      <c r="PU21" s="353"/>
      <c r="PV21" s="353"/>
      <c r="PW21" s="353"/>
      <c r="PX21" s="353"/>
      <c r="PY21" s="353"/>
      <c r="PZ21" s="353"/>
      <c r="QA21" s="353"/>
      <c r="QB21" s="353"/>
      <c r="QC21" s="353"/>
      <c r="QD21" s="353"/>
      <c r="QE21" s="353"/>
      <c r="QF21" s="353"/>
      <c r="QG21" s="353"/>
      <c r="QH21" s="353"/>
      <c r="QI21" s="353"/>
      <c r="QJ21" s="353"/>
      <c r="QK21" s="353"/>
      <c r="QL21" s="353"/>
      <c r="QM21" s="353"/>
      <c r="QN21" s="353"/>
      <c r="QO21" s="354"/>
      <c r="QP21" s="354"/>
      <c r="QQ21" s="354"/>
      <c r="QR21" s="354"/>
      <c r="QS21" s="354"/>
      <c r="QT21" s="354"/>
      <c r="QU21" s="354"/>
      <c r="QV21" s="354"/>
      <c r="QW21" s="354"/>
      <c r="QX21" s="354"/>
      <c r="QY21" s="354"/>
      <c r="QZ21" s="354"/>
      <c r="RA21" s="354"/>
      <c r="RB21" s="354"/>
      <c r="RC21" s="354"/>
      <c r="RD21" s="354"/>
      <c r="RE21" s="354"/>
      <c r="RF21" s="354"/>
      <c r="RG21" s="354"/>
      <c r="RH21" s="354"/>
      <c r="RI21" s="354"/>
      <c r="RJ21" s="354"/>
      <c r="RK21" s="354"/>
      <c r="RL21" s="354"/>
      <c r="RM21" s="354"/>
      <c r="RN21" s="354"/>
      <c r="RO21" s="354"/>
      <c r="RP21" s="354"/>
      <c r="RQ21" s="354"/>
      <c r="RR21" s="354"/>
      <c r="RS21" s="382"/>
      <c r="RT21" s="382"/>
      <c r="RU21" s="134"/>
      <c r="RV21" s="382"/>
      <c r="RW21" s="382"/>
      <c r="RX21" s="134"/>
      <c r="RY21" s="382"/>
      <c r="RZ21" s="134"/>
      <c r="SA21" s="354"/>
      <c r="SB21" s="354"/>
      <c r="SC21" s="354"/>
      <c r="SD21" s="354"/>
      <c r="SE21" s="354"/>
      <c r="SF21" s="354"/>
      <c r="SG21" s="354"/>
      <c r="SH21" s="354"/>
      <c r="SI21" s="146"/>
      <c r="SJ21" s="146"/>
      <c r="SK21" s="146"/>
      <c r="SL21" s="146"/>
      <c r="SM21" s="146"/>
      <c r="SN21" s="146"/>
      <c r="SO21" s="146"/>
      <c r="SP21" s="147"/>
      <c r="SQ21" s="314" t="str">
        <f t="shared" si="39"/>
        <v/>
      </c>
      <c r="SR21" s="314" t="str">
        <f t="shared" si="39"/>
        <v/>
      </c>
      <c r="SS21" s="314" t="str">
        <f t="shared" si="39"/>
        <v/>
      </c>
      <c r="ST21" s="314" t="str">
        <f t="shared" si="39"/>
        <v/>
      </c>
      <c r="SU21" s="315" t="str">
        <f t="shared" si="40"/>
        <v/>
      </c>
      <c r="SV21" s="315" t="str">
        <f t="shared" si="20"/>
        <v/>
      </c>
      <c r="SW21" s="315" t="str">
        <f t="shared" si="20"/>
        <v/>
      </c>
      <c r="SX21" s="315" t="str">
        <f t="shared" si="20"/>
        <v/>
      </c>
      <c r="SY21" s="315" t="str">
        <f t="shared" si="41"/>
        <v/>
      </c>
      <c r="SZ21" s="260" t="str">
        <f t="shared" si="42"/>
        <v/>
      </c>
      <c r="TA21" s="272"/>
      <c r="TB21" s="272"/>
      <c r="TC21" s="273"/>
      <c r="TD21" s="275" t="str">
        <f t="shared" si="43"/>
        <v/>
      </c>
      <c r="TE21" s="268" t="str">
        <f t="shared" si="44"/>
        <v/>
      </c>
      <c r="TF21" s="267"/>
      <c r="TG21" s="151"/>
      <c r="TH21" s="152"/>
      <c r="TI21" s="152"/>
      <c r="TJ21" s="152"/>
      <c r="TK21" s="162"/>
      <c r="TL21" s="163"/>
      <c r="TM21" s="162"/>
      <c r="TN21" s="163"/>
      <c r="TO21" s="162"/>
      <c r="TP21" s="163"/>
      <c r="TQ21" s="89"/>
      <c r="TR21" s="89"/>
      <c r="TS21" s="89"/>
      <c r="TT21" s="89"/>
      <c r="TU21" s="89"/>
      <c r="TV21" s="254"/>
      <c r="TW21" s="318" t="str">
        <f t="shared" si="45"/>
        <v/>
      </c>
      <c r="TX21" s="318" t="str">
        <f t="shared" si="46"/>
        <v/>
      </c>
      <c r="TY21" s="318" t="str">
        <f t="shared" si="47"/>
        <v/>
      </c>
      <c r="TZ21" s="319" t="str">
        <f t="shared" si="48"/>
        <v/>
      </c>
      <c r="UA21" s="136" t="str">
        <f t="shared" si="21"/>
        <v/>
      </c>
      <c r="UB21" s="136" t="str">
        <f t="shared" si="22"/>
        <v/>
      </c>
      <c r="UC21" s="90" t="s">
        <v>167</v>
      </c>
      <c r="UD21" s="91" t="s">
        <v>169</v>
      </c>
      <c r="UE21" s="90" t="s">
        <v>170</v>
      </c>
      <c r="UF21" s="91" t="s">
        <v>171</v>
      </c>
      <c r="UG21" s="90" t="s">
        <v>172</v>
      </c>
      <c r="UH21" s="90" t="s">
        <v>173</v>
      </c>
      <c r="UI21" s="91" t="s">
        <v>1267</v>
      </c>
      <c r="UJ21" s="92">
        <v>42569</v>
      </c>
      <c r="UK21" s="90" t="s">
        <v>921</v>
      </c>
      <c r="UL21" s="90" t="s">
        <v>1222</v>
      </c>
      <c r="UM21" s="90" t="s">
        <v>172</v>
      </c>
      <c r="UN21" s="91" t="s">
        <v>161</v>
      </c>
      <c r="UO21" s="90" t="s">
        <v>2191</v>
      </c>
      <c r="UP21" s="90" t="s">
        <v>2192</v>
      </c>
      <c r="UQ21" s="93"/>
      <c r="UR21" s="126"/>
      <c r="US21" s="237">
        <v>0</v>
      </c>
      <c r="UT21" s="237">
        <v>0</v>
      </c>
      <c r="UU21" s="237">
        <v>0</v>
      </c>
      <c r="UV21" s="237">
        <v>0</v>
      </c>
      <c r="UW21" s="237">
        <v>0</v>
      </c>
      <c r="UX21" s="237">
        <v>0</v>
      </c>
      <c r="UY21" s="237">
        <v>0</v>
      </c>
      <c r="UZ21" s="237" t="str">
        <f t="shared" si="49"/>
        <v/>
      </c>
      <c r="VA21" s="248" t="str">
        <f t="shared" si="23"/>
        <v/>
      </c>
      <c r="VB21" s="263">
        <f t="shared" si="50"/>
        <v>0</v>
      </c>
      <c r="VC21" s="263">
        <f t="shared" si="51"/>
        <v>0</v>
      </c>
      <c r="VD21" s="263">
        <f t="shared" si="52"/>
        <v>0</v>
      </c>
      <c r="VE21" s="263">
        <f t="shared" si="53"/>
        <v>0</v>
      </c>
      <c r="VF21" s="263">
        <f t="shared" si="54"/>
        <v>0</v>
      </c>
      <c r="VG21" s="263">
        <f t="shared" si="55"/>
        <v>0</v>
      </c>
      <c r="VH21" s="263">
        <f t="shared" si="56"/>
        <v>0</v>
      </c>
      <c r="VI21" s="263">
        <f t="shared" si="57"/>
        <v>0</v>
      </c>
      <c r="VJ21" s="264" t="str">
        <f>IF(NILAISIKAPSOSIAL(SI21)=0,"",NILAISIKAPSOSIAL(SI21))</f>
        <v/>
      </c>
      <c r="VK21" s="264" t="str">
        <f>IF(NILAISIKAPSOSIAL(SJ21)=0,"",NILAISIKAPSOSIAL(SJ21))</f>
        <v/>
      </c>
      <c r="VL21" s="264" t="str">
        <f>IF(NILAISIKAPSOSIAL(SK21)=0,"",NILAISIKAPSOSIAL(SK21))</f>
        <v/>
      </c>
      <c r="VM21" s="264" t="str">
        <f>IF(NILAISIKAPSOSIAL(SL21)=0,"",NILAISIKAPSOSIAL(SL21))</f>
        <v/>
      </c>
      <c r="VN21" s="264" t="str">
        <f>IF(NILAISIKAPSOSIAL(SM21)=0,"",NILAISIKAPSOSIAL(SM21))</f>
        <v/>
      </c>
      <c r="VO21" s="264" t="str">
        <f>IF(NILAISIKAPSOSIAL(SN21)=0,"",NILAISIKAPSOSIAL(SN21))</f>
        <v/>
      </c>
      <c r="VP21" s="264" t="str">
        <f>IF(NILAISIKAPSOSIAL(SO21)=0,"",NILAISIKAPSOSIAL(SO21))</f>
        <v/>
      </c>
      <c r="VQ21" s="264" t="str">
        <f>IF(NILAISIKAPSOSIAL(SP21)=0,"",NILAISIKAPSOSIAL(SP21))</f>
        <v/>
      </c>
      <c r="VR21" s="143" t="str">
        <f t="shared" si="58"/>
        <v/>
      </c>
      <c r="VT21" s="248" t="str">
        <f t="shared" si="25"/>
        <v/>
      </c>
      <c r="VU21" s="247" t="str">
        <f t="shared" si="59"/>
        <v/>
      </c>
      <c r="VV21" s="247" t="str">
        <f t="shared" si="60"/>
        <v/>
      </c>
      <c r="VW21" s="247" t="str">
        <f t="shared" si="61"/>
        <v/>
      </c>
      <c r="VX21" s="247" t="str">
        <f t="shared" si="62"/>
        <v/>
      </c>
      <c r="VY21" s="247" t="str">
        <f t="shared" si="63"/>
        <v/>
      </c>
      <c r="VZ21" s="247" t="str">
        <f t="shared" si="64"/>
        <v/>
      </c>
      <c r="WA21" s="265" t="str">
        <f t="shared" si="65"/>
        <v/>
      </c>
      <c r="WB21" s="265" t="str">
        <f t="shared" si="26"/>
        <v/>
      </c>
      <c r="WC21" s="265" t="str">
        <f t="shared" si="27"/>
        <v/>
      </c>
      <c r="WD21" s="265" t="str">
        <f t="shared" si="28"/>
        <v/>
      </c>
      <c r="WE21" s="265" t="str">
        <f t="shared" si="66"/>
        <v/>
      </c>
      <c r="WG21" s="117">
        <f t="shared" si="67"/>
        <v>16</v>
      </c>
      <c r="WH21" s="117" t="e">
        <f>Kode!#REF!</f>
        <v>#REF!</v>
      </c>
      <c r="WI21" s="117" t="e">
        <f t="shared" si="29"/>
        <v>#REF!</v>
      </c>
      <c r="WJ21" s="160" t="str">
        <f t="shared" si="30"/>
        <v/>
      </c>
      <c r="WK21" s="247" t="e">
        <f t="shared" si="31"/>
        <v>#REF!</v>
      </c>
      <c r="WL21" s="247" t="e">
        <f t="shared" si="32"/>
        <v>#REF!</v>
      </c>
      <c r="WM21" s="248" t="e">
        <f t="shared" si="33"/>
        <v>#REF!</v>
      </c>
      <c r="WN21" s="247" t="e">
        <f t="shared" si="34"/>
        <v>#REF!</v>
      </c>
      <c r="WO21" s="247" t="e">
        <f t="shared" si="35"/>
        <v>#REF!</v>
      </c>
      <c r="WP21" s="248" t="e">
        <f t="shared" si="36"/>
        <v>#REF!</v>
      </c>
      <c r="WQ21" s="248" t="e">
        <f t="shared" si="37"/>
        <v>#REF!</v>
      </c>
      <c r="WR21" s="248" t="e">
        <f t="shared" si="38"/>
        <v>#REF!</v>
      </c>
    </row>
    <row r="22" spans="1:616" ht="54.95" customHeight="1">
      <c r="A22" s="285">
        <f t="shared" si="68"/>
        <v>17</v>
      </c>
      <c r="B22" s="286" t="s">
        <v>1497</v>
      </c>
      <c r="C22" s="286">
        <v>0</v>
      </c>
      <c r="D22" s="287" t="s">
        <v>2768</v>
      </c>
      <c r="E22" s="286">
        <v>0</v>
      </c>
      <c r="F22" s="288" t="s">
        <v>1267</v>
      </c>
      <c r="G22" s="144"/>
      <c r="H22" s="144"/>
      <c r="I22" s="134"/>
      <c r="J22" s="144"/>
      <c r="K22" s="144"/>
      <c r="L22" s="134"/>
      <c r="M22" s="144"/>
      <c r="N22" s="134"/>
      <c r="O22" s="144"/>
      <c r="P22" s="144"/>
      <c r="Q22" s="134"/>
      <c r="R22" s="144"/>
      <c r="S22" s="144"/>
      <c r="T22" s="134"/>
      <c r="U22" s="144"/>
      <c r="V22" s="134"/>
      <c r="W22" s="144"/>
      <c r="X22" s="144"/>
      <c r="Y22" s="134"/>
      <c r="Z22" s="144"/>
      <c r="AA22" s="144"/>
      <c r="AB22" s="134"/>
      <c r="AC22" s="144"/>
      <c r="AD22" s="134"/>
      <c r="AE22" s="144"/>
      <c r="AF22" s="144"/>
      <c r="AG22" s="134"/>
      <c r="AH22" s="144"/>
      <c r="AI22" s="144"/>
      <c r="AJ22" s="134"/>
      <c r="AK22" s="144"/>
      <c r="AL22" s="134"/>
      <c r="AM22" s="144"/>
      <c r="AN22" s="144"/>
      <c r="AO22" s="134"/>
      <c r="AP22" s="144"/>
      <c r="AQ22" s="144"/>
      <c r="AR22" s="134"/>
      <c r="AS22" s="144"/>
      <c r="AT22" s="134"/>
      <c r="AU22" s="144"/>
      <c r="AV22" s="144"/>
      <c r="AW22" s="134"/>
      <c r="AX22" s="144"/>
      <c r="AY22" s="144"/>
      <c r="AZ22" s="134"/>
      <c r="BA22" s="144"/>
      <c r="BB22" s="134"/>
      <c r="BC22" s="144"/>
      <c r="BD22" s="144"/>
      <c r="BE22" s="134"/>
      <c r="BF22" s="144"/>
      <c r="BG22" s="144"/>
      <c r="BH22" s="134"/>
      <c r="BI22" s="144"/>
      <c r="BJ22" s="134"/>
      <c r="BK22" s="144"/>
      <c r="BL22" s="144"/>
      <c r="BM22" s="134"/>
      <c r="BN22" s="144"/>
      <c r="BO22" s="144"/>
      <c r="BP22" s="134"/>
      <c r="BQ22" s="144"/>
      <c r="BR22" s="134"/>
      <c r="BS22" s="144"/>
      <c r="BT22" s="144"/>
      <c r="BU22" s="134"/>
      <c r="BV22" s="144"/>
      <c r="BW22" s="144"/>
      <c r="BX22" s="134"/>
      <c r="BY22" s="144"/>
      <c r="BZ22" s="134"/>
      <c r="CA22" s="144"/>
      <c r="CB22" s="144"/>
      <c r="CC22" s="134"/>
      <c r="CD22" s="144"/>
      <c r="CE22" s="144"/>
      <c r="CF22" s="134"/>
      <c r="CG22" s="144"/>
      <c r="CH22" s="134"/>
      <c r="CI22" s="144"/>
      <c r="CJ22" s="144"/>
      <c r="CK22" s="134"/>
      <c r="CL22" s="144"/>
      <c r="CM22" s="144"/>
      <c r="CN22" s="134"/>
      <c r="CO22" s="144"/>
      <c r="CP22" s="134"/>
      <c r="CQ22" s="144"/>
      <c r="CR22" s="144"/>
      <c r="CS22" s="134"/>
      <c r="CT22" s="144"/>
      <c r="CU22" s="144"/>
      <c r="CV22" s="134"/>
      <c r="CW22" s="144"/>
      <c r="CX22" s="134"/>
      <c r="CY22" s="144"/>
      <c r="CZ22" s="144"/>
      <c r="DA22" s="134"/>
      <c r="DB22" s="144"/>
      <c r="DC22" s="144"/>
      <c r="DD22" s="134"/>
      <c r="DE22" s="144"/>
      <c r="DF22" s="134"/>
      <c r="DG22" s="144"/>
      <c r="DH22" s="144"/>
      <c r="DI22" s="134"/>
      <c r="DJ22" s="144"/>
      <c r="DK22" s="144"/>
      <c r="DL22" s="134"/>
      <c r="DM22" s="144"/>
      <c r="DN22" s="134"/>
      <c r="DO22" s="144"/>
      <c r="DP22" s="144"/>
      <c r="DQ22" s="134"/>
      <c r="DR22" s="144"/>
      <c r="DS22" s="144"/>
      <c r="DT22" s="134"/>
      <c r="DU22" s="144"/>
      <c r="DV22" s="134"/>
      <c r="DW22" s="242"/>
      <c r="DX22" s="242"/>
      <c r="DY22" s="134"/>
      <c r="DZ22" s="242"/>
      <c r="EA22" s="242"/>
      <c r="EB22" s="134"/>
      <c r="EC22" s="144"/>
      <c r="ED22" s="134"/>
      <c r="EE22" s="144"/>
      <c r="EF22" s="144"/>
      <c r="EG22" s="134"/>
      <c r="EH22" s="144"/>
      <c r="EI22" s="144"/>
      <c r="EJ22" s="134"/>
      <c r="EK22" s="144"/>
      <c r="EL22" s="134"/>
      <c r="EM22" s="382"/>
      <c r="EN22" s="382"/>
      <c r="EO22" s="134"/>
      <c r="EP22" s="382"/>
      <c r="EQ22" s="382"/>
      <c r="ER22" s="134"/>
      <c r="ES22" s="382"/>
      <c r="ET22" s="134"/>
      <c r="EU22" s="382"/>
      <c r="EV22" s="382"/>
      <c r="EW22" s="134"/>
      <c r="EX22" s="382"/>
      <c r="EY22" s="382"/>
      <c r="EZ22" s="134"/>
      <c r="FA22" s="382"/>
      <c r="FB22" s="134"/>
      <c r="FC22" s="382"/>
      <c r="FD22" s="382"/>
      <c r="FE22" s="134"/>
      <c r="FF22" s="382"/>
      <c r="FG22" s="382"/>
      <c r="FH22" s="134"/>
      <c r="FI22" s="382"/>
      <c r="FJ22" s="134"/>
      <c r="FK22" s="382"/>
      <c r="FL22" s="382"/>
      <c r="FM22" s="134"/>
      <c r="FN22" s="382"/>
      <c r="FO22" s="382"/>
      <c r="FP22" s="134"/>
      <c r="FQ22" s="382"/>
      <c r="FR22" s="134"/>
      <c r="FS22" s="382"/>
      <c r="FT22" s="382"/>
      <c r="FU22" s="134"/>
      <c r="FV22" s="382"/>
      <c r="FW22" s="382"/>
      <c r="FX22" s="134"/>
      <c r="FY22" s="382"/>
      <c r="FZ22" s="134"/>
      <c r="GA22" s="382"/>
      <c r="GB22" s="382"/>
      <c r="GC22" s="134"/>
      <c r="GD22" s="382"/>
      <c r="GE22" s="382"/>
      <c r="GF22" s="134"/>
      <c r="GG22" s="382"/>
      <c r="GH22" s="134"/>
      <c r="GI22" s="382"/>
      <c r="GJ22" s="382"/>
      <c r="GK22" s="134"/>
      <c r="GL22" s="382"/>
      <c r="GM22" s="382"/>
      <c r="GN22" s="134"/>
      <c r="GO22" s="382"/>
      <c r="GP22" s="134"/>
      <c r="GQ22" s="382"/>
      <c r="GR22" s="382"/>
      <c r="GS22" s="134"/>
      <c r="GT22" s="382"/>
      <c r="GU22" s="382"/>
      <c r="GV22" s="134"/>
      <c r="GW22" s="382"/>
      <c r="GX22" s="134"/>
      <c r="GY22" s="382"/>
      <c r="GZ22" s="382"/>
      <c r="HA22" s="134"/>
      <c r="HB22" s="382"/>
      <c r="HC22" s="382"/>
      <c r="HD22" s="134"/>
      <c r="HE22" s="382"/>
      <c r="HF22" s="134"/>
      <c r="HG22" s="382"/>
      <c r="HH22" s="382"/>
      <c r="HI22" s="134"/>
      <c r="HJ22" s="382"/>
      <c r="HK22" s="382"/>
      <c r="HL22" s="134"/>
      <c r="HM22" s="382"/>
      <c r="HN22" s="134"/>
      <c r="HO22" s="382"/>
      <c r="HP22" s="382"/>
      <c r="HQ22" s="134"/>
      <c r="HR22" s="382"/>
      <c r="HS22" s="382"/>
      <c r="HT22" s="134"/>
      <c r="HU22" s="382"/>
      <c r="HV22" s="134"/>
      <c r="HW22" s="382"/>
      <c r="HX22" s="382"/>
      <c r="HY22" s="134"/>
      <c r="HZ22" s="382"/>
      <c r="IA22" s="382"/>
      <c r="IB22" s="134"/>
      <c r="IC22" s="382"/>
      <c r="ID22" s="134"/>
      <c r="IE22" s="382"/>
      <c r="IF22" s="382"/>
      <c r="IG22" s="134"/>
      <c r="IH22" s="382"/>
      <c r="II22" s="382"/>
      <c r="IJ22" s="134"/>
      <c r="IK22" s="382"/>
      <c r="IL22" s="134"/>
      <c r="IM22" s="353"/>
      <c r="IN22" s="353"/>
      <c r="IO22" s="353"/>
      <c r="IP22" s="353"/>
      <c r="IQ22" s="353"/>
      <c r="IR22" s="353"/>
      <c r="IS22" s="353"/>
      <c r="IT22" s="353"/>
      <c r="IU22" s="353"/>
      <c r="IV22" s="353"/>
      <c r="IW22" s="353"/>
      <c r="IX22" s="353"/>
      <c r="IY22" s="353"/>
      <c r="IZ22" s="353"/>
      <c r="JA22" s="353"/>
      <c r="JB22" s="353"/>
      <c r="JC22" s="353"/>
      <c r="JD22" s="353"/>
      <c r="JE22" s="353"/>
      <c r="JF22" s="353"/>
      <c r="JG22" s="353"/>
      <c r="JH22" s="353"/>
      <c r="JI22" s="353"/>
      <c r="JJ22" s="353"/>
      <c r="JK22" s="353"/>
      <c r="JL22" s="353"/>
      <c r="JM22" s="353"/>
      <c r="JN22" s="353"/>
      <c r="JO22" s="353"/>
      <c r="JP22" s="353"/>
      <c r="JQ22" s="354"/>
      <c r="JR22" s="354"/>
      <c r="JS22" s="354"/>
      <c r="JT22" s="354"/>
      <c r="JU22" s="354"/>
      <c r="JV22" s="354"/>
      <c r="JW22" s="354"/>
      <c r="JX22" s="354"/>
      <c r="JY22" s="354"/>
      <c r="JZ22" s="354"/>
      <c r="KA22" s="354"/>
      <c r="KB22" s="354"/>
      <c r="KC22" s="354"/>
      <c r="KD22" s="354"/>
      <c r="KE22" s="354"/>
      <c r="KF22" s="354"/>
      <c r="KG22" s="354"/>
      <c r="KH22" s="354"/>
      <c r="KI22" s="354"/>
      <c r="KJ22" s="354"/>
      <c r="KK22" s="354"/>
      <c r="KL22" s="354"/>
      <c r="KM22" s="354"/>
      <c r="KN22" s="354"/>
      <c r="KO22" s="354"/>
      <c r="KP22" s="354"/>
      <c r="KQ22" s="354"/>
      <c r="KR22" s="354"/>
      <c r="KS22" s="354"/>
      <c r="KT22" s="354"/>
      <c r="KU22" s="353"/>
      <c r="KV22" s="353"/>
      <c r="KW22" s="353"/>
      <c r="KX22" s="353"/>
      <c r="KY22" s="353"/>
      <c r="KZ22" s="353"/>
      <c r="LA22" s="353"/>
      <c r="LB22" s="353"/>
      <c r="LC22" s="353"/>
      <c r="LD22" s="353"/>
      <c r="LE22" s="353"/>
      <c r="LF22" s="353"/>
      <c r="LG22" s="353"/>
      <c r="LH22" s="353"/>
      <c r="LI22" s="353"/>
      <c r="LJ22" s="353"/>
      <c r="LK22" s="353"/>
      <c r="LL22" s="353"/>
      <c r="LM22" s="353"/>
      <c r="LN22" s="353"/>
      <c r="LO22" s="353"/>
      <c r="LP22" s="353"/>
      <c r="LQ22" s="353"/>
      <c r="LR22" s="353"/>
      <c r="LS22" s="353"/>
      <c r="LT22" s="353"/>
      <c r="LU22" s="353"/>
      <c r="LV22" s="353"/>
      <c r="LW22" s="353"/>
      <c r="LX22" s="353"/>
      <c r="LY22" s="354"/>
      <c r="LZ22" s="354"/>
      <c r="MA22" s="354"/>
      <c r="MB22" s="354"/>
      <c r="MC22" s="354"/>
      <c r="MD22" s="354"/>
      <c r="ME22" s="354"/>
      <c r="MF22" s="354"/>
      <c r="MG22" s="354"/>
      <c r="MH22" s="354"/>
      <c r="MI22" s="354"/>
      <c r="MJ22" s="354"/>
      <c r="MK22" s="354"/>
      <c r="ML22" s="354"/>
      <c r="MM22" s="354"/>
      <c r="MN22" s="354"/>
      <c r="MO22" s="354"/>
      <c r="MP22" s="354"/>
      <c r="MQ22" s="354"/>
      <c r="MR22" s="354"/>
      <c r="MS22" s="354"/>
      <c r="MT22" s="354"/>
      <c r="MU22" s="354"/>
      <c r="MV22" s="354"/>
      <c r="MW22" s="354"/>
      <c r="MX22" s="354"/>
      <c r="MY22" s="354"/>
      <c r="MZ22" s="354"/>
      <c r="NA22" s="354"/>
      <c r="NB22" s="354"/>
      <c r="NC22" s="353"/>
      <c r="ND22" s="353"/>
      <c r="NE22" s="353"/>
      <c r="NF22" s="353"/>
      <c r="NG22" s="353"/>
      <c r="NH22" s="353"/>
      <c r="NI22" s="353"/>
      <c r="NJ22" s="353"/>
      <c r="NK22" s="353"/>
      <c r="NL22" s="353"/>
      <c r="NM22" s="353"/>
      <c r="NN22" s="353"/>
      <c r="NO22" s="353"/>
      <c r="NP22" s="353"/>
      <c r="NQ22" s="353"/>
      <c r="NR22" s="353"/>
      <c r="NS22" s="353"/>
      <c r="NT22" s="353"/>
      <c r="NU22" s="353"/>
      <c r="NV22" s="353"/>
      <c r="NW22" s="353"/>
      <c r="NX22" s="353"/>
      <c r="NY22" s="353"/>
      <c r="NZ22" s="353"/>
      <c r="OA22" s="353"/>
      <c r="OB22" s="353"/>
      <c r="OC22" s="353"/>
      <c r="OD22" s="353"/>
      <c r="OE22" s="353"/>
      <c r="OF22" s="353"/>
      <c r="OG22" s="354"/>
      <c r="OH22" s="354"/>
      <c r="OI22" s="354"/>
      <c r="OJ22" s="354"/>
      <c r="OK22" s="354"/>
      <c r="OL22" s="354"/>
      <c r="OM22" s="354"/>
      <c r="ON22" s="354"/>
      <c r="OO22" s="354"/>
      <c r="OP22" s="354"/>
      <c r="OQ22" s="354"/>
      <c r="OR22" s="354"/>
      <c r="OS22" s="354"/>
      <c r="OT22" s="354"/>
      <c r="OU22" s="354"/>
      <c r="OV22" s="354"/>
      <c r="OW22" s="354"/>
      <c r="OX22" s="354"/>
      <c r="OY22" s="354"/>
      <c r="OZ22" s="354"/>
      <c r="PA22" s="354"/>
      <c r="PB22" s="354"/>
      <c r="PC22" s="354"/>
      <c r="PD22" s="354"/>
      <c r="PE22" s="354"/>
      <c r="PF22" s="354"/>
      <c r="PG22" s="354"/>
      <c r="PH22" s="354"/>
      <c r="PI22" s="354"/>
      <c r="PJ22" s="354"/>
      <c r="PK22" s="353"/>
      <c r="PL22" s="353"/>
      <c r="PM22" s="353"/>
      <c r="PN22" s="353"/>
      <c r="PO22" s="353"/>
      <c r="PP22" s="353"/>
      <c r="PQ22" s="353"/>
      <c r="PR22" s="353"/>
      <c r="PS22" s="353"/>
      <c r="PT22" s="353"/>
      <c r="PU22" s="353"/>
      <c r="PV22" s="353"/>
      <c r="PW22" s="353"/>
      <c r="PX22" s="353"/>
      <c r="PY22" s="353"/>
      <c r="PZ22" s="353"/>
      <c r="QA22" s="353"/>
      <c r="QB22" s="353"/>
      <c r="QC22" s="353"/>
      <c r="QD22" s="353"/>
      <c r="QE22" s="353"/>
      <c r="QF22" s="353"/>
      <c r="QG22" s="353"/>
      <c r="QH22" s="353"/>
      <c r="QI22" s="353"/>
      <c r="QJ22" s="353"/>
      <c r="QK22" s="353"/>
      <c r="QL22" s="353"/>
      <c r="QM22" s="353"/>
      <c r="QN22" s="353"/>
      <c r="QO22" s="354"/>
      <c r="QP22" s="354"/>
      <c r="QQ22" s="354"/>
      <c r="QR22" s="354"/>
      <c r="QS22" s="354"/>
      <c r="QT22" s="354"/>
      <c r="QU22" s="354"/>
      <c r="QV22" s="354"/>
      <c r="QW22" s="354"/>
      <c r="QX22" s="354"/>
      <c r="QY22" s="354"/>
      <c r="QZ22" s="354"/>
      <c r="RA22" s="354"/>
      <c r="RB22" s="354"/>
      <c r="RC22" s="354"/>
      <c r="RD22" s="354"/>
      <c r="RE22" s="354"/>
      <c r="RF22" s="354"/>
      <c r="RG22" s="354"/>
      <c r="RH22" s="354"/>
      <c r="RI22" s="354"/>
      <c r="RJ22" s="354"/>
      <c r="RK22" s="354"/>
      <c r="RL22" s="354"/>
      <c r="RM22" s="354"/>
      <c r="RN22" s="354"/>
      <c r="RO22" s="354"/>
      <c r="RP22" s="354"/>
      <c r="RQ22" s="354"/>
      <c r="RR22" s="354"/>
      <c r="RS22" s="382"/>
      <c r="RT22" s="382"/>
      <c r="RU22" s="134"/>
      <c r="RV22" s="382"/>
      <c r="RW22" s="382"/>
      <c r="RX22" s="134"/>
      <c r="RY22" s="382"/>
      <c r="RZ22" s="134"/>
      <c r="SA22" s="354"/>
      <c r="SB22" s="354"/>
      <c r="SC22" s="354"/>
      <c r="SD22" s="354"/>
      <c r="SE22" s="354"/>
      <c r="SF22" s="354"/>
      <c r="SG22" s="354"/>
      <c r="SH22" s="354"/>
      <c r="SI22" s="146"/>
      <c r="SJ22" s="146"/>
      <c r="SK22" s="146"/>
      <c r="SL22" s="146"/>
      <c r="SM22" s="146"/>
      <c r="SN22" s="146"/>
      <c r="SO22" s="146"/>
      <c r="SP22" s="147"/>
      <c r="SQ22" s="314" t="str">
        <f t="shared" si="39"/>
        <v/>
      </c>
      <c r="SR22" s="314" t="str">
        <f t="shared" si="39"/>
        <v/>
      </c>
      <c r="SS22" s="314" t="str">
        <f t="shared" si="39"/>
        <v/>
      </c>
      <c r="ST22" s="314" t="str">
        <f t="shared" si="39"/>
        <v/>
      </c>
      <c r="SU22" s="315" t="str">
        <f t="shared" si="40"/>
        <v/>
      </c>
      <c r="SV22" s="315" t="str">
        <f t="shared" si="40"/>
        <v/>
      </c>
      <c r="SW22" s="315" t="str">
        <f t="shared" si="40"/>
        <v/>
      </c>
      <c r="SX22" s="315" t="str">
        <f t="shared" si="40"/>
        <v/>
      </c>
      <c r="SY22" s="315" t="str">
        <f t="shared" si="41"/>
        <v/>
      </c>
      <c r="SZ22" s="260" t="str">
        <f t="shared" si="42"/>
        <v/>
      </c>
      <c r="TA22" s="272"/>
      <c r="TB22" s="272"/>
      <c r="TC22" s="273"/>
      <c r="TD22" s="275" t="str">
        <f t="shared" si="43"/>
        <v/>
      </c>
      <c r="TE22" s="268" t="str">
        <f t="shared" si="44"/>
        <v/>
      </c>
      <c r="TF22" s="267"/>
      <c r="TG22" s="151"/>
      <c r="TH22" s="152"/>
      <c r="TI22" s="152"/>
      <c r="TJ22" s="152"/>
      <c r="TK22" s="162"/>
      <c r="TL22" s="163"/>
      <c r="TM22" s="162"/>
      <c r="TN22" s="163"/>
      <c r="TO22" s="162"/>
      <c r="TP22" s="163"/>
      <c r="TQ22" s="89"/>
      <c r="TR22" s="89"/>
      <c r="TS22" s="89"/>
      <c r="TT22" s="89"/>
      <c r="TU22" s="89"/>
      <c r="TV22" s="254"/>
      <c r="TW22" s="318" t="str">
        <f t="shared" si="45"/>
        <v/>
      </c>
      <c r="TX22" s="318" t="str">
        <f t="shared" si="46"/>
        <v/>
      </c>
      <c r="TY22" s="318" t="str">
        <f t="shared" si="47"/>
        <v/>
      </c>
      <c r="TZ22" s="319" t="str">
        <f t="shared" si="48"/>
        <v/>
      </c>
      <c r="UA22" s="136" t="str">
        <f t="shared" si="21"/>
        <v/>
      </c>
      <c r="UB22" s="136" t="str">
        <f t="shared" si="22"/>
        <v/>
      </c>
      <c r="UC22" s="90" t="s">
        <v>167</v>
      </c>
      <c r="UD22" s="91" t="s">
        <v>169</v>
      </c>
      <c r="UE22" s="90" t="s">
        <v>170</v>
      </c>
      <c r="UF22" s="91" t="s">
        <v>171</v>
      </c>
      <c r="UG22" s="90" t="s">
        <v>172</v>
      </c>
      <c r="UH22" s="90" t="s">
        <v>173</v>
      </c>
      <c r="UI22" s="91" t="s">
        <v>1267</v>
      </c>
      <c r="UJ22" s="92">
        <v>42569</v>
      </c>
      <c r="UK22" s="90" t="s">
        <v>922</v>
      </c>
      <c r="UL22" s="90" t="s">
        <v>1223</v>
      </c>
      <c r="UM22" s="90" t="s">
        <v>172</v>
      </c>
      <c r="UN22" s="91" t="s">
        <v>161</v>
      </c>
      <c r="UO22" s="90" t="s">
        <v>2193</v>
      </c>
      <c r="UP22" s="90" t="s">
        <v>2194</v>
      </c>
      <c r="UQ22" s="93"/>
      <c r="UR22" s="126"/>
      <c r="US22" s="237">
        <v>0</v>
      </c>
      <c r="UT22" s="237">
        <v>0</v>
      </c>
      <c r="UU22" s="237">
        <v>0</v>
      </c>
      <c r="UV22" s="237">
        <v>0</v>
      </c>
      <c r="UW22" s="237">
        <v>0</v>
      </c>
      <c r="UX22" s="237">
        <v>0</v>
      </c>
      <c r="UY22" s="237">
        <v>0</v>
      </c>
      <c r="UZ22" s="237" t="str">
        <f t="shared" si="49"/>
        <v/>
      </c>
      <c r="VA22" s="248" t="str">
        <f t="shared" si="23"/>
        <v/>
      </c>
      <c r="VB22" s="263">
        <f t="shared" si="50"/>
        <v>0</v>
      </c>
      <c r="VC22" s="263">
        <f t="shared" si="51"/>
        <v>0</v>
      </c>
      <c r="VD22" s="263">
        <f t="shared" si="52"/>
        <v>0</v>
      </c>
      <c r="VE22" s="263">
        <f t="shared" si="53"/>
        <v>0</v>
      </c>
      <c r="VF22" s="263">
        <f t="shared" si="54"/>
        <v>0</v>
      </c>
      <c r="VG22" s="263">
        <f t="shared" si="55"/>
        <v>0</v>
      </c>
      <c r="VH22" s="263">
        <f t="shared" si="56"/>
        <v>0</v>
      </c>
      <c r="VI22" s="263">
        <f t="shared" si="57"/>
        <v>0</v>
      </c>
      <c r="VJ22" s="264" t="str">
        <f>IF(NILAISIKAPSOSIAL(SI22)=0,"",NILAISIKAPSOSIAL(SI22))</f>
        <v/>
      </c>
      <c r="VK22" s="264" t="str">
        <f>IF(NILAISIKAPSOSIAL(SJ22)=0,"",NILAISIKAPSOSIAL(SJ22))</f>
        <v/>
      </c>
      <c r="VL22" s="264" t="str">
        <f>IF(NILAISIKAPSOSIAL(SK22)=0,"",NILAISIKAPSOSIAL(SK22))</f>
        <v/>
      </c>
      <c r="VM22" s="264" t="str">
        <f>IF(NILAISIKAPSOSIAL(SL22)=0,"",NILAISIKAPSOSIAL(SL22))</f>
        <v/>
      </c>
      <c r="VN22" s="264" t="str">
        <f>IF(NILAISIKAPSOSIAL(SM22)=0,"",NILAISIKAPSOSIAL(SM22))</f>
        <v/>
      </c>
      <c r="VO22" s="264" t="str">
        <f>IF(NILAISIKAPSOSIAL(SN22)=0,"",NILAISIKAPSOSIAL(SN22))</f>
        <v/>
      </c>
      <c r="VP22" s="264" t="str">
        <f>IF(NILAISIKAPSOSIAL(SO22)=0,"",NILAISIKAPSOSIAL(SO22))</f>
        <v/>
      </c>
      <c r="VQ22" s="264" t="str">
        <f>IF(NILAISIKAPSOSIAL(SP22)=0,"",NILAISIKAPSOSIAL(SP22))</f>
        <v/>
      </c>
      <c r="VR22" s="143" t="str">
        <f t="shared" si="58"/>
        <v/>
      </c>
      <c r="VT22" s="248" t="str">
        <f t="shared" si="25"/>
        <v/>
      </c>
      <c r="VU22" s="247" t="str">
        <f t="shared" si="59"/>
        <v/>
      </c>
      <c r="VV22" s="247" t="str">
        <f t="shared" si="60"/>
        <v/>
      </c>
      <c r="VW22" s="247" t="str">
        <f t="shared" si="61"/>
        <v/>
      </c>
      <c r="VX22" s="247" t="str">
        <f t="shared" si="62"/>
        <v/>
      </c>
      <c r="VY22" s="247" t="str">
        <f t="shared" si="63"/>
        <v/>
      </c>
      <c r="VZ22" s="247" t="str">
        <f t="shared" si="64"/>
        <v/>
      </c>
      <c r="WA22" s="265" t="str">
        <f t="shared" si="65"/>
        <v/>
      </c>
      <c r="WB22" s="265" t="str">
        <f t="shared" si="26"/>
        <v/>
      </c>
      <c r="WC22" s="265" t="str">
        <f t="shared" si="27"/>
        <v/>
      </c>
      <c r="WD22" s="265" t="str">
        <f t="shared" si="28"/>
        <v/>
      </c>
      <c r="WE22" s="265" t="str">
        <f t="shared" si="66"/>
        <v/>
      </c>
      <c r="WG22" s="117">
        <f t="shared" si="67"/>
        <v>17</v>
      </c>
      <c r="WH22" s="117" t="e">
        <f>Kode!#REF!</f>
        <v>#REF!</v>
      </c>
      <c r="WI22" s="117" t="e">
        <f t="shared" si="29"/>
        <v>#REF!</v>
      </c>
      <c r="WJ22" s="160" t="str">
        <f t="shared" si="30"/>
        <v/>
      </c>
      <c r="WK22" s="247" t="e">
        <f t="shared" si="31"/>
        <v>#REF!</v>
      </c>
      <c r="WL22" s="247" t="e">
        <f t="shared" si="32"/>
        <v>#REF!</v>
      </c>
      <c r="WM22" s="248" t="e">
        <f t="shared" si="33"/>
        <v>#REF!</v>
      </c>
      <c r="WN22" s="247" t="e">
        <f t="shared" si="34"/>
        <v>#REF!</v>
      </c>
      <c r="WO22" s="247" t="e">
        <f t="shared" si="35"/>
        <v>#REF!</v>
      </c>
      <c r="WP22" s="248" t="e">
        <f t="shared" si="36"/>
        <v>#REF!</v>
      </c>
      <c r="WQ22" s="248" t="e">
        <f t="shared" si="37"/>
        <v>#REF!</v>
      </c>
      <c r="WR22" s="248" t="e">
        <f t="shared" si="38"/>
        <v>#REF!</v>
      </c>
    </row>
    <row r="23" spans="1:616" ht="54.95" customHeight="1">
      <c r="A23" s="285">
        <f t="shared" si="68"/>
        <v>18</v>
      </c>
      <c r="B23" s="286" t="s">
        <v>1498</v>
      </c>
      <c r="C23" s="286">
        <v>0</v>
      </c>
      <c r="D23" s="287" t="s">
        <v>2769</v>
      </c>
      <c r="E23" s="286">
        <v>0</v>
      </c>
      <c r="F23" s="288" t="s">
        <v>1267</v>
      </c>
      <c r="G23" s="144"/>
      <c r="H23" s="144"/>
      <c r="I23" s="134"/>
      <c r="J23" s="144"/>
      <c r="K23" s="144"/>
      <c r="L23" s="134"/>
      <c r="M23" s="144"/>
      <c r="N23" s="134"/>
      <c r="O23" s="144"/>
      <c r="P23" s="144"/>
      <c r="Q23" s="134"/>
      <c r="R23" s="144"/>
      <c r="S23" s="144"/>
      <c r="T23" s="134"/>
      <c r="U23" s="144"/>
      <c r="V23" s="134"/>
      <c r="W23" s="144"/>
      <c r="X23" s="144"/>
      <c r="Y23" s="134"/>
      <c r="Z23" s="144"/>
      <c r="AA23" s="144"/>
      <c r="AB23" s="134"/>
      <c r="AC23" s="144"/>
      <c r="AD23" s="134"/>
      <c r="AE23" s="144"/>
      <c r="AF23" s="144"/>
      <c r="AG23" s="134"/>
      <c r="AH23" s="144"/>
      <c r="AI23" s="144"/>
      <c r="AJ23" s="134"/>
      <c r="AK23" s="144"/>
      <c r="AL23" s="134"/>
      <c r="AM23" s="144"/>
      <c r="AN23" s="144"/>
      <c r="AO23" s="134"/>
      <c r="AP23" s="144"/>
      <c r="AQ23" s="144"/>
      <c r="AR23" s="134"/>
      <c r="AS23" s="144"/>
      <c r="AT23" s="134"/>
      <c r="AU23" s="144"/>
      <c r="AV23" s="144"/>
      <c r="AW23" s="134"/>
      <c r="AX23" s="144"/>
      <c r="AY23" s="144"/>
      <c r="AZ23" s="134"/>
      <c r="BA23" s="144"/>
      <c r="BB23" s="134"/>
      <c r="BC23" s="144"/>
      <c r="BD23" s="144"/>
      <c r="BE23" s="134"/>
      <c r="BF23" s="144"/>
      <c r="BG23" s="144"/>
      <c r="BH23" s="134"/>
      <c r="BI23" s="144"/>
      <c r="BJ23" s="134"/>
      <c r="BK23" s="144"/>
      <c r="BL23" s="144"/>
      <c r="BM23" s="134"/>
      <c r="BN23" s="144"/>
      <c r="BO23" s="144"/>
      <c r="BP23" s="134"/>
      <c r="BQ23" s="144"/>
      <c r="BR23" s="134"/>
      <c r="BS23" s="144"/>
      <c r="BT23" s="144"/>
      <c r="BU23" s="134"/>
      <c r="BV23" s="144"/>
      <c r="BW23" s="144"/>
      <c r="BX23" s="134"/>
      <c r="BY23" s="144"/>
      <c r="BZ23" s="134"/>
      <c r="CA23" s="144"/>
      <c r="CB23" s="144"/>
      <c r="CC23" s="134"/>
      <c r="CD23" s="144"/>
      <c r="CE23" s="144"/>
      <c r="CF23" s="134"/>
      <c r="CG23" s="144"/>
      <c r="CH23" s="134"/>
      <c r="CI23" s="144"/>
      <c r="CJ23" s="144"/>
      <c r="CK23" s="134"/>
      <c r="CL23" s="144"/>
      <c r="CM23" s="144"/>
      <c r="CN23" s="134"/>
      <c r="CO23" s="144"/>
      <c r="CP23" s="134"/>
      <c r="CQ23" s="144"/>
      <c r="CR23" s="144"/>
      <c r="CS23" s="134"/>
      <c r="CT23" s="144"/>
      <c r="CU23" s="144"/>
      <c r="CV23" s="134"/>
      <c r="CW23" s="144"/>
      <c r="CX23" s="134"/>
      <c r="CY23" s="144"/>
      <c r="CZ23" s="144"/>
      <c r="DA23" s="134"/>
      <c r="DB23" s="144"/>
      <c r="DC23" s="144"/>
      <c r="DD23" s="134"/>
      <c r="DE23" s="144"/>
      <c r="DF23" s="134"/>
      <c r="DG23" s="144"/>
      <c r="DH23" s="144"/>
      <c r="DI23" s="134"/>
      <c r="DJ23" s="144"/>
      <c r="DK23" s="144"/>
      <c r="DL23" s="134"/>
      <c r="DM23" s="144"/>
      <c r="DN23" s="134"/>
      <c r="DO23" s="144"/>
      <c r="DP23" s="144"/>
      <c r="DQ23" s="134"/>
      <c r="DR23" s="144"/>
      <c r="DS23" s="144"/>
      <c r="DT23" s="134"/>
      <c r="DU23" s="144"/>
      <c r="DV23" s="134"/>
      <c r="DW23" s="144"/>
      <c r="DX23" s="144"/>
      <c r="DY23" s="134"/>
      <c r="DZ23" s="144"/>
      <c r="EA23" s="144"/>
      <c r="EB23" s="134"/>
      <c r="EC23" s="144"/>
      <c r="ED23" s="134"/>
      <c r="EE23" s="242"/>
      <c r="EF23" s="242"/>
      <c r="EG23" s="134"/>
      <c r="EH23" s="242"/>
      <c r="EI23" s="242"/>
      <c r="EJ23" s="134"/>
      <c r="EK23" s="144"/>
      <c r="EL23" s="134"/>
      <c r="EM23" s="382"/>
      <c r="EN23" s="382"/>
      <c r="EO23" s="134"/>
      <c r="EP23" s="382"/>
      <c r="EQ23" s="382"/>
      <c r="ER23" s="134"/>
      <c r="ES23" s="382"/>
      <c r="ET23" s="134"/>
      <c r="EU23" s="382"/>
      <c r="EV23" s="382"/>
      <c r="EW23" s="134"/>
      <c r="EX23" s="382"/>
      <c r="EY23" s="382"/>
      <c r="EZ23" s="134"/>
      <c r="FA23" s="382"/>
      <c r="FB23" s="134"/>
      <c r="FC23" s="382"/>
      <c r="FD23" s="382"/>
      <c r="FE23" s="134"/>
      <c r="FF23" s="382"/>
      <c r="FG23" s="382"/>
      <c r="FH23" s="134"/>
      <c r="FI23" s="382"/>
      <c r="FJ23" s="134"/>
      <c r="FK23" s="382"/>
      <c r="FL23" s="382"/>
      <c r="FM23" s="134"/>
      <c r="FN23" s="382"/>
      <c r="FO23" s="382"/>
      <c r="FP23" s="134"/>
      <c r="FQ23" s="382"/>
      <c r="FR23" s="134"/>
      <c r="FS23" s="382"/>
      <c r="FT23" s="382"/>
      <c r="FU23" s="134"/>
      <c r="FV23" s="382"/>
      <c r="FW23" s="382"/>
      <c r="FX23" s="134"/>
      <c r="FY23" s="382"/>
      <c r="FZ23" s="134"/>
      <c r="GA23" s="382"/>
      <c r="GB23" s="382"/>
      <c r="GC23" s="134"/>
      <c r="GD23" s="382"/>
      <c r="GE23" s="382"/>
      <c r="GF23" s="134"/>
      <c r="GG23" s="382"/>
      <c r="GH23" s="134"/>
      <c r="GI23" s="382"/>
      <c r="GJ23" s="382"/>
      <c r="GK23" s="134"/>
      <c r="GL23" s="382"/>
      <c r="GM23" s="382"/>
      <c r="GN23" s="134"/>
      <c r="GO23" s="382"/>
      <c r="GP23" s="134"/>
      <c r="GQ23" s="382"/>
      <c r="GR23" s="382"/>
      <c r="GS23" s="134"/>
      <c r="GT23" s="382"/>
      <c r="GU23" s="382"/>
      <c r="GV23" s="134"/>
      <c r="GW23" s="382"/>
      <c r="GX23" s="134"/>
      <c r="GY23" s="382"/>
      <c r="GZ23" s="382"/>
      <c r="HA23" s="134"/>
      <c r="HB23" s="382"/>
      <c r="HC23" s="382"/>
      <c r="HD23" s="134"/>
      <c r="HE23" s="382"/>
      <c r="HF23" s="134"/>
      <c r="HG23" s="382"/>
      <c r="HH23" s="382"/>
      <c r="HI23" s="134"/>
      <c r="HJ23" s="382"/>
      <c r="HK23" s="382"/>
      <c r="HL23" s="134"/>
      <c r="HM23" s="382"/>
      <c r="HN23" s="134"/>
      <c r="HO23" s="382"/>
      <c r="HP23" s="382"/>
      <c r="HQ23" s="134"/>
      <c r="HR23" s="382"/>
      <c r="HS23" s="382"/>
      <c r="HT23" s="134"/>
      <c r="HU23" s="382"/>
      <c r="HV23" s="134"/>
      <c r="HW23" s="382"/>
      <c r="HX23" s="382"/>
      <c r="HY23" s="134"/>
      <c r="HZ23" s="382"/>
      <c r="IA23" s="382"/>
      <c r="IB23" s="134"/>
      <c r="IC23" s="382"/>
      <c r="ID23" s="134"/>
      <c r="IE23" s="382"/>
      <c r="IF23" s="382"/>
      <c r="IG23" s="134"/>
      <c r="IH23" s="382"/>
      <c r="II23" s="382"/>
      <c r="IJ23" s="134"/>
      <c r="IK23" s="382"/>
      <c r="IL23" s="134"/>
      <c r="IM23" s="353"/>
      <c r="IN23" s="353"/>
      <c r="IO23" s="353"/>
      <c r="IP23" s="353"/>
      <c r="IQ23" s="353"/>
      <c r="IR23" s="353"/>
      <c r="IS23" s="353"/>
      <c r="IT23" s="353"/>
      <c r="IU23" s="353"/>
      <c r="IV23" s="353"/>
      <c r="IW23" s="353"/>
      <c r="IX23" s="353"/>
      <c r="IY23" s="353"/>
      <c r="IZ23" s="353"/>
      <c r="JA23" s="353"/>
      <c r="JB23" s="353"/>
      <c r="JC23" s="353"/>
      <c r="JD23" s="353"/>
      <c r="JE23" s="353"/>
      <c r="JF23" s="353"/>
      <c r="JG23" s="353"/>
      <c r="JH23" s="353"/>
      <c r="JI23" s="353"/>
      <c r="JJ23" s="353"/>
      <c r="JK23" s="353"/>
      <c r="JL23" s="353"/>
      <c r="JM23" s="353"/>
      <c r="JN23" s="353"/>
      <c r="JO23" s="353"/>
      <c r="JP23" s="353"/>
      <c r="JQ23" s="354"/>
      <c r="JR23" s="354"/>
      <c r="JS23" s="354"/>
      <c r="JT23" s="354"/>
      <c r="JU23" s="354"/>
      <c r="JV23" s="354"/>
      <c r="JW23" s="354"/>
      <c r="JX23" s="354"/>
      <c r="JY23" s="354"/>
      <c r="JZ23" s="354"/>
      <c r="KA23" s="354"/>
      <c r="KB23" s="354"/>
      <c r="KC23" s="354"/>
      <c r="KD23" s="354"/>
      <c r="KE23" s="354"/>
      <c r="KF23" s="354"/>
      <c r="KG23" s="354"/>
      <c r="KH23" s="354"/>
      <c r="KI23" s="354"/>
      <c r="KJ23" s="354"/>
      <c r="KK23" s="354"/>
      <c r="KL23" s="354"/>
      <c r="KM23" s="354"/>
      <c r="KN23" s="354"/>
      <c r="KO23" s="354"/>
      <c r="KP23" s="354"/>
      <c r="KQ23" s="354"/>
      <c r="KR23" s="354"/>
      <c r="KS23" s="354"/>
      <c r="KT23" s="354"/>
      <c r="KU23" s="353"/>
      <c r="KV23" s="353"/>
      <c r="KW23" s="353"/>
      <c r="KX23" s="353"/>
      <c r="KY23" s="353"/>
      <c r="KZ23" s="353"/>
      <c r="LA23" s="353"/>
      <c r="LB23" s="353"/>
      <c r="LC23" s="353"/>
      <c r="LD23" s="353"/>
      <c r="LE23" s="353"/>
      <c r="LF23" s="353"/>
      <c r="LG23" s="353"/>
      <c r="LH23" s="353"/>
      <c r="LI23" s="353"/>
      <c r="LJ23" s="353"/>
      <c r="LK23" s="353"/>
      <c r="LL23" s="353"/>
      <c r="LM23" s="353"/>
      <c r="LN23" s="353"/>
      <c r="LO23" s="353"/>
      <c r="LP23" s="353"/>
      <c r="LQ23" s="353"/>
      <c r="LR23" s="353"/>
      <c r="LS23" s="353"/>
      <c r="LT23" s="353"/>
      <c r="LU23" s="353"/>
      <c r="LV23" s="353"/>
      <c r="LW23" s="353"/>
      <c r="LX23" s="353"/>
      <c r="LY23" s="354"/>
      <c r="LZ23" s="354"/>
      <c r="MA23" s="354"/>
      <c r="MB23" s="354"/>
      <c r="MC23" s="354"/>
      <c r="MD23" s="354"/>
      <c r="ME23" s="354"/>
      <c r="MF23" s="354"/>
      <c r="MG23" s="354"/>
      <c r="MH23" s="354"/>
      <c r="MI23" s="354"/>
      <c r="MJ23" s="354"/>
      <c r="MK23" s="354"/>
      <c r="ML23" s="354"/>
      <c r="MM23" s="354"/>
      <c r="MN23" s="354"/>
      <c r="MO23" s="354"/>
      <c r="MP23" s="354"/>
      <c r="MQ23" s="354"/>
      <c r="MR23" s="354"/>
      <c r="MS23" s="354"/>
      <c r="MT23" s="354"/>
      <c r="MU23" s="354"/>
      <c r="MV23" s="354"/>
      <c r="MW23" s="354"/>
      <c r="MX23" s="354"/>
      <c r="MY23" s="354"/>
      <c r="MZ23" s="354"/>
      <c r="NA23" s="354"/>
      <c r="NB23" s="354"/>
      <c r="NC23" s="353"/>
      <c r="ND23" s="353"/>
      <c r="NE23" s="353"/>
      <c r="NF23" s="353"/>
      <c r="NG23" s="353"/>
      <c r="NH23" s="353"/>
      <c r="NI23" s="353"/>
      <c r="NJ23" s="353"/>
      <c r="NK23" s="353"/>
      <c r="NL23" s="353"/>
      <c r="NM23" s="353"/>
      <c r="NN23" s="353"/>
      <c r="NO23" s="353"/>
      <c r="NP23" s="353"/>
      <c r="NQ23" s="353"/>
      <c r="NR23" s="353"/>
      <c r="NS23" s="353"/>
      <c r="NT23" s="353"/>
      <c r="NU23" s="353"/>
      <c r="NV23" s="353"/>
      <c r="NW23" s="353"/>
      <c r="NX23" s="353"/>
      <c r="NY23" s="353"/>
      <c r="NZ23" s="353"/>
      <c r="OA23" s="353"/>
      <c r="OB23" s="353"/>
      <c r="OC23" s="353"/>
      <c r="OD23" s="353"/>
      <c r="OE23" s="353"/>
      <c r="OF23" s="353"/>
      <c r="OG23" s="354"/>
      <c r="OH23" s="354"/>
      <c r="OI23" s="354"/>
      <c r="OJ23" s="354"/>
      <c r="OK23" s="354"/>
      <c r="OL23" s="354"/>
      <c r="OM23" s="354"/>
      <c r="ON23" s="354"/>
      <c r="OO23" s="354"/>
      <c r="OP23" s="354"/>
      <c r="OQ23" s="354"/>
      <c r="OR23" s="354"/>
      <c r="OS23" s="354"/>
      <c r="OT23" s="354"/>
      <c r="OU23" s="354"/>
      <c r="OV23" s="354"/>
      <c r="OW23" s="354"/>
      <c r="OX23" s="354"/>
      <c r="OY23" s="354"/>
      <c r="OZ23" s="354"/>
      <c r="PA23" s="354"/>
      <c r="PB23" s="354"/>
      <c r="PC23" s="354"/>
      <c r="PD23" s="354"/>
      <c r="PE23" s="354"/>
      <c r="PF23" s="354"/>
      <c r="PG23" s="354"/>
      <c r="PH23" s="354"/>
      <c r="PI23" s="354"/>
      <c r="PJ23" s="354"/>
      <c r="PK23" s="353"/>
      <c r="PL23" s="353"/>
      <c r="PM23" s="353"/>
      <c r="PN23" s="353"/>
      <c r="PO23" s="353"/>
      <c r="PP23" s="353"/>
      <c r="PQ23" s="353"/>
      <c r="PR23" s="353"/>
      <c r="PS23" s="353"/>
      <c r="PT23" s="353"/>
      <c r="PU23" s="353"/>
      <c r="PV23" s="353"/>
      <c r="PW23" s="353"/>
      <c r="PX23" s="353"/>
      <c r="PY23" s="353"/>
      <c r="PZ23" s="353"/>
      <c r="QA23" s="353"/>
      <c r="QB23" s="353"/>
      <c r="QC23" s="353"/>
      <c r="QD23" s="353"/>
      <c r="QE23" s="353"/>
      <c r="QF23" s="353"/>
      <c r="QG23" s="353"/>
      <c r="QH23" s="353"/>
      <c r="QI23" s="353"/>
      <c r="QJ23" s="353"/>
      <c r="QK23" s="353"/>
      <c r="QL23" s="353"/>
      <c r="QM23" s="353"/>
      <c r="QN23" s="353"/>
      <c r="QO23" s="354"/>
      <c r="QP23" s="354"/>
      <c r="QQ23" s="354"/>
      <c r="QR23" s="354"/>
      <c r="QS23" s="354"/>
      <c r="QT23" s="354"/>
      <c r="QU23" s="354"/>
      <c r="QV23" s="354"/>
      <c r="QW23" s="354"/>
      <c r="QX23" s="354"/>
      <c r="QY23" s="354"/>
      <c r="QZ23" s="354"/>
      <c r="RA23" s="354"/>
      <c r="RB23" s="354"/>
      <c r="RC23" s="354"/>
      <c r="RD23" s="354"/>
      <c r="RE23" s="354"/>
      <c r="RF23" s="354"/>
      <c r="RG23" s="354"/>
      <c r="RH23" s="354"/>
      <c r="RI23" s="354"/>
      <c r="RJ23" s="354"/>
      <c r="RK23" s="354"/>
      <c r="RL23" s="354"/>
      <c r="RM23" s="354"/>
      <c r="RN23" s="354"/>
      <c r="RO23" s="354"/>
      <c r="RP23" s="354"/>
      <c r="RQ23" s="354"/>
      <c r="RR23" s="354"/>
      <c r="RS23" s="382"/>
      <c r="RT23" s="382"/>
      <c r="RU23" s="134"/>
      <c r="RV23" s="382"/>
      <c r="RW23" s="382"/>
      <c r="RX23" s="134"/>
      <c r="RY23" s="382"/>
      <c r="RZ23" s="134"/>
      <c r="SA23" s="354"/>
      <c r="SB23" s="354"/>
      <c r="SC23" s="354"/>
      <c r="SD23" s="354"/>
      <c r="SE23" s="354"/>
      <c r="SF23" s="354"/>
      <c r="SG23" s="354"/>
      <c r="SH23" s="354"/>
      <c r="SI23" s="146"/>
      <c r="SJ23" s="146"/>
      <c r="SK23" s="146"/>
      <c r="SL23" s="146"/>
      <c r="SM23" s="146"/>
      <c r="SN23" s="146"/>
      <c r="SO23" s="146"/>
      <c r="SP23" s="147"/>
      <c r="SQ23" s="314" t="str">
        <f t="shared" si="39"/>
        <v/>
      </c>
      <c r="SR23" s="314" t="str">
        <f t="shared" si="39"/>
        <v/>
      </c>
      <c r="SS23" s="314" t="str">
        <f t="shared" si="39"/>
        <v/>
      </c>
      <c r="ST23" s="314" t="str">
        <f t="shared" si="39"/>
        <v/>
      </c>
      <c r="SU23" s="315" t="str">
        <f t="shared" si="40"/>
        <v/>
      </c>
      <c r="SV23" s="315" t="str">
        <f t="shared" si="40"/>
        <v/>
      </c>
      <c r="SW23" s="315" t="str">
        <f t="shared" si="40"/>
        <v/>
      </c>
      <c r="SX23" s="315" t="str">
        <f t="shared" si="40"/>
        <v/>
      </c>
      <c r="SY23" s="315" t="str">
        <f t="shared" si="41"/>
        <v/>
      </c>
      <c r="SZ23" s="260" t="str">
        <f t="shared" si="42"/>
        <v/>
      </c>
      <c r="TA23" s="272"/>
      <c r="TB23" s="272"/>
      <c r="TC23" s="273"/>
      <c r="TD23" s="275" t="str">
        <f t="shared" si="43"/>
        <v/>
      </c>
      <c r="TE23" s="268" t="str">
        <f t="shared" si="44"/>
        <v/>
      </c>
      <c r="TF23" s="267"/>
      <c r="TG23" s="151"/>
      <c r="TH23" s="152"/>
      <c r="TI23" s="152"/>
      <c r="TJ23" s="152"/>
      <c r="TK23" s="162"/>
      <c r="TL23" s="163"/>
      <c r="TM23" s="162"/>
      <c r="TN23" s="163"/>
      <c r="TO23" s="162"/>
      <c r="TP23" s="163"/>
      <c r="TQ23" s="89"/>
      <c r="TR23" s="89"/>
      <c r="TS23" s="89"/>
      <c r="TT23" s="89"/>
      <c r="TU23" s="89"/>
      <c r="TV23" s="254"/>
      <c r="TW23" s="318" t="str">
        <f t="shared" si="45"/>
        <v/>
      </c>
      <c r="TX23" s="318" t="str">
        <f t="shared" si="46"/>
        <v/>
      </c>
      <c r="TY23" s="318" t="str">
        <f t="shared" si="47"/>
        <v/>
      </c>
      <c r="TZ23" s="319" t="str">
        <f t="shared" si="48"/>
        <v/>
      </c>
      <c r="UA23" s="136" t="str">
        <f t="shared" si="21"/>
        <v/>
      </c>
      <c r="UB23" s="136" t="str">
        <f t="shared" si="22"/>
        <v/>
      </c>
      <c r="UC23" s="90" t="s">
        <v>167</v>
      </c>
      <c r="UD23" s="91" t="s">
        <v>169</v>
      </c>
      <c r="UE23" s="90" t="s">
        <v>170</v>
      </c>
      <c r="UF23" s="91" t="s">
        <v>171</v>
      </c>
      <c r="UG23" s="90" t="s">
        <v>172</v>
      </c>
      <c r="UH23" s="90" t="s">
        <v>173</v>
      </c>
      <c r="UI23" s="91" t="s">
        <v>1267</v>
      </c>
      <c r="UJ23" s="92">
        <v>42569</v>
      </c>
      <c r="UK23" s="90" t="s">
        <v>923</v>
      </c>
      <c r="UL23" s="90" t="s">
        <v>1224</v>
      </c>
      <c r="UM23" s="90" t="s">
        <v>172</v>
      </c>
      <c r="UN23" s="91" t="s">
        <v>161</v>
      </c>
      <c r="UO23" s="90" t="s">
        <v>2195</v>
      </c>
      <c r="UP23" s="90" t="s">
        <v>2196</v>
      </c>
      <c r="UQ23" s="93"/>
      <c r="UR23" s="126"/>
      <c r="US23" s="237">
        <v>0</v>
      </c>
      <c r="UT23" s="237">
        <v>0</v>
      </c>
      <c r="UU23" s="237">
        <v>0</v>
      </c>
      <c r="UV23" s="237">
        <v>0</v>
      </c>
      <c r="UW23" s="237">
        <v>0</v>
      </c>
      <c r="UX23" s="237">
        <v>0</v>
      </c>
      <c r="UY23" s="237">
        <v>0</v>
      </c>
      <c r="UZ23" s="237" t="str">
        <f t="shared" si="49"/>
        <v/>
      </c>
      <c r="VA23" s="248" t="str">
        <f t="shared" si="23"/>
        <v/>
      </c>
      <c r="VB23" s="263">
        <f t="shared" si="50"/>
        <v>0</v>
      </c>
      <c r="VC23" s="263">
        <f t="shared" si="51"/>
        <v>0</v>
      </c>
      <c r="VD23" s="263">
        <f t="shared" si="52"/>
        <v>0</v>
      </c>
      <c r="VE23" s="263">
        <f t="shared" si="53"/>
        <v>0</v>
      </c>
      <c r="VF23" s="263">
        <f t="shared" si="54"/>
        <v>0</v>
      </c>
      <c r="VG23" s="263">
        <f t="shared" si="55"/>
        <v>0</v>
      </c>
      <c r="VH23" s="263">
        <f t="shared" si="56"/>
        <v>0</v>
      </c>
      <c r="VI23" s="263">
        <f t="shared" si="57"/>
        <v>0</v>
      </c>
      <c r="VJ23" s="264" t="str">
        <f>IF(NILAISIKAPSOSIAL(SI23)=0,"",NILAISIKAPSOSIAL(SI23))</f>
        <v/>
      </c>
      <c r="VK23" s="264" t="str">
        <f>IF(NILAISIKAPSOSIAL(SJ23)=0,"",NILAISIKAPSOSIAL(SJ23))</f>
        <v/>
      </c>
      <c r="VL23" s="264" t="str">
        <f>IF(NILAISIKAPSOSIAL(SK23)=0,"",NILAISIKAPSOSIAL(SK23))</f>
        <v/>
      </c>
      <c r="VM23" s="264" t="str">
        <f>IF(NILAISIKAPSOSIAL(SL23)=0,"",NILAISIKAPSOSIAL(SL23))</f>
        <v/>
      </c>
      <c r="VN23" s="264" t="str">
        <f>IF(NILAISIKAPSOSIAL(SM23)=0,"",NILAISIKAPSOSIAL(SM23))</f>
        <v/>
      </c>
      <c r="VO23" s="264" t="str">
        <f>IF(NILAISIKAPSOSIAL(SN23)=0,"",NILAISIKAPSOSIAL(SN23))</f>
        <v/>
      </c>
      <c r="VP23" s="264" t="str">
        <f>IF(NILAISIKAPSOSIAL(SO23)=0,"",NILAISIKAPSOSIAL(SO23))</f>
        <v/>
      </c>
      <c r="VQ23" s="264" t="str">
        <f>IF(NILAISIKAPSOSIAL(SP23)=0,"",NILAISIKAPSOSIAL(SP23))</f>
        <v/>
      </c>
      <c r="VR23" s="143" t="str">
        <f t="shared" si="58"/>
        <v/>
      </c>
      <c r="VT23" s="248" t="str">
        <f t="shared" si="25"/>
        <v/>
      </c>
      <c r="VU23" s="247" t="str">
        <f t="shared" si="59"/>
        <v/>
      </c>
      <c r="VV23" s="247" t="str">
        <f t="shared" si="60"/>
        <v/>
      </c>
      <c r="VW23" s="247" t="str">
        <f t="shared" si="61"/>
        <v/>
      </c>
      <c r="VX23" s="247" t="str">
        <f t="shared" si="62"/>
        <v/>
      </c>
      <c r="VY23" s="247" t="str">
        <f t="shared" si="63"/>
        <v/>
      </c>
      <c r="VZ23" s="247" t="str">
        <f t="shared" si="64"/>
        <v/>
      </c>
      <c r="WA23" s="265" t="str">
        <f t="shared" si="65"/>
        <v/>
      </c>
      <c r="WB23" s="265" t="str">
        <f t="shared" si="26"/>
        <v/>
      </c>
      <c r="WC23" s="265" t="str">
        <f t="shared" si="27"/>
        <v/>
      </c>
      <c r="WD23" s="265" t="str">
        <f t="shared" si="28"/>
        <v/>
      </c>
      <c r="WE23" s="265" t="str">
        <f t="shared" si="66"/>
        <v/>
      </c>
      <c r="WG23" s="117">
        <f t="shared" si="67"/>
        <v>18</v>
      </c>
      <c r="WH23" s="117" t="e">
        <f>Kode!#REF!</f>
        <v>#REF!</v>
      </c>
      <c r="WI23" s="117" t="e">
        <f t="shared" si="29"/>
        <v>#REF!</v>
      </c>
      <c r="WJ23" s="160" t="str">
        <f t="shared" si="30"/>
        <v/>
      </c>
      <c r="WK23" s="247" t="e">
        <f t="shared" si="31"/>
        <v>#REF!</v>
      </c>
      <c r="WL23" s="247" t="e">
        <f t="shared" si="32"/>
        <v>#REF!</v>
      </c>
      <c r="WM23" s="248" t="e">
        <f t="shared" si="33"/>
        <v>#REF!</v>
      </c>
      <c r="WN23" s="247" t="e">
        <f t="shared" si="34"/>
        <v>#REF!</v>
      </c>
      <c r="WO23" s="247" t="e">
        <f t="shared" si="35"/>
        <v>#REF!</v>
      </c>
      <c r="WP23" s="248" t="e">
        <f t="shared" si="36"/>
        <v>#REF!</v>
      </c>
      <c r="WQ23" s="248" t="e">
        <f t="shared" si="37"/>
        <v>#REF!</v>
      </c>
      <c r="WR23" s="248" t="e">
        <f t="shared" si="38"/>
        <v>#REF!</v>
      </c>
    </row>
    <row r="24" spans="1:616" ht="54.95" customHeight="1">
      <c r="A24" s="285">
        <f t="shared" si="68"/>
        <v>19</v>
      </c>
      <c r="B24" s="286" t="s">
        <v>1499</v>
      </c>
      <c r="C24" s="286">
        <v>0</v>
      </c>
      <c r="D24" s="287" t="s">
        <v>2770</v>
      </c>
      <c r="E24" s="286">
        <v>0</v>
      </c>
      <c r="F24" s="288" t="s">
        <v>1267</v>
      </c>
      <c r="G24" s="144"/>
      <c r="H24" s="144"/>
      <c r="I24" s="134"/>
      <c r="J24" s="144"/>
      <c r="K24" s="144"/>
      <c r="L24" s="134"/>
      <c r="M24" s="144"/>
      <c r="N24" s="134"/>
      <c r="O24" s="144"/>
      <c r="P24" s="144"/>
      <c r="Q24" s="134"/>
      <c r="R24" s="144"/>
      <c r="S24" s="144"/>
      <c r="T24" s="134"/>
      <c r="U24" s="144"/>
      <c r="V24" s="134"/>
      <c r="W24" s="144"/>
      <c r="X24" s="144"/>
      <c r="Y24" s="134"/>
      <c r="Z24" s="144"/>
      <c r="AA24" s="144"/>
      <c r="AB24" s="134"/>
      <c r="AC24" s="144"/>
      <c r="AD24" s="134"/>
      <c r="AE24" s="144"/>
      <c r="AF24" s="144"/>
      <c r="AG24" s="134"/>
      <c r="AH24" s="144"/>
      <c r="AI24" s="144"/>
      <c r="AJ24" s="134"/>
      <c r="AK24" s="144"/>
      <c r="AL24" s="134"/>
      <c r="AM24" s="144"/>
      <c r="AN24" s="144"/>
      <c r="AO24" s="134"/>
      <c r="AP24" s="144"/>
      <c r="AQ24" s="144"/>
      <c r="AR24" s="134"/>
      <c r="AS24" s="144"/>
      <c r="AT24" s="134"/>
      <c r="AU24" s="144"/>
      <c r="AV24" s="144"/>
      <c r="AW24" s="134"/>
      <c r="AX24" s="144"/>
      <c r="AY24" s="144"/>
      <c r="AZ24" s="134"/>
      <c r="BA24" s="144"/>
      <c r="BB24" s="134"/>
      <c r="BC24" s="144"/>
      <c r="BD24" s="144"/>
      <c r="BE24" s="134"/>
      <c r="BF24" s="144"/>
      <c r="BG24" s="144"/>
      <c r="BH24" s="134"/>
      <c r="BI24" s="144"/>
      <c r="BJ24" s="134"/>
      <c r="BK24" s="144"/>
      <c r="BL24" s="144"/>
      <c r="BM24" s="134"/>
      <c r="BN24" s="144"/>
      <c r="BO24" s="144"/>
      <c r="BP24" s="134"/>
      <c r="BQ24" s="144"/>
      <c r="BR24" s="134"/>
      <c r="BS24" s="144"/>
      <c r="BT24" s="144"/>
      <c r="BU24" s="134"/>
      <c r="BV24" s="144"/>
      <c r="BW24" s="144"/>
      <c r="BX24" s="134"/>
      <c r="BY24" s="144"/>
      <c r="BZ24" s="134"/>
      <c r="CA24" s="144"/>
      <c r="CB24" s="144"/>
      <c r="CC24" s="134"/>
      <c r="CD24" s="144"/>
      <c r="CE24" s="144"/>
      <c r="CF24" s="134"/>
      <c r="CG24" s="144"/>
      <c r="CH24" s="134"/>
      <c r="CI24" s="144"/>
      <c r="CJ24" s="144"/>
      <c r="CK24" s="134"/>
      <c r="CL24" s="144"/>
      <c r="CM24" s="144"/>
      <c r="CN24" s="134"/>
      <c r="CO24" s="144"/>
      <c r="CP24" s="134"/>
      <c r="CQ24" s="144"/>
      <c r="CR24" s="144"/>
      <c r="CS24" s="134"/>
      <c r="CT24" s="144"/>
      <c r="CU24" s="144"/>
      <c r="CV24" s="134"/>
      <c r="CW24" s="144"/>
      <c r="CX24" s="134"/>
      <c r="CY24" s="144"/>
      <c r="CZ24" s="144"/>
      <c r="DA24" s="134"/>
      <c r="DB24" s="144"/>
      <c r="DC24" s="144"/>
      <c r="DD24" s="134"/>
      <c r="DE24" s="144"/>
      <c r="DF24" s="134"/>
      <c r="DG24" s="144"/>
      <c r="DH24" s="144"/>
      <c r="DI24" s="134"/>
      <c r="DJ24" s="144"/>
      <c r="DK24" s="144"/>
      <c r="DL24" s="134"/>
      <c r="DM24" s="144"/>
      <c r="DN24" s="134"/>
      <c r="DO24" s="144"/>
      <c r="DP24" s="144"/>
      <c r="DQ24" s="134"/>
      <c r="DR24" s="144"/>
      <c r="DS24" s="144"/>
      <c r="DT24" s="134"/>
      <c r="DU24" s="144"/>
      <c r="DV24" s="134"/>
      <c r="DW24" s="242"/>
      <c r="DX24" s="242"/>
      <c r="DY24" s="134"/>
      <c r="DZ24" s="242"/>
      <c r="EA24" s="242"/>
      <c r="EB24" s="134"/>
      <c r="EC24" s="144"/>
      <c r="ED24" s="134"/>
      <c r="EE24" s="144"/>
      <c r="EF24" s="144"/>
      <c r="EG24" s="134"/>
      <c r="EH24" s="144"/>
      <c r="EI24" s="144"/>
      <c r="EJ24" s="134"/>
      <c r="EK24" s="144"/>
      <c r="EL24" s="134"/>
      <c r="EM24" s="382"/>
      <c r="EN24" s="382"/>
      <c r="EO24" s="134"/>
      <c r="EP24" s="382"/>
      <c r="EQ24" s="382"/>
      <c r="ER24" s="134"/>
      <c r="ES24" s="382"/>
      <c r="ET24" s="134"/>
      <c r="EU24" s="382"/>
      <c r="EV24" s="382"/>
      <c r="EW24" s="134"/>
      <c r="EX24" s="382"/>
      <c r="EY24" s="382"/>
      <c r="EZ24" s="134"/>
      <c r="FA24" s="382"/>
      <c r="FB24" s="134"/>
      <c r="FC24" s="382"/>
      <c r="FD24" s="382"/>
      <c r="FE24" s="134"/>
      <c r="FF24" s="382"/>
      <c r="FG24" s="382"/>
      <c r="FH24" s="134"/>
      <c r="FI24" s="382"/>
      <c r="FJ24" s="134"/>
      <c r="FK24" s="382"/>
      <c r="FL24" s="382"/>
      <c r="FM24" s="134"/>
      <c r="FN24" s="382"/>
      <c r="FO24" s="382"/>
      <c r="FP24" s="134"/>
      <c r="FQ24" s="382"/>
      <c r="FR24" s="134"/>
      <c r="FS24" s="382"/>
      <c r="FT24" s="382"/>
      <c r="FU24" s="134"/>
      <c r="FV24" s="382"/>
      <c r="FW24" s="382"/>
      <c r="FX24" s="134"/>
      <c r="FY24" s="382"/>
      <c r="FZ24" s="134"/>
      <c r="GA24" s="382"/>
      <c r="GB24" s="382"/>
      <c r="GC24" s="134"/>
      <c r="GD24" s="382"/>
      <c r="GE24" s="382"/>
      <c r="GF24" s="134"/>
      <c r="GG24" s="382"/>
      <c r="GH24" s="134"/>
      <c r="GI24" s="382"/>
      <c r="GJ24" s="382"/>
      <c r="GK24" s="134"/>
      <c r="GL24" s="382"/>
      <c r="GM24" s="382"/>
      <c r="GN24" s="134"/>
      <c r="GO24" s="382"/>
      <c r="GP24" s="134"/>
      <c r="GQ24" s="382"/>
      <c r="GR24" s="382"/>
      <c r="GS24" s="134"/>
      <c r="GT24" s="382"/>
      <c r="GU24" s="382"/>
      <c r="GV24" s="134"/>
      <c r="GW24" s="382"/>
      <c r="GX24" s="134"/>
      <c r="GY24" s="382"/>
      <c r="GZ24" s="382"/>
      <c r="HA24" s="134"/>
      <c r="HB24" s="382"/>
      <c r="HC24" s="382"/>
      <c r="HD24" s="134"/>
      <c r="HE24" s="382"/>
      <c r="HF24" s="134"/>
      <c r="HG24" s="382"/>
      <c r="HH24" s="382"/>
      <c r="HI24" s="134"/>
      <c r="HJ24" s="382"/>
      <c r="HK24" s="382"/>
      <c r="HL24" s="134"/>
      <c r="HM24" s="382"/>
      <c r="HN24" s="134"/>
      <c r="HO24" s="382"/>
      <c r="HP24" s="382"/>
      <c r="HQ24" s="134"/>
      <c r="HR24" s="382"/>
      <c r="HS24" s="382"/>
      <c r="HT24" s="134"/>
      <c r="HU24" s="382"/>
      <c r="HV24" s="134"/>
      <c r="HW24" s="382"/>
      <c r="HX24" s="382"/>
      <c r="HY24" s="134"/>
      <c r="HZ24" s="382"/>
      <c r="IA24" s="382"/>
      <c r="IB24" s="134"/>
      <c r="IC24" s="382"/>
      <c r="ID24" s="134"/>
      <c r="IE24" s="382"/>
      <c r="IF24" s="382"/>
      <c r="IG24" s="134"/>
      <c r="IH24" s="382"/>
      <c r="II24" s="382"/>
      <c r="IJ24" s="134"/>
      <c r="IK24" s="382"/>
      <c r="IL24" s="134"/>
      <c r="IM24" s="353"/>
      <c r="IN24" s="353"/>
      <c r="IO24" s="353"/>
      <c r="IP24" s="353"/>
      <c r="IQ24" s="353"/>
      <c r="IR24" s="353"/>
      <c r="IS24" s="353"/>
      <c r="IT24" s="353"/>
      <c r="IU24" s="353"/>
      <c r="IV24" s="353"/>
      <c r="IW24" s="353"/>
      <c r="IX24" s="353"/>
      <c r="IY24" s="353"/>
      <c r="IZ24" s="353"/>
      <c r="JA24" s="353"/>
      <c r="JB24" s="353"/>
      <c r="JC24" s="353"/>
      <c r="JD24" s="353"/>
      <c r="JE24" s="353"/>
      <c r="JF24" s="353"/>
      <c r="JG24" s="353"/>
      <c r="JH24" s="353"/>
      <c r="JI24" s="353"/>
      <c r="JJ24" s="353"/>
      <c r="JK24" s="353"/>
      <c r="JL24" s="353"/>
      <c r="JM24" s="353"/>
      <c r="JN24" s="353"/>
      <c r="JO24" s="353"/>
      <c r="JP24" s="353"/>
      <c r="JQ24" s="354"/>
      <c r="JR24" s="354"/>
      <c r="JS24" s="354"/>
      <c r="JT24" s="354"/>
      <c r="JU24" s="354"/>
      <c r="JV24" s="354"/>
      <c r="JW24" s="354"/>
      <c r="JX24" s="354"/>
      <c r="JY24" s="354"/>
      <c r="JZ24" s="354"/>
      <c r="KA24" s="354"/>
      <c r="KB24" s="354"/>
      <c r="KC24" s="354"/>
      <c r="KD24" s="354"/>
      <c r="KE24" s="354"/>
      <c r="KF24" s="354"/>
      <c r="KG24" s="354"/>
      <c r="KH24" s="354"/>
      <c r="KI24" s="354"/>
      <c r="KJ24" s="354"/>
      <c r="KK24" s="354"/>
      <c r="KL24" s="354"/>
      <c r="KM24" s="354"/>
      <c r="KN24" s="354"/>
      <c r="KO24" s="354"/>
      <c r="KP24" s="354"/>
      <c r="KQ24" s="354"/>
      <c r="KR24" s="354"/>
      <c r="KS24" s="354"/>
      <c r="KT24" s="354"/>
      <c r="KU24" s="353"/>
      <c r="KV24" s="353"/>
      <c r="KW24" s="353"/>
      <c r="KX24" s="353"/>
      <c r="KY24" s="353"/>
      <c r="KZ24" s="353"/>
      <c r="LA24" s="353"/>
      <c r="LB24" s="353"/>
      <c r="LC24" s="353"/>
      <c r="LD24" s="353"/>
      <c r="LE24" s="353"/>
      <c r="LF24" s="353"/>
      <c r="LG24" s="353"/>
      <c r="LH24" s="353"/>
      <c r="LI24" s="353"/>
      <c r="LJ24" s="353"/>
      <c r="LK24" s="353"/>
      <c r="LL24" s="353"/>
      <c r="LM24" s="353"/>
      <c r="LN24" s="353"/>
      <c r="LO24" s="353"/>
      <c r="LP24" s="353"/>
      <c r="LQ24" s="353"/>
      <c r="LR24" s="353"/>
      <c r="LS24" s="353"/>
      <c r="LT24" s="353"/>
      <c r="LU24" s="353"/>
      <c r="LV24" s="353"/>
      <c r="LW24" s="353"/>
      <c r="LX24" s="353"/>
      <c r="LY24" s="354"/>
      <c r="LZ24" s="354"/>
      <c r="MA24" s="354"/>
      <c r="MB24" s="354"/>
      <c r="MC24" s="354"/>
      <c r="MD24" s="354"/>
      <c r="ME24" s="354"/>
      <c r="MF24" s="354"/>
      <c r="MG24" s="354"/>
      <c r="MH24" s="354"/>
      <c r="MI24" s="354"/>
      <c r="MJ24" s="354"/>
      <c r="MK24" s="354"/>
      <c r="ML24" s="354"/>
      <c r="MM24" s="354"/>
      <c r="MN24" s="354"/>
      <c r="MO24" s="354"/>
      <c r="MP24" s="354"/>
      <c r="MQ24" s="354"/>
      <c r="MR24" s="354"/>
      <c r="MS24" s="354"/>
      <c r="MT24" s="354"/>
      <c r="MU24" s="354"/>
      <c r="MV24" s="354"/>
      <c r="MW24" s="354"/>
      <c r="MX24" s="354"/>
      <c r="MY24" s="354"/>
      <c r="MZ24" s="354"/>
      <c r="NA24" s="354"/>
      <c r="NB24" s="354"/>
      <c r="NC24" s="353"/>
      <c r="ND24" s="353"/>
      <c r="NE24" s="353"/>
      <c r="NF24" s="353"/>
      <c r="NG24" s="353"/>
      <c r="NH24" s="353"/>
      <c r="NI24" s="353"/>
      <c r="NJ24" s="353"/>
      <c r="NK24" s="353"/>
      <c r="NL24" s="353"/>
      <c r="NM24" s="353"/>
      <c r="NN24" s="353"/>
      <c r="NO24" s="353"/>
      <c r="NP24" s="353"/>
      <c r="NQ24" s="353"/>
      <c r="NR24" s="353"/>
      <c r="NS24" s="353"/>
      <c r="NT24" s="353"/>
      <c r="NU24" s="353"/>
      <c r="NV24" s="353"/>
      <c r="NW24" s="353"/>
      <c r="NX24" s="353"/>
      <c r="NY24" s="353"/>
      <c r="NZ24" s="353"/>
      <c r="OA24" s="353"/>
      <c r="OB24" s="353"/>
      <c r="OC24" s="353"/>
      <c r="OD24" s="353"/>
      <c r="OE24" s="353"/>
      <c r="OF24" s="353"/>
      <c r="OG24" s="354"/>
      <c r="OH24" s="354"/>
      <c r="OI24" s="354"/>
      <c r="OJ24" s="354"/>
      <c r="OK24" s="354"/>
      <c r="OL24" s="354"/>
      <c r="OM24" s="354"/>
      <c r="ON24" s="354"/>
      <c r="OO24" s="354"/>
      <c r="OP24" s="354"/>
      <c r="OQ24" s="354"/>
      <c r="OR24" s="354"/>
      <c r="OS24" s="354"/>
      <c r="OT24" s="354"/>
      <c r="OU24" s="354"/>
      <c r="OV24" s="354"/>
      <c r="OW24" s="354"/>
      <c r="OX24" s="354"/>
      <c r="OY24" s="354"/>
      <c r="OZ24" s="354"/>
      <c r="PA24" s="354"/>
      <c r="PB24" s="354"/>
      <c r="PC24" s="354"/>
      <c r="PD24" s="354"/>
      <c r="PE24" s="354"/>
      <c r="PF24" s="354"/>
      <c r="PG24" s="354"/>
      <c r="PH24" s="354"/>
      <c r="PI24" s="354"/>
      <c r="PJ24" s="354"/>
      <c r="PK24" s="353"/>
      <c r="PL24" s="353"/>
      <c r="PM24" s="353"/>
      <c r="PN24" s="353"/>
      <c r="PO24" s="353"/>
      <c r="PP24" s="353"/>
      <c r="PQ24" s="353"/>
      <c r="PR24" s="353"/>
      <c r="PS24" s="353"/>
      <c r="PT24" s="353"/>
      <c r="PU24" s="353"/>
      <c r="PV24" s="353"/>
      <c r="PW24" s="353"/>
      <c r="PX24" s="353"/>
      <c r="PY24" s="353"/>
      <c r="PZ24" s="353"/>
      <c r="QA24" s="353"/>
      <c r="QB24" s="353"/>
      <c r="QC24" s="353"/>
      <c r="QD24" s="353"/>
      <c r="QE24" s="353"/>
      <c r="QF24" s="353"/>
      <c r="QG24" s="353"/>
      <c r="QH24" s="353"/>
      <c r="QI24" s="353"/>
      <c r="QJ24" s="353"/>
      <c r="QK24" s="353"/>
      <c r="QL24" s="353"/>
      <c r="QM24" s="353"/>
      <c r="QN24" s="353"/>
      <c r="QO24" s="354"/>
      <c r="QP24" s="354"/>
      <c r="QQ24" s="354"/>
      <c r="QR24" s="354"/>
      <c r="QS24" s="354"/>
      <c r="QT24" s="354"/>
      <c r="QU24" s="354"/>
      <c r="QV24" s="354"/>
      <c r="QW24" s="354"/>
      <c r="QX24" s="354"/>
      <c r="QY24" s="354"/>
      <c r="QZ24" s="354"/>
      <c r="RA24" s="354"/>
      <c r="RB24" s="354"/>
      <c r="RC24" s="354"/>
      <c r="RD24" s="354"/>
      <c r="RE24" s="354"/>
      <c r="RF24" s="354"/>
      <c r="RG24" s="354"/>
      <c r="RH24" s="354"/>
      <c r="RI24" s="354"/>
      <c r="RJ24" s="354"/>
      <c r="RK24" s="354"/>
      <c r="RL24" s="354"/>
      <c r="RM24" s="354"/>
      <c r="RN24" s="354"/>
      <c r="RO24" s="354"/>
      <c r="RP24" s="354"/>
      <c r="RQ24" s="354"/>
      <c r="RR24" s="354"/>
      <c r="RS24" s="382"/>
      <c r="RT24" s="382"/>
      <c r="RU24" s="134"/>
      <c r="RV24" s="382"/>
      <c r="RW24" s="382"/>
      <c r="RX24" s="134"/>
      <c r="RY24" s="382"/>
      <c r="RZ24" s="134"/>
      <c r="SA24" s="354"/>
      <c r="SB24" s="354"/>
      <c r="SC24" s="354"/>
      <c r="SD24" s="354"/>
      <c r="SE24" s="354"/>
      <c r="SF24" s="354"/>
      <c r="SG24" s="354"/>
      <c r="SH24" s="354"/>
      <c r="SI24" s="146"/>
      <c r="SJ24" s="146"/>
      <c r="SK24" s="146"/>
      <c r="SL24" s="146"/>
      <c r="SM24" s="146"/>
      <c r="SN24" s="146"/>
      <c r="SO24" s="146"/>
      <c r="SP24" s="147"/>
      <c r="SQ24" s="314" t="str">
        <f t="shared" si="39"/>
        <v/>
      </c>
      <c r="SR24" s="314" t="str">
        <f t="shared" si="39"/>
        <v/>
      </c>
      <c r="SS24" s="314" t="str">
        <f t="shared" si="39"/>
        <v/>
      </c>
      <c r="ST24" s="314" t="str">
        <f t="shared" si="39"/>
        <v/>
      </c>
      <c r="SU24" s="315" t="str">
        <f t="shared" si="40"/>
        <v/>
      </c>
      <c r="SV24" s="315" t="str">
        <f t="shared" si="40"/>
        <v/>
      </c>
      <c r="SW24" s="315" t="str">
        <f t="shared" si="40"/>
        <v/>
      </c>
      <c r="SX24" s="315" t="str">
        <f t="shared" si="40"/>
        <v/>
      </c>
      <c r="SY24" s="315" t="str">
        <f t="shared" si="41"/>
        <v/>
      </c>
      <c r="SZ24" s="260" t="str">
        <f t="shared" si="42"/>
        <v/>
      </c>
      <c r="TA24" s="272"/>
      <c r="TB24" s="272"/>
      <c r="TC24" s="273"/>
      <c r="TD24" s="275" t="str">
        <f t="shared" si="43"/>
        <v/>
      </c>
      <c r="TE24" s="268" t="str">
        <f t="shared" si="44"/>
        <v/>
      </c>
      <c r="TF24" s="267"/>
      <c r="TG24" s="151"/>
      <c r="TH24" s="152"/>
      <c r="TI24" s="152"/>
      <c r="TJ24" s="152"/>
      <c r="TK24" s="162"/>
      <c r="TL24" s="163"/>
      <c r="TM24" s="162"/>
      <c r="TN24" s="163"/>
      <c r="TO24" s="162"/>
      <c r="TP24" s="163"/>
      <c r="TQ24" s="89"/>
      <c r="TR24" s="89"/>
      <c r="TS24" s="89"/>
      <c r="TT24" s="89"/>
      <c r="TU24" s="89"/>
      <c r="TV24" s="254"/>
      <c r="TW24" s="318" t="str">
        <f t="shared" si="45"/>
        <v/>
      </c>
      <c r="TX24" s="318" t="str">
        <f t="shared" si="46"/>
        <v/>
      </c>
      <c r="TY24" s="318" t="str">
        <f t="shared" si="47"/>
        <v/>
      </c>
      <c r="TZ24" s="319" t="str">
        <f t="shared" si="48"/>
        <v/>
      </c>
      <c r="UA24" s="136" t="str">
        <f t="shared" si="21"/>
        <v/>
      </c>
      <c r="UB24" s="136" t="str">
        <f t="shared" si="22"/>
        <v/>
      </c>
      <c r="UC24" s="90" t="s">
        <v>167</v>
      </c>
      <c r="UD24" s="91" t="s">
        <v>169</v>
      </c>
      <c r="UE24" s="90" t="s">
        <v>170</v>
      </c>
      <c r="UF24" s="91" t="s">
        <v>171</v>
      </c>
      <c r="UG24" s="90" t="s">
        <v>172</v>
      </c>
      <c r="UH24" s="90" t="s">
        <v>173</v>
      </c>
      <c r="UI24" s="91" t="s">
        <v>1267</v>
      </c>
      <c r="UJ24" s="92">
        <v>42569</v>
      </c>
      <c r="UK24" s="90" t="s">
        <v>924</v>
      </c>
      <c r="UL24" s="90" t="s">
        <v>1225</v>
      </c>
      <c r="UM24" s="90" t="s">
        <v>172</v>
      </c>
      <c r="UN24" s="91" t="s">
        <v>161</v>
      </c>
      <c r="UO24" s="90" t="s">
        <v>2197</v>
      </c>
      <c r="UP24" s="90" t="s">
        <v>2198</v>
      </c>
      <c r="UQ24" s="93"/>
      <c r="UR24" s="126"/>
      <c r="US24" s="237">
        <v>0</v>
      </c>
      <c r="UT24" s="237">
        <v>0</v>
      </c>
      <c r="UU24" s="237">
        <v>0</v>
      </c>
      <c r="UV24" s="237">
        <v>0</v>
      </c>
      <c r="UW24" s="237">
        <v>0</v>
      </c>
      <c r="UX24" s="237">
        <v>0</v>
      </c>
      <c r="UY24" s="237">
        <v>0</v>
      </c>
      <c r="UZ24" s="237" t="str">
        <f t="shared" si="49"/>
        <v/>
      </c>
      <c r="VA24" s="248" t="str">
        <f t="shared" si="23"/>
        <v/>
      </c>
      <c r="VB24" s="263">
        <f t="shared" si="50"/>
        <v>0</v>
      </c>
      <c r="VC24" s="263">
        <f t="shared" si="51"/>
        <v>0</v>
      </c>
      <c r="VD24" s="263">
        <f t="shared" si="52"/>
        <v>0</v>
      </c>
      <c r="VE24" s="263">
        <f t="shared" si="53"/>
        <v>0</v>
      </c>
      <c r="VF24" s="263">
        <f t="shared" si="54"/>
        <v>0</v>
      </c>
      <c r="VG24" s="263">
        <f t="shared" si="55"/>
        <v>0</v>
      </c>
      <c r="VH24" s="263">
        <f t="shared" si="56"/>
        <v>0</v>
      </c>
      <c r="VI24" s="263">
        <f t="shared" si="57"/>
        <v>0</v>
      </c>
      <c r="VJ24" s="264" t="str">
        <f>IF(NILAISIKAPSOSIAL(SI24)=0,"",NILAISIKAPSOSIAL(SI24))</f>
        <v/>
      </c>
      <c r="VK24" s="264" t="str">
        <f>IF(NILAISIKAPSOSIAL(SJ24)=0,"",NILAISIKAPSOSIAL(SJ24))</f>
        <v/>
      </c>
      <c r="VL24" s="264" t="str">
        <f>IF(NILAISIKAPSOSIAL(SK24)=0,"",NILAISIKAPSOSIAL(SK24))</f>
        <v/>
      </c>
      <c r="VM24" s="264" t="str">
        <f>IF(NILAISIKAPSOSIAL(SL24)=0,"",NILAISIKAPSOSIAL(SL24))</f>
        <v/>
      </c>
      <c r="VN24" s="264" t="str">
        <f>IF(NILAISIKAPSOSIAL(SM24)=0,"",NILAISIKAPSOSIAL(SM24))</f>
        <v/>
      </c>
      <c r="VO24" s="264" t="str">
        <f>IF(NILAISIKAPSOSIAL(SN24)=0,"",NILAISIKAPSOSIAL(SN24))</f>
        <v/>
      </c>
      <c r="VP24" s="264" t="str">
        <f>IF(NILAISIKAPSOSIAL(SO24)=0,"",NILAISIKAPSOSIAL(SO24))</f>
        <v/>
      </c>
      <c r="VQ24" s="264" t="str">
        <f>IF(NILAISIKAPSOSIAL(SP24)=0,"",NILAISIKAPSOSIAL(SP24))</f>
        <v/>
      </c>
      <c r="VR24" s="143" t="str">
        <f t="shared" si="58"/>
        <v/>
      </c>
      <c r="VT24" s="248" t="str">
        <f t="shared" si="25"/>
        <v/>
      </c>
      <c r="VU24" s="247" t="str">
        <f t="shared" si="59"/>
        <v/>
      </c>
      <c r="VV24" s="247" t="str">
        <f t="shared" si="60"/>
        <v/>
      </c>
      <c r="VW24" s="247" t="str">
        <f t="shared" si="61"/>
        <v/>
      </c>
      <c r="VX24" s="247" t="str">
        <f t="shared" si="62"/>
        <v/>
      </c>
      <c r="VY24" s="247" t="str">
        <f t="shared" si="63"/>
        <v/>
      </c>
      <c r="VZ24" s="247" t="str">
        <f t="shared" si="64"/>
        <v/>
      </c>
      <c r="WA24" s="265" t="str">
        <f t="shared" si="65"/>
        <v/>
      </c>
      <c r="WB24" s="265" t="str">
        <f t="shared" si="26"/>
        <v/>
      </c>
      <c r="WC24" s="265" t="str">
        <f t="shared" si="27"/>
        <v/>
      </c>
      <c r="WD24" s="265" t="str">
        <f t="shared" si="28"/>
        <v/>
      </c>
      <c r="WE24" s="265" t="str">
        <f t="shared" si="66"/>
        <v/>
      </c>
      <c r="WG24" s="117">
        <f t="shared" si="67"/>
        <v>19</v>
      </c>
      <c r="WH24" s="117" t="e">
        <f>Kode!#REF!</f>
        <v>#REF!</v>
      </c>
      <c r="WI24" s="117" t="e">
        <f t="shared" si="29"/>
        <v>#REF!</v>
      </c>
      <c r="WJ24" s="160" t="str">
        <f t="shared" si="30"/>
        <v/>
      </c>
      <c r="WK24" s="247" t="e">
        <f t="shared" si="31"/>
        <v>#REF!</v>
      </c>
      <c r="WL24" s="247" t="e">
        <f t="shared" si="32"/>
        <v>#REF!</v>
      </c>
      <c r="WM24" s="248" t="e">
        <f t="shared" si="33"/>
        <v>#REF!</v>
      </c>
      <c r="WN24" s="247" t="e">
        <f t="shared" si="34"/>
        <v>#REF!</v>
      </c>
      <c r="WO24" s="247" t="e">
        <f t="shared" si="35"/>
        <v>#REF!</v>
      </c>
      <c r="WP24" s="248" t="e">
        <f t="shared" si="36"/>
        <v>#REF!</v>
      </c>
      <c r="WQ24" s="248" t="e">
        <f t="shared" si="37"/>
        <v>#REF!</v>
      </c>
      <c r="WR24" s="248" t="e">
        <f t="shared" si="38"/>
        <v>#REF!</v>
      </c>
    </row>
    <row r="25" spans="1:616" ht="54.95" customHeight="1">
      <c r="A25" s="285">
        <f t="shared" si="68"/>
        <v>20</v>
      </c>
      <c r="B25" s="286" t="s">
        <v>1500</v>
      </c>
      <c r="C25" s="286">
        <v>0</v>
      </c>
      <c r="D25" s="287" t="s">
        <v>2771</v>
      </c>
      <c r="E25" s="286">
        <v>0</v>
      </c>
      <c r="F25" s="288" t="s">
        <v>1267</v>
      </c>
      <c r="G25" s="144"/>
      <c r="H25" s="144"/>
      <c r="I25" s="134"/>
      <c r="J25" s="144"/>
      <c r="K25" s="144"/>
      <c r="L25" s="134"/>
      <c r="M25" s="144"/>
      <c r="N25" s="134"/>
      <c r="O25" s="144"/>
      <c r="P25" s="144"/>
      <c r="Q25" s="134"/>
      <c r="R25" s="144"/>
      <c r="S25" s="144"/>
      <c r="T25" s="134"/>
      <c r="U25" s="144"/>
      <c r="V25" s="134"/>
      <c r="W25" s="144"/>
      <c r="X25" s="144"/>
      <c r="Y25" s="134"/>
      <c r="Z25" s="144"/>
      <c r="AA25" s="144"/>
      <c r="AB25" s="134"/>
      <c r="AC25" s="144"/>
      <c r="AD25" s="134"/>
      <c r="AE25" s="144"/>
      <c r="AF25" s="144"/>
      <c r="AG25" s="134"/>
      <c r="AH25" s="144"/>
      <c r="AI25" s="144"/>
      <c r="AJ25" s="134"/>
      <c r="AK25" s="144"/>
      <c r="AL25" s="134"/>
      <c r="AM25" s="144"/>
      <c r="AN25" s="144"/>
      <c r="AO25" s="134"/>
      <c r="AP25" s="144"/>
      <c r="AQ25" s="144"/>
      <c r="AR25" s="134"/>
      <c r="AS25" s="144"/>
      <c r="AT25" s="134"/>
      <c r="AU25" s="144"/>
      <c r="AV25" s="144"/>
      <c r="AW25" s="134"/>
      <c r="AX25" s="144"/>
      <c r="AY25" s="144"/>
      <c r="AZ25" s="134"/>
      <c r="BA25" s="144"/>
      <c r="BB25" s="134"/>
      <c r="BC25" s="144"/>
      <c r="BD25" s="144"/>
      <c r="BE25" s="134"/>
      <c r="BF25" s="144"/>
      <c r="BG25" s="144"/>
      <c r="BH25" s="134"/>
      <c r="BI25" s="144"/>
      <c r="BJ25" s="134"/>
      <c r="BK25" s="144"/>
      <c r="BL25" s="144"/>
      <c r="BM25" s="134"/>
      <c r="BN25" s="144"/>
      <c r="BO25" s="144"/>
      <c r="BP25" s="134"/>
      <c r="BQ25" s="144"/>
      <c r="BR25" s="134"/>
      <c r="BS25" s="144"/>
      <c r="BT25" s="144"/>
      <c r="BU25" s="134"/>
      <c r="BV25" s="144"/>
      <c r="BW25" s="144"/>
      <c r="BX25" s="134"/>
      <c r="BY25" s="144"/>
      <c r="BZ25" s="134"/>
      <c r="CA25" s="144"/>
      <c r="CB25" s="144"/>
      <c r="CC25" s="134"/>
      <c r="CD25" s="144"/>
      <c r="CE25" s="144"/>
      <c r="CF25" s="134"/>
      <c r="CG25" s="144"/>
      <c r="CH25" s="134"/>
      <c r="CI25" s="144"/>
      <c r="CJ25" s="144"/>
      <c r="CK25" s="134"/>
      <c r="CL25" s="144"/>
      <c r="CM25" s="144"/>
      <c r="CN25" s="134"/>
      <c r="CO25" s="144"/>
      <c r="CP25" s="134"/>
      <c r="CQ25" s="144"/>
      <c r="CR25" s="144"/>
      <c r="CS25" s="134"/>
      <c r="CT25" s="144"/>
      <c r="CU25" s="144"/>
      <c r="CV25" s="134"/>
      <c r="CW25" s="144"/>
      <c r="CX25" s="134"/>
      <c r="CY25" s="144"/>
      <c r="CZ25" s="144"/>
      <c r="DA25" s="134"/>
      <c r="DB25" s="144"/>
      <c r="DC25" s="144"/>
      <c r="DD25" s="134"/>
      <c r="DE25" s="144"/>
      <c r="DF25" s="134"/>
      <c r="DG25" s="144"/>
      <c r="DH25" s="144"/>
      <c r="DI25" s="134"/>
      <c r="DJ25" s="144"/>
      <c r="DK25" s="144"/>
      <c r="DL25" s="134"/>
      <c r="DM25" s="144"/>
      <c r="DN25" s="134"/>
      <c r="DO25" s="144"/>
      <c r="DP25" s="144"/>
      <c r="DQ25" s="134"/>
      <c r="DR25" s="144"/>
      <c r="DS25" s="144"/>
      <c r="DT25" s="134"/>
      <c r="DU25" s="144"/>
      <c r="DV25" s="134"/>
      <c r="DW25" s="144"/>
      <c r="DX25" s="144"/>
      <c r="DY25" s="134"/>
      <c r="DZ25" s="144"/>
      <c r="EA25" s="144"/>
      <c r="EB25" s="134"/>
      <c r="EC25" s="144"/>
      <c r="ED25" s="134"/>
      <c r="EE25" s="242"/>
      <c r="EF25" s="242"/>
      <c r="EG25" s="134"/>
      <c r="EH25" s="242"/>
      <c r="EI25" s="242"/>
      <c r="EJ25" s="134"/>
      <c r="EK25" s="144"/>
      <c r="EL25" s="134"/>
      <c r="EM25" s="382"/>
      <c r="EN25" s="382"/>
      <c r="EO25" s="134"/>
      <c r="EP25" s="382"/>
      <c r="EQ25" s="382"/>
      <c r="ER25" s="134"/>
      <c r="ES25" s="382"/>
      <c r="ET25" s="134"/>
      <c r="EU25" s="382"/>
      <c r="EV25" s="382"/>
      <c r="EW25" s="134"/>
      <c r="EX25" s="382"/>
      <c r="EY25" s="382"/>
      <c r="EZ25" s="134"/>
      <c r="FA25" s="382"/>
      <c r="FB25" s="134"/>
      <c r="FC25" s="382"/>
      <c r="FD25" s="382"/>
      <c r="FE25" s="134"/>
      <c r="FF25" s="382"/>
      <c r="FG25" s="382"/>
      <c r="FH25" s="134"/>
      <c r="FI25" s="382"/>
      <c r="FJ25" s="134"/>
      <c r="FK25" s="382"/>
      <c r="FL25" s="382"/>
      <c r="FM25" s="134"/>
      <c r="FN25" s="382"/>
      <c r="FO25" s="382"/>
      <c r="FP25" s="134"/>
      <c r="FQ25" s="382"/>
      <c r="FR25" s="134"/>
      <c r="FS25" s="382"/>
      <c r="FT25" s="382"/>
      <c r="FU25" s="134"/>
      <c r="FV25" s="382"/>
      <c r="FW25" s="382"/>
      <c r="FX25" s="134"/>
      <c r="FY25" s="382"/>
      <c r="FZ25" s="134"/>
      <c r="GA25" s="382"/>
      <c r="GB25" s="382"/>
      <c r="GC25" s="134"/>
      <c r="GD25" s="382"/>
      <c r="GE25" s="382"/>
      <c r="GF25" s="134"/>
      <c r="GG25" s="382"/>
      <c r="GH25" s="134"/>
      <c r="GI25" s="382"/>
      <c r="GJ25" s="382"/>
      <c r="GK25" s="134"/>
      <c r="GL25" s="382"/>
      <c r="GM25" s="382"/>
      <c r="GN25" s="134"/>
      <c r="GO25" s="382"/>
      <c r="GP25" s="134"/>
      <c r="GQ25" s="382"/>
      <c r="GR25" s="382"/>
      <c r="GS25" s="134"/>
      <c r="GT25" s="382"/>
      <c r="GU25" s="382"/>
      <c r="GV25" s="134"/>
      <c r="GW25" s="382"/>
      <c r="GX25" s="134"/>
      <c r="GY25" s="382"/>
      <c r="GZ25" s="382"/>
      <c r="HA25" s="134"/>
      <c r="HB25" s="382"/>
      <c r="HC25" s="382"/>
      <c r="HD25" s="134"/>
      <c r="HE25" s="382"/>
      <c r="HF25" s="134"/>
      <c r="HG25" s="382"/>
      <c r="HH25" s="382"/>
      <c r="HI25" s="134"/>
      <c r="HJ25" s="382"/>
      <c r="HK25" s="382"/>
      <c r="HL25" s="134"/>
      <c r="HM25" s="382"/>
      <c r="HN25" s="134"/>
      <c r="HO25" s="382"/>
      <c r="HP25" s="382"/>
      <c r="HQ25" s="134"/>
      <c r="HR25" s="382"/>
      <c r="HS25" s="382"/>
      <c r="HT25" s="134"/>
      <c r="HU25" s="382"/>
      <c r="HV25" s="134"/>
      <c r="HW25" s="382"/>
      <c r="HX25" s="382"/>
      <c r="HY25" s="134"/>
      <c r="HZ25" s="382"/>
      <c r="IA25" s="382"/>
      <c r="IB25" s="134"/>
      <c r="IC25" s="382"/>
      <c r="ID25" s="134"/>
      <c r="IE25" s="382"/>
      <c r="IF25" s="382"/>
      <c r="IG25" s="134"/>
      <c r="IH25" s="382"/>
      <c r="II25" s="382"/>
      <c r="IJ25" s="134"/>
      <c r="IK25" s="382"/>
      <c r="IL25" s="134"/>
      <c r="IM25" s="353"/>
      <c r="IN25" s="353"/>
      <c r="IO25" s="353"/>
      <c r="IP25" s="353"/>
      <c r="IQ25" s="353"/>
      <c r="IR25" s="353"/>
      <c r="IS25" s="353"/>
      <c r="IT25" s="353"/>
      <c r="IU25" s="353"/>
      <c r="IV25" s="353"/>
      <c r="IW25" s="353"/>
      <c r="IX25" s="353"/>
      <c r="IY25" s="353"/>
      <c r="IZ25" s="353"/>
      <c r="JA25" s="353"/>
      <c r="JB25" s="353"/>
      <c r="JC25" s="353"/>
      <c r="JD25" s="353"/>
      <c r="JE25" s="353"/>
      <c r="JF25" s="353"/>
      <c r="JG25" s="353"/>
      <c r="JH25" s="353"/>
      <c r="JI25" s="353"/>
      <c r="JJ25" s="353"/>
      <c r="JK25" s="353"/>
      <c r="JL25" s="353"/>
      <c r="JM25" s="353"/>
      <c r="JN25" s="353"/>
      <c r="JO25" s="353"/>
      <c r="JP25" s="353"/>
      <c r="JQ25" s="354"/>
      <c r="JR25" s="354"/>
      <c r="JS25" s="354"/>
      <c r="JT25" s="354"/>
      <c r="JU25" s="354"/>
      <c r="JV25" s="354"/>
      <c r="JW25" s="354"/>
      <c r="JX25" s="354"/>
      <c r="JY25" s="354"/>
      <c r="JZ25" s="354"/>
      <c r="KA25" s="354"/>
      <c r="KB25" s="354"/>
      <c r="KC25" s="354"/>
      <c r="KD25" s="354"/>
      <c r="KE25" s="354"/>
      <c r="KF25" s="354"/>
      <c r="KG25" s="354"/>
      <c r="KH25" s="354"/>
      <c r="KI25" s="354"/>
      <c r="KJ25" s="354"/>
      <c r="KK25" s="354"/>
      <c r="KL25" s="354"/>
      <c r="KM25" s="354"/>
      <c r="KN25" s="354"/>
      <c r="KO25" s="354"/>
      <c r="KP25" s="354"/>
      <c r="KQ25" s="354"/>
      <c r="KR25" s="354"/>
      <c r="KS25" s="354"/>
      <c r="KT25" s="354"/>
      <c r="KU25" s="353"/>
      <c r="KV25" s="353"/>
      <c r="KW25" s="353"/>
      <c r="KX25" s="353"/>
      <c r="KY25" s="353"/>
      <c r="KZ25" s="353"/>
      <c r="LA25" s="353"/>
      <c r="LB25" s="353"/>
      <c r="LC25" s="353"/>
      <c r="LD25" s="353"/>
      <c r="LE25" s="353"/>
      <c r="LF25" s="353"/>
      <c r="LG25" s="353"/>
      <c r="LH25" s="353"/>
      <c r="LI25" s="353"/>
      <c r="LJ25" s="353"/>
      <c r="LK25" s="353"/>
      <c r="LL25" s="353"/>
      <c r="LM25" s="353"/>
      <c r="LN25" s="353"/>
      <c r="LO25" s="353"/>
      <c r="LP25" s="353"/>
      <c r="LQ25" s="353"/>
      <c r="LR25" s="353"/>
      <c r="LS25" s="353"/>
      <c r="LT25" s="353"/>
      <c r="LU25" s="353"/>
      <c r="LV25" s="353"/>
      <c r="LW25" s="353"/>
      <c r="LX25" s="353"/>
      <c r="LY25" s="354"/>
      <c r="LZ25" s="354"/>
      <c r="MA25" s="354"/>
      <c r="MB25" s="354"/>
      <c r="MC25" s="354"/>
      <c r="MD25" s="354"/>
      <c r="ME25" s="354"/>
      <c r="MF25" s="354"/>
      <c r="MG25" s="354"/>
      <c r="MH25" s="354"/>
      <c r="MI25" s="354"/>
      <c r="MJ25" s="354"/>
      <c r="MK25" s="354"/>
      <c r="ML25" s="354"/>
      <c r="MM25" s="354"/>
      <c r="MN25" s="354"/>
      <c r="MO25" s="354"/>
      <c r="MP25" s="354"/>
      <c r="MQ25" s="354"/>
      <c r="MR25" s="354"/>
      <c r="MS25" s="354"/>
      <c r="MT25" s="354"/>
      <c r="MU25" s="354"/>
      <c r="MV25" s="354"/>
      <c r="MW25" s="354"/>
      <c r="MX25" s="354"/>
      <c r="MY25" s="354"/>
      <c r="MZ25" s="354"/>
      <c r="NA25" s="354"/>
      <c r="NB25" s="354"/>
      <c r="NC25" s="353"/>
      <c r="ND25" s="353"/>
      <c r="NE25" s="353"/>
      <c r="NF25" s="353"/>
      <c r="NG25" s="353"/>
      <c r="NH25" s="353"/>
      <c r="NI25" s="353"/>
      <c r="NJ25" s="353"/>
      <c r="NK25" s="353"/>
      <c r="NL25" s="353"/>
      <c r="NM25" s="353"/>
      <c r="NN25" s="353"/>
      <c r="NO25" s="353"/>
      <c r="NP25" s="353"/>
      <c r="NQ25" s="353"/>
      <c r="NR25" s="353"/>
      <c r="NS25" s="353"/>
      <c r="NT25" s="353"/>
      <c r="NU25" s="353"/>
      <c r="NV25" s="353"/>
      <c r="NW25" s="353"/>
      <c r="NX25" s="353"/>
      <c r="NY25" s="353"/>
      <c r="NZ25" s="353"/>
      <c r="OA25" s="353"/>
      <c r="OB25" s="353"/>
      <c r="OC25" s="353"/>
      <c r="OD25" s="353"/>
      <c r="OE25" s="353"/>
      <c r="OF25" s="353"/>
      <c r="OG25" s="354"/>
      <c r="OH25" s="354"/>
      <c r="OI25" s="354"/>
      <c r="OJ25" s="354"/>
      <c r="OK25" s="354"/>
      <c r="OL25" s="354"/>
      <c r="OM25" s="354"/>
      <c r="ON25" s="354"/>
      <c r="OO25" s="354"/>
      <c r="OP25" s="354"/>
      <c r="OQ25" s="354"/>
      <c r="OR25" s="354"/>
      <c r="OS25" s="354"/>
      <c r="OT25" s="354"/>
      <c r="OU25" s="354"/>
      <c r="OV25" s="354"/>
      <c r="OW25" s="354"/>
      <c r="OX25" s="354"/>
      <c r="OY25" s="354"/>
      <c r="OZ25" s="354"/>
      <c r="PA25" s="354"/>
      <c r="PB25" s="354"/>
      <c r="PC25" s="354"/>
      <c r="PD25" s="354"/>
      <c r="PE25" s="354"/>
      <c r="PF25" s="354"/>
      <c r="PG25" s="354"/>
      <c r="PH25" s="354"/>
      <c r="PI25" s="354"/>
      <c r="PJ25" s="354"/>
      <c r="PK25" s="353"/>
      <c r="PL25" s="353"/>
      <c r="PM25" s="353"/>
      <c r="PN25" s="353"/>
      <c r="PO25" s="353"/>
      <c r="PP25" s="353"/>
      <c r="PQ25" s="353"/>
      <c r="PR25" s="353"/>
      <c r="PS25" s="353"/>
      <c r="PT25" s="353"/>
      <c r="PU25" s="353"/>
      <c r="PV25" s="353"/>
      <c r="PW25" s="353"/>
      <c r="PX25" s="353"/>
      <c r="PY25" s="353"/>
      <c r="PZ25" s="353"/>
      <c r="QA25" s="353"/>
      <c r="QB25" s="353"/>
      <c r="QC25" s="353"/>
      <c r="QD25" s="353"/>
      <c r="QE25" s="353"/>
      <c r="QF25" s="353"/>
      <c r="QG25" s="353"/>
      <c r="QH25" s="353"/>
      <c r="QI25" s="353"/>
      <c r="QJ25" s="353"/>
      <c r="QK25" s="353"/>
      <c r="QL25" s="353"/>
      <c r="QM25" s="353"/>
      <c r="QN25" s="353"/>
      <c r="QO25" s="354"/>
      <c r="QP25" s="354"/>
      <c r="QQ25" s="354"/>
      <c r="QR25" s="354"/>
      <c r="QS25" s="354"/>
      <c r="QT25" s="354"/>
      <c r="QU25" s="354"/>
      <c r="QV25" s="354"/>
      <c r="QW25" s="354"/>
      <c r="QX25" s="354"/>
      <c r="QY25" s="354"/>
      <c r="QZ25" s="354"/>
      <c r="RA25" s="354"/>
      <c r="RB25" s="354"/>
      <c r="RC25" s="354"/>
      <c r="RD25" s="354"/>
      <c r="RE25" s="354"/>
      <c r="RF25" s="354"/>
      <c r="RG25" s="354"/>
      <c r="RH25" s="354"/>
      <c r="RI25" s="354"/>
      <c r="RJ25" s="354"/>
      <c r="RK25" s="354"/>
      <c r="RL25" s="354"/>
      <c r="RM25" s="354"/>
      <c r="RN25" s="354"/>
      <c r="RO25" s="354"/>
      <c r="RP25" s="354"/>
      <c r="RQ25" s="354"/>
      <c r="RR25" s="354"/>
      <c r="RS25" s="382"/>
      <c r="RT25" s="382"/>
      <c r="RU25" s="134"/>
      <c r="RV25" s="382"/>
      <c r="RW25" s="382"/>
      <c r="RX25" s="134"/>
      <c r="RY25" s="382"/>
      <c r="RZ25" s="134"/>
      <c r="SA25" s="354"/>
      <c r="SB25" s="354"/>
      <c r="SC25" s="354"/>
      <c r="SD25" s="354"/>
      <c r="SE25" s="354"/>
      <c r="SF25" s="354"/>
      <c r="SG25" s="354"/>
      <c r="SH25" s="354"/>
      <c r="SI25" s="146"/>
      <c r="SJ25" s="146"/>
      <c r="SK25" s="146"/>
      <c r="SL25" s="146"/>
      <c r="SM25" s="146"/>
      <c r="SN25" s="146"/>
      <c r="SO25" s="146"/>
      <c r="SP25" s="147"/>
      <c r="SQ25" s="314" t="str">
        <f t="shared" si="39"/>
        <v/>
      </c>
      <c r="SR25" s="314" t="str">
        <f t="shared" si="39"/>
        <v/>
      </c>
      <c r="SS25" s="314" t="str">
        <f t="shared" si="39"/>
        <v/>
      </c>
      <c r="ST25" s="314" t="str">
        <f t="shared" si="39"/>
        <v/>
      </c>
      <c r="SU25" s="315" t="str">
        <f t="shared" si="40"/>
        <v/>
      </c>
      <c r="SV25" s="315" t="str">
        <f t="shared" si="40"/>
        <v/>
      </c>
      <c r="SW25" s="315" t="str">
        <f t="shared" si="40"/>
        <v/>
      </c>
      <c r="SX25" s="315" t="str">
        <f t="shared" si="40"/>
        <v/>
      </c>
      <c r="SY25" s="315" t="str">
        <f t="shared" si="41"/>
        <v/>
      </c>
      <c r="SZ25" s="260" t="str">
        <f t="shared" si="42"/>
        <v/>
      </c>
      <c r="TA25" s="272"/>
      <c r="TB25" s="272"/>
      <c r="TC25" s="273"/>
      <c r="TD25" s="275" t="str">
        <f t="shared" si="43"/>
        <v/>
      </c>
      <c r="TE25" s="268" t="str">
        <f t="shared" si="44"/>
        <v/>
      </c>
      <c r="TF25" s="267"/>
      <c r="TG25" s="151"/>
      <c r="TH25" s="152"/>
      <c r="TI25" s="152"/>
      <c r="TJ25" s="152"/>
      <c r="TK25" s="162"/>
      <c r="TL25" s="163"/>
      <c r="TM25" s="162"/>
      <c r="TN25" s="163"/>
      <c r="TO25" s="162"/>
      <c r="TP25" s="163"/>
      <c r="TQ25" s="89"/>
      <c r="TR25" s="89"/>
      <c r="TS25" s="89"/>
      <c r="TT25" s="89"/>
      <c r="TU25" s="89"/>
      <c r="TV25" s="254"/>
      <c r="TW25" s="318" t="str">
        <f t="shared" si="45"/>
        <v/>
      </c>
      <c r="TX25" s="318" t="str">
        <f t="shared" si="46"/>
        <v/>
      </c>
      <c r="TY25" s="318" t="str">
        <f t="shared" si="47"/>
        <v/>
      </c>
      <c r="TZ25" s="319" t="str">
        <f t="shared" si="48"/>
        <v/>
      </c>
      <c r="UA25" s="136" t="str">
        <f t="shared" si="21"/>
        <v/>
      </c>
      <c r="UB25" s="136" t="str">
        <f t="shared" si="22"/>
        <v/>
      </c>
      <c r="UC25" s="90" t="s">
        <v>167</v>
      </c>
      <c r="UD25" s="91" t="s">
        <v>169</v>
      </c>
      <c r="UE25" s="90" t="s">
        <v>170</v>
      </c>
      <c r="UF25" s="91" t="s">
        <v>171</v>
      </c>
      <c r="UG25" s="90" t="s">
        <v>172</v>
      </c>
      <c r="UH25" s="90" t="s">
        <v>173</v>
      </c>
      <c r="UI25" s="91" t="s">
        <v>1267</v>
      </c>
      <c r="UJ25" s="92">
        <v>42569</v>
      </c>
      <c r="UK25" s="90" t="s">
        <v>925</v>
      </c>
      <c r="UL25" s="90" t="s">
        <v>1226</v>
      </c>
      <c r="UM25" s="90" t="s">
        <v>172</v>
      </c>
      <c r="UN25" s="91" t="s">
        <v>161</v>
      </c>
      <c r="UO25" s="90" t="s">
        <v>2199</v>
      </c>
      <c r="UP25" s="90" t="s">
        <v>2200</v>
      </c>
      <c r="UQ25" s="93"/>
      <c r="UR25" s="126"/>
      <c r="US25" s="237">
        <v>0</v>
      </c>
      <c r="UT25" s="237">
        <v>0</v>
      </c>
      <c r="UU25" s="237">
        <v>0</v>
      </c>
      <c r="UV25" s="237">
        <v>0</v>
      </c>
      <c r="UW25" s="237">
        <v>0</v>
      </c>
      <c r="UX25" s="237">
        <v>0</v>
      </c>
      <c r="UY25" s="237">
        <v>0</v>
      </c>
      <c r="UZ25" s="237" t="str">
        <f t="shared" si="49"/>
        <v/>
      </c>
      <c r="VA25" s="248" t="str">
        <f t="shared" si="23"/>
        <v/>
      </c>
      <c r="VB25" s="263">
        <f t="shared" si="50"/>
        <v>0</v>
      </c>
      <c r="VC25" s="263">
        <f t="shared" si="51"/>
        <v>0</v>
      </c>
      <c r="VD25" s="263">
        <f t="shared" si="52"/>
        <v>0</v>
      </c>
      <c r="VE25" s="263">
        <f t="shared" si="53"/>
        <v>0</v>
      </c>
      <c r="VF25" s="263">
        <f t="shared" si="54"/>
        <v>0</v>
      </c>
      <c r="VG25" s="263">
        <f t="shared" si="55"/>
        <v>0</v>
      </c>
      <c r="VH25" s="263">
        <f t="shared" si="56"/>
        <v>0</v>
      </c>
      <c r="VI25" s="263">
        <f t="shared" si="57"/>
        <v>0</v>
      </c>
      <c r="VJ25" s="264" t="str">
        <f>IF(NILAISIKAPSOSIAL(SI25)=0,"",NILAISIKAPSOSIAL(SI25))</f>
        <v/>
      </c>
      <c r="VK25" s="264" t="str">
        <f>IF(NILAISIKAPSOSIAL(SJ25)=0,"",NILAISIKAPSOSIAL(SJ25))</f>
        <v/>
      </c>
      <c r="VL25" s="264" t="str">
        <f>IF(NILAISIKAPSOSIAL(SK25)=0,"",NILAISIKAPSOSIAL(SK25))</f>
        <v/>
      </c>
      <c r="VM25" s="264" t="str">
        <f>IF(NILAISIKAPSOSIAL(SL25)=0,"",NILAISIKAPSOSIAL(SL25))</f>
        <v/>
      </c>
      <c r="VN25" s="264" t="str">
        <f>IF(NILAISIKAPSOSIAL(SM25)=0,"",NILAISIKAPSOSIAL(SM25))</f>
        <v/>
      </c>
      <c r="VO25" s="264" t="str">
        <f>IF(NILAISIKAPSOSIAL(SN25)=0,"",NILAISIKAPSOSIAL(SN25))</f>
        <v/>
      </c>
      <c r="VP25" s="264" t="str">
        <f>IF(NILAISIKAPSOSIAL(SO25)=0,"",NILAISIKAPSOSIAL(SO25))</f>
        <v/>
      </c>
      <c r="VQ25" s="264" t="str">
        <f>IF(NILAISIKAPSOSIAL(SP25)=0,"",NILAISIKAPSOSIAL(SP25))</f>
        <v/>
      </c>
      <c r="VR25" s="143" t="str">
        <f t="shared" si="58"/>
        <v/>
      </c>
      <c r="VT25" s="248" t="str">
        <f t="shared" si="25"/>
        <v/>
      </c>
      <c r="VU25" s="247" t="str">
        <f t="shared" si="59"/>
        <v/>
      </c>
      <c r="VV25" s="247" t="str">
        <f t="shared" si="60"/>
        <v/>
      </c>
      <c r="VW25" s="247" t="str">
        <f t="shared" si="61"/>
        <v/>
      </c>
      <c r="VX25" s="247" t="str">
        <f t="shared" si="62"/>
        <v/>
      </c>
      <c r="VY25" s="247" t="str">
        <f t="shared" si="63"/>
        <v/>
      </c>
      <c r="VZ25" s="247" t="str">
        <f t="shared" si="64"/>
        <v/>
      </c>
      <c r="WA25" s="265" t="str">
        <f t="shared" si="65"/>
        <v/>
      </c>
      <c r="WB25" s="265" t="str">
        <f t="shared" si="26"/>
        <v/>
      </c>
      <c r="WC25" s="265" t="str">
        <f t="shared" si="27"/>
        <v/>
      </c>
      <c r="WD25" s="265" t="str">
        <f t="shared" si="28"/>
        <v/>
      </c>
      <c r="WE25" s="265" t="str">
        <f t="shared" si="66"/>
        <v/>
      </c>
      <c r="WG25" s="117">
        <f t="shared" si="67"/>
        <v>20</v>
      </c>
      <c r="WH25" s="117" t="e">
        <f>Kode!#REF!</f>
        <v>#REF!</v>
      </c>
      <c r="WI25" s="117" t="e">
        <f t="shared" si="29"/>
        <v>#REF!</v>
      </c>
      <c r="WJ25" s="160" t="str">
        <f t="shared" si="30"/>
        <v/>
      </c>
      <c r="WK25" s="247" t="e">
        <f t="shared" si="31"/>
        <v>#REF!</v>
      </c>
      <c r="WL25" s="247" t="e">
        <f t="shared" si="32"/>
        <v>#REF!</v>
      </c>
      <c r="WM25" s="248" t="e">
        <f t="shared" si="33"/>
        <v>#REF!</v>
      </c>
      <c r="WN25" s="247" t="e">
        <f t="shared" si="34"/>
        <v>#REF!</v>
      </c>
      <c r="WO25" s="247" t="e">
        <f t="shared" si="35"/>
        <v>#REF!</v>
      </c>
      <c r="WP25" s="248" t="e">
        <f t="shared" si="36"/>
        <v>#REF!</v>
      </c>
      <c r="WQ25" s="248" t="e">
        <f t="shared" si="37"/>
        <v>#REF!</v>
      </c>
      <c r="WR25" s="248" t="e">
        <f t="shared" si="38"/>
        <v>#REF!</v>
      </c>
    </row>
    <row r="26" spans="1:616" ht="54.95" customHeight="1">
      <c r="A26" s="285">
        <f t="shared" si="68"/>
        <v>21</v>
      </c>
      <c r="B26" s="286" t="s">
        <v>1501</v>
      </c>
      <c r="C26" s="286">
        <v>0</v>
      </c>
      <c r="D26" s="287" t="s">
        <v>2772</v>
      </c>
      <c r="E26" s="286">
        <v>0</v>
      </c>
      <c r="F26" s="288" t="s">
        <v>1267</v>
      </c>
      <c r="G26" s="144"/>
      <c r="H26" s="144"/>
      <c r="I26" s="134"/>
      <c r="J26" s="144"/>
      <c r="K26" s="144"/>
      <c r="L26" s="134"/>
      <c r="M26" s="144"/>
      <c r="N26" s="134"/>
      <c r="O26" s="144"/>
      <c r="P26" s="144"/>
      <c r="Q26" s="134"/>
      <c r="R26" s="144"/>
      <c r="S26" s="144"/>
      <c r="T26" s="134"/>
      <c r="U26" s="144"/>
      <c r="V26" s="134"/>
      <c r="W26" s="144"/>
      <c r="X26" s="144"/>
      <c r="Y26" s="134"/>
      <c r="Z26" s="144"/>
      <c r="AA26" s="144"/>
      <c r="AB26" s="134"/>
      <c r="AC26" s="144"/>
      <c r="AD26" s="134"/>
      <c r="AE26" s="144"/>
      <c r="AF26" s="144"/>
      <c r="AG26" s="134"/>
      <c r="AH26" s="144"/>
      <c r="AI26" s="144"/>
      <c r="AJ26" s="134"/>
      <c r="AK26" s="144"/>
      <c r="AL26" s="134"/>
      <c r="AM26" s="144"/>
      <c r="AN26" s="144"/>
      <c r="AO26" s="134"/>
      <c r="AP26" s="144"/>
      <c r="AQ26" s="144"/>
      <c r="AR26" s="134"/>
      <c r="AS26" s="144"/>
      <c r="AT26" s="134"/>
      <c r="AU26" s="144"/>
      <c r="AV26" s="144"/>
      <c r="AW26" s="134"/>
      <c r="AX26" s="144"/>
      <c r="AY26" s="144"/>
      <c r="AZ26" s="134"/>
      <c r="BA26" s="144"/>
      <c r="BB26" s="134"/>
      <c r="BC26" s="144"/>
      <c r="BD26" s="144"/>
      <c r="BE26" s="134"/>
      <c r="BF26" s="144"/>
      <c r="BG26" s="144"/>
      <c r="BH26" s="134"/>
      <c r="BI26" s="144"/>
      <c r="BJ26" s="134"/>
      <c r="BK26" s="144"/>
      <c r="BL26" s="144"/>
      <c r="BM26" s="134"/>
      <c r="BN26" s="144"/>
      <c r="BO26" s="144"/>
      <c r="BP26" s="134"/>
      <c r="BQ26" s="144"/>
      <c r="BR26" s="134"/>
      <c r="BS26" s="144"/>
      <c r="BT26" s="144"/>
      <c r="BU26" s="134"/>
      <c r="BV26" s="144"/>
      <c r="BW26" s="144"/>
      <c r="BX26" s="134"/>
      <c r="BY26" s="144"/>
      <c r="BZ26" s="134"/>
      <c r="CA26" s="144"/>
      <c r="CB26" s="144"/>
      <c r="CC26" s="134"/>
      <c r="CD26" s="144"/>
      <c r="CE26" s="144"/>
      <c r="CF26" s="134"/>
      <c r="CG26" s="144"/>
      <c r="CH26" s="134"/>
      <c r="CI26" s="144"/>
      <c r="CJ26" s="144"/>
      <c r="CK26" s="134"/>
      <c r="CL26" s="144"/>
      <c r="CM26" s="144"/>
      <c r="CN26" s="134"/>
      <c r="CO26" s="144"/>
      <c r="CP26" s="134"/>
      <c r="CQ26" s="144"/>
      <c r="CR26" s="144"/>
      <c r="CS26" s="134"/>
      <c r="CT26" s="144"/>
      <c r="CU26" s="144"/>
      <c r="CV26" s="134"/>
      <c r="CW26" s="144"/>
      <c r="CX26" s="134"/>
      <c r="CY26" s="144"/>
      <c r="CZ26" s="144"/>
      <c r="DA26" s="134"/>
      <c r="DB26" s="144"/>
      <c r="DC26" s="144"/>
      <c r="DD26" s="134"/>
      <c r="DE26" s="144"/>
      <c r="DF26" s="134"/>
      <c r="DG26" s="144"/>
      <c r="DH26" s="144"/>
      <c r="DI26" s="134"/>
      <c r="DJ26" s="144"/>
      <c r="DK26" s="144"/>
      <c r="DL26" s="134"/>
      <c r="DM26" s="144"/>
      <c r="DN26" s="134"/>
      <c r="DO26" s="144"/>
      <c r="DP26" s="144"/>
      <c r="DQ26" s="134"/>
      <c r="DR26" s="144"/>
      <c r="DS26" s="144"/>
      <c r="DT26" s="134"/>
      <c r="DU26" s="144"/>
      <c r="DV26" s="134"/>
      <c r="DW26" s="242"/>
      <c r="DX26" s="242"/>
      <c r="DY26" s="134"/>
      <c r="DZ26" s="242"/>
      <c r="EA26" s="242"/>
      <c r="EB26" s="134"/>
      <c r="EC26" s="144"/>
      <c r="ED26" s="134"/>
      <c r="EE26" s="144"/>
      <c r="EF26" s="144"/>
      <c r="EG26" s="134"/>
      <c r="EH26" s="144"/>
      <c r="EI26" s="144"/>
      <c r="EJ26" s="134"/>
      <c r="EK26" s="144"/>
      <c r="EL26" s="134"/>
      <c r="EM26" s="382"/>
      <c r="EN26" s="382"/>
      <c r="EO26" s="134"/>
      <c r="EP26" s="382"/>
      <c r="EQ26" s="382"/>
      <c r="ER26" s="134"/>
      <c r="ES26" s="382"/>
      <c r="ET26" s="134"/>
      <c r="EU26" s="382"/>
      <c r="EV26" s="382"/>
      <c r="EW26" s="134"/>
      <c r="EX26" s="382"/>
      <c r="EY26" s="382"/>
      <c r="EZ26" s="134"/>
      <c r="FA26" s="382"/>
      <c r="FB26" s="134"/>
      <c r="FC26" s="382"/>
      <c r="FD26" s="382"/>
      <c r="FE26" s="134"/>
      <c r="FF26" s="382"/>
      <c r="FG26" s="382"/>
      <c r="FH26" s="134"/>
      <c r="FI26" s="382"/>
      <c r="FJ26" s="134"/>
      <c r="FK26" s="382"/>
      <c r="FL26" s="382"/>
      <c r="FM26" s="134"/>
      <c r="FN26" s="382"/>
      <c r="FO26" s="382"/>
      <c r="FP26" s="134"/>
      <c r="FQ26" s="382"/>
      <c r="FR26" s="134"/>
      <c r="FS26" s="382"/>
      <c r="FT26" s="382"/>
      <c r="FU26" s="134"/>
      <c r="FV26" s="382"/>
      <c r="FW26" s="382"/>
      <c r="FX26" s="134"/>
      <c r="FY26" s="382"/>
      <c r="FZ26" s="134"/>
      <c r="GA26" s="382"/>
      <c r="GB26" s="382"/>
      <c r="GC26" s="134"/>
      <c r="GD26" s="382"/>
      <c r="GE26" s="382"/>
      <c r="GF26" s="134"/>
      <c r="GG26" s="382"/>
      <c r="GH26" s="134"/>
      <c r="GI26" s="382"/>
      <c r="GJ26" s="382"/>
      <c r="GK26" s="134"/>
      <c r="GL26" s="382"/>
      <c r="GM26" s="382"/>
      <c r="GN26" s="134"/>
      <c r="GO26" s="382"/>
      <c r="GP26" s="134"/>
      <c r="GQ26" s="382"/>
      <c r="GR26" s="382"/>
      <c r="GS26" s="134"/>
      <c r="GT26" s="382"/>
      <c r="GU26" s="382"/>
      <c r="GV26" s="134"/>
      <c r="GW26" s="382"/>
      <c r="GX26" s="134"/>
      <c r="GY26" s="382"/>
      <c r="GZ26" s="382"/>
      <c r="HA26" s="134"/>
      <c r="HB26" s="382"/>
      <c r="HC26" s="382"/>
      <c r="HD26" s="134"/>
      <c r="HE26" s="382"/>
      <c r="HF26" s="134"/>
      <c r="HG26" s="382"/>
      <c r="HH26" s="382"/>
      <c r="HI26" s="134"/>
      <c r="HJ26" s="382"/>
      <c r="HK26" s="382"/>
      <c r="HL26" s="134"/>
      <c r="HM26" s="382"/>
      <c r="HN26" s="134"/>
      <c r="HO26" s="382"/>
      <c r="HP26" s="382"/>
      <c r="HQ26" s="134"/>
      <c r="HR26" s="382"/>
      <c r="HS26" s="382"/>
      <c r="HT26" s="134"/>
      <c r="HU26" s="382"/>
      <c r="HV26" s="134"/>
      <c r="HW26" s="382"/>
      <c r="HX26" s="382"/>
      <c r="HY26" s="134"/>
      <c r="HZ26" s="382"/>
      <c r="IA26" s="382"/>
      <c r="IB26" s="134"/>
      <c r="IC26" s="382"/>
      <c r="ID26" s="134"/>
      <c r="IE26" s="382"/>
      <c r="IF26" s="382"/>
      <c r="IG26" s="134"/>
      <c r="IH26" s="382"/>
      <c r="II26" s="382"/>
      <c r="IJ26" s="134"/>
      <c r="IK26" s="382"/>
      <c r="IL26" s="134"/>
      <c r="IM26" s="353"/>
      <c r="IN26" s="353"/>
      <c r="IO26" s="353"/>
      <c r="IP26" s="353"/>
      <c r="IQ26" s="353"/>
      <c r="IR26" s="353"/>
      <c r="IS26" s="353"/>
      <c r="IT26" s="353"/>
      <c r="IU26" s="353"/>
      <c r="IV26" s="353"/>
      <c r="IW26" s="353"/>
      <c r="IX26" s="353"/>
      <c r="IY26" s="353"/>
      <c r="IZ26" s="353"/>
      <c r="JA26" s="353"/>
      <c r="JB26" s="353"/>
      <c r="JC26" s="353"/>
      <c r="JD26" s="353"/>
      <c r="JE26" s="353"/>
      <c r="JF26" s="353"/>
      <c r="JG26" s="353"/>
      <c r="JH26" s="353"/>
      <c r="JI26" s="353"/>
      <c r="JJ26" s="353"/>
      <c r="JK26" s="353"/>
      <c r="JL26" s="353"/>
      <c r="JM26" s="353"/>
      <c r="JN26" s="353"/>
      <c r="JO26" s="353"/>
      <c r="JP26" s="353"/>
      <c r="JQ26" s="354"/>
      <c r="JR26" s="354"/>
      <c r="JS26" s="354"/>
      <c r="JT26" s="354"/>
      <c r="JU26" s="354"/>
      <c r="JV26" s="354"/>
      <c r="JW26" s="354"/>
      <c r="JX26" s="354"/>
      <c r="JY26" s="354"/>
      <c r="JZ26" s="354"/>
      <c r="KA26" s="354"/>
      <c r="KB26" s="354"/>
      <c r="KC26" s="354"/>
      <c r="KD26" s="354"/>
      <c r="KE26" s="354"/>
      <c r="KF26" s="354"/>
      <c r="KG26" s="354"/>
      <c r="KH26" s="354"/>
      <c r="KI26" s="354"/>
      <c r="KJ26" s="354"/>
      <c r="KK26" s="354"/>
      <c r="KL26" s="354"/>
      <c r="KM26" s="354"/>
      <c r="KN26" s="354"/>
      <c r="KO26" s="354"/>
      <c r="KP26" s="354"/>
      <c r="KQ26" s="354"/>
      <c r="KR26" s="354"/>
      <c r="KS26" s="354"/>
      <c r="KT26" s="354"/>
      <c r="KU26" s="353"/>
      <c r="KV26" s="353"/>
      <c r="KW26" s="353"/>
      <c r="KX26" s="353"/>
      <c r="KY26" s="353"/>
      <c r="KZ26" s="353"/>
      <c r="LA26" s="353"/>
      <c r="LB26" s="353"/>
      <c r="LC26" s="353"/>
      <c r="LD26" s="353"/>
      <c r="LE26" s="353"/>
      <c r="LF26" s="353"/>
      <c r="LG26" s="353"/>
      <c r="LH26" s="353"/>
      <c r="LI26" s="353"/>
      <c r="LJ26" s="353"/>
      <c r="LK26" s="353"/>
      <c r="LL26" s="353"/>
      <c r="LM26" s="353"/>
      <c r="LN26" s="353"/>
      <c r="LO26" s="353"/>
      <c r="LP26" s="353"/>
      <c r="LQ26" s="353"/>
      <c r="LR26" s="353"/>
      <c r="LS26" s="353"/>
      <c r="LT26" s="353"/>
      <c r="LU26" s="353"/>
      <c r="LV26" s="353"/>
      <c r="LW26" s="353"/>
      <c r="LX26" s="353"/>
      <c r="LY26" s="354"/>
      <c r="LZ26" s="354"/>
      <c r="MA26" s="354"/>
      <c r="MB26" s="354"/>
      <c r="MC26" s="354"/>
      <c r="MD26" s="354"/>
      <c r="ME26" s="354"/>
      <c r="MF26" s="354"/>
      <c r="MG26" s="354"/>
      <c r="MH26" s="354"/>
      <c r="MI26" s="354"/>
      <c r="MJ26" s="354"/>
      <c r="MK26" s="354"/>
      <c r="ML26" s="354"/>
      <c r="MM26" s="354"/>
      <c r="MN26" s="354"/>
      <c r="MO26" s="354"/>
      <c r="MP26" s="354"/>
      <c r="MQ26" s="354"/>
      <c r="MR26" s="354"/>
      <c r="MS26" s="354"/>
      <c r="MT26" s="354"/>
      <c r="MU26" s="354"/>
      <c r="MV26" s="354"/>
      <c r="MW26" s="354"/>
      <c r="MX26" s="354"/>
      <c r="MY26" s="354"/>
      <c r="MZ26" s="354"/>
      <c r="NA26" s="354"/>
      <c r="NB26" s="354"/>
      <c r="NC26" s="353"/>
      <c r="ND26" s="353"/>
      <c r="NE26" s="353"/>
      <c r="NF26" s="353"/>
      <c r="NG26" s="353"/>
      <c r="NH26" s="353"/>
      <c r="NI26" s="353"/>
      <c r="NJ26" s="353"/>
      <c r="NK26" s="353"/>
      <c r="NL26" s="353"/>
      <c r="NM26" s="353"/>
      <c r="NN26" s="353"/>
      <c r="NO26" s="353"/>
      <c r="NP26" s="353"/>
      <c r="NQ26" s="353"/>
      <c r="NR26" s="353"/>
      <c r="NS26" s="353"/>
      <c r="NT26" s="353"/>
      <c r="NU26" s="353"/>
      <c r="NV26" s="353"/>
      <c r="NW26" s="353"/>
      <c r="NX26" s="353"/>
      <c r="NY26" s="353"/>
      <c r="NZ26" s="353"/>
      <c r="OA26" s="353"/>
      <c r="OB26" s="353"/>
      <c r="OC26" s="353"/>
      <c r="OD26" s="353"/>
      <c r="OE26" s="353"/>
      <c r="OF26" s="353"/>
      <c r="OG26" s="354"/>
      <c r="OH26" s="354"/>
      <c r="OI26" s="354"/>
      <c r="OJ26" s="354"/>
      <c r="OK26" s="354"/>
      <c r="OL26" s="354"/>
      <c r="OM26" s="354"/>
      <c r="ON26" s="354"/>
      <c r="OO26" s="354"/>
      <c r="OP26" s="354"/>
      <c r="OQ26" s="354"/>
      <c r="OR26" s="354"/>
      <c r="OS26" s="354"/>
      <c r="OT26" s="354"/>
      <c r="OU26" s="354"/>
      <c r="OV26" s="354"/>
      <c r="OW26" s="354"/>
      <c r="OX26" s="354"/>
      <c r="OY26" s="354"/>
      <c r="OZ26" s="354"/>
      <c r="PA26" s="354"/>
      <c r="PB26" s="354"/>
      <c r="PC26" s="354"/>
      <c r="PD26" s="354"/>
      <c r="PE26" s="354"/>
      <c r="PF26" s="354"/>
      <c r="PG26" s="354"/>
      <c r="PH26" s="354"/>
      <c r="PI26" s="354"/>
      <c r="PJ26" s="354"/>
      <c r="PK26" s="353"/>
      <c r="PL26" s="353"/>
      <c r="PM26" s="353"/>
      <c r="PN26" s="353"/>
      <c r="PO26" s="353"/>
      <c r="PP26" s="353"/>
      <c r="PQ26" s="353"/>
      <c r="PR26" s="353"/>
      <c r="PS26" s="353"/>
      <c r="PT26" s="353"/>
      <c r="PU26" s="353"/>
      <c r="PV26" s="353"/>
      <c r="PW26" s="353"/>
      <c r="PX26" s="353"/>
      <c r="PY26" s="353"/>
      <c r="PZ26" s="353"/>
      <c r="QA26" s="353"/>
      <c r="QB26" s="353"/>
      <c r="QC26" s="353"/>
      <c r="QD26" s="353"/>
      <c r="QE26" s="353"/>
      <c r="QF26" s="353"/>
      <c r="QG26" s="353"/>
      <c r="QH26" s="353"/>
      <c r="QI26" s="353"/>
      <c r="QJ26" s="353"/>
      <c r="QK26" s="353"/>
      <c r="QL26" s="353"/>
      <c r="QM26" s="353"/>
      <c r="QN26" s="353"/>
      <c r="QO26" s="354"/>
      <c r="QP26" s="354"/>
      <c r="QQ26" s="354"/>
      <c r="QR26" s="354"/>
      <c r="QS26" s="354"/>
      <c r="QT26" s="354"/>
      <c r="QU26" s="354"/>
      <c r="QV26" s="354"/>
      <c r="QW26" s="354"/>
      <c r="QX26" s="354"/>
      <c r="QY26" s="354"/>
      <c r="QZ26" s="354"/>
      <c r="RA26" s="354"/>
      <c r="RB26" s="354"/>
      <c r="RC26" s="354"/>
      <c r="RD26" s="354"/>
      <c r="RE26" s="354"/>
      <c r="RF26" s="354"/>
      <c r="RG26" s="354"/>
      <c r="RH26" s="354"/>
      <c r="RI26" s="354"/>
      <c r="RJ26" s="354"/>
      <c r="RK26" s="354"/>
      <c r="RL26" s="354"/>
      <c r="RM26" s="354"/>
      <c r="RN26" s="354"/>
      <c r="RO26" s="354"/>
      <c r="RP26" s="354"/>
      <c r="RQ26" s="354"/>
      <c r="RR26" s="354"/>
      <c r="RS26" s="382"/>
      <c r="RT26" s="382"/>
      <c r="RU26" s="134"/>
      <c r="RV26" s="382"/>
      <c r="RW26" s="382"/>
      <c r="RX26" s="134"/>
      <c r="RY26" s="382"/>
      <c r="RZ26" s="134"/>
      <c r="SA26" s="354"/>
      <c r="SB26" s="354"/>
      <c r="SC26" s="354"/>
      <c r="SD26" s="354"/>
      <c r="SE26" s="354"/>
      <c r="SF26" s="354"/>
      <c r="SG26" s="354"/>
      <c r="SH26" s="354"/>
      <c r="SI26" s="146"/>
      <c r="SJ26" s="146"/>
      <c r="SK26" s="146"/>
      <c r="SL26" s="146"/>
      <c r="SM26" s="146"/>
      <c r="SN26" s="146"/>
      <c r="SO26" s="146"/>
      <c r="SP26" s="147"/>
      <c r="SQ26" s="314" t="str">
        <f t="shared" si="39"/>
        <v/>
      </c>
      <c r="SR26" s="314" t="str">
        <f t="shared" si="39"/>
        <v/>
      </c>
      <c r="SS26" s="314" t="str">
        <f t="shared" si="39"/>
        <v/>
      </c>
      <c r="ST26" s="314" t="str">
        <f t="shared" si="39"/>
        <v/>
      </c>
      <c r="SU26" s="315" t="str">
        <f t="shared" si="40"/>
        <v/>
      </c>
      <c r="SV26" s="315" t="str">
        <f t="shared" si="40"/>
        <v/>
      </c>
      <c r="SW26" s="315" t="str">
        <f t="shared" si="40"/>
        <v/>
      </c>
      <c r="SX26" s="315" t="str">
        <f t="shared" si="40"/>
        <v/>
      </c>
      <c r="SY26" s="315" t="str">
        <f t="shared" si="41"/>
        <v/>
      </c>
      <c r="SZ26" s="260" t="str">
        <f t="shared" si="42"/>
        <v/>
      </c>
      <c r="TA26" s="272"/>
      <c r="TB26" s="272"/>
      <c r="TC26" s="273"/>
      <c r="TD26" s="275" t="str">
        <f t="shared" si="43"/>
        <v/>
      </c>
      <c r="TE26" s="268" t="str">
        <f t="shared" si="44"/>
        <v/>
      </c>
      <c r="TF26" s="267"/>
      <c r="TG26" s="151"/>
      <c r="TH26" s="152"/>
      <c r="TI26" s="152"/>
      <c r="TJ26" s="152"/>
      <c r="TK26" s="162"/>
      <c r="TL26" s="163"/>
      <c r="TM26" s="162"/>
      <c r="TN26" s="163"/>
      <c r="TO26" s="162"/>
      <c r="TP26" s="163"/>
      <c r="TQ26" s="89"/>
      <c r="TR26" s="89"/>
      <c r="TS26" s="89"/>
      <c r="TT26" s="89"/>
      <c r="TU26" s="89"/>
      <c r="TV26" s="254"/>
      <c r="TW26" s="318" t="str">
        <f t="shared" si="45"/>
        <v/>
      </c>
      <c r="TX26" s="318" t="str">
        <f t="shared" si="46"/>
        <v/>
      </c>
      <c r="TY26" s="318" t="str">
        <f t="shared" si="47"/>
        <v/>
      </c>
      <c r="TZ26" s="319" t="str">
        <f t="shared" si="48"/>
        <v/>
      </c>
      <c r="UA26" s="136" t="str">
        <f t="shared" si="21"/>
        <v/>
      </c>
      <c r="UB26" s="136" t="str">
        <f t="shared" si="22"/>
        <v/>
      </c>
      <c r="UC26" s="90" t="s">
        <v>167</v>
      </c>
      <c r="UD26" s="91" t="s">
        <v>169</v>
      </c>
      <c r="UE26" s="90" t="s">
        <v>170</v>
      </c>
      <c r="UF26" s="91" t="s">
        <v>171</v>
      </c>
      <c r="UG26" s="90" t="s">
        <v>172</v>
      </c>
      <c r="UH26" s="90" t="s">
        <v>173</v>
      </c>
      <c r="UI26" s="91" t="s">
        <v>1267</v>
      </c>
      <c r="UJ26" s="92">
        <v>42569</v>
      </c>
      <c r="UK26" s="90" t="s">
        <v>926</v>
      </c>
      <c r="UL26" s="90" t="s">
        <v>1227</v>
      </c>
      <c r="UM26" s="90" t="s">
        <v>172</v>
      </c>
      <c r="UN26" s="91" t="s">
        <v>161</v>
      </c>
      <c r="UO26" s="90" t="s">
        <v>2201</v>
      </c>
      <c r="UP26" s="90" t="s">
        <v>2202</v>
      </c>
      <c r="UQ26" s="93"/>
      <c r="UR26" s="126"/>
      <c r="US26" s="237">
        <v>0</v>
      </c>
      <c r="UT26" s="237">
        <v>0</v>
      </c>
      <c r="UU26" s="237">
        <v>0</v>
      </c>
      <c r="UV26" s="237">
        <v>0</v>
      </c>
      <c r="UW26" s="237">
        <v>0</v>
      </c>
      <c r="UX26" s="237">
        <v>0</v>
      </c>
      <c r="UY26" s="237">
        <v>0</v>
      </c>
      <c r="UZ26" s="237" t="str">
        <f t="shared" si="49"/>
        <v/>
      </c>
      <c r="VA26" s="248" t="str">
        <f t="shared" si="23"/>
        <v/>
      </c>
      <c r="VB26" s="263">
        <f t="shared" si="50"/>
        <v>0</v>
      </c>
      <c r="VC26" s="263">
        <f t="shared" si="51"/>
        <v>0</v>
      </c>
      <c r="VD26" s="263">
        <f t="shared" si="52"/>
        <v>0</v>
      </c>
      <c r="VE26" s="263">
        <f t="shared" si="53"/>
        <v>0</v>
      </c>
      <c r="VF26" s="263">
        <f t="shared" si="54"/>
        <v>0</v>
      </c>
      <c r="VG26" s="263">
        <f t="shared" si="55"/>
        <v>0</v>
      </c>
      <c r="VH26" s="263">
        <f t="shared" si="56"/>
        <v>0</v>
      </c>
      <c r="VI26" s="263">
        <f t="shared" si="57"/>
        <v>0</v>
      </c>
      <c r="VJ26" s="264" t="str">
        <f>IF(NILAISIKAPSOSIAL(SI26)=0,"",NILAISIKAPSOSIAL(SI26))</f>
        <v/>
      </c>
      <c r="VK26" s="264" t="str">
        <f>IF(NILAISIKAPSOSIAL(SJ26)=0,"",NILAISIKAPSOSIAL(SJ26))</f>
        <v/>
      </c>
      <c r="VL26" s="264" t="str">
        <f>IF(NILAISIKAPSOSIAL(SK26)=0,"",NILAISIKAPSOSIAL(SK26))</f>
        <v/>
      </c>
      <c r="VM26" s="264" t="str">
        <f>IF(NILAISIKAPSOSIAL(SL26)=0,"",NILAISIKAPSOSIAL(SL26))</f>
        <v/>
      </c>
      <c r="VN26" s="264" t="str">
        <f>IF(NILAISIKAPSOSIAL(SM26)=0,"",NILAISIKAPSOSIAL(SM26))</f>
        <v/>
      </c>
      <c r="VO26" s="264" t="str">
        <f>IF(NILAISIKAPSOSIAL(SN26)=0,"",NILAISIKAPSOSIAL(SN26))</f>
        <v/>
      </c>
      <c r="VP26" s="264" t="str">
        <f>IF(NILAISIKAPSOSIAL(SO26)=0,"",NILAISIKAPSOSIAL(SO26))</f>
        <v/>
      </c>
      <c r="VQ26" s="264" t="str">
        <f>IF(NILAISIKAPSOSIAL(SP26)=0,"",NILAISIKAPSOSIAL(SP26))</f>
        <v/>
      </c>
      <c r="VR26" s="143" t="str">
        <f t="shared" si="58"/>
        <v/>
      </c>
      <c r="VT26" s="248" t="str">
        <f t="shared" si="25"/>
        <v/>
      </c>
      <c r="VU26" s="247" t="str">
        <f t="shared" si="59"/>
        <v/>
      </c>
      <c r="VV26" s="247" t="str">
        <f t="shared" si="60"/>
        <v/>
      </c>
      <c r="VW26" s="247" t="str">
        <f t="shared" si="61"/>
        <v/>
      </c>
      <c r="VX26" s="247" t="str">
        <f t="shared" si="62"/>
        <v/>
      </c>
      <c r="VY26" s="247" t="str">
        <f t="shared" si="63"/>
        <v/>
      </c>
      <c r="VZ26" s="247" t="str">
        <f t="shared" si="64"/>
        <v/>
      </c>
      <c r="WA26" s="265" t="str">
        <f t="shared" si="65"/>
        <v/>
      </c>
      <c r="WB26" s="265" t="str">
        <f t="shared" si="26"/>
        <v/>
      </c>
      <c r="WC26" s="265" t="str">
        <f t="shared" si="27"/>
        <v/>
      </c>
      <c r="WD26" s="265" t="str">
        <f t="shared" si="28"/>
        <v/>
      </c>
      <c r="WE26" s="265" t="str">
        <f t="shared" si="66"/>
        <v/>
      </c>
      <c r="WG26" s="117">
        <f t="shared" si="67"/>
        <v>21</v>
      </c>
      <c r="WH26" s="117" t="e">
        <f>Kode!#REF!</f>
        <v>#REF!</v>
      </c>
      <c r="WI26" s="117" t="e">
        <f t="shared" si="29"/>
        <v>#REF!</v>
      </c>
      <c r="WJ26" s="160" t="str">
        <f t="shared" si="30"/>
        <v/>
      </c>
      <c r="WK26" s="247" t="e">
        <f t="shared" si="31"/>
        <v>#REF!</v>
      </c>
      <c r="WL26" s="247" t="e">
        <f t="shared" si="32"/>
        <v>#REF!</v>
      </c>
      <c r="WM26" s="248" t="e">
        <f t="shared" si="33"/>
        <v>#REF!</v>
      </c>
      <c r="WN26" s="247" t="e">
        <f t="shared" si="34"/>
        <v>#REF!</v>
      </c>
      <c r="WO26" s="247" t="e">
        <f t="shared" si="35"/>
        <v>#REF!</v>
      </c>
      <c r="WP26" s="248" t="e">
        <f t="shared" si="36"/>
        <v>#REF!</v>
      </c>
      <c r="WQ26" s="248" t="e">
        <f t="shared" si="37"/>
        <v>#REF!</v>
      </c>
      <c r="WR26" s="248" t="e">
        <f t="shared" si="38"/>
        <v>#REF!</v>
      </c>
    </row>
    <row r="27" spans="1:616" ht="54.95" customHeight="1">
      <c r="A27" s="285">
        <f t="shared" si="68"/>
        <v>22</v>
      </c>
      <c r="B27" s="286" t="s">
        <v>1502</v>
      </c>
      <c r="C27" s="286">
        <v>0</v>
      </c>
      <c r="D27" s="287" t="s">
        <v>2773</v>
      </c>
      <c r="E27" s="286">
        <v>0</v>
      </c>
      <c r="F27" s="288" t="s">
        <v>1267</v>
      </c>
      <c r="G27" s="144"/>
      <c r="H27" s="144"/>
      <c r="I27" s="134"/>
      <c r="J27" s="144"/>
      <c r="K27" s="144"/>
      <c r="L27" s="134"/>
      <c r="M27" s="144"/>
      <c r="N27" s="134"/>
      <c r="O27" s="144"/>
      <c r="P27" s="144"/>
      <c r="Q27" s="134"/>
      <c r="R27" s="144"/>
      <c r="S27" s="144"/>
      <c r="T27" s="134"/>
      <c r="U27" s="144"/>
      <c r="V27" s="134"/>
      <c r="W27" s="144"/>
      <c r="X27" s="144"/>
      <c r="Y27" s="134"/>
      <c r="Z27" s="144"/>
      <c r="AA27" s="144"/>
      <c r="AB27" s="134"/>
      <c r="AC27" s="144"/>
      <c r="AD27" s="134"/>
      <c r="AE27" s="144"/>
      <c r="AF27" s="144"/>
      <c r="AG27" s="134"/>
      <c r="AH27" s="144"/>
      <c r="AI27" s="144"/>
      <c r="AJ27" s="134"/>
      <c r="AK27" s="144"/>
      <c r="AL27" s="134"/>
      <c r="AM27" s="144"/>
      <c r="AN27" s="144"/>
      <c r="AO27" s="134"/>
      <c r="AP27" s="144"/>
      <c r="AQ27" s="144"/>
      <c r="AR27" s="134"/>
      <c r="AS27" s="144"/>
      <c r="AT27" s="134"/>
      <c r="AU27" s="144"/>
      <c r="AV27" s="144"/>
      <c r="AW27" s="134"/>
      <c r="AX27" s="144"/>
      <c r="AY27" s="144"/>
      <c r="AZ27" s="134"/>
      <c r="BA27" s="144"/>
      <c r="BB27" s="134"/>
      <c r="BC27" s="144"/>
      <c r="BD27" s="144"/>
      <c r="BE27" s="134"/>
      <c r="BF27" s="144"/>
      <c r="BG27" s="144"/>
      <c r="BH27" s="134"/>
      <c r="BI27" s="144"/>
      <c r="BJ27" s="134"/>
      <c r="BK27" s="144"/>
      <c r="BL27" s="144"/>
      <c r="BM27" s="134"/>
      <c r="BN27" s="144"/>
      <c r="BO27" s="144"/>
      <c r="BP27" s="134"/>
      <c r="BQ27" s="144"/>
      <c r="BR27" s="134"/>
      <c r="BS27" s="144"/>
      <c r="BT27" s="144"/>
      <c r="BU27" s="134"/>
      <c r="BV27" s="144"/>
      <c r="BW27" s="144"/>
      <c r="BX27" s="134"/>
      <c r="BY27" s="144"/>
      <c r="BZ27" s="134"/>
      <c r="CA27" s="144"/>
      <c r="CB27" s="144"/>
      <c r="CC27" s="134"/>
      <c r="CD27" s="144"/>
      <c r="CE27" s="144"/>
      <c r="CF27" s="134"/>
      <c r="CG27" s="144"/>
      <c r="CH27" s="134"/>
      <c r="CI27" s="144"/>
      <c r="CJ27" s="144"/>
      <c r="CK27" s="134"/>
      <c r="CL27" s="144"/>
      <c r="CM27" s="144"/>
      <c r="CN27" s="134"/>
      <c r="CO27" s="144"/>
      <c r="CP27" s="134"/>
      <c r="CQ27" s="144"/>
      <c r="CR27" s="144"/>
      <c r="CS27" s="134"/>
      <c r="CT27" s="144"/>
      <c r="CU27" s="144"/>
      <c r="CV27" s="134"/>
      <c r="CW27" s="144"/>
      <c r="CX27" s="134"/>
      <c r="CY27" s="144"/>
      <c r="CZ27" s="144"/>
      <c r="DA27" s="134"/>
      <c r="DB27" s="144"/>
      <c r="DC27" s="144"/>
      <c r="DD27" s="134"/>
      <c r="DE27" s="144"/>
      <c r="DF27" s="134"/>
      <c r="DG27" s="144"/>
      <c r="DH27" s="144"/>
      <c r="DI27" s="134"/>
      <c r="DJ27" s="144"/>
      <c r="DK27" s="144"/>
      <c r="DL27" s="134"/>
      <c r="DM27" s="144"/>
      <c r="DN27" s="134"/>
      <c r="DO27" s="144"/>
      <c r="DP27" s="144"/>
      <c r="DQ27" s="134"/>
      <c r="DR27" s="144"/>
      <c r="DS27" s="144"/>
      <c r="DT27" s="134"/>
      <c r="DU27" s="144"/>
      <c r="DV27" s="134"/>
      <c r="DW27" s="144"/>
      <c r="DX27" s="144"/>
      <c r="DY27" s="134"/>
      <c r="DZ27" s="144"/>
      <c r="EA27" s="144"/>
      <c r="EB27" s="134"/>
      <c r="EC27" s="144"/>
      <c r="ED27" s="134"/>
      <c r="EE27" s="242"/>
      <c r="EF27" s="242"/>
      <c r="EG27" s="134"/>
      <c r="EH27" s="242"/>
      <c r="EI27" s="242"/>
      <c r="EJ27" s="134"/>
      <c r="EK27" s="144"/>
      <c r="EL27" s="134"/>
      <c r="EM27" s="382"/>
      <c r="EN27" s="382"/>
      <c r="EO27" s="134"/>
      <c r="EP27" s="382"/>
      <c r="EQ27" s="382"/>
      <c r="ER27" s="134"/>
      <c r="ES27" s="382"/>
      <c r="ET27" s="134"/>
      <c r="EU27" s="382"/>
      <c r="EV27" s="382"/>
      <c r="EW27" s="134"/>
      <c r="EX27" s="382"/>
      <c r="EY27" s="382"/>
      <c r="EZ27" s="134"/>
      <c r="FA27" s="382"/>
      <c r="FB27" s="134"/>
      <c r="FC27" s="382"/>
      <c r="FD27" s="382"/>
      <c r="FE27" s="134"/>
      <c r="FF27" s="382"/>
      <c r="FG27" s="382"/>
      <c r="FH27" s="134"/>
      <c r="FI27" s="382"/>
      <c r="FJ27" s="134"/>
      <c r="FK27" s="382"/>
      <c r="FL27" s="382"/>
      <c r="FM27" s="134"/>
      <c r="FN27" s="382"/>
      <c r="FO27" s="382"/>
      <c r="FP27" s="134"/>
      <c r="FQ27" s="382"/>
      <c r="FR27" s="134"/>
      <c r="FS27" s="382"/>
      <c r="FT27" s="382"/>
      <c r="FU27" s="134"/>
      <c r="FV27" s="382"/>
      <c r="FW27" s="382"/>
      <c r="FX27" s="134"/>
      <c r="FY27" s="382"/>
      <c r="FZ27" s="134"/>
      <c r="GA27" s="382"/>
      <c r="GB27" s="382"/>
      <c r="GC27" s="134"/>
      <c r="GD27" s="382"/>
      <c r="GE27" s="382"/>
      <c r="GF27" s="134"/>
      <c r="GG27" s="382"/>
      <c r="GH27" s="134"/>
      <c r="GI27" s="382"/>
      <c r="GJ27" s="382"/>
      <c r="GK27" s="134"/>
      <c r="GL27" s="382"/>
      <c r="GM27" s="382"/>
      <c r="GN27" s="134"/>
      <c r="GO27" s="382"/>
      <c r="GP27" s="134"/>
      <c r="GQ27" s="382"/>
      <c r="GR27" s="382"/>
      <c r="GS27" s="134"/>
      <c r="GT27" s="382"/>
      <c r="GU27" s="382"/>
      <c r="GV27" s="134"/>
      <c r="GW27" s="382"/>
      <c r="GX27" s="134"/>
      <c r="GY27" s="382"/>
      <c r="GZ27" s="382"/>
      <c r="HA27" s="134"/>
      <c r="HB27" s="382"/>
      <c r="HC27" s="382"/>
      <c r="HD27" s="134"/>
      <c r="HE27" s="382"/>
      <c r="HF27" s="134"/>
      <c r="HG27" s="382"/>
      <c r="HH27" s="382"/>
      <c r="HI27" s="134"/>
      <c r="HJ27" s="382"/>
      <c r="HK27" s="382"/>
      <c r="HL27" s="134"/>
      <c r="HM27" s="382"/>
      <c r="HN27" s="134"/>
      <c r="HO27" s="382"/>
      <c r="HP27" s="382"/>
      <c r="HQ27" s="134"/>
      <c r="HR27" s="382"/>
      <c r="HS27" s="382"/>
      <c r="HT27" s="134"/>
      <c r="HU27" s="382"/>
      <c r="HV27" s="134"/>
      <c r="HW27" s="382"/>
      <c r="HX27" s="382"/>
      <c r="HY27" s="134"/>
      <c r="HZ27" s="382"/>
      <c r="IA27" s="382"/>
      <c r="IB27" s="134"/>
      <c r="IC27" s="382"/>
      <c r="ID27" s="134"/>
      <c r="IE27" s="382"/>
      <c r="IF27" s="382"/>
      <c r="IG27" s="134"/>
      <c r="IH27" s="382"/>
      <c r="II27" s="382"/>
      <c r="IJ27" s="134"/>
      <c r="IK27" s="382"/>
      <c r="IL27" s="134"/>
      <c r="IM27" s="353"/>
      <c r="IN27" s="353"/>
      <c r="IO27" s="353"/>
      <c r="IP27" s="353"/>
      <c r="IQ27" s="353"/>
      <c r="IR27" s="353"/>
      <c r="IS27" s="353"/>
      <c r="IT27" s="353"/>
      <c r="IU27" s="353"/>
      <c r="IV27" s="353"/>
      <c r="IW27" s="353"/>
      <c r="IX27" s="353"/>
      <c r="IY27" s="353"/>
      <c r="IZ27" s="353"/>
      <c r="JA27" s="353"/>
      <c r="JB27" s="353"/>
      <c r="JC27" s="353"/>
      <c r="JD27" s="353"/>
      <c r="JE27" s="353"/>
      <c r="JF27" s="353"/>
      <c r="JG27" s="353"/>
      <c r="JH27" s="353"/>
      <c r="JI27" s="353"/>
      <c r="JJ27" s="353"/>
      <c r="JK27" s="353"/>
      <c r="JL27" s="353"/>
      <c r="JM27" s="353"/>
      <c r="JN27" s="353"/>
      <c r="JO27" s="353"/>
      <c r="JP27" s="353"/>
      <c r="JQ27" s="354"/>
      <c r="JR27" s="354"/>
      <c r="JS27" s="354"/>
      <c r="JT27" s="354"/>
      <c r="JU27" s="354"/>
      <c r="JV27" s="354"/>
      <c r="JW27" s="354"/>
      <c r="JX27" s="354"/>
      <c r="JY27" s="354"/>
      <c r="JZ27" s="354"/>
      <c r="KA27" s="354"/>
      <c r="KB27" s="354"/>
      <c r="KC27" s="354"/>
      <c r="KD27" s="354"/>
      <c r="KE27" s="354"/>
      <c r="KF27" s="354"/>
      <c r="KG27" s="354"/>
      <c r="KH27" s="354"/>
      <c r="KI27" s="354"/>
      <c r="KJ27" s="354"/>
      <c r="KK27" s="354"/>
      <c r="KL27" s="354"/>
      <c r="KM27" s="354"/>
      <c r="KN27" s="354"/>
      <c r="KO27" s="354"/>
      <c r="KP27" s="354"/>
      <c r="KQ27" s="354"/>
      <c r="KR27" s="354"/>
      <c r="KS27" s="354"/>
      <c r="KT27" s="354"/>
      <c r="KU27" s="353"/>
      <c r="KV27" s="353"/>
      <c r="KW27" s="353"/>
      <c r="KX27" s="353"/>
      <c r="KY27" s="353"/>
      <c r="KZ27" s="353"/>
      <c r="LA27" s="353"/>
      <c r="LB27" s="353"/>
      <c r="LC27" s="353"/>
      <c r="LD27" s="353"/>
      <c r="LE27" s="353"/>
      <c r="LF27" s="353"/>
      <c r="LG27" s="353"/>
      <c r="LH27" s="353"/>
      <c r="LI27" s="353"/>
      <c r="LJ27" s="353"/>
      <c r="LK27" s="353"/>
      <c r="LL27" s="353"/>
      <c r="LM27" s="353"/>
      <c r="LN27" s="353"/>
      <c r="LO27" s="353"/>
      <c r="LP27" s="353"/>
      <c r="LQ27" s="353"/>
      <c r="LR27" s="353"/>
      <c r="LS27" s="353"/>
      <c r="LT27" s="353"/>
      <c r="LU27" s="353"/>
      <c r="LV27" s="353"/>
      <c r="LW27" s="353"/>
      <c r="LX27" s="353"/>
      <c r="LY27" s="354"/>
      <c r="LZ27" s="354"/>
      <c r="MA27" s="354"/>
      <c r="MB27" s="354"/>
      <c r="MC27" s="354"/>
      <c r="MD27" s="354"/>
      <c r="ME27" s="354"/>
      <c r="MF27" s="354"/>
      <c r="MG27" s="354"/>
      <c r="MH27" s="354"/>
      <c r="MI27" s="354"/>
      <c r="MJ27" s="354"/>
      <c r="MK27" s="354"/>
      <c r="ML27" s="354"/>
      <c r="MM27" s="354"/>
      <c r="MN27" s="354"/>
      <c r="MO27" s="354"/>
      <c r="MP27" s="354"/>
      <c r="MQ27" s="354"/>
      <c r="MR27" s="354"/>
      <c r="MS27" s="354"/>
      <c r="MT27" s="354"/>
      <c r="MU27" s="354"/>
      <c r="MV27" s="354"/>
      <c r="MW27" s="354"/>
      <c r="MX27" s="354"/>
      <c r="MY27" s="354"/>
      <c r="MZ27" s="354"/>
      <c r="NA27" s="354"/>
      <c r="NB27" s="354"/>
      <c r="NC27" s="353"/>
      <c r="ND27" s="353"/>
      <c r="NE27" s="353"/>
      <c r="NF27" s="353"/>
      <c r="NG27" s="353"/>
      <c r="NH27" s="353"/>
      <c r="NI27" s="353"/>
      <c r="NJ27" s="353"/>
      <c r="NK27" s="353"/>
      <c r="NL27" s="353"/>
      <c r="NM27" s="353"/>
      <c r="NN27" s="353"/>
      <c r="NO27" s="353"/>
      <c r="NP27" s="353"/>
      <c r="NQ27" s="353"/>
      <c r="NR27" s="353"/>
      <c r="NS27" s="353"/>
      <c r="NT27" s="353"/>
      <c r="NU27" s="353"/>
      <c r="NV27" s="353"/>
      <c r="NW27" s="353"/>
      <c r="NX27" s="353"/>
      <c r="NY27" s="353"/>
      <c r="NZ27" s="353"/>
      <c r="OA27" s="353"/>
      <c r="OB27" s="353"/>
      <c r="OC27" s="353"/>
      <c r="OD27" s="353"/>
      <c r="OE27" s="353"/>
      <c r="OF27" s="353"/>
      <c r="OG27" s="354"/>
      <c r="OH27" s="354"/>
      <c r="OI27" s="354"/>
      <c r="OJ27" s="354"/>
      <c r="OK27" s="354"/>
      <c r="OL27" s="354"/>
      <c r="OM27" s="354"/>
      <c r="ON27" s="354"/>
      <c r="OO27" s="354"/>
      <c r="OP27" s="354"/>
      <c r="OQ27" s="354"/>
      <c r="OR27" s="354"/>
      <c r="OS27" s="354"/>
      <c r="OT27" s="354"/>
      <c r="OU27" s="354"/>
      <c r="OV27" s="354"/>
      <c r="OW27" s="354"/>
      <c r="OX27" s="354"/>
      <c r="OY27" s="354"/>
      <c r="OZ27" s="354"/>
      <c r="PA27" s="354"/>
      <c r="PB27" s="354"/>
      <c r="PC27" s="354"/>
      <c r="PD27" s="354"/>
      <c r="PE27" s="354"/>
      <c r="PF27" s="354"/>
      <c r="PG27" s="354"/>
      <c r="PH27" s="354"/>
      <c r="PI27" s="354"/>
      <c r="PJ27" s="354"/>
      <c r="PK27" s="353"/>
      <c r="PL27" s="353"/>
      <c r="PM27" s="353"/>
      <c r="PN27" s="353"/>
      <c r="PO27" s="353"/>
      <c r="PP27" s="353"/>
      <c r="PQ27" s="353"/>
      <c r="PR27" s="353"/>
      <c r="PS27" s="353"/>
      <c r="PT27" s="353"/>
      <c r="PU27" s="353"/>
      <c r="PV27" s="353"/>
      <c r="PW27" s="353"/>
      <c r="PX27" s="353"/>
      <c r="PY27" s="353"/>
      <c r="PZ27" s="353"/>
      <c r="QA27" s="353"/>
      <c r="QB27" s="353"/>
      <c r="QC27" s="353"/>
      <c r="QD27" s="353"/>
      <c r="QE27" s="353"/>
      <c r="QF27" s="353"/>
      <c r="QG27" s="353"/>
      <c r="QH27" s="353"/>
      <c r="QI27" s="353"/>
      <c r="QJ27" s="353"/>
      <c r="QK27" s="353"/>
      <c r="QL27" s="353"/>
      <c r="QM27" s="353"/>
      <c r="QN27" s="353"/>
      <c r="QO27" s="354"/>
      <c r="QP27" s="354"/>
      <c r="QQ27" s="354"/>
      <c r="QR27" s="354"/>
      <c r="QS27" s="354"/>
      <c r="QT27" s="354"/>
      <c r="QU27" s="354"/>
      <c r="QV27" s="354"/>
      <c r="QW27" s="354"/>
      <c r="QX27" s="354"/>
      <c r="QY27" s="354"/>
      <c r="QZ27" s="354"/>
      <c r="RA27" s="354"/>
      <c r="RB27" s="354"/>
      <c r="RC27" s="354"/>
      <c r="RD27" s="354"/>
      <c r="RE27" s="354"/>
      <c r="RF27" s="354"/>
      <c r="RG27" s="354"/>
      <c r="RH27" s="354"/>
      <c r="RI27" s="354"/>
      <c r="RJ27" s="354"/>
      <c r="RK27" s="354"/>
      <c r="RL27" s="354"/>
      <c r="RM27" s="354"/>
      <c r="RN27" s="354"/>
      <c r="RO27" s="354"/>
      <c r="RP27" s="354"/>
      <c r="RQ27" s="354"/>
      <c r="RR27" s="354"/>
      <c r="RS27" s="382"/>
      <c r="RT27" s="382"/>
      <c r="RU27" s="134"/>
      <c r="RV27" s="382"/>
      <c r="RW27" s="382"/>
      <c r="RX27" s="134"/>
      <c r="RY27" s="382"/>
      <c r="RZ27" s="134"/>
      <c r="SA27" s="354"/>
      <c r="SB27" s="354"/>
      <c r="SC27" s="354"/>
      <c r="SD27" s="354"/>
      <c r="SE27" s="354"/>
      <c r="SF27" s="354"/>
      <c r="SG27" s="354"/>
      <c r="SH27" s="354"/>
      <c r="SI27" s="146"/>
      <c r="SJ27" s="146"/>
      <c r="SK27" s="146"/>
      <c r="SL27" s="146"/>
      <c r="SM27" s="146"/>
      <c r="SN27" s="146"/>
      <c r="SO27" s="146"/>
      <c r="SP27" s="147"/>
      <c r="SQ27" s="314" t="str">
        <f t="shared" si="39"/>
        <v/>
      </c>
      <c r="SR27" s="314" t="str">
        <f t="shared" si="39"/>
        <v/>
      </c>
      <c r="SS27" s="314" t="str">
        <f t="shared" si="39"/>
        <v/>
      </c>
      <c r="ST27" s="314" t="str">
        <f t="shared" si="39"/>
        <v/>
      </c>
      <c r="SU27" s="315" t="str">
        <f t="shared" si="40"/>
        <v/>
      </c>
      <c r="SV27" s="315" t="str">
        <f t="shared" si="40"/>
        <v/>
      </c>
      <c r="SW27" s="315" t="str">
        <f t="shared" si="40"/>
        <v/>
      </c>
      <c r="SX27" s="315" t="str">
        <f t="shared" si="40"/>
        <v/>
      </c>
      <c r="SY27" s="315" t="str">
        <f t="shared" si="41"/>
        <v/>
      </c>
      <c r="SZ27" s="260" t="str">
        <f t="shared" si="42"/>
        <v/>
      </c>
      <c r="TA27" s="272"/>
      <c r="TB27" s="272"/>
      <c r="TC27" s="273"/>
      <c r="TD27" s="275" t="str">
        <f t="shared" si="43"/>
        <v/>
      </c>
      <c r="TE27" s="268" t="str">
        <f t="shared" si="44"/>
        <v/>
      </c>
      <c r="TF27" s="267"/>
      <c r="TG27" s="151"/>
      <c r="TH27" s="152"/>
      <c r="TI27" s="152"/>
      <c r="TJ27" s="152"/>
      <c r="TK27" s="162"/>
      <c r="TL27" s="163"/>
      <c r="TM27" s="162"/>
      <c r="TN27" s="163"/>
      <c r="TO27" s="162"/>
      <c r="TP27" s="163"/>
      <c r="TQ27" s="89"/>
      <c r="TR27" s="89"/>
      <c r="TS27" s="89"/>
      <c r="TT27" s="89"/>
      <c r="TU27" s="89"/>
      <c r="TV27" s="254"/>
      <c r="TW27" s="318" t="str">
        <f t="shared" si="45"/>
        <v/>
      </c>
      <c r="TX27" s="318" t="str">
        <f t="shared" si="46"/>
        <v/>
      </c>
      <c r="TY27" s="318" t="str">
        <f t="shared" si="47"/>
        <v/>
      </c>
      <c r="TZ27" s="319" t="str">
        <f t="shared" si="48"/>
        <v/>
      </c>
      <c r="UA27" s="136" t="str">
        <f t="shared" si="21"/>
        <v/>
      </c>
      <c r="UB27" s="136" t="str">
        <f t="shared" si="22"/>
        <v/>
      </c>
      <c r="UC27" s="90" t="s">
        <v>167</v>
      </c>
      <c r="UD27" s="91" t="s">
        <v>169</v>
      </c>
      <c r="UE27" s="90" t="s">
        <v>170</v>
      </c>
      <c r="UF27" s="91" t="s">
        <v>171</v>
      </c>
      <c r="UG27" s="90" t="s">
        <v>172</v>
      </c>
      <c r="UH27" s="90" t="s">
        <v>173</v>
      </c>
      <c r="UI27" s="91" t="s">
        <v>1267</v>
      </c>
      <c r="UJ27" s="92">
        <v>42569</v>
      </c>
      <c r="UK27" s="90" t="s">
        <v>927</v>
      </c>
      <c r="UL27" s="90" t="s">
        <v>1228</v>
      </c>
      <c r="UM27" s="90" t="s">
        <v>172</v>
      </c>
      <c r="UN27" s="91" t="s">
        <v>161</v>
      </c>
      <c r="UO27" s="90" t="s">
        <v>2203</v>
      </c>
      <c r="UP27" s="90" t="s">
        <v>2204</v>
      </c>
      <c r="UQ27" s="93"/>
      <c r="UR27" s="126"/>
      <c r="US27" s="237">
        <v>0</v>
      </c>
      <c r="UT27" s="237">
        <v>0</v>
      </c>
      <c r="UU27" s="237">
        <v>0</v>
      </c>
      <c r="UV27" s="237">
        <v>0</v>
      </c>
      <c r="UW27" s="237">
        <v>0</v>
      </c>
      <c r="UX27" s="237">
        <v>0</v>
      </c>
      <c r="UY27" s="237">
        <v>0</v>
      </c>
      <c r="UZ27" s="237" t="str">
        <f t="shared" si="49"/>
        <v/>
      </c>
      <c r="VA27" s="248" t="str">
        <f t="shared" si="23"/>
        <v/>
      </c>
      <c r="VB27" s="263">
        <f t="shared" si="50"/>
        <v>0</v>
      </c>
      <c r="VC27" s="263">
        <f t="shared" si="51"/>
        <v>0</v>
      </c>
      <c r="VD27" s="263">
        <f t="shared" si="52"/>
        <v>0</v>
      </c>
      <c r="VE27" s="263">
        <f t="shared" si="53"/>
        <v>0</v>
      </c>
      <c r="VF27" s="263">
        <f t="shared" si="54"/>
        <v>0</v>
      </c>
      <c r="VG27" s="263">
        <f t="shared" si="55"/>
        <v>0</v>
      </c>
      <c r="VH27" s="263">
        <f t="shared" si="56"/>
        <v>0</v>
      </c>
      <c r="VI27" s="263">
        <f t="shared" si="57"/>
        <v>0</v>
      </c>
      <c r="VJ27" s="264" t="str">
        <f>IF(NILAISIKAPSOSIAL(SI27)=0,"",NILAISIKAPSOSIAL(SI27))</f>
        <v/>
      </c>
      <c r="VK27" s="264" t="str">
        <f>IF(NILAISIKAPSOSIAL(SJ27)=0,"",NILAISIKAPSOSIAL(SJ27))</f>
        <v/>
      </c>
      <c r="VL27" s="264" t="str">
        <f>IF(NILAISIKAPSOSIAL(SK27)=0,"",NILAISIKAPSOSIAL(SK27))</f>
        <v/>
      </c>
      <c r="VM27" s="264" t="str">
        <f>IF(NILAISIKAPSOSIAL(SL27)=0,"",NILAISIKAPSOSIAL(SL27))</f>
        <v/>
      </c>
      <c r="VN27" s="264" t="str">
        <f>IF(NILAISIKAPSOSIAL(SM27)=0,"",NILAISIKAPSOSIAL(SM27))</f>
        <v/>
      </c>
      <c r="VO27" s="264" t="str">
        <f>IF(NILAISIKAPSOSIAL(SN27)=0,"",NILAISIKAPSOSIAL(SN27))</f>
        <v/>
      </c>
      <c r="VP27" s="264" t="str">
        <f>IF(NILAISIKAPSOSIAL(SO27)=0,"",NILAISIKAPSOSIAL(SO27))</f>
        <v/>
      </c>
      <c r="VQ27" s="264" t="str">
        <f>IF(NILAISIKAPSOSIAL(SP27)=0,"",NILAISIKAPSOSIAL(SP27))</f>
        <v/>
      </c>
      <c r="VR27" s="143" t="str">
        <f t="shared" si="58"/>
        <v/>
      </c>
      <c r="VT27" s="248" t="str">
        <f t="shared" si="25"/>
        <v/>
      </c>
      <c r="VU27" s="247" t="str">
        <f t="shared" si="59"/>
        <v/>
      </c>
      <c r="VV27" s="247" t="str">
        <f t="shared" si="60"/>
        <v/>
      </c>
      <c r="VW27" s="247" t="str">
        <f t="shared" si="61"/>
        <v/>
      </c>
      <c r="VX27" s="247" t="str">
        <f t="shared" si="62"/>
        <v/>
      </c>
      <c r="VY27" s="247" t="str">
        <f t="shared" si="63"/>
        <v/>
      </c>
      <c r="VZ27" s="247" t="str">
        <f t="shared" si="64"/>
        <v/>
      </c>
      <c r="WA27" s="265" t="str">
        <f t="shared" si="65"/>
        <v/>
      </c>
      <c r="WB27" s="265" t="str">
        <f t="shared" si="26"/>
        <v/>
      </c>
      <c r="WC27" s="265" t="str">
        <f t="shared" si="27"/>
        <v/>
      </c>
      <c r="WD27" s="265" t="str">
        <f t="shared" si="28"/>
        <v/>
      </c>
      <c r="WE27" s="265" t="str">
        <f t="shared" si="66"/>
        <v/>
      </c>
      <c r="WG27" s="117">
        <f t="shared" si="67"/>
        <v>22</v>
      </c>
      <c r="WH27" s="117" t="e">
        <f>Kode!#REF!</f>
        <v>#REF!</v>
      </c>
      <c r="WI27" s="117" t="e">
        <f t="shared" si="29"/>
        <v>#REF!</v>
      </c>
      <c r="WJ27" s="160" t="str">
        <f t="shared" si="30"/>
        <v/>
      </c>
      <c r="WK27" s="247" t="e">
        <f t="shared" si="31"/>
        <v>#REF!</v>
      </c>
      <c r="WL27" s="247" t="e">
        <f t="shared" si="32"/>
        <v>#REF!</v>
      </c>
      <c r="WM27" s="248" t="e">
        <f t="shared" si="33"/>
        <v>#REF!</v>
      </c>
      <c r="WN27" s="247" t="e">
        <f t="shared" si="34"/>
        <v>#REF!</v>
      </c>
      <c r="WO27" s="247" t="e">
        <f t="shared" si="35"/>
        <v>#REF!</v>
      </c>
      <c r="WP27" s="248" t="e">
        <f t="shared" si="36"/>
        <v>#REF!</v>
      </c>
      <c r="WQ27" s="248" t="e">
        <f t="shared" si="37"/>
        <v>#REF!</v>
      </c>
      <c r="WR27" s="248" t="e">
        <f t="shared" si="38"/>
        <v>#REF!</v>
      </c>
    </row>
    <row r="28" spans="1:616" ht="54.95" customHeight="1">
      <c r="A28" s="285">
        <f t="shared" si="68"/>
        <v>23</v>
      </c>
      <c r="B28" s="286" t="s">
        <v>1503</v>
      </c>
      <c r="C28" s="286">
        <v>0</v>
      </c>
      <c r="D28" s="287" t="s">
        <v>2774</v>
      </c>
      <c r="E28" s="286">
        <v>0</v>
      </c>
      <c r="F28" s="288" t="s">
        <v>1267</v>
      </c>
      <c r="G28" s="144"/>
      <c r="H28" s="144"/>
      <c r="I28" s="134"/>
      <c r="J28" s="144"/>
      <c r="K28" s="144"/>
      <c r="L28" s="134"/>
      <c r="M28" s="144"/>
      <c r="N28" s="134"/>
      <c r="O28" s="144"/>
      <c r="P28" s="144"/>
      <c r="Q28" s="134"/>
      <c r="R28" s="144"/>
      <c r="S28" s="144"/>
      <c r="T28" s="134"/>
      <c r="U28" s="144"/>
      <c r="V28" s="134"/>
      <c r="W28" s="144"/>
      <c r="X28" s="144"/>
      <c r="Y28" s="134"/>
      <c r="Z28" s="144"/>
      <c r="AA28" s="144"/>
      <c r="AB28" s="134"/>
      <c r="AC28" s="144"/>
      <c r="AD28" s="134"/>
      <c r="AE28" s="144"/>
      <c r="AF28" s="144"/>
      <c r="AG28" s="134"/>
      <c r="AH28" s="144"/>
      <c r="AI28" s="144"/>
      <c r="AJ28" s="134"/>
      <c r="AK28" s="144"/>
      <c r="AL28" s="134"/>
      <c r="AM28" s="144"/>
      <c r="AN28" s="144"/>
      <c r="AO28" s="134"/>
      <c r="AP28" s="144"/>
      <c r="AQ28" s="144"/>
      <c r="AR28" s="134"/>
      <c r="AS28" s="144"/>
      <c r="AT28" s="134"/>
      <c r="AU28" s="144"/>
      <c r="AV28" s="144"/>
      <c r="AW28" s="134"/>
      <c r="AX28" s="144"/>
      <c r="AY28" s="144"/>
      <c r="AZ28" s="134"/>
      <c r="BA28" s="144"/>
      <c r="BB28" s="134"/>
      <c r="BC28" s="144"/>
      <c r="BD28" s="144"/>
      <c r="BE28" s="134"/>
      <c r="BF28" s="144"/>
      <c r="BG28" s="144"/>
      <c r="BH28" s="134"/>
      <c r="BI28" s="144"/>
      <c r="BJ28" s="134"/>
      <c r="BK28" s="144"/>
      <c r="BL28" s="144"/>
      <c r="BM28" s="134"/>
      <c r="BN28" s="144"/>
      <c r="BO28" s="144"/>
      <c r="BP28" s="134"/>
      <c r="BQ28" s="144"/>
      <c r="BR28" s="134"/>
      <c r="BS28" s="144"/>
      <c r="BT28" s="144"/>
      <c r="BU28" s="134"/>
      <c r="BV28" s="144"/>
      <c r="BW28" s="144"/>
      <c r="BX28" s="134"/>
      <c r="BY28" s="144"/>
      <c r="BZ28" s="134"/>
      <c r="CA28" s="144"/>
      <c r="CB28" s="144"/>
      <c r="CC28" s="134"/>
      <c r="CD28" s="144"/>
      <c r="CE28" s="144"/>
      <c r="CF28" s="134"/>
      <c r="CG28" s="144"/>
      <c r="CH28" s="134"/>
      <c r="CI28" s="144"/>
      <c r="CJ28" s="144"/>
      <c r="CK28" s="134"/>
      <c r="CL28" s="144"/>
      <c r="CM28" s="144"/>
      <c r="CN28" s="134"/>
      <c r="CO28" s="144"/>
      <c r="CP28" s="134"/>
      <c r="CQ28" s="144"/>
      <c r="CR28" s="144"/>
      <c r="CS28" s="134"/>
      <c r="CT28" s="144"/>
      <c r="CU28" s="144"/>
      <c r="CV28" s="134"/>
      <c r="CW28" s="144"/>
      <c r="CX28" s="134"/>
      <c r="CY28" s="144"/>
      <c r="CZ28" s="144"/>
      <c r="DA28" s="134"/>
      <c r="DB28" s="144"/>
      <c r="DC28" s="144"/>
      <c r="DD28" s="134"/>
      <c r="DE28" s="144"/>
      <c r="DF28" s="134"/>
      <c r="DG28" s="144"/>
      <c r="DH28" s="144"/>
      <c r="DI28" s="134"/>
      <c r="DJ28" s="144"/>
      <c r="DK28" s="144"/>
      <c r="DL28" s="134"/>
      <c r="DM28" s="144"/>
      <c r="DN28" s="134"/>
      <c r="DO28" s="144"/>
      <c r="DP28" s="144"/>
      <c r="DQ28" s="134"/>
      <c r="DR28" s="144"/>
      <c r="DS28" s="144"/>
      <c r="DT28" s="134"/>
      <c r="DU28" s="144"/>
      <c r="DV28" s="134"/>
      <c r="DW28" s="242"/>
      <c r="DX28" s="242"/>
      <c r="DY28" s="134"/>
      <c r="DZ28" s="242"/>
      <c r="EA28" s="242"/>
      <c r="EB28" s="134"/>
      <c r="EC28" s="144"/>
      <c r="ED28" s="134"/>
      <c r="EE28" s="144"/>
      <c r="EF28" s="144"/>
      <c r="EG28" s="134"/>
      <c r="EH28" s="144"/>
      <c r="EI28" s="144"/>
      <c r="EJ28" s="134"/>
      <c r="EK28" s="144"/>
      <c r="EL28" s="134"/>
      <c r="EM28" s="382"/>
      <c r="EN28" s="382"/>
      <c r="EO28" s="134"/>
      <c r="EP28" s="382"/>
      <c r="EQ28" s="382"/>
      <c r="ER28" s="134"/>
      <c r="ES28" s="382"/>
      <c r="ET28" s="134"/>
      <c r="EU28" s="382"/>
      <c r="EV28" s="382"/>
      <c r="EW28" s="134"/>
      <c r="EX28" s="382"/>
      <c r="EY28" s="382"/>
      <c r="EZ28" s="134"/>
      <c r="FA28" s="382"/>
      <c r="FB28" s="134"/>
      <c r="FC28" s="382"/>
      <c r="FD28" s="382"/>
      <c r="FE28" s="134"/>
      <c r="FF28" s="382"/>
      <c r="FG28" s="382"/>
      <c r="FH28" s="134"/>
      <c r="FI28" s="382"/>
      <c r="FJ28" s="134"/>
      <c r="FK28" s="382"/>
      <c r="FL28" s="382"/>
      <c r="FM28" s="134"/>
      <c r="FN28" s="382"/>
      <c r="FO28" s="382"/>
      <c r="FP28" s="134"/>
      <c r="FQ28" s="382"/>
      <c r="FR28" s="134"/>
      <c r="FS28" s="382"/>
      <c r="FT28" s="382"/>
      <c r="FU28" s="134"/>
      <c r="FV28" s="382"/>
      <c r="FW28" s="382"/>
      <c r="FX28" s="134"/>
      <c r="FY28" s="382"/>
      <c r="FZ28" s="134"/>
      <c r="GA28" s="382"/>
      <c r="GB28" s="382"/>
      <c r="GC28" s="134"/>
      <c r="GD28" s="382"/>
      <c r="GE28" s="382"/>
      <c r="GF28" s="134"/>
      <c r="GG28" s="382"/>
      <c r="GH28" s="134"/>
      <c r="GI28" s="382"/>
      <c r="GJ28" s="382"/>
      <c r="GK28" s="134"/>
      <c r="GL28" s="382"/>
      <c r="GM28" s="382"/>
      <c r="GN28" s="134"/>
      <c r="GO28" s="382"/>
      <c r="GP28" s="134"/>
      <c r="GQ28" s="382"/>
      <c r="GR28" s="382"/>
      <c r="GS28" s="134"/>
      <c r="GT28" s="382"/>
      <c r="GU28" s="382"/>
      <c r="GV28" s="134"/>
      <c r="GW28" s="382"/>
      <c r="GX28" s="134"/>
      <c r="GY28" s="382"/>
      <c r="GZ28" s="382"/>
      <c r="HA28" s="134"/>
      <c r="HB28" s="382"/>
      <c r="HC28" s="382"/>
      <c r="HD28" s="134"/>
      <c r="HE28" s="382"/>
      <c r="HF28" s="134"/>
      <c r="HG28" s="382"/>
      <c r="HH28" s="382"/>
      <c r="HI28" s="134"/>
      <c r="HJ28" s="382"/>
      <c r="HK28" s="382"/>
      <c r="HL28" s="134"/>
      <c r="HM28" s="382"/>
      <c r="HN28" s="134"/>
      <c r="HO28" s="382"/>
      <c r="HP28" s="382"/>
      <c r="HQ28" s="134"/>
      <c r="HR28" s="382"/>
      <c r="HS28" s="382"/>
      <c r="HT28" s="134"/>
      <c r="HU28" s="382"/>
      <c r="HV28" s="134"/>
      <c r="HW28" s="382"/>
      <c r="HX28" s="382"/>
      <c r="HY28" s="134"/>
      <c r="HZ28" s="382"/>
      <c r="IA28" s="382"/>
      <c r="IB28" s="134"/>
      <c r="IC28" s="382"/>
      <c r="ID28" s="134"/>
      <c r="IE28" s="382"/>
      <c r="IF28" s="382"/>
      <c r="IG28" s="134"/>
      <c r="IH28" s="382"/>
      <c r="II28" s="382"/>
      <c r="IJ28" s="134"/>
      <c r="IK28" s="382"/>
      <c r="IL28" s="134"/>
      <c r="IM28" s="353"/>
      <c r="IN28" s="353"/>
      <c r="IO28" s="353"/>
      <c r="IP28" s="353"/>
      <c r="IQ28" s="353"/>
      <c r="IR28" s="353"/>
      <c r="IS28" s="353"/>
      <c r="IT28" s="353"/>
      <c r="IU28" s="353"/>
      <c r="IV28" s="353"/>
      <c r="IW28" s="353"/>
      <c r="IX28" s="353"/>
      <c r="IY28" s="353"/>
      <c r="IZ28" s="353"/>
      <c r="JA28" s="353"/>
      <c r="JB28" s="353"/>
      <c r="JC28" s="353"/>
      <c r="JD28" s="353"/>
      <c r="JE28" s="353"/>
      <c r="JF28" s="353"/>
      <c r="JG28" s="353"/>
      <c r="JH28" s="353"/>
      <c r="JI28" s="353"/>
      <c r="JJ28" s="353"/>
      <c r="JK28" s="353"/>
      <c r="JL28" s="353"/>
      <c r="JM28" s="353"/>
      <c r="JN28" s="353"/>
      <c r="JO28" s="353"/>
      <c r="JP28" s="353"/>
      <c r="JQ28" s="354"/>
      <c r="JR28" s="354"/>
      <c r="JS28" s="354"/>
      <c r="JT28" s="354"/>
      <c r="JU28" s="354"/>
      <c r="JV28" s="354"/>
      <c r="JW28" s="354"/>
      <c r="JX28" s="354"/>
      <c r="JY28" s="354"/>
      <c r="JZ28" s="354"/>
      <c r="KA28" s="354"/>
      <c r="KB28" s="354"/>
      <c r="KC28" s="354"/>
      <c r="KD28" s="354"/>
      <c r="KE28" s="354"/>
      <c r="KF28" s="354"/>
      <c r="KG28" s="354"/>
      <c r="KH28" s="354"/>
      <c r="KI28" s="354"/>
      <c r="KJ28" s="354"/>
      <c r="KK28" s="354"/>
      <c r="KL28" s="354"/>
      <c r="KM28" s="354"/>
      <c r="KN28" s="354"/>
      <c r="KO28" s="354"/>
      <c r="KP28" s="354"/>
      <c r="KQ28" s="354"/>
      <c r="KR28" s="354"/>
      <c r="KS28" s="354"/>
      <c r="KT28" s="354"/>
      <c r="KU28" s="353"/>
      <c r="KV28" s="353"/>
      <c r="KW28" s="353"/>
      <c r="KX28" s="353"/>
      <c r="KY28" s="353"/>
      <c r="KZ28" s="353"/>
      <c r="LA28" s="353"/>
      <c r="LB28" s="353"/>
      <c r="LC28" s="353"/>
      <c r="LD28" s="353"/>
      <c r="LE28" s="353"/>
      <c r="LF28" s="353"/>
      <c r="LG28" s="353"/>
      <c r="LH28" s="353"/>
      <c r="LI28" s="353"/>
      <c r="LJ28" s="353"/>
      <c r="LK28" s="353"/>
      <c r="LL28" s="353"/>
      <c r="LM28" s="353"/>
      <c r="LN28" s="353"/>
      <c r="LO28" s="353"/>
      <c r="LP28" s="353"/>
      <c r="LQ28" s="353"/>
      <c r="LR28" s="353"/>
      <c r="LS28" s="353"/>
      <c r="LT28" s="353"/>
      <c r="LU28" s="353"/>
      <c r="LV28" s="353"/>
      <c r="LW28" s="353"/>
      <c r="LX28" s="353"/>
      <c r="LY28" s="354"/>
      <c r="LZ28" s="354"/>
      <c r="MA28" s="354"/>
      <c r="MB28" s="354"/>
      <c r="MC28" s="354"/>
      <c r="MD28" s="354"/>
      <c r="ME28" s="354"/>
      <c r="MF28" s="354"/>
      <c r="MG28" s="354"/>
      <c r="MH28" s="354"/>
      <c r="MI28" s="354"/>
      <c r="MJ28" s="354"/>
      <c r="MK28" s="354"/>
      <c r="ML28" s="354"/>
      <c r="MM28" s="354"/>
      <c r="MN28" s="354"/>
      <c r="MO28" s="354"/>
      <c r="MP28" s="354"/>
      <c r="MQ28" s="354"/>
      <c r="MR28" s="354"/>
      <c r="MS28" s="354"/>
      <c r="MT28" s="354"/>
      <c r="MU28" s="354"/>
      <c r="MV28" s="354"/>
      <c r="MW28" s="354"/>
      <c r="MX28" s="354"/>
      <c r="MY28" s="354"/>
      <c r="MZ28" s="354"/>
      <c r="NA28" s="354"/>
      <c r="NB28" s="354"/>
      <c r="NC28" s="353"/>
      <c r="ND28" s="353"/>
      <c r="NE28" s="353"/>
      <c r="NF28" s="353"/>
      <c r="NG28" s="353"/>
      <c r="NH28" s="353"/>
      <c r="NI28" s="353"/>
      <c r="NJ28" s="353"/>
      <c r="NK28" s="353"/>
      <c r="NL28" s="353"/>
      <c r="NM28" s="353"/>
      <c r="NN28" s="353"/>
      <c r="NO28" s="353"/>
      <c r="NP28" s="353"/>
      <c r="NQ28" s="353"/>
      <c r="NR28" s="353"/>
      <c r="NS28" s="353"/>
      <c r="NT28" s="353"/>
      <c r="NU28" s="353"/>
      <c r="NV28" s="353"/>
      <c r="NW28" s="353"/>
      <c r="NX28" s="353"/>
      <c r="NY28" s="353"/>
      <c r="NZ28" s="353"/>
      <c r="OA28" s="353"/>
      <c r="OB28" s="353"/>
      <c r="OC28" s="353"/>
      <c r="OD28" s="353"/>
      <c r="OE28" s="353"/>
      <c r="OF28" s="353"/>
      <c r="OG28" s="354"/>
      <c r="OH28" s="354"/>
      <c r="OI28" s="354"/>
      <c r="OJ28" s="354"/>
      <c r="OK28" s="354"/>
      <c r="OL28" s="354"/>
      <c r="OM28" s="354"/>
      <c r="ON28" s="354"/>
      <c r="OO28" s="354"/>
      <c r="OP28" s="354"/>
      <c r="OQ28" s="354"/>
      <c r="OR28" s="354"/>
      <c r="OS28" s="354"/>
      <c r="OT28" s="354"/>
      <c r="OU28" s="354"/>
      <c r="OV28" s="354"/>
      <c r="OW28" s="354"/>
      <c r="OX28" s="354"/>
      <c r="OY28" s="354"/>
      <c r="OZ28" s="354"/>
      <c r="PA28" s="354"/>
      <c r="PB28" s="354"/>
      <c r="PC28" s="354"/>
      <c r="PD28" s="354"/>
      <c r="PE28" s="354"/>
      <c r="PF28" s="354"/>
      <c r="PG28" s="354"/>
      <c r="PH28" s="354"/>
      <c r="PI28" s="354"/>
      <c r="PJ28" s="354"/>
      <c r="PK28" s="353"/>
      <c r="PL28" s="353"/>
      <c r="PM28" s="353"/>
      <c r="PN28" s="353"/>
      <c r="PO28" s="353"/>
      <c r="PP28" s="353"/>
      <c r="PQ28" s="353"/>
      <c r="PR28" s="353"/>
      <c r="PS28" s="353"/>
      <c r="PT28" s="353"/>
      <c r="PU28" s="353"/>
      <c r="PV28" s="353"/>
      <c r="PW28" s="353"/>
      <c r="PX28" s="353"/>
      <c r="PY28" s="353"/>
      <c r="PZ28" s="353"/>
      <c r="QA28" s="353"/>
      <c r="QB28" s="353"/>
      <c r="QC28" s="353"/>
      <c r="QD28" s="353"/>
      <c r="QE28" s="353"/>
      <c r="QF28" s="353"/>
      <c r="QG28" s="353"/>
      <c r="QH28" s="353"/>
      <c r="QI28" s="353"/>
      <c r="QJ28" s="353"/>
      <c r="QK28" s="353"/>
      <c r="QL28" s="353"/>
      <c r="QM28" s="353"/>
      <c r="QN28" s="353"/>
      <c r="QO28" s="354"/>
      <c r="QP28" s="354"/>
      <c r="QQ28" s="354"/>
      <c r="QR28" s="354"/>
      <c r="QS28" s="354"/>
      <c r="QT28" s="354"/>
      <c r="QU28" s="354"/>
      <c r="QV28" s="354"/>
      <c r="QW28" s="354"/>
      <c r="QX28" s="354"/>
      <c r="QY28" s="354"/>
      <c r="QZ28" s="354"/>
      <c r="RA28" s="354"/>
      <c r="RB28" s="354"/>
      <c r="RC28" s="354"/>
      <c r="RD28" s="354"/>
      <c r="RE28" s="354"/>
      <c r="RF28" s="354"/>
      <c r="RG28" s="354"/>
      <c r="RH28" s="354"/>
      <c r="RI28" s="354"/>
      <c r="RJ28" s="354"/>
      <c r="RK28" s="354"/>
      <c r="RL28" s="354"/>
      <c r="RM28" s="354"/>
      <c r="RN28" s="354"/>
      <c r="RO28" s="354"/>
      <c r="RP28" s="354"/>
      <c r="RQ28" s="354"/>
      <c r="RR28" s="354"/>
      <c r="RS28" s="382"/>
      <c r="RT28" s="382"/>
      <c r="RU28" s="134"/>
      <c r="RV28" s="382"/>
      <c r="RW28" s="382"/>
      <c r="RX28" s="134"/>
      <c r="RY28" s="382"/>
      <c r="RZ28" s="134"/>
      <c r="SA28" s="354"/>
      <c r="SB28" s="354"/>
      <c r="SC28" s="354"/>
      <c r="SD28" s="354"/>
      <c r="SE28" s="354"/>
      <c r="SF28" s="354"/>
      <c r="SG28" s="354"/>
      <c r="SH28" s="354"/>
      <c r="SI28" s="146"/>
      <c r="SJ28" s="146"/>
      <c r="SK28" s="146"/>
      <c r="SL28" s="146"/>
      <c r="SM28" s="146"/>
      <c r="SN28" s="146"/>
      <c r="SO28" s="146"/>
      <c r="SP28" s="147"/>
      <c r="SQ28" s="314" t="str">
        <f t="shared" si="39"/>
        <v/>
      </c>
      <c r="SR28" s="314" t="str">
        <f t="shared" si="39"/>
        <v/>
      </c>
      <c r="SS28" s="314" t="str">
        <f t="shared" si="39"/>
        <v/>
      </c>
      <c r="ST28" s="314" t="str">
        <f t="shared" si="39"/>
        <v/>
      </c>
      <c r="SU28" s="315" t="str">
        <f t="shared" si="40"/>
        <v/>
      </c>
      <c r="SV28" s="315" t="str">
        <f t="shared" si="40"/>
        <v/>
      </c>
      <c r="SW28" s="315" t="str">
        <f t="shared" si="40"/>
        <v/>
      </c>
      <c r="SX28" s="315" t="str">
        <f t="shared" si="40"/>
        <v/>
      </c>
      <c r="SY28" s="315" t="str">
        <f t="shared" si="41"/>
        <v/>
      </c>
      <c r="SZ28" s="260" t="str">
        <f t="shared" si="42"/>
        <v/>
      </c>
      <c r="TA28" s="272"/>
      <c r="TB28" s="272"/>
      <c r="TC28" s="273"/>
      <c r="TD28" s="275" t="str">
        <f t="shared" si="43"/>
        <v/>
      </c>
      <c r="TE28" s="268" t="str">
        <f t="shared" si="44"/>
        <v/>
      </c>
      <c r="TF28" s="267"/>
      <c r="TG28" s="151"/>
      <c r="TH28" s="152"/>
      <c r="TI28" s="152"/>
      <c r="TJ28" s="152"/>
      <c r="TK28" s="162"/>
      <c r="TL28" s="163"/>
      <c r="TM28" s="162"/>
      <c r="TN28" s="163"/>
      <c r="TO28" s="162"/>
      <c r="TP28" s="163"/>
      <c r="TQ28" s="89"/>
      <c r="TR28" s="89"/>
      <c r="TS28" s="89"/>
      <c r="TT28" s="89"/>
      <c r="TU28" s="89"/>
      <c r="TV28" s="254"/>
      <c r="TW28" s="318" t="str">
        <f t="shared" si="45"/>
        <v/>
      </c>
      <c r="TX28" s="318" t="str">
        <f t="shared" si="46"/>
        <v/>
      </c>
      <c r="TY28" s="318" t="str">
        <f t="shared" si="47"/>
        <v/>
      </c>
      <c r="TZ28" s="319" t="str">
        <f t="shared" si="48"/>
        <v/>
      </c>
      <c r="UA28" s="136" t="str">
        <f t="shared" si="21"/>
        <v/>
      </c>
      <c r="UB28" s="136" t="str">
        <f t="shared" si="22"/>
        <v/>
      </c>
      <c r="UC28" s="90" t="s">
        <v>167</v>
      </c>
      <c r="UD28" s="91" t="s">
        <v>169</v>
      </c>
      <c r="UE28" s="90" t="s">
        <v>170</v>
      </c>
      <c r="UF28" s="91" t="s">
        <v>171</v>
      </c>
      <c r="UG28" s="90" t="s">
        <v>172</v>
      </c>
      <c r="UH28" s="90" t="s">
        <v>173</v>
      </c>
      <c r="UI28" s="91" t="s">
        <v>1267</v>
      </c>
      <c r="UJ28" s="92">
        <v>42569</v>
      </c>
      <c r="UK28" s="90" t="s">
        <v>928</v>
      </c>
      <c r="UL28" s="90" t="s">
        <v>1229</v>
      </c>
      <c r="UM28" s="90" t="s">
        <v>172</v>
      </c>
      <c r="UN28" s="91" t="s">
        <v>161</v>
      </c>
      <c r="UO28" s="90" t="s">
        <v>2205</v>
      </c>
      <c r="UP28" s="90" t="s">
        <v>2206</v>
      </c>
      <c r="UQ28" s="93"/>
      <c r="UR28" s="126"/>
      <c r="US28" s="237">
        <v>0</v>
      </c>
      <c r="UT28" s="237">
        <v>0</v>
      </c>
      <c r="UU28" s="237">
        <v>0</v>
      </c>
      <c r="UV28" s="237">
        <v>0</v>
      </c>
      <c r="UW28" s="237">
        <v>0</v>
      </c>
      <c r="UX28" s="237">
        <v>0</v>
      </c>
      <c r="UY28" s="237">
        <v>0</v>
      </c>
      <c r="UZ28" s="237" t="str">
        <f t="shared" si="49"/>
        <v/>
      </c>
      <c r="VA28" s="248" t="str">
        <f t="shared" si="23"/>
        <v/>
      </c>
      <c r="VB28" s="263">
        <f t="shared" si="50"/>
        <v>0</v>
      </c>
      <c r="VC28" s="263">
        <f t="shared" si="51"/>
        <v>0</v>
      </c>
      <c r="VD28" s="263">
        <f t="shared" si="52"/>
        <v>0</v>
      </c>
      <c r="VE28" s="263">
        <f t="shared" si="53"/>
        <v>0</v>
      </c>
      <c r="VF28" s="263">
        <f t="shared" si="54"/>
        <v>0</v>
      </c>
      <c r="VG28" s="263">
        <f t="shared" si="55"/>
        <v>0</v>
      </c>
      <c r="VH28" s="263">
        <f t="shared" si="56"/>
        <v>0</v>
      </c>
      <c r="VI28" s="263">
        <f t="shared" si="57"/>
        <v>0</v>
      </c>
      <c r="VJ28" s="264" t="str">
        <f>IF(NILAISIKAPSOSIAL(SI28)=0,"",NILAISIKAPSOSIAL(SI28))</f>
        <v/>
      </c>
      <c r="VK28" s="264" t="str">
        <f>IF(NILAISIKAPSOSIAL(SJ28)=0,"",NILAISIKAPSOSIAL(SJ28))</f>
        <v/>
      </c>
      <c r="VL28" s="264" t="str">
        <f>IF(NILAISIKAPSOSIAL(SK28)=0,"",NILAISIKAPSOSIAL(SK28))</f>
        <v/>
      </c>
      <c r="VM28" s="264" t="str">
        <f>IF(NILAISIKAPSOSIAL(SL28)=0,"",NILAISIKAPSOSIAL(SL28))</f>
        <v/>
      </c>
      <c r="VN28" s="264" t="str">
        <f>IF(NILAISIKAPSOSIAL(SM28)=0,"",NILAISIKAPSOSIAL(SM28))</f>
        <v/>
      </c>
      <c r="VO28" s="264" t="str">
        <f>IF(NILAISIKAPSOSIAL(SN28)=0,"",NILAISIKAPSOSIAL(SN28))</f>
        <v/>
      </c>
      <c r="VP28" s="264" t="str">
        <f>IF(NILAISIKAPSOSIAL(SO28)=0,"",NILAISIKAPSOSIAL(SO28))</f>
        <v/>
      </c>
      <c r="VQ28" s="264" t="str">
        <f>IF(NILAISIKAPSOSIAL(SP28)=0,"",NILAISIKAPSOSIAL(SP28))</f>
        <v/>
      </c>
      <c r="VR28" s="143" t="str">
        <f t="shared" si="58"/>
        <v/>
      </c>
      <c r="VT28" s="248" t="str">
        <f t="shared" si="25"/>
        <v/>
      </c>
      <c r="VU28" s="247" t="str">
        <f t="shared" si="59"/>
        <v/>
      </c>
      <c r="VV28" s="247" t="str">
        <f t="shared" si="60"/>
        <v/>
      </c>
      <c r="VW28" s="247" t="str">
        <f t="shared" si="61"/>
        <v/>
      </c>
      <c r="VX28" s="247" t="str">
        <f t="shared" si="62"/>
        <v/>
      </c>
      <c r="VY28" s="247" t="str">
        <f t="shared" si="63"/>
        <v/>
      </c>
      <c r="VZ28" s="247" t="str">
        <f t="shared" si="64"/>
        <v/>
      </c>
      <c r="WA28" s="265" t="str">
        <f t="shared" si="65"/>
        <v/>
      </c>
      <c r="WB28" s="265" t="str">
        <f t="shared" si="26"/>
        <v/>
      </c>
      <c r="WC28" s="265" t="str">
        <f t="shared" si="27"/>
        <v/>
      </c>
      <c r="WD28" s="265" t="str">
        <f t="shared" si="28"/>
        <v/>
      </c>
      <c r="WE28" s="265" t="str">
        <f t="shared" si="66"/>
        <v/>
      </c>
      <c r="WG28" s="117">
        <f t="shared" si="67"/>
        <v>23</v>
      </c>
      <c r="WH28" s="117" t="e">
        <f>Kode!#REF!</f>
        <v>#REF!</v>
      </c>
      <c r="WI28" s="117" t="e">
        <f t="shared" si="29"/>
        <v>#REF!</v>
      </c>
      <c r="WJ28" s="160" t="str">
        <f t="shared" si="30"/>
        <v/>
      </c>
      <c r="WK28" s="247" t="e">
        <f t="shared" si="31"/>
        <v>#REF!</v>
      </c>
      <c r="WL28" s="247" t="e">
        <f t="shared" si="32"/>
        <v>#REF!</v>
      </c>
      <c r="WM28" s="248" t="e">
        <f t="shared" si="33"/>
        <v>#REF!</v>
      </c>
      <c r="WN28" s="247" t="e">
        <f t="shared" si="34"/>
        <v>#REF!</v>
      </c>
      <c r="WO28" s="247" t="e">
        <f t="shared" si="35"/>
        <v>#REF!</v>
      </c>
      <c r="WP28" s="248" t="e">
        <f t="shared" si="36"/>
        <v>#REF!</v>
      </c>
      <c r="WQ28" s="248" t="e">
        <f t="shared" si="37"/>
        <v>#REF!</v>
      </c>
      <c r="WR28" s="248" t="e">
        <f t="shared" si="38"/>
        <v>#REF!</v>
      </c>
    </row>
    <row r="29" spans="1:616" ht="54.95" customHeight="1">
      <c r="A29" s="285">
        <f t="shared" si="68"/>
        <v>24</v>
      </c>
      <c r="B29" s="286" t="s">
        <v>1504</v>
      </c>
      <c r="C29" s="286">
        <v>0</v>
      </c>
      <c r="D29" s="287" t="s">
        <v>2775</v>
      </c>
      <c r="E29" s="286">
        <v>0</v>
      </c>
      <c r="F29" s="288" t="s">
        <v>1267</v>
      </c>
      <c r="G29" s="144"/>
      <c r="H29" s="144"/>
      <c r="I29" s="134"/>
      <c r="J29" s="144"/>
      <c r="K29" s="144"/>
      <c r="L29" s="134"/>
      <c r="M29" s="144"/>
      <c r="N29" s="134"/>
      <c r="O29" s="144"/>
      <c r="P29" s="144"/>
      <c r="Q29" s="134"/>
      <c r="R29" s="144"/>
      <c r="S29" s="144"/>
      <c r="T29" s="134"/>
      <c r="U29" s="144"/>
      <c r="V29" s="134"/>
      <c r="W29" s="144"/>
      <c r="X29" s="144"/>
      <c r="Y29" s="134"/>
      <c r="Z29" s="144"/>
      <c r="AA29" s="144"/>
      <c r="AB29" s="134"/>
      <c r="AC29" s="144"/>
      <c r="AD29" s="134"/>
      <c r="AE29" s="144"/>
      <c r="AF29" s="144"/>
      <c r="AG29" s="134"/>
      <c r="AH29" s="144"/>
      <c r="AI29" s="144"/>
      <c r="AJ29" s="134"/>
      <c r="AK29" s="144"/>
      <c r="AL29" s="134"/>
      <c r="AM29" s="144"/>
      <c r="AN29" s="144"/>
      <c r="AO29" s="134"/>
      <c r="AP29" s="144"/>
      <c r="AQ29" s="144"/>
      <c r="AR29" s="134"/>
      <c r="AS29" s="144"/>
      <c r="AT29" s="134"/>
      <c r="AU29" s="144"/>
      <c r="AV29" s="144"/>
      <c r="AW29" s="134"/>
      <c r="AX29" s="144"/>
      <c r="AY29" s="144"/>
      <c r="AZ29" s="134"/>
      <c r="BA29" s="144"/>
      <c r="BB29" s="134"/>
      <c r="BC29" s="144"/>
      <c r="BD29" s="144"/>
      <c r="BE29" s="134"/>
      <c r="BF29" s="144"/>
      <c r="BG29" s="144"/>
      <c r="BH29" s="134"/>
      <c r="BI29" s="144"/>
      <c r="BJ29" s="134"/>
      <c r="BK29" s="144"/>
      <c r="BL29" s="144"/>
      <c r="BM29" s="134"/>
      <c r="BN29" s="144"/>
      <c r="BO29" s="144"/>
      <c r="BP29" s="134"/>
      <c r="BQ29" s="144"/>
      <c r="BR29" s="134"/>
      <c r="BS29" s="144"/>
      <c r="BT29" s="144"/>
      <c r="BU29" s="134"/>
      <c r="BV29" s="144"/>
      <c r="BW29" s="144"/>
      <c r="BX29" s="134"/>
      <c r="BY29" s="144"/>
      <c r="BZ29" s="134"/>
      <c r="CA29" s="144"/>
      <c r="CB29" s="144"/>
      <c r="CC29" s="134"/>
      <c r="CD29" s="144"/>
      <c r="CE29" s="144"/>
      <c r="CF29" s="134"/>
      <c r="CG29" s="144"/>
      <c r="CH29" s="134"/>
      <c r="CI29" s="144"/>
      <c r="CJ29" s="144"/>
      <c r="CK29" s="134"/>
      <c r="CL29" s="144"/>
      <c r="CM29" s="144"/>
      <c r="CN29" s="134"/>
      <c r="CO29" s="144"/>
      <c r="CP29" s="134"/>
      <c r="CQ29" s="144"/>
      <c r="CR29" s="144"/>
      <c r="CS29" s="134"/>
      <c r="CT29" s="144"/>
      <c r="CU29" s="144"/>
      <c r="CV29" s="134"/>
      <c r="CW29" s="144"/>
      <c r="CX29" s="134"/>
      <c r="CY29" s="144"/>
      <c r="CZ29" s="144"/>
      <c r="DA29" s="134"/>
      <c r="DB29" s="144"/>
      <c r="DC29" s="144"/>
      <c r="DD29" s="134"/>
      <c r="DE29" s="144"/>
      <c r="DF29" s="134"/>
      <c r="DG29" s="144"/>
      <c r="DH29" s="144"/>
      <c r="DI29" s="134"/>
      <c r="DJ29" s="144"/>
      <c r="DK29" s="144"/>
      <c r="DL29" s="134"/>
      <c r="DM29" s="144"/>
      <c r="DN29" s="134"/>
      <c r="DO29" s="144"/>
      <c r="DP29" s="144"/>
      <c r="DQ29" s="134"/>
      <c r="DR29" s="144"/>
      <c r="DS29" s="144"/>
      <c r="DT29" s="134"/>
      <c r="DU29" s="144"/>
      <c r="DV29" s="134"/>
      <c r="DW29" s="144"/>
      <c r="DX29" s="144"/>
      <c r="DY29" s="134"/>
      <c r="DZ29" s="144"/>
      <c r="EA29" s="144"/>
      <c r="EB29" s="134"/>
      <c r="EC29" s="144"/>
      <c r="ED29" s="134"/>
      <c r="EE29" s="242"/>
      <c r="EF29" s="242"/>
      <c r="EG29" s="134"/>
      <c r="EH29" s="242"/>
      <c r="EI29" s="242"/>
      <c r="EJ29" s="134"/>
      <c r="EK29" s="144"/>
      <c r="EL29" s="134"/>
      <c r="EM29" s="382"/>
      <c r="EN29" s="382"/>
      <c r="EO29" s="134"/>
      <c r="EP29" s="382"/>
      <c r="EQ29" s="382"/>
      <c r="ER29" s="134"/>
      <c r="ES29" s="382"/>
      <c r="ET29" s="134"/>
      <c r="EU29" s="382"/>
      <c r="EV29" s="382"/>
      <c r="EW29" s="134"/>
      <c r="EX29" s="382"/>
      <c r="EY29" s="382"/>
      <c r="EZ29" s="134"/>
      <c r="FA29" s="382"/>
      <c r="FB29" s="134"/>
      <c r="FC29" s="382"/>
      <c r="FD29" s="382"/>
      <c r="FE29" s="134"/>
      <c r="FF29" s="382"/>
      <c r="FG29" s="382"/>
      <c r="FH29" s="134"/>
      <c r="FI29" s="382"/>
      <c r="FJ29" s="134"/>
      <c r="FK29" s="382"/>
      <c r="FL29" s="382"/>
      <c r="FM29" s="134"/>
      <c r="FN29" s="382"/>
      <c r="FO29" s="382"/>
      <c r="FP29" s="134"/>
      <c r="FQ29" s="382"/>
      <c r="FR29" s="134"/>
      <c r="FS29" s="382"/>
      <c r="FT29" s="382"/>
      <c r="FU29" s="134"/>
      <c r="FV29" s="382"/>
      <c r="FW29" s="382"/>
      <c r="FX29" s="134"/>
      <c r="FY29" s="382"/>
      <c r="FZ29" s="134"/>
      <c r="GA29" s="382"/>
      <c r="GB29" s="382"/>
      <c r="GC29" s="134"/>
      <c r="GD29" s="382"/>
      <c r="GE29" s="382"/>
      <c r="GF29" s="134"/>
      <c r="GG29" s="382"/>
      <c r="GH29" s="134"/>
      <c r="GI29" s="382"/>
      <c r="GJ29" s="382"/>
      <c r="GK29" s="134"/>
      <c r="GL29" s="382"/>
      <c r="GM29" s="382"/>
      <c r="GN29" s="134"/>
      <c r="GO29" s="382"/>
      <c r="GP29" s="134"/>
      <c r="GQ29" s="382"/>
      <c r="GR29" s="382"/>
      <c r="GS29" s="134"/>
      <c r="GT29" s="382"/>
      <c r="GU29" s="382"/>
      <c r="GV29" s="134"/>
      <c r="GW29" s="382"/>
      <c r="GX29" s="134"/>
      <c r="GY29" s="382"/>
      <c r="GZ29" s="382"/>
      <c r="HA29" s="134"/>
      <c r="HB29" s="382"/>
      <c r="HC29" s="382"/>
      <c r="HD29" s="134"/>
      <c r="HE29" s="382"/>
      <c r="HF29" s="134"/>
      <c r="HG29" s="382"/>
      <c r="HH29" s="382"/>
      <c r="HI29" s="134"/>
      <c r="HJ29" s="382"/>
      <c r="HK29" s="382"/>
      <c r="HL29" s="134"/>
      <c r="HM29" s="382"/>
      <c r="HN29" s="134"/>
      <c r="HO29" s="382"/>
      <c r="HP29" s="382"/>
      <c r="HQ29" s="134"/>
      <c r="HR29" s="382"/>
      <c r="HS29" s="382"/>
      <c r="HT29" s="134"/>
      <c r="HU29" s="382"/>
      <c r="HV29" s="134"/>
      <c r="HW29" s="382"/>
      <c r="HX29" s="382"/>
      <c r="HY29" s="134"/>
      <c r="HZ29" s="382"/>
      <c r="IA29" s="382"/>
      <c r="IB29" s="134"/>
      <c r="IC29" s="382"/>
      <c r="ID29" s="134"/>
      <c r="IE29" s="382"/>
      <c r="IF29" s="382"/>
      <c r="IG29" s="134"/>
      <c r="IH29" s="382"/>
      <c r="II29" s="382"/>
      <c r="IJ29" s="134"/>
      <c r="IK29" s="382"/>
      <c r="IL29" s="134"/>
      <c r="IM29" s="353"/>
      <c r="IN29" s="353"/>
      <c r="IO29" s="353"/>
      <c r="IP29" s="353"/>
      <c r="IQ29" s="353"/>
      <c r="IR29" s="353"/>
      <c r="IS29" s="353"/>
      <c r="IT29" s="353"/>
      <c r="IU29" s="353"/>
      <c r="IV29" s="353"/>
      <c r="IW29" s="353"/>
      <c r="IX29" s="353"/>
      <c r="IY29" s="353"/>
      <c r="IZ29" s="353"/>
      <c r="JA29" s="353"/>
      <c r="JB29" s="353"/>
      <c r="JC29" s="353"/>
      <c r="JD29" s="353"/>
      <c r="JE29" s="353"/>
      <c r="JF29" s="353"/>
      <c r="JG29" s="353"/>
      <c r="JH29" s="353"/>
      <c r="JI29" s="353"/>
      <c r="JJ29" s="353"/>
      <c r="JK29" s="353"/>
      <c r="JL29" s="353"/>
      <c r="JM29" s="353"/>
      <c r="JN29" s="353"/>
      <c r="JO29" s="353"/>
      <c r="JP29" s="353"/>
      <c r="JQ29" s="354"/>
      <c r="JR29" s="354"/>
      <c r="JS29" s="354"/>
      <c r="JT29" s="354"/>
      <c r="JU29" s="354"/>
      <c r="JV29" s="354"/>
      <c r="JW29" s="354"/>
      <c r="JX29" s="354"/>
      <c r="JY29" s="354"/>
      <c r="JZ29" s="354"/>
      <c r="KA29" s="354"/>
      <c r="KB29" s="354"/>
      <c r="KC29" s="354"/>
      <c r="KD29" s="354"/>
      <c r="KE29" s="354"/>
      <c r="KF29" s="354"/>
      <c r="KG29" s="354"/>
      <c r="KH29" s="354"/>
      <c r="KI29" s="354"/>
      <c r="KJ29" s="354"/>
      <c r="KK29" s="354"/>
      <c r="KL29" s="354"/>
      <c r="KM29" s="354"/>
      <c r="KN29" s="354"/>
      <c r="KO29" s="354"/>
      <c r="KP29" s="354"/>
      <c r="KQ29" s="354"/>
      <c r="KR29" s="354"/>
      <c r="KS29" s="354"/>
      <c r="KT29" s="354"/>
      <c r="KU29" s="353"/>
      <c r="KV29" s="353"/>
      <c r="KW29" s="353"/>
      <c r="KX29" s="353"/>
      <c r="KY29" s="353"/>
      <c r="KZ29" s="353"/>
      <c r="LA29" s="353"/>
      <c r="LB29" s="353"/>
      <c r="LC29" s="353"/>
      <c r="LD29" s="353"/>
      <c r="LE29" s="353"/>
      <c r="LF29" s="353"/>
      <c r="LG29" s="353"/>
      <c r="LH29" s="353"/>
      <c r="LI29" s="353"/>
      <c r="LJ29" s="353"/>
      <c r="LK29" s="353"/>
      <c r="LL29" s="353"/>
      <c r="LM29" s="353"/>
      <c r="LN29" s="353"/>
      <c r="LO29" s="353"/>
      <c r="LP29" s="353"/>
      <c r="LQ29" s="353"/>
      <c r="LR29" s="353"/>
      <c r="LS29" s="353"/>
      <c r="LT29" s="353"/>
      <c r="LU29" s="353"/>
      <c r="LV29" s="353"/>
      <c r="LW29" s="353"/>
      <c r="LX29" s="353"/>
      <c r="LY29" s="354"/>
      <c r="LZ29" s="354"/>
      <c r="MA29" s="354"/>
      <c r="MB29" s="354"/>
      <c r="MC29" s="354"/>
      <c r="MD29" s="354"/>
      <c r="ME29" s="354"/>
      <c r="MF29" s="354"/>
      <c r="MG29" s="354"/>
      <c r="MH29" s="354"/>
      <c r="MI29" s="354"/>
      <c r="MJ29" s="354"/>
      <c r="MK29" s="354"/>
      <c r="ML29" s="354"/>
      <c r="MM29" s="354"/>
      <c r="MN29" s="354"/>
      <c r="MO29" s="354"/>
      <c r="MP29" s="354"/>
      <c r="MQ29" s="354"/>
      <c r="MR29" s="354"/>
      <c r="MS29" s="354"/>
      <c r="MT29" s="354"/>
      <c r="MU29" s="354"/>
      <c r="MV29" s="354"/>
      <c r="MW29" s="354"/>
      <c r="MX29" s="354"/>
      <c r="MY29" s="354"/>
      <c r="MZ29" s="354"/>
      <c r="NA29" s="354"/>
      <c r="NB29" s="354"/>
      <c r="NC29" s="353"/>
      <c r="ND29" s="353"/>
      <c r="NE29" s="353"/>
      <c r="NF29" s="353"/>
      <c r="NG29" s="353"/>
      <c r="NH29" s="353"/>
      <c r="NI29" s="353"/>
      <c r="NJ29" s="353"/>
      <c r="NK29" s="353"/>
      <c r="NL29" s="353"/>
      <c r="NM29" s="353"/>
      <c r="NN29" s="353"/>
      <c r="NO29" s="353"/>
      <c r="NP29" s="353"/>
      <c r="NQ29" s="353"/>
      <c r="NR29" s="353"/>
      <c r="NS29" s="353"/>
      <c r="NT29" s="353"/>
      <c r="NU29" s="353"/>
      <c r="NV29" s="353"/>
      <c r="NW29" s="353"/>
      <c r="NX29" s="353"/>
      <c r="NY29" s="353"/>
      <c r="NZ29" s="353"/>
      <c r="OA29" s="353"/>
      <c r="OB29" s="353"/>
      <c r="OC29" s="353"/>
      <c r="OD29" s="353"/>
      <c r="OE29" s="353"/>
      <c r="OF29" s="353"/>
      <c r="OG29" s="354"/>
      <c r="OH29" s="354"/>
      <c r="OI29" s="354"/>
      <c r="OJ29" s="354"/>
      <c r="OK29" s="354"/>
      <c r="OL29" s="354"/>
      <c r="OM29" s="354"/>
      <c r="ON29" s="354"/>
      <c r="OO29" s="354"/>
      <c r="OP29" s="354"/>
      <c r="OQ29" s="354"/>
      <c r="OR29" s="354"/>
      <c r="OS29" s="354"/>
      <c r="OT29" s="354"/>
      <c r="OU29" s="354"/>
      <c r="OV29" s="354"/>
      <c r="OW29" s="354"/>
      <c r="OX29" s="354"/>
      <c r="OY29" s="354"/>
      <c r="OZ29" s="354"/>
      <c r="PA29" s="354"/>
      <c r="PB29" s="354"/>
      <c r="PC29" s="354"/>
      <c r="PD29" s="354"/>
      <c r="PE29" s="354"/>
      <c r="PF29" s="354"/>
      <c r="PG29" s="354"/>
      <c r="PH29" s="354"/>
      <c r="PI29" s="354"/>
      <c r="PJ29" s="354"/>
      <c r="PK29" s="353"/>
      <c r="PL29" s="353"/>
      <c r="PM29" s="353"/>
      <c r="PN29" s="353"/>
      <c r="PO29" s="353"/>
      <c r="PP29" s="353"/>
      <c r="PQ29" s="353"/>
      <c r="PR29" s="353"/>
      <c r="PS29" s="353"/>
      <c r="PT29" s="353"/>
      <c r="PU29" s="353"/>
      <c r="PV29" s="353"/>
      <c r="PW29" s="353"/>
      <c r="PX29" s="353"/>
      <c r="PY29" s="353"/>
      <c r="PZ29" s="353"/>
      <c r="QA29" s="353"/>
      <c r="QB29" s="353"/>
      <c r="QC29" s="353"/>
      <c r="QD29" s="353"/>
      <c r="QE29" s="353"/>
      <c r="QF29" s="353"/>
      <c r="QG29" s="353"/>
      <c r="QH29" s="353"/>
      <c r="QI29" s="353"/>
      <c r="QJ29" s="353"/>
      <c r="QK29" s="353"/>
      <c r="QL29" s="353"/>
      <c r="QM29" s="353"/>
      <c r="QN29" s="353"/>
      <c r="QO29" s="354"/>
      <c r="QP29" s="354"/>
      <c r="QQ29" s="354"/>
      <c r="QR29" s="354"/>
      <c r="QS29" s="354"/>
      <c r="QT29" s="354"/>
      <c r="QU29" s="354"/>
      <c r="QV29" s="354"/>
      <c r="QW29" s="354"/>
      <c r="QX29" s="354"/>
      <c r="QY29" s="354"/>
      <c r="QZ29" s="354"/>
      <c r="RA29" s="354"/>
      <c r="RB29" s="354"/>
      <c r="RC29" s="354"/>
      <c r="RD29" s="354"/>
      <c r="RE29" s="354"/>
      <c r="RF29" s="354"/>
      <c r="RG29" s="354"/>
      <c r="RH29" s="354"/>
      <c r="RI29" s="354"/>
      <c r="RJ29" s="354"/>
      <c r="RK29" s="354"/>
      <c r="RL29" s="354"/>
      <c r="RM29" s="354"/>
      <c r="RN29" s="354"/>
      <c r="RO29" s="354"/>
      <c r="RP29" s="354"/>
      <c r="RQ29" s="354"/>
      <c r="RR29" s="354"/>
      <c r="RS29" s="382"/>
      <c r="RT29" s="382"/>
      <c r="RU29" s="134"/>
      <c r="RV29" s="382"/>
      <c r="RW29" s="382"/>
      <c r="RX29" s="134"/>
      <c r="RY29" s="382"/>
      <c r="RZ29" s="134"/>
      <c r="SA29" s="354"/>
      <c r="SB29" s="354"/>
      <c r="SC29" s="354"/>
      <c r="SD29" s="354"/>
      <c r="SE29" s="354"/>
      <c r="SF29" s="354"/>
      <c r="SG29" s="354"/>
      <c r="SH29" s="354"/>
      <c r="SI29" s="146"/>
      <c r="SJ29" s="146"/>
      <c r="SK29" s="146"/>
      <c r="SL29" s="146"/>
      <c r="SM29" s="146"/>
      <c r="SN29" s="146"/>
      <c r="SO29" s="146"/>
      <c r="SP29" s="147"/>
      <c r="SQ29" s="314" t="str">
        <f t="shared" si="39"/>
        <v/>
      </c>
      <c r="SR29" s="314" t="str">
        <f t="shared" si="39"/>
        <v/>
      </c>
      <c r="SS29" s="314" t="str">
        <f t="shared" si="39"/>
        <v/>
      </c>
      <c r="ST29" s="314" t="str">
        <f t="shared" si="39"/>
        <v/>
      </c>
      <c r="SU29" s="315" t="str">
        <f t="shared" si="40"/>
        <v/>
      </c>
      <c r="SV29" s="315" t="str">
        <f t="shared" si="40"/>
        <v/>
      </c>
      <c r="SW29" s="315" t="str">
        <f t="shared" si="40"/>
        <v/>
      </c>
      <c r="SX29" s="315" t="str">
        <f t="shared" si="40"/>
        <v/>
      </c>
      <c r="SY29" s="315" t="str">
        <f t="shared" si="41"/>
        <v/>
      </c>
      <c r="SZ29" s="260" t="str">
        <f t="shared" si="42"/>
        <v/>
      </c>
      <c r="TA29" s="272"/>
      <c r="TB29" s="272"/>
      <c r="TC29" s="273"/>
      <c r="TD29" s="275" t="str">
        <f t="shared" si="43"/>
        <v/>
      </c>
      <c r="TE29" s="268" t="str">
        <f t="shared" si="44"/>
        <v/>
      </c>
      <c r="TF29" s="267"/>
      <c r="TG29" s="151"/>
      <c r="TH29" s="152"/>
      <c r="TI29" s="152"/>
      <c r="TJ29" s="152"/>
      <c r="TK29" s="162"/>
      <c r="TL29" s="163"/>
      <c r="TM29" s="162"/>
      <c r="TN29" s="163"/>
      <c r="TO29" s="162"/>
      <c r="TP29" s="163"/>
      <c r="TQ29" s="89"/>
      <c r="TR29" s="89"/>
      <c r="TS29" s="89"/>
      <c r="TT29" s="89"/>
      <c r="TU29" s="89"/>
      <c r="TV29" s="254"/>
      <c r="TW29" s="318" t="str">
        <f t="shared" si="45"/>
        <v/>
      </c>
      <c r="TX29" s="318" t="str">
        <f t="shared" si="46"/>
        <v/>
      </c>
      <c r="TY29" s="318" t="str">
        <f t="shared" si="47"/>
        <v/>
      </c>
      <c r="TZ29" s="319" t="str">
        <f t="shared" si="48"/>
        <v/>
      </c>
      <c r="UA29" s="136" t="str">
        <f t="shared" si="21"/>
        <v/>
      </c>
      <c r="UB29" s="136" t="str">
        <f t="shared" si="22"/>
        <v/>
      </c>
      <c r="UC29" s="90" t="s">
        <v>167</v>
      </c>
      <c r="UD29" s="91" t="s">
        <v>169</v>
      </c>
      <c r="UE29" s="90" t="s">
        <v>170</v>
      </c>
      <c r="UF29" s="91" t="s">
        <v>171</v>
      </c>
      <c r="UG29" s="90" t="s">
        <v>172</v>
      </c>
      <c r="UH29" s="90" t="s">
        <v>173</v>
      </c>
      <c r="UI29" s="91" t="s">
        <v>1267</v>
      </c>
      <c r="UJ29" s="92">
        <v>42569</v>
      </c>
      <c r="UK29" s="90" t="s">
        <v>929</v>
      </c>
      <c r="UL29" s="90" t="s">
        <v>1230</v>
      </c>
      <c r="UM29" s="90" t="s">
        <v>172</v>
      </c>
      <c r="UN29" s="91" t="s">
        <v>161</v>
      </c>
      <c r="UO29" s="90" t="s">
        <v>2207</v>
      </c>
      <c r="UP29" s="90" t="s">
        <v>2208</v>
      </c>
      <c r="UQ29" s="93"/>
      <c r="UR29" s="126"/>
      <c r="US29" s="237">
        <v>0</v>
      </c>
      <c r="UT29" s="237">
        <v>0</v>
      </c>
      <c r="UU29" s="237">
        <v>0</v>
      </c>
      <c r="UV29" s="237">
        <v>0</v>
      </c>
      <c r="UW29" s="237">
        <v>0</v>
      </c>
      <c r="UX29" s="237">
        <v>0</v>
      </c>
      <c r="UY29" s="237">
        <v>0</v>
      </c>
      <c r="UZ29" s="237" t="str">
        <f t="shared" si="49"/>
        <v/>
      </c>
      <c r="VA29" s="248" t="str">
        <f t="shared" si="23"/>
        <v/>
      </c>
      <c r="VB29" s="263">
        <f t="shared" si="50"/>
        <v>0</v>
      </c>
      <c r="VC29" s="263">
        <f t="shared" si="51"/>
        <v>0</v>
      </c>
      <c r="VD29" s="263">
        <f t="shared" si="52"/>
        <v>0</v>
      </c>
      <c r="VE29" s="263">
        <f t="shared" si="53"/>
        <v>0</v>
      </c>
      <c r="VF29" s="263">
        <f t="shared" si="54"/>
        <v>0</v>
      </c>
      <c r="VG29" s="263">
        <f t="shared" si="55"/>
        <v>0</v>
      </c>
      <c r="VH29" s="263">
        <f t="shared" si="56"/>
        <v>0</v>
      </c>
      <c r="VI29" s="263">
        <f t="shared" si="57"/>
        <v>0</v>
      </c>
      <c r="VJ29" s="264" t="str">
        <f>IF(NILAISIKAPSOSIAL(SI29)=0,"",NILAISIKAPSOSIAL(SI29))</f>
        <v/>
      </c>
      <c r="VK29" s="264" t="str">
        <f>IF(NILAISIKAPSOSIAL(SJ29)=0,"",NILAISIKAPSOSIAL(SJ29))</f>
        <v/>
      </c>
      <c r="VL29" s="264" t="str">
        <f>IF(NILAISIKAPSOSIAL(SK29)=0,"",NILAISIKAPSOSIAL(SK29))</f>
        <v/>
      </c>
      <c r="VM29" s="264" t="str">
        <f>IF(NILAISIKAPSOSIAL(SL29)=0,"",NILAISIKAPSOSIAL(SL29))</f>
        <v/>
      </c>
      <c r="VN29" s="264" t="str">
        <f>IF(NILAISIKAPSOSIAL(SM29)=0,"",NILAISIKAPSOSIAL(SM29))</f>
        <v/>
      </c>
      <c r="VO29" s="264" t="str">
        <f>IF(NILAISIKAPSOSIAL(SN29)=0,"",NILAISIKAPSOSIAL(SN29))</f>
        <v/>
      </c>
      <c r="VP29" s="264" t="str">
        <f>IF(NILAISIKAPSOSIAL(SO29)=0,"",NILAISIKAPSOSIAL(SO29))</f>
        <v/>
      </c>
      <c r="VQ29" s="264" t="str">
        <f>IF(NILAISIKAPSOSIAL(SP29)=0,"",NILAISIKAPSOSIAL(SP29))</f>
        <v/>
      </c>
      <c r="VR29" s="143" t="str">
        <f t="shared" si="58"/>
        <v/>
      </c>
      <c r="VT29" s="248" t="str">
        <f t="shared" si="25"/>
        <v/>
      </c>
      <c r="VU29" s="247" t="str">
        <f t="shared" si="59"/>
        <v/>
      </c>
      <c r="VV29" s="247" t="str">
        <f t="shared" si="60"/>
        <v/>
      </c>
      <c r="VW29" s="247" t="str">
        <f t="shared" si="61"/>
        <v/>
      </c>
      <c r="VX29" s="247" t="str">
        <f t="shared" si="62"/>
        <v/>
      </c>
      <c r="VY29" s="247" t="str">
        <f t="shared" si="63"/>
        <v/>
      </c>
      <c r="VZ29" s="247" t="str">
        <f t="shared" si="64"/>
        <v/>
      </c>
      <c r="WA29" s="265" t="str">
        <f t="shared" si="65"/>
        <v/>
      </c>
      <c r="WB29" s="265" t="str">
        <f t="shared" si="26"/>
        <v/>
      </c>
      <c r="WC29" s="265" t="str">
        <f t="shared" si="27"/>
        <v/>
      </c>
      <c r="WD29" s="265" t="str">
        <f t="shared" si="28"/>
        <v/>
      </c>
      <c r="WE29" s="265" t="str">
        <f t="shared" si="66"/>
        <v/>
      </c>
      <c r="WG29" s="117">
        <f t="shared" si="67"/>
        <v>24</v>
      </c>
      <c r="WH29" s="117" t="e">
        <f>Kode!#REF!</f>
        <v>#REF!</v>
      </c>
      <c r="WI29" s="117" t="e">
        <f t="shared" si="29"/>
        <v>#REF!</v>
      </c>
      <c r="WJ29" s="160" t="str">
        <f t="shared" si="30"/>
        <v/>
      </c>
      <c r="WK29" s="247" t="e">
        <f t="shared" si="31"/>
        <v>#REF!</v>
      </c>
      <c r="WL29" s="247" t="e">
        <f t="shared" si="32"/>
        <v>#REF!</v>
      </c>
      <c r="WM29" s="248" t="e">
        <f t="shared" si="33"/>
        <v>#REF!</v>
      </c>
      <c r="WN29" s="247" t="e">
        <f t="shared" si="34"/>
        <v>#REF!</v>
      </c>
      <c r="WO29" s="247" t="e">
        <f t="shared" si="35"/>
        <v>#REF!</v>
      </c>
      <c r="WP29" s="248" t="e">
        <f t="shared" si="36"/>
        <v>#REF!</v>
      </c>
      <c r="WQ29" s="248" t="e">
        <f t="shared" si="37"/>
        <v>#REF!</v>
      </c>
      <c r="WR29" s="248" t="e">
        <f t="shared" si="38"/>
        <v>#REF!</v>
      </c>
    </row>
    <row r="30" spans="1:616" ht="54.95" customHeight="1">
      <c r="A30" s="285">
        <f t="shared" si="68"/>
        <v>25</v>
      </c>
      <c r="B30" s="286" t="s">
        <v>1505</v>
      </c>
      <c r="C30" s="286">
        <v>0</v>
      </c>
      <c r="D30" s="287" t="s">
        <v>2776</v>
      </c>
      <c r="E30" s="286">
        <v>0</v>
      </c>
      <c r="F30" s="288" t="s">
        <v>1267</v>
      </c>
      <c r="G30" s="144"/>
      <c r="H30" s="144"/>
      <c r="I30" s="134"/>
      <c r="J30" s="144"/>
      <c r="K30" s="144"/>
      <c r="L30" s="134"/>
      <c r="M30" s="144"/>
      <c r="N30" s="134"/>
      <c r="O30" s="144"/>
      <c r="P30" s="144"/>
      <c r="Q30" s="134"/>
      <c r="R30" s="144"/>
      <c r="S30" s="144"/>
      <c r="T30" s="134"/>
      <c r="U30" s="144"/>
      <c r="V30" s="134"/>
      <c r="W30" s="144"/>
      <c r="X30" s="144"/>
      <c r="Y30" s="134"/>
      <c r="Z30" s="144"/>
      <c r="AA30" s="144"/>
      <c r="AB30" s="134"/>
      <c r="AC30" s="144"/>
      <c r="AD30" s="134"/>
      <c r="AE30" s="144"/>
      <c r="AF30" s="144"/>
      <c r="AG30" s="134"/>
      <c r="AH30" s="144"/>
      <c r="AI30" s="144"/>
      <c r="AJ30" s="134"/>
      <c r="AK30" s="144"/>
      <c r="AL30" s="134"/>
      <c r="AM30" s="144"/>
      <c r="AN30" s="144"/>
      <c r="AO30" s="134"/>
      <c r="AP30" s="144"/>
      <c r="AQ30" s="144"/>
      <c r="AR30" s="134"/>
      <c r="AS30" s="144"/>
      <c r="AT30" s="134"/>
      <c r="AU30" s="144"/>
      <c r="AV30" s="144"/>
      <c r="AW30" s="134"/>
      <c r="AX30" s="144"/>
      <c r="AY30" s="144"/>
      <c r="AZ30" s="134"/>
      <c r="BA30" s="144"/>
      <c r="BB30" s="134"/>
      <c r="BC30" s="144"/>
      <c r="BD30" s="144"/>
      <c r="BE30" s="134"/>
      <c r="BF30" s="144"/>
      <c r="BG30" s="144"/>
      <c r="BH30" s="134"/>
      <c r="BI30" s="144"/>
      <c r="BJ30" s="134"/>
      <c r="BK30" s="144"/>
      <c r="BL30" s="144"/>
      <c r="BM30" s="134"/>
      <c r="BN30" s="144"/>
      <c r="BO30" s="144"/>
      <c r="BP30" s="134"/>
      <c r="BQ30" s="144"/>
      <c r="BR30" s="134"/>
      <c r="BS30" s="144"/>
      <c r="BT30" s="144"/>
      <c r="BU30" s="134"/>
      <c r="BV30" s="144"/>
      <c r="BW30" s="144"/>
      <c r="BX30" s="134"/>
      <c r="BY30" s="144"/>
      <c r="BZ30" s="134"/>
      <c r="CA30" s="144"/>
      <c r="CB30" s="144"/>
      <c r="CC30" s="134"/>
      <c r="CD30" s="144"/>
      <c r="CE30" s="144"/>
      <c r="CF30" s="134"/>
      <c r="CG30" s="144"/>
      <c r="CH30" s="134"/>
      <c r="CI30" s="144"/>
      <c r="CJ30" s="144"/>
      <c r="CK30" s="134"/>
      <c r="CL30" s="144"/>
      <c r="CM30" s="144"/>
      <c r="CN30" s="134"/>
      <c r="CO30" s="144"/>
      <c r="CP30" s="134"/>
      <c r="CQ30" s="144"/>
      <c r="CR30" s="144"/>
      <c r="CS30" s="134"/>
      <c r="CT30" s="144"/>
      <c r="CU30" s="144"/>
      <c r="CV30" s="134"/>
      <c r="CW30" s="144"/>
      <c r="CX30" s="134"/>
      <c r="CY30" s="144"/>
      <c r="CZ30" s="144"/>
      <c r="DA30" s="134"/>
      <c r="DB30" s="144"/>
      <c r="DC30" s="144"/>
      <c r="DD30" s="134"/>
      <c r="DE30" s="144"/>
      <c r="DF30" s="134"/>
      <c r="DG30" s="144"/>
      <c r="DH30" s="144"/>
      <c r="DI30" s="134"/>
      <c r="DJ30" s="144"/>
      <c r="DK30" s="144"/>
      <c r="DL30" s="134"/>
      <c r="DM30" s="144"/>
      <c r="DN30" s="134"/>
      <c r="DO30" s="144"/>
      <c r="DP30" s="144"/>
      <c r="DQ30" s="134"/>
      <c r="DR30" s="144"/>
      <c r="DS30" s="144"/>
      <c r="DT30" s="134"/>
      <c r="DU30" s="144"/>
      <c r="DV30" s="134"/>
      <c r="DW30" s="242"/>
      <c r="DX30" s="242"/>
      <c r="DY30" s="134"/>
      <c r="DZ30" s="242"/>
      <c r="EA30" s="242"/>
      <c r="EB30" s="134"/>
      <c r="EC30" s="144"/>
      <c r="ED30" s="134"/>
      <c r="EE30" s="144"/>
      <c r="EF30" s="144"/>
      <c r="EG30" s="134"/>
      <c r="EH30" s="144"/>
      <c r="EI30" s="144"/>
      <c r="EJ30" s="134"/>
      <c r="EK30" s="144"/>
      <c r="EL30" s="134"/>
      <c r="EM30" s="382"/>
      <c r="EN30" s="382"/>
      <c r="EO30" s="134"/>
      <c r="EP30" s="382"/>
      <c r="EQ30" s="382"/>
      <c r="ER30" s="134"/>
      <c r="ES30" s="382"/>
      <c r="ET30" s="134"/>
      <c r="EU30" s="382"/>
      <c r="EV30" s="382"/>
      <c r="EW30" s="134"/>
      <c r="EX30" s="382"/>
      <c r="EY30" s="382"/>
      <c r="EZ30" s="134"/>
      <c r="FA30" s="382"/>
      <c r="FB30" s="134"/>
      <c r="FC30" s="382"/>
      <c r="FD30" s="382"/>
      <c r="FE30" s="134"/>
      <c r="FF30" s="382"/>
      <c r="FG30" s="382"/>
      <c r="FH30" s="134"/>
      <c r="FI30" s="382"/>
      <c r="FJ30" s="134"/>
      <c r="FK30" s="382"/>
      <c r="FL30" s="382"/>
      <c r="FM30" s="134"/>
      <c r="FN30" s="382"/>
      <c r="FO30" s="382"/>
      <c r="FP30" s="134"/>
      <c r="FQ30" s="382"/>
      <c r="FR30" s="134"/>
      <c r="FS30" s="382"/>
      <c r="FT30" s="382"/>
      <c r="FU30" s="134"/>
      <c r="FV30" s="382"/>
      <c r="FW30" s="382"/>
      <c r="FX30" s="134"/>
      <c r="FY30" s="382"/>
      <c r="FZ30" s="134"/>
      <c r="GA30" s="382"/>
      <c r="GB30" s="382"/>
      <c r="GC30" s="134"/>
      <c r="GD30" s="382"/>
      <c r="GE30" s="382"/>
      <c r="GF30" s="134"/>
      <c r="GG30" s="382"/>
      <c r="GH30" s="134"/>
      <c r="GI30" s="382"/>
      <c r="GJ30" s="382"/>
      <c r="GK30" s="134"/>
      <c r="GL30" s="382"/>
      <c r="GM30" s="382"/>
      <c r="GN30" s="134"/>
      <c r="GO30" s="382"/>
      <c r="GP30" s="134"/>
      <c r="GQ30" s="382"/>
      <c r="GR30" s="382"/>
      <c r="GS30" s="134"/>
      <c r="GT30" s="382"/>
      <c r="GU30" s="382"/>
      <c r="GV30" s="134"/>
      <c r="GW30" s="382"/>
      <c r="GX30" s="134"/>
      <c r="GY30" s="382"/>
      <c r="GZ30" s="382"/>
      <c r="HA30" s="134"/>
      <c r="HB30" s="382"/>
      <c r="HC30" s="382"/>
      <c r="HD30" s="134"/>
      <c r="HE30" s="382"/>
      <c r="HF30" s="134"/>
      <c r="HG30" s="382"/>
      <c r="HH30" s="382"/>
      <c r="HI30" s="134"/>
      <c r="HJ30" s="382"/>
      <c r="HK30" s="382"/>
      <c r="HL30" s="134"/>
      <c r="HM30" s="382"/>
      <c r="HN30" s="134"/>
      <c r="HO30" s="382"/>
      <c r="HP30" s="382"/>
      <c r="HQ30" s="134"/>
      <c r="HR30" s="382"/>
      <c r="HS30" s="382"/>
      <c r="HT30" s="134"/>
      <c r="HU30" s="382"/>
      <c r="HV30" s="134"/>
      <c r="HW30" s="382"/>
      <c r="HX30" s="382"/>
      <c r="HY30" s="134"/>
      <c r="HZ30" s="382"/>
      <c r="IA30" s="382"/>
      <c r="IB30" s="134"/>
      <c r="IC30" s="382"/>
      <c r="ID30" s="134"/>
      <c r="IE30" s="382"/>
      <c r="IF30" s="382"/>
      <c r="IG30" s="134"/>
      <c r="IH30" s="382"/>
      <c r="II30" s="382"/>
      <c r="IJ30" s="134"/>
      <c r="IK30" s="382"/>
      <c r="IL30" s="134"/>
      <c r="IM30" s="353"/>
      <c r="IN30" s="353"/>
      <c r="IO30" s="353"/>
      <c r="IP30" s="353"/>
      <c r="IQ30" s="353"/>
      <c r="IR30" s="353"/>
      <c r="IS30" s="353"/>
      <c r="IT30" s="353"/>
      <c r="IU30" s="353"/>
      <c r="IV30" s="353"/>
      <c r="IW30" s="353"/>
      <c r="IX30" s="353"/>
      <c r="IY30" s="353"/>
      <c r="IZ30" s="353"/>
      <c r="JA30" s="353"/>
      <c r="JB30" s="353"/>
      <c r="JC30" s="353"/>
      <c r="JD30" s="353"/>
      <c r="JE30" s="353"/>
      <c r="JF30" s="353"/>
      <c r="JG30" s="353"/>
      <c r="JH30" s="353"/>
      <c r="JI30" s="353"/>
      <c r="JJ30" s="353"/>
      <c r="JK30" s="353"/>
      <c r="JL30" s="353"/>
      <c r="JM30" s="353"/>
      <c r="JN30" s="353"/>
      <c r="JO30" s="353"/>
      <c r="JP30" s="353"/>
      <c r="JQ30" s="354"/>
      <c r="JR30" s="354"/>
      <c r="JS30" s="354"/>
      <c r="JT30" s="354"/>
      <c r="JU30" s="354"/>
      <c r="JV30" s="354"/>
      <c r="JW30" s="354"/>
      <c r="JX30" s="354"/>
      <c r="JY30" s="354"/>
      <c r="JZ30" s="354"/>
      <c r="KA30" s="354"/>
      <c r="KB30" s="354"/>
      <c r="KC30" s="354"/>
      <c r="KD30" s="354"/>
      <c r="KE30" s="354"/>
      <c r="KF30" s="354"/>
      <c r="KG30" s="354"/>
      <c r="KH30" s="354"/>
      <c r="KI30" s="354"/>
      <c r="KJ30" s="354"/>
      <c r="KK30" s="354"/>
      <c r="KL30" s="354"/>
      <c r="KM30" s="354"/>
      <c r="KN30" s="354"/>
      <c r="KO30" s="354"/>
      <c r="KP30" s="354"/>
      <c r="KQ30" s="354"/>
      <c r="KR30" s="354"/>
      <c r="KS30" s="354"/>
      <c r="KT30" s="354"/>
      <c r="KU30" s="353"/>
      <c r="KV30" s="353"/>
      <c r="KW30" s="353"/>
      <c r="KX30" s="353"/>
      <c r="KY30" s="353"/>
      <c r="KZ30" s="353"/>
      <c r="LA30" s="353"/>
      <c r="LB30" s="353"/>
      <c r="LC30" s="353"/>
      <c r="LD30" s="353"/>
      <c r="LE30" s="353"/>
      <c r="LF30" s="353"/>
      <c r="LG30" s="353"/>
      <c r="LH30" s="353"/>
      <c r="LI30" s="353"/>
      <c r="LJ30" s="353"/>
      <c r="LK30" s="353"/>
      <c r="LL30" s="353"/>
      <c r="LM30" s="353"/>
      <c r="LN30" s="353"/>
      <c r="LO30" s="353"/>
      <c r="LP30" s="353"/>
      <c r="LQ30" s="353"/>
      <c r="LR30" s="353"/>
      <c r="LS30" s="353"/>
      <c r="LT30" s="353"/>
      <c r="LU30" s="353"/>
      <c r="LV30" s="353"/>
      <c r="LW30" s="353"/>
      <c r="LX30" s="353"/>
      <c r="LY30" s="354"/>
      <c r="LZ30" s="354"/>
      <c r="MA30" s="354"/>
      <c r="MB30" s="354"/>
      <c r="MC30" s="354"/>
      <c r="MD30" s="354"/>
      <c r="ME30" s="354"/>
      <c r="MF30" s="354"/>
      <c r="MG30" s="354"/>
      <c r="MH30" s="354"/>
      <c r="MI30" s="354"/>
      <c r="MJ30" s="354"/>
      <c r="MK30" s="354"/>
      <c r="ML30" s="354"/>
      <c r="MM30" s="354"/>
      <c r="MN30" s="354"/>
      <c r="MO30" s="354"/>
      <c r="MP30" s="354"/>
      <c r="MQ30" s="354"/>
      <c r="MR30" s="354"/>
      <c r="MS30" s="354"/>
      <c r="MT30" s="354"/>
      <c r="MU30" s="354"/>
      <c r="MV30" s="354"/>
      <c r="MW30" s="354"/>
      <c r="MX30" s="354"/>
      <c r="MY30" s="354"/>
      <c r="MZ30" s="354"/>
      <c r="NA30" s="354"/>
      <c r="NB30" s="354"/>
      <c r="NC30" s="353"/>
      <c r="ND30" s="353"/>
      <c r="NE30" s="353"/>
      <c r="NF30" s="353"/>
      <c r="NG30" s="353"/>
      <c r="NH30" s="353"/>
      <c r="NI30" s="353"/>
      <c r="NJ30" s="353"/>
      <c r="NK30" s="353"/>
      <c r="NL30" s="353"/>
      <c r="NM30" s="353"/>
      <c r="NN30" s="353"/>
      <c r="NO30" s="353"/>
      <c r="NP30" s="353"/>
      <c r="NQ30" s="353"/>
      <c r="NR30" s="353"/>
      <c r="NS30" s="353"/>
      <c r="NT30" s="353"/>
      <c r="NU30" s="353"/>
      <c r="NV30" s="353"/>
      <c r="NW30" s="353"/>
      <c r="NX30" s="353"/>
      <c r="NY30" s="353"/>
      <c r="NZ30" s="353"/>
      <c r="OA30" s="353"/>
      <c r="OB30" s="353"/>
      <c r="OC30" s="353"/>
      <c r="OD30" s="353"/>
      <c r="OE30" s="353"/>
      <c r="OF30" s="353"/>
      <c r="OG30" s="354"/>
      <c r="OH30" s="354"/>
      <c r="OI30" s="354"/>
      <c r="OJ30" s="354"/>
      <c r="OK30" s="354"/>
      <c r="OL30" s="354"/>
      <c r="OM30" s="354"/>
      <c r="ON30" s="354"/>
      <c r="OO30" s="354"/>
      <c r="OP30" s="354"/>
      <c r="OQ30" s="354"/>
      <c r="OR30" s="354"/>
      <c r="OS30" s="354"/>
      <c r="OT30" s="354"/>
      <c r="OU30" s="354"/>
      <c r="OV30" s="354"/>
      <c r="OW30" s="354"/>
      <c r="OX30" s="354"/>
      <c r="OY30" s="354"/>
      <c r="OZ30" s="354"/>
      <c r="PA30" s="354"/>
      <c r="PB30" s="354"/>
      <c r="PC30" s="354"/>
      <c r="PD30" s="354"/>
      <c r="PE30" s="354"/>
      <c r="PF30" s="354"/>
      <c r="PG30" s="354"/>
      <c r="PH30" s="354"/>
      <c r="PI30" s="354"/>
      <c r="PJ30" s="354"/>
      <c r="PK30" s="353"/>
      <c r="PL30" s="353"/>
      <c r="PM30" s="353"/>
      <c r="PN30" s="353"/>
      <c r="PO30" s="353"/>
      <c r="PP30" s="353"/>
      <c r="PQ30" s="353"/>
      <c r="PR30" s="353"/>
      <c r="PS30" s="353"/>
      <c r="PT30" s="353"/>
      <c r="PU30" s="353"/>
      <c r="PV30" s="353"/>
      <c r="PW30" s="353"/>
      <c r="PX30" s="353"/>
      <c r="PY30" s="353"/>
      <c r="PZ30" s="353"/>
      <c r="QA30" s="353"/>
      <c r="QB30" s="353"/>
      <c r="QC30" s="353"/>
      <c r="QD30" s="353"/>
      <c r="QE30" s="353"/>
      <c r="QF30" s="353"/>
      <c r="QG30" s="353"/>
      <c r="QH30" s="353"/>
      <c r="QI30" s="353"/>
      <c r="QJ30" s="353"/>
      <c r="QK30" s="353"/>
      <c r="QL30" s="353"/>
      <c r="QM30" s="353"/>
      <c r="QN30" s="353"/>
      <c r="QO30" s="354"/>
      <c r="QP30" s="354"/>
      <c r="QQ30" s="354"/>
      <c r="QR30" s="354"/>
      <c r="QS30" s="354"/>
      <c r="QT30" s="354"/>
      <c r="QU30" s="354"/>
      <c r="QV30" s="354"/>
      <c r="QW30" s="354"/>
      <c r="QX30" s="354"/>
      <c r="QY30" s="354"/>
      <c r="QZ30" s="354"/>
      <c r="RA30" s="354"/>
      <c r="RB30" s="354"/>
      <c r="RC30" s="354"/>
      <c r="RD30" s="354"/>
      <c r="RE30" s="354"/>
      <c r="RF30" s="354"/>
      <c r="RG30" s="354"/>
      <c r="RH30" s="354"/>
      <c r="RI30" s="354"/>
      <c r="RJ30" s="354"/>
      <c r="RK30" s="354"/>
      <c r="RL30" s="354"/>
      <c r="RM30" s="354"/>
      <c r="RN30" s="354"/>
      <c r="RO30" s="354"/>
      <c r="RP30" s="354"/>
      <c r="RQ30" s="354"/>
      <c r="RR30" s="354"/>
      <c r="RS30" s="382"/>
      <c r="RT30" s="382"/>
      <c r="RU30" s="134"/>
      <c r="RV30" s="382"/>
      <c r="RW30" s="382"/>
      <c r="RX30" s="134"/>
      <c r="RY30" s="382"/>
      <c r="RZ30" s="134"/>
      <c r="SA30" s="354"/>
      <c r="SB30" s="354"/>
      <c r="SC30" s="354"/>
      <c r="SD30" s="354"/>
      <c r="SE30" s="354"/>
      <c r="SF30" s="354"/>
      <c r="SG30" s="354"/>
      <c r="SH30" s="354"/>
      <c r="SI30" s="146"/>
      <c r="SJ30" s="146"/>
      <c r="SK30" s="146"/>
      <c r="SL30" s="146"/>
      <c r="SM30" s="146"/>
      <c r="SN30" s="146"/>
      <c r="SO30" s="146"/>
      <c r="SP30" s="147"/>
      <c r="SQ30" s="314" t="str">
        <f t="shared" si="39"/>
        <v/>
      </c>
      <c r="SR30" s="314" t="str">
        <f t="shared" si="39"/>
        <v/>
      </c>
      <c r="SS30" s="314" t="str">
        <f t="shared" si="39"/>
        <v/>
      </c>
      <c r="ST30" s="314" t="str">
        <f t="shared" si="39"/>
        <v/>
      </c>
      <c r="SU30" s="315" t="str">
        <f t="shared" si="40"/>
        <v/>
      </c>
      <c r="SV30" s="315" t="str">
        <f t="shared" si="40"/>
        <v/>
      </c>
      <c r="SW30" s="315" t="str">
        <f t="shared" si="40"/>
        <v/>
      </c>
      <c r="SX30" s="315" t="str">
        <f t="shared" si="40"/>
        <v/>
      </c>
      <c r="SY30" s="315" t="str">
        <f t="shared" si="41"/>
        <v/>
      </c>
      <c r="SZ30" s="260" t="str">
        <f t="shared" si="42"/>
        <v/>
      </c>
      <c r="TA30" s="272"/>
      <c r="TB30" s="272"/>
      <c r="TC30" s="273"/>
      <c r="TD30" s="275" t="str">
        <f t="shared" si="43"/>
        <v/>
      </c>
      <c r="TE30" s="268" t="str">
        <f t="shared" si="44"/>
        <v/>
      </c>
      <c r="TF30" s="267"/>
      <c r="TG30" s="151"/>
      <c r="TH30" s="152"/>
      <c r="TI30" s="152"/>
      <c r="TJ30" s="152"/>
      <c r="TK30" s="162"/>
      <c r="TL30" s="163"/>
      <c r="TM30" s="162"/>
      <c r="TN30" s="163"/>
      <c r="TO30" s="162"/>
      <c r="TP30" s="163"/>
      <c r="TQ30" s="89"/>
      <c r="TR30" s="89"/>
      <c r="TS30" s="89"/>
      <c r="TT30" s="89"/>
      <c r="TU30" s="89"/>
      <c r="TV30" s="254"/>
      <c r="TW30" s="318" t="str">
        <f t="shared" si="45"/>
        <v/>
      </c>
      <c r="TX30" s="318" t="str">
        <f t="shared" si="46"/>
        <v/>
      </c>
      <c r="TY30" s="318" t="str">
        <f t="shared" si="47"/>
        <v/>
      </c>
      <c r="TZ30" s="319" t="str">
        <f t="shared" si="48"/>
        <v/>
      </c>
      <c r="UA30" s="136" t="str">
        <f t="shared" si="21"/>
        <v/>
      </c>
      <c r="UB30" s="136" t="str">
        <f t="shared" si="22"/>
        <v/>
      </c>
      <c r="UC30" s="90" t="s">
        <v>167</v>
      </c>
      <c r="UD30" s="91" t="s">
        <v>169</v>
      </c>
      <c r="UE30" s="90" t="s">
        <v>170</v>
      </c>
      <c r="UF30" s="91" t="s">
        <v>171</v>
      </c>
      <c r="UG30" s="90" t="s">
        <v>172</v>
      </c>
      <c r="UH30" s="90" t="s">
        <v>173</v>
      </c>
      <c r="UI30" s="91" t="s">
        <v>1267</v>
      </c>
      <c r="UJ30" s="92">
        <v>42569</v>
      </c>
      <c r="UK30" s="90" t="s">
        <v>930</v>
      </c>
      <c r="UL30" s="90" t="s">
        <v>1231</v>
      </c>
      <c r="UM30" s="90" t="s">
        <v>172</v>
      </c>
      <c r="UN30" s="91" t="s">
        <v>161</v>
      </c>
      <c r="UO30" s="90" t="s">
        <v>2209</v>
      </c>
      <c r="UP30" s="90" t="s">
        <v>2210</v>
      </c>
      <c r="UQ30" s="93"/>
      <c r="UR30" s="126"/>
      <c r="US30" s="237">
        <v>0</v>
      </c>
      <c r="UT30" s="237">
        <v>0</v>
      </c>
      <c r="UU30" s="237">
        <v>0</v>
      </c>
      <c r="UV30" s="237">
        <v>0</v>
      </c>
      <c r="UW30" s="237">
        <v>0</v>
      </c>
      <c r="UX30" s="237">
        <v>0</v>
      </c>
      <c r="UY30" s="237">
        <v>0</v>
      </c>
      <c r="UZ30" s="237" t="str">
        <f t="shared" si="49"/>
        <v/>
      </c>
      <c r="VA30" s="248" t="str">
        <f t="shared" si="23"/>
        <v/>
      </c>
      <c r="VB30" s="263">
        <f t="shared" si="50"/>
        <v>0</v>
      </c>
      <c r="VC30" s="263">
        <f t="shared" si="51"/>
        <v>0</v>
      </c>
      <c r="VD30" s="263">
        <f t="shared" si="52"/>
        <v>0</v>
      </c>
      <c r="VE30" s="263">
        <f t="shared" si="53"/>
        <v>0</v>
      </c>
      <c r="VF30" s="263">
        <f t="shared" si="54"/>
        <v>0</v>
      </c>
      <c r="VG30" s="263">
        <f t="shared" si="55"/>
        <v>0</v>
      </c>
      <c r="VH30" s="263">
        <f t="shared" si="56"/>
        <v>0</v>
      </c>
      <c r="VI30" s="263">
        <f t="shared" si="57"/>
        <v>0</v>
      </c>
      <c r="VJ30" s="264" t="str">
        <f>IF(NILAISIKAPSOSIAL(SI30)=0,"",NILAISIKAPSOSIAL(SI30))</f>
        <v/>
      </c>
      <c r="VK30" s="264" t="str">
        <f>IF(NILAISIKAPSOSIAL(SJ30)=0,"",NILAISIKAPSOSIAL(SJ30))</f>
        <v/>
      </c>
      <c r="VL30" s="264" t="str">
        <f>IF(NILAISIKAPSOSIAL(SK30)=0,"",NILAISIKAPSOSIAL(SK30))</f>
        <v/>
      </c>
      <c r="VM30" s="264" t="str">
        <f>IF(NILAISIKAPSOSIAL(SL30)=0,"",NILAISIKAPSOSIAL(SL30))</f>
        <v/>
      </c>
      <c r="VN30" s="264" t="str">
        <f>IF(NILAISIKAPSOSIAL(SM30)=0,"",NILAISIKAPSOSIAL(SM30))</f>
        <v/>
      </c>
      <c r="VO30" s="264" t="str">
        <f>IF(NILAISIKAPSOSIAL(SN30)=0,"",NILAISIKAPSOSIAL(SN30))</f>
        <v/>
      </c>
      <c r="VP30" s="264" t="str">
        <f>IF(NILAISIKAPSOSIAL(SO30)=0,"",NILAISIKAPSOSIAL(SO30))</f>
        <v/>
      </c>
      <c r="VQ30" s="264" t="str">
        <f>IF(NILAISIKAPSOSIAL(SP30)=0,"",NILAISIKAPSOSIAL(SP30))</f>
        <v/>
      </c>
      <c r="VR30" s="143" t="str">
        <f t="shared" si="58"/>
        <v/>
      </c>
      <c r="VT30" s="248" t="str">
        <f t="shared" si="25"/>
        <v/>
      </c>
      <c r="VU30" s="247" t="str">
        <f t="shared" si="59"/>
        <v/>
      </c>
      <c r="VV30" s="247" t="str">
        <f t="shared" si="60"/>
        <v/>
      </c>
      <c r="VW30" s="247" t="str">
        <f t="shared" si="61"/>
        <v/>
      </c>
      <c r="VX30" s="247" t="str">
        <f t="shared" si="62"/>
        <v/>
      </c>
      <c r="VY30" s="247" t="str">
        <f t="shared" si="63"/>
        <v/>
      </c>
      <c r="VZ30" s="247" t="str">
        <f t="shared" si="64"/>
        <v/>
      </c>
      <c r="WA30" s="265" t="str">
        <f t="shared" si="65"/>
        <v/>
      </c>
      <c r="WB30" s="265" t="str">
        <f t="shared" si="26"/>
        <v/>
      </c>
      <c r="WC30" s="265" t="str">
        <f t="shared" si="27"/>
        <v/>
      </c>
      <c r="WD30" s="265" t="str">
        <f t="shared" si="28"/>
        <v/>
      </c>
      <c r="WE30" s="265" t="str">
        <f t="shared" si="66"/>
        <v/>
      </c>
      <c r="WG30" s="117">
        <f t="shared" si="67"/>
        <v>25</v>
      </c>
      <c r="WH30" s="117" t="e">
        <f>Kode!#REF!</f>
        <v>#REF!</v>
      </c>
      <c r="WI30" s="117" t="e">
        <f t="shared" si="29"/>
        <v>#REF!</v>
      </c>
      <c r="WJ30" s="160" t="str">
        <f t="shared" si="30"/>
        <v/>
      </c>
      <c r="WK30" s="247" t="e">
        <f t="shared" si="31"/>
        <v>#REF!</v>
      </c>
      <c r="WL30" s="247" t="e">
        <f t="shared" si="32"/>
        <v>#REF!</v>
      </c>
      <c r="WM30" s="248" t="e">
        <f t="shared" si="33"/>
        <v>#REF!</v>
      </c>
      <c r="WN30" s="247" t="e">
        <f t="shared" si="34"/>
        <v>#REF!</v>
      </c>
      <c r="WO30" s="247" t="e">
        <f t="shared" si="35"/>
        <v>#REF!</v>
      </c>
      <c r="WP30" s="248" t="e">
        <f t="shared" si="36"/>
        <v>#REF!</v>
      </c>
      <c r="WQ30" s="248" t="e">
        <f t="shared" si="37"/>
        <v>#REF!</v>
      </c>
      <c r="WR30" s="248" t="e">
        <f t="shared" si="38"/>
        <v>#REF!</v>
      </c>
    </row>
    <row r="31" spans="1:616" ht="54.95" customHeight="1">
      <c r="A31" s="285" t="str">
        <f t="shared" si="68"/>
        <v/>
      </c>
      <c r="B31" s="286" t="s">
        <v>280</v>
      </c>
      <c r="C31" s="286" t="s">
        <v>280</v>
      </c>
      <c r="D31" s="287" t="s">
        <v>280</v>
      </c>
      <c r="E31" s="286" t="s">
        <v>280</v>
      </c>
      <c r="F31" s="288" t="s">
        <v>280</v>
      </c>
      <c r="G31" s="144"/>
      <c r="H31" s="144"/>
      <c r="I31" s="134"/>
      <c r="J31" s="144"/>
      <c r="K31" s="144"/>
      <c r="L31" s="134"/>
      <c r="M31" s="144"/>
      <c r="N31" s="134"/>
      <c r="O31" s="144"/>
      <c r="P31" s="144"/>
      <c r="Q31" s="134"/>
      <c r="R31" s="144"/>
      <c r="S31" s="144"/>
      <c r="T31" s="134"/>
      <c r="U31" s="144"/>
      <c r="V31" s="134"/>
      <c r="W31" s="144"/>
      <c r="X31" s="144"/>
      <c r="Y31" s="134"/>
      <c r="Z31" s="144"/>
      <c r="AA31" s="144"/>
      <c r="AB31" s="134"/>
      <c r="AC31" s="144"/>
      <c r="AD31" s="134"/>
      <c r="AE31" s="144"/>
      <c r="AF31" s="144"/>
      <c r="AG31" s="134"/>
      <c r="AH31" s="144"/>
      <c r="AI31" s="144"/>
      <c r="AJ31" s="134"/>
      <c r="AK31" s="144"/>
      <c r="AL31" s="134"/>
      <c r="AM31" s="144"/>
      <c r="AN31" s="144"/>
      <c r="AO31" s="134"/>
      <c r="AP31" s="144"/>
      <c r="AQ31" s="144"/>
      <c r="AR31" s="134"/>
      <c r="AS31" s="144"/>
      <c r="AT31" s="134"/>
      <c r="AU31" s="144"/>
      <c r="AV31" s="144"/>
      <c r="AW31" s="134"/>
      <c r="AX31" s="144"/>
      <c r="AY31" s="144"/>
      <c r="AZ31" s="134"/>
      <c r="BA31" s="144"/>
      <c r="BB31" s="134"/>
      <c r="BC31" s="144"/>
      <c r="BD31" s="144"/>
      <c r="BE31" s="134"/>
      <c r="BF31" s="144"/>
      <c r="BG31" s="144"/>
      <c r="BH31" s="134"/>
      <c r="BI31" s="144"/>
      <c r="BJ31" s="134"/>
      <c r="BK31" s="144"/>
      <c r="BL31" s="144"/>
      <c r="BM31" s="134"/>
      <c r="BN31" s="144"/>
      <c r="BO31" s="144"/>
      <c r="BP31" s="134"/>
      <c r="BQ31" s="144"/>
      <c r="BR31" s="134"/>
      <c r="BS31" s="144"/>
      <c r="BT31" s="144"/>
      <c r="BU31" s="134"/>
      <c r="BV31" s="144"/>
      <c r="BW31" s="144"/>
      <c r="BX31" s="134"/>
      <c r="BY31" s="144"/>
      <c r="BZ31" s="134"/>
      <c r="CA31" s="144"/>
      <c r="CB31" s="144"/>
      <c r="CC31" s="134"/>
      <c r="CD31" s="144"/>
      <c r="CE31" s="144"/>
      <c r="CF31" s="134"/>
      <c r="CG31" s="144"/>
      <c r="CH31" s="134"/>
      <c r="CI31" s="144"/>
      <c r="CJ31" s="144"/>
      <c r="CK31" s="134"/>
      <c r="CL31" s="144"/>
      <c r="CM31" s="144"/>
      <c r="CN31" s="134"/>
      <c r="CO31" s="144"/>
      <c r="CP31" s="134"/>
      <c r="CQ31" s="144"/>
      <c r="CR31" s="144"/>
      <c r="CS31" s="134"/>
      <c r="CT31" s="144"/>
      <c r="CU31" s="144"/>
      <c r="CV31" s="134"/>
      <c r="CW31" s="144"/>
      <c r="CX31" s="134"/>
      <c r="CY31" s="144"/>
      <c r="CZ31" s="144"/>
      <c r="DA31" s="134"/>
      <c r="DB31" s="144"/>
      <c r="DC31" s="144"/>
      <c r="DD31" s="134"/>
      <c r="DE31" s="144"/>
      <c r="DF31" s="134"/>
      <c r="DG31" s="144"/>
      <c r="DH31" s="144"/>
      <c r="DI31" s="134"/>
      <c r="DJ31" s="144"/>
      <c r="DK31" s="144"/>
      <c r="DL31" s="134"/>
      <c r="DM31" s="144"/>
      <c r="DN31" s="134"/>
      <c r="DO31" s="144"/>
      <c r="DP31" s="144"/>
      <c r="DQ31" s="134"/>
      <c r="DR31" s="144"/>
      <c r="DS31" s="144"/>
      <c r="DT31" s="134"/>
      <c r="DU31" s="144"/>
      <c r="DV31" s="134"/>
      <c r="DW31" s="144"/>
      <c r="DX31" s="144"/>
      <c r="DY31" s="134"/>
      <c r="DZ31" s="144"/>
      <c r="EA31" s="144"/>
      <c r="EB31" s="134"/>
      <c r="EC31" s="144"/>
      <c r="ED31" s="134"/>
      <c r="EE31" s="242"/>
      <c r="EF31" s="242"/>
      <c r="EG31" s="134"/>
      <c r="EH31" s="242"/>
      <c r="EI31" s="242"/>
      <c r="EJ31" s="134"/>
      <c r="EK31" s="144"/>
      <c r="EL31" s="134"/>
      <c r="EM31" s="382"/>
      <c r="EN31" s="382"/>
      <c r="EO31" s="134"/>
      <c r="EP31" s="382"/>
      <c r="EQ31" s="382"/>
      <c r="ER31" s="134"/>
      <c r="ES31" s="382"/>
      <c r="ET31" s="134"/>
      <c r="EU31" s="382"/>
      <c r="EV31" s="382"/>
      <c r="EW31" s="134"/>
      <c r="EX31" s="382"/>
      <c r="EY31" s="382"/>
      <c r="EZ31" s="134"/>
      <c r="FA31" s="382"/>
      <c r="FB31" s="134"/>
      <c r="FC31" s="382"/>
      <c r="FD31" s="382"/>
      <c r="FE31" s="134"/>
      <c r="FF31" s="382"/>
      <c r="FG31" s="382"/>
      <c r="FH31" s="134"/>
      <c r="FI31" s="382"/>
      <c r="FJ31" s="134"/>
      <c r="FK31" s="382"/>
      <c r="FL31" s="382"/>
      <c r="FM31" s="134"/>
      <c r="FN31" s="382"/>
      <c r="FO31" s="382"/>
      <c r="FP31" s="134"/>
      <c r="FQ31" s="382"/>
      <c r="FR31" s="134"/>
      <c r="FS31" s="382"/>
      <c r="FT31" s="382"/>
      <c r="FU31" s="134"/>
      <c r="FV31" s="382"/>
      <c r="FW31" s="382"/>
      <c r="FX31" s="134"/>
      <c r="FY31" s="382"/>
      <c r="FZ31" s="134"/>
      <c r="GA31" s="382"/>
      <c r="GB31" s="382"/>
      <c r="GC31" s="134"/>
      <c r="GD31" s="382"/>
      <c r="GE31" s="382"/>
      <c r="GF31" s="134"/>
      <c r="GG31" s="382"/>
      <c r="GH31" s="134"/>
      <c r="GI31" s="382"/>
      <c r="GJ31" s="382"/>
      <c r="GK31" s="134"/>
      <c r="GL31" s="382"/>
      <c r="GM31" s="382"/>
      <c r="GN31" s="134"/>
      <c r="GO31" s="382"/>
      <c r="GP31" s="134"/>
      <c r="GQ31" s="382"/>
      <c r="GR31" s="382"/>
      <c r="GS31" s="134"/>
      <c r="GT31" s="382"/>
      <c r="GU31" s="382"/>
      <c r="GV31" s="134"/>
      <c r="GW31" s="382"/>
      <c r="GX31" s="134"/>
      <c r="GY31" s="382"/>
      <c r="GZ31" s="382"/>
      <c r="HA31" s="134"/>
      <c r="HB31" s="382"/>
      <c r="HC31" s="382"/>
      <c r="HD31" s="134"/>
      <c r="HE31" s="382"/>
      <c r="HF31" s="134"/>
      <c r="HG31" s="382"/>
      <c r="HH31" s="382"/>
      <c r="HI31" s="134"/>
      <c r="HJ31" s="382"/>
      <c r="HK31" s="382"/>
      <c r="HL31" s="134"/>
      <c r="HM31" s="382"/>
      <c r="HN31" s="134"/>
      <c r="HO31" s="382"/>
      <c r="HP31" s="382"/>
      <c r="HQ31" s="134"/>
      <c r="HR31" s="382"/>
      <c r="HS31" s="382"/>
      <c r="HT31" s="134"/>
      <c r="HU31" s="382"/>
      <c r="HV31" s="134"/>
      <c r="HW31" s="382"/>
      <c r="HX31" s="382"/>
      <c r="HY31" s="134"/>
      <c r="HZ31" s="382"/>
      <c r="IA31" s="382"/>
      <c r="IB31" s="134"/>
      <c r="IC31" s="382"/>
      <c r="ID31" s="134"/>
      <c r="IE31" s="382"/>
      <c r="IF31" s="382"/>
      <c r="IG31" s="134"/>
      <c r="IH31" s="382"/>
      <c r="II31" s="382"/>
      <c r="IJ31" s="134"/>
      <c r="IK31" s="382"/>
      <c r="IL31" s="134"/>
      <c r="IM31" s="353"/>
      <c r="IN31" s="353"/>
      <c r="IO31" s="353"/>
      <c r="IP31" s="353"/>
      <c r="IQ31" s="353"/>
      <c r="IR31" s="353"/>
      <c r="IS31" s="353"/>
      <c r="IT31" s="353"/>
      <c r="IU31" s="353"/>
      <c r="IV31" s="353"/>
      <c r="IW31" s="353"/>
      <c r="IX31" s="353"/>
      <c r="IY31" s="353"/>
      <c r="IZ31" s="353"/>
      <c r="JA31" s="353"/>
      <c r="JB31" s="353"/>
      <c r="JC31" s="353"/>
      <c r="JD31" s="353"/>
      <c r="JE31" s="353"/>
      <c r="JF31" s="353"/>
      <c r="JG31" s="353"/>
      <c r="JH31" s="353"/>
      <c r="JI31" s="353"/>
      <c r="JJ31" s="353"/>
      <c r="JK31" s="353"/>
      <c r="JL31" s="353"/>
      <c r="JM31" s="353"/>
      <c r="JN31" s="353"/>
      <c r="JO31" s="353"/>
      <c r="JP31" s="353"/>
      <c r="JQ31" s="354"/>
      <c r="JR31" s="354"/>
      <c r="JS31" s="354"/>
      <c r="JT31" s="354"/>
      <c r="JU31" s="354"/>
      <c r="JV31" s="354"/>
      <c r="JW31" s="354"/>
      <c r="JX31" s="354"/>
      <c r="JY31" s="354"/>
      <c r="JZ31" s="354"/>
      <c r="KA31" s="354"/>
      <c r="KB31" s="354"/>
      <c r="KC31" s="354"/>
      <c r="KD31" s="354"/>
      <c r="KE31" s="354"/>
      <c r="KF31" s="354"/>
      <c r="KG31" s="354"/>
      <c r="KH31" s="354"/>
      <c r="KI31" s="354"/>
      <c r="KJ31" s="354"/>
      <c r="KK31" s="354"/>
      <c r="KL31" s="354"/>
      <c r="KM31" s="354"/>
      <c r="KN31" s="354"/>
      <c r="KO31" s="354"/>
      <c r="KP31" s="354"/>
      <c r="KQ31" s="354"/>
      <c r="KR31" s="354"/>
      <c r="KS31" s="354"/>
      <c r="KT31" s="354"/>
      <c r="KU31" s="353"/>
      <c r="KV31" s="353"/>
      <c r="KW31" s="353"/>
      <c r="KX31" s="353"/>
      <c r="KY31" s="353"/>
      <c r="KZ31" s="353"/>
      <c r="LA31" s="353"/>
      <c r="LB31" s="353"/>
      <c r="LC31" s="353"/>
      <c r="LD31" s="353"/>
      <c r="LE31" s="353"/>
      <c r="LF31" s="353"/>
      <c r="LG31" s="353"/>
      <c r="LH31" s="353"/>
      <c r="LI31" s="353"/>
      <c r="LJ31" s="353"/>
      <c r="LK31" s="353"/>
      <c r="LL31" s="353"/>
      <c r="LM31" s="353"/>
      <c r="LN31" s="353"/>
      <c r="LO31" s="353"/>
      <c r="LP31" s="353"/>
      <c r="LQ31" s="353"/>
      <c r="LR31" s="353"/>
      <c r="LS31" s="353"/>
      <c r="LT31" s="353"/>
      <c r="LU31" s="353"/>
      <c r="LV31" s="353"/>
      <c r="LW31" s="353"/>
      <c r="LX31" s="353"/>
      <c r="LY31" s="354"/>
      <c r="LZ31" s="354"/>
      <c r="MA31" s="354"/>
      <c r="MB31" s="354"/>
      <c r="MC31" s="354"/>
      <c r="MD31" s="354"/>
      <c r="ME31" s="354"/>
      <c r="MF31" s="354"/>
      <c r="MG31" s="354"/>
      <c r="MH31" s="354"/>
      <c r="MI31" s="354"/>
      <c r="MJ31" s="354"/>
      <c r="MK31" s="354"/>
      <c r="ML31" s="354"/>
      <c r="MM31" s="354"/>
      <c r="MN31" s="354"/>
      <c r="MO31" s="354"/>
      <c r="MP31" s="354"/>
      <c r="MQ31" s="354"/>
      <c r="MR31" s="354"/>
      <c r="MS31" s="354"/>
      <c r="MT31" s="354"/>
      <c r="MU31" s="354"/>
      <c r="MV31" s="354"/>
      <c r="MW31" s="354"/>
      <c r="MX31" s="354"/>
      <c r="MY31" s="354"/>
      <c r="MZ31" s="354"/>
      <c r="NA31" s="354"/>
      <c r="NB31" s="354"/>
      <c r="NC31" s="353"/>
      <c r="ND31" s="353"/>
      <c r="NE31" s="353"/>
      <c r="NF31" s="353"/>
      <c r="NG31" s="353"/>
      <c r="NH31" s="353"/>
      <c r="NI31" s="353"/>
      <c r="NJ31" s="353"/>
      <c r="NK31" s="353"/>
      <c r="NL31" s="353"/>
      <c r="NM31" s="353"/>
      <c r="NN31" s="353"/>
      <c r="NO31" s="353"/>
      <c r="NP31" s="353"/>
      <c r="NQ31" s="353"/>
      <c r="NR31" s="353"/>
      <c r="NS31" s="353"/>
      <c r="NT31" s="353"/>
      <c r="NU31" s="353"/>
      <c r="NV31" s="353"/>
      <c r="NW31" s="353"/>
      <c r="NX31" s="353"/>
      <c r="NY31" s="353"/>
      <c r="NZ31" s="353"/>
      <c r="OA31" s="353"/>
      <c r="OB31" s="353"/>
      <c r="OC31" s="353"/>
      <c r="OD31" s="353"/>
      <c r="OE31" s="353"/>
      <c r="OF31" s="353"/>
      <c r="OG31" s="354"/>
      <c r="OH31" s="354"/>
      <c r="OI31" s="354"/>
      <c r="OJ31" s="354"/>
      <c r="OK31" s="354"/>
      <c r="OL31" s="354"/>
      <c r="OM31" s="354"/>
      <c r="ON31" s="354"/>
      <c r="OO31" s="354"/>
      <c r="OP31" s="354"/>
      <c r="OQ31" s="354"/>
      <c r="OR31" s="354"/>
      <c r="OS31" s="354"/>
      <c r="OT31" s="354"/>
      <c r="OU31" s="354"/>
      <c r="OV31" s="354"/>
      <c r="OW31" s="354"/>
      <c r="OX31" s="354"/>
      <c r="OY31" s="354"/>
      <c r="OZ31" s="354"/>
      <c r="PA31" s="354"/>
      <c r="PB31" s="354"/>
      <c r="PC31" s="354"/>
      <c r="PD31" s="354"/>
      <c r="PE31" s="354"/>
      <c r="PF31" s="354"/>
      <c r="PG31" s="354"/>
      <c r="PH31" s="354"/>
      <c r="PI31" s="354"/>
      <c r="PJ31" s="354"/>
      <c r="PK31" s="353"/>
      <c r="PL31" s="353"/>
      <c r="PM31" s="353"/>
      <c r="PN31" s="353"/>
      <c r="PO31" s="353"/>
      <c r="PP31" s="353"/>
      <c r="PQ31" s="353"/>
      <c r="PR31" s="353"/>
      <c r="PS31" s="353"/>
      <c r="PT31" s="353"/>
      <c r="PU31" s="353"/>
      <c r="PV31" s="353"/>
      <c r="PW31" s="353"/>
      <c r="PX31" s="353"/>
      <c r="PY31" s="353"/>
      <c r="PZ31" s="353"/>
      <c r="QA31" s="353"/>
      <c r="QB31" s="353"/>
      <c r="QC31" s="353"/>
      <c r="QD31" s="353"/>
      <c r="QE31" s="353"/>
      <c r="QF31" s="353"/>
      <c r="QG31" s="353"/>
      <c r="QH31" s="353"/>
      <c r="QI31" s="353"/>
      <c r="QJ31" s="353"/>
      <c r="QK31" s="353"/>
      <c r="QL31" s="353"/>
      <c r="QM31" s="353"/>
      <c r="QN31" s="353"/>
      <c r="QO31" s="354"/>
      <c r="QP31" s="354"/>
      <c r="QQ31" s="354"/>
      <c r="QR31" s="354"/>
      <c r="QS31" s="354"/>
      <c r="QT31" s="354"/>
      <c r="QU31" s="354"/>
      <c r="QV31" s="354"/>
      <c r="QW31" s="354"/>
      <c r="QX31" s="354"/>
      <c r="QY31" s="354"/>
      <c r="QZ31" s="354"/>
      <c r="RA31" s="354"/>
      <c r="RB31" s="354"/>
      <c r="RC31" s="354"/>
      <c r="RD31" s="354"/>
      <c r="RE31" s="354"/>
      <c r="RF31" s="354"/>
      <c r="RG31" s="354"/>
      <c r="RH31" s="354"/>
      <c r="RI31" s="354"/>
      <c r="RJ31" s="354"/>
      <c r="RK31" s="354"/>
      <c r="RL31" s="354"/>
      <c r="RM31" s="354"/>
      <c r="RN31" s="354"/>
      <c r="RO31" s="354"/>
      <c r="RP31" s="354"/>
      <c r="RQ31" s="354"/>
      <c r="RR31" s="354"/>
      <c r="RS31" s="382"/>
      <c r="RT31" s="382"/>
      <c r="RU31" s="134"/>
      <c r="RV31" s="382"/>
      <c r="RW31" s="382"/>
      <c r="RX31" s="134"/>
      <c r="RY31" s="382"/>
      <c r="RZ31" s="134"/>
      <c r="SA31" s="354"/>
      <c r="SB31" s="354"/>
      <c r="SC31" s="354"/>
      <c r="SD31" s="354"/>
      <c r="SE31" s="354"/>
      <c r="SF31" s="354"/>
      <c r="SG31" s="354"/>
      <c r="SH31" s="354"/>
      <c r="SI31" s="146"/>
      <c r="SJ31" s="146"/>
      <c r="SK31" s="146"/>
      <c r="SL31" s="146"/>
      <c r="SM31" s="146"/>
      <c r="SN31" s="146"/>
      <c r="SO31" s="146"/>
      <c r="SP31" s="147"/>
      <c r="SQ31" s="314" t="str">
        <f t="shared" si="39"/>
        <v/>
      </c>
      <c r="SR31" s="314" t="str">
        <f t="shared" si="39"/>
        <v/>
      </c>
      <c r="SS31" s="314" t="str">
        <f t="shared" si="39"/>
        <v/>
      </c>
      <c r="ST31" s="314" t="str">
        <f t="shared" si="39"/>
        <v/>
      </c>
      <c r="SU31" s="315" t="str">
        <f t="shared" si="40"/>
        <v/>
      </c>
      <c r="SV31" s="315" t="str">
        <f t="shared" si="40"/>
        <v/>
      </c>
      <c r="SW31" s="315" t="str">
        <f t="shared" si="40"/>
        <v/>
      </c>
      <c r="SX31" s="315" t="str">
        <f t="shared" si="40"/>
        <v/>
      </c>
      <c r="SY31" s="315" t="str">
        <f t="shared" si="41"/>
        <v/>
      </c>
      <c r="SZ31" s="260" t="str">
        <f t="shared" si="42"/>
        <v/>
      </c>
      <c r="TA31" s="272"/>
      <c r="TB31" s="272"/>
      <c r="TC31" s="273"/>
      <c r="TD31" s="275" t="str">
        <f t="shared" si="43"/>
        <v/>
      </c>
      <c r="TE31" s="268" t="str">
        <f t="shared" si="44"/>
        <v/>
      </c>
      <c r="TF31" s="267"/>
      <c r="TG31" s="151"/>
      <c r="TH31" s="152"/>
      <c r="TI31" s="152"/>
      <c r="TJ31" s="152"/>
      <c r="TK31" s="162"/>
      <c r="TL31" s="163"/>
      <c r="TM31" s="162"/>
      <c r="TN31" s="163"/>
      <c r="TO31" s="162"/>
      <c r="TP31" s="163"/>
      <c r="TQ31" s="89"/>
      <c r="TR31" s="89"/>
      <c r="TS31" s="89"/>
      <c r="TT31" s="89"/>
      <c r="TU31" s="89"/>
      <c r="TV31" s="254"/>
      <c r="TW31" s="318" t="str">
        <f t="shared" si="45"/>
        <v/>
      </c>
      <c r="TX31" s="318" t="str">
        <f t="shared" si="46"/>
        <v/>
      </c>
      <c r="TY31" s="318" t="str">
        <f t="shared" si="47"/>
        <v/>
      </c>
      <c r="TZ31" s="319" t="str">
        <f t="shared" si="48"/>
        <v/>
      </c>
      <c r="UA31" s="136" t="str">
        <f t="shared" si="21"/>
        <v/>
      </c>
      <c r="UB31" s="136" t="str">
        <f t="shared" si="22"/>
        <v/>
      </c>
      <c r="UC31" s="90" t="s">
        <v>280</v>
      </c>
      <c r="UD31" s="91" t="s">
        <v>280</v>
      </c>
      <c r="UE31" s="90" t="s">
        <v>280</v>
      </c>
      <c r="UF31" s="91" t="s">
        <v>280</v>
      </c>
      <c r="UG31" s="90" t="s">
        <v>280</v>
      </c>
      <c r="UH31" s="90" t="s">
        <v>280</v>
      </c>
      <c r="UI31" s="91" t="s">
        <v>280</v>
      </c>
      <c r="UJ31" s="92" t="s">
        <v>280</v>
      </c>
      <c r="UK31" s="90" t="s">
        <v>280</v>
      </c>
      <c r="UL31" s="90" t="s">
        <v>280</v>
      </c>
      <c r="UM31" s="90" t="s">
        <v>280</v>
      </c>
      <c r="UN31" s="91" t="s">
        <v>280</v>
      </c>
      <c r="UO31" s="90" t="s">
        <v>280</v>
      </c>
      <c r="UP31" s="90" t="s">
        <v>280</v>
      </c>
      <c r="UQ31" s="93"/>
      <c r="UR31" s="126"/>
      <c r="US31" s="237">
        <v>0</v>
      </c>
      <c r="UT31" s="237">
        <v>0</v>
      </c>
      <c r="UU31" s="237">
        <v>0</v>
      </c>
      <c r="UV31" s="237">
        <v>0</v>
      </c>
      <c r="UW31" s="237">
        <v>0</v>
      </c>
      <c r="UX31" s="237">
        <v>0</v>
      </c>
      <c r="UY31" s="237">
        <v>0</v>
      </c>
      <c r="UZ31" s="237" t="str">
        <f t="shared" si="49"/>
        <v/>
      </c>
      <c r="VA31" s="248" t="str">
        <f t="shared" si="23"/>
        <v/>
      </c>
      <c r="VB31" s="263">
        <f t="shared" si="50"/>
        <v>0</v>
      </c>
      <c r="VC31" s="263">
        <f t="shared" si="51"/>
        <v>0</v>
      </c>
      <c r="VD31" s="263">
        <f t="shared" si="52"/>
        <v>0</v>
      </c>
      <c r="VE31" s="263">
        <f t="shared" si="53"/>
        <v>0</v>
      </c>
      <c r="VF31" s="263">
        <f t="shared" si="54"/>
        <v>0</v>
      </c>
      <c r="VG31" s="263">
        <f t="shared" si="55"/>
        <v>0</v>
      </c>
      <c r="VH31" s="263">
        <f t="shared" si="56"/>
        <v>0</v>
      </c>
      <c r="VI31" s="263">
        <f t="shared" si="57"/>
        <v>0</v>
      </c>
      <c r="VJ31" s="264" t="str">
        <f>IF(NILAISIKAPSOSIAL(SI31)=0,"",NILAISIKAPSOSIAL(SI31))</f>
        <v/>
      </c>
      <c r="VK31" s="264" t="str">
        <f>IF(NILAISIKAPSOSIAL(SJ31)=0,"",NILAISIKAPSOSIAL(SJ31))</f>
        <v/>
      </c>
      <c r="VL31" s="264" t="str">
        <f>IF(NILAISIKAPSOSIAL(SK31)=0,"",NILAISIKAPSOSIAL(SK31))</f>
        <v/>
      </c>
      <c r="VM31" s="264" t="str">
        <f>IF(NILAISIKAPSOSIAL(SL31)=0,"",NILAISIKAPSOSIAL(SL31))</f>
        <v/>
      </c>
      <c r="VN31" s="264" t="str">
        <f>IF(NILAISIKAPSOSIAL(SM31)=0,"",NILAISIKAPSOSIAL(SM31))</f>
        <v/>
      </c>
      <c r="VO31" s="264" t="str">
        <f>IF(NILAISIKAPSOSIAL(SN31)=0,"",NILAISIKAPSOSIAL(SN31))</f>
        <v/>
      </c>
      <c r="VP31" s="264" t="str">
        <f>IF(NILAISIKAPSOSIAL(SO31)=0,"",NILAISIKAPSOSIAL(SO31))</f>
        <v/>
      </c>
      <c r="VQ31" s="264" t="str">
        <f>IF(NILAISIKAPSOSIAL(SP31)=0,"",NILAISIKAPSOSIAL(SP31))</f>
        <v/>
      </c>
      <c r="VR31" s="143" t="str">
        <f t="shared" si="58"/>
        <v/>
      </c>
      <c r="VT31" s="248" t="str">
        <f t="shared" si="25"/>
        <v/>
      </c>
      <c r="VU31" s="247" t="str">
        <f t="shared" si="59"/>
        <v/>
      </c>
      <c r="VV31" s="247" t="str">
        <f t="shared" si="60"/>
        <v/>
      </c>
      <c r="VW31" s="247" t="str">
        <f t="shared" si="61"/>
        <v/>
      </c>
      <c r="VX31" s="247" t="str">
        <f t="shared" si="62"/>
        <v/>
      </c>
      <c r="VY31" s="247" t="str">
        <f t="shared" si="63"/>
        <v/>
      </c>
      <c r="VZ31" s="247" t="str">
        <f t="shared" si="64"/>
        <v/>
      </c>
      <c r="WA31" s="265" t="str">
        <f t="shared" si="65"/>
        <v/>
      </c>
      <c r="WB31" s="265" t="str">
        <f t="shared" si="26"/>
        <v/>
      </c>
      <c r="WC31" s="265" t="str">
        <f t="shared" si="27"/>
        <v/>
      </c>
      <c r="WD31" s="265" t="str">
        <f t="shared" si="28"/>
        <v/>
      </c>
      <c r="WE31" s="265" t="str">
        <f t="shared" si="66"/>
        <v/>
      </c>
      <c r="WG31" s="117" t="str">
        <f t="shared" si="67"/>
        <v/>
      </c>
      <c r="WH31" s="117" t="e">
        <f>Kode!#REF!</f>
        <v>#REF!</v>
      </c>
      <c r="WI31" s="117" t="e">
        <f t="shared" si="29"/>
        <v>#REF!</v>
      </c>
      <c r="WJ31" s="160" t="str">
        <f t="shared" si="30"/>
        <v/>
      </c>
      <c r="WK31" s="247" t="e">
        <f t="shared" si="31"/>
        <v>#REF!</v>
      </c>
      <c r="WL31" s="247" t="e">
        <f t="shared" si="32"/>
        <v>#REF!</v>
      </c>
      <c r="WM31" s="248" t="e">
        <f t="shared" si="33"/>
        <v>#REF!</v>
      </c>
      <c r="WN31" s="247" t="e">
        <f t="shared" si="34"/>
        <v>#REF!</v>
      </c>
      <c r="WO31" s="247" t="e">
        <f t="shared" si="35"/>
        <v>#REF!</v>
      </c>
      <c r="WP31" s="248" t="e">
        <f t="shared" si="36"/>
        <v>#REF!</v>
      </c>
      <c r="WQ31" s="248" t="e">
        <f t="shared" si="37"/>
        <v>#REF!</v>
      </c>
      <c r="WR31" s="248" t="e">
        <f t="shared" si="38"/>
        <v>#REF!</v>
      </c>
    </row>
    <row r="32" spans="1:616" ht="54.95" customHeight="1">
      <c r="A32" s="285" t="str">
        <f t="shared" si="68"/>
        <v/>
      </c>
      <c r="B32" s="286" t="s">
        <v>280</v>
      </c>
      <c r="C32" s="286" t="s">
        <v>280</v>
      </c>
      <c r="D32" s="287" t="s">
        <v>280</v>
      </c>
      <c r="E32" s="286" t="s">
        <v>280</v>
      </c>
      <c r="F32" s="288" t="s">
        <v>280</v>
      </c>
      <c r="G32" s="144"/>
      <c r="H32" s="144"/>
      <c r="I32" s="134"/>
      <c r="J32" s="144"/>
      <c r="K32" s="144"/>
      <c r="L32" s="134"/>
      <c r="M32" s="144"/>
      <c r="N32" s="134"/>
      <c r="O32" s="144"/>
      <c r="P32" s="144"/>
      <c r="Q32" s="134"/>
      <c r="R32" s="144"/>
      <c r="S32" s="144"/>
      <c r="T32" s="134"/>
      <c r="U32" s="144"/>
      <c r="V32" s="134"/>
      <c r="W32" s="144"/>
      <c r="X32" s="144"/>
      <c r="Y32" s="134"/>
      <c r="Z32" s="144"/>
      <c r="AA32" s="144"/>
      <c r="AB32" s="134"/>
      <c r="AC32" s="144"/>
      <c r="AD32" s="134"/>
      <c r="AE32" s="144"/>
      <c r="AF32" s="144"/>
      <c r="AG32" s="134"/>
      <c r="AH32" s="144"/>
      <c r="AI32" s="144"/>
      <c r="AJ32" s="134"/>
      <c r="AK32" s="144"/>
      <c r="AL32" s="134"/>
      <c r="AM32" s="144"/>
      <c r="AN32" s="144"/>
      <c r="AO32" s="134"/>
      <c r="AP32" s="144"/>
      <c r="AQ32" s="144"/>
      <c r="AR32" s="134"/>
      <c r="AS32" s="144"/>
      <c r="AT32" s="134"/>
      <c r="AU32" s="144"/>
      <c r="AV32" s="144"/>
      <c r="AW32" s="134"/>
      <c r="AX32" s="144"/>
      <c r="AY32" s="144"/>
      <c r="AZ32" s="134"/>
      <c r="BA32" s="144"/>
      <c r="BB32" s="134"/>
      <c r="BC32" s="144"/>
      <c r="BD32" s="144"/>
      <c r="BE32" s="134"/>
      <c r="BF32" s="144"/>
      <c r="BG32" s="144"/>
      <c r="BH32" s="134"/>
      <c r="BI32" s="144"/>
      <c r="BJ32" s="134"/>
      <c r="BK32" s="144"/>
      <c r="BL32" s="144"/>
      <c r="BM32" s="134"/>
      <c r="BN32" s="144"/>
      <c r="BO32" s="144"/>
      <c r="BP32" s="134"/>
      <c r="BQ32" s="144"/>
      <c r="BR32" s="134"/>
      <c r="BS32" s="144"/>
      <c r="BT32" s="144"/>
      <c r="BU32" s="134"/>
      <c r="BV32" s="144"/>
      <c r="BW32" s="144"/>
      <c r="BX32" s="134"/>
      <c r="BY32" s="144"/>
      <c r="BZ32" s="134"/>
      <c r="CA32" s="144"/>
      <c r="CB32" s="144"/>
      <c r="CC32" s="134"/>
      <c r="CD32" s="144"/>
      <c r="CE32" s="144"/>
      <c r="CF32" s="134"/>
      <c r="CG32" s="144"/>
      <c r="CH32" s="134"/>
      <c r="CI32" s="144"/>
      <c r="CJ32" s="144"/>
      <c r="CK32" s="134"/>
      <c r="CL32" s="144"/>
      <c r="CM32" s="144"/>
      <c r="CN32" s="134"/>
      <c r="CO32" s="144"/>
      <c r="CP32" s="134"/>
      <c r="CQ32" s="144"/>
      <c r="CR32" s="144"/>
      <c r="CS32" s="134"/>
      <c r="CT32" s="144"/>
      <c r="CU32" s="144"/>
      <c r="CV32" s="134"/>
      <c r="CW32" s="144"/>
      <c r="CX32" s="134"/>
      <c r="CY32" s="144"/>
      <c r="CZ32" s="144"/>
      <c r="DA32" s="134"/>
      <c r="DB32" s="144"/>
      <c r="DC32" s="144"/>
      <c r="DD32" s="134"/>
      <c r="DE32" s="144"/>
      <c r="DF32" s="134"/>
      <c r="DG32" s="144"/>
      <c r="DH32" s="144"/>
      <c r="DI32" s="134"/>
      <c r="DJ32" s="144"/>
      <c r="DK32" s="144"/>
      <c r="DL32" s="134"/>
      <c r="DM32" s="144"/>
      <c r="DN32" s="134"/>
      <c r="DO32" s="144"/>
      <c r="DP32" s="144"/>
      <c r="DQ32" s="134"/>
      <c r="DR32" s="144"/>
      <c r="DS32" s="144"/>
      <c r="DT32" s="134"/>
      <c r="DU32" s="144"/>
      <c r="DV32" s="134"/>
      <c r="DW32" s="242"/>
      <c r="DX32" s="242"/>
      <c r="DY32" s="134"/>
      <c r="DZ32" s="242"/>
      <c r="EA32" s="242"/>
      <c r="EB32" s="134"/>
      <c r="EC32" s="144"/>
      <c r="ED32" s="134"/>
      <c r="EE32" s="144"/>
      <c r="EF32" s="144"/>
      <c r="EG32" s="134"/>
      <c r="EH32" s="144"/>
      <c r="EI32" s="144"/>
      <c r="EJ32" s="134"/>
      <c r="EK32" s="144"/>
      <c r="EL32" s="134"/>
      <c r="EM32" s="382"/>
      <c r="EN32" s="382"/>
      <c r="EO32" s="134"/>
      <c r="EP32" s="382"/>
      <c r="EQ32" s="382"/>
      <c r="ER32" s="134"/>
      <c r="ES32" s="382"/>
      <c r="ET32" s="134"/>
      <c r="EU32" s="382"/>
      <c r="EV32" s="382"/>
      <c r="EW32" s="134"/>
      <c r="EX32" s="382"/>
      <c r="EY32" s="382"/>
      <c r="EZ32" s="134"/>
      <c r="FA32" s="382"/>
      <c r="FB32" s="134"/>
      <c r="FC32" s="382"/>
      <c r="FD32" s="382"/>
      <c r="FE32" s="134"/>
      <c r="FF32" s="382"/>
      <c r="FG32" s="382"/>
      <c r="FH32" s="134"/>
      <c r="FI32" s="382"/>
      <c r="FJ32" s="134"/>
      <c r="FK32" s="382"/>
      <c r="FL32" s="382"/>
      <c r="FM32" s="134"/>
      <c r="FN32" s="382"/>
      <c r="FO32" s="382"/>
      <c r="FP32" s="134"/>
      <c r="FQ32" s="382"/>
      <c r="FR32" s="134"/>
      <c r="FS32" s="382"/>
      <c r="FT32" s="382"/>
      <c r="FU32" s="134"/>
      <c r="FV32" s="382"/>
      <c r="FW32" s="382"/>
      <c r="FX32" s="134"/>
      <c r="FY32" s="382"/>
      <c r="FZ32" s="134"/>
      <c r="GA32" s="382"/>
      <c r="GB32" s="382"/>
      <c r="GC32" s="134"/>
      <c r="GD32" s="382"/>
      <c r="GE32" s="382"/>
      <c r="GF32" s="134"/>
      <c r="GG32" s="382"/>
      <c r="GH32" s="134"/>
      <c r="GI32" s="382"/>
      <c r="GJ32" s="382"/>
      <c r="GK32" s="134"/>
      <c r="GL32" s="382"/>
      <c r="GM32" s="382"/>
      <c r="GN32" s="134"/>
      <c r="GO32" s="382"/>
      <c r="GP32" s="134"/>
      <c r="GQ32" s="382"/>
      <c r="GR32" s="382"/>
      <c r="GS32" s="134"/>
      <c r="GT32" s="382"/>
      <c r="GU32" s="382"/>
      <c r="GV32" s="134"/>
      <c r="GW32" s="382"/>
      <c r="GX32" s="134"/>
      <c r="GY32" s="382"/>
      <c r="GZ32" s="382"/>
      <c r="HA32" s="134"/>
      <c r="HB32" s="382"/>
      <c r="HC32" s="382"/>
      <c r="HD32" s="134"/>
      <c r="HE32" s="382"/>
      <c r="HF32" s="134"/>
      <c r="HG32" s="382"/>
      <c r="HH32" s="382"/>
      <c r="HI32" s="134"/>
      <c r="HJ32" s="382"/>
      <c r="HK32" s="382"/>
      <c r="HL32" s="134"/>
      <c r="HM32" s="382"/>
      <c r="HN32" s="134"/>
      <c r="HO32" s="382"/>
      <c r="HP32" s="382"/>
      <c r="HQ32" s="134"/>
      <c r="HR32" s="382"/>
      <c r="HS32" s="382"/>
      <c r="HT32" s="134"/>
      <c r="HU32" s="382"/>
      <c r="HV32" s="134"/>
      <c r="HW32" s="382"/>
      <c r="HX32" s="382"/>
      <c r="HY32" s="134"/>
      <c r="HZ32" s="382"/>
      <c r="IA32" s="382"/>
      <c r="IB32" s="134"/>
      <c r="IC32" s="382"/>
      <c r="ID32" s="134"/>
      <c r="IE32" s="382"/>
      <c r="IF32" s="382"/>
      <c r="IG32" s="134"/>
      <c r="IH32" s="382"/>
      <c r="II32" s="382"/>
      <c r="IJ32" s="134"/>
      <c r="IK32" s="382"/>
      <c r="IL32" s="134"/>
      <c r="IM32" s="353"/>
      <c r="IN32" s="353"/>
      <c r="IO32" s="353"/>
      <c r="IP32" s="353"/>
      <c r="IQ32" s="353"/>
      <c r="IR32" s="353"/>
      <c r="IS32" s="353"/>
      <c r="IT32" s="353"/>
      <c r="IU32" s="353"/>
      <c r="IV32" s="353"/>
      <c r="IW32" s="353"/>
      <c r="IX32" s="353"/>
      <c r="IY32" s="353"/>
      <c r="IZ32" s="353"/>
      <c r="JA32" s="353"/>
      <c r="JB32" s="353"/>
      <c r="JC32" s="353"/>
      <c r="JD32" s="353"/>
      <c r="JE32" s="353"/>
      <c r="JF32" s="353"/>
      <c r="JG32" s="353"/>
      <c r="JH32" s="353"/>
      <c r="JI32" s="353"/>
      <c r="JJ32" s="353"/>
      <c r="JK32" s="353"/>
      <c r="JL32" s="353"/>
      <c r="JM32" s="353"/>
      <c r="JN32" s="353"/>
      <c r="JO32" s="353"/>
      <c r="JP32" s="353"/>
      <c r="JQ32" s="354"/>
      <c r="JR32" s="354"/>
      <c r="JS32" s="354"/>
      <c r="JT32" s="354"/>
      <c r="JU32" s="354"/>
      <c r="JV32" s="354"/>
      <c r="JW32" s="354"/>
      <c r="JX32" s="354"/>
      <c r="JY32" s="354"/>
      <c r="JZ32" s="354"/>
      <c r="KA32" s="354"/>
      <c r="KB32" s="354"/>
      <c r="KC32" s="354"/>
      <c r="KD32" s="354"/>
      <c r="KE32" s="354"/>
      <c r="KF32" s="354"/>
      <c r="KG32" s="354"/>
      <c r="KH32" s="354"/>
      <c r="KI32" s="354"/>
      <c r="KJ32" s="354"/>
      <c r="KK32" s="354"/>
      <c r="KL32" s="354"/>
      <c r="KM32" s="354"/>
      <c r="KN32" s="354"/>
      <c r="KO32" s="354"/>
      <c r="KP32" s="354"/>
      <c r="KQ32" s="354"/>
      <c r="KR32" s="354"/>
      <c r="KS32" s="354"/>
      <c r="KT32" s="354"/>
      <c r="KU32" s="353"/>
      <c r="KV32" s="353"/>
      <c r="KW32" s="353"/>
      <c r="KX32" s="353"/>
      <c r="KY32" s="353"/>
      <c r="KZ32" s="353"/>
      <c r="LA32" s="353"/>
      <c r="LB32" s="353"/>
      <c r="LC32" s="353"/>
      <c r="LD32" s="353"/>
      <c r="LE32" s="353"/>
      <c r="LF32" s="353"/>
      <c r="LG32" s="353"/>
      <c r="LH32" s="353"/>
      <c r="LI32" s="353"/>
      <c r="LJ32" s="353"/>
      <c r="LK32" s="353"/>
      <c r="LL32" s="353"/>
      <c r="LM32" s="353"/>
      <c r="LN32" s="353"/>
      <c r="LO32" s="353"/>
      <c r="LP32" s="353"/>
      <c r="LQ32" s="353"/>
      <c r="LR32" s="353"/>
      <c r="LS32" s="353"/>
      <c r="LT32" s="353"/>
      <c r="LU32" s="353"/>
      <c r="LV32" s="353"/>
      <c r="LW32" s="353"/>
      <c r="LX32" s="353"/>
      <c r="LY32" s="354"/>
      <c r="LZ32" s="354"/>
      <c r="MA32" s="354"/>
      <c r="MB32" s="354"/>
      <c r="MC32" s="354"/>
      <c r="MD32" s="354"/>
      <c r="ME32" s="354"/>
      <c r="MF32" s="354"/>
      <c r="MG32" s="354"/>
      <c r="MH32" s="354"/>
      <c r="MI32" s="354"/>
      <c r="MJ32" s="354"/>
      <c r="MK32" s="354"/>
      <c r="ML32" s="354"/>
      <c r="MM32" s="354"/>
      <c r="MN32" s="354"/>
      <c r="MO32" s="354"/>
      <c r="MP32" s="354"/>
      <c r="MQ32" s="354"/>
      <c r="MR32" s="354"/>
      <c r="MS32" s="354"/>
      <c r="MT32" s="354"/>
      <c r="MU32" s="354"/>
      <c r="MV32" s="354"/>
      <c r="MW32" s="354"/>
      <c r="MX32" s="354"/>
      <c r="MY32" s="354"/>
      <c r="MZ32" s="354"/>
      <c r="NA32" s="354"/>
      <c r="NB32" s="354"/>
      <c r="NC32" s="353"/>
      <c r="ND32" s="353"/>
      <c r="NE32" s="353"/>
      <c r="NF32" s="353"/>
      <c r="NG32" s="353"/>
      <c r="NH32" s="353"/>
      <c r="NI32" s="353"/>
      <c r="NJ32" s="353"/>
      <c r="NK32" s="353"/>
      <c r="NL32" s="353"/>
      <c r="NM32" s="353"/>
      <c r="NN32" s="353"/>
      <c r="NO32" s="353"/>
      <c r="NP32" s="353"/>
      <c r="NQ32" s="353"/>
      <c r="NR32" s="353"/>
      <c r="NS32" s="353"/>
      <c r="NT32" s="353"/>
      <c r="NU32" s="353"/>
      <c r="NV32" s="353"/>
      <c r="NW32" s="353"/>
      <c r="NX32" s="353"/>
      <c r="NY32" s="353"/>
      <c r="NZ32" s="353"/>
      <c r="OA32" s="353"/>
      <c r="OB32" s="353"/>
      <c r="OC32" s="353"/>
      <c r="OD32" s="353"/>
      <c r="OE32" s="353"/>
      <c r="OF32" s="353"/>
      <c r="OG32" s="354"/>
      <c r="OH32" s="354"/>
      <c r="OI32" s="354"/>
      <c r="OJ32" s="354"/>
      <c r="OK32" s="354"/>
      <c r="OL32" s="354"/>
      <c r="OM32" s="354"/>
      <c r="ON32" s="354"/>
      <c r="OO32" s="354"/>
      <c r="OP32" s="354"/>
      <c r="OQ32" s="354"/>
      <c r="OR32" s="354"/>
      <c r="OS32" s="354"/>
      <c r="OT32" s="354"/>
      <c r="OU32" s="354"/>
      <c r="OV32" s="354"/>
      <c r="OW32" s="354"/>
      <c r="OX32" s="354"/>
      <c r="OY32" s="354"/>
      <c r="OZ32" s="354"/>
      <c r="PA32" s="354"/>
      <c r="PB32" s="354"/>
      <c r="PC32" s="354"/>
      <c r="PD32" s="354"/>
      <c r="PE32" s="354"/>
      <c r="PF32" s="354"/>
      <c r="PG32" s="354"/>
      <c r="PH32" s="354"/>
      <c r="PI32" s="354"/>
      <c r="PJ32" s="354"/>
      <c r="PK32" s="353"/>
      <c r="PL32" s="353"/>
      <c r="PM32" s="353"/>
      <c r="PN32" s="353"/>
      <c r="PO32" s="353"/>
      <c r="PP32" s="353"/>
      <c r="PQ32" s="353"/>
      <c r="PR32" s="353"/>
      <c r="PS32" s="353"/>
      <c r="PT32" s="353"/>
      <c r="PU32" s="353"/>
      <c r="PV32" s="353"/>
      <c r="PW32" s="353"/>
      <c r="PX32" s="353"/>
      <c r="PY32" s="353"/>
      <c r="PZ32" s="353"/>
      <c r="QA32" s="353"/>
      <c r="QB32" s="353"/>
      <c r="QC32" s="353"/>
      <c r="QD32" s="353"/>
      <c r="QE32" s="353"/>
      <c r="QF32" s="353"/>
      <c r="QG32" s="353"/>
      <c r="QH32" s="353"/>
      <c r="QI32" s="353"/>
      <c r="QJ32" s="353"/>
      <c r="QK32" s="353"/>
      <c r="QL32" s="353"/>
      <c r="QM32" s="353"/>
      <c r="QN32" s="353"/>
      <c r="QO32" s="354"/>
      <c r="QP32" s="354"/>
      <c r="QQ32" s="354"/>
      <c r="QR32" s="354"/>
      <c r="QS32" s="354"/>
      <c r="QT32" s="354"/>
      <c r="QU32" s="354"/>
      <c r="QV32" s="354"/>
      <c r="QW32" s="354"/>
      <c r="QX32" s="354"/>
      <c r="QY32" s="354"/>
      <c r="QZ32" s="354"/>
      <c r="RA32" s="354"/>
      <c r="RB32" s="354"/>
      <c r="RC32" s="354"/>
      <c r="RD32" s="354"/>
      <c r="RE32" s="354"/>
      <c r="RF32" s="354"/>
      <c r="RG32" s="354"/>
      <c r="RH32" s="354"/>
      <c r="RI32" s="354"/>
      <c r="RJ32" s="354"/>
      <c r="RK32" s="354"/>
      <c r="RL32" s="354"/>
      <c r="RM32" s="354"/>
      <c r="RN32" s="354"/>
      <c r="RO32" s="354"/>
      <c r="RP32" s="354"/>
      <c r="RQ32" s="354"/>
      <c r="RR32" s="354"/>
      <c r="RS32" s="382"/>
      <c r="RT32" s="382"/>
      <c r="RU32" s="134"/>
      <c r="RV32" s="382"/>
      <c r="RW32" s="382"/>
      <c r="RX32" s="134"/>
      <c r="RY32" s="382"/>
      <c r="RZ32" s="134"/>
      <c r="SA32" s="354"/>
      <c r="SB32" s="354"/>
      <c r="SC32" s="354"/>
      <c r="SD32" s="354"/>
      <c r="SE32" s="354"/>
      <c r="SF32" s="354"/>
      <c r="SG32" s="354"/>
      <c r="SH32" s="354"/>
      <c r="SI32" s="146"/>
      <c r="SJ32" s="146"/>
      <c r="SK32" s="146"/>
      <c r="SL32" s="146"/>
      <c r="SM32" s="146"/>
      <c r="SN32" s="146"/>
      <c r="SO32" s="146"/>
      <c r="SP32" s="147"/>
      <c r="SQ32" s="314" t="str">
        <f t="shared" si="39"/>
        <v/>
      </c>
      <c r="SR32" s="314" t="str">
        <f t="shared" si="39"/>
        <v/>
      </c>
      <c r="SS32" s="314" t="str">
        <f t="shared" si="39"/>
        <v/>
      </c>
      <c r="ST32" s="314" t="str">
        <f t="shared" si="39"/>
        <v/>
      </c>
      <c r="SU32" s="315" t="str">
        <f t="shared" si="40"/>
        <v/>
      </c>
      <c r="SV32" s="315" t="str">
        <f t="shared" si="40"/>
        <v/>
      </c>
      <c r="SW32" s="315" t="str">
        <f t="shared" si="40"/>
        <v/>
      </c>
      <c r="SX32" s="315" t="str">
        <f t="shared" si="40"/>
        <v/>
      </c>
      <c r="SY32" s="315" t="str">
        <f t="shared" si="41"/>
        <v/>
      </c>
      <c r="SZ32" s="260" t="str">
        <f t="shared" si="42"/>
        <v/>
      </c>
      <c r="TA32" s="272"/>
      <c r="TB32" s="272"/>
      <c r="TC32" s="273"/>
      <c r="TD32" s="275" t="str">
        <f t="shared" si="43"/>
        <v/>
      </c>
      <c r="TE32" s="268" t="str">
        <f t="shared" si="44"/>
        <v/>
      </c>
      <c r="TF32" s="267"/>
      <c r="TG32" s="151"/>
      <c r="TH32" s="152"/>
      <c r="TI32" s="152"/>
      <c r="TJ32" s="152"/>
      <c r="TK32" s="162"/>
      <c r="TL32" s="163"/>
      <c r="TM32" s="162"/>
      <c r="TN32" s="163"/>
      <c r="TO32" s="162"/>
      <c r="TP32" s="163"/>
      <c r="TQ32" s="89"/>
      <c r="TR32" s="89"/>
      <c r="TS32" s="89"/>
      <c r="TT32" s="89"/>
      <c r="TU32" s="89"/>
      <c r="TV32" s="254"/>
      <c r="TW32" s="318" t="str">
        <f t="shared" si="45"/>
        <v/>
      </c>
      <c r="TX32" s="318" t="str">
        <f t="shared" si="46"/>
        <v/>
      </c>
      <c r="TY32" s="318" t="str">
        <f t="shared" si="47"/>
        <v/>
      </c>
      <c r="TZ32" s="319" t="str">
        <f t="shared" si="48"/>
        <v/>
      </c>
      <c r="UA32" s="136" t="str">
        <f t="shared" si="21"/>
        <v/>
      </c>
      <c r="UB32" s="136" t="str">
        <f t="shared" si="22"/>
        <v/>
      </c>
      <c r="UC32" s="90" t="s">
        <v>280</v>
      </c>
      <c r="UD32" s="91" t="s">
        <v>280</v>
      </c>
      <c r="UE32" s="90" t="s">
        <v>280</v>
      </c>
      <c r="UF32" s="91" t="s">
        <v>280</v>
      </c>
      <c r="UG32" s="90" t="s">
        <v>280</v>
      </c>
      <c r="UH32" s="90" t="s">
        <v>280</v>
      </c>
      <c r="UI32" s="91" t="s">
        <v>280</v>
      </c>
      <c r="UJ32" s="92" t="s">
        <v>280</v>
      </c>
      <c r="UK32" s="90" t="s">
        <v>280</v>
      </c>
      <c r="UL32" s="90" t="s">
        <v>280</v>
      </c>
      <c r="UM32" s="90" t="s">
        <v>280</v>
      </c>
      <c r="UN32" s="91" t="s">
        <v>280</v>
      </c>
      <c r="UO32" s="90" t="s">
        <v>280</v>
      </c>
      <c r="UP32" s="90" t="s">
        <v>280</v>
      </c>
      <c r="UQ32" s="93"/>
      <c r="UR32" s="126"/>
      <c r="US32" s="237">
        <v>0</v>
      </c>
      <c r="UT32" s="237">
        <v>0</v>
      </c>
      <c r="UU32" s="237">
        <v>0</v>
      </c>
      <c r="UV32" s="237">
        <v>0</v>
      </c>
      <c r="UW32" s="237">
        <v>0</v>
      </c>
      <c r="UX32" s="237">
        <v>0</v>
      </c>
      <c r="UY32" s="237">
        <v>0</v>
      </c>
      <c r="UZ32" s="237" t="str">
        <f t="shared" si="49"/>
        <v/>
      </c>
      <c r="VA32" s="248" t="str">
        <f t="shared" si="23"/>
        <v/>
      </c>
      <c r="VB32" s="263">
        <f t="shared" si="50"/>
        <v>0</v>
      </c>
      <c r="VC32" s="263">
        <f t="shared" si="51"/>
        <v>0</v>
      </c>
      <c r="VD32" s="263">
        <f t="shared" si="52"/>
        <v>0</v>
      </c>
      <c r="VE32" s="263">
        <f t="shared" si="53"/>
        <v>0</v>
      </c>
      <c r="VF32" s="263">
        <f t="shared" si="54"/>
        <v>0</v>
      </c>
      <c r="VG32" s="263">
        <f t="shared" si="55"/>
        <v>0</v>
      </c>
      <c r="VH32" s="263">
        <f t="shared" si="56"/>
        <v>0</v>
      </c>
      <c r="VI32" s="263">
        <f t="shared" si="57"/>
        <v>0</v>
      </c>
      <c r="VJ32" s="264" t="str">
        <f>IF(NILAISIKAPSOSIAL(SI32)=0,"",NILAISIKAPSOSIAL(SI32))</f>
        <v/>
      </c>
      <c r="VK32" s="264" t="str">
        <f>IF(NILAISIKAPSOSIAL(SJ32)=0,"",NILAISIKAPSOSIAL(SJ32))</f>
        <v/>
      </c>
      <c r="VL32" s="264" t="str">
        <f>IF(NILAISIKAPSOSIAL(SK32)=0,"",NILAISIKAPSOSIAL(SK32))</f>
        <v/>
      </c>
      <c r="VM32" s="264" t="str">
        <f>IF(NILAISIKAPSOSIAL(SL32)=0,"",NILAISIKAPSOSIAL(SL32))</f>
        <v/>
      </c>
      <c r="VN32" s="264" t="str">
        <f>IF(NILAISIKAPSOSIAL(SM32)=0,"",NILAISIKAPSOSIAL(SM32))</f>
        <v/>
      </c>
      <c r="VO32" s="264" t="str">
        <f>IF(NILAISIKAPSOSIAL(SN32)=0,"",NILAISIKAPSOSIAL(SN32))</f>
        <v/>
      </c>
      <c r="VP32" s="264" t="str">
        <f>IF(NILAISIKAPSOSIAL(SO32)=0,"",NILAISIKAPSOSIAL(SO32))</f>
        <v/>
      </c>
      <c r="VQ32" s="264" t="str">
        <f>IF(NILAISIKAPSOSIAL(SP32)=0,"",NILAISIKAPSOSIAL(SP32))</f>
        <v/>
      </c>
      <c r="VR32" s="143" t="str">
        <f t="shared" si="58"/>
        <v/>
      </c>
      <c r="VT32" s="248" t="str">
        <f t="shared" si="25"/>
        <v/>
      </c>
      <c r="VU32" s="247" t="str">
        <f t="shared" si="59"/>
        <v/>
      </c>
      <c r="VV32" s="247" t="str">
        <f t="shared" si="60"/>
        <v/>
      </c>
      <c r="VW32" s="247" t="str">
        <f t="shared" si="61"/>
        <v/>
      </c>
      <c r="VX32" s="247" t="str">
        <f t="shared" si="62"/>
        <v/>
      </c>
      <c r="VY32" s="247" t="str">
        <f t="shared" si="63"/>
        <v/>
      </c>
      <c r="VZ32" s="247" t="str">
        <f t="shared" si="64"/>
        <v/>
      </c>
      <c r="WA32" s="265" t="str">
        <f t="shared" si="65"/>
        <v/>
      </c>
      <c r="WB32" s="265" t="str">
        <f t="shared" si="26"/>
        <v/>
      </c>
      <c r="WC32" s="265" t="str">
        <f t="shared" si="27"/>
        <v/>
      </c>
      <c r="WD32" s="265" t="str">
        <f t="shared" si="28"/>
        <v/>
      </c>
      <c r="WE32" s="265" t="str">
        <f t="shared" si="66"/>
        <v/>
      </c>
      <c r="WG32" s="117" t="str">
        <f t="shared" si="67"/>
        <v/>
      </c>
      <c r="WH32" s="117" t="e">
        <f>Kode!#REF!</f>
        <v>#REF!</v>
      </c>
      <c r="WI32" s="117" t="e">
        <f t="shared" si="29"/>
        <v>#REF!</v>
      </c>
      <c r="WJ32" s="160" t="str">
        <f t="shared" si="30"/>
        <v/>
      </c>
      <c r="WK32" s="247" t="e">
        <f t="shared" si="31"/>
        <v>#REF!</v>
      </c>
      <c r="WL32" s="247" t="e">
        <f t="shared" si="32"/>
        <v>#REF!</v>
      </c>
      <c r="WM32" s="248" t="e">
        <f t="shared" si="33"/>
        <v>#REF!</v>
      </c>
      <c r="WN32" s="247" t="e">
        <f t="shared" si="34"/>
        <v>#REF!</v>
      </c>
      <c r="WO32" s="247" t="e">
        <f t="shared" si="35"/>
        <v>#REF!</v>
      </c>
      <c r="WP32" s="248" t="e">
        <f t="shared" si="36"/>
        <v>#REF!</v>
      </c>
      <c r="WQ32" s="248" t="e">
        <f t="shared" si="37"/>
        <v>#REF!</v>
      </c>
      <c r="WR32" s="248" t="e">
        <f t="shared" si="38"/>
        <v>#REF!</v>
      </c>
    </row>
    <row r="33" spans="1:616" ht="54.95" customHeight="1">
      <c r="A33" s="285" t="str">
        <f t="shared" si="68"/>
        <v/>
      </c>
      <c r="B33" s="286" t="s">
        <v>280</v>
      </c>
      <c r="C33" s="286" t="s">
        <v>280</v>
      </c>
      <c r="D33" s="287" t="s">
        <v>280</v>
      </c>
      <c r="E33" s="286" t="s">
        <v>280</v>
      </c>
      <c r="F33" s="288" t="s">
        <v>280</v>
      </c>
      <c r="G33" s="144"/>
      <c r="H33" s="144"/>
      <c r="I33" s="134"/>
      <c r="J33" s="144"/>
      <c r="K33" s="144"/>
      <c r="L33" s="134"/>
      <c r="M33" s="144"/>
      <c r="N33" s="134"/>
      <c r="O33" s="144"/>
      <c r="P33" s="144"/>
      <c r="Q33" s="134"/>
      <c r="R33" s="144"/>
      <c r="S33" s="144"/>
      <c r="T33" s="134"/>
      <c r="U33" s="144"/>
      <c r="V33" s="134"/>
      <c r="W33" s="144"/>
      <c r="X33" s="144"/>
      <c r="Y33" s="134"/>
      <c r="Z33" s="144"/>
      <c r="AA33" s="144"/>
      <c r="AB33" s="134"/>
      <c r="AC33" s="144"/>
      <c r="AD33" s="134"/>
      <c r="AE33" s="144"/>
      <c r="AF33" s="144"/>
      <c r="AG33" s="134"/>
      <c r="AH33" s="144"/>
      <c r="AI33" s="144"/>
      <c r="AJ33" s="134"/>
      <c r="AK33" s="144"/>
      <c r="AL33" s="134"/>
      <c r="AM33" s="144"/>
      <c r="AN33" s="144"/>
      <c r="AO33" s="134"/>
      <c r="AP33" s="144"/>
      <c r="AQ33" s="144"/>
      <c r="AR33" s="134"/>
      <c r="AS33" s="144"/>
      <c r="AT33" s="134"/>
      <c r="AU33" s="144"/>
      <c r="AV33" s="144"/>
      <c r="AW33" s="134"/>
      <c r="AX33" s="144"/>
      <c r="AY33" s="144"/>
      <c r="AZ33" s="134"/>
      <c r="BA33" s="144"/>
      <c r="BB33" s="134"/>
      <c r="BC33" s="144"/>
      <c r="BD33" s="144"/>
      <c r="BE33" s="134"/>
      <c r="BF33" s="144"/>
      <c r="BG33" s="144"/>
      <c r="BH33" s="134"/>
      <c r="BI33" s="144"/>
      <c r="BJ33" s="134"/>
      <c r="BK33" s="144"/>
      <c r="BL33" s="144"/>
      <c r="BM33" s="134"/>
      <c r="BN33" s="144"/>
      <c r="BO33" s="144"/>
      <c r="BP33" s="134"/>
      <c r="BQ33" s="144"/>
      <c r="BR33" s="134"/>
      <c r="BS33" s="144"/>
      <c r="BT33" s="144"/>
      <c r="BU33" s="134"/>
      <c r="BV33" s="144"/>
      <c r="BW33" s="144"/>
      <c r="BX33" s="134"/>
      <c r="BY33" s="144"/>
      <c r="BZ33" s="134"/>
      <c r="CA33" s="144"/>
      <c r="CB33" s="144"/>
      <c r="CC33" s="134"/>
      <c r="CD33" s="144"/>
      <c r="CE33" s="144"/>
      <c r="CF33" s="134"/>
      <c r="CG33" s="144"/>
      <c r="CH33" s="134"/>
      <c r="CI33" s="144"/>
      <c r="CJ33" s="144"/>
      <c r="CK33" s="134"/>
      <c r="CL33" s="144"/>
      <c r="CM33" s="144"/>
      <c r="CN33" s="134"/>
      <c r="CO33" s="144"/>
      <c r="CP33" s="134"/>
      <c r="CQ33" s="144"/>
      <c r="CR33" s="144"/>
      <c r="CS33" s="134"/>
      <c r="CT33" s="144"/>
      <c r="CU33" s="144"/>
      <c r="CV33" s="134"/>
      <c r="CW33" s="144"/>
      <c r="CX33" s="134"/>
      <c r="CY33" s="144"/>
      <c r="CZ33" s="144"/>
      <c r="DA33" s="134"/>
      <c r="DB33" s="144"/>
      <c r="DC33" s="144"/>
      <c r="DD33" s="134"/>
      <c r="DE33" s="144"/>
      <c r="DF33" s="134"/>
      <c r="DG33" s="144"/>
      <c r="DH33" s="144"/>
      <c r="DI33" s="134"/>
      <c r="DJ33" s="144"/>
      <c r="DK33" s="144"/>
      <c r="DL33" s="134"/>
      <c r="DM33" s="144"/>
      <c r="DN33" s="134"/>
      <c r="DO33" s="144"/>
      <c r="DP33" s="144"/>
      <c r="DQ33" s="134"/>
      <c r="DR33" s="144"/>
      <c r="DS33" s="144"/>
      <c r="DT33" s="134"/>
      <c r="DU33" s="144"/>
      <c r="DV33" s="134"/>
      <c r="DW33" s="144"/>
      <c r="DX33" s="144"/>
      <c r="DY33" s="134"/>
      <c r="DZ33" s="144"/>
      <c r="EA33" s="144"/>
      <c r="EB33" s="134"/>
      <c r="EC33" s="144"/>
      <c r="ED33" s="134"/>
      <c r="EE33" s="242"/>
      <c r="EF33" s="242"/>
      <c r="EG33" s="134"/>
      <c r="EH33" s="242"/>
      <c r="EI33" s="242"/>
      <c r="EJ33" s="134"/>
      <c r="EK33" s="144"/>
      <c r="EL33" s="134"/>
      <c r="EM33" s="382"/>
      <c r="EN33" s="382"/>
      <c r="EO33" s="134"/>
      <c r="EP33" s="382"/>
      <c r="EQ33" s="382"/>
      <c r="ER33" s="134"/>
      <c r="ES33" s="382"/>
      <c r="ET33" s="134"/>
      <c r="EU33" s="382"/>
      <c r="EV33" s="382"/>
      <c r="EW33" s="134"/>
      <c r="EX33" s="382"/>
      <c r="EY33" s="382"/>
      <c r="EZ33" s="134"/>
      <c r="FA33" s="382"/>
      <c r="FB33" s="134"/>
      <c r="FC33" s="382"/>
      <c r="FD33" s="382"/>
      <c r="FE33" s="134"/>
      <c r="FF33" s="382"/>
      <c r="FG33" s="382"/>
      <c r="FH33" s="134"/>
      <c r="FI33" s="382"/>
      <c r="FJ33" s="134"/>
      <c r="FK33" s="382"/>
      <c r="FL33" s="382"/>
      <c r="FM33" s="134"/>
      <c r="FN33" s="382"/>
      <c r="FO33" s="382"/>
      <c r="FP33" s="134"/>
      <c r="FQ33" s="382"/>
      <c r="FR33" s="134"/>
      <c r="FS33" s="382"/>
      <c r="FT33" s="382"/>
      <c r="FU33" s="134"/>
      <c r="FV33" s="382"/>
      <c r="FW33" s="382"/>
      <c r="FX33" s="134"/>
      <c r="FY33" s="382"/>
      <c r="FZ33" s="134"/>
      <c r="GA33" s="382"/>
      <c r="GB33" s="382"/>
      <c r="GC33" s="134"/>
      <c r="GD33" s="382"/>
      <c r="GE33" s="382"/>
      <c r="GF33" s="134"/>
      <c r="GG33" s="382"/>
      <c r="GH33" s="134"/>
      <c r="GI33" s="382"/>
      <c r="GJ33" s="382"/>
      <c r="GK33" s="134"/>
      <c r="GL33" s="382"/>
      <c r="GM33" s="382"/>
      <c r="GN33" s="134"/>
      <c r="GO33" s="382"/>
      <c r="GP33" s="134"/>
      <c r="GQ33" s="382"/>
      <c r="GR33" s="382"/>
      <c r="GS33" s="134"/>
      <c r="GT33" s="382"/>
      <c r="GU33" s="382"/>
      <c r="GV33" s="134"/>
      <c r="GW33" s="382"/>
      <c r="GX33" s="134"/>
      <c r="GY33" s="382"/>
      <c r="GZ33" s="382"/>
      <c r="HA33" s="134"/>
      <c r="HB33" s="382"/>
      <c r="HC33" s="382"/>
      <c r="HD33" s="134"/>
      <c r="HE33" s="382"/>
      <c r="HF33" s="134"/>
      <c r="HG33" s="382"/>
      <c r="HH33" s="382"/>
      <c r="HI33" s="134"/>
      <c r="HJ33" s="382"/>
      <c r="HK33" s="382"/>
      <c r="HL33" s="134"/>
      <c r="HM33" s="382"/>
      <c r="HN33" s="134"/>
      <c r="HO33" s="382"/>
      <c r="HP33" s="382"/>
      <c r="HQ33" s="134"/>
      <c r="HR33" s="382"/>
      <c r="HS33" s="382"/>
      <c r="HT33" s="134"/>
      <c r="HU33" s="382"/>
      <c r="HV33" s="134"/>
      <c r="HW33" s="382"/>
      <c r="HX33" s="382"/>
      <c r="HY33" s="134"/>
      <c r="HZ33" s="382"/>
      <c r="IA33" s="382"/>
      <c r="IB33" s="134"/>
      <c r="IC33" s="382"/>
      <c r="ID33" s="134"/>
      <c r="IE33" s="382"/>
      <c r="IF33" s="382"/>
      <c r="IG33" s="134"/>
      <c r="IH33" s="382"/>
      <c r="II33" s="382"/>
      <c r="IJ33" s="134"/>
      <c r="IK33" s="382"/>
      <c r="IL33" s="134"/>
      <c r="IM33" s="353"/>
      <c r="IN33" s="353"/>
      <c r="IO33" s="353"/>
      <c r="IP33" s="353"/>
      <c r="IQ33" s="353"/>
      <c r="IR33" s="353"/>
      <c r="IS33" s="353"/>
      <c r="IT33" s="353"/>
      <c r="IU33" s="353"/>
      <c r="IV33" s="353"/>
      <c r="IW33" s="353"/>
      <c r="IX33" s="353"/>
      <c r="IY33" s="353"/>
      <c r="IZ33" s="353"/>
      <c r="JA33" s="353"/>
      <c r="JB33" s="353"/>
      <c r="JC33" s="353"/>
      <c r="JD33" s="353"/>
      <c r="JE33" s="353"/>
      <c r="JF33" s="353"/>
      <c r="JG33" s="353"/>
      <c r="JH33" s="353"/>
      <c r="JI33" s="353"/>
      <c r="JJ33" s="353"/>
      <c r="JK33" s="353"/>
      <c r="JL33" s="353"/>
      <c r="JM33" s="353"/>
      <c r="JN33" s="353"/>
      <c r="JO33" s="353"/>
      <c r="JP33" s="353"/>
      <c r="JQ33" s="354"/>
      <c r="JR33" s="354"/>
      <c r="JS33" s="354"/>
      <c r="JT33" s="354"/>
      <c r="JU33" s="354"/>
      <c r="JV33" s="354"/>
      <c r="JW33" s="354"/>
      <c r="JX33" s="354"/>
      <c r="JY33" s="354"/>
      <c r="JZ33" s="354"/>
      <c r="KA33" s="354"/>
      <c r="KB33" s="354"/>
      <c r="KC33" s="354"/>
      <c r="KD33" s="354"/>
      <c r="KE33" s="354"/>
      <c r="KF33" s="354"/>
      <c r="KG33" s="354"/>
      <c r="KH33" s="354"/>
      <c r="KI33" s="354"/>
      <c r="KJ33" s="354"/>
      <c r="KK33" s="354"/>
      <c r="KL33" s="354"/>
      <c r="KM33" s="354"/>
      <c r="KN33" s="354"/>
      <c r="KO33" s="354"/>
      <c r="KP33" s="354"/>
      <c r="KQ33" s="354"/>
      <c r="KR33" s="354"/>
      <c r="KS33" s="354"/>
      <c r="KT33" s="354"/>
      <c r="KU33" s="353"/>
      <c r="KV33" s="353"/>
      <c r="KW33" s="353"/>
      <c r="KX33" s="353"/>
      <c r="KY33" s="353"/>
      <c r="KZ33" s="353"/>
      <c r="LA33" s="353"/>
      <c r="LB33" s="353"/>
      <c r="LC33" s="353"/>
      <c r="LD33" s="353"/>
      <c r="LE33" s="353"/>
      <c r="LF33" s="353"/>
      <c r="LG33" s="353"/>
      <c r="LH33" s="353"/>
      <c r="LI33" s="353"/>
      <c r="LJ33" s="353"/>
      <c r="LK33" s="353"/>
      <c r="LL33" s="353"/>
      <c r="LM33" s="353"/>
      <c r="LN33" s="353"/>
      <c r="LO33" s="353"/>
      <c r="LP33" s="353"/>
      <c r="LQ33" s="353"/>
      <c r="LR33" s="353"/>
      <c r="LS33" s="353"/>
      <c r="LT33" s="353"/>
      <c r="LU33" s="353"/>
      <c r="LV33" s="353"/>
      <c r="LW33" s="353"/>
      <c r="LX33" s="353"/>
      <c r="LY33" s="354"/>
      <c r="LZ33" s="354"/>
      <c r="MA33" s="354"/>
      <c r="MB33" s="354"/>
      <c r="MC33" s="354"/>
      <c r="MD33" s="354"/>
      <c r="ME33" s="354"/>
      <c r="MF33" s="354"/>
      <c r="MG33" s="354"/>
      <c r="MH33" s="354"/>
      <c r="MI33" s="354"/>
      <c r="MJ33" s="354"/>
      <c r="MK33" s="354"/>
      <c r="ML33" s="354"/>
      <c r="MM33" s="354"/>
      <c r="MN33" s="354"/>
      <c r="MO33" s="354"/>
      <c r="MP33" s="354"/>
      <c r="MQ33" s="354"/>
      <c r="MR33" s="354"/>
      <c r="MS33" s="354"/>
      <c r="MT33" s="354"/>
      <c r="MU33" s="354"/>
      <c r="MV33" s="354"/>
      <c r="MW33" s="354"/>
      <c r="MX33" s="354"/>
      <c r="MY33" s="354"/>
      <c r="MZ33" s="354"/>
      <c r="NA33" s="354"/>
      <c r="NB33" s="354"/>
      <c r="NC33" s="353"/>
      <c r="ND33" s="353"/>
      <c r="NE33" s="353"/>
      <c r="NF33" s="353"/>
      <c r="NG33" s="353"/>
      <c r="NH33" s="353"/>
      <c r="NI33" s="353"/>
      <c r="NJ33" s="353"/>
      <c r="NK33" s="353"/>
      <c r="NL33" s="353"/>
      <c r="NM33" s="353"/>
      <c r="NN33" s="353"/>
      <c r="NO33" s="353"/>
      <c r="NP33" s="353"/>
      <c r="NQ33" s="353"/>
      <c r="NR33" s="353"/>
      <c r="NS33" s="353"/>
      <c r="NT33" s="353"/>
      <c r="NU33" s="353"/>
      <c r="NV33" s="353"/>
      <c r="NW33" s="353"/>
      <c r="NX33" s="353"/>
      <c r="NY33" s="353"/>
      <c r="NZ33" s="353"/>
      <c r="OA33" s="353"/>
      <c r="OB33" s="353"/>
      <c r="OC33" s="353"/>
      <c r="OD33" s="353"/>
      <c r="OE33" s="353"/>
      <c r="OF33" s="353"/>
      <c r="OG33" s="354"/>
      <c r="OH33" s="354"/>
      <c r="OI33" s="354"/>
      <c r="OJ33" s="354"/>
      <c r="OK33" s="354"/>
      <c r="OL33" s="354"/>
      <c r="OM33" s="354"/>
      <c r="ON33" s="354"/>
      <c r="OO33" s="354"/>
      <c r="OP33" s="354"/>
      <c r="OQ33" s="354"/>
      <c r="OR33" s="354"/>
      <c r="OS33" s="354"/>
      <c r="OT33" s="354"/>
      <c r="OU33" s="354"/>
      <c r="OV33" s="354"/>
      <c r="OW33" s="354"/>
      <c r="OX33" s="354"/>
      <c r="OY33" s="354"/>
      <c r="OZ33" s="354"/>
      <c r="PA33" s="354"/>
      <c r="PB33" s="354"/>
      <c r="PC33" s="354"/>
      <c r="PD33" s="354"/>
      <c r="PE33" s="354"/>
      <c r="PF33" s="354"/>
      <c r="PG33" s="354"/>
      <c r="PH33" s="354"/>
      <c r="PI33" s="354"/>
      <c r="PJ33" s="354"/>
      <c r="PK33" s="353"/>
      <c r="PL33" s="353"/>
      <c r="PM33" s="353"/>
      <c r="PN33" s="353"/>
      <c r="PO33" s="353"/>
      <c r="PP33" s="353"/>
      <c r="PQ33" s="353"/>
      <c r="PR33" s="353"/>
      <c r="PS33" s="353"/>
      <c r="PT33" s="353"/>
      <c r="PU33" s="353"/>
      <c r="PV33" s="353"/>
      <c r="PW33" s="353"/>
      <c r="PX33" s="353"/>
      <c r="PY33" s="353"/>
      <c r="PZ33" s="353"/>
      <c r="QA33" s="353"/>
      <c r="QB33" s="353"/>
      <c r="QC33" s="353"/>
      <c r="QD33" s="353"/>
      <c r="QE33" s="353"/>
      <c r="QF33" s="353"/>
      <c r="QG33" s="353"/>
      <c r="QH33" s="353"/>
      <c r="QI33" s="353"/>
      <c r="QJ33" s="353"/>
      <c r="QK33" s="353"/>
      <c r="QL33" s="353"/>
      <c r="QM33" s="353"/>
      <c r="QN33" s="353"/>
      <c r="QO33" s="354"/>
      <c r="QP33" s="354"/>
      <c r="QQ33" s="354"/>
      <c r="QR33" s="354"/>
      <c r="QS33" s="354"/>
      <c r="QT33" s="354"/>
      <c r="QU33" s="354"/>
      <c r="QV33" s="354"/>
      <c r="QW33" s="354"/>
      <c r="QX33" s="354"/>
      <c r="QY33" s="354"/>
      <c r="QZ33" s="354"/>
      <c r="RA33" s="354"/>
      <c r="RB33" s="354"/>
      <c r="RC33" s="354"/>
      <c r="RD33" s="354"/>
      <c r="RE33" s="354"/>
      <c r="RF33" s="354"/>
      <c r="RG33" s="354"/>
      <c r="RH33" s="354"/>
      <c r="RI33" s="354"/>
      <c r="RJ33" s="354"/>
      <c r="RK33" s="354"/>
      <c r="RL33" s="354"/>
      <c r="RM33" s="354"/>
      <c r="RN33" s="354"/>
      <c r="RO33" s="354"/>
      <c r="RP33" s="354"/>
      <c r="RQ33" s="354"/>
      <c r="RR33" s="354"/>
      <c r="RS33" s="382"/>
      <c r="RT33" s="382"/>
      <c r="RU33" s="134"/>
      <c r="RV33" s="382"/>
      <c r="RW33" s="382"/>
      <c r="RX33" s="134"/>
      <c r="RY33" s="382"/>
      <c r="RZ33" s="134"/>
      <c r="SA33" s="354"/>
      <c r="SB33" s="354"/>
      <c r="SC33" s="354"/>
      <c r="SD33" s="354"/>
      <c r="SE33" s="354"/>
      <c r="SF33" s="354"/>
      <c r="SG33" s="354"/>
      <c r="SH33" s="354"/>
      <c r="SI33" s="146"/>
      <c r="SJ33" s="146"/>
      <c r="SK33" s="146"/>
      <c r="SL33" s="146"/>
      <c r="SM33" s="146"/>
      <c r="SN33" s="146"/>
      <c r="SO33" s="146"/>
      <c r="SP33" s="147"/>
      <c r="SQ33" s="314" t="str">
        <f t="shared" si="39"/>
        <v/>
      </c>
      <c r="SR33" s="314" t="str">
        <f t="shared" si="39"/>
        <v/>
      </c>
      <c r="SS33" s="314" t="str">
        <f t="shared" si="39"/>
        <v/>
      </c>
      <c r="ST33" s="314" t="str">
        <f t="shared" si="39"/>
        <v/>
      </c>
      <c r="SU33" s="315" t="str">
        <f t="shared" si="40"/>
        <v/>
      </c>
      <c r="SV33" s="315" t="str">
        <f t="shared" si="40"/>
        <v/>
      </c>
      <c r="SW33" s="315" t="str">
        <f t="shared" si="40"/>
        <v/>
      </c>
      <c r="SX33" s="315" t="str">
        <f t="shared" si="40"/>
        <v/>
      </c>
      <c r="SY33" s="315" t="str">
        <f t="shared" si="41"/>
        <v/>
      </c>
      <c r="SZ33" s="260" t="str">
        <f t="shared" si="42"/>
        <v/>
      </c>
      <c r="TA33" s="272"/>
      <c r="TB33" s="272"/>
      <c r="TC33" s="273"/>
      <c r="TD33" s="275" t="str">
        <f t="shared" si="43"/>
        <v/>
      </c>
      <c r="TE33" s="268" t="str">
        <f t="shared" si="44"/>
        <v/>
      </c>
      <c r="TF33" s="267"/>
      <c r="TG33" s="151"/>
      <c r="TH33" s="152"/>
      <c r="TI33" s="152"/>
      <c r="TJ33" s="152"/>
      <c r="TK33" s="162"/>
      <c r="TL33" s="163"/>
      <c r="TM33" s="162"/>
      <c r="TN33" s="163"/>
      <c r="TO33" s="162"/>
      <c r="TP33" s="163"/>
      <c r="TQ33" s="89"/>
      <c r="TR33" s="89"/>
      <c r="TS33" s="89"/>
      <c r="TT33" s="89"/>
      <c r="TU33" s="89"/>
      <c r="TV33" s="254"/>
      <c r="TW33" s="318" t="str">
        <f t="shared" si="45"/>
        <v/>
      </c>
      <c r="TX33" s="318" t="str">
        <f t="shared" si="46"/>
        <v/>
      </c>
      <c r="TY33" s="318" t="str">
        <f t="shared" si="47"/>
        <v/>
      </c>
      <c r="TZ33" s="319" t="str">
        <f t="shared" si="48"/>
        <v/>
      </c>
      <c r="UA33" s="136" t="str">
        <f t="shared" si="21"/>
        <v/>
      </c>
      <c r="UB33" s="136" t="str">
        <f t="shared" si="22"/>
        <v/>
      </c>
      <c r="UC33" s="90" t="s">
        <v>280</v>
      </c>
      <c r="UD33" s="91" t="s">
        <v>280</v>
      </c>
      <c r="UE33" s="90" t="s">
        <v>280</v>
      </c>
      <c r="UF33" s="91" t="s">
        <v>280</v>
      </c>
      <c r="UG33" s="90" t="s">
        <v>280</v>
      </c>
      <c r="UH33" s="90" t="s">
        <v>280</v>
      </c>
      <c r="UI33" s="91" t="s">
        <v>280</v>
      </c>
      <c r="UJ33" s="92" t="s">
        <v>280</v>
      </c>
      <c r="UK33" s="90" t="s">
        <v>280</v>
      </c>
      <c r="UL33" s="90" t="s">
        <v>280</v>
      </c>
      <c r="UM33" s="90" t="s">
        <v>280</v>
      </c>
      <c r="UN33" s="91" t="s">
        <v>280</v>
      </c>
      <c r="UO33" s="90" t="s">
        <v>280</v>
      </c>
      <c r="UP33" s="90" t="s">
        <v>280</v>
      </c>
      <c r="UQ33" s="93"/>
      <c r="UR33" s="126"/>
      <c r="US33" s="237">
        <v>0</v>
      </c>
      <c r="UT33" s="237">
        <v>0</v>
      </c>
      <c r="UU33" s="237">
        <v>0</v>
      </c>
      <c r="UV33" s="237">
        <v>0</v>
      </c>
      <c r="UW33" s="237">
        <v>0</v>
      </c>
      <c r="UX33" s="237">
        <v>0</v>
      </c>
      <c r="UY33" s="237">
        <v>0</v>
      </c>
      <c r="UZ33" s="237" t="str">
        <f t="shared" si="49"/>
        <v/>
      </c>
      <c r="VA33" s="248" t="str">
        <f t="shared" si="23"/>
        <v/>
      </c>
      <c r="VB33" s="263">
        <f t="shared" si="50"/>
        <v>0</v>
      </c>
      <c r="VC33" s="263">
        <f t="shared" si="51"/>
        <v>0</v>
      </c>
      <c r="VD33" s="263">
        <f t="shared" si="52"/>
        <v>0</v>
      </c>
      <c r="VE33" s="263">
        <f t="shared" si="53"/>
        <v>0</v>
      </c>
      <c r="VF33" s="263">
        <f t="shared" si="54"/>
        <v>0</v>
      </c>
      <c r="VG33" s="263">
        <f t="shared" si="55"/>
        <v>0</v>
      </c>
      <c r="VH33" s="263">
        <f t="shared" si="56"/>
        <v>0</v>
      </c>
      <c r="VI33" s="263">
        <f t="shared" si="57"/>
        <v>0</v>
      </c>
      <c r="VJ33" s="264" t="str">
        <f>IF(NILAISIKAPSOSIAL(SI33)=0,"",NILAISIKAPSOSIAL(SI33))</f>
        <v/>
      </c>
      <c r="VK33" s="264" t="str">
        <f>IF(NILAISIKAPSOSIAL(SJ33)=0,"",NILAISIKAPSOSIAL(SJ33))</f>
        <v/>
      </c>
      <c r="VL33" s="264" t="str">
        <f>IF(NILAISIKAPSOSIAL(SK33)=0,"",NILAISIKAPSOSIAL(SK33))</f>
        <v/>
      </c>
      <c r="VM33" s="264" t="str">
        <f>IF(NILAISIKAPSOSIAL(SL33)=0,"",NILAISIKAPSOSIAL(SL33))</f>
        <v/>
      </c>
      <c r="VN33" s="264" t="str">
        <f>IF(NILAISIKAPSOSIAL(SM33)=0,"",NILAISIKAPSOSIAL(SM33))</f>
        <v/>
      </c>
      <c r="VO33" s="264" t="str">
        <f>IF(NILAISIKAPSOSIAL(SN33)=0,"",NILAISIKAPSOSIAL(SN33))</f>
        <v/>
      </c>
      <c r="VP33" s="264" t="str">
        <f>IF(NILAISIKAPSOSIAL(SO33)=0,"",NILAISIKAPSOSIAL(SO33))</f>
        <v/>
      </c>
      <c r="VQ33" s="264" t="str">
        <f>IF(NILAISIKAPSOSIAL(SP33)=0,"",NILAISIKAPSOSIAL(SP33))</f>
        <v/>
      </c>
      <c r="VR33" s="143" t="str">
        <f t="shared" si="58"/>
        <v/>
      </c>
      <c r="VT33" s="248" t="str">
        <f t="shared" si="25"/>
        <v/>
      </c>
      <c r="VU33" s="247" t="str">
        <f t="shared" si="59"/>
        <v/>
      </c>
      <c r="VV33" s="247" t="str">
        <f t="shared" si="60"/>
        <v/>
      </c>
      <c r="VW33" s="247" t="str">
        <f t="shared" si="61"/>
        <v/>
      </c>
      <c r="VX33" s="247" t="str">
        <f t="shared" si="62"/>
        <v/>
      </c>
      <c r="VY33" s="247" t="str">
        <f t="shared" si="63"/>
        <v/>
      </c>
      <c r="VZ33" s="247" t="str">
        <f t="shared" si="64"/>
        <v/>
      </c>
      <c r="WA33" s="265" t="str">
        <f t="shared" si="65"/>
        <v/>
      </c>
      <c r="WB33" s="265" t="str">
        <f t="shared" si="26"/>
        <v/>
      </c>
      <c r="WC33" s="265" t="str">
        <f t="shared" si="27"/>
        <v/>
      </c>
      <c r="WD33" s="265" t="str">
        <f t="shared" si="28"/>
        <v/>
      </c>
      <c r="WE33" s="265" t="str">
        <f t="shared" si="66"/>
        <v/>
      </c>
      <c r="WG33" s="117" t="str">
        <f t="shared" si="67"/>
        <v/>
      </c>
      <c r="WH33" s="117" t="e">
        <f>Kode!#REF!</f>
        <v>#REF!</v>
      </c>
      <c r="WI33" s="117" t="e">
        <f t="shared" si="29"/>
        <v>#REF!</v>
      </c>
      <c r="WJ33" s="160" t="str">
        <f t="shared" si="30"/>
        <v/>
      </c>
      <c r="WK33" s="247" t="e">
        <f t="shared" si="31"/>
        <v>#REF!</v>
      </c>
      <c r="WL33" s="247" t="e">
        <f t="shared" si="32"/>
        <v>#REF!</v>
      </c>
      <c r="WM33" s="248" t="e">
        <f t="shared" si="33"/>
        <v>#REF!</v>
      </c>
      <c r="WN33" s="247" t="e">
        <f t="shared" si="34"/>
        <v>#REF!</v>
      </c>
      <c r="WO33" s="247" t="e">
        <f t="shared" si="35"/>
        <v>#REF!</v>
      </c>
      <c r="WP33" s="248" t="e">
        <f t="shared" si="36"/>
        <v>#REF!</v>
      </c>
      <c r="WQ33" s="248" t="e">
        <f t="shared" si="37"/>
        <v>#REF!</v>
      </c>
      <c r="WR33" s="248" t="e">
        <f t="shared" si="38"/>
        <v>#REF!</v>
      </c>
    </row>
    <row r="34" spans="1:616" ht="54.95" customHeight="1">
      <c r="A34" s="285" t="str">
        <f t="shared" si="68"/>
        <v/>
      </c>
      <c r="B34" s="286" t="s">
        <v>280</v>
      </c>
      <c r="C34" s="286" t="s">
        <v>280</v>
      </c>
      <c r="D34" s="287" t="s">
        <v>280</v>
      </c>
      <c r="E34" s="286" t="s">
        <v>280</v>
      </c>
      <c r="F34" s="288" t="s">
        <v>280</v>
      </c>
      <c r="G34" s="144"/>
      <c r="H34" s="144"/>
      <c r="I34" s="134"/>
      <c r="J34" s="144"/>
      <c r="K34" s="144"/>
      <c r="L34" s="134"/>
      <c r="M34" s="144"/>
      <c r="N34" s="134"/>
      <c r="O34" s="144"/>
      <c r="P34" s="144"/>
      <c r="Q34" s="134"/>
      <c r="R34" s="144"/>
      <c r="S34" s="144"/>
      <c r="T34" s="134"/>
      <c r="U34" s="144"/>
      <c r="V34" s="134"/>
      <c r="W34" s="144"/>
      <c r="X34" s="144"/>
      <c r="Y34" s="134"/>
      <c r="Z34" s="144"/>
      <c r="AA34" s="144"/>
      <c r="AB34" s="134"/>
      <c r="AC34" s="144"/>
      <c r="AD34" s="134"/>
      <c r="AE34" s="144"/>
      <c r="AF34" s="144"/>
      <c r="AG34" s="134"/>
      <c r="AH34" s="144"/>
      <c r="AI34" s="144"/>
      <c r="AJ34" s="134"/>
      <c r="AK34" s="144"/>
      <c r="AL34" s="134"/>
      <c r="AM34" s="144"/>
      <c r="AN34" s="144"/>
      <c r="AO34" s="134"/>
      <c r="AP34" s="144"/>
      <c r="AQ34" s="144"/>
      <c r="AR34" s="134"/>
      <c r="AS34" s="144"/>
      <c r="AT34" s="134"/>
      <c r="AU34" s="144"/>
      <c r="AV34" s="144"/>
      <c r="AW34" s="134"/>
      <c r="AX34" s="144"/>
      <c r="AY34" s="144"/>
      <c r="AZ34" s="134"/>
      <c r="BA34" s="144"/>
      <c r="BB34" s="134"/>
      <c r="BC34" s="144"/>
      <c r="BD34" s="144"/>
      <c r="BE34" s="134"/>
      <c r="BF34" s="144"/>
      <c r="BG34" s="144"/>
      <c r="BH34" s="134"/>
      <c r="BI34" s="144"/>
      <c r="BJ34" s="134"/>
      <c r="BK34" s="144"/>
      <c r="BL34" s="144"/>
      <c r="BM34" s="134"/>
      <c r="BN34" s="144"/>
      <c r="BO34" s="144"/>
      <c r="BP34" s="134"/>
      <c r="BQ34" s="144"/>
      <c r="BR34" s="134"/>
      <c r="BS34" s="144"/>
      <c r="BT34" s="144"/>
      <c r="BU34" s="134"/>
      <c r="BV34" s="144"/>
      <c r="BW34" s="144"/>
      <c r="BX34" s="134"/>
      <c r="BY34" s="144"/>
      <c r="BZ34" s="134"/>
      <c r="CA34" s="144"/>
      <c r="CB34" s="144"/>
      <c r="CC34" s="134"/>
      <c r="CD34" s="144"/>
      <c r="CE34" s="144"/>
      <c r="CF34" s="134"/>
      <c r="CG34" s="144"/>
      <c r="CH34" s="134"/>
      <c r="CI34" s="144"/>
      <c r="CJ34" s="144"/>
      <c r="CK34" s="134"/>
      <c r="CL34" s="144"/>
      <c r="CM34" s="144"/>
      <c r="CN34" s="134"/>
      <c r="CO34" s="144"/>
      <c r="CP34" s="134"/>
      <c r="CQ34" s="144"/>
      <c r="CR34" s="144"/>
      <c r="CS34" s="134"/>
      <c r="CT34" s="144"/>
      <c r="CU34" s="144"/>
      <c r="CV34" s="134"/>
      <c r="CW34" s="144"/>
      <c r="CX34" s="134"/>
      <c r="CY34" s="144"/>
      <c r="CZ34" s="144"/>
      <c r="DA34" s="134"/>
      <c r="DB34" s="144"/>
      <c r="DC34" s="144"/>
      <c r="DD34" s="134"/>
      <c r="DE34" s="144"/>
      <c r="DF34" s="134"/>
      <c r="DG34" s="144"/>
      <c r="DH34" s="144"/>
      <c r="DI34" s="134"/>
      <c r="DJ34" s="144"/>
      <c r="DK34" s="144"/>
      <c r="DL34" s="134"/>
      <c r="DM34" s="144"/>
      <c r="DN34" s="134"/>
      <c r="DO34" s="144"/>
      <c r="DP34" s="144"/>
      <c r="DQ34" s="134"/>
      <c r="DR34" s="144"/>
      <c r="DS34" s="144"/>
      <c r="DT34" s="134"/>
      <c r="DU34" s="144"/>
      <c r="DV34" s="134"/>
      <c r="DW34" s="242"/>
      <c r="DX34" s="242"/>
      <c r="DY34" s="134"/>
      <c r="DZ34" s="242"/>
      <c r="EA34" s="242"/>
      <c r="EB34" s="134"/>
      <c r="EC34" s="144"/>
      <c r="ED34" s="134"/>
      <c r="EE34" s="144"/>
      <c r="EF34" s="144"/>
      <c r="EG34" s="134"/>
      <c r="EH34" s="144"/>
      <c r="EI34" s="144"/>
      <c r="EJ34" s="134"/>
      <c r="EK34" s="144"/>
      <c r="EL34" s="134"/>
      <c r="EM34" s="382"/>
      <c r="EN34" s="382"/>
      <c r="EO34" s="134"/>
      <c r="EP34" s="382"/>
      <c r="EQ34" s="382"/>
      <c r="ER34" s="134"/>
      <c r="ES34" s="382"/>
      <c r="ET34" s="134"/>
      <c r="EU34" s="382"/>
      <c r="EV34" s="382"/>
      <c r="EW34" s="134"/>
      <c r="EX34" s="382"/>
      <c r="EY34" s="382"/>
      <c r="EZ34" s="134"/>
      <c r="FA34" s="382"/>
      <c r="FB34" s="134"/>
      <c r="FC34" s="382"/>
      <c r="FD34" s="382"/>
      <c r="FE34" s="134"/>
      <c r="FF34" s="382"/>
      <c r="FG34" s="382"/>
      <c r="FH34" s="134"/>
      <c r="FI34" s="382"/>
      <c r="FJ34" s="134"/>
      <c r="FK34" s="382"/>
      <c r="FL34" s="382"/>
      <c r="FM34" s="134"/>
      <c r="FN34" s="382"/>
      <c r="FO34" s="382"/>
      <c r="FP34" s="134"/>
      <c r="FQ34" s="382"/>
      <c r="FR34" s="134"/>
      <c r="FS34" s="382"/>
      <c r="FT34" s="382"/>
      <c r="FU34" s="134"/>
      <c r="FV34" s="382"/>
      <c r="FW34" s="382"/>
      <c r="FX34" s="134"/>
      <c r="FY34" s="382"/>
      <c r="FZ34" s="134"/>
      <c r="GA34" s="382"/>
      <c r="GB34" s="382"/>
      <c r="GC34" s="134"/>
      <c r="GD34" s="382"/>
      <c r="GE34" s="382"/>
      <c r="GF34" s="134"/>
      <c r="GG34" s="382"/>
      <c r="GH34" s="134"/>
      <c r="GI34" s="382"/>
      <c r="GJ34" s="382"/>
      <c r="GK34" s="134"/>
      <c r="GL34" s="382"/>
      <c r="GM34" s="382"/>
      <c r="GN34" s="134"/>
      <c r="GO34" s="382"/>
      <c r="GP34" s="134"/>
      <c r="GQ34" s="382"/>
      <c r="GR34" s="382"/>
      <c r="GS34" s="134"/>
      <c r="GT34" s="382"/>
      <c r="GU34" s="382"/>
      <c r="GV34" s="134"/>
      <c r="GW34" s="382"/>
      <c r="GX34" s="134"/>
      <c r="GY34" s="382"/>
      <c r="GZ34" s="382"/>
      <c r="HA34" s="134"/>
      <c r="HB34" s="382"/>
      <c r="HC34" s="382"/>
      <c r="HD34" s="134"/>
      <c r="HE34" s="382"/>
      <c r="HF34" s="134"/>
      <c r="HG34" s="382"/>
      <c r="HH34" s="382"/>
      <c r="HI34" s="134"/>
      <c r="HJ34" s="382"/>
      <c r="HK34" s="382"/>
      <c r="HL34" s="134"/>
      <c r="HM34" s="382"/>
      <c r="HN34" s="134"/>
      <c r="HO34" s="382"/>
      <c r="HP34" s="382"/>
      <c r="HQ34" s="134"/>
      <c r="HR34" s="382"/>
      <c r="HS34" s="382"/>
      <c r="HT34" s="134"/>
      <c r="HU34" s="382"/>
      <c r="HV34" s="134"/>
      <c r="HW34" s="382"/>
      <c r="HX34" s="382"/>
      <c r="HY34" s="134"/>
      <c r="HZ34" s="382"/>
      <c r="IA34" s="382"/>
      <c r="IB34" s="134"/>
      <c r="IC34" s="382"/>
      <c r="ID34" s="134"/>
      <c r="IE34" s="382"/>
      <c r="IF34" s="382"/>
      <c r="IG34" s="134"/>
      <c r="IH34" s="382"/>
      <c r="II34" s="382"/>
      <c r="IJ34" s="134"/>
      <c r="IK34" s="382"/>
      <c r="IL34" s="134"/>
      <c r="IM34" s="353"/>
      <c r="IN34" s="353"/>
      <c r="IO34" s="353"/>
      <c r="IP34" s="353"/>
      <c r="IQ34" s="353"/>
      <c r="IR34" s="353"/>
      <c r="IS34" s="353"/>
      <c r="IT34" s="353"/>
      <c r="IU34" s="353"/>
      <c r="IV34" s="353"/>
      <c r="IW34" s="353"/>
      <c r="IX34" s="353"/>
      <c r="IY34" s="353"/>
      <c r="IZ34" s="353"/>
      <c r="JA34" s="353"/>
      <c r="JB34" s="353"/>
      <c r="JC34" s="353"/>
      <c r="JD34" s="353"/>
      <c r="JE34" s="353"/>
      <c r="JF34" s="353"/>
      <c r="JG34" s="353"/>
      <c r="JH34" s="353"/>
      <c r="JI34" s="353"/>
      <c r="JJ34" s="353"/>
      <c r="JK34" s="353"/>
      <c r="JL34" s="353"/>
      <c r="JM34" s="353"/>
      <c r="JN34" s="353"/>
      <c r="JO34" s="353"/>
      <c r="JP34" s="353"/>
      <c r="JQ34" s="354"/>
      <c r="JR34" s="354"/>
      <c r="JS34" s="354"/>
      <c r="JT34" s="354"/>
      <c r="JU34" s="354"/>
      <c r="JV34" s="354"/>
      <c r="JW34" s="354"/>
      <c r="JX34" s="354"/>
      <c r="JY34" s="354"/>
      <c r="JZ34" s="354"/>
      <c r="KA34" s="354"/>
      <c r="KB34" s="354"/>
      <c r="KC34" s="354"/>
      <c r="KD34" s="354"/>
      <c r="KE34" s="354"/>
      <c r="KF34" s="354"/>
      <c r="KG34" s="354"/>
      <c r="KH34" s="354"/>
      <c r="KI34" s="354"/>
      <c r="KJ34" s="354"/>
      <c r="KK34" s="354"/>
      <c r="KL34" s="354"/>
      <c r="KM34" s="354"/>
      <c r="KN34" s="354"/>
      <c r="KO34" s="354"/>
      <c r="KP34" s="354"/>
      <c r="KQ34" s="354"/>
      <c r="KR34" s="354"/>
      <c r="KS34" s="354"/>
      <c r="KT34" s="354"/>
      <c r="KU34" s="353"/>
      <c r="KV34" s="353"/>
      <c r="KW34" s="353"/>
      <c r="KX34" s="353"/>
      <c r="KY34" s="353"/>
      <c r="KZ34" s="353"/>
      <c r="LA34" s="353"/>
      <c r="LB34" s="353"/>
      <c r="LC34" s="353"/>
      <c r="LD34" s="353"/>
      <c r="LE34" s="353"/>
      <c r="LF34" s="353"/>
      <c r="LG34" s="353"/>
      <c r="LH34" s="353"/>
      <c r="LI34" s="353"/>
      <c r="LJ34" s="353"/>
      <c r="LK34" s="353"/>
      <c r="LL34" s="353"/>
      <c r="LM34" s="353"/>
      <c r="LN34" s="353"/>
      <c r="LO34" s="353"/>
      <c r="LP34" s="353"/>
      <c r="LQ34" s="353"/>
      <c r="LR34" s="353"/>
      <c r="LS34" s="353"/>
      <c r="LT34" s="353"/>
      <c r="LU34" s="353"/>
      <c r="LV34" s="353"/>
      <c r="LW34" s="353"/>
      <c r="LX34" s="353"/>
      <c r="LY34" s="354"/>
      <c r="LZ34" s="354"/>
      <c r="MA34" s="354"/>
      <c r="MB34" s="354"/>
      <c r="MC34" s="354"/>
      <c r="MD34" s="354"/>
      <c r="ME34" s="354"/>
      <c r="MF34" s="354"/>
      <c r="MG34" s="354"/>
      <c r="MH34" s="354"/>
      <c r="MI34" s="354"/>
      <c r="MJ34" s="354"/>
      <c r="MK34" s="354"/>
      <c r="ML34" s="354"/>
      <c r="MM34" s="354"/>
      <c r="MN34" s="354"/>
      <c r="MO34" s="354"/>
      <c r="MP34" s="354"/>
      <c r="MQ34" s="354"/>
      <c r="MR34" s="354"/>
      <c r="MS34" s="354"/>
      <c r="MT34" s="354"/>
      <c r="MU34" s="354"/>
      <c r="MV34" s="354"/>
      <c r="MW34" s="354"/>
      <c r="MX34" s="354"/>
      <c r="MY34" s="354"/>
      <c r="MZ34" s="354"/>
      <c r="NA34" s="354"/>
      <c r="NB34" s="354"/>
      <c r="NC34" s="353"/>
      <c r="ND34" s="353"/>
      <c r="NE34" s="353"/>
      <c r="NF34" s="353"/>
      <c r="NG34" s="353"/>
      <c r="NH34" s="353"/>
      <c r="NI34" s="353"/>
      <c r="NJ34" s="353"/>
      <c r="NK34" s="353"/>
      <c r="NL34" s="353"/>
      <c r="NM34" s="353"/>
      <c r="NN34" s="353"/>
      <c r="NO34" s="353"/>
      <c r="NP34" s="353"/>
      <c r="NQ34" s="353"/>
      <c r="NR34" s="353"/>
      <c r="NS34" s="353"/>
      <c r="NT34" s="353"/>
      <c r="NU34" s="353"/>
      <c r="NV34" s="353"/>
      <c r="NW34" s="353"/>
      <c r="NX34" s="353"/>
      <c r="NY34" s="353"/>
      <c r="NZ34" s="353"/>
      <c r="OA34" s="353"/>
      <c r="OB34" s="353"/>
      <c r="OC34" s="353"/>
      <c r="OD34" s="353"/>
      <c r="OE34" s="353"/>
      <c r="OF34" s="353"/>
      <c r="OG34" s="354"/>
      <c r="OH34" s="354"/>
      <c r="OI34" s="354"/>
      <c r="OJ34" s="354"/>
      <c r="OK34" s="354"/>
      <c r="OL34" s="354"/>
      <c r="OM34" s="354"/>
      <c r="ON34" s="354"/>
      <c r="OO34" s="354"/>
      <c r="OP34" s="354"/>
      <c r="OQ34" s="354"/>
      <c r="OR34" s="354"/>
      <c r="OS34" s="354"/>
      <c r="OT34" s="354"/>
      <c r="OU34" s="354"/>
      <c r="OV34" s="354"/>
      <c r="OW34" s="354"/>
      <c r="OX34" s="354"/>
      <c r="OY34" s="354"/>
      <c r="OZ34" s="354"/>
      <c r="PA34" s="354"/>
      <c r="PB34" s="354"/>
      <c r="PC34" s="354"/>
      <c r="PD34" s="354"/>
      <c r="PE34" s="354"/>
      <c r="PF34" s="354"/>
      <c r="PG34" s="354"/>
      <c r="PH34" s="354"/>
      <c r="PI34" s="354"/>
      <c r="PJ34" s="354"/>
      <c r="PK34" s="353"/>
      <c r="PL34" s="353"/>
      <c r="PM34" s="353"/>
      <c r="PN34" s="353"/>
      <c r="PO34" s="353"/>
      <c r="PP34" s="353"/>
      <c r="PQ34" s="353"/>
      <c r="PR34" s="353"/>
      <c r="PS34" s="353"/>
      <c r="PT34" s="353"/>
      <c r="PU34" s="353"/>
      <c r="PV34" s="353"/>
      <c r="PW34" s="353"/>
      <c r="PX34" s="353"/>
      <c r="PY34" s="353"/>
      <c r="PZ34" s="353"/>
      <c r="QA34" s="353"/>
      <c r="QB34" s="353"/>
      <c r="QC34" s="353"/>
      <c r="QD34" s="353"/>
      <c r="QE34" s="353"/>
      <c r="QF34" s="353"/>
      <c r="QG34" s="353"/>
      <c r="QH34" s="353"/>
      <c r="QI34" s="353"/>
      <c r="QJ34" s="353"/>
      <c r="QK34" s="353"/>
      <c r="QL34" s="353"/>
      <c r="QM34" s="353"/>
      <c r="QN34" s="353"/>
      <c r="QO34" s="354"/>
      <c r="QP34" s="354"/>
      <c r="QQ34" s="354"/>
      <c r="QR34" s="354"/>
      <c r="QS34" s="354"/>
      <c r="QT34" s="354"/>
      <c r="QU34" s="354"/>
      <c r="QV34" s="354"/>
      <c r="QW34" s="354"/>
      <c r="QX34" s="354"/>
      <c r="QY34" s="354"/>
      <c r="QZ34" s="354"/>
      <c r="RA34" s="354"/>
      <c r="RB34" s="354"/>
      <c r="RC34" s="354"/>
      <c r="RD34" s="354"/>
      <c r="RE34" s="354"/>
      <c r="RF34" s="354"/>
      <c r="RG34" s="354"/>
      <c r="RH34" s="354"/>
      <c r="RI34" s="354"/>
      <c r="RJ34" s="354"/>
      <c r="RK34" s="354"/>
      <c r="RL34" s="354"/>
      <c r="RM34" s="354"/>
      <c r="RN34" s="354"/>
      <c r="RO34" s="354"/>
      <c r="RP34" s="354"/>
      <c r="RQ34" s="354"/>
      <c r="RR34" s="354"/>
      <c r="RS34" s="382"/>
      <c r="RT34" s="382"/>
      <c r="RU34" s="134"/>
      <c r="RV34" s="382"/>
      <c r="RW34" s="382"/>
      <c r="RX34" s="134"/>
      <c r="RY34" s="382"/>
      <c r="RZ34" s="134"/>
      <c r="SA34" s="354"/>
      <c r="SB34" s="354"/>
      <c r="SC34" s="354"/>
      <c r="SD34" s="354"/>
      <c r="SE34" s="354"/>
      <c r="SF34" s="354"/>
      <c r="SG34" s="354"/>
      <c r="SH34" s="354"/>
      <c r="SI34" s="146"/>
      <c r="SJ34" s="146"/>
      <c r="SK34" s="146"/>
      <c r="SL34" s="146"/>
      <c r="SM34" s="146"/>
      <c r="SN34" s="146"/>
      <c r="SO34" s="146"/>
      <c r="SP34" s="147"/>
      <c r="SQ34" s="314" t="str">
        <f t="shared" si="39"/>
        <v/>
      </c>
      <c r="SR34" s="314" t="str">
        <f t="shared" si="39"/>
        <v/>
      </c>
      <c r="SS34" s="314" t="str">
        <f t="shared" si="39"/>
        <v/>
      </c>
      <c r="ST34" s="314" t="str">
        <f t="shared" si="39"/>
        <v/>
      </c>
      <c r="SU34" s="315" t="str">
        <f t="shared" si="40"/>
        <v/>
      </c>
      <c r="SV34" s="315" t="str">
        <f t="shared" si="40"/>
        <v/>
      </c>
      <c r="SW34" s="315" t="str">
        <f t="shared" si="40"/>
        <v/>
      </c>
      <c r="SX34" s="315" t="str">
        <f t="shared" si="40"/>
        <v/>
      </c>
      <c r="SY34" s="315" t="str">
        <f t="shared" si="41"/>
        <v/>
      </c>
      <c r="SZ34" s="260" t="str">
        <f t="shared" si="42"/>
        <v/>
      </c>
      <c r="TA34" s="272"/>
      <c r="TB34" s="272"/>
      <c r="TC34" s="273"/>
      <c r="TD34" s="275" t="str">
        <f t="shared" si="43"/>
        <v/>
      </c>
      <c r="TE34" s="268" t="str">
        <f t="shared" si="44"/>
        <v/>
      </c>
      <c r="TF34" s="267"/>
      <c r="TG34" s="151"/>
      <c r="TH34" s="152"/>
      <c r="TI34" s="152"/>
      <c r="TJ34" s="152"/>
      <c r="TK34" s="162"/>
      <c r="TL34" s="163"/>
      <c r="TM34" s="162"/>
      <c r="TN34" s="163"/>
      <c r="TO34" s="162"/>
      <c r="TP34" s="163"/>
      <c r="TQ34" s="89"/>
      <c r="TR34" s="89"/>
      <c r="TS34" s="89"/>
      <c r="TT34" s="89"/>
      <c r="TU34" s="89"/>
      <c r="TV34" s="254"/>
      <c r="TW34" s="318" t="str">
        <f t="shared" si="45"/>
        <v/>
      </c>
      <c r="TX34" s="318" t="str">
        <f t="shared" si="46"/>
        <v/>
      </c>
      <c r="TY34" s="318" t="str">
        <f t="shared" si="47"/>
        <v/>
      </c>
      <c r="TZ34" s="319" t="str">
        <f t="shared" si="48"/>
        <v/>
      </c>
      <c r="UA34" s="136" t="str">
        <f t="shared" si="21"/>
        <v/>
      </c>
      <c r="UB34" s="136" t="str">
        <f t="shared" si="22"/>
        <v/>
      </c>
      <c r="UC34" s="90" t="s">
        <v>280</v>
      </c>
      <c r="UD34" s="91" t="s">
        <v>280</v>
      </c>
      <c r="UE34" s="90" t="s">
        <v>280</v>
      </c>
      <c r="UF34" s="91" t="s">
        <v>280</v>
      </c>
      <c r="UG34" s="90" t="s">
        <v>280</v>
      </c>
      <c r="UH34" s="90" t="s">
        <v>280</v>
      </c>
      <c r="UI34" s="91" t="s">
        <v>280</v>
      </c>
      <c r="UJ34" s="92" t="s">
        <v>280</v>
      </c>
      <c r="UK34" s="90" t="s">
        <v>280</v>
      </c>
      <c r="UL34" s="90" t="s">
        <v>280</v>
      </c>
      <c r="UM34" s="90" t="s">
        <v>280</v>
      </c>
      <c r="UN34" s="91" t="s">
        <v>280</v>
      </c>
      <c r="UO34" s="90" t="s">
        <v>280</v>
      </c>
      <c r="UP34" s="90" t="s">
        <v>280</v>
      </c>
      <c r="UQ34" s="93"/>
      <c r="UR34" s="126"/>
      <c r="US34" s="237">
        <v>0</v>
      </c>
      <c r="UT34" s="237">
        <v>0</v>
      </c>
      <c r="UU34" s="237">
        <v>0</v>
      </c>
      <c r="UV34" s="237">
        <v>0</v>
      </c>
      <c r="UW34" s="237">
        <v>0</v>
      </c>
      <c r="UX34" s="237">
        <v>0</v>
      </c>
      <c r="UY34" s="237">
        <v>0</v>
      </c>
      <c r="UZ34" s="237" t="str">
        <f t="shared" si="49"/>
        <v/>
      </c>
      <c r="VA34" s="248" t="str">
        <f t="shared" si="23"/>
        <v/>
      </c>
      <c r="VB34" s="263">
        <f t="shared" si="50"/>
        <v>0</v>
      </c>
      <c r="VC34" s="263">
        <f t="shared" si="51"/>
        <v>0</v>
      </c>
      <c r="VD34" s="263">
        <f t="shared" si="52"/>
        <v>0</v>
      </c>
      <c r="VE34" s="263">
        <f t="shared" si="53"/>
        <v>0</v>
      </c>
      <c r="VF34" s="263">
        <f t="shared" si="54"/>
        <v>0</v>
      </c>
      <c r="VG34" s="263">
        <f t="shared" si="55"/>
        <v>0</v>
      </c>
      <c r="VH34" s="263">
        <f t="shared" si="56"/>
        <v>0</v>
      </c>
      <c r="VI34" s="263">
        <f t="shared" si="57"/>
        <v>0</v>
      </c>
      <c r="VJ34" s="264" t="str">
        <f>IF(NILAISIKAPSOSIAL(SI34)=0,"",NILAISIKAPSOSIAL(SI34))</f>
        <v/>
      </c>
      <c r="VK34" s="264" t="str">
        <f>IF(NILAISIKAPSOSIAL(SJ34)=0,"",NILAISIKAPSOSIAL(SJ34))</f>
        <v/>
      </c>
      <c r="VL34" s="264" t="str">
        <f>IF(NILAISIKAPSOSIAL(SK34)=0,"",NILAISIKAPSOSIAL(SK34))</f>
        <v/>
      </c>
      <c r="VM34" s="264" t="str">
        <f>IF(NILAISIKAPSOSIAL(SL34)=0,"",NILAISIKAPSOSIAL(SL34))</f>
        <v/>
      </c>
      <c r="VN34" s="264" t="str">
        <f>IF(NILAISIKAPSOSIAL(SM34)=0,"",NILAISIKAPSOSIAL(SM34))</f>
        <v/>
      </c>
      <c r="VO34" s="264" t="str">
        <f>IF(NILAISIKAPSOSIAL(SN34)=0,"",NILAISIKAPSOSIAL(SN34))</f>
        <v/>
      </c>
      <c r="VP34" s="264" t="str">
        <f>IF(NILAISIKAPSOSIAL(SO34)=0,"",NILAISIKAPSOSIAL(SO34))</f>
        <v/>
      </c>
      <c r="VQ34" s="264" t="str">
        <f>IF(NILAISIKAPSOSIAL(SP34)=0,"",NILAISIKAPSOSIAL(SP34))</f>
        <v/>
      </c>
      <c r="VR34" s="143" t="str">
        <f t="shared" si="58"/>
        <v/>
      </c>
      <c r="VT34" s="248" t="str">
        <f t="shared" si="25"/>
        <v/>
      </c>
      <c r="VU34" s="247" t="str">
        <f t="shared" si="59"/>
        <v/>
      </c>
      <c r="VV34" s="247" t="str">
        <f t="shared" si="60"/>
        <v/>
      </c>
      <c r="VW34" s="247" t="str">
        <f t="shared" si="61"/>
        <v/>
      </c>
      <c r="VX34" s="247" t="str">
        <f t="shared" si="62"/>
        <v/>
      </c>
      <c r="VY34" s="247" t="str">
        <f t="shared" si="63"/>
        <v/>
      </c>
      <c r="VZ34" s="247" t="str">
        <f t="shared" si="64"/>
        <v/>
      </c>
      <c r="WA34" s="265" t="str">
        <f t="shared" si="65"/>
        <v/>
      </c>
      <c r="WB34" s="265" t="str">
        <f t="shared" si="26"/>
        <v/>
      </c>
      <c r="WC34" s="265" t="str">
        <f t="shared" si="27"/>
        <v/>
      </c>
      <c r="WD34" s="265" t="str">
        <f t="shared" si="28"/>
        <v/>
      </c>
      <c r="WE34" s="265" t="str">
        <f t="shared" si="66"/>
        <v/>
      </c>
      <c r="WG34" s="117" t="str">
        <f t="shared" si="67"/>
        <v/>
      </c>
      <c r="WH34" s="117" t="e">
        <f>Kode!#REF!</f>
        <v>#REF!</v>
      </c>
      <c r="WI34" s="117" t="e">
        <f t="shared" si="29"/>
        <v>#REF!</v>
      </c>
      <c r="WJ34" s="160" t="str">
        <f t="shared" si="30"/>
        <v/>
      </c>
      <c r="WK34" s="247" t="e">
        <f t="shared" si="31"/>
        <v>#REF!</v>
      </c>
      <c r="WL34" s="247" t="e">
        <f t="shared" si="32"/>
        <v>#REF!</v>
      </c>
      <c r="WM34" s="248" t="e">
        <f t="shared" si="33"/>
        <v>#REF!</v>
      </c>
      <c r="WN34" s="247" t="e">
        <f t="shared" si="34"/>
        <v>#REF!</v>
      </c>
      <c r="WO34" s="247" t="e">
        <f t="shared" si="35"/>
        <v>#REF!</v>
      </c>
      <c r="WP34" s="248" t="e">
        <f t="shared" si="36"/>
        <v>#REF!</v>
      </c>
      <c r="WQ34" s="248" t="e">
        <f t="shared" si="37"/>
        <v>#REF!</v>
      </c>
      <c r="WR34" s="248" t="e">
        <f t="shared" si="38"/>
        <v>#REF!</v>
      </c>
    </row>
    <row r="35" spans="1:616" ht="54.95" customHeight="1">
      <c r="A35" s="285" t="str">
        <f t="shared" si="68"/>
        <v/>
      </c>
      <c r="B35" s="286" t="s">
        <v>280</v>
      </c>
      <c r="C35" s="286" t="s">
        <v>280</v>
      </c>
      <c r="D35" s="287" t="s">
        <v>280</v>
      </c>
      <c r="E35" s="286" t="s">
        <v>280</v>
      </c>
      <c r="F35" s="288" t="s">
        <v>280</v>
      </c>
      <c r="G35" s="144"/>
      <c r="H35" s="144"/>
      <c r="I35" s="134"/>
      <c r="J35" s="144"/>
      <c r="K35" s="144"/>
      <c r="L35" s="134"/>
      <c r="M35" s="144"/>
      <c r="N35" s="134"/>
      <c r="O35" s="144"/>
      <c r="P35" s="144"/>
      <c r="Q35" s="134"/>
      <c r="R35" s="144"/>
      <c r="S35" s="144"/>
      <c r="T35" s="134"/>
      <c r="U35" s="144"/>
      <c r="V35" s="134"/>
      <c r="W35" s="144"/>
      <c r="X35" s="144"/>
      <c r="Y35" s="134"/>
      <c r="Z35" s="144"/>
      <c r="AA35" s="144"/>
      <c r="AB35" s="134"/>
      <c r="AC35" s="144"/>
      <c r="AD35" s="134"/>
      <c r="AE35" s="144"/>
      <c r="AF35" s="144"/>
      <c r="AG35" s="134"/>
      <c r="AH35" s="144"/>
      <c r="AI35" s="144"/>
      <c r="AJ35" s="134"/>
      <c r="AK35" s="144"/>
      <c r="AL35" s="134"/>
      <c r="AM35" s="144"/>
      <c r="AN35" s="144"/>
      <c r="AO35" s="134"/>
      <c r="AP35" s="144"/>
      <c r="AQ35" s="144"/>
      <c r="AR35" s="134"/>
      <c r="AS35" s="144"/>
      <c r="AT35" s="134"/>
      <c r="AU35" s="144"/>
      <c r="AV35" s="144"/>
      <c r="AW35" s="134"/>
      <c r="AX35" s="144"/>
      <c r="AY35" s="144"/>
      <c r="AZ35" s="134"/>
      <c r="BA35" s="144"/>
      <c r="BB35" s="134"/>
      <c r="BC35" s="144"/>
      <c r="BD35" s="144"/>
      <c r="BE35" s="134"/>
      <c r="BF35" s="144"/>
      <c r="BG35" s="144"/>
      <c r="BH35" s="134"/>
      <c r="BI35" s="144"/>
      <c r="BJ35" s="134"/>
      <c r="BK35" s="144"/>
      <c r="BL35" s="144"/>
      <c r="BM35" s="134"/>
      <c r="BN35" s="144"/>
      <c r="BO35" s="144"/>
      <c r="BP35" s="134"/>
      <c r="BQ35" s="144"/>
      <c r="BR35" s="134"/>
      <c r="BS35" s="144"/>
      <c r="BT35" s="144"/>
      <c r="BU35" s="134"/>
      <c r="BV35" s="144"/>
      <c r="BW35" s="144"/>
      <c r="BX35" s="134"/>
      <c r="BY35" s="144"/>
      <c r="BZ35" s="134"/>
      <c r="CA35" s="144"/>
      <c r="CB35" s="144"/>
      <c r="CC35" s="134"/>
      <c r="CD35" s="144"/>
      <c r="CE35" s="144"/>
      <c r="CF35" s="134"/>
      <c r="CG35" s="144"/>
      <c r="CH35" s="134"/>
      <c r="CI35" s="144"/>
      <c r="CJ35" s="144"/>
      <c r="CK35" s="134"/>
      <c r="CL35" s="144"/>
      <c r="CM35" s="144"/>
      <c r="CN35" s="134"/>
      <c r="CO35" s="144"/>
      <c r="CP35" s="134"/>
      <c r="CQ35" s="144"/>
      <c r="CR35" s="144"/>
      <c r="CS35" s="134"/>
      <c r="CT35" s="144"/>
      <c r="CU35" s="144"/>
      <c r="CV35" s="134"/>
      <c r="CW35" s="144"/>
      <c r="CX35" s="134"/>
      <c r="CY35" s="144"/>
      <c r="CZ35" s="144"/>
      <c r="DA35" s="134"/>
      <c r="DB35" s="144"/>
      <c r="DC35" s="144"/>
      <c r="DD35" s="134"/>
      <c r="DE35" s="144"/>
      <c r="DF35" s="134"/>
      <c r="DG35" s="144"/>
      <c r="DH35" s="144"/>
      <c r="DI35" s="134"/>
      <c r="DJ35" s="144"/>
      <c r="DK35" s="144"/>
      <c r="DL35" s="134"/>
      <c r="DM35" s="144"/>
      <c r="DN35" s="134"/>
      <c r="DO35" s="144"/>
      <c r="DP35" s="144"/>
      <c r="DQ35" s="134"/>
      <c r="DR35" s="144"/>
      <c r="DS35" s="144"/>
      <c r="DT35" s="134"/>
      <c r="DU35" s="144"/>
      <c r="DV35" s="134"/>
      <c r="DW35" s="144"/>
      <c r="DX35" s="144"/>
      <c r="DY35" s="134"/>
      <c r="DZ35" s="144"/>
      <c r="EA35" s="144"/>
      <c r="EB35" s="134"/>
      <c r="EC35" s="144"/>
      <c r="ED35" s="134"/>
      <c r="EE35" s="242"/>
      <c r="EF35" s="242"/>
      <c r="EG35" s="134"/>
      <c r="EH35" s="242"/>
      <c r="EI35" s="242"/>
      <c r="EJ35" s="134"/>
      <c r="EK35" s="144"/>
      <c r="EL35" s="134"/>
      <c r="EM35" s="382"/>
      <c r="EN35" s="382"/>
      <c r="EO35" s="134"/>
      <c r="EP35" s="382"/>
      <c r="EQ35" s="382"/>
      <c r="ER35" s="134"/>
      <c r="ES35" s="382"/>
      <c r="ET35" s="134"/>
      <c r="EU35" s="382"/>
      <c r="EV35" s="382"/>
      <c r="EW35" s="134"/>
      <c r="EX35" s="382"/>
      <c r="EY35" s="382"/>
      <c r="EZ35" s="134"/>
      <c r="FA35" s="382"/>
      <c r="FB35" s="134"/>
      <c r="FC35" s="382"/>
      <c r="FD35" s="382"/>
      <c r="FE35" s="134"/>
      <c r="FF35" s="382"/>
      <c r="FG35" s="382"/>
      <c r="FH35" s="134"/>
      <c r="FI35" s="382"/>
      <c r="FJ35" s="134"/>
      <c r="FK35" s="382"/>
      <c r="FL35" s="382"/>
      <c r="FM35" s="134"/>
      <c r="FN35" s="382"/>
      <c r="FO35" s="382"/>
      <c r="FP35" s="134"/>
      <c r="FQ35" s="382"/>
      <c r="FR35" s="134"/>
      <c r="FS35" s="382"/>
      <c r="FT35" s="382"/>
      <c r="FU35" s="134"/>
      <c r="FV35" s="382"/>
      <c r="FW35" s="382"/>
      <c r="FX35" s="134"/>
      <c r="FY35" s="382"/>
      <c r="FZ35" s="134"/>
      <c r="GA35" s="382"/>
      <c r="GB35" s="382"/>
      <c r="GC35" s="134"/>
      <c r="GD35" s="382"/>
      <c r="GE35" s="382"/>
      <c r="GF35" s="134"/>
      <c r="GG35" s="382"/>
      <c r="GH35" s="134"/>
      <c r="GI35" s="382"/>
      <c r="GJ35" s="382"/>
      <c r="GK35" s="134"/>
      <c r="GL35" s="382"/>
      <c r="GM35" s="382"/>
      <c r="GN35" s="134"/>
      <c r="GO35" s="382"/>
      <c r="GP35" s="134"/>
      <c r="GQ35" s="382"/>
      <c r="GR35" s="382"/>
      <c r="GS35" s="134"/>
      <c r="GT35" s="382"/>
      <c r="GU35" s="382"/>
      <c r="GV35" s="134"/>
      <c r="GW35" s="382"/>
      <c r="GX35" s="134"/>
      <c r="GY35" s="382"/>
      <c r="GZ35" s="382"/>
      <c r="HA35" s="134"/>
      <c r="HB35" s="382"/>
      <c r="HC35" s="382"/>
      <c r="HD35" s="134"/>
      <c r="HE35" s="382"/>
      <c r="HF35" s="134"/>
      <c r="HG35" s="382"/>
      <c r="HH35" s="382"/>
      <c r="HI35" s="134"/>
      <c r="HJ35" s="382"/>
      <c r="HK35" s="382"/>
      <c r="HL35" s="134"/>
      <c r="HM35" s="382"/>
      <c r="HN35" s="134"/>
      <c r="HO35" s="382"/>
      <c r="HP35" s="382"/>
      <c r="HQ35" s="134"/>
      <c r="HR35" s="382"/>
      <c r="HS35" s="382"/>
      <c r="HT35" s="134"/>
      <c r="HU35" s="382"/>
      <c r="HV35" s="134"/>
      <c r="HW35" s="382"/>
      <c r="HX35" s="382"/>
      <c r="HY35" s="134"/>
      <c r="HZ35" s="382"/>
      <c r="IA35" s="382"/>
      <c r="IB35" s="134"/>
      <c r="IC35" s="382"/>
      <c r="ID35" s="134"/>
      <c r="IE35" s="382"/>
      <c r="IF35" s="382"/>
      <c r="IG35" s="134"/>
      <c r="IH35" s="382"/>
      <c r="II35" s="382"/>
      <c r="IJ35" s="134"/>
      <c r="IK35" s="382"/>
      <c r="IL35" s="134"/>
      <c r="IM35" s="353"/>
      <c r="IN35" s="353"/>
      <c r="IO35" s="353"/>
      <c r="IP35" s="353"/>
      <c r="IQ35" s="353"/>
      <c r="IR35" s="353"/>
      <c r="IS35" s="353"/>
      <c r="IT35" s="353"/>
      <c r="IU35" s="353"/>
      <c r="IV35" s="353"/>
      <c r="IW35" s="353"/>
      <c r="IX35" s="353"/>
      <c r="IY35" s="353"/>
      <c r="IZ35" s="353"/>
      <c r="JA35" s="353"/>
      <c r="JB35" s="353"/>
      <c r="JC35" s="353"/>
      <c r="JD35" s="353"/>
      <c r="JE35" s="353"/>
      <c r="JF35" s="353"/>
      <c r="JG35" s="353"/>
      <c r="JH35" s="353"/>
      <c r="JI35" s="353"/>
      <c r="JJ35" s="353"/>
      <c r="JK35" s="353"/>
      <c r="JL35" s="353"/>
      <c r="JM35" s="353"/>
      <c r="JN35" s="353"/>
      <c r="JO35" s="353"/>
      <c r="JP35" s="353"/>
      <c r="JQ35" s="354"/>
      <c r="JR35" s="354"/>
      <c r="JS35" s="354"/>
      <c r="JT35" s="354"/>
      <c r="JU35" s="354"/>
      <c r="JV35" s="354"/>
      <c r="JW35" s="354"/>
      <c r="JX35" s="354"/>
      <c r="JY35" s="354"/>
      <c r="JZ35" s="354"/>
      <c r="KA35" s="354"/>
      <c r="KB35" s="354"/>
      <c r="KC35" s="354"/>
      <c r="KD35" s="354"/>
      <c r="KE35" s="354"/>
      <c r="KF35" s="354"/>
      <c r="KG35" s="354"/>
      <c r="KH35" s="354"/>
      <c r="KI35" s="354"/>
      <c r="KJ35" s="354"/>
      <c r="KK35" s="354"/>
      <c r="KL35" s="354"/>
      <c r="KM35" s="354"/>
      <c r="KN35" s="354"/>
      <c r="KO35" s="354"/>
      <c r="KP35" s="354"/>
      <c r="KQ35" s="354"/>
      <c r="KR35" s="354"/>
      <c r="KS35" s="354"/>
      <c r="KT35" s="354"/>
      <c r="KU35" s="353"/>
      <c r="KV35" s="353"/>
      <c r="KW35" s="353"/>
      <c r="KX35" s="353"/>
      <c r="KY35" s="353"/>
      <c r="KZ35" s="353"/>
      <c r="LA35" s="353"/>
      <c r="LB35" s="353"/>
      <c r="LC35" s="353"/>
      <c r="LD35" s="353"/>
      <c r="LE35" s="353"/>
      <c r="LF35" s="353"/>
      <c r="LG35" s="353"/>
      <c r="LH35" s="353"/>
      <c r="LI35" s="353"/>
      <c r="LJ35" s="353"/>
      <c r="LK35" s="353"/>
      <c r="LL35" s="353"/>
      <c r="LM35" s="353"/>
      <c r="LN35" s="353"/>
      <c r="LO35" s="353"/>
      <c r="LP35" s="353"/>
      <c r="LQ35" s="353"/>
      <c r="LR35" s="353"/>
      <c r="LS35" s="353"/>
      <c r="LT35" s="353"/>
      <c r="LU35" s="353"/>
      <c r="LV35" s="353"/>
      <c r="LW35" s="353"/>
      <c r="LX35" s="353"/>
      <c r="LY35" s="354"/>
      <c r="LZ35" s="354"/>
      <c r="MA35" s="354"/>
      <c r="MB35" s="354"/>
      <c r="MC35" s="354"/>
      <c r="MD35" s="354"/>
      <c r="ME35" s="354"/>
      <c r="MF35" s="354"/>
      <c r="MG35" s="354"/>
      <c r="MH35" s="354"/>
      <c r="MI35" s="354"/>
      <c r="MJ35" s="354"/>
      <c r="MK35" s="354"/>
      <c r="ML35" s="354"/>
      <c r="MM35" s="354"/>
      <c r="MN35" s="354"/>
      <c r="MO35" s="354"/>
      <c r="MP35" s="354"/>
      <c r="MQ35" s="354"/>
      <c r="MR35" s="354"/>
      <c r="MS35" s="354"/>
      <c r="MT35" s="354"/>
      <c r="MU35" s="354"/>
      <c r="MV35" s="354"/>
      <c r="MW35" s="354"/>
      <c r="MX35" s="354"/>
      <c r="MY35" s="354"/>
      <c r="MZ35" s="354"/>
      <c r="NA35" s="354"/>
      <c r="NB35" s="354"/>
      <c r="NC35" s="353"/>
      <c r="ND35" s="353"/>
      <c r="NE35" s="353"/>
      <c r="NF35" s="353"/>
      <c r="NG35" s="353"/>
      <c r="NH35" s="353"/>
      <c r="NI35" s="353"/>
      <c r="NJ35" s="353"/>
      <c r="NK35" s="353"/>
      <c r="NL35" s="353"/>
      <c r="NM35" s="353"/>
      <c r="NN35" s="353"/>
      <c r="NO35" s="353"/>
      <c r="NP35" s="353"/>
      <c r="NQ35" s="353"/>
      <c r="NR35" s="353"/>
      <c r="NS35" s="353"/>
      <c r="NT35" s="353"/>
      <c r="NU35" s="353"/>
      <c r="NV35" s="353"/>
      <c r="NW35" s="353"/>
      <c r="NX35" s="353"/>
      <c r="NY35" s="353"/>
      <c r="NZ35" s="353"/>
      <c r="OA35" s="353"/>
      <c r="OB35" s="353"/>
      <c r="OC35" s="353"/>
      <c r="OD35" s="353"/>
      <c r="OE35" s="353"/>
      <c r="OF35" s="353"/>
      <c r="OG35" s="354"/>
      <c r="OH35" s="354"/>
      <c r="OI35" s="354"/>
      <c r="OJ35" s="354"/>
      <c r="OK35" s="354"/>
      <c r="OL35" s="354"/>
      <c r="OM35" s="354"/>
      <c r="ON35" s="354"/>
      <c r="OO35" s="354"/>
      <c r="OP35" s="354"/>
      <c r="OQ35" s="354"/>
      <c r="OR35" s="354"/>
      <c r="OS35" s="354"/>
      <c r="OT35" s="354"/>
      <c r="OU35" s="354"/>
      <c r="OV35" s="354"/>
      <c r="OW35" s="354"/>
      <c r="OX35" s="354"/>
      <c r="OY35" s="354"/>
      <c r="OZ35" s="354"/>
      <c r="PA35" s="354"/>
      <c r="PB35" s="354"/>
      <c r="PC35" s="354"/>
      <c r="PD35" s="354"/>
      <c r="PE35" s="354"/>
      <c r="PF35" s="354"/>
      <c r="PG35" s="354"/>
      <c r="PH35" s="354"/>
      <c r="PI35" s="354"/>
      <c r="PJ35" s="354"/>
      <c r="PK35" s="353"/>
      <c r="PL35" s="353"/>
      <c r="PM35" s="353"/>
      <c r="PN35" s="353"/>
      <c r="PO35" s="353"/>
      <c r="PP35" s="353"/>
      <c r="PQ35" s="353"/>
      <c r="PR35" s="353"/>
      <c r="PS35" s="353"/>
      <c r="PT35" s="353"/>
      <c r="PU35" s="353"/>
      <c r="PV35" s="353"/>
      <c r="PW35" s="353"/>
      <c r="PX35" s="353"/>
      <c r="PY35" s="353"/>
      <c r="PZ35" s="353"/>
      <c r="QA35" s="353"/>
      <c r="QB35" s="353"/>
      <c r="QC35" s="353"/>
      <c r="QD35" s="353"/>
      <c r="QE35" s="353"/>
      <c r="QF35" s="353"/>
      <c r="QG35" s="353"/>
      <c r="QH35" s="353"/>
      <c r="QI35" s="353"/>
      <c r="QJ35" s="353"/>
      <c r="QK35" s="353"/>
      <c r="QL35" s="353"/>
      <c r="QM35" s="353"/>
      <c r="QN35" s="353"/>
      <c r="QO35" s="354"/>
      <c r="QP35" s="354"/>
      <c r="QQ35" s="354"/>
      <c r="QR35" s="354"/>
      <c r="QS35" s="354"/>
      <c r="QT35" s="354"/>
      <c r="QU35" s="354"/>
      <c r="QV35" s="354"/>
      <c r="QW35" s="354"/>
      <c r="QX35" s="354"/>
      <c r="QY35" s="354"/>
      <c r="QZ35" s="354"/>
      <c r="RA35" s="354"/>
      <c r="RB35" s="354"/>
      <c r="RC35" s="354"/>
      <c r="RD35" s="354"/>
      <c r="RE35" s="354"/>
      <c r="RF35" s="354"/>
      <c r="RG35" s="354"/>
      <c r="RH35" s="354"/>
      <c r="RI35" s="354"/>
      <c r="RJ35" s="354"/>
      <c r="RK35" s="354"/>
      <c r="RL35" s="354"/>
      <c r="RM35" s="354"/>
      <c r="RN35" s="354"/>
      <c r="RO35" s="354"/>
      <c r="RP35" s="354"/>
      <c r="RQ35" s="354"/>
      <c r="RR35" s="354"/>
      <c r="RS35" s="382"/>
      <c r="RT35" s="382"/>
      <c r="RU35" s="134"/>
      <c r="RV35" s="382"/>
      <c r="RW35" s="382"/>
      <c r="RX35" s="134"/>
      <c r="RY35" s="382"/>
      <c r="RZ35" s="134"/>
      <c r="SA35" s="354"/>
      <c r="SB35" s="354"/>
      <c r="SC35" s="354"/>
      <c r="SD35" s="354"/>
      <c r="SE35" s="354"/>
      <c r="SF35" s="354"/>
      <c r="SG35" s="354"/>
      <c r="SH35" s="354"/>
      <c r="SI35" s="146"/>
      <c r="SJ35" s="146"/>
      <c r="SK35" s="146"/>
      <c r="SL35" s="146"/>
      <c r="SM35" s="146"/>
      <c r="SN35" s="146"/>
      <c r="SO35" s="146"/>
      <c r="SP35" s="147"/>
      <c r="SQ35" s="314" t="str">
        <f t="shared" si="39"/>
        <v/>
      </c>
      <c r="SR35" s="314" t="str">
        <f t="shared" si="39"/>
        <v/>
      </c>
      <c r="SS35" s="314" t="str">
        <f t="shared" si="39"/>
        <v/>
      </c>
      <c r="ST35" s="314" t="str">
        <f t="shared" si="39"/>
        <v/>
      </c>
      <c r="SU35" s="315" t="str">
        <f t="shared" si="40"/>
        <v/>
      </c>
      <c r="SV35" s="315" t="str">
        <f t="shared" si="40"/>
        <v/>
      </c>
      <c r="SW35" s="315" t="str">
        <f t="shared" si="40"/>
        <v/>
      </c>
      <c r="SX35" s="315" t="str">
        <f t="shared" si="40"/>
        <v/>
      </c>
      <c r="SY35" s="315" t="str">
        <f t="shared" si="41"/>
        <v/>
      </c>
      <c r="SZ35" s="260" t="str">
        <f t="shared" si="42"/>
        <v/>
      </c>
      <c r="TA35" s="272"/>
      <c r="TB35" s="272"/>
      <c r="TC35" s="273"/>
      <c r="TD35" s="275" t="str">
        <f t="shared" si="43"/>
        <v/>
      </c>
      <c r="TE35" s="268" t="str">
        <f t="shared" si="44"/>
        <v/>
      </c>
      <c r="TF35" s="267"/>
      <c r="TG35" s="151"/>
      <c r="TH35" s="152"/>
      <c r="TI35" s="152"/>
      <c r="TJ35" s="152"/>
      <c r="TK35" s="162"/>
      <c r="TL35" s="163"/>
      <c r="TM35" s="162"/>
      <c r="TN35" s="163"/>
      <c r="TO35" s="162"/>
      <c r="TP35" s="163"/>
      <c r="TQ35" s="89"/>
      <c r="TR35" s="89"/>
      <c r="TS35" s="89"/>
      <c r="TT35" s="89"/>
      <c r="TU35" s="89"/>
      <c r="TV35" s="254"/>
      <c r="TW35" s="318" t="str">
        <f t="shared" si="45"/>
        <v/>
      </c>
      <c r="TX35" s="318" t="str">
        <f t="shared" si="46"/>
        <v/>
      </c>
      <c r="TY35" s="318" t="str">
        <f t="shared" si="47"/>
        <v/>
      </c>
      <c r="TZ35" s="319" t="str">
        <f t="shared" si="48"/>
        <v/>
      </c>
      <c r="UA35" s="136" t="str">
        <f t="shared" si="21"/>
        <v/>
      </c>
      <c r="UB35" s="136" t="str">
        <f t="shared" si="22"/>
        <v/>
      </c>
      <c r="UC35" s="90" t="s">
        <v>280</v>
      </c>
      <c r="UD35" s="91" t="s">
        <v>280</v>
      </c>
      <c r="UE35" s="90" t="s">
        <v>280</v>
      </c>
      <c r="UF35" s="91" t="s">
        <v>280</v>
      </c>
      <c r="UG35" s="90" t="s">
        <v>280</v>
      </c>
      <c r="UH35" s="90" t="s">
        <v>280</v>
      </c>
      <c r="UI35" s="91" t="s">
        <v>280</v>
      </c>
      <c r="UJ35" s="92" t="s">
        <v>280</v>
      </c>
      <c r="UK35" s="90" t="s">
        <v>280</v>
      </c>
      <c r="UL35" s="90" t="s">
        <v>280</v>
      </c>
      <c r="UM35" s="90" t="s">
        <v>280</v>
      </c>
      <c r="UN35" s="91" t="s">
        <v>280</v>
      </c>
      <c r="UO35" s="90" t="s">
        <v>280</v>
      </c>
      <c r="UP35" s="90" t="s">
        <v>280</v>
      </c>
      <c r="UQ35" s="93"/>
      <c r="UR35" s="126"/>
      <c r="US35" s="237">
        <v>0</v>
      </c>
      <c r="UT35" s="237">
        <v>0</v>
      </c>
      <c r="UU35" s="237">
        <v>0</v>
      </c>
      <c r="UV35" s="237">
        <v>0</v>
      </c>
      <c r="UW35" s="237">
        <v>0</v>
      </c>
      <c r="UX35" s="237">
        <v>0</v>
      </c>
      <c r="UY35" s="237">
        <v>0</v>
      </c>
      <c r="UZ35" s="237" t="str">
        <f t="shared" si="49"/>
        <v/>
      </c>
      <c r="VA35" s="248" t="str">
        <f t="shared" si="23"/>
        <v/>
      </c>
      <c r="VB35" s="263">
        <f t="shared" si="50"/>
        <v>0</v>
      </c>
      <c r="VC35" s="263">
        <f t="shared" si="51"/>
        <v>0</v>
      </c>
      <c r="VD35" s="263">
        <f t="shared" si="52"/>
        <v>0</v>
      </c>
      <c r="VE35" s="263">
        <f t="shared" si="53"/>
        <v>0</v>
      </c>
      <c r="VF35" s="263">
        <f t="shared" si="54"/>
        <v>0</v>
      </c>
      <c r="VG35" s="263">
        <f t="shared" si="55"/>
        <v>0</v>
      </c>
      <c r="VH35" s="263">
        <f t="shared" si="56"/>
        <v>0</v>
      </c>
      <c r="VI35" s="263">
        <f t="shared" si="57"/>
        <v>0</v>
      </c>
      <c r="VJ35" s="264" t="str">
        <f>IF(NILAISIKAPSOSIAL(SI35)=0,"",NILAISIKAPSOSIAL(SI35))</f>
        <v/>
      </c>
      <c r="VK35" s="264" t="str">
        <f>IF(NILAISIKAPSOSIAL(SJ35)=0,"",NILAISIKAPSOSIAL(SJ35))</f>
        <v/>
      </c>
      <c r="VL35" s="264" t="str">
        <f>IF(NILAISIKAPSOSIAL(SK35)=0,"",NILAISIKAPSOSIAL(SK35))</f>
        <v/>
      </c>
      <c r="VM35" s="264" t="str">
        <f>IF(NILAISIKAPSOSIAL(SL35)=0,"",NILAISIKAPSOSIAL(SL35))</f>
        <v/>
      </c>
      <c r="VN35" s="264" t="str">
        <f>IF(NILAISIKAPSOSIAL(SM35)=0,"",NILAISIKAPSOSIAL(SM35))</f>
        <v/>
      </c>
      <c r="VO35" s="264" t="str">
        <f>IF(NILAISIKAPSOSIAL(SN35)=0,"",NILAISIKAPSOSIAL(SN35))</f>
        <v/>
      </c>
      <c r="VP35" s="264" t="str">
        <f>IF(NILAISIKAPSOSIAL(SO35)=0,"",NILAISIKAPSOSIAL(SO35))</f>
        <v/>
      </c>
      <c r="VQ35" s="264" t="str">
        <f>IF(NILAISIKAPSOSIAL(SP35)=0,"",NILAISIKAPSOSIAL(SP35))</f>
        <v/>
      </c>
      <c r="VR35" s="143" t="str">
        <f t="shared" si="58"/>
        <v/>
      </c>
      <c r="VT35" s="248" t="str">
        <f t="shared" si="25"/>
        <v/>
      </c>
      <c r="VU35" s="247" t="str">
        <f t="shared" si="59"/>
        <v/>
      </c>
      <c r="VV35" s="247" t="str">
        <f t="shared" si="60"/>
        <v/>
      </c>
      <c r="VW35" s="247" t="str">
        <f t="shared" si="61"/>
        <v/>
      </c>
      <c r="VX35" s="247" t="str">
        <f t="shared" si="62"/>
        <v/>
      </c>
      <c r="VY35" s="247" t="str">
        <f t="shared" si="63"/>
        <v/>
      </c>
      <c r="VZ35" s="247" t="str">
        <f t="shared" si="64"/>
        <v/>
      </c>
      <c r="WA35" s="265" t="str">
        <f t="shared" si="65"/>
        <v/>
      </c>
      <c r="WB35" s="265" t="str">
        <f t="shared" si="26"/>
        <v/>
      </c>
      <c r="WC35" s="265" t="str">
        <f t="shared" si="27"/>
        <v/>
      </c>
      <c r="WD35" s="265" t="str">
        <f t="shared" si="28"/>
        <v/>
      </c>
      <c r="WE35" s="265" t="str">
        <f t="shared" si="66"/>
        <v/>
      </c>
      <c r="WG35" s="117" t="str">
        <f t="shared" si="67"/>
        <v/>
      </c>
      <c r="WH35" s="117" t="e">
        <f>Kode!#REF!</f>
        <v>#REF!</v>
      </c>
      <c r="WI35" s="117" t="e">
        <f t="shared" si="29"/>
        <v>#REF!</v>
      </c>
      <c r="WJ35" s="160" t="str">
        <f t="shared" si="30"/>
        <v/>
      </c>
      <c r="WK35" s="247" t="e">
        <f t="shared" si="31"/>
        <v>#REF!</v>
      </c>
      <c r="WL35" s="247" t="e">
        <f t="shared" si="32"/>
        <v>#REF!</v>
      </c>
      <c r="WM35" s="248" t="e">
        <f t="shared" si="33"/>
        <v>#REF!</v>
      </c>
      <c r="WN35" s="247" t="e">
        <f t="shared" si="34"/>
        <v>#REF!</v>
      </c>
      <c r="WO35" s="247" t="e">
        <f t="shared" si="35"/>
        <v>#REF!</v>
      </c>
      <c r="WP35" s="248" t="e">
        <f t="shared" si="36"/>
        <v>#REF!</v>
      </c>
      <c r="WQ35" s="248" t="e">
        <f t="shared" si="37"/>
        <v>#REF!</v>
      </c>
      <c r="WR35" s="248" t="e">
        <f t="shared" si="38"/>
        <v>#REF!</v>
      </c>
    </row>
    <row r="36" spans="1:616" ht="54.95" customHeight="1">
      <c r="A36" s="285" t="str">
        <f t="shared" si="68"/>
        <v/>
      </c>
      <c r="B36" s="286" t="s">
        <v>280</v>
      </c>
      <c r="C36" s="286" t="s">
        <v>280</v>
      </c>
      <c r="D36" s="287" t="s">
        <v>280</v>
      </c>
      <c r="E36" s="286" t="s">
        <v>280</v>
      </c>
      <c r="F36" s="288" t="s">
        <v>280</v>
      </c>
      <c r="G36" s="144"/>
      <c r="H36" s="144"/>
      <c r="I36" s="134"/>
      <c r="J36" s="144"/>
      <c r="K36" s="144"/>
      <c r="L36" s="134"/>
      <c r="M36" s="144"/>
      <c r="N36" s="134"/>
      <c r="O36" s="144"/>
      <c r="P36" s="144"/>
      <c r="Q36" s="134"/>
      <c r="R36" s="144"/>
      <c r="S36" s="144"/>
      <c r="T36" s="134"/>
      <c r="U36" s="144"/>
      <c r="V36" s="134"/>
      <c r="W36" s="144"/>
      <c r="X36" s="144"/>
      <c r="Y36" s="134"/>
      <c r="Z36" s="144"/>
      <c r="AA36" s="144"/>
      <c r="AB36" s="134"/>
      <c r="AC36" s="144"/>
      <c r="AD36" s="134"/>
      <c r="AE36" s="144"/>
      <c r="AF36" s="144"/>
      <c r="AG36" s="134"/>
      <c r="AH36" s="144"/>
      <c r="AI36" s="144"/>
      <c r="AJ36" s="134"/>
      <c r="AK36" s="144"/>
      <c r="AL36" s="134"/>
      <c r="AM36" s="144"/>
      <c r="AN36" s="144"/>
      <c r="AO36" s="134"/>
      <c r="AP36" s="144"/>
      <c r="AQ36" s="144"/>
      <c r="AR36" s="134"/>
      <c r="AS36" s="144"/>
      <c r="AT36" s="134"/>
      <c r="AU36" s="144"/>
      <c r="AV36" s="144"/>
      <c r="AW36" s="134"/>
      <c r="AX36" s="144"/>
      <c r="AY36" s="144"/>
      <c r="AZ36" s="134"/>
      <c r="BA36" s="144"/>
      <c r="BB36" s="134"/>
      <c r="BC36" s="144"/>
      <c r="BD36" s="144"/>
      <c r="BE36" s="134"/>
      <c r="BF36" s="144"/>
      <c r="BG36" s="144"/>
      <c r="BH36" s="134"/>
      <c r="BI36" s="144"/>
      <c r="BJ36" s="134"/>
      <c r="BK36" s="144"/>
      <c r="BL36" s="144"/>
      <c r="BM36" s="134"/>
      <c r="BN36" s="144"/>
      <c r="BO36" s="144"/>
      <c r="BP36" s="134"/>
      <c r="BQ36" s="144"/>
      <c r="BR36" s="134"/>
      <c r="BS36" s="144"/>
      <c r="BT36" s="144"/>
      <c r="BU36" s="134"/>
      <c r="BV36" s="144"/>
      <c r="BW36" s="144"/>
      <c r="BX36" s="134"/>
      <c r="BY36" s="144"/>
      <c r="BZ36" s="134"/>
      <c r="CA36" s="144"/>
      <c r="CB36" s="144"/>
      <c r="CC36" s="134"/>
      <c r="CD36" s="144"/>
      <c r="CE36" s="144"/>
      <c r="CF36" s="134"/>
      <c r="CG36" s="144"/>
      <c r="CH36" s="134"/>
      <c r="CI36" s="144"/>
      <c r="CJ36" s="144"/>
      <c r="CK36" s="134"/>
      <c r="CL36" s="144"/>
      <c r="CM36" s="144"/>
      <c r="CN36" s="134"/>
      <c r="CO36" s="144"/>
      <c r="CP36" s="134"/>
      <c r="CQ36" s="144"/>
      <c r="CR36" s="144"/>
      <c r="CS36" s="134"/>
      <c r="CT36" s="144"/>
      <c r="CU36" s="144"/>
      <c r="CV36" s="134"/>
      <c r="CW36" s="144"/>
      <c r="CX36" s="134"/>
      <c r="CY36" s="144"/>
      <c r="CZ36" s="144"/>
      <c r="DA36" s="134"/>
      <c r="DB36" s="144"/>
      <c r="DC36" s="144"/>
      <c r="DD36" s="134"/>
      <c r="DE36" s="144"/>
      <c r="DF36" s="134"/>
      <c r="DG36" s="144"/>
      <c r="DH36" s="144"/>
      <c r="DI36" s="134"/>
      <c r="DJ36" s="144"/>
      <c r="DK36" s="144"/>
      <c r="DL36" s="134"/>
      <c r="DM36" s="144"/>
      <c r="DN36" s="134"/>
      <c r="DO36" s="144"/>
      <c r="DP36" s="144"/>
      <c r="DQ36" s="134"/>
      <c r="DR36" s="144"/>
      <c r="DS36" s="144"/>
      <c r="DT36" s="134"/>
      <c r="DU36" s="144"/>
      <c r="DV36" s="134"/>
      <c r="DW36" s="242"/>
      <c r="DX36" s="242"/>
      <c r="DY36" s="134"/>
      <c r="DZ36" s="242"/>
      <c r="EA36" s="242"/>
      <c r="EB36" s="134"/>
      <c r="EC36" s="144"/>
      <c r="ED36" s="134"/>
      <c r="EE36" s="144"/>
      <c r="EF36" s="144"/>
      <c r="EG36" s="134"/>
      <c r="EH36" s="144"/>
      <c r="EI36" s="144"/>
      <c r="EJ36" s="134"/>
      <c r="EK36" s="144"/>
      <c r="EL36" s="134"/>
      <c r="EM36" s="382"/>
      <c r="EN36" s="382"/>
      <c r="EO36" s="134"/>
      <c r="EP36" s="382"/>
      <c r="EQ36" s="382"/>
      <c r="ER36" s="134"/>
      <c r="ES36" s="382"/>
      <c r="ET36" s="134"/>
      <c r="EU36" s="382"/>
      <c r="EV36" s="382"/>
      <c r="EW36" s="134"/>
      <c r="EX36" s="382"/>
      <c r="EY36" s="382"/>
      <c r="EZ36" s="134"/>
      <c r="FA36" s="382"/>
      <c r="FB36" s="134"/>
      <c r="FC36" s="382"/>
      <c r="FD36" s="382"/>
      <c r="FE36" s="134"/>
      <c r="FF36" s="382"/>
      <c r="FG36" s="382"/>
      <c r="FH36" s="134"/>
      <c r="FI36" s="382"/>
      <c r="FJ36" s="134"/>
      <c r="FK36" s="382"/>
      <c r="FL36" s="382"/>
      <c r="FM36" s="134"/>
      <c r="FN36" s="382"/>
      <c r="FO36" s="382"/>
      <c r="FP36" s="134"/>
      <c r="FQ36" s="382"/>
      <c r="FR36" s="134"/>
      <c r="FS36" s="382"/>
      <c r="FT36" s="382"/>
      <c r="FU36" s="134"/>
      <c r="FV36" s="382"/>
      <c r="FW36" s="382"/>
      <c r="FX36" s="134"/>
      <c r="FY36" s="382"/>
      <c r="FZ36" s="134"/>
      <c r="GA36" s="382"/>
      <c r="GB36" s="382"/>
      <c r="GC36" s="134"/>
      <c r="GD36" s="382"/>
      <c r="GE36" s="382"/>
      <c r="GF36" s="134"/>
      <c r="GG36" s="382"/>
      <c r="GH36" s="134"/>
      <c r="GI36" s="382"/>
      <c r="GJ36" s="382"/>
      <c r="GK36" s="134"/>
      <c r="GL36" s="382"/>
      <c r="GM36" s="382"/>
      <c r="GN36" s="134"/>
      <c r="GO36" s="382"/>
      <c r="GP36" s="134"/>
      <c r="GQ36" s="382"/>
      <c r="GR36" s="382"/>
      <c r="GS36" s="134"/>
      <c r="GT36" s="382"/>
      <c r="GU36" s="382"/>
      <c r="GV36" s="134"/>
      <c r="GW36" s="382"/>
      <c r="GX36" s="134"/>
      <c r="GY36" s="382"/>
      <c r="GZ36" s="382"/>
      <c r="HA36" s="134"/>
      <c r="HB36" s="382"/>
      <c r="HC36" s="382"/>
      <c r="HD36" s="134"/>
      <c r="HE36" s="382"/>
      <c r="HF36" s="134"/>
      <c r="HG36" s="382"/>
      <c r="HH36" s="382"/>
      <c r="HI36" s="134"/>
      <c r="HJ36" s="382"/>
      <c r="HK36" s="382"/>
      <c r="HL36" s="134"/>
      <c r="HM36" s="382"/>
      <c r="HN36" s="134"/>
      <c r="HO36" s="382"/>
      <c r="HP36" s="382"/>
      <c r="HQ36" s="134"/>
      <c r="HR36" s="382"/>
      <c r="HS36" s="382"/>
      <c r="HT36" s="134"/>
      <c r="HU36" s="382"/>
      <c r="HV36" s="134"/>
      <c r="HW36" s="382"/>
      <c r="HX36" s="382"/>
      <c r="HY36" s="134"/>
      <c r="HZ36" s="382"/>
      <c r="IA36" s="382"/>
      <c r="IB36" s="134"/>
      <c r="IC36" s="382"/>
      <c r="ID36" s="134"/>
      <c r="IE36" s="382"/>
      <c r="IF36" s="382"/>
      <c r="IG36" s="134"/>
      <c r="IH36" s="382"/>
      <c r="II36" s="382"/>
      <c r="IJ36" s="134"/>
      <c r="IK36" s="382"/>
      <c r="IL36" s="134"/>
      <c r="IM36" s="353"/>
      <c r="IN36" s="353"/>
      <c r="IO36" s="353"/>
      <c r="IP36" s="353"/>
      <c r="IQ36" s="353"/>
      <c r="IR36" s="353"/>
      <c r="IS36" s="353"/>
      <c r="IT36" s="353"/>
      <c r="IU36" s="353"/>
      <c r="IV36" s="353"/>
      <c r="IW36" s="353"/>
      <c r="IX36" s="353"/>
      <c r="IY36" s="353"/>
      <c r="IZ36" s="353"/>
      <c r="JA36" s="353"/>
      <c r="JB36" s="353"/>
      <c r="JC36" s="353"/>
      <c r="JD36" s="353"/>
      <c r="JE36" s="353"/>
      <c r="JF36" s="353"/>
      <c r="JG36" s="353"/>
      <c r="JH36" s="353"/>
      <c r="JI36" s="353"/>
      <c r="JJ36" s="353"/>
      <c r="JK36" s="353"/>
      <c r="JL36" s="353"/>
      <c r="JM36" s="353"/>
      <c r="JN36" s="353"/>
      <c r="JO36" s="353"/>
      <c r="JP36" s="353"/>
      <c r="JQ36" s="354"/>
      <c r="JR36" s="354"/>
      <c r="JS36" s="354"/>
      <c r="JT36" s="354"/>
      <c r="JU36" s="354"/>
      <c r="JV36" s="354"/>
      <c r="JW36" s="354"/>
      <c r="JX36" s="354"/>
      <c r="JY36" s="354"/>
      <c r="JZ36" s="354"/>
      <c r="KA36" s="354"/>
      <c r="KB36" s="354"/>
      <c r="KC36" s="354"/>
      <c r="KD36" s="354"/>
      <c r="KE36" s="354"/>
      <c r="KF36" s="354"/>
      <c r="KG36" s="354"/>
      <c r="KH36" s="354"/>
      <c r="KI36" s="354"/>
      <c r="KJ36" s="354"/>
      <c r="KK36" s="354"/>
      <c r="KL36" s="354"/>
      <c r="KM36" s="354"/>
      <c r="KN36" s="354"/>
      <c r="KO36" s="354"/>
      <c r="KP36" s="354"/>
      <c r="KQ36" s="354"/>
      <c r="KR36" s="354"/>
      <c r="KS36" s="354"/>
      <c r="KT36" s="354"/>
      <c r="KU36" s="353"/>
      <c r="KV36" s="353"/>
      <c r="KW36" s="353"/>
      <c r="KX36" s="353"/>
      <c r="KY36" s="353"/>
      <c r="KZ36" s="353"/>
      <c r="LA36" s="353"/>
      <c r="LB36" s="353"/>
      <c r="LC36" s="353"/>
      <c r="LD36" s="353"/>
      <c r="LE36" s="353"/>
      <c r="LF36" s="353"/>
      <c r="LG36" s="353"/>
      <c r="LH36" s="353"/>
      <c r="LI36" s="353"/>
      <c r="LJ36" s="353"/>
      <c r="LK36" s="353"/>
      <c r="LL36" s="353"/>
      <c r="LM36" s="353"/>
      <c r="LN36" s="353"/>
      <c r="LO36" s="353"/>
      <c r="LP36" s="353"/>
      <c r="LQ36" s="353"/>
      <c r="LR36" s="353"/>
      <c r="LS36" s="353"/>
      <c r="LT36" s="353"/>
      <c r="LU36" s="353"/>
      <c r="LV36" s="353"/>
      <c r="LW36" s="353"/>
      <c r="LX36" s="353"/>
      <c r="LY36" s="354"/>
      <c r="LZ36" s="354"/>
      <c r="MA36" s="354"/>
      <c r="MB36" s="354"/>
      <c r="MC36" s="354"/>
      <c r="MD36" s="354"/>
      <c r="ME36" s="354"/>
      <c r="MF36" s="354"/>
      <c r="MG36" s="354"/>
      <c r="MH36" s="354"/>
      <c r="MI36" s="354"/>
      <c r="MJ36" s="354"/>
      <c r="MK36" s="354"/>
      <c r="ML36" s="354"/>
      <c r="MM36" s="354"/>
      <c r="MN36" s="354"/>
      <c r="MO36" s="354"/>
      <c r="MP36" s="354"/>
      <c r="MQ36" s="354"/>
      <c r="MR36" s="354"/>
      <c r="MS36" s="354"/>
      <c r="MT36" s="354"/>
      <c r="MU36" s="354"/>
      <c r="MV36" s="354"/>
      <c r="MW36" s="354"/>
      <c r="MX36" s="354"/>
      <c r="MY36" s="354"/>
      <c r="MZ36" s="354"/>
      <c r="NA36" s="354"/>
      <c r="NB36" s="354"/>
      <c r="NC36" s="353"/>
      <c r="ND36" s="353"/>
      <c r="NE36" s="353"/>
      <c r="NF36" s="353"/>
      <c r="NG36" s="353"/>
      <c r="NH36" s="353"/>
      <c r="NI36" s="353"/>
      <c r="NJ36" s="353"/>
      <c r="NK36" s="353"/>
      <c r="NL36" s="353"/>
      <c r="NM36" s="353"/>
      <c r="NN36" s="353"/>
      <c r="NO36" s="353"/>
      <c r="NP36" s="353"/>
      <c r="NQ36" s="353"/>
      <c r="NR36" s="353"/>
      <c r="NS36" s="353"/>
      <c r="NT36" s="353"/>
      <c r="NU36" s="353"/>
      <c r="NV36" s="353"/>
      <c r="NW36" s="353"/>
      <c r="NX36" s="353"/>
      <c r="NY36" s="353"/>
      <c r="NZ36" s="353"/>
      <c r="OA36" s="353"/>
      <c r="OB36" s="353"/>
      <c r="OC36" s="353"/>
      <c r="OD36" s="353"/>
      <c r="OE36" s="353"/>
      <c r="OF36" s="353"/>
      <c r="OG36" s="354"/>
      <c r="OH36" s="354"/>
      <c r="OI36" s="354"/>
      <c r="OJ36" s="354"/>
      <c r="OK36" s="354"/>
      <c r="OL36" s="354"/>
      <c r="OM36" s="354"/>
      <c r="ON36" s="354"/>
      <c r="OO36" s="354"/>
      <c r="OP36" s="354"/>
      <c r="OQ36" s="354"/>
      <c r="OR36" s="354"/>
      <c r="OS36" s="354"/>
      <c r="OT36" s="354"/>
      <c r="OU36" s="354"/>
      <c r="OV36" s="354"/>
      <c r="OW36" s="354"/>
      <c r="OX36" s="354"/>
      <c r="OY36" s="354"/>
      <c r="OZ36" s="354"/>
      <c r="PA36" s="354"/>
      <c r="PB36" s="354"/>
      <c r="PC36" s="354"/>
      <c r="PD36" s="354"/>
      <c r="PE36" s="354"/>
      <c r="PF36" s="354"/>
      <c r="PG36" s="354"/>
      <c r="PH36" s="354"/>
      <c r="PI36" s="354"/>
      <c r="PJ36" s="354"/>
      <c r="PK36" s="353"/>
      <c r="PL36" s="353"/>
      <c r="PM36" s="353"/>
      <c r="PN36" s="353"/>
      <c r="PO36" s="353"/>
      <c r="PP36" s="353"/>
      <c r="PQ36" s="353"/>
      <c r="PR36" s="353"/>
      <c r="PS36" s="353"/>
      <c r="PT36" s="353"/>
      <c r="PU36" s="353"/>
      <c r="PV36" s="353"/>
      <c r="PW36" s="353"/>
      <c r="PX36" s="353"/>
      <c r="PY36" s="353"/>
      <c r="PZ36" s="353"/>
      <c r="QA36" s="353"/>
      <c r="QB36" s="353"/>
      <c r="QC36" s="353"/>
      <c r="QD36" s="353"/>
      <c r="QE36" s="353"/>
      <c r="QF36" s="353"/>
      <c r="QG36" s="353"/>
      <c r="QH36" s="353"/>
      <c r="QI36" s="353"/>
      <c r="QJ36" s="353"/>
      <c r="QK36" s="353"/>
      <c r="QL36" s="353"/>
      <c r="QM36" s="353"/>
      <c r="QN36" s="353"/>
      <c r="QO36" s="354"/>
      <c r="QP36" s="354"/>
      <c r="QQ36" s="354"/>
      <c r="QR36" s="354"/>
      <c r="QS36" s="354"/>
      <c r="QT36" s="354"/>
      <c r="QU36" s="354"/>
      <c r="QV36" s="354"/>
      <c r="QW36" s="354"/>
      <c r="QX36" s="354"/>
      <c r="QY36" s="354"/>
      <c r="QZ36" s="354"/>
      <c r="RA36" s="354"/>
      <c r="RB36" s="354"/>
      <c r="RC36" s="354"/>
      <c r="RD36" s="354"/>
      <c r="RE36" s="354"/>
      <c r="RF36" s="354"/>
      <c r="RG36" s="354"/>
      <c r="RH36" s="354"/>
      <c r="RI36" s="354"/>
      <c r="RJ36" s="354"/>
      <c r="RK36" s="354"/>
      <c r="RL36" s="354"/>
      <c r="RM36" s="354"/>
      <c r="RN36" s="354"/>
      <c r="RO36" s="354"/>
      <c r="RP36" s="354"/>
      <c r="RQ36" s="354"/>
      <c r="RR36" s="354"/>
      <c r="RS36" s="382"/>
      <c r="RT36" s="382"/>
      <c r="RU36" s="134"/>
      <c r="RV36" s="382"/>
      <c r="RW36" s="382"/>
      <c r="RX36" s="134"/>
      <c r="RY36" s="382"/>
      <c r="RZ36" s="134"/>
      <c r="SA36" s="354"/>
      <c r="SB36" s="354"/>
      <c r="SC36" s="354"/>
      <c r="SD36" s="354"/>
      <c r="SE36" s="354"/>
      <c r="SF36" s="354"/>
      <c r="SG36" s="354"/>
      <c r="SH36" s="354"/>
      <c r="SI36" s="146"/>
      <c r="SJ36" s="146"/>
      <c r="SK36" s="146"/>
      <c r="SL36" s="146"/>
      <c r="SM36" s="146"/>
      <c r="SN36" s="146"/>
      <c r="SO36" s="146"/>
      <c r="SP36" s="147"/>
      <c r="SQ36" s="314" t="str">
        <f t="shared" si="39"/>
        <v/>
      </c>
      <c r="SR36" s="314" t="str">
        <f t="shared" si="39"/>
        <v/>
      </c>
      <c r="SS36" s="314" t="str">
        <f t="shared" si="39"/>
        <v/>
      </c>
      <c r="ST36" s="314" t="str">
        <f t="shared" si="39"/>
        <v/>
      </c>
      <c r="SU36" s="315" t="str">
        <f t="shared" si="40"/>
        <v/>
      </c>
      <c r="SV36" s="315" t="str">
        <f t="shared" si="40"/>
        <v/>
      </c>
      <c r="SW36" s="315" t="str">
        <f t="shared" si="40"/>
        <v/>
      </c>
      <c r="SX36" s="315" t="str">
        <f t="shared" si="40"/>
        <v/>
      </c>
      <c r="SY36" s="315" t="str">
        <f t="shared" si="41"/>
        <v/>
      </c>
      <c r="SZ36" s="260" t="str">
        <f t="shared" si="42"/>
        <v/>
      </c>
      <c r="TA36" s="272"/>
      <c r="TB36" s="272"/>
      <c r="TC36" s="273"/>
      <c r="TD36" s="275" t="str">
        <f t="shared" si="43"/>
        <v/>
      </c>
      <c r="TE36" s="268" t="str">
        <f t="shared" si="44"/>
        <v/>
      </c>
      <c r="TF36" s="267"/>
      <c r="TG36" s="151"/>
      <c r="TH36" s="152"/>
      <c r="TI36" s="152"/>
      <c r="TJ36" s="152"/>
      <c r="TK36" s="162"/>
      <c r="TL36" s="163"/>
      <c r="TM36" s="162"/>
      <c r="TN36" s="163"/>
      <c r="TO36" s="162"/>
      <c r="TP36" s="163"/>
      <c r="TQ36" s="89"/>
      <c r="TR36" s="89"/>
      <c r="TS36" s="89"/>
      <c r="TT36" s="89"/>
      <c r="TU36" s="89"/>
      <c r="TV36" s="254"/>
      <c r="TW36" s="318" t="str">
        <f t="shared" si="45"/>
        <v/>
      </c>
      <c r="TX36" s="318" t="str">
        <f t="shared" si="46"/>
        <v/>
      </c>
      <c r="TY36" s="318" t="str">
        <f t="shared" si="47"/>
        <v/>
      </c>
      <c r="TZ36" s="319" t="str">
        <f t="shared" si="48"/>
        <v/>
      </c>
      <c r="UA36" s="136" t="str">
        <f t="shared" si="21"/>
        <v/>
      </c>
      <c r="UB36" s="136" t="str">
        <f t="shared" si="22"/>
        <v/>
      </c>
      <c r="UC36" s="90" t="s">
        <v>280</v>
      </c>
      <c r="UD36" s="91" t="s">
        <v>280</v>
      </c>
      <c r="UE36" s="90" t="s">
        <v>280</v>
      </c>
      <c r="UF36" s="91" t="s">
        <v>280</v>
      </c>
      <c r="UG36" s="90" t="s">
        <v>280</v>
      </c>
      <c r="UH36" s="90" t="s">
        <v>280</v>
      </c>
      <c r="UI36" s="91" t="s">
        <v>280</v>
      </c>
      <c r="UJ36" s="92" t="s">
        <v>280</v>
      </c>
      <c r="UK36" s="90" t="s">
        <v>280</v>
      </c>
      <c r="UL36" s="90" t="s">
        <v>280</v>
      </c>
      <c r="UM36" s="90" t="s">
        <v>280</v>
      </c>
      <c r="UN36" s="91" t="s">
        <v>280</v>
      </c>
      <c r="UO36" s="90" t="s">
        <v>280</v>
      </c>
      <c r="UP36" s="90" t="s">
        <v>280</v>
      </c>
      <c r="UQ36" s="93"/>
      <c r="UR36" s="126"/>
      <c r="US36" s="237">
        <v>0</v>
      </c>
      <c r="UT36" s="237">
        <v>0</v>
      </c>
      <c r="UU36" s="237">
        <v>0</v>
      </c>
      <c r="UV36" s="237">
        <v>0</v>
      </c>
      <c r="UW36" s="237">
        <v>0</v>
      </c>
      <c r="UX36" s="237">
        <v>0</v>
      </c>
      <c r="UY36" s="237">
        <v>0</v>
      </c>
      <c r="UZ36" s="237" t="str">
        <f t="shared" si="49"/>
        <v/>
      </c>
      <c r="VA36" s="248" t="str">
        <f t="shared" si="23"/>
        <v/>
      </c>
      <c r="VB36" s="263">
        <f t="shared" si="50"/>
        <v>0</v>
      </c>
      <c r="VC36" s="263">
        <f t="shared" si="51"/>
        <v>0</v>
      </c>
      <c r="VD36" s="263">
        <f t="shared" si="52"/>
        <v>0</v>
      </c>
      <c r="VE36" s="263">
        <f t="shared" si="53"/>
        <v>0</v>
      </c>
      <c r="VF36" s="263">
        <f t="shared" si="54"/>
        <v>0</v>
      </c>
      <c r="VG36" s="263">
        <f t="shared" si="55"/>
        <v>0</v>
      </c>
      <c r="VH36" s="263">
        <f t="shared" si="56"/>
        <v>0</v>
      </c>
      <c r="VI36" s="263">
        <f t="shared" si="57"/>
        <v>0</v>
      </c>
      <c r="VJ36" s="264" t="str">
        <f>IF(NILAISIKAPSOSIAL(SI36)=0,"",NILAISIKAPSOSIAL(SI36))</f>
        <v/>
      </c>
      <c r="VK36" s="264" t="str">
        <f>IF(NILAISIKAPSOSIAL(SJ36)=0,"",NILAISIKAPSOSIAL(SJ36))</f>
        <v/>
      </c>
      <c r="VL36" s="264" t="str">
        <f>IF(NILAISIKAPSOSIAL(SK36)=0,"",NILAISIKAPSOSIAL(SK36))</f>
        <v/>
      </c>
      <c r="VM36" s="264" t="str">
        <f>IF(NILAISIKAPSOSIAL(SL36)=0,"",NILAISIKAPSOSIAL(SL36))</f>
        <v/>
      </c>
      <c r="VN36" s="264" t="str">
        <f>IF(NILAISIKAPSOSIAL(SM36)=0,"",NILAISIKAPSOSIAL(SM36))</f>
        <v/>
      </c>
      <c r="VO36" s="264" t="str">
        <f>IF(NILAISIKAPSOSIAL(SN36)=0,"",NILAISIKAPSOSIAL(SN36))</f>
        <v/>
      </c>
      <c r="VP36" s="264" t="str">
        <f>IF(NILAISIKAPSOSIAL(SO36)=0,"",NILAISIKAPSOSIAL(SO36))</f>
        <v/>
      </c>
      <c r="VQ36" s="264" t="str">
        <f>IF(NILAISIKAPSOSIAL(SP36)=0,"",NILAISIKAPSOSIAL(SP36))</f>
        <v/>
      </c>
      <c r="VR36" s="143" t="str">
        <f t="shared" si="58"/>
        <v/>
      </c>
      <c r="VT36" s="248" t="str">
        <f t="shared" si="25"/>
        <v/>
      </c>
      <c r="VU36" s="247" t="str">
        <f t="shared" si="59"/>
        <v/>
      </c>
      <c r="VV36" s="247" t="str">
        <f t="shared" si="60"/>
        <v/>
      </c>
      <c r="VW36" s="247" t="str">
        <f t="shared" si="61"/>
        <v/>
      </c>
      <c r="VX36" s="247" t="str">
        <f t="shared" si="62"/>
        <v/>
      </c>
      <c r="VY36" s="247" t="str">
        <f t="shared" si="63"/>
        <v/>
      </c>
      <c r="VZ36" s="247" t="str">
        <f t="shared" si="64"/>
        <v/>
      </c>
      <c r="WA36" s="265" t="str">
        <f t="shared" si="65"/>
        <v/>
      </c>
      <c r="WB36" s="265" t="str">
        <f t="shared" si="26"/>
        <v/>
      </c>
      <c r="WC36" s="265" t="str">
        <f t="shared" si="27"/>
        <v/>
      </c>
      <c r="WD36" s="265" t="str">
        <f t="shared" si="28"/>
        <v/>
      </c>
      <c r="WE36" s="265" t="str">
        <f t="shared" si="66"/>
        <v/>
      </c>
      <c r="WG36" s="117" t="str">
        <f t="shared" si="67"/>
        <v/>
      </c>
      <c r="WH36" s="117" t="e">
        <f>Kode!#REF!</f>
        <v>#REF!</v>
      </c>
      <c r="WI36" s="117" t="e">
        <f t="shared" si="29"/>
        <v>#REF!</v>
      </c>
      <c r="WJ36" s="160" t="str">
        <f t="shared" si="30"/>
        <v/>
      </c>
      <c r="WK36" s="247" t="e">
        <f t="shared" si="31"/>
        <v>#REF!</v>
      </c>
      <c r="WL36" s="247" t="e">
        <f t="shared" si="32"/>
        <v>#REF!</v>
      </c>
      <c r="WM36" s="248" t="e">
        <f t="shared" si="33"/>
        <v>#REF!</v>
      </c>
      <c r="WN36" s="247" t="e">
        <f t="shared" si="34"/>
        <v>#REF!</v>
      </c>
      <c r="WO36" s="247" t="e">
        <f t="shared" si="35"/>
        <v>#REF!</v>
      </c>
      <c r="WP36" s="248" t="e">
        <f t="shared" si="36"/>
        <v>#REF!</v>
      </c>
      <c r="WQ36" s="248" t="e">
        <f t="shared" si="37"/>
        <v>#REF!</v>
      </c>
      <c r="WR36" s="248" t="e">
        <f t="shared" si="38"/>
        <v>#REF!</v>
      </c>
    </row>
    <row r="37" spans="1:616" ht="54.95" customHeight="1">
      <c r="A37" s="285" t="str">
        <f t="shared" si="68"/>
        <v/>
      </c>
      <c r="B37" s="286" t="s">
        <v>280</v>
      </c>
      <c r="C37" s="286" t="s">
        <v>280</v>
      </c>
      <c r="D37" s="287" t="s">
        <v>280</v>
      </c>
      <c r="E37" s="286" t="s">
        <v>280</v>
      </c>
      <c r="F37" s="288" t="s">
        <v>280</v>
      </c>
      <c r="G37" s="144"/>
      <c r="H37" s="144"/>
      <c r="I37" s="134"/>
      <c r="J37" s="144"/>
      <c r="K37" s="144"/>
      <c r="L37" s="134"/>
      <c r="M37" s="144"/>
      <c r="N37" s="134"/>
      <c r="O37" s="144"/>
      <c r="P37" s="144"/>
      <c r="Q37" s="134"/>
      <c r="R37" s="144"/>
      <c r="S37" s="144"/>
      <c r="T37" s="134"/>
      <c r="U37" s="144"/>
      <c r="V37" s="134"/>
      <c r="W37" s="144"/>
      <c r="X37" s="144"/>
      <c r="Y37" s="134"/>
      <c r="Z37" s="144"/>
      <c r="AA37" s="144"/>
      <c r="AB37" s="134"/>
      <c r="AC37" s="144"/>
      <c r="AD37" s="134"/>
      <c r="AE37" s="144"/>
      <c r="AF37" s="144"/>
      <c r="AG37" s="134"/>
      <c r="AH37" s="144"/>
      <c r="AI37" s="144"/>
      <c r="AJ37" s="134"/>
      <c r="AK37" s="144"/>
      <c r="AL37" s="134"/>
      <c r="AM37" s="144"/>
      <c r="AN37" s="144"/>
      <c r="AO37" s="134"/>
      <c r="AP37" s="144"/>
      <c r="AQ37" s="144"/>
      <c r="AR37" s="134"/>
      <c r="AS37" s="144"/>
      <c r="AT37" s="134"/>
      <c r="AU37" s="144"/>
      <c r="AV37" s="144"/>
      <c r="AW37" s="134"/>
      <c r="AX37" s="144"/>
      <c r="AY37" s="144"/>
      <c r="AZ37" s="134"/>
      <c r="BA37" s="144"/>
      <c r="BB37" s="134"/>
      <c r="BC37" s="144"/>
      <c r="BD37" s="144"/>
      <c r="BE37" s="134"/>
      <c r="BF37" s="144"/>
      <c r="BG37" s="144"/>
      <c r="BH37" s="134"/>
      <c r="BI37" s="144"/>
      <c r="BJ37" s="134"/>
      <c r="BK37" s="144"/>
      <c r="BL37" s="144"/>
      <c r="BM37" s="134"/>
      <c r="BN37" s="144"/>
      <c r="BO37" s="144"/>
      <c r="BP37" s="134"/>
      <c r="BQ37" s="144"/>
      <c r="BR37" s="134"/>
      <c r="BS37" s="144"/>
      <c r="BT37" s="144"/>
      <c r="BU37" s="134"/>
      <c r="BV37" s="144"/>
      <c r="BW37" s="144"/>
      <c r="BX37" s="134"/>
      <c r="BY37" s="144"/>
      <c r="BZ37" s="134"/>
      <c r="CA37" s="144"/>
      <c r="CB37" s="144"/>
      <c r="CC37" s="134"/>
      <c r="CD37" s="144"/>
      <c r="CE37" s="144"/>
      <c r="CF37" s="134"/>
      <c r="CG37" s="144"/>
      <c r="CH37" s="134"/>
      <c r="CI37" s="144"/>
      <c r="CJ37" s="144"/>
      <c r="CK37" s="134"/>
      <c r="CL37" s="144"/>
      <c r="CM37" s="144"/>
      <c r="CN37" s="134"/>
      <c r="CO37" s="144"/>
      <c r="CP37" s="134"/>
      <c r="CQ37" s="144"/>
      <c r="CR37" s="144"/>
      <c r="CS37" s="134"/>
      <c r="CT37" s="144"/>
      <c r="CU37" s="144"/>
      <c r="CV37" s="134"/>
      <c r="CW37" s="144"/>
      <c r="CX37" s="134"/>
      <c r="CY37" s="144"/>
      <c r="CZ37" s="144"/>
      <c r="DA37" s="134"/>
      <c r="DB37" s="144"/>
      <c r="DC37" s="144"/>
      <c r="DD37" s="134"/>
      <c r="DE37" s="144"/>
      <c r="DF37" s="134"/>
      <c r="DG37" s="144"/>
      <c r="DH37" s="144"/>
      <c r="DI37" s="134"/>
      <c r="DJ37" s="144"/>
      <c r="DK37" s="144"/>
      <c r="DL37" s="134"/>
      <c r="DM37" s="144"/>
      <c r="DN37" s="134"/>
      <c r="DO37" s="144"/>
      <c r="DP37" s="144"/>
      <c r="DQ37" s="134"/>
      <c r="DR37" s="144"/>
      <c r="DS37" s="144"/>
      <c r="DT37" s="134"/>
      <c r="DU37" s="144"/>
      <c r="DV37" s="134"/>
      <c r="DW37" s="144"/>
      <c r="DX37" s="144"/>
      <c r="DY37" s="134"/>
      <c r="DZ37" s="144"/>
      <c r="EA37" s="144"/>
      <c r="EB37" s="134"/>
      <c r="EC37" s="144"/>
      <c r="ED37" s="134"/>
      <c r="EE37" s="242"/>
      <c r="EF37" s="242"/>
      <c r="EG37" s="134"/>
      <c r="EH37" s="242"/>
      <c r="EI37" s="242"/>
      <c r="EJ37" s="134"/>
      <c r="EK37" s="144"/>
      <c r="EL37" s="134"/>
      <c r="EM37" s="382"/>
      <c r="EN37" s="382"/>
      <c r="EO37" s="134"/>
      <c r="EP37" s="382"/>
      <c r="EQ37" s="382"/>
      <c r="ER37" s="134"/>
      <c r="ES37" s="382"/>
      <c r="ET37" s="134"/>
      <c r="EU37" s="382"/>
      <c r="EV37" s="382"/>
      <c r="EW37" s="134"/>
      <c r="EX37" s="382"/>
      <c r="EY37" s="382"/>
      <c r="EZ37" s="134"/>
      <c r="FA37" s="382"/>
      <c r="FB37" s="134"/>
      <c r="FC37" s="382"/>
      <c r="FD37" s="382"/>
      <c r="FE37" s="134"/>
      <c r="FF37" s="382"/>
      <c r="FG37" s="382"/>
      <c r="FH37" s="134"/>
      <c r="FI37" s="382"/>
      <c r="FJ37" s="134"/>
      <c r="FK37" s="382"/>
      <c r="FL37" s="382"/>
      <c r="FM37" s="134"/>
      <c r="FN37" s="382"/>
      <c r="FO37" s="382"/>
      <c r="FP37" s="134"/>
      <c r="FQ37" s="382"/>
      <c r="FR37" s="134"/>
      <c r="FS37" s="382"/>
      <c r="FT37" s="382"/>
      <c r="FU37" s="134"/>
      <c r="FV37" s="382"/>
      <c r="FW37" s="382"/>
      <c r="FX37" s="134"/>
      <c r="FY37" s="382"/>
      <c r="FZ37" s="134"/>
      <c r="GA37" s="382"/>
      <c r="GB37" s="382"/>
      <c r="GC37" s="134"/>
      <c r="GD37" s="382"/>
      <c r="GE37" s="382"/>
      <c r="GF37" s="134"/>
      <c r="GG37" s="382"/>
      <c r="GH37" s="134"/>
      <c r="GI37" s="382"/>
      <c r="GJ37" s="382"/>
      <c r="GK37" s="134"/>
      <c r="GL37" s="382"/>
      <c r="GM37" s="382"/>
      <c r="GN37" s="134"/>
      <c r="GO37" s="382"/>
      <c r="GP37" s="134"/>
      <c r="GQ37" s="382"/>
      <c r="GR37" s="382"/>
      <c r="GS37" s="134"/>
      <c r="GT37" s="382"/>
      <c r="GU37" s="382"/>
      <c r="GV37" s="134"/>
      <c r="GW37" s="382"/>
      <c r="GX37" s="134"/>
      <c r="GY37" s="382"/>
      <c r="GZ37" s="382"/>
      <c r="HA37" s="134"/>
      <c r="HB37" s="382"/>
      <c r="HC37" s="382"/>
      <c r="HD37" s="134"/>
      <c r="HE37" s="382"/>
      <c r="HF37" s="134"/>
      <c r="HG37" s="382"/>
      <c r="HH37" s="382"/>
      <c r="HI37" s="134"/>
      <c r="HJ37" s="382"/>
      <c r="HK37" s="382"/>
      <c r="HL37" s="134"/>
      <c r="HM37" s="382"/>
      <c r="HN37" s="134"/>
      <c r="HO37" s="382"/>
      <c r="HP37" s="382"/>
      <c r="HQ37" s="134"/>
      <c r="HR37" s="382"/>
      <c r="HS37" s="382"/>
      <c r="HT37" s="134"/>
      <c r="HU37" s="382"/>
      <c r="HV37" s="134"/>
      <c r="HW37" s="382"/>
      <c r="HX37" s="382"/>
      <c r="HY37" s="134"/>
      <c r="HZ37" s="382"/>
      <c r="IA37" s="382"/>
      <c r="IB37" s="134"/>
      <c r="IC37" s="382"/>
      <c r="ID37" s="134"/>
      <c r="IE37" s="382"/>
      <c r="IF37" s="382"/>
      <c r="IG37" s="134"/>
      <c r="IH37" s="382"/>
      <c r="II37" s="382"/>
      <c r="IJ37" s="134"/>
      <c r="IK37" s="382"/>
      <c r="IL37" s="134"/>
      <c r="IM37" s="353"/>
      <c r="IN37" s="353"/>
      <c r="IO37" s="353"/>
      <c r="IP37" s="353"/>
      <c r="IQ37" s="353"/>
      <c r="IR37" s="353"/>
      <c r="IS37" s="353"/>
      <c r="IT37" s="353"/>
      <c r="IU37" s="353"/>
      <c r="IV37" s="353"/>
      <c r="IW37" s="353"/>
      <c r="IX37" s="353"/>
      <c r="IY37" s="353"/>
      <c r="IZ37" s="353"/>
      <c r="JA37" s="353"/>
      <c r="JB37" s="353"/>
      <c r="JC37" s="353"/>
      <c r="JD37" s="353"/>
      <c r="JE37" s="353"/>
      <c r="JF37" s="353"/>
      <c r="JG37" s="353"/>
      <c r="JH37" s="353"/>
      <c r="JI37" s="353"/>
      <c r="JJ37" s="353"/>
      <c r="JK37" s="353"/>
      <c r="JL37" s="353"/>
      <c r="JM37" s="353"/>
      <c r="JN37" s="353"/>
      <c r="JO37" s="353"/>
      <c r="JP37" s="353"/>
      <c r="JQ37" s="354"/>
      <c r="JR37" s="354"/>
      <c r="JS37" s="354"/>
      <c r="JT37" s="354"/>
      <c r="JU37" s="354"/>
      <c r="JV37" s="354"/>
      <c r="JW37" s="354"/>
      <c r="JX37" s="354"/>
      <c r="JY37" s="354"/>
      <c r="JZ37" s="354"/>
      <c r="KA37" s="354"/>
      <c r="KB37" s="354"/>
      <c r="KC37" s="354"/>
      <c r="KD37" s="354"/>
      <c r="KE37" s="354"/>
      <c r="KF37" s="354"/>
      <c r="KG37" s="354"/>
      <c r="KH37" s="354"/>
      <c r="KI37" s="354"/>
      <c r="KJ37" s="354"/>
      <c r="KK37" s="354"/>
      <c r="KL37" s="354"/>
      <c r="KM37" s="354"/>
      <c r="KN37" s="354"/>
      <c r="KO37" s="354"/>
      <c r="KP37" s="354"/>
      <c r="KQ37" s="354"/>
      <c r="KR37" s="354"/>
      <c r="KS37" s="354"/>
      <c r="KT37" s="354"/>
      <c r="KU37" s="353"/>
      <c r="KV37" s="353"/>
      <c r="KW37" s="353"/>
      <c r="KX37" s="353"/>
      <c r="KY37" s="353"/>
      <c r="KZ37" s="353"/>
      <c r="LA37" s="353"/>
      <c r="LB37" s="353"/>
      <c r="LC37" s="353"/>
      <c r="LD37" s="353"/>
      <c r="LE37" s="353"/>
      <c r="LF37" s="353"/>
      <c r="LG37" s="353"/>
      <c r="LH37" s="353"/>
      <c r="LI37" s="353"/>
      <c r="LJ37" s="353"/>
      <c r="LK37" s="353"/>
      <c r="LL37" s="353"/>
      <c r="LM37" s="353"/>
      <c r="LN37" s="353"/>
      <c r="LO37" s="353"/>
      <c r="LP37" s="353"/>
      <c r="LQ37" s="353"/>
      <c r="LR37" s="353"/>
      <c r="LS37" s="353"/>
      <c r="LT37" s="353"/>
      <c r="LU37" s="353"/>
      <c r="LV37" s="353"/>
      <c r="LW37" s="353"/>
      <c r="LX37" s="353"/>
      <c r="LY37" s="354"/>
      <c r="LZ37" s="354"/>
      <c r="MA37" s="354"/>
      <c r="MB37" s="354"/>
      <c r="MC37" s="354"/>
      <c r="MD37" s="354"/>
      <c r="ME37" s="354"/>
      <c r="MF37" s="354"/>
      <c r="MG37" s="354"/>
      <c r="MH37" s="354"/>
      <c r="MI37" s="354"/>
      <c r="MJ37" s="354"/>
      <c r="MK37" s="354"/>
      <c r="ML37" s="354"/>
      <c r="MM37" s="354"/>
      <c r="MN37" s="354"/>
      <c r="MO37" s="354"/>
      <c r="MP37" s="354"/>
      <c r="MQ37" s="354"/>
      <c r="MR37" s="354"/>
      <c r="MS37" s="354"/>
      <c r="MT37" s="354"/>
      <c r="MU37" s="354"/>
      <c r="MV37" s="354"/>
      <c r="MW37" s="354"/>
      <c r="MX37" s="354"/>
      <c r="MY37" s="354"/>
      <c r="MZ37" s="354"/>
      <c r="NA37" s="354"/>
      <c r="NB37" s="354"/>
      <c r="NC37" s="353"/>
      <c r="ND37" s="353"/>
      <c r="NE37" s="353"/>
      <c r="NF37" s="353"/>
      <c r="NG37" s="353"/>
      <c r="NH37" s="353"/>
      <c r="NI37" s="353"/>
      <c r="NJ37" s="353"/>
      <c r="NK37" s="353"/>
      <c r="NL37" s="353"/>
      <c r="NM37" s="353"/>
      <c r="NN37" s="353"/>
      <c r="NO37" s="353"/>
      <c r="NP37" s="353"/>
      <c r="NQ37" s="353"/>
      <c r="NR37" s="353"/>
      <c r="NS37" s="353"/>
      <c r="NT37" s="353"/>
      <c r="NU37" s="353"/>
      <c r="NV37" s="353"/>
      <c r="NW37" s="353"/>
      <c r="NX37" s="353"/>
      <c r="NY37" s="353"/>
      <c r="NZ37" s="353"/>
      <c r="OA37" s="353"/>
      <c r="OB37" s="353"/>
      <c r="OC37" s="353"/>
      <c r="OD37" s="353"/>
      <c r="OE37" s="353"/>
      <c r="OF37" s="353"/>
      <c r="OG37" s="354"/>
      <c r="OH37" s="354"/>
      <c r="OI37" s="354"/>
      <c r="OJ37" s="354"/>
      <c r="OK37" s="354"/>
      <c r="OL37" s="354"/>
      <c r="OM37" s="354"/>
      <c r="ON37" s="354"/>
      <c r="OO37" s="354"/>
      <c r="OP37" s="354"/>
      <c r="OQ37" s="354"/>
      <c r="OR37" s="354"/>
      <c r="OS37" s="354"/>
      <c r="OT37" s="354"/>
      <c r="OU37" s="354"/>
      <c r="OV37" s="354"/>
      <c r="OW37" s="354"/>
      <c r="OX37" s="354"/>
      <c r="OY37" s="354"/>
      <c r="OZ37" s="354"/>
      <c r="PA37" s="354"/>
      <c r="PB37" s="354"/>
      <c r="PC37" s="354"/>
      <c r="PD37" s="354"/>
      <c r="PE37" s="354"/>
      <c r="PF37" s="354"/>
      <c r="PG37" s="354"/>
      <c r="PH37" s="354"/>
      <c r="PI37" s="354"/>
      <c r="PJ37" s="354"/>
      <c r="PK37" s="353"/>
      <c r="PL37" s="353"/>
      <c r="PM37" s="353"/>
      <c r="PN37" s="353"/>
      <c r="PO37" s="353"/>
      <c r="PP37" s="353"/>
      <c r="PQ37" s="353"/>
      <c r="PR37" s="353"/>
      <c r="PS37" s="353"/>
      <c r="PT37" s="353"/>
      <c r="PU37" s="353"/>
      <c r="PV37" s="353"/>
      <c r="PW37" s="353"/>
      <c r="PX37" s="353"/>
      <c r="PY37" s="353"/>
      <c r="PZ37" s="353"/>
      <c r="QA37" s="353"/>
      <c r="QB37" s="353"/>
      <c r="QC37" s="353"/>
      <c r="QD37" s="353"/>
      <c r="QE37" s="353"/>
      <c r="QF37" s="353"/>
      <c r="QG37" s="353"/>
      <c r="QH37" s="353"/>
      <c r="QI37" s="353"/>
      <c r="QJ37" s="353"/>
      <c r="QK37" s="353"/>
      <c r="QL37" s="353"/>
      <c r="QM37" s="353"/>
      <c r="QN37" s="353"/>
      <c r="QO37" s="354"/>
      <c r="QP37" s="354"/>
      <c r="QQ37" s="354"/>
      <c r="QR37" s="354"/>
      <c r="QS37" s="354"/>
      <c r="QT37" s="354"/>
      <c r="QU37" s="354"/>
      <c r="QV37" s="354"/>
      <c r="QW37" s="354"/>
      <c r="QX37" s="354"/>
      <c r="QY37" s="354"/>
      <c r="QZ37" s="354"/>
      <c r="RA37" s="354"/>
      <c r="RB37" s="354"/>
      <c r="RC37" s="354"/>
      <c r="RD37" s="354"/>
      <c r="RE37" s="354"/>
      <c r="RF37" s="354"/>
      <c r="RG37" s="354"/>
      <c r="RH37" s="354"/>
      <c r="RI37" s="354"/>
      <c r="RJ37" s="354"/>
      <c r="RK37" s="354"/>
      <c r="RL37" s="354"/>
      <c r="RM37" s="354"/>
      <c r="RN37" s="354"/>
      <c r="RO37" s="354"/>
      <c r="RP37" s="354"/>
      <c r="RQ37" s="354"/>
      <c r="RR37" s="354"/>
      <c r="RS37" s="382"/>
      <c r="RT37" s="382"/>
      <c r="RU37" s="134"/>
      <c r="RV37" s="382"/>
      <c r="RW37" s="382"/>
      <c r="RX37" s="134"/>
      <c r="RY37" s="382"/>
      <c r="RZ37" s="134"/>
      <c r="SA37" s="354"/>
      <c r="SB37" s="354"/>
      <c r="SC37" s="354"/>
      <c r="SD37" s="354"/>
      <c r="SE37" s="354"/>
      <c r="SF37" s="354"/>
      <c r="SG37" s="354"/>
      <c r="SH37" s="354"/>
      <c r="SI37" s="146"/>
      <c r="SJ37" s="146"/>
      <c r="SK37" s="146"/>
      <c r="SL37" s="146"/>
      <c r="SM37" s="146"/>
      <c r="SN37" s="146"/>
      <c r="SO37" s="146"/>
      <c r="SP37" s="147"/>
      <c r="SQ37" s="314" t="str">
        <f t="shared" si="39"/>
        <v/>
      </c>
      <c r="SR37" s="314" t="str">
        <f t="shared" si="39"/>
        <v/>
      </c>
      <c r="SS37" s="314" t="str">
        <f t="shared" si="39"/>
        <v/>
      </c>
      <c r="ST37" s="314" t="str">
        <f t="shared" si="39"/>
        <v/>
      </c>
      <c r="SU37" s="315" t="str">
        <f t="shared" si="40"/>
        <v/>
      </c>
      <c r="SV37" s="315" t="str">
        <f t="shared" si="40"/>
        <v/>
      </c>
      <c r="SW37" s="315" t="str">
        <f t="shared" si="40"/>
        <v/>
      </c>
      <c r="SX37" s="315" t="str">
        <f t="shared" si="40"/>
        <v/>
      </c>
      <c r="SY37" s="315" t="str">
        <f t="shared" si="41"/>
        <v/>
      </c>
      <c r="SZ37" s="260" t="str">
        <f t="shared" si="42"/>
        <v/>
      </c>
      <c r="TA37" s="272"/>
      <c r="TB37" s="272"/>
      <c r="TC37" s="273"/>
      <c r="TD37" s="275" t="str">
        <f t="shared" si="43"/>
        <v/>
      </c>
      <c r="TE37" s="268" t="str">
        <f t="shared" si="44"/>
        <v/>
      </c>
      <c r="TF37" s="267"/>
      <c r="TG37" s="151"/>
      <c r="TH37" s="152"/>
      <c r="TI37" s="152"/>
      <c r="TJ37" s="152"/>
      <c r="TK37" s="162"/>
      <c r="TL37" s="163"/>
      <c r="TM37" s="162"/>
      <c r="TN37" s="163"/>
      <c r="TO37" s="162"/>
      <c r="TP37" s="163"/>
      <c r="TQ37" s="89"/>
      <c r="TR37" s="89"/>
      <c r="TS37" s="89"/>
      <c r="TT37" s="89"/>
      <c r="TU37" s="89"/>
      <c r="TV37" s="254"/>
      <c r="TW37" s="318" t="str">
        <f t="shared" si="45"/>
        <v/>
      </c>
      <c r="TX37" s="318" t="str">
        <f t="shared" si="46"/>
        <v/>
      </c>
      <c r="TY37" s="318" t="str">
        <f t="shared" si="47"/>
        <v/>
      </c>
      <c r="TZ37" s="319" t="str">
        <f t="shared" si="48"/>
        <v/>
      </c>
      <c r="UA37" s="136" t="str">
        <f t="shared" si="21"/>
        <v/>
      </c>
      <c r="UB37" s="136" t="str">
        <f t="shared" si="22"/>
        <v/>
      </c>
      <c r="UC37" s="90" t="s">
        <v>280</v>
      </c>
      <c r="UD37" s="91" t="s">
        <v>280</v>
      </c>
      <c r="UE37" s="90" t="s">
        <v>280</v>
      </c>
      <c r="UF37" s="91" t="s">
        <v>280</v>
      </c>
      <c r="UG37" s="90" t="s">
        <v>280</v>
      </c>
      <c r="UH37" s="90" t="s">
        <v>280</v>
      </c>
      <c r="UI37" s="91" t="s">
        <v>280</v>
      </c>
      <c r="UJ37" s="92" t="s">
        <v>280</v>
      </c>
      <c r="UK37" s="90" t="s">
        <v>280</v>
      </c>
      <c r="UL37" s="90" t="s">
        <v>280</v>
      </c>
      <c r="UM37" s="90" t="s">
        <v>280</v>
      </c>
      <c r="UN37" s="91" t="s">
        <v>280</v>
      </c>
      <c r="UO37" s="90" t="s">
        <v>280</v>
      </c>
      <c r="UP37" s="90" t="s">
        <v>280</v>
      </c>
      <c r="UQ37" s="93"/>
      <c r="UR37" s="126"/>
      <c r="US37" s="237">
        <v>0</v>
      </c>
      <c r="UT37" s="237">
        <v>0</v>
      </c>
      <c r="UU37" s="237">
        <v>0</v>
      </c>
      <c r="UV37" s="237">
        <v>0</v>
      </c>
      <c r="UW37" s="237">
        <v>0</v>
      </c>
      <c r="UX37" s="237">
        <v>0</v>
      </c>
      <c r="UY37" s="237">
        <v>0</v>
      </c>
      <c r="UZ37" s="237" t="str">
        <f t="shared" si="49"/>
        <v/>
      </c>
      <c r="VA37" s="248" t="str">
        <f t="shared" si="23"/>
        <v/>
      </c>
      <c r="VB37" s="263">
        <f t="shared" si="50"/>
        <v>0</v>
      </c>
      <c r="VC37" s="263">
        <f t="shared" si="51"/>
        <v>0</v>
      </c>
      <c r="VD37" s="263">
        <f t="shared" si="52"/>
        <v>0</v>
      </c>
      <c r="VE37" s="263">
        <f t="shared" si="53"/>
        <v>0</v>
      </c>
      <c r="VF37" s="263">
        <f t="shared" si="54"/>
        <v>0</v>
      </c>
      <c r="VG37" s="263">
        <f t="shared" si="55"/>
        <v>0</v>
      </c>
      <c r="VH37" s="263">
        <f t="shared" si="56"/>
        <v>0</v>
      </c>
      <c r="VI37" s="263">
        <f t="shared" si="57"/>
        <v>0</v>
      </c>
      <c r="VJ37" s="264" t="str">
        <f>IF(NILAISIKAPSOSIAL(SI37)=0,"",NILAISIKAPSOSIAL(SI37))</f>
        <v/>
      </c>
      <c r="VK37" s="264" t="str">
        <f>IF(NILAISIKAPSOSIAL(SJ37)=0,"",NILAISIKAPSOSIAL(SJ37))</f>
        <v/>
      </c>
      <c r="VL37" s="264" t="str">
        <f>IF(NILAISIKAPSOSIAL(SK37)=0,"",NILAISIKAPSOSIAL(SK37))</f>
        <v/>
      </c>
      <c r="VM37" s="264" t="str">
        <f>IF(NILAISIKAPSOSIAL(SL37)=0,"",NILAISIKAPSOSIAL(SL37))</f>
        <v/>
      </c>
      <c r="VN37" s="264" t="str">
        <f>IF(NILAISIKAPSOSIAL(SM37)=0,"",NILAISIKAPSOSIAL(SM37))</f>
        <v/>
      </c>
      <c r="VO37" s="264" t="str">
        <f>IF(NILAISIKAPSOSIAL(SN37)=0,"",NILAISIKAPSOSIAL(SN37))</f>
        <v/>
      </c>
      <c r="VP37" s="264" t="str">
        <f>IF(NILAISIKAPSOSIAL(SO37)=0,"",NILAISIKAPSOSIAL(SO37))</f>
        <v/>
      </c>
      <c r="VQ37" s="264" t="str">
        <f>IF(NILAISIKAPSOSIAL(SP37)=0,"",NILAISIKAPSOSIAL(SP37))</f>
        <v/>
      </c>
      <c r="VR37" s="143" t="str">
        <f t="shared" si="58"/>
        <v/>
      </c>
      <c r="VT37" s="248" t="str">
        <f t="shared" si="25"/>
        <v/>
      </c>
      <c r="VU37" s="247" t="str">
        <f t="shared" si="59"/>
        <v/>
      </c>
      <c r="VV37" s="247" t="str">
        <f t="shared" si="60"/>
        <v/>
      </c>
      <c r="VW37" s="247" t="str">
        <f t="shared" si="61"/>
        <v/>
      </c>
      <c r="VX37" s="247" t="str">
        <f t="shared" si="62"/>
        <v/>
      </c>
      <c r="VY37" s="247" t="str">
        <f t="shared" si="63"/>
        <v/>
      </c>
      <c r="VZ37" s="247" t="str">
        <f t="shared" si="64"/>
        <v/>
      </c>
      <c r="WA37" s="265" t="str">
        <f t="shared" si="65"/>
        <v/>
      </c>
      <c r="WB37" s="265" t="str">
        <f t="shared" si="26"/>
        <v/>
      </c>
      <c r="WC37" s="265" t="str">
        <f t="shared" si="27"/>
        <v/>
      </c>
      <c r="WD37" s="265" t="str">
        <f t="shared" si="28"/>
        <v/>
      </c>
      <c r="WE37" s="265" t="str">
        <f t="shared" si="66"/>
        <v/>
      </c>
      <c r="WG37" s="117" t="str">
        <f t="shared" si="67"/>
        <v/>
      </c>
      <c r="WH37" s="117" t="e">
        <f>Kode!#REF!</f>
        <v>#REF!</v>
      </c>
      <c r="WI37" s="117" t="e">
        <f t="shared" si="29"/>
        <v>#REF!</v>
      </c>
      <c r="WJ37" s="160" t="str">
        <f t="shared" si="30"/>
        <v/>
      </c>
      <c r="WK37" s="247" t="e">
        <f t="shared" si="31"/>
        <v>#REF!</v>
      </c>
      <c r="WL37" s="247" t="e">
        <f t="shared" si="32"/>
        <v>#REF!</v>
      </c>
      <c r="WM37" s="248" t="e">
        <f t="shared" si="33"/>
        <v>#REF!</v>
      </c>
      <c r="WN37" s="247" t="e">
        <f t="shared" si="34"/>
        <v>#REF!</v>
      </c>
      <c r="WO37" s="247" t="e">
        <f t="shared" si="35"/>
        <v>#REF!</v>
      </c>
      <c r="WP37" s="248" t="e">
        <f t="shared" si="36"/>
        <v>#REF!</v>
      </c>
      <c r="WQ37" s="248" t="e">
        <f t="shared" si="37"/>
        <v>#REF!</v>
      </c>
      <c r="WR37" s="248" t="e">
        <f t="shared" si="38"/>
        <v>#REF!</v>
      </c>
    </row>
    <row r="38" spans="1:616" ht="54.95" customHeight="1">
      <c r="A38" s="285" t="str">
        <f t="shared" si="68"/>
        <v/>
      </c>
      <c r="B38" s="286" t="s">
        <v>280</v>
      </c>
      <c r="C38" s="286" t="s">
        <v>280</v>
      </c>
      <c r="D38" s="287" t="s">
        <v>280</v>
      </c>
      <c r="E38" s="286" t="s">
        <v>280</v>
      </c>
      <c r="F38" s="288" t="s">
        <v>280</v>
      </c>
      <c r="G38" s="144"/>
      <c r="H38" s="144"/>
      <c r="I38" s="134"/>
      <c r="J38" s="144"/>
      <c r="K38" s="144"/>
      <c r="L38" s="134"/>
      <c r="M38" s="144"/>
      <c r="N38" s="134"/>
      <c r="O38" s="144"/>
      <c r="P38" s="144"/>
      <c r="Q38" s="134"/>
      <c r="R38" s="144"/>
      <c r="S38" s="144"/>
      <c r="T38" s="134"/>
      <c r="U38" s="144"/>
      <c r="V38" s="134"/>
      <c r="W38" s="144"/>
      <c r="X38" s="144"/>
      <c r="Y38" s="134"/>
      <c r="Z38" s="144"/>
      <c r="AA38" s="144"/>
      <c r="AB38" s="134"/>
      <c r="AC38" s="144"/>
      <c r="AD38" s="134"/>
      <c r="AE38" s="144"/>
      <c r="AF38" s="144"/>
      <c r="AG38" s="134"/>
      <c r="AH38" s="144"/>
      <c r="AI38" s="144"/>
      <c r="AJ38" s="134"/>
      <c r="AK38" s="144"/>
      <c r="AL38" s="134"/>
      <c r="AM38" s="144"/>
      <c r="AN38" s="144"/>
      <c r="AO38" s="134"/>
      <c r="AP38" s="144"/>
      <c r="AQ38" s="144"/>
      <c r="AR38" s="134"/>
      <c r="AS38" s="144"/>
      <c r="AT38" s="134"/>
      <c r="AU38" s="144"/>
      <c r="AV38" s="144"/>
      <c r="AW38" s="134"/>
      <c r="AX38" s="144"/>
      <c r="AY38" s="144"/>
      <c r="AZ38" s="134"/>
      <c r="BA38" s="144"/>
      <c r="BB38" s="134"/>
      <c r="BC38" s="144"/>
      <c r="BD38" s="144"/>
      <c r="BE38" s="134"/>
      <c r="BF38" s="144"/>
      <c r="BG38" s="144"/>
      <c r="BH38" s="134"/>
      <c r="BI38" s="144"/>
      <c r="BJ38" s="134"/>
      <c r="BK38" s="144"/>
      <c r="BL38" s="144"/>
      <c r="BM38" s="134"/>
      <c r="BN38" s="144"/>
      <c r="BO38" s="144"/>
      <c r="BP38" s="134"/>
      <c r="BQ38" s="144"/>
      <c r="BR38" s="134"/>
      <c r="BS38" s="144"/>
      <c r="BT38" s="144"/>
      <c r="BU38" s="134"/>
      <c r="BV38" s="144"/>
      <c r="BW38" s="144"/>
      <c r="BX38" s="134"/>
      <c r="BY38" s="144"/>
      <c r="BZ38" s="134"/>
      <c r="CA38" s="144"/>
      <c r="CB38" s="144"/>
      <c r="CC38" s="134"/>
      <c r="CD38" s="144"/>
      <c r="CE38" s="144"/>
      <c r="CF38" s="134"/>
      <c r="CG38" s="144"/>
      <c r="CH38" s="134"/>
      <c r="CI38" s="144"/>
      <c r="CJ38" s="144"/>
      <c r="CK38" s="134"/>
      <c r="CL38" s="144"/>
      <c r="CM38" s="144"/>
      <c r="CN38" s="134"/>
      <c r="CO38" s="144"/>
      <c r="CP38" s="134"/>
      <c r="CQ38" s="144"/>
      <c r="CR38" s="144"/>
      <c r="CS38" s="134"/>
      <c r="CT38" s="144"/>
      <c r="CU38" s="144"/>
      <c r="CV38" s="134"/>
      <c r="CW38" s="144"/>
      <c r="CX38" s="134"/>
      <c r="CY38" s="144"/>
      <c r="CZ38" s="144"/>
      <c r="DA38" s="134"/>
      <c r="DB38" s="144"/>
      <c r="DC38" s="144"/>
      <c r="DD38" s="134"/>
      <c r="DE38" s="144"/>
      <c r="DF38" s="134"/>
      <c r="DG38" s="144"/>
      <c r="DH38" s="144"/>
      <c r="DI38" s="134"/>
      <c r="DJ38" s="144"/>
      <c r="DK38" s="144"/>
      <c r="DL38" s="134"/>
      <c r="DM38" s="144"/>
      <c r="DN38" s="134"/>
      <c r="DO38" s="144"/>
      <c r="DP38" s="144"/>
      <c r="DQ38" s="134"/>
      <c r="DR38" s="144"/>
      <c r="DS38" s="144"/>
      <c r="DT38" s="134"/>
      <c r="DU38" s="144"/>
      <c r="DV38" s="134"/>
      <c r="DW38" s="242"/>
      <c r="DX38" s="242"/>
      <c r="DY38" s="134"/>
      <c r="DZ38" s="242"/>
      <c r="EA38" s="242"/>
      <c r="EB38" s="134"/>
      <c r="EC38" s="144"/>
      <c r="ED38" s="134"/>
      <c r="EE38" s="144"/>
      <c r="EF38" s="144"/>
      <c r="EG38" s="134"/>
      <c r="EH38" s="144"/>
      <c r="EI38" s="144"/>
      <c r="EJ38" s="134"/>
      <c r="EK38" s="144"/>
      <c r="EL38" s="134"/>
      <c r="EM38" s="382"/>
      <c r="EN38" s="382"/>
      <c r="EO38" s="134"/>
      <c r="EP38" s="382"/>
      <c r="EQ38" s="382"/>
      <c r="ER38" s="134"/>
      <c r="ES38" s="382"/>
      <c r="ET38" s="134"/>
      <c r="EU38" s="382"/>
      <c r="EV38" s="382"/>
      <c r="EW38" s="134"/>
      <c r="EX38" s="382"/>
      <c r="EY38" s="382"/>
      <c r="EZ38" s="134"/>
      <c r="FA38" s="382"/>
      <c r="FB38" s="134"/>
      <c r="FC38" s="382"/>
      <c r="FD38" s="382"/>
      <c r="FE38" s="134"/>
      <c r="FF38" s="382"/>
      <c r="FG38" s="382"/>
      <c r="FH38" s="134"/>
      <c r="FI38" s="382"/>
      <c r="FJ38" s="134"/>
      <c r="FK38" s="382"/>
      <c r="FL38" s="382"/>
      <c r="FM38" s="134"/>
      <c r="FN38" s="382"/>
      <c r="FO38" s="382"/>
      <c r="FP38" s="134"/>
      <c r="FQ38" s="382"/>
      <c r="FR38" s="134"/>
      <c r="FS38" s="382"/>
      <c r="FT38" s="382"/>
      <c r="FU38" s="134"/>
      <c r="FV38" s="382"/>
      <c r="FW38" s="382"/>
      <c r="FX38" s="134"/>
      <c r="FY38" s="382"/>
      <c r="FZ38" s="134"/>
      <c r="GA38" s="382"/>
      <c r="GB38" s="382"/>
      <c r="GC38" s="134"/>
      <c r="GD38" s="382"/>
      <c r="GE38" s="382"/>
      <c r="GF38" s="134"/>
      <c r="GG38" s="382"/>
      <c r="GH38" s="134"/>
      <c r="GI38" s="382"/>
      <c r="GJ38" s="382"/>
      <c r="GK38" s="134"/>
      <c r="GL38" s="382"/>
      <c r="GM38" s="382"/>
      <c r="GN38" s="134"/>
      <c r="GO38" s="382"/>
      <c r="GP38" s="134"/>
      <c r="GQ38" s="382"/>
      <c r="GR38" s="382"/>
      <c r="GS38" s="134"/>
      <c r="GT38" s="382"/>
      <c r="GU38" s="382"/>
      <c r="GV38" s="134"/>
      <c r="GW38" s="382"/>
      <c r="GX38" s="134"/>
      <c r="GY38" s="382"/>
      <c r="GZ38" s="382"/>
      <c r="HA38" s="134"/>
      <c r="HB38" s="382"/>
      <c r="HC38" s="382"/>
      <c r="HD38" s="134"/>
      <c r="HE38" s="382"/>
      <c r="HF38" s="134"/>
      <c r="HG38" s="382"/>
      <c r="HH38" s="382"/>
      <c r="HI38" s="134"/>
      <c r="HJ38" s="382"/>
      <c r="HK38" s="382"/>
      <c r="HL38" s="134"/>
      <c r="HM38" s="382"/>
      <c r="HN38" s="134"/>
      <c r="HO38" s="382"/>
      <c r="HP38" s="382"/>
      <c r="HQ38" s="134"/>
      <c r="HR38" s="382"/>
      <c r="HS38" s="382"/>
      <c r="HT38" s="134"/>
      <c r="HU38" s="382"/>
      <c r="HV38" s="134"/>
      <c r="HW38" s="382"/>
      <c r="HX38" s="382"/>
      <c r="HY38" s="134"/>
      <c r="HZ38" s="382"/>
      <c r="IA38" s="382"/>
      <c r="IB38" s="134"/>
      <c r="IC38" s="382"/>
      <c r="ID38" s="134"/>
      <c r="IE38" s="382"/>
      <c r="IF38" s="382"/>
      <c r="IG38" s="134"/>
      <c r="IH38" s="382"/>
      <c r="II38" s="382"/>
      <c r="IJ38" s="134"/>
      <c r="IK38" s="382"/>
      <c r="IL38" s="134"/>
      <c r="IM38" s="353"/>
      <c r="IN38" s="353"/>
      <c r="IO38" s="353"/>
      <c r="IP38" s="353"/>
      <c r="IQ38" s="353"/>
      <c r="IR38" s="353"/>
      <c r="IS38" s="353"/>
      <c r="IT38" s="353"/>
      <c r="IU38" s="353"/>
      <c r="IV38" s="353"/>
      <c r="IW38" s="353"/>
      <c r="IX38" s="353"/>
      <c r="IY38" s="353"/>
      <c r="IZ38" s="353"/>
      <c r="JA38" s="353"/>
      <c r="JB38" s="353"/>
      <c r="JC38" s="353"/>
      <c r="JD38" s="353"/>
      <c r="JE38" s="353"/>
      <c r="JF38" s="353"/>
      <c r="JG38" s="353"/>
      <c r="JH38" s="353"/>
      <c r="JI38" s="353"/>
      <c r="JJ38" s="353"/>
      <c r="JK38" s="353"/>
      <c r="JL38" s="353"/>
      <c r="JM38" s="353"/>
      <c r="JN38" s="353"/>
      <c r="JO38" s="353"/>
      <c r="JP38" s="353"/>
      <c r="JQ38" s="354"/>
      <c r="JR38" s="354"/>
      <c r="JS38" s="354"/>
      <c r="JT38" s="354"/>
      <c r="JU38" s="354"/>
      <c r="JV38" s="354"/>
      <c r="JW38" s="354"/>
      <c r="JX38" s="354"/>
      <c r="JY38" s="354"/>
      <c r="JZ38" s="354"/>
      <c r="KA38" s="354"/>
      <c r="KB38" s="354"/>
      <c r="KC38" s="354"/>
      <c r="KD38" s="354"/>
      <c r="KE38" s="354"/>
      <c r="KF38" s="354"/>
      <c r="KG38" s="354"/>
      <c r="KH38" s="354"/>
      <c r="KI38" s="354"/>
      <c r="KJ38" s="354"/>
      <c r="KK38" s="354"/>
      <c r="KL38" s="354"/>
      <c r="KM38" s="354"/>
      <c r="KN38" s="354"/>
      <c r="KO38" s="354"/>
      <c r="KP38" s="354"/>
      <c r="KQ38" s="354"/>
      <c r="KR38" s="354"/>
      <c r="KS38" s="354"/>
      <c r="KT38" s="354"/>
      <c r="KU38" s="353"/>
      <c r="KV38" s="353"/>
      <c r="KW38" s="353"/>
      <c r="KX38" s="353"/>
      <c r="KY38" s="353"/>
      <c r="KZ38" s="353"/>
      <c r="LA38" s="353"/>
      <c r="LB38" s="353"/>
      <c r="LC38" s="353"/>
      <c r="LD38" s="353"/>
      <c r="LE38" s="353"/>
      <c r="LF38" s="353"/>
      <c r="LG38" s="353"/>
      <c r="LH38" s="353"/>
      <c r="LI38" s="353"/>
      <c r="LJ38" s="353"/>
      <c r="LK38" s="353"/>
      <c r="LL38" s="353"/>
      <c r="LM38" s="353"/>
      <c r="LN38" s="353"/>
      <c r="LO38" s="353"/>
      <c r="LP38" s="353"/>
      <c r="LQ38" s="353"/>
      <c r="LR38" s="353"/>
      <c r="LS38" s="353"/>
      <c r="LT38" s="353"/>
      <c r="LU38" s="353"/>
      <c r="LV38" s="353"/>
      <c r="LW38" s="353"/>
      <c r="LX38" s="353"/>
      <c r="LY38" s="354"/>
      <c r="LZ38" s="354"/>
      <c r="MA38" s="354"/>
      <c r="MB38" s="354"/>
      <c r="MC38" s="354"/>
      <c r="MD38" s="354"/>
      <c r="ME38" s="354"/>
      <c r="MF38" s="354"/>
      <c r="MG38" s="354"/>
      <c r="MH38" s="354"/>
      <c r="MI38" s="354"/>
      <c r="MJ38" s="354"/>
      <c r="MK38" s="354"/>
      <c r="ML38" s="354"/>
      <c r="MM38" s="354"/>
      <c r="MN38" s="354"/>
      <c r="MO38" s="354"/>
      <c r="MP38" s="354"/>
      <c r="MQ38" s="354"/>
      <c r="MR38" s="354"/>
      <c r="MS38" s="354"/>
      <c r="MT38" s="354"/>
      <c r="MU38" s="354"/>
      <c r="MV38" s="354"/>
      <c r="MW38" s="354"/>
      <c r="MX38" s="354"/>
      <c r="MY38" s="354"/>
      <c r="MZ38" s="354"/>
      <c r="NA38" s="354"/>
      <c r="NB38" s="354"/>
      <c r="NC38" s="353"/>
      <c r="ND38" s="353"/>
      <c r="NE38" s="353"/>
      <c r="NF38" s="353"/>
      <c r="NG38" s="353"/>
      <c r="NH38" s="353"/>
      <c r="NI38" s="353"/>
      <c r="NJ38" s="353"/>
      <c r="NK38" s="353"/>
      <c r="NL38" s="353"/>
      <c r="NM38" s="353"/>
      <c r="NN38" s="353"/>
      <c r="NO38" s="353"/>
      <c r="NP38" s="353"/>
      <c r="NQ38" s="353"/>
      <c r="NR38" s="353"/>
      <c r="NS38" s="353"/>
      <c r="NT38" s="353"/>
      <c r="NU38" s="353"/>
      <c r="NV38" s="353"/>
      <c r="NW38" s="353"/>
      <c r="NX38" s="353"/>
      <c r="NY38" s="353"/>
      <c r="NZ38" s="353"/>
      <c r="OA38" s="353"/>
      <c r="OB38" s="353"/>
      <c r="OC38" s="353"/>
      <c r="OD38" s="353"/>
      <c r="OE38" s="353"/>
      <c r="OF38" s="353"/>
      <c r="OG38" s="354"/>
      <c r="OH38" s="354"/>
      <c r="OI38" s="354"/>
      <c r="OJ38" s="354"/>
      <c r="OK38" s="354"/>
      <c r="OL38" s="354"/>
      <c r="OM38" s="354"/>
      <c r="ON38" s="354"/>
      <c r="OO38" s="354"/>
      <c r="OP38" s="354"/>
      <c r="OQ38" s="354"/>
      <c r="OR38" s="354"/>
      <c r="OS38" s="354"/>
      <c r="OT38" s="354"/>
      <c r="OU38" s="354"/>
      <c r="OV38" s="354"/>
      <c r="OW38" s="354"/>
      <c r="OX38" s="354"/>
      <c r="OY38" s="354"/>
      <c r="OZ38" s="354"/>
      <c r="PA38" s="354"/>
      <c r="PB38" s="354"/>
      <c r="PC38" s="354"/>
      <c r="PD38" s="354"/>
      <c r="PE38" s="354"/>
      <c r="PF38" s="354"/>
      <c r="PG38" s="354"/>
      <c r="PH38" s="354"/>
      <c r="PI38" s="354"/>
      <c r="PJ38" s="354"/>
      <c r="PK38" s="353"/>
      <c r="PL38" s="353"/>
      <c r="PM38" s="353"/>
      <c r="PN38" s="353"/>
      <c r="PO38" s="353"/>
      <c r="PP38" s="353"/>
      <c r="PQ38" s="353"/>
      <c r="PR38" s="353"/>
      <c r="PS38" s="353"/>
      <c r="PT38" s="353"/>
      <c r="PU38" s="353"/>
      <c r="PV38" s="353"/>
      <c r="PW38" s="353"/>
      <c r="PX38" s="353"/>
      <c r="PY38" s="353"/>
      <c r="PZ38" s="353"/>
      <c r="QA38" s="353"/>
      <c r="QB38" s="353"/>
      <c r="QC38" s="353"/>
      <c r="QD38" s="353"/>
      <c r="QE38" s="353"/>
      <c r="QF38" s="353"/>
      <c r="QG38" s="353"/>
      <c r="QH38" s="353"/>
      <c r="QI38" s="353"/>
      <c r="QJ38" s="353"/>
      <c r="QK38" s="353"/>
      <c r="QL38" s="353"/>
      <c r="QM38" s="353"/>
      <c r="QN38" s="353"/>
      <c r="QO38" s="354"/>
      <c r="QP38" s="354"/>
      <c r="QQ38" s="354"/>
      <c r="QR38" s="354"/>
      <c r="QS38" s="354"/>
      <c r="QT38" s="354"/>
      <c r="QU38" s="354"/>
      <c r="QV38" s="354"/>
      <c r="QW38" s="354"/>
      <c r="QX38" s="354"/>
      <c r="QY38" s="354"/>
      <c r="QZ38" s="354"/>
      <c r="RA38" s="354"/>
      <c r="RB38" s="354"/>
      <c r="RC38" s="354"/>
      <c r="RD38" s="354"/>
      <c r="RE38" s="354"/>
      <c r="RF38" s="354"/>
      <c r="RG38" s="354"/>
      <c r="RH38" s="354"/>
      <c r="RI38" s="354"/>
      <c r="RJ38" s="354"/>
      <c r="RK38" s="354"/>
      <c r="RL38" s="354"/>
      <c r="RM38" s="354"/>
      <c r="RN38" s="354"/>
      <c r="RO38" s="354"/>
      <c r="RP38" s="354"/>
      <c r="RQ38" s="354"/>
      <c r="RR38" s="354"/>
      <c r="RS38" s="382"/>
      <c r="RT38" s="382"/>
      <c r="RU38" s="134"/>
      <c r="RV38" s="382"/>
      <c r="RW38" s="382"/>
      <c r="RX38" s="134"/>
      <c r="RY38" s="382"/>
      <c r="RZ38" s="134"/>
      <c r="SA38" s="354"/>
      <c r="SB38" s="354"/>
      <c r="SC38" s="354"/>
      <c r="SD38" s="354"/>
      <c r="SE38" s="354"/>
      <c r="SF38" s="354"/>
      <c r="SG38" s="354"/>
      <c r="SH38" s="354"/>
      <c r="SI38" s="146"/>
      <c r="SJ38" s="146"/>
      <c r="SK38" s="146"/>
      <c r="SL38" s="146"/>
      <c r="SM38" s="146"/>
      <c r="SN38" s="146"/>
      <c r="SO38" s="146"/>
      <c r="SP38" s="147"/>
      <c r="SQ38" s="314" t="str">
        <f t="shared" si="39"/>
        <v/>
      </c>
      <c r="SR38" s="314" t="str">
        <f t="shared" si="39"/>
        <v/>
      </c>
      <c r="SS38" s="314" t="str">
        <f t="shared" si="39"/>
        <v/>
      </c>
      <c r="ST38" s="314" t="str">
        <f t="shared" si="39"/>
        <v/>
      </c>
      <c r="SU38" s="315" t="str">
        <f t="shared" si="40"/>
        <v/>
      </c>
      <c r="SV38" s="315" t="str">
        <f t="shared" si="40"/>
        <v/>
      </c>
      <c r="SW38" s="315" t="str">
        <f t="shared" si="40"/>
        <v/>
      </c>
      <c r="SX38" s="315" t="str">
        <f t="shared" si="40"/>
        <v/>
      </c>
      <c r="SY38" s="315" t="str">
        <f t="shared" si="41"/>
        <v/>
      </c>
      <c r="SZ38" s="260" t="str">
        <f t="shared" si="42"/>
        <v/>
      </c>
      <c r="TA38" s="272"/>
      <c r="TB38" s="272"/>
      <c r="TC38" s="273"/>
      <c r="TD38" s="275" t="str">
        <f t="shared" si="43"/>
        <v/>
      </c>
      <c r="TE38" s="268" t="str">
        <f t="shared" si="44"/>
        <v/>
      </c>
      <c r="TF38" s="267"/>
      <c r="TG38" s="151"/>
      <c r="TH38" s="152"/>
      <c r="TI38" s="152"/>
      <c r="TJ38" s="152"/>
      <c r="TK38" s="162"/>
      <c r="TL38" s="163"/>
      <c r="TM38" s="162"/>
      <c r="TN38" s="163"/>
      <c r="TO38" s="162"/>
      <c r="TP38" s="163"/>
      <c r="TQ38" s="89"/>
      <c r="TR38" s="89"/>
      <c r="TS38" s="89"/>
      <c r="TT38" s="89"/>
      <c r="TU38" s="89"/>
      <c r="TV38" s="254"/>
      <c r="TW38" s="318" t="str">
        <f t="shared" si="45"/>
        <v/>
      </c>
      <c r="TX38" s="318" t="str">
        <f t="shared" si="46"/>
        <v/>
      </c>
      <c r="TY38" s="318" t="str">
        <f t="shared" si="47"/>
        <v/>
      </c>
      <c r="TZ38" s="319" t="str">
        <f t="shared" si="48"/>
        <v/>
      </c>
      <c r="UA38" s="136" t="str">
        <f t="shared" si="21"/>
        <v/>
      </c>
      <c r="UB38" s="136" t="str">
        <f t="shared" si="22"/>
        <v/>
      </c>
      <c r="UC38" s="90" t="s">
        <v>280</v>
      </c>
      <c r="UD38" s="91" t="s">
        <v>280</v>
      </c>
      <c r="UE38" s="90" t="s">
        <v>280</v>
      </c>
      <c r="UF38" s="91" t="s">
        <v>280</v>
      </c>
      <c r="UG38" s="90" t="s">
        <v>280</v>
      </c>
      <c r="UH38" s="90" t="s">
        <v>280</v>
      </c>
      <c r="UI38" s="91" t="s">
        <v>280</v>
      </c>
      <c r="UJ38" s="92" t="s">
        <v>280</v>
      </c>
      <c r="UK38" s="90" t="s">
        <v>280</v>
      </c>
      <c r="UL38" s="90" t="s">
        <v>280</v>
      </c>
      <c r="UM38" s="90" t="s">
        <v>280</v>
      </c>
      <c r="UN38" s="91" t="s">
        <v>280</v>
      </c>
      <c r="UO38" s="90" t="s">
        <v>280</v>
      </c>
      <c r="UP38" s="90" t="s">
        <v>280</v>
      </c>
      <c r="UQ38" s="93"/>
      <c r="UR38" s="126"/>
      <c r="US38" s="237">
        <v>0</v>
      </c>
      <c r="UT38" s="237">
        <v>0</v>
      </c>
      <c r="UU38" s="237">
        <v>0</v>
      </c>
      <c r="UV38" s="237">
        <v>0</v>
      </c>
      <c r="UW38" s="237">
        <v>0</v>
      </c>
      <c r="UX38" s="237">
        <v>0</v>
      </c>
      <c r="UY38" s="237">
        <v>0</v>
      </c>
      <c r="UZ38" s="237" t="str">
        <f t="shared" si="49"/>
        <v/>
      </c>
      <c r="VA38" s="248" t="str">
        <f t="shared" si="23"/>
        <v/>
      </c>
      <c r="VB38" s="263">
        <f t="shared" si="50"/>
        <v>0</v>
      </c>
      <c r="VC38" s="263">
        <f t="shared" si="51"/>
        <v>0</v>
      </c>
      <c r="VD38" s="263">
        <f t="shared" si="52"/>
        <v>0</v>
      </c>
      <c r="VE38" s="263">
        <f t="shared" si="53"/>
        <v>0</v>
      </c>
      <c r="VF38" s="263">
        <f t="shared" si="54"/>
        <v>0</v>
      </c>
      <c r="VG38" s="263">
        <f t="shared" si="55"/>
        <v>0</v>
      </c>
      <c r="VH38" s="263">
        <f t="shared" si="56"/>
        <v>0</v>
      </c>
      <c r="VI38" s="263">
        <f t="shared" si="57"/>
        <v>0</v>
      </c>
      <c r="VJ38" s="264" t="str">
        <f>IF(NILAISIKAPSOSIAL(SI38)=0,"",NILAISIKAPSOSIAL(SI38))</f>
        <v/>
      </c>
      <c r="VK38" s="264" t="str">
        <f>IF(NILAISIKAPSOSIAL(SJ38)=0,"",NILAISIKAPSOSIAL(SJ38))</f>
        <v/>
      </c>
      <c r="VL38" s="264" t="str">
        <f>IF(NILAISIKAPSOSIAL(SK38)=0,"",NILAISIKAPSOSIAL(SK38))</f>
        <v/>
      </c>
      <c r="VM38" s="264" t="str">
        <f>IF(NILAISIKAPSOSIAL(SL38)=0,"",NILAISIKAPSOSIAL(SL38))</f>
        <v/>
      </c>
      <c r="VN38" s="264" t="str">
        <f>IF(NILAISIKAPSOSIAL(SM38)=0,"",NILAISIKAPSOSIAL(SM38))</f>
        <v/>
      </c>
      <c r="VO38" s="264" t="str">
        <f>IF(NILAISIKAPSOSIAL(SN38)=0,"",NILAISIKAPSOSIAL(SN38))</f>
        <v/>
      </c>
      <c r="VP38" s="264" t="str">
        <f>IF(NILAISIKAPSOSIAL(SO38)=0,"",NILAISIKAPSOSIAL(SO38))</f>
        <v/>
      </c>
      <c r="VQ38" s="264" t="str">
        <f>IF(NILAISIKAPSOSIAL(SP38)=0,"",NILAISIKAPSOSIAL(SP38))</f>
        <v/>
      </c>
      <c r="VR38" s="143" t="str">
        <f t="shared" si="58"/>
        <v/>
      </c>
      <c r="VT38" s="248" t="str">
        <f t="shared" si="25"/>
        <v/>
      </c>
      <c r="VU38" s="247" t="str">
        <f t="shared" si="59"/>
        <v/>
      </c>
      <c r="VV38" s="247" t="str">
        <f t="shared" si="60"/>
        <v/>
      </c>
      <c r="VW38" s="247" t="str">
        <f t="shared" si="61"/>
        <v/>
      </c>
      <c r="VX38" s="247" t="str">
        <f t="shared" si="62"/>
        <v/>
      </c>
      <c r="VY38" s="247" t="str">
        <f t="shared" si="63"/>
        <v/>
      </c>
      <c r="VZ38" s="247" t="str">
        <f t="shared" si="64"/>
        <v/>
      </c>
      <c r="WA38" s="265" t="str">
        <f t="shared" si="65"/>
        <v/>
      </c>
      <c r="WB38" s="265" t="str">
        <f t="shared" si="26"/>
        <v/>
      </c>
      <c r="WC38" s="265" t="str">
        <f t="shared" si="27"/>
        <v/>
      </c>
      <c r="WD38" s="265" t="str">
        <f t="shared" si="28"/>
        <v/>
      </c>
      <c r="WE38" s="265" t="str">
        <f t="shared" si="66"/>
        <v/>
      </c>
      <c r="WG38" s="117" t="str">
        <f t="shared" si="67"/>
        <v/>
      </c>
      <c r="WH38" s="117" t="e">
        <f>Kode!#REF!</f>
        <v>#REF!</v>
      </c>
      <c r="WI38" s="117" t="e">
        <f t="shared" si="29"/>
        <v>#REF!</v>
      </c>
      <c r="WJ38" s="160" t="str">
        <f t="shared" si="30"/>
        <v/>
      </c>
      <c r="WK38" s="247" t="e">
        <f t="shared" si="31"/>
        <v>#REF!</v>
      </c>
      <c r="WL38" s="247" t="e">
        <f t="shared" si="32"/>
        <v>#REF!</v>
      </c>
      <c r="WM38" s="248" t="e">
        <f t="shared" si="33"/>
        <v>#REF!</v>
      </c>
      <c r="WN38" s="247" t="e">
        <f t="shared" si="34"/>
        <v>#REF!</v>
      </c>
      <c r="WO38" s="247" t="e">
        <f t="shared" si="35"/>
        <v>#REF!</v>
      </c>
      <c r="WP38" s="248" t="e">
        <f t="shared" si="36"/>
        <v>#REF!</v>
      </c>
      <c r="WQ38" s="248" t="e">
        <f t="shared" si="37"/>
        <v>#REF!</v>
      </c>
      <c r="WR38" s="248" t="e">
        <f t="shared" si="38"/>
        <v>#REF!</v>
      </c>
    </row>
    <row r="39" spans="1:616" ht="54.95" customHeight="1">
      <c r="A39" s="285" t="str">
        <f t="shared" si="68"/>
        <v/>
      </c>
      <c r="B39" s="286" t="s">
        <v>280</v>
      </c>
      <c r="C39" s="286" t="s">
        <v>280</v>
      </c>
      <c r="D39" s="287" t="s">
        <v>280</v>
      </c>
      <c r="E39" s="286" t="s">
        <v>280</v>
      </c>
      <c r="F39" s="288" t="s">
        <v>280</v>
      </c>
      <c r="G39" s="144"/>
      <c r="H39" s="144"/>
      <c r="I39" s="134"/>
      <c r="J39" s="144"/>
      <c r="K39" s="144"/>
      <c r="L39" s="134"/>
      <c r="M39" s="144"/>
      <c r="N39" s="134"/>
      <c r="O39" s="144"/>
      <c r="P39" s="144"/>
      <c r="Q39" s="134"/>
      <c r="R39" s="144"/>
      <c r="S39" s="144"/>
      <c r="T39" s="134"/>
      <c r="U39" s="144"/>
      <c r="V39" s="134"/>
      <c r="W39" s="144"/>
      <c r="X39" s="144"/>
      <c r="Y39" s="134"/>
      <c r="Z39" s="144"/>
      <c r="AA39" s="144"/>
      <c r="AB39" s="134"/>
      <c r="AC39" s="144"/>
      <c r="AD39" s="134"/>
      <c r="AE39" s="144"/>
      <c r="AF39" s="144"/>
      <c r="AG39" s="134"/>
      <c r="AH39" s="144"/>
      <c r="AI39" s="144"/>
      <c r="AJ39" s="134"/>
      <c r="AK39" s="144"/>
      <c r="AL39" s="134"/>
      <c r="AM39" s="144"/>
      <c r="AN39" s="144"/>
      <c r="AO39" s="134"/>
      <c r="AP39" s="144"/>
      <c r="AQ39" s="144"/>
      <c r="AR39" s="134"/>
      <c r="AS39" s="144"/>
      <c r="AT39" s="134"/>
      <c r="AU39" s="144"/>
      <c r="AV39" s="144"/>
      <c r="AW39" s="134"/>
      <c r="AX39" s="144"/>
      <c r="AY39" s="144"/>
      <c r="AZ39" s="134"/>
      <c r="BA39" s="144"/>
      <c r="BB39" s="134"/>
      <c r="BC39" s="144"/>
      <c r="BD39" s="144"/>
      <c r="BE39" s="134"/>
      <c r="BF39" s="144"/>
      <c r="BG39" s="144"/>
      <c r="BH39" s="134"/>
      <c r="BI39" s="144"/>
      <c r="BJ39" s="134"/>
      <c r="BK39" s="144"/>
      <c r="BL39" s="144"/>
      <c r="BM39" s="134"/>
      <c r="BN39" s="144"/>
      <c r="BO39" s="144"/>
      <c r="BP39" s="134"/>
      <c r="BQ39" s="144"/>
      <c r="BR39" s="134"/>
      <c r="BS39" s="144"/>
      <c r="BT39" s="144"/>
      <c r="BU39" s="134"/>
      <c r="BV39" s="144"/>
      <c r="BW39" s="144"/>
      <c r="BX39" s="134"/>
      <c r="BY39" s="144"/>
      <c r="BZ39" s="134"/>
      <c r="CA39" s="144"/>
      <c r="CB39" s="144"/>
      <c r="CC39" s="134"/>
      <c r="CD39" s="144"/>
      <c r="CE39" s="144"/>
      <c r="CF39" s="134"/>
      <c r="CG39" s="144"/>
      <c r="CH39" s="134"/>
      <c r="CI39" s="144"/>
      <c r="CJ39" s="144"/>
      <c r="CK39" s="134"/>
      <c r="CL39" s="144"/>
      <c r="CM39" s="144"/>
      <c r="CN39" s="134"/>
      <c r="CO39" s="144"/>
      <c r="CP39" s="134"/>
      <c r="CQ39" s="144"/>
      <c r="CR39" s="144"/>
      <c r="CS39" s="134"/>
      <c r="CT39" s="144"/>
      <c r="CU39" s="144"/>
      <c r="CV39" s="134"/>
      <c r="CW39" s="144"/>
      <c r="CX39" s="134"/>
      <c r="CY39" s="144"/>
      <c r="CZ39" s="144"/>
      <c r="DA39" s="134"/>
      <c r="DB39" s="144"/>
      <c r="DC39" s="144"/>
      <c r="DD39" s="134"/>
      <c r="DE39" s="144"/>
      <c r="DF39" s="134"/>
      <c r="DG39" s="144"/>
      <c r="DH39" s="144"/>
      <c r="DI39" s="134"/>
      <c r="DJ39" s="144"/>
      <c r="DK39" s="144"/>
      <c r="DL39" s="134"/>
      <c r="DM39" s="144"/>
      <c r="DN39" s="134"/>
      <c r="DO39" s="144"/>
      <c r="DP39" s="144"/>
      <c r="DQ39" s="134"/>
      <c r="DR39" s="144"/>
      <c r="DS39" s="144"/>
      <c r="DT39" s="134"/>
      <c r="DU39" s="144"/>
      <c r="DV39" s="134"/>
      <c r="DW39" s="242"/>
      <c r="DX39" s="242"/>
      <c r="DY39" s="134"/>
      <c r="DZ39" s="242"/>
      <c r="EA39" s="242"/>
      <c r="EB39" s="134"/>
      <c r="EC39" s="144"/>
      <c r="ED39" s="134"/>
      <c r="EE39" s="144"/>
      <c r="EF39" s="144"/>
      <c r="EG39" s="134"/>
      <c r="EH39" s="144"/>
      <c r="EI39" s="144"/>
      <c r="EJ39" s="134"/>
      <c r="EK39" s="144"/>
      <c r="EL39" s="134"/>
      <c r="EM39" s="382"/>
      <c r="EN39" s="382"/>
      <c r="EO39" s="134"/>
      <c r="EP39" s="382"/>
      <c r="EQ39" s="382"/>
      <c r="ER39" s="134"/>
      <c r="ES39" s="382"/>
      <c r="ET39" s="134"/>
      <c r="EU39" s="382"/>
      <c r="EV39" s="382"/>
      <c r="EW39" s="134"/>
      <c r="EX39" s="382"/>
      <c r="EY39" s="382"/>
      <c r="EZ39" s="134"/>
      <c r="FA39" s="382"/>
      <c r="FB39" s="134"/>
      <c r="FC39" s="382"/>
      <c r="FD39" s="382"/>
      <c r="FE39" s="134"/>
      <c r="FF39" s="382"/>
      <c r="FG39" s="382"/>
      <c r="FH39" s="134"/>
      <c r="FI39" s="382"/>
      <c r="FJ39" s="134"/>
      <c r="FK39" s="382"/>
      <c r="FL39" s="382"/>
      <c r="FM39" s="134"/>
      <c r="FN39" s="382"/>
      <c r="FO39" s="382"/>
      <c r="FP39" s="134"/>
      <c r="FQ39" s="382"/>
      <c r="FR39" s="134"/>
      <c r="FS39" s="382"/>
      <c r="FT39" s="382"/>
      <c r="FU39" s="134"/>
      <c r="FV39" s="382"/>
      <c r="FW39" s="382"/>
      <c r="FX39" s="134"/>
      <c r="FY39" s="382"/>
      <c r="FZ39" s="134"/>
      <c r="GA39" s="382"/>
      <c r="GB39" s="382"/>
      <c r="GC39" s="134"/>
      <c r="GD39" s="382"/>
      <c r="GE39" s="382"/>
      <c r="GF39" s="134"/>
      <c r="GG39" s="382"/>
      <c r="GH39" s="134"/>
      <c r="GI39" s="382"/>
      <c r="GJ39" s="382"/>
      <c r="GK39" s="134"/>
      <c r="GL39" s="382"/>
      <c r="GM39" s="382"/>
      <c r="GN39" s="134"/>
      <c r="GO39" s="382"/>
      <c r="GP39" s="134"/>
      <c r="GQ39" s="382"/>
      <c r="GR39" s="382"/>
      <c r="GS39" s="134"/>
      <c r="GT39" s="382"/>
      <c r="GU39" s="382"/>
      <c r="GV39" s="134"/>
      <c r="GW39" s="382"/>
      <c r="GX39" s="134"/>
      <c r="GY39" s="382"/>
      <c r="GZ39" s="382"/>
      <c r="HA39" s="134"/>
      <c r="HB39" s="382"/>
      <c r="HC39" s="382"/>
      <c r="HD39" s="134"/>
      <c r="HE39" s="382"/>
      <c r="HF39" s="134"/>
      <c r="HG39" s="382"/>
      <c r="HH39" s="382"/>
      <c r="HI39" s="134"/>
      <c r="HJ39" s="382"/>
      <c r="HK39" s="382"/>
      <c r="HL39" s="134"/>
      <c r="HM39" s="382"/>
      <c r="HN39" s="134"/>
      <c r="HO39" s="382"/>
      <c r="HP39" s="382"/>
      <c r="HQ39" s="134"/>
      <c r="HR39" s="382"/>
      <c r="HS39" s="382"/>
      <c r="HT39" s="134"/>
      <c r="HU39" s="382"/>
      <c r="HV39" s="134"/>
      <c r="HW39" s="382"/>
      <c r="HX39" s="382"/>
      <c r="HY39" s="134"/>
      <c r="HZ39" s="382"/>
      <c r="IA39" s="382"/>
      <c r="IB39" s="134"/>
      <c r="IC39" s="382"/>
      <c r="ID39" s="134"/>
      <c r="IE39" s="382"/>
      <c r="IF39" s="382"/>
      <c r="IG39" s="134"/>
      <c r="IH39" s="382"/>
      <c r="II39" s="382"/>
      <c r="IJ39" s="134"/>
      <c r="IK39" s="382"/>
      <c r="IL39" s="134"/>
      <c r="IM39" s="353"/>
      <c r="IN39" s="353"/>
      <c r="IO39" s="353"/>
      <c r="IP39" s="353"/>
      <c r="IQ39" s="353"/>
      <c r="IR39" s="353"/>
      <c r="IS39" s="353"/>
      <c r="IT39" s="353"/>
      <c r="IU39" s="353"/>
      <c r="IV39" s="353"/>
      <c r="IW39" s="353"/>
      <c r="IX39" s="353"/>
      <c r="IY39" s="353"/>
      <c r="IZ39" s="353"/>
      <c r="JA39" s="353"/>
      <c r="JB39" s="353"/>
      <c r="JC39" s="353"/>
      <c r="JD39" s="353"/>
      <c r="JE39" s="353"/>
      <c r="JF39" s="353"/>
      <c r="JG39" s="353"/>
      <c r="JH39" s="353"/>
      <c r="JI39" s="353"/>
      <c r="JJ39" s="353"/>
      <c r="JK39" s="353"/>
      <c r="JL39" s="353"/>
      <c r="JM39" s="353"/>
      <c r="JN39" s="353"/>
      <c r="JO39" s="353"/>
      <c r="JP39" s="353"/>
      <c r="JQ39" s="354"/>
      <c r="JR39" s="354"/>
      <c r="JS39" s="354"/>
      <c r="JT39" s="354"/>
      <c r="JU39" s="354"/>
      <c r="JV39" s="354"/>
      <c r="JW39" s="354"/>
      <c r="JX39" s="354"/>
      <c r="JY39" s="354"/>
      <c r="JZ39" s="354"/>
      <c r="KA39" s="354"/>
      <c r="KB39" s="354"/>
      <c r="KC39" s="354"/>
      <c r="KD39" s="354"/>
      <c r="KE39" s="354"/>
      <c r="KF39" s="354"/>
      <c r="KG39" s="354"/>
      <c r="KH39" s="354"/>
      <c r="KI39" s="354"/>
      <c r="KJ39" s="354"/>
      <c r="KK39" s="354"/>
      <c r="KL39" s="354"/>
      <c r="KM39" s="354"/>
      <c r="KN39" s="354"/>
      <c r="KO39" s="354"/>
      <c r="KP39" s="354"/>
      <c r="KQ39" s="354"/>
      <c r="KR39" s="354"/>
      <c r="KS39" s="354"/>
      <c r="KT39" s="354"/>
      <c r="KU39" s="353"/>
      <c r="KV39" s="353"/>
      <c r="KW39" s="353"/>
      <c r="KX39" s="353"/>
      <c r="KY39" s="353"/>
      <c r="KZ39" s="353"/>
      <c r="LA39" s="353"/>
      <c r="LB39" s="353"/>
      <c r="LC39" s="353"/>
      <c r="LD39" s="353"/>
      <c r="LE39" s="353"/>
      <c r="LF39" s="353"/>
      <c r="LG39" s="353"/>
      <c r="LH39" s="353"/>
      <c r="LI39" s="353"/>
      <c r="LJ39" s="353"/>
      <c r="LK39" s="353"/>
      <c r="LL39" s="353"/>
      <c r="LM39" s="353"/>
      <c r="LN39" s="353"/>
      <c r="LO39" s="353"/>
      <c r="LP39" s="353"/>
      <c r="LQ39" s="353"/>
      <c r="LR39" s="353"/>
      <c r="LS39" s="353"/>
      <c r="LT39" s="353"/>
      <c r="LU39" s="353"/>
      <c r="LV39" s="353"/>
      <c r="LW39" s="353"/>
      <c r="LX39" s="353"/>
      <c r="LY39" s="354"/>
      <c r="LZ39" s="354"/>
      <c r="MA39" s="354"/>
      <c r="MB39" s="354"/>
      <c r="MC39" s="354"/>
      <c r="MD39" s="354"/>
      <c r="ME39" s="354"/>
      <c r="MF39" s="354"/>
      <c r="MG39" s="354"/>
      <c r="MH39" s="354"/>
      <c r="MI39" s="354"/>
      <c r="MJ39" s="354"/>
      <c r="MK39" s="354"/>
      <c r="ML39" s="354"/>
      <c r="MM39" s="354"/>
      <c r="MN39" s="354"/>
      <c r="MO39" s="354"/>
      <c r="MP39" s="354"/>
      <c r="MQ39" s="354"/>
      <c r="MR39" s="354"/>
      <c r="MS39" s="354"/>
      <c r="MT39" s="354"/>
      <c r="MU39" s="354"/>
      <c r="MV39" s="354"/>
      <c r="MW39" s="354"/>
      <c r="MX39" s="354"/>
      <c r="MY39" s="354"/>
      <c r="MZ39" s="354"/>
      <c r="NA39" s="354"/>
      <c r="NB39" s="354"/>
      <c r="NC39" s="353"/>
      <c r="ND39" s="353"/>
      <c r="NE39" s="353"/>
      <c r="NF39" s="353"/>
      <c r="NG39" s="353"/>
      <c r="NH39" s="353"/>
      <c r="NI39" s="353"/>
      <c r="NJ39" s="353"/>
      <c r="NK39" s="353"/>
      <c r="NL39" s="353"/>
      <c r="NM39" s="353"/>
      <c r="NN39" s="353"/>
      <c r="NO39" s="353"/>
      <c r="NP39" s="353"/>
      <c r="NQ39" s="353"/>
      <c r="NR39" s="353"/>
      <c r="NS39" s="353"/>
      <c r="NT39" s="353"/>
      <c r="NU39" s="353"/>
      <c r="NV39" s="353"/>
      <c r="NW39" s="353"/>
      <c r="NX39" s="353"/>
      <c r="NY39" s="353"/>
      <c r="NZ39" s="353"/>
      <c r="OA39" s="353"/>
      <c r="OB39" s="353"/>
      <c r="OC39" s="353"/>
      <c r="OD39" s="353"/>
      <c r="OE39" s="353"/>
      <c r="OF39" s="353"/>
      <c r="OG39" s="354"/>
      <c r="OH39" s="354"/>
      <c r="OI39" s="354"/>
      <c r="OJ39" s="354"/>
      <c r="OK39" s="354"/>
      <c r="OL39" s="354"/>
      <c r="OM39" s="354"/>
      <c r="ON39" s="354"/>
      <c r="OO39" s="354"/>
      <c r="OP39" s="354"/>
      <c r="OQ39" s="354"/>
      <c r="OR39" s="354"/>
      <c r="OS39" s="354"/>
      <c r="OT39" s="354"/>
      <c r="OU39" s="354"/>
      <c r="OV39" s="354"/>
      <c r="OW39" s="354"/>
      <c r="OX39" s="354"/>
      <c r="OY39" s="354"/>
      <c r="OZ39" s="354"/>
      <c r="PA39" s="354"/>
      <c r="PB39" s="354"/>
      <c r="PC39" s="354"/>
      <c r="PD39" s="354"/>
      <c r="PE39" s="354"/>
      <c r="PF39" s="354"/>
      <c r="PG39" s="354"/>
      <c r="PH39" s="354"/>
      <c r="PI39" s="354"/>
      <c r="PJ39" s="354"/>
      <c r="PK39" s="353"/>
      <c r="PL39" s="353"/>
      <c r="PM39" s="353"/>
      <c r="PN39" s="353"/>
      <c r="PO39" s="353"/>
      <c r="PP39" s="353"/>
      <c r="PQ39" s="353"/>
      <c r="PR39" s="353"/>
      <c r="PS39" s="353"/>
      <c r="PT39" s="353"/>
      <c r="PU39" s="353"/>
      <c r="PV39" s="353"/>
      <c r="PW39" s="353"/>
      <c r="PX39" s="353"/>
      <c r="PY39" s="353"/>
      <c r="PZ39" s="353"/>
      <c r="QA39" s="353"/>
      <c r="QB39" s="353"/>
      <c r="QC39" s="353"/>
      <c r="QD39" s="353"/>
      <c r="QE39" s="353"/>
      <c r="QF39" s="353"/>
      <c r="QG39" s="353"/>
      <c r="QH39" s="353"/>
      <c r="QI39" s="353"/>
      <c r="QJ39" s="353"/>
      <c r="QK39" s="353"/>
      <c r="QL39" s="353"/>
      <c r="QM39" s="353"/>
      <c r="QN39" s="353"/>
      <c r="QO39" s="354"/>
      <c r="QP39" s="354"/>
      <c r="QQ39" s="354"/>
      <c r="QR39" s="354"/>
      <c r="QS39" s="354"/>
      <c r="QT39" s="354"/>
      <c r="QU39" s="354"/>
      <c r="QV39" s="354"/>
      <c r="QW39" s="354"/>
      <c r="QX39" s="354"/>
      <c r="QY39" s="354"/>
      <c r="QZ39" s="354"/>
      <c r="RA39" s="354"/>
      <c r="RB39" s="354"/>
      <c r="RC39" s="354"/>
      <c r="RD39" s="354"/>
      <c r="RE39" s="354"/>
      <c r="RF39" s="354"/>
      <c r="RG39" s="354"/>
      <c r="RH39" s="354"/>
      <c r="RI39" s="354"/>
      <c r="RJ39" s="354"/>
      <c r="RK39" s="354"/>
      <c r="RL39" s="354"/>
      <c r="RM39" s="354"/>
      <c r="RN39" s="354"/>
      <c r="RO39" s="354"/>
      <c r="RP39" s="354"/>
      <c r="RQ39" s="354"/>
      <c r="RR39" s="354"/>
      <c r="RS39" s="382"/>
      <c r="RT39" s="382"/>
      <c r="RU39" s="134"/>
      <c r="RV39" s="382"/>
      <c r="RW39" s="382"/>
      <c r="RX39" s="134"/>
      <c r="RY39" s="382"/>
      <c r="RZ39" s="134"/>
      <c r="SA39" s="354"/>
      <c r="SB39" s="354"/>
      <c r="SC39" s="354"/>
      <c r="SD39" s="354"/>
      <c r="SE39" s="354"/>
      <c r="SF39" s="354"/>
      <c r="SG39" s="354"/>
      <c r="SH39" s="354"/>
      <c r="SI39" s="146"/>
      <c r="SJ39" s="146"/>
      <c r="SK39" s="146"/>
      <c r="SL39" s="146"/>
      <c r="SM39" s="146"/>
      <c r="SN39" s="146"/>
      <c r="SO39" s="146"/>
      <c r="SP39" s="147"/>
      <c r="SQ39" s="314" t="str">
        <f t="shared" si="39"/>
        <v/>
      </c>
      <c r="SR39" s="314" t="str">
        <f t="shared" si="39"/>
        <v/>
      </c>
      <c r="SS39" s="314" t="str">
        <f t="shared" si="39"/>
        <v/>
      </c>
      <c r="ST39" s="314" t="str">
        <f t="shared" si="39"/>
        <v/>
      </c>
      <c r="SU39" s="315" t="str">
        <f t="shared" si="40"/>
        <v/>
      </c>
      <c r="SV39" s="315" t="str">
        <f t="shared" si="40"/>
        <v/>
      </c>
      <c r="SW39" s="315" t="str">
        <f t="shared" si="40"/>
        <v/>
      </c>
      <c r="SX39" s="315" t="str">
        <f t="shared" si="40"/>
        <v/>
      </c>
      <c r="SY39" s="315" t="str">
        <f t="shared" si="41"/>
        <v/>
      </c>
      <c r="SZ39" s="260" t="str">
        <f t="shared" si="42"/>
        <v/>
      </c>
      <c r="TA39" s="272"/>
      <c r="TB39" s="272"/>
      <c r="TC39" s="273"/>
      <c r="TD39" s="275" t="str">
        <f t="shared" si="43"/>
        <v/>
      </c>
      <c r="TE39" s="268" t="str">
        <f t="shared" si="44"/>
        <v/>
      </c>
      <c r="TF39" s="267"/>
      <c r="TG39" s="151"/>
      <c r="TH39" s="152"/>
      <c r="TI39" s="152"/>
      <c r="TJ39" s="152"/>
      <c r="TK39" s="162"/>
      <c r="TL39" s="163"/>
      <c r="TM39" s="162"/>
      <c r="TN39" s="163"/>
      <c r="TO39" s="162"/>
      <c r="TP39" s="163"/>
      <c r="TQ39" s="89"/>
      <c r="TR39" s="89"/>
      <c r="TS39" s="89"/>
      <c r="TT39" s="89"/>
      <c r="TU39" s="89"/>
      <c r="TV39" s="254"/>
      <c r="TW39" s="318" t="str">
        <f t="shared" si="45"/>
        <v/>
      </c>
      <c r="TX39" s="318" t="str">
        <f t="shared" si="46"/>
        <v/>
      </c>
      <c r="TY39" s="318" t="str">
        <f t="shared" si="47"/>
        <v/>
      </c>
      <c r="TZ39" s="319" t="str">
        <f t="shared" si="48"/>
        <v/>
      </c>
      <c r="UA39" s="136" t="str">
        <f t="shared" si="21"/>
        <v/>
      </c>
      <c r="UB39" s="136" t="str">
        <f t="shared" si="22"/>
        <v/>
      </c>
      <c r="UC39" s="90" t="s">
        <v>280</v>
      </c>
      <c r="UD39" s="91" t="s">
        <v>280</v>
      </c>
      <c r="UE39" s="90" t="s">
        <v>280</v>
      </c>
      <c r="UF39" s="91" t="s">
        <v>280</v>
      </c>
      <c r="UG39" s="90" t="s">
        <v>280</v>
      </c>
      <c r="UH39" s="90" t="s">
        <v>280</v>
      </c>
      <c r="UI39" s="91" t="s">
        <v>280</v>
      </c>
      <c r="UJ39" s="92" t="s">
        <v>280</v>
      </c>
      <c r="UK39" s="90" t="s">
        <v>280</v>
      </c>
      <c r="UL39" s="90" t="s">
        <v>280</v>
      </c>
      <c r="UM39" s="90" t="s">
        <v>280</v>
      </c>
      <c r="UN39" s="91" t="s">
        <v>280</v>
      </c>
      <c r="UO39" s="90" t="s">
        <v>280</v>
      </c>
      <c r="UP39" s="90" t="s">
        <v>280</v>
      </c>
      <c r="UQ39" s="93"/>
      <c r="UR39" s="126"/>
      <c r="US39" s="237">
        <v>0</v>
      </c>
      <c r="UT39" s="237">
        <v>0</v>
      </c>
      <c r="UU39" s="237">
        <v>0</v>
      </c>
      <c r="UV39" s="237">
        <v>0</v>
      </c>
      <c r="UW39" s="237">
        <v>0</v>
      </c>
      <c r="UX39" s="237">
        <v>0</v>
      </c>
      <c r="UY39" s="237">
        <v>0</v>
      </c>
      <c r="UZ39" s="237" t="str">
        <f t="shared" si="49"/>
        <v/>
      </c>
      <c r="VA39" s="248" t="str">
        <f t="shared" si="23"/>
        <v/>
      </c>
      <c r="VB39" s="263">
        <f t="shared" si="50"/>
        <v>0</v>
      </c>
      <c r="VC39" s="263">
        <f t="shared" si="51"/>
        <v>0</v>
      </c>
      <c r="VD39" s="263">
        <f t="shared" si="52"/>
        <v>0</v>
      </c>
      <c r="VE39" s="263">
        <f t="shared" si="53"/>
        <v>0</v>
      </c>
      <c r="VF39" s="263">
        <f t="shared" si="54"/>
        <v>0</v>
      </c>
      <c r="VG39" s="263">
        <f t="shared" si="55"/>
        <v>0</v>
      </c>
      <c r="VH39" s="263">
        <f t="shared" si="56"/>
        <v>0</v>
      </c>
      <c r="VI39" s="263">
        <f t="shared" si="57"/>
        <v>0</v>
      </c>
      <c r="VJ39" s="264" t="str">
        <f>IF(NILAISIKAPSOSIAL(SI39)=0,"",NILAISIKAPSOSIAL(SI39))</f>
        <v/>
      </c>
      <c r="VK39" s="264" t="str">
        <f>IF(NILAISIKAPSOSIAL(SJ39)=0,"",NILAISIKAPSOSIAL(SJ39))</f>
        <v/>
      </c>
      <c r="VL39" s="264" t="str">
        <f>IF(NILAISIKAPSOSIAL(SK39)=0,"",NILAISIKAPSOSIAL(SK39))</f>
        <v/>
      </c>
      <c r="VM39" s="264" t="str">
        <f>IF(NILAISIKAPSOSIAL(SL39)=0,"",NILAISIKAPSOSIAL(SL39))</f>
        <v/>
      </c>
      <c r="VN39" s="264" t="str">
        <f>IF(NILAISIKAPSOSIAL(SM39)=0,"",NILAISIKAPSOSIAL(SM39))</f>
        <v/>
      </c>
      <c r="VO39" s="264" t="str">
        <f>IF(NILAISIKAPSOSIAL(SN39)=0,"",NILAISIKAPSOSIAL(SN39))</f>
        <v/>
      </c>
      <c r="VP39" s="264" t="str">
        <f>IF(NILAISIKAPSOSIAL(SO39)=0,"",NILAISIKAPSOSIAL(SO39))</f>
        <v/>
      </c>
      <c r="VQ39" s="264" t="str">
        <f>IF(NILAISIKAPSOSIAL(SP39)=0,"",NILAISIKAPSOSIAL(SP39))</f>
        <v/>
      </c>
      <c r="VR39" s="143" t="str">
        <f t="shared" si="58"/>
        <v/>
      </c>
      <c r="VT39" s="248" t="str">
        <f t="shared" si="25"/>
        <v/>
      </c>
      <c r="VU39" s="247" t="str">
        <f t="shared" si="59"/>
        <v/>
      </c>
      <c r="VV39" s="247" t="str">
        <f t="shared" si="60"/>
        <v/>
      </c>
      <c r="VW39" s="247" t="str">
        <f t="shared" si="61"/>
        <v/>
      </c>
      <c r="VX39" s="247" t="str">
        <f t="shared" si="62"/>
        <v/>
      </c>
      <c r="VY39" s="247" t="str">
        <f t="shared" si="63"/>
        <v/>
      </c>
      <c r="VZ39" s="247" t="str">
        <f t="shared" si="64"/>
        <v/>
      </c>
      <c r="WA39" s="265" t="str">
        <f t="shared" si="65"/>
        <v/>
      </c>
      <c r="WB39" s="265" t="str">
        <f t="shared" si="26"/>
        <v/>
      </c>
      <c r="WC39" s="265" t="str">
        <f t="shared" si="27"/>
        <v/>
      </c>
      <c r="WD39" s="265" t="str">
        <f t="shared" si="28"/>
        <v/>
      </c>
      <c r="WE39" s="265" t="str">
        <f t="shared" si="66"/>
        <v/>
      </c>
      <c r="WG39" s="117" t="str">
        <f t="shared" si="67"/>
        <v/>
      </c>
      <c r="WH39" s="117" t="e">
        <f>Kode!#REF!</f>
        <v>#REF!</v>
      </c>
      <c r="WI39" s="117" t="e">
        <f t="shared" si="29"/>
        <v>#REF!</v>
      </c>
      <c r="WJ39" s="160" t="str">
        <f t="shared" si="30"/>
        <v/>
      </c>
      <c r="WK39" s="247" t="e">
        <f t="shared" si="31"/>
        <v>#REF!</v>
      </c>
      <c r="WL39" s="247" t="e">
        <f t="shared" si="32"/>
        <v>#REF!</v>
      </c>
      <c r="WM39" s="248" t="e">
        <f t="shared" si="33"/>
        <v>#REF!</v>
      </c>
      <c r="WN39" s="247" t="e">
        <f t="shared" si="34"/>
        <v>#REF!</v>
      </c>
      <c r="WO39" s="247" t="e">
        <f t="shared" si="35"/>
        <v>#REF!</v>
      </c>
      <c r="WP39" s="248" t="e">
        <f t="shared" si="36"/>
        <v>#REF!</v>
      </c>
      <c r="WQ39" s="248" t="e">
        <f t="shared" si="37"/>
        <v>#REF!</v>
      </c>
      <c r="WR39" s="248" t="e">
        <f t="shared" si="38"/>
        <v>#REF!</v>
      </c>
    </row>
    <row r="40" spans="1:616" ht="54.95" customHeight="1">
      <c r="A40" s="285" t="str">
        <f t="shared" si="68"/>
        <v/>
      </c>
      <c r="B40" s="286" t="s">
        <v>280</v>
      </c>
      <c r="C40" s="286" t="s">
        <v>280</v>
      </c>
      <c r="D40" s="287" t="s">
        <v>280</v>
      </c>
      <c r="E40" s="286" t="s">
        <v>280</v>
      </c>
      <c r="F40" s="288" t="s">
        <v>280</v>
      </c>
      <c r="G40" s="144"/>
      <c r="H40" s="144"/>
      <c r="I40" s="134"/>
      <c r="J40" s="144"/>
      <c r="K40" s="144"/>
      <c r="L40" s="134"/>
      <c r="M40" s="144"/>
      <c r="N40" s="134"/>
      <c r="O40" s="144"/>
      <c r="P40" s="144"/>
      <c r="Q40" s="134"/>
      <c r="R40" s="144"/>
      <c r="S40" s="144"/>
      <c r="T40" s="134"/>
      <c r="U40" s="144"/>
      <c r="V40" s="134"/>
      <c r="W40" s="144"/>
      <c r="X40" s="144"/>
      <c r="Y40" s="134"/>
      <c r="Z40" s="144"/>
      <c r="AA40" s="144"/>
      <c r="AB40" s="134"/>
      <c r="AC40" s="144"/>
      <c r="AD40" s="134"/>
      <c r="AE40" s="144"/>
      <c r="AF40" s="144"/>
      <c r="AG40" s="134"/>
      <c r="AH40" s="144"/>
      <c r="AI40" s="144"/>
      <c r="AJ40" s="134"/>
      <c r="AK40" s="144"/>
      <c r="AL40" s="134"/>
      <c r="AM40" s="144"/>
      <c r="AN40" s="144"/>
      <c r="AO40" s="134"/>
      <c r="AP40" s="144"/>
      <c r="AQ40" s="144"/>
      <c r="AR40" s="134"/>
      <c r="AS40" s="144"/>
      <c r="AT40" s="134"/>
      <c r="AU40" s="144"/>
      <c r="AV40" s="144"/>
      <c r="AW40" s="134"/>
      <c r="AX40" s="144"/>
      <c r="AY40" s="144"/>
      <c r="AZ40" s="134"/>
      <c r="BA40" s="144"/>
      <c r="BB40" s="134"/>
      <c r="BC40" s="144"/>
      <c r="BD40" s="144"/>
      <c r="BE40" s="134"/>
      <c r="BF40" s="144"/>
      <c r="BG40" s="144"/>
      <c r="BH40" s="134"/>
      <c r="BI40" s="144"/>
      <c r="BJ40" s="134"/>
      <c r="BK40" s="144"/>
      <c r="BL40" s="144"/>
      <c r="BM40" s="134"/>
      <c r="BN40" s="144"/>
      <c r="BO40" s="144"/>
      <c r="BP40" s="134"/>
      <c r="BQ40" s="144"/>
      <c r="BR40" s="134"/>
      <c r="BS40" s="144"/>
      <c r="BT40" s="144"/>
      <c r="BU40" s="134"/>
      <c r="BV40" s="144"/>
      <c r="BW40" s="144"/>
      <c r="BX40" s="134"/>
      <c r="BY40" s="144"/>
      <c r="BZ40" s="134"/>
      <c r="CA40" s="144"/>
      <c r="CB40" s="144"/>
      <c r="CC40" s="134"/>
      <c r="CD40" s="144"/>
      <c r="CE40" s="144"/>
      <c r="CF40" s="134"/>
      <c r="CG40" s="144"/>
      <c r="CH40" s="134"/>
      <c r="CI40" s="144"/>
      <c r="CJ40" s="144"/>
      <c r="CK40" s="134"/>
      <c r="CL40" s="144"/>
      <c r="CM40" s="144"/>
      <c r="CN40" s="134"/>
      <c r="CO40" s="144"/>
      <c r="CP40" s="134"/>
      <c r="CQ40" s="144"/>
      <c r="CR40" s="144"/>
      <c r="CS40" s="134"/>
      <c r="CT40" s="144"/>
      <c r="CU40" s="144"/>
      <c r="CV40" s="134"/>
      <c r="CW40" s="144"/>
      <c r="CX40" s="134"/>
      <c r="CY40" s="144"/>
      <c r="CZ40" s="144"/>
      <c r="DA40" s="134"/>
      <c r="DB40" s="144"/>
      <c r="DC40" s="144"/>
      <c r="DD40" s="134"/>
      <c r="DE40" s="144"/>
      <c r="DF40" s="134"/>
      <c r="DG40" s="144"/>
      <c r="DH40" s="144"/>
      <c r="DI40" s="134"/>
      <c r="DJ40" s="144"/>
      <c r="DK40" s="144"/>
      <c r="DL40" s="134"/>
      <c r="DM40" s="144"/>
      <c r="DN40" s="134"/>
      <c r="DO40" s="144"/>
      <c r="DP40" s="144"/>
      <c r="DQ40" s="134"/>
      <c r="DR40" s="144"/>
      <c r="DS40" s="144"/>
      <c r="DT40" s="134"/>
      <c r="DU40" s="144"/>
      <c r="DV40" s="134"/>
      <c r="DW40" s="144"/>
      <c r="DX40" s="144"/>
      <c r="DY40" s="134"/>
      <c r="DZ40" s="144"/>
      <c r="EA40" s="144"/>
      <c r="EB40" s="134"/>
      <c r="EC40" s="144"/>
      <c r="ED40" s="134"/>
      <c r="EE40" s="242"/>
      <c r="EF40" s="242"/>
      <c r="EG40" s="134"/>
      <c r="EH40" s="242"/>
      <c r="EI40" s="242"/>
      <c r="EJ40" s="134"/>
      <c r="EK40" s="144"/>
      <c r="EL40" s="134"/>
      <c r="EM40" s="382"/>
      <c r="EN40" s="382"/>
      <c r="EO40" s="134"/>
      <c r="EP40" s="382"/>
      <c r="EQ40" s="382"/>
      <c r="ER40" s="134"/>
      <c r="ES40" s="382"/>
      <c r="ET40" s="134"/>
      <c r="EU40" s="382"/>
      <c r="EV40" s="382"/>
      <c r="EW40" s="134"/>
      <c r="EX40" s="382"/>
      <c r="EY40" s="382"/>
      <c r="EZ40" s="134"/>
      <c r="FA40" s="382"/>
      <c r="FB40" s="134"/>
      <c r="FC40" s="382"/>
      <c r="FD40" s="382"/>
      <c r="FE40" s="134"/>
      <c r="FF40" s="382"/>
      <c r="FG40" s="382"/>
      <c r="FH40" s="134"/>
      <c r="FI40" s="382"/>
      <c r="FJ40" s="134"/>
      <c r="FK40" s="382"/>
      <c r="FL40" s="382"/>
      <c r="FM40" s="134"/>
      <c r="FN40" s="382"/>
      <c r="FO40" s="382"/>
      <c r="FP40" s="134"/>
      <c r="FQ40" s="382"/>
      <c r="FR40" s="134"/>
      <c r="FS40" s="382"/>
      <c r="FT40" s="382"/>
      <c r="FU40" s="134"/>
      <c r="FV40" s="382"/>
      <c r="FW40" s="382"/>
      <c r="FX40" s="134"/>
      <c r="FY40" s="382"/>
      <c r="FZ40" s="134"/>
      <c r="GA40" s="382"/>
      <c r="GB40" s="382"/>
      <c r="GC40" s="134"/>
      <c r="GD40" s="382"/>
      <c r="GE40" s="382"/>
      <c r="GF40" s="134"/>
      <c r="GG40" s="382"/>
      <c r="GH40" s="134"/>
      <c r="GI40" s="382"/>
      <c r="GJ40" s="382"/>
      <c r="GK40" s="134"/>
      <c r="GL40" s="382"/>
      <c r="GM40" s="382"/>
      <c r="GN40" s="134"/>
      <c r="GO40" s="382"/>
      <c r="GP40" s="134"/>
      <c r="GQ40" s="382"/>
      <c r="GR40" s="382"/>
      <c r="GS40" s="134"/>
      <c r="GT40" s="382"/>
      <c r="GU40" s="382"/>
      <c r="GV40" s="134"/>
      <c r="GW40" s="382"/>
      <c r="GX40" s="134"/>
      <c r="GY40" s="382"/>
      <c r="GZ40" s="382"/>
      <c r="HA40" s="134"/>
      <c r="HB40" s="382"/>
      <c r="HC40" s="382"/>
      <c r="HD40" s="134"/>
      <c r="HE40" s="382"/>
      <c r="HF40" s="134"/>
      <c r="HG40" s="382"/>
      <c r="HH40" s="382"/>
      <c r="HI40" s="134"/>
      <c r="HJ40" s="382"/>
      <c r="HK40" s="382"/>
      <c r="HL40" s="134"/>
      <c r="HM40" s="382"/>
      <c r="HN40" s="134"/>
      <c r="HO40" s="382"/>
      <c r="HP40" s="382"/>
      <c r="HQ40" s="134"/>
      <c r="HR40" s="382"/>
      <c r="HS40" s="382"/>
      <c r="HT40" s="134"/>
      <c r="HU40" s="382"/>
      <c r="HV40" s="134"/>
      <c r="HW40" s="382"/>
      <c r="HX40" s="382"/>
      <c r="HY40" s="134"/>
      <c r="HZ40" s="382"/>
      <c r="IA40" s="382"/>
      <c r="IB40" s="134"/>
      <c r="IC40" s="382"/>
      <c r="ID40" s="134"/>
      <c r="IE40" s="382"/>
      <c r="IF40" s="382"/>
      <c r="IG40" s="134"/>
      <c r="IH40" s="382"/>
      <c r="II40" s="382"/>
      <c r="IJ40" s="134"/>
      <c r="IK40" s="382"/>
      <c r="IL40" s="134"/>
      <c r="IM40" s="353"/>
      <c r="IN40" s="353"/>
      <c r="IO40" s="353"/>
      <c r="IP40" s="353"/>
      <c r="IQ40" s="353"/>
      <c r="IR40" s="353"/>
      <c r="IS40" s="353"/>
      <c r="IT40" s="353"/>
      <c r="IU40" s="353"/>
      <c r="IV40" s="353"/>
      <c r="IW40" s="353"/>
      <c r="IX40" s="353"/>
      <c r="IY40" s="353"/>
      <c r="IZ40" s="353"/>
      <c r="JA40" s="353"/>
      <c r="JB40" s="353"/>
      <c r="JC40" s="353"/>
      <c r="JD40" s="353"/>
      <c r="JE40" s="353"/>
      <c r="JF40" s="353"/>
      <c r="JG40" s="353"/>
      <c r="JH40" s="353"/>
      <c r="JI40" s="353"/>
      <c r="JJ40" s="353"/>
      <c r="JK40" s="353"/>
      <c r="JL40" s="353"/>
      <c r="JM40" s="353"/>
      <c r="JN40" s="353"/>
      <c r="JO40" s="353"/>
      <c r="JP40" s="353"/>
      <c r="JQ40" s="354"/>
      <c r="JR40" s="354"/>
      <c r="JS40" s="354"/>
      <c r="JT40" s="354"/>
      <c r="JU40" s="354"/>
      <c r="JV40" s="354"/>
      <c r="JW40" s="354"/>
      <c r="JX40" s="354"/>
      <c r="JY40" s="354"/>
      <c r="JZ40" s="354"/>
      <c r="KA40" s="354"/>
      <c r="KB40" s="354"/>
      <c r="KC40" s="354"/>
      <c r="KD40" s="354"/>
      <c r="KE40" s="354"/>
      <c r="KF40" s="354"/>
      <c r="KG40" s="354"/>
      <c r="KH40" s="354"/>
      <c r="KI40" s="354"/>
      <c r="KJ40" s="354"/>
      <c r="KK40" s="354"/>
      <c r="KL40" s="354"/>
      <c r="KM40" s="354"/>
      <c r="KN40" s="354"/>
      <c r="KO40" s="354"/>
      <c r="KP40" s="354"/>
      <c r="KQ40" s="354"/>
      <c r="KR40" s="354"/>
      <c r="KS40" s="354"/>
      <c r="KT40" s="354"/>
      <c r="KU40" s="353"/>
      <c r="KV40" s="353"/>
      <c r="KW40" s="353"/>
      <c r="KX40" s="353"/>
      <c r="KY40" s="353"/>
      <c r="KZ40" s="353"/>
      <c r="LA40" s="353"/>
      <c r="LB40" s="353"/>
      <c r="LC40" s="353"/>
      <c r="LD40" s="353"/>
      <c r="LE40" s="353"/>
      <c r="LF40" s="353"/>
      <c r="LG40" s="353"/>
      <c r="LH40" s="353"/>
      <c r="LI40" s="353"/>
      <c r="LJ40" s="353"/>
      <c r="LK40" s="353"/>
      <c r="LL40" s="353"/>
      <c r="LM40" s="353"/>
      <c r="LN40" s="353"/>
      <c r="LO40" s="353"/>
      <c r="LP40" s="353"/>
      <c r="LQ40" s="353"/>
      <c r="LR40" s="353"/>
      <c r="LS40" s="353"/>
      <c r="LT40" s="353"/>
      <c r="LU40" s="353"/>
      <c r="LV40" s="353"/>
      <c r="LW40" s="353"/>
      <c r="LX40" s="353"/>
      <c r="LY40" s="354"/>
      <c r="LZ40" s="354"/>
      <c r="MA40" s="354"/>
      <c r="MB40" s="354"/>
      <c r="MC40" s="354"/>
      <c r="MD40" s="354"/>
      <c r="ME40" s="354"/>
      <c r="MF40" s="354"/>
      <c r="MG40" s="354"/>
      <c r="MH40" s="354"/>
      <c r="MI40" s="354"/>
      <c r="MJ40" s="354"/>
      <c r="MK40" s="354"/>
      <c r="ML40" s="354"/>
      <c r="MM40" s="354"/>
      <c r="MN40" s="354"/>
      <c r="MO40" s="354"/>
      <c r="MP40" s="354"/>
      <c r="MQ40" s="354"/>
      <c r="MR40" s="354"/>
      <c r="MS40" s="354"/>
      <c r="MT40" s="354"/>
      <c r="MU40" s="354"/>
      <c r="MV40" s="354"/>
      <c r="MW40" s="354"/>
      <c r="MX40" s="354"/>
      <c r="MY40" s="354"/>
      <c r="MZ40" s="354"/>
      <c r="NA40" s="354"/>
      <c r="NB40" s="354"/>
      <c r="NC40" s="353"/>
      <c r="ND40" s="353"/>
      <c r="NE40" s="353"/>
      <c r="NF40" s="353"/>
      <c r="NG40" s="353"/>
      <c r="NH40" s="353"/>
      <c r="NI40" s="353"/>
      <c r="NJ40" s="353"/>
      <c r="NK40" s="353"/>
      <c r="NL40" s="353"/>
      <c r="NM40" s="353"/>
      <c r="NN40" s="353"/>
      <c r="NO40" s="353"/>
      <c r="NP40" s="353"/>
      <c r="NQ40" s="353"/>
      <c r="NR40" s="353"/>
      <c r="NS40" s="353"/>
      <c r="NT40" s="353"/>
      <c r="NU40" s="353"/>
      <c r="NV40" s="353"/>
      <c r="NW40" s="353"/>
      <c r="NX40" s="353"/>
      <c r="NY40" s="353"/>
      <c r="NZ40" s="353"/>
      <c r="OA40" s="353"/>
      <c r="OB40" s="353"/>
      <c r="OC40" s="353"/>
      <c r="OD40" s="353"/>
      <c r="OE40" s="353"/>
      <c r="OF40" s="353"/>
      <c r="OG40" s="354"/>
      <c r="OH40" s="354"/>
      <c r="OI40" s="354"/>
      <c r="OJ40" s="354"/>
      <c r="OK40" s="354"/>
      <c r="OL40" s="354"/>
      <c r="OM40" s="354"/>
      <c r="ON40" s="354"/>
      <c r="OO40" s="354"/>
      <c r="OP40" s="354"/>
      <c r="OQ40" s="354"/>
      <c r="OR40" s="354"/>
      <c r="OS40" s="354"/>
      <c r="OT40" s="354"/>
      <c r="OU40" s="354"/>
      <c r="OV40" s="354"/>
      <c r="OW40" s="354"/>
      <c r="OX40" s="354"/>
      <c r="OY40" s="354"/>
      <c r="OZ40" s="354"/>
      <c r="PA40" s="354"/>
      <c r="PB40" s="354"/>
      <c r="PC40" s="354"/>
      <c r="PD40" s="354"/>
      <c r="PE40" s="354"/>
      <c r="PF40" s="354"/>
      <c r="PG40" s="354"/>
      <c r="PH40" s="354"/>
      <c r="PI40" s="354"/>
      <c r="PJ40" s="354"/>
      <c r="PK40" s="353"/>
      <c r="PL40" s="353"/>
      <c r="PM40" s="353"/>
      <c r="PN40" s="353"/>
      <c r="PO40" s="353"/>
      <c r="PP40" s="353"/>
      <c r="PQ40" s="353"/>
      <c r="PR40" s="353"/>
      <c r="PS40" s="353"/>
      <c r="PT40" s="353"/>
      <c r="PU40" s="353"/>
      <c r="PV40" s="353"/>
      <c r="PW40" s="353"/>
      <c r="PX40" s="353"/>
      <c r="PY40" s="353"/>
      <c r="PZ40" s="353"/>
      <c r="QA40" s="353"/>
      <c r="QB40" s="353"/>
      <c r="QC40" s="353"/>
      <c r="QD40" s="353"/>
      <c r="QE40" s="353"/>
      <c r="QF40" s="353"/>
      <c r="QG40" s="353"/>
      <c r="QH40" s="353"/>
      <c r="QI40" s="353"/>
      <c r="QJ40" s="353"/>
      <c r="QK40" s="353"/>
      <c r="QL40" s="353"/>
      <c r="QM40" s="353"/>
      <c r="QN40" s="353"/>
      <c r="QO40" s="354"/>
      <c r="QP40" s="354"/>
      <c r="QQ40" s="354"/>
      <c r="QR40" s="354"/>
      <c r="QS40" s="354"/>
      <c r="QT40" s="354"/>
      <c r="QU40" s="354"/>
      <c r="QV40" s="354"/>
      <c r="QW40" s="354"/>
      <c r="QX40" s="354"/>
      <c r="QY40" s="354"/>
      <c r="QZ40" s="354"/>
      <c r="RA40" s="354"/>
      <c r="RB40" s="354"/>
      <c r="RC40" s="354"/>
      <c r="RD40" s="354"/>
      <c r="RE40" s="354"/>
      <c r="RF40" s="354"/>
      <c r="RG40" s="354"/>
      <c r="RH40" s="354"/>
      <c r="RI40" s="354"/>
      <c r="RJ40" s="354"/>
      <c r="RK40" s="354"/>
      <c r="RL40" s="354"/>
      <c r="RM40" s="354"/>
      <c r="RN40" s="354"/>
      <c r="RO40" s="354"/>
      <c r="RP40" s="354"/>
      <c r="RQ40" s="354"/>
      <c r="RR40" s="354"/>
      <c r="RS40" s="382"/>
      <c r="RT40" s="382"/>
      <c r="RU40" s="134"/>
      <c r="RV40" s="382"/>
      <c r="RW40" s="382"/>
      <c r="RX40" s="134"/>
      <c r="RY40" s="382"/>
      <c r="RZ40" s="134"/>
      <c r="SA40" s="354"/>
      <c r="SB40" s="354"/>
      <c r="SC40" s="354"/>
      <c r="SD40" s="354"/>
      <c r="SE40" s="354"/>
      <c r="SF40" s="354"/>
      <c r="SG40" s="354"/>
      <c r="SH40" s="354"/>
      <c r="SI40" s="146"/>
      <c r="SJ40" s="146"/>
      <c r="SK40" s="146"/>
      <c r="SL40" s="146"/>
      <c r="SM40" s="146"/>
      <c r="SN40" s="146"/>
      <c r="SO40" s="146"/>
      <c r="SP40" s="147"/>
      <c r="SQ40" s="314" t="str">
        <f t="shared" si="39"/>
        <v/>
      </c>
      <c r="SR40" s="314" t="str">
        <f t="shared" si="39"/>
        <v/>
      </c>
      <c r="SS40" s="314" t="str">
        <f t="shared" si="39"/>
        <v/>
      </c>
      <c r="ST40" s="314" t="str">
        <f t="shared" si="39"/>
        <v/>
      </c>
      <c r="SU40" s="315" t="str">
        <f t="shared" si="40"/>
        <v/>
      </c>
      <c r="SV40" s="315" t="str">
        <f t="shared" si="40"/>
        <v/>
      </c>
      <c r="SW40" s="315" t="str">
        <f t="shared" si="40"/>
        <v/>
      </c>
      <c r="SX40" s="315" t="str">
        <f t="shared" si="40"/>
        <v/>
      </c>
      <c r="SY40" s="315" t="str">
        <f t="shared" si="41"/>
        <v/>
      </c>
      <c r="SZ40" s="260" t="str">
        <f t="shared" si="42"/>
        <v/>
      </c>
      <c r="TA40" s="272"/>
      <c r="TB40" s="272"/>
      <c r="TC40" s="273"/>
      <c r="TD40" s="275" t="str">
        <f t="shared" si="43"/>
        <v/>
      </c>
      <c r="TE40" s="268" t="str">
        <f t="shared" si="44"/>
        <v/>
      </c>
      <c r="TF40" s="267"/>
      <c r="TG40" s="151"/>
      <c r="TH40" s="152"/>
      <c r="TI40" s="152"/>
      <c r="TJ40" s="152"/>
      <c r="TK40" s="162"/>
      <c r="TL40" s="163"/>
      <c r="TM40" s="162"/>
      <c r="TN40" s="163"/>
      <c r="TO40" s="162"/>
      <c r="TP40" s="163"/>
      <c r="TQ40" s="89"/>
      <c r="TR40" s="89"/>
      <c r="TS40" s="89"/>
      <c r="TT40" s="89"/>
      <c r="TU40" s="89"/>
      <c r="TV40" s="254"/>
      <c r="TW40" s="318" t="str">
        <f t="shared" si="45"/>
        <v/>
      </c>
      <c r="TX40" s="318" t="str">
        <f t="shared" si="46"/>
        <v/>
      </c>
      <c r="TY40" s="318" t="str">
        <f t="shared" si="47"/>
        <v/>
      </c>
      <c r="TZ40" s="319" t="str">
        <f t="shared" si="48"/>
        <v/>
      </c>
      <c r="UA40" s="136" t="str">
        <f t="shared" si="21"/>
        <v/>
      </c>
      <c r="UB40" s="136" t="str">
        <f t="shared" si="22"/>
        <v/>
      </c>
      <c r="UC40" s="90" t="s">
        <v>280</v>
      </c>
      <c r="UD40" s="91" t="s">
        <v>280</v>
      </c>
      <c r="UE40" s="90" t="s">
        <v>280</v>
      </c>
      <c r="UF40" s="91" t="s">
        <v>280</v>
      </c>
      <c r="UG40" s="90" t="s">
        <v>280</v>
      </c>
      <c r="UH40" s="90" t="s">
        <v>280</v>
      </c>
      <c r="UI40" s="91" t="s">
        <v>280</v>
      </c>
      <c r="UJ40" s="92" t="s">
        <v>280</v>
      </c>
      <c r="UK40" s="90" t="s">
        <v>280</v>
      </c>
      <c r="UL40" s="90" t="s">
        <v>280</v>
      </c>
      <c r="UM40" s="90" t="s">
        <v>280</v>
      </c>
      <c r="UN40" s="91" t="s">
        <v>280</v>
      </c>
      <c r="UO40" s="90" t="s">
        <v>280</v>
      </c>
      <c r="UP40" s="90" t="s">
        <v>280</v>
      </c>
      <c r="UQ40" s="93"/>
      <c r="UR40" s="126"/>
      <c r="US40" s="237">
        <v>0</v>
      </c>
      <c r="UT40" s="237">
        <v>0</v>
      </c>
      <c r="UU40" s="237">
        <v>0</v>
      </c>
      <c r="UV40" s="237">
        <v>0</v>
      </c>
      <c r="UW40" s="237">
        <v>0</v>
      </c>
      <c r="UX40" s="237">
        <v>0</v>
      </c>
      <c r="UY40" s="237">
        <v>0</v>
      </c>
      <c r="UZ40" s="237" t="str">
        <f t="shared" si="49"/>
        <v/>
      </c>
      <c r="VA40" s="248" t="str">
        <f t="shared" si="23"/>
        <v/>
      </c>
      <c r="VB40" s="263">
        <f t="shared" si="50"/>
        <v>0</v>
      </c>
      <c r="VC40" s="263">
        <f t="shared" si="51"/>
        <v>0</v>
      </c>
      <c r="VD40" s="263">
        <f t="shared" si="52"/>
        <v>0</v>
      </c>
      <c r="VE40" s="263">
        <f t="shared" si="53"/>
        <v>0</v>
      </c>
      <c r="VF40" s="263">
        <f t="shared" si="54"/>
        <v>0</v>
      </c>
      <c r="VG40" s="263">
        <f t="shared" si="55"/>
        <v>0</v>
      </c>
      <c r="VH40" s="263">
        <f t="shared" si="56"/>
        <v>0</v>
      </c>
      <c r="VI40" s="263">
        <f t="shared" si="57"/>
        <v>0</v>
      </c>
      <c r="VJ40" s="264" t="str">
        <f>IF(NILAISIKAPSOSIAL(SI40)=0,"",NILAISIKAPSOSIAL(SI40))</f>
        <v/>
      </c>
      <c r="VK40" s="264" t="str">
        <f>IF(NILAISIKAPSOSIAL(SJ40)=0,"",NILAISIKAPSOSIAL(SJ40))</f>
        <v/>
      </c>
      <c r="VL40" s="264" t="str">
        <f>IF(NILAISIKAPSOSIAL(SK40)=0,"",NILAISIKAPSOSIAL(SK40))</f>
        <v/>
      </c>
      <c r="VM40" s="264" t="str">
        <f>IF(NILAISIKAPSOSIAL(SL40)=0,"",NILAISIKAPSOSIAL(SL40))</f>
        <v/>
      </c>
      <c r="VN40" s="264" t="str">
        <f>IF(NILAISIKAPSOSIAL(SM40)=0,"",NILAISIKAPSOSIAL(SM40))</f>
        <v/>
      </c>
      <c r="VO40" s="264" t="str">
        <f>IF(NILAISIKAPSOSIAL(SN40)=0,"",NILAISIKAPSOSIAL(SN40))</f>
        <v/>
      </c>
      <c r="VP40" s="264" t="str">
        <f>IF(NILAISIKAPSOSIAL(SO40)=0,"",NILAISIKAPSOSIAL(SO40))</f>
        <v/>
      </c>
      <c r="VQ40" s="264" t="str">
        <f>IF(NILAISIKAPSOSIAL(SP40)=0,"",NILAISIKAPSOSIAL(SP40))</f>
        <v/>
      </c>
      <c r="VR40" s="143" t="str">
        <f t="shared" si="58"/>
        <v/>
      </c>
      <c r="VT40" s="248" t="str">
        <f t="shared" si="25"/>
        <v/>
      </c>
      <c r="VU40" s="247" t="str">
        <f t="shared" si="59"/>
        <v/>
      </c>
      <c r="VV40" s="247" t="str">
        <f t="shared" si="60"/>
        <v/>
      </c>
      <c r="VW40" s="247" t="str">
        <f t="shared" si="61"/>
        <v/>
      </c>
      <c r="VX40" s="247" t="str">
        <f t="shared" si="62"/>
        <v/>
      </c>
      <c r="VY40" s="247" t="str">
        <f t="shared" si="63"/>
        <v/>
      </c>
      <c r="VZ40" s="247" t="str">
        <f t="shared" si="64"/>
        <v/>
      </c>
      <c r="WA40" s="265" t="str">
        <f t="shared" si="65"/>
        <v/>
      </c>
      <c r="WB40" s="265" t="str">
        <f t="shared" si="26"/>
        <v/>
      </c>
      <c r="WC40" s="265" t="str">
        <f t="shared" si="27"/>
        <v/>
      </c>
      <c r="WD40" s="265" t="str">
        <f t="shared" si="28"/>
        <v/>
      </c>
      <c r="WE40" s="265" t="str">
        <f t="shared" si="66"/>
        <v/>
      </c>
      <c r="WG40" s="117" t="str">
        <f t="shared" si="67"/>
        <v/>
      </c>
      <c r="WH40" s="117" t="e">
        <f>Kode!#REF!</f>
        <v>#REF!</v>
      </c>
      <c r="WI40" s="117" t="e">
        <f t="shared" si="29"/>
        <v>#REF!</v>
      </c>
      <c r="WJ40" s="160" t="str">
        <f t="shared" si="30"/>
        <v/>
      </c>
      <c r="WK40" s="247" t="e">
        <f t="shared" si="31"/>
        <v>#REF!</v>
      </c>
      <c r="WL40" s="247" t="e">
        <f t="shared" si="32"/>
        <v>#REF!</v>
      </c>
      <c r="WM40" s="248" t="e">
        <f t="shared" si="33"/>
        <v>#REF!</v>
      </c>
      <c r="WN40" s="247" t="e">
        <f t="shared" si="34"/>
        <v>#REF!</v>
      </c>
      <c r="WO40" s="247" t="e">
        <f t="shared" si="35"/>
        <v>#REF!</v>
      </c>
      <c r="WP40" s="248" t="e">
        <f t="shared" si="36"/>
        <v>#REF!</v>
      </c>
      <c r="WQ40" s="248" t="e">
        <f t="shared" si="37"/>
        <v>#REF!</v>
      </c>
      <c r="WR40" s="248" t="e">
        <f t="shared" si="38"/>
        <v>#REF!</v>
      </c>
    </row>
    <row r="41" spans="1:616" ht="54.95" customHeight="1">
      <c r="A41" s="285" t="str">
        <f t="shared" si="68"/>
        <v/>
      </c>
      <c r="B41" s="286" t="s">
        <v>280</v>
      </c>
      <c r="C41" s="286" t="s">
        <v>280</v>
      </c>
      <c r="D41" s="287" t="s">
        <v>280</v>
      </c>
      <c r="E41" s="286" t="s">
        <v>280</v>
      </c>
      <c r="F41" s="288" t="s">
        <v>280</v>
      </c>
      <c r="G41" s="144"/>
      <c r="H41" s="144"/>
      <c r="I41" s="134"/>
      <c r="J41" s="144"/>
      <c r="K41" s="144"/>
      <c r="L41" s="134"/>
      <c r="M41" s="144"/>
      <c r="N41" s="134"/>
      <c r="O41" s="144"/>
      <c r="P41" s="144"/>
      <c r="Q41" s="134"/>
      <c r="R41" s="144"/>
      <c r="S41" s="144"/>
      <c r="T41" s="134"/>
      <c r="U41" s="144"/>
      <c r="V41" s="134"/>
      <c r="W41" s="144"/>
      <c r="X41" s="144"/>
      <c r="Y41" s="134"/>
      <c r="Z41" s="144"/>
      <c r="AA41" s="144"/>
      <c r="AB41" s="134"/>
      <c r="AC41" s="144"/>
      <c r="AD41" s="134"/>
      <c r="AE41" s="144"/>
      <c r="AF41" s="144"/>
      <c r="AG41" s="134"/>
      <c r="AH41" s="144"/>
      <c r="AI41" s="144"/>
      <c r="AJ41" s="134"/>
      <c r="AK41" s="144"/>
      <c r="AL41" s="134"/>
      <c r="AM41" s="144"/>
      <c r="AN41" s="144"/>
      <c r="AO41" s="134"/>
      <c r="AP41" s="144"/>
      <c r="AQ41" s="144"/>
      <c r="AR41" s="134"/>
      <c r="AS41" s="144"/>
      <c r="AT41" s="134"/>
      <c r="AU41" s="144"/>
      <c r="AV41" s="144"/>
      <c r="AW41" s="134"/>
      <c r="AX41" s="144"/>
      <c r="AY41" s="144"/>
      <c r="AZ41" s="134"/>
      <c r="BA41" s="144"/>
      <c r="BB41" s="134"/>
      <c r="BC41" s="144"/>
      <c r="BD41" s="144"/>
      <c r="BE41" s="134"/>
      <c r="BF41" s="144"/>
      <c r="BG41" s="144"/>
      <c r="BH41" s="134"/>
      <c r="BI41" s="144"/>
      <c r="BJ41" s="134"/>
      <c r="BK41" s="144"/>
      <c r="BL41" s="144"/>
      <c r="BM41" s="134"/>
      <c r="BN41" s="144"/>
      <c r="BO41" s="144"/>
      <c r="BP41" s="134"/>
      <c r="BQ41" s="144"/>
      <c r="BR41" s="134"/>
      <c r="BS41" s="144"/>
      <c r="BT41" s="144"/>
      <c r="BU41" s="134"/>
      <c r="BV41" s="144"/>
      <c r="BW41" s="144"/>
      <c r="BX41" s="134"/>
      <c r="BY41" s="144"/>
      <c r="BZ41" s="134"/>
      <c r="CA41" s="144"/>
      <c r="CB41" s="144"/>
      <c r="CC41" s="134"/>
      <c r="CD41" s="144"/>
      <c r="CE41" s="144"/>
      <c r="CF41" s="134"/>
      <c r="CG41" s="144"/>
      <c r="CH41" s="134"/>
      <c r="CI41" s="144"/>
      <c r="CJ41" s="144"/>
      <c r="CK41" s="134"/>
      <c r="CL41" s="144"/>
      <c r="CM41" s="144"/>
      <c r="CN41" s="134"/>
      <c r="CO41" s="144"/>
      <c r="CP41" s="134"/>
      <c r="CQ41" s="144"/>
      <c r="CR41" s="144"/>
      <c r="CS41" s="134"/>
      <c r="CT41" s="144"/>
      <c r="CU41" s="144"/>
      <c r="CV41" s="134"/>
      <c r="CW41" s="144"/>
      <c r="CX41" s="134"/>
      <c r="CY41" s="144"/>
      <c r="CZ41" s="144"/>
      <c r="DA41" s="134"/>
      <c r="DB41" s="144"/>
      <c r="DC41" s="144"/>
      <c r="DD41" s="134"/>
      <c r="DE41" s="144"/>
      <c r="DF41" s="134"/>
      <c r="DG41" s="144"/>
      <c r="DH41" s="144"/>
      <c r="DI41" s="134"/>
      <c r="DJ41" s="144"/>
      <c r="DK41" s="144"/>
      <c r="DL41" s="134"/>
      <c r="DM41" s="144"/>
      <c r="DN41" s="134"/>
      <c r="DO41" s="144"/>
      <c r="DP41" s="144"/>
      <c r="DQ41" s="134"/>
      <c r="DR41" s="144"/>
      <c r="DS41" s="144"/>
      <c r="DT41" s="134"/>
      <c r="DU41" s="144"/>
      <c r="DV41" s="134"/>
      <c r="DW41" s="242"/>
      <c r="DX41" s="242"/>
      <c r="DY41" s="134"/>
      <c r="DZ41" s="242"/>
      <c r="EA41" s="242"/>
      <c r="EB41" s="134"/>
      <c r="EC41" s="144"/>
      <c r="ED41" s="134"/>
      <c r="EE41" s="144"/>
      <c r="EF41" s="144"/>
      <c r="EG41" s="134"/>
      <c r="EH41" s="144"/>
      <c r="EI41" s="144"/>
      <c r="EJ41" s="134"/>
      <c r="EK41" s="144"/>
      <c r="EL41" s="134"/>
      <c r="EM41" s="382"/>
      <c r="EN41" s="382"/>
      <c r="EO41" s="134"/>
      <c r="EP41" s="382"/>
      <c r="EQ41" s="382"/>
      <c r="ER41" s="134"/>
      <c r="ES41" s="382"/>
      <c r="ET41" s="134"/>
      <c r="EU41" s="382"/>
      <c r="EV41" s="382"/>
      <c r="EW41" s="134"/>
      <c r="EX41" s="382"/>
      <c r="EY41" s="382"/>
      <c r="EZ41" s="134"/>
      <c r="FA41" s="382"/>
      <c r="FB41" s="134"/>
      <c r="FC41" s="382"/>
      <c r="FD41" s="382"/>
      <c r="FE41" s="134"/>
      <c r="FF41" s="382"/>
      <c r="FG41" s="382"/>
      <c r="FH41" s="134"/>
      <c r="FI41" s="382"/>
      <c r="FJ41" s="134"/>
      <c r="FK41" s="382"/>
      <c r="FL41" s="382"/>
      <c r="FM41" s="134"/>
      <c r="FN41" s="382"/>
      <c r="FO41" s="382"/>
      <c r="FP41" s="134"/>
      <c r="FQ41" s="382"/>
      <c r="FR41" s="134"/>
      <c r="FS41" s="382"/>
      <c r="FT41" s="382"/>
      <c r="FU41" s="134"/>
      <c r="FV41" s="382"/>
      <c r="FW41" s="382"/>
      <c r="FX41" s="134"/>
      <c r="FY41" s="382"/>
      <c r="FZ41" s="134"/>
      <c r="GA41" s="382"/>
      <c r="GB41" s="382"/>
      <c r="GC41" s="134"/>
      <c r="GD41" s="382"/>
      <c r="GE41" s="382"/>
      <c r="GF41" s="134"/>
      <c r="GG41" s="382"/>
      <c r="GH41" s="134"/>
      <c r="GI41" s="382"/>
      <c r="GJ41" s="382"/>
      <c r="GK41" s="134"/>
      <c r="GL41" s="382"/>
      <c r="GM41" s="382"/>
      <c r="GN41" s="134"/>
      <c r="GO41" s="382"/>
      <c r="GP41" s="134"/>
      <c r="GQ41" s="382"/>
      <c r="GR41" s="382"/>
      <c r="GS41" s="134"/>
      <c r="GT41" s="382"/>
      <c r="GU41" s="382"/>
      <c r="GV41" s="134"/>
      <c r="GW41" s="382"/>
      <c r="GX41" s="134"/>
      <c r="GY41" s="382"/>
      <c r="GZ41" s="382"/>
      <c r="HA41" s="134"/>
      <c r="HB41" s="382"/>
      <c r="HC41" s="382"/>
      <c r="HD41" s="134"/>
      <c r="HE41" s="382"/>
      <c r="HF41" s="134"/>
      <c r="HG41" s="382"/>
      <c r="HH41" s="382"/>
      <c r="HI41" s="134"/>
      <c r="HJ41" s="382"/>
      <c r="HK41" s="382"/>
      <c r="HL41" s="134"/>
      <c r="HM41" s="382"/>
      <c r="HN41" s="134"/>
      <c r="HO41" s="382"/>
      <c r="HP41" s="382"/>
      <c r="HQ41" s="134"/>
      <c r="HR41" s="382"/>
      <c r="HS41" s="382"/>
      <c r="HT41" s="134"/>
      <c r="HU41" s="382"/>
      <c r="HV41" s="134"/>
      <c r="HW41" s="382"/>
      <c r="HX41" s="382"/>
      <c r="HY41" s="134"/>
      <c r="HZ41" s="382"/>
      <c r="IA41" s="382"/>
      <c r="IB41" s="134"/>
      <c r="IC41" s="382"/>
      <c r="ID41" s="134"/>
      <c r="IE41" s="382"/>
      <c r="IF41" s="382"/>
      <c r="IG41" s="134"/>
      <c r="IH41" s="382"/>
      <c r="II41" s="382"/>
      <c r="IJ41" s="134"/>
      <c r="IK41" s="382"/>
      <c r="IL41" s="134"/>
      <c r="IM41" s="353"/>
      <c r="IN41" s="353"/>
      <c r="IO41" s="353"/>
      <c r="IP41" s="353"/>
      <c r="IQ41" s="353"/>
      <c r="IR41" s="353"/>
      <c r="IS41" s="353"/>
      <c r="IT41" s="353"/>
      <c r="IU41" s="353"/>
      <c r="IV41" s="353"/>
      <c r="IW41" s="353"/>
      <c r="IX41" s="353"/>
      <c r="IY41" s="353"/>
      <c r="IZ41" s="353"/>
      <c r="JA41" s="353"/>
      <c r="JB41" s="353"/>
      <c r="JC41" s="353"/>
      <c r="JD41" s="353"/>
      <c r="JE41" s="353"/>
      <c r="JF41" s="353"/>
      <c r="JG41" s="353"/>
      <c r="JH41" s="353"/>
      <c r="JI41" s="353"/>
      <c r="JJ41" s="353"/>
      <c r="JK41" s="353"/>
      <c r="JL41" s="353"/>
      <c r="JM41" s="353"/>
      <c r="JN41" s="353"/>
      <c r="JO41" s="353"/>
      <c r="JP41" s="353"/>
      <c r="JQ41" s="354"/>
      <c r="JR41" s="354"/>
      <c r="JS41" s="354"/>
      <c r="JT41" s="354"/>
      <c r="JU41" s="354"/>
      <c r="JV41" s="354"/>
      <c r="JW41" s="354"/>
      <c r="JX41" s="354"/>
      <c r="JY41" s="354"/>
      <c r="JZ41" s="354"/>
      <c r="KA41" s="354"/>
      <c r="KB41" s="354"/>
      <c r="KC41" s="354"/>
      <c r="KD41" s="354"/>
      <c r="KE41" s="354"/>
      <c r="KF41" s="354"/>
      <c r="KG41" s="354"/>
      <c r="KH41" s="354"/>
      <c r="KI41" s="354"/>
      <c r="KJ41" s="354"/>
      <c r="KK41" s="354"/>
      <c r="KL41" s="354"/>
      <c r="KM41" s="354"/>
      <c r="KN41" s="354"/>
      <c r="KO41" s="354"/>
      <c r="KP41" s="354"/>
      <c r="KQ41" s="354"/>
      <c r="KR41" s="354"/>
      <c r="KS41" s="354"/>
      <c r="KT41" s="354"/>
      <c r="KU41" s="353"/>
      <c r="KV41" s="353"/>
      <c r="KW41" s="353"/>
      <c r="KX41" s="353"/>
      <c r="KY41" s="353"/>
      <c r="KZ41" s="353"/>
      <c r="LA41" s="353"/>
      <c r="LB41" s="353"/>
      <c r="LC41" s="353"/>
      <c r="LD41" s="353"/>
      <c r="LE41" s="353"/>
      <c r="LF41" s="353"/>
      <c r="LG41" s="353"/>
      <c r="LH41" s="353"/>
      <c r="LI41" s="353"/>
      <c r="LJ41" s="353"/>
      <c r="LK41" s="353"/>
      <c r="LL41" s="353"/>
      <c r="LM41" s="353"/>
      <c r="LN41" s="353"/>
      <c r="LO41" s="353"/>
      <c r="LP41" s="353"/>
      <c r="LQ41" s="353"/>
      <c r="LR41" s="353"/>
      <c r="LS41" s="353"/>
      <c r="LT41" s="353"/>
      <c r="LU41" s="353"/>
      <c r="LV41" s="353"/>
      <c r="LW41" s="353"/>
      <c r="LX41" s="353"/>
      <c r="LY41" s="354"/>
      <c r="LZ41" s="354"/>
      <c r="MA41" s="354"/>
      <c r="MB41" s="354"/>
      <c r="MC41" s="354"/>
      <c r="MD41" s="354"/>
      <c r="ME41" s="354"/>
      <c r="MF41" s="354"/>
      <c r="MG41" s="354"/>
      <c r="MH41" s="354"/>
      <c r="MI41" s="354"/>
      <c r="MJ41" s="354"/>
      <c r="MK41" s="354"/>
      <c r="ML41" s="354"/>
      <c r="MM41" s="354"/>
      <c r="MN41" s="354"/>
      <c r="MO41" s="354"/>
      <c r="MP41" s="354"/>
      <c r="MQ41" s="354"/>
      <c r="MR41" s="354"/>
      <c r="MS41" s="354"/>
      <c r="MT41" s="354"/>
      <c r="MU41" s="354"/>
      <c r="MV41" s="354"/>
      <c r="MW41" s="354"/>
      <c r="MX41" s="354"/>
      <c r="MY41" s="354"/>
      <c r="MZ41" s="354"/>
      <c r="NA41" s="354"/>
      <c r="NB41" s="354"/>
      <c r="NC41" s="353"/>
      <c r="ND41" s="353"/>
      <c r="NE41" s="353"/>
      <c r="NF41" s="353"/>
      <c r="NG41" s="353"/>
      <c r="NH41" s="353"/>
      <c r="NI41" s="353"/>
      <c r="NJ41" s="353"/>
      <c r="NK41" s="353"/>
      <c r="NL41" s="353"/>
      <c r="NM41" s="353"/>
      <c r="NN41" s="353"/>
      <c r="NO41" s="353"/>
      <c r="NP41" s="353"/>
      <c r="NQ41" s="353"/>
      <c r="NR41" s="353"/>
      <c r="NS41" s="353"/>
      <c r="NT41" s="353"/>
      <c r="NU41" s="353"/>
      <c r="NV41" s="353"/>
      <c r="NW41" s="353"/>
      <c r="NX41" s="353"/>
      <c r="NY41" s="353"/>
      <c r="NZ41" s="353"/>
      <c r="OA41" s="353"/>
      <c r="OB41" s="353"/>
      <c r="OC41" s="353"/>
      <c r="OD41" s="353"/>
      <c r="OE41" s="353"/>
      <c r="OF41" s="353"/>
      <c r="OG41" s="354"/>
      <c r="OH41" s="354"/>
      <c r="OI41" s="354"/>
      <c r="OJ41" s="354"/>
      <c r="OK41" s="354"/>
      <c r="OL41" s="354"/>
      <c r="OM41" s="354"/>
      <c r="ON41" s="354"/>
      <c r="OO41" s="354"/>
      <c r="OP41" s="354"/>
      <c r="OQ41" s="354"/>
      <c r="OR41" s="354"/>
      <c r="OS41" s="354"/>
      <c r="OT41" s="354"/>
      <c r="OU41" s="354"/>
      <c r="OV41" s="354"/>
      <c r="OW41" s="354"/>
      <c r="OX41" s="354"/>
      <c r="OY41" s="354"/>
      <c r="OZ41" s="354"/>
      <c r="PA41" s="354"/>
      <c r="PB41" s="354"/>
      <c r="PC41" s="354"/>
      <c r="PD41" s="354"/>
      <c r="PE41" s="354"/>
      <c r="PF41" s="354"/>
      <c r="PG41" s="354"/>
      <c r="PH41" s="354"/>
      <c r="PI41" s="354"/>
      <c r="PJ41" s="354"/>
      <c r="PK41" s="353"/>
      <c r="PL41" s="353"/>
      <c r="PM41" s="353"/>
      <c r="PN41" s="353"/>
      <c r="PO41" s="353"/>
      <c r="PP41" s="353"/>
      <c r="PQ41" s="353"/>
      <c r="PR41" s="353"/>
      <c r="PS41" s="353"/>
      <c r="PT41" s="353"/>
      <c r="PU41" s="353"/>
      <c r="PV41" s="353"/>
      <c r="PW41" s="353"/>
      <c r="PX41" s="353"/>
      <c r="PY41" s="353"/>
      <c r="PZ41" s="353"/>
      <c r="QA41" s="353"/>
      <c r="QB41" s="353"/>
      <c r="QC41" s="353"/>
      <c r="QD41" s="353"/>
      <c r="QE41" s="353"/>
      <c r="QF41" s="353"/>
      <c r="QG41" s="353"/>
      <c r="QH41" s="353"/>
      <c r="QI41" s="353"/>
      <c r="QJ41" s="353"/>
      <c r="QK41" s="353"/>
      <c r="QL41" s="353"/>
      <c r="QM41" s="353"/>
      <c r="QN41" s="353"/>
      <c r="QO41" s="354"/>
      <c r="QP41" s="354"/>
      <c r="QQ41" s="354"/>
      <c r="QR41" s="354"/>
      <c r="QS41" s="354"/>
      <c r="QT41" s="354"/>
      <c r="QU41" s="354"/>
      <c r="QV41" s="354"/>
      <c r="QW41" s="354"/>
      <c r="QX41" s="354"/>
      <c r="QY41" s="354"/>
      <c r="QZ41" s="354"/>
      <c r="RA41" s="354"/>
      <c r="RB41" s="354"/>
      <c r="RC41" s="354"/>
      <c r="RD41" s="354"/>
      <c r="RE41" s="354"/>
      <c r="RF41" s="354"/>
      <c r="RG41" s="354"/>
      <c r="RH41" s="354"/>
      <c r="RI41" s="354"/>
      <c r="RJ41" s="354"/>
      <c r="RK41" s="354"/>
      <c r="RL41" s="354"/>
      <c r="RM41" s="354"/>
      <c r="RN41" s="354"/>
      <c r="RO41" s="354"/>
      <c r="RP41" s="354"/>
      <c r="RQ41" s="354"/>
      <c r="RR41" s="354"/>
      <c r="RS41" s="382"/>
      <c r="RT41" s="382"/>
      <c r="RU41" s="134"/>
      <c r="RV41" s="382"/>
      <c r="RW41" s="382"/>
      <c r="RX41" s="134"/>
      <c r="RY41" s="382"/>
      <c r="RZ41" s="134"/>
      <c r="SA41" s="354"/>
      <c r="SB41" s="354"/>
      <c r="SC41" s="354"/>
      <c r="SD41" s="354"/>
      <c r="SE41" s="354"/>
      <c r="SF41" s="354"/>
      <c r="SG41" s="354"/>
      <c r="SH41" s="354"/>
      <c r="SI41" s="146"/>
      <c r="SJ41" s="146"/>
      <c r="SK41" s="146"/>
      <c r="SL41" s="146"/>
      <c r="SM41" s="146"/>
      <c r="SN41" s="146"/>
      <c r="SO41" s="146"/>
      <c r="SP41" s="147"/>
      <c r="SQ41" s="314" t="str">
        <f t="shared" si="39"/>
        <v/>
      </c>
      <c r="SR41" s="314" t="str">
        <f t="shared" si="39"/>
        <v/>
      </c>
      <c r="SS41" s="314" t="str">
        <f t="shared" si="39"/>
        <v/>
      </c>
      <c r="ST41" s="314" t="str">
        <f t="shared" si="39"/>
        <v/>
      </c>
      <c r="SU41" s="315" t="str">
        <f t="shared" si="40"/>
        <v/>
      </c>
      <c r="SV41" s="315" t="str">
        <f t="shared" si="40"/>
        <v/>
      </c>
      <c r="SW41" s="315" t="str">
        <f t="shared" si="40"/>
        <v/>
      </c>
      <c r="SX41" s="315" t="str">
        <f t="shared" si="40"/>
        <v/>
      </c>
      <c r="SY41" s="315" t="str">
        <f t="shared" si="41"/>
        <v/>
      </c>
      <c r="SZ41" s="260" t="str">
        <f t="shared" si="42"/>
        <v/>
      </c>
      <c r="TA41" s="272"/>
      <c r="TB41" s="272"/>
      <c r="TC41" s="273"/>
      <c r="TD41" s="275" t="str">
        <f t="shared" si="43"/>
        <v/>
      </c>
      <c r="TE41" s="268" t="str">
        <f t="shared" si="44"/>
        <v/>
      </c>
      <c r="TF41" s="267"/>
      <c r="TG41" s="151"/>
      <c r="TH41" s="152"/>
      <c r="TI41" s="152"/>
      <c r="TJ41" s="152"/>
      <c r="TK41" s="162"/>
      <c r="TL41" s="163"/>
      <c r="TM41" s="162"/>
      <c r="TN41" s="163"/>
      <c r="TO41" s="162"/>
      <c r="TP41" s="163"/>
      <c r="TQ41" s="89"/>
      <c r="TR41" s="89"/>
      <c r="TS41" s="89"/>
      <c r="TT41" s="89"/>
      <c r="TU41" s="89"/>
      <c r="TV41" s="254"/>
      <c r="TW41" s="318" t="str">
        <f t="shared" si="45"/>
        <v/>
      </c>
      <c r="TX41" s="318" t="str">
        <f t="shared" si="46"/>
        <v/>
      </c>
      <c r="TY41" s="318" t="str">
        <f t="shared" si="47"/>
        <v/>
      </c>
      <c r="TZ41" s="319" t="str">
        <f t="shared" si="48"/>
        <v/>
      </c>
      <c r="UA41" s="136" t="str">
        <f t="shared" si="21"/>
        <v/>
      </c>
      <c r="UB41" s="136" t="str">
        <f t="shared" si="22"/>
        <v/>
      </c>
      <c r="UC41" s="90" t="s">
        <v>280</v>
      </c>
      <c r="UD41" s="91" t="s">
        <v>280</v>
      </c>
      <c r="UE41" s="90" t="s">
        <v>280</v>
      </c>
      <c r="UF41" s="91" t="s">
        <v>280</v>
      </c>
      <c r="UG41" s="90" t="s">
        <v>280</v>
      </c>
      <c r="UH41" s="90" t="s">
        <v>280</v>
      </c>
      <c r="UI41" s="91" t="s">
        <v>280</v>
      </c>
      <c r="UJ41" s="92" t="s">
        <v>280</v>
      </c>
      <c r="UK41" s="90" t="s">
        <v>280</v>
      </c>
      <c r="UL41" s="90" t="s">
        <v>280</v>
      </c>
      <c r="UM41" s="90" t="s">
        <v>280</v>
      </c>
      <c r="UN41" s="91" t="s">
        <v>280</v>
      </c>
      <c r="UO41" s="90" t="s">
        <v>280</v>
      </c>
      <c r="UP41" s="90" t="s">
        <v>280</v>
      </c>
      <c r="UQ41" s="93"/>
      <c r="UR41" s="126"/>
      <c r="US41" s="237">
        <v>0</v>
      </c>
      <c r="UT41" s="237">
        <v>0</v>
      </c>
      <c r="UU41" s="237">
        <v>0</v>
      </c>
      <c r="UV41" s="237">
        <v>0</v>
      </c>
      <c r="UW41" s="237">
        <v>0</v>
      </c>
      <c r="UX41" s="237">
        <v>0</v>
      </c>
      <c r="UY41" s="237">
        <v>0</v>
      </c>
      <c r="UZ41" s="237" t="str">
        <f t="shared" si="49"/>
        <v/>
      </c>
      <c r="VA41" s="248" t="str">
        <f t="shared" si="23"/>
        <v/>
      </c>
      <c r="VB41" s="263">
        <f t="shared" si="50"/>
        <v>0</v>
      </c>
      <c r="VC41" s="263">
        <f t="shared" si="51"/>
        <v>0</v>
      </c>
      <c r="VD41" s="263">
        <f t="shared" si="52"/>
        <v>0</v>
      </c>
      <c r="VE41" s="263">
        <f t="shared" si="53"/>
        <v>0</v>
      </c>
      <c r="VF41" s="263">
        <f t="shared" si="54"/>
        <v>0</v>
      </c>
      <c r="VG41" s="263">
        <f t="shared" si="55"/>
        <v>0</v>
      </c>
      <c r="VH41" s="263">
        <f t="shared" si="56"/>
        <v>0</v>
      </c>
      <c r="VI41" s="263">
        <f t="shared" si="57"/>
        <v>0</v>
      </c>
      <c r="VJ41" s="264" t="str">
        <f>IF(NILAISIKAPSOSIAL(SI41)=0,"",NILAISIKAPSOSIAL(SI41))</f>
        <v/>
      </c>
      <c r="VK41" s="264" t="str">
        <f>IF(NILAISIKAPSOSIAL(SJ41)=0,"",NILAISIKAPSOSIAL(SJ41))</f>
        <v/>
      </c>
      <c r="VL41" s="264" t="str">
        <f>IF(NILAISIKAPSOSIAL(SK41)=0,"",NILAISIKAPSOSIAL(SK41))</f>
        <v/>
      </c>
      <c r="VM41" s="264" t="str">
        <f>IF(NILAISIKAPSOSIAL(SL41)=0,"",NILAISIKAPSOSIAL(SL41))</f>
        <v/>
      </c>
      <c r="VN41" s="264" t="str">
        <f>IF(NILAISIKAPSOSIAL(SM41)=0,"",NILAISIKAPSOSIAL(SM41))</f>
        <v/>
      </c>
      <c r="VO41" s="264" t="str">
        <f>IF(NILAISIKAPSOSIAL(SN41)=0,"",NILAISIKAPSOSIAL(SN41))</f>
        <v/>
      </c>
      <c r="VP41" s="264" t="str">
        <f>IF(NILAISIKAPSOSIAL(SO41)=0,"",NILAISIKAPSOSIAL(SO41))</f>
        <v/>
      </c>
      <c r="VQ41" s="264" t="str">
        <f>IF(NILAISIKAPSOSIAL(SP41)=0,"",NILAISIKAPSOSIAL(SP41))</f>
        <v/>
      </c>
      <c r="VR41" s="143" t="str">
        <f t="shared" si="58"/>
        <v/>
      </c>
      <c r="VT41" s="248" t="str">
        <f t="shared" si="25"/>
        <v/>
      </c>
      <c r="VU41" s="247" t="str">
        <f t="shared" si="59"/>
        <v/>
      </c>
      <c r="VV41" s="247" t="str">
        <f t="shared" si="60"/>
        <v/>
      </c>
      <c r="VW41" s="247" t="str">
        <f t="shared" si="61"/>
        <v/>
      </c>
      <c r="VX41" s="247" t="str">
        <f t="shared" si="62"/>
        <v/>
      </c>
      <c r="VY41" s="247" t="str">
        <f t="shared" si="63"/>
        <v/>
      </c>
      <c r="VZ41" s="247" t="str">
        <f t="shared" si="64"/>
        <v/>
      </c>
      <c r="WA41" s="265" t="str">
        <f t="shared" si="65"/>
        <v/>
      </c>
      <c r="WB41" s="265" t="str">
        <f t="shared" si="26"/>
        <v/>
      </c>
      <c r="WC41" s="265" t="str">
        <f t="shared" si="27"/>
        <v/>
      </c>
      <c r="WD41" s="265" t="str">
        <f t="shared" si="28"/>
        <v/>
      </c>
      <c r="WE41" s="265" t="str">
        <f t="shared" si="66"/>
        <v/>
      </c>
      <c r="WG41" s="117" t="str">
        <f t="shared" si="67"/>
        <v/>
      </c>
      <c r="WH41" s="117" t="e">
        <f>Kode!#REF!</f>
        <v>#REF!</v>
      </c>
      <c r="WI41" s="117" t="e">
        <f t="shared" si="29"/>
        <v>#REF!</v>
      </c>
      <c r="WJ41" s="160" t="str">
        <f t="shared" si="30"/>
        <v/>
      </c>
      <c r="WK41" s="247" t="e">
        <f t="shared" si="31"/>
        <v>#REF!</v>
      </c>
      <c r="WL41" s="247" t="e">
        <f t="shared" si="32"/>
        <v>#REF!</v>
      </c>
      <c r="WM41" s="248" t="e">
        <f t="shared" si="33"/>
        <v>#REF!</v>
      </c>
      <c r="WN41" s="247" t="e">
        <f t="shared" si="34"/>
        <v>#REF!</v>
      </c>
      <c r="WO41" s="247" t="e">
        <f t="shared" si="35"/>
        <v>#REF!</v>
      </c>
      <c r="WP41" s="248" t="e">
        <f t="shared" si="36"/>
        <v>#REF!</v>
      </c>
      <c r="WQ41" s="248" t="e">
        <f t="shared" si="37"/>
        <v>#REF!</v>
      </c>
      <c r="WR41" s="248" t="e">
        <f t="shared" si="38"/>
        <v>#REF!</v>
      </c>
    </row>
    <row r="42" spans="1:616" ht="54.95" customHeight="1">
      <c r="A42" s="285" t="str">
        <f t="shared" si="68"/>
        <v/>
      </c>
      <c r="B42" s="286" t="s">
        <v>280</v>
      </c>
      <c r="C42" s="286" t="s">
        <v>280</v>
      </c>
      <c r="D42" s="287" t="s">
        <v>280</v>
      </c>
      <c r="E42" s="286" t="s">
        <v>280</v>
      </c>
      <c r="F42" s="288" t="s">
        <v>280</v>
      </c>
      <c r="G42" s="144"/>
      <c r="H42" s="144"/>
      <c r="I42" s="134"/>
      <c r="J42" s="144"/>
      <c r="K42" s="144"/>
      <c r="L42" s="134"/>
      <c r="M42" s="144"/>
      <c r="N42" s="134"/>
      <c r="O42" s="144"/>
      <c r="P42" s="144"/>
      <c r="Q42" s="134"/>
      <c r="R42" s="144"/>
      <c r="S42" s="144"/>
      <c r="T42" s="134"/>
      <c r="U42" s="144"/>
      <c r="V42" s="134"/>
      <c r="W42" s="144"/>
      <c r="X42" s="144"/>
      <c r="Y42" s="134"/>
      <c r="Z42" s="144"/>
      <c r="AA42" s="144"/>
      <c r="AB42" s="134"/>
      <c r="AC42" s="144"/>
      <c r="AD42" s="134"/>
      <c r="AE42" s="144"/>
      <c r="AF42" s="144"/>
      <c r="AG42" s="134"/>
      <c r="AH42" s="144"/>
      <c r="AI42" s="144"/>
      <c r="AJ42" s="134"/>
      <c r="AK42" s="144"/>
      <c r="AL42" s="134"/>
      <c r="AM42" s="144"/>
      <c r="AN42" s="144"/>
      <c r="AO42" s="134"/>
      <c r="AP42" s="144"/>
      <c r="AQ42" s="144"/>
      <c r="AR42" s="134"/>
      <c r="AS42" s="144"/>
      <c r="AT42" s="134"/>
      <c r="AU42" s="144"/>
      <c r="AV42" s="144"/>
      <c r="AW42" s="134"/>
      <c r="AX42" s="144"/>
      <c r="AY42" s="144"/>
      <c r="AZ42" s="134"/>
      <c r="BA42" s="144"/>
      <c r="BB42" s="134"/>
      <c r="BC42" s="144"/>
      <c r="BD42" s="144"/>
      <c r="BE42" s="134"/>
      <c r="BF42" s="144"/>
      <c r="BG42" s="144"/>
      <c r="BH42" s="134"/>
      <c r="BI42" s="144"/>
      <c r="BJ42" s="134"/>
      <c r="BK42" s="144"/>
      <c r="BL42" s="144"/>
      <c r="BM42" s="134"/>
      <c r="BN42" s="144"/>
      <c r="BO42" s="144"/>
      <c r="BP42" s="134"/>
      <c r="BQ42" s="144"/>
      <c r="BR42" s="134"/>
      <c r="BS42" s="144"/>
      <c r="BT42" s="144"/>
      <c r="BU42" s="134"/>
      <c r="BV42" s="144"/>
      <c r="BW42" s="144"/>
      <c r="BX42" s="134"/>
      <c r="BY42" s="144"/>
      <c r="BZ42" s="134"/>
      <c r="CA42" s="144"/>
      <c r="CB42" s="144"/>
      <c r="CC42" s="134"/>
      <c r="CD42" s="144"/>
      <c r="CE42" s="144"/>
      <c r="CF42" s="134"/>
      <c r="CG42" s="144"/>
      <c r="CH42" s="134"/>
      <c r="CI42" s="144"/>
      <c r="CJ42" s="144"/>
      <c r="CK42" s="134"/>
      <c r="CL42" s="144"/>
      <c r="CM42" s="144"/>
      <c r="CN42" s="134"/>
      <c r="CO42" s="144"/>
      <c r="CP42" s="134"/>
      <c r="CQ42" s="144"/>
      <c r="CR42" s="144"/>
      <c r="CS42" s="134"/>
      <c r="CT42" s="144"/>
      <c r="CU42" s="144"/>
      <c r="CV42" s="134"/>
      <c r="CW42" s="144"/>
      <c r="CX42" s="134"/>
      <c r="CY42" s="144"/>
      <c r="CZ42" s="144"/>
      <c r="DA42" s="134"/>
      <c r="DB42" s="144"/>
      <c r="DC42" s="144"/>
      <c r="DD42" s="134"/>
      <c r="DE42" s="144"/>
      <c r="DF42" s="134"/>
      <c r="DG42" s="144"/>
      <c r="DH42" s="144"/>
      <c r="DI42" s="134"/>
      <c r="DJ42" s="144"/>
      <c r="DK42" s="144"/>
      <c r="DL42" s="134"/>
      <c r="DM42" s="144"/>
      <c r="DN42" s="134"/>
      <c r="DO42" s="144"/>
      <c r="DP42" s="144"/>
      <c r="DQ42" s="134"/>
      <c r="DR42" s="144"/>
      <c r="DS42" s="144"/>
      <c r="DT42" s="134"/>
      <c r="DU42" s="144"/>
      <c r="DV42" s="134"/>
      <c r="DW42" s="242"/>
      <c r="DX42" s="242"/>
      <c r="DY42" s="134"/>
      <c r="DZ42" s="242"/>
      <c r="EA42" s="242"/>
      <c r="EB42" s="134"/>
      <c r="EC42" s="144"/>
      <c r="ED42" s="134"/>
      <c r="EE42" s="144"/>
      <c r="EF42" s="144"/>
      <c r="EG42" s="134"/>
      <c r="EH42" s="144"/>
      <c r="EI42" s="144"/>
      <c r="EJ42" s="134"/>
      <c r="EK42" s="144"/>
      <c r="EL42" s="134"/>
      <c r="EM42" s="382"/>
      <c r="EN42" s="382"/>
      <c r="EO42" s="134"/>
      <c r="EP42" s="382"/>
      <c r="EQ42" s="382"/>
      <c r="ER42" s="134"/>
      <c r="ES42" s="382"/>
      <c r="ET42" s="134"/>
      <c r="EU42" s="382"/>
      <c r="EV42" s="382"/>
      <c r="EW42" s="134"/>
      <c r="EX42" s="382"/>
      <c r="EY42" s="382"/>
      <c r="EZ42" s="134"/>
      <c r="FA42" s="382"/>
      <c r="FB42" s="134"/>
      <c r="FC42" s="382"/>
      <c r="FD42" s="382"/>
      <c r="FE42" s="134"/>
      <c r="FF42" s="382"/>
      <c r="FG42" s="382"/>
      <c r="FH42" s="134"/>
      <c r="FI42" s="382"/>
      <c r="FJ42" s="134"/>
      <c r="FK42" s="382"/>
      <c r="FL42" s="382"/>
      <c r="FM42" s="134"/>
      <c r="FN42" s="382"/>
      <c r="FO42" s="382"/>
      <c r="FP42" s="134"/>
      <c r="FQ42" s="382"/>
      <c r="FR42" s="134"/>
      <c r="FS42" s="382"/>
      <c r="FT42" s="382"/>
      <c r="FU42" s="134"/>
      <c r="FV42" s="382"/>
      <c r="FW42" s="382"/>
      <c r="FX42" s="134"/>
      <c r="FY42" s="382"/>
      <c r="FZ42" s="134"/>
      <c r="GA42" s="382"/>
      <c r="GB42" s="382"/>
      <c r="GC42" s="134"/>
      <c r="GD42" s="382"/>
      <c r="GE42" s="382"/>
      <c r="GF42" s="134"/>
      <c r="GG42" s="382"/>
      <c r="GH42" s="134"/>
      <c r="GI42" s="382"/>
      <c r="GJ42" s="382"/>
      <c r="GK42" s="134"/>
      <c r="GL42" s="382"/>
      <c r="GM42" s="382"/>
      <c r="GN42" s="134"/>
      <c r="GO42" s="382"/>
      <c r="GP42" s="134"/>
      <c r="GQ42" s="382"/>
      <c r="GR42" s="382"/>
      <c r="GS42" s="134"/>
      <c r="GT42" s="382"/>
      <c r="GU42" s="382"/>
      <c r="GV42" s="134"/>
      <c r="GW42" s="382"/>
      <c r="GX42" s="134"/>
      <c r="GY42" s="382"/>
      <c r="GZ42" s="382"/>
      <c r="HA42" s="134"/>
      <c r="HB42" s="382"/>
      <c r="HC42" s="382"/>
      <c r="HD42" s="134"/>
      <c r="HE42" s="382"/>
      <c r="HF42" s="134"/>
      <c r="HG42" s="382"/>
      <c r="HH42" s="382"/>
      <c r="HI42" s="134"/>
      <c r="HJ42" s="382"/>
      <c r="HK42" s="382"/>
      <c r="HL42" s="134"/>
      <c r="HM42" s="382"/>
      <c r="HN42" s="134"/>
      <c r="HO42" s="382"/>
      <c r="HP42" s="382"/>
      <c r="HQ42" s="134"/>
      <c r="HR42" s="382"/>
      <c r="HS42" s="382"/>
      <c r="HT42" s="134"/>
      <c r="HU42" s="382"/>
      <c r="HV42" s="134"/>
      <c r="HW42" s="382"/>
      <c r="HX42" s="382"/>
      <c r="HY42" s="134"/>
      <c r="HZ42" s="382"/>
      <c r="IA42" s="382"/>
      <c r="IB42" s="134"/>
      <c r="IC42" s="382"/>
      <c r="ID42" s="134"/>
      <c r="IE42" s="382"/>
      <c r="IF42" s="382"/>
      <c r="IG42" s="134"/>
      <c r="IH42" s="382"/>
      <c r="II42" s="382"/>
      <c r="IJ42" s="134"/>
      <c r="IK42" s="382"/>
      <c r="IL42" s="134"/>
      <c r="IM42" s="353"/>
      <c r="IN42" s="353"/>
      <c r="IO42" s="353"/>
      <c r="IP42" s="353"/>
      <c r="IQ42" s="353"/>
      <c r="IR42" s="353"/>
      <c r="IS42" s="353"/>
      <c r="IT42" s="353"/>
      <c r="IU42" s="353"/>
      <c r="IV42" s="353"/>
      <c r="IW42" s="353"/>
      <c r="IX42" s="353"/>
      <c r="IY42" s="353"/>
      <c r="IZ42" s="353"/>
      <c r="JA42" s="353"/>
      <c r="JB42" s="353"/>
      <c r="JC42" s="353"/>
      <c r="JD42" s="353"/>
      <c r="JE42" s="353"/>
      <c r="JF42" s="353"/>
      <c r="JG42" s="353"/>
      <c r="JH42" s="353"/>
      <c r="JI42" s="353"/>
      <c r="JJ42" s="353"/>
      <c r="JK42" s="353"/>
      <c r="JL42" s="353"/>
      <c r="JM42" s="353"/>
      <c r="JN42" s="353"/>
      <c r="JO42" s="353"/>
      <c r="JP42" s="353"/>
      <c r="JQ42" s="354"/>
      <c r="JR42" s="354"/>
      <c r="JS42" s="354"/>
      <c r="JT42" s="354"/>
      <c r="JU42" s="354"/>
      <c r="JV42" s="354"/>
      <c r="JW42" s="354"/>
      <c r="JX42" s="354"/>
      <c r="JY42" s="354"/>
      <c r="JZ42" s="354"/>
      <c r="KA42" s="354"/>
      <c r="KB42" s="354"/>
      <c r="KC42" s="354"/>
      <c r="KD42" s="354"/>
      <c r="KE42" s="354"/>
      <c r="KF42" s="354"/>
      <c r="KG42" s="354"/>
      <c r="KH42" s="354"/>
      <c r="KI42" s="354"/>
      <c r="KJ42" s="354"/>
      <c r="KK42" s="354"/>
      <c r="KL42" s="354"/>
      <c r="KM42" s="354"/>
      <c r="KN42" s="354"/>
      <c r="KO42" s="354"/>
      <c r="KP42" s="354"/>
      <c r="KQ42" s="354"/>
      <c r="KR42" s="354"/>
      <c r="KS42" s="354"/>
      <c r="KT42" s="354"/>
      <c r="KU42" s="353"/>
      <c r="KV42" s="353"/>
      <c r="KW42" s="353"/>
      <c r="KX42" s="353"/>
      <c r="KY42" s="353"/>
      <c r="KZ42" s="353"/>
      <c r="LA42" s="353"/>
      <c r="LB42" s="353"/>
      <c r="LC42" s="353"/>
      <c r="LD42" s="353"/>
      <c r="LE42" s="353"/>
      <c r="LF42" s="353"/>
      <c r="LG42" s="353"/>
      <c r="LH42" s="353"/>
      <c r="LI42" s="353"/>
      <c r="LJ42" s="353"/>
      <c r="LK42" s="353"/>
      <c r="LL42" s="353"/>
      <c r="LM42" s="353"/>
      <c r="LN42" s="353"/>
      <c r="LO42" s="353"/>
      <c r="LP42" s="353"/>
      <c r="LQ42" s="353"/>
      <c r="LR42" s="353"/>
      <c r="LS42" s="353"/>
      <c r="LT42" s="353"/>
      <c r="LU42" s="353"/>
      <c r="LV42" s="353"/>
      <c r="LW42" s="353"/>
      <c r="LX42" s="353"/>
      <c r="LY42" s="354"/>
      <c r="LZ42" s="354"/>
      <c r="MA42" s="354"/>
      <c r="MB42" s="354"/>
      <c r="MC42" s="354"/>
      <c r="MD42" s="354"/>
      <c r="ME42" s="354"/>
      <c r="MF42" s="354"/>
      <c r="MG42" s="354"/>
      <c r="MH42" s="354"/>
      <c r="MI42" s="354"/>
      <c r="MJ42" s="354"/>
      <c r="MK42" s="354"/>
      <c r="ML42" s="354"/>
      <c r="MM42" s="354"/>
      <c r="MN42" s="354"/>
      <c r="MO42" s="354"/>
      <c r="MP42" s="354"/>
      <c r="MQ42" s="354"/>
      <c r="MR42" s="354"/>
      <c r="MS42" s="354"/>
      <c r="MT42" s="354"/>
      <c r="MU42" s="354"/>
      <c r="MV42" s="354"/>
      <c r="MW42" s="354"/>
      <c r="MX42" s="354"/>
      <c r="MY42" s="354"/>
      <c r="MZ42" s="354"/>
      <c r="NA42" s="354"/>
      <c r="NB42" s="354"/>
      <c r="NC42" s="353"/>
      <c r="ND42" s="353"/>
      <c r="NE42" s="353"/>
      <c r="NF42" s="353"/>
      <c r="NG42" s="353"/>
      <c r="NH42" s="353"/>
      <c r="NI42" s="353"/>
      <c r="NJ42" s="353"/>
      <c r="NK42" s="353"/>
      <c r="NL42" s="353"/>
      <c r="NM42" s="353"/>
      <c r="NN42" s="353"/>
      <c r="NO42" s="353"/>
      <c r="NP42" s="353"/>
      <c r="NQ42" s="353"/>
      <c r="NR42" s="353"/>
      <c r="NS42" s="353"/>
      <c r="NT42" s="353"/>
      <c r="NU42" s="353"/>
      <c r="NV42" s="353"/>
      <c r="NW42" s="353"/>
      <c r="NX42" s="353"/>
      <c r="NY42" s="353"/>
      <c r="NZ42" s="353"/>
      <c r="OA42" s="353"/>
      <c r="OB42" s="353"/>
      <c r="OC42" s="353"/>
      <c r="OD42" s="353"/>
      <c r="OE42" s="353"/>
      <c r="OF42" s="353"/>
      <c r="OG42" s="354"/>
      <c r="OH42" s="354"/>
      <c r="OI42" s="354"/>
      <c r="OJ42" s="354"/>
      <c r="OK42" s="354"/>
      <c r="OL42" s="354"/>
      <c r="OM42" s="354"/>
      <c r="ON42" s="354"/>
      <c r="OO42" s="354"/>
      <c r="OP42" s="354"/>
      <c r="OQ42" s="354"/>
      <c r="OR42" s="354"/>
      <c r="OS42" s="354"/>
      <c r="OT42" s="354"/>
      <c r="OU42" s="354"/>
      <c r="OV42" s="354"/>
      <c r="OW42" s="354"/>
      <c r="OX42" s="354"/>
      <c r="OY42" s="354"/>
      <c r="OZ42" s="354"/>
      <c r="PA42" s="354"/>
      <c r="PB42" s="354"/>
      <c r="PC42" s="354"/>
      <c r="PD42" s="354"/>
      <c r="PE42" s="354"/>
      <c r="PF42" s="354"/>
      <c r="PG42" s="354"/>
      <c r="PH42" s="354"/>
      <c r="PI42" s="354"/>
      <c r="PJ42" s="354"/>
      <c r="PK42" s="353"/>
      <c r="PL42" s="353"/>
      <c r="PM42" s="353"/>
      <c r="PN42" s="353"/>
      <c r="PO42" s="353"/>
      <c r="PP42" s="353"/>
      <c r="PQ42" s="353"/>
      <c r="PR42" s="353"/>
      <c r="PS42" s="353"/>
      <c r="PT42" s="353"/>
      <c r="PU42" s="353"/>
      <c r="PV42" s="353"/>
      <c r="PW42" s="353"/>
      <c r="PX42" s="353"/>
      <c r="PY42" s="353"/>
      <c r="PZ42" s="353"/>
      <c r="QA42" s="353"/>
      <c r="QB42" s="353"/>
      <c r="QC42" s="353"/>
      <c r="QD42" s="353"/>
      <c r="QE42" s="353"/>
      <c r="QF42" s="353"/>
      <c r="QG42" s="353"/>
      <c r="QH42" s="353"/>
      <c r="QI42" s="353"/>
      <c r="QJ42" s="353"/>
      <c r="QK42" s="353"/>
      <c r="QL42" s="353"/>
      <c r="QM42" s="353"/>
      <c r="QN42" s="353"/>
      <c r="QO42" s="354"/>
      <c r="QP42" s="354"/>
      <c r="QQ42" s="354"/>
      <c r="QR42" s="354"/>
      <c r="QS42" s="354"/>
      <c r="QT42" s="354"/>
      <c r="QU42" s="354"/>
      <c r="QV42" s="354"/>
      <c r="QW42" s="354"/>
      <c r="QX42" s="354"/>
      <c r="QY42" s="354"/>
      <c r="QZ42" s="354"/>
      <c r="RA42" s="354"/>
      <c r="RB42" s="354"/>
      <c r="RC42" s="354"/>
      <c r="RD42" s="354"/>
      <c r="RE42" s="354"/>
      <c r="RF42" s="354"/>
      <c r="RG42" s="354"/>
      <c r="RH42" s="354"/>
      <c r="RI42" s="354"/>
      <c r="RJ42" s="354"/>
      <c r="RK42" s="354"/>
      <c r="RL42" s="354"/>
      <c r="RM42" s="354"/>
      <c r="RN42" s="354"/>
      <c r="RO42" s="354"/>
      <c r="RP42" s="354"/>
      <c r="RQ42" s="354"/>
      <c r="RR42" s="354"/>
      <c r="RS42" s="382"/>
      <c r="RT42" s="382"/>
      <c r="RU42" s="134"/>
      <c r="RV42" s="382"/>
      <c r="RW42" s="382"/>
      <c r="RX42" s="134"/>
      <c r="RY42" s="382"/>
      <c r="RZ42" s="134"/>
      <c r="SA42" s="354"/>
      <c r="SB42" s="354"/>
      <c r="SC42" s="354"/>
      <c r="SD42" s="354"/>
      <c r="SE42" s="354"/>
      <c r="SF42" s="354"/>
      <c r="SG42" s="354"/>
      <c r="SH42" s="354"/>
      <c r="SI42" s="146"/>
      <c r="SJ42" s="146"/>
      <c r="SK42" s="146"/>
      <c r="SL42" s="146"/>
      <c r="SM42" s="146"/>
      <c r="SN42" s="146"/>
      <c r="SO42" s="146"/>
      <c r="SP42" s="147"/>
      <c r="SQ42" s="314" t="str">
        <f t="shared" si="39"/>
        <v/>
      </c>
      <c r="SR42" s="314" t="str">
        <f t="shared" si="39"/>
        <v/>
      </c>
      <c r="SS42" s="314" t="str">
        <f t="shared" si="39"/>
        <v/>
      </c>
      <c r="ST42" s="314" t="str">
        <f t="shared" si="39"/>
        <v/>
      </c>
      <c r="SU42" s="315" t="str">
        <f t="shared" si="40"/>
        <v/>
      </c>
      <c r="SV42" s="315" t="str">
        <f t="shared" si="40"/>
        <v/>
      </c>
      <c r="SW42" s="315" t="str">
        <f t="shared" si="40"/>
        <v/>
      </c>
      <c r="SX42" s="315" t="str">
        <f t="shared" si="40"/>
        <v/>
      </c>
      <c r="SY42" s="315" t="str">
        <f t="shared" si="41"/>
        <v/>
      </c>
      <c r="SZ42" s="260" t="str">
        <f t="shared" si="42"/>
        <v/>
      </c>
      <c r="TA42" s="272"/>
      <c r="TB42" s="272"/>
      <c r="TC42" s="273"/>
      <c r="TD42" s="275" t="str">
        <f t="shared" si="43"/>
        <v/>
      </c>
      <c r="TE42" s="268" t="str">
        <f t="shared" si="44"/>
        <v/>
      </c>
      <c r="TF42" s="267"/>
      <c r="TG42" s="151"/>
      <c r="TH42" s="152"/>
      <c r="TI42" s="152"/>
      <c r="TJ42" s="152"/>
      <c r="TK42" s="162"/>
      <c r="TL42" s="163"/>
      <c r="TM42" s="162"/>
      <c r="TN42" s="163"/>
      <c r="TO42" s="162"/>
      <c r="TP42" s="163"/>
      <c r="TQ42" s="89"/>
      <c r="TR42" s="89"/>
      <c r="TS42" s="89"/>
      <c r="TT42" s="89"/>
      <c r="TU42" s="89"/>
      <c r="TV42" s="254"/>
      <c r="TW42" s="318" t="str">
        <f t="shared" si="45"/>
        <v/>
      </c>
      <c r="TX42" s="318" t="str">
        <f t="shared" si="46"/>
        <v/>
      </c>
      <c r="TY42" s="318" t="str">
        <f t="shared" si="47"/>
        <v/>
      </c>
      <c r="TZ42" s="319" t="str">
        <f t="shared" si="48"/>
        <v/>
      </c>
      <c r="UA42" s="136" t="str">
        <f t="shared" si="21"/>
        <v/>
      </c>
      <c r="UB42" s="136" t="str">
        <f t="shared" si="22"/>
        <v/>
      </c>
      <c r="UC42" s="90" t="s">
        <v>280</v>
      </c>
      <c r="UD42" s="91" t="s">
        <v>280</v>
      </c>
      <c r="UE42" s="90" t="s">
        <v>280</v>
      </c>
      <c r="UF42" s="91" t="s">
        <v>280</v>
      </c>
      <c r="UG42" s="90" t="s">
        <v>280</v>
      </c>
      <c r="UH42" s="90" t="s">
        <v>280</v>
      </c>
      <c r="UI42" s="91" t="s">
        <v>280</v>
      </c>
      <c r="UJ42" s="92" t="s">
        <v>280</v>
      </c>
      <c r="UK42" s="90" t="s">
        <v>280</v>
      </c>
      <c r="UL42" s="90" t="s">
        <v>280</v>
      </c>
      <c r="UM42" s="90" t="s">
        <v>280</v>
      </c>
      <c r="UN42" s="91" t="s">
        <v>280</v>
      </c>
      <c r="UO42" s="90" t="s">
        <v>280</v>
      </c>
      <c r="UP42" s="90" t="s">
        <v>280</v>
      </c>
      <c r="UQ42" s="93"/>
      <c r="UR42" s="126"/>
      <c r="US42" s="237">
        <v>0</v>
      </c>
      <c r="UT42" s="237">
        <v>0</v>
      </c>
      <c r="UU42" s="237">
        <v>0</v>
      </c>
      <c r="UV42" s="237">
        <v>0</v>
      </c>
      <c r="UW42" s="237">
        <v>0</v>
      </c>
      <c r="UX42" s="237">
        <v>0</v>
      </c>
      <c r="UY42" s="237">
        <v>0</v>
      </c>
      <c r="UZ42" s="237" t="str">
        <f t="shared" si="49"/>
        <v/>
      </c>
      <c r="VA42" s="248" t="str">
        <f t="shared" si="23"/>
        <v/>
      </c>
      <c r="VB42" s="263">
        <f t="shared" si="50"/>
        <v>0</v>
      </c>
      <c r="VC42" s="263">
        <f t="shared" si="51"/>
        <v>0</v>
      </c>
      <c r="VD42" s="263">
        <f t="shared" si="52"/>
        <v>0</v>
      </c>
      <c r="VE42" s="263">
        <f t="shared" si="53"/>
        <v>0</v>
      </c>
      <c r="VF42" s="263">
        <f t="shared" si="54"/>
        <v>0</v>
      </c>
      <c r="VG42" s="263">
        <f t="shared" si="55"/>
        <v>0</v>
      </c>
      <c r="VH42" s="263">
        <f t="shared" si="56"/>
        <v>0</v>
      </c>
      <c r="VI42" s="263">
        <f t="shared" si="57"/>
        <v>0</v>
      </c>
      <c r="VJ42" s="264" t="str">
        <f>IF(NILAISIKAPSOSIAL(SI42)=0,"",NILAISIKAPSOSIAL(SI42))</f>
        <v/>
      </c>
      <c r="VK42" s="264" t="str">
        <f>IF(NILAISIKAPSOSIAL(SJ42)=0,"",NILAISIKAPSOSIAL(SJ42))</f>
        <v/>
      </c>
      <c r="VL42" s="264" t="str">
        <f>IF(NILAISIKAPSOSIAL(SK42)=0,"",NILAISIKAPSOSIAL(SK42))</f>
        <v/>
      </c>
      <c r="VM42" s="264" t="str">
        <f>IF(NILAISIKAPSOSIAL(SL42)=0,"",NILAISIKAPSOSIAL(SL42))</f>
        <v/>
      </c>
      <c r="VN42" s="264" t="str">
        <f>IF(NILAISIKAPSOSIAL(SM42)=0,"",NILAISIKAPSOSIAL(SM42))</f>
        <v/>
      </c>
      <c r="VO42" s="264" t="str">
        <f>IF(NILAISIKAPSOSIAL(SN42)=0,"",NILAISIKAPSOSIAL(SN42))</f>
        <v/>
      </c>
      <c r="VP42" s="264" t="str">
        <f>IF(NILAISIKAPSOSIAL(SO42)=0,"",NILAISIKAPSOSIAL(SO42))</f>
        <v/>
      </c>
      <c r="VQ42" s="264" t="str">
        <f>IF(NILAISIKAPSOSIAL(SP42)=0,"",NILAISIKAPSOSIAL(SP42))</f>
        <v/>
      </c>
      <c r="VR42" s="143" t="str">
        <f t="shared" si="58"/>
        <v/>
      </c>
      <c r="VT42" s="248" t="str">
        <f t="shared" si="25"/>
        <v/>
      </c>
      <c r="VU42" s="247" t="str">
        <f t="shared" si="59"/>
        <v/>
      </c>
      <c r="VV42" s="247" t="str">
        <f t="shared" si="60"/>
        <v/>
      </c>
      <c r="VW42" s="247" t="str">
        <f t="shared" si="61"/>
        <v/>
      </c>
      <c r="VX42" s="247" t="str">
        <f t="shared" si="62"/>
        <v/>
      </c>
      <c r="VY42" s="247" t="str">
        <f t="shared" si="63"/>
        <v/>
      </c>
      <c r="VZ42" s="247" t="str">
        <f t="shared" si="64"/>
        <v/>
      </c>
      <c r="WA42" s="265" t="str">
        <f t="shared" si="65"/>
        <v/>
      </c>
      <c r="WB42" s="265" t="str">
        <f t="shared" si="26"/>
        <v/>
      </c>
      <c r="WC42" s="265" t="str">
        <f t="shared" si="27"/>
        <v/>
      </c>
      <c r="WD42" s="265" t="str">
        <f t="shared" si="28"/>
        <v/>
      </c>
      <c r="WE42" s="265" t="str">
        <f t="shared" si="66"/>
        <v/>
      </c>
      <c r="WG42" s="117" t="str">
        <f t="shared" si="67"/>
        <v/>
      </c>
      <c r="WH42" s="117" t="e">
        <f>Kode!#REF!</f>
        <v>#REF!</v>
      </c>
      <c r="WI42" s="117" t="e">
        <f t="shared" si="29"/>
        <v>#REF!</v>
      </c>
      <c r="WJ42" s="160" t="str">
        <f t="shared" si="30"/>
        <v/>
      </c>
      <c r="WK42" s="247" t="e">
        <f t="shared" si="31"/>
        <v>#REF!</v>
      </c>
      <c r="WL42" s="247" t="e">
        <f t="shared" si="32"/>
        <v>#REF!</v>
      </c>
      <c r="WM42" s="248" t="e">
        <f t="shared" si="33"/>
        <v>#REF!</v>
      </c>
      <c r="WN42" s="247" t="e">
        <f t="shared" si="34"/>
        <v>#REF!</v>
      </c>
      <c r="WO42" s="247" t="e">
        <f t="shared" si="35"/>
        <v>#REF!</v>
      </c>
      <c r="WP42" s="248" t="e">
        <f t="shared" si="36"/>
        <v>#REF!</v>
      </c>
      <c r="WQ42" s="248" t="e">
        <f t="shared" si="37"/>
        <v>#REF!</v>
      </c>
      <c r="WR42" s="248" t="e">
        <f t="shared" si="38"/>
        <v>#REF!</v>
      </c>
    </row>
    <row r="43" spans="1:616" ht="54.95" customHeight="1">
      <c r="A43" s="285" t="str">
        <f t="shared" si="68"/>
        <v/>
      </c>
      <c r="B43" s="286" t="s">
        <v>280</v>
      </c>
      <c r="C43" s="286" t="s">
        <v>280</v>
      </c>
      <c r="D43" s="287" t="s">
        <v>280</v>
      </c>
      <c r="E43" s="286" t="s">
        <v>280</v>
      </c>
      <c r="F43" s="288" t="s">
        <v>280</v>
      </c>
      <c r="G43" s="144"/>
      <c r="H43" s="144"/>
      <c r="I43" s="134"/>
      <c r="J43" s="144"/>
      <c r="K43" s="144"/>
      <c r="L43" s="134"/>
      <c r="M43" s="144"/>
      <c r="N43" s="134"/>
      <c r="O43" s="144"/>
      <c r="P43" s="144"/>
      <c r="Q43" s="134"/>
      <c r="R43" s="144"/>
      <c r="S43" s="144"/>
      <c r="T43" s="134"/>
      <c r="U43" s="144"/>
      <c r="V43" s="134"/>
      <c r="W43" s="144"/>
      <c r="X43" s="144"/>
      <c r="Y43" s="134"/>
      <c r="Z43" s="144"/>
      <c r="AA43" s="144"/>
      <c r="AB43" s="134"/>
      <c r="AC43" s="144"/>
      <c r="AD43" s="134"/>
      <c r="AE43" s="144"/>
      <c r="AF43" s="144"/>
      <c r="AG43" s="134"/>
      <c r="AH43" s="144"/>
      <c r="AI43" s="144"/>
      <c r="AJ43" s="134"/>
      <c r="AK43" s="144"/>
      <c r="AL43" s="134"/>
      <c r="AM43" s="144"/>
      <c r="AN43" s="144"/>
      <c r="AO43" s="134"/>
      <c r="AP43" s="144"/>
      <c r="AQ43" s="144"/>
      <c r="AR43" s="134"/>
      <c r="AS43" s="144"/>
      <c r="AT43" s="134"/>
      <c r="AU43" s="144"/>
      <c r="AV43" s="144"/>
      <c r="AW43" s="134"/>
      <c r="AX43" s="144"/>
      <c r="AY43" s="144"/>
      <c r="AZ43" s="134"/>
      <c r="BA43" s="144"/>
      <c r="BB43" s="134"/>
      <c r="BC43" s="144"/>
      <c r="BD43" s="144"/>
      <c r="BE43" s="134"/>
      <c r="BF43" s="144"/>
      <c r="BG43" s="144"/>
      <c r="BH43" s="134"/>
      <c r="BI43" s="144"/>
      <c r="BJ43" s="134"/>
      <c r="BK43" s="144"/>
      <c r="BL43" s="144"/>
      <c r="BM43" s="134"/>
      <c r="BN43" s="144"/>
      <c r="BO43" s="144"/>
      <c r="BP43" s="134"/>
      <c r="BQ43" s="144"/>
      <c r="BR43" s="134"/>
      <c r="BS43" s="144"/>
      <c r="BT43" s="144"/>
      <c r="BU43" s="134"/>
      <c r="BV43" s="144"/>
      <c r="BW43" s="144"/>
      <c r="BX43" s="134"/>
      <c r="BY43" s="144"/>
      <c r="BZ43" s="134"/>
      <c r="CA43" s="144"/>
      <c r="CB43" s="144"/>
      <c r="CC43" s="134"/>
      <c r="CD43" s="144"/>
      <c r="CE43" s="144"/>
      <c r="CF43" s="134"/>
      <c r="CG43" s="144"/>
      <c r="CH43" s="134"/>
      <c r="CI43" s="144"/>
      <c r="CJ43" s="144"/>
      <c r="CK43" s="134"/>
      <c r="CL43" s="144"/>
      <c r="CM43" s="144"/>
      <c r="CN43" s="134"/>
      <c r="CO43" s="144"/>
      <c r="CP43" s="134"/>
      <c r="CQ43" s="144"/>
      <c r="CR43" s="144"/>
      <c r="CS43" s="134"/>
      <c r="CT43" s="144"/>
      <c r="CU43" s="144"/>
      <c r="CV43" s="134"/>
      <c r="CW43" s="144"/>
      <c r="CX43" s="134"/>
      <c r="CY43" s="144"/>
      <c r="CZ43" s="144"/>
      <c r="DA43" s="134"/>
      <c r="DB43" s="144"/>
      <c r="DC43" s="144"/>
      <c r="DD43" s="134"/>
      <c r="DE43" s="144"/>
      <c r="DF43" s="134"/>
      <c r="DG43" s="144"/>
      <c r="DH43" s="144"/>
      <c r="DI43" s="134"/>
      <c r="DJ43" s="144"/>
      <c r="DK43" s="144"/>
      <c r="DL43" s="134"/>
      <c r="DM43" s="144"/>
      <c r="DN43" s="134"/>
      <c r="DO43" s="144"/>
      <c r="DP43" s="144"/>
      <c r="DQ43" s="134"/>
      <c r="DR43" s="144"/>
      <c r="DS43" s="144"/>
      <c r="DT43" s="134"/>
      <c r="DU43" s="144"/>
      <c r="DV43" s="134"/>
      <c r="DW43" s="242"/>
      <c r="DX43" s="242"/>
      <c r="DY43" s="134"/>
      <c r="DZ43" s="242"/>
      <c r="EA43" s="242"/>
      <c r="EB43" s="134"/>
      <c r="EC43" s="144"/>
      <c r="ED43" s="134"/>
      <c r="EE43" s="242"/>
      <c r="EF43" s="242"/>
      <c r="EG43" s="134"/>
      <c r="EH43" s="242"/>
      <c r="EI43" s="242"/>
      <c r="EJ43" s="134"/>
      <c r="EK43" s="144"/>
      <c r="EL43" s="134"/>
      <c r="EM43" s="382"/>
      <c r="EN43" s="382"/>
      <c r="EO43" s="134"/>
      <c r="EP43" s="382"/>
      <c r="EQ43" s="382"/>
      <c r="ER43" s="134"/>
      <c r="ES43" s="382"/>
      <c r="ET43" s="134"/>
      <c r="EU43" s="382"/>
      <c r="EV43" s="382"/>
      <c r="EW43" s="134"/>
      <c r="EX43" s="382"/>
      <c r="EY43" s="382"/>
      <c r="EZ43" s="134"/>
      <c r="FA43" s="382"/>
      <c r="FB43" s="134"/>
      <c r="FC43" s="382"/>
      <c r="FD43" s="382"/>
      <c r="FE43" s="134"/>
      <c r="FF43" s="382"/>
      <c r="FG43" s="382"/>
      <c r="FH43" s="134"/>
      <c r="FI43" s="382"/>
      <c r="FJ43" s="134"/>
      <c r="FK43" s="382"/>
      <c r="FL43" s="382"/>
      <c r="FM43" s="134"/>
      <c r="FN43" s="382"/>
      <c r="FO43" s="382"/>
      <c r="FP43" s="134"/>
      <c r="FQ43" s="382"/>
      <c r="FR43" s="134"/>
      <c r="FS43" s="382"/>
      <c r="FT43" s="382"/>
      <c r="FU43" s="134"/>
      <c r="FV43" s="382"/>
      <c r="FW43" s="382"/>
      <c r="FX43" s="134"/>
      <c r="FY43" s="382"/>
      <c r="FZ43" s="134"/>
      <c r="GA43" s="382"/>
      <c r="GB43" s="382"/>
      <c r="GC43" s="134"/>
      <c r="GD43" s="382"/>
      <c r="GE43" s="382"/>
      <c r="GF43" s="134"/>
      <c r="GG43" s="382"/>
      <c r="GH43" s="134"/>
      <c r="GI43" s="382"/>
      <c r="GJ43" s="382"/>
      <c r="GK43" s="134"/>
      <c r="GL43" s="382"/>
      <c r="GM43" s="382"/>
      <c r="GN43" s="134"/>
      <c r="GO43" s="382"/>
      <c r="GP43" s="134"/>
      <c r="GQ43" s="382"/>
      <c r="GR43" s="382"/>
      <c r="GS43" s="134"/>
      <c r="GT43" s="382"/>
      <c r="GU43" s="382"/>
      <c r="GV43" s="134"/>
      <c r="GW43" s="382"/>
      <c r="GX43" s="134"/>
      <c r="GY43" s="382"/>
      <c r="GZ43" s="382"/>
      <c r="HA43" s="134"/>
      <c r="HB43" s="382"/>
      <c r="HC43" s="382"/>
      <c r="HD43" s="134"/>
      <c r="HE43" s="382"/>
      <c r="HF43" s="134"/>
      <c r="HG43" s="382"/>
      <c r="HH43" s="382"/>
      <c r="HI43" s="134"/>
      <c r="HJ43" s="382"/>
      <c r="HK43" s="382"/>
      <c r="HL43" s="134"/>
      <c r="HM43" s="382"/>
      <c r="HN43" s="134"/>
      <c r="HO43" s="382"/>
      <c r="HP43" s="382"/>
      <c r="HQ43" s="134"/>
      <c r="HR43" s="382"/>
      <c r="HS43" s="382"/>
      <c r="HT43" s="134"/>
      <c r="HU43" s="382"/>
      <c r="HV43" s="134"/>
      <c r="HW43" s="382"/>
      <c r="HX43" s="382"/>
      <c r="HY43" s="134"/>
      <c r="HZ43" s="382"/>
      <c r="IA43" s="382"/>
      <c r="IB43" s="134"/>
      <c r="IC43" s="382"/>
      <c r="ID43" s="134"/>
      <c r="IE43" s="382"/>
      <c r="IF43" s="382"/>
      <c r="IG43" s="134"/>
      <c r="IH43" s="382"/>
      <c r="II43" s="382"/>
      <c r="IJ43" s="134"/>
      <c r="IK43" s="382"/>
      <c r="IL43" s="134"/>
      <c r="IM43" s="353"/>
      <c r="IN43" s="353"/>
      <c r="IO43" s="353"/>
      <c r="IP43" s="353"/>
      <c r="IQ43" s="353"/>
      <c r="IR43" s="353"/>
      <c r="IS43" s="353"/>
      <c r="IT43" s="353"/>
      <c r="IU43" s="353"/>
      <c r="IV43" s="353"/>
      <c r="IW43" s="353"/>
      <c r="IX43" s="353"/>
      <c r="IY43" s="353"/>
      <c r="IZ43" s="353"/>
      <c r="JA43" s="353"/>
      <c r="JB43" s="353"/>
      <c r="JC43" s="353"/>
      <c r="JD43" s="353"/>
      <c r="JE43" s="353"/>
      <c r="JF43" s="353"/>
      <c r="JG43" s="353"/>
      <c r="JH43" s="353"/>
      <c r="JI43" s="353"/>
      <c r="JJ43" s="353"/>
      <c r="JK43" s="353"/>
      <c r="JL43" s="353"/>
      <c r="JM43" s="353"/>
      <c r="JN43" s="353"/>
      <c r="JO43" s="353"/>
      <c r="JP43" s="353"/>
      <c r="JQ43" s="354"/>
      <c r="JR43" s="354"/>
      <c r="JS43" s="354"/>
      <c r="JT43" s="354"/>
      <c r="JU43" s="354"/>
      <c r="JV43" s="354"/>
      <c r="JW43" s="354"/>
      <c r="JX43" s="354"/>
      <c r="JY43" s="354"/>
      <c r="JZ43" s="354"/>
      <c r="KA43" s="354"/>
      <c r="KB43" s="354"/>
      <c r="KC43" s="354"/>
      <c r="KD43" s="354"/>
      <c r="KE43" s="354"/>
      <c r="KF43" s="354"/>
      <c r="KG43" s="354"/>
      <c r="KH43" s="354"/>
      <c r="KI43" s="354"/>
      <c r="KJ43" s="354"/>
      <c r="KK43" s="354"/>
      <c r="KL43" s="354"/>
      <c r="KM43" s="354"/>
      <c r="KN43" s="354"/>
      <c r="KO43" s="354"/>
      <c r="KP43" s="354"/>
      <c r="KQ43" s="354"/>
      <c r="KR43" s="354"/>
      <c r="KS43" s="354"/>
      <c r="KT43" s="354"/>
      <c r="KU43" s="353"/>
      <c r="KV43" s="353"/>
      <c r="KW43" s="353"/>
      <c r="KX43" s="353"/>
      <c r="KY43" s="353"/>
      <c r="KZ43" s="353"/>
      <c r="LA43" s="353"/>
      <c r="LB43" s="353"/>
      <c r="LC43" s="353"/>
      <c r="LD43" s="353"/>
      <c r="LE43" s="353"/>
      <c r="LF43" s="353"/>
      <c r="LG43" s="353"/>
      <c r="LH43" s="353"/>
      <c r="LI43" s="353"/>
      <c r="LJ43" s="353"/>
      <c r="LK43" s="353"/>
      <c r="LL43" s="353"/>
      <c r="LM43" s="353"/>
      <c r="LN43" s="353"/>
      <c r="LO43" s="353"/>
      <c r="LP43" s="353"/>
      <c r="LQ43" s="353"/>
      <c r="LR43" s="353"/>
      <c r="LS43" s="353"/>
      <c r="LT43" s="353"/>
      <c r="LU43" s="353"/>
      <c r="LV43" s="353"/>
      <c r="LW43" s="353"/>
      <c r="LX43" s="353"/>
      <c r="LY43" s="354"/>
      <c r="LZ43" s="354"/>
      <c r="MA43" s="354"/>
      <c r="MB43" s="354"/>
      <c r="MC43" s="354"/>
      <c r="MD43" s="354"/>
      <c r="ME43" s="354"/>
      <c r="MF43" s="354"/>
      <c r="MG43" s="354"/>
      <c r="MH43" s="354"/>
      <c r="MI43" s="354"/>
      <c r="MJ43" s="354"/>
      <c r="MK43" s="354"/>
      <c r="ML43" s="354"/>
      <c r="MM43" s="354"/>
      <c r="MN43" s="354"/>
      <c r="MO43" s="354"/>
      <c r="MP43" s="354"/>
      <c r="MQ43" s="354"/>
      <c r="MR43" s="354"/>
      <c r="MS43" s="354"/>
      <c r="MT43" s="354"/>
      <c r="MU43" s="354"/>
      <c r="MV43" s="354"/>
      <c r="MW43" s="354"/>
      <c r="MX43" s="354"/>
      <c r="MY43" s="354"/>
      <c r="MZ43" s="354"/>
      <c r="NA43" s="354"/>
      <c r="NB43" s="354"/>
      <c r="NC43" s="353"/>
      <c r="ND43" s="353"/>
      <c r="NE43" s="353"/>
      <c r="NF43" s="353"/>
      <c r="NG43" s="353"/>
      <c r="NH43" s="353"/>
      <c r="NI43" s="353"/>
      <c r="NJ43" s="353"/>
      <c r="NK43" s="353"/>
      <c r="NL43" s="353"/>
      <c r="NM43" s="353"/>
      <c r="NN43" s="353"/>
      <c r="NO43" s="353"/>
      <c r="NP43" s="353"/>
      <c r="NQ43" s="353"/>
      <c r="NR43" s="353"/>
      <c r="NS43" s="353"/>
      <c r="NT43" s="353"/>
      <c r="NU43" s="353"/>
      <c r="NV43" s="353"/>
      <c r="NW43" s="353"/>
      <c r="NX43" s="353"/>
      <c r="NY43" s="353"/>
      <c r="NZ43" s="353"/>
      <c r="OA43" s="353"/>
      <c r="OB43" s="353"/>
      <c r="OC43" s="353"/>
      <c r="OD43" s="353"/>
      <c r="OE43" s="353"/>
      <c r="OF43" s="353"/>
      <c r="OG43" s="354"/>
      <c r="OH43" s="354"/>
      <c r="OI43" s="354"/>
      <c r="OJ43" s="354"/>
      <c r="OK43" s="354"/>
      <c r="OL43" s="354"/>
      <c r="OM43" s="354"/>
      <c r="ON43" s="354"/>
      <c r="OO43" s="354"/>
      <c r="OP43" s="354"/>
      <c r="OQ43" s="354"/>
      <c r="OR43" s="354"/>
      <c r="OS43" s="354"/>
      <c r="OT43" s="354"/>
      <c r="OU43" s="354"/>
      <c r="OV43" s="354"/>
      <c r="OW43" s="354"/>
      <c r="OX43" s="354"/>
      <c r="OY43" s="354"/>
      <c r="OZ43" s="354"/>
      <c r="PA43" s="354"/>
      <c r="PB43" s="354"/>
      <c r="PC43" s="354"/>
      <c r="PD43" s="354"/>
      <c r="PE43" s="354"/>
      <c r="PF43" s="354"/>
      <c r="PG43" s="354"/>
      <c r="PH43" s="354"/>
      <c r="PI43" s="354"/>
      <c r="PJ43" s="354"/>
      <c r="PK43" s="353"/>
      <c r="PL43" s="353"/>
      <c r="PM43" s="353"/>
      <c r="PN43" s="353"/>
      <c r="PO43" s="353"/>
      <c r="PP43" s="353"/>
      <c r="PQ43" s="353"/>
      <c r="PR43" s="353"/>
      <c r="PS43" s="353"/>
      <c r="PT43" s="353"/>
      <c r="PU43" s="353"/>
      <c r="PV43" s="353"/>
      <c r="PW43" s="353"/>
      <c r="PX43" s="353"/>
      <c r="PY43" s="353"/>
      <c r="PZ43" s="353"/>
      <c r="QA43" s="353"/>
      <c r="QB43" s="353"/>
      <c r="QC43" s="353"/>
      <c r="QD43" s="353"/>
      <c r="QE43" s="353"/>
      <c r="QF43" s="353"/>
      <c r="QG43" s="353"/>
      <c r="QH43" s="353"/>
      <c r="QI43" s="353"/>
      <c r="QJ43" s="353"/>
      <c r="QK43" s="353"/>
      <c r="QL43" s="353"/>
      <c r="QM43" s="353"/>
      <c r="QN43" s="353"/>
      <c r="QO43" s="354"/>
      <c r="QP43" s="354"/>
      <c r="QQ43" s="354"/>
      <c r="QR43" s="354"/>
      <c r="QS43" s="354"/>
      <c r="QT43" s="354"/>
      <c r="QU43" s="354"/>
      <c r="QV43" s="354"/>
      <c r="QW43" s="354"/>
      <c r="QX43" s="354"/>
      <c r="QY43" s="354"/>
      <c r="QZ43" s="354"/>
      <c r="RA43" s="354"/>
      <c r="RB43" s="354"/>
      <c r="RC43" s="354"/>
      <c r="RD43" s="354"/>
      <c r="RE43" s="354"/>
      <c r="RF43" s="354"/>
      <c r="RG43" s="354"/>
      <c r="RH43" s="354"/>
      <c r="RI43" s="354"/>
      <c r="RJ43" s="354"/>
      <c r="RK43" s="354"/>
      <c r="RL43" s="354"/>
      <c r="RM43" s="354"/>
      <c r="RN43" s="354"/>
      <c r="RO43" s="354"/>
      <c r="RP43" s="354"/>
      <c r="RQ43" s="354"/>
      <c r="RR43" s="354"/>
      <c r="RS43" s="382"/>
      <c r="RT43" s="382"/>
      <c r="RU43" s="134"/>
      <c r="RV43" s="382"/>
      <c r="RW43" s="382"/>
      <c r="RX43" s="134"/>
      <c r="RY43" s="382"/>
      <c r="RZ43" s="134"/>
      <c r="SA43" s="354"/>
      <c r="SB43" s="354"/>
      <c r="SC43" s="354"/>
      <c r="SD43" s="354"/>
      <c r="SE43" s="354"/>
      <c r="SF43" s="354"/>
      <c r="SG43" s="354"/>
      <c r="SH43" s="354"/>
      <c r="SI43" s="146"/>
      <c r="SJ43" s="146"/>
      <c r="SK43" s="146"/>
      <c r="SL43" s="146"/>
      <c r="SM43" s="146"/>
      <c r="SN43" s="146"/>
      <c r="SO43" s="146"/>
      <c r="SP43" s="147"/>
      <c r="SQ43" s="314" t="str">
        <f t="shared" si="39"/>
        <v/>
      </c>
      <c r="SR43" s="314" t="str">
        <f t="shared" si="39"/>
        <v/>
      </c>
      <c r="SS43" s="314" t="str">
        <f t="shared" si="39"/>
        <v/>
      </c>
      <c r="ST43" s="314" t="str">
        <f t="shared" si="39"/>
        <v/>
      </c>
      <c r="SU43" s="315" t="str">
        <f t="shared" si="40"/>
        <v/>
      </c>
      <c r="SV43" s="315" t="str">
        <f t="shared" si="40"/>
        <v/>
      </c>
      <c r="SW43" s="315" t="str">
        <f t="shared" si="40"/>
        <v/>
      </c>
      <c r="SX43" s="315" t="str">
        <f t="shared" si="40"/>
        <v/>
      </c>
      <c r="SY43" s="315" t="str">
        <f t="shared" si="41"/>
        <v/>
      </c>
      <c r="SZ43" s="260" t="str">
        <f t="shared" si="42"/>
        <v/>
      </c>
      <c r="TA43" s="272"/>
      <c r="TB43" s="272"/>
      <c r="TC43" s="273"/>
      <c r="TD43" s="275" t="str">
        <f t="shared" si="43"/>
        <v/>
      </c>
      <c r="TE43" s="268" t="str">
        <f t="shared" si="44"/>
        <v/>
      </c>
      <c r="TF43" s="267"/>
      <c r="TG43" s="151"/>
      <c r="TH43" s="152"/>
      <c r="TI43" s="152"/>
      <c r="TJ43" s="152"/>
      <c r="TK43" s="162"/>
      <c r="TL43" s="163"/>
      <c r="TM43" s="162"/>
      <c r="TN43" s="163"/>
      <c r="TO43" s="162"/>
      <c r="TP43" s="163"/>
      <c r="TQ43" s="89"/>
      <c r="TR43" s="89"/>
      <c r="TS43" s="89"/>
      <c r="TT43" s="89"/>
      <c r="TU43" s="89"/>
      <c r="TV43" s="254"/>
      <c r="TW43" s="318" t="str">
        <f t="shared" si="45"/>
        <v/>
      </c>
      <c r="TX43" s="318" t="str">
        <f t="shared" si="46"/>
        <v/>
      </c>
      <c r="TY43" s="318" t="str">
        <f t="shared" si="47"/>
        <v/>
      </c>
      <c r="TZ43" s="319" t="str">
        <f t="shared" si="48"/>
        <v/>
      </c>
      <c r="UA43" s="136" t="str">
        <f t="shared" si="21"/>
        <v/>
      </c>
      <c r="UB43" s="136" t="str">
        <f t="shared" si="22"/>
        <v/>
      </c>
      <c r="UC43" s="90" t="s">
        <v>280</v>
      </c>
      <c r="UD43" s="91" t="s">
        <v>280</v>
      </c>
      <c r="UE43" s="90" t="s">
        <v>280</v>
      </c>
      <c r="UF43" s="91" t="s">
        <v>280</v>
      </c>
      <c r="UG43" s="90" t="s">
        <v>280</v>
      </c>
      <c r="UH43" s="90" t="s">
        <v>280</v>
      </c>
      <c r="UI43" s="91" t="s">
        <v>280</v>
      </c>
      <c r="UJ43" s="92" t="s">
        <v>280</v>
      </c>
      <c r="UK43" s="90" t="s">
        <v>280</v>
      </c>
      <c r="UL43" s="90" t="s">
        <v>280</v>
      </c>
      <c r="UM43" s="90" t="s">
        <v>280</v>
      </c>
      <c r="UN43" s="91" t="s">
        <v>280</v>
      </c>
      <c r="UO43" s="90" t="s">
        <v>280</v>
      </c>
      <c r="UP43" s="90" t="s">
        <v>280</v>
      </c>
      <c r="UQ43" s="93"/>
      <c r="UR43" s="126"/>
      <c r="US43" s="237">
        <v>0</v>
      </c>
      <c r="UT43" s="237">
        <v>0</v>
      </c>
      <c r="UU43" s="237">
        <v>0</v>
      </c>
      <c r="UV43" s="237">
        <v>0</v>
      </c>
      <c r="UW43" s="237">
        <v>0</v>
      </c>
      <c r="UX43" s="237">
        <v>0</v>
      </c>
      <c r="UY43" s="237">
        <v>0</v>
      </c>
      <c r="UZ43" s="237" t="str">
        <f t="shared" si="49"/>
        <v/>
      </c>
      <c r="VA43" s="248" t="str">
        <f t="shared" si="23"/>
        <v/>
      </c>
      <c r="VB43" s="263">
        <f t="shared" si="50"/>
        <v>0</v>
      </c>
      <c r="VC43" s="263">
        <f t="shared" si="51"/>
        <v>0</v>
      </c>
      <c r="VD43" s="263">
        <f t="shared" si="52"/>
        <v>0</v>
      </c>
      <c r="VE43" s="263">
        <f t="shared" si="53"/>
        <v>0</v>
      </c>
      <c r="VF43" s="263">
        <f t="shared" si="54"/>
        <v>0</v>
      </c>
      <c r="VG43" s="263">
        <f t="shared" si="55"/>
        <v>0</v>
      </c>
      <c r="VH43" s="263">
        <f t="shared" si="56"/>
        <v>0</v>
      </c>
      <c r="VI43" s="263">
        <f t="shared" si="57"/>
        <v>0</v>
      </c>
      <c r="VJ43" s="264" t="str">
        <f>IF(NILAISIKAPSOSIAL(SI43)=0,"",NILAISIKAPSOSIAL(SI43))</f>
        <v/>
      </c>
      <c r="VK43" s="264" t="str">
        <f>IF(NILAISIKAPSOSIAL(SJ43)=0,"",NILAISIKAPSOSIAL(SJ43))</f>
        <v/>
      </c>
      <c r="VL43" s="264" t="str">
        <f>IF(NILAISIKAPSOSIAL(SK43)=0,"",NILAISIKAPSOSIAL(SK43))</f>
        <v/>
      </c>
      <c r="VM43" s="264" t="str">
        <f>IF(NILAISIKAPSOSIAL(SL43)=0,"",NILAISIKAPSOSIAL(SL43))</f>
        <v/>
      </c>
      <c r="VN43" s="264" t="str">
        <f>IF(NILAISIKAPSOSIAL(SM43)=0,"",NILAISIKAPSOSIAL(SM43))</f>
        <v/>
      </c>
      <c r="VO43" s="264" t="str">
        <f>IF(NILAISIKAPSOSIAL(SN43)=0,"",NILAISIKAPSOSIAL(SN43))</f>
        <v/>
      </c>
      <c r="VP43" s="264" t="str">
        <f>IF(NILAISIKAPSOSIAL(SO43)=0,"",NILAISIKAPSOSIAL(SO43))</f>
        <v/>
      </c>
      <c r="VQ43" s="264" t="str">
        <f>IF(NILAISIKAPSOSIAL(SP43)=0,"",NILAISIKAPSOSIAL(SP43))</f>
        <v/>
      </c>
      <c r="VR43" s="143" t="str">
        <f t="shared" si="58"/>
        <v/>
      </c>
      <c r="VT43" s="248" t="str">
        <f t="shared" si="25"/>
        <v/>
      </c>
      <c r="VU43" s="247" t="str">
        <f t="shared" si="59"/>
        <v/>
      </c>
      <c r="VV43" s="247" t="str">
        <f t="shared" si="60"/>
        <v/>
      </c>
      <c r="VW43" s="247" t="str">
        <f t="shared" si="61"/>
        <v/>
      </c>
      <c r="VX43" s="247" t="str">
        <f t="shared" si="62"/>
        <v/>
      </c>
      <c r="VY43" s="247" t="str">
        <f t="shared" si="63"/>
        <v/>
      </c>
      <c r="VZ43" s="247" t="str">
        <f t="shared" si="64"/>
        <v/>
      </c>
      <c r="WA43" s="265" t="str">
        <f t="shared" si="65"/>
        <v/>
      </c>
      <c r="WB43" s="265" t="str">
        <f t="shared" si="26"/>
        <v/>
      </c>
      <c r="WC43" s="265" t="str">
        <f t="shared" si="27"/>
        <v/>
      </c>
      <c r="WD43" s="265" t="str">
        <f t="shared" si="28"/>
        <v/>
      </c>
      <c r="WE43" s="265" t="str">
        <f t="shared" si="66"/>
        <v/>
      </c>
      <c r="WG43" s="117" t="str">
        <f t="shared" si="67"/>
        <v/>
      </c>
      <c r="WH43" s="117" t="e">
        <f>Kode!#REF!</f>
        <v>#REF!</v>
      </c>
      <c r="WI43" s="117" t="e">
        <f t="shared" si="29"/>
        <v>#REF!</v>
      </c>
      <c r="WJ43" s="160" t="str">
        <f t="shared" si="30"/>
        <v/>
      </c>
      <c r="WK43" s="247" t="e">
        <f t="shared" si="31"/>
        <v>#REF!</v>
      </c>
      <c r="WL43" s="247" t="e">
        <f t="shared" si="32"/>
        <v>#REF!</v>
      </c>
      <c r="WM43" s="248" t="e">
        <f t="shared" si="33"/>
        <v>#REF!</v>
      </c>
      <c r="WN43" s="247" t="e">
        <f t="shared" si="34"/>
        <v>#REF!</v>
      </c>
      <c r="WO43" s="247" t="e">
        <f t="shared" si="35"/>
        <v>#REF!</v>
      </c>
      <c r="WP43" s="248" t="e">
        <f t="shared" si="36"/>
        <v>#REF!</v>
      </c>
      <c r="WQ43" s="248" t="e">
        <f t="shared" si="37"/>
        <v>#REF!</v>
      </c>
      <c r="WR43" s="248" t="e">
        <f t="shared" si="38"/>
        <v>#REF!</v>
      </c>
    </row>
    <row r="44" spans="1:616" ht="54.95" customHeight="1">
      <c r="A44" s="285" t="str">
        <f t="shared" si="68"/>
        <v/>
      </c>
      <c r="B44" s="286" t="s">
        <v>280</v>
      </c>
      <c r="C44" s="286" t="s">
        <v>280</v>
      </c>
      <c r="D44" s="287" t="s">
        <v>280</v>
      </c>
      <c r="E44" s="286" t="s">
        <v>280</v>
      </c>
      <c r="F44" s="288" t="s">
        <v>280</v>
      </c>
      <c r="G44" s="144"/>
      <c r="H44" s="144"/>
      <c r="I44" s="241"/>
      <c r="J44" s="144"/>
      <c r="K44" s="144"/>
      <c r="L44" s="241"/>
      <c r="M44" s="243"/>
      <c r="N44" s="241"/>
      <c r="O44" s="144"/>
      <c r="P44" s="144"/>
      <c r="Q44" s="241"/>
      <c r="R44" s="144"/>
      <c r="S44" s="144"/>
      <c r="T44" s="241"/>
      <c r="U44" s="243"/>
      <c r="V44" s="241"/>
      <c r="W44" s="144"/>
      <c r="X44" s="144"/>
      <c r="Y44" s="241"/>
      <c r="Z44" s="144"/>
      <c r="AA44" s="144"/>
      <c r="AB44" s="241"/>
      <c r="AC44" s="243"/>
      <c r="AD44" s="241"/>
      <c r="AE44" s="144"/>
      <c r="AF44" s="144"/>
      <c r="AG44" s="241"/>
      <c r="AH44" s="144"/>
      <c r="AI44" s="144"/>
      <c r="AJ44" s="241"/>
      <c r="AK44" s="243"/>
      <c r="AL44" s="241"/>
      <c r="AM44" s="144"/>
      <c r="AN44" s="144"/>
      <c r="AO44" s="241"/>
      <c r="AP44" s="144"/>
      <c r="AQ44" s="144"/>
      <c r="AR44" s="241"/>
      <c r="AS44" s="243"/>
      <c r="AT44" s="241"/>
      <c r="AU44" s="144"/>
      <c r="AV44" s="144"/>
      <c r="AW44" s="241"/>
      <c r="AX44" s="144"/>
      <c r="AY44" s="144"/>
      <c r="AZ44" s="241"/>
      <c r="BA44" s="243"/>
      <c r="BB44" s="241"/>
      <c r="BC44" s="144"/>
      <c r="BD44" s="144"/>
      <c r="BE44" s="241"/>
      <c r="BF44" s="144"/>
      <c r="BG44" s="144"/>
      <c r="BH44" s="241"/>
      <c r="BI44" s="243"/>
      <c r="BJ44" s="241"/>
      <c r="BK44" s="144"/>
      <c r="BL44" s="144"/>
      <c r="BM44" s="241"/>
      <c r="BN44" s="144"/>
      <c r="BO44" s="144"/>
      <c r="BP44" s="241"/>
      <c r="BQ44" s="243"/>
      <c r="BR44" s="241"/>
      <c r="BS44" s="144"/>
      <c r="BT44" s="144"/>
      <c r="BU44" s="241"/>
      <c r="BV44" s="144"/>
      <c r="BW44" s="144"/>
      <c r="BX44" s="241"/>
      <c r="BY44" s="243"/>
      <c r="BZ44" s="241"/>
      <c r="CA44" s="144"/>
      <c r="CB44" s="144"/>
      <c r="CC44" s="241"/>
      <c r="CD44" s="144"/>
      <c r="CE44" s="144"/>
      <c r="CF44" s="241"/>
      <c r="CG44" s="243"/>
      <c r="CH44" s="241"/>
      <c r="CI44" s="243"/>
      <c r="CJ44" s="243"/>
      <c r="CK44" s="241"/>
      <c r="CL44" s="243"/>
      <c r="CM44" s="243"/>
      <c r="CN44" s="241"/>
      <c r="CO44" s="243"/>
      <c r="CP44" s="241"/>
      <c r="CQ44" s="144"/>
      <c r="CR44" s="144"/>
      <c r="CS44" s="241"/>
      <c r="CT44" s="144"/>
      <c r="CU44" s="144"/>
      <c r="CV44" s="241"/>
      <c r="CW44" s="243"/>
      <c r="CX44" s="241"/>
      <c r="CY44" s="144"/>
      <c r="CZ44" s="144"/>
      <c r="DA44" s="241"/>
      <c r="DB44" s="144"/>
      <c r="DC44" s="144"/>
      <c r="DD44" s="241"/>
      <c r="DE44" s="243"/>
      <c r="DF44" s="241"/>
      <c r="DG44" s="144"/>
      <c r="DH44" s="144"/>
      <c r="DI44" s="241"/>
      <c r="DJ44" s="144"/>
      <c r="DK44" s="144"/>
      <c r="DL44" s="241"/>
      <c r="DM44" s="243"/>
      <c r="DN44" s="241"/>
      <c r="DO44" s="144"/>
      <c r="DP44" s="144"/>
      <c r="DQ44" s="241"/>
      <c r="DR44" s="144"/>
      <c r="DS44" s="144"/>
      <c r="DT44" s="241"/>
      <c r="DU44" s="243"/>
      <c r="DV44" s="241"/>
      <c r="DW44" s="144"/>
      <c r="DX44" s="144"/>
      <c r="DY44" s="241"/>
      <c r="DZ44" s="144"/>
      <c r="EA44" s="144"/>
      <c r="EB44" s="241"/>
      <c r="EC44" s="243"/>
      <c r="ED44" s="241"/>
      <c r="EE44" s="144"/>
      <c r="EF44" s="144"/>
      <c r="EG44" s="241"/>
      <c r="EH44" s="144"/>
      <c r="EI44" s="144"/>
      <c r="EJ44" s="241"/>
      <c r="EK44" s="243"/>
      <c r="EL44" s="241"/>
      <c r="EM44" s="383"/>
      <c r="EN44" s="383"/>
      <c r="EO44" s="241"/>
      <c r="EP44" s="383"/>
      <c r="EQ44" s="383"/>
      <c r="ER44" s="241"/>
      <c r="ES44" s="383"/>
      <c r="ET44" s="241"/>
      <c r="EU44" s="383"/>
      <c r="EV44" s="383"/>
      <c r="EW44" s="241"/>
      <c r="EX44" s="383"/>
      <c r="EY44" s="383"/>
      <c r="EZ44" s="241"/>
      <c r="FA44" s="383"/>
      <c r="FB44" s="241"/>
      <c r="FC44" s="383"/>
      <c r="FD44" s="383"/>
      <c r="FE44" s="241"/>
      <c r="FF44" s="383"/>
      <c r="FG44" s="383"/>
      <c r="FH44" s="241"/>
      <c r="FI44" s="383"/>
      <c r="FJ44" s="241"/>
      <c r="FK44" s="383"/>
      <c r="FL44" s="383"/>
      <c r="FM44" s="241"/>
      <c r="FN44" s="383"/>
      <c r="FO44" s="383"/>
      <c r="FP44" s="241"/>
      <c r="FQ44" s="383"/>
      <c r="FR44" s="241"/>
      <c r="FS44" s="383"/>
      <c r="FT44" s="383"/>
      <c r="FU44" s="241"/>
      <c r="FV44" s="383"/>
      <c r="FW44" s="383"/>
      <c r="FX44" s="241"/>
      <c r="FY44" s="383"/>
      <c r="FZ44" s="241"/>
      <c r="GA44" s="383"/>
      <c r="GB44" s="383"/>
      <c r="GC44" s="241"/>
      <c r="GD44" s="383"/>
      <c r="GE44" s="383"/>
      <c r="GF44" s="241"/>
      <c r="GG44" s="383"/>
      <c r="GH44" s="241"/>
      <c r="GI44" s="383"/>
      <c r="GJ44" s="383"/>
      <c r="GK44" s="241"/>
      <c r="GL44" s="383"/>
      <c r="GM44" s="383"/>
      <c r="GN44" s="241"/>
      <c r="GO44" s="383"/>
      <c r="GP44" s="241"/>
      <c r="GQ44" s="383"/>
      <c r="GR44" s="383"/>
      <c r="GS44" s="241"/>
      <c r="GT44" s="383"/>
      <c r="GU44" s="383"/>
      <c r="GV44" s="241"/>
      <c r="GW44" s="383"/>
      <c r="GX44" s="241"/>
      <c r="GY44" s="383"/>
      <c r="GZ44" s="383"/>
      <c r="HA44" s="241"/>
      <c r="HB44" s="383"/>
      <c r="HC44" s="383"/>
      <c r="HD44" s="241"/>
      <c r="HE44" s="383"/>
      <c r="HF44" s="241"/>
      <c r="HG44" s="383"/>
      <c r="HH44" s="383"/>
      <c r="HI44" s="241"/>
      <c r="HJ44" s="383"/>
      <c r="HK44" s="383"/>
      <c r="HL44" s="241"/>
      <c r="HM44" s="383"/>
      <c r="HN44" s="241"/>
      <c r="HO44" s="383"/>
      <c r="HP44" s="383"/>
      <c r="HQ44" s="241"/>
      <c r="HR44" s="383"/>
      <c r="HS44" s="383"/>
      <c r="HT44" s="241"/>
      <c r="HU44" s="383"/>
      <c r="HV44" s="241"/>
      <c r="HW44" s="383"/>
      <c r="HX44" s="383"/>
      <c r="HY44" s="241"/>
      <c r="HZ44" s="383"/>
      <c r="IA44" s="383"/>
      <c r="IB44" s="241"/>
      <c r="IC44" s="383"/>
      <c r="ID44" s="241"/>
      <c r="IE44" s="383"/>
      <c r="IF44" s="383"/>
      <c r="IG44" s="241"/>
      <c r="IH44" s="383"/>
      <c r="II44" s="383"/>
      <c r="IJ44" s="241"/>
      <c r="IK44" s="383"/>
      <c r="IL44" s="241"/>
      <c r="IM44" s="355"/>
      <c r="IN44" s="355"/>
      <c r="IO44" s="355"/>
      <c r="IP44" s="355"/>
      <c r="IQ44" s="355"/>
      <c r="IR44" s="355"/>
      <c r="IS44" s="355"/>
      <c r="IT44" s="355"/>
      <c r="IU44" s="355"/>
      <c r="IV44" s="355"/>
      <c r="IW44" s="355"/>
      <c r="IX44" s="355"/>
      <c r="IY44" s="355"/>
      <c r="IZ44" s="355"/>
      <c r="JA44" s="355"/>
      <c r="JB44" s="355"/>
      <c r="JC44" s="355"/>
      <c r="JD44" s="355"/>
      <c r="JE44" s="355"/>
      <c r="JF44" s="355"/>
      <c r="JG44" s="355"/>
      <c r="JH44" s="355"/>
      <c r="JI44" s="355"/>
      <c r="JJ44" s="355"/>
      <c r="JK44" s="355"/>
      <c r="JL44" s="355"/>
      <c r="JM44" s="355"/>
      <c r="JN44" s="355"/>
      <c r="JO44" s="355"/>
      <c r="JP44" s="355"/>
      <c r="JQ44" s="356"/>
      <c r="JR44" s="356"/>
      <c r="JS44" s="356"/>
      <c r="JT44" s="356"/>
      <c r="JU44" s="356"/>
      <c r="JV44" s="356"/>
      <c r="JW44" s="356"/>
      <c r="JX44" s="356"/>
      <c r="JY44" s="356"/>
      <c r="JZ44" s="356"/>
      <c r="KA44" s="356"/>
      <c r="KB44" s="356"/>
      <c r="KC44" s="356"/>
      <c r="KD44" s="356"/>
      <c r="KE44" s="356"/>
      <c r="KF44" s="356"/>
      <c r="KG44" s="356"/>
      <c r="KH44" s="356"/>
      <c r="KI44" s="356"/>
      <c r="KJ44" s="356"/>
      <c r="KK44" s="356"/>
      <c r="KL44" s="356"/>
      <c r="KM44" s="356"/>
      <c r="KN44" s="356"/>
      <c r="KO44" s="356"/>
      <c r="KP44" s="356"/>
      <c r="KQ44" s="356"/>
      <c r="KR44" s="356"/>
      <c r="KS44" s="356"/>
      <c r="KT44" s="356"/>
      <c r="KU44" s="355"/>
      <c r="KV44" s="355"/>
      <c r="KW44" s="355"/>
      <c r="KX44" s="355"/>
      <c r="KY44" s="355"/>
      <c r="KZ44" s="355"/>
      <c r="LA44" s="355"/>
      <c r="LB44" s="355"/>
      <c r="LC44" s="355"/>
      <c r="LD44" s="355"/>
      <c r="LE44" s="355"/>
      <c r="LF44" s="355"/>
      <c r="LG44" s="355"/>
      <c r="LH44" s="355"/>
      <c r="LI44" s="355"/>
      <c r="LJ44" s="355"/>
      <c r="LK44" s="355"/>
      <c r="LL44" s="355"/>
      <c r="LM44" s="355"/>
      <c r="LN44" s="355"/>
      <c r="LO44" s="355"/>
      <c r="LP44" s="355"/>
      <c r="LQ44" s="355"/>
      <c r="LR44" s="355"/>
      <c r="LS44" s="355"/>
      <c r="LT44" s="355"/>
      <c r="LU44" s="355"/>
      <c r="LV44" s="355"/>
      <c r="LW44" s="355"/>
      <c r="LX44" s="355"/>
      <c r="LY44" s="356"/>
      <c r="LZ44" s="356"/>
      <c r="MA44" s="356"/>
      <c r="MB44" s="356"/>
      <c r="MC44" s="356"/>
      <c r="MD44" s="356"/>
      <c r="ME44" s="356"/>
      <c r="MF44" s="356"/>
      <c r="MG44" s="356"/>
      <c r="MH44" s="356"/>
      <c r="MI44" s="356"/>
      <c r="MJ44" s="356"/>
      <c r="MK44" s="356"/>
      <c r="ML44" s="356"/>
      <c r="MM44" s="356"/>
      <c r="MN44" s="356"/>
      <c r="MO44" s="356"/>
      <c r="MP44" s="356"/>
      <c r="MQ44" s="356"/>
      <c r="MR44" s="356"/>
      <c r="MS44" s="356"/>
      <c r="MT44" s="356"/>
      <c r="MU44" s="356"/>
      <c r="MV44" s="356"/>
      <c r="MW44" s="356"/>
      <c r="MX44" s="356"/>
      <c r="MY44" s="356"/>
      <c r="MZ44" s="356"/>
      <c r="NA44" s="356"/>
      <c r="NB44" s="356"/>
      <c r="NC44" s="355"/>
      <c r="ND44" s="355"/>
      <c r="NE44" s="355"/>
      <c r="NF44" s="355"/>
      <c r="NG44" s="355"/>
      <c r="NH44" s="355"/>
      <c r="NI44" s="355"/>
      <c r="NJ44" s="355"/>
      <c r="NK44" s="355"/>
      <c r="NL44" s="355"/>
      <c r="NM44" s="355"/>
      <c r="NN44" s="355"/>
      <c r="NO44" s="355"/>
      <c r="NP44" s="355"/>
      <c r="NQ44" s="355"/>
      <c r="NR44" s="355"/>
      <c r="NS44" s="355"/>
      <c r="NT44" s="355"/>
      <c r="NU44" s="355"/>
      <c r="NV44" s="355"/>
      <c r="NW44" s="355"/>
      <c r="NX44" s="355"/>
      <c r="NY44" s="355"/>
      <c r="NZ44" s="355"/>
      <c r="OA44" s="355"/>
      <c r="OB44" s="355"/>
      <c r="OC44" s="355"/>
      <c r="OD44" s="355"/>
      <c r="OE44" s="355"/>
      <c r="OF44" s="355"/>
      <c r="OG44" s="356"/>
      <c r="OH44" s="356"/>
      <c r="OI44" s="356"/>
      <c r="OJ44" s="356"/>
      <c r="OK44" s="356"/>
      <c r="OL44" s="356"/>
      <c r="OM44" s="356"/>
      <c r="ON44" s="356"/>
      <c r="OO44" s="356"/>
      <c r="OP44" s="356"/>
      <c r="OQ44" s="356"/>
      <c r="OR44" s="356"/>
      <c r="OS44" s="356"/>
      <c r="OT44" s="356"/>
      <c r="OU44" s="356"/>
      <c r="OV44" s="356"/>
      <c r="OW44" s="356"/>
      <c r="OX44" s="356"/>
      <c r="OY44" s="356"/>
      <c r="OZ44" s="356"/>
      <c r="PA44" s="356"/>
      <c r="PB44" s="356"/>
      <c r="PC44" s="356"/>
      <c r="PD44" s="356"/>
      <c r="PE44" s="356"/>
      <c r="PF44" s="356"/>
      <c r="PG44" s="356"/>
      <c r="PH44" s="356"/>
      <c r="PI44" s="356"/>
      <c r="PJ44" s="356"/>
      <c r="PK44" s="355"/>
      <c r="PL44" s="355"/>
      <c r="PM44" s="355"/>
      <c r="PN44" s="355"/>
      <c r="PO44" s="355"/>
      <c r="PP44" s="355"/>
      <c r="PQ44" s="355"/>
      <c r="PR44" s="355"/>
      <c r="PS44" s="355"/>
      <c r="PT44" s="355"/>
      <c r="PU44" s="355"/>
      <c r="PV44" s="355"/>
      <c r="PW44" s="355"/>
      <c r="PX44" s="355"/>
      <c r="PY44" s="355"/>
      <c r="PZ44" s="355"/>
      <c r="QA44" s="355"/>
      <c r="QB44" s="355"/>
      <c r="QC44" s="355"/>
      <c r="QD44" s="355"/>
      <c r="QE44" s="355"/>
      <c r="QF44" s="355"/>
      <c r="QG44" s="355"/>
      <c r="QH44" s="355"/>
      <c r="QI44" s="355"/>
      <c r="QJ44" s="355"/>
      <c r="QK44" s="355"/>
      <c r="QL44" s="355"/>
      <c r="QM44" s="355"/>
      <c r="QN44" s="355"/>
      <c r="QO44" s="356"/>
      <c r="QP44" s="356"/>
      <c r="QQ44" s="356"/>
      <c r="QR44" s="356"/>
      <c r="QS44" s="356"/>
      <c r="QT44" s="356"/>
      <c r="QU44" s="356"/>
      <c r="QV44" s="356"/>
      <c r="QW44" s="356"/>
      <c r="QX44" s="356"/>
      <c r="QY44" s="356"/>
      <c r="QZ44" s="356"/>
      <c r="RA44" s="356"/>
      <c r="RB44" s="356"/>
      <c r="RC44" s="356"/>
      <c r="RD44" s="356"/>
      <c r="RE44" s="356"/>
      <c r="RF44" s="356"/>
      <c r="RG44" s="356"/>
      <c r="RH44" s="356"/>
      <c r="RI44" s="356"/>
      <c r="RJ44" s="356"/>
      <c r="RK44" s="356"/>
      <c r="RL44" s="356"/>
      <c r="RM44" s="356"/>
      <c r="RN44" s="356"/>
      <c r="RO44" s="356"/>
      <c r="RP44" s="356"/>
      <c r="RQ44" s="356"/>
      <c r="RR44" s="356"/>
      <c r="RS44" s="383"/>
      <c r="RT44" s="383"/>
      <c r="RU44" s="241"/>
      <c r="RV44" s="383"/>
      <c r="RW44" s="383"/>
      <c r="RX44" s="241"/>
      <c r="RY44" s="383"/>
      <c r="RZ44" s="241"/>
      <c r="SA44" s="356"/>
      <c r="SB44" s="356"/>
      <c r="SC44" s="356"/>
      <c r="SD44" s="356"/>
      <c r="SE44" s="356"/>
      <c r="SF44" s="356"/>
      <c r="SG44" s="356"/>
      <c r="SH44" s="356"/>
      <c r="SI44" s="146"/>
      <c r="SJ44" s="146"/>
      <c r="SK44" s="146"/>
      <c r="SL44" s="146"/>
      <c r="SM44" s="146"/>
      <c r="SN44" s="146"/>
      <c r="SO44" s="146"/>
      <c r="SP44" s="147"/>
      <c r="SQ44" s="314" t="str">
        <f t="shared" si="39"/>
        <v/>
      </c>
      <c r="SR44" s="314" t="str">
        <f t="shared" si="39"/>
        <v/>
      </c>
      <c r="SS44" s="314" t="str">
        <f t="shared" si="39"/>
        <v/>
      </c>
      <c r="ST44" s="314" t="str">
        <f t="shared" si="39"/>
        <v/>
      </c>
      <c r="SU44" s="315" t="str">
        <f t="shared" si="40"/>
        <v/>
      </c>
      <c r="SV44" s="315" t="str">
        <f t="shared" si="40"/>
        <v/>
      </c>
      <c r="SW44" s="315" t="str">
        <f t="shared" si="40"/>
        <v/>
      </c>
      <c r="SX44" s="315" t="str">
        <f t="shared" si="40"/>
        <v/>
      </c>
      <c r="SY44" s="315" t="str">
        <f t="shared" si="41"/>
        <v/>
      </c>
      <c r="SZ44" s="260" t="str">
        <f t="shared" si="42"/>
        <v/>
      </c>
      <c r="TA44" s="272"/>
      <c r="TB44" s="272"/>
      <c r="TC44" s="273"/>
      <c r="TD44" s="275" t="str">
        <f t="shared" si="43"/>
        <v/>
      </c>
      <c r="TE44" s="268" t="str">
        <f t="shared" si="44"/>
        <v/>
      </c>
      <c r="TF44" s="267"/>
      <c r="TG44" s="151"/>
      <c r="TH44" s="152"/>
      <c r="TI44" s="152"/>
      <c r="TJ44" s="152"/>
      <c r="TK44" s="162"/>
      <c r="TL44" s="163"/>
      <c r="TM44" s="162"/>
      <c r="TN44" s="163"/>
      <c r="TO44" s="162"/>
      <c r="TP44" s="163"/>
      <c r="TQ44" s="89"/>
      <c r="TR44" s="89"/>
      <c r="TS44" s="89"/>
      <c r="TT44" s="89"/>
      <c r="TU44" s="89"/>
      <c r="TV44" s="254"/>
      <c r="TW44" s="318" t="str">
        <f t="shared" si="45"/>
        <v/>
      </c>
      <c r="TX44" s="318" t="str">
        <f t="shared" si="46"/>
        <v/>
      </c>
      <c r="TY44" s="318" t="str">
        <f t="shared" si="47"/>
        <v/>
      </c>
      <c r="TZ44" s="319" t="str">
        <f t="shared" si="48"/>
        <v/>
      </c>
      <c r="UA44" s="136" t="str">
        <f t="shared" si="21"/>
        <v/>
      </c>
      <c r="UB44" s="136" t="str">
        <f t="shared" si="22"/>
        <v/>
      </c>
      <c r="UC44" s="90" t="s">
        <v>280</v>
      </c>
      <c r="UD44" s="91" t="s">
        <v>280</v>
      </c>
      <c r="UE44" s="90" t="s">
        <v>280</v>
      </c>
      <c r="UF44" s="91" t="s">
        <v>280</v>
      </c>
      <c r="UG44" s="90" t="s">
        <v>280</v>
      </c>
      <c r="UH44" s="90" t="s">
        <v>280</v>
      </c>
      <c r="UI44" s="91" t="s">
        <v>280</v>
      </c>
      <c r="UJ44" s="92" t="s">
        <v>280</v>
      </c>
      <c r="UK44" s="90" t="s">
        <v>280</v>
      </c>
      <c r="UL44" s="90" t="s">
        <v>280</v>
      </c>
      <c r="UM44" s="90" t="s">
        <v>280</v>
      </c>
      <c r="UN44" s="91" t="s">
        <v>280</v>
      </c>
      <c r="UO44" s="90" t="s">
        <v>280</v>
      </c>
      <c r="UP44" s="90" t="s">
        <v>280</v>
      </c>
      <c r="UQ44" s="93"/>
      <c r="UR44" s="126"/>
      <c r="US44" s="237">
        <v>0</v>
      </c>
      <c r="UT44" s="237">
        <v>0</v>
      </c>
      <c r="UU44" s="237">
        <v>0</v>
      </c>
      <c r="UV44" s="237">
        <v>0</v>
      </c>
      <c r="UW44" s="237">
        <v>0</v>
      </c>
      <c r="UX44" s="237">
        <v>0</v>
      </c>
      <c r="UY44" s="237">
        <v>0</v>
      </c>
      <c r="UZ44" s="237" t="str">
        <f t="shared" si="49"/>
        <v/>
      </c>
      <c r="VA44" s="248" t="str">
        <f t="shared" si="23"/>
        <v/>
      </c>
      <c r="VB44" s="263">
        <f t="shared" si="50"/>
        <v>0</v>
      </c>
      <c r="VC44" s="263">
        <f t="shared" si="51"/>
        <v>0</v>
      </c>
      <c r="VD44" s="263">
        <f t="shared" si="52"/>
        <v>0</v>
      </c>
      <c r="VE44" s="263">
        <f t="shared" si="53"/>
        <v>0</v>
      </c>
      <c r="VF44" s="263">
        <f t="shared" si="54"/>
        <v>0</v>
      </c>
      <c r="VG44" s="263">
        <f t="shared" si="55"/>
        <v>0</v>
      </c>
      <c r="VH44" s="263">
        <f t="shared" si="56"/>
        <v>0</v>
      </c>
      <c r="VI44" s="263">
        <f t="shared" si="57"/>
        <v>0</v>
      </c>
      <c r="VJ44" s="264" t="str">
        <f>IF(NILAISIKAPSOSIAL(SI44)=0,"",NILAISIKAPSOSIAL(SI44))</f>
        <v/>
      </c>
      <c r="VK44" s="264" t="str">
        <f>IF(NILAISIKAPSOSIAL(SJ44)=0,"",NILAISIKAPSOSIAL(SJ44))</f>
        <v/>
      </c>
      <c r="VL44" s="264" t="str">
        <f>IF(NILAISIKAPSOSIAL(SK44)=0,"",NILAISIKAPSOSIAL(SK44))</f>
        <v/>
      </c>
      <c r="VM44" s="264" t="str">
        <f>IF(NILAISIKAPSOSIAL(SL44)=0,"",NILAISIKAPSOSIAL(SL44))</f>
        <v/>
      </c>
      <c r="VN44" s="264" t="str">
        <f>IF(NILAISIKAPSOSIAL(SM44)=0,"",NILAISIKAPSOSIAL(SM44))</f>
        <v/>
      </c>
      <c r="VO44" s="264" t="str">
        <f>IF(NILAISIKAPSOSIAL(SN44)=0,"",NILAISIKAPSOSIAL(SN44))</f>
        <v/>
      </c>
      <c r="VP44" s="264" t="str">
        <f>IF(NILAISIKAPSOSIAL(SO44)=0,"",NILAISIKAPSOSIAL(SO44))</f>
        <v/>
      </c>
      <c r="VQ44" s="264" t="str">
        <f>IF(NILAISIKAPSOSIAL(SP44)=0,"",NILAISIKAPSOSIAL(SP44))</f>
        <v/>
      </c>
      <c r="VR44" s="143" t="str">
        <f t="shared" si="58"/>
        <v/>
      </c>
      <c r="VT44" s="248" t="str">
        <f t="shared" si="25"/>
        <v/>
      </c>
      <c r="VU44" s="247" t="str">
        <f t="shared" si="59"/>
        <v/>
      </c>
      <c r="VV44" s="247" t="str">
        <f t="shared" si="60"/>
        <v/>
      </c>
      <c r="VW44" s="247" t="str">
        <f t="shared" si="61"/>
        <v/>
      </c>
      <c r="VX44" s="247" t="str">
        <f t="shared" si="62"/>
        <v/>
      </c>
      <c r="VY44" s="247" t="str">
        <f t="shared" si="63"/>
        <v/>
      </c>
      <c r="VZ44" s="247" t="str">
        <f t="shared" si="64"/>
        <v/>
      </c>
      <c r="WA44" s="265" t="str">
        <f t="shared" si="65"/>
        <v/>
      </c>
      <c r="WB44" s="265" t="str">
        <f t="shared" si="26"/>
        <v/>
      </c>
      <c r="WC44" s="265" t="str">
        <f t="shared" si="27"/>
        <v/>
      </c>
      <c r="WD44" s="265" t="str">
        <f t="shared" si="28"/>
        <v/>
      </c>
      <c r="WE44" s="265" t="str">
        <f t="shared" si="66"/>
        <v/>
      </c>
      <c r="WG44" s="117" t="str">
        <f t="shared" si="67"/>
        <v/>
      </c>
      <c r="WH44" s="117" t="e">
        <f>Kode!#REF!</f>
        <v>#REF!</v>
      </c>
      <c r="WI44" s="117" t="e">
        <f t="shared" si="29"/>
        <v>#REF!</v>
      </c>
      <c r="WJ44" s="160" t="str">
        <f t="shared" si="30"/>
        <v/>
      </c>
      <c r="WK44" s="247" t="e">
        <f t="shared" si="31"/>
        <v>#REF!</v>
      </c>
      <c r="WL44" s="247" t="e">
        <f t="shared" si="32"/>
        <v>#REF!</v>
      </c>
      <c r="WM44" s="248" t="e">
        <f t="shared" si="33"/>
        <v>#REF!</v>
      </c>
      <c r="WN44" s="247" t="e">
        <f t="shared" si="34"/>
        <v>#REF!</v>
      </c>
      <c r="WO44" s="247" t="e">
        <f t="shared" si="35"/>
        <v>#REF!</v>
      </c>
      <c r="WP44" s="248" t="e">
        <f t="shared" si="36"/>
        <v>#REF!</v>
      </c>
      <c r="WQ44" s="248" t="e">
        <f t="shared" si="37"/>
        <v>#REF!</v>
      </c>
      <c r="WR44" s="248" t="e">
        <f t="shared" si="38"/>
        <v>#REF!</v>
      </c>
    </row>
    <row r="45" spans="1:616" ht="54.95" customHeight="1">
      <c r="A45" s="285" t="str">
        <f t="shared" si="68"/>
        <v/>
      </c>
      <c r="B45" s="286" t="s">
        <v>280</v>
      </c>
      <c r="C45" s="286" t="s">
        <v>280</v>
      </c>
      <c r="D45" s="287" t="s">
        <v>280</v>
      </c>
      <c r="E45" s="286" t="s">
        <v>280</v>
      </c>
      <c r="F45" s="288" t="s">
        <v>280</v>
      </c>
      <c r="G45" s="144"/>
      <c r="H45" s="144"/>
      <c r="I45" s="241"/>
      <c r="J45" s="144"/>
      <c r="K45" s="144"/>
      <c r="L45" s="241"/>
      <c r="M45" s="243"/>
      <c r="N45" s="241"/>
      <c r="O45" s="144"/>
      <c r="P45" s="144"/>
      <c r="Q45" s="241"/>
      <c r="R45" s="144"/>
      <c r="S45" s="144"/>
      <c r="T45" s="241"/>
      <c r="U45" s="243"/>
      <c r="V45" s="241"/>
      <c r="W45" s="144"/>
      <c r="X45" s="144"/>
      <c r="Y45" s="241"/>
      <c r="Z45" s="144"/>
      <c r="AA45" s="144"/>
      <c r="AB45" s="241"/>
      <c r="AC45" s="243"/>
      <c r="AD45" s="241"/>
      <c r="AE45" s="144"/>
      <c r="AF45" s="144"/>
      <c r="AG45" s="241"/>
      <c r="AH45" s="144"/>
      <c r="AI45" s="144"/>
      <c r="AJ45" s="241"/>
      <c r="AK45" s="243"/>
      <c r="AL45" s="241"/>
      <c r="AM45" s="144"/>
      <c r="AN45" s="144"/>
      <c r="AO45" s="241"/>
      <c r="AP45" s="144"/>
      <c r="AQ45" s="144"/>
      <c r="AR45" s="241"/>
      <c r="AS45" s="243"/>
      <c r="AT45" s="241"/>
      <c r="AU45" s="144"/>
      <c r="AV45" s="144"/>
      <c r="AW45" s="241"/>
      <c r="AX45" s="144"/>
      <c r="AY45" s="144"/>
      <c r="AZ45" s="241"/>
      <c r="BA45" s="243"/>
      <c r="BB45" s="241"/>
      <c r="BC45" s="144"/>
      <c r="BD45" s="144"/>
      <c r="BE45" s="241"/>
      <c r="BF45" s="144"/>
      <c r="BG45" s="144"/>
      <c r="BH45" s="241"/>
      <c r="BI45" s="243"/>
      <c r="BJ45" s="241"/>
      <c r="BK45" s="144"/>
      <c r="BL45" s="144"/>
      <c r="BM45" s="241"/>
      <c r="BN45" s="144"/>
      <c r="BO45" s="144"/>
      <c r="BP45" s="241"/>
      <c r="BQ45" s="243"/>
      <c r="BR45" s="241"/>
      <c r="BS45" s="144"/>
      <c r="BT45" s="144"/>
      <c r="BU45" s="241"/>
      <c r="BV45" s="144"/>
      <c r="BW45" s="144"/>
      <c r="BX45" s="241"/>
      <c r="BY45" s="243"/>
      <c r="BZ45" s="241"/>
      <c r="CA45" s="144"/>
      <c r="CB45" s="144"/>
      <c r="CC45" s="241"/>
      <c r="CD45" s="144"/>
      <c r="CE45" s="144"/>
      <c r="CF45" s="241"/>
      <c r="CG45" s="243"/>
      <c r="CH45" s="241"/>
      <c r="CI45" s="243"/>
      <c r="CJ45" s="243"/>
      <c r="CK45" s="241"/>
      <c r="CL45" s="243"/>
      <c r="CM45" s="243"/>
      <c r="CN45" s="241"/>
      <c r="CO45" s="243"/>
      <c r="CP45" s="241"/>
      <c r="CQ45" s="144"/>
      <c r="CR45" s="144"/>
      <c r="CS45" s="241"/>
      <c r="CT45" s="144"/>
      <c r="CU45" s="144"/>
      <c r="CV45" s="241"/>
      <c r="CW45" s="243"/>
      <c r="CX45" s="241"/>
      <c r="CY45" s="144"/>
      <c r="CZ45" s="144"/>
      <c r="DA45" s="241"/>
      <c r="DB45" s="144"/>
      <c r="DC45" s="144"/>
      <c r="DD45" s="241"/>
      <c r="DE45" s="243"/>
      <c r="DF45" s="241"/>
      <c r="DG45" s="144"/>
      <c r="DH45" s="144"/>
      <c r="DI45" s="241"/>
      <c r="DJ45" s="144"/>
      <c r="DK45" s="144"/>
      <c r="DL45" s="241"/>
      <c r="DM45" s="243"/>
      <c r="DN45" s="241"/>
      <c r="DO45" s="144"/>
      <c r="DP45" s="144"/>
      <c r="DQ45" s="241"/>
      <c r="DR45" s="144"/>
      <c r="DS45" s="144"/>
      <c r="DT45" s="241"/>
      <c r="DU45" s="243"/>
      <c r="DV45" s="241"/>
      <c r="DW45" s="144"/>
      <c r="DX45" s="144"/>
      <c r="DY45" s="241"/>
      <c r="DZ45" s="144"/>
      <c r="EA45" s="144"/>
      <c r="EB45" s="241"/>
      <c r="EC45" s="243"/>
      <c r="ED45" s="241"/>
      <c r="EE45" s="144"/>
      <c r="EF45" s="144"/>
      <c r="EG45" s="241"/>
      <c r="EH45" s="144"/>
      <c r="EI45" s="144"/>
      <c r="EJ45" s="241"/>
      <c r="EK45" s="243"/>
      <c r="EL45" s="241"/>
      <c r="EM45" s="383"/>
      <c r="EN45" s="383"/>
      <c r="EO45" s="241"/>
      <c r="EP45" s="383"/>
      <c r="EQ45" s="383"/>
      <c r="ER45" s="241"/>
      <c r="ES45" s="383"/>
      <c r="ET45" s="241"/>
      <c r="EU45" s="383"/>
      <c r="EV45" s="383"/>
      <c r="EW45" s="241"/>
      <c r="EX45" s="383"/>
      <c r="EY45" s="383"/>
      <c r="EZ45" s="241"/>
      <c r="FA45" s="383"/>
      <c r="FB45" s="241"/>
      <c r="FC45" s="383"/>
      <c r="FD45" s="383"/>
      <c r="FE45" s="241"/>
      <c r="FF45" s="383"/>
      <c r="FG45" s="383"/>
      <c r="FH45" s="241"/>
      <c r="FI45" s="383"/>
      <c r="FJ45" s="241"/>
      <c r="FK45" s="383"/>
      <c r="FL45" s="383"/>
      <c r="FM45" s="241"/>
      <c r="FN45" s="383"/>
      <c r="FO45" s="383"/>
      <c r="FP45" s="241"/>
      <c r="FQ45" s="383"/>
      <c r="FR45" s="241"/>
      <c r="FS45" s="383"/>
      <c r="FT45" s="383"/>
      <c r="FU45" s="241"/>
      <c r="FV45" s="383"/>
      <c r="FW45" s="383"/>
      <c r="FX45" s="241"/>
      <c r="FY45" s="383"/>
      <c r="FZ45" s="241"/>
      <c r="GA45" s="383"/>
      <c r="GB45" s="383"/>
      <c r="GC45" s="241"/>
      <c r="GD45" s="383"/>
      <c r="GE45" s="383"/>
      <c r="GF45" s="241"/>
      <c r="GG45" s="383"/>
      <c r="GH45" s="241"/>
      <c r="GI45" s="241"/>
      <c r="GJ45" s="241"/>
      <c r="GK45" s="241"/>
      <c r="GL45" s="241"/>
      <c r="GM45" s="241"/>
      <c r="GN45" s="241"/>
      <c r="GO45" s="383"/>
      <c r="GP45" s="241"/>
      <c r="GQ45" s="241"/>
      <c r="GR45" s="241"/>
      <c r="GS45" s="241"/>
      <c r="GT45" s="241"/>
      <c r="GU45" s="241"/>
      <c r="GV45" s="241"/>
      <c r="GW45" s="383"/>
      <c r="GX45" s="241"/>
      <c r="GY45" s="383"/>
      <c r="GZ45" s="383"/>
      <c r="HA45" s="241"/>
      <c r="HB45" s="383"/>
      <c r="HC45" s="383"/>
      <c r="HD45" s="241"/>
      <c r="HE45" s="383"/>
      <c r="HF45" s="241"/>
      <c r="HG45" s="383"/>
      <c r="HH45" s="383"/>
      <c r="HI45" s="241"/>
      <c r="HJ45" s="383"/>
      <c r="HK45" s="383"/>
      <c r="HL45" s="241"/>
      <c r="HM45" s="383"/>
      <c r="HN45" s="241"/>
      <c r="HO45" s="383"/>
      <c r="HP45" s="383"/>
      <c r="HQ45" s="241"/>
      <c r="HR45" s="383"/>
      <c r="HS45" s="383"/>
      <c r="HT45" s="241"/>
      <c r="HU45" s="383"/>
      <c r="HV45" s="241"/>
      <c r="HW45" s="383"/>
      <c r="HX45" s="383"/>
      <c r="HY45" s="241"/>
      <c r="HZ45" s="383"/>
      <c r="IA45" s="383"/>
      <c r="IB45" s="241"/>
      <c r="IC45" s="383"/>
      <c r="ID45" s="241"/>
      <c r="IE45" s="383"/>
      <c r="IF45" s="383"/>
      <c r="IG45" s="241"/>
      <c r="IH45" s="383"/>
      <c r="II45" s="383"/>
      <c r="IJ45" s="241"/>
      <c r="IK45" s="383"/>
      <c r="IL45" s="241"/>
      <c r="IM45" s="355"/>
      <c r="IN45" s="355"/>
      <c r="IO45" s="355"/>
      <c r="IP45" s="355"/>
      <c r="IQ45" s="355"/>
      <c r="IR45" s="355"/>
      <c r="IS45" s="355"/>
      <c r="IT45" s="355"/>
      <c r="IU45" s="355"/>
      <c r="IV45" s="355"/>
      <c r="IW45" s="355"/>
      <c r="IX45" s="355"/>
      <c r="IY45" s="355"/>
      <c r="IZ45" s="355"/>
      <c r="JA45" s="355"/>
      <c r="JB45" s="355"/>
      <c r="JC45" s="355"/>
      <c r="JD45" s="355"/>
      <c r="JE45" s="355"/>
      <c r="JF45" s="355"/>
      <c r="JG45" s="355"/>
      <c r="JH45" s="355"/>
      <c r="JI45" s="355"/>
      <c r="JJ45" s="355"/>
      <c r="JK45" s="355"/>
      <c r="JL45" s="355"/>
      <c r="JM45" s="355"/>
      <c r="JN45" s="355"/>
      <c r="JO45" s="355"/>
      <c r="JP45" s="355"/>
      <c r="JQ45" s="356"/>
      <c r="JR45" s="356"/>
      <c r="JS45" s="356"/>
      <c r="JT45" s="356"/>
      <c r="JU45" s="356"/>
      <c r="JV45" s="356"/>
      <c r="JW45" s="356"/>
      <c r="JX45" s="356"/>
      <c r="JY45" s="356"/>
      <c r="JZ45" s="356"/>
      <c r="KA45" s="356"/>
      <c r="KB45" s="356"/>
      <c r="KC45" s="356"/>
      <c r="KD45" s="356"/>
      <c r="KE45" s="356"/>
      <c r="KF45" s="356"/>
      <c r="KG45" s="356"/>
      <c r="KH45" s="356"/>
      <c r="KI45" s="356"/>
      <c r="KJ45" s="356"/>
      <c r="KK45" s="356"/>
      <c r="KL45" s="356"/>
      <c r="KM45" s="356"/>
      <c r="KN45" s="356"/>
      <c r="KO45" s="356"/>
      <c r="KP45" s="356"/>
      <c r="KQ45" s="356"/>
      <c r="KR45" s="356"/>
      <c r="KS45" s="356"/>
      <c r="KT45" s="356"/>
      <c r="KU45" s="355"/>
      <c r="KV45" s="355"/>
      <c r="KW45" s="355"/>
      <c r="KX45" s="355"/>
      <c r="KY45" s="355"/>
      <c r="KZ45" s="355"/>
      <c r="LA45" s="355"/>
      <c r="LB45" s="355"/>
      <c r="LC45" s="355"/>
      <c r="LD45" s="355"/>
      <c r="LE45" s="355"/>
      <c r="LF45" s="355"/>
      <c r="LG45" s="355"/>
      <c r="LH45" s="355"/>
      <c r="LI45" s="355"/>
      <c r="LJ45" s="355"/>
      <c r="LK45" s="355"/>
      <c r="LL45" s="355"/>
      <c r="LM45" s="355"/>
      <c r="LN45" s="355"/>
      <c r="LO45" s="355"/>
      <c r="LP45" s="355"/>
      <c r="LQ45" s="355"/>
      <c r="LR45" s="355"/>
      <c r="LS45" s="355"/>
      <c r="LT45" s="355"/>
      <c r="LU45" s="355"/>
      <c r="LV45" s="355"/>
      <c r="LW45" s="355"/>
      <c r="LX45" s="355"/>
      <c r="LY45" s="356"/>
      <c r="LZ45" s="356"/>
      <c r="MA45" s="356"/>
      <c r="MB45" s="356"/>
      <c r="MC45" s="356"/>
      <c r="MD45" s="356"/>
      <c r="ME45" s="356"/>
      <c r="MF45" s="356"/>
      <c r="MG45" s="356"/>
      <c r="MH45" s="356"/>
      <c r="MI45" s="356"/>
      <c r="MJ45" s="356"/>
      <c r="MK45" s="356"/>
      <c r="ML45" s="356"/>
      <c r="MM45" s="356"/>
      <c r="MN45" s="356"/>
      <c r="MO45" s="356"/>
      <c r="MP45" s="356"/>
      <c r="MQ45" s="356"/>
      <c r="MR45" s="356"/>
      <c r="MS45" s="356"/>
      <c r="MT45" s="356"/>
      <c r="MU45" s="356"/>
      <c r="MV45" s="356"/>
      <c r="MW45" s="356"/>
      <c r="MX45" s="356"/>
      <c r="MY45" s="356"/>
      <c r="MZ45" s="356"/>
      <c r="NA45" s="356"/>
      <c r="NB45" s="356"/>
      <c r="NC45" s="355"/>
      <c r="ND45" s="355"/>
      <c r="NE45" s="355"/>
      <c r="NF45" s="355"/>
      <c r="NG45" s="355"/>
      <c r="NH45" s="355"/>
      <c r="NI45" s="355"/>
      <c r="NJ45" s="355"/>
      <c r="NK45" s="355"/>
      <c r="NL45" s="355"/>
      <c r="NM45" s="355"/>
      <c r="NN45" s="355"/>
      <c r="NO45" s="355"/>
      <c r="NP45" s="355"/>
      <c r="NQ45" s="355"/>
      <c r="NR45" s="355"/>
      <c r="NS45" s="355"/>
      <c r="NT45" s="355"/>
      <c r="NU45" s="355"/>
      <c r="NV45" s="355"/>
      <c r="NW45" s="355"/>
      <c r="NX45" s="355"/>
      <c r="NY45" s="355"/>
      <c r="NZ45" s="355"/>
      <c r="OA45" s="355"/>
      <c r="OB45" s="355"/>
      <c r="OC45" s="355"/>
      <c r="OD45" s="355"/>
      <c r="OE45" s="355"/>
      <c r="OF45" s="355"/>
      <c r="OG45" s="356"/>
      <c r="OH45" s="356"/>
      <c r="OI45" s="356"/>
      <c r="OJ45" s="356"/>
      <c r="OK45" s="356"/>
      <c r="OL45" s="356"/>
      <c r="OM45" s="356"/>
      <c r="ON45" s="356"/>
      <c r="OO45" s="356"/>
      <c r="OP45" s="356"/>
      <c r="OQ45" s="356"/>
      <c r="OR45" s="356"/>
      <c r="OS45" s="356"/>
      <c r="OT45" s="356"/>
      <c r="OU45" s="356"/>
      <c r="OV45" s="356"/>
      <c r="OW45" s="356"/>
      <c r="OX45" s="356"/>
      <c r="OY45" s="356"/>
      <c r="OZ45" s="356"/>
      <c r="PA45" s="356"/>
      <c r="PB45" s="356"/>
      <c r="PC45" s="356"/>
      <c r="PD45" s="356"/>
      <c r="PE45" s="356"/>
      <c r="PF45" s="356"/>
      <c r="PG45" s="356"/>
      <c r="PH45" s="356"/>
      <c r="PI45" s="356"/>
      <c r="PJ45" s="356"/>
      <c r="PK45" s="355"/>
      <c r="PL45" s="355"/>
      <c r="PM45" s="355"/>
      <c r="PN45" s="355"/>
      <c r="PO45" s="355"/>
      <c r="PP45" s="355"/>
      <c r="PQ45" s="355"/>
      <c r="PR45" s="355"/>
      <c r="PS45" s="355"/>
      <c r="PT45" s="355"/>
      <c r="PU45" s="355"/>
      <c r="PV45" s="355"/>
      <c r="PW45" s="355"/>
      <c r="PX45" s="355"/>
      <c r="PY45" s="355"/>
      <c r="PZ45" s="355"/>
      <c r="QA45" s="355"/>
      <c r="QB45" s="355"/>
      <c r="QC45" s="355"/>
      <c r="QD45" s="355"/>
      <c r="QE45" s="355"/>
      <c r="QF45" s="355"/>
      <c r="QG45" s="355"/>
      <c r="QH45" s="355"/>
      <c r="QI45" s="355"/>
      <c r="QJ45" s="355"/>
      <c r="QK45" s="355"/>
      <c r="QL45" s="355"/>
      <c r="QM45" s="355"/>
      <c r="QN45" s="355"/>
      <c r="QO45" s="356"/>
      <c r="QP45" s="356"/>
      <c r="QQ45" s="356"/>
      <c r="QR45" s="356"/>
      <c r="QS45" s="356"/>
      <c r="QT45" s="356"/>
      <c r="QU45" s="356"/>
      <c r="QV45" s="356"/>
      <c r="QW45" s="356"/>
      <c r="QX45" s="356"/>
      <c r="QY45" s="356"/>
      <c r="QZ45" s="356"/>
      <c r="RA45" s="356"/>
      <c r="RB45" s="356"/>
      <c r="RC45" s="356"/>
      <c r="RD45" s="356"/>
      <c r="RE45" s="356"/>
      <c r="RF45" s="356"/>
      <c r="RG45" s="356"/>
      <c r="RH45" s="356"/>
      <c r="RI45" s="356"/>
      <c r="RJ45" s="356"/>
      <c r="RK45" s="356"/>
      <c r="RL45" s="356"/>
      <c r="RM45" s="356"/>
      <c r="RN45" s="356"/>
      <c r="RO45" s="356"/>
      <c r="RP45" s="356"/>
      <c r="RQ45" s="356"/>
      <c r="RR45" s="356"/>
      <c r="RS45" s="383"/>
      <c r="RT45" s="383"/>
      <c r="RU45" s="241"/>
      <c r="RV45" s="383"/>
      <c r="RW45" s="383"/>
      <c r="RX45" s="241"/>
      <c r="RY45" s="383"/>
      <c r="RZ45" s="241"/>
      <c r="SA45" s="356"/>
      <c r="SB45" s="356"/>
      <c r="SC45" s="356"/>
      <c r="SD45" s="356"/>
      <c r="SE45" s="356"/>
      <c r="SF45" s="356"/>
      <c r="SG45" s="356"/>
      <c r="SH45" s="356"/>
      <c r="SI45" s="146"/>
      <c r="SJ45" s="146"/>
      <c r="SK45" s="146"/>
      <c r="SL45" s="146"/>
      <c r="SM45" s="146"/>
      <c r="SN45" s="146"/>
      <c r="SO45" s="146"/>
      <c r="SP45" s="147"/>
      <c r="SQ45" s="314" t="str">
        <f t="shared" si="39"/>
        <v/>
      </c>
      <c r="SR45" s="314" t="str">
        <f t="shared" si="39"/>
        <v/>
      </c>
      <c r="SS45" s="314" t="str">
        <f t="shared" si="39"/>
        <v/>
      </c>
      <c r="ST45" s="314" t="str">
        <f t="shared" si="39"/>
        <v/>
      </c>
      <c r="SU45" s="315" t="str">
        <f t="shared" si="40"/>
        <v/>
      </c>
      <c r="SV45" s="315" t="str">
        <f t="shared" si="40"/>
        <v/>
      </c>
      <c r="SW45" s="315" t="str">
        <f t="shared" si="40"/>
        <v/>
      </c>
      <c r="SX45" s="315" t="str">
        <f t="shared" si="40"/>
        <v/>
      </c>
      <c r="SY45" s="315" t="str">
        <f t="shared" si="41"/>
        <v/>
      </c>
      <c r="SZ45" s="260" t="str">
        <f t="shared" si="42"/>
        <v/>
      </c>
      <c r="TA45" s="272"/>
      <c r="TB45" s="272"/>
      <c r="TC45" s="273"/>
      <c r="TD45" s="275" t="str">
        <f t="shared" si="43"/>
        <v/>
      </c>
      <c r="TE45" s="268" t="str">
        <f t="shared" si="44"/>
        <v/>
      </c>
      <c r="TF45" s="267"/>
      <c r="TG45" s="151"/>
      <c r="TH45" s="152"/>
      <c r="TI45" s="152"/>
      <c r="TJ45" s="152"/>
      <c r="TK45" s="162"/>
      <c r="TL45" s="163"/>
      <c r="TM45" s="162"/>
      <c r="TN45" s="163"/>
      <c r="TO45" s="162"/>
      <c r="TP45" s="163"/>
      <c r="TQ45" s="89"/>
      <c r="TR45" s="89"/>
      <c r="TS45" s="89"/>
      <c r="TT45" s="89"/>
      <c r="TU45" s="89"/>
      <c r="TV45" s="254"/>
      <c r="TW45" s="318" t="str">
        <f t="shared" si="45"/>
        <v/>
      </c>
      <c r="TX45" s="318" t="str">
        <f t="shared" si="46"/>
        <v/>
      </c>
      <c r="TY45" s="318" t="str">
        <f t="shared" si="47"/>
        <v/>
      </c>
      <c r="TZ45" s="319" t="str">
        <f t="shared" si="48"/>
        <v/>
      </c>
      <c r="UA45" s="136" t="str">
        <f t="shared" si="21"/>
        <v/>
      </c>
      <c r="UB45" s="136" t="str">
        <f t="shared" si="22"/>
        <v/>
      </c>
      <c r="UC45" s="90" t="s">
        <v>280</v>
      </c>
      <c r="UD45" s="91" t="s">
        <v>280</v>
      </c>
      <c r="UE45" s="90" t="s">
        <v>280</v>
      </c>
      <c r="UF45" s="91" t="s">
        <v>280</v>
      </c>
      <c r="UG45" s="90" t="s">
        <v>280</v>
      </c>
      <c r="UH45" s="90" t="s">
        <v>280</v>
      </c>
      <c r="UI45" s="91" t="s">
        <v>280</v>
      </c>
      <c r="UJ45" s="92" t="s">
        <v>280</v>
      </c>
      <c r="UK45" s="90" t="s">
        <v>280</v>
      </c>
      <c r="UL45" s="90" t="s">
        <v>280</v>
      </c>
      <c r="UM45" s="90" t="s">
        <v>280</v>
      </c>
      <c r="UN45" s="91" t="s">
        <v>280</v>
      </c>
      <c r="UO45" s="90" t="s">
        <v>280</v>
      </c>
      <c r="UP45" s="90" t="s">
        <v>280</v>
      </c>
      <c r="UQ45" s="93"/>
      <c r="UR45" s="6"/>
      <c r="US45" s="237" t="s">
        <v>280</v>
      </c>
      <c r="UT45" s="237" t="s">
        <v>280</v>
      </c>
      <c r="UU45" s="237" t="s">
        <v>280</v>
      </c>
      <c r="UV45" s="237" t="s">
        <v>280</v>
      </c>
      <c r="UW45" s="237" t="s">
        <v>280</v>
      </c>
      <c r="UX45" s="237" t="s">
        <v>280</v>
      </c>
      <c r="UY45" s="237" t="s">
        <v>280</v>
      </c>
      <c r="UZ45" s="237" t="str">
        <f t="shared" si="49"/>
        <v/>
      </c>
      <c r="VA45" s="248" t="str">
        <f t="shared" si="23"/>
        <v/>
      </c>
      <c r="VB45" s="263">
        <f t="shared" si="50"/>
        <v>0</v>
      </c>
      <c r="VC45" s="263">
        <f t="shared" si="51"/>
        <v>0</v>
      </c>
      <c r="VD45" s="263">
        <f t="shared" si="52"/>
        <v>0</v>
      </c>
      <c r="VE45" s="263">
        <f t="shared" si="53"/>
        <v>0</v>
      </c>
      <c r="VF45" s="263">
        <f t="shared" si="54"/>
        <v>0</v>
      </c>
      <c r="VG45" s="263">
        <f t="shared" si="55"/>
        <v>0</v>
      </c>
      <c r="VH45" s="263">
        <f t="shared" si="56"/>
        <v>0</v>
      </c>
      <c r="VI45" s="263">
        <f t="shared" si="57"/>
        <v>0</v>
      </c>
      <c r="VJ45" s="264" t="str">
        <f>IF(NILAISIKAPSOSIAL(SI45)=0,"",NILAISIKAPSOSIAL(SI45))</f>
        <v/>
      </c>
      <c r="VK45" s="264" t="str">
        <f>IF(NILAISIKAPSOSIAL(SJ45)=0,"",NILAISIKAPSOSIAL(SJ45))</f>
        <v/>
      </c>
      <c r="VL45" s="264" t="str">
        <f>IF(NILAISIKAPSOSIAL(SK45)=0,"",NILAISIKAPSOSIAL(SK45))</f>
        <v/>
      </c>
      <c r="VM45" s="264" t="str">
        <f>IF(NILAISIKAPSOSIAL(SL45)=0,"",NILAISIKAPSOSIAL(SL45))</f>
        <v/>
      </c>
      <c r="VN45" s="264" t="str">
        <f>IF(NILAISIKAPSOSIAL(SM45)=0,"",NILAISIKAPSOSIAL(SM45))</f>
        <v/>
      </c>
      <c r="VO45" s="264" t="str">
        <f>IF(NILAISIKAPSOSIAL(SN45)=0,"",NILAISIKAPSOSIAL(SN45))</f>
        <v/>
      </c>
      <c r="VP45" s="264" t="str">
        <f>IF(NILAISIKAPSOSIAL(SO45)=0,"",NILAISIKAPSOSIAL(SO45))</f>
        <v/>
      </c>
      <c r="VQ45" s="264" t="str">
        <f>IF(NILAISIKAPSOSIAL(SP45)=0,"",NILAISIKAPSOSIAL(SP45))</f>
        <v/>
      </c>
      <c r="VR45" s="143" t="str">
        <f t="shared" si="58"/>
        <v/>
      </c>
      <c r="VT45" s="248" t="str">
        <f t="shared" si="25"/>
        <v/>
      </c>
      <c r="VU45" s="247" t="str">
        <f t="shared" si="59"/>
        <v/>
      </c>
      <c r="VV45" s="247" t="str">
        <f t="shared" si="60"/>
        <v/>
      </c>
      <c r="VW45" s="247" t="str">
        <f t="shared" si="61"/>
        <v/>
      </c>
      <c r="VX45" s="247" t="str">
        <f t="shared" si="62"/>
        <v/>
      </c>
      <c r="VY45" s="247" t="str">
        <f t="shared" si="63"/>
        <v/>
      </c>
      <c r="VZ45" s="247" t="str">
        <f t="shared" si="64"/>
        <v/>
      </c>
      <c r="WA45" s="265" t="str">
        <f t="shared" si="65"/>
        <v/>
      </c>
      <c r="WB45" s="265" t="str">
        <f t="shared" si="26"/>
        <v/>
      </c>
      <c r="WC45" s="265" t="str">
        <f t="shared" si="27"/>
        <v/>
      </c>
      <c r="WD45" s="265" t="str">
        <f t="shared" si="28"/>
        <v/>
      </c>
      <c r="WE45" s="265" t="str">
        <f t="shared" si="66"/>
        <v/>
      </c>
      <c r="WG45" s="117" t="str">
        <f t="shared" si="67"/>
        <v/>
      </c>
      <c r="WH45" s="117" t="e">
        <f>Kode!#REF!</f>
        <v>#REF!</v>
      </c>
      <c r="WI45" s="117" t="e">
        <f t="shared" si="29"/>
        <v>#REF!</v>
      </c>
      <c r="WJ45" s="160" t="str">
        <f t="shared" si="30"/>
        <v/>
      </c>
      <c r="WK45" s="247" t="e">
        <f t="shared" si="31"/>
        <v>#REF!</v>
      </c>
      <c r="WL45" s="247" t="e">
        <f t="shared" si="32"/>
        <v>#REF!</v>
      </c>
      <c r="WM45" s="248" t="e">
        <f t="shared" si="33"/>
        <v>#REF!</v>
      </c>
      <c r="WN45" s="247" t="e">
        <f t="shared" si="34"/>
        <v>#REF!</v>
      </c>
      <c r="WO45" s="247" t="e">
        <f t="shared" si="35"/>
        <v>#REF!</v>
      </c>
      <c r="WP45" s="248" t="e">
        <f t="shared" si="36"/>
        <v>#REF!</v>
      </c>
      <c r="WQ45" s="248" t="e">
        <f t="shared" si="37"/>
        <v>#REF!</v>
      </c>
      <c r="WR45" s="248" t="e">
        <f t="shared" si="38"/>
        <v>#REF!</v>
      </c>
    </row>
    <row r="46" spans="1:616"/>
  </sheetData>
  <sheetProtection password="88A8" sheet="1" objects="1" scenarios="1" formatRows="0"/>
  <mergeCells count="195">
    <mergeCell ref="RS2:RZ2"/>
    <mergeCell ref="RS4:RU4"/>
    <mergeCell ref="RV4:RX4"/>
    <mergeCell ref="RY4:RZ4"/>
    <mergeCell ref="SA4:SH4"/>
    <mergeCell ref="HW2:ID2"/>
    <mergeCell ref="HW4:HY4"/>
    <mergeCell ref="HZ4:IB4"/>
    <mergeCell ref="IC4:ID4"/>
    <mergeCell ref="IE2:IL2"/>
    <mergeCell ref="IE4:IG4"/>
    <mergeCell ref="IH4:IJ4"/>
    <mergeCell ref="IK4:IL4"/>
    <mergeCell ref="IM4:JP4"/>
    <mergeCell ref="JQ4:KT4"/>
    <mergeCell ref="KU4:LX4"/>
    <mergeCell ref="LY4:NB4"/>
    <mergeCell ref="NC4:OF4"/>
    <mergeCell ref="OG4:PJ4"/>
    <mergeCell ref="PK4:QN4"/>
    <mergeCell ref="QO4:RR4"/>
    <mergeCell ref="GY2:HF2"/>
    <mergeCell ref="GY4:HA4"/>
    <mergeCell ref="HB4:HD4"/>
    <mergeCell ref="HE4:HF4"/>
    <mergeCell ref="HG2:HN2"/>
    <mergeCell ref="HG4:HI4"/>
    <mergeCell ref="HJ4:HL4"/>
    <mergeCell ref="HM4:HN4"/>
    <mergeCell ref="HO2:HV2"/>
    <mergeCell ref="HO4:HQ4"/>
    <mergeCell ref="HR4:HT4"/>
    <mergeCell ref="HU4:HV4"/>
    <mergeCell ref="GQ2:GX2"/>
    <mergeCell ref="GQ4:GS4"/>
    <mergeCell ref="GT4:GV4"/>
    <mergeCell ref="GW4:GX4"/>
    <mergeCell ref="FS2:FZ2"/>
    <mergeCell ref="FS4:FU4"/>
    <mergeCell ref="FV4:FX4"/>
    <mergeCell ref="FY4:FZ4"/>
    <mergeCell ref="GA2:GH2"/>
    <mergeCell ref="GA4:GC4"/>
    <mergeCell ref="GD4:GF4"/>
    <mergeCell ref="GG4:GH4"/>
    <mergeCell ref="GI2:GP2"/>
    <mergeCell ref="GI4:GK4"/>
    <mergeCell ref="GL4:GN4"/>
    <mergeCell ref="GO4:GP4"/>
    <mergeCell ref="EM2:ET2"/>
    <mergeCell ref="EM4:EO4"/>
    <mergeCell ref="EP4:ER4"/>
    <mergeCell ref="ES4:ET4"/>
    <mergeCell ref="EU2:FB2"/>
    <mergeCell ref="EU4:EW4"/>
    <mergeCell ref="EX4:EZ4"/>
    <mergeCell ref="FA4:FB4"/>
    <mergeCell ref="FK2:FR2"/>
    <mergeCell ref="FK4:FM4"/>
    <mergeCell ref="FN4:FP4"/>
    <mergeCell ref="FQ4:FR4"/>
    <mergeCell ref="FC2:FJ2"/>
    <mergeCell ref="FC4:FE4"/>
    <mergeCell ref="FF4:FH4"/>
    <mergeCell ref="FI4:FJ4"/>
    <mergeCell ref="WK4:WM4"/>
    <mergeCell ref="SI2:SP2"/>
    <mergeCell ref="SQ2:ST4"/>
    <mergeCell ref="SU2:SY4"/>
    <mergeCell ref="SZ2:SZ5"/>
    <mergeCell ref="TD4:TE4"/>
    <mergeCell ref="WH2:WH5"/>
    <mergeCell ref="TA2:TE2"/>
    <mergeCell ref="VB5:VI5"/>
    <mergeCell ref="TM4:TN4"/>
    <mergeCell ref="TO4:TP4"/>
    <mergeCell ref="TK2:TP2"/>
    <mergeCell ref="TG2:TJ2"/>
    <mergeCell ref="TF2:TF5"/>
    <mergeCell ref="UQ4:UQ5"/>
    <mergeCell ref="TG4:TJ4"/>
    <mergeCell ref="SI4:SI5"/>
    <mergeCell ref="SJ4:SJ5"/>
    <mergeCell ref="SK4:SK5"/>
    <mergeCell ref="SL4:SL5"/>
    <mergeCell ref="SM4:SM5"/>
    <mergeCell ref="SN4:SN5"/>
    <mergeCell ref="UO4:UP4"/>
    <mergeCell ref="UC4:UC5"/>
    <mergeCell ref="CQ2:CX2"/>
    <mergeCell ref="CY2:DF2"/>
    <mergeCell ref="DG2:DN2"/>
    <mergeCell ref="DO2:DV2"/>
    <mergeCell ref="DW2:ED2"/>
    <mergeCell ref="CQ4:CS4"/>
    <mergeCell ref="CT4:CV4"/>
    <mergeCell ref="WN4:WP4"/>
    <mergeCell ref="WQ4:WR4"/>
    <mergeCell ref="WK2:WR2"/>
    <mergeCell ref="WG2:WG5"/>
    <mergeCell ref="VJ5:VQ5"/>
    <mergeCell ref="VT5:VW5"/>
    <mergeCell ref="VX5:WA5"/>
    <mergeCell ref="WB5:WE5"/>
    <mergeCell ref="TQ2:TV2"/>
    <mergeCell ref="UE4:UE5"/>
    <mergeCell ref="UF4:UF5"/>
    <mergeCell ref="UG4:UG5"/>
    <mergeCell ref="UH4:UH5"/>
    <mergeCell ref="UM4:UM5"/>
    <mergeCell ref="UN4:UN5"/>
    <mergeCell ref="WI2:WI5"/>
    <mergeCell ref="WJ2:WJ5"/>
    <mergeCell ref="EE2:EL2"/>
    <mergeCell ref="EE4:EG4"/>
    <mergeCell ref="EH4:EJ4"/>
    <mergeCell ref="EK4:EL4"/>
    <mergeCell ref="DW4:DY4"/>
    <mergeCell ref="DZ4:EB4"/>
    <mergeCell ref="EC4:ED4"/>
    <mergeCell ref="DO4:DQ4"/>
    <mergeCell ref="DR4:DT4"/>
    <mergeCell ref="DU4:DV4"/>
    <mergeCell ref="AM2:AT2"/>
    <mergeCell ref="AU2:BB2"/>
    <mergeCell ref="BC2:BJ2"/>
    <mergeCell ref="CI2:CP2"/>
    <mergeCell ref="W4:Y4"/>
    <mergeCell ref="Z4:AB4"/>
    <mergeCell ref="AC4:AD4"/>
    <mergeCell ref="AE4:AG4"/>
    <mergeCell ref="AH4:AJ4"/>
    <mergeCell ref="AK4:AL4"/>
    <mergeCell ref="CI4:CK4"/>
    <mergeCell ref="CL4:CN4"/>
    <mergeCell ref="CO4:CP4"/>
    <mergeCell ref="BK2:BR2"/>
    <mergeCell ref="BS2:BZ2"/>
    <mergeCell ref="CA2:CH2"/>
    <mergeCell ref="BS4:BU4"/>
    <mergeCell ref="BV4:BX4"/>
    <mergeCell ref="BY4:BZ4"/>
    <mergeCell ref="A2:A5"/>
    <mergeCell ref="B2:B5"/>
    <mergeCell ref="C2:C5"/>
    <mergeCell ref="D2:D5"/>
    <mergeCell ref="E2:E5"/>
    <mergeCell ref="G4:I4"/>
    <mergeCell ref="J4:L4"/>
    <mergeCell ref="M4:N4"/>
    <mergeCell ref="O4:Q4"/>
    <mergeCell ref="R4:T4"/>
    <mergeCell ref="U4:V4"/>
    <mergeCell ref="F2:F5"/>
    <mergeCell ref="G2:N2"/>
    <mergeCell ref="O2:V2"/>
    <mergeCell ref="SO4:SO5"/>
    <mergeCell ref="SP4:SP5"/>
    <mergeCell ref="BA4:BB4"/>
    <mergeCell ref="BC4:BE4"/>
    <mergeCell ref="BF4:BH4"/>
    <mergeCell ref="BI4:BJ4"/>
    <mergeCell ref="AP4:AR4"/>
    <mergeCell ref="AS4:AT4"/>
    <mergeCell ref="AU4:AW4"/>
    <mergeCell ref="AX4:AZ4"/>
    <mergeCell ref="AM4:AO4"/>
    <mergeCell ref="BK4:BM4"/>
    <mergeCell ref="BN4:BP4"/>
    <mergeCell ref="BQ4:BR4"/>
    <mergeCell ref="CA4:CC4"/>
    <mergeCell ref="CD4:CF4"/>
    <mergeCell ref="CG4:CH4"/>
    <mergeCell ref="W2:AD2"/>
    <mergeCell ref="AE2:AL2"/>
    <mergeCell ref="CW4:CX4"/>
    <mergeCell ref="CY4:DA4"/>
    <mergeCell ref="DB4:DD4"/>
    <mergeCell ref="DE4:DF4"/>
    <mergeCell ref="DG4:DI4"/>
    <mergeCell ref="DJ4:DL4"/>
    <mergeCell ref="UI4:UJ4"/>
    <mergeCell ref="UK4:UL4"/>
    <mergeCell ref="TK4:TL4"/>
    <mergeCell ref="TA4:TA5"/>
    <mergeCell ref="TB4:TB5"/>
    <mergeCell ref="TC4:TC5"/>
    <mergeCell ref="TW4:TY4"/>
    <mergeCell ref="UA4:UB4"/>
    <mergeCell ref="TZ4:TZ5"/>
    <mergeCell ref="TQ4:TR4"/>
    <mergeCell ref="TS4:TT4"/>
    <mergeCell ref="TU4:TV4"/>
    <mergeCell ref="DM4:DN4"/>
    <mergeCell ref="UD4:UD5"/>
  </mergeCells>
  <phoneticPr fontId="0" type="noConversion"/>
  <conditionalFormatting sqref="G5:SH5">
    <cfRule type="expression" dxfId="23" priority="2">
      <formula>G$5="Predikat Sikap"</formula>
    </cfRule>
    <cfRule type="expression" dxfId="22" priority="3">
      <formula>G$5="Deskripsi Sikap Sosial"</formula>
    </cfRule>
    <cfRule type="expression" dxfId="21" priority="4">
      <formula>G$5="Deskripsi Keterampilan"</formula>
    </cfRule>
    <cfRule type="expression" dxfId="20" priority="5">
      <formula>G$5="Predikat Keterampilan"</formula>
    </cfRule>
    <cfRule type="expression" dxfId="19" priority="6">
      <formula>G$5="Angka Ketr"</formula>
    </cfRule>
    <cfRule type="expression" dxfId="18" priority="7">
      <formula>G$5="Angka Ketr PAI"</formula>
    </cfRule>
    <cfRule type="expression" dxfId="17" priority="11">
      <formula>G$5="Deskripsi Pengetahuan"</formula>
    </cfRule>
    <cfRule type="expression" dxfId="16" priority="12">
      <formula>G$5="Predikat Pengetahuan"</formula>
    </cfRule>
    <cfRule type="expression" dxfId="15" priority="13">
      <formula>G$5="Angka Peng PAI"</formula>
    </cfRule>
    <cfRule type="expression" dxfId="14" priority="14">
      <formula>G$5="Angka Peng"</formula>
    </cfRule>
  </conditionalFormatting>
  <conditionalFormatting sqref="G4:SH4">
    <cfRule type="expression" dxfId="13" priority="8">
      <formula>G$4="Sikap Sosial Yang Ekstrim"</formula>
    </cfRule>
    <cfRule type="expression" dxfId="12" priority="9">
      <formula>G$4="Keterampilan"</formula>
    </cfRule>
    <cfRule type="expression" dxfId="11" priority="10">
      <formula>G$4="Pengetahuan"</formula>
    </cfRule>
  </conditionalFormatting>
  <conditionalFormatting sqref="G6:UQ45">
    <cfRule type="expression" dxfId="10" priority="1">
      <formula>CEKFILE="Nama File Belum Sama"</formula>
    </cfRule>
  </conditionalFormatting>
  <printOptions horizontalCentered="1" headings="1"/>
  <pageMargins left="0.59055118110236227" right="0.19685039370078741" top="0.98425196850393704" bottom="0.47244094488188981" header="0.59055118110236227" footer="0.19685039370078741"/>
  <pageSetup paperSize="9" scale="80" orientation="landscape" horizontalDpi="360" verticalDpi="360" r:id="rId1"/>
  <headerFooter alignWithMargins="0">
    <oddFooter>&amp;LKelas X&amp;CData Siswa per 20 Desember 2004</oddFooter>
  </headerFooter>
  <drawing r:id="rId2"/>
  <legacyDrawing r:id="rId3"/>
  <controls>
    <control shapeId="14961" r:id="rId4" name="CmbArab"/>
    <control shapeId="14960" r:id="rId5" name="CmbDPK6"/>
    <control shapeId="14959" r:id="rId6" name="CmbPK10"/>
    <control shapeId="14958" r:id="rId7" name="CmbPK9"/>
    <control shapeId="14957" r:id="rId8" name="CmbPK8"/>
    <control shapeId="14956" r:id="rId9" name="CmbPK7"/>
    <control shapeId="14955" r:id="rId10" name="CmbPK6"/>
    <control shapeId="14954" r:id="rId11" name="CmbDPK5"/>
    <control shapeId="14953" r:id="rId12" name="CmbPK5"/>
    <control shapeId="14952" r:id="rId13" name="CmbPK4"/>
    <control shapeId="14951" r:id="rId14" name="CmbPK3"/>
    <control shapeId="14950" r:id="rId15" name="CmbPK2"/>
    <control shapeId="14949" r:id="rId16" name="CmbPK1"/>
    <control shapeId="14948" r:id="rId17" name="CmbDPK4"/>
    <control shapeId="14947" r:id="rId18" name="CmbDPK3"/>
    <control shapeId="14945" r:id="rId19" name="CmbCatatanWali"/>
    <control shapeId="14944" r:id="rId20" name="ComboBox440"/>
    <control shapeId="14943" r:id="rId21" name="ComboBox439"/>
    <control shapeId="14942" r:id="rId22" name="ComboBox438"/>
    <control shapeId="14941" r:id="rId23" name="ComboBox437"/>
    <control shapeId="14940" r:id="rId24" name="ComboBox436"/>
    <control shapeId="14939" r:id="rId25" name="ComboBox435"/>
    <control shapeId="14938" r:id="rId26" name="ComboBox434"/>
    <control shapeId="14937" r:id="rId27" name="ComboBox433"/>
    <control shapeId="14936" r:id="rId28" name="ComboBox432"/>
    <control shapeId="14935" r:id="rId29" name="ComboBox431"/>
    <control shapeId="14934" r:id="rId30" name="ComboBox430"/>
    <control shapeId="14933" r:id="rId31" name="ComboBox429"/>
    <control shapeId="14932" r:id="rId32" name="ComboBox428"/>
    <control shapeId="14931" r:id="rId33" name="ComboBox427"/>
    <control shapeId="14930" r:id="rId34" name="ComboBox426"/>
    <control shapeId="14929" r:id="rId35" name="ComboBox425"/>
    <control shapeId="14928" r:id="rId36" name="ComboBox424"/>
    <control shapeId="14927" r:id="rId37" name="ComboBox423"/>
    <control shapeId="14926" r:id="rId38" name="ComboBox422"/>
    <control shapeId="14925" r:id="rId39" name="ComboBox421"/>
    <control shapeId="14924" r:id="rId40" name="ComboBox420"/>
    <control shapeId="14923" r:id="rId41" name="ComboBox419"/>
    <control shapeId="14922" r:id="rId42" name="ComboBox418"/>
    <control shapeId="14921" r:id="rId43" name="ComboBox417"/>
    <control shapeId="14920" r:id="rId44" name="ComboBox416"/>
    <control shapeId="14919" r:id="rId45" name="ComboBox415"/>
    <control shapeId="14918" r:id="rId46" name="ComboBox414"/>
    <control shapeId="14917" r:id="rId47" name="ComboBox413"/>
    <control shapeId="14916" r:id="rId48" name="ComboBox412"/>
    <control shapeId="14915" r:id="rId49" name="ComboBox411"/>
    <control shapeId="14914" r:id="rId50" name="ComboBox410"/>
    <control shapeId="14913" r:id="rId51" name="ComboBox409"/>
    <control shapeId="14912" r:id="rId52" name="ComboBox408"/>
    <control shapeId="14911" r:id="rId53" name="ComboBox407"/>
    <control shapeId="14910" r:id="rId54" name="ComboBox406"/>
    <control shapeId="14909" r:id="rId55" name="ComboBox405"/>
    <control shapeId="14908" r:id="rId56" name="ComboBox404"/>
    <control shapeId="14907" r:id="rId57" name="ComboBox403"/>
    <control shapeId="14906" r:id="rId58" name="ComboBox402"/>
    <control shapeId="14905" r:id="rId59" name="ComboBox401"/>
    <control shapeId="14904" r:id="rId60" name="ComboBox400"/>
    <control shapeId="14903" r:id="rId61" name="ComboBox399"/>
    <control shapeId="14902" r:id="rId62" name="ComboBox398"/>
    <control shapeId="14901" r:id="rId63" name="ComboBox397"/>
    <control shapeId="14900" r:id="rId64" name="ComboBox396"/>
    <control shapeId="14899" r:id="rId65" name="ComboBox395"/>
    <control shapeId="14898" r:id="rId66" name="ComboBox394"/>
    <control shapeId="14897" r:id="rId67" name="ComboBox393"/>
    <control shapeId="14896" r:id="rId68" name="ComboBox392"/>
    <control shapeId="14895" r:id="rId69" name="ComboBox391"/>
    <control shapeId="14894" r:id="rId70" name="ComboBox390"/>
    <control shapeId="14893" r:id="rId71" name="ComboBox389"/>
    <control shapeId="14892" r:id="rId72" name="ComboBox388"/>
    <control shapeId="14891" r:id="rId73" name="ComboBox387"/>
    <control shapeId="14890" r:id="rId74" name="ComboBox386"/>
    <control shapeId="14889" r:id="rId75" name="ComboBox385"/>
    <control shapeId="14888" r:id="rId76" name="ComboBox384"/>
    <control shapeId="14887" r:id="rId77" name="ComboBox383"/>
    <control shapeId="14886" r:id="rId78" name="ComboBox382"/>
    <control shapeId="14885" r:id="rId79" name="ComboBox381"/>
    <control shapeId="14884" r:id="rId80" name="ComboBox380"/>
    <control shapeId="14883" r:id="rId81" name="ComboBox379"/>
    <control shapeId="14882" r:id="rId82" name="ComboBox378"/>
    <control shapeId="14881" r:id="rId83" name="ComboBox377"/>
    <control shapeId="14880" r:id="rId84" name="ComboBox376"/>
    <control shapeId="14879" r:id="rId85" name="ComboBox375"/>
    <control shapeId="14878" r:id="rId86" name="ComboBox374"/>
    <control shapeId="14877" r:id="rId87" name="ComboBox373"/>
    <control shapeId="14876" r:id="rId88" name="ComboBox372"/>
    <control shapeId="14875" r:id="rId89" name="ComboBox371"/>
    <control shapeId="14874" r:id="rId90" name="ComboBox370"/>
    <control shapeId="14873" r:id="rId91" name="ComboBox369"/>
    <control shapeId="14872" r:id="rId92" name="ComboBox368"/>
    <control shapeId="14871" r:id="rId93" name="ComboBox367"/>
    <control shapeId="14870" r:id="rId94" name="ComboBox366"/>
    <control shapeId="14869" r:id="rId95" name="ComboBox365"/>
    <control shapeId="14868" r:id="rId96" name="ComboBox364"/>
    <control shapeId="14867" r:id="rId97" name="ComboBox363"/>
    <control shapeId="14866" r:id="rId98" name="ComboBox362"/>
    <control shapeId="14865" r:id="rId99" name="ComboBox361"/>
    <control shapeId="14864" r:id="rId100" name="ComboBox360"/>
    <control shapeId="14863" r:id="rId101" name="ComboBox359"/>
    <control shapeId="14862" r:id="rId102" name="ComboBox358"/>
    <control shapeId="14861" r:id="rId103" name="ComboBox357"/>
    <control shapeId="14860" r:id="rId104" name="ComboBox356"/>
    <control shapeId="14859" r:id="rId105" name="ComboBox355"/>
    <control shapeId="14858" r:id="rId106" name="ComboBox354"/>
    <control shapeId="14857" r:id="rId107" name="ComboBox353"/>
    <control shapeId="14856" r:id="rId108" name="ComboBox352"/>
    <control shapeId="14855" r:id="rId109" name="ComboBox351"/>
    <control shapeId="14854" r:id="rId110" name="ComboBox350"/>
    <control shapeId="14853" r:id="rId111" name="ComboBox349"/>
    <control shapeId="14852" r:id="rId112" name="ComboBox348"/>
    <control shapeId="14851" r:id="rId113" name="ComboBox347"/>
    <control shapeId="14850" r:id="rId114" name="ComboBox346"/>
    <control shapeId="14849" r:id="rId115" name="ComboBox345"/>
    <control shapeId="14848" r:id="rId116" name="ComboBox344"/>
    <control shapeId="14847" r:id="rId117" name="ComboBox343"/>
    <control shapeId="14846" r:id="rId118" name="ComboBox342"/>
    <control shapeId="14845" r:id="rId119" name="ComboBox341"/>
    <control shapeId="14844" r:id="rId120" name="ComboBox340"/>
    <control shapeId="14843" r:id="rId121" name="ComboBox339"/>
    <control shapeId="14842" r:id="rId122" name="ComboBox338"/>
    <control shapeId="14841" r:id="rId123" name="ComboBox337"/>
    <control shapeId="14840" r:id="rId124" name="ComboBox336"/>
    <control shapeId="14839" r:id="rId125" name="ComboBox335"/>
    <control shapeId="14838" r:id="rId126" name="ComboBox334"/>
    <control shapeId="14837" r:id="rId127" name="ComboBox333"/>
    <control shapeId="14836" r:id="rId128" name="ComboBox332"/>
    <control shapeId="14835" r:id="rId129" name="ComboBox331"/>
    <control shapeId="14834" r:id="rId130" name="ComboBox330"/>
    <control shapeId="14833" r:id="rId131" name="ComboBox329"/>
    <control shapeId="14832" r:id="rId132" name="ComboBox328"/>
    <control shapeId="14831" r:id="rId133" name="ComboBox327"/>
    <control shapeId="14830" r:id="rId134" name="ComboBox326"/>
    <control shapeId="14829" r:id="rId135" name="ComboBox325"/>
    <control shapeId="14828" r:id="rId136" name="ComboBox324"/>
    <control shapeId="14827" r:id="rId137" name="ComboBox323"/>
    <control shapeId="14826" r:id="rId138" name="ComboBox322"/>
    <control shapeId="14825" r:id="rId139" name="ComboBox321"/>
    <control shapeId="14824" r:id="rId140" name="ComboBox320"/>
    <control shapeId="14823" r:id="rId141" name="ComboBox319"/>
    <control shapeId="14822" r:id="rId142" name="ComboBox318"/>
    <control shapeId="14821" r:id="rId143" name="ComboBox317"/>
    <control shapeId="14820" r:id="rId144" name="ComboBox316"/>
    <control shapeId="14819" r:id="rId145" name="ComboBox315"/>
    <control shapeId="14818" r:id="rId146" name="ComboBox314"/>
    <control shapeId="14817" r:id="rId147" name="ComboBox313"/>
    <control shapeId="14816" r:id="rId148" name="ComboBox312"/>
    <control shapeId="14815" r:id="rId149" name="ComboBox311"/>
    <control shapeId="14814" r:id="rId150" name="ComboBox310"/>
    <control shapeId="14813" r:id="rId151" name="ComboBox309"/>
    <control shapeId="14812" r:id="rId152" name="ComboBox308"/>
    <control shapeId="14811" r:id="rId153" name="ComboBox307"/>
    <control shapeId="14810" r:id="rId154" name="ComboBox306"/>
    <control shapeId="14809" r:id="rId155" name="ComboBox305"/>
    <control shapeId="14808" r:id="rId156" name="ComboBox304"/>
    <control shapeId="14807" r:id="rId157" name="ComboBox303"/>
    <control shapeId="14806" r:id="rId158" name="ComboBox302"/>
    <control shapeId="14805" r:id="rId159" name="ComboBox301"/>
    <control shapeId="14804" r:id="rId160" name="ComboBox300"/>
    <control shapeId="14803" r:id="rId161" name="ComboBox299"/>
    <control shapeId="14802" r:id="rId162" name="ComboBox298"/>
    <control shapeId="14801" r:id="rId163" name="ComboBox297"/>
    <control shapeId="14800" r:id="rId164" name="ComboBox296"/>
    <control shapeId="14799" r:id="rId165" name="ComboBox295"/>
    <control shapeId="14798" r:id="rId166" name="ComboBox294"/>
    <control shapeId="14797" r:id="rId167" name="ComboBox293"/>
    <control shapeId="14796" r:id="rId168" name="ComboBox292"/>
    <control shapeId="14795" r:id="rId169" name="ComboBox291"/>
    <control shapeId="14794" r:id="rId170" name="ComboBox290"/>
    <control shapeId="14793" r:id="rId171" name="ComboBox289"/>
    <control shapeId="14792" r:id="rId172" name="ComboBox288"/>
    <control shapeId="14791" r:id="rId173" name="ComboBox287"/>
    <control shapeId="14790" r:id="rId174" name="ComboBox286"/>
    <control shapeId="14789" r:id="rId175" name="ComboBox285"/>
    <control shapeId="14788" r:id="rId176" name="ComboBox284"/>
    <control shapeId="14787" r:id="rId177" name="ComboBox283"/>
    <control shapeId="14786" r:id="rId178" name="ComboBox282"/>
    <control shapeId="14785" r:id="rId179" name="ComboBox281"/>
    <control shapeId="14784" r:id="rId180" name="ComboBox280"/>
    <control shapeId="14783" r:id="rId181" name="ComboBox279"/>
    <control shapeId="14782" r:id="rId182" name="ComboBox278"/>
    <control shapeId="14781" r:id="rId183" name="ComboBox277"/>
    <control shapeId="14780" r:id="rId184" name="ComboBox276"/>
    <control shapeId="14779" r:id="rId185" name="ComboBox275"/>
    <control shapeId="14778" r:id="rId186" name="ComboBox274"/>
    <control shapeId="14777" r:id="rId187" name="ComboBox273"/>
    <control shapeId="14776" r:id="rId188" name="ComboBox272"/>
    <control shapeId="14775" r:id="rId189" name="ComboBox271"/>
    <control shapeId="14774" r:id="rId190" name="ComboBox270"/>
    <control shapeId="14773" r:id="rId191" name="ComboBox269"/>
    <control shapeId="14772" r:id="rId192" name="ComboBox268"/>
    <control shapeId="14771" r:id="rId193" name="ComboBox267"/>
    <control shapeId="14770" r:id="rId194" name="ComboBox266"/>
    <control shapeId="14769" r:id="rId195" name="ComboBox265"/>
    <control shapeId="14768" r:id="rId196" name="ComboBox264"/>
    <control shapeId="14767" r:id="rId197" name="ComboBox263"/>
    <control shapeId="14766" r:id="rId198" name="ComboBox262"/>
    <control shapeId="14765" r:id="rId199" name="ComboBox261"/>
    <control shapeId="14764" r:id="rId200" name="ComboBox260"/>
    <control shapeId="14763" r:id="rId201" name="ComboBox259"/>
    <control shapeId="14762" r:id="rId202" name="ComboBox258"/>
    <control shapeId="14761" r:id="rId203" name="ComboBox257"/>
    <control shapeId="14760" r:id="rId204" name="ComboBox256"/>
    <control shapeId="14759" r:id="rId205" name="ComboBox255"/>
    <control shapeId="14758" r:id="rId206" name="ComboBox254"/>
    <control shapeId="14757" r:id="rId207" name="ComboBox253"/>
    <control shapeId="14756" r:id="rId208" name="ComboBox252"/>
    <control shapeId="14755" r:id="rId209" name="ComboBox251"/>
    <control shapeId="14754" r:id="rId210" name="ComboBox250"/>
    <control shapeId="14753" r:id="rId211" name="ComboBox249"/>
    <control shapeId="14752" r:id="rId212" name="ComboBox248"/>
    <control shapeId="14751" r:id="rId213" name="ComboBox247"/>
    <control shapeId="14750" r:id="rId214" name="ComboBox246"/>
    <control shapeId="14749" r:id="rId215" name="ComboBox245"/>
    <control shapeId="14748" r:id="rId216" name="ComboBox244"/>
    <control shapeId="14747" r:id="rId217" name="ComboBox243"/>
    <control shapeId="14746" r:id="rId218" name="ComboBox242"/>
    <control shapeId="14745" r:id="rId219" name="ComboBox241"/>
    <control shapeId="14744" r:id="rId220" name="ComboBox240"/>
    <control shapeId="14743" r:id="rId221" name="ComboBox239"/>
    <control shapeId="14742" r:id="rId222" name="ComboBox238"/>
    <control shapeId="14741" r:id="rId223" name="ComboBox237"/>
    <control shapeId="14740" r:id="rId224" name="ComboBox236"/>
    <control shapeId="14739" r:id="rId225" name="ComboBox235"/>
    <control shapeId="14738" r:id="rId226" name="ComboBox234"/>
    <control shapeId="14737" r:id="rId227" name="ComboBox233"/>
    <control shapeId="14736" r:id="rId228" name="ComboBox232"/>
    <control shapeId="14735" r:id="rId229" name="ComboBox231"/>
    <control shapeId="14734" r:id="rId230" name="ComboBox230"/>
    <control shapeId="14733" r:id="rId231" name="ComboBox229"/>
    <control shapeId="14732" r:id="rId232" name="ComboBox228"/>
    <control shapeId="14731" r:id="rId233" name="ComboBox227"/>
    <control shapeId="14730" r:id="rId234" name="ComboBox226"/>
    <control shapeId="14729" r:id="rId235" name="ComboBox225"/>
    <control shapeId="14728" r:id="rId236" name="ComboBox224"/>
    <control shapeId="14727" r:id="rId237" name="ComboBox223"/>
    <control shapeId="14726" r:id="rId238" name="ComboBox222"/>
    <control shapeId="14725" r:id="rId239" name="ComboBox221"/>
    <control shapeId="14724" r:id="rId240" name="ComboBox220"/>
    <control shapeId="14723" r:id="rId241" name="ComboBox219"/>
    <control shapeId="14722" r:id="rId242" name="ComboBox218"/>
    <control shapeId="14721" r:id="rId243" name="ComboBox217"/>
    <control shapeId="14720" r:id="rId244" name="ComboBox216"/>
    <control shapeId="14719" r:id="rId245" name="ComboBox215"/>
    <control shapeId="14718" r:id="rId246" name="ComboBox214"/>
    <control shapeId="14717" r:id="rId247" name="ComboBox213"/>
    <control shapeId="14716" r:id="rId248" name="ComboBox212"/>
    <control shapeId="14715" r:id="rId249" name="ComboBox211"/>
    <control shapeId="14714" r:id="rId250" name="ComboBox210"/>
    <control shapeId="14713" r:id="rId251" name="ComboBox209"/>
    <control shapeId="14712" r:id="rId252" name="ComboBox208"/>
    <control shapeId="14711" r:id="rId253" name="ComboBox207"/>
    <control shapeId="14710" r:id="rId254" name="ComboBox206"/>
    <control shapeId="14709" r:id="rId255" name="ComboBox205"/>
    <control shapeId="14708" r:id="rId256" name="ComboBox204"/>
    <control shapeId="14707" r:id="rId257" name="ComboBox203"/>
    <control shapeId="14706" r:id="rId258" name="ComboBox202"/>
    <control shapeId="14705" r:id="rId259" name="ComboBox201"/>
    <control shapeId="14704" r:id="rId260" name="ComboBox200"/>
    <control shapeId="14703" r:id="rId261" name="ComboBox199"/>
    <control shapeId="14702" r:id="rId262" name="ComboBox198"/>
    <control shapeId="14701" r:id="rId263" name="ComboBox197"/>
    <control shapeId="14700" r:id="rId264" name="ComboBox196"/>
    <control shapeId="14699" r:id="rId265" name="ComboBox195"/>
    <control shapeId="14698" r:id="rId266" name="ComboBox194"/>
    <control shapeId="14697" r:id="rId267" name="ComboBox193"/>
    <control shapeId="14696" r:id="rId268" name="ComboBox192"/>
    <control shapeId="14695" r:id="rId269" name="ComboBox191"/>
    <control shapeId="14694" r:id="rId270" name="ComboBox190"/>
    <control shapeId="14693" r:id="rId271" name="ComboBox189"/>
    <control shapeId="14692" r:id="rId272" name="ComboBox188"/>
    <control shapeId="14691" r:id="rId273" name="ComboBox187"/>
    <control shapeId="14690" r:id="rId274" name="ComboBox186"/>
    <control shapeId="14689" r:id="rId275" name="ComboBox185"/>
    <control shapeId="14688" r:id="rId276" name="ComboBox184"/>
    <control shapeId="14687" r:id="rId277" name="ComboBox183"/>
    <control shapeId="14686" r:id="rId278" name="ComboBox182"/>
    <control shapeId="14685" r:id="rId279" name="ComboBox181"/>
    <control shapeId="14684" r:id="rId280" name="ComboBox180"/>
    <control shapeId="14683" r:id="rId281" name="ComboBox179"/>
    <control shapeId="14682" r:id="rId282" name="ComboBox178"/>
    <control shapeId="14681" r:id="rId283" name="ComboBox177"/>
    <control shapeId="14680" r:id="rId284" name="ComboBox176"/>
    <control shapeId="14679" r:id="rId285" name="ComboBox175"/>
    <control shapeId="14678" r:id="rId286" name="ComboBox174"/>
    <control shapeId="14677" r:id="rId287" name="ComboBox173"/>
    <control shapeId="14676" r:id="rId288" name="ComboBox172"/>
    <control shapeId="14675" r:id="rId289" name="ComboBox171"/>
    <control shapeId="14674" r:id="rId290" name="ComboBox170"/>
    <control shapeId="14673" r:id="rId291" name="ComboBox169"/>
    <control shapeId="14672" r:id="rId292" name="ComboBox168"/>
    <control shapeId="14671" r:id="rId293" name="ComboBox167"/>
    <control shapeId="14670" r:id="rId294" name="ComboBox166"/>
    <control shapeId="14669" r:id="rId295" name="ComboBox165"/>
    <control shapeId="14668" r:id="rId296" name="ComboBox164"/>
    <control shapeId="14667" r:id="rId297" name="ComboBox163"/>
    <control shapeId="14666" r:id="rId298" name="ComboBox162"/>
    <control shapeId="14665" r:id="rId299" name="ComboBox161"/>
    <control shapeId="14664" r:id="rId300" name="ComboBox160"/>
    <control shapeId="14663" r:id="rId301" name="ComboBox159"/>
    <control shapeId="14662" r:id="rId302" name="ComboBox158"/>
    <control shapeId="14661" r:id="rId303" name="ComboBox157"/>
    <control shapeId="14660" r:id="rId304" name="ComboBox156"/>
    <control shapeId="14659" r:id="rId305" name="ComboBox155"/>
    <control shapeId="14658" r:id="rId306" name="ComboBox154"/>
    <control shapeId="14657" r:id="rId307" name="ComboBox153"/>
    <control shapeId="14656" r:id="rId308" name="ComboBox152"/>
    <control shapeId="14655" r:id="rId309" name="ComboBox151"/>
    <control shapeId="14654" r:id="rId310" name="ComboBox150"/>
    <control shapeId="14653" r:id="rId311" name="ComboBox149"/>
    <control shapeId="14652" r:id="rId312" name="ComboBox148"/>
    <control shapeId="14651" r:id="rId313" name="ComboBox147"/>
    <control shapeId="14650" r:id="rId314" name="ComboBox146"/>
    <control shapeId="14649" r:id="rId315" name="ComboBox120"/>
    <control shapeId="14648" r:id="rId316" name="ComboBox119"/>
    <control shapeId="14647" r:id="rId317" name="ComboBox118"/>
    <control shapeId="14646" r:id="rId318" name="ComboBox117"/>
    <control shapeId="14645" r:id="rId319" name="ComboBox116"/>
    <control shapeId="14644" r:id="rId320" name="ComboBox115"/>
    <control shapeId="14643" r:id="rId321" name="ComboBox114"/>
    <control shapeId="14642" r:id="rId322" name="ComboBox112"/>
    <control shapeId="14641" r:id="rId323" name="ComboBox111"/>
    <control shapeId="14640" r:id="rId324" name="ComboBox110"/>
    <control shapeId="14639" r:id="rId325" name="ComboBox109"/>
    <control shapeId="14638" r:id="rId326" name="ComboBox108"/>
    <control shapeId="14637" r:id="rId327" name="ComboBox107"/>
    <control shapeId="14636" r:id="rId328" name="ComboBox106"/>
    <control shapeId="14635" r:id="rId329" name="ComboBox104"/>
    <control shapeId="14634" r:id="rId330" name="ComboBox103"/>
    <control shapeId="14633" r:id="rId331" name="ComboBox102"/>
    <control shapeId="14632" r:id="rId332" name="ComboBox101"/>
    <control shapeId="14631" r:id="rId333" name="ComboBox100"/>
    <control shapeId="14630" r:id="rId334" name="ComboBox99"/>
    <control shapeId="14629" r:id="rId335" name="ComboBox98"/>
    <control shapeId="14628" r:id="rId336" name="ComboBox96"/>
    <control shapeId="14627" r:id="rId337" name="ComboBox95"/>
    <control shapeId="14626" r:id="rId338" name="ComboBox94"/>
    <control shapeId="14625" r:id="rId339" name="ComboBox93"/>
    <control shapeId="14624" r:id="rId340" name="ComboBox92"/>
    <control shapeId="14623" r:id="rId341" name="ComboBox91"/>
    <control shapeId="14622" r:id="rId342" name="ComboBox90"/>
    <control shapeId="14621" r:id="rId343" name="ComboBox88"/>
    <control shapeId="14620" r:id="rId344" name="ComboBox87"/>
    <control shapeId="14619" r:id="rId345" name="ComboBox86"/>
    <control shapeId="14618" r:id="rId346" name="ComboBox85"/>
    <control shapeId="14617" r:id="rId347" name="ComboBox84"/>
    <control shapeId="14616" r:id="rId348" name="ComboBox83"/>
    <control shapeId="14615" r:id="rId349" name="ComboBox82"/>
    <control shapeId="14614" r:id="rId350" name="ComboBox80"/>
    <control shapeId="14613" r:id="rId351" name="ComboBox79"/>
    <control shapeId="14612" r:id="rId352" name="ComboBox78"/>
    <control shapeId="14611" r:id="rId353" name="ComboBox77"/>
    <control shapeId="14610" r:id="rId354" name="ComboBox76"/>
    <control shapeId="14609" r:id="rId355" name="ComboBox75"/>
    <control shapeId="14608" r:id="rId356" name="ComboBox74"/>
    <control shapeId="14607" r:id="rId357" name="ComboBox72"/>
    <control shapeId="14606" r:id="rId358" name="ComboBox71"/>
    <control shapeId="14605" r:id="rId359" name="ComboBox70"/>
    <control shapeId="14604" r:id="rId360" name="ComboBox69"/>
    <control shapeId="14603" r:id="rId361" name="ComboBox68"/>
    <control shapeId="14602" r:id="rId362" name="ComboBox67"/>
    <control shapeId="14601" r:id="rId363" name="ComboBox66"/>
    <control shapeId="14600" r:id="rId364" name="ComboBox64"/>
    <control shapeId="14599" r:id="rId365" name="ComboBox63"/>
    <control shapeId="14598" r:id="rId366" name="ComboBox62"/>
    <control shapeId="14597" r:id="rId367" name="ComboBox61"/>
    <control shapeId="14596" r:id="rId368" name="ComboBox60"/>
    <control shapeId="14595" r:id="rId369" name="ComboBox59"/>
    <control shapeId="14594" r:id="rId370" name="ComboBox58"/>
    <control shapeId="14593" r:id="rId371" name="ComboBox56"/>
    <control shapeId="14592" r:id="rId372" name="ComboBox55"/>
    <control shapeId="14591" r:id="rId373" name="ComboBox54"/>
    <control shapeId="14590" r:id="rId374" name="ComboBox53"/>
    <control shapeId="14589" r:id="rId375" name="ComboBox52"/>
    <control shapeId="14588" r:id="rId376" name="ComboBox51"/>
    <control shapeId="14587" r:id="rId377" name="ComboBox50"/>
    <control shapeId="14586" r:id="rId378" name="ComboBox48"/>
    <control shapeId="14585" r:id="rId379" name="ComboBox47"/>
    <control shapeId="14584" r:id="rId380" name="ComboBox46"/>
    <control shapeId="14583" r:id="rId381" name="ComboBox45"/>
    <control shapeId="14582" r:id="rId382" name="ComboBox44"/>
    <control shapeId="14581" r:id="rId383" name="ComboBox43"/>
    <control shapeId="14580" r:id="rId384" name="ComboBox42"/>
    <control shapeId="14579" r:id="rId385" name="ComboBox40"/>
    <control shapeId="14578" r:id="rId386" name="ComboBox39"/>
    <control shapeId="14577" r:id="rId387" name="ComboBox38"/>
    <control shapeId="14576" r:id="rId388" name="ComboBox37"/>
    <control shapeId="14575" r:id="rId389" name="ComboBox36"/>
    <control shapeId="14574" r:id="rId390" name="ComboBox35"/>
    <control shapeId="14573" r:id="rId391" name="ComboBox34"/>
    <control shapeId="14572" r:id="rId392" name="ComboBox32"/>
    <control shapeId="14571" r:id="rId393" name="ComboBox31"/>
    <control shapeId="14570" r:id="rId394" name="ComboBox30"/>
    <control shapeId="14569" r:id="rId395" name="ComboBox29"/>
    <control shapeId="14568" r:id="rId396" name="ComboBox28"/>
    <control shapeId="14567" r:id="rId397" name="ComboBox27"/>
    <control shapeId="14566" r:id="rId398" name="ComboBox26"/>
    <control shapeId="14565" r:id="rId399" name="ComboBox24"/>
    <control shapeId="14564" r:id="rId400" name="ComboBox23"/>
    <control shapeId="14563" r:id="rId401" name="ComboBox22"/>
    <control shapeId="14562" r:id="rId402" name="ComboBox21"/>
    <control shapeId="14561" r:id="rId403" name="ComboBox20"/>
    <control shapeId="14560" r:id="rId404" name="ComboBox19"/>
    <control shapeId="14559" r:id="rId405" name="ComboBox18"/>
    <control shapeId="14558" r:id="rId406" name="ComboBox16"/>
    <control shapeId="14557" r:id="rId407" name="ComboBox15"/>
    <control shapeId="14556" r:id="rId408" name="ComboBox14"/>
    <control shapeId="14555" r:id="rId409" name="ComboBox13"/>
    <control shapeId="14554" r:id="rId410" name="ComboBox12"/>
    <control shapeId="14553" r:id="rId411" name="ComboBox11"/>
    <control shapeId="14552" r:id="rId412" name="ComboBox10"/>
    <control shapeId="14551" r:id="rId413" name="ComboBox145"/>
    <control shapeId="14550" r:id="rId414" name="ComboBox144"/>
    <control shapeId="14549" r:id="rId415" name="ComboBox143"/>
    <control shapeId="14548" r:id="rId416" name="ComboBox142"/>
    <control shapeId="14547" r:id="rId417" name="ComboBox141"/>
    <control shapeId="14546" r:id="rId418" name="ComboBox140"/>
    <control shapeId="14545" r:id="rId419" name="ComboBox139"/>
    <control shapeId="14544" r:id="rId420" name="ComboBox138"/>
    <control shapeId="14543" r:id="rId421" name="ComboBox137"/>
    <control shapeId="14542" r:id="rId422" name="ComboBox136"/>
    <control shapeId="14541" r:id="rId423" name="ComboBox135"/>
    <control shapeId="14540" r:id="rId424" name="ComboBox134"/>
    <control shapeId="14539" r:id="rId425" name="ComboBox133"/>
    <control shapeId="14538" r:id="rId426" name="ComboBox132"/>
    <control shapeId="14537" r:id="rId427" name="ComboBox131"/>
    <control shapeId="14536" r:id="rId428" name="ComboBox130"/>
    <control shapeId="14535" r:id="rId429" name="ComboBox129"/>
    <control shapeId="14534" r:id="rId430" name="ComboBox128"/>
    <control shapeId="14533" r:id="rId431" name="ComboBox127"/>
    <control shapeId="14532" r:id="rId432" name="ComboBox126"/>
    <control shapeId="14531" r:id="rId433" name="ComboBox125"/>
    <control shapeId="14530" r:id="rId434" name="ComboBox124"/>
    <control shapeId="14529" r:id="rId435" name="ComboBox123"/>
    <control shapeId="14528" r:id="rId436" name="ComboBox122"/>
    <control shapeId="14527" r:id="rId437" name="ComboBox121"/>
    <control shapeId="14519" r:id="rId438" name="ComboBox113"/>
    <control shapeId="14511" r:id="rId439" name="ComboBox105"/>
    <control shapeId="14503" r:id="rId440" name="ComboBox97"/>
    <control shapeId="14495" r:id="rId441" name="ComboBox89"/>
    <control shapeId="14487" r:id="rId442" name="ComboBox81"/>
    <control shapeId="14479" r:id="rId443" name="ComboBox73"/>
    <control shapeId="14471" r:id="rId444" name="ComboBox65"/>
    <control shapeId="14463" r:id="rId445" name="ComboBox57"/>
    <control shapeId="14455" r:id="rId446" name="ComboBox49"/>
    <control shapeId="14447" r:id="rId447" name="ComboBox41"/>
    <control shapeId="14439" r:id="rId448" name="ComboBox33"/>
    <control shapeId="14431" r:id="rId449" name="ComboBox25"/>
    <control shapeId="14423" r:id="rId450" name="ComboBox17"/>
    <control shapeId="14415" r:id="rId451" name="ComboBox9"/>
    <control shapeId="14414" r:id="rId452" name="ComboBox8"/>
    <control shapeId="14413" r:id="rId453" name="ComboBox7"/>
    <control shapeId="14412" r:id="rId454" name="ComboBox6"/>
    <control shapeId="14411" r:id="rId455" name="ComboBox5"/>
    <control shapeId="14410" r:id="rId456" name="ComboBox4"/>
    <control shapeId="14409" r:id="rId457" name="ComboBox3"/>
    <control shapeId="14408" r:id="rId458" name="ComboBox2"/>
    <control shapeId="14407" r:id="rId459" name="ComboBox1"/>
    <control shapeId="14403" r:id="rId460" name="CmbShowAll"/>
    <control shapeId="14402" r:id="rId461" name="CmbUnprotectAll"/>
    <control shapeId="14401" r:id="rId462" name="CmbProtectAll"/>
    <control shapeId="14377" r:id="rId463" name="CmbDPK2"/>
    <control shapeId="14378" r:id="rId464" name="CmbDPK1"/>
    <control shapeId="14379" r:id="rId465" name="CmbDBK4"/>
    <control shapeId="14380" r:id="rId466" name="CmbDBK3"/>
    <control shapeId="14381" r:id="rId467" name="CmbDBK2"/>
    <control shapeId="14382" r:id="rId468" name="CmbDBK1"/>
    <control shapeId="14385" r:id="rId469" name="CmbPRA"/>
    <control shapeId="14386" r:id="rId470" name="CmbPJO"/>
    <control shapeId="14387" r:id="rId471" name="CmbSBD"/>
    <control shapeId="14388" r:id="rId472" name="CmbIGRW"/>
    <control shapeId="14389" r:id="rId473" name="CmbSEJ"/>
    <control shapeId="14390" r:id="rId474" name="CmbMAT"/>
    <control shapeId="14391" r:id="rId475" name="CmbIND"/>
    <control shapeId="14392" r:id="rId476" name="CmbPKN"/>
    <control shapeId="14397" r:id="rId477" name="CmbPAI"/>
    <control shapeId="14405" r:id="rId478" name="CmbDAERAH"/>
    <control shapeId="14946" r:id="rId479" name="CmbCopyNamaSiswa"/>
  </controls>
</worksheet>
</file>

<file path=xl/worksheets/sheet5.xml><?xml version="1.0" encoding="utf-8"?>
<worksheet xmlns="http://schemas.openxmlformats.org/spreadsheetml/2006/main" xmlns:r="http://schemas.openxmlformats.org/officeDocument/2006/relationships">
  <sheetPr codeName="Ledger">
    <tabColor rgb="FF00FFFF"/>
  </sheetPr>
  <dimension ref="A1:JX46"/>
  <sheetViews>
    <sheetView showGridLines="0" showRowColHeaders="0" workbookViewId="0"/>
  </sheetViews>
  <sheetFormatPr defaultColWidth="0" defaultRowHeight="15" customHeight="1"/>
  <cols>
    <col min="1" max="1" width="9" style="51" customWidth="1"/>
    <col min="2" max="2" width="4" style="51" customWidth="1"/>
    <col min="3" max="3" width="6.42578125" style="51" customWidth="1"/>
    <col min="4" max="4" width="13.140625" style="51" customWidth="1"/>
    <col min="5" max="5" width="27" style="51" customWidth="1"/>
    <col min="6" max="6" width="4.140625" style="51" customWidth="1"/>
    <col min="7" max="7" width="11.140625" style="51" customWidth="1"/>
    <col min="8" max="8" width="5.42578125" style="51" customWidth="1"/>
    <col min="9" max="9" width="6.7109375" style="51" customWidth="1"/>
    <col min="10" max="10" width="5.42578125" style="51" customWidth="1"/>
    <col min="11" max="11" width="7.28515625" style="51" customWidth="1"/>
    <col min="12" max="12" width="6.7109375" style="51" customWidth="1"/>
    <col min="13" max="13" width="5.42578125" style="51" customWidth="1"/>
    <col min="14" max="14" width="6.7109375" style="51" customWidth="1"/>
    <col min="15" max="15" width="5.42578125" style="51" customWidth="1"/>
    <col min="16" max="17" width="6.7109375" style="51" customWidth="1"/>
    <col min="18" max="18" width="5.42578125" style="51" customWidth="1"/>
    <col min="19" max="19" width="6.7109375" style="51" customWidth="1"/>
    <col min="20" max="20" width="5.42578125" style="51" customWidth="1"/>
    <col min="21" max="22" width="6.7109375" style="51" customWidth="1"/>
    <col min="23" max="23" width="5.42578125" style="51" customWidth="1"/>
    <col min="24" max="24" width="6.7109375" style="51" customWidth="1"/>
    <col min="25" max="25" width="5.42578125" style="51" customWidth="1"/>
    <col min="26" max="27" width="6.7109375" style="51" customWidth="1"/>
    <col min="28" max="28" width="5.42578125" style="51" customWidth="1"/>
    <col min="29" max="29" width="6.7109375" style="51" customWidth="1"/>
    <col min="30" max="30" width="5.42578125" style="51" customWidth="1"/>
    <col min="31" max="32" width="6.7109375" style="51" customWidth="1"/>
    <col min="33" max="33" width="5.42578125" style="51" customWidth="1"/>
    <col min="34" max="34" width="6.7109375" style="51" customWidth="1"/>
    <col min="35" max="35" width="5.42578125" style="51" customWidth="1"/>
    <col min="36" max="37" width="6.7109375" style="51" customWidth="1"/>
    <col min="38" max="38" width="5.42578125" style="51" customWidth="1"/>
    <col min="39" max="39" width="6.7109375" style="51" customWidth="1"/>
    <col min="40" max="40" width="5.42578125" style="51" customWidth="1"/>
    <col min="41" max="42" width="6.7109375" style="51" customWidth="1"/>
    <col min="43" max="43" width="5.42578125" style="51" customWidth="1"/>
    <col min="44" max="44" width="6.7109375" style="51" customWidth="1"/>
    <col min="45" max="45" width="5.42578125" style="51" customWidth="1"/>
    <col min="46" max="47" width="6.7109375" style="51" customWidth="1"/>
    <col min="48" max="48" width="5.42578125" style="51" customWidth="1"/>
    <col min="49" max="49" width="6.7109375" style="51" customWidth="1"/>
    <col min="50" max="50" width="5.42578125" style="51" customWidth="1"/>
    <col min="51" max="52" width="6.7109375" style="51" customWidth="1"/>
    <col min="53" max="53" width="5.42578125" style="51" customWidth="1"/>
    <col min="54" max="54" width="6.7109375" style="51" customWidth="1"/>
    <col min="55" max="55" width="5.42578125" style="51" customWidth="1"/>
    <col min="56" max="57" width="6.7109375" style="51" customWidth="1"/>
    <col min="58" max="58" width="5.42578125" style="51" customWidth="1"/>
    <col min="59" max="59" width="6.7109375" style="51" customWidth="1"/>
    <col min="60" max="60" width="5.42578125" style="51" customWidth="1"/>
    <col min="61" max="62" width="6.7109375" style="51" customWidth="1"/>
    <col min="63" max="63" width="5.42578125" style="51" customWidth="1"/>
    <col min="64" max="64" width="6.7109375" style="51" customWidth="1"/>
    <col min="65" max="65" width="5.42578125" style="51" customWidth="1"/>
    <col min="66" max="67" width="6.7109375" style="51" customWidth="1"/>
    <col min="68" max="68" width="5.42578125" style="51" customWidth="1"/>
    <col min="69" max="69" width="6.7109375" style="51" customWidth="1"/>
    <col min="70" max="70" width="5.42578125" style="51" customWidth="1"/>
    <col min="71" max="72" width="6.7109375" style="51" customWidth="1"/>
    <col min="73" max="73" width="5.42578125" style="51" customWidth="1"/>
    <col min="74" max="74" width="6.7109375" style="51" customWidth="1"/>
    <col min="75" max="75" width="5.42578125" style="51" customWidth="1"/>
    <col min="76" max="77" width="6.7109375" style="51" customWidth="1"/>
    <col min="78" max="78" width="5.42578125" style="51" hidden="1" customWidth="1"/>
    <col min="79" max="79" width="6.7109375" style="51" hidden="1" customWidth="1"/>
    <col min="80" max="80" width="5.42578125" style="51" hidden="1" customWidth="1"/>
    <col min="81" max="82" width="6.7109375" style="51" hidden="1" customWidth="1"/>
    <col min="83" max="87" width="6.7109375" style="51" customWidth="1"/>
    <col min="88" max="88" width="5.42578125" style="51" customWidth="1"/>
    <col min="89" max="89" width="6.7109375" style="51" customWidth="1"/>
    <col min="90" max="90" width="5.42578125" style="51" customWidth="1"/>
    <col min="91" max="92" width="6.7109375" style="51" customWidth="1"/>
    <col min="93" max="93" width="5.42578125" style="51" customWidth="1"/>
    <col min="94" max="94" width="6.7109375" style="51" customWidth="1"/>
    <col min="95" max="95" width="5.42578125" style="51" customWidth="1"/>
    <col min="96" max="97" width="6.7109375" style="51" customWidth="1"/>
    <col min="98" max="98" width="5.42578125" style="51" customWidth="1"/>
    <col min="99" max="99" width="6.7109375" style="51" customWidth="1"/>
    <col min="100" max="100" width="5.42578125" style="51" customWidth="1"/>
    <col min="101" max="102" width="6.7109375" style="51" customWidth="1"/>
    <col min="103" max="103" width="5.42578125" style="51" customWidth="1"/>
    <col min="104" max="104" width="6.7109375" style="51" customWidth="1"/>
    <col min="105" max="105" width="5.42578125" style="51" customWidth="1"/>
    <col min="106" max="107" width="6.7109375" style="51" customWidth="1"/>
    <col min="108" max="112" width="6.7109375" style="51" hidden="1" customWidth="1"/>
    <col min="113" max="113" width="5.42578125" style="51" hidden="1" customWidth="1"/>
    <col min="114" max="114" width="6.7109375" style="51" hidden="1" customWidth="1"/>
    <col min="115" max="115" width="5.42578125" style="51" hidden="1" customWidth="1"/>
    <col min="116" max="117" width="6.7109375" style="51" hidden="1" customWidth="1"/>
    <col min="118" max="118" width="5.42578125" style="51" hidden="1" customWidth="1"/>
    <col min="119" max="119" width="6.7109375" style="51" hidden="1" customWidth="1"/>
    <col min="120" max="120" width="5.42578125" style="51" hidden="1" customWidth="1"/>
    <col min="121" max="122" width="6.7109375" style="51" hidden="1" customWidth="1"/>
    <col min="123" max="123" width="5.42578125" style="51" hidden="1" customWidth="1"/>
    <col min="124" max="124" width="6.7109375" style="51" hidden="1" customWidth="1"/>
    <col min="125" max="125" width="5.42578125" style="51" hidden="1" customWidth="1"/>
    <col min="126" max="157" width="6.7109375" style="51" hidden="1" customWidth="1"/>
    <col min="158" max="158" width="5.42578125" style="51" hidden="1" customWidth="1"/>
    <col min="159" max="159" width="6.7109375" style="51" hidden="1" customWidth="1"/>
    <col min="160" max="160" width="5.42578125" style="51" hidden="1" customWidth="1"/>
    <col min="161" max="162" width="6.7109375" style="51" hidden="1" customWidth="1"/>
    <col min="163" max="165" width="7" style="51" customWidth="1"/>
    <col min="166" max="166" width="9" style="110" customWidth="1"/>
    <col min="167" max="170" width="4.7109375" style="51" customWidth="1"/>
    <col min="171" max="171" width="4.7109375" customWidth="1"/>
    <col min="172" max="194" width="4.7109375" hidden="1" customWidth="1"/>
    <col min="195" max="195" width="3.7109375" hidden="1" customWidth="1"/>
    <col min="196" max="245" width="4.7109375" hidden="1" customWidth="1"/>
    <col min="246" max="246" width="43.42578125" hidden="1" customWidth="1"/>
    <col min="247" max="248" width="11.7109375" hidden="1" customWidth="1"/>
    <col min="249" max="249" width="11.42578125" hidden="1" customWidth="1"/>
    <col min="250" max="251" width="9.140625" hidden="1" customWidth="1"/>
    <col min="252" max="252" width="4" hidden="1" customWidth="1"/>
    <col min="253" max="253" width="8.42578125" hidden="1" customWidth="1"/>
    <col min="254" max="254" width="28.42578125" hidden="1" customWidth="1"/>
    <col min="255" max="255" width="10.42578125" hidden="1" customWidth="1"/>
    <col min="256" max="256" width="3.7109375" hidden="1" customWidth="1"/>
    <col min="257" max="257" width="8" hidden="1" customWidth="1"/>
    <col min="258" max="258" width="26" hidden="1" customWidth="1"/>
    <col min="259" max="259" width="10.5703125" hidden="1" customWidth="1"/>
    <col min="260" max="260" width="4.7109375" hidden="1" customWidth="1"/>
    <col min="261" max="261" width="43.42578125" hidden="1" customWidth="1"/>
    <col min="262" max="263" width="11.7109375" hidden="1" customWidth="1"/>
    <col min="264" max="264" width="11.42578125" hidden="1" customWidth="1"/>
    <col min="265" max="266" width="9.140625" hidden="1" customWidth="1"/>
    <col min="267" max="267" width="4" hidden="1" customWidth="1"/>
    <col min="268" max="268" width="8.42578125" hidden="1" customWidth="1"/>
    <col min="269" max="269" width="28.42578125" hidden="1" customWidth="1"/>
    <col min="270" max="270" width="10.42578125" hidden="1" customWidth="1"/>
    <col min="271" max="271" width="3.7109375" hidden="1" customWidth="1"/>
    <col min="272" max="272" width="8" hidden="1" customWidth="1"/>
    <col min="273" max="273" width="26" hidden="1" customWidth="1"/>
    <col min="274" max="274" width="10.5703125" hidden="1" customWidth="1"/>
    <col min="275" max="276" width="9.140625" hidden="1" customWidth="1"/>
    <col min="277" max="277" width="4" hidden="1" customWidth="1"/>
    <col min="278" max="278" width="8.42578125" hidden="1" customWidth="1"/>
    <col min="279" max="279" width="28.42578125" hidden="1" customWidth="1"/>
    <col min="280" max="280" width="10.42578125" hidden="1" customWidth="1"/>
    <col min="281" max="281" width="3.7109375" hidden="1" customWidth="1"/>
    <col min="282" max="282" width="8" hidden="1" customWidth="1"/>
    <col min="283" max="283" width="26" hidden="1" customWidth="1"/>
    <col min="284" max="284" width="10.5703125" hidden="1" customWidth="1"/>
    <col min="285" max="16384" width="9.140625" hidden="1"/>
  </cols>
  <sheetData>
    <row r="1" spans="1:170" ht="24" customHeight="1">
      <c r="D1" s="425"/>
      <c r="H1" s="429" t="str">
        <f>IF(H5&lt;&gt;"","Ada","")</f>
        <v>Ada</v>
      </c>
      <c r="I1" s="429" t="str">
        <f t="shared" ref="I1:BT1" si="0">IF(I5&lt;&gt;"","Ada","")</f>
        <v>Ada</v>
      </c>
      <c r="J1" s="429" t="str">
        <f t="shared" si="0"/>
        <v>Ada</v>
      </c>
      <c r="K1" s="429" t="str">
        <f t="shared" si="0"/>
        <v>Ada</v>
      </c>
      <c r="L1" s="429" t="str">
        <f t="shared" si="0"/>
        <v>Ada</v>
      </c>
      <c r="M1" s="429" t="str">
        <f t="shared" si="0"/>
        <v>Ada</v>
      </c>
      <c r="N1" s="429" t="str">
        <f t="shared" si="0"/>
        <v>Ada</v>
      </c>
      <c r="O1" s="429" t="str">
        <f t="shared" si="0"/>
        <v>Ada</v>
      </c>
      <c r="P1" s="429" t="str">
        <f t="shared" si="0"/>
        <v>Ada</v>
      </c>
      <c r="Q1" s="429" t="str">
        <f t="shared" si="0"/>
        <v>Ada</v>
      </c>
      <c r="R1" s="429" t="str">
        <f t="shared" si="0"/>
        <v>Ada</v>
      </c>
      <c r="S1" s="429" t="str">
        <f t="shared" si="0"/>
        <v>Ada</v>
      </c>
      <c r="T1" s="429" t="str">
        <f t="shared" si="0"/>
        <v>Ada</v>
      </c>
      <c r="U1" s="429" t="str">
        <f t="shared" si="0"/>
        <v>Ada</v>
      </c>
      <c r="V1" s="429" t="str">
        <f t="shared" si="0"/>
        <v>Ada</v>
      </c>
      <c r="W1" s="429" t="str">
        <f t="shared" si="0"/>
        <v>Ada</v>
      </c>
      <c r="X1" s="429" t="str">
        <f t="shared" si="0"/>
        <v>Ada</v>
      </c>
      <c r="Y1" s="429" t="str">
        <f t="shared" si="0"/>
        <v>Ada</v>
      </c>
      <c r="Z1" s="429" t="str">
        <f t="shared" si="0"/>
        <v>Ada</v>
      </c>
      <c r="AA1" s="429" t="str">
        <f t="shared" si="0"/>
        <v>Ada</v>
      </c>
      <c r="AB1" s="429" t="str">
        <f t="shared" si="0"/>
        <v>Ada</v>
      </c>
      <c r="AC1" s="429" t="str">
        <f t="shared" si="0"/>
        <v>Ada</v>
      </c>
      <c r="AD1" s="429" t="str">
        <f t="shared" si="0"/>
        <v>Ada</v>
      </c>
      <c r="AE1" s="429" t="str">
        <f t="shared" si="0"/>
        <v>Ada</v>
      </c>
      <c r="AF1" s="429" t="str">
        <f t="shared" si="0"/>
        <v>Ada</v>
      </c>
      <c r="AG1" s="429" t="str">
        <f t="shared" si="0"/>
        <v>Ada</v>
      </c>
      <c r="AH1" s="429" t="str">
        <f t="shared" si="0"/>
        <v>Ada</v>
      </c>
      <c r="AI1" s="429" t="str">
        <f t="shared" si="0"/>
        <v>Ada</v>
      </c>
      <c r="AJ1" s="429" t="str">
        <f t="shared" si="0"/>
        <v>Ada</v>
      </c>
      <c r="AK1" s="429" t="str">
        <f t="shared" si="0"/>
        <v>Ada</v>
      </c>
      <c r="AL1" s="429" t="str">
        <f t="shared" si="0"/>
        <v>Ada</v>
      </c>
      <c r="AM1" s="429" t="str">
        <f t="shared" si="0"/>
        <v>Ada</v>
      </c>
      <c r="AN1" s="429" t="str">
        <f t="shared" si="0"/>
        <v>Ada</v>
      </c>
      <c r="AO1" s="429" t="str">
        <f t="shared" si="0"/>
        <v>Ada</v>
      </c>
      <c r="AP1" s="429" t="str">
        <f t="shared" si="0"/>
        <v>Ada</v>
      </c>
      <c r="AQ1" s="429" t="str">
        <f t="shared" si="0"/>
        <v>Ada</v>
      </c>
      <c r="AR1" s="429" t="str">
        <f t="shared" si="0"/>
        <v>Ada</v>
      </c>
      <c r="AS1" s="429" t="str">
        <f t="shared" si="0"/>
        <v>Ada</v>
      </c>
      <c r="AT1" s="429" t="str">
        <f t="shared" si="0"/>
        <v>Ada</v>
      </c>
      <c r="AU1" s="429" t="str">
        <f t="shared" si="0"/>
        <v>Ada</v>
      </c>
      <c r="AV1" s="429" t="str">
        <f t="shared" si="0"/>
        <v>Ada</v>
      </c>
      <c r="AW1" s="429" t="str">
        <f t="shared" si="0"/>
        <v>Ada</v>
      </c>
      <c r="AX1" s="429" t="str">
        <f t="shared" si="0"/>
        <v>Ada</v>
      </c>
      <c r="AY1" s="429" t="str">
        <f t="shared" si="0"/>
        <v>Ada</v>
      </c>
      <c r="AZ1" s="429" t="str">
        <f t="shared" si="0"/>
        <v>Ada</v>
      </c>
      <c r="BA1" s="429" t="str">
        <f t="shared" si="0"/>
        <v>Ada</v>
      </c>
      <c r="BB1" s="429" t="str">
        <f t="shared" si="0"/>
        <v>Ada</v>
      </c>
      <c r="BC1" s="429" t="str">
        <f t="shared" si="0"/>
        <v>Ada</v>
      </c>
      <c r="BD1" s="429" t="str">
        <f t="shared" si="0"/>
        <v>Ada</v>
      </c>
      <c r="BE1" s="429" t="str">
        <f t="shared" si="0"/>
        <v>Ada</v>
      </c>
      <c r="BF1" s="429" t="str">
        <f t="shared" si="0"/>
        <v>Ada</v>
      </c>
      <c r="BG1" s="429" t="str">
        <f t="shared" si="0"/>
        <v>Ada</v>
      </c>
      <c r="BH1" s="429" t="str">
        <f t="shared" si="0"/>
        <v>Ada</v>
      </c>
      <c r="BI1" s="429" t="str">
        <f t="shared" si="0"/>
        <v>Ada</v>
      </c>
      <c r="BJ1" s="429" t="str">
        <f t="shared" si="0"/>
        <v>Ada</v>
      </c>
      <c r="BK1" s="429" t="str">
        <f t="shared" si="0"/>
        <v>Ada</v>
      </c>
      <c r="BL1" s="429" t="str">
        <f t="shared" si="0"/>
        <v>Ada</v>
      </c>
      <c r="BM1" s="429" t="str">
        <f t="shared" si="0"/>
        <v>Ada</v>
      </c>
      <c r="BN1" s="429" t="str">
        <f t="shared" si="0"/>
        <v>Ada</v>
      </c>
      <c r="BO1" s="429" t="str">
        <f t="shared" si="0"/>
        <v>Ada</v>
      </c>
      <c r="BP1" s="429" t="str">
        <f t="shared" si="0"/>
        <v>Ada</v>
      </c>
      <c r="BQ1" s="429" t="str">
        <f t="shared" si="0"/>
        <v>Ada</v>
      </c>
      <c r="BR1" s="429" t="str">
        <f t="shared" si="0"/>
        <v>Ada</v>
      </c>
      <c r="BS1" s="429" t="str">
        <f t="shared" si="0"/>
        <v>Ada</v>
      </c>
      <c r="BT1" s="429" t="str">
        <f t="shared" si="0"/>
        <v>Ada</v>
      </c>
      <c r="BU1" s="429" t="str">
        <f t="shared" ref="BU1:EF1" si="1">IF(BU5&lt;&gt;"","Ada","")</f>
        <v>Ada</v>
      </c>
      <c r="BV1" s="429" t="str">
        <f t="shared" si="1"/>
        <v>Ada</v>
      </c>
      <c r="BW1" s="429" t="str">
        <f t="shared" si="1"/>
        <v>Ada</v>
      </c>
      <c r="BX1" s="429" t="str">
        <f t="shared" si="1"/>
        <v>Ada</v>
      </c>
      <c r="BY1" s="429" t="str">
        <f t="shared" si="1"/>
        <v>Ada</v>
      </c>
      <c r="BZ1" s="429" t="str">
        <f t="shared" si="1"/>
        <v/>
      </c>
      <c r="CA1" s="429" t="str">
        <f t="shared" si="1"/>
        <v/>
      </c>
      <c r="CB1" s="429" t="str">
        <f t="shared" si="1"/>
        <v/>
      </c>
      <c r="CC1" s="429" t="str">
        <f t="shared" si="1"/>
        <v/>
      </c>
      <c r="CD1" s="429" t="str">
        <f t="shared" si="1"/>
        <v/>
      </c>
      <c r="CE1" s="429" t="str">
        <f t="shared" si="1"/>
        <v>Ada</v>
      </c>
      <c r="CF1" s="429" t="str">
        <f t="shared" si="1"/>
        <v>Ada</v>
      </c>
      <c r="CG1" s="429" t="str">
        <f t="shared" si="1"/>
        <v>Ada</v>
      </c>
      <c r="CH1" s="429" t="str">
        <f t="shared" si="1"/>
        <v>Ada</v>
      </c>
      <c r="CI1" s="429" t="str">
        <f t="shared" si="1"/>
        <v>Ada</v>
      </c>
      <c r="CJ1" s="429" t="str">
        <f t="shared" si="1"/>
        <v>Ada</v>
      </c>
      <c r="CK1" s="429" t="str">
        <f t="shared" si="1"/>
        <v>Ada</v>
      </c>
      <c r="CL1" s="429" t="str">
        <f t="shared" si="1"/>
        <v>Ada</v>
      </c>
      <c r="CM1" s="429" t="str">
        <f t="shared" si="1"/>
        <v>Ada</v>
      </c>
      <c r="CN1" s="429" t="str">
        <f t="shared" si="1"/>
        <v>Ada</v>
      </c>
      <c r="CO1" s="429" t="str">
        <f t="shared" si="1"/>
        <v>Ada</v>
      </c>
      <c r="CP1" s="429" t="str">
        <f t="shared" si="1"/>
        <v>Ada</v>
      </c>
      <c r="CQ1" s="429" t="str">
        <f t="shared" si="1"/>
        <v>Ada</v>
      </c>
      <c r="CR1" s="429" t="str">
        <f t="shared" si="1"/>
        <v>Ada</v>
      </c>
      <c r="CS1" s="429" t="str">
        <f t="shared" si="1"/>
        <v>Ada</v>
      </c>
      <c r="CT1" s="429" t="str">
        <f t="shared" si="1"/>
        <v>Ada</v>
      </c>
      <c r="CU1" s="429" t="str">
        <f t="shared" si="1"/>
        <v>Ada</v>
      </c>
      <c r="CV1" s="429" t="str">
        <f t="shared" si="1"/>
        <v>Ada</v>
      </c>
      <c r="CW1" s="429" t="str">
        <f t="shared" si="1"/>
        <v>Ada</v>
      </c>
      <c r="CX1" s="429" t="str">
        <f t="shared" si="1"/>
        <v>Ada</v>
      </c>
      <c r="CY1" s="429" t="str">
        <f t="shared" si="1"/>
        <v>Ada</v>
      </c>
      <c r="CZ1" s="429" t="str">
        <f t="shared" si="1"/>
        <v>Ada</v>
      </c>
      <c r="DA1" s="429" t="str">
        <f t="shared" si="1"/>
        <v>Ada</v>
      </c>
      <c r="DB1" s="429" t="str">
        <f t="shared" si="1"/>
        <v>Ada</v>
      </c>
      <c r="DC1" s="429" t="str">
        <f t="shared" si="1"/>
        <v>Ada</v>
      </c>
      <c r="DD1" s="429" t="str">
        <f t="shared" si="1"/>
        <v/>
      </c>
      <c r="DE1" s="429" t="str">
        <f t="shared" si="1"/>
        <v/>
      </c>
      <c r="DF1" s="429" t="str">
        <f t="shared" si="1"/>
        <v/>
      </c>
      <c r="DG1" s="429" t="str">
        <f t="shared" si="1"/>
        <v/>
      </c>
      <c r="DH1" s="429" t="str">
        <f t="shared" si="1"/>
        <v/>
      </c>
      <c r="DI1" s="429" t="str">
        <f t="shared" si="1"/>
        <v/>
      </c>
      <c r="DJ1" s="429" t="str">
        <f t="shared" si="1"/>
        <v/>
      </c>
      <c r="DK1" s="429" t="str">
        <f t="shared" si="1"/>
        <v/>
      </c>
      <c r="DL1" s="429" t="str">
        <f t="shared" si="1"/>
        <v/>
      </c>
      <c r="DM1" s="429" t="str">
        <f t="shared" si="1"/>
        <v/>
      </c>
      <c r="DN1" s="429" t="str">
        <f t="shared" si="1"/>
        <v/>
      </c>
      <c r="DO1" s="429" t="str">
        <f t="shared" si="1"/>
        <v/>
      </c>
      <c r="DP1" s="429" t="str">
        <f t="shared" si="1"/>
        <v/>
      </c>
      <c r="DQ1" s="429" t="str">
        <f t="shared" si="1"/>
        <v/>
      </c>
      <c r="DR1" s="429" t="str">
        <f t="shared" si="1"/>
        <v/>
      </c>
      <c r="DS1" s="429" t="str">
        <f t="shared" si="1"/>
        <v/>
      </c>
      <c r="DT1" s="429" t="str">
        <f t="shared" si="1"/>
        <v/>
      </c>
      <c r="DU1" s="429" t="str">
        <f t="shared" si="1"/>
        <v/>
      </c>
      <c r="DV1" s="429" t="str">
        <f t="shared" si="1"/>
        <v/>
      </c>
      <c r="DW1" s="429" t="str">
        <f t="shared" si="1"/>
        <v/>
      </c>
      <c r="DX1" s="429" t="str">
        <f t="shared" si="1"/>
        <v/>
      </c>
      <c r="DY1" s="429" t="str">
        <f t="shared" si="1"/>
        <v/>
      </c>
      <c r="DZ1" s="429" t="str">
        <f t="shared" si="1"/>
        <v/>
      </c>
      <c r="EA1" s="429" t="str">
        <f t="shared" si="1"/>
        <v/>
      </c>
      <c r="EB1" s="429" t="str">
        <f t="shared" si="1"/>
        <v/>
      </c>
      <c r="EC1" s="429" t="str">
        <f t="shared" si="1"/>
        <v/>
      </c>
      <c r="ED1" s="429" t="str">
        <f t="shared" si="1"/>
        <v/>
      </c>
      <c r="EE1" s="429" t="str">
        <f t="shared" si="1"/>
        <v/>
      </c>
      <c r="EF1" s="429" t="str">
        <f t="shared" si="1"/>
        <v/>
      </c>
      <c r="EG1" s="429" t="str">
        <f t="shared" ref="EG1:FN1" si="2">IF(EG5&lt;&gt;"","Ada","")</f>
        <v/>
      </c>
      <c r="EH1" s="429" t="str">
        <f t="shared" si="2"/>
        <v/>
      </c>
      <c r="EI1" s="429" t="str">
        <f t="shared" si="2"/>
        <v/>
      </c>
      <c r="EJ1" s="429" t="str">
        <f t="shared" si="2"/>
        <v/>
      </c>
      <c r="EK1" s="429" t="str">
        <f t="shared" si="2"/>
        <v/>
      </c>
      <c r="EL1" s="429" t="str">
        <f t="shared" si="2"/>
        <v/>
      </c>
      <c r="EM1" s="429" t="str">
        <f t="shared" si="2"/>
        <v/>
      </c>
      <c r="EN1" s="429" t="str">
        <f t="shared" si="2"/>
        <v/>
      </c>
      <c r="EO1" s="429" t="str">
        <f t="shared" si="2"/>
        <v/>
      </c>
      <c r="EP1" s="429" t="str">
        <f t="shared" si="2"/>
        <v/>
      </c>
      <c r="EQ1" s="429" t="str">
        <f t="shared" si="2"/>
        <v/>
      </c>
      <c r="ER1" s="429" t="str">
        <f t="shared" si="2"/>
        <v/>
      </c>
      <c r="ES1" s="429" t="str">
        <f t="shared" si="2"/>
        <v/>
      </c>
      <c r="ET1" s="429" t="str">
        <f t="shared" si="2"/>
        <v/>
      </c>
      <c r="EU1" s="429" t="str">
        <f t="shared" si="2"/>
        <v/>
      </c>
      <c r="EV1" s="429" t="str">
        <f t="shared" si="2"/>
        <v/>
      </c>
      <c r="EW1" s="429" t="str">
        <f t="shared" si="2"/>
        <v/>
      </c>
      <c r="EX1" s="429" t="str">
        <f t="shared" si="2"/>
        <v/>
      </c>
      <c r="EY1" s="429" t="str">
        <f t="shared" si="2"/>
        <v/>
      </c>
      <c r="EZ1" s="429" t="str">
        <f t="shared" si="2"/>
        <v/>
      </c>
      <c r="FA1" s="429" t="str">
        <f t="shared" si="2"/>
        <v/>
      </c>
      <c r="FB1" s="429" t="str">
        <f t="shared" si="2"/>
        <v/>
      </c>
      <c r="FC1" s="429" t="str">
        <f t="shared" si="2"/>
        <v/>
      </c>
      <c r="FD1" s="429" t="str">
        <f t="shared" si="2"/>
        <v/>
      </c>
      <c r="FE1" s="429" t="str">
        <f t="shared" si="2"/>
        <v/>
      </c>
      <c r="FF1" s="429" t="str">
        <f t="shared" si="2"/>
        <v/>
      </c>
      <c r="FG1" s="429" t="str">
        <f t="shared" si="2"/>
        <v>Ada</v>
      </c>
      <c r="FH1" s="429" t="str">
        <f t="shared" si="2"/>
        <v>Ada</v>
      </c>
      <c r="FI1" s="429" t="str">
        <f t="shared" si="2"/>
        <v>Ada</v>
      </c>
      <c r="FJ1" s="429" t="s">
        <v>2429</v>
      </c>
      <c r="FK1" s="429" t="str">
        <f t="shared" si="2"/>
        <v>Ada</v>
      </c>
      <c r="FL1" s="429" t="str">
        <f t="shared" si="2"/>
        <v>Ada</v>
      </c>
      <c r="FM1" s="429" t="str">
        <f t="shared" si="2"/>
        <v>Ada</v>
      </c>
      <c r="FN1" s="429" t="str">
        <f t="shared" si="2"/>
        <v>Ada</v>
      </c>
    </row>
    <row r="2" spans="1:170" ht="20.25">
      <c r="C2" s="158"/>
      <c r="D2" s="158"/>
      <c r="E2" s="320" t="s">
        <v>428</v>
      </c>
      <c r="F2" s="324">
        <f>KKMKELAS</f>
        <v>70</v>
      </c>
      <c r="G2" s="159"/>
      <c r="H2" s="159" t="str">
        <f>CONCATENATE("LEDGER RAPOR ","Semester ",SEMESTER," Tahun Pelajaran ",TAHUNPELAJARAN)</f>
        <v>LEDGER RAPOR Semester Ganjil Tahun Pelajaran 2016/2017</v>
      </c>
      <c r="J2" s="142"/>
      <c r="K2" s="142"/>
      <c r="L2" s="142"/>
      <c r="M2" s="142"/>
      <c r="N2" s="142"/>
      <c r="O2" s="142"/>
      <c r="P2" s="142"/>
      <c r="Q2" s="142"/>
      <c r="R2" s="106"/>
      <c r="S2" s="106"/>
      <c r="T2" s="106"/>
      <c r="U2" s="106"/>
      <c r="V2" s="106"/>
      <c r="W2" s="106"/>
      <c r="X2" s="106"/>
      <c r="Y2" s="106"/>
      <c r="Z2" s="106"/>
      <c r="AA2" s="106"/>
      <c r="AB2" s="106"/>
      <c r="AC2" s="106"/>
      <c r="AD2" s="106"/>
      <c r="AE2" s="106"/>
      <c r="AF2" s="106"/>
      <c r="AG2" s="106"/>
      <c r="AH2" s="106"/>
      <c r="AI2" s="106"/>
      <c r="AJ2" s="106"/>
      <c r="AK2" s="106"/>
      <c r="AL2" s="106"/>
      <c r="AM2" s="106"/>
      <c r="AN2" s="106"/>
      <c r="AO2" s="106"/>
      <c r="AP2" s="106"/>
      <c r="AQ2" s="106"/>
      <c r="AR2" s="106"/>
      <c r="AS2" s="106"/>
      <c r="AT2" s="106"/>
      <c r="AU2" s="106"/>
      <c r="AV2" s="106"/>
      <c r="AW2" s="106"/>
      <c r="AX2" s="106"/>
      <c r="AY2" s="106"/>
      <c r="AZ2" s="106"/>
      <c r="BA2" s="106"/>
      <c r="BB2" s="106"/>
      <c r="BC2" s="106"/>
      <c r="BD2" s="106"/>
      <c r="BE2" s="106"/>
      <c r="BF2" s="106"/>
      <c r="BG2" s="106"/>
      <c r="BH2" s="106"/>
      <c r="BI2" s="106"/>
      <c r="BJ2" s="106"/>
      <c r="BK2" s="57"/>
      <c r="BL2" s="57"/>
      <c r="BM2" s="57"/>
      <c r="BN2" s="57"/>
      <c r="BO2" s="57"/>
      <c r="BP2" s="57"/>
      <c r="BQ2" s="57"/>
      <c r="BR2" s="57"/>
      <c r="BS2" s="57"/>
      <c r="BT2" s="57"/>
      <c r="BU2" s="57"/>
      <c r="BV2" s="57"/>
      <c r="BW2" s="57"/>
      <c r="BX2" s="57"/>
      <c r="BY2" s="57"/>
      <c r="BZ2" s="57"/>
      <c r="CA2" s="57"/>
      <c r="CB2" s="57"/>
      <c r="CC2" s="57"/>
      <c r="CD2" s="57"/>
      <c r="CE2" s="57"/>
      <c r="CF2" s="57"/>
      <c r="CG2" s="57"/>
      <c r="CH2" s="57"/>
      <c r="CI2" s="57"/>
      <c r="CJ2" s="57"/>
      <c r="CK2" s="57"/>
      <c r="CL2" s="57"/>
      <c r="CM2" s="57"/>
      <c r="CN2" s="57"/>
      <c r="CO2" s="57"/>
      <c r="CP2" s="57"/>
      <c r="CQ2" s="57"/>
      <c r="CR2" s="57"/>
      <c r="CS2" s="57"/>
      <c r="CT2" s="57"/>
      <c r="CU2" s="57"/>
      <c r="CV2" s="57"/>
      <c r="CW2" s="57"/>
      <c r="CX2" s="57"/>
      <c r="CY2" s="57"/>
      <c r="CZ2" s="57"/>
      <c r="DA2" s="57"/>
      <c r="DB2" s="57"/>
      <c r="DC2" s="57"/>
      <c r="DD2" s="57"/>
      <c r="DE2" s="57"/>
      <c r="DF2" s="57"/>
      <c r="DG2" s="57"/>
      <c r="DH2" s="57"/>
      <c r="DI2" s="323"/>
      <c r="DJ2" s="57"/>
      <c r="DK2" s="57"/>
      <c r="DL2" s="57"/>
      <c r="DM2" s="57"/>
      <c r="DN2" s="323"/>
      <c r="DO2" s="57"/>
      <c r="DP2" s="57"/>
      <c r="DQ2" s="57"/>
      <c r="DR2" s="57"/>
      <c r="DS2" s="323"/>
      <c r="DT2" s="57"/>
      <c r="DU2" s="57"/>
      <c r="DV2" s="57"/>
      <c r="DW2" s="57"/>
      <c r="DX2" s="323"/>
      <c r="DY2" s="57"/>
      <c r="DZ2" s="57"/>
      <c r="EA2" s="57"/>
      <c r="EB2" s="57"/>
      <c r="EC2" s="323"/>
      <c r="ED2" s="57"/>
      <c r="EE2" s="57"/>
      <c r="EF2" s="57"/>
      <c r="EG2" s="57"/>
      <c r="EH2" s="323"/>
      <c r="EI2" s="57"/>
      <c r="EJ2" s="57"/>
      <c r="EK2" s="57"/>
      <c r="EL2" s="57"/>
      <c r="EM2" s="323"/>
      <c r="EN2" s="57"/>
      <c r="EO2" s="57"/>
      <c r="EP2" s="57"/>
      <c r="EQ2" s="57"/>
      <c r="ER2" s="323"/>
      <c r="ES2" s="57"/>
      <c r="ET2" s="57"/>
      <c r="EU2" s="57"/>
      <c r="EV2" s="57"/>
      <c r="EW2" s="323"/>
      <c r="EX2" s="57"/>
      <c r="EY2" s="57"/>
      <c r="EZ2" s="57"/>
      <c r="FA2" s="57"/>
      <c r="FB2" s="323"/>
      <c r="FC2" s="57"/>
      <c r="FD2" s="57"/>
      <c r="FE2" s="57"/>
      <c r="FF2" s="57"/>
      <c r="FG2" s="57"/>
      <c r="FH2" s="57"/>
      <c r="FI2" s="57"/>
      <c r="FJ2" s="109"/>
    </row>
    <row r="3" spans="1:170">
      <c r="A3" s="57"/>
      <c r="B3" s="622" t="s">
        <v>37</v>
      </c>
      <c r="C3" s="622" t="s">
        <v>1</v>
      </c>
      <c r="D3" s="622" t="s">
        <v>41</v>
      </c>
      <c r="E3" s="622" t="s">
        <v>224</v>
      </c>
      <c r="F3" s="622" t="s">
        <v>3</v>
      </c>
      <c r="G3" s="622" t="s">
        <v>2</v>
      </c>
      <c r="H3" s="398" t="s">
        <v>193</v>
      </c>
      <c r="I3" s="398"/>
      <c r="J3" s="396"/>
      <c r="K3" s="396"/>
      <c r="L3" s="396"/>
      <c r="M3" s="396"/>
      <c r="N3" s="396"/>
      <c r="O3" s="396"/>
      <c r="P3" s="396"/>
      <c r="Q3" s="396"/>
      <c r="R3" s="396"/>
      <c r="S3" s="396"/>
      <c r="T3" s="396"/>
      <c r="U3" s="396"/>
      <c r="V3" s="396"/>
      <c r="W3" s="396"/>
      <c r="X3" s="396"/>
      <c r="Y3" s="396"/>
      <c r="Z3" s="396"/>
      <c r="AA3" s="396"/>
      <c r="AB3" s="396"/>
      <c r="AC3" s="396"/>
      <c r="AD3" s="396"/>
      <c r="AE3" s="396"/>
      <c r="AF3" s="396"/>
      <c r="AG3" s="396"/>
      <c r="AH3" s="396"/>
      <c r="AI3" s="396"/>
      <c r="AJ3" s="396"/>
      <c r="AK3" s="396"/>
      <c r="AL3" s="397" t="s">
        <v>194</v>
      </c>
      <c r="AM3" s="397"/>
      <c r="AN3" s="397"/>
      <c r="AO3" s="397"/>
      <c r="AP3" s="397"/>
      <c r="AQ3" s="397"/>
      <c r="AR3" s="397"/>
      <c r="AS3" s="397"/>
      <c r="AT3" s="397"/>
      <c r="AU3" s="397"/>
      <c r="AV3" s="397"/>
      <c r="AW3" s="397"/>
      <c r="AX3" s="397"/>
      <c r="AY3" s="397"/>
      <c r="AZ3" s="397"/>
      <c r="BA3" s="397"/>
      <c r="BB3" s="397"/>
      <c r="BC3" s="397"/>
      <c r="BD3" s="397"/>
      <c r="BE3" s="397"/>
      <c r="BF3" s="397"/>
      <c r="BG3" s="397"/>
      <c r="BH3" s="397"/>
      <c r="BI3" s="397"/>
      <c r="BJ3" s="397"/>
      <c r="BK3" s="396" t="s">
        <v>481</v>
      </c>
      <c r="BL3" s="396"/>
      <c r="BM3" s="396"/>
      <c r="BN3" s="396"/>
      <c r="BO3" s="396"/>
      <c r="BP3" s="396"/>
      <c r="BQ3" s="396"/>
      <c r="BR3" s="396"/>
      <c r="BS3" s="396"/>
      <c r="BT3" s="396"/>
      <c r="BU3" s="396"/>
      <c r="BV3" s="396"/>
      <c r="BW3" s="396"/>
      <c r="BX3" s="396"/>
      <c r="BY3" s="396"/>
      <c r="BZ3" s="396"/>
      <c r="CA3" s="396"/>
      <c r="CB3" s="396"/>
      <c r="CC3" s="396"/>
      <c r="CD3" s="396"/>
      <c r="CE3" s="397" t="s">
        <v>482</v>
      </c>
      <c r="CF3" s="397"/>
      <c r="CG3" s="397"/>
      <c r="CH3" s="397"/>
      <c r="CI3" s="397"/>
      <c r="CJ3" s="397"/>
      <c r="CK3" s="397"/>
      <c r="CL3" s="397"/>
      <c r="CM3" s="397"/>
      <c r="CN3" s="397"/>
      <c r="CO3" s="397"/>
      <c r="CP3" s="397"/>
      <c r="CQ3" s="397"/>
      <c r="CR3" s="397"/>
      <c r="CS3" s="397"/>
      <c r="CT3" s="397"/>
      <c r="CU3" s="397"/>
      <c r="CV3" s="397"/>
      <c r="CW3" s="397"/>
      <c r="CX3" s="397"/>
      <c r="CY3" s="397"/>
      <c r="CZ3" s="397"/>
      <c r="DA3" s="397"/>
      <c r="DB3" s="397"/>
      <c r="DC3" s="397"/>
      <c r="DD3" s="397"/>
      <c r="DE3" s="397"/>
      <c r="DF3" s="397"/>
      <c r="DG3" s="397"/>
      <c r="DH3" s="397"/>
      <c r="DI3" s="396" t="s">
        <v>483</v>
      </c>
      <c r="DJ3" s="396"/>
      <c r="DK3" s="396"/>
      <c r="DL3" s="396"/>
      <c r="DM3" s="396"/>
      <c r="DN3" s="396"/>
      <c r="DO3" s="396"/>
      <c r="DP3" s="396"/>
      <c r="DQ3" s="396"/>
      <c r="DR3" s="396"/>
      <c r="DS3" s="396"/>
      <c r="DT3" s="396"/>
      <c r="DU3" s="396"/>
      <c r="DV3" s="396"/>
      <c r="DW3" s="396"/>
      <c r="DX3" s="396"/>
      <c r="DY3" s="396"/>
      <c r="DZ3" s="396"/>
      <c r="EA3" s="396"/>
      <c r="EB3" s="396"/>
      <c r="EC3" s="396"/>
      <c r="ED3" s="396"/>
      <c r="EE3" s="396"/>
      <c r="EF3" s="396"/>
      <c r="EG3" s="396"/>
      <c r="EH3" s="396"/>
      <c r="EI3" s="396"/>
      <c r="EJ3" s="396"/>
      <c r="EK3" s="396"/>
      <c r="EL3" s="396"/>
      <c r="EM3" s="396"/>
      <c r="EN3" s="396"/>
      <c r="EO3" s="396"/>
      <c r="EP3" s="396"/>
      <c r="EQ3" s="396"/>
      <c r="ER3" s="396"/>
      <c r="ES3" s="396"/>
      <c r="ET3" s="396"/>
      <c r="EU3" s="396"/>
      <c r="EV3" s="396"/>
      <c r="EW3" s="396"/>
      <c r="EX3" s="396"/>
      <c r="EY3" s="396"/>
      <c r="EZ3" s="396"/>
      <c r="FA3" s="396"/>
      <c r="FB3" s="396"/>
      <c r="FC3" s="396"/>
      <c r="FD3" s="396"/>
      <c r="FE3" s="396"/>
      <c r="FF3" s="396"/>
      <c r="FG3" s="613" t="s">
        <v>225</v>
      </c>
      <c r="FH3" s="614"/>
      <c r="FI3" s="615"/>
      <c r="FJ3" s="619" t="s">
        <v>347</v>
      </c>
      <c r="FK3" s="613" t="s">
        <v>137</v>
      </c>
      <c r="FL3" s="614"/>
      <c r="FM3" s="614"/>
      <c r="FN3" s="615"/>
    </row>
    <row r="4" spans="1:170">
      <c r="A4" s="57"/>
      <c r="B4" s="622"/>
      <c r="C4" s="622"/>
      <c r="D4" s="622"/>
      <c r="E4" s="622"/>
      <c r="F4" s="622"/>
      <c r="G4" s="622"/>
      <c r="H4" s="610" t="str">
        <f>IFERROR(VLOOKUP(VLOOKUP(KELASDIPILIH,URUTANMAPELKELAS,6,FALSE),NAMAMAPELRAPOR,4,FALSE),"")</f>
        <v>Pendidikan Agama Islam dan Budi Pekerti</v>
      </c>
      <c r="I4" s="611"/>
      <c r="J4" s="611"/>
      <c r="K4" s="611"/>
      <c r="L4" s="612"/>
      <c r="M4" s="610" t="str">
        <f>IFERROR(VLOOKUP(VLOOKUP(KELASDIPILIH,URUTANMAPELKELAS,11,FALSE),NAMAMAPELRAPOR,4,FALSE),"")</f>
        <v>Pendidikan Pancasila dan Kewarganegaraan</v>
      </c>
      <c r="N4" s="611"/>
      <c r="O4" s="611"/>
      <c r="P4" s="611"/>
      <c r="Q4" s="612"/>
      <c r="R4" s="610" t="str">
        <f>IFERROR(VLOOKUP(VLOOKUP(KELASDIPILIH,URUTANMAPELKELAS,12,FALSE),NAMAMAPELRAPOR,4,FALSE),"")</f>
        <v>Bahasa Indonesia</v>
      </c>
      <c r="S4" s="611"/>
      <c r="T4" s="611"/>
      <c r="U4" s="611"/>
      <c r="V4" s="612"/>
      <c r="W4" s="610" t="str">
        <f>IFERROR(VLOOKUP(VLOOKUP(KELASDIPILIH,URUTANMAPELKELAS,13,FALSE),NAMAMAPELRAPOR,4,FALSE),"")</f>
        <v>Matematika</v>
      </c>
      <c r="X4" s="611"/>
      <c r="Y4" s="611"/>
      <c r="Z4" s="611"/>
      <c r="AA4" s="612"/>
      <c r="AB4" s="610" t="str">
        <f>IFERROR(VLOOKUP(VLOOKUP(KELASDIPILIH,URUTANMAPELKELAS,14,FALSE),NAMAMAPELRAPOR,4,FALSE),"")</f>
        <v>Sejarah Indonesia</v>
      </c>
      <c r="AC4" s="611"/>
      <c r="AD4" s="611"/>
      <c r="AE4" s="611"/>
      <c r="AF4" s="612"/>
      <c r="AG4" s="610" t="str">
        <f>IFERROR(VLOOKUP(VLOOKUP(KELASDIPILIH,URUTANMAPELKELAS,15,FALSE),NAMAMAPELRAPOR,4,FALSE),"")</f>
        <v>Bahasa Inggris</v>
      </c>
      <c r="AH4" s="611"/>
      <c r="AI4" s="611"/>
      <c r="AJ4" s="611"/>
      <c r="AK4" s="612"/>
      <c r="AL4" s="607" t="str">
        <f>IFERROR(VLOOKUP(VLOOKUP(KELASDIPILIH,URUTANMAPELKELAS,16,FALSE),NAMAMAPELRAPOR,4,FALSE),"")</f>
        <v>Seni Budaya</v>
      </c>
      <c r="AM4" s="608"/>
      <c r="AN4" s="608"/>
      <c r="AO4" s="608"/>
      <c r="AP4" s="609"/>
      <c r="AQ4" s="607" t="str">
        <f>IFERROR(VLOOKUP(VLOOKUP(KELASDIPILIH,URUTANMAPELKELAS,17,FALSE),NAMAMAPELRAPOR,4,FALSE),"")</f>
        <v>Pendidikan Jasmani, Olahraga dan Kesehatan</v>
      </c>
      <c r="AR4" s="608"/>
      <c r="AS4" s="608"/>
      <c r="AT4" s="608"/>
      <c r="AU4" s="609"/>
      <c r="AV4" s="607" t="str">
        <f>IFERROR(VLOOKUP(VLOOKUP(KELASDIPILIH,URUTANMAPELKELAS,18,FALSE),NAMAMAPELRAPOR,4,FALSE),"")</f>
        <v>Prakarya dan Kewirausahaan</v>
      </c>
      <c r="AW4" s="608"/>
      <c r="AX4" s="608"/>
      <c r="AY4" s="608"/>
      <c r="AZ4" s="609"/>
      <c r="BA4" s="607" t="str">
        <f>IFERROR(VLOOKUP(VLOOKUP(KELASDIPILIH,URUTANMAPELKELAS,19,FALSE),NAMAMAPELRAPOR,4,FALSE),"")</f>
        <v>Bahasa Jawa</v>
      </c>
      <c r="BB4" s="608"/>
      <c r="BC4" s="608"/>
      <c r="BD4" s="608"/>
      <c r="BE4" s="609"/>
      <c r="BF4" s="607" t="str">
        <f>IFERROR(VLOOKUP(VLOOKUP(KELASDIPILIH,URUTANMAPELKELAS,20,FALSE),NAMAMAPELRAPOR,4,FALSE),"")</f>
        <v>Bahasa Arab</v>
      </c>
      <c r="BG4" s="608"/>
      <c r="BH4" s="608"/>
      <c r="BI4" s="608"/>
      <c r="BJ4" s="609"/>
      <c r="BK4" s="610" t="str">
        <f>IFERROR(VLOOKUP(VLOOKUP(KELASDIPILIH,URUTANMAPELKELAS,22,FALSE),NAMAMAPELRAPOR,4,FALSE),"")</f>
        <v>Fisika</v>
      </c>
      <c r="BL4" s="611"/>
      <c r="BM4" s="611"/>
      <c r="BN4" s="611"/>
      <c r="BO4" s="612"/>
      <c r="BP4" s="610" t="str">
        <f>IFERROR(VLOOKUP(VLOOKUP(KELASDIPILIH,URUTANMAPELKELAS,23,FALSE),NAMAMAPELRAPOR,4,FALSE),"")</f>
        <v>Pemrograman Dasar</v>
      </c>
      <c r="BQ4" s="611"/>
      <c r="BR4" s="611"/>
      <c r="BS4" s="611"/>
      <c r="BT4" s="612"/>
      <c r="BU4" s="610" t="str">
        <f>IFERROR(VLOOKUP(VLOOKUP(KELASDIPILIH,URUTANMAPELKELAS,24,FALSE),NAMAMAPELRAPOR,4,FALSE),"")</f>
        <v>Sistem Komputer</v>
      </c>
      <c r="BV4" s="611"/>
      <c r="BW4" s="611"/>
      <c r="BX4" s="611"/>
      <c r="BY4" s="612"/>
      <c r="BZ4" s="610" t="str">
        <f>IFERROR(VLOOKUP(VLOOKUP(KELASDIPILIH,URUTANMAPELKELAS,25,FALSE),NAMAMAPELRAPOR,4,FALSE),"")</f>
        <v/>
      </c>
      <c r="CA4" s="611"/>
      <c r="CB4" s="611"/>
      <c r="CC4" s="611"/>
      <c r="CD4" s="612"/>
      <c r="CE4" s="607" t="str">
        <f>IFERROR(VLOOKUP(VLOOKUP(KELASDIPILIH,URUTANMAPELKELAS,26,FALSE),NAMAMAPELRAPOR,4,FALSE),"")</f>
        <v xml:space="preserve">Simulasi Digital </v>
      </c>
      <c r="CF4" s="608"/>
      <c r="CG4" s="608"/>
      <c r="CH4" s="608"/>
      <c r="CI4" s="609"/>
      <c r="CJ4" s="607" t="str">
        <f>IFERROR(VLOOKUP(VLOOKUP(KELASDIPILIH,URUTANMAPELKELAS,27,FALSE),NAMAMAPELRAPOR,4,FALSE),"")</f>
        <v>Perakitan Komputer</v>
      </c>
      <c r="CK4" s="608"/>
      <c r="CL4" s="608"/>
      <c r="CM4" s="608"/>
      <c r="CN4" s="609"/>
      <c r="CO4" s="607" t="str">
        <f>IFERROR(VLOOKUP(VLOOKUP(KELASDIPILIH,URUTANMAPELKELAS,28,FALSE),NAMAMAPELRAPOR,4,FALSE),"")</f>
        <v>Sistem Operasi</v>
      </c>
      <c r="CP4" s="608"/>
      <c r="CQ4" s="608"/>
      <c r="CR4" s="608"/>
      <c r="CS4" s="609"/>
      <c r="CT4" s="607" t="str">
        <f>IFERROR(VLOOKUP(VLOOKUP(KELASDIPILIH,URUTANMAPELKELAS,29,FALSE),NAMAMAPELRAPOR,4,FALSE),"")</f>
        <v>Jaringan Dasar</v>
      </c>
      <c r="CU4" s="608"/>
      <c r="CV4" s="608"/>
      <c r="CW4" s="608"/>
      <c r="CX4" s="609"/>
      <c r="CY4" s="607" t="str">
        <f>IFERROR(VLOOKUP(VLOOKUP(KELASDIPILIH,URUTANMAPELKELAS,30,FALSE),NAMAMAPELRAPOR,4,FALSE),"")</f>
        <v>Jaringan Dasar</v>
      </c>
      <c r="CZ4" s="608"/>
      <c r="DA4" s="608"/>
      <c r="DB4" s="608"/>
      <c r="DC4" s="609"/>
      <c r="DD4" s="607" t="str">
        <f>IFERROR(VLOOKUP(VLOOKUP(KELASDIPILIH,URUTANMAPELKELAS,31,FALSE),NAMAMAPELRAPOR,4,FALSE),"")</f>
        <v/>
      </c>
      <c r="DE4" s="608"/>
      <c r="DF4" s="608"/>
      <c r="DG4" s="608"/>
      <c r="DH4" s="609"/>
      <c r="DI4" s="610" t="str">
        <f>IFERROR(VLOOKUP(VLOOKUP(KELASDIPILIH,URUTANMAPELKELAS,32,FALSE),NAMAMAPELRAPOR,4,FALSE),"")</f>
        <v/>
      </c>
      <c r="DJ4" s="611"/>
      <c r="DK4" s="611"/>
      <c r="DL4" s="611"/>
      <c r="DM4" s="612"/>
      <c r="DN4" s="610" t="str">
        <f>IFERROR(VLOOKUP(VLOOKUP(KELASDIPILIH,URUTANMAPELKELAS,33,FALSE),NAMAMAPELRAPOR,4,FALSE),"")</f>
        <v/>
      </c>
      <c r="DO4" s="611"/>
      <c r="DP4" s="611"/>
      <c r="DQ4" s="611"/>
      <c r="DR4" s="612"/>
      <c r="DS4" s="610" t="str">
        <f>IFERROR(VLOOKUP(VLOOKUP(KELASDIPILIH,URUTANMAPELKELAS,34,FALSE),NAMAMAPELRAPOR,4,FALSE),"")</f>
        <v/>
      </c>
      <c r="DT4" s="611"/>
      <c r="DU4" s="611"/>
      <c r="DV4" s="611"/>
      <c r="DW4" s="612"/>
      <c r="DX4" s="610" t="str">
        <f>IFERROR(VLOOKUP(VLOOKUP(KELASDIPILIH,URUTANMAPELKELAS,35,FALSE),NAMAMAPELRAPOR,4,FALSE),"")</f>
        <v/>
      </c>
      <c r="DY4" s="611"/>
      <c r="DZ4" s="611"/>
      <c r="EA4" s="611"/>
      <c r="EB4" s="612"/>
      <c r="EC4" s="610" t="str">
        <f>IFERROR(VLOOKUP(VLOOKUP(KELASDIPILIH,URUTANMAPELKELAS,36,FALSE),NAMAMAPELRAPOR,4,FALSE),"")</f>
        <v/>
      </c>
      <c r="ED4" s="611"/>
      <c r="EE4" s="611"/>
      <c r="EF4" s="611"/>
      <c r="EG4" s="612"/>
      <c r="EH4" s="610" t="str">
        <f>IFERROR(VLOOKUP(VLOOKUP(KELASDIPILIH,URUTANMAPELKELAS,37,FALSE),NAMAMAPELRAPOR,4,FALSE),"")</f>
        <v/>
      </c>
      <c r="EI4" s="611"/>
      <c r="EJ4" s="611"/>
      <c r="EK4" s="611"/>
      <c r="EL4" s="612"/>
      <c r="EM4" s="610" t="str">
        <f>IFERROR(VLOOKUP(VLOOKUP(KELASDIPILIH,URUTANMAPELKELAS,38,FALSE),NAMAMAPELRAPOR,4,FALSE),"")</f>
        <v/>
      </c>
      <c r="EN4" s="611"/>
      <c r="EO4" s="611"/>
      <c r="EP4" s="611"/>
      <c r="EQ4" s="612"/>
      <c r="ER4" s="610" t="str">
        <f>IFERROR(VLOOKUP(VLOOKUP(KELASDIPILIH,URUTANMAPELKELAS,39,FALSE),NAMAMAPELRAPOR,4,FALSE),"")</f>
        <v/>
      </c>
      <c r="ES4" s="611"/>
      <c r="ET4" s="611"/>
      <c r="EU4" s="611"/>
      <c r="EV4" s="612"/>
      <c r="EW4" s="610" t="str">
        <f>IFERROR(VLOOKUP(VLOOKUP(KELASDIPILIH,URUTANMAPELKELAS,40,FALSE),NAMAMAPELRAPOR,4,FALSE),"")</f>
        <v/>
      </c>
      <c r="EX4" s="611"/>
      <c r="EY4" s="611"/>
      <c r="EZ4" s="611"/>
      <c r="FA4" s="612"/>
      <c r="FB4" s="610" t="str">
        <f>IFERROR(VLOOKUP(VLOOKUP(KELASDIPILIH,URUTANMAPELKELAS,41,FALSE),NAMAMAPELRAPOR,4,FALSE),"")</f>
        <v/>
      </c>
      <c r="FC4" s="611"/>
      <c r="FD4" s="611"/>
      <c r="FE4" s="611"/>
      <c r="FF4" s="612"/>
      <c r="FG4" s="616"/>
      <c r="FH4" s="617"/>
      <c r="FI4" s="618"/>
      <c r="FJ4" s="620"/>
      <c r="FK4" s="616"/>
      <c r="FL4" s="617"/>
      <c r="FM4" s="617"/>
      <c r="FN4" s="618"/>
    </row>
    <row r="5" spans="1:170" ht="57.75">
      <c r="A5" s="57"/>
      <c r="B5" s="622"/>
      <c r="C5" s="622"/>
      <c r="D5" s="622"/>
      <c r="E5" s="622"/>
      <c r="F5" s="622"/>
      <c r="G5" s="622"/>
      <c r="H5" s="426" t="str">
        <f>IF(H4="","","Angka Peng")</f>
        <v>Angka Peng</v>
      </c>
      <c r="I5" s="426" t="str">
        <f>IF(H4="","","Predikat Peng")</f>
        <v>Predikat Peng</v>
      </c>
      <c r="J5" s="428" t="str">
        <f>IF(H4="","","Angka Ketr")</f>
        <v>Angka Ketr</v>
      </c>
      <c r="K5" s="426" t="str">
        <f>IF(H4="","","Predikat Ketr")</f>
        <v>Predikat Ketr</v>
      </c>
      <c r="L5" s="426" t="str">
        <f>IF(H4="","","Predikat Sikap")</f>
        <v>Predikat Sikap</v>
      </c>
      <c r="M5" s="426" t="str">
        <f t="shared" ref="M5" si="3">IF(M4="","","Angka Peng")</f>
        <v>Angka Peng</v>
      </c>
      <c r="N5" s="426" t="str">
        <f t="shared" ref="N5" si="4">IF(M4="","","Predikat Peng")</f>
        <v>Predikat Peng</v>
      </c>
      <c r="O5" s="428" t="str">
        <f t="shared" ref="O5" si="5">IF(M4="","","Angka Ketr")</f>
        <v>Angka Ketr</v>
      </c>
      <c r="P5" s="426" t="str">
        <f t="shared" ref="P5" si="6">IF(M4="","","Predikat Ketr")</f>
        <v>Predikat Ketr</v>
      </c>
      <c r="Q5" s="426" t="str">
        <f t="shared" ref="Q5" si="7">IF(M4="","","Predikat Sikap")</f>
        <v>Predikat Sikap</v>
      </c>
      <c r="R5" s="426" t="str">
        <f t="shared" ref="R5" si="8">IF(R4="","","Angka Peng")</f>
        <v>Angka Peng</v>
      </c>
      <c r="S5" s="426" t="str">
        <f t="shared" ref="S5" si="9">IF(R4="","","Predikat Peng")</f>
        <v>Predikat Peng</v>
      </c>
      <c r="T5" s="428" t="str">
        <f t="shared" ref="T5" si="10">IF(R4="","","Angka Ketr")</f>
        <v>Angka Ketr</v>
      </c>
      <c r="U5" s="426" t="str">
        <f t="shared" ref="U5" si="11">IF(R4="","","Predikat Ketr")</f>
        <v>Predikat Ketr</v>
      </c>
      <c r="V5" s="426" t="str">
        <f t="shared" ref="V5" si="12">IF(R4="","","Predikat Sikap")</f>
        <v>Predikat Sikap</v>
      </c>
      <c r="W5" s="426" t="str">
        <f t="shared" ref="W5" si="13">IF(W4="","","Angka Peng")</f>
        <v>Angka Peng</v>
      </c>
      <c r="X5" s="426" t="str">
        <f t="shared" ref="X5" si="14">IF(W4="","","Predikat Peng")</f>
        <v>Predikat Peng</v>
      </c>
      <c r="Y5" s="428" t="str">
        <f t="shared" ref="Y5" si="15">IF(W4="","","Angka Ketr")</f>
        <v>Angka Ketr</v>
      </c>
      <c r="Z5" s="426" t="str">
        <f t="shared" ref="Z5" si="16">IF(W4="","","Predikat Ketr")</f>
        <v>Predikat Ketr</v>
      </c>
      <c r="AA5" s="426" t="str">
        <f t="shared" ref="AA5" si="17">IF(W4="","","Predikat Sikap")</f>
        <v>Predikat Sikap</v>
      </c>
      <c r="AB5" s="426" t="str">
        <f t="shared" ref="AB5" si="18">IF(AB4="","","Angka Peng")</f>
        <v>Angka Peng</v>
      </c>
      <c r="AC5" s="426" t="str">
        <f t="shared" ref="AC5" si="19">IF(AB4="","","Predikat Peng")</f>
        <v>Predikat Peng</v>
      </c>
      <c r="AD5" s="428" t="str">
        <f t="shared" ref="AD5" si="20">IF(AB4="","","Angka Ketr")</f>
        <v>Angka Ketr</v>
      </c>
      <c r="AE5" s="426" t="str">
        <f t="shared" ref="AE5" si="21">IF(AB4="","","Predikat Ketr")</f>
        <v>Predikat Ketr</v>
      </c>
      <c r="AF5" s="426" t="str">
        <f t="shared" ref="AF5" si="22">IF(AB4="","","Predikat Sikap")</f>
        <v>Predikat Sikap</v>
      </c>
      <c r="AG5" s="426" t="str">
        <f t="shared" ref="AG5" si="23">IF(AG4="","","Angka Peng")</f>
        <v>Angka Peng</v>
      </c>
      <c r="AH5" s="426" t="str">
        <f t="shared" ref="AH5" si="24">IF(AG4="","","Predikat Peng")</f>
        <v>Predikat Peng</v>
      </c>
      <c r="AI5" s="428" t="str">
        <f t="shared" ref="AI5" si="25">IF(AG4="","","Angka Ketr")</f>
        <v>Angka Ketr</v>
      </c>
      <c r="AJ5" s="426" t="str">
        <f t="shared" ref="AJ5" si="26">IF(AG4="","","Predikat Ketr")</f>
        <v>Predikat Ketr</v>
      </c>
      <c r="AK5" s="426" t="str">
        <f t="shared" ref="AK5" si="27">IF(AG4="","","Predikat Sikap")</f>
        <v>Predikat Sikap</v>
      </c>
      <c r="AL5" s="426" t="str">
        <f t="shared" ref="AL5" si="28">IF(AL4="","","Angka Peng")</f>
        <v>Angka Peng</v>
      </c>
      <c r="AM5" s="426" t="str">
        <f t="shared" ref="AM5" si="29">IF(AL4="","","Predikat Peng")</f>
        <v>Predikat Peng</v>
      </c>
      <c r="AN5" s="428" t="str">
        <f t="shared" ref="AN5" si="30">IF(AL4="","","Angka Ketr")</f>
        <v>Angka Ketr</v>
      </c>
      <c r="AO5" s="426" t="str">
        <f t="shared" ref="AO5" si="31">IF(AL4="","","Predikat Ketr")</f>
        <v>Predikat Ketr</v>
      </c>
      <c r="AP5" s="426" t="str">
        <f t="shared" ref="AP5" si="32">IF(AL4="","","Predikat Sikap")</f>
        <v>Predikat Sikap</v>
      </c>
      <c r="AQ5" s="426" t="str">
        <f t="shared" ref="AQ5" si="33">IF(AQ4="","","Angka Peng")</f>
        <v>Angka Peng</v>
      </c>
      <c r="AR5" s="426" t="str">
        <f t="shared" ref="AR5" si="34">IF(AQ4="","","Predikat Peng")</f>
        <v>Predikat Peng</v>
      </c>
      <c r="AS5" s="428" t="str">
        <f t="shared" ref="AS5" si="35">IF(AQ4="","","Angka Ketr")</f>
        <v>Angka Ketr</v>
      </c>
      <c r="AT5" s="426" t="str">
        <f t="shared" ref="AT5" si="36">IF(AQ4="","","Predikat Ketr")</f>
        <v>Predikat Ketr</v>
      </c>
      <c r="AU5" s="426" t="str">
        <f t="shared" ref="AU5" si="37">IF(AQ4="","","Predikat Sikap")</f>
        <v>Predikat Sikap</v>
      </c>
      <c r="AV5" s="426" t="str">
        <f t="shared" ref="AV5" si="38">IF(AV4="","","Angka Peng")</f>
        <v>Angka Peng</v>
      </c>
      <c r="AW5" s="426" t="str">
        <f t="shared" ref="AW5" si="39">IF(AV4="","","Predikat Peng")</f>
        <v>Predikat Peng</v>
      </c>
      <c r="AX5" s="428" t="str">
        <f t="shared" ref="AX5" si="40">IF(AV4="","","Angka Ketr")</f>
        <v>Angka Ketr</v>
      </c>
      <c r="AY5" s="426" t="str">
        <f t="shared" ref="AY5" si="41">IF(AV4="","","Predikat Ketr")</f>
        <v>Predikat Ketr</v>
      </c>
      <c r="AZ5" s="426" t="str">
        <f t="shared" ref="AZ5" si="42">IF(AV4="","","Predikat Sikap")</f>
        <v>Predikat Sikap</v>
      </c>
      <c r="BA5" s="426" t="str">
        <f t="shared" ref="BA5" si="43">IF(BA4="","","Angka Peng")</f>
        <v>Angka Peng</v>
      </c>
      <c r="BB5" s="426" t="str">
        <f t="shared" ref="BB5" si="44">IF(BA4="","","Predikat Peng")</f>
        <v>Predikat Peng</v>
      </c>
      <c r="BC5" s="428" t="str">
        <f t="shared" ref="BC5" si="45">IF(BA4="","","Angka Ketr")</f>
        <v>Angka Ketr</v>
      </c>
      <c r="BD5" s="426" t="str">
        <f t="shared" ref="BD5" si="46">IF(BA4="","","Predikat Ketr")</f>
        <v>Predikat Ketr</v>
      </c>
      <c r="BE5" s="426" t="str">
        <f t="shared" ref="BE5" si="47">IF(BA4="","","Predikat Sikap")</f>
        <v>Predikat Sikap</v>
      </c>
      <c r="BF5" s="426" t="str">
        <f t="shared" ref="BF5" si="48">IF(BF4="","","Angka Peng")</f>
        <v>Angka Peng</v>
      </c>
      <c r="BG5" s="426" t="str">
        <f t="shared" ref="BG5" si="49">IF(BF4="","","Predikat Peng")</f>
        <v>Predikat Peng</v>
      </c>
      <c r="BH5" s="428" t="str">
        <f t="shared" ref="BH5" si="50">IF(BF4="","","Angka Ketr")</f>
        <v>Angka Ketr</v>
      </c>
      <c r="BI5" s="426" t="str">
        <f t="shared" ref="BI5" si="51">IF(BF4="","","Predikat Ketr")</f>
        <v>Predikat Ketr</v>
      </c>
      <c r="BJ5" s="426" t="str">
        <f t="shared" ref="BJ5" si="52">IF(BF4="","","Predikat Sikap")</f>
        <v>Predikat Sikap</v>
      </c>
      <c r="BK5" s="426" t="str">
        <f t="shared" ref="BK5" si="53">IF(BK4="","","Angka Peng")</f>
        <v>Angka Peng</v>
      </c>
      <c r="BL5" s="426" t="str">
        <f t="shared" ref="BL5" si="54">IF(BK4="","","Predikat Peng")</f>
        <v>Predikat Peng</v>
      </c>
      <c r="BM5" s="428" t="str">
        <f t="shared" ref="BM5" si="55">IF(BK4="","","Angka Ketr")</f>
        <v>Angka Ketr</v>
      </c>
      <c r="BN5" s="426" t="str">
        <f t="shared" ref="BN5" si="56">IF(BK4="","","Predikat Ketr")</f>
        <v>Predikat Ketr</v>
      </c>
      <c r="BO5" s="426" t="str">
        <f t="shared" ref="BO5" si="57">IF(BK4="","","Predikat Sikap")</f>
        <v>Predikat Sikap</v>
      </c>
      <c r="BP5" s="426" t="str">
        <f t="shared" ref="BP5" si="58">IF(BP4="","","Angka Peng")</f>
        <v>Angka Peng</v>
      </c>
      <c r="BQ5" s="426" t="str">
        <f t="shared" ref="BQ5" si="59">IF(BP4="","","Predikat Peng")</f>
        <v>Predikat Peng</v>
      </c>
      <c r="BR5" s="428" t="str">
        <f t="shared" ref="BR5" si="60">IF(BP4="","","Angka Ketr")</f>
        <v>Angka Ketr</v>
      </c>
      <c r="BS5" s="426" t="str">
        <f t="shared" ref="BS5" si="61">IF(BP4="","","Predikat Ketr")</f>
        <v>Predikat Ketr</v>
      </c>
      <c r="BT5" s="426" t="str">
        <f t="shared" ref="BT5" si="62">IF(BP4="","","Predikat Sikap")</f>
        <v>Predikat Sikap</v>
      </c>
      <c r="BU5" s="426" t="str">
        <f t="shared" ref="BU5" si="63">IF(BU4="","","Angka Peng")</f>
        <v>Angka Peng</v>
      </c>
      <c r="BV5" s="426" t="str">
        <f t="shared" ref="BV5" si="64">IF(BU4="","","Predikat Peng")</f>
        <v>Predikat Peng</v>
      </c>
      <c r="BW5" s="428" t="str">
        <f t="shared" ref="BW5" si="65">IF(BU4="","","Angka Ketr")</f>
        <v>Angka Ketr</v>
      </c>
      <c r="BX5" s="426" t="str">
        <f t="shared" ref="BX5" si="66">IF(BU4="","","Predikat Ketr")</f>
        <v>Predikat Ketr</v>
      </c>
      <c r="BY5" s="426" t="str">
        <f t="shared" ref="BY5" si="67">IF(BU4="","","Predikat Sikap")</f>
        <v>Predikat Sikap</v>
      </c>
      <c r="BZ5" s="426" t="str">
        <f t="shared" ref="BZ5" si="68">IF(BZ4="","","Angka Peng")</f>
        <v/>
      </c>
      <c r="CA5" s="426" t="str">
        <f t="shared" ref="CA5" si="69">IF(BZ4="","","Predikat Peng")</f>
        <v/>
      </c>
      <c r="CB5" s="428" t="str">
        <f t="shared" ref="CB5" si="70">IF(BZ4="","","Angka Ketr")</f>
        <v/>
      </c>
      <c r="CC5" s="426" t="str">
        <f t="shared" ref="CC5" si="71">IF(BZ4="","","Predikat Ketr")</f>
        <v/>
      </c>
      <c r="CD5" s="426" t="str">
        <f t="shared" ref="CD5" si="72">IF(BZ4="","","Predikat Sikap")</f>
        <v/>
      </c>
      <c r="CE5" s="426" t="str">
        <f t="shared" ref="CE5" si="73">IF(CE4="","","Angka Peng")</f>
        <v>Angka Peng</v>
      </c>
      <c r="CF5" s="426" t="str">
        <f t="shared" ref="CF5" si="74">IF(CE4="","","Predikat Peng")</f>
        <v>Predikat Peng</v>
      </c>
      <c r="CG5" s="428" t="str">
        <f t="shared" ref="CG5" si="75">IF(CE4="","","Angka Ketr")</f>
        <v>Angka Ketr</v>
      </c>
      <c r="CH5" s="426" t="str">
        <f t="shared" ref="CH5" si="76">IF(CE4="","","Predikat Ketr")</f>
        <v>Predikat Ketr</v>
      </c>
      <c r="CI5" s="426" t="str">
        <f t="shared" ref="CI5" si="77">IF(CE4="","","Predikat Sikap")</f>
        <v>Predikat Sikap</v>
      </c>
      <c r="CJ5" s="426" t="str">
        <f t="shared" ref="CJ5" si="78">IF(CJ4="","","Angka Peng")</f>
        <v>Angka Peng</v>
      </c>
      <c r="CK5" s="426" t="str">
        <f t="shared" ref="CK5" si="79">IF(CJ4="","","Predikat Peng")</f>
        <v>Predikat Peng</v>
      </c>
      <c r="CL5" s="428" t="str">
        <f t="shared" ref="CL5" si="80">IF(CJ4="","","Angka Ketr")</f>
        <v>Angka Ketr</v>
      </c>
      <c r="CM5" s="426" t="str">
        <f t="shared" ref="CM5" si="81">IF(CJ4="","","Predikat Ketr")</f>
        <v>Predikat Ketr</v>
      </c>
      <c r="CN5" s="426" t="str">
        <f t="shared" ref="CN5" si="82">IF(CJ4="","","Predikat Sikap")</f>
        <v>Predikat Sikap</v>
      </c>
      <c r="CO5" s="426" t="str">
        <f t="shared" ref="CO5" si="83">IF(CO4="","","Angka Peng")</f>
        <v>Angka Peng</v>
      </c>
      <c r="CP5" s="426" t="str">
        <f t="shared" ref="CP5" si="84">IF(CO4="","","Predikat Peng")</f>
        <v>Predikat Peng</v>
      </c>
      <c r="CQ5" s="428" t="str">
        <f t="shared" ref="CQ5" si="85">IF(CO4="","","Angka Ketr")</f>
        <v>Angka Ketr</v>
      </c>
      <c r="CR5" s="426" t="str">
        <f t="shared" ref="CR5" si="86">IF(CO4="","","Predikat Ketr")</f>
        <v>Predikat Ketr</v>
      </c>
      <c r="CS5" s="426" t="str">
        <f t="shared" ref="CS5" si="87">IF(CO4="","","Predikat Sikap")</f>
        <v>Predikat Sikap</v>
      </c>
      <c r="CT5" s="426" t="str">
        <f t="shared" ref="CT5" si="88">IF(CT4="","","Angka Peng")</f>
        <v>Angka Peng</v>
      </c>
      <c r="CU5" s="426" t="str">
        <f t="shared" ref="CU5" si="89">IF(CT4="","","Predikat Peng")</f>
        <v>Predikat Peng</v>
      </c>
      <c r="CV5" s="428" t="str">
        <f t="shared" ref="CV5" si="90">IF(CT4="","","Angka Ketr")</f>
        <v>Angka Ketr</v>
      </c>
      <c r="CW5" s="426" t="str">
        <f t="shared" ref="CW5" si="91">IF(CT4="","","Predikat Ketr")</f>
        <v>Predikat Ketr</v>
      </c>
      <c r="CX5" s="426" t="str">
        <f t="shared" ref="CX5" si="92">IF(CT4="","","Predikat Sikap")</f>
        <v>Predikat Sikap</v>
      </c>
      <c r="CY5" s="426" t="str">
        <f t="shared" ref="CY5" si="93">IF(CY4="","","Angka Peng")</f>
        <v>Angka Peng</v>
      </c>
      <c r="CZ5" s="426" t="str">
        <f t="shared" ref="CZ5" si="94">IF(CY4="","","Predikat Peng")</f>
        <v>Predikat Peng</v>
      </c>
      <c r="DA5" s="428" t="str">
        <f t="shared" ref="DA5" si="95">IF(CY4="","","Angka Ketr")</f>
        <v>Angka Ketr</v>
      </c>
      <c r="DB5" s="426" t="str">
        <f t="shared" ref="DB5" si="96">IF(CY4="","","Predikat Ketr")</f>
        <v>Predikat Ketr</v>
      </c>
      <c r="DC5" s="426" t="str">
        <f t="shared" ref="DC5" si="97">IF(CY4="","","Predikat Sikap")</f>
        <v>Predikat Sikap</v>
      </c>
      <c r="DD5" s="426" t="str">
        <f t="shared" ref="DD5" si="98">IF(DD4="","","Angka Peng")</f>
        <v/>
      </c>
      <c r="DE5" s="426" t="str">
        <f t="shared" ref="DE5" si="99">IF(DD4="","","Predikat Peng")</f>
        <v/>
      </c>
      <c r="DF5" s="428" t="str">
        <f t="shared" ref="DF5" si="100">IF(DD4="","","Angka Ketr")</f>
        <v/>
      </c>
      <c r="DG5" s="426" t="str">
        <f t="shared" ref="DG5" si="101">IF(DD4="","","Predikat Ketr")</f>
        <v/>
      </c>
      <c r="DH5" s="426" t="str">
        <f t="shared" ref="DH5" si="102">IF(DD4="","","Predikat Sikap")</f>
        <v/>
      </c>
      <c r="DI5" s="426" t="str">
        <f t="shared" ref="DI5" si="103">IF(DI4="","","Angka Peng")</f>
        <v/>
      </c>
      <c r="DJ5" s="426" t="str">
        <f t="shared" ref="DJ5" si="104">IF(DI4="","","Predikat Peng")</f>
        <v/>
      </c>
      <c r="DK5" s="428" t="str">
        <f t="shared" ref="DK5" si="105">IF(DI4="","","Angka Ketr")</f>
        <v/>
      </c>
      <c r="DL5" s="426" t="str">
        <f t="shared" ref="DL5" si="106">IF(DI4="","","Predikat Ketr")</f>
        <v/>
      </c>
      <c r="DM5" s="426" t="str">
        <f t="shared" ref="DM5" si="107">IF(DI4="","","Predikat Sikap")</f>
        <v/>
      </c>
      <c r="DN5" s="426" t="str">
        <f t="shared" ref="DN5" si="108">IF(DN4="","","Angka Peng")</f>
        <v/>
      </c>
      <c r="DO5" s="426" t="str">
        <f t="shared" ref="DO5" si="109">IF(DN4="","","Predikat Peng")</f>
        <v/>
      </c>
      <c r="DP5" s="428" t="str">
        <f t="shared" ref="DP5" si="110">IF(DN4="","","Angka Ketr")</f>
        <v/>
      </c>
      <c r="DQ5" s="426" t="str">
        <f t="shared" ref="DQ5" si="111">IF(DN4="","","Predikat Ketr")</f>
        <v/>
      </c>
      <c r="DR5" s="426" t="str">
        <f t="shared" ref="DR5" si="112">IF(DN4="","","Predikat Sikap")</f>
        <v/>
      </c>
      <c r="DS5" s="426" t="str">
        <f t="shared" ref="DS5" si="113">IF(DS4="","","Angka Peng")</f>
        <v/>
      </c>
      <c r="DT5" s="426" t="str">
        <f t="shared" ref="DT5" si="114">IF(DS4="","","Predikat Peng")</f>
        <v/>
      </c>
      <c r="DU5" s="428" t="str">
        <f t="shared" ref="DU5" si="115">IF(DS4="","","Angka Ketr")</f>
        <v/>
      </c>
      <c r="DV5" s="426" t="str">
        <f t="shared" ref="DV5" si="116">IF(DS4="","","Predikat Ketr")</f>
        <v/>
      </c>
      <c r="DW5" s="426" t="str">
        <f t="shared" ref="DW5" si="117">IF(DS4="","","Predikat Sikap")</f>
        <v/>
      </c>
      <c r="DX5" s="426" t="str">
        <f t="shared" ref="DX5" si="118">IF(DX4="","","Angka Peng")</f>
        <v/>
      </c>
      <c r="DY5" s="426" t="str">
        <f t="shared" ref="DY5" si="119">IF(DX4="","","Predikat Peng")</f>
        <v/>
      </c>
      <c r="DZ5" s="428" t="str">
        <f t="shared" ref="DZ5" si="120">IF(DX4="","","Angka Ketr")</f>
        <v/>
      </c>
      <c r="EA5" s="426" t="str">
        <f t="shared" ref="EA5" si="121">IF(DX4="","","Predikat Ketr")</f>
        <v/>
      </c>
      <c r="EB5" s="426" t="str">
        <f t="shared" ref="EB5" si="122">IF(DX4="","","Predikat Sikap")</f>
        <v/>
      </c>
      <c r="EC5" s="426" t="str">
        <f t="shared" ref="EC5" si="123">IF(EC4="","","Angka Peng")</f>
        <v/>
      </c>
      <c r="ED5" s="426" t="str">
        <f t="shared" ref="ED5" si="124">IF(EC4="","","Predikat Peng")</f>
        <v/>
      </c>
      <c r="EE5" s="428" t="str">
        <f t="shared" ref="EE5" si="125">IF(EC4="","","Angka Ketr")</f>
        <v/>
      </c>
      <c r="EF5" s="426" t="str">
        <f t="shared" ref="EF5" si="126">IF(EC4="","","Predikat Ketr")</f>
        <v/>
      </c>
      <c r="EG5" s="426" t="str">
        <f t="shared" ref="EG5" si="127">IF(EC4="","","Predikat Sikap")</f>
        <v/>
      </c>
      <c r="EH5" s="426" t="str">
        <f t="shared" ref="EH5" si="128">IF(EH4="","","Angka Peng")</f>
        <v/>
      </c>
      <c r="EI5" s="426" t="str">
        <f t="shared" ref="EI5" si="129">IF(EH4="","","Predikat Peng")</f>
        <v/>
      </c>
      <c r="EJ5" s="428" t="str">
        <f t="shared" ref="EJ5" si="130">IF(EH4="","","Angka Ketr")</f>
        <v/>
      </c>
      <c r="EK5" s="426" t="str">
        <f t="shared" ref="EK5" si="131">IF(EH4="","","Predikat Ketr")</f>
        <v/>
      </c>
      <c r="EL5" s="426" t="str">
        <f t="shared" ref="EL5" si="132">IF(EH4="","","Predikat Sikap")</f>
        <v/>
      </c>
      <c r="EM5" s="426" t="str">
        <f t="shared" ref="EM5" si="133">IF(EM4="","","Angka Peng")</f>
        <v/>
      </c>
      <c r="EN5" s="426" t="str">
        <f t="shared" ref="EN5" si="134">IF(EM4="","","Predikat Peng")</f>
        <v/>
      </c>
      <c r="EO5" s="428" t="str">
        <f t="shared" ref="EO5" si="135">IF(EM4="","","Angka Ketr")</f>
        <v/>
      </c>
      <c r="EP5" s="426" t="str">
        <f t="shared" ref="EP5" si="136">IF(EM4="","","Predikat Ketr")</f>
        <v/>
      </c>
      <c r="EQ5" s="426" t="str">
        <f t="shared" ref="EQ5" si="137">IF(EM4="","","Predikat Sikap")</f>
        <v/>
      </c>
      <c r="ER5" s="426" t="str">
        <f t="shared" ref="ER5" si="138">IF(ER4="","","Angka Peng")</f>
        <v/>
      </c>
      <c r="ES5" s="426" t="str">
        <f t="shared" ref="ES5" si="139">IF(ER4="","","Predikat Peng")</f>
        <v/>
      </c>
      <c r="ET5" s="428" t="str">
        <f t="shared" ref="ET5" si="140">IF(ER4="","","Angka Ketr")</f>
        <v/>
      </c>
      <c r="EU5" s="426" t="str">
        <f t="shared" ref="EU5" si="141">IF(ER4="","","Predikat Ketr")</f>
        <v/>
      </c>
      <c r="EV5" s="426" t="str">
        <f t="shared" ref="EV5" si="142">IF(ER4="","","Predikat Sikap")</f>
        <v/>
      </c>
      <c r="EW5" s="426" t="str">
        <f t="shared" ref="EW5" si="143">IF(EW4="","","Angka Peng")</f>
        <v/>
      </c>
      <c r="EX5" s="426" t="str">
        <f t="shared" ref="EX5" si="144">IF(EW4="","","Predikat Peng")</f>
        <v/>
      </c>
      <c r="EY5" s="428" t="str">
        <f t="shared" ref="EY5" si="145">IF(EW4="","","Angka Ketr")</f>
        <v/>
      </c>
      <c r="EZ5" s="426" t="str">
        <f t="shared" ref="EZ5" si="146">IF(EW4="","","Predikat Ketr")</f>
        <v/>
      </c>
      <c r="FA5" s="426" t="str">
        <f t="shared" ref="FA5" si="147">IF(EW4="","","Predikat Sikap")</f>
        <v/>
      </c>
      <c r="FB5" s="426" t="str">
        <f t="shared" ref="FB5" si="148">IF(FB4="","","Angka Peng")</f>
        <v/>
      </c>
      <c r="FC5" s="426" t="str">
        <f t="shared" ref="FC5" si="149">IF(FB4="","","Predikat Peng")</f>
        <v/>
      </c>
      <c r="FD5" s="428" t="str">
        <f t="shared" ref="FD5" si="150">IF(FB4="","","Angka Ketr")</f>
        <v/>
      </c>
      <c r="FE5" s="426" t="str">
        <f t="shared" ref="FE5" si="151">IF(FB4="","","Predikat Ketr")</f>
        <v/>
      </c>
      <c r="FF5" s="426" t="str">
        <f t="shared" ref="FF5" si="152">IF(FB4="","","Predikat Sikap")</f>
        <v/>
      </c>
      <c r="FG5" s="427" t="s">
        <v>345</v>
      </c>
      <c r="FH5" s="427" t="s">
        <v>346</v>
      </c>
      <c r="FI5" s="427" t="s">
        <v>189</v>
      </c>
      <c r="FJ5" s="621"/>
      <c r="FK5" s="107" t="s">
        <v>133</v>
      </c>
      <c r="FL5" s="107" t="s">
        <v>134</v>
      </c>
      <c r="FM5" s="107" t="s">
        <v>136</v>
      </c>
      <c r="FN5" s="107" t="s">
        <v>135</v>
      </c>
    </row>
    <row r="6" spans="1:170" ht="15.75" thickBot="1">
      <c r="A6" s="57"/>
      <c r="B6" s="321">
        <v>0</v>
      </c>
      <c r="C6" s="321">
        <v>1</v>
      </c>
      <c r="D6" s="321">
        <v>2</v>
      </c>
      <c r="E6" s="321">
        <v>3</v>
      </c>
      <c r="F6" s="321">
        <v>4</v>
      </c>
      <c r="G6" s="321">
        <v>5</v>
      </c>
      <c r="H6" s="321">
        <v>6</v>
      </c>
      <c r="I6" s="321">
        <v>7</v>
      </c>
      <c r="J6" s="321">
        <v>8</v>
      </c>
      <c r="K6" s="321">
        <v>9</v>
      </c>
      <c r="L6" s="321">
        <v>10</v>
      </c>
      <c r="M6" s="321">
        <v>11</v>
      </c>
      <c r="N6" s="321">
        <v>12</v>
      </c>
      <c r="O6" s="321">
        <v>13</v>
      </c>
      <c r="P6" s="321">
        <v>14</v>
      </c>
      <c r="Q6" s="321">
        <v>15</v>
      </c>
      <c r="R6" s="321">
        <v>16</v>
      </c>
      <c r="S6" s="321">
        <v>17</v>
      </c>
      <c r="T6" s="321">
        <v>18</v>
      </c>
      <c r="U6" s="321">
        <v>19</v>
      </c>
      <c r="V6" s="321">
        <v>20</v>
      </c>
      <c r="W6" s="321">
        <v>21</v>
      </c>
      <c r="X6" s="321">
        <v>22</v>
      </c>
      <c r="Y6" s="321">
        <v>23</v>
      </c>
      <c r="Z6" s="321">
        <v>24</v>
      </c>
      <c r="AA6" s="321">
        <v>25</v>
      </c>
      <c r="AB6" s="321">
        <v>26</v>
      </c>
      <c r="AC6" s="321">
        <v>27</v>
      </c>
      <c r="AD6" s="321">
        <v>28</v>
      </c>
      <c r="AE6" s="321">
        <v>29</v>
      </c>
      <c r="AF6" s="321">
        <v>30</v>
      </c>
      <c r="AG6" s="321">
        <v>31</v>
      </c>
      <c r="AH6" s="321">
        <v>32</v>
      </c>
      <c r="AI6" s="321">
        <v>33</v>
      </c>
      <c r="AJ6" s="321">
        <v>34</v>
      </c>
      <c r="AK6" s="321">
        <v>35</v>
      </c>
      <c r="AL6" s="321">
        <v>36</v>
      </c>
      <c r="AM6" s="321">
        <v>37</v>
      </c>
      <c r="AN6" s="321">
        <v>38</v>
      </c>
      <c r="AO6" s="321">
        <v>39</v>
      </c>
      <c r="AP6" s="321">
        <v>40</v>
      </c>
      <c r="AQ6" s="321">
        <v>41</v>
      </c>
      <c r="AR6" s="321">
        <v>42</v>
      </c>
      <c r="AS6" s="321">
        <v>43</v>
      </c>
      <c r="AT6" s="321">
        <v>44</v>
      </c>
      <c r="AU6" s="321">
        <v>45</v>
      </c>
      <c r="AV6" s="321">
        <v>46</v>
      </c>
      <c r="AW6" s="321">
        <v>47</v>
      </c>
      <c r="AX6" s="321">
        <v>48</v>
      </c>
      <c r="AY6" s="321">
        <v>49</v>
      </c>
      <c r="AZ6" s="321">
        <v>50</v>
      </c>
      <c r="BA6" s="321">
        <v>51</v>
      </c>
      <c r="BB6" s="321">
        <v>52</v>
      </c>
      <c r="BC6" s="321">
        <v>53</v>
      </c>
      <c r="BD6" s="321">
        <v>54</v>
      </c>
      <c r="BE6" s="321">
        <v>55</v>
      </c>
      <c r="BF6" s="321">
        <v>56</v>
      </c>
      <c r="BG6" s="321">
        <v>57</v>
      </c>
      <c r="BH6" s="321">
        <v>58</v>
      </c>
      <c r="BI6" s="321">
        <v>59</v>
      </c>
      <c r="BJ6" s="321">
        <v>60</v>
      </c>
      <c r="BK6" s="321">
        <v>61</v>
      </c>
      <c r="BL6" s="321">
        <v>62</v>
      </c>
      <c r="BM6" s="321">
        <v>63</v>
      </c>
      <c r="BN6" s="321">
        <v>64</v>
      </c>
      <c r="BO6" s="321">
        <v>65</v>
      </c>
      <c r="BP6" s="321">
        <v>66</v>
      </c>
      <c r="BQ6" s="321">
        <v>67</v>
      </c>
      <c r="BR6" s="321">
        <v>68</v>
      </c>
      <c r="BS6" s="321">
        <v>69</v>
      </c>
      <c r="BT6" s="321">
        <v>70</v>
      </c>
      <c r="BU6" s="321">
        <v>71</v>
      </c>
      <c r="BV6" s="321">
        <v>72</v>
      </c>
      <c r="BW6" s="321">
        <v>73</v>
      </c>
      <c r="BX6" s="321">
        <v>74</v>
      </c>
      <c r="BY6" s="321">
        <v>75</v>
      </c>
      <c r="BZ6" s="321">
        <v>76</v>
      </c>
      <c r="CA6" s="321">
        <v>77</v>
      </c>
      <c r="CB6" s="321">
        <v>78</v>
      </c>
      <c r="CC6" s="321">
        <v>79</v>
      </c>
      <c r="CD6" s="321">
        <v>80</v>
      </c>
      <c r="CE6" s="321">
        <v>81</v>
      </c>
      <c r="CF6" s="321">
        <v>82</v>
      </c>
      <c r="CG6" s="321">
        <v>83</v>
      </c>
      <c r="CH6" s="321">
        <v>84</v>
      </c>
      <c r="CI6" s="321">
        <v>85</v>
      </c>
      <c r="CJ6" s="321">
        <v>86</v>
      </c>
      <c r="CK6" s="321">
        <v>87</v>
      </c>
      <c r="CL6" s="321">
        <v>88</v>
      </c>
      <c r="CM6" s="321">
        <v>89</v>
      </c>
      <c r="CN6" s="321">
        <v>90</v>
      </c>
      <c r="CO6" s="321">
        <v>91</v>
      </c>
      <c r="CP6" s="321">
        <v>92</v>
      </c>
      <c r="CQ6" s="321">
        <v>93</v>
      </c>
      <c r="CR6" s="321">
        <v>94</v>
      </c>
      <c r="CS6" s="321">
        <v>95</v>
      </c>
      <c r="CT6" s="321">
        <v>96</v>
      </c>
      <c r="CU6" s="321">
        <v>97</v>
      </c>
      <c r="CV6" s="321">
        <v>98</v>
      </c>
      <c r="CW6" s="321">
        <v>99</v>
      </c>
      <c r="CX6" s="321">
        <v>100</v>
      </c>
      <c r="CY6" s="321">
        <v>101</v>
      </c>
      <c r="CZ6" s="321">
        <v>102</v>
      </c>
      <c r="DA6" s="321">
        <v>103</v>
      </c>
      <c r="DB6" s="321">
        <v>104</v>
      </c>
      <c r="DC6" s="321">
        <v>105</v>
      </c>
      <c r="DD6" s="321">
        <v>101</v>
      </c>
      <c r="DE6" s="321">
        <v>102</v>
      </c>
      <c r="DF6" s="321">
        <v>103</v>
      </c>
      <c r="DG6" s="321">
        <v>104</v>
      </c>
      <c r="DH6" s="321">
        <v>105</v>
      </c>
      <c r="DI6" s="321">
        <v>106</v>
      </c>
      <c r="DJ6" s="321">
        <v>107</v>
      </c>
      <c r="DK6" s="321">
        <v>108</v>
      </c>
      <c r="DL6" s="321">
        <v>109</v>
      </c>
      <c r="DM6" s="321">
        <v>110</v>
      </c>
      <c r="DN6" s="321">
        <v>111</v>
      </c>
      <c r="DO6" s="321">
        <v>112</v>
      </c>
      <c r="DP6" s="321">
        <v>113</v>
      </c>
      <c r="DQ6" s="321">
        <v>114</v>
      </c>
      <c r="DR6" s="321">
        <v>115</v>
      </c>
      <c r="DS6" s="321">
        <v>116</v>
      </c>
      <c r="DT6" s="321">
        <v>117</v>
      </c>
      <c r="DU6" s="321">
        <v>118</v>
      </c>
      <c r="DV6" s="321">
        <v>119</v>
      </c>
      <c r="DW6" s="321">
        <v>120</v>
      </c>
      <c r="DX6" s="321">
        <v>121</v>
      </c>
      <c r="DY6" s="321">
        <v>122</v>
      </c>
      <c r="DZ6" s="321">
        <v>123</v>
      </c>
      <c r="EA6" s="321">
        <v>124</v>
      </c>
      <c r="EB6" s="321">
        <v>125</v>
      </c>
      <c r="EC6" s="321">
        <v>126</v>
      </c>
      <c r="ED6" s="321">
        <v>127</v>
      </c>
      <c r="EE6" s="321">
        <v>128</v>
      </c>
      <c r="EF6" s="321">
        <v>129</v>
      </c>
      <c r="EG6" s="321">
        <v>130</v>
      </c>
      <c r="EH6" s="321">
        <v>131</v>
      </c>
      <c r="EI6" s="321">
        <v>132</v>
      </c>
      <c r="EJ6" s="321">
        <v>133</v>
      </c>
      <c r="EK6" s="321">
        <v>134</v>
      </c>
      <c r="EL6" s="321">
        <v>135</v>
      </c>
      <c r="EM6" s="321">
        <v>136</v>
      </c>
      <c r="EN6" s="321">
        <v>137</v>
      </c>
      <c r="EO6" s="321">
        <v>138</v>
      </c>
      <c r="EP6" s="321">
        <v>139</v>
      </c>
      <c r="EQ6" s="321">
        <v>140</v>
      </c>
      <c r="ER6" s="321">
        <v>141</v>
      </c>
      <c r="ES6" s="321">
        <v>142</v>
      </c>
      <c r="ET6" s="321">
        <v>143</v>
      </c>
      <c r="EU6" s="321">
        <v>144</v>
      </c>
      <c r="EV6" s="321">
        <v>145</v>
      </c>
      <c r="EW6" s="321">
        <v>146</v>
      </c>
      <c r="EX6" s="321">
        <v>147</v>
      </c>
      <c r="EY6" s="321">
        <v>148</v>
      </c>
      <c r="EZ6" s="321">
        <v>149</v>
      </c>
      <c r="FA6" s="321">
        <v>150</v>
      </c>
      <c r="FB6" s="321">
        <v>151</v>
      </c>
      <c r="FC6" s="321">
        <v>152</v>
      </c>
      <c r="FD6" s="321">
        <v>153</v>
      </c>
      <c r="FE6" s="321">
        <v>154</v>
      </c>
      <c r="FF6" s="321">
        <v>155</v>
      </c>
      <c r="FG6" s="321">
        <v>156</v>
      </c>
      <c r="FH6" s="321">
        <v>157</v>
      </c>
      <c r="FI6" s="321">
        <v>158</v>
      </c>
      <c r="FJ6" s="321">
        <v>159</v>
      </c>
      <c r="FK6" s="321">
        <v>160</v>
      </c>
      <c r="FL6" s="321">
        <v>161</v>
      </c>
      <c r="FM6" s="321">
        <v>162</v>
      </c>
      <c r="FN6" s="321">
        <v>163</v>
      </c>
    </row>
    <row r="7" spans="1:170" ht="15.75" thickTop="1">
      <c r="A7" s="57"/>
      <c r="B7" s="322">
        <f>'Data Rapor'!A6</f>
        <v>1</v>
      </c>
      <c r="C7" s="322" t="str">
        <f>'Data Rapor'!B6</f>
        <v>6662</v>
      </c>
      <c r="D7" s="322">
        <f>'Data Rapor'!C6</f>
        <v>0</v>
      </c>
      <c r="E7" s="395" t="str">
        <f>'Data Rapor'!D6</f>
        <v>Siswa 255</v>
      </c>
      <c r="F7" s="322">
        <f>'Data Rapor'!E6</f>
        <v>0</v>
      </c>
      <c r="G7" s="322" t="str">
        <f>'Data Rapor'!F6</f>
        <v>10-TKJ.1</v>
      </c>
      <c r="H7" s="430">
        <f>'Data Rapor'!G6</f>
        <v>0</v>
      </c>
      <c r="I7" s="430">
        <f>'Data Rapor'!H6</f>
        <v>0</v>
      </c>
      <c r="J7" s="430">
        <f>'Data Rapor'!J6</f>
        <v>0</v>
      </c>
      <c r="K7" s="430">
        <f>'Data Rapor'!K6</f>
        <v>0</v>
      </c>
      <c r="L7" s="430">
        <f>'Data Rapor'!M6</f>
        <v>0</v>
      </c>
      <c r="M7" s="430">
        <f>'Data Rapor'!W6</f>
        <v>0</v>
      </c>
      <c r="N7" s="430">
        <f>'Data Rapor'!X6</f>
        <v>0</v>
      </c>
      <c r="O7" s="430">
        <f>'Data Rapor'!Z6</f>
        <v>0</v>
      </c>
      <c r="P7" s="430">
        <f>'Data Rapor'!AA6</f>
        <v>0</v>
      </c>
      <c r="Q7" s="430">
        <f>'Data Rapor'!AC6</f>
        <v>0</v>
      </c>
      <c r="R7" s="430">
        <f>'Data Rapor'!AE6</f>
        <v>0</v>
      </c>
      <c r="S7" s="430">
        <f>'Data Rapor'!AF6</f>
        <v>0</v>
      </c>
      <c r="T7" s="430">
        <f>'Data Rapor'!AH6</f>
        <v>0</v>
      </c>
      <c r="U7" s="430">
        <f>'Data Rapor'!AI6</f>
        <v>0</v>
      </c>
      <c r="V7" s="430">
        <f>'Data Rapor'!AK6</f>
        <v>0</v>
      </c>
      <c r="W7" s="430">
        <f>'Data Rapor'!AM6</f>
        <v>0</v>
      </c>
      <c r="X7" s="430">
        <f>'Data Rapor'!AN6</f>
        <v>0</v>
      </c>
      <c r="Y7" s="430">
        <f>'Data Rapor'!AP6</f>
        <v>0</v>
      </c>
      <c r="Z7" s="430">
        <f>'Data Rapor'!AQ6</f>
        <v>0</v>
      </c>
      <c r="AA7" s="430">
        <f>'Data Rapor'!AS6</f>
        <v>0</v>
      </c>
      <c r="AB7" s="430">
        <f>'Data Rapor'!AU6</f>
        <v>0</v>
      </c>
      <c r="AC7" s="430">
        <f>'Data Rapor'!AV6</f>
        <v>0</v>
      </c>
      <c r="AD7" s="430">
        <f>'Data Rapor'!AX6</f>
        <v>0</v>
      </c>
      <c r="AE7" s="430">
        <f>'Data Rapor'!AY6</f>
        <v>0</v>
      </c>
      <c r="AF7" s="430">
        <f>'Data Rapor'!BA6</f>
        <v>0</v>
      </c>
      <c r="AG7" s="430">
        <f>'Data Rapor'!BC6</f>
        <v>0</v>
      </c>
      <c r="AH7" s="430">
        <f>'Data Rapor'!BD6</f>
        <v>0</v>
      </c>
      <c r="AI7" s="430">
        <f>'Data Rapor'!BF6</f>
        <v>0</v>
      </c>
      <c r="AJ7" s="430">
        <f>'Data Rapor'!BG6</f>
        <v>0</v>
      </c>
      <c r="AK7" s="430">
        <f>'Data Rapor'!BI6</f>
        <v>0</v>
      </c>
      <c r="AL7" s="430">
        <f>'Data Rapor'!BK6</f>
        <v>0</v>
      </c>
      <c r="AM7" s="430">
        <f>'Data Rapor'!BL6</f>
        <v>0</v>
      </c>
      <c r="AN7" s="430">
        <f>'Data Rapor'!BN6</f>
        <v>0</v>
      </c>
      <c r="AO7" s="430">
        <f>'Data Rapor'!BO6</f>
        <v>0</v>
      </c>
      <c r="AP7" s="430">
        <f>'Data Rapor'!BQ6</f>
        <v>0</v>
      </c>
      <c r="AQ7" s="430">
        <f>'Data Rapor'!BS6</f>
        <v>0</v>
      </c>
      <c r="AR7" s="430">
        <f>'Data Rapor'!BT6</f>
        <v>0</v>
      </c>
      <c r="AS7" s="430">
        <f>'Data Rapor'!BV6</f>
        <v>0</v>
      </c>
      <c r="AT7" s="430">
        <f>'Data Rapor'!BW6</f>
        <v>0</v>
      </c>
      <c r="AU7" s="430">
        <f>'Data Rapor'!BY6</f>
        <v>0</v>
      </c>
      <c r="AV7" s="430">
        <f>'Data Rapor'!CA6</f>
        <v>0</v>
      </c>
      <c r="AW7" s="430">
        <f>'Data Rapor'!CB6</f>
        <v>0</v>
      </c>
      <c r="AX7" s="430">
        <f>'Data Rapor'!CD6</f>
        <v>0</v>
      </c>
      <c r="AY7" s="430">
        <f>'Data Rapor'!CE6</f>
        <v>0</v>
      </c>
      <c r="AZ7" s="430">
        <f>'Data Rapor'!CG6</f>
        <v>0</v>
      </c>
      <c r="BA7" s="430">
        <f>'Data Rapor'!CI6</f>
        <v>0</v>
      </c>
      <c r="BB7" s="430">
        <f>'Data Rapor'!CJ6</f>
        <v>0</v>
      </c>
      <c r="BC7" s="430">
        <f>'Data Rapor'!CL6</f>
        <v>0</v>
      </c>
      <c r="BD7" s="430">
        <f>'Data Rapor'!CM6</f>
        <v>0</v>
      </c>
      <c r="BE7" s="430">
        <f>'Data Rapor'!CO6</f>
        <v>0</v>
      </c>
      <c r="BF7" s="430">
        <f>'Data Rapor'!O6</f>
        <v>0</v>
      </c>
      <c r="BG7" s="430">
        <f>'Data Rapor'!P6</f>
        <v>0</v>
      </c>
      <c r="BH7" s="430">
        <f>'Data Rapor'!R6</f>
        <v>0</v>
      </c>
      <c r="BI7" s="430">
        <f>'Data Rapor'!S6</f>
        <v>0</v>
      </c>
      <c r="BJ7" s="430">
        <f>'Data Rapor'!U6</f>
        <v>0</v>
      </c>
      <c r="BK7" s="430">
        <f>'Data Rapor'!CQ6</f>
        <v>0</v>
      </c>
      <c r="BL7" s="430">
        <f>'Data Rapor'!CR6</f>
        <v>0</v>
      </c>
      <c r="BM7" s="430">
        <f>'Data Rapor'!CT6</f>
        <v>0</v>
      </c>
      <c r="BN7" s="430">
        <f>'Data Rapor'!CU6</f>
        <v>0</v>
      </c>
      <c r="BO7" s="430">
        <f>'Data Rapor'!CW6</f>
        <v>0</v>
      </c>
      <c r="BP7" s="430">
        <f>'Data Rapor'!CY6</f>
        <v>0</v>
      </c>
      <c r="BQ7" s="430">
        <f>'Data Rapor'!CZ6</f>
        <v>0</v>
      </c>
      <c r="BR7" s="430">
        <f>'Data Rapor'!DB6</f>
        <v>0</v>
      </c>
      <c r="BS7" s="430">
        <f>'Data Rapor'!DC6</f>
        <v>0</v>
      </c>
      <c r="BT7" s="430">
        <f>'Data Rapor'!DE6</f>
        <v>0</v>
      </c>
      <c r="BU7" s="430">
        <f>'Data Rapor'!DG6</f>
        <v>0</v>
      </c>
      <c r="BV7" s="430">
        <f>'Data Rapor'!DH6</f>
        <v>0</v>
      </c>
      <c r="BW7" s="430">
        <f>'Data Rapor'!DJ6</f>
        <v>0</v>
      </c>
      <c r="BX7" s="430">
        <f>'Data Rapor'!DK6</f>
        <v>0</v>
      </c>
      <c r="BY7" s="430">
        <f>'Data Rapor'!DM6</f>
        <v>0</v>
      </c>
      <c r="BZ7" s="430">
        <f>'Data Rapor'!DO6</f>
        <v>0</v>
      </c>
      <c r="CA7" s="430">
        <f>'Data Rapor'!DP6</f>
        <v>0</v>
      </c>
      <c r="CB7" s="430">
        <f>'Data Rapor'!DR6</f>
        <v>0</v>
      </c>
      <c r="CC7" s="430">
        <f>'Data Rapor'!DS6</f>
        <v>0</v>
      </c>
      <c r="CD7" s="430">
        <f>'Data Rapor'!DU6</f>
        <v>0</v>
      </c>
      <c r="CE7" s="430">
        <f>'Data Rapor'!DW6</f>
        <v>0</v>
      </c>
      <c r="CF7" s="430">
        <f>'Data Rapor'!DX6</f>
        <v>0</v>
      </c>
      <c r="CG7" s="430">
        <f>'Data Rapor'!DZ6</f>
        <v>0</v>
      </c>
      <c r="CH7" s="430">
        <f>'Data Rapor'!EA6</f>
        <v>0</v>
      </c>
      <c r="CI7" s="430">
        <f>'Data Rapor'!EC6</f>
        <v>0</v>
      </c>
      <c r="CJ7" s="430">
        <f>'Data Rapor'!EE6</f>
        <v>0</v>
      </c>
      <c r="CK7" s="430">
        <f>'Data Rapor'!EF6</f>
        <v>0</v>
      </c>
      <c r="CL7" s="430">
        <f>'Data Rapor'!EH6</f>
        <v>0</v>
      </c>
      <c r="CM7" s="430">
        <f>'Data Rapor'!EI6</f>
        <v>0</v>
      </c>
      <c r="CN7" s="430">
        <f>'Data Rapor'!EK6</f>
        <v>0</v>
      </c>
      <c r="CO7" s="430">
        <f>'Data Rapor'!EM6</f>
        <v>0</v>
      </c>
      <c r="CP7" s="430">
        <f>'Data Rapor'!EN6</f>
        <v>0</v>
      </c>
      <c r="CQ7" s="430">
        <f>'Data Rapor'!EP6</f>
        <v>0</v>
      </c>
      <c r="CR7" s="430">
        <f>'Data Rapor'!EQ6</f>
        <v>0</v>
      </c>
      <c r="CS7" s="430">
        <f>'Data Rapor'!ES6</f>
        <v>0</v>
      </c>
      <c r="CT7" s="430">
        <f>'Data Rapor'!EU6</f>
        <v>0</v>
      </c>
      <c r="CU7" s="430">
        <f>'Data Rapor'!EV6</f>
        <v>0</v>
      </c>
      <c r="CV7" s="430">
        <f>'Data Rapor'!EX6</f>
        <v>0</v>
      </c>
      <c r="CW7" s="430">
        <f>'Data Rapor'!EY6</f>
        <v>0</v>
      </c>
      <c r="CX7" s="430">
        <f>'Data Rapor'!FA6</f>
        <v>0</v>
      </c>
      <c r="CY7" s="430">
        <f>'Data Rapor'!FC6</f>
        <v>0</v>
      </c>
      <c r="CZ7" s="430">
        <f>'Data Rapor'!FD6</f>
        <v>0</v>
      </c>
      <c r="DA7" s="430">
        <f>'Data Rapor'!FF6</f>
        <v>0</v>
      </c>
      <c r="DB7" s="430">
        <f>'Data Rapor'!FG6</f>
        <v>0</v>
      </c>
      <c r="DC7" s="430">
        <f>'Data Rapor'!FI6</f>
        <v>0</v>
      </c>
      <c r="DD7" s="430">
        <f>'Data Rapor'!RS6</f>
        <v>0</v>
      </c>
      <c r="DE7" s="430">
        <f>'Data Rapor'!RT6</f>
        <v>0</v>
      </c>
      <c r="DF7" s="430">
        <f>'Data Rapor'!RV6</f>
        <v>0</v>
      </c>
      <c r="DG7" s="430">
        <f>'Data Rapor'!RW6</f>
        <v>0</v>
      </c>
      <c r="DH7" s="430">
        <f>'Data Rapor'!RY6</f>
        <v>0</v>
      </c>
      <c r="DI7" s="430">
        <f>'Data Rapor'!FK6</f>
        <v>0</v>
      </c>
      <c r="DJ7" s="430">
        <f>'Data Rapor'!FL6</f>
        <v>0</v>
      </c>
      <c r="DK7" s="430">
        <f>'Data Rapor'!FN6</f>
        <v>0</v>
      </c>
      <c r="DL7" s="430">
        <f>'Data Rapor'!FO6</f>
        <v>0</v>
      </c>
      <c r="DM7" s="430">
        <f>'Data Rapor'!FQ6</f>
        <v>0</v>
      </c>
      <c r="DN7" s="430">
        <f>'Data Rapor'!FS6</f>
        <v>0</v>
      </c>
      <c r="DO7" s="430">
        <f>'Data Rapor'!FT6</f>
        <v>0</v>
      </c>
      <c r="DP7" s="430">
        <f>'Data Rapor'!FV6</f>
        <v>0</v>
      </c>
      <c r="DQ7" s="430">
        <f>'Data Rapor'!FW6</f>
        <v>0</v>
      </c>
      <c r="DR7" s="430">
        <f>'Data Rapor'!FY6</f>
        <v>0</v>
      </c>
      <c r="DS7" s="430">
        <f>'Data Rapor'!GA6</f>
        <v>0</v>
      </c>
      <c r="DT7" s="430">
        <f>'Data Rapor'!GB6</f>
        <v>0</v>
      </c>
      <c r="DU7" s="430">
        <f>'Data Rapor'!GD6</f>
        <v>0</v>
      </c>
      <c r="DV7" s="430">
        <f>'Data Rapor'!GE6</f>
        <v>0</v>
      </c>
      <c r="DW7" s="430">
        <f>'Data Rapor'!GG6</f>
        <v>0</v>
      </c>
      <c r="DX7" s="430">
        <f>'Data Rapor'!GI6</f>
        <v>0</v>
      </c>
      <c r="DY7" s="430">
        <f>'Data Rapor'!GJ6</f>
        <v>0</v>
      </c>
      <c r="DZ7" s="430">
        <f>'Data Rapor'!GL6</f>
        <v>0</v>
      </c>
      <c r="EA7" s="430">
        <f>'Data Rapor'!GM6</f>
        <v>0</v>
      </c>
      <c r="EB7" s="430">
        <f>'Data Rapor'!GO6</f>
        <v>0</v>
      </c>
      <c r="EC7" s="430">
        <f>'Data Rapor'!GQ6</f>
        <v>0</v>
      </c>
      <c r="ED7" s="430">
        <f>'Data Rapor'!GR6</f>
        <v>0</v>
      </c>
      <c r="EE7" s="430">
        <f>'Data Rapor'!GT6</f>
        <v>0</v>
      </c>
      <c r="EF7" s="430">
        <f>'Data Rapor'!GU6</f>
        <v>0</v>
      </c>
      <c r="EG7" s="430">
        <f>'Data Rapor'!GW6</f>
        <v>0</v>
      </c>
      <c r="EH7" s="430">
        <f>'Data Rapor'!GY6</f>
        <v>0</v>
      </c>
      <c r="EI7" s="430">
        <f>'Data Rapor'!GZ6</f>
        <v>0</v>
      </c>
      <c r="EJ7" s="430">
        <f>'Data Rapor'!HB6</f>
        <v>0</v>
      </c>
      <c r="EK7" s="430">
        <f>'Data Rapor'!HC6</f>
        <v>0</v>
      </c>
      <c r="EL7" s="430">
        <f>'Data Rapor'!HE6</f>
        <v>0</v>
      </c>
      <c r="EM7" s="430">
        <f>'Data Rapor'!HG6</f>
        <v>0</v>
      </c>
      <c r="EN7" s="430">
        <f>'Data Rapor'!HH6</f>
        <v>0</v>
      </c>
      <c r="EO7" s="430">
        <f>'Data Rapor'!HJ6</f>
        <v>0</v>
      </c>
      <c r="EP7" s="430">
        <f>'Data Rapor'!HK6</f>
        <v>0</v>
      </c>
      <c r="EQ7" s="430">
        <f>'Data Rapor'!HM6</f>
        <v>0</v>
      </c>
      <c r="ER7" s="430">
        <f>'Data Rapor'!HO6</f>
        <v>0</v>
      </c>
      <c r="ES7" s="430">
        <f>'Data Rapor'!HP6</f>
        <v>0</v>
      </c>
      <c r="ET7" s="430">
        <f>'Data Rapor'!HR6</f>
        <v>0</v>
      </c>
      <c r="EU7" s="430">
        <f>'Data Rapor'!HS6</f>
        <v>0</v>
      </c>
      <c r="EV7" s="430">
        <f>'Data Rapor'!HU6</f>
        <v>0</v>
      </c>
      <c r="EW7" s="430">
        <f>'Data Rapor'!HW6</f>
        <v>0</v>
      </c>
      <c r="EX7" s="430">
        <f>'Data Rapor'!HX6</f>
        <v>0</v>
      </c>
      <c r="EY7" s="430">
        <f>'Data Rapor'!HZ6</f>
        <v>0</v>
      </c>
      <c r="EZ7" s="430">
        <f>'Data Rapor'!IA6</f>
        <v>0</v>
      </c>
      <c r="FA7" s="430">
        <f>'Data Rapor'!IC6</f>
        <v>0</v>
      </c>
      <c r="FB7" s="430">
        <f>'Data Rapor'!IE6</f>
        <v>0</v>
      </c>
      <c r="FC7" s="430">
        <f>'Data Rapor'!IF6</f>
        <v>0</v>
      </c>
      <c r="FD7" s="430">
        <f>'Data Rapor'!IH6</f>
        <v>0</v>
      </c>
      <c r="FE7" s="430">
        <f>'Data Rapor'!II6</f>
        <v>0</v>
      </c>
      <c r="FF7" s="430">
        <f>'Data Rapor'!IK6</f>
        <v>0</v>
      </c>
      <c r="FG7" s="430" t="str">
        <f>'Data Rapor'!TW6</f>
        <v/>
      </c>
      <c r="FH7" s="430" t="str">
        <f>'Data Rapor'!TX6</f>
        <v/>
      </c>
      <c r="FI7" s="430" t="str">
        <f>'Data Rapor'!TY6</f>
        <v/>
      </c>
      <c r="FJ7" s="430" t="str">
        <f>'Data Rapor'!TZ6</f>
        <v/>
      </c>
      <c r="FK7" s="431">
        <f>'Data Rapor'!TG6</f>
        <v>0</v>
      </c>
      <c r="FL7" s="431">
        <f>'Data Rapor'!TH6</f>
        <v>0</v>
      </c>
      <c r="FM7" s="431">
        <f>'Data Rapor'!TI6</f>
        <v>0</v>
      </c>
      <c r="FN7" s="431">
        <f>'Data Rapor'!TJ6</f>
        <v>0</v>
      </c>
    </row>
    <row r="8" spans="1:170">
      <c r="A8" s="57"/>
      <c r="B8" s="322">
        <f>'Data Rapor'!A7</f>
        <v>2</v>
      </c>
      <c r="C8" s="322" t="str">
        <f>'Data Rapor'!B7</f>
        <v>6677</v>
      </c>
      <c r="D8" s="322">
        <f>'Data Rapor'!C7</f>
        <v>0</v>
      </c>
      <c r="E8" s="395" t="str">
        <f>'Data Rapor'!D7</f>
        <v>Siswa 256</v>
      </c>
      <c r="F8" s="322">
        <f>'Data Rapor'!E7</f>
        <v>0</v>
      </c>
      <c r="G8" s="322" t="str">
        <f>'Data Rapor'!F7</f>
        <v>10-TKJ.1</v>
      </c>
      <c r="H8" s="430">
        <f>'Data Rapor'!G7</f>
        <v>0</v>
      </c>
      <c r="I8" s="430">
        <f>'Data Rapor'!H7</f>
        <v>0</v>
      </c>
      <c r="J8" s="430">
        <f>'Data Rapor'!J7</f>
        <v>0</v>
      </c>
      <c r="K8" s="430">
        <f>'Data Rapor'!K7</f>
        <v>0</v>
      </c>
      <c r="L8" s="430">
        <f>'Data Rapor'!M7</f>
        <v>0</v>
      </c>
      <c r="M8" s="430">
        <f>'Data Rapor'!W7</f>
        <v>0</v>
      </c>
      <c r="N8" s="430">
        <f>'Data Rapor'!X7</f>
        <v>0</v>
      </c>
      <c r="O8" s="430">
        <f>'Data Rapor'!Z7</f>
        <v>0</v>
      </c>
      <c r="P8" s="430">
        <f>'Data Rapor'!AA7</f>
        <v>0</v>
      </c>
      <c r="Q8" s="430">
        <f>'Data Rapor'!AC7</f>
        <v>0</v>
      </c>
      <c r="R8" s="430">
        <f>'Data Rapor'!AE7</f>
        <v>0</v>
      </c>
      <c r="S8" s="430">
        <f>'Data Rapor'!AF7</f>
        <v>0</v>
      </c>
      <c r="T8" s="430">
        <f>'Data Rapor'!AH7</f>
        <v>0</v>
      </c>
      <c r="U8" s="430">
        <f>'Data Rapor'!AI7</f>
        <v>0</v>
      </c>
      <c r="V8" s="430">
        <f>'Data Rapor'!AK7</f>
        <v>0</v>
      </c>
      <c r="W8" s="430">
        <f>'Data Rapor'!AM7</f>
        <v>0</v>
      </c>
      <c r="X8" s="430">
        <f>'Data Rapor'!AN7</f>
        <v>0</v>
      </c>
      <c r="Y8" s="430">
        <f>'Data Rapor'!AP7</f>
        <v>0</v>
      </c>
      <c r="Z8" s="430">
        <f>'Data Rapor'!AQ7</f>
        <v>0</v>
      </c>
      <c r="AA8" s="430">
        <f>'Data Rapor'!AS7</f>
        <v>0</v>
      </c>
      <c r="AB8" s="430">
        <f>'Data Rapor'!AU7</f>
        <v>0</v>
      </c>
      <c r="AC8" s="430">
        <f>'Data Rapor'!AV7</f>
        <v>0</v>
      </c>
      <c r="AD8" s="430">
        <f>'Data Rapor'!AX7</f>
        <v>0</v>
      </c>
      <c r="AE8" s="430">
        <f>'Data Rapor'!AY7</f>
        <v>0</v>
      </c>
      <c r="AF8" s="430">
        <f>'Data Rapor'!BA7</f>
        <v>0</v>
      </c>
      <c r="AG8" s="430">
        <f>'Data Rapor'!BC7</f>
        <v>0</v>
      </c>
      <c r="AH8" s="430">
        <f>'Data Rapor'!BD7</f>
        <v>0</v>
      </c>
      <c r="AI8" s="430">
        <f>'Data Rapor'!BF7</f>
        <v>0</v>
      </c>
      <c r="AJ8" s="430">
        <f>'Data Rapor'!BG7</f>
        <v>0</v>
      </c>
      <c r="AK8" s="430">
        <f>'Data Rapor'!BI7</f>
        <v>0</v>
      </c>
      <c r="AL8" s="430">
        <f>'Data Rapor'!BK7</f>
        <v>0</v>
      </c>
      <c r="AM8" s="430">
        <f>'Data Rapor'!BL7</f>
        <v>0</v>
      </c>
      <c r="AN8" s="430">
        <f>'Data Rapor'!BN7</f>
        <v>0</v>
      </c>
      <c r="AO8" s="430">
        <f>'Data Rapor'!BO7</f>
        <v>0</v>
      </c>
      <c r="AP8" s="430">
        <f>'Data Rapor'!BQ7</f>
        <v>0</v>
      </c>
      <c r="AQ8" s="430">
        <f>'Data Rapor'!BS7</f>
        <v>0</v>
      </c>
      <c r="AR8" s="430">
        <f>'Data Rapor'!BT7</f>
        <v>0</v>
      </c>
      <c r="AS8" s="430">
        <f>'Data Rapor'!BV7</f>
        <v>0</v>
      </c>
      <c r="AT8" s="430">
        <f>'Data Rapor'!BW7</f>
        <v>0</v>
      </c>
      <c r="AU8" s="430">
        <f>'Data Rapor'!BY7</f>
        <v>0</v>
      </c>
      <c r="AV8" s="430">
        <f>'Data Rapor'!CA7</f>
        <v>0</v>
      </c>
      <c r="AW8" s="430">
        <f>'Data Rapor'!CB7</f>
        <v>0</v>
      </c>
      <c r="AX8" s="430">
        <f>'Data Rapor'!CD7</f>
        <v>0</v>
      </c>
      <c r="AY8" s="430">
        <f>'Data Rapor'!CE7</f>
        <v>0</v>
      </c>
      <c r="AZ8" s="430">
        <f>'Data Rapor'!CG7</f>
        <v>0</v>
      </c>
      <c r="BA8" s="430">
        <f>'Data Rapor'!CI7</f>
        <v>0</v>
      </c>
      <c r="BB8" s="430">
        <f>'Data Rapor'!CJ7</f>
        <v>0</v>
      </c>
      <c r="BC8" s="430">
        <f>'Data Rapor'!CL7</f>
        <v>0</v>
      </c>
      <c r="BD8" s="430">
        <f>'Data Rapor'!CM7</f>
        <v>0</v>
      </c>
      <c r="BE8" s="430">
        <f>'Data Rapor'!CO7</f>
        <v>0</v>
      </c>
      <c r="BF8" s="430">
        <f>'Data Rapor'!O7</f>
        <v>0</v>
      </c>
      <c r="BG8" s="430">
        <f>'Data Rapor'!P7</f>
        <v>0</v>
      </c>
      <c r="BH8" s="430">
        <f>'Data Rapor'!R7</f>
        <v>0</v>
      </c>
      <c r="BI8" s="430">
        <f>'Data Rapor'!S7</f>
        <v>0</v>
      </c>
      <c r="BJ8" s="430">
        <f>'Data Rapor'!U7</f>
        <v>0</v>
      </c>
      <c r="BK8" s="430">
        <f>'Data Rapor'!CQ7</f>
        <v>0</v>
      </c>
      <c r="BL8" s="430">
        <f>'Data Rapor'!CR7</f>
        <v>0</v>
      </c>
      <c r="BM8" s="430">
        <f>'Data Rapor'!CT7</f>
        <v>0</v>
      </c>
      <c r="BN8" s="430">
        <f>'Data Rapor'!CU7</f>
        <v>0</v>
      </c>
      <c r="BO8" s="430">
        <f>'Data Rapor'!CW7</f>
        <v>0</v>
      </c>
      <c r="BP8" s="430">
        <f>'Data Rapor'!CY7</f>
        <v>0</v>
      </c>
      <c r="BQ8" s="430">
        <f>'Data Rapor'!CZ7</f>
        <v>0</v>
      </c>
      <c r="BR8" s="430">
        <f>'Data Rapor'!DB7</f>
        <v>0</v>
      </c>
      <c r="BS8" s="430">
        <f>'Data Rapor'!DC7</f>
        <v>0</v>
      </c>
      <c r="BT8" s="430">
        <f>'Data Rapor'!DE7</f>
        <v>0</v>
      </c>
      <c r="BU8" s="430">
        <f>'Data Rapor'!DG7</f>
        <v>0</v>
      </c>
      <c r="BV8" s="430">
        <f>'Data Rapor'!DH7</f>
        <v>0</v>
      </c>
      <c r="BW8" s="430">
        <f>'Data Rapor'!DJ7</f>
        <v>0</v>
      </c>
      <c r="BX8" s="430">
        <f>'Data Rapor'!DK7</f>
        <v>0</v>
      </c>
      <c r="BY8" s="430">
        <f>'Data Rapor'!DM7</f>
        <v>0</v>
      </c>
      <c r="BZ8" s="430">
        <f>'Data Rapor'!DO7</f>
        <v>0</v>
      </c>
      <c r="CA8" s="430">
        <f>'Data Rapor'!DP7</f>
        <v>0</v>
      </c>
      <c r="CB8" s="430">
        <f>'Data Rapor'!DR7</f>
        <v>0</v>
      </c>
      <c r="CC8" s="430">
        <f>'Data Rapor'!DS7</f>
        <v>0</v>
      </c>
      <c r="CD8" s="430">
        <f>'Data Rapor'!DU7</f>
        <v>0</v>
      </c>
      <c r="CE8" s="430">
        <f>'Data Rapor'!DW7</f>
        <v>0</v>
      </c>
      <c r="CF8" s="430">
        <f>'Data Rapor'!DX7</f>
        <v>0</v>
      </c>
      <c r="CG8" s="430">
        <f>'Data Rapor'!DZ7</f>
        <v>0</v>
      </c>
      <c r="CH8" s="430">
        <f>'Data Rapor'!EA7</f>
        <v>0</v>
      </c>
      <c r="CI8" s="430">
        <f>'Data Rapor'!EC7</f>
        <v>0</v>
      </c>
      <c r="CJ8" s="430">
        <f>'Data Rapor'!EE7</f>
        <v>0</v>
      </c>
      <c r="CK8" s="430">
        <f>'Data Rapor'!EF7</f>
        <v>0</v>
      </c>
      <c r="CL8" s="430">
        <f>'Data Rapor'!EH7</f>
        <v>0</v>
      </c>
      <c r="CM8" s="430">
        <f>'Data Rapor'!EI7</f>
        <v>0</v>
      </c>
      <c r="CN8" s="430">
        <f>'Data Rapor'!EK7</f>
        <v>0</v>
      </c>
      <c r="CO8" s="430">
        <f>'Data Rapor'!EM7</f>
        <v>0</v>
      </c>
      <c r="CP8" s="430">
        <f>'Data Rapor'!EN7</f>
        <v>0</v>
      </c>
      <c r="CQ8" s="430">
        <f>'Data Rapor'!EP7</f>
        <v>0</v>
      </c>
      <c r="CR8" s="430">
        <f>'Data Rapor'!EQ7</f>
        <v>0</v>
      </c>
      <c r="CS8" s="430">
        <f>'Data Rapor'!ES7</f>
        <v>0</v>
      </c>
      <c r="CT8" s="430">
        <f>'Data Rapor'!EU7</f>
        <v>0</v>
      </c>
      <c r="CU8" s="430">
        <f>'Data Rapor'!EV7</f>
        <v>0</v>
      </c>
      <c r="CV8" s="430">
        <f>'Data Rapor'!EX7</f>
        <v>0</v>
      </c>
      <c r="CW8" s="430">
        <f>'Data Rapor'!EY7</f>
        <v>0</v>
      </c>
      <c r="CX8" s="430">
        <f>'Data Rapor'!FA7</f>
        <v>0</v>
      </c>
      <c r="CY8" s="430">
        <f>'Data Rapor'!FC7</f>
        <v>0</v>
      </c>
      <c r="CZ8" s="430">
        <f>'Data Rapor'!FD7</f>
        <v>0</v>
      </c>
      <c r="DA8" s="430">
        <f>'Data Rapor'!FF7</f>
        <v>0</v>
      </c>
      <c r="DB8" s="430">
        <f>'Data Rapor'!FG7</f>
        <v>0</v>
      </c>
      <c r="DC8" s="430">
        <f>'Data Rapor'!FI7</f>
        <v>0</v>
      </c>
      <c r="DD8" s="430">
        <f>'Data Rapor'!RS7</f>
        <v>0</v>
      </c>
      <c r="DE8" s="430">
        <f>'Data Rapor'!RT7</f>
        <v>0</v>
      </c>
      <c r="DF8" s="430">
        <f>'Data Rapor'!RV7</f>
        <v>0</v>
      </c>
      <c r="DG8" s="430">
        <f>'Data Rapor'!RW7</f>
        <v>0</v>
      </c>
      <c r="DH8" s="430">
        <f>'Data Rapor'!RY7</f>
        <v>0</v>
      </c>
      <c r="DI8" s="430">
        <f>'Data Rapor'!FK7</f>
        <v>0</v>
      </c>
      <c r="DJ8" s="430">
        <f>'Data Rapor'!FL7</f>
        <v>0</v>
      </c>
      <c r="DK8" s="430">
        <f>'Data Rapor'!FN7</f>
        <v>0</v>
      </c>
      <c r="DL8" s="430">
        <f>'Data Rapor'!FO7</f>
        <v>0</v>
      </c>
      <c r="DM8" s="430">
        <f>'Data Rapor'!FQ7</f>
        <v>0</v>
      </c>
      <c r="DN8" s="430">
        <f>'Data Rapor'!FS7</f>
        <v>0</v>
      </c>
      <c r="DO8" s="430">
        <f>'Data Rapor'!FT7</f>
        <v>0</v>
      </c>
      <c r="DP8" s="430">
        <f>'Data Rapor'!FV7</f>
        <v>0</v>
      </c>
      <c r="DQ8" s="430">
        <f>'Data Rapor'!FW7</f>
        <v>0</v>
      </c>
      <c r="DR8" s="430">
        <f>'Data Rapor'!FY7</f>
        <v>0</v>
      </c>
      <c r="DS8" s="430">
        <f>'Data Rapor'!GA7</f>
        <v>0</v>
      </c>
      <c r="DT8" s="430">
        <f>'Data Rapor'!GB7</f>
        <v>0</v>
      </c>
      <c r="DU8" s="430">
        <f>'Data Rapor'!GD7</f>
        <v>0</v>
      </c>
      <c r="DV8" s="430">
        <f>'Data Rapor'!GE7</f>
        <v>0</v>
      </c>
      <c r="DW8" s="430">
        <f>'Data Rapor'!GG7</f>
        <v>0</v>
      </c>
      <c r="DX8" s="430">
        <f>'Data Rapor'!GI7</f>
        <v>0</v>
      </c>
      <c r="DY8" s="430">
        <f>'Data Rapor'!GJ7</f>
        <v>0</v>
      </c>
      <c r="DZ8" s="430">
        <f>'Data Rapor'!GL7</f>
        <v>0</v>
      </c>
      <c r="EA8" s="430">
        <f>'Data Rapor'!GM7</f>
        <v>0</v>
      </c>
      <c r="EB8" s="430">
        <f>'Data Rapor'!GO7</f>
        <v>0</v>
      </c>
      <c r="EC8" s="430">
        <f>'Data Rapor'!GQ7</f>
        <v>0</v>
      </c>
      <c r="ED8" s="430">
        <f>'Data Rapor'!GR7</f>
        <v>0</v>
      </c>
      <c r="EE8" s="430">
        <f>'Data Rapor'!GT7</f>
        <v>0</v>
      </c>
      <c r="EF8" s="430">
        <f>'Data Rapor'!GU7</f>
        <v>0</v>
      </c>
      <c r="EG8" s="430">
        <f>'Data Rapor'!GW7</f>
        <v>0</v>
      </c>
      <c r="EH8" s="430">
        <f>'Data Rapor'!GY7</f>
        <v>0</v>
      </c>
      <c r="EI8" s="430">
        <f>'Data Rapor'!GZ7</f>
        <v>0</v>
      </c>
      <c r="EJ8" s="430">
        <f>'Data Rapor'!HB7</f>
        <v>0</v>
      </c>
      <c r="EK8" s="430">
        <f>'Data Rapor'!HC7</f>
        <v>0</v>
      </c>
      <c r="EL8" s="430">
        <f>'Data Rapor'!HE7</f>
        <v>0</v>
      </c>
      <c r="EM8" s="430">
        <f>'Data Rapor'!HG7</f>
        <v>0</v>
      </c>
      <c r="EN8" s="430">
        <f>'Data Rapor'!HH7</f>
        <v>0</v>
      </c>
      <c r="EO8" s="430">
        <f>'Data Rapor'!HJ7</f>
        <v>0</v>
      </c>
      <c r="EP8" s="430">
        <f>'Data Rapor'!HK7</f>
        <v>0</v>
      </c>
      <c r="EQ8" s="430">
        <f>'Data Rapor'!HM7</f>
        <v>0</v>
      </c>
      <c r="ER8" s="430">
        <f>'Data Rapor'!HO7</f>
        <v>0</v>
      </c>
      <c r="ES8" s="430">
        <f>'Data Rapor'!HP7</f>
        <v>0</v>
      </c>
      <c r="ET8" s="430">
        <f>'Data Rapor'!HR7</f>
        <v>0</v>
      </c>
      <c r="EU8" s="430">
        <f>'Data Rapor'!HS7</f>
        <v>0</v>
      </c>
      <c r="EV8" s="430">
        <f>'Data Rapor'!HU7</f>
        <v>0</v>
      </c>
      <c r="EW8" s="430">
        <f>'Data Rapor'!HW7</f>
        <v>0</v>
      </c>
      <c r="EX8" s="430">
        <f>'Data Rapor'!HX7</f>
        <v>0</v>
      </c>
      <c r="EY8" s="430">
        <f>'Data Rapor'!HZ7</f>
        <v>0</v>
      </c>
      <c r="EZ8" s="430">
        <f>'Data Rapor'!IA7</f>
        <v>0</v>
      </c>
      <c r="FA8" s="430">
        <f>'Data Rapor'!IC7</f>
        <v>0</v>
      </c>
      <c r="FB8" s="430">
        <f>'Data Rapor'!IE7</f>
        <v>0</v>
      </c>
      <c r="FC8" s="430">
        <f>'Data Rapor'!IF7</f>
        <v>0</v>
      </c>
      <c r="FD8" s="430">
        <f>'Data Rapor'!IH7</f>
        <v>0</v>
      </c>
      <c r="FE8" s="430">
        <f>'Data Rapor'!II7</f>
        <v>0</v>
      </c>
      <c r="FF8" s="430">
        <f>'Data Rapor'!IK7</f>
        <v>0</v>
      </c>
      <c r="FG8" s="430" t="str">
        <f>'Data Rapor'!TW7</f>
        <v/>
      </c>
      <c r="FH8" s="430" t="str">
        <f>'Data Rapor'!TX7</f>
        <v/>
      </c>
      <c r="FI8" s="430" t="str">
        <f>'Data Rapor'!TY7</f>
        <v/>
      </c>
      <c r="FJ8" s="430" t="str">
        <f>'Data Rapor'!TZ7</f>
        <v/>
      </c>
      <c r="FK8" s="431">
        <f>'Data Rapor'!TG7</f>
        <v>0</v>
      </c>
      <c r="FL8" s="431">
        <f>'Data Rapor'!TH7</f>
        <v>0</v>
      </c>
      <c r="FM8" s="431">
        <f>'Data Rapor'!TI7</f>
        <v>0</v>
      </c>
      <c r="FN8" s="431">
        <f>'Data Rapor'!TJ7</f>
        <v>0</v>
      </c>
    </row>
    <row r="9" spans="1:170">
      <c r="A9" s="57"/>
      <c r="B9" s="322">
        <f>'Data Rapor'!A8</f>
        <v>3</v>
      </c>
      <c r="C9" s="322" t="str">
        <f>'Data Rapor'!B8</f>
        <v>6697</v>
      </c>
      <c r="D9" s="322">
        <f>'Data Rapor'!C8</f>
        <v>0</v>
      </c>
      <c r="E9" s="395" t="str">
        <f>'Data Rapor'!D8</f>
        <v>Siswa 257</v>
      </c>
      <c r="F9" s="322">
        <f>'Data Rapor'!E8</f>
        <v>0</v>
      </c>
      <c r="G9" s="322" t="str">
        <f>'Data Rapor'!F8</f>
        <v>10-TKJ.1</v>
      </c>
      <c r="H9" s="430">
        <f>'Data Rapor'!G8</f>
        <v>0</v>
      </c>
      <c r="I9" s="430">
        <f>'Data Rapor'!H8</f>
        <v>0</v>
      </c>
      <c r="J9" s="430">
        <f>'Data Rapor'!J8</f>
        <v>0</v>
      </c>
      <c r="K9" s="430">
        <f>'Data Rapor'!K8</f>
        <v>0</v>
      </c>
      <c r="L9" s="430">
        <f>'Data Rapor'!M8</f>
        <v>0</v>
      </c>
      <c r="M9" s="430">
        <f>'Data Rapor'!W8</f>
        <v>0</v>
      </c>
      <c r="N9" s="430">
        <f>'Data Rapor'!X8</f>
        <v>0</v>
      </c>
      <c r="O9" s="430">
        <f>'Data Rapor'!Z8</f>
        <v>0</v>
      </c>
      <c r="P9" s="430">
        <f>'Data Rapor'!AA8</f>
        <v>0</v>
      </c>
      <c r="Q9" s="430">
        <f>'Data Rapor'!AC8</f>
        <v>0</v>
      </c>
      <c r="R9" s="430">
        <f>'Data Rapor'!AE8</f>
        <v>0</v>
      </c>
      <c r="S9" s="430">
        <f>'Data Rapor'!AF8</f>
        <v>0</v>
      </c>
      <c r="T9" s="430">
        <f>'Data Rapor'!AH8</f>
        <v>0</v>
      </c>
      <c r="U9" s="430">
        <f>'Data Rapor'!AI8</f>
        <v>0</v>
      </c>
      <c r="V9" s="430">
        <f>'Data Rapor'!AK8</f>
        <v>0</v>
      </c>
      <c r="W9" s="430">
        <f>'Data Rapor'!AM8</f>
        <v>0</v>
      </c>
      <c r="X9" s="430">
        <f>'Data Rapor'!AN8</f>
        <v>0</v>
      </c>
      <c r="Y9" s="430">
        <f>'Data Rapor'!AP8</f>
        <v>0</v>
      </c>
      <c r="Z9" s="430">
        <f>'Data Rapor'!AQ8</f>
        <v>0</v>
      </c>
      <c r="AA9" s="430">
        <f>'Data Rapor'!AS8</f>
        <v>0</v>
      </c>
      <c r="AB9" s="430">
        <f>'Data Rapor'!AU8</f>
        <v>0</v>
      </c>
      <c r="AC9" s="430">
        <f>'Data Rapor'!AV8</f>
        <v>0</v>
      </c>
      <c r="AD9" s="430">
        <f>'Data Rapor'!AX8</f>
        <v>0</v>
      </c>
      <c r="AE9" s="430">
        <f>'Data Rapor'!AY8</f>
        <v>0</v>
      </c>
      <c r="AF9" s="430">
        <f>'Data Rapor'!BA8</f>
        <v>0</v>
      </c>
      <c r="AG9" s="430">
        <f>'Data Rapor'!BC8</f>
        <v>0</v>
      </c>
      <c r="AH9" s="430">
        <f>'Data Rapor'!BD8</f>
        <v>0</v>
      </c>
      <c r="AI9" s="430">
        <f>'Data Rapor'!BF8</f>
        <v>0</v>
      </c>
      <c r="AJ9" s="430">
        <f>'Data Rapor'!BG8</f>
        <v>0</v>
      </c>
      <c r="AK9" s="430">
        <f>'Data Rapor'!BI8</f>
        <v>0</v>
      </c>
      <c r="AL9" s="430">
        <f>'Data Rapor'!BK8</f>
        <v>0</v>
      </c>
      <c r="AM9" s="430">
        <f>'Data Rapor'!BL8</f>
        <v>0</v>
      </c>
      <c r="AN9" s="430">
        <f>'Data Rapor'!BN8</f>
        <v>0</v>
      </c>
      <c r="AO9" s="430">
        <f>'Data Rapor'!BO8</f>
        <v>0</v>
      </c>
      <c r="AP9" s="430">
        <f>'Data Rapor'!BQ8</f>
        <v>0</v>
      </c>
      <c r="AQ9" s="430">
        <f>'Data Rapor'!BS8</f>
        <v>0</v>
      </c>
      <c r="AR9" s="430">
        <f>'Data Rapor'!BT8</f>
        <v>0</v>
      </c>
      <c r="AS9" s="430">
        <f>'Data Rapor'!BV8</f>
        <v>0</v>
      </c>
      <c r="AT9" s="430">
        <f>'Data Rapor'!BW8</f>
        <v>0</v>
      </c>
      <c r="AU9" s="430">
        <f>'Data Rapor'!BY8</f>
        <v>0</v>
      </c>
      <c r="AV9" s="430">
        <f>'Data Rapor'!CA8</f>
        <v>0</v>
      </c>
      <c r="AW9" s="430">
        <f>'Data Rapor'!CB8</f>
        <v>0</v>
      </c>
      <c r="AX9" s="430">
        <f>'Data Rapor'!CD8</f>
        <v>0</v>
      </c>
      <c r="AY9" s="430">
        <f>'Data Rapor'!CE8</f>
        <v>0</v>
      </c>
      <c r="AZ9" s="430">
        <f>'Data Rapor'!CG8</f>
        <v>0</v>
      </c>
      <c r="BA9" s="430">
        <f>'Data Rapor'!CI8</f>
        <v>0</v>
      </c>
      <c r="BB9" s="430">
        <f>'Data Rapor'!CJ8</f>
        <v>0</v>
      </c>
      <c r="BC9" s="430">
        <f>'Data Rapor'!CL8</f>
        <v>0</v>
      </c>
      <c r="BD9" s="430">
        <f>'Data Rapor'!CM8</f>
        <v>0</v>
      </c>
      <c r="BE9" s="430">
        <f>'Data Rapor'!CO8</f>
        <v>0</v>
      </c>
      <c r="BF9" s="430">
        <f>'Data Rapor'!O8</f>
        <v>0</v>
      </c>
      <c r="BG9" s="430">
        <f>'Data Rapor'!P8</f>
        <v>0</v>
      </c>
      <c r="BH9" s="430">
        <f>'Data Rapor'!R8</f>
        <v>0</v>
      </c>
      <c r="BI9" s="430">
        <f>'Data Rapor'!S8</f>
        <v>0</v>
      </c>
      <c r="BJ9" s="430">
        <f>'Data Rapor'!U8</f>
        <v>0</v>
      </c>
      <c r="BK9" s="430">
        <f>'Data Rapor'!CQ8</f>
        <v>0</v>
      </c>
      <c r="BL9" s="430">
        <f>'Data Rapor'!CR8</f>
        <v>0</v>
      </c>
      <c r="BM9" s="430">
        <f>'Data Rapor'!CT8</f>
        <v>0</v>
      </c>
      <c r="BN9" s="430">
        <f>'Data Rapor'!CU8</f>
        <v>0</v>
      </c>
      <c r="BO9" s="430">
        <f>'Data Rapor'!CW8</f>
        <v>0</v>
      </c>
      <c r="BP9" s="430">
        <f>'Data Rapor'!CY8</f>
        <v>0</v>
      </c>
      <c r="BQ9" s="430">
        <f>'Data Rapor'!CZ8</f>
        <v>0</v>
      </c>
      <c r="BR9" s="430">
        <f>'Data Rapor'!DB8</f>
        <v>0</v>
      </c>
      <c r="BS9" s="430">
        <f>'Data Rapor'!DC8</f>
        <v>0</v>
      </c>
      <c r="BT9" s="430">
        <f>'Data Rapor'!DE8</f>
        <v>0</v>
      </c>
      <c r="BU9" s="430">
        <f>'Data Rapor'!DG8</f>
        <v>0</v>
      </c>
      <c r="BV9" s="430">
        <f>'Data Rapor'!DH8</f>
        <v>0</v>
      </c>
      <c r="BW9" s="430">
        <f>'Data Rapor'!DJ8</f>
        <v>0</v>
      </c>
      <c r="BX9" s="430">
        <f>'Data Rapor'!DK8</f>
        <v>0</v>
      </c>
      <c r="BY9" s="430">
        <f>'Data Rapor'!DM8</f>
        <v>0</v>
      </c>
      <c r="BZ9" s="430">
        <f>'Data Rapor'!DO8</f>
        <v>0</v>
      </c>
      <c r="CA9" s="430">
        <f>'Data Rapor'!DP8</f>
        <v>0</v>
      </c>
      <c r="CB9" s="430">
        <f>'Data Rapor'!DR8</f>
        <v>0</v>
      </c>
      <c r="CC9" s="430">
        <f>'Data Rapor'!DS8</f>
        <v>0</v>
      </c>
      <c r="CD9" s="430">
        <f>'Data Rapor'!DU8</f>
        <v>0</v>
      </c>
      <c r="CE9" s="430">
        <f>'Data Rapor'!DW8</f>
        <v>0</v>
      </c>
      <c r="CF9" s="430">
        <f>'Data Rapor'!DX8</f>
        <v>0</v>
      </c>
      <c r="CG9" s="430">
        <f>'Data Rapor'!DZ8</f>
        <v>0</v>
      </c>
      <c r="CH9" s="430">
        <f>'Data Rapor'!EA8</f>
        <v>0</v>
      </c>
      <c r="CI9" s="430">
        <f>'Data Rapor'!EC8</f>
        <v>0</v>
      </c>
      <c r="CJ9" s="430">
        <f>'Data Rapor'!EE8</f>
        <v>0</v>
      </c>
      <c r="CK9" s="430">
        <f>'Data Rapor'!EF8</f>
        <v>0</v>
      </c>
      <c r="CL9" s="430">
        <f>'Data Rapor'!EH8</f>
        <v>0</v>
      </c>
      <c r="CM9" s="430">
        <f>'Data Rapor'!EI8</f>
        <v>0</v>
      </c>
      <c r="CN9" s="430">
        <f>'Data Rapor'!EK8</f>
        <v>0</v>
      </c>
      <c r="CO9" s="430">
        <f>'Data Rapor'!EM8</f>
        <v>0</v>
      </c>
      <c r="CP9" s="430">
        <f>'Data Rapor'!EN8</f>
        <v>0</v>
      </c>
      <c r="CQ9" s="430">
        <f>'Data Rapor'!EP8</f>
        <v>0</v>
      </c>
      <c r="CR9" s="430">
        <f>'Data Rapor'!EQ8</f>
        <v>0</v>
      </c>
      <c r="CS9" s="430">
        <f>'Data Rapor'!ES8</f>
        <v>0</v>
      </c>
      <c r="CT9" s="430">
        <f>'Data Rapor'!EU8</f>
        <v>0</v>
      </c>
      <c r="CU9" s="430">
        <f>'Data Rapor'!EV8</f>
        <v>0</v>
      </c>
      <c r="CV9" s="430">
        <f>'Data Rapor'!EX8</f>
        <v>0</v>
      </c>
      <c r="CW9" s="430">
        <f>'Data Rapor'!EY8</f>
        <v>0</v>
      </c>
      <c r="CX9" s="430">
        <f>'Data Rapor'!FA8</f>
        <v>0</v>
      </c>
      <c r="CY9" s="430">
        <f>'Data Rapor'!FC8</f>
        <v>0</v>
      </c>
      <c r="CZ9" s="430">
        <f>'Data Rapor'!FD8</f>
        <v>0</v>
      </c>
      <c r="DA9" s="430">
        <f>'Data Rapor'!FF8</f>
        <v>0</v>
      </c>
      <c r="DB9" s="430">
        <f>'Data Rapor'!FG8</f>
        <v>0</v>
      </c>
      <c r="DC9" s="430">
        <f>'Data Rapor'!FI8</f>
        <v>0</v>
      </c>
      <c r="DD9" s="430">
        <f>'Data Rapor'!RS8</f>
        <v>0</v>
      </c>
      <c r="DE9" s="430">
        <f>'Data Rapor'!RT8</f>
        <v>0</v>
      </c>
      <c r="DF9" s="430">
        <f>'Data Rapor'!RV8</f>
        <v>0</v>
      </c>
      <c r="DG9" s="430">
        <f>'Data Rapor'!RW8</f>
        <v>0</v>
      </c>
      <c r="DH9" s="430">
        <f>'Data Rapor'!RY8</f>
        <v>0</v>
      </c>
      <c r="DI9" s="430">
        <f>'Data Rapor'!FK8</f>
        <v>0</v>
      </c>
      <c r="DJ9" s="430">
        <f>'Data Rapor'!FL8</f>
        <v>0</v>
      </c>
      <c r="DK9" s="430">
        <f>'Data Rapor'!FN8</f>
        <v>0</v>
      </c>
      <c r="DL9" s="430">
        <f>'Data Rapor'!FO8</f>
        <v>0</v>
      </c>
      <c r="DM9" s="430">
        <f>'Data Rapor'!FQ8</f>
        <v>0</v>
      </c>
      <c r="DN9" s="430">
        <f>'Data Rapor'!FS8</f>
        <v>0</v>
      </c>
      <c r="DO9" s="430">
        <f>'Data Rapor'!FT8</f>
        <v>0</v>
      </c>
      <c r="DP9" s="430">
        <f>'Data Rapor'!FV8</f>
        <v>0</v>
      </c>
      <c r="DQ9" s="430">
        <f>'Data Rapor'!FW8</f>
        <v>0</v>
      </c>
      <c r="DR9" s="430">
        <f>'Data Rapor'!FY8</f>
        <v>0</v>
      </c>
      <c r="DS9" s="430">
        <f>'Data Rapor'!GA8</f>
        <v>0</v>
      </c>
      <c r="DT9" s="430">
        <f>'Data Rapor'!GB8</f>
        <v>0</v>
      </c>
      <c r="DU9" s="430">
        <f>'Data Rapor'!GD8</f>
        <v>0</v>
      </c>
      <c r="DV9" s="430">
        <f>'Data Rapor'!GE8</f>
        <v>0</v>
      </c>
      <c r="DW9" s="430">
        <f>'Data Rapor'!GG8</f>
        <v>0</v>
      </c>
      <c r="DX9" s="430">
        <f>'Data Rapor'!GI8</f>
        <v>0</v>
      </c>
      <c r="DY9" s="430">
        <f>'Data Rapor'!GJ8</f>
        <v>0</v>
      </c>
      <c r="DZ9" s="430">
        <f>'Data Rapor'!GL8</f>
        <v>0</v>
      </c>
      <c r="EA9" s="430">
        <f>'Data Rapor'!GM8</f>
        <v>0</v>
      </c>
      <c r="EB9" s="430">
        <f>'Data Rapor'!GO8</f>
        <v>0</v>
      </c>
      <c r="EC9" s="430">
        <f>'Data Rapor'!GQ8</f>
        <v>0</v>
      </c>
      <c r="ED9" s="430">
        <f>'Data Rapor'!GR8</f>
        <v>0</v>
      </c>
      <c r="EE9" s="430">
        <f>'Data Rapor'!GT8</f>
        <v>0</v>
      </c>
      <c r="EF9" s="430">
        <f>'Data Rapor'!GU8</f>
        <v>0</v>
      </c>
      <c r="EG9" s="430">
        <f>'Data Rapor'!GW8</f>
        <v>0</v>
      </c>
      <c r="EH9" s="430">
        <f>'Data Rapor'!GY8</f>
        <v>0</v>
      </c>
      <c r="EI9" s="430">
        <f>'Data Rapor'!GZ8</f>
        <v>0</v>
      </c>
      <c r="EJ9" s="430">
        <f>'Data Rapor'!HB8</f>
        <v>0</v>
      </c>
      <c r="EK9" s="430">
        <f>'Data Rapor'!HC8</f>
        <v>0</v>
      </c>
      <c r="EL9" s="430">
        <f>'Data Rapor'!HE8</f>
        <v>0</v>
      </c>
      <c r="EM9" s="430">
        <f>'Data Rapor'!HG8</f>
        <v>0</v>
      </c>
      <c r="EN9" s="430">
        <f>'Data Rapor'!HH8</f>
        <v>0</v>
      </c>
      <c r="EO9" s="430">
        <f>'Data Rapor'!HJ8</f>
        <v>0</v>
      </c>
      <c r="EP9" s="430">
        <f>'Data Rapor'!HK8</f>
        <v>0</v>
      </c>
      <c r="EQ9" s="430">
        <f>'Data Rapor'!HM8</f>
        <v>0</v>
      </c>
      <c r="ER9" s="430">
        <f>'Data Rapor'!HO8</f>
        <v>0</v>
      </c>
      <c r="ES9" s="430">
        <f>'Data Rapor'!HP8</f>
        <v>0</v>
      </c>
      <c r="ET9" s="430">
        <f>'Data Rapor'!HR8</f>
        <v>0</v>
      </c>
      <c r="EU9" s="430">
        <f>'Data Rapor'!HS8</f>
        <v>0</v>
      </c>
      <c r="EV9" s="430">
        <f>'Data Rapor'!HU8</f>
        <v>0</v>
      </c>
      <c r="EW9" s="430">
        <f>'Data Rapor'!HW8</f>
        <v>0</v>
      </c>
      <c r="EX9" s="430">
        <f>'Data Rapor'!HX8</f>
        <v>0</v>
      </c>
      <c r="EY9" s="430">
        <f>'Data Rapor'!HZ8</f>
        <v>0</v>
      </c>
      <c r="EZ9" s="430">
        <f>'Data Rapor'!IA8</f>
        <v>0</v>
      </c>
      <c r="FA9" s="430">
        <f>'Data Rapor'!IC8</f>
        <v>0</v>
      </c>
      <c r="FB9" s="430">
        <f>'Data Rapor'!IE8</f>
        <v>0</v>
      </c>
      <c r="FC9" s="430">
        <f>'Data Rapor'!IF8</f>
        <v>0</v>
      </c>
      <c r="FD9" s="430">
        <f>'Data Rapor'!IH8</f>
        <v>0</v>
      </c>
      <c r="FE9" s="430">
        <f>'Data Rapor'!II8</f>
        <v>0</v>
      </c>
      <c r="FF9" s="430">
        <f>'Data Rapor'!IK8</f>
        <v>0</v>
      </c>
      <c r="FG9" s="430" t="str">
        <f>'Data Rapor'!TW8</f>
        <v/>
      </c>
      <c r="FH9" s="430" t="str">
        <f>'Data Rapor'!TX8</f>
        <v/>
      </c>
      <c r="FI9" s="430" t="str">
        <f>'Data Rapor'!TY8</f>
        <v/>
      </c>
      <c r="FJ9" s="430" t="str">
        <f>'Data Rapor'!TZ8</f>
        <v/>
      </c>
      <c r="FK9" s="431">
        <f>'Data Rapor'!TG8</f>
        <v>0</v>
      </c>
      <c r="FL9" s="431">
        <f>'Data Rapor'!TH8</f>
        <v>0</v>
      </c>
      <c r="FM9" s="431">
        <f>'Data Rapor'!TI8</f>
        <v>0</v>
      </c>
      <c r="FN9" s="431">
        <f>'Data Rapor'!TJ8</f>
        <v>0</v>
      </c>
    </row>
    <row r="10" spans="1:170">
      <c r="A10" s="57"/>
      <c r="B10" s="322">
        <f>'Data Rapor'!A9</f>
        <v>4</v>
      </c>
      <c r="C10" s="322" t="str">
        <f>'Data Rapor'!B9</f>
        <v>6699</v>
      </c>
      <c r="D10" s="322">
        <f>'Data Rapor'!C9</f>
        <v>0</v>
      </c>
      <c r="E10" s="395" t="str">
        <f>'Data Rapor'!D9</f>
        <v>Siswa 258</v>
      </c>
      <c r="F10" s="322">
        <f>'Data Rapor'!E9</f>
        <v>0</v>
      </c>
      <c r="G10" s="322" t="str">
        <f>'Data Rapor'!F9</f>
        <v>10-TKJ.1</v>
      </c>
      <c r="H10" s="430">
        <f>'Data Rapor'!G9</f>
        <v>0</v>
      </c>
      <c r="I10" s="430">
        <f>'Data Rapor'!H9</f>
        <v>0</v>
      </c>
      <c r="J10" s="430">
        <f>'Data Rapor'!J9</f>
        <v>0</v>
      </c>
      <c r="K10" s="430">
        <f>'Data Rapor'!K9</f>
        <v>0</v>
      </c>
      <c r="L10" s="430">
        <f>'Data Rapor'!M9</f>
        <v>0</v>
      </c>
      <c r="M10" s="430">
        <f>'Data Rapor'!W9</f>
        <v>0</v>
      </c>
      <c r="N10" s="430">
        <f>'Data Rapor'!X9</f>
        <v>0</v>
      </c>
      <c r="O10" s="430">
        <f>'Data Rapor'!Z9</f>
        <v>0</v>
      </c>
      <c r="P10" s="430">
        <f>'Data Rapor'!AA9</f>
        <v>0</v>
      </c>
      <c r="Q10" s="430">
        <f>'Data Rapor'!AC9</f>
        <v>0</v>
      </c>
      <c r="R10" s="430">
        <f>'Data Rapor'!AE9</f>
        <v>0</v>
      </c>
      <c r="S10" s="430">
        <f>'Data Rapor'!AF9</f>
        <v>0</v>
      </c>
      <c r="T10" s="430">
        <f>'Data Rapor'!AH9</f>
        <v>0</v>
      </c>
      <c r="U10" s="430">
        <f>'Data Rapor'!AI9</f>
        <v>0</v>
      </c>
      <c r="V10" s="430">
        <f>'Data Rapor'!AK9</f>
        <v>0</v>
      </c>
      <c r="W10" s="430">
        <f>'Data Rapor'!AM9</f>
        <v>0</v>
      </c>
      <c r="X10" s="430">
        <f>'Data Rapor'!AN9</f>
        <v>0</v>
      </c>
      <c r="Y10" s="430">
        <f>'Data Rapor'!AP9</f>
        <v>0</v>
      </c>
      <c r="Z10" s="430">
        <f>'Data Rapor'!AQ9</f>
        <v>0</v>
      </c>
      <c r="AA10" s="430">
        <f>'Data Rapor'!AS9</f>
        <v>0</v>
      </c>
      <c r="AB10" s="430">
        <f>'Data Rapor'!AU9</f>
        <v>0</v>
      </c>
      <c r="AC10" s="430">
        <f>'Data Rapor'!AV9</f>
        <v>0</v>
      </c>
      <c r="AD10" s="430">
        <f>'Data Rapor'!AX9</f>
        <v>0</v>
      </c>
      <c r="AE10" s="430">
        <f>'Data Rapor'!AY9</f>
        <v>0</v>
      </c>
      <c r="AF10" s="430">
        <f>'Data Rapor'!BA9</f>
        <v>0</v>
      </c>
      <c r="AG10" s="430">
        <f>'Data Rapor'!BC9</f>
        <v>0</v>
      </c>
      <c r="AH10" s="430">
        <f>'Data Rapor'!BD9</f>
        <v>0</v>
      </c>
      <c r="AI10" s="430">
        <f>'Data Rapor'!BF9</f>
        <v>0</v>
      </c>
      <c r="AJ10" s="430">
        <f>'Data Rapor'!BG9</f>
        <v>0</v>
      </c>
      <c r="AK10" s="430">
        <f>'Data Rapor'!BI9</f>
        <v>0</v>
      </c>
      <c r="AL10" s="430">
        <f>'Data Rapor'!BK9</f>
        <v>0</v>
      </c>
      <c r="AM10" s="430">
        <f>'Data Rapor'!BL9</f>
        <v>0</v>
      </c>
      <c r="AN10" s="430">
        <f>'Data Rapor'!BN9</f>
        <v>0</v>
      </c>
      <c r="AO10" s="430">
        <f>'Data Rapor'!BO9</f>
        <v>0</v>
      </c>
      <c r="AP10" s="430">
        <f>'Data Rapor'!BQ9</f>
        <v>0</v>
      </c>
      <c r="AQ10" s="430">
        <f>'Data Rapor'!BS9</f>
        <v>0</v>
      </c>
      <c r="AR10" s="430">
        <f>'Data Rapor'!BT9</f>
        <v>0</v>
      </c>
      <c r="AS10" s="430">
        <f>'Data Rapor'!BV9</f>
        <v>0</v>
      </c>
      <c r="AT10" s="430">
        <f>'Data Rapor'!BW9</f>
        <v>0</v>
      </c>
      <c r="AU10" s="430">
        <f>'Data Rapor'!BY9</f>
        <v>0</v>
      </c>
      <c r="AV10" s="430">
        <f>'Data Rapor'!CA9</f>
        <v>0</v>
      </c>
      <c r="AW10" s="430">
        <f>'Data Rapor'!CB9</f>
        <v>0</v>
      </c>
      <c r="AX10" s="430">
        <f>'Data Rapor'!CD9</f>
        <v>0</v>
      </c>
      <c r="AY10" s="430">
        <f>'Data Rapor'!CE9</f>
        <v>0</v>
      </c>
      <c r="AZ10" s="430">
        <f>'Data Rapor'!CG9</f>
        <v>0</v>
      </c>
      <c r="BA10" s="430">
        <f>'Data Rapor'!CI9</f>
        <v>0</v>
      </c>
      <c r="BB10" s="430">
        <f>'Data Rapor'!CJ9</f>
        <v>0</v>
      </c>
      <c r="BC10" s="430">
        <f>'Data Rapor'!CL9</f>
        <v>0</v>
      </c>
      <c r="BD10" s="430">
        <f>'Data Rapor'!CM9</f>
        <v>0</v>
      </c>
      <c r="BE10" s="430">
        <f>'Data Rapor'!CO9</f>
        <v>0</v>
      </c>
      <c r="BF10" s="430">
        <f>'Data Rapor'!O9</f>
        <v>0</v>
      </c>
      <c r="BG10" s="430">
        <f>'Data Rapor'!P9</f>
        <v>0</v>
      </c>
      <c r="BH10" s="430">
        <f>'Data Rapor'!R9</f>
        <v>0</v>
      </c>
      <c r="BI10" s="430">
        <f>'Data Rapor'!S9</f>
        <v>0</v>
      </c>
      <c r="BJ10" s="430">
        <f>'Data Rapor'!U9</f>
        <v>0</v>
      </c>
      <c r="BK10" s="430">
        <f>'Data Rapor'!CQ9</f>
        <v>0</v>
      </c>
      <c r="BL10" s="430">
        <f>'Data Rapor'!CR9</f>
        <v>0</v>
      </c>
      <c r="BM10" s="430">
        <f>'Data Rapor'!CT9</f>
        <v>0</v>
      </c>
      <c r="BN10" s="430">
        <f>'Data Rapor'!CU9</f>
        <v>0</v>
      </c>
      <c r="BO10" s="430">
        <f>'Data Rapor'!CW9</f>
        <v>0</v>
      </c>
      <c r="BP10" s="430">
        <f>'Data Rapor'!CY9</f>
        <v>0</v>
      </c>
      <c r="BQ10" s="430">
        <f>'Data Rapor'!CZ9</f>
        <v>0</v>
      </c>
      <c r="BR10" s="430">
        <f>'Data Rapor'!DB9</f>
        <v>0</v>
      </c>
      <c r="BS10" s="430">
        <f>'Data Rapor'!DC9</f>
        <v>0</v>
      </c>
      <c r="BT10" s="430">
        <f>'Data Rapor'!DE9</f>
        <v>0</v>
      </c>
      <c r="BU10" s="430">
        <f>'Data Rapor'!DG9</f>
        <v>0</v>
      </c>
      <c r="BV10" s="430">
        <f>'Data Rapor'!DH9</f>
        <v>0</v>
      </c>
      <c r="BW10" s="430">
        <f>'Data Rapor'!DJ9</f>
        <v>0</v>
      </c>
      <c r="BX10" s="430">
        <f>'Data Rapor'!DK9</f>
        <v>0</v>
      </c>
      <c r="BY10" s="430">
        <f>'Data Rapor'!DM9</f>
        <v>0</v>
      </c>
      <c r="BZ10" s="430">
        <f>'Data Rapor'!DO9</f>
        <v>0</v>
      </c>
      <c r="CA10" s="430">
        <f>'Data Rapor'!DP9</f>
        <v>0</v>
      </c>
      <c r="CB10" s="430">
        <f>'Data Rapor'!DR9</f>
        <v>0</v>
      </c>
      <c r="CC10" s="430">
        <f>'Data Rapor'!DS9</f>
        <v>0</v>
      </c>
      <c r="CD10" s="430">
        <f>'Data Rapor'!DU9</f>
        <v>0</v>
      </c>
      <c r="CE10" s="430">
        <f>'Data Rapor'!DW9</f>
        <v>0</v>
      </c>
      <c r="CF10" s="430">
        <f>'Data Rapor'!DX9</f>
        <v>0</v>
      </c>
      <c r="CG10" s="430">
        <f>'Data Rapor'!DZ9</f>
        <v>0</v>
      </c>
      <c r="CH10" s="430">
        <f>'Data Rapor'!EA9</f>
        <v>0</v>
      </c>
      <c r="CI10" s="430">
        <f>'Data Rapor'!EC9</f>
        <v>0</v>
      </c>
      <c r="CJ10" s="430">
        <f>'Data Rapor'!EE9</f>
        <v>0</v>
      </c>
      <c r="CK10" s="430">
        <f>'Data Rapor'!EF9</f>
        <v>0</v>
      </c>
      <c r="CL10" s="430">
        <f>'Data Rapor'!EH9</f>
        <v>0</v>
      </c>
      <c r="CM10" s="430">
        <f>'Data Rapor'!EI9</f>
        <v>0</v>
      </c>
      <c r="CN10" s="430">
        <f>'Data Rapor'!EK9</f>
        <v>0</v>
      </c>
      <c r="CO10" s="430">
        <f>'Data Rapor'!EM9</f>
        <v>0</v>
      </c>
      <c r="CP10" s="430">
        <f>'Data Rapor'!EN9</f>
        <v>0</v>
      </c>
      <c r="CQ10" s="430">
        <f>'Data Rapor'!EP9</f>
        <v>0</v>
      </c>
      <c r="CR10" s="430">
        <f>'Data Rapor'!EQ9</f>
        <v>0</v>
      </c>
      <c r="CS10" s="430">
        <f>'Data Rapor'!ES9</f>
        <v>0</v>
      </c>
      <c r="CT10" s="430">
        <f>'Data Rapor'!EU9</f>
        <v>0</v>
      </c>
      <c r="CU10" s="430">
        <f>'Data Rapor'!EV9</f>
        <v>0</v>
      </c>
      <c r="CV10" s="430">
        <f>'Data Rapor'!EX9</f>
        <v>0</v>
      </c>
      <c r="CW10" s="430">
        <f>'Data Rapor'!EY9</f>
        <v>0</v>
      </c>
      <c r="CX10" s="430">
        <f>'Data Rapor'!FA9</f>
        <v>0</v>
      </c>
      <c r="CY10" s="430">
        <f>'Data Rapor'!FC9</f>
        <v>0</v>
      </c>
      <c r="CZ10" s="430">
        <f>'Data Rapor'!FD9</f>
        <v>0</v>
      </c>
      <c r="DA10" s="430">
        <f>'Data Rapor'!FF9</f>
        <v>0</v>
      </c>
      <c r="DB10" s="430">
        <f>'Data Rapor'!FG9</f>
        <v>0</v>
      </c>
      <c r="DC10" s="430">
        <f>'Data Rapor'!FI9</f>
        <v>0</v>
      </c>
      <c r="DD10" s="430">
        <f>'Data Rapor'!RS9</f>
        <v>0</v>
      </c>
      <c r="DE10" s="430">
        <f>'Data Rapor'!RT9</f>
        <v>0</v>
      </c>
      <c r="DF10" s="430">
        <f>'Data Rapor'!RV9</f>
        <v>0</v>
      </c>
      <c r="DG10" s="430">
        <f>'Data Rapor'!RW9</f>
        <v>0</v>
      </c>
      <c r="DH10" s="430">
        <f>'Data Rapor'!RY9</f>
        <v>0</v>
      </c>
      <c r="DI10" s="430">
        <f>'Data Rapor'!FK9</f>
        <v>0</v>
      </c>
      <c r="DJ10" s="430">
        <f>'Data Rapor'!FL9</f>
        <v>0</v>
      </c>
      <c r="DK10" s="430">
        <f>'Data Rapor'!FN9</f>
        <v>0</v>
      </c>
      <c r="DL10" s="430">
        <f>'Data Rapor'!FO9</f>
        <v>0</v>
      </c>
      <c r="DM10" s="430">
        <f>'Data Rapor'!FQ9</f>
        <v>0</v>
      </c>
      <c r="DN10" s="430">
        <f>'Data Rapor'!FS9</f>
        <v>0</v>
      </c>
      <c r="DO10" s="430">
        <f>'Data Rapor'!FT9</f>
        <v>0</v>
      </c>
      <c r="DP10" s="430">
        <f>'Data Rapor'!FV9</f>
        <v>0</v>
      </c>
      <c r="DQ10" s="430">
        <f>'Data Rapor'!FW9</f>
        <v>0</v>
      </c>
      <c r="DR10" s="430">
        <f>'Data Rapor'!FY9</f>
        <v>0</v>
      </c>
      <c r="DS10" s="430">
        <f>'Data Rapor'!GA9</f>
        <v>0</v>
      </c>
      <c r="DT10" s="430">
        <f>'Data Rapor'!GB9</f>
        <v>0</v>
      </c>
      <c r="DU10" s="430">
        <f>'Data Rapor'!GD9</f>
        <v>0</v>
      </c>
      <c r="DV10" s="430">
        <f>'Data Rapor'!GE9</f>
        <v>0</v>
      </c>
      <c r="DW10" s="430">
        <f>'Data Rapor'!GG9</f>
        <v>0</v>
      </c>
      <c r="DX10" s="430">
        <f>'Data Rapor'!GI9</f>
        <v>0</v>
      </c>
      <c r="DY10" s="430">
        <f>'Data Rapor'!GJ9</f>
        <v>0</v>
      </c>
      <c r="DZ10" s="430">
        <f>'Data Rapor'!GL9</f>
        <v>0</v>
      </c>
      <c r="EA10" s="430">
        <f>'Data Rapor'!GM9</f>
        <v>0</v>
      </c>
      <c r="EB10" s="430">
        <f>'Data Rapor'!GO9</f>
        <v>0</v>
      </c>
      <c r="EC10" s="430">
        <f>'Data Rapor'!GQ9</f>
        <v>0</v>
      </c>
      <c r="ED10" s="430">
        <f>'Data Rapor'!GR9</f>
        <v>0</v>
      </c>
      <c r="EE10" s="430">
        <f>'Data Rapor'!GT9</f>
        <v>0</v>
      </c>
      <c r="EF10" s="430">
        <f>'Data Rapor'!GU9</f>
        <v>0</v>
      </c>
      <c r="EG10" s="430">
        <f>'Data Rapor'!GW9</f>
        <v>0</v>
      </c>
      <c r="EH10" s="430">
        <f>'Data Rapor'!GY9</f>
        <v>0</v>
      </c>
      <c r="EI10" s="430">
        <f>'Data Rapor'!GZ9</f>
        <v>0</v>
      </c>
      <c r="EJ10" s="430">
        <f>'Data Rapor'!HB9</f>
        <v>0</v>
      </c>
      <c r="EK10" s="430">
        <f>'Data Rapor'!HC9</f>
        <v>0</v>
      </c>
      <c r="EL10" s="430">
        <f>'Data Rapor'!HE9</f>
        <v>0</v>
      </c>
      <c r="EM10" s="430">
        <f>'Data Rapor'!HG9</f>
        <v>0</v>
      </c>
      <c r="EN10" s="430">
        <f>'Data Rapor'!HH9</f>
        <v>0</v>
      </c>
      <c r="EO10" s="430">
        <f>'Data Rapor'!HJ9</f>
        <v>0</v>
      </c>
      <c r="EP10" s="430">
        <f>'Data Rapor'!HK9</f>
        <v>0</v>
      </c>
      <c r="EQ10" s="430">
        <f>'Data Rapor'!HM9</f>
        <v>0</v>
      </c>
      <c r="ER10" s="430">
        <f>'Data Rapor'!HO9</f>
        <v>0</v>
      </c>
      <c r="ES10" s="430">
        <f>'Data Rapor'!HP9</f>
        <v>0</v>
      </c>
      <c r="ET10" s="430">
        <f>'Data Rapor'!HR9</f>
        <v>0</v>
      </c>
      <c r="EU10" s="430">
        <f>'Data Rapor'!HS9</f>
        <v>0</v>
      </c>
      <c r="EV10" s="430">
        <f>'Data Rapor'!HU9</f>
        <v>0</v>
      </c>
      <c r="EW10" s="430">
        <f>'Data Rapor'!HW9</f>
        <v>0</v>
      </c>
      <c r="EX10" s="430">
        <f>'Data Rapor'!HX9</f>
        <v>0</v>
      </c>
      <c r="EY10" s="430">
        <f>'Data Rapor'!HZ9</f>
        <v>0</v>
      </c>
      <c r="EZ10" s="430">
        <f>'Data Rapor'!IA9</f>
        <v>0</v>
      </c>
      <c r="FA10" s="430">
        <f>'Data Rapor'!IC9</f>
        <v>0</v>
      </c>
      <c r="FB10" s="430">
        <f>'Data Rapor'!IE9</f>
        <v>0</v>
      </c>
      <c r="FC10" s="430">
        <f>'Data Rapor'!IF9</f>
        <v>0</v>
      </c>
      <c r="FD10" s="430">
        <f>'Data Rapor'!IH9</f>
        <v>0</v>
      </c>
      <c r="FE10" s="430">
        <f>'Data Rapor'!II9</f>
        <v>0</v>
      </c>
      <c r="FF10" s="430">
        <f>'Data Rapor'!IK9</f>
        <v>0</v>
      </c>
      <c r="FG10" s="430" t="str">
        <f>'Data Rapor'!TW9</f>
        <v/>
      </c>
      <c r="FH10" s="430" t="str">
        <f>'Data Rapor'!TX9</f>
        <v/>
      </c>
      <c r="FI10" s="430" t="str">
        <f>'Data Rapor'!TY9</f>
        <v/>
      </c>
      <c r="FJ10" s="430" t="str">
        <f>'Data Rapor'!TZ9</f>
        <v/>
      </c>
      <c r="FK10" s="431">
        <f>'Data Rapor'!TG9</f>
        <v>0</v>
      </c>
      <c r="FL10" s="431">
        <f>'Data Rapor'!TH9</f>
        <v>0</v>
      </c>
      <c r="FM10" s="431">
        <f>'Data Rapor'!TI9</f>
        <v>0</v>
      </c>
      <c r="FN10" s="431">
        <f>'Data Rapor'!TJ9</f>
        <v>0</v>
      </c>
    </row>
    <row r="11" spans="1:170">
      <c r="A11" s="57"/>
      <c r="B11" s="322">
        <f>'Data Rapor'!A10</f>
        <v>5</v>
      </c>
      <c r="C11" s="322" t="str">
        <f>'Data Rapor'!B10</f>
        <v>6700</v>
      </c>
      <c r="D11" s="322">
        <f>'Data Rapor'!C10</f>
        <v>0</v>
      </c>
      <c r="E11" s="395" t="str">
        <f>'Data Rapor'!D10</f>
        <v>Siswa 259</v>
      </c>
      <c r="F11" s="322">
        <f>'Data Rapor'!E10</f>
        <v>0</v>
      </c>
      <c r="G11" s="322" t="str">
        <f>'Data Rapor'!F10</f>
        <v>10-TKJ.1</v>
      </c>
      <c r="H11" s="430">
        <f>'Data Rapor'!G10</f>
        <v>0</v>
      </c>
      <c r="I11" s="430">
        <f>'Data Rapor'!H10</f>
        <v>0</v>
      </c>
      <c r="J11" s="430">
        <f>'Data Rapor'!J10</f>
        <v>0</v>
      </c>
      <c r="K11" s="430">
        <f>'Data Rapor'!K10</f>
        <v>0</v>
      </c>
      <c r="L11" s="430">
        <f>'Data Rapor'!M10</f>
        <v>0</v>
      </c>
      <c r="M11" s="430">
        <f>'Data Rapor'!W10</f>
        <v>0</v>
      </c>
      <c r="N11" s="430">
        <f>'Data Rapor'!X10</f>
        <v>0</v>
      </c>
      <c r="O11" s="430">
        <f>'Data Rapor'!Z10</f>
        <v>0</v>
      </c>
      <c r="P11" s="430">
        <f>'Data Rapor'!AA10</f>
        <v>0</v>
      </c>
      <c r="Q11" s="430">
        <f>'Data Rapor'!AC10</f>
        <v>0</v>
      </c>
      <c r="R11" s="430">
        <f>'Data Rapor'!AE10</f>
        <v>0</v>
      </c>
      <c r="S11" s="430">
        <f>'Data Rapor'!AF10</f>
        <v>0</v>
      </c>
      <c r="T11" s="430">
        <f>'Data Rapor'!AH10</f>
        <v>0</v>
      </c>
      <c r="U11" s="430">
        <f>'Data Rapor'!AI10</f>
        <v>0</v>
      </c>
      <c r="V11" s="430">
        <f>'Data Rapor'!AK10</f>
        <v>0</v>
      </c>
      <c r="W11" s="430">
        <f>'Data Rapor'!AM10</f>
        <v>0</v>
      </c>
      <c r="X11" s="430">
        <f>'Data Rapor'!AN10</f>
        <v>0</v>
      </c>
      <c r="Y11" s="430">
        <f>'Data Rapor'!AP10</f>
        <v>0</v>
      </c>
      <c r="Z11" s="430">
        <f>'Data Rapor'!AQ10</f>
        <v>0</v>
      </c>
      <c r="AA11" s="430">
        <f>'Data Rapor'!AS10</f>
        <v>0</v>
      </c>
      <c r="AB11" s="430">
        <f>'Data Rapor'!AU10</f>
        <v>0</v>
      </c>
      <c r="AC11" s="430">
        <f>'Data Rapor'!AV10</f>
        <v>0</v>
      </c>
      <c r="AD11" s="430">
        <f>'Data Rapor'!AX10</f>
        <v>0</v>
      </c>
      <c r="AE11" s="430">
        <f>'Data Rapor'!AY10</f>
        <v>0</v>
      </c>
      <c r="AF11" s="430">
        <f>'Data Rapor'!BA10</f>
        <v>0</v>
      </c>
      <c r="AG11" s="430">
        <f>'Data Rapor'!BC10</f>
        <v>0</v>
      </c>
      <c r="AH11" s="430">
        <f>'Data Rapor'!BD10</f>
        <v>0</v>
      </c>
      <c r="AI11" s="430">
        <f>'Data Rapor'!BF10</f>
        <v>0</v>
      </c>
      <c r="AJ11" s="430">
        <f>'Data Rapor'!BG10</f>
        <v>0</v>
      </c>
      <c r="AK11" s="430">
        <f>'Data Rapor'!BI10</f>
        <v>0</v>
      </c>
      <c r="AL11" s="430">
        <f>'Data Rapor'!BK10</f>
        <v>0</v>
      </c>
      <c r="AM11" s="430">
        <f>'Data Rapor'!BL10</f>
        <v>0</v>
      </c>
      <c r="AN11" s="430">
        <f>'Data Rapor'!BN10</f>
        <v>0</v>
      </c>
      <c r="AO11" s="430">
        <f>'Data Rapor'!BO10</f>
        <v>0</v>
      </c>
      <c r="AP11" s="430">
        <f>'Data Rapor'!BQ10</f>
        <v>0</v>
      </c>
      <c r="AQ11" s="430">
        <f>'Data Rapor'!BS10</f>
        <v>0</v>
      </c>
      <c r="AR11" s="430">
        <f>'Data Rapor'!BT10</f>
        <v>0</v>
      </c>
      <c r="AS11" s="430">
        <f>'Data Rapor'!BV10</f>
        <v>0</v>
      </c>
      <c r="AT11" s="430">
        <f>'Data Rapor'!BW10</f>
        <v>0</v>
      </c>
      <c r="AU11" s="430">
        <f>'Data Rapor'!BY10</f>
        <v>0</v>
      </c>
      <c r="AV11" s="430">
        <f>'Data Rapor'!CA10</f>
        <v>0</v>
      </c>
      <c r="AW11" s="430">
        <f>'Data Rapor'!CB10</f>
        <v>0</v>
      </c>
      <c r="AX11" s="430">
        <f>'Data Rapor'!CD10</f>
        <v>0</v>
      </c>
      <c r="AY11" s="430">
        <f>'Data Rapor'!CE10</f>
        <v>0</v>
      </c>
      <c r="AZ11" s="430">
        <f>'Data Rapor'!CG10</f>
        <v>0</v>
      </c>
      <c r="BA11" s="430">
        <f>'Data Rapor'!CI10</f>
        <v>0</v>
      </c>
      <c r="BB11" s="430">
        <f>'Data Rapor'!CJ10</f>
        <v>0</v>
      </c>
      <c r="BC11" s="430">
        <f>'Data Rapor'!CL10</f>
        <v>0</v>
      </c>
      <c r="BD11" s="430">
        <f>'Data Rapor'!CM10</f>
        <v>0</v>
      </c>
      <c r="BE11" s="430">
        <f>'Data Rapor'!CO10</f>
        <v>0</v>
      </c>
      <c r="BF11" s="430">
        <f>'Data Rapor'!O10</f>
        <v>0</v>
      </c>
      <c r="BG11" s="430">
        <f>'Data Rapor'!P10</f>
        <v>0</v>
      </c>
      <c r="BH11" s="430">
        <f>'Data Rapor'!R10</f>
        <v>0</v>
      </c>
      <c r="BI11" s="430">
        <f>'Data Rapor'!S10</f>
        <v>0</v>
      </c>
      <c r="BJ11" s="430">
        <f>'Data Rapor'!U10</f>
        <v>0</v>
      </c>
      <c r="BK11" s="430">
        <f>'Data Rapor'!CQ10</f>
        <v>0</v>
      </c>
      <c r="BL11" s="430">
        <f>'Data Rapor'!CR10</f>
        <v>0</v>
      </c>
      <c r="BM11" s="430">
        <f>'Data Rapor'!CT10</f>
        <v>0</v>
      </c>
      <c r="BN11" s="430">
        <f>'Data Rapor'!CU10</f>
        <v>0</v>
      </c>
      <c r="BO11" s="430">
        <f>'Data Rapor'!CW10</f>
        <v>0</v>
      </c>
      <c r="BP11" s="430">
        <f>'Data Rapor'!CY10</f>
        <v>0</v>
      </c>
      <c r="BQ11" s="430">
        <f>'Data Rapor'!CZ10</f>
        <v>0</v>
      </c>
      <c r="BR11" s="430">
        <f>'Data Rapor'!DB10</f>
        <v>0</v>
      </c>
      <c r="BS11" s="430">
        <f>'Data Rapor'!DC10</f>
        <v>0</v>
      </c>
      <c r="BT11" s="430">
        <f>'Data Rapor'!DE10</f>
        <v>0</v>
      </c>
      <c r="BU11" s="430">
        <f>'Data Rapor'!DG10</f>
        <v>0</v>
      </c>
      <c r="BV11" s="430">
        <f>'Data Rapor'!DH10</f>
        <v>0</v>
      </c>
      <c r="BW11" s="430">
        <f>'Data Rapor'!DJ10</f>
        <v>0</v>
      </c>
      <c r="BX11" s="430">
        <f>'Data Rapor'!DK10</f>
        <v>0</v>
      </c>
      <c r="BY11" s="430">
        <f>'Data Rapor'!DM10</f>
        <v>0</v>
      </c>
      <c r="BZ11" s="430">
        <f>'Data Rapor'!DO10</f>
        <v>0</v>
      </c>
      <c r="CA11" s="430">
        <f>'Data Rapor'!DP10</f>
        <v>0</v>
      </c>
      <c r="CB11" s="430">
        <f>'Data Rapor'!DR10</f>
        <v>0</v>
      </c>
      <c r="CC11" s="430">
        <f>'Data Rapor'!DS10</f>
        <v>0</v>
      </c>
      <c r="CD11" s="430">
        <f>'Data Rapor'!DU10</f>
        <v>0</v>
      </c>
      <c r="CE11" s="430">
        <f>'Data Rapor'!DW10</f>
        <v>0</v>
      </c>
      <c r="CF11" s="430">
        <f>'Data Rapor'!DX10</f>
        <v>0</v>
      </c>
      <c r="CG11" s="430">
        <f>'Data Rapor'!DZ10</f>
        <v>0</v>
      </c>
      <c r="CH11" s="430">
        <f>'Data Rapor'!EA10</f>
        <v>0</v>
      </c>
      <c r="CI11" s="430">
        <f>'Data Rapor'!EC10</f>
        <v>0</v>
      </c>
      <c r="CJ11" s="430">
        <f>'Data Rapor'!EE10</f>
        <v>0</v>
      </c>
      <c r="CK11" s="430">
        <f>'Data Rapor'!EF10</f>
        <v>0</v>
      </c>
      <c r="CL11" s="430">
        <f>'Data Rapor'!EH10</f>
        <v>0</v>
      </c>
      <c r="CM11" s="430">
        <f>'Data Rapor'!EI10</f>
        <v>0</v>
      </c>
      <c r="CN11" s="430">
        <f>'Data Rapor'!EK10</f>
        <v>0</v>
      </c>
      <c r="CO11" s="430">
        <f>'Data Rapor'!EM10</f>
        <v>0</v>
      </c>
      <c r="CP11" s="430">
        <f>'Data Rapor'!EN10</f>
        <v>0</v>
      </c>
      <c r="CQ11" s="430">
        <f>'Data Rapor'!EP10</f>
        <v>0</v>
      </c>
      <c r="CR11" s="430">
        <f>'Data Rapor'!EQ10</f>
        <v>0</v>
      </c>
      <c r="CS11" s="430">
        <f>'Data Rapor'!ES10</f>
        <v>0</v>
      </c>
      <c r="CT11" s="430">
        <f>'Data Rapor'!EU10</f>
        <v>0</v>
      </c>
      <c r="CU11" s="430">
        <f>'Data Rapor'!EV10</f>
        <v>0</v>
      </c>
      <c r="CV11" s="430">
        <f>'Data Rapor'!EX10</f>
        <v>0</v>
      </c>
      <c r="CW11" s="430">
        <f>'Data Rapor'!EY10</f>
        <v>0</v>
      </c>
      <c r="CX11" s="430">
        <f>'Data Rapor'!FA10</f>
        <v>0</v>
      </c>
      <c r="CY11" s="430">
        <f>'Data Rapor'!FC10</f>
        <v>0</v>
      </c>
      <c r="CZ11" s="430">
        <f>'Data Rapor'!FD10</f>
        <v>0</v>
      </c>
      <c r="DA11" s="430">
        <f>'Data Rapor'!FF10</f>
        <v>0</v>
      </c>
      <c r="DB11" s="430">
        <f>'Data Rapor'!FG10</f>
        <v>0</v>
      </c>
      <c r="DC11" s="430">
        <f>'Data Rapor'!FI10</f>
        <v>0</v>
      </c>
      <c r="DD11" s="430">
        <f>'Data Rapor'!RS10</f>
        <v>0</v>
      </c>
      <c r="DE11" s="430">
        <f>'Data Rapor'!RT10</f>
        <v>0</v>
      </c>
      <c r="DF11" s="430">
        <f>'Data Rapor'!RV10</f>
        <v>0</v>
      </c>
      <c r="DG11" s="430">
        <f>'Data Rapor'!RW10</f>
        <v>0</v>
      </c>
      <c r="DH11" s="430">
        <f>'Data Rapor'!RY10</f>
        <v>0</v>
      </c>
      <c r="DI11" s="430">
        <f>'Data Rapor'!FK10</f>
        <v>0</v>
      </c>
      <c r="DJ11" s="430">
        <f>'Data Rapor'!FL10</f>
        <v>0</v>
      </c>
      <c r="DK11" s="430">
        <f>'Data Rapor'!FN10</f>
        <v>0</v>
      </c>
      <c r="DL11" s="430">
        <f>'Data Rapor'!FO10</f>
        <v>0</v>
      </c>
      <c r="DM11" s="430">
        <f>'Data Rapor'!FQ10</f>
        <v>0</v>
      </c>
      <c r="DN11" s="430">
        <f>'Data Rapor'!FS10</f>
        <v>0</v>
      </c>
      <c r="DO11" s="430">
        <f>'Data Rapor'!FT10</f>
        <v>0</v>
      </c>
      <c r="DP11" s="430">
        <f>'Data Rapor'!FV10</f>
        <v>0</v>
      </c>
      <c r="DQ11" s="430">
        <f>'Data Rapor'!FW10</f>
        <v>0</v>
      </c>
      <c r="DR11" s="430">
        <f>'Data Rapor'!FY10</f>
        <v>0</v>
      </c>
      <c r="DS11" s="430">
        <f>'Data Rapor'!GA10</f>
        <v>0</v>
      </c>
      <c r="DT11" s="430">
        <f>'Data Rapor'!GB10</f>
        <v>0</v>
      </c>
      <c r="DU11" s="430">
        <f>'Data Rapor'!GD10</f>
        <v>0</v>
      </c>
      <c r="DV11" s="430">
        <f>'Data Rapor'!GE10</f>
        <v>0</v>
      </c>
      <c r="DW11" s="430">
        <f>'Data Rapor'!GG10</f>
        <v>0</v>
      </c>
      <c r="DX11" s="430">
        <f>'Data Rapor'!GI10</f>
        <v>0</v>
      </c>
      <c r="DY11" s="430">
        <f>'Data Rapor'!GJ10</f>
        <v>0</v>
      </c>
      <c r="DZ11" s="430">
        <f>'Data Rapor'!GL10</f>
        <v>0</v>
      </c>
      <c r="EA11" s="430">
        <f>'Data Rapor'!GM10</f>
        <v>0</v>
      </c>
      <c r="EB11" s="430">
        <f>'Data Rapor'!GO10</f>
        <v>0</v>
      </c>
      <c r="EC11" s="430">
        <f>'Data Rapor'!GQ10</f>
        <v>0</v>
      </c>
      <c r="ED11" s="430">
        <f>'Data Rapor'!GR10</f>
        <v>0</v>
      </c>
      <c r="EE11" s="430">
        <f>'Data Rapor'!GT10</f>
        <v>0</v>
      </c>
      <c r="EF11" s="430">
        <f>'Data Rapor'!GU10</f>
        <v>0</v>
      </c>
      <c r="EG11" s="430">
        <f>'Data Rapor'!GW10</f>
        <v>0</v>
      </c>
      <c r="EH11" s="430">
        <f>'Data Rapor'!GY10</f>
        <v>0</v>
      </c>
      <c r="EI11" s="430">
        <f>'Data Rapor'!GZ10</f>
        <v>0</v>
      </c>
      <c r="EJ11" s="430">
        <f>'Data Rapor'!HB10</f>
        <v>0</v>
      </c>
      <c r="EK11" s="430">
        <f>'Data Rapor'!HC10</f>
        <v>0</v>
      </c>
      <c r="EL11" s="430">
        <f>'Data Rapor'!HE10</f>
        <v>0</v>
      </c>
      <c r="EM11" s="430">
        <f>'Data Rapor'!HG10</f>
        <v>0</v>
      </c>
      <c r="EN11" s="430">
        <f>'Data Rapor'!HH10</f>
        <v>0</v>
      </c>
      <c r="EO11" s="430">
        <f>'Data Rapor'!HJ10</f>
        <v>0</v>
      </c>
      <c r="EP11" s="430">
        <f>'Data Rapor'!HK10</f>
        <v>0</v>
      </c>
      <c r="EQ11" s="430">
        <f>'Data Rapor'!HM10</f>
        <v>0</v>
      </c>
      <c r="ER11" s="430">
        <f>'Data Rapor'!HO10</f>
        <v>0</v>
      </c>
      <c r="ES11" s="430">
        <f>'Data Rapor'!HP10</f>
        <v>0</v>
      </c>
      <c r="ET11" s="430">
        <f>'Data Rapor'!HR10</f>
        <v>0</v>
      </c>
      <c r="EU11" s="430">
        <f>'Data Rapor'!HS10</f>
        <v>0</v>
      </c>
      <c r="EV11" s="430">
        <f>'Data Rapor'!HU10</f>
        <v>0</v>
      </c>
      <c r="EW11" s="430">
        <f>'Data Rapor'!HW10</f>
        <v>0</v>
      </c>
      <c r="EX11" s="430">
        <f>'Data Rapor'!HX10</f>
        <v>0</v>
      </c>
      <c r="EY11" s="430">
        <f>'Data Rapor'!HZ10</f>
        <v>0</v>
      </c>
      <c r="EZ11" s="430">
        <f>'Data Rapor'!IA10</f>
        <v>0</v>
      </c>
      <c r="FA11" s="430">
        <f>'Data Rapor'!IC10</f>
        <v>0</v>
      </c>
      <c r="FB11" s="430">
        <f>'Data Rapor'!IE10</f>
        <v>0</v>
      </c>
      <c r="FC11" s="430">
        <f>'Data Rapor'!IF10</f>
        <v>0</v>
      </c>
      <c r="FD11" s="430">
        <f>'Data Rapor'!IH10</f>
        <v>0</v>
      </c>
      <c r="FE11" s="430">
        <f>'Data Rapor'!II10</f>
        <v>0</v>
      </c>
      <c r="FF11" s="430">
        <f>'Data Rapor'!IK10</f>
        <v>0</v>
      </c>
      <c r="FG11" s="430" t="str">
        <f>'Data Rapor'!TW10</f>
        <v/>
      </c>
      <c r="FH11" s="430" t="str">
        <f>'Data Rapor'!TX10</f>
        <v/>
      </c>
      <c r="FI11" s="430" t="str">
        <f>'Data Rapor'!TY10</f>
        <v/>
      </c>
      <c r="FJ11" s="430" t="str">
        <f>'Data Rapor'!TZ10</f>
        <v/>
      </c>
      <c r="FK11" s="431">
        <f>'Data Rapor'!TG10</f>
        <v>0</v>
      </c>
      <c r="FL11" s="431">
        <f>'Data Rapor'!TH10</f>
        <v>0</v>
      </c>
      <c r="FM11" s="431">
        <f>'Data Rapor'!TI10</f>
        <v>0</v>
      </c>
      <c r="FN11" s="431">
        <f>'Data Rapor'!TJ10</f>
        <v>0</v>
      </c>
    </row>
    <row r="12" spans="1:170">
      <c r="A12" s="57"/>
      <c r="B12" s="322">
        <f>'Data Rapor'!A11</f>
        <v>6</v>
      </c>
      <c r="C12" s="322" t="str">
        <f>'Data Rapor'!B11</f>
        <v>6706</v>
      </c>
      <c r="D12" s="322">
        <f>'Data Rapor'!C11</f>
        <v>0</v>
      </c>
      <c r="E12" s="395" t="str">
        <f>'Data Rapor'!D11</f>
        <v>Siswa 260</v>
      </c>
      <c r="F12" s="322">
        <f>'Data Rapor'!E11</f>
        <v>0</v>
      </c>
      <c r="G12" s="322" t="str">
        <f>'Data Rapor'!F11</f>
        <v>10-TKJ.1</v>
      </c>
      <c r="H12" s="430">
        <f>'Data Rapor'!G11</f>
        <v>0</v>
      </c>
      <c r="I12" s="430">
        <f>'Data Rapor'!H11</f>
        <v>0</v>
      </c>
      <c r="J12" s="430">
        <f>'Data Rapor'!J11</f>
        <v>0</v>
      </c>
      <c r="K12" s="430">
        <f>'Data Rapor'!K11</f>
        <v>0</v>
      </c>
      <c r="L12" s="430">
        <f>'Data Rapor'!M11</f>
        <v>0</v>
      </c>
      <c r="M12" s="430">
        <f>'Data Rapor'!W11</f>
        <v>0</v>
      </c>
      <c r="N12" s="430">
        <f>'Data Rapor'!X11</f>
        <v>0</v>
      </c>
      <c r="O12" s="430">
        <f>'Data Rapor'!Z11</f>
        <v>0</v>
      </c>
      <c r="P12" s="430">
        <f>'Data Rapor'!AA11</f>
        <v>0</v>
      </c>
      <c r="Q12" s="430">
        <f>'Data Rapor'!AC11</f>
        <v>0</v>
      </c>
      <c r="R12" s="430">
        <f>'Data Rapor'!AE11</f>
        <v>0</v>
      </c>
      <c r="S12" s="430">
        <f>'Data Rapor'!AF11</f>
        <v>0</v>
      </c>
      <c r="T12" s="430">
        <f>'Data Rapor'!AH11</f>
        <v>0</v>
      </c>
      <c r="U12" s="430">
        <f>'Data Rapor'!AI11</f>
        <v>0</v>
      </c>
      <c r="V12" s="430">
        <f>'Data Rapor'!AK11</f>
        <v>0</v>
      </c>
      <c r="W12" s="430">
        <f>'Data Rapor'!AM11</f>
        <v>0</v>
      </c>
      <c r="X12" s="430">
        <f>'Data Rapor'!AN11</f>
        <v>0</v>
      </c>
      <c r="Y12" s="430">
        <f>'Data Rapor'!AP11</f>
        <v>0</v>
      </c>
      <c r="Z12" s="430">
        <f>'Data Rapor'!AQ11</f>
        <v>0</v>
      </c>
      <c r="AA12" s="430">
        <f>'Data Rapor'!AS11</f>
        <v>0</v>
      </c>
      <c r="AB12" s="430">
        <f>'Data Rapor'!AU11</f>
        <v>0</v>
      </c>
      <c r="AC12" s="430">
        <f>'Data Rapor'!AV11</f>
        <v>0</v>
      </c>
      <c r="AD12" s="430">
        <f>'Data Rapor'!AX11</f>
        <v>0</v>
      </c>
      <c r="AE12" s="430">
        <f>'Data Rapor'!AY11</f>
        <v>0</v>
      </c>
      <c r="AF12" s="430">
        <f>'Data Rapor'!BA11</f>
        <v>0</v>
      </c>
      <c r="AG12" s="430">
        <f>'Data Rapor'!BC11</f>
        <v>0</v>
      </c>
      <c r="AH12" s="430">
        <f>'Data Rapor'!BD11</f>
        <v>0</v>
      </c>
      <c r="AI12" s="430">
        <f>'Data Rapor'!BF11</f>
        <v>0</v>
      </c>
      <c r="AJ12" s="430">
        <f>'Data Rapor'!BG11</f>
        <v>0</v>
      </c>
      <c r="AK12" s="430">
        <f>'Data Rapor'!BI11</f>
        <v>0</v>
      </c>
      <c r="AL12" s="430">
        <f>'Data Rapor'!BK11</f>
        <v>0</v>
      </c>
      <c r="AM12" s="430">
        <f>'Data Rapor'!BL11</f>
        <v>0</v>
      </c>
      <c r="AN12" s="430">
        <f>'Data Rapor'!BN11</f>
        <v>0</v>
      </c>
      <c r="AO12" s="430">
        <f>'Data Rapor'!BO11</f>
        <v>0</v>
      </c>
      <c r="AP12" s="430">
        <f>'Data Rapor'!BQ11</f>
        <v>0</v>
      </c>
      <c r="AQ12" s="430">
        <f>'Data Rapor'!BS11</f>
        <v>0</v>
      </c>
      <c r="AR12" s="430">
        <f>'Data Rapor'!BT11</f>
        <v>0</v>
      </c>
      <c r="AS12" s="430">
        <f>'Data Rapor'!BV11</f>
        <v>0</v>
      </c>
      <c r="AT12" s="430">
        <f>'Data Rapor'!BW11</f>
        <v>0</v>
      </c>
      <c r="AU12" s="430">
        <f>'Data Rapor'!BY11</f>
        <v>0</v>
      </c>
      <c r="AV12" s="430">
        <f>'Data Rapor'!CA11</f>
        <v>0</v>
      </c>
      <c r="AW12" s="430">
        <f>'Data Rapor'!CB11</f>
        <v>0</v>
      </c>
      <c r="AX12" s="430">
        <f>'Data Rapor'!CD11</f>
        <v>0</v>
      </c>
      <c r="AY12" s="430">
        <f>'Data Rapor'!CE11</f>
        <v>0</v>
      </c>
      <c r="AZ12" s="430">
        <f>'Data Rapor'!CG11</f>
        <v>0</v>
      </c>
      <c r="BA12" s="430">
        <f>'Data Rapor'!CI11</f>
        <v>0</v>
      </c>
      <c r="BB12" s="430">
        <f>'Data Rapor'!CJ11</f>
        <v>0</v>
      </c>
      <c r="BC12" s="430">
        <f>'Data Rapor'!CL11</f>
        <v>0</v>
      </c>
      <c r="BD12" s="430">
        <f>'Data Rapor'!CM11</f>
        <v>0</v>
      </c>
      <c r="BE12" s="430">
        <f>'Data Rapor'!CO11</f>
        <v>0</v>
      </c>
      <c r="BF12" s="430">
        <f>'Data Rapor'!O11</f>
        <v>0</v>
      </c>
      <c r="BG12" s="430">
        <f>'Data Rapor'!P11</f>
        <v>0</v>
      </c>
      <c r="BH12" s="430">
        <f>'Data Rapor'!R11</f>
        <v>0</v>
      </c>
      <c r="BI12" s="430">
        <f>'Data Rapor'!S11</f>
        <v>0</v>
      </c>
      <c r="BJ12" s="430">
        <f>'Data Rapor'!U11</f>
        <v>0</v>
      </c>
      <c r="BK12" s="430">
        <f>'Data Rapor'!CQ11</f>
        <v>0</v>
      </c>
      <c r="BL12" s="430">
        <f>'Data Rapor'!CR11</f>
        <v>0</v>
      </c>
      <c r="BM12" s="430">
        <f>'Data Rapor'!CT11</f>
        <v>0</v>
      </c>
      <c r="BN12" s="430">
        <f>'Data Rapor'!CU11</f>
        <v>0</v>
      </c>
      <c r="BO12" s="430">
        <f>'Data Rapor'!CW11</f>
        <v>0</v>
      </c>
      <c r="BP12" s="430">
        <f>'Data Rapor'!CY11</f>
        <v>0</v>
      </c>
      <c r="BQ12" s="430">
        <f>'Data Rapor'!CZ11</f>
        <v>0</v>
      </c>
      <c r="BR12" s="430">
        <f>'Data Rapor'!DB11</f>
        <v>0</v>
      </c>
      <c r="BS12" s="430">
        <f>'Data Rapor'!DC11</f>
        <v>0</v>
      </c>
      <c r="BT12" s="430">
        <f>'Data Rapor'!DE11</f>
        <v>0</v>
      </c>
      <c r="BU12" s="430">
        <f>'Data Rapor'!DG11</f>
        <v>0</v>
      </c>
      <c r="BV12" s="430">
        <f>'Data Rapor'!DH11</f>
        <v>0</v>
      </c>
      <c r="BW12" s="430">
        <f>'Data Rapor'!DJ11</f>
        <v>0</v>
      </c>
      <c r="BX12" s="430">
        <f>'Data Rapor'!DK11</f>
        <v>0</v>
      </c>
      <c r="BY12" s="430">
        <f>'Data Rapor'!DM11</f>
        <v>0</v>
      </c>
      <c r="BZ12" s="430">
        <f>'Data Rapor'!DO11</f>
        <v>0</v>
      </c>
      <c r="CA12" s="430">
        <f>'Data Rapor'!DP11</f>
        <v>0</v>
      </c>
      <c r="CB12" s="430">
        <f>'Data Rapor'!DR11</f>
        <v>0</v>
      </c>
      <c r="CC12" s="430">
        <f>'Data Rapor'!DS11</f>
        <v>0</v>
      </c>
      <c r="CD12" s="430">
        <f>'Data Rapor'!DU11</f>
        <v>0</v>
      </c>
      <c r="CE12" s="430">
        <f>'Data Rapor'!DW11</f>
        <v>0</v>
      </c>
      <c r="CF12" s="430">
        <f>'Data Rapor'!DX11</f>
        <v>0</v>
      </c>
      <c r="CG12" s="430">
        <f>'Data Rapor'!DZ11</f>
        <v>0</v>
      </c>
      <c r="CH12" s="430">
        <f>'Data Rapor'!EA11</f>
        <v>0</v>
      </c>
      <c r="CI12" s="430">
        <f>'Data Rapor'!EC11</f>
        <v>0</v>
      </c>
      <c r="CJ12" s="430">
        <f>'Data Rapor'!EE11</f>
        <v>0</v>
      </c>
      <c r="CK12" s="430">
        <f>'Data Rapor'!EF11</f>
        <v>0</v>
      </c>
      <c r="CL12" s="430">
        <f>'Data Rapor'!EH11</f>
        <v>0</v>
      </c>
      <c r="CM12" s="430">
        <f>'Data Rapor'!EI11</f>
        <v>0</v>
      </c>
      <c r="CN12" s="430">
        <f>'Data Rapor'!EK11</f>
        <v>0</v>
      </c>
      <c r="CO12" s="430">
        <f>'Data Rapor'!EM11</f>
        <v>0</v>
      </c>
      <c r="CP12" s="430">
        <f>'Data Rapor'!EN11</f>
        <v>0</v>
      </c>
      <c r="CQ12" s="430">
        <f>'Data Rapor'!EP11</f>
        <v>0</v>
      </c>
      <c r="CR12" s="430">
        <f>'Data Rapor'!EQ11</f>
        <v>0</v>
      </c>
      <c r="CS12" s="430">
        <f>'Data Rapor'!ES11</f>
        <v>0</v>
      </c>
      <c r="CT12" s="430">
        <f>'Data Rapor'!EU11</f>
        <v>0</v>
      </c>
      <c r="CU12" s="430">
        <f>'Data Rapor'!EV11</f>
        <v>0</v>
      </c>
      <c r="CV12" s="430">
        <f>'Data Rapor'!EX11</f>
        <v>0</v>
      </c>
      <c r="CW12" s="430">
        <f>'Data Rapor'!EY11</f>
        <v>0</v>
      </c>
      <c r="CX12" s="430">
        <f>'Data Rapor'!FA11</f>
        <v>0</v>
      </c>
      <c r="CY12" s="430">
        <f>'Data Rapor'!FC11</f>
        <v>0</v>
      </c>
      <c r="CZ12" s="430">
        <f>'Data Rapor'!FD11</f>
        <v>0</v>
      </c>
      <c r="DA12" s="430">
        <f>'Data Rapor'!FF11</f>
        <v>0</v>
      </c>
      <c r="DB12" s="430">
        <f>'Data Rapor'!FG11</f>
        <v>0</v>
      </c>
      <c r="DC12" s="430">
        <f>'Data Rapor'!FI11</f>
        <v>0</v>
      </c>
      <c r="DD12" s="430">
        <f>'Data Rapor'!RS11</f>
        <v>0</v>
      </c>
      <c r="DE12" s="430">
        <f>'Data Rapor'!RT11</f>
        <v>0</v>
      </c>
      <c r="DF12" s="430">
        <f>'Data Rapor'!RV11</f>
        <v>0</v>
      </c>
      <c r="DG12" s="430">
        <f>'Data Rapor'!RW11</f>
        <v>0</v>
      </c>
      <c r="DH12" s="430">
        <f>'Data Rapor'!RY11</f>
        <v>0</v>
      </c>
      <c r="DI12" s="430">
        <f>'Data Rapor'!FK11</f>
        <v>0</v>
      </c>
      <c r="DJ12" s="430">
        <f>'Data Rapor'!FL11</f>
        <v>0</v>
      </c>
      <c r="DK12" s="430">
        <f>'Data Rapor'!FN11</f>
        <v>0</v>
      </c>
      <c r="DL12" s="430">
        <f>'Data Rapor'!FO11</f>
        <v>0</v>
      </c>
      <c r="DM12" s="430">
        <f>'Data Rapor'!FQ11</f>
        <v>0</v>
      </c>
      <c r="DN12" s="430">
        <f>'Data Rapor'!FS11</f>
        <v>0</v>
      </c>
      <c r="DO12" s="430">
        <f>'Data Rapor'!FT11</f>
        <v>0</v>
      </c>
      <c r="DP12" s="430">
        <f>'Data Rapor'!FV11</f>
        <v>0</v>
      </c>
      <c r="DQ12" s="430">
        <f>'Data Rapor'!FW11</f>
        <v>0</v>
      </c>
      <c r="DR12" s="430">
        <f>'Data Rapor'!FY11</f>
        <v>0</v>
      </c>
      <c r="DS12" s="430">
        <f>'Data Rapor'!GA11</f>
        <v>0</v>
      </c>
      <c r="DT12" s="430">
        <f>'Data Rapor'!GB11</f>
        <v>0</v>
      </c>
      <c r="DU12" s="430">
        <f>'Data Rapor'!GD11</f>
        <v>0</v>
      </c>
      <c r="DV12" s="430">
        <f>'Data Rapor'!GE11</f>
        <v>0</v>
      </c>
      <c r="DW12" s="430">
        <f>'Data Rapor'!GG11</f>
        <v>0</v>
      </c>
      <c r="DX12" s="430">
        <f>'Data Rapor'!GI11</f>
        <v>0</v>
      </c>
      <c r="DY12" s="430">
        <f>'Data Rapor'!GJ11</f>
        <v>0</v>
      </c>
      <c r="DZ12" s="430">
        <f>'Data Rapor'!GL11</f>
        <v>0</v>
      </c>
      <c r="EA12" s="430">
        <f>'Data Rapor'!GM11</f>
        <v>0</v>
      </c>
      <c r="EB12" s="430">
        <f>'Data Rapor'!GO11</f>
        <v>0</v>
      </c>
      <c r="EC12" s="430">
        <f>'Data Rapor'!GQ11</f>
        <v>0</v>
      </c>
      <c r="ED12" s="430">
        <f>'Data Rapor'!GR11</f>
        <v>0</v>
      </c>
      <c r="EE12" s="430">
        <f>'Data Rapor'!GT11</f>
        <v>0</v>
      </c>
      <c r="EF12" s="430">
        <f>'Data Rapor'!GU11</f>
        <v>0</v>
      </c>
      <c r="EG12" s="430">
        <f>'Data Rapor'!GW11</f>
        <v>0</v>
      </c>
      <c r="EH12" s="430">
        <f>'Data Rapor'!GY11</f>
        <v>0</v>
      </c>
      <c r="EI12" s="430">
        <f>'Data Rapor'!GZ11</f>
        <v>0</v>
      </c>
      <c r="EJ12" s="430">
        <f>'Data Rapor'!HB11</f>
        <v>0</v>
      </c>
      <c r="EK12" s="430">
        <f>'Data Rapor'!HC11</f>
        <v>0</v>
      </c>
      <c r="EL12" s="430">
        <f>'Data Rapor'!HE11</f>
        <v>0</v>
      </c>
      <c r="EM12" s="430">
        <f>'Data Rapor'!HG11</f>
        <v>0</v>
      </c>
      <c r="EN12" s="430">
        <f>'Data Rapor'!HH11</f>
        <v>0</v>
      </c>
      <c r="EO12" s="430">
        <f>'Data Rapor'!HJ11</f>
        <v>0</v>
      </c>
      <c r="EP12" s="430">
        <f>'Data Rapor'!HK11</f>
        <v>0</v>
      </c>
      <c r="EQ12" s="430">
        <f>'Data Rapor'!HM11</f>
        <v>0</v>
      </c>
      <c r="ER12" s="430">
        <f>'Data Rapor'!HO11</f>
        <v>0</v>
      </c>
      <c r="ES12" s="430">
        <f>'Data Rapor'!HP11</f>
        <v>0</v>
      </c>
      <c r="ET12" s="430">
        <f>'Data Rapor'!HR11</f>
        <v>0</v>
      </c>
      <c r="EU12" s="430">
        <f>'Data Rapor'!HS11</f>
        <v>0</v>
      </c>
      <c r="EV12" s="430">
        <f>'Data Rapor'!HU11</f>
        <v>0</v>
      </c>
      <c r="EW12" s="430">
        <f>'Data Rapor'!HW11</f>
        <v>0</v>
      </c>
      <c r="EX12" s="430">
        <f>'Data Rapor'!HX11</f>
        <v>0</v>
      </c>
      <c r="EY12" s="430">
        <f>'Data Rapor'!HZ11</f>
        <v>0</v>
      </c>
      <c r="EZ12" s="430">
        <f>'Data Rapor'!IA11</f>
        <v>0</v>
      </c>
      <c r="FA12" s="430">
        <f>'Data Rapor'!IC11</f>
        <v>0</v>
      </c>
      <c r="FB12" s="430">
        <f>'Data Rapor'!IE11</f>
        <v>0</v>
      </c>
      <c r="FC12" s="430">
        <f>'Data Rapor'!IF11</f>
        <v>0</v>
      </c>
      <c r="FD12" s="430">
        <f>'Data Rapor'!IH11</f>
        <v>0</v>
      </c>
      <c r="FE12" s="430">
        <f>'Data Rapor'!II11</f>
        <v>0</v>
      </c>
      <c r="FF12" s="430">
        <f>'Data Rapor'!IK11</f>
        <v>0</v>
      </c>
      <c r="FG12" s="430" t="str">
        <f>'Data Rapor'!TW11</f>
        <v/>
      </c>
      <c r="FH12" s="430" t="str">
        <f>'Data Rapor'!TX11</f>
        <v/>
      </c>
      <c r="FI12" s="430" t="str">
        <f>'Data Rapor'!TY11</f>
        <v/>
      </c>
      <c r="FJ12" s="430" t="str">
        <f>'Data Rapor'!TZ11</f>
        <v/>
      </c>
      <c r="FK12" s="431">
        <f>'Data Rapor'!TG11</f>
        <v>0</v>
      </c>
      <c r="FL12" s="431">
        <f>'Data Rapor'!TH11</f>
        <v>0</v>
      </c>
      <c r="FM12" s="431">
        <f>'Data Rapor'!TI11</f>
        <v>0</v>
      </c>
      <c r="FN12" s="431">
        <f>'Data Rapor'!TJ11</f>
        <v>0</v>
      </c>
    </row>
    <row r="13" spans="1:170">
      <c r="A13" s="57"/>
      <c r="B13" s="322">
        <f>'Data Rapor'!A12</f>
        <v>7</v>
      </c>
      <c r="C13" s="322" t="str">
        <f>'Data Rapor'!B12</f>
        <v>6710</v>
      </c>
      <c r="D13" s="322">
        <f>'Data Rapor'!C12</f>
        <v>0</v>
      </c>
      <c r="E13" s="395" t="str">
        <f>'Data Rapor'!D12</f>
        <v>Siswa 261</v>
      </c>
      <c r="F13" s="322">
        <f>'Data Rapor'!E12</f>
        <v>0</v>
      </c>
      <c r="G13" s="322" t="str">
        <f>'Data Rapor'!F12</f>
        <v>10-TKJ.1</v>
      </c>
      <c r="H13" s="430">
        <f>'Data Rapor'!G12</f>
        <v>0</v>
      </c>
      <c r="I13" s="430">
        <f>'Data Rapor'!H12</f>
        <v>0</v>
      </c>
      <c r="J13" s="430">
        <f>'Data Rapor'!J12</f>
        <v>0</v>
      </c>
      <c r="K13" s="430">
        <f>'Data Rapor'!K12</f>
        <v>0</v>
      </c>
      <c r="L13" s="430">
        <f>'Data Rapor'!M12</f>
        <v>0</v>
      </c>
      <c r="M13" s="430">
        <f>'Data Rapor'!W12</f>
        <v>0</v>
      </c>
      <c r="N13" s="430">
        <f>'Data Rapor'!X12</f>
        <v>0</v>
      </c>
      <c r="O13" s="430">
        <f>'Data Rapor'!Z12</f>
        <v>0</v>
      </c>
      <c r="P13" s="430">
        <f>'Data Rapor'!AA12</f>
        <v>0</v>
      </c>
      <c r="Q13" s="430">
        <f>'Data Rapor'!AC12</f>
        <v>0</v>
      </c>
      <c r="R13" s="430">
        <f>'Data Rapor'!AE12</f>
        <v>0</v>
      </c>
      <c r="S13" s="430">
        <f>'Data Rapor'!AF12</f>
        <v>0</v>
      </c>
      <c r="T13" s="430">
        <f>'Data Rapor'!AH12</f>
        <v>0</v>
      </c>
      <c r="U13" s="430">
        <f>'Data Rapor'!AI12</f>
        <v>0</v>
      </c>
      <c r="V13" s="430">
        <f>'Data Rapor'!AK12</f>
        <v>0</v>
      </c>
      <c r="W13" s="430">
        <f>'Data Rapor'!AM12</f>
        <v>0</v>
      </c>
      <c r="X13" s="430">
        <f>'Data Rapor'!AN12</f>
        <v>0</v>
      </c>
      <c r="Y13" s="430">
        <f>'Data Rapor'!AP12</f>
        <v>0</v>
      </c>
      <c r="Z13" s="430">
        <f>'Data Rapor'!AQ12</f>
        <v>0</v>
      </c>
      <c r="AA13" s="430">
        <f>'Data Rapor'!AS12</f>
        <v>0</v>
      </c>
      <c r="AB13" s="430">
        <f>'Data Rapor'!AU12</f>
        <v>0</v>
      </c>
      <c r="AC13" s="430">
        <f>'Data Rapor'!AV12</f>
        <v>0</v>
      </c>
      <c r="AD13" s="430">
        <f>'Data Rapor'!AX12</f>
        <v>0</v>
      </c>
      <c r="AE13" s="430">
        <f>'Data Rapor'!AY12</f>
        <v>0</v>
      </c>
      <c r="AF13" s="430">
        <f>'Data Rapor'!BA12</f>
        <v>0</v>
      </c>
      <c r="AG13" s="430">
        <f>'Data Rapor'!BC12</f>
        <v>0</v>
      </c>
      <c r="AH13" s="430">
        <f>'Data Rapor'!BD12</f>
        <v>0</v>
      </c>
      <c r="AI13" s="430">
        <f>'Data Rapor'!BF12</f>
        <v>0</v>
      </c>
      <c r="AJ13" s="430">
        <f>'Data Rapor'!BG12</f>
        <v>0</v>
      </c>
      <c r="AK13" s="430">
        <f>'Data Rapor'!BI12</f>
        <v>0</v>
      </c>
      <c r="AL13" s="430">
        <f>'Data Rapor'!BK12</f>
        <v>0</v>
      </c>
      <c r="AM13" s="430">
        <f>'Data Rapor'!BL12</f>
        <v>0</v>
      </c>
      <c r="AN13" s="430">
        <f>'Data Rapor'!BN12</f>
        <v>0</v>
      </c>
      <c r="AO13" s="430">
        <f>'Data Rapor'!BO12</f>
        <v>0</v>
      </c>
      <c r="AP13" s="430">
        <f>'Data Rapor'!BQ12</f>
        <v>0</v>
      </c>
      <c r="AQ13" s="430">
        <f>'Data Rapor'!BS12</f>
        <v>0</v>
      </c>
      <c r="AR13" s="430">
        <f>'Data Rapor'!BT12</f>
        <v>0</v>
      </c>
      <c r="AS13" s="430">
        <f>'Data Rapor'!BV12</f>
        <v>0</v>
      </c>
      <c r="AT13" s="430">
        <f>'Data Rapor'!BW12</f>
        <v>0</v>
      </c>
      <c r="AU13" s="430">
        <f>'Data Rapor'!BY12</f>
        <v>0</v>
      </c>
      <c r="AV13" s="430">
        <f>'Data Rapor'!CA12</f>
        <v>0</v>
      </c>
      <c r="AW13" s="430">
        <f>'Data Rapor'!CB12</f>
        <v>0</v>
      </c>
      <c r="AX13" s="430">
        <f>'Data Rapor'!CD12</f>
        <v>0</v>
      </c>
      <c r="AY13" s="430">
        <f>'Data Rapor'!CE12</f>
        <v>0</v>
      </c>
      <c r="AZ13" s="430">
        <f>'Data Rapor'!CG12</f>
        <v>0</v>
      </c>
      <c r="BA13" s="430">
        <f>'Data Rapor'!CI12</f>
        <v>0</v>
      </c>
      <c r="BB13" s="430">
        <f>'Data Rapor'!CJ12</f>
        <v>0</v>
      </c>
      <c r="BC13" s="430">
        <f>'Data Rapor'!CL12</f>
        <v>0</v>
      </c>
      <c r="BD13" s="430">
        <f>'Data Rapor'!CM12</f>
        <v>0</v>
      </c>
      <c r="BE13" s="430">
        <f>'Data Rapor'!CO12</f>
        <v>0</v>
      </c>
      <c r="BF13" s="430">
        <f>'Data Rapor'!O12</f>
        <v>0</v>
      </c>
      <c r="BG13" s="430">
        <f>'Data Rapor'!P12</f>
        <v>0</v>
      </c>
      <c r="BH13" s="430">
        <f>'Data Rapor'!R12</f>
        <v>0</v>
      </c>
      <c r="BI13" s="430">
        <f>'Data Rapor'!S12</f>
        <v>0</v>
      </c>
      <c r="BJ13" s="430">
        <f>'Data Rapor'!U12</f>
        <v>0</v>
      </c>
      <c r="BK13" s="430">
        <f>'Data Rapor'!CQ12</f>
        <v>0</v>
      </c>
      <c r="BL13" s="430">
        <f>'Data Rapor'!CR12</f>
        <v>0</v>
      </c>
      <c r="BM13" s="430">
        <f>'Data Rapor'!CT12</f>
        <v>0</v>
      </c>
      <c r="BN13" s="430">
        <f>'Data Rapor'!CU12</f>
        <v>0</v>
      </c>
      <c r="BO13" s="430">
        <f>'Data Rapor'!CW12</f>
        <v>0</v>
      </c>
      <c r="BP13" s="430">
        <f>'Data Rapor'!CY12</f>
        <v>0</v>
      </c>
      <c r="BQ13" s="430">
        <f>'Data Rapor'!CZ12</f>
        <v>0</v>
      </c>
      <c r="BR13" s="430">
        <f>'Data Rapor'!DB12</f>
        <v>0</v>
      </c>
      <c r="BS13" s="430">
        <f>'Data Rapor'!DC12</f>
        <v>0</v>
      </c>
      <c r="BT13" s="430">
        <f>'Data Rapor'!DE12</f>
        <v>0</v>
      </c>
      <c r="BU13" s="430">
        <f>'Data Rapor'!DG12</f>
        <v>0</v>
      </c>
      <c r="BV13" s="430">
        <f>'Data Rapor'!DH12</f>
        <v>0</v>
      </c>
      <c r="BW13" s="430">
        <f>'Data Rapor'!DJ12</f>
        <v>0</v>
      </c>
      <c r="BX13" s="430">
        <f>'Data Rapor'!DK12</f>
        <v>0</v>
      </c>
      <c r="BY13" s="430">
        <f>'Data Rapor'!DM12</f>
        <v>0</v>
      </c>
      <c r="BZ13" s="430">
        <f>'Data Rapor'!DO12</f>
        <v>0</v>
      </c>
      <c r="CA13" s="430">
        <f>'Data Rapor'!DP12</f>
        <v>0</v>
      </c>
      <c r="CB13" s="430">
        <f>'Data Rapor'!DR12</f>
        <v>0</v>
      </c>
      <c r="CC13" s="430">
        <f>'Data Rapor'!DS12</f>
        <v>0</v>
      </c>
      <c r="CD13" s="430">
        <f>'Data Rapor'!DU12</f>
        <v>0</v>
      </c>
      <c r="CE13" s="430">
        <f>'Data Rapor'!DW12</f>
        <v>0</v>
      </c>
      <c r="CF13" s="430">
        <f>'Data Rapor'!DX12</f>
        <v>0</v>
      </c>
      <c r="CG13" s="430">
        <f>'Data Rapor'!DZ12</f>
        <v>0</v>
      </c>
      <c r="CH13" s="430">
        <f>'Data Rapor'!EA12</f>
        <v>0</v>
      </c>
      <c r="CI13" s="430">
        <f>'Data Rapor'!EC12</f>
        <v>0</v>
      </c>
      <c r="CJ13" s="430">
        <f>'Data Rapor'!EE12</f>
        <v>0</v>
      </c>
      <c r="CK13" s="430">
        <f>'Data Rapor'!EF12</f>
        <v>0</v>
      </c>
      <c r="CL13" s="430">
        <f>'Data Rapor'!EH12</f>
        <v>0</v>
      </c>
      <c r="CM13" s="430">
        <f>'Data Rapor'!EI12</f>
        <v>0</v>
      </c>
      <c r="CN13" s="430">
        <f>'Data Rapor'!EK12</f>
        <v>0</v>
      </c>
      <c r="CO13" s="430">
        <f>'Data Rapor'!EM12</f>
        <v>0</v>
      </c>
      <c r="CP13" s="430">
        <f>'Data Rapor'!EN12</f>
        <v>0</v>
      </c>
      <c r="CQ13" s="430">
        <f>'Data Rapor'!EP12</f>
        <v>0</v>
      </c>
      <c r="CR13" s="430">
        <f>'Data Rapor'!EQ12</f>
        <v>0</v>
      </c>
      <c r="CS13" s="430">
        <f>'Data Rapor'!ES12</f>
        <v>0</v>
      </c>
      <c r="CT13" s="430">
        <f>'Data Rapor'!EU12</f>
        <v>0</v>
      </c>
      <c r="CU13" s="430">
        <f>'Data Rapor'!EV12</f>
        <v>0</v>
      </c>
      <c r="CV13" s="430">
        <f>'Data Rapor'!EX12</f>
        <v>0</v>
      </c>
      <c r="CW13" s="430">
        <f>'Data Rapor'!EY12</f>
        <v>0</v>
      </c>
      <c r="CX13" s="430">
        <f>'Data Rapor'!FA12</f>
        <v>0</v>
      </c>
      <c r="CY13" s="430">
        <f>'Data Rapor'!FC12</f>
        <v>0</v>
      </c>
      <c r="CZ13" s="430">
        <f>'Data Rapor'!FD12</f>
        <v>0</v>
      </c>
      <c r="DA13" s="430">
        <f>'Data Rapor'!FF12</f>
        <v>0</v>
      </c>
      <c r="DB13" s="430">
        <f>'Data Rapor'!FG12</f>
        <v>0</v>
      </c>
      <c r="DC13" s="430">
        <f>'Data Rapor'!FI12</f>
        <v>0</v>
      </c>
      <c r="DD13" s="430">
        <f>'Data Rapor'!RS12</f>
        <v>0</v>
      </c>
      <c r="DE13" s="430">
        <f>'Data Rapor'!RT12</f>
        <v>0</v>
      </c>
      <c r="DF13" s="430">
        <f>'Data Rapor'!RV12</f>
        <v>0</v>
      </c>
      <c r="DG13" s="430">
        <f>'Data Rapor'!RW12</f>
        <v>0</v>
      </c>
      <c r="DH13" s="430">
        <f>'Data Rapor'!RY12</f>
        <v>0</v>
      </c>
      <c r="DI13" s="430">
        <f>'Data Rapor'!FK12</f>
        <v>0</v>
      </c>
      <c r="DJ13" s="430">
        <f>'Data Rapor'!FL12</f>
        <v>0</v>
      </c>
      <c r="DK13" s="430">
        <f>'Data Rapor'!FN12</f>
        <v>0</v>
      </c>
      <c r="DL13" s="430">
        <f>'Data Rapor'!FO12</f>
        <v>0</v>
      </c>
      <c r="DM13" s="430">
        <f>'Data Rapor'!FQ12</f>
        <v>0</v>
      </c>
      <c r="DN13" s="430">
        <f>'Data Rapor'!FS12</f>
        <v>0</v>
      </c>
      <c r="DO13" s="430">
        <f>'Data Rapor'!FT12</f>
        <v>0</v>
      </c>
      <c r="DP13" s="430">
        <f>'Data Rapor'!FV12</f>
        <v>0</v>
      </c>
      <c r="DQ13" s="430">
        <f>'Data Rapor'!FW12</f>
        <v>0</v>
      </c>
      <c r="DR13" s="430">
        <f>'Data Rapor'!FY12</f>
        <v>0</v>
      </c>
      <c r="DS13" s="430">
        <f>'Data Rapor'!GA12</f>
        <v>0</v>
      </c>
      <c r="DT13" s="430">
        <f>'Data Rapor'!GB12</f>
        <v>0</v>
      </c>
      <c r="DU13" s="430">
        <f>'Data Rapor'!GD12</f>
        <v>0</v>
      </c>
      <c r="DV13" s="430">
        <f>'Data Rapor'!GE12</f>
        <v>0</v>
      </c>
      <c r="DW13" s="430">
        <f>'Data Rapor'!GG12</f>
        <v>0</v>
      </c>
      <c r="DX13" s="430">
        <f>'Data Rapor'!GI12</f>
        <v>0</v>
      </c>
      <c r="DY13" s="430">
        <f>'Data Rapor'!GJ12</f>
        <v>0</v>
      </c>
      <c r="DZ13" s="430">
        <f>'Data Rapor'!GL12</f>
        <v>0</v>
      </c>
      <c r="EA13" s="430">
        <f>'Data Rapor'!GM12</f>
        <v>0</v>
      </c>
      <c r="EB13" s="430">
        <f>'Data Rapor'!GO12</f>
        <v>0</v>
      </c>
      <c r="EC13" s="430">
        <f>'Data Rapor'!GQ12</f>
        <v>0</v>
      </c>
      <c r="ED13" s="430">
        <f>'Data Rapor'!GR12</f>
        <v>0</v>
      </c>
      <c r="EE13" s="430">
        <f>'Data Rapor'!GT12</f>
        <v>0</v>
      </c>
      <c r="EF13" s="430">
        <f>'Data Rapor'!GU12</f>
        <v>0</v>
      </c>
      <c r="EG13" s="430">
        <f>'Data Rapor'!GW12</f>
        <v>0</v>
      </c>
      <c r="EH13" s="430">
        <f>'Data Rapor'!GY12</f>
        <v>0</v>
      </c>
      <c r="EI13" s="430">
        <f>'Data Rapor'!GZ12</f>
        <v>0</v>
      </c>
      <c r="EJ13" s="430">
        <f>'Data Rapor'!HB12</f>
        <v>0</v>
      </c>
      <c r="EK13" s="430">
        <f>'Data Rapor'!HC12</f>
        <v>0</v>
      </c>
      <c r="EL13" s="430">
        <f>'Data Rapor'!HE12</f>
        <v>0</v>
      </c>
      <c r="EM13" s="430">
        <f>'Data Rapor'!HG12</f>
        <v>0</v>
      </c>
      <c r="EN13" s="430">
        <f>'Data Rapor'!HH12</f>
        <v>0</v>
      </c>
      <c r="EO13" s="430">
        <f>'Data Rapor'!HJ12</f>
        <v>0</v>
      </c>
      <c r="EP13" s="430">
        <f>'Data Rapor'!HK12</f>
        <v>0</v>
      </c>
      <c r="EQ13" s="430">
        <f>'Data Rapor'!HM12</f>
        <v>0</v>
      </c>
      <c r="ER13" s="430">
        <f>'Data Rapor'!HO12</f>
        <v>0</v>
      </c>
      <c r="ES13" s="430">
        <f>'Data Rapor'!HP12</f>
        <v>0</v>
      </c>
      <c r="ET13" s="430">
        <f>'Data Rapor'!HR12</f>
        <v>0</v>
      </c>
      <c r="EU13" s="430">
        <f>'Data Rapor'!HS12</f>
        <v>0</v>
      </c>
      <c r="EV13" s="430">
        <f>'Data Rapor'!HU12</f>
        <v>0</v>
      </c>
      <c r="EW13" s="430">
        <f>'Data Rapor'!HW12</f>
        <v>0</v>
      </c>
      <c r="EX13" s="430">
        <f>'Data Rapor'!HX12</f>
        <v>0</v>
      </c>
      <c r="EY13" s="430">
        <f>'Data Rapor'!HZ12</f>
        <v>0</v>
      </c>
      <c r="EZ13" s="430">
        <f>'Data Rapor'!IA12</f>
        <v>0</v>
      </c>
      <c r="FA13" s="430">
        <f>'Data Rapor'!IC12</f>
        <v>0</v>
      </c>
      <c r="FB13" s="430">
        <f>'Data Rapor'!IE12</f>
        <v>0</v>
      </c>
      <c r="FC13" s="430">
        <f>'Data Rapor'!IF12</f>
        <v>0</v>
      </c>
      <c r="FD13" s="430">
        <f>'Data Rapor'!IH12</f>
        <v>0</v>
      </c>
      <c r="FE13" s="430">
        <f>'Data Rapor'!II12</f>
        <v>0</v>
      </c>
      <c r="FF13" s="430">
        <f>'Data Rapor'!IK12</f>
        <v>0</v>
      </c>
      <c r="FG13" s="430" t="str">
        <f>'Data Rapor'!TW12</f>
        <v/>
      </c>
      <c r="FH13" s="430" t="str">
        <f>'Data Rapor'!TX12</f>
        <v/>
      </c>
      <c r="FI13" s="430" t="str">
        <f>'Data Rapor'!TY12</f>
        <v/>
      </c>
      <c r="FJ13" s="430" t="str">
        <f>'Data Rapor'!TZ12</f>
        <v/>
      </c>
      <c r="FK13" s="431">
        <f>'Data Rapor'!TG12</f>
        <v>0</v>
      </c>
      <c r="FL13" s="431">
        <f>'Data Rapor'!TH12</f>
        <v>0</v>
      </c>
      <c r="FM13" s="431">
        <f>'Data Rapor'!TI12</f>
        <v>0</v>
      </c>
      <c r="FN13" s="431">
        <f>'Data Rapor'!TJ12</f>
        <v>0</v>
      </c>
    </row>
    <row r="14" spans="1:170">
      <c r="A14" s="57"/>
      <c r="B14" s="322">
        <f>'Data Rapor'!A13</f>
        <v>8</v>
      </c>
      <c r="C14" s="322" t="str">
        <f>'Data Rapor'!B13</f>
        <v>6731</v>
      </c>
      <c r="D14" s="322">
        <f>'Data Rapor'!C13</f>
        <v>0</v>
      </c>
      <c r="E14" s="395" t="str">
        <f>'Data Rapor'!D13</f>
        <v>Siswa 262</v>
      </c>
      <c r="F14" s="322">
        <f>'Data Rapor'!E13</f>
        <v>0</v>
      </c>
      <c r="G14" s="322" t="str">
        <f>'Data Rapor'!F13</f>
        <v>10-TKJ.1</v>
      </c>
      <c r="H14" s="430">
        <f>'Data Rapor'!G13</f>
        <v>0</v>
      </c>
      <c r="I14" s="430">
        <f>'Data Rapor'!H13</f>
        <v>0</v>
      </c>
      <c r="J14" s="430">
        <f>'Data Rapor'!J13</f>
        <v>0</v>
      </c>
      <c r="K14" s="430">
        <f>'Data Rapor'!K13</f>
        <v>0</v>
      </c>
      <c r="L14" s="430">
        <f>'Data Rapor'!M13</f>
        <v>0</v>
      </c>
      <c r="M14" s="430">
        <f>'Data Rapor'!W13</f>
        <v>0</v>
      </c>
      <c r="N14" s="430">
        <f>'Data Rapor'!X13</f>
        <v>0</v>
      </c>
      <c r="O14" s="430">
        <f>'Data Rapor'!Z13</f>
        <v>0</v>
      </c>
      <c r="P14" s="430">
        <f>'Data Rapor'!AA13</f>
        <v>0</v>
      </c>
      <c r="Q14" s="430">
        <f>'Data Rapor'!AC13</f>
        <v>0</v>
      </c>
      <c r="R14" s="430">
        <f>'Data Rapor'!AE13</f>
        <v>0</v>
      </c>
      <c r="S14" s="430">
        <f>'Data Rapor'!AF13</f>
        <v>0</v>
      </c>
      <c r="T14" s="430">
        <f>'Data Rapor'!AH13</f>
        <v>0</v>
      </c>
      <c r="U14" s="430">
        <f>'Data Rapor'!AI13</f>
        <v>0</v>
      </c>
      <c r="V14" s="430">
        <f>'Data Rapor'!AK13</f>
        <v>0</v>
      </c>
      <c r="W14" s="430">
        <f>'Data Rapor'!AM13</f>
        <v>0</v>
      </c>
      <c r="X14" s="430">
        <f>'Data Rapor'!AN13</f>
        <v>0</v>
      </c>
      <c r="Y14" s="430">
        <f>'Data Rapor'!AP13</f>
        <v>0</v>
      </c>
      <c r="Z14" s="430">
        <f>'Data Rapor'!AQ13</f>
        <v>0</v>
      </c>
      <c r="AA14" s="430">
        <f>'Data Rapor'!AS13</f>
        <v>0</v>
      </c>
      <c r="AB14" s="430">
        <f>'Data Rapor'!AU13</f>
        <v>0</v>
      </c>
      <c r="AC14" s="430">
        <f>'Data Rapor'!AV13</f>
        <v>0</v>
      </c>
      <c r="AD14" s="430">
        <f>'Data Rapor'!AX13</f>
        <v>0</v>
      </c>
      <c r="AE14" s="430">
        <f>'Data Rapor'!AY13</f>
        <v>0</v>
      </c>
      <c r="AF14" s="430">
        <f>'Data Rapor'!BA13</f>
        <v>0</v>
      </c>
      <c r="AG14" s="430">
        <f>'Data Rapor'!BC13</f>
        <v>0</v>
      </c>
      <c r="AH14" s="430">
        <f>'Data Rapor'!BD13</f>
        <v>0</v>
      </c>
      <c r="AI14" s="430">
        <f>'Data Rapor'!BF13</f>
        <v>0</v>
      </c>
      <c r="AJ14" s="430">
        <f>'Data Rapor'!BG13</f>
        <v>0</v>
      </c>
      <c r="AK14" s="430">
        <f>'Data Rapor'!BI13</f>
        <v>0</v>
      </c>
      <c r="AL14" s="430">
        <f>'Data Rapor'!BK13</f>
        <v>0</v>
      </c>
      <c r="AM14" s="430">
        <f>'Data Rapor'!BL13</f>
        <v>0</v>
      </c>
      <c r="AN14" s="430">
        <f>'Data Rapor'!BN13</f>
        <v>0</v>
      </c>
      <c r="AO14" s="430">
        <f>'Data Rapor'!BO13</f>
        <v>0</v>
      </c>
      <c r="AP14" s="430">
        <f>'Data Rapor'!BQ13</f>
        <v>0</v>
      </c>
      <c r="AQ14" s="430">
        <f>'Data Rapor'!BS13</f>
        <v>0</v>
      </c>
      <c r="AR14" s="430">
        <f>'Data Rapor'!BT13</f>
        <v>0</v>
      </c>
      <c r="AS14" s="430">
        <f>'Data Rapor'!BV13</f>
        <v>0</v>
      </c>
      <c r="AT14" s="430">
        <f>'Data Rapor'!BW13</f>
        <v>0</v>
      </c>
      <c r="AU14" s="430">
        <f>'Data Rapor'!BY13</f>
        <v>0</v>
      </c>
      <c r="AV14" s="430">
        <f>'Data Rapor'!CA13</f>
        <v>0</v>
      </c>
      <c r="AW14" s="430">
        <f>'Data Rapor'!CB13</f>
        <v>0</v>
      </c>
      <c r="AX14" s="430">
        <f>'Data Rapor'!CD13</f>
        <v>0</v>
      </c>
      <c r="AY14" s="430">
        <f>'Data Rapor'!CE13</f>
        <v>0</v>
      </c>
      <c r="AZ14" s="430">
        <f>'Data Rapor'!CG13</f>
        <v>0</v>
      </c>
      <c r="BA14" s="430">
        <f>'Data Rapor'!CI13</f>
        <v>0</v>
      </c>
      <c r="BB14" s="430">
        <f>'Data Rapor'!CJ13</f>
        <v>0</v>
      </c>
      <c r="BC14" s="430">
        <f>'Data Rapor'!CL13</f>
        <v>0</v>
      </c>
      <c r="BD14" s="430">
        <f>'Data Rapor'!CM13</f>
        <v>0</v>
      </c>
      <c r="BE14" s="430">
        <f>'Data Rapor'!CO13</f>
        <v>0</v>
      </c>
      <c r="BF14" s="430">
        <f>'Data Rapor'!O13</f>
        <v>0</v>
      </c>
      <c r="BG14" s="430">
        <f>'Data Rapor'!P13</f>
        <v>0</v>
      </c>
      <c r="BH14" s="430">
        <f>'Data Rapor'!R13</f>
        <v>0</v>
      </c>
      <c r="BI14" s="430">
        <f>'Data Rapor'!S13</f>
        <v>0</v>
      </c>
      <c r="BJ14" s="430">
        <f>'Data Rapor'!U13</f>
        <v>0</v>
      </c>
      <c r="BK14" s="430">
        <f>'Data Rapor'!CQ13</f>
        <v>0</v>
      </c>
      <c r="BL14" s="430">
        <f>'Data Rapor'!CR13</f>
        <v>0</v>
      </c>
      <c r="BM14" s="430">
        <f>'Data Rapor'!CT13</f>
        <v>0</v>
      </c>
      <c r="BN14" s="430">
        <f>'Data Rapor'!CU13</f>
        <v>0</v>
      </c>
      <c r="BO14" s="430">
        <f>'Data Rapor'!CW13</f>
        <v>0</v>
      </c>
      <c r="BP14" s="430">
        <f>'Data Rapor'!CY13</f>
        <v>0</v>
      </c>
      <c r="BQ14" s="430">
        <f>'Data Rapor'!CZ13</f>
        <v>0</v>
      </c>
      <c r="BR14" s="430">
        <f>'Data Rapor'!DB13</f>
        <v>0</v>
      </c>
      <c r="BS14" s="430">
        <f>'Data Rapor'!DC13</f>
        <v>0</v>
      </c>
      <c r="BT14" s="430">
        <f>'Data Rapor'!DE13</f>
        <v>0</v>
      </c>
      <c r="BU14" s="430">
        <f>'Data Rapor'!DG13</f>
        <v>0</v>
      </c>
      <c r="BV14" s="430">
        <f>'Data Rapor'!DH13</f>
        <v>0</v>
      </c>
      <c r="BW14" s="430">
        <f>'Data Rapor'!DJ13</f>
        <v>0</v>
      </c>
      <c r="BX14" s="430">
        <f>'Data Rapor'!DK13</f>
        <v>0</v>
      </c>
      <c r="BY14" s="430">
        <f>'Data Rapor'!DM13</f>
        <v>0</v>
      </c>
      <c r="BZ14" s="430">
        <f>'Data Rapor'!DO13</f>
        <v>0</v>
      </c>
      <c r="CA14" s="430">
        <f>'Data Rapor'!DP13</f>
        <v>0</v>
      </c>
      <c r="CB14" s="430">
        <f>'Data Rapor'!DR13</f>
        <v>0</v>
      </c>
      <c r="CC14" s="430">
        <f>'Data Rapor'!DS13</f>
        <v>0</v>
      </c>
      <c r="CD14" s="430">
        <f>'Data Rapor'!DU13</f>
        <v>0</v>
      </c>
      <c r="CE14" s="430">
        <f>'Data Rapor'!DW13</f>
        <v>0</v>
      </c>
      <c r="CF14" s="430">
        <f>'Data Rapor'!DX13</f>
        <v>0</v>
      </c>
      <c r="CG14" s="430">
        <f>'Data Rapor'!DZ13</f>
        <v>0</v>
      </c>
      <c r="CH14" s="430">
        <f>'Data Rapor'!EA13</f>
        <v>0</v>
      </c>
      <c r="CI14" s="430">
        <f>'Data Rapor'!EC13</f>
        <v>0</v>
      </c>
      <c r="CJ14" s="430">
        <f>'Data Rapor'!EE13</f>
        <v>0</v>
      </c>
      <c r="CK14" s="430">
        <f>'Data Rapor'!EF13</f>
        <v>0</v>
      </c>
      <c r="CL14" s="430">
        <f>'Data Rapor'!EH13</f>
        <v>0</v>
      </c>
      <c r="CM14" s="430">
        <f>'Data Rapor'!EI13</f>
        <v>0</v>
      </c>
      <c r="CN14" s="430">
        <f>'Data Rapor'!EK13</f>
        <v>0</v>
      </c>
      <c r="CO14" s="430">
        <f>'Data Rapor'!EM13</f>
        <v>0</v>
      </c>
      <c r="CP14" s="430">
        <f>'Data Rapor'!EN13</f>
        <v>0</v>
      </c>
      <c r="CQ14" s="430">
        <f>'Data Rapor'!EP13</f>
        <v>0</v>
      </c>
      <c r="CR14" s="430">
        <f>'Data Rapor'!EQ13</f>
        <v>0</v>
      </c>
      <c r="CS14" s="430">
        <f>'Data Rapor'!ES13</f>
        <v>0</v>
      </c>
      <c r="CT14" s="430">
        <f>'Data Rapor'!EU13</f>
        <v>0</v>
      </c>
      <c r="CU14" s="430">
        <f>'Data Rapor'!EV13</f>
        <v>0</v>
      </c>
      <c r="CV14" s="430">
        <f>'Data Rapor'!EX13</f>
        <v>0</v>
      </c>
      <c r="CW14" s="430">
        <f>'Data Rapor'!EY13</f>
        <v>0</v>
      </c>
      <c r="CX14" s="430">
        <f>'Data Rapor'!FA13</f>
        <v>0</v>
      </c>
      <c r="CY14" s="430">
        <f>'Data Rapor'!FC13</f>
        <v>0</v>
      </c>
      <c r="CZ14" s="430">
        <f>'Data Rapor'!FD13</f>
        <v>0</v>
      </c>
      <c r="DA14" s="430">
        <f>'Data Rapor'!FF13</f>
        <v>0</v>
      </c>
      <c r="DB14" s="430">
        <f>'Data Rapor'!FG13</f>
        <v>0</v>
      </c>
      <c r="DC14" s="430">
        <f>'Data Rapor'!FI13</f>
        <v>0</v>
      </c>
      <c r="DD14" s="430">
        <f>'Data Rapor'!RS13</f>
        <v>0</v>
      </c>
      <c r="DE14" s="430">
        <f>'Data Rapor'!RT13</f>
        <v>0</v>
      </c>
      <c r="DF14" s="430">
        <f>'Data Rapor'!RV13</f>
        <v>0</v>
      </c>
      <c r="DG14" s="430">
        <f>'Data Rapor'!RW13</f>
        <v>0</v>
      </c>
      <c r="DH14" s="430">
        <f>'Data Rapor'!RY13</f>
        <v>0</v>
      </c>
      <c r="DI14" s="430">
        <f>'Data Rapor'!FK13</f>
        <v>0</v>
      </c>
      <c r="DJ14" s="430">
        <f>'Data Rapor'!FL13</f>
        <v>0</v>
      </c>
      <c r="DK14" s="430">
        <f>'Data Rapor'!FN13</f>
        <v>0</v>
      </c>
      <c r="DL14" s="430">
        <f>'Data Rapor'!FO13</f>
        <v>0</v>
      </c>
      <c r="DM14" s="430">
        <f>'Data Rapor'!FQ13</f>
        <v>0</v>
      </c>
      <c r="DN14" s="430">
        <f>'Data Rapor'!FS13</f>
        <v>0</v>
      </c>
      <c r="DO14" s="430">
        <f>'Data Rapor'!FT13</f>
        <v>0</v>
      </c>
      <c r="DP14" s="430">
        <f>'Data Rapor'!FV13</f>
        <v>0</v>
      </c>
      <c r="DQ14" s="430">
        <f>'Data Rapor'!FW13</f>
        <v>0</v>
      </c>
      <c r="DR14" s="430">
        <f>'Data Rapor'!FY13</f>
        <v>0</v>
      </c>
      <c r="DS14" s="430">
        <f>'Data Rapor'!GA13</f>
        <v>0</v>
      </c>
      <c r="DT14" s="430">
        <f>'Data Rapor'!GB13</f>
        <v>0</v>
      </c>
      <c r="DU14" s="430">
        <f>'Data Rapor'!GD13</f>
        <v>0</v>
      </c>
      <c r="DV14" s="430">
        <f>'Data Rapor'!GE13</f>
        <v>0</v>
      </c>
      <c r="DW14" s="430">
        <f>'Data Rapor'!GG13</f>
        <v>0</v>
      </c>
      <c r="DX14" s="430">
        <f>'Data Rapor'!GI13</f>
        <v>0</v>
      </c>
      <c r="DY14" s="430">
        <f>'Data Rapor'!GJ13</f>
        <v>0</v>
      </c>
      <c r="DZ14" s="430">
        <f>'Data Rapor'!GL13</f>
        <v>0</v>
      </c>
      <c r="EA14" s="430">
        <f>'Data Rapor'!GM13</f>
        <v>0</v>
      </c>
      <c r="EB14" s="430">
        <f>'Data Rapor'!GO13</f>
        <v>0</v>
      </c>
      <c r="EC14" s="430">
        <f>'Data Rapor'!GQ13</f>
        <v>0</v>
      </c>
      <c r="ED14" s="430">
        <f>'Data Rapor'!GR13</f>
        <v>0</v>
      </c>
      <c r="EE14" s="430">
        <f>'Data Rapor'!GT13</f>
        <v>0</v>
      </c>
      <c r="EF14" s="430">
        <f>'Data Rapor'!GU13</f>
        <v>0</v>
      </c>
      <c r="EG14" s="430">
        <f>'Data Rapor'!GW13</f>
        <v>0</v>
      </c>
      <c r="EH14" s="430">
        <f>'Data Rapor'!GY13</f>
        <v>0</v>
      </c>
      <c r="EI14" s="430">
        <f>'Data Rapor'!GZ13</f>
        <v>0</v>
      </c>
      <c r="EJ14" s="430">
        <f>'Data Rapor'!HB13</f>
        <v>0</v>
      </c>
      <c r="EK14" s="430">
        <f>'Data Rapor'!HC13</f>
        <v>0</v>
      </c>
      <c r="EL14" s="430">
        <f>'Data Rapor'!HE13</f>
        <v>0</v>
      </c>
      <c r="EM14" s="430">
        <f>'Data Rapor'!HG13</f>
        <v>0</v>
      </c>
      <c r="EN14" s="430">
        <f>'Data Rapor'!HH13</f>
        <v>0</v>
      </c>
      <c r="EO14" s="430">
        <f>'Data Rapor'!HJ13</f>
        <v>0</v>
      </c>
      <c r="EP14" s="430">
        <f>'Data Rapor'!HK13</f>
        <v>0</v>
      </c>
      <c r="EQ14" s="430">
        <f>'Data Rapor'!HM13</f>
        <v>0</v>
      </c>
      <c r="ER14" s="430">
        <f>'Data Rapor'!HO13</f>
        <v>0</v>
      </c>
      <c r="ES14" s="430">
        <f>'Data Rapor'!HP13</f>
        <v>0</v>
      </c>
      <c r="ET14" s="430">
        <f>'Data Rapor'!HR13</f>
        <v>0</v>
      </c>
      <c r="EU14" s="430">
        <f>'Data Rapor'!HS13</f>
        <v>0</v>
      </c>
      <c r="EV14" s="430">
        <f>'Data Rapor'!HU13</f>
        <v>0</v>
      </c>
      <c r="EW14" s="430">
        <f>'Data Rapor'!HW13</f>
        <v>0</v>
      </c>
      <c r="EX14" s="430">
        <f>'Data Rapor'!HX13</f>
        <v>0</v>
      </c>
      <c r="EY14" s="430">
        <f>'Data Rapor'!HZ13</f>
        <v>0</v>
      </c>
      <c r="EZ14" s="430">
        <f>'Data Rapor'!IA13</f>
        <v>0</v>
      </c>
      <c r="FA14" s="430">
        <f>'Data Rapor'!IC13</f>
        <v>0</v>
      </c>
      <c r="FB14" s="430">
        <f>'Data Rapor'!IE13</f>
        <v>0</v>
      </c>
      <c r="FC14" s="430">
        <f>'Data Rapor'!IF13</f>
        <v>0</v>
      </c>
      <c r="FD14" s="430">
        <f>'Data Rapor'!IH13</f>
        <v>0</v>
      </c>
      <c r="FE14" s="430">
        <f>'Data Rapor'!II13</f>
        <v>0</v>
      </c>
      <c r="FF14" s="430">
        <f>'Data Rapor'!IK13</f>
        <v>0</v>
      </c>
      <c r="FG14" s="430" t="str">
        <f>'Data Rapor'!TW13</f>
        <v/>
      </c>
      <c r="FH14" s="430" t="str">
        <f>'Data Rapor'!TX13</f>
        <v/>
      </c>
      <c r="FI14" s="430" t="str">
        <f>'Data Rapor'!TY13</f>
        <v/>
      </c>
      <c r="FJ14" s="430" t="str">
        <f>'Data Rapor'!TZ13</f>
        <v/>
      </c>
      <c r="FK14" s="431">
        <f>'Data Rapor'!TG13</f>
        <v>0</v>
      </c>
      <c r="FL14" s="431">
        <f>'Data Rapor'!TH13</f>
        <v>0</v>
      </c>
      <c r="FM14" s="431">
        <f>'Data Rapor'!TI13</f>
        <v>0</v>
      </c>
      <c r="FN14" s="431">
        <f>'Data Rapor'!TJ13</f>
        <v>0</v>
      </c>
    </row>
    <row r="15" spans="1:170">
      <c r="A15" s="57"/>
      <c r="B15" s="322">
        <f>'Data Rapor'!A14</f>
        <v>9</v>
      </c>
      <c r="C15" s="322" t="str">
        <f>'Data Rapor'!B14</f>
        <v>6751</v>
      </c>
      <c r="D15" s="322">
        <f>'Data Rapor'!C14</f>
        <v>0</v>
      </c>
      <c r="E15" s="395" t="str">
        <f>'Data Rapor'!D14</f>
        <v>Siswa 263</v>
      </c>
      <c r="F15" s="322">
        <f>'Data Rapor'!E14</f>
        <v>0</v>
      </c>
      <c r="G15" s="322" t="str">
        <f>'Data Rapor'!F14</f>
        <v>10-TKJ.1</v>
      </c>
      <c r="H15" s="430">
        <f>'Data Rapor'!G14</f>
        <v>0</v>
      </c>
      <c r="I15" s="430">
        <f>'Data Rapor'!H14</f>
        <v>0</v>
      </c>
      <c r="J15" s="430">
        <f>'Data Rapor'!J14</f>
        <v>0</v>
      </c>
      <c r="K15" s="430">
        <f>'Data Rapor'!K14</f>
        <v>0</v>
      </c>
      <c r="L15" s="430">
        <f>'Data Rapor'!M14</f>
        <v>0</v>
      </c>
      <c r="M15" s="430">
        <f>'Data Rapor'!W14</f>
        <v>0</v>
      </c>
      <c r="N15" s="430">
        <f>'Data Rapor'!X14</f>
        <v>0</v>
      </c>
      <c r="O15" s="430">
        <f>'Data Rapor'!Z14</f>
        <v>0</v>
      </c>
      <c r="P15" s="430">
        <f>'Data Rapor'!AA14</f>
        <v>0</v>
      </c>
      <c r="Q15" s="430">
        <f>'Data Rapor'!AC14</f>
        <v>0</v>
      </c>
      <c r="R15" s="430">
        <f>'Data Rapor'!AE14</f>
        <v>0</v>
      </c>
      <c r="S15" s="430">
        <f>'Data Rapor'!AF14</f>
        <v>0</v>
      </c>
      <c r="T15" s="430">
        <f>'Data Rapor'!AH14</f>
        <v>0</v>
      </c>
      <c r="U15" s="430">
        <f>'Data Rapor'!AI14</f>
        <v>0</v>
      </c>
      <c r="V15" s="430">
        <f>'Data Rapor'!AK14</f>
        <v>0</v>
      </c>
      <c r="W15" s="430">
        <f>'Data Rapor'!AM14</f>
        <v>0</v>
      </c>
      <c r="X15" s="430">
        <f>'Data Rapor'!AN14</f>
        <v>0</v>
      </c>
      <c r="Y15" s="430">
        <f>'Data Rapor'!AP14</f>
        <v>0</v>
      </c>
      <c r="Z15" s="430">
        <f>'Data Rapor'!AQ14</f>
        <v>0</v>
      </c>
      <c r="AA15" s="430">
        <f>'Data Rapor'!AS14</f>
        <v>0</v>
      </c>
      <c r="AB15" s="430">
        <f>'Data Rapor'!AU14</f>
        <v>0</v>
      </c>
      <c r="AC15" s="430">
        <f>'Data Rapor'!AV14</f>
        <v>0</v>
      </c>
      <c r="AD15" s="430">
        <f>'Data Rapor'!AX14</f>
        <v>0</v>
      </c>
      <c r="AE15" s="430">
        <f>'Data Rapor'!AY14</f>
        <v>0</v>
      </c>
      <c r="AF15" s="430">
        <f>'Data Rapor'!BA14</f>
        <v>0</v>
      </c>
      <c r="AG15" s="430">
        <f>'Data Rapor'!BC14</f>
        <v>0</v>
      </c>
      <c r="AH15" s="430">
        <f>'Data Rapor'!BD14</f>
        <v>0</v>
      </c>
      <c r="AI15" s="430">
        <f>'Data Rapor'!BF14</f>
        <v>0</v>
      </c>
      <c r="AJ15" s="430">
        <f>'Data Rapor'!BG14</f>
        <v>0</v>
      </c>
      <c r="AK15" s="430">
        <f>'Data Rapor'!BI14</f>
        <v>0</v>
      </c>
      <c r="AL15" s="430">
        <f>'Data Rapor'!BK14</f>
        <v>0</v>
      </c>
      <c r="AM15" s="430">
        <f>'Data Rapor'!BL14</f>
        <v>0</v>
      </c>
      <c r="AN15" s="430">
        <f>'Data Rapor'!BN14</f>
        <v>0</v>
      </c>
      <c r="AO15" s="430">
        <f>'Data Rapor'!BO14</f>
        <v>0</v>
      </c>
      <c r="AP15" s="430">
        <f>'Data Rapor'!BQ14</f>
        <v>0</v>
      </c>
      <c r="AQ15" s="430">
        <f>'Data Rapor'!BS14</f>
        <v>0</v>
      </c>
      <c r="AR15" s="430">
        <f>'Data Rapor'!BT14</f>
        <v>0</v>
      </c>
      <c r="AS15" s="430">
        <f>'Data Rapor'!BV14</f>
        <v>0</v>
      </c>
      <c r="AT15" s="430">
        <f>'Data Rapor'!BW14</f>
        <v>0</v>
      </c>
      <c r="AU15" s="430">
        <f>'Data Rapor'!BY14</f>
        <v>0</v>
      </c>
      <c r="AV15" s="430">
        <f>'Data Rapor'!CA14</f>
        <v>0</v>
      </c>
      <c r="AW15" s="430">
        <f>'Data Rapor'!CB14</f>
        <v>0</v>
      </c>
      <c r="AX15" s="430">
        <f>'Data Rapor'!CD14</f>
        <v>0</v>
      </c>
      <c r="AY15" s="430">
        <f>'Data Rapor'!CE14</f>
        <v>0</v>
      </c>
      <c r="AZ15" s="430">
        <f>'Data Rapor'!CG14</f>
        <v>0</v>
      </c>
      <c r="BA15" s="430">
        <f>'Data Rapor'!CI14</f>
        <v>0</v>
      </c>
      <c r="BB15" s="430">
        <f>'Data Rapor'!CJ14</f>
        <v>0</v>
      </c>
      <c r="BC15" s="430">
        <f>'Data Rapor'!CL14</f>
        <v>0</v>
      </c>
      <c r="BD15" s="430">
        <f>'Data Rapor'!CM14</f>
        <v>0</v>
      </c>
      <c r="BE15" s="430">
        <f>'Data Rapor'!CO14</f>
        <v>0</v>
      </c>
      <c r="BF15" s="430">
        <f>'Data Rapor'!O14</f>
        <v>0</v>
      </c>
      <c r="BG15" s="430">
        <f>'Data Rapor'!P14</f>
        <v>0</v>
      </c>
      <c r="BH15" s="430">
        <f>'Data Rapor'!R14</f>
        <v>0</v>
      </c>
      <c r="BI15" s="430">
        <f>'Data Rapor'!S14</f>
        <v>0</v>
      </c>
      <c r="BJ15" s="430">
        <f>'Data Rapor'!U14</f>
        <v>0</v>
      </c>
      <c r="BK15" s="430">
        <f>'Data Rapor'!CQ14</f>
        <v>0</v>
      </c>
      <c r="BL15" s="430">
        <f>'Data Rapor'!CR14</f>
        <v>0</v>
      </c>
      <c r="BM15" s="430">
        <f>'Data Rapor'!CT14</f>
        <v>0</v>
      </c>
      <c r="BN15" s="430">
        <f>'Data Rapor'!CU14</f>
        <v>0</v>
      </c>
      <c r="BO15" s="430">
        <f>'Data Rapor'!CW14</f>
        <v>0</v>
      </c>
      <c r="BP15" s="430">
        <f>'Data Rapor'!CY14</f>
        <v>0</v>
      </c>
      <c r="BQ15" s="430">
        <f>'Data Rapor'!CZ14</f>
        <v>0</v>
      </c>
      <c r="BR15" s="430">
        <f>'Data Rapor'!DB14</f>
        <v>0</v>
      </c>
      <c r="BS15" s="430">
        <f>'Data Rapor'!DC14</f>
        <v>0</v>
      </c>
      <c r="BT15" s="430">
        <f>'Data Rapor'!DE14</f>
        <v>0</v>
      </c>
      <c r="BU15" s="430">
        <f>'Data Rapor'!DG14</f>
        <v>0</v>
      </c>
      <c r="BV15" s="430">
        <f>'Data Rapor'!DH14</f>
        <v>0</v>
      </c>
      <c r="BW15" s="430">
        <f>'Data Rapor'!DJ14</f>
        <v>0</v>
      </c>
      <c r="BX15" s="430">
        <f>'Data Rapor'!DK14</f>
        <v>0</v>
      </c>
      <c r="BY15" s="430">
        <f>'Data Rapor'!DM14</f>
        <v>0</v>
      </c>
      <c r="BZ15" s="430">
        <f>'Data Rapor'!DO14</f>
        <v>0</v>
      </c>
      <c r="CA15" s="430">
        <f>'Data Rapor'!DP14</f>
        <v>0</v>
      </c>
      <c r="CB15" s="430">
        <f>'Data Rapor'!DR14</f>
        <v>0</v>
      </c>
      <c r="CC15" s="430">
        <f>'Data Rapor'!DS14</f>
        <v>0</v>
      </c>
      <c r="CD15" s="430">
        <f>'Data Rapor'!DU14</f>
        <v>0</v>
      </c>
      <c r="CE15" s="430">
        <f>'Data Rapor'!DW14</f>
        <v>0</v>
      </c>
      <c r="CF15" s="430">
        <f>'Data Rapor'!DX14</f>
        <v>0</v>
      </c>
      <c r="CG15" s="430">
        <f>'Data Rapor'!DZ14</f>
        <v>0</v>
      </c>
      <c r="CH15" s="430">
        <f>'Data Rapor'!EA14</f>
        <v>0</v>
      </c>
      <c r="CI15" s="430">
        <f>'Data Rapor'!EC14</f>
        <v>0</v>
      </c>
      <c r="CJ15" s="430">
        <f>'Data Rapor'!EE14</f>
        <v>0</v>
      </c>
      <c r="CK15" s="430">
        <f>'Data Rapor'!EF14</f>
        <v>0</v>
      </c>
      <c r="CL15" s="430">
        <f>'Data Rapor'!EH14</f>
        <v>0</v>
      </c>
      <c r="CM15" s="430">
        <f>'Data Rapor'!EI14</f>
        <v>0</v>
      </c>
      <c r="CN15" s="430">
        <f>'Data Rapor'!EK14</f>
        <v>0</v>
      </c>
      <c r="CO15" s="430">
        <f>'Data Rapor'!EM14</f>
        <v>0</v>
      </c>
      <c r="CP15" s="430">
        <f>'Data Rapor'!EN14</f>
        <v>0</v>
      </c>
      <c r="CQ15" s="430">
        <f>'Data Rapor'!EP14</f>
        <v>0</v>
      </c>
      <c r="CR15" s="430">
        <f>'Data Rapor'!EQ14</f>
        <v>0</v>
      </c>
      <c r="CS15" s="430">
        <f>'Data Rapor'!ES14</f>
        <v>0</v>
      </c>
      <c r="CT15" s="430">
        <f>'Data Rapor'!EU14</f>
        <v>0</v>
      </c>
      <c r="CU15" s="430">
        <f>'Data Rapor'!EV14</f>
        <v>0</v>
      </c>
      <c r="CV15" s="430">
        <f>'Data Rapor'!EX14</f>
        <v>0</v>
      </c>
      <c r="CW15" s="430">
        <f>'Data Rapor'!EY14</f>
        <v>0</v>
      </c>
      <c r="CX15" s="430">
        <f>'Data Rapor'!FA14</f>
        <v>0</v>
      </c>
      <c r="CY15" s="430">
        <f>'Data Rapor'!FC14</f>
        <v>0</v>
      </c>
      <c r="CZ15" s="430">
        <f>'Data Rapor'!FD14</f>
        <v>0</v>
      </c>
      <c r="DA15" s="430">
        <f>'Data Rapor'!FF14</f>
        <v>0</v>
      </c>
      <c r="DB15" s="430">
        <f>'Data Rapor'!FG14</f>
        <v>0</v>
      </c>
      <c r="DC15" s="430">
        <f>'Data Rapor'!FI14</f>
        <v>0</v>
      </c>
      <c r="DD15" s="430">
        <f>'Data Rapor'!RS14</f>
        <v>0</v>
      </c>
      <c r="DE15" s="430">
        <f>'Data Rapor'!RT14</f>
        <v>0</v>
      </c>
      <c r="DF15" s="430">
        <f>'Data Rapor'!RV14</f>
        <v>0</v>
      </c>
      <c r="DG15" s="430">
        <f>'Data Rapor'!RW14</f>
        <v>0</v>
      </c>
      <c r="DH15" s="430">
        <f>'Data Rapor'!RY14</f>
        <v>0</v>
      </c>
      <c r="DI15" s="430">
        <f>'Data Rapor'!FK14</f>
        <v>0</v>
      </c>
      <c r="DJ15" s="430">
        <f>'Data Rapor'!FL14</f>
        <v>0</v>
      </c>
      <c r="DK15" s="430">
        <f>'Data Rapor'!FN14</f>
        <v>0</v>
      </c>
      <c r="DL15" s="430">
        <f>'Data Rapor'!FO14</f>
        <v>0</v>
      </c>
      <c r="DM15" s="430">
        <f>'Data Rapor'!FQ14</f>
        <v>0</v>
      </c>
      <c r="DN15" s="430">
        <f>'Data Rapor'!FS14</f>
        <v>0</v>
      </c>
      <c r="DO15" s="430">
        <f>'Data Rapor'!FT14</f>
        <v>0</v>
      </c>
      <c r="DP15" s="430">
        <f>'Data Rapor'!FV14</f>
        <v>0</v>
      </c>
      <c r="DQ15" s="430">
        <f>'Data Rapor'!FW14</f>
        <v>0</v>
      </c>
      <c r="DR15" s="430">
        <f>'Data Rapor'!FY14</f>
        <v>0</v>
      </c>
      <c r="DS15" s="430">
        <f>'Data Rapor'!GA14</f>
        <v>0</v>
      </c>
      <c r="DT15" s="430">
        <f>'Data Rapor'!GB14</f>
        <v>0</v>
      </c>
      <c r="DU15" s="430">
        <f>'Data Rapor'!GD14</f>
        <v>0</v>
      </c>
      <c r="DV15" s="430">
        <f>'Data Rapor'!GE14</f>
        <v>0</v>
      </c>
      <c r="DW15" s="430">
        <f>'Data Rapor'!GG14</f>
        <v>0</v>
      </c>
      <c r="DX15" s="430">
        <f>'Data Rapor'!GI14</f>
        <v>0</v>
      </c>
      <c r="DY15" s="430">
        <f>'Data Rapor'!GJ14</f>
        <v>0</v>
      </c>
      <c r="DZ15" s="430">
        <f>'Data Rapor'!GL14</f>
        <v>0</v>
      </c>
      <c r="EA15" s="430">
        <f>'Data Rapor'!GM14</f>
        <v>0</v>
      </c>
      <c r="EB15" s="430">
        <f>'Data Rapor'!GO14</f>
        <v>0</v>
      </c>
      <c r="EC15" s="430">
        <f>'Data Rapor'!GQ14</f>
        <v>0</v>
      </c>
      <c r="ED15" s="430">
        <f>'Data Rapor'!GR14</f>
        <v>0</v>
      </c>
      <c r="EE15" s="430">
        <f>'Data Rapor'!GT14</f>
        <v>0</v>
      </c>
      <c r="EF15" s="430">
        <f>'Data Rapor'!GU14</f>
        <v>0</v>
      </c>
      <c r="EG15" s="430">
        <f>'Data Rapor'!GW14</f>
        <v>0</v>
      </c>
      <c r="EH15" s="430">
        <f>'Data Rapor'!GY14</f>
        <v>0</v>
      </c>
      <c r="EI15" s="430">
        <f>'Data Rapor'!GZ14</f>
        <v>0</v>
      </c>
      <c r="EJ15" s="430">
        <f>'Data Rapor'!HB14</f>
        <v>0</v>
      </c>
      <c r="EK15" s="430">
        <f>'Data Rapor'!HC14</f>
        <v>0</v>
      </c>
      <c r="EL15" s="430">
        <f>'Data Rapor'!HE14</f>
        <v>0</v>
      </c>
      <c r="EM15" s="430">
        <f>'Data Rapor'!HG14</f>
        <v>0</v>
      </c>
      <c r="EN15" s="430">
        <f>'Data Rapor'!HH14</f>
        <v>0</v>
      </c>
      <c r="EO15" s="430">
        <f>'Data Rapor'!HJ14</f>
        <v>0</v>
      </c>
      <c r="EP15" s="430">
        <f>'Data Rapor'!HK14</f>
        <v>0</v>
      </c>
      <c r="EQ15" s="430">
        <f>'Data Rapor'!HM14</f>
        <v>0</v>
      </c>
      <c r="ER15" s="430">
        <f>'Data Rapor'!HO14</f>
        <v>0</v>
      </c>
      <c r="ES15" s="430">
        <f>'Data Rapor'!HP14</f>
        <v>0</v>
      </c>
      <c r="ET15" s="430">
        <f>'Data Rapor'!HR14</f>
        <v>0</v>
      </c>
      <c r="EU15" s="430">
        <f>'Data Rapor'!HS14</f>
        <v>0</v>
      </c>
      <c r="EV15" s="430">
        <f>'Data Rapor'!HU14</f>
        <v>0</v>
      </c>
      <c r="EW15" s="430">
        <f>'Data Rapor'!HW14</f>
        <v>0</v>
      </c>
      <c r="EX15" s="430">
        <f>'Data Rapor'!HX14</f>
        <v>0</v>
      </c>
      <c r="EY15" s="430">
        <f>'Data Rapor'!HZ14</f>
        <v>0</v>
      </c>
      <c r="EZ15" s="430">
        <f>'Data Rapor'!IA14</f>
        <v>0</v>
      </c>
      <c r="FA15" s="430">
        <f>'Data Rapor'!IC14</f>
        <v>0</v>
      </c>
      <c r="FB15" s="430">
        <f>'Data Rapor'!IE14</f>
        <v>0</v>
      </c>
      <c r="FC15" s="430">
        <f>'Data Rapor'!IF14</f>
        <v>0</v>
      </c>
      <c r="FD15" s="430">
        <f>'Data Rapor'!IH14</f>
        <v>0</v>
      </c>
      <c r="FE15" s="430">
        <f>'Data Rapor'!II14</f>
        <v>0</v>
      </c>
      <c r="FF15" s="430">
        <f>'Data Rapor'!IK14</f>
        <v>0</v>
      </c>
      <c r="FG15" s="430" t="str">
        <f>'Data Rapor'!TW14</f>
        <v/>
      </c>
      <c r="FH15" s="430" t="str">
        <f>'Data Rapor'!TX14</f>
        <v/>
      </c>
      <c r="FI15" s="430" t="str">
        <f>'Data Rapor'!TY14</f>
        <v/>
      </c>
      <c r="FJ15" s="430" t="str">
        <f>'Data Rapor'!TZ14</f>
        <v/>
      </c>
      <c r="FK15" s="431">
        <f>'Data Rapor'!TG14</f>
        <v>0</v>
      </c>
      <c r="FL15" s="431">
        <f>'Data Rapor'!TH14</f>
        <v>0</v>
      </c>
      <c r="FM15" s="431">
        <f>'Data Rapor'!TI14</f>
        <v>0</v>
      </c>
      <c r="FN15" s="431">
        <f>'Data Rapor'!TJ14</f>
        <v>0</v>
      </c>
    </row>
    <row r="16" spans="1:170">
      <c r="A16" s="57"/>
      <c r="B16" s="322">
        <f>'Data Rapor'!A15</f>
        <v>10</v>
      </c>
      <c r="C16" s="322" t="str">
        <f>'Data Rapor'!B15</f>
        <v>6774</v>
      </c>
      <c r="D16" s="322">
        <f>'Data Rapor'!C15</f>
        <v>0</v>
      </c>
      <c r="E16" s="395" t="str">
        <f>'Data Rapor'!D15</f>
        <v>Siswa 264</v>
      </c>
      <c r="F16" s="322">
        <f>'Data Rapor'!E15</f>
        <v>0</v>
      </c>
      <c r="G16" s="322" t="str">
        <f>'Data Rapor'!F15</f>
        <v>10-TKJ.1</v>
      </c>
      <c r="H16" s="430">
        <f>'Data Rapor'!G15</f>
        <v>0</v>
      </c>
      <c r="I16" s="430">
        <f>'Data Rapor'!H15</f>
        <v>0</v>
      </c>
      <c r="J16" s="430">
        <f>'Data Rapor'!J15</f>
        <v>0</v>
      </c>
      <c r="K16" s="430">
        <f>'Data Rapor'!K15</f>
        <v>0</v>
      </c>
      <c r="L16" s="430">
        <f>'Data Rapor'!M15</f>
        <v>0</v>
      </c>
      <c r="M16" s="430">
        <f>'Data Rapor'!W15</f>
        <v>0</v>
      </c>
      <c r="N16" s="430">
        <f>'Data Rapor'!X15</f>
        <v>0</v>
      </c>
      <c r="O16" s="430">
        <f>'Data Rapor'!Z15</f>
        <v>0</v>
      </c>
      <c r="P16" s="430">
        <f>'Data Rapor'!AA15</f>
        <v>0</v>
      </c>
      <c r="Q16" s="430">
        <f>'Data Rapor'!AC15</f>
        <v>0</v>
      </c>
      <c r="R16" s="430">
        <f>'Data Rapor'!AE15</f>
        <v>0</v>
      </c>
      <c r="S16" s="430">
        <f>'Data Rapor'!AF15</f>
        <v>0</v>
      </c>
      <c r="T16" s="430">
        <f>'Data Rapor'!AH15</f>
        <v>0</v>
      </c>
      <c r="U16" s="430">
        <f>'Data Rapor'!AI15</f>
        <v>0</v>
      </c>
      <c r="V16" s="430">
        <f>'Data Rapor'!AK15</f>
        <v>0</v>
      </c>
      <c r="W16" s="430">
        <f>'Data Rapor'!AM15</f>
        <v>0</v>
      </c>
      <c r="X16" s="430">
        <f>'Data Rapor'!AN15</f>
        <v>0</v>
      </c>
      <c r="Y16" s="430">
        <f>'Data Rapor'!AP15</f>
        <v>0</v>
      </c>
      <c r="Z16" s="430">
        <f>'Data Rapor'!AQ15</f>
        <v>0</v>
      </c>
      <c r="AA16" s="430">
        <f>'Data Rapor'!AS15</f>
        <v>0</v>
      </c>
      <c r="AB16" s="430">
        <f>'Data Rapor'!AU15</f>
        <v>0</v>
      </c>
      <c r="AC16" s="430">
        <f>'Data Rapor'!AV15</f>
        <v>0</v>
      </c>
      <c r="AD16" s="430">
        <f>'Data Rapor'!AX15</f>
        <v>0</v>
      </c>
      <c r="AE16" s="430">
        <f>'Data Rapor'!AY15</f>
        <v>0</v>
      </c>
      <c r="AF16" s="430">
        <f>'Data Rapor'!BA15</f>
        <v>0</v>
      </c>
      <c r="AG16" s="430">
        <f>'Data Rapor'!BC15</f>
        <v>0</v>
      </c>
      <c r="AH16" s="430">
        <f>'Data Rapor'!BD15</f>
        <v>0</v>
      </c>
      <c r="AI16" s="430">
        <f>'Data Rapor'!BF15</f>
        <v>0</v>
      </c>
      <c r="AJ16" s="430">
        <f>'Data Rapor'!BG15</f>
        <v>0</v>
      </c>
      <c r="AK16" s="430">
        <f>'Data Rapor'!BI15</f>
        <v>0</v>
      </c>
      <c r="AL16" s="430">
        <f>'Data Rapor'!BK15</f>
        <v>0</v>
      </c>
      <c r="AM16" s="430">
        <f>'Data Rapor'!BL15</f>
        <v>0</v>
      </c>
      <c r="AN16" s="430">
        <f>'Data Rapor'!BN15</f>
        <v>0</v>
      </c>
      <c r="AO16" s="430">
        <f>'Data Rapor'!BO15</f>
        <v>0</v>
      </c>
      <c r="AP16" s="430">
        <f>'Data Rapor'!BQ15</f>
        <v>0</v>
      </c>
      <c r="AQ16" s="430">
        <f>'Data Rapor'!BS15</f>
        <v>0</v>
      </c>
      <c r="AR16" s="430">
        <f>'Data Rapor'!BT15</f>
        <v>0</v>
      </c>
      <c r="AS16" s="430">
        <f>'Data Rapor'!BV15</f>
        <v>0</v>
      </c>
      <c r="AT16" s="430">
        <f>'Data Rapor'!BW15</f>
        <v>0</v>
      </c>
      <c r="AU16" s="430">
        <f>'Data Rapor'!BY15</f>
        <v>0</v>
      </c>
      <c r="AV16" s="430">
        <f>'Data Rapor'!CA15</f>
        <v>0</v>
      </c>
      <c r="AW16" s="430">
        <f>'Data Rapor'!CB15</f>
        <v>0</v>
      </c>
      <c r="AX16" s="430">
        <f>'Data Rapor'!CD15</f>
        <v>0</v>
      </c>
      <c r="AY16" s="430">
        <f>'Data Rapor'!CE15</f>
        <v>0</v>
      </c>
      <c r="AZ16" s="430">
        <f>'Data Rapor'!CG15</f>
        <v>0</v>
      </c>
      <c r="BA16" s="430">
        <f>'Data Rapor'!CI15</f>
        <v>0</v>
      </c>
      <c r="BB16" s="430">
        <f>'Data Rapor'!CJ15</f>
        <v>0</v>
      </c>
      <c r="BC16" s="430">
        <f>'Data Rapor'!CL15</f>
        <v>0</v>
      </c>
      <c r="BD16" s="430">
        <f>'Data Rapor'!CM15</f>
        <v>0</v>
      </c>
      <c r="BE16" s="430">
        <f>'Data Rapor'!CO15</f>
        <v>0</v>
      </c>
      <c r="BF16" s="430">
        <f>'Data Rapor'!O15</f>
        <v>0</v>
      </c>
      <c r="BG16" s="430">
        <f>'Data Rapor'!P15</f>
        <v>0</v>
      </c>
      <c r="BH16" s="430">
        <f>'Data Rapor'!R15</f>
        <v>0</v>
      </c>
      <c r="BI16" s="430">
        <f>'Data Rapor'!S15</f>
        <v>0</v>
      </c>
      <c r="BJ16" s="430">
        <f>'Data Rapor'!U15</f>
        <v>0</v>
      </c>
      <c r="BK16" s="430">
        <f>'Data Rapor'!CQ15</f>
        <v>0</v>
      </c>
      <c r="BL16" s="430">
        <f>'Data Rapor'!CR15</f>
        <v>0</v>
      </c>
      <c r="BM16" s="430">
        <f>'Data Rapor'!CT15</f>
        <v>0</v>
      </c>
      <c r="BN16" s="430">
        <f>'Data Rapor'!CU15</f>
        <v>0</v>
      </c>
      <c r="BO16" s="430">
        <f>'Data Rapor'!CW15</f>
        <v>0</v>
      </c>
      <c r="BP16" s="430">
        <f>'Data Rapor'!CY15</f>
        <v>0</v>
      </c>
      <c r="BQ16" s="430">
        <f>'Data Rapor'!CZ15</f>
        <v>0</v>
      </c>
      <c r="BR16" s="430">
        <f>'Data Rapor'!DB15</f>
        <v>0</v>
      </c>
      <c r="BS16" s="430">
        <f>'Data Rapor'!DC15</f>
        <v>0</v>
      </c>
      <c r="BT16" s="430">
        <f>'Data Rapor'!DE15</f>
        <v>0</v>
      </c>
      <c r="BU16" s="430">
        <f>'Data Rapor'!DG15</f>
        <v>0</v>
      </c>
      <c r="BV16" s="430">
        <f>'Data Rapor'!DH15</f>
        <v>0</v>
      </c>
      <c r="BW16" s="430">
        <f>'Data Rapor'!DJ15</f>
        <v>0</v>
      </c>
      <c r="BX16" s="430">
        <f>'Data Rapor'!DK15</f>
        <v>0</v>
      </c>
      <c r="BY16" s="430">
        <f>'Data Rapor'!DM15</f>
        <v>0</v>
      </c>
      <c r="BZ16" s="430">
        <f>'Data Rapor'!DO15</f>
        <v>0</v>
      </c>
      <c r="CA16" s="430">
        <f>'Data Rapor'!DP15</f>
        <v>0</v>
      </c>
      <c r="CB16" s="430">
        <f>'Data Rapor'!DR15</f>
        <v>0</v>
      </c>
      <c r="CC16" s="430">
        <f>'Data Rapor'!DS15</f>
        <v>0</v>
      </c>
      <c r="CD16" s="430">
        <f>'Data Rapor'!DU15</f>
        <v>0</v>
      </c>
      <c r="CE16" s="430">
        <f>'Data Rapor'!DW15</f>
        <v>0</v>
      </c>
      <c r="CF16" s="430">
        <f>'Data Rapor'!DX15</f>
        <v>0</v>
      </c>
      <c r="CG16" s="430">
        <f>'Data Rapor'!DZ15</f>
        <v>0</v>
      </c>
      <c r="CH16" s="430">
        <f>'Data Rapor'!EA15</f>
        <v>0</v>
      </c>
      <c r="CI16" s="430">
        <f>'Data Rapor'!EC15</f>
        <v>0</v>
      </c>
      <c r="CJ16" s="430">
        <f>'Data Rapor'!EE15</f>
        <v>0</v>
      </c>
      <c r="CK16" s="430">
        <f>'Data Rapor'!EF15</f>
        <v>0</v>
      </c>
      <c r="CL16" s="430">
        <f>'Data Rapor'!EH15</f>
        <v>0</v>
      </c>
      <c r="CM16" s="430">
        <f>'Data Rapor'!EI15</f>
        <v>0</v>
      </c>
      <c r="CN16" s="430">
        <f>'Data Rapor'!EK15</f>
        <v>0</v>
      </c>
      <c r="CO16" s="430">
        <f>'Data Rapor'!EM15</f>
        <v>0</v>
      </c>
      <c r="CP16" s="430">
        <f>'Data Rapor'!EN15</f>
        <v>0</v>
      </c>
      <c r="CQ16" s="430">
        <f>'Data Rapor'!EP15</f>
        <v>0</v>
      </c>
      <c r="CR16" s="430">
        <f>'Data Rapor'!EQ15</f>
        <v>0</v>
      </c>
      <c r="CS16" s="430">
        <f>'Data Rapor'!ES15</f>
        <v>0</v>
      </c>
      <c r="CT16" s="430">
        <f>'Data Rapor'!EU15</f>
        <v>0</v>
      </c>
      <c r="CU16" s="430">
        <f>'Data Rapor'!EV15</f>
        <v>0</v>
      </c>
      <c r="CV16" s="430">
        <f>'Data Rapor'!EX15</f>
        <v>0</v>
      </c>
      <c r="CW16" s="430">
        <f>'Data Rapor'!EY15</f>
        <v>0</v>
      </c>
      <c r="CX16" s="430">
        <f>'Data Rapor'!FA15</f>
        <v>0</v>
      </c>
      <c r="CY16" s="430">
        <f>'Data Rapor'!FC15</f>
        <v>0</v>
      </c>
      <c r="CZ16" s="430">
        <f>'Data Rapor'!FD15</f>
        <v>0</v>
      </c>
      <c r="DA16" s="430">
        <f>'Data Rapor'!FF15</f>
        <v>0</v>
      </c>
      <c r="DB16" s="430">
        <f>'Data Rapor'!FG15</f>
        <v>0</v>
      </c>
      <c r="DC16" s="430">
        <f>'Data Rapor'!FI15</f>
        <v>0</v>
      </c>
      <c r="DD16" s="430">
        <f>'Data Rapor'!RS15</f>
        <v>0</v>
      </c>
      <c r="DE16" s="430">
        <f>'Data Rapor'!RT15</f>
        <v>0</v>
      </c>
      <c r="DF16" s="430">
        <f>'Data Rapor'!RV15</f>
        <v>0</v>
      </c>
      <c r="DG16" s="430">
        <f>'Data Rapor'!RW15</f>
        <v>0</v>
      </c>
      <c r="DH16" s="430">
        <f>'Data Rapor'!RY15</f>
        <v>0</v>
      </c>
      <c r="DI16" s="430">
        <f>'Data Rapor'!FK15</f>
        <v>0</v>
      </c>
      <c r="DJ16" s="430">
        <f>'Data Rapor'!FL15</f>
        <v>0</v>
      </c>
      <c r="DK16" s="430">
        <f>'Data Rapor'!FN15</f>
        <v>0</v>
      </c>
      <c r="DL16" s="430">
        <f>'Data Rapor'!FO15</f>
        <v>0</v>
      </c>
      <c r="DM16" s="430">
        <f>'Data Rapor'!FQ15</f>
        <v>0</v>
      </c>
      <c r="DN16" s="430">
        <f>'Data Rapor'!FS15</f>
        <v>0</v>
      </c>
      <c r="DO16" s="430">
        <f>'Data Rapor'!FT15</f>
        <v>0</v>
      </c>
      <c r="DP16" s="430">
        <f>'Data Rapor'!FV15</f>
        <v>0</v>
      </c>
      <c r="DQ16" s="430">
        <f>'Data Rapor'!FW15</f>
        <v>0</v>
      </c>
      <c r="DR16" s="430">
        <f>'Data Rapor'!FY15</f>
        <v>0</v>
      </c>
      <c r="DS16" s="430">
        <f>'Data Rapor'!GA15</f>
        <v>0</v>
      </c>
      <c r="DT16" s="430">
        <f>'Data Rapor'!GB15</f>
        <v>0</v>
      </c>
      <c r="DU16" s="430">
        <f>'Data Rapor'!GD15</f>
        <v>0</v>
      </c>
      <c r="DV16" s="430">
        <f>'Data Rapor'!GE15</f>
        <v>0</v>
      </c>
      <c r="DW16" s="430">
        <f>'Data Rapor'!GG15</f>
        <v>0</v>
      </c>
      <c r="DX16" s="430">
        <f>'Data Rapor'!GI15</f>
        <v>0</v>
      </c>
      <c r="DY16" s="430">
        <f>'Data Rapor'!GJ15</f>
        <v>0</v>
      </c>
      <c r="DZ16" s="430">
        <f>'Data Rapor'!GL15</f>
        <v>0</v>
      </c>
      <c r="EA16" s="430">
        <f>'Data Rapor'!GM15</f>
        <v>0</v>
      </c>
      <c r="EB16" s="430">
        <f>'Data Rapor'!GO15</f>
        <v>0</v>
      </c>
      <c r="EC16" s="430">
        <f>'Data Rapor'!GQ15</f>
        <v>0</v>
      </c>
      <c r="ED16" s="430">
        <f>'Data Rapor'!GR15</f>
        <v>0</v>
      </c>
      <c r="EE16" s="430">
        <f>'Data Rapor'!GT15</f>
        <v>0</v>
      </c>
      <c r="EF16" s="430">
        <f>'Data Rapor'!GU15</f>
        <v>0</v>
      </c>
      <c r="EG16" s="430">
        <f>'Data Rapor'!GW15</f>
        <v>0</v>
      </c>
      <c r="EH16" s="430">
        <f>'Data Rapor'!GY15</f>
        <v>0</v>
      </c>
      <c r="EI16" s="430">
        <f>'Data Rapor'!GZ15</f>
        <v>0</v>
      </c>
      <c r="EJ16" s="430">
        <f>'Data Rapor'!HB15</f>
        <v>0</v>
      </c>
      <c r="EK16" s="430">
        <f>'Data Rapor'!HC15</f>
        <v>0</v>
      </c>
      <c r="EL16" s="430">
        <f>'Data Rapor'!HE15</f>
        <v>0</v>
      </c>
      <c r="EM16" s="430">
        <f>'Data Rapor'!HG15</f>
        <v>0</v>
      </c>
      <c r="EN16" s="430">
        <f>'Data Rapor'!HH15</f>
        <v>0</v>
      </c>
      <c r="EO16" s="430">
        <f>'Data Rapor'!HJ15</f>
        <v>0</v>
      </c>
      <c r="EP16" s="430">
        <f>'Data Rapor'!HK15</f>
        <v>0</v>
      </c>
      <c r="EQ16" s="430">
        <f>'Data Rapor'!HM15</f>
        <v>0</v>
      </c>
      <c r="ER16" s="430">
        <f>'Data Rapor'!HO15</f>
        <v>0</v>
      </c>
      <c r="ES16" s="430">
        <f>'Data Rapor'!HP15</f>
        <v>0</v>
      </c>
      <c r="ET16" s="430">
        <f>'Data Rapor'!HR15</f>
        <v>0</v>
      </c>
      <c r="EU16" s="430">
        <f>'Data Rapor'!HS15</f>
        <v>0</v>
      </c>
      <c r="EV16" s="430">
        <f>'Data Rapor'!HU15</f>
        <v>0</v>
      </c>
      <c r="EW16" s="430">
        <f>'Data Rapor'!HW15</f>
        <v>0</v>
      </c>
      <c r="EX16" s="430">
        <f>'Data Rapor'!HX15</f>
        <v>0</v>
      </c>
      <c r="EY16" s="430">
        <f>'Data Rapor'!HZ15</f>
        <v>0</v>
      </c>
      <c r="EZ16" s="430">
        <f>'Data Rapor'!IA15</f>
        <v>0</v>
      </c>
      <c r="FA16" s="430">
        <f>'Data Rapor'!IC15</f>
        <v>0</v>
      </c>
      <c r="FB16" s="430">
        <f>'Data Rapor'!IE15</f>
        <v>0</v>
      </c>
      <c r="FC16" s="430">
        <f>'Data Rapor'!IF15</f>
        <v>0</v>
      </c>
      <c r="FD16" s="430">
        <f>'Data Rapor'!IH15</f>
        <v>0</v>
      </c>
      <c r="FE16" s="430">
        <f>'Data Rapor'!II15</f>
        <v>0</v>
      </c>
      <c r="FF16" s="430">
        <f>'Data Rapor'!IK15</f>
        <v>0</v>
      </c>
      <c r="FG16" s="430" t="str">
        <f>'Data Rapor'!TW15</f>
        <v/>
      </c>
      <c r="FH16" s="430" t="str">
        <f>'Data Rapor'!TX15</f>
        <v/>
      </c>
      <c r="FI16" s="430" t="str">
        <f>'Data Rapor'!TY15</f>
        <v/>
      </c>
      <c r="FJ16" s="430" t="str">
        <f>'Data Rapor'!TZ15</f>
        <v/>
      </c>
      <c r="FK16" s="431">
        <f>'Data Rapor'!TG15</f>
        <v>0</v>
      </c>
      <c r="FL16" s="431">
        <f>'Data Rapor'!TH15</f>
        <v>0</v>
      </c>
      <c r="FM16" s="431">
        <f>'Data Rapor'!TI15</f>
        <v>0</v>
      </c>
      <c r="FN16" s="431">
        <f>'Data Rapor'!TJ15</f>
        <v>0</v>
      </c>
    </row>
    <row r="17" spans="1:170">
      <c r="A17" s="57"/>
      <c r="B17" s="322">
        <f>'Data Rapor'!A16</f>
        <v>11</v>
      </c>
      <c r="C17" s="322" t="str">
        <f>'Data Rapor'!B16</f>
        <v>6791</v>
      </c>
      <c r="D17" s="322">
        <f>'Data Rapor'!C16</f>
        <v>0</v>
      </c>
      <c r="E17" s="395" t="str">
        <f>'Data Rapor'!D16</f>
        <v>Siswa 265</v>
      </c>
      <c r="F17" s="322">
        <f>'Data Rapor'!E16</f>
        <v>0</v>
      </c>
      <c r="G17" s="322" t="str">
        <f>'Data Rapor'!F16</f>
        <v>10-TKJ.1</v>
      </c>
      <c r="H17" s="430">
        <f>'Data Rapor'!G16</f>
        <v>0</v>
      </c>
      <c r="I17" s="430">
        <f>'Data Rapor'!H16</f>
        <v>0</v>
      </c>
      <c r="J17" s="430">
        <f>'Data Rapor'!J16</f>
        <v>0</v>
      </c>
      <c r="K17" s="430">
        <f>'Data Rapor'!K16</f>
        <v>0</v>
      </c>
      <c r="L17" s="430">
        <f>'Data Rapor'!M16</f>
        <v>0</v>
      </c>
      <c r="M17" s="430">
        <f>'Data Rapor'!W16</f>
        <v>0</v>
      </c>
      <c r="N17" s="430">
        <f>'Data Rapor'!X16</f>
        <v>0</v>
      </c>
      <c r="O17" s="430">
        <f>'Data Rapor'!Z16</f>
        <v>0</v>
      </c>
      <c r="P17" s="430">
        <f>'Data Rapor'!AA16</f>
        <v>0</v>
      </c>
      <c r="Q17" s="430">
        <f>'Data Rapor'!AC16</f>
        <v>0</v>
      </c>
      <c r="R17" s="430">
        <f>'Data Rapor'!AE16</f>
        <v>0</v>
      </c>
      <c r="S17" s="430">
        <f>'Data Rapor'!AF16</f>
        <v>0</v>
      </c>
      <c r="T17" s="430">
        <f>'Data Rapor'!AH16</f>
        <v>0</v>
      </c>
      <c r="U17" s="430">
        <f>'Data Rapor'!AI16</f>
        <v>0</v>
      </c>
      <c r="V17" s="430">
        <f>'Data Rapor'!AK16</f>
        <v>0</v>
      </c>
      <c r="W17" s="430">
        <f>'Data Rapor'!AM16</f>
        <v>0</v>
      </c>
      <c r="X17" s="430">
        <f>'Data Rapor'!AN16</f>
        <v>0</v>
      </c>
      <c r="Y17" s="430">
        <f>'Data Rapor'!AP16</f>
        <v>0</v>
      </c>
      <c r="Z17" s="430">
        <f>'Data Rapor'!AQ16</f>
        <v>0</v>
      </c>
      <c r="AA17" s="430">
        <f>'Data Rapor'!AS16</f>
        <v>0</v>
      </c>
      <c r="AB17" s="430">
        <f>'Data Rapor'!AU16</f>
        <v>0</v>
      </c>
      <c r="AC17" s="430">
        <f>'Data Rapor'!AV16</f>
        <v>0</v>
      </c>
      <c r="AD17" s="430">
        <f>'Data Rapor'!AX16</f>
        <v>0</v>
      </c>
      <c r="AE17" s="430">
        <f>'Data Rapor'!AY16</f>
        <v>0</v>
      </c>
      <c r="AF17" s="430">
        <f>'Data Rapor'!BA16</f>
        <v>0</v>
      </c>
      <c r="AG17" s="430">
        <f>'Data Rapor'!BC16</f>
        <v>0</v>
      </c>
      <c r="AH17" s="430">
        <f>'Data Rapor'!BD16</f>
        <v>0</v>
      </c>
      <c r="AI17" s="430">
        <f>'Data Rapor'!BF16</f>
        <v>0</v>
      </c>
      <c r="AJ17" s="430">
        <f>'Data Rapor'!BG16</f>
        <v>0</v>
      </c>
      <c r="AK17" s="430">
        <f>'Data Rapor'!BI16</f>
        <v>0</v>
      </c>
      <c r="AL17" s="430">
        <f>'Data Rapor'!BK16</f>
        <v>0</v>
      </c>
      <c r="AM17" s="430">
        <f>'Data Rapor'!BL16</f>
        <v>0</v>
      </c>
      <c r="AN17" s="430">
        <f>'Data Rapor'!BN16</f>
        <v>0</v>
      </c>
      <c r="AO17" s="430">
        <f>'Data Rapor'!BO16</f>
        <v>0</v>
      </c>
      <c r="AP17" s="430">
        <f>'Data Rapor'!BQ16</f>
        <v>0</v>
      </c>
      <c r="AQ17" s="430">
        <f>'Data Rapor'!BS16</f>
        <v>0</v>
      </c>
      <c r="AR17" s="430">
        <f>'Data Rapor'!BT16</f>
        <v>0</v>
      </c>
      <c r="AS17" s="430">
        <f>'Data Rapor'!BV16</f>
        <v>0</v>
      </c>
      <c r="AT17" s="430">
        <f>'Data Rapor'!BW16</f>
        <v>0</v>
      </c>
      <c r="AU17" s="430">
        <f>'Data Rapor'!BY16</f>
        <v>0</v>
      </c>
      <c r="AV17" s="430">
        <f>'Data Rapor'!CA16</f>
        <v>0</v>
      </c>
      <c r="AW17" s="430">
        <f>'Data Rapor'!CB16</f>
        <v>0</v>
      </c>
      <c r="AX17" s="430">
        <f>'Data Rapor'!CD16</f>
        <v>0</v>
      </c>
      <c r="AY17" s="430">
        <f>'Data Rapor'!CE16</f>
        <v>0</v>
      </c>
      <c r="AZ17" s="430">
        <f>'Data Rapor'!CG16</f>
        <v>0</v>
      </c>
      <c r="BA17" s="430">
        <f>'Data Rapor'!CI16</f>
        <v>0</v>
      </c>
      <c r="BB17" s="430">
        <f>'Data Rapor'!CJ16</f>
        <v>0</v>
      </c>
      <c r="BC17" s="430">
        <f>'Data Rapor'!CL16</f>
        <v>0</v>
      </c>
      <c r="BD17" s="430">
        <f>'Data Rapor'!CM16</f>
        <v>0</v>
      </c>
      <c r="BE17" s="430">
        <f>'Data Rapor'!CO16</f>
        <v>0</v>
      </c>
      <c r="BF17" s="430">
        <f>'Data Rapor'!O16</f>
        <v>0</v>
      </c>
      <c r="BG17" s="430">
        <f>'Data Rapor'!P16</f>
        <v>0</v>
      </c>
      <c r="BH17" s="430">
        <f>'Data Rapor'!R16</f>
        <v>0</v>
      </c>
      <c r="BI17" s="430">
        <f>'Data Rapor'!S16</f>
        <v>0</v>
      </c>
      <c r="BJ17" s="430">
        <f>'Data Rapor'!U16</f>
        <v>0</v>
      </c>
      <c r="BK17" s="430">
        <f>'Data Rapor'!CQ16</f>
        <v>0</v>
      </c>
      <c r="BL17" s="430">
        <f>'Data Rapor'!CR16</f>
        <v>0</v>
      </c>
      <c r="BM17" s="430">
        <f>'Data Rapor'!CT16</f>
        <v>0</v>
      </c>
      <c r="BN17" s="430">
        <f>'Data Rapor'!CU16</f>
        <v>0</v>
      </c>
      <c r="BO17" s="430">
        <f>'Data Rapor'!CW16</f>
        <v>0</v>
      </c>
      <c r="BP17" s="430">
        <f>'Data Rapor'!CY16</f>
        <v>0</v>
      </c>
      <c r="BQ17" s="430">
        <f>'Data Rapor'!CZ16</f>
        <v>0</v>
      </c>
      <c r="BR17" s="430">
        <f>'Data Rapor'!DB16</f>
        <v>0</v>
      </c>
      <c r="BS17" s="430">
        <f>'Data Rapor'!DC16</f>
        <v>0</v>
      </c>
      <c r="BT17" s="430">
        <f>'Data Rapor'!DE16</f>
        <v>0</v>
      </c>
      <c r="BU17" s="430">
        <f>'Data Rapor'!DG16</f>
        <v>0</v>
      </c>
      <c r="BV17" s="430">
        <f>'Data Rapor'!DH16</f>
        <v>0</v>
      </c>
      <c r="BW17" s="430">
        <f>'Data Rapor'!DJ16</f>
        <v>0</v>
      </c>
      <c r="BX17" s="430">
        <f>'Data Rapor'!DK16</f>
        <v>0</v>
      </c>
      <c r="BY17" s="430">
        <f>'Data Rapor'!DM16</f>
        <v>0</v>
      </c>
      <c r="BZ17" s="430">
        <f>'Data Rapor'!DO16</f>
        <v>0</v>
      </c>
      <c r="CA17" s="430">
        <f>'Data Rapor'!DP16</f>
        <v>0</v>
      </c>
      <c r="CB17" s="430">
        <f>'Data Rapor'!DR16</f>
        <v>0</v>
      </c>
      <c r="CC17" s="430">
        <f>'Data Rapor'!DS16</f>
        <v>0</v>
      </c>
      <c r="CD17" s="430">
        <f>'Data Rapor'!DU16</f>
        <v>0</v>
      </c>
      <c r="CE17" s="430">
        <f>'Data Rapor'!DW16</f>
        <v>0</v>
      </c>
      <c r="CF17" s="430">
        <f>'Data Rapor'!DX16</f>
        <v>0</v>
      </c>
      <c r="CG17" s="430">
        <f>'Data Rapor'!DZ16</f>
        <v>0</v>
      </c>
      <c r="CH17" s="430">
        <f>'Data Rapor'!EA16</f>
        <v>0</v>
      </c>
      <c r="CI17" s="430">
        <f>'Data Rapor'!EC16</f>
        <v>0</v>
      </c>
      <c r="CJ17" s="430">
        <f>'Data Rapor'!EE16</f>
        <v>0</v>
      </c>
      <c r="CK17" s="430">
        <f>'Data Rapor'!EF16</f>
        <v>0</v>
      </c>
      <c r="CL17" s="430">
        <f>'Data Rapor'!EH16</f>
        <v>0</v>
      </c>
      <c r="CM17" s="430">
        <f>'Data Rapor'!EI16</f>
        <v>0</v>
      </c>
      <c r="CN17" s="430">
        <f>'Data Rapor'!EK16</f>
        <v>0</v>
      </c>
      <c r="CO17" s="430">
        <f>'Data Rapor'!EM16</f>
        <v>0</v>
      </c>
      <c r="CP17" s="430">
        <f>'Data Rapor'!EN16</f>
        <v>0</v>
      </c>
      <c r="CQ17" s="430">
        <f>'Data Rapor'!EP16</f>
        <v>0</v>
      </c>
      <c r="CR17" s="430">
        <f>'Data Rapor'!EQ16</f>
        <v>0</v>
      </c>
      <c r="CS17" s="430">
        <f>'Data Rapor'!ES16</f>
        <v>0</v>
      </c>
      <c r="CT17" s="430">
        <f>'Data Rapor'!EU16</f>
        <v>0</v>
      </c>
      <c r="CU17" s="430">
        <f>'Data Rapor'!EV16</f>
        <v>0</v>
      </c>
      <c r="CV17" s="430">
        <f>'Data Rapor'!EX16</f>
        <v>0</v>
      </c>
      <c r="CW17" s="430">
        <f>'Data Rapor'!EY16</f>
        <v>0</v>
      </c>
      <c r="CX17" s="430">
        <f>'Data Rapor'!FA16</f>
        <v>0</v>
      </c>
      <c r="CY17" s="430">
        <f>'Data Rapor'!FC16</f>
        <v>0</v>
      </c>
      <c r="CZ17" s="430">
        <f>'Data Rapor'!FD16</f>
        <v>0</v>
      </c>
      <c r="DA17" s="430">
        <f>'Data Rapor'!FF16</f>
        <v>0</v>
      </c>
      <c r="DB17" s="430">
        <f>'Data Rapor'!FG16</f>
        <v>0</v>
      </c>
      <c r="DC17" s="430">
        <f>'Data Rapor'!FI16</f>
        <v>0</v>
      </c>
      <c r="DD17" s="430">
        <f>'Data Rapor'!RS16</f>
        <v>0</v>
      </c>
      <c r="DE17" s="430">
        <f>'Data Rapor'!RT16</f>
        <v>0</v>
      </c>
      <c r="DF17" s="430">
        <f>'Data Rapor'!RV16</f>
        <v>0</v>
      </c>
      <c r="DG17" s="430">
        <f>'Data Rapor'!RW16</f>
        <v>0</v>
      </c>
      <c r="DH17" s="430">
        <f>'Data Rapor'!RY16</f>
        <v>0</v>
      </c>
      <c r="DI17" s="430">
        <f>'Data Rapor'!FK16</f>
        <v>0</v>
      </c>
      <c r="DJ17" s="430">
        <f>'Data Rapor'!FL16</f>
        <v>0</v>
      </c>
      <c r="DK17" s="430">
        <f>'Data Rapor'!FN16</f>
        <v>0</v>
      </c>
      <c r="DL17" s="430">
        <f>'Data Rapor'!FO16</f>
        <v>0</v>
      </c>
      <c r="DM17" s="430">
        <f>'Data Rapor'!FQ16</f>
        <v>0</v>
      </c>
      <c r="DN17" s="430">
        <f>'Data Rapor'!FS16</f>
        <v>0</v>
      </c>
      <c r="DO17" s="430">
        <f>'Data Rapor'!FT16</f>
        <v>0</v>
      </c>
      <c r="DP17" s="430">
        <f>'Data Rapor'!FV16</f>
        <v>0</v>
      </c>
      <c r="DQ17" s="430">
        <f>'Data Rapor'!FW16</f>
        <v>0</v>
      </c>
      <c r="DR17" s="430">
        <f>'Data Rapor'!FY16</f>
        <v>0</v>
      </c>
      <c r="DS17" s="430">
        <f>'Data Rapor'!GA16</f>
        <v>0</v>
      </c>
      <c r="DT17" s="430">
        <f>'Data Rapor'!GB16</f>
        <v>0</v>
      </c>
      <c r="DU17" s="430">
        <f>'Data Rapor'!GD16</f>
        <v>0</v>
      </c>
      <c r="DV17" s="430">
        <f>'Data Rapor'!GE16</f>
        <v>0</v>
      </c>
      <c r="DW17" s="430">
        <f>'Data Rapor'!GG16</f>
        <v>0</v>
      </c>
      <c r="DX17" s="430">
        <f>'Data Rapor'!GI16</f>
        <v>0</v>
      </c>
      <c r="DY17" s="430">
        <f>'Data Rapor'!GJ16</f>
        <v>0</v>
      </c>
      <c r="DZ17" s="430">
        <f>'Data Rapor'!GL16</f>
        <v>0</v>
      </c>
      <c r="EA17" s="430">
        <f>'Data Rapor'!GM16</f>
        <v>0</v>
      </c>
      <c r="EB17" s="430">
        <f>'Data Rapor'!GO16</f>
        <v>0</v>
      </c>
      <c r="EC17" s="430">
        <f>'Data Rapor'!GQ16</f>
        <v>0</v>
      </c>
      <c r="ED17" s="430">
        <f>'Data Rapor'!GR16</f>
        <v>0</v>
      </c>
      <c r="EE17" s="430">
        <f>'Data Rapor'!GT16</f>
        <v>0</v>
      </c>
      <c r="EF17" s="430">
        <f>'Data Rapor'!GU16</f>
        <v>0</v>
      </c>
      <c r="EG17" s="430">
        <f>'Data Rapor'!GW16</f>
        <v>0</v>
      </c>
      <c r="EH17" s="430">
        <f>'Data Rapor'!GY16</f>
        <v>0</v>
      </c>
      <c r="EI17" s="430">
        <f>'Data Rapor'!GZ16</f>
        <v>0</v>
      </c>
      <c r="EJ17" s="430">
        <f>'Data Rapor'!HB16</f>
        <v>0</v>
      </c>
      <c r="EK17" s="430">
        <f>'Data Rapor'!HC16</f>
        <v>0</v>
      </c>
      <c r="EL17" s="430">
        <f>'Data Rapor'!HE16</f>
        <v>0</v>
      </c>
      <c r="EM17" s="430">
        <f>'Data Rapor'!HG16</f>
        <v>0</v>
      </c>
      <c r="EN17" s="430">
        <f>'Data Rapor'!HH16</f>
        <v>0</v>
      </c>
      <c r="EO17" s="430">
        <f>'Data Rapor'!HJ16</f>
        <v>0</v>
      </c>
      <c r="EP17" s="430">
        <f>'Data Rapor'!HK16</f>
        <v>0</v>
      </c>
      <c r="EQ17" s="430">
        <f>'Data Rapor'!HM16</f>
        <v>0</v>
      </c>
      <c r="ER17" s="430">
        <f>'Data Rapor'!HO16</f>
        <v>0</v>
      </c>
      <c r="ES17" s="430">
        <f>'Data Rapor'!HP16</f>
        <v>0</v>
      </c>
      <c r="ET17" s="430">
        <f>'Data Rapor'!HR16</f>
        <v>0</v>
      </c>
      <c r="EU17" s="430">
        <f>'Data Rapor'!HS16</f>
        <v>0</v>
      </c>
      <c r="EV17" s="430">
        <f>'Data Rapor'!HU16</f>
        <v>0</v>
      </c>
      <c r="EW17" s="430">
        <f>'Data Rapor'!HW16</f>
        <v>0</v>
      </c>
      <c r="EX17" s="430">
        <f>'Data Rapor'!HX16</f>
        <v>0</v>
      </c>
      <c r="EY17" s="430">
        <f>'Data Rapor'!HZ16</f>
        <v>0</v>
      </c>
      <c r="EZ17" s="430">
        <f>'Data Rapor'!IA16</f>
        <v>0</v>
      </c>
      <c r="FA17" s="430">
        <f>'Data Rapor'!IC16</f>
        <v>0</v>
      </c>
      <c r="FB17" s="430">
        <f>'Data Rapor'!IE16</f>
        <v>0</v>
      </c>
      <c r="FC17" s="430">
        <f>'Data Rapor'!IF16</f>
        <v>0</v>
      </c>
      <c r="FD17" s="430">
        <f>'Data Rapor'!IH16</f>
        <v>0</v>
      </c>
      <c r="FE17" s="430">
        <f>'Data Rapor'!II16</f>
        <v>0</v>
      </c>
      <c r="FF17" s="430">
        <f>'Data Rapor'!IK16</f>
        <v>0</v>
      </c>
      <c r="FG17" s="430" t="str">
        <f>'Data Rapor'!TW16</f>
        <v/>
      </c>
      <c r="FH17" s="430" t="str">
        <f>'Data Rapor'!TX16</f>
        <v/>
      </c>
      <c r="FI17" s="430" t="str">
        <f>'Data Rapor'!TY16</f>
        <v/>
      </c>
      <c r="FJ17" s="430" t="str">
        <f>'Data Rapor'!TZ16</f>
        <v/>
      </c>
      <c r="FK17" s="431">
        <f>'Data Rapor'!TG16</f>
        <v>0</v>
      </c>
      <c r="FL17" s="431">
        <f>'Data Rapor'!TH16</f>
        <v>0</v>
      </c>
      <c r="FM17" s="431">
        <f>'Data Rapor'!TI16</f>
        <v>0</v>
      </c>
      <c r="FN17" s="431">
        <f>'Data Rapor'!TJ16</f>
        <v>0</v>
      </c>
    </row>
    <row r="18" spans="1:170">
      <c r="A18" s="57"/>
      <c r="B18" s="322">
        <f>'Data Rapor'!A17</f>
        <v>12</v>
      </c>
      <c r="C18" s="322" t="str">
        <f>'Data Rapor'!B17</f>
        <v>6799</v>
      </c>
      <c r="D18" s="322">
        <f>'Data Rapor'!C17</f>
        <v>0</v>
      </c>
      <c r="E18" s="395" t="str">
        <f>'Data Rapor'!D17</f>
        <v>Siswa 266</v>
      </c>
      <c r="F18" s="322">
        <f>'Data Rapor'!E17</f>
        <v>0</v>
      </c>
      <c r="G18" s="322" t="str">
        <f>'Data Rapor'!F17</f>
        <v>10-TKJ.1</v>
      </c>
      <c r="H18" s="430">
        <f>'Data Rapor'!G17</f>
        <v>0</v>
      </c>
      <c r="I18" s="430">
        <f>'Data Rapor'!H17</f>
        <v>0</v>
      </c>
      <c r="J18" s="430">
        <f>'Data Rapor'!J17</f>
        <v>0</v>
      </c>
      <c r="K18" s="430">
        <f>'Data Rapor'!K17</f>
        <v>0</v>
      </c>
      <c r="L18" s="430">
        <f>'Data Rapor'!M17</f>
        <v>0</v>
      </c>
      <c r="M18" s="430">
        <f>'Data Rapor'!W17</f>
        <v>0</v>
      </c>
      <c r="N18" s="430">
        <f>'Data Rapor'!X17</f>
        <v>0</v>
      </c>
      <c r="O18" s="430">
        <f>'Data Rapor'!Z17</f>
        <v>0</v>
      </c>
      <c r="P18" s="430">
        <f>'Data Rapor'!AA17</f>
        <v>0</v>
      </c>
      <c r="Q18" s="430">
        <f>'Data Rapor'!AC17</f>
        <v>0</v>
      </c>
      <c r="R18" s="430">
        <f>'Data Rapor'!AE17</f>
        <v>0</v>
      </c>
      <c r="S18" s="430">
        <f>'Data Rapor'!AF17</f>
        <v>0</v>
      </c>
      <c r="T18" s="430">
        <f>'Data Rapor'!AH17</f>
        <v>0</v>
      </c>
      <c r="U18" s="430">
        <f>'Data Rapor'!AI17</f>
        <v>0</v>
      </c>
      <c r="V18" s="430">
        <f>'Data Rapor'!AK17</f>
        <v>0</v>
      </c>
      <c r="W18" s="430">
        <f>'Data Rapor'!AM17</f>
        <v>0</v>
      </c>
      <c r="X18" s="430">
        <f>'Data Rapor'!AN17</f>
        <v>0</v>
      </c>
      <c r="Y18" s="430">
        <f>'Data Rapor'!AP17</f>
        <v>0</v>
      </c>
      <c r="Z18" s="430">
        <f>'Data Rapor'!AQ17</f>
        <v>0</v>
      </c>
      <c r="AA18" s="430">
        <f>'Data Rapor'!AS17</f>
        <v>0</v>
      </c>
      <c r="AB18" s="430">
        <f>'Data Rapor'!AU17</f>
        <v>0</v>
      </c>
      <c r="AC18" s="430">
        <f>'Data Rapor'!AV17</f>
        <v>0</v>
      </c>
      <c r="AD18" s="430">
        <f>'Data Rapor'!AX17</f>
        <v>0</v>
      </c>
      <c r="AE18" s="430">
        <f>'Data Rapor'!AY17</f>
        <v>0</v>
      </c>
      <c r="AF18" s="430">
        <f>'Data Rapor'!BA17</f>
        <v>0</v>
      </c>
      <c r="AG18" s="430">
        <f>'Data Rapor'!BC17</f>
        <v>0</v>
      </c>
      <c r="AH18" s="430">
        <f>'Data Rapor'!BD17</f>
        <v>0</v>
      </c>
      <c r="AI18" s="430">
        <f>'Data Rapor'!BF17</f>
        <v>0</v>
      </c>
      <c r="AJ18" s="430">
        <f>'Data Rapor'!BG17</f>
        <v>0</v>
      </c>
      <c r="AK18" s="430">
        <f>'Data Rapor'!BI17</f>
        <v>0</v>
      </c>
      <c r="AL18" s="430">
        <f>'Data Rapor'!BK17</f>
        <v>0</v>
      </c>
      <c r="AM18" s="430">
        <f>'Data Rapor'!BL17</f>
        <v>0</v>
      </c>
      <c r="AN18" s="430">
        <f>'Data Rapor'!BN17</f>
        <v>0</v>
      </c>
      <c r="AO18" s="430">
        <f>'Data Rapor'!BO17</f>
        <v>0</v>
      </c>
      <c r="AP18" s="430">
        <f>'Data Rapor'!BQ17</f>
        <v>0</v>
      </c>
      <c r="AQ18" s="430">
        <f>'Data Rapor'!BS17</f>
        <v>0</v>
      </c>
      <c r="AR18" s="430">
        <f>'Data Rapor'!BT17</f>
        <v>0</v>
      </c>
      <c r="AS18" s="430">
        <f>'Data Rapor'!BV17</f>
        <v>0</v>
      </c>
      <c r="AT18" s="430">
        <f>'Data Rapor'!BW17</f>
        <v>0</v>
      </c>
      <c r="AU18" s="430">
        <f>'Data Rapor'!BY17</f>
        <v>0</v>
      </c>
      <c r="AV18" s="430">
        <f>'Data Rapor'!CA17</f>
        <v>0</v>
      </c>
      <c r="AW18" s="430">
        <f>'Data Rapor'!CB17</f>
        <v>0</v>
      </c>
      <c r="AX18" s="430">
        <f>'Data Rapor'!CD17</f>
        <v>0</v>
      </c>
      <c r="AY18" s="430">
        <f>'Data Rapor'!CE17</f>
        <v>0</v>
      </c>
      <c r="AZ18" s="430">
        <f>'Data Rapor'!CG17</f>
        <v>0</v>
      </c>
      <c r="BA18" s="430">
        <f>'Data Rapor'!CI17</f>
        <v>0</v>
      </c>
      <c r="BB18" s="430">
        <f>'Data Rapor'!CJ17</f>
        <v>0</v>
      </c>
      <c r="BC18" s="430">
        <f>'Data Rapor'!CL17</f>
        <v>0</v>
      </c>
      <c r="BD18" s="430">
        <f>'Data Rapor'!CM17</f>
        <v>0</v>
      </c>
      <c r="BE18" s="430">
        <f>'Data Rapor'!CO17</f>
        <v>0</v>
      </c>
      <c r="BF18" s="430">
        <f>'Data Rapor'!O17</f>
        <v>0</v>
      </c>
      <c r="BG18" s="430">
        <f>'Data Rapor'!P17</f>
        <v>0</v>
      </c>
      <c r="BH18" s="430">
        <f>'Data Rapor'!R17</f>
        <v>0</v>
      </c>
      <c r="BI18" s="430">
        <f>'Data Rapor'!S17</f>
        <v>0</v>
      </c>
      <c r="BJ18" s="430">
        <f>'Data Rapor'!U17</f>
        <v>0</v>
      </c>
      <c r="BK18" s="430">
        <f>'Data Rapor'!CQ17</f>
        <v>0</v>
      </c>
      <c r="BL18" s="430">
        <f>'Data Rapor'!CR17</f>
        <v>0</v>
      </c>
      <c r="BM18" s="430">
        <f>'Data Rapor'!CT17</f>
        <v>0</v>
      </c>
      <c r="BN18" s="430">
        <f>'Data Rapor'!CU17</f>
        <v>0</v>
      </c>
      <c r="BO18" s="430">
        <f>'Data Rapor'!CW17</f>
        <v>0</v>
      </c>
      <c r="BP18" s="430">
        <f>'Data Rapor'!CY17</f>
        <v>0</v>
      </c>
      <c r="BQ18" s="430">
        <f>'Data Rapor'!CZ17</f>
        <v>0</v>
      </c>
      <c r="BR18" s="430">
        <f>'Data Rapor'!DB17</f>
        <v>0</v>
      </c>
      <c r="BS18" s="430">
        <f>'Data Rapor'!DC17</f>
        <v>0</v>
      </c>
      <c r="BT18" s="430">
        <f>'Data Rapor'!DE17</f>
        <v>0</v>
      </c>
      <c r="BU18" s="430">
        <f>'Data Rapor'!DG17</f>
        <v>0</v>
      </c>
      <c r="BV18" s="430">
        <f>'Data Rapor'!DH17</f>
        <v>0</v>
      </c>
      <c r="BW18" s="430">
        <f>'Data Rapor'!DJ17</f>
        <v>0</v>
      </c>
      <c r="BX18" s="430">
        <f>'Data Rapor'!DK17</f>
        <v>0</v>
      </c>
      <c r="BY18" s="430">
        <f>'Data Rapor'!DM17</f>
        <v>0</v>
      </c>
      <c r="BZ18" s="430">
        <f>'Data Rapor'!DO17</f>
        <v>0</v>
      </c>
      <c r="CA18" s="430">
        <f>'Data Rapor'!DP17</f>
        <v>0</v>
      </c>
      <c r="CB18" s="430">
        <f>'Data Rapor'!DR17</f>
        <v>0</v>
      </c>
      <c r="CC18" s="430">
        <f>'Data Rapor'!DS17</f>
        <v>0</v>
      </c>
      <c r="CD18" s="430">
        <f>'Data Rapor'!DU17</f>
        <v>0</v>
      </c>
      <c r="CE18" s="430">
        <f>'Data Rapor'!DW17</f>
        <v>0</v>
      </c>
      <c r="CF18" s="430">
        <f>'Data Rapor'!DX17</f>
        <v>0</v>
      </c>
      <c r="CG18" s="430">
        <f>'Data Rapor'!DZ17</f>
        <v>0</v>
      </c>
      <c r="CH18" s="430">
        <f>'Data Rapor'!EA17</f>
        <v>0</v>
      </c>
      <c r="CI18" s="430">
        <f>'Data Rapor'!EC17</f>
        <v>0</v>
      </c>
      <c r="CJ18" s="430">
        <f>'Data Rapor'!EE17</f>
        <v>0</v>
      </c>
      <c r="CK18" s="430">
        <f>'Data Rapor'!EF17</f>
        <v>0</v>
      </c>
      <c r="CL18" s="430">
        <f>'Data Rapor'!EH17</f>
        <v>0</v>
      </c>
      <c r="CM18" s="430">
        <f>'Data Rapor'!EI17</f>
        <v>0</v>
      </c>
      <c r="CN18" s="430">
        <f>'Data Rapor'!EK17</f>
        <v>0</v>
      </c>
      <c r="CO18" s="430">
        <f>'Data Rapor'!EM17</f>
        <v>0</v>
      </c>
      <c r="CP18" s="430">
        <f>'Data Rapor'!EN17</f>
        <v>0</v>
      </c>
      <c r="CQ18" s="430">
        <f>'Data Rapor'!EP17</f>
        <v>0</v>
      </c>
      <c r="CR18" s="430">
        <f>'Data Rapor'!EQ17</f>
        <v>0</v>
      </c>
      <c r="CS18" s="430">
        <f>'Data Rapor'!ES17</f>
        <v>0</v>
      </c>
      <c r="CT18" s="430">
        <f>'Data Rapor'!EU17</f>
        <v>0</v>
      </c>
      <c r="CU18" s="430">
        <f>'Data Rapor'!EV17</f>
        <v>0</v>
      </c>
      <c r="CV18" s="430">
        <f>'Data Rapor'!EX17</f>
        <v>0</v>
      </c>
      <c r="CW18" s="430">
        <f>'Data Rapor'!EY17</f>
        <v>0</v>
      </c>
      <c r="CX18" s="430">
        <f>'Data Rapor'!FA17</f>
        <v>0</v>
      </c>
      <c r="CY18" s="430">
        <f>'Data Rapor'!FC17</f>
        <v>0</v>
      </c>
      <c r="CZ18" s="430">
        <f>'Data Rapor'!FD17</f>
        <v>0</v>
      </c>
      <c r="DA18" s="430">
        <f>'Data Rapor'!FF17</f>
        <v>0</v>
      </c>
      <c r="DB18" s="430">
        <f>'Data Rapor'!FG17</f>
        <v>0</v>
      </c>
      <c r="DC18" s="430">
        <f>'Data Rapor'!FI17</f>
        <v>0</v>
      </c>
      <c r="DD18" s="430">
        <f>'Data Rapor'!RS17</f>
        <v>0</v>
      </c>
      <c r="DE18" s="430">
        <f>'Data Rapor'!RT17</f>
        <v>0</v>
      </c>
      <c r="DF18" s="430">
        <f>'Data Rapor'!RV17</f>
        <v>0</v>
      </c>
      <c r="DG18" s="430">
        <f>'Data Rapor'!RW17</f>
        <v>0</v>
      </c>
      <c r="DH18" s="430">
        <f>'Data Rapor'!RY17</f>
        <v>0</v>
      </c>
      <c r="DI18" s="430">
        <f>'Data Rapor'!FK17</f>
        <v>0</v>
      </c>
      <c r="DJ18" s="430">
        <f>'Data Rapor'!FL17</f>
        <v>0</v>
      </c>
      <c r="DK18" s="430">
        <f>'Data Rapor'!FN17</f>
        <v>0</v>
      </c>
      <c r="DL18" s="430">
        <f>'Data Rapor'!FO17</f>
        <v>0</v>
      </c>
      <c r="DM18" s="430">
        <f>'Data Rapor'!FQ17</f>
        <v>0</v>
      </c>
      <c r="DN18" s="430">
        <f>'Data Rapor'!FS17</f>
        <v>0</v>
      </c>
      <c r="DO18" s="430">
        <f>'Data Rapor'!FT17</f>
        <v>0</v>
      </c>
      <c r="DP18" s="430">
        <f>'Data Rapor'!FV17</f>
        <v>0</v>
      </c>
      <c r="DQ18" s="430">
        <f>'Data Rapor'!FW17</f>
        <v>0</v>
      </c>
      <c r="DR18" s="430">
        <f>'Data Rapor'!FY17</f>
        <v>0</v>
      </c>
      <c r="DS18" s="430">
        <f>'Data Rapor'!GA17</f>
        <v>0</v>
      </c>
      <c r="DT18" s="430">
        <f>'Data Rapor'!GB17</f>
        <v>0</v>
      </c>
      <c r="DU18" s="430">
        <f>'Data Rapor'!GD17</f>
        <v>0</v>
      </c>
      <c r="DV18" s="430">
        <f>'Data Rapor'!GE17</f>
        <v>0</v>
      </c>
      <c r="DW18" s="430">
        <f>'Data Rapor'!GG17</f>
        <v>0</v>
      </c>
      <c r="DX18" s="430">
        <f>'Data Rapor'!GI17</f>
        <v>0</v>
      </c>
      <c r="DY18" s="430">
        <f>'Data Rapor'!GJ17</f>
        <v>0</v>
      </c>
      <c r="DZ18" s="430">
        <f>'Data Rapor'!GL17</f>
        <v>0</v>
      </c>
      <c r="EA18" s="430">
        <f>'Data Rapor'!GM17</f>
        <v>0</v>
      </c>
      <c r="EB18" s="430">
        <f>'Data Rapor'!GO17</f>
        <v>0</v>
      </c>
      <c r="EC18" s="430">
        <f>'Data Rapor'!GQ17</f>
        <v>0</v>
      </c>
      <c r="ED18" s="430">
        <f>'Data Rapor'!GR17</f>
        <v>0</v>
      </c>
      <c r="EE18" s="430">
        <f>'Data Rapor'!GT17</f>
        <v>0</v>
      </c>
      <c r="EF18" s="430">
        <f>'Data Rapor'!GU17</f>
        <v>0</v>
      </c>
      <c r="EG18" s="430">
        <f>'Data Rapor'!GW17</f>
        <v>0</v>
      </c>
      <c r="EH18" s="430">
        <f>'Data Rapor'!GY17</f>
        <v>0</v>
      </c>
      <c r="EI18" s="430">
        <f>'Data Rapor'!GZ17</f>
        <v>0</v>
      </c>
      <c r="EJ18" s="430">
        <f>'Data Rapor'!HB17</f>
        <v>0</v>
      </c>
      <c r="EK18" s="430">
        <f>'Data Rapor'!HC17</f>
        <v>0</v>
      </c>
      <c r="EL18" s="430">
        <f>'Data Rapor'!HE17</f>
        <v>0</v>
      </c>
      <c r="EM18" s="430">
        <f>'Data Rapor'!HG17</f>
        <v>0</v>
      </c>
      <c r="EN18" s="430">
        <f>'Data Rapor'!HH17</f>
        <v>0</v>
      </c>
      <c r="EO18" s="430">
        <f>'Data Rapor'!HJ17</f>
        <v>0</v>
      </c>
      <c r="EP18" s="430">
        <f>'Data Rapor'!HK17</f>
        <v>0</v>
      </c>
      <c r="EQ18" s="430">
        <f>'Data Rapor'!HM17</f>
        <v>0</v>
      </c>
      <c r="ER18" s="430">
        <f>'Data Rapor'!HO17</f>
        <v>0</v>
      </c>
      <c r="ES18" s="430">
        <f>'Data Rapor'!HP17</f>
        <v>0</v>
      </c>
      <c r="ET18" s="430">
        <f>'Data Rapor'!HR17</f>
        <v>0</v>
      </c>
      <c r="EU18" s="430">
        <f>'Data Rapor'!HS17</f>
        <v>0</v>
      </c>
      <c r="EV18" s="430">
        <f>'Data Rapor'!HU17</f>
        <v>0</v>
      </c>
      <c r="EW18" s="430">
        <f>'Data Rapor'!HW17</f>
        <v>0</v>
      </c>
      <c r="EX18" s="430">
        <f>'Data Rapor'!HX17</f>
        <v>0</v>
      </c>
      <c r="EY18" s="430">
        <f>'Data Rapor'!HZ17</f>
        <v>0</v>
      </c>
      <c r="EZ18" s="430">
        <f>'Data Rapor'!IA17</f>
        <v>0</v>
      </c>
      <c r="FA18" s="430">
        <f>'Data Rapor'!IC17</f>
        <v>0</v>
      </c>
      <c r="FB18" s="430">
        <f>'Data Rapor'!IE17</f>
        <v>0</v>
      </c>
      <c r="FC18" s="430">
        <f>'Data Rapor'!IF17</f>
        <v>0</v>
      </c>
      <c r="FD18" s="430">
        <f>'Data Rapor'!IH17</f>
        <v>0</v>
      </c>
      <c r="FE18" s="430">
        <f>'Data Rapor'!II17</f>
        <v>0</v>
      </c>
      <c r="FF18" s="430">
        <f>'Data Rapor'!IK17</f>
        <v>0</v>
      </c>
      <c r="FG18" s="430" t="str">
        <f>'Data Rapor'!TW17</f>
        <v/>
      </c>
      <c r="FH18" s="430" t="str">
        <f>'Data Rapor'!TX17</f>
        <v/>
      </c>
      <c r="FI18" s="430" t="str">
        <f>'Data Rapor'!TY17</f>
        <v/>
      </c>
      <c r="FJ18" s="430" t="str">
        <f>'Data Rapor'!TZ17</f>
        <v/>
      </c>
      <c r="FK18" s="431">
        <f>'Data Rapor'!TG17</f>
        <v>0</v>
      </c>
      <c r="FL18" s="431">
        <f>'Data Rapor'!TH17</f>
        <v>0</v>
      </c>
      <c r="FM18" s="431">
        <f>'Data Rapor'!TI17</f>
        <v>0</v>
      </c>
      <c r="FN18" s="431">
        <f>'Data Rapor'!TJ17</f>
        <v>0</v>
      </c>
    </row>
    <row r="19" spans="1:170">
      <c r="A19" s="57"/>
      <c r="B19" s="322">
        <f>'Data Rapor'!A18</f>
        <v>13</v>
      </c>
      <c r="C19" s="322" t="str">
        <f>'Data Rapor'!B18</f>
        <v>6804</v>
      </c>
      <c r="D19" s="322">
        <f>'Data Rapor'!C18</f>
        <v>0</v>
      </c>
      <c r="E19" s="395" t="str">
        <f>'Data Rapor'!D18</f>
        <v>Siswa 267</v>
      </c>
      <c r="F19" s="322">
        <f>'Data Rapor'!E18</f>
        <v>0</v>
      </c>
      <c r="G19" s="322" t="str">
        <f>'Data Rapor'!F18</f>
        <v>10-TKJ.1</v>
      </c>
      <c r="H19" s="430">
        <f>'Data Rapor'!G18</f>
        <v>0</v>
      </c>
      <c r="I19" s="430">
        <f>'Data Rapor'!H18</f>
        <v>0</v>
      </c>
      <c r="J19" s="430">
        <f>'Data Rapor'!J18</f>
        <v>0</v>
      </c>
      <c r="K19" s="430">
        <f>'Data Rapor'!K18</f>
        <v>0</v>
      </c>
      <c r="L19" s="430">
        <f>'Data Rapor'!M18</f>
        <v>0</v>
      </c>
      <c r="M19" s="430">
        <f>'Data Rapor'!W18</f>
        <v>0</v>
      </c>
      <c r="N19" s="430">
        <f>'Data Rapor'!X18</f>
        <v>0</v>
      </c>
      <c r="O19" s="430">
        <f>'Data Rapor'!Z18</f>
        <v>0</v>
      </c>
      <c r="P19" s="430">
        <f>'Data Rapor'!AA18</f>
        <v>0</v>
      </c>
      <c r="Q19" s="430">
        <f>'Data Rapor'!AC18</f>
        <v>0</v>
      </c>
      <c r="R19" s="430">
        <f>'Data Rapor'!AE18</f>
        <v>0</v>
      </c>
      <c r="S19" s="430">
        <f>'Data Rapor'!AF18</f>
        <v>0</v>
      </c>
      <c r="T19" s="430">
        <f>'Data Rapor'!AH18</f>
        <v>0</v>
      </c>
      <c r="U19" s="430">
        <f>'Data Rapor'!AI18</f>
        <v>0</v>
      </c>
      <c r="V19" s="430">
        <f>'Data Rapor'!AK18</f>
        <v>0</v>
      </c>
      <c r="W19" s="430">
        <f>'Data Rapor'!AM18</f>
        <v>0</v>
      </c>
      <c r="X19" s="430">
        <f>'Data Rapor'!AN18</f>
        <v>0</v>
      </c>
      <c r="Y19" s="430">
        <f>'Data Rapor'!AP18</f>
        <v>0</v>
      </c>
      <c r="Z19" s="430">
        <f>'Data Rapor'!AQ18</f>
        <v>0</v>
      </c>
      <c r="AA19" s="430">
        <f>'Data Rapor'!AS18</f>
        <v>0</v>
      </c>
      <c r="AB19" s="430">
        <f>'Data Rapor'!AU18</f>
        <v>0</v>
      </c>
      <c r="AC19" s="430">
        <f>'Data Rapor'!AV18</f>
        <v>0</v>
      </c>
      <c r="AD19" s="430">
        <f>'Data Rapor'!AX18</f>
        <v>0</v>
      </c>
      <c r="AE19" s="430">
        <f>'Data Rapor'!AY18</f>
        <v>0</v>
      </c>
      <c r="AF19" s="430">
        <f>'Data Rapor'!BA18</f>
        <v>0</v>
      </c>
      <c r="AG19" s="430">
        <f>'Data Rapor'!BC18</f>
        <v>0</v>
      </c>
      <c r="AH19" s="430">
        <f>'Data Rapor'!BD18</f>
        <v>0</v>
      </c>
      <c r="AI19" s="430">
        <f>'Data Rapor'!BF18</f>
        <v>0</v>
      </c>
      <c r="AJ19" s="430">
        <f>'Data Rapor'!BG18</f>
        <v>0</v>
      </c>
      <c r="AK19" s="430">
        <f>'Data Rapor'!BI18</f>
        <v>0</v>
      </c>
      <c r="AL19" s="430">
        <f>'Data Rapor'!BK18</f>
        <v>0</v>
      </c>
      <c r="AM19" s="430">
        <f>'Data Rapor'!BL18</f>
        <v>0</v>
      </c>
      <c r="AN19" s="430">
        <f>'Data Rapor'!BN18</f>
        <v>0</v>
      </c>
      <c r="AO19" s="430">
        <f>'Data Rapor'!BO18</f>
        <v>0</v>
      </c>
      <c r="AP19" s="430">
        <f>'Data Rapor'!BQ18</f>
        <v>0</v>
      </c>
      <c r="AQ19" s="430">
        <f>'Data Rapor'!BS18</f>
        <v>0</v>
      </c>
      <c r="AR19" s="430">
        <f>'Data Rapor'!BT18</f>
        <v>0</v>
      </c>
      <c r="AS19" s="430">
        <f>'Data Rapor'!BV18</f>
        <v>0</v>
      </c>
      <c r="AT19" s="430">
        <f>'Data Rapor'!BW18</f>
        <v>0</v>
      </c>
      <c r="AU19" s="430">
        <f>'Data Rapor'!BY18</f>
        <v>0</v>
      </c>
      <c r="AV19" s="430">
        <f>'Data Rapor'!CA18</f>
        <v>0</v>
      </c>
      <c r="AW19" s="430">
        <f>'Data Rapor'!CB18</f>
        <v>0</v>
      </c>
      <c r="AX19" s="430">
        <f>'Data Rapor'!CD18</f>
        <v>0</v>
      </c>
      <c r="AY19" s="430">
        <f>'Data Rapor'!CE18</f>
        <v>0</v>
      </c>
      <c r="AZ19" s="430">
        <f>'Data Rapor'!CG18</f>
        <v>0</v>
      </c>
      <c r="BA19" s="430">
        <f>'Data Rapor'!CI18</f>
        <v>0</v>
      </c>
      <c r="BB19" s="430">
        <f>'Data Rapor'!CJ18</f>
        <v>0</v>
      </c>
      <c r="BC19" s="430">
        <f>'Data Rapor'!CL18</f>
        <v>0</v>
      </c>
      <c r="BD19" s="430">
        <f>'Data Rapor'!CM18</f>
        <v>0</v>
      </c>
      <c r="BE19" s="430">
        <f>'Data Rapor'!CO18</f>
        <v>0</v>
      </c>
      <c r="BF19" s="430">
        <f>'Data Rapor'!O18</f>
        <v>0</v>
      </c>
      <c r="BG19" s="430">
        <f>'Data Rapor'!P18</f>
        <v>0</v>
      </c>
      <c r="BH19" s="430">
        <f>'Data Rapor'!R18</f>
        <v>0</v>
      </c>
      <c r="BI19" s="430">
        <f>'Data Rapor'!S18</f>
        <v>0</v>
      </c>
      <c r="BJ19" s="430">
        <f>'Data Rapor'!U18</f>
        <v>0</v>
      </c>
      <c r="BK19" s="430">
        <f>'Data Rapor'!CQ18</f>
        <v>0</v>
      </c>
      <c r="BL19" s="430">
        <f>'Data Rapor'!CR18</f>
        <v>0</v>
      </c>
      <c r="BM19" s="430">
        <f>'Data Rapor'!CT18</f>
        <v>0</v>
      </c>
      <c r="BN19" s="430">
        <f>'Data Rapor'!CU18</f>
        <v>0</v>
      </c>
      <c r="BO19" s="430">
        <f>'Data Rapor'!CW18</f>
        <v>0</v>
      </c>
      <c r="BP19" s="430">
        <f>'Data Rapor'!CY18</f>
        <v>0</v>
      </c>
      <c r="BQ19" s="430">
        <f>'Data Rapor'!CZ18</f>
        <v>0</v>
      </c>
      <c r="BR19" s="430">
        <f>'Data Rapor'!DB18</f>
        <v>0</v>
      </c>
      <c r="BS19" s="430">
        <f>'Data Rapor'!DC18</f>
        <v>0</v>
      </c>
      <c r="BT19" s="430">
        <f>'Data Rapor'!DE18</f>
        <v>0</v>
      </c>
      <c r="BU19" s="430">
        <f>'Data Rapor'!DG18</f>
        <v>0</v>
      </c>
      <c r="BV19" s="430">
        <f>'Data Rapor'!DH18</f>
        <v>0</v>
      </c>
      <c r="BW19" s="430">
        <f>'Data Rapor'!DJ18</f>
        <v>0</v>
      </c>
      <c r="BX19" s="430">
        <f>'Data Rapor'!DK18</f>
        <v>0</v>
      </c>
      <c r="BY19" s="430">
        <f>'Data Rapor'!DM18</f>
        <v>0</v>
      </c>
      <c r="BZ19" s="430">
        <f>'Data Rapor'!DO18</f>
        <v>0</v>
      </c>
      <c r="CA19" s="430">
        <f>'Data Rapor'!DP18</f>
        <v>0</v>
      </c>
      <c r="CB19" s="430">
        <f>'Data Rapor'!DR18</f>
        <v>0</v>
      </c>
      <c r="CC19" s="430">
        <f>'Data Rapor'!DS18</f>
        <v>0</v>
      </c>
      <c r="CD19" s="430">
        <f>'Data Rapor'!DU18</f>
        <v>0</v>
      </c>
      <c r="CE19" s="430">
        <f>'Data Rapor'!DW18</f>
        <v>0</v>
      </c>
      <c r="CF19" s="430">
        <f>'Data Rapor'!DX18</f>
        <v>0</v>
      </c>
      <c r="CG19" s="430">
        <f>'Data Rapor'!DZ18</f>
        <v>0</v>
      </c>
      <c r="CH19" s="430">
        <f>'Data Rapor'!EA18</f>
        <v>0</v>
      </c>
      <c r="CI19" s="430">
        <f>'Data Rapor'!EC18</f>
        <v>0</v>
      </c>
      <c r="CJ19" s="430">
        <f>'Data Rapor'!EE18</f>
        <v>0</v>
      </c>
      <c r="CK19" s="430">
        <f>'Data Rapor'!EF18</f>
        <v>0</v>
      </c>
      <c r="CL19" s="430">
        <f>'Data Rapor'!EH18</f>
        <v>0</v>
      </c>
      <c r="CM19" s="430">
        <f>'Data Rapor'!EI18</f>
        <v>0</v>
      </c>
      <c r="CN19" s="430">
        <f>'Data Rapor'!EK18</f>
        <v>0</v>
      </c>
      <c r="CO19" s="430">
        <f>'Data Rapor'!EM18</f>
        <v>0</v>
      </c>
      <c r="CP19" s="430">
        <f>'Data Rapor'!EN18</f>
        <v>0</v>
      </c>
      <c r="CQ19" s="430">
        <f>'Data Rapor'!EP18</f>
        <v>0</v>
      </c>
      <c r="CR19" s="430">
        <f>'Data Rapor'!EQ18</f>
        <v>0</v>
      </c>
      <c r="CS19" s="430">
        <f>'Data Rapor'!ES18</f>
        <v>0</v>
      </c>
      <c r="CT19" s="430">
        <f>'Data Rapor'!EU18</f>
        <v>0</v>
      </c>
      <c r="CU19" s="430">
        <f>'Data Rapor'!EV18</f>
        <v>0</v>
      </c>
      <c r="CV19" s="430">
        <f>'Data Rapor'!EX18</f>
        <v>0</v>
      </c>
      <c r="CW19" s="430">
        <f>'Data Rapor'!EY18</f>
        <v>0</v>
      </c>
      <c r="CX19" s="430">
        <f>'Data Rapor'!FA18</f>
        <v>0</v>
      </c>
      <c r="CY19" s="430">
        <f>'Data Rapor'!FC18</f>
        <v>0</v>
      </c>
      <c r="CZ19" s="430">
        <f>'Data Rapor'!FD18</f>
        <v>0</v>
      </c>
      <c r="DA19" s="430">
        <f>'Data Rapor'!FF18</f>
        <v>0</v>
      </c>
      <c r="DB19" s="430">
        <f>'Data Rapor'!FG18</f>
        <v>0</v>
      </c>
      <c r="DC19" s="430">
        <f>'Data Rapor'!FI18</f>
        <v>0</v>
      </c>
      <c r="DD19" s="430">
        <f>'Data Rapor'!RS18</f>
        <v>0</v>
      </c>
      <c r="DE19" s="430">
        <f>'Data Rapor'!RT18</f>
        <v>0</v>
      </c>
      <c r="DF19" s="430">
        <f>'Data Rapor'!RV18</f>
        <v>0</v>
      </c>
      <c r="DG19" s="430">
        <f>'Data Rapor'!RW18</f>
        <v>0</v>
      </c>
      <c r="DH19" s="430">
        <f>'Data Rapor'!RY18</f>
        <v>0</v>
      </c>
      <c r="DI19" s="430">
        <f>'Data Rapor'!FK18</f>
        <v>0</v>
      </c>
      <c r="DJ19" s="430">
        <f>'Data Rapor'!FL18</f>
        <v>0</v>
      </c>
      <c r="DK19" s="430">
        <f>'Data Rapor'!FN18</f>
        <v>0</v>
      </c>
      <c r="DL19" s="430">
        <f>'Data Rapor'!FO18</f>
        <v>0</v>
      </c>
      <c r="DM19" s="430">
        <f>'Data Rapor'!FQ18</f>
        <v>0</v>
      </c>
      <c r="DN19" s="430">
        <f>'Data Rapor'!FS18</f>
        <v>0</v>
      </c>
      <c r="DO19" s="430">
        <f>'Data Rapor'!FT18</f>
        <v>0</v>
      </c>
      <c r="DP19" s="430">
        <f>'Data Rapor'!FV18</f>
        <v>0</v>
      </c>
      <c r="DQ19" s="430">
        <f>'Data Rapor'!FW18</f>
        <v>0</v>
      </c>
      <c r="DR19" s="430">
        <f>'Data Rapor'!FY18</f>
        <v>0</v>
      </c>
      <c r="DS19" s="430">
        <f>'Data Rapor'!GA18</f>
        <v>0</v>
      </c>
      <c r="DT19" s="430">
        <f>'Data Rapor'!GB18</f>
        <v>0</v>
      </c>
      <c r="DU19" s="430">
        <f>'Data Rapor'!GD18</f>
        <v>0</v>
      </c>
      <c r="DV19" s="430">
        <f>'Data Rapor'!GE18</f>
        <v>0</v>
      </c>
      <c r="DW19" s="430">
        <f>'Data Rapor'!GG18</f>
        <v>0</v>
      </c>
      <c r="DX19" s="430">
        <f>'Data Rapor'!GI18</f>
        <v>0</v>
      </c>
      <c r="DY19" s="430">
        <f>'Data Rapor'!GJ18</f>
        <v>0</v>
      </c>
      <c r="DZ19" s="430">
        <f>'Data Rapor'!GL18</f>
        <v>0</v>
      </c>
      <c r="EA19" s="430">
        <f>'Data Rapor'!GM18</f>
        <v>0</v>
      </c>
      <c r="EB19" s="430">
        <f>'Data Rapor'!GO18</f>
        <v>0</v>
      </c>
      <c r="EC19" s="430">
        <f>'Data Rapor'!GQ18</f>
        <v>0</v>
      </c>
      <c r="ED19" s="430">
        <f>'Data Rapor'!GR18</f>
        <v>0</v>
      </c>
      <c r="EE19" s="430">
        <f>'Data Rapor'!GT18</f>
        <v>0</v>
      </c>
      <c r="EF19" s="430">
        <f>'Data Rapor'!GU18</f>
        <v>0</v>
      </c>
      <c r="EG19" s="430">
        <f>'Data Rapor'!GW18</f>
        <v>0</v>
      </c>
      <c r="EH19" s="430">
        <f>'Data Rapor'!GY18</f>
        <v>0</v>
      </c>
      <c r="EI19" s="430">
        <f>'Data Rapor'!GZ18</f>
        <v>0</v>
      </c>
      <c r="EJ19" s="430">
        <f>'Data Rapor'!HB18</f>
        <v>0</v>
      </c>
      <c r="EK19" s="430">
        <f>'Data Rapor'!HC18</f>
        <v>0</v>
      </c>
      <c r="EL19" s="430">
        <f>'Data Rapor'!HE18</f>
        <v>0</v>
      </c>
      <c r="EM19" s="430">
        <f>'Data Rapor'!HG18</f>
        <v>0</v>
      </c>
      <c r="EN19" s="430">
        <f>'Data Rapor'!HH18</f>
        <v>0</v>
      </c>
      <c r="EO19" s="430">
        <f>'Data Rapor'!HJ18</f>
        <v>0</v>
      </c>
      <c r="EP19" s="430">
        <f>'Data Rapor'!HK18</f>
        <v>0</v>
      </c>
      <c r="EQ19" s="430">
        <f>'Data Rapor'!HM18</f>
        <v>0</v>
      </c>
      <c r="ER19" s="430">
        <f>'Data Rapor'!HO18</f>
        <v>0</v>
      </c>
      <c r="ES19" s="430">
        <f>'Data Rapor'!HP18</f>
        <v>0</v>
      </c>
      <c r="ET19" s="430">
        <f>'Data Rapor'!HR18</f>
        <v>0</v>
      </c>
      <c r="EU19" s="430">
        <f>'Data Rapor'!HS18</f>
        <v>0</v>
      </c>
      <c r="EV19" s="430">
        <f>'Data Rapor'!HU18</f>
        <v>0</v>
      </c>
      <c r="EW19" s="430">
        <f>'Data Rapor'!HW18</f>
        <v>0</v>
      </c>
      <c r="EX19" s="430">
        <f>'Data Rapor'!HX18</f>
        <v>0</v>
      </c>
      <c r="EY19" s="430">
        <f>'Data Rapor'!HZ18</f>
        <v>0</v>
      </c>
      <c r="EZ19" s="430">
        <f>'Data Rapor'!IA18</f>
        <v>0</v>
      </c>
      <c r="FA19" s="430">
        <f>'Data Rapor'!IC18</f>
        <v>0</v>
      </c>
      <c r="FB19" s="430">
        <f>'Data Rapor'!IE18</f>
        <v>0</v>
      </c>
      <c r="FC19" s="430">
        <f>'Data Rapor'!IF18</f>
        <v>0</v>
      </c>
      <c r="FD19" s="430">
        <f>'Data Rapor'!IH18</f>
        <v>0</v>
      </c>
      <c r="FE19" s="430">
        <f>'Data Rapor'!II18</f>
        <v>0</v>
      </c>
      <c r="FF19" s="430">
        <f>'Data Rapor'!IK18</f>
        <v>0</v>
      </c>
      <c r="FG19" s="430" t="str">
        <f>'Data Rapor'!TW18</f>
        <v/>
      </c>
      <c r="FH19" s="430" t="str">
        <f>'Data Rapor'!TX18</f>
        <v/>
      </c>
      <c r="FI19" s="430" t="str">
        <f>'Data Rapor'!TY18</f>
        <v/>
      </c>
      <c r="FJ19" s="430" t="str">
        <f>'Data Rapor'!TZ18</f>
        <v/>
      </c>
      <c r="FK19" s="431">
        <f>'Data Rapor'!TG18</f>
        <v>0</v>
      </c>
      <c r="FL19" s="431">
        <f>'Data Rapor'!TH18</f>
        <v>0</v>
      </c>
      <c r="FM19" s="431">
        <f>'Data Rapor'!TI18</f>
        <v>0</v>
      </c>
      <c r="FN19" s="431">
        <f>'Data Rapor'!TJ18</f>
        <v>0</v>
      </c>
    </row>
    <row r="20" spans="1:170">
      <c r="A20" s="57"/>
      <c r="B20" s="322">
        <f>'Data Rapor'!A19</f>
        <v>14</v>
      </c>
      <c r="C20" s="322" t="str">
        <f>'Data Rapor'!B19</f>
        <v>6856</v>
      </c>
      <c r="D20" s="322">
        <f>'Data Rapor'!C19</f>
        <v>0</v>
      </c>
      <c r="E20" s="395" t="str">
        <f>'Data Rapor'!D19</f>
        <v>Siswa 268</v>
      </c>
      <c r="F20" s="322">
        <f>'Data Rapor'!E19</f>
        <v>0</v>
      </c>
      <c r="G20" s="322" t="str">
        <f>'Data Rapor'!F19</f>
        <v>10-TKJ.1</v>
      </c>
      <c r="H20" s="430">
        <f>'Data Rapor'!G19</f>
        <v>0</v>
      </c>
      <c r="I20" s="430">
        <f>'Data Rapor'!H19</f>
        <v>0</v>
      </c>
      <c r="J20" s="430">
        <f>'Data Rapor'!J19</f>
        <v>0</v>
      </c>
      <c r="K20" s="430">
        <f>'Data Rapor'!K19</f>
        <v>0</v>
      </c>
      <c r="L20" s="430">
        <f>'Data Rapor'!M19</f>
        <v>0</v>
      </c>
      <c r="M20" s="430">
        <f>'Data Rapor'!W19</f>
        <v>0</v>
      </c>
      <c r="N20" s="430">
        <f>'Data Rapor'!X19</f>
        <v>0</v>
      </c>
      <c r="O20" s="430">
        <f>'Data Rapor'!Z19</f>
        <v>0</v>
      </c>
      <c r="P20" s="430">
        <f>'Data Rapor'!AA19</f>
        <v>0</v>
      </c>
      <c r="Q20" s="430">
        <f>'Data Rapor'!AC19</f>
        <v>0</v>
      </c>
      <c r="R20" s="430">
        <f>'Data Rapor'!AE19</f>
        <v>0</v>
      </c>
      <c r="S20" s="430">
        <f>'Data Rapor'!AF19</f>
        <v>0</v>
      </c>
      <c r="T20" s="430">
        <f>'Data Rapor'!AH19</f>
        <v>0</v>
      </c>
      <c r="U20" s="430">
        <f>'Data Rapor'!AI19</f>
        <v>0</v>
      </c>
      <c r="V20" s="430">
        <f>'Data Rapor'!AK19</f>
        <v>0</v>
      </c>
      <c r="W20" s="430">
        <f>'Data Rapor'!AM19</f>
        <v>0</v>
      </c>
      <c r="X20" s="430">
        <f>'Data Rapor'!AN19</f>
        <v>0</v>
      </c>
      <c r="Y20" s="430">
        <f>'Data Rapor'!AP19</f>
        <v>0</v>
      </c>
      <c r="Z20" s="430">
        <f>'Data Rapor'!AQ19</f>
        <v>0</v>
      </c>
      <c r="AA20" s="430">
        <f>'Data Rapor'!AS19</f>
        <v>0</v>
      </c>
      <c r="AB20" s="430">
        <f>'Data Rapor'!AU19</f>
        <v>0</v>
      </c>
      <c r="AC20" s="430">
        <f>'Data Rapor'!AV19</f>
        <v>0</v>
      </c>
      <c r="AD20" s="430">
        <f>'Data Rapor'!AX19</f>
        <v>0</v>
      </c>
      <c r="AE20" s="430">
        <f>'Data Rapor'!AY19</f>
        <v>0</v>
      </c>
      <c r="AF20" s="430">
        <f>'Data Rapor'!BA19</f>
        <v>0</v>
      </c>
      <c r="AG20" s="430">
        <f>'Data Rapor'!BC19</f>
        <v>0</v>
      </c>
      <c r="AH20" s="430">
        <f>'Data Rapor'!BD19</f>
        <v>0</v>
      </c>
      <c r="AI20" s="430">
        <f>'Data Rapor'!BF19</f>
        <v>0</v>
      </c>
      <c r="AJ20" s="430">
        <f>'Data Rapor'!BG19</f>
        <v>0</v>
      </c>
      <c r="AK20" s="430">
        <f>'Data Rapor'!BI19</f>
        <v>0</v>
      </c>
      <c r="AL20" s="430">
        <f>'Data Rapor'!BK19</f>
        <v>0</v>
      </c>
      <c r="AM20" s="430">
        <f>'Data Rapor'!BL19</f>
        <v>0</v>
      </c>
      <c r="AN20" s="430">
        <f>'Data Rapor'!BN19</f>
        <v>0</v>
      </c>
      <c r="AO20" s="430">
        <f>'Data Rapor'!BO19</f>
        <v>0</v>
      </c>
      <c r="AP20" s="430">
        <f>'Data Rapor'!BQ19</f>
        <v>0</v>
      </c>
      <c r="AQ20" s="430">
        <f>'Data Rapor'!BS19</f>
        <v>0</v>
      </c>
      <c r="AR20" s="430">
        <f>'Data Rapor'!BT19</f>
        <v>0</v>
      </c>
      <c r="AS20" s="430">
        <f>'Data Rapor'!BV19</f>
        <v>0</v>
      </c>
      <c r="AT20" s="430">
        <f>'Data Rapor'!BW19</f>
        <v>0</v>
      </c>
      <c r="AU20" s="430">
        <f>'Data Rapor'!BY19</f>
        <v>0</v>
      </c>
      <c r="AV20" s="430">
        <f>'Data Rapor'!CA19</f>
        <v>0</v>
      </c>
      <c r="AW20" s="430">
        <f>'Data Rapor'!CB19</f>
        <v>0</v>
      </c>
      <c r="AX20" s="430">
        <f>'Data Rapor'!CD19</f>
        <v>0</v>
      </c>
      <c r="AY20" s="430">
        <f>'Data Rapor'!CE19</f>
        <v>0</v>
      </c>
      <c r="AZ20" s="430">
        <f>'Data Rapor'!CG19</f>
        <v>0</v>
      </c>
      <c r="BA20" s="430">
        <f>'Data Rapor'!CI19</f>
        <v>0</v>
      </c>
      <c r="BB20" s="430">
        <f>'Data Rapor'!CJ19</f>
        <v>0</v>
      </c>
      <c r="BC20" s="430">
        <f>'Data Rapor'!CL19</f>
        <v>0</v>
      </c>
      <c r="BD20" s="430">
        <f>'Data Rapor'!CM19</f>
        <v>0</v>
      </c>
      <c r="BE20" s="430">
        <f>'Data Rapor'!CO19</f>
        <v>0</v>
      </c>
      <c r="BF20" s="430">
        <f>'Data Rapor'!O19</f>
        <v>0</v>
      </c>
      <c r="BG20" s="430">
        <f>'Data Rapor'!P19</f>
        <v>0</v>
      </c>
      <c r="BH20" s="430">
        <f>'Data Rapor'!R19</f>
        <v>0</v>
      </c>
      <c r="BI20" s="430">
        <f>'Data Rapor'!S19</f>
        <v>0</v>
      </c>
      <c r="BJ20" s="430">
        <f>'Data Rapor'!U19</f>
        <v>0</v>
      </c>
      <c r="BK20" s="430">
        <f>'Data Rapor'!CQ19</f>
        <v>0</v>
      </c>
      <c r="BL20" s="430">
        <f>'Data Rapor'!CR19</f>
        <v>0</v>
      </c>
      <c r="BM20" s="430">
        <f>'Data Rapor'!CT19</f>
        <v>0</v>
      </c>
      <c r="BN20" s="430">
        <f>'Data Rapor'!CU19</f>
        <v>0</v>
      </c>
      <c r="BO20" s="430">
        <f>'Data Rapor'!CW19</f>
        <v>0</v>
      </c>
      <c r="BP20" s="430">
        <f>'Data Rapor'!CY19</f>
        <v>0</v>
      </c>
      <c r="BQ20" s="430">
        <f>'Data Rapor'!CZ19</f>
        <v>0</v>
      </c>
      <c r="BR20" s="430">
        <f>'Data Rapor'!DB19</f>
        <v>0</v>
      </c>
      <c r="BS20" s="430">
        <f>'Data Rapor'!DC19</f>
        <v>0</v>
      </c>
      <c r="BT20" s="430">
        <f>'Data Rapor'!DE19</f>
        <v>0</v>
      </c>
      <c r="BU20" s="430">
        <f>'Data Rapor'!DG19</f>
        <v>0</v>
      </c>
      <c r="BV20" s="430">
        <f>'Data Rapor'!DH19</f>
        <v>0</v>
      </c>
      <c r="BW20" s="430">
        <f>'Data Rapor'!DJ19</f>
        <v>0</v>
      </c>
      <c r="BX20" s="430">
        <f>'Data Rapor'!DK19</f>
        <v>0</v>
      </c>
      <c r="BY20" s="430">
        <f>'Data Rapor'!DM19</f>
        <v>0</v>
      </c>
      <c r="BZ20" s="430">
        <f>'Data Rapor'!DO19</f>
        <v>0</v>
      </c>
      <c r="CA20" s="430">
        <f>'Data Rapor'!DP19</f>
        <v>0</v>
      </c>
      <c r="CB20" s="430">
        <f>'Data Rapor'!DR19</f>
        <v>0</v>
      </c>
      <c r="CC20" s="430">
        <f>'Data Rapor'!DS19</f>
        <v>0</v>
      </c>
      <c r="CD20" s="430">
        <f>'Data Rapor'!DU19</f>
        <v>0</v>
      </c>
      <c r="CE20" s="430">
        <f>'Data Rapor'!DW19</f>
        <v>0</v>
      </c>
      <c r="CF20" s="430">
        <f>'Data Rapor'!DX19</f>
        <v>0</v>
      </c>
      <c r="CG20" s="430">
        <f>'Data Rapor'!DZ19</f>
        <v>0</v>
      </c>
      <c r="CH20" s="430">
        <f>'Data Rapor'!EA19</f>
        <v>0</v>
      </c>
      <c r="CI20" s="430">
        <f>'Data Rapor'!EC19</f>
        <v>0</v>
      </c>
      <c r="CJ20" s="430">
        <f>'Data Rapor'!EE19</f>
        <v>0</v>
      </c>
      <c r="CK20" s="430">
        <f>'Data Rapor'!EF19</f>
        <v>0</v>
      </c>
      <c r="CL20" s="430">
        <f>'Data Rapor'!EH19</f>
        <v>0</v>
      </c>
      <c r="CM20" s="430">
        <f>'Data Rapor'!EI19</f>
        <v>0</v>
      </c>
      <c r="CN20" s="430">
        <f>'Data Rapor'!EK19</f>
        <v>0</v>
      </c>
      <c r="CO20" s="430">
        <f>'Data Rapor'!EM19</f>
        <v>0</v>
      </c>
      <c r="CP20" s="430">
        <f>'Data Rapor'!EN19</f>
        <v>0</v>
      </c>
      <c r="CQ20" s="430">
        <f>'Data Rapor'!EP19</f>
        <v>0</v>
      </c>
      <c r="CR20" s="430">
        <f>'Data Rapor'!EQ19</f>
        <v>0</v>
      </c>
      <c r="CS20" s="430">
        <f>'Data Rapor'!ES19</f>
        <v>0</v>
      </c>
      <c r="CT20" s="430">
        <f>'Data Rapor'!EU19</f>
        <v>0</v>
      </c>
      <c r="CU20" s="430">
        <f>'Data Rapor'!EV19</f>
        <v>0</v>
      </c>
      <c r="CV20" s="430">
        <f>'Data Rapor'!EX19</f>
        <v>0</v>
      </c>
      <c r="CW20" s="430">
        <f>'Data Rapor'!EY19</f>
        <v>0</v>
      </c>
      <c r="CX20" s="430">
        <f>'Data Rapor'!FA19</f>
        <v>0</v>
      </c>
      <c r="CY20" s="430">
        <f>'Data Rapor'!FC19</f>
        <v>0</v>
      </c>
      <c r="CZ20" s="430">
        <f>'Data Rapor'!FD19</f>
        <v>0</v>
      </c>
      <c r="DA20" s="430">
        <f>'Data Rapor'!FF19</f>
        <v>0</v>
      </c>
      <c r="DB20" s="430">
        <f>'Data Rapor'!FG19</f>
        <v>0</v>
      </c>
      <c r="DC20" s="430">
        <f>'Data Rapor'!FI19</f>
        <v>0</v>
      </c>
      <c r="DD20" s="430">
        <f>'Data Rapor'!RS19</f>
        <v>0</v>
      </c>
      <c r="DE20" s="430">
        <f>'Data Rapor'!RT19</f>
        <v>0</v>
      </c>
      <c r="DF20" s="430">
        <f>'Data Rapor'!RV19</f>
        <v>0</v>
      </c>
      <c r="DG20" s="430">
        <f>'Data Rapor'!RW19</f>
        <v>0</v>
      </c>
      <c r="DH20" s="430">
        <f>'Data Rapor'!RY19</f>
        <v>0</v>
      </c>
      <c r="DI20" s="430">
        <f>'Data Rapor'!FK19</f>
        <v>0</v>
      </c>
      <c r="DJ20" s="430">
        <f>'Data Rapor'!FL19</f>
        <v>0</v>
      </c>
      <c r="DK20" s="430">
        <f>'Data Rapor'!FN19</f>
        <v>0</v>
      </c>
      <c r="DL20" s="430">
        <f>'Data Rapor'!FO19</f>
        <v>0</v>
      </c>
      <c r="DM20" s="430">
        <f>'Data Rapor'!FQ19</f>
        <v>0</v>
      </c>
      <c r="DN20" s="430">
        <f>'Data Rapor'!FS19</f>
        <v>0</v>
      </c>
      <c r="DO20" s="430">
        <f>'Data Rapor'!FT19</f>
        <v>0</v>
      </c>
      <c r="DP20" s="430">
        <f>'Data Rapor'!FV19</f>
        <v>0</v>
      </c>
      <c r="DQ20" s="430">
        <f>'Data Rapor'!FW19</f>
        <v>0</v>
      </c>
      <c r="DR20" s="430">
        <f>'Data Rapor'!FY19</f>
        <v>0</v>
      </c>
      <c r="DS20" s="430">
        <f>'Data Rapor'!GA19</f>
        <v>0</v>
      </c>
      <c r="DT20" s="430">
        <f>'Data Rapor'!GB19</f>
        <v>0</v>
      </c>
      <c r="DU20" s="430">
        <f>'Data Rapor'!GD19</f>
        <v>0</v>
      </c>
      <c r="DV20" s="430">
        <f>'Data Rapor'!GE19</f>
        <v>0</v>
      </c>
      <c r="DW20" s="430">
        <f>'Data Rapor'!GG19</f>
        <v>0</v>
      </c>
      <c r="DX20" s="430">
        <f>'Data Rapor'!GI19</f>
        <v>0</v>
      </c>
      <c r="DY20" s="430">
        <f>'Data Rapor'!GJ19</f>
        <v>0</v>
      </c>
      <c r="DZ20" s="430">
        <f>'Data Rapor'!GL19</f>
        <v>0</v>
      </c>
      <c r="EA20" s="430">
        <f>'Data Rapor'!GM19</f>
        <v>0</v>
      </c>
      <c r="EB20" s="430">
        <f>'Data Rapor'!GO19</f>
        <v>0</v>
      </c>
      <c r="EC20" s="430">
        <f>'Data Rapor'!GQ19</f>
        <v>0</v>
      </c>
      <c r="ED20" s="430">
        <f>'Data Rapor'!GR19</f>
        <v>0</v>
      </c>
      <c r="EE20" s="430">
        <f>'Data Rapor'!GT19</f>
        <v>0</v>
      </c>
      <c r="EF20" s="430">
        <f>'Data Rapor'!GU19</f>
        <v>0</v>
      </c>
      <c r="EG20" s="430">
        <f>'Data Rapor'!GW19</f>
        <v>0</v>
      </c>
      <c r="EH20" s="430">
        <f>'Data Rapor'!GY19</f>
        <v>0</v>
      </c>
      <c r="EI20" s="430">
        <f>'Data Rapor'!GZ19</f>
        <v>0</v>
      </c>
      <c r="EJ20" s="430">
        <f>'Data Rapor'!HB19</f>
        <v>0</v>
      </c>
      <c r="EK20" s="430">
        <f>'Data Rapor'!HC19</f>
        <v>0</v>
      </c>
      <c r="EL20" s="430">
        <f>'Data Rapor'!HE19</f>
        <v>0</v>
      </c>
      <c r="EM20" s="430">
        <f>'Data Rapor'!HG19</f>
        <v>0</v>
      </c>
      <c r="EN20" s="430">
        <f>'Data Rapor'!HH19</f>
        <v>0</v>
      </c>
      <c r="EO20" s="430">
        <f>'Data Rapor'!HJ19</f>
        <v>0</v>
      </c>
      <c r="EP20" s="430">
        <f>'Data Rapor'!HK19</f>
        <v>0</v>
      </c>
      <c r="EQ20" s="430">
        <f>'Data Rapor'!HM19</f>
        <v>0</v>
      </c>
      <c r="ER20" s="430">
        <f>'Data Rapor'!HO19</f>
        <v>0</v>
      </c>
      <c r="ES20" s="430">
        <f>'Data Rapor'!HP19</f>
        <v>0</v>
      </c>
      <c r="ET20" s="430">
        <f>'Data Rapor'!HR19</f>
        <v>0</v>
      </c>
      <c r="EU20" s="430">
        <f>'Data Rapor'!HS19</f>
        <v>0</v>
      </c>
      <c r="EV20" s="430">
        <f>'Data Rapor'!HU19</f>
        <v>0</v>
      </c>
      <c r="EW20" s="430">
        <f>'Data Rapor'!HW19</f>
        <v>0</v>
      </c>
      <c r="EX20" s="430">
        <f>'Data Rapor'!HX19</f>
        <v>0</v>
      </c>
      <c r="EY20" s="430">
        <f>'Data Rapor'!HZ19</f>
        <v>0</v>
      </c>
      <c r="EZ20" s="430">
        <f>'Data Rapor'!IA19</f>
        <v>0</v>
      </c>
      <c r="FA20" s="430">
        <f>'Data Rapor'!IC19</f>
        <v>0</v>
      </c>
      <c r="FB20" s="430">
        <f>'Data Rapor'!IE19</f>
        <v>0</v>
      </c>
      <c r="FC20" s="430">
        <f>'Data Rapor'!IF19</f>
        <v>0</v>
      </c>
      <c r="FD20" s="430">
        <f>'Data Rapor'!IH19</f>
        <v>0</v>
      </c>
      <c r="FE20" s="430">
        <f>'Data Rapor'!II19</f>
        <v>0</v>
      </c>
      <c r="FF20" s="430">
        <f>'Data Rapor'!IK19</f>
        <v>0</v>
      </c>
      <c r="FG20" s="430" t="str">
        <f>'Data Rapor'!TW19</f>
        <v/>
      </c>
      <c r="FH20" s="430" t="str">
        <f>'Data Rapor'!TX19</f>
        <v/>
      </c>
      <c r="FI20" s="430" t="str">
        <f>'Data Rapor'!TY19</f>
        <v/>
      </c>
      <c r="FJ20" s="430" t="str">
        <f>'Data Rapor'!TZ19</f>
        <v/>
      </c>
      <c r="FK20" s="431">
        <f>'Data Rapor'!TG19</f>
        <v>0</v>
      </c>
      <c r="FL20" s="431">
        <f>'Data Rapor'!TH19</f>
        <v>0</v>
      </c>
      <c r="FM20" s="431">
        <f>'Data Rapor'!TI19</f>
        <v>0</v>
      </c>
      <c r="FN20" s="431">
        <f>'Data Rapor'!TJ19</f>
        <v>0</v>
      </c>
    </row>
    <row r="21" spans="1:170">
      <c r="A21" s="57"/>
      <c r="B21" s="322">
        <f>'Data Rapor'!A20</f>
        <v>15</v>
      </c>
      <c r="C21" s="322" t="str">
        <f>'Data Rapor'!B20</f>
        <v>6859</v>
      </c>
      <c r="D21" s="322">
        <f>'Data Rapor'!C20</f>
        <v>0</v>
      </c>
      <c r="E21" s="395" t="str">
        <f>'Data Rapor'!D20</f>
        <v>Siswa 269</v>
      </c>
      <c r="F21" s="322">
        <f>'Data Rapor'!E20</f>
        <v>0</v>
      </c>
      <c r="G21" s="322" t="str">
        <f>'Data Rapor'!F20</f>
        <v>10-TKJ.1</v>
      </c>
      <c r="H21" s="430">
        <f>'Data Rapor'!G20</f>
        <v>0</v>
      </c>
      <c r="I21" s="430">
        <f>'Data Rapor'!H20</f>
        <v>0</v>
      </c>
      <c r="J21" s="430">
        <f>'Data Rapor'!J20</f>
        <v>0</v>
      </c>
      <c r="K21" s="430">
        <f>'Data Rapor'!K20</f>
        <v>0</v>
      </c>
      <c r="L21" s="430">
        <f>'Data Rapor'!M20</f>
        <v>0</v>
      </c>
      <c r="M21" s="430">
        <f>'Data Rapor'!W20</f>
        <v>0</v>
      </c>
      <c r="N21" s="430">
        <f>'Data Rapor'!X20</f>
        <v>0</v>
      </c>
      <c r="O21" s="430">
        <f>'Data Rapor'!Z20</f>
        <v>0</v>
      </c>
      <c r="P21" s="430">
        <f>'Data Rapor'!AA20</f>
        <v>0</v>
      </c>
      <c r="Q21" s="430">
        <f>'Data Rapor'!AC20</f>
        <v>0</v>
      </c>
      <c r="R21" s="430">
        <f>'Data Rapor'!AE20</f>
        <v>0</v>
      </c>
      <c r="S21" s="430">
        <f>'Data Rapor'!AF20</f>
        <v>0</v>
      </c>
      <c r="T21" s="430">
        <f>'Data Rapor'!AH20</f>
        <v>0</v>
      </c>
      <c r="U21" s="430">
        <f>'Data Rapor'!AI20</f>
        <v>0</v>
      </c>
      <c r="V21" s="430">
        <f>'Data Rapor'!AK20</f>
        <v>0</v>
      </c>
      <c r="W21" s="430">
        <f>'Data Rapor'!AM20</f>
        <v>0</v>
      </c>
      <c r="X21" s="430">
        <f>'Data Rapor'!AN20</f>
        <v>0</v>
      </c>
      <c r="Y21" s="430">
        <f>'Data Rapor'!AP20</f>
        <v>0</v>
      </c>
      <c r="Z21" s="430">
        <f>'Data Rapor'!AQ20</f>
        <v>0</v>
      </c>
      <c r="AA21" s="430">
        <f>'Data Rapor'!AS20</f>
        <v>0</v>
      </c>
      <c r="AB21" s="430">
        <f>'Data Rapor'!AU20</f>
        <v>0</v>
      </c>
      <c r="AC21" s="430">
        <f>'Data Rapor'!AV20</f>
        <v>0</v>
      </c>
      <c r="AD21" s="430">
        <f>'Data Rapor'!AX20</f>
        <v>0</v>
      </c>
      <c r="AE21" s="430">
        <f>'Data Rapor'!AY20</f>
        <v>0</v>
      </c>
      <c r="AF21" s="430">
        <f>'Data Rapor'!BA20</f>
        <v>0</v>
      </c>
      <c r="AG21" s="430">
        <f>'Data Rapor'!BC20</f>
        <v>0</v>
      </c>
      <c r="AH21" s="430">
        <f>'Data Rapor'!BD20</f>
        <v>0</v>
      </c>
      <c r="AI21" s="430">
        <f>'Data Rapor'!BF20</f>
        <v>0</v>
      </c>
      <c r="AJ21" s="430">
        <f>'Data Rapor'!BG20</f>
        <v>0</v>
      </c>
      <c r="AK21" s="430">
        <f>'Data Rapor'!BI20</f>
        <v>0</v>
      </c>
      <c r="AL21" s="430">
        <f>'Data Rapor'!BK20</f>
        <v>0</v>
      </c>
      <c r="AM21" s="430">
        <f>'Data Rapor'!BL20</f>
        <v>0</v>
      </c>
      <c r="AN21" s="430">
        <f>'Data Rapor'!BN20</f>
        <v>0</v>
      </c>
      <c r="AO21" s="430">
        <f>'Data Rapor'!BO20</f>
        <v>0</v>
      </c>
      <c r="AP21" s="430">
        <f>'Data Rapor'!BQ20</f>
        <v>0</v>
      </c>
      <c r="AQ21" s="430">
        <f>'Data Rapor'!BS20</f>
        <v>0</v>
      </c>
      <c r="AR21" s="430">
        <f>'Data Rapor'!BT20</f>
        <v>0</v>
      </c>
      <c r="AS21" s="430">
        <f>'Data Rapor'!BV20</f>
        <v>0</v>
      </c>
      <c r="AT21" s="430">
        <f>'Data Rapor'!BW20</f>
        <v>0</v>
      </c>
      <c r="AU21" s="430">
        <f>'Data Rapor'!BY20</f>
        <v>0</v>
      </c>
      <c r="AV21" s="430">
        <f>'Data Rapor'!CA20</f>
        <v>0</v>
      </c>
      <c r="AW21" s="430">
        <f>'Data Rapor'!CB20</f>
        <v>0</v>
      </c>
      <c r="AX21" s="430">
        <f>'Data Rapor'!CD20</f>
        <v>0</v>
      </c>
      <c r="AY21" s="430">
        <f>'Data Rapor'!CE20</f>
        <v>0</v>
      </c>
      <c r="AZ21" s="430">
        <f>'Data Rapor'!CG20</f>
        <v>0</v>
      </c>
      <c r="BA21" s="430">
        <f>'Data Rapor'!CI20</f>
        <v>0</v>
      </c>
      <c r="BB21" s="430">
        <f>'Data Rapor'!CJ20</f>
        <v>0</v>
      </c>
      <c r="BC21" s="430">
        <f>'Data Rapor'!CL20</f>
        <v>0</v>
      </c>
      <c r="BD21" s="430">
        <f>'Data Rapor'!CM20</f>
        <v>0</v>
      </c>
      <c r="BE21" s="430">
        <f>'Data Rapor'!CO20</f>
        <v>0</v>
      </c>
      <c r="BF21" s="430">
        <f>'Data Rapor'!O20</f>
        <v>0</v>
      </c>
      <c r="BG21" s="430">
        <f>'Data Rapor'!P20</f>
        <v>0</v>
      </c>
      <c r="BH21" s="430">
        <f>'Data Rapor'!R20</f>
        <v>0</v>
      </c>
      <c r="BI21" s="430">
        <f>'Data Rapor'!S20</f>
        <v>0</v>
      </c>
      <c r="BJ21" s="430">
        <f>'Data Rapor'!U20</f>
        <v>0</v>
      </c>
      <c r="BK21" s="430">
        <f>'Data Rapor'!CQ20</f>
        <v>0</v>
      </c>
      <c r="BL21" s="430">
        <f>'Data Rapor'!CR20</f>
        <v>0</v>
      </c>
      <c r="BM21" s="430">
        <f>'Data Rapor'!CT20</f>
        <v>0</v>
      </c>
      <c r="BN21" s="430">
        <f>'Data Rapor'!CU20</f>
        <v>0</v>
      </c>
      <c r="BO21" s="430">
        <f>'Data Rapor'!CW20</f>
        <v>0</v>
      </c>
      <c r="BP21" s="430">
        <f>'Data Rapor'!CY20</f>
        <v>0</v>
      </c>
      <c r="BQ21" s="430">
        <f>'Data Rapor'!CZ20</f>
        <v>0</v>
      </c>
      <c r="BR21" s="430">
        <f>'Data Rapor'!DB20</f>
        <v>0</v>
      </c>
      <c r="BS21" s="430">
        <f>'Data Rapor'!DC20</f>
        <v>0</v>
      </c>
      <c r="BT21" s="430">
        <f>'Data Rapor'!DE20</f>
        <v>0</v>
      </c>
      <c r="BU21" s="430">
        <f>'Data Rapor'!DG20</f>
        <v>0</v>
      </c>
      <c r="BV21" s="430">
        <f>'Data Rapor'!DH20</f>
        <v>0</v>
      </c>
      <c r="BW21" s="430">
        <f>'Data Rapor'!DJ20</f>
        <v>0</v>
      </c>
      <c r="BX21" s="430">
        <f>'Data Rapor'!DK20</f>
        <v>0</v>
      </c>
      <c r="BY21" s="430">
        <f>'Data Rapor'!DM20</f>
        <v>0</v>
      </c>
      <c r="BZ21" s="430">
        <f>'Data Rapor'!DO20</f>
        <v>0</v>
      </c>
      <c r="CA21" s="430">
        <f>'Data Rapor'!DP20</f>
        <v>0</v>
      </c>
      <c r="CB21" s="430">
        <f>'Data Rapor'!DR20</f>
        <v>0</v>
      </c>
      <c r="CC21" s="430">
        <f>'Data Rapor'!DS20</f>
        <v>0</v>
      </c>
      <c r="CD21" s="430">
        <f>'Data Rapor'!DU20</f>
        <v>0</v>
      </c>
      <c r="CE21" s="430">
        <f>'Data Rapor'!DW20</f>
        <v>0</v>
      </c>
      <c r="CF21" s="430">
        <f>'Data Rapor'!DX20</f>
        <v>0</v>
      </c>
      <c r="CG21" s="430">
        <f>'Data Rapor'!DZ20</f>
        <v>0</v>
      </c>
      <c r="CH21" s="430">
        <f>'Data Rapor'!EA20</f>
        <v>0</v>
      </c>
      <c r="CI21" s="430">
        <f>'Data Rapor'!EC20</f>
        <v>0</v>
      </c>
      <c r="CJ21" s="430">
        <f>'Data Rapor'!EE20</f>
        <v>0</v>
      </c>
      <c r="CK21" s="430">
        <f>'Data Rapor'!EF20</f>
        <v>0</v>
      </c>
      <c r="CL21" s="430">
        <f>'Data Rapor'!EH20</f>
        <v>0</v>
      </c>
      <c r="CM21" s="430">
        <f>'Data Rapor'!EI20</f>
        <v>0</v>
      </c>
      <c r="CN21" s="430">
        <f>'Data Rapor'!EK20</f>
        <v>0</v>
      </c>
      <c r="CO21" s="430">
        <f>'Data Rapor'!EM20</f>
        <v>0</v>
      </c>
      <c r="CP21" s="430">
        <f>'Data Rapor'!EN20</f>
        <v>0</v>
      </c>
      <c r="CQ21" s="430">
        <f>'Data Rapor'!EP20</f>
        <v>0</v>
      </c>
      <c r="CR21" s="430">
        <f>'Data Rapor'!EQ20</f>
        <v>0</v>
      </c>
      <c r="CS21" s="430">
        <f>'Data Rapor'!ES20</f>
        <v>0</v>
      </c>
      <c r="CT21" s="430">
        <f>'Data Rapor'!EU20</f>
        <v>0</v>
      </c>
      <c r="CU21" s="430">
        <f>'Data Rapor'!EV20</f>
        <v>0</v>
      </c>
      <c r="CV21" s="430">
        <f>'Data Rapor'!EX20</f>
        <v>0</v>
      </c>
      <c r="CW21" s="430">
        <f>'Data Rapor'!EY20</f>
        <v>0</v>
      </c>
      <c r="CX21" s="430">
        <f>'Data Rapor'!FA20</f>
        <v>0</v>
      </c>
      <c r="CY21" s="430">
        <f>'Data Rapor'!FC20</f>
        <v>0</v>
      </c>
      <c r="CZ21" s="430">
        <f>'Data Rapor'!FD20</f>
        <v>0</v>
      </c>
      <c r="DA21" s="430">
        <f>'Data Rapor'!FF20</f>
        <v>0</v>
      </c>
      <c r="DB21" s="430">
        <f>'Data Rapor'!FG20</f>
        <v>0</v>
      </c>
      <c r="DC21" s="430">
        <f>'Data Rapor'!FI20</f>
        <v>0</v>
      </c>
      <c r="DD21" s="430">
        <f>'Data Rapor'!RS20</f>
        <v>0</v>
      </c>
      <c r="DE21" s="430">
        <f>'Data Rapor'!RT20</f>
        <v>0</v>
      </c>
      <c r="DF21" s="430">
        <f>'Data Rapor'!RV20</f>
        <v>0</v>
      </c>
      <c r="DG21" s="430">
        <f>'Data Rapor'!RW20</f>
        <v>0</v>
      </c>
      <c r="DH21" s="430">
        <f>'Data Rapor'!RY20</f>
        <v>0</v>
      </c>
      <c r="DI21" s="430">
        <f>'Data Rapor'!FK20</f>
        <v>0</v>
      </c>
      <c r="DJ21" s="430">
        <f>'Data Rapor'!FL20</f>
        <v>0</v>
      </c>
      <c r="DK21" s="430">
        <f>'Data Rapor'!FN20</f>
        <v>0</v>
      </c>
      <c r="DL21" s="430">
        <f>'Data Rapor'!FO20</f>
        <v>0</v>
      </c>
      <c r="DM21" s="430">
        <f>'Data Rapor'!FQ20</f>
        <v>0</v>
      </c>
      <c r="DN21" s="430">
        <f>'Data Rapor'!FS20</f>
        <v>0</v>
      </c>
      <c r="DO21" s="430">
        <f>'Data Rapor'!FT20</f>
        <v>0</v>
      </c>
      <c r="DP21" s="430">
        <f>'Data Rapor'!FV20</f>
        <v>0</v>
      </c>
      <c r="DQ21" s="430">
        <f>'Data Rapor'!FW20</f>
        <v>0</v>
      </c>
      <c r="DR21" s="430">
        <f>'Data Rapor'!FY20</f>
        <v>0</v>
      </c>
      <c r="DS21" s="430">
        <f>'Data Rapor'!GA20</f>
        <v>0</v>
      </c>
      <c r="DT21" s="430">
        <f>'Data Rapor'!GB20</f>
        <v>0</v>
      </c>
      <c r="DU21" s="430">
        <f>'Data Rapor'!GD20</f>
        <v>0</v>
      </c>
      <c r="DV21" s="430">
        <f>'Data Rapor'!GE20</f>
        <v>0</v>
      </c>
      <c r="DW21" s="430">
        <f>'Data Rapor'!GG20</f>
        <v>0</v>
      </c>
      <c r="DX21" s="430">
        <f>'Data Rapor'!GI20</f>
        <v>0</v>
      </c>
      <c r="DY21" s="430">
        <f>'Data Rapor'!GJ20</f>
        <v>0</v>
      </c>
      <c r="DZ21" s="430">
        <f>'Data Rapor'!GL20</f>
        <v>0</v>
      </c>
      <c r="EA21" s="430">
        <f>'Data Rapor'!GM20</f>
        <v>0</v>
      </c>
      <c r="EB21" s="430">
        <f>'Data Rapor'!GO20</f>
        <v>0</v>
      </c>
      <c r="EC21" s="430">
        <f>'Data Rapor'!GQ20</f>
        <v>0</v>
      </c>
      <c r="ED21" s="430">
        <f>'Data Rapor'!GR20</f>
        <v>0</v>
      </c>
      <c r="EE21" s="430">
        <f>'Data Rapor'!GT20</f>
        <v>0</v>
      </c>
      <c r="EF21" s="430">
        <f>'Data Rapor'!GU20</f>
        <v>0</v>
      </c>
      <c r="EG21" s="430">
        <f>'Data Rapor'!GW20</f>
        <v>0</v>
      </c>
      <c r="EH21" s="430">
        <f>'Data Rapor'!GY20</f>
        <v>0</v>
      </c>
      <c r="EI21" s="430">
        <f>'Data Rapor'!GZ20</f>
        <v>0</v>
      </c>
      <c r="EJ21" s="430">
        <f>'Data Rapor'!HB20</f>
        <v>0</v>
      </c>
      <c r="EK21" s="430">
        <f>'Data Rapor'!HC20</f>
        <v>0</v>
      </c>
      <c r="EL21" s="430">
        <f>'Data Rapor'!HE20</f>
        <v>0</v>
      </c>
      <c r="EM21" s="430">
        <f>'Data Rapor'!HG20</f>
        <v>0</v>
      </c>
      <c r="EN21" s="430">
        <f>'Data Rapor'!HH20</f>
        <v>0</v>
      </c>
      <c r="EO21" s="430">
        <f>'Data Rapor'!HJ20</f>
        <v>0</v>
      </c>
      <c r="EP21" s="430">
        <f>'Data Rapor'!HK20</f>
        <v>0</v>
      </c>
      <c r="EQ21" s="430">
        <f>'Data Rapor'!HM20</f>
        <v>0</v>
      </c>
      <c r="ER21" s="430">
        <f>'Data Rapor'!HO20</f>
        <v>0</v>
      </c>
      <c r="ES21" s="430">
        <f>'Data Rapor'!HP20</f>
        <v>0</v>
      </c>
      <c r="ET21" s="430">
        <f>'Data Rapor'!HR20</f>
        <v>0</v>
      </c>
      <c r="EU21" s="430">
        <f>'Data Rapor'!HS20</f>
        <v>0</v>
      </c>
      <c r="EV21" s="430">
        <f>'Data Rapor'!HU20</f>
        <v>0</v>
      </c>
      <c r="EW21" s="430">
        <f>'Data Rapor'!HW20</f>
        <v>0</v>
      </c>
      <c r="EX21" s="430">
        <f>'Data Rapor'!HX20</f>
        <v>0</v>
      </c>
      <c r="EY21" s="430">
        <f>'Data Rapor'!HZ20</f>
        <v>0</v>
      </c>
      <c r="EZ21" s="430">
        <f>'Data Rapor'!IA20</f>
        <v>0</v>
      </c>
      <c r="FA21" s="430">
        <f>'Data Rapor'!IC20</f>
        <v>0</v>
      </c>
      <c r="FB21" s="430">
        <f>'Data Rapor'!IE20</f>
        <v>0</v>
      </c>
      <c r="FC21" s="430">
        <f>'Data Rapor'!IF20</f>
        <v>0</v>
      </c>
      <c r="FD21" s="430">
        <f>'Data Rapor'!IH20</f>
        <v>0</v>
      </c>
      <c r="FE21" s="430">
        <f>'Data Rapor'!II20</f>
        <v>0</v>
      </c>
      <c r="FF21" s="430">
        <f>'Data Rapor'!IK20</f>
        <v>0</v>
      </c>
      <c r="FG21" s="430" t="str">
        <f>'Data Rapor'!TW20</f>
        <v/>
      </c>
      <c r="FH21" s="430" t="str">
        <f>'Data Rapor'!TX20</f>
        <v/>
      </c>
      <c r="FI21" s="430" t="str">
        <f>'Data Rapor'!TY20</f>
        <v/>
      </c>
      <c r="FJ21" s="430" t="str">
        <f>'Data Rapor'!TZ20</f>
        <v/>
      </c>
      <c r="FK21" s="431">
        <f>'Data Rapor'!TG20</f>
        <v>0</v>
      </c>
      <c r="FL21" s="431">
        <f>'Data Rapor'!TH20</f>
        <v>0</v>
      </c>
      <c r="FM21" s="431">
        <f>'Data Rapor'!TI20</f>
        <v>0</v>
      </c>
      <c r="FN21" s="431">
        <f>'Data Rapor'!TJ20</f>
        <v>0</v>
      </c>
    </row>
    <row r="22" spans="1:170">
      <c r="A22" s="57"/>
      <c r="B22" s="322">
        <f>'Data Rapor'!A21</f>
        <v>16</v>
      </c>
      <c r="C22" s="322" t="str">
        <f>'Data Rapor'!B21</f>
        <v>6887</v>
      </c>
      <c r="D22" s="322">
        <f>'Data Rapor'!C21</f>
        <v>0</v>
      </c>
      <c r="E22" s="395" t="str">
        <f>'Data Rapor'!D21</f>
        <v>Siswa 270</v>
      </c>
      <c r="F22" s="322">
        <f>'Data Rapor'!E21</f>
        <v>0</v>
      </c>
      <c r="G22" s="322" t="str">
        <f>'Data Rapor'!F21</f>
        <v>10-TKJ.1</v>
      </c>
      <c r="H22" s="430">
        <f>'Data Rapor'!G21</f>
        <v>0</v>
      </c>
      <c r="I22" s="430">
        <f>'Data Rapor'!H21</f>
        <v>0</v>
      </c>
      <c r="J22" s="430">
        <f>'Data Rapor'!J21</f>
        <v>0</v>
      </c>
      <c r="K22" s="430">
        <f>'Data Rapor'!K21</f>
        <v>0</v>
      </c>
      <c r="L22" s="430">
        <f>'Data Rapor'!M21</f>
        <v>0</v>
      </c>
      <c r="M22" s="430">
        <f>'Data Rapor'!W21</f>
        <v>0</v>
      </c>
      <c r="N22" s="430">
        <f>'Data Rapor'!X21</f>
        <v>0</v>
      </c>
      <c r="O22" s="430">
        <f>'Data Rapor'!Z21</f>
        <v>0</v>
      </c>
      <c r="P22" s="430">
        <f>'Data Rapor'!AA21</f>
        <v>0</v>
      </c>
      <c r="Q22" s="430">
        <f>'Data Rapor'!AC21</f>
        <v>0</v>
      </c>
      <c r="R22" s="430">
        <f>'Data Rapor'!AE21</f>
        <v>0</v>
      </c>
      <c r="S22" s="430">
        <f>'Data Rapor'!AF21</f>
        <v>0</v>
      </c>
      <c r="T22" s="430">
        <f>'Data Rapor'!AH21</f>
        <v>0</v>
      </c>
      <c r="U22" s="430">
        <f>'Data Rapor'!AI21</f>
        <v>0</v>
      </c>
      <c r="V22" s="430">
        <f>'Data Rapor'!AK21</f>
        <v>0</v>
      </c>
      <c r="W22" s="430">
        <f>'Data Rapor'!AM21</f>
        <v>0</v>
      </c>
      <c r="X22" s="430">
        <f>'Data Rapor'!AN21</f>
        <v>0</v>
      </c>
      <c r="Y22" s="430">
        <f>'Data Rapor'!AP21</f>
        <v>0</v>
      </c>
      <c r="Z22" s="430">
        <f>'Data Rapor'!AQ21</f>
        <v>0</v>
      </c>
      <c r="AA22" s="430">
        <f>'Data Rapor'!AS21</f>
        <v>0</v>
      </c>
      <c r="AB22" s="430">
        <f>'Data Rapor'!AU21</f>
        <v>0</v>
      </c>
      <c r="AC22" s="430">
        <f>'Data Rapor'!AV21</f>
        <v>0</v>
      </c>
      <c r="AD22" s="430">
        <f>'Data Rapor'!AX21</f>
        <v>0</v>
      </c>
      <c r="AE22" s="430">
        <f>'Data Rapor'!AY21</f>
        <v>0</v>
      </c>
      <c r="AF22" s="430">
        <f>'Data Rapor'!BA21</f>
        <v>0</v>
      </c>
      <c r="AG22" s="430">
        <f>'Data Rapor'!BC21</f>
        <v>0</v>
      </c>
      <c r="AH22" s="430">
        <f>'Data Rapor'!BD21</f>
        <v>0</v>
      </c>
      <c r="AI22" s="430">
        <f>'Data Rapor'!BF21</f>
        <v>0</v>
      </c>
      <c r="AJ22" s="430">
        <f>'Data Rapor'!BG21</f>
        <v>0</v>
      </c>
      <c r="AK22" s="430">
        <f>'Data Rapor'!BI21</f>
        <v>0</v>
      </c>
      <c r="AL22" s="430">
        <f>'Data Rapor'!BK21</f>
        <v>0</v>
      </c>
      <c r="AM22" s="430">
        <f>'Data Rapor'!BL21</f>
        <v>0</v>
      </c>
      <c r="AN22" s="430">
        <f>'Data Rapor'!BN21</f>
        <v>0</v>
      </c>
      <c r="AO22" s="430">
        <f>'Data Rapor'!BO21</f>
        <v>0</v>
      </c>
      <c r="AP22" s="430">
        <f>'Data Rapor'!BQ21</f>
        <v>0</v>
      </c>
      <c r="AQ22" s="430">
        <f>'Data Rapor'!BS21</f>
        <v>0</v>
      </c>
      <c r="AR22" s="430">
        <f>'Data Rapor'!BT21</f>
        <v>0</v>
      </c>
      <c r="AS22" s="430">
        <f>'Data Rapor'!BV21</f>
        <v>0</v>
      </c>
      <c r="AT22" s="430">
        <f>'Data Rapor'!BW21</f>
        <v>0</v>
      </c>
      <c r="AU22" s="430">
        <f>'Data Rapor'!BY21</f>
        <v>0</v>
      </c>
      <c r="AV22" s="430">
        <f>'Data Rapor'!CA21</f>
        <v>0</v>
      </c>
      <c r="AW22" s="430">
        <f>'Data Rapor'!CB21</f>
        <v>0</v>
      </c>
      <c r="AX22" s="430">
        <f>'Data Rapor'!CD21</f>
        <v>0</v>
      </c>
      <c r="AY22" s="430">
        <f>'Data Rapor'!CE21</f>
        <v>0</v>
      </c>
      <c r="AZ22" s="430">
        <f>'Data Rapor'!CG21</f>
        <v>0</v>
      </c>
      <c r="BA22" s="430">
        <f>'Data Rapor'!CI21</f>
        <v>0</v>
      </c>
      <c r="BB22" s="430">
        <f>'Data Rapor'!CJ21</f>
        <v>0</v>
      </c>
      <c r="BC22" s="430">
        <f>'Data Rapor'!CL21</f>
        <v>0</v>
      </c>
      <c r="BD22" s="430">
        <f>'Data Rapor'!CM21</f>
        <v>0</v>
      </c>
      <c r="BE22" s="430">
        <f>'Data Rapor'!CO21</f>
        <v>0</v>
      </c>
      <c r="BF22" s="430">
        <f>'Data Rapor'!O21</f>
        <v>0</v>
      </c>
      <c r="BG22" s="430">
        <f>'Data Rapor'!P21</f>
        <v>0</v>
      </c>
      <c r="BH22" s="430">
        <f>'Data Rapor'!R21</f>
        <v>0</v>
      </c>
      <c r="BI22" s="430">
        <f>'Data Rapor'!S21</f>
        <v>0</v>
      </c>
      <c r="BJ22" s="430">
        <f>'Data Rapor'!U21</f>
        <v>0</v>
      </c>
      <c r="BK22" s="430">
        <f>'Data Rapor'!CQ21</f>
        <v>0</v>
      </c>
      <c r="BL22" s="430">
        <f>'Data Rapor'!CR21</f>
        <v>0</v>
      </c>
      <c r="BM22" s="430">
        <f>'Data Rapor'!CT21</f>
        <v>0</v>
      </c>
      <c r="BN22" s="430">
        <f>'Data Rapor'!CU21</f>
        <v>0</v>
      </c>
      <c r="BO22" s="430">
        <f>'Data Rapor'!CW21</f>
        <v>0</v>
      </c>
      <c r="BP22" s="430">
        <f>'Data Rapor'!CY21</f>
        <v>0</v>
      </c>
      <c r="BQ22" s="430">
        <f>'Data Rapor'!CZ21</f>
        <v>0</v>
      </c>
      <c r="BR22" s="430">
        <f>'Data Rapor'!DB21</f>
        <v>0</v>
      </c>
      <c r="BS22" s="430">
        <f>'Data Rapor'!DC21</f>
        <v>0</v>
      </c>
      <c r="BT22" s="430">
        <f>'Data Rapor'!DE21</f>
        <v>0</v>
      </c>
      <c r="BU22" s="430">
        <f>'Data Rapor'!DG21</f>
        <v>0</v>
      </c>
      <c r="BV22" s="430">
        <f>'Data Rapor'!DH21</f>
        <v>0</v>
      </c>
      <c r="BW22" s="430">
        <f>'Data Rapor'!DJ21</f>
        <v>0</v>
      </c>
      <c r="BX22" s="430">
        <f>'Data Rapor'!DK21</f>
        <v>0</v>
      </c>
      <c r="BY22" s="430">
        <f>'Data Rapor'!DM21</f>
        <v>0</v>
      </c>
      <c r="BZ22" s="430">
        <f>'Data Rapor'!DO21</f>
        <v>0</v>
      </c>
      <c r="CA22" s="430">
        <f>'Data Rapor'!DP21</f>
        <v>0</v>
      </c>
      <c r="CB22" s="430">
        <f>'Data Rapor'!DR21</f>
        <v>0</v>
      </c>
      <c r="CC22" s="430">
        <f>'Data Rapor'!DS21</f>
        <v>0</v>
      </c>
      <c r="CD22" s="430">
        <f>'Data Rapor'!DU21</f>
        <v>0</v>
      </c>
      <c r="CE22" s="430">
        <f>'Data Rapor'!DW21</f>
        <v>0</v>
      </c>
      <c r="CF22" s="430">
        <f>'Data Rapor'!DX21</f>
        <v>0</v>
      </c>
      <c r="CG22" s="430">
        <f>'Data Rapor'!DZ21</f>
        <v>0</v>
      </c>
      <c r="CH22" s="430">
        <f>'Data Rapor'!EA21</f>
        <v>0</v>
      </c>
      <c r="CI22" s="430">
        <f>'Data Rapor'!EC21</f>
        <v>0</v>
      </c>
      <c r="CJ22" s="430">
        <f>'Data Rapor'!EE21</f>
        <v>0</v>
      </c>
      <c r="CK22" s="430">
        <f>'Data Rapor'!EF21</f>
        <v>0</v>
      </c>
      <c r="CL22" s="430">
        <f>'Data Rapor'!EH21</f>
        <v>0</v>
      </c>
      <c r="CM22" s="430">
        <f>'Data Rapor'!EI21</f>
        <v>0</v>
      </c>
      <c r="CN22" s="430">
        <f>'Data Rapor'!EK21</f>
        <v>0</v>
      </c>
      <c r="CO22" s="430">
        <f>'Data Rapor'!EM21</f>
        <v>0</v>
      </c>
      <c r="CP22" s="430">
        <f>'Data Rapor'!EN21</f>
        <v>0</v>
      </c>
      <c r="CQ22" s="430">
        <f>'Data Rapor'!EP21</f>
        <v>0</v>
      </c>
      <c r="CR22" s="430">
        <f>'Data Rapor'!EQ21</f>
        <v>0</v>
      </c>
      <c r="CS22" s="430">
        <f>'Data Rapor'!ES21</f>
        <v>0</v>
      </c>
      <c r="CT22" s="430">
        <f>'Data Rapor'!EU21</f>
        <v>0</v>
      </c>
      <c r="CU22" s="430">
        <f>'Data Rapor'!EV21</f>
        <v>0</v>
      </c>
      <c r="CV22" s="430">
        <f>'Data Rapor'!EX21</f>
        <v>0</v>
      </c>
      <c r="CW22" s="430">
        <f>'Data Rapor'!EY21</f>
        <v>0</v>
      </c>
      <c r="CX22" s="430">
        <f>'Data Rapor'!FA21</f>
        <v>0</v>
      </c>
      <c r="CY22" s="430">
        <f>'Data Rapor'!FC21</f>
        <v>0</v>
      </c>
      <c r="CZ22" s="430">
        <f>'Data Rapor'!FD21</f>
        <v>0</v>
      </c>
      <c r="DA22" s="430">
        <f>'Data Rapor'!FF21</f>
        <v>0</v>
      </c>
      <c r="DB22" s="430">
        <f>'Data Rapor'!FG21</f>
        <v>0</v>
      </c>
      <c r="DC22" s="430">
        <f>'Data Rapor'!FI21</f>
        <v>0</v>
      </c>
      <c r="DD22" s="430">
        <f>'Data Rapor'!RS21</f>
        <v>0</v>
      </c>
      <c r="DE22" s="430">
        <f>'Data Rapor'!RT21</f>
        <v>0</v>
      </c>
      <c r="DF22" s="430">
        <f>'Data Rapor'!RV21</f>
        <v>0</v>
      </c>
      <c r="DG22" s="430">
        <f>'Data Rapor'!RW21</f>
        <v>0</v>
      </c>
      <c r="DH22" s="430">
        <f>'Data Rapor'!RY21</f>
        <v>0</v>
      </c>
      <c r="DI22" s="430">
        <f>'Data Rapor'!FK21</f>
        <v>0</v>
      </c>
      <c r="DJ22" s="430">
        <f>'Data Rapor'!FL21</f>
        <v>0</v>
      </c>
      <c r="DK22" s="430">
        <f>'Data Rapor'!FN21</f>
        <v>0</v>
      </c>
      <c r="DL22" s="430">
        <f>'Data Rapor'!FO21</f>
        <v>0</v>
      </c>
      <c r="DM22" s="430">
        <f>'Data Rapor'!FQ21</f>
        <v>0</v>
      </c>
      <c r="DN22" s="430">
        <f>'Data Rapor'!FS21</f>
        <v>0</v>
      </c>
      <c r="DO22" s="430">
        <f>'Data Rapor'!FT21</f>
        <v>0</v>
      </c>
      <c r="DP22" s="430">
        <f>'Data Rapor'!FV21</f>
        <v>0</v>
      </c>
      <c r="DQ22" s="430">
        <f>'Data Rapor'!FW21</f>
        <v>0</v>
      </c>
      <c r="DR22" s="430">
        <f>'Data Rapor'!FY21</f>
        <v>0</v>
      </c>
      <c r="DS22" s="430">
        <f>'Data Rapor'!GA21</f>
        <v>0</v>
      </c>
      <c r="DT22" s="430">
        <f>'Data Rapor'!GB21</f>
        <v>0</v>
      </c>
      <c r="DU22" s="430">
        <f>'Data Rapor'!GD21</f>
        <v>0</v>
      </c>
      <c r="DV22" s="430">
        <f>'Data Rapor'!GE21</f>
        <v>0</v>
      </c>
      <c r="DW22" s="430">
        <f>'Data Rapor'!GG21</f>
        <v>0</v>
      </c>
      <c r="DX22" s="430">
        <f>'Data Rapor'!GI21</f>
        <v>0</v>
      </c>
      <c r="DY22" s="430">
        <f>'Data Rapor'!GJ21</f>
        <v>0</v>
      </c>
      <c r="DZ22" s="430">
        <f>'Data Rapor'!GL21</f>
        <v>0</v>
      </c>
      <c r="EA22" s="430">
        <f>'Data Rapor'!GM21</f>
        <v>0</v>
      </c>
      <c r="EB22" s="430">
        <f>'Data Rapor'!GO21</f>
        <v>0</v>
      </c>
      <c r="EC22" s="430">
        <f>'Data Rapor'!GQ21</f>
        <v>0</v>
      </c>
      <c r="ED22" s="430">
        <f>'Data Rapor'!GR21</f>
        <v>0</v>
      </c>
      <c r="EE22" s="430">
        <f>'Data Rapor'!GT21</f>
        <v>0</v>
      </c>
      <c r="EF22" s="430">
        <f>'Data Rapor'!GU21</f>
        <v>0</v>
      </c>
      <c r="EG22" s="430">
        <f>'Data Rapor'!GW21</f>
        <v>0</v>
      </c>
      <c r="EH22" s="430">
        <f>'Data Rapor'!GY21</f>
        <v>0</v>
      </c>
      <c r="EI22" s="430">
        <f>'Data Rapor'!GZ21</f>
        <v>0</v>
      </c>
      <c r="EJ22" s="430">
        <f>'Data Rapor'!HB21</f>
        <v>0</v>
      </c>
      <c r="EK22" s="430">
        <f>'Data Rapor'!HC21</f>
        <v>0</v>
      </c>
      <c r="EL22" s="430">
        <f>'Data Rapor'!HE21</f>
        <v>0</v>
      </c>
      <c r="EM22" s="430">
        <f>'Data Rapor'!HG21</f>
        <v>0</v>
      </c>
      <c r="EN22" s="430">
        <f>'Data Rapor'!HH21</f>
        <v>0</v>
      </c>
      <c r="EO22" s="430">
        <f>'Data Rapor'!HJ21</f>
        <v>0</v>
      </c>
      <c r="EP22" s="430">
        <f>'Data Rapor'!HK21</f>
        <v>0</v>
      </c>
      <c r="EQ22" s="430">
        <f>'Data Rapor'!HM21</f>
        <v>0</v>
      </c>
      <c r="ER22" s="430">
        <f>'Data Rapor'!HO21</f>
        <v>0</v>
      </c>
      <c r="ES22" s="430">
        <f>'Data Rapor'!HP21</f>
        <v>0</v>
      </c>
      <c r="ET22" s="430">
        <f>'Data Rapor'!HR21</f>
        <v>0</v>
      </c>
      <c r="EU22" s="430">
        <f>'Data Rapor'!HS21</f>
        <v>0</v>
      </c>
      <c r="EV22" s="430">
        <f>'Data Rapor'!HU21</f>
        <v>0</v>
      </c>
      <c r="EW22" s="430">
        <f>'Data Rapor'!HW21</f>
        <v>0</v>
      </c>
      <c r="EX22" s="430">
        <f>'Data Rapor'!HX21</f>
        <v>0</v>
      </c>
      <c r="EY22" s="430">
        <f>'Data Rapor'!HZ21</f>
        <v>0</v>
      </c>
      <c r="EZ22" s="430">
        <f>'Data Rapor'!IA21</f>
        <v>0</v>
      </c>
      <c r="FA22" s="430">
        <f>'Data Rapor'!IC21</f>
        <v>0</v>
      </c>
      <c r="FB22" s="430">
        <f>'Data Rapor'!IE21</f>
        <v>0</v>
      </c>
      <c r="FC22" s="430">
        <f>'Data Rapor'!IF21</f>
        <v>0</v>
      </c>
      <c r="FD22" s="430">
        <f>'Data Rapor'!IH21</f>
        <v>0</v>
      </c>
      <c r="FE22" s="430">
        <f>'Data Rapor'!II21</f>
        <v>0</v>
      </c>
      <c r="FF22" s="430">
        <f>'Data Rapor'!IK21</f>
        <v>0</v>
      </c>
      <c r="FG22" s="430" t="str">
        <f>'Data Rapor'!TW21</f>
        <v/>
      </c>
      <c r="FH22" s="430" t="str">
        <f>'Data Rapor'!TX21</f>
        <v/>
      </c>
      <c r="FI22" s="430" t="str">
        <f>'Data Rapor'!TY21</f>
        <v/>
      </c>
      <c r="FJ22" s="430" t="str">
        <f>'Data Rapor'!TZ21</f>
        <v/>
      </c>
      <c r="FK22" s="431">
        <f>'Data Rapor'!TG21</f>
        <v>0</v>
      </c>
      <c r="FL22" s="431">
        <f>'Data Rapor'!TH21</f>
        <v>0</v>
      </c>
      <c r="FM22" s="431">
        <f>'Data Rapor'!TI21</f>
        <v>0</v>
      </c>
      <c r="FN22" s="431">
        <f>'Data Rapor'!TJ21</f>
        <v>0</v>
      </c>
    </row>
    <row r="23" spans="1:170">
      <c r="A23" s="57"/>
      <c r="B23" s="322">
        <f>'Data Rapor'!A22</f>
        <v>17</v>
      </c>
      <c r="C23" s="322" t="str">
        <f>'Data Rapor'!B22</f>
        <v>6955</v>
      </c>
      <c r="D23" s="322">
        <f>'Data Rapor'!C22</f>
        <v>0</v>
      </c>
      <c r="E23" s="395" t="str">
        <f>'Data Rapor'!D22</f>
        <v>Siswa 271</v>
      </c>
      <c r="F23" s="322">
        <f>'Data Rapor'!E22</f>
        <v>0</v>
      </c>
      <c r="G23" s="322" t="str">
        <f>'Data Rapor'!F22</f>
        <v>10-TKJ.1</v>
      </c>
      <c r="H23" s="430">
        <f>'Data Rapor'!G22</f>
        <v>0</v>
      </c>
      <c r="I23" s="430">
        <f>'Data Rapor'!H22</f>
        <v>0</v>
      </c>
      <c r="J23" s="430">
        <f>'Data Rapor'!J22</f>
        <v>0</v>
      </c>
      <c r="K23" s="430">
        <f>'Data Rapor'!K22</f>
        <v>0</v>
      </c>
      <c r="L23" s="430">
        <f>'Data Rapor'!M22</f>
        <v>0</v>
      </c>
      <c r="M23" s="430">
        <f>'Data Rapor'!W22</f>
        <v>0</v>
      </c>
      <c r="N23" s="430">
        <f>'Data Rapor'!X22</f>
        <v>0</v>
      </c>
      <c r="O23" s="430">
        <f>'Data Rapor'!Z22</f>
        <v>0</v>
      </c>
      <c r="P23" s="430">
        <f>'Data Rapor'!AA22</f>
        <v>0</v>
      </c>
      <c r="Q23" s="430">
        <f>'Data Rapor'!AC22</f>
        <v>0</v>
      </c>
      <c r="R23" s="430">
        <f>'Data Rapor'!AE22</f>
        <v>0</v>
      </c>
      <c r="S23" s="430">
        <f>'Data Rapor'!AF22</f>
        <v>0</v>
      </c>
      <c r="T23" s="430">
        <f>'Data Rapor'!AH22</f>
        <v>0</v>
      </c>
      <c r="U23" s="430">
        <f>'Data Rapor'!AI22</f>
        <v>0</v>
      </c>
      <c r="V23" s="430">
        <f>'Data Rapor'!AK22</f>
        <v>0</v>
      </c>
      <c r="W23" s="430">
        <f>'Data Rapor'!AM22</f>
        <v>0</v>
      </c>
      <c r="X23" s="430">
        <f>'Data Rapor'!AN22</f>
        <v>0</v>
      </c>
      <c r="Y23" s="430">
        <f>'Data Rapor'!AP22</f>
        <v>0</v>
      </c>
      <c r="Z23" s="430">
        <f>'Data Rapor'!AQ22</f>
        <v>0</v>
      </c>
      <c r="AA23" s="430">
        <f>'Data Rapor'!AS22</f>
        <v>0</v>
      </c>
      <c r="AB23" s="430">
        <f>'Data Rapor'!AU22</f>
        <v>0</v>
      </c>
      <c r="AC23" s="430">
        <f>'Data Rapor'!AV22</f>
        <v>0</v>
      </c>
      <c r="AD23" s="430">
        <f>'Data Rapor'!AX22</f>
        <v>0</v>
      </c>
      <c r="AE23" s="430">
        <f>'Data Rapor'!AY22</f>
        <v>0</v>
      </c>
      <c r="AF23" s="430">
        <f>'Data Rapor'!BA22</f>
        <v>0</v>
      </c>
      <c r="AG23" s="430">
        <f>'Data Rapor'!BC22</f>
        <v>0</v>
      </c>
      <c r="AH23" s="430">
        <f>'Data Rapor'!BD22</f>
        <v>0</v>
      </c>
      <c r="AI23" s="430">
        <f>'Data Rapor'!BF22</f>
        <v>0</v>
      </c>
      <c r="AJ23" s="430">
        <f>'Data Rapor'!BG22</f>
        <v>0</v>
      </c>
      <c r="AK23" s="430">
        <f>'Data Rapor'!BI22</f>
        <v>0</v>
      </c>
      <c r="AL23" s="430">
        <f>'Data Rapor'!BK22</f>
        <v>0</v>
      </c>
      <c r="AM23" s="430">
        <f>'Data Rapor'!BL22</f>
        <v>0</v>
      </c>
      <c r="AN23" s="430">
        <f>'Data Rapor'!BN22</f>
        <v>0</v>
      </c>
      <c r="AO23" s="430">
        <f>'Data Rapor'!BO22</f>
        <v>0</v>
      </c>
      <c r="AP23" s="430">
        <f>'Data Rapor'!BQ22</f>
        <v>0</v>
      </c>
      <c r="AQ23" s="430">
        <f>'Data Rapor'!BS22</f>
        <v>0</v>
      </c>
      <c r="AR23" s="430">
        <f>'Data Rapor'!BT22</f>
        <v>0</v>
      </c>
      <c r="AS23" s="430">
        <f>'Data Rapor'!BV22</f>
        <v>0</v>
      </c>
      <c r="AT23" s="430">
        <f>'Data Rapor'!BW22</f>
        <v>0</v>
      </c>
      <c r="AU23" s="430">
        <f>'Data Rapor'!BY22</f>
        <v>0</v>
      </c>
      <c r="AV23" s="430">
        <f>'Data Rapor'!CA22</f>
        <v>0</v>
      </c>
      <c r="AW23" s="430">
        <f>'Data Rapor'!CB22</f>
        <v>0</v>
      </c>
      <c r="AX23" s="430">
        <f>'Data Rapor'!CD22</f>
        <v>0</v>
      </c>
      <c r="AY23" s="430">
        <f>'Data Rapor'!CE22</f>
        <v>0</v>
      </c>
      <c r="AZ23" s="430">
        <f>'Data Rapor'!CG22</f>
        <v>0</v>
      </c>
      <c r="BA23" s="430">
        <f>'Data Rapor'!CI22</f>
        <v>0</v>
      </c>
      <c r="BB23" s="430">
        <f>'Data Rapor'!CJ22</f>
        <v>0</v>
      </c>
      <c r="BC23" s="430">
        <f>'Data Rapor'!CL22</f>
        <v>0</v>
      </c>
      <c r="BD23" s="430">
        <f>'Data Rapor'!CM22</f>
        <v>0</v>
      </c>
      <c r="BE23" s="430">
        <f>'Data Rapor'!CO22</f>
        <v>0</v>
      </c>
      <c r="BF23" s="430">
        <f>'Data Rapor'!O22</f>
        <v>0</v>
      </c>
      <c r="BG23" s="430">
        <f>'Data Rapor'!P22</f>
        <v>0</v>
      </c>
      <c r="BH23" s="430">
        <f>'Data Rapor'!R22</f>
        <v>0</v>
      </c>
      <c r="BI23" s="430">
        <f>'Data Rapor'!S22</f>
        <v>0</v>
      </c>
      <c r="BJ23" s="430">
        <f>'Data Rapor'!U22</f>
        <v>0</v>
      </c>
      <c r="BK23" s="430">
        <f>'Data Rapor'!CQ22</f>
        <v>0</v>
      </c>
      <c r="BL23" s="430">
        <f>'Data Rapor'!CR22</f>
        <v>0</v>
      </c>
      <c r="BM23" s="430">
        <f>'Data Rapor'!CT22</f>
        <v>0</v>
      </c>
      <c r="BN23" s="430">
        <f>'Data Rapor'!CU22</f>
        <v>0</v>
      </c>
      <c r="BO23" s="430">
        <f>'Data Rapor'!CW22</f>
        <v>0</v>
      </c>
      <c r="BP23" s="430">
        <f>'Data Rapor'!CY22</f>
        <v>0</v>
      </c>
      <c r="BQ23" s="430">
        <f>'Data Rapor'!CZ22</f>
        <v>0</v>
      </c>
      <c r="BR23" s="430">
        <f>'Data Rapor'!DB22</f>
        <v>0</v>
      </c>
      <c r="BS23" s="430">
        <f>'Data Rapor'!DC22</f>
        <v>0</v>
      </c>
      <c r="BT23" s="430">
        <f>'Data Rapor'!DE22</f>
        <v>0</v>
      </c>
      <c r="BU23" s="430">
        <f>'Data Rapor'!DG22</f>
        <v>0</v>
      </c>
      <c r="BV23" s="430">
        <f>'Data Rapor'!DH22</f>
        <v>0</v>
      </c>
      <c r="BW23" s="430">
        <f>'Data Rapor'!DJ22</f>
        <v>0</v>
      </c>
      <c r="BX23" s="430">
        <f>'Data Rapor'!DK22</f>
        <v>0</v>
      </c>
      <c r="BY23" s="430">
        <f>'Data Rapor'!DM22</f>
        <v>0</v>
      </c>
      <c r="BZ23" s="430">
        <f>'Data Rapor'!DO22</f>
        <v>0</v>
      </c>
      <c r="CA23" s="430">
        <f>'Data Rapor'!DP22</f>
        <v>0</v>
      </c>
      <c r="CB23" s="430">
        <f>'Data Rapor'!DR22</f>
        <v>0</v>
      </c>
      <c r="CC23" s="430">
        <f>'Data Rapor'!DS22</f>
        <v>0</v>
      </c>
      <c r="CD23" s="430">
        <f>'Data Rapor'!DU22</f>
        <v>0</v>
      </c>
      <c r="CE23" s="430">
        <f>'Data Rapor'!DW22</f>
        <v>0</v>
      </c>
      <c r="CF23" s="430">
        <f>'Data Rapor'!DX22</f>
        <v>0</v>
      </c>
      <c r="CG23" s="430">
        <f>'Data Rapor'!DZ22</f>
        <v>0</v>
      </c>
      <c r="CH23" s="430">
        <f>'Data Rapor'!EA22</f>
        <v>0</v>
      </c>
      <c r="CI23" s="430">
        <f>'Data Rapor'!EC22</f>
        <v>0</v>
      </c>
      <c r="CJ23" s="430">
        <f>'Data Rapor'!EE22</f>
        <v>0</v>
      </c>
      <c r="CK23" s="430">
        <f>'Data Rapor'!EF22</f>
        <v>0</v>
      </c>
      <c r="CL23" s="430">
        <f>'Data Rapor'!EH22</f>
        <v>0</v>
      </c>
      <c r="CM23" s="430">
        <f>'Data Rapor'!EI22</f>
        <v>0</v>
      </c>
      <c r="CN23" s="430">
        <f>'Data Rapor'!EK22</f>
        <v>0</v>
      </c>
      <c r="CO23" s="430">
        <f>'Data Rapor'!EM22</f>
        <v>0</v>
      </c>
      <c r="CP23" s="430">
        <f>'Data Rapor'!EN22</f>
        <v>0</v>
      </c>
      <c r="CQ23" s="430">
        <f>'Data Rapor'!EP22</f>
        <v>0</v>
      </c>
      <c r="CR23" s="430">
        <f>'Data Rapor'!EQ22</f>
        <v>0</v>
      </c>
      <c r="CS23" s="430">
        <f>'Data Rapor'!ES22</f>
        <v>0</v>
      </c>
      <c r="CT23" s="430">
        <f>'Data Rapor'!EU22</f>
        <v>0</v>
      </c>
      <c r="CU23" s="430">
        <f>'Data Rapor'!EV22</f>
        <v>0</v>
      </c>
      <c r="CV23" s="430">
        <f>'Data Rapor'!EX22</f>
        <v>0</v>
      </c>
      <c r="CW23" s="430">
        <f>'Data Rapor'!EY22</f>
        <v>0</v>
      </c>
      <c r="CX23" s="430">
        <f>'Data Rapor'!FA22</f>
        <v>0</v>
      </c>
      <c r="CY23" s="430">
        <f>'Data Rapor'!FC22</f>
        <v>0</v>
      </c>
      <c r="CZ23" s="430">
        <f>'Data Rapor'!FD22</f>
        <v>0</v>
      </c>
      <c r="DA23" s="430">
        <f>'Data Rapor'!FF22</f>
        <v>0</v>
      </c>
      <c r="DB23" s="430">
        <f>'Data Rapor'!FG22</f>
        <v>0</v>
      </c>
      <c r="DC23" s="430">
        <f>'Data Rapor'!FI22</f>
        <v>0</v>
      </c>
      <c r="DD23" s="430">
        <f>'Data Rapor'!RS22</f>
        <v>0</v>
      </c>
      <c r="DE23" s="430">
        <f>'Data Rapor'!RT22</f>
        <v>0</v>
      </c>
      <c r="DF23" s="430">
        <f>'Data Rapor'!RV22</f>
        <v>0</v>
      </c>
      <c r="DG23" s="430">
        <f>'Data Rapor'!RW22</f>
        <v>0</v>
      </c>
      <c r="DH23" s="430">
        <f>'Data Rapor'!RY22</f>
        <v>0</v>
      </c>
      <c r="DI23" s="430">
        <f>'Data Rapor'!FK22</f>
        <v>0</v>
      </c>
      <c r="DJ23" s="430">
        <f>'Data Rapor'!FL22</f>
        <v>0</v>
      </c>
      <c r="DK23" s="430">
        <f>'Data Rapor'!FN22</f>
        <v>0</v>
      </c>
      <c r="DL23" s="430">
        <f>'Data Rapor'!FO22</f>
        <v>0</v>
      </c>
      <c r="DM23" s="430">
        <f>'Data Rapor'!FQ22</f>
        <v>0</v>
      </c>
      <c r="DN23" s="430">
        <f>'Data Rapor'!FS22</f>
        <v>0</v>
      </c>
      <c r="DO23" s="430">
        <f>'Data Rapor'!FT22</f>
        <v>0</v>
      </c>
      <c r="DP23" s="430">
        <f>'Data Rapor'!FV22</f>
        <v>0</v>
      </c>
      <c r="DQ23" s="430">
        <f>'Data Rapor'!FW22</f>
        <v>0</v>
      </c>
      <c r="DR23" s="430">
        <f>'Data Rapor'!FY22</f>
        <v>0</v>
      </c>
      <c r="DS23" s="430">
        <f>'Data Rapor'!GA22</f>
        <v>0</v>
      </c>
      <c r="DT23" s="430">
        <f>'Data Rapor'!GB22</f>
        <v>0</v>
      </c>
      <c r="DU23" s="430">
        <f>'Data Rapor'!GD22</f>
        <v>0</v>
      </c>
      <c r="DV23" s="430">
        <f>'Data Rapor'!GE22</f>
        <v>0</v>
      </c>
      <c r="DW23" s="430">
        <f>'Data Rapor'!GG22</f>
        <v>0</v>
      </c>
      <c r="DX23" s="430">
        <f>'Data Rapor'!GI22</f>
        <v>0</v>
      </c>
      <c r="DY23" s="430">
        <f>'Data Rapor'!GJ22</f>
        <v>0</v>
      </c>
      <c r="DZ23" s="430">
        <f>'Data Rapor'!GL22</f>
        <v>0</v>
      </c>
      <c r="EA23" s="430">
        <f>'Data Rapor'!GM22</f>
        <v>0</v>
      </c>
      <c r="EB23" s="430">
        <f>'Data Rapor'!GO22</f>
        <v>0</v>
      </c>
      <c r="EC23" s="430">
        <f>'Data Rapor'!GQ22</f>
        <v>0</v>
      </c>
      <c r="ED23" s="430">
        <f>'Data Rapor'!GR22</f>
        <v>0</v>
      </c>
      <c r="EE23" s="430">
        <f>'Data Rapor'!GT22</f>
        <v>0</v>
      </c>
      <c r="EF23" s="430">
        <f>'Data Rapor'!GU22</f>
        <v>0</v>
      </c>
      <c r="EG23" s="430">
        <f>'Data Rapor'!GW22</f>
        <v>0</v>
      </c>
      <c r="EH23" s="430">
        <f>'Data Rapor'!GY22</f>
        <v>0</v>
      </c>
      <c r="EI23" s="430">
        <f>'Data Rapor'!GZ22</f>
        <v>0</v>
      </c>
      <c r="EJ23" s="430">
        <f>'Data Rapor'!HB22</f>
        <v>0</v>
      </c>
      <c r="EK23" s="430">
        <f>'Data Rapor'!HC22</f>
        <v>0</v>
      </c>
      <c r="EL23" s="430">
        <f>'Data Rapor'!HE22</f>
        <v>0</v>
      </c>
      <c r="EM23" s="430">
        <f>'Data Rapor'!HG22</f>
        <v>0</v>
      </c>
      <c r="EN23" s="430">
        <f>'Data Rapor'!HH22</f>
        <v>0</v>
      </c>
      <c r="EO23" s="430">
        <f>'Data Rapor'!HJ22</f>
        <v>0</v>
      </c>
      <c r="EP23" s="430">
        <f>'Data Rapor'!HK22</f>
        <v>0</v>
      </c>
      <c r="EQ23" s="430">
        <f>'Data Rapor'!HM22</f>
        <v>0</v>
      </c>
      <c r="ER23" s="430">
        <f>'Data Rapor'!HO22</f>
        <v>0</v>
      </c>
      <c r="ES23" s="430">
        <f>'Data Rapor'!HP22</f>
        <v>0</v>
      </c>
      <c r="ET23" s="430">
        <f>'Data Rapor'!HR22</f>
        <v>0</v>
      </c>
      <c r="EU23" s="430">
        <f>'Data Rapor'!HS22</f>
        <v>0</v>
      </c>
      <c r="EV23" s="430">
        <f>'Data Rapor'!HU22</f>
        <v>0</v>
      </c>
      <c r="EW23" s="430">
        <f>'Data Rapor'!HW22</f>
        <v>0</v>
      </c>
      <c r="EX23" s="430">
        <f>'Data Rapor'!HX22</f>
        <v>0</v>
      </c>
      <c r="EY23" s="430">
        <f>'Data Rapor'!HZ22</f>
        <v>0</v>
      </c>
      <c r="EZ23" s="430">
        <f>'Data Rapor'!IA22</f>
        <v>0</v>
      </c>
      <c r="FA23" s="430">
        <f>'Data Rapor'!IC22</f>
        <v>0</v>
      </c>
      <c r="FB23" s="430">
        <f>'Data Rapor'!IE22</f>
        <v>0</v>
      </c>
      <c r="FC23" s="430">
        <f>'Data Rapor'!IF22</f>
        <v>0</v>
      </c>
      <c r="FD23" s="430">
        <f>'Data Rapor'!IH22</f>
        <v>0</v>
      </c>
      <c r="FE23" s="430">
        <f>'Data Rapor'!II22</f>
        <v>0</v>
      </c>
      <c r="FF23" s="430">
        <f>'Data Rapor'!IK22</f>
        <v>0</v>
      </c>
      <c r="FG23" s="430" t="str">
        <f>'Data Rapor'!TW22</f>
        <v/>
      </c>
      <c r="FH23" s="430" t="str">
        <f>'Data Rapor'!TX22</f>
        <v/>
      </c>
      <c r="FI23" s="430" t="str">
        <f>'Data Rapor'!TY22</f>
        <v/>
      </c>
      <c r="FJ23" s="430" t="str">
        <f>'Data Rapor'!TZ22</f>
        <v/>
      </c>
      <c r="FK23" s="431">
        <f>'Data Rapor'!TG22</f>
        <v>0</v>
      </c>
      <c r="FL23" s="431">
        <f>'Data Rapor'!TH22</f>
        <v>0</v>
      </c>
      <c r="FM23" s="431">
        <f>'Data Rapor'!TI22</f>
        <v>0</v>
      </c>
      <c r="FN23" s="431">
        <f>'Data Rapor'!TJ22</f>
        <v>0</v>
      </c>
    </row>
    <row r="24" spans="1:170">
      <c r="A24" s="57"/>
      <c r="B24" s="322">
        <f>'Data Rapor'!A23</f>
        <v>18</v>
      </c>
      <c r="C24" s="322" t="str">
        <f>'Data Rapor'!B23</f>
        <v>6957</v>
      </c>
      <c r="D24" s="322">
        <f>'Data Rapor'!C23</f>
        <v>0</v>
      </c>
      <c r="E24" s="395" t="str">
        <f>'Data Rapor'!D23</f>
        <v>Siswa 272</v>
      </c>
      <c r="F24" s="322">
        <f>'Data Rapor'!E23</f>
        <v>0</v>
      </c>
      <c r="G24" s="322" t="str">
        <f>'Data Rapor'!F23</f>
        <v>10-TKJ.1</v>
      </c>
      <c r="H24" s="430">
        <f>'Data Rapor'!G23</f>
        <v>0</v>
      </c>
      <c r="I24" s="430">
        <f>'Data Rapor'!H23</f>
        <v>0</v>
      </c>
      <c r="J24" s="430">
        <f>'Data Rapor'!J23</f>
        <v>0</v>
      </c>
      <c r="K24" s="430">
        <f>'Data Rapor'!K23</f>
        <v>0</v>
      </c>
      <c r="L24" s="430">
        <f>'Data Rapor'!M23</f>
        <v>0</v>
      </c>
      <c r="M24" s="430">
        <f>'Data Rapor'!W23</f>
        <v>0</v>
      </c>
      <c r="N24" s="430">
        <f>'Data Rapor'!X23</f>
        <v>0</v>
      </c>
      <c r="O24" s="430">
        <f>'Data Rapor'!Z23</f>
        <v>0</v>
      </c>
      <c r="P24" s="430">
        <f>'Data Rapor'!AA23</f>
        <v>0</v>
      </c>
      <c r="Q24" s="430">
        <f>'Data Rapor'!AC23</f>
        <v>0</v>
      </c>
      <c r="R24" s="430">
        <f>'Data Rapor'!AE23</f>
        <v>0</v>
      </c>
      <c r="S24" s="430">
        <f>'Data Rapor'!AF23</f>
        <v>0</v>
      </c>
      <c r="T24" s="430">
        <f>'Data Rapor'!AH23</f>
        <v>0</v>
      </c>
      <c r="U24" s="430">
        <f>'Data Rapor'!AI23</f>
        <v>0</v>
      </c>
      <c r="V24" s="430">
        <f>'Data Rapor'!AK23</f>
        <v>0</v>
      </c>
      <c r="W24" s="430">
        <f>'Data Rapor'!AM23</f>
        <v>0</v>
      </c>
      <c r="X24" s="430">
        <f>'Data Rapor'!AN23</f>
        <v>0</v>
      </c>
      <c r="Y24" s="430">
        <f>'Data Rapor'!AP23</f>
        <v>0</v>
      </c>
      <c r="Z24" s="430">
        <f>'Data Rapor'!AQ23</f>
        <v>0</v>
      </c>
      <c r="AA24" s="430">
        <f>'Data Rapor'!AS23</f>
        <v>0</v>
      </c>
      <c r="AB24" s="430">
        <f>'Data Rapor'!AU23</f>
        <v>0</v>
      </c>
      <c r="AC24" s="430">
        <f>'Data Rapor'!AV23</f>
        <v>0</v>
      </c>
      <c r="AD24" s="430">
        <f>'Data Rapor'!AX23</f>
        <v>0</v>
      </c>
      <c r="AE24" s="430">
        <f>'Data Rapor'!AY23</f>
        <v>0</v>
      </c>
      <c r="AF24" s="430">
        <f>'Data Rapor'!BA23</f>
        <v>0</v>
      </c>
      <c r="AG24" s="430">
        <f>'Data Rapor'!BC23</f>
        <v>0</v>
      </c>
      <c r="AH24" s="430">
        <f>'Data Rapor'!BD23</f>
        <v>0</v>
      </c>
      <c r="AI24" s="430">
        <f>'Data Rapor'!BF23</f>
        <v>0</v>
      </c>
      <c r="AJ24" s="430">
        <f>'Data Rapor'!BG23</f>
        <v>0</v>
      </c>
      <c r="AK24" s="430">
        <f>'Data Rapor'!BI23</f>
        <v>0</v>
      </c>
      <c r="AL24" s="430">
        <f>'Data Rapor'!BK23</f>
        <v>0</v>
      </c>
      <c r="AM24" s="430">
        <f>'Data Rapor'!BL23</f>
        <v>0</v>
      </c>
      <c r="AN24" s="430">
        <f>'Data Rapor'!BN23</f>
        <v>0</v>
      </c>
      <c r="AO24" s="430">
        <f>'Data Rapor'!BO23</f>
        <v>0</v>
      </c>
      <c r="AP24" s="430">
        <f>'Data Rapor'!BQ23</f>
        <v>0</v>
      </c>
      <c r="AQ24" s="430">
        <f>'Data Rapor'!BS23</f>
        <v>0</v>
      </c>
      <c r="AR24" s="430">
        <f>'Data Rapor'!BT23</f>
        <v>0</v>
      </c>
      <c r="AS24" s="430">
        <f>'Data Rapor'!BV23</f>
        <v>0</v>
      </c>
      <c r="AT24" s="430">
        <f>'Data Rapor'!BW23</f>
        <v>0</v>
      </c>
      <c r="AU24" s="430">
        <f>'Data Rapor'!BY23</f>
        <v>0</v>
      </c>
      <c r="AV24" s="430">
        <f>'Data Rapor'!CA23</f>
        <v>0</v>
      </c>
      <c r="AW24" s="430">
        <f>'Data Rapor'!CB23</f>
        <v>0</v>
      </c>
      <c r="AX24" s="430">
        <f>'Data Rapor'!CD23</f>
        <v>0</v>
      </c>
      <c r="AY24" s="430">
        <f>'Data Rapor'!CE23</f>
        <v>0</v>
      </c>
      <c r="AZ24" s="430">
        <f>'Data Rapor'!CG23</f>
        <v>0</v>
      </c>
      <c r="BA24" s="430">
        <f>'Data Rapor'!CI23</f>
        <v>0</v>
      </c>
      <c r="BB24" s="430">
        <f>'Data Rapor'!CJ23</f>
        <v>0</v>
      </c>
      <c r="BC24" s="430">
        <f>'Data Rapor'!CL23</f>
        <v>0</v>
      </c>
      <c r="BD24" s="430">
        <f>'Data Rapor'!CM23</f>
        <v>0</v>
      </c>
      <c r="BE24" s="430">
        <f>'Data Rapor'!CO23</f>
        <v>0</v>
      </c>
      <c r="BF24" s="430">
        <f>'Data Rapor'!O23</f>
        <v>0</v>
      </c>
      <c r="BG24" s="430">
        <f>'Data Rapor'!P23</f>
        <v>0</v>
      </c>
      <c r="BH24" s="430">
        <f>'Data Rapor'!R23</f>
        <v>0</v>
      </c>
      <c r="BI24" s="430">
        <f>'Data Rapor'!S23</f>
        <v>0</v>
      </c>
      <c r="BJ24" s="430">
        <f>'Data Rapor'!U23</f>
        <v>0</v>
      </c>
      <c r="BK24" s="430">
        <f>'Data Rapor'!CQ23</f>
        <v>0</v>
      </c>
      <c r="BL24" s="430">
        <f>'Data Rapor'!CR23</f>
        <v>0</v>
      </c>
      <c r="BM24" s="430">
        <f>'Data Rapor'!CT23</f>
        <v>0</v>
      </c>
      <c r="BN24" s="430">
        <f>'Data Rapor'!CU23</f>
        <v>0</v>
      </c>
      <c r="BO24" s="430">
        <f>'Data Rapor'!CW23</f>
        <v>0</v>
      </c>
      <c r="BP24" s="430">
        <f>'Data Rapor'!CY23</f>
        <v>0</v>
      </c>
      <c r="BQ24" s="430">
        <f>'Data Rapor'!CZ23</f>
        <v>0</v>
      </c>
      <c r="BR24" s="430">
        <f>'Data Rapor'!DB23</f>
        <v>0</v>
      </c>
      <c r="BS24" s="430">
        <f>'Data Rapor'!DC23</f>
        <v>0</v>
      </c>
      <c r="BT24" s="430">
        <f>'Data Rapor'!DE23</f>
        <v>0</v>
      </c>
      <c r="BU24" s="430">
        <f>'Data Rapor'!DG23</f>
        <v>0</v>
      </c>
      <c r="BV24" s="430">
        <f>'Data Rapor'!DH23</f>
        <v>0</v>
      </c>
      <c r="BW24" s="430">
        <f>'Data Rapor'!DJ23</f>
        <v>0</v>
      </c>
      <c r="BX24" s="430">
        <f>'Data Rapor'!DK23</f>
        <v>0</v>
      </c>
      <c r="BY24" s="430">
        <f>'Data Rapor'!DM23</f>
        <v>0</v>
      </c>
      <c r="BZ24" s="430">
        <f>'Data Rapor'!DO23</f>
        <v>0</v>
      </c>
      <c r="CA24" s="430">
        <f>'Data Rapor'!DP23</f>
        <v>0</v>
      </c>
      <c r="CB24" s="430">
        <f>'Data Rapor'!DR23</f>
        <v>0</v>
      </c>
      <c r="CC24" s="430">
        <f>'Data Rapor'!DS23</f>
        <v>0</v>
      </c>
      <c r="CD24" s="430">
        <f>'Data Rapor'!DU23</f>
        <v>0</v>
      </c>
      <c r="CE24" s="430">
        <f>'Data Rapor'!DW23</f>
        <v>0</v>
      </c>
      <c r="CF24" s="430">
        <f>'Data Rapor'!DX23</f>
        <v>0</v>
      </c>
      <c r="CG24" s="430">
        <f>'Data Rapor'!DZ23</f>
        <v>0</v>
      </c>
      <c r="CH24" s="430">
        <f>'Data Rapor'!EA23</f>
        <v>0</v>
      </c>
      <c r="CI24" s="430">
        <f>'Data Rapor'!EC23</f>
        <v>0</v>
      </c>
      <c r="CJ24" s="430">
        <f>'Data Rapor'!EE23</f>
        <v>0</v>
      </c>
      <c r="CK24" s="430">
        <f>'Data Rapor'!EF23</f>
        <v>0</v>
      </c>
      <c r="CL24" s="430">
        <f>'Data Rapor'!EH23</f>
        <v>0</v>
      </c>
      <c r="CM24" s="430">
        <f>'Data Rapor'!EI23</f>
        <v>0</v>
      </c>
      <c r="CN24" s="430">
        <f>'Data Rapor'!EK23</f>
        <v>0</v>
      </c>
      <c r="CO24" s="430">
        <f>'Data Rapor'!EM23</f>
        <v>0</v>
      </c>
      <c r="CP24" s="430">
        <f>'Data Rapor'!EN23</f>
        <v>0</v>
      </c>
      <c r="CQ24" s="430">
        <f>'Data Rapor'!EP23</f>
        <v>0</v>
      </c>
      <c r="CR24" s="430">
        <f>'Data Rapor'!EQ23</f>
        <v>0</v>
      </c>
      <c r="CS24" s="430">
        <f>'Data Rapor'!ES23</f>
        <v>0</v>
      </c>
      <c r="CT24" s="430">
        <f>'Data Rapor'!EU23</f>
        <v>0</v>
      </c>
      <c r="CU24" s="430">
        <f>'Data Rapor'!EV23</f>
        <v>0</v>
      </c>
      <c r="CV24" s="430">
        <f>'Data Rapor'!EX23</f>
        <v>0</v>
      </c>
      <c r="CW24" s="430">
        <f>'Data Rapor'!EY23</f>
        <v>0</v>
      </c>
      <c r="CX24" s="430">
        <f>'Data Rapor'!FA23</f>
        <v>0</v>
      </c>
      <c r="CY24" s="430">
        <f>'Data Rapor'!FC23</f>
        <v>0</v>
      </c>
      <c r="CZ24" s="430">
        <f>'Data Rapor'!FD23</f>
        <v>0</v>
      </c>
      <c r="DA24" s="430">
        <f>'Data Rapor'!FF23</f>
        <v>0</v>
      </c>
      <c r="DB24" s="430">
        <f>'Data Rapor'!FG23</f>
        <v>0</v>
      </c>
      <c r="DC24" s="430">
        <f>'Data Rapor'!FI23</f>
        <v>0</v>
      </c>
      <c r="DD24" s="430">
        <f>'Data Rapor'!RS23</f>
        <v>0</v>
      </c>
      <c r="DE24" s="430">
        <f>'Data Rapor'!RT23</f>
        <v>0</v>
      </c>
      <c r="DF24" s="430">
        <f>'Data Rapor'!RV23</f>
        <v>0</v>
      </c>
      <c r="DG24" s="430">
        <f>'Data Rapor'!RW23</f>
        <v>0</v>
      </c>
      <c r="DH24" s="430">
        <f>'Data Rapor'!RY23</f>
        <v>0</v>
      </c>
      <c r="DI24" s="430">
        <f>'Data Rapor'!FK23</f>
        <v>0</v>
      </c>
      <c r="DJ24" s="430">
        <f>'Data Rapor'!FL23</f>
        <v>0</v>
      </c>
      <c r="DK24" s="430">
        <f>'Data Rapor'!FN23</f>
        <v>0</v>
      </c>
      <c r="DL24" s="430">
        <f>'Data Rapor'!FO23</f>
        <v>0</v>
      </c>
      <c r="DM24" s="430">
        <f>'Data Rapor'!FQ23</f>
        <v>0</v>
      </c>
      <c r="DN24" s="430">
        <f>'Data Rapor'!FS23</f>
        <v>0</v>
      </c>
      <c r="DO24" s="430">
        <f>'Data Rapor'!FT23</f>
        <v>0</v>
      </c>
      <c r="DP24" s="430">
        <f>'Data Rapor'!FV23</f>
        <v>0</v>
      </c>
      <c r="DQ24" s="430">
        <f>'Data Rapor'!FW23</f>
        <v>0</v>
      </c>
      <c r="DR24" s="430">
        <f>'Data Rapor'!FY23</f>
        <v>0</v>
      </c>
      <c r="DS24" s="430">
        <f>'Data Rapor'!GA23</f>
        <v>0</v>
      </c>
      <c r="DT24" s="430">
        <f>'Data Rapor'!GB23</f>
        <v>0</v>
      </c>
      <c r="DU24" s="430">
        <f>'Data Rapor'!GD23</f>
        <v>0</v>
      </c>
      <c r="DV24" s="430">
        <f>'Data Rapor'!GE23</f>
        <v>0</v>
      </c>
      <c r="DW24" s="430">
        <f>'Data Rapor'!GG23</f>
        <v>0</v>
      </c>
      <c r="DX24" s="430">
        <f>'Data Rapor'!GI23</f>
        <v>0</v>
      </c>
      <c r="DY24" s="430">
        <f>'Data Rapor'!GJ23</f>
        <v>0</v>
      </c>
      <c r="DZ24" s="430">
        <f>'Data Rapor'!GL23</f>
        <v>0</v>
      </c>
      <c r="EA24" s="430">
        <f>'Data Rapor'!GM23</f>
        <v>0</v>
      </c>
      <c r="EB24" s="430">
        <f>'Data Rapor'!GO23</f>
        <v>0</v>
      </c>
      <c r="EC24" s="430">
        <f>'Data Rapor'!GQ23</f>
        <v>0</v>
      </c>
      <c r="ED24" s="430">
        <f>'Data Rapor'!GR23</f>
        <v>0</v>
      </c>
      <c r="EE24" s="430">
        <f>'Data Rapor'!GT23</f>
        <v>0</v>
      </c>
      <c r="EF24" s="430">
        <f>'Data Rapor'!GU23</f>
        <v>0</v>
      </c>
      <c r="EG24" s="430">
        <f>'Data Rapor'!GW23</f>
        <v>0</v>
      </c>
      <c r="EH24" s="430">
        <f>'Data Rapor'!GY23</f>
        <v>0</v>
      </c>
      <c r="EI24" s="430">
        <f>'Data Rapor'!GZ23</f>
        <v>0</v>
      </c>
      <c r="EJ24" s="430">
        <f>'Data Rapor'!HB23</f>
        <v>0</v>
      </c>
      <c r="EK24" s="430">
        <f>'Data Rapor'!HC23</f>
        <v>0</v>
      </c>
      <c r="EL24" s="430">
        <f>'Data Rapor'!HE23</f>
        <v>0</v>
      </c>
      <c r="EM24" s="430">
        <f>'Data Rapor'!HG23</f>
        <v>0</v>
      </c>
      <c r="EN24" s="430">
        <f>'Data Rapor'!HH23</f>
        <v>0</v>
      </c>
      <c r="EO24" s="430">
        <f>'Data Rapor'!HJ23</f>
        <v>0</v>
      </c>
      <c r="EP24" s="430">
        <f>'Data Rapor'!HK23</f>
        <v>0</v>
      </c>
      <c r="EQ24" s="430">
        <f>'Data Rapor'!HM23</f>
        <v>0</v>
      </c>
      <c r="ER24" s="430">
        <f>'Data Rapor'!HO23</f>
        <v>0</v>
      </c>
      <c r="ES24" s="430">
        <f>'Data Rapor'!HP23</f>
        <v>0</v>
      </c>
      <c r="ET24" s="430">
        <f>'Data Rapor'!HR23</f>
        <v>0</v>
      </c>
      <c r="EU24" s="430">
        <f>'Data Rapor'!HS23</f>
        <v>0</v>
      </c>
      <c r="EV24" s="430">
        <f>'Data Rapor'!HU23</f>
        <v>0</v>
      </c>
      <c r="EW24" s="430">
        <f>'Data Rapor'!HW23</f>
        <v>0</v>
      </c>
      <c r="EX24" s="430">
        <f>'Data Rapor'!HX23</f>
        <v>0</v>
      </c>
      <c r="EY24" s="430">
        <f>'Data Rapor'!HZ23</f>
        <v>0</v>
      </c>
      <c r="EZ24" s="430">
        <f>'Data Rapor'!IA23</f>
        <v>0</v>
      </c>
      <c r="FA24" s="430">
        <f>'Data Rapor'!IC23</f>
        <v>0</v>
      </c>
      <c r="FB24" s="430">
        <f>'Data Rapor'!IE23</f>
        <v>0</v>
      </c>
      <c r="FC24" s="430">
        <f>'Data Rapor'!IF23</f>
        <v>0</v>
      </c>
      <c r="FD24" s="430">
        <f>'Data Rapor'!IH23</f>
        <v>0</v>
      </c>
      <c r="FE24" s="430">
        <f>'Data Rapor'!II23</f>
        <v>0</v>
      </c>
      <c r="FF24" s="430">
        <f>'Data Rapor'!IK23</f>
        <v>0</v>
      </c>
      <c r="FG24" s="430" t="str">
        <f>'Data Rapor'!TW23</f>
        <v/>
      </c>
      <c r="FH24" s="430" t="str">
        <f>'Data Rapor'!TX23</f>
        <v/>
      </c>
      <c r="FI24" s="430" t="str">
        <f>'Data Rapor'!TY23</f>
        <v/>
      </c>
      <c r="FJ24" s="430" t="str">
        <f>'Data Rapor'!TZ23</f>
        <v/>
      </c>
      <c r="FK24" s="431">
        <f>'Data Rapor'!TG23</f>
        <v>0</v>
      </c>
      <c r="FL24" s="431">
        <f>'Data Rapor'!TH23</f>
        <v>0</v>
      </c>
      <c r="FM24" s="431">
        <f>'Data Rapor'!TI23</f>
        <v>0</v>
      </c>
      <c r="FN24" s="431">
        <f>'Data Rapor'!TJ23</f>
        <v>0</v>
      </c>
    </row>
    <row r="25" spans="1:170">
      <c r="A25" s="57"/>
      <c r="B25" s="322">
        <f>'Data Rapor'!A24</f>
        <v>19</v>
      </c>
      <c r="C25" s="322" t="str">
        <f>'Data Rapor'!B24</f>
        <v>6971</v>
      </c>
      <c r="D25" s="322">
        <f>'Data Rapor'!C24</f>
        <v>0</v>
      </c>
      <c r="E25" s="395" t="str">
        <f>'Data Rapor'!D24</f>
        <v>Siswa 273</v>
      </c>
      <c r="F25" s="322">
        <f>'Data Rapor'!E24</f>
        <v>0</v>
      </c>
      <c r="G25" s="322" t="str">
        <f>'Data Rapor'!F24</f>
        <v>10-TKJ.1</v>
      </c>
      <c r="H25" s="430">
        <f>'Data Rapor'!G24</f>
        <v>0</v>
      </c>
      <c r="I25" s="430">
        <f>'Data Rapor'!H24</f>
        <v>0</v>
      </c>
      <c r="J25" s="430">
        <f>'Data Rapor'!J24</f>
        <v>0</v>
      </c>
      <c r="K25" s="430">
        <f>'Data Rapor'!K24</f>
        <v>0</v>
      </c>
      <c r="L25" s="430">
        <f>'Data Rapor'!M24</f>
        <v>0</v>
      </c>
      <c r="M25" s="430">
        <f>'Data Rapor'!W24</f>
        <v>0</v>
      </c>
      <c r="N25" s="430">
        <f>'Data Rapor'!X24</f>
        <v>0</v>
      </c>
      <c r="O25" s="430">
        <f>'Data Rapor'!Z24</f>
        <v>0</v>
      </c>
      <c r="P25" s="430">
        <f>'Data Rapor'!AA24</f>
        <v>0</v>
      </c>
      <c r="Q25" s="430">
        <f>'Data Rapor'!AC24</f>
        <v>0</v>
      </c>
      <c r="R25" s="430">
        <f>'Data Rapor'!AE24</f>
        <v>0</v>
      </c>
      <c r="S25" s="430">
        <f>'Data Rapor'!AF24</f>
        <v>0</v>
      </c>
      <c r="T25" s="430">
        <f>'Data Rapor'!AH24</f>
        <v>0</v>
      </c>
      <c r="U25" s="430">
        <f>'Data Rapor'!AI24</f>
        <v>0</v>
      </c>
      <c r="V25" s="430">
        <f>'Data Rapor'!AK24</f>
        <v>0</v>
      </c>
      <c r="W25" s="430">
        <f>'Data Rapor'!AM24</f>
        <v>0</v>
      </c>
      <c r="X25" s="430">
        <f>'Data Rapor'!AN24</f>
        <v>0</v>
      </c>
      <c r="Y25" s="430">
        <f>'Data Rapor'!AP24</f>
        <v>0</v>
      </c>
      <c r="Z25" s="430">
        <f>'Data Rapor'!AQ24</f>
        <v>0</v>
      </c>
      <c r="AA25" s="430">
        <f>'Data Rapor'!AS24</f>
        <v>0</v>
      </c>
      <c r="AB25" s="430">
        <f>'Data Rapor'!AU24</f>
        <v>0</v>
      </c>
      <c r="AC25" s="430">
        <f>'Data Rapor'!AV24</f>
        <v>0</v>
      </c>
      <c r="AD25" s="430">
        <f>'Data Rapor'!AX24</f>
        <v>0</v>
      </c>
      <c r="AE25" s="430">
        <f>'Data Rapor'!AY24</f>
        <v>0</v>
      </c>
      <c r="AF25" s="430">
        <f>'Data Rapor'!BA24</f>
        <v>0</v>
      </c>
      <c r="AG25" s="430">
        <f>'Data Rapor'!BC24</f>
        <v>0</v>
      </c>
      <c r="AH25" s="430">
        <f>'Data Rapor'!BD24</f>
        <v>0</v>
      </c>
      <c r="AI25" s="430">
        <f>'Data Rapor'!BF24</f>
        <v>0</v>
      </c>
      <c r="AJ25" s="430">
        <f>'Data Rapor'!BG24</f>
        <v>0</v>
      </c>
      <c r="AK25" s="430">
        <f>'Data Rapor'!BI24</f>
        <v>0</v>
      </c>
      <c r="AL25" s="430">
        <f>'Data Rapor'!BK24</f>
        <v>0</v>
      </c>
      <c r="AM25" s="430">
        <f>'Data Rapor'!BL24</f>
        <v>0</v>
      </c>
      <c r="AN25" s="430">
        <f>'Data Rapor'!BN24</f>
        <v>0</v>
      </c>
      <c r="AO25" s="430">
        <f>'Data Rapor'!BO24</f>
        <v>0</v>
      </c>
      <c r="AP25" s="430">
        <f>'Data Rapor'!BQ24</f>
        <v>0</v>
      </c>
      <c r="AQ25" s="430">
        <f>'Data Rapor'!BS24</f>
        <v>0</v>
      </c>
      <c r="AR25" s="430">
        <f>'Data Rapor'!BT24</f>
        <v>0</v>
      </c>
      <c r="AS25" s="430">
        <f>'Data Rapor'!BV24</f>
        <v>0</v>
      </c>
      <c r="AT25" s="430">
        <f>'Data Rapor'!BW24</f>
        <v>0</v>
      </c>
      <c r="AU25" s="430">
        <f>'Data Rapor'!BY24</f>
        <v>0</v>
      </c>
      <c r="AV25" s="430">
        <f>'Data Rapor'!CA24</f>
        <v>0</v>
      </c>
      <c r="AW25" s="430">
        <f>'Data Rapor'!CB24</f>
        <v>0</v>
      </c>
      <c r="AX25" s="430">
        <f>'Data Rapor'!CD24</f>
        <v>0</v>
      </c>
      <c r="AY25" s="430">
        <f>'Data Rapor'!CE24</f>
        <v>0</v>
      </c>
      <c r="AZ25" s="430">
        <f>'Data Rapor'!CG24</f>
        <v>0</v>
      </c>
      <c r="BA25" s="430">
        <f>'Data Rapor'!CI24</f>
        <v>0</v>
      </c>
      <c r="BB25" s="430">
        <f>'Data Rapor'!CJ24</f>
        <v>0</v>
      </c>
      <c r="BC25" s="430">
        <f>'Data Rapor'!CL24</f>
        <v>0</v>
      </c>
      <c r="BD25" s="430">
        <f>'Data Rapor'!CM24</f>
        <v>0</v>
      </c>
      <c r="BE25" s="430">
        <f>'Data Rapor'!CO24</f>
        <v>0</v>
      </c>
      <c r="BF25" s="430">
        <f>'Data Rapor'!O24</f>
        <v>0</v>
      </c>
      <c r="BG25" s="430">
        <f>'Data Rapor'!P24</f>
        <v>0</v>
      </c>
      <c r="BH25" s="430">
        <f>'Data Rapor'!R24</f>
        <v>0</v>
      </c>
      <c r="BI25" s="430">
        <f>'Data Rapor'!S24</f>
        <v>0</v>
      </c>
      <c r="BJ25" s="430">
        <f>'Data Rapor'!U24</f>
        <v>0</v>
      </c>
      <c r="BK25" s="430">
        <f>'Data Rapor'!CQ24</f>
        <v>0</v>
      </c>
      <c r="BL25" s="430">
        <f>'Data Rapor'!CR24</f>
        <v>0</v>
      </c>
      <c r="BM25" s="430">
        <f>'Data Rapor'!CT24</f>
        <v>0</v>
      </c>
      <c r="BN25" s="430">
        <f>'Data Rapor'!CU24</f>
        <v>0</v>
      </c>
      <c r="BO25" s="430">
        <f>'Data Rapor'!CW24</f>
        <v>0</v>
      </c>
      <c r="BP25" s="430">
        <f>'Data Rapor'!CY24</f>
        <v>0</v>
      </c>
      <c r="BQ25" s="430">
        <f>'Data Rapor'!CZ24</f>
        <v>0</v>
      </c>
      <c r="BR25" s="430">
        <f>'Data Rapor'!DB24</f>
        <v>0</v>
      </c>
      <c r="BS25" s="430">
        <f>'Data Rapor'!DC24</f>
        <v>0</v>
      </c>
      <c r="BT25" s="430">
        <f>'Data Rapor'!DE24</f>
        <v>0</v>
      </c>
      <c r="BU25" s="430">
        <f>'Data Rapor'!DG24</f>
        <v>0</v>
      </c>
      <c r="BV25" s="430">
        <f>'Data Rapor'!DH24</f>
        <v>0</v>
      </c>
      <c r="BW25" s="430">
        <f>'Data Rapor'!DJ24</f>
        <v>0</v>
      </c>
      <c r="BX25" s="430">
        <f>'Data Rapor'!DK24</f>
        <v>0</v>
      </c>
      <c r="BY25" s="430">
        <f>'Data Rapor'!DM24</f>
        <v>0</v>
      </c>
      <c r="BZ25" s="430">
        <f>'Data Rapor'!DO24</f>
        <v>0</v>
      </c>
      <c r="CA25" s="430">
        <f>'Data Rapor'!DP24</f>
        <v>0</v>
      </c>
      <c r="CB25" s="430">
        <f>'Data Rapor'!DR24</f>
        <v>0</v>
      </c>
      <c r="CC25" s="430">
        <f>'Data Rapor'!DS24</f>
        <v>0</v>
      </c>
      <c r="CD25" s="430">
        <f>'Data Rapor'!DU24</f>
        <v>0</v>
      </c>
      <c r="CE25" s="430">
        <f>'Data Rapor'!DW24</f>
        <v>0</v>
      </c>
      <c r="CF25" s="430">
        <f>'Data Rapor'!DX24</f>
        <v>0</v>
      </c>
      <c r="CG25" s="430">
        <f>'Data Rapor'!DZ24</f>
        <v>0</v>
      </c>
      <c r="CH25" s="430">
        <f>'Data Rapor'!EA24</f>
        <v>0</v>
      </c>
      <c r="CI25" s="430">
        <f>'Data Rapor'!EC24</f>
        <v>0</v>
      </c>
      <c r="CJ25" s="430">
        <f>'Data Rapor'!EE24</f>
        <v>0</v>
      </c>
      <c r="CK25" s="430">
        <f>'Data Rapor'!EF24</f>
        <v>0</v>
      </c>
      <c r="CL25" s="430">
        <f>'Data Rapor'!EH24</f>
        <v>0</v>
      </c>
      <c r="CM25" s="430">
        <f>'Data Rapor'!EI24</f>
        <v>0</v>
      </c>
      <c r="CN25" s="430">
        <f>'Data Rapor'!EK24</f>
        <v>0</v>
      </c>
      <c r="CO25" s="430">
        <f>'Data Rapor'!EM24</f>
        <v>0</v>
      </c>
      <c r="CP25" s="430">
        <f>'Data Rapor'!EN24</f>
        <v>0</v>
      </c>
      <c r="CQ25" s="430">
        <f>'Data Rapor'!EP24</f>
        <v>0</v>
      </c>
      <c r="CR25" s="430">
        <f>'Data Rapor'!EQ24</f>
        <v>0</v>
      </c>
      <c r="CS25" s="430">
        <f>'Data Rapor'!ES24</f>
        <v>0</v>
      </c>
      <c r="CT25" s="430">
        <f>'Data Rapor'!EU24</f>
        <v>0</v>
      </c>
      <c r="CU25" s="430">
        <f>'Data Rapor'!EV24</f>
        <v>0</v>
      </c>
      <c r="CV25" s="430">
        <f>'Data Rapor'!EX24</f>
        <v>0</v>
      </c>
      <c r="CW25" s="430">
        <f>'Data Rapor'!EY24</f>
        <v>0</v>
      </c>
      <c r="CX25" s="430">
        <f>'Data Rapor'!FA24</f>
        <v>0</v>
      </c>
      <c r="CY25" s="430">
        <f>'Data Rapor'!FC24</f>
        <v>0</v>
      </c>
      <c r="CZ25" s="430">
        <f>'Data Rapor'!FD24</f>
        <v>0</v>
      </c>
      <c r="DA25" s="430">
        <f>'Data Rapor'!FF24</f>
        <v>0</v>
      </c>
      <c r="DB25" s="430">
        <f>'Data Rapor'!FG24</f>
        <v>0</v>
      </c>
      <c r="DC25" s="430">
        <f>'Data Rapor'!FI24</f>
        <v>0</v>
      </c>
      <c r="DD25" s="430">
        <f>'Data Rapor'!RS24</f>
        <v>0</v>
      </c>
      <c r="DE25" s="430">
        <f>'Data Rapor'!RT24</f>
        <v>0</v>
      </c>
      <c r="DF25" s="430">
        <f>'Data Rapor'!RV24</f>
        <v>0</v>
      </c>
      <c r="DG25" s="430">
        <f>'Data Rapor'!RW24</f>
        <v>0</v>
      </c>
      <c r="DH25" s="430">
        <f>'Data Rapor'!RY24</f>
        <v>0</v>
      </c>
      <c r="DI25" s="430">
        <f>'Data Rapor'!FK24</f>
        <v>0</v>
      </c>
      <c r="DJ25" s="430">
        <f>'Data Rapor'!FL24</f>
        <v>0</v>
      </c>
      <c r="DK25" s="430">
        <f>'Data Rapor'!FN24</f>
        <v>0</v>
      </c>
      <c r="DL25" s="430">
        <f>'Data Rapor'!FO24</f>
        <v>0</v>
      </c>
      <c r="DM25" s="430">
        <f>'Data Rapor'!FQ24</f>
        <v>0</v>
      </c>
      <c r="DN25" s="430">
        <f>'Data Rapor'!FS24</f>
        <v>0</v>
      </c>
      <c r="DO25" s="430">
        <f>'Data Rapor'!FT24</f>
        <v>0</v>
      </c>
      <c r="DP25" s="430">
        <f>'Data Rapor'!FV24</f>
        <v>0</v>
      </c>
      <c r="DQ25" s="430">
        <f>'Data Rapor'!FW24</f>
        <v>0</v>
      </c>
      <c r="DR25" s="430">
        <f>'Data Rapor'!FY24</f>
        <v>0</v>
      </c>
      <c r="DS25" s="430">
        <f>'Data Rapor'!GA24</f>
        <v>0</v>
      </c>
      <c r="DT25" s="430">
        <f>'Data Rapor'!GB24</f>
        <v>0</v>
      </c>
      <c r="DU25" s="430">
        <f>'Data Rapor'!GD24</f>
        <v>0</v>
      </c>
      <c r="DV25" s="430">
        <f>'Data Rapor'!GE24</f>
        <v>0</v>
      </c>
      <c r="DW25" s="430">
        <f>'Data Rapor'!GG24</f>
        <v>0</v>
      </c>
      <c r="DX25" s="430">
        <f>'Data Rapor'!GI24</f>
        <v>0</v>
      </c>
      <c r="DY25" s="430">
        <f>'Data Rapor'!GJ24</f>
        <v>0</v>
      </c>
      <c r="DZ25" s="430">
        <f>'Data Rapor'!GL24</f>
        <v>0</v>
      </c>
      <c r="EA25" s="430">
        <f>'Data Rapor'!GM24</f>
        <v>0</v>
      </c>
      <c r="EB25" s="430">
        <f>'Data Rapor'!GO24</f>
        <v>0</v>
      </c>
      <c r="EC25" s="430">
        <f>'Data Rapor'!GQ24</f>
        <v>0</v>
      </c>
      <c r="ED25" s="430">
        <f>'Data Rapor'!GR24</f>
        <v>0</v>
      </c>
      <c r="EE25" s="430">
        <f>'Data Rapor'!GT24</f>
        <v>0</v>
      </c>
      <c r="EF25" s="430">
        <f>'Data Rapor'!GU24</f>
        <v>0</v>
      </c>
      <c r="EG25" s="430">
        <f>'Data Rapor'!GW24</f>
        <v>0</v>
      </c>
      <c r="EH25" s="430">
        <f>'Data Rapor'!GY24</f>
        <v>0</v>
      </c>
      <c r="EI25" s="430">
        <f>'Data Rapor'!GZ24</f>
        <v>0</v>
      </c>
      <c r="EJ25" s="430">
        <f>'Data Rapor'!HB24</f>
        <v>0</v>
      </c>
      <c r="EK25" s="430">
        <f>'Data Rapor'!HC24</f>
        <v>0</v>
      </c>
      <c r="EL25" s="430">
        <f>'Data Rapor'!HE24</f>
        <v>0</v>
      </c>
      <c r="EM25" s="430">
        <f>'Data Rapor'!HG24</f>
        <v>0</v>
      </c>
      <c r="EN25" s="430">
        <f>'Data Rapor'!HH24</f>
        <v>0</v>
      </c>
      <c r="EO25" s="430">
        <f>'Data Rapor'!HJ24</f>
        <v>0</v>
      </c>
      <c r="EP25" s="430">
        <f>'Data Rapor'!HK24</f>
        <v>0</v>
      </c>
      <c r="EQ25" s="430">
        <f>'Data Rapor'!HM24</f>
        <v>0</v>
      </c>
      <c r="ER25" s="430">
        <f>'Data Rapor'!HO24</f>
        <v>0</v>
      </c>
      <c r="ES25" s="430">
        <f>'Data Rapor'!HP24</f>
        <v>0</v>
      </c>
      <c r="ET25" s="430">
        <f>'Data Rapor'!HR24</f>
        <v>0</v>
      </c>
      <c r="EU25" s="430">
        <f>'Data Rapor'!HS24</f>
        <v>0</v>
      </c>
      <c r="EV25" s="430">
        <f>'Data Rapor'!HU24</f>
        <v>0</v>
      </c>
      <c r="EW25" s="430">
        <f>'Data Rapor'!HW24</f>
        <v>0</v>
      </c>
      <c r="EX25" s="430">
        <f>'Data Rapor'!HX24</f>
        <v>0</v>
      </c>
      <c r="EY25" s="430">
        <f>'Data Rapor'!HZ24</f>
        <v>0</v>
      </c>
      <c r="EZ25" s="430">
        <f>'Data Rapor'!IA24</f>
        <v>0</v>
      </c>
      <c r="FA25" s="430">
        <f>'Data Rapor'!IC24</f>
        <v>0</v>
      </c>
      <c r="FB25" s="430">
        <f>'Data Rapor'!IE24</f>
        <v>0</v>
      </c>
      <c r="FC25" s="430">
        <f>'Data Rapor'!IF24</f>
        <v>0</v>
      </c>
      <c r="FD25" s="430">
        <f>'Data Rapor'!IH24</f>
        <v>0</v>
      </c>
      <c r="FE25" s="430">
        <f>'Data Rapor'!II24</f>
        <v>0</v>
      </c>
      <c r="FF25" s="430">
        <f>'Data Rapor'!IK24</f>
        <v>0</v>
      </c>
      <c r="FG25" s="430" t="str">
        <f>'Data Rapor'!TW24</f>
        <v/>
      </c>
      <c r="FH25" s="430" t="str">
        <f>'Data Rapor'!TX24</f>
        <v/>
      </c>
      <c r="FI25" s="430" t="str">
        <f>'Data Rapor'!TY24</f>
        <v/>
      </c>
      <c r="FJ25" s="430" t="str">
        <f>'Data Rapor'!TZ24</f>
        <v/>
      </c>
      <c r="FK25" s="431">
        <f>'Data Rapor'!TG24</f>
        <v>0</v>
      </c>
      <c r="FL25" s="431">
        <f>'Data Rapor'!TH24</f>
        <v>0</v>
      </c>
      <c r="FM25" s="431">
        <f>'Data Rapor'!TI24</f>
        <v>0</v>
      </c>
      <c r="FN25" s="431">
        <f>'Data Rapor'!TJ24</f>
        <v>0</v>
      </c>
    </row>
    <row r="26" spans="1:170">
      <c r="A26" s="57"/>
      <c r="B26" s="322">
        <f>'Data Rapor'!A25</f>
        <v>20</v>
      </c>
      <c r="C26" s="322" t="str">
        <f>'Data Rapor'!B25</f>
        <v>7019</v>
      </c>
      <c r="D26" s="322">
        <f>'Data Rapor'!C25</f>
        <v>0</v>
      </c>
      <c r="E26" s="395" t="str">
        <f>'Data Rapor'!D25</f>
        <v>Siswa 274</v>
      </c>
      <c r="F26" s="322">
        <f>'Data Rapor'!E25</f>
        <v>0</v>
      </c>
      <c r="G26" s="322" t="str">
        <f>'Data Rapor'!F25</f>
        <v>10-TKJ.1</v>
      </c>
      <c r="H26" s="430">
        <f>'Data Rapor'!G25</f>
        <v>0</v>
      </c>
      <c r="I26" s="430">
        <f>'Data Rapor'!H25</f>
        <v>0</v>
      </c>
      <c r="J26" s="430">
        <f>'Data Rapor'!J25</f>
        <v>0</v>
      </c>
      <c r="K26" s="430">
        <f>'Data Rapor'!K25</f>
        <v>0</v>
      </c>
      <c r="L26" s="430">
        <f>'Data Rapor'!M25</f>
        <v>0</v>
      </c>
      <c r="M26" s="430">
        <f>'Data Rapor'!W25</f>
        <v>0</v>
      </c>
      <c r="N26" s="430">
        <f>'Data Rapor'!X25</f>
        <v>0</v>
      </c>
      <c r="O26" s="430">
        <f>'Data Rapor'!Z25</f>
        <v>0</v>
      </c>
      <c r="P26" s="430">
        <f>'Data Rapor'!AA25</f>
        <v>0</v>
      </c>
      <c r="Q26" s="430">
        <f>'Data Rapor'!AC25</f>
        <v>0</v>
      </c>
      <c r="R26" s="430">
        <f>'Data Rapor'!AE25</f>
        <v>0</v>
      </c>
      <c r="S26" s="430">
        <f>'Data Rapor'!AF25</f>
        <v>0</v>
      </c>
      <c r="T26" s="430">
        <f>'Data Rapor'!AH25</f>
        <v>0</v>
      </c>
      <c r="U26" s="430">
        <f>'Data Rapor'!AI25</f>
        <v>0</v>
      </c>
      <c r="V26" s="430">
        <f>'Data Rapor'!AK25</f>
        <v>0</v>
      </c>
      <c r="W26" s="430">
        <f>'Data Rapor'!AM25</f>
        <v>0</v>
      </c>
      <c r="X26" s="430">
        <f>'Data Rapor'!AN25</f>
        <v>0</v>
      </c>
      <c r="Y26" s="430">
        <f>'Data Rapor'!AP25</f>
        <v>0</v>
      </c>
      <c r="Z26" s="430">
        <f>'Data Rapor'!AQ25</f>
        <v>0</v>
      </c>
      <c r="AA26" s="430">
        <f>'Data Rapor'!AS25</f>
        <v>0</v>
      </c>
      <c r="AB26" s="430">
        <f>'Data Rapor'!AU25</f>
        <v>0</v>
      </c>
      <c r="AC26" s="430">
        <f>'Data Rapor'!AV25</f>
        <v>0</v>
      </c>
      <c r="AD26" s="430">
        <f>'Data Rapor'!AX25</f>
        <v>0</v>
      </c>
      <c r="AE26" s="430">
        <f>'Data Rapor'!AY25</f>
        <v>0</v>
      </c>
      <c r="AF26" s="430">
        <f>'Data Rapor'!BA25</f>
        <v>0</v>
      </c>
      <c r="AG26" s="430">
        <f>'Data Rapor'!BC25</f>
        <v>0</v>
      </c>
      <c r="AH26" s="430">
        <f>'Data Rapor'!BD25</f>
        <v>0</v>
      </c>
      <c r="AI26" s="430">
        <f>'Data Rapor'!BF25</f>
        <v>0</v>
      </c>
      <c r="AJ26" s="430">
        <f>'Data Rapor'!BG25</f>
        <v>0</v>
      </c>
      <c r="AK26" s="430">
        <f>'Data Rapor'!BI25</f>
        <v>0</v>
      </c>
      <c r="AL26" s="430">
        <f>'Data Rapor'!BK25</f>
        <v>0</v>
      </c>
      <c r="AM26" s="430">
        <f>'Data Rapor'!BL25</f>
        <v>0</v>
      </c>
      <c r="AN26" s="430">
        <f>'Data Rapor'!BN25</f>
        <v>0</v>
      </c>
      <c r="AO26" s="430">
        <f>'Data Rapor'!BO25</f>
        <v>0</v>
      </c>
      <c r="AP26" s="430">
        <f>'Data Rapor'!BQ25</f>
        <v>0</v>
      </c>
      <c r="AQ26" s="430">
        <f>'Data Rapor'!BS25</f>
        <v>0</v>
      </c>
      <c r="AR26" s="430">
        <f>'Data Rapor'!BT25</f>
        <v>0</v>
      </c>
      <c r="AS26" s="430">
        <f>'Data Rapor'!BV25</f>
        <v>0</v>
      </c>
      <c r="AT26" s="430">
        <f>'Data Rapor'!BW25</f>
        <v>0</v>
      </c>
      <c r="AU26" s="430">
        <f>'Data Rapor'!BY25</f>
        <v>0</v>
      </c>
      <c r="AV26" s="430">
        <f>'Data Rapor'!CA25</f>
        <v>0</v>
      </c>
      <c r="AW26" s="430">
        <f>'Data Rapor'!CB25</f>
        <v>0</v>
      </c>
      <c r="AX26" s="430">
        <f>'Data Rapor'!CD25</f>
        <v>0</v>
      </c>
      <c r="AY26" s="430">
        <f>'Data Rapor'!CE25</f>
        <v>0</v>
      </c>
      <c r="AZ26" s="430">
        <f>'Data Rapor'!CG25</f>
        <v>0</v>
      </c>
      <c r="BA26" s="430">
        <f>'Data Rapor'!CI25</f>
        <v>0</v>
      </c>
      <c r="BB26" s="430">
        <f>'Data Rapor'!CJ25</f>
        <v>0</v>
      </c>
      <c r="BC26" s="430">
        <f>'Data Rapor'!CL25</f>
        <v>0</v>
      </c>
      <c r="BD26" s="430">
        <f>'Data Rapor'!CM25</f>
        <v>0</v>
      </c>
      <c r="BE26" s="430">
        <f>'Data Rapor'!CO25</f>
        <v>0</v>
      </c>
      <c r="BF26" s="430">
        <f>'Data Rapor'!O25</f>
        <v>0</v>
      </c>
      <c r="BG26" s="430">
        <f>'Data Rapor'!P25</f>
        <v>0</v>
      </c>
      <c r="BH26" s="430">
        <f>'Data Rapor'!R25</f>
        <v>0</v>
      </c>
      <c r="BI26" s="430">
        <f>'Data Rapor'!S25</f>
        <v>0</v>
      </c>
      <c r="BJ26" s="430">
        <f>'Data Rapor'!U25</f>
        <v>0</v>
      </c>
      <c r="BK26" s="430">
        <f>'Data Rapor'!CQ25</f>
        <v>0</v>
      </c>
      <c r="BL26" s="430">
        <f>'Data Rapor'!CR25</f>
        <v>0</v>
      </c>
      <c r="BM26" s="430">
        <f>'Data Rapor'!CT25</f>
        <v>0</v>
      </c>
      <c r="BN26" s="430">
        <f>'Data Rapor'!CU25</f>
        <v>0</v>
      </c>
      <c r="BO26" s="430">
        <f>'Data Rapor'!CW25</f>
        <v>0</v>
      </c>
      <c r="BP26" s="430">
        <f>'Data Rapor'!CY25</f>
        <v>0</v>
      </c>
      <c r="BQ26" s="430">
        <f>'Data Rapor'!CZ25</f>
        <v>0</v>
      </c>
      <c r="BR26" s="430">
        <f>'Data Rapor'!DB25</f>
        <v>0</v>
      </c>
      <c r="BS26" s="430">
        <f>'Data Rapor'!DC25</f>
        <v>0</v>
      </c>
      <c r="BT26" s="430">
        <f>'Data Rapor'!DE25</f>
        <v>0</v>
      </c>
      <c r="BU26" s="430">
        <f>'Data Rapor'!DG25</f>
        <v>0</v>
      </c>
      <c r="BV26" s="430">
        <f>'Data Rapor'!DH25</f>
        <v>0</v>
      </c>
      <c r="BW26" s="430">
        <f>'Data Rapor'!DJ25</f>
        <v>0</v>
      </c>
      <c r="BX26" s="430">
        <f>'Data Rapor'!DK25</f>
        <v>0</v>
      </c>
      <c r="BY26" s="430">
        <f>'Data Rapor'!DM25</f>
        <v>0</v>
      </c>
      <c r="BZ26" s="430">
        <f>'Data Rapor'!DO25</f>
        <v>0</v>
      </c>
      <c r="CA26" s="430">
        <f>'Data Rapor'!DP25</f>
        <v>0</v>
      </c>
      <c r="CB26" s="430">
        <f>'Data Rapor'!DR25</f>
        <v>0</v>
      </c>
      <c r="CC26" s="430">
        <f>'Data Rapor'!DS25</f>
        <v>0</v>
      </c>
      <c r="CD26" s="430">
        <f>'Data Rapor'!DU25</f>
        <v>0</v>
      </c>
      <c r="CE26" s="430">
        <f>'Data Rapor'!DW25</f>
        <v>0</v>
      </c>
      <c r="CF26" s="430">
        <f>'Data Rapor'!DX25</f>
        <v>0</v>
      </c>
      <c r="CG26" s="430">
        <f>'Data Rapor'!DZ25</f>
        <v>0</v>
      </c>
      <c r="CH26" s="430">
        <f>'Data Rapor'!EA25</f>
        <v>0</v>
      </c>
      <c r="CI26" s="430">
        <f>'Data Rapor'!EC25</f>
        <v>0</v>
      </c>
      <c r="CJ26" s="430">
        <f>'Data Rapor'!EE25</f>
        <v>0</v>
      </c>
      <c r="CK26" s="430">
        <f>'Data Rapor'!EF25</f>
        <v>0</v>
      </c>
      <c r="CL26" s="430">
        <f>'Data Rapor'!EH25</f>
        <v>0</v>
      </c>
      <c r="CM26" s="430">
        <f>'Data Rapor'!EI25</f>
        <v>0</v>
      </c>
      <c r="CN26" s="430">
        <f>'Data Rapor'!EK25</f>
        <v>0</v>
      </c>
      <c r="CO26" s="430">
        <f>'Data Rapor'!EM25</f>
        <v>0</v>
      </c>
      <c r="CP26" s="430">
        <f>'Data Rapor'!EN25</f>
        <v>0</v>
      </c>
      <c r="CQ26" s="430">
        <f>'Data Rapor'!EP25</f>
        <v>0</v>
      </c>
      <c r="CR26" s="430">
        <f>'Data Rapor'!EQ25</f>
        <v>0</v>
      </c>
      <c r="CS26" s="430">
        <f>'Data Rapor'!ES25</f>
        <v>0</v>
      </c>
      <c r="CT26" s="430">
        <f>'Data Rapor'!EU25</f>
        <v>0</v>
      </c>
      <c r="CU26" s="430">
        <f>'Data Rapor'!EV25</f>
        <v>0</v>
      </c>
      <c r="CV26" s="430">
        <f>'Data Rapor'!EX25</f>
        <v>0</v>
      </c>
      <c r="CW26" s="430">
        <f>'Data Rapor'!EY25</f>
        <v>0</v>
      </c>
      <c r="CX26" s="430">
        <f>'Data Rapor'!FA25</f>
        <v>0</v>
      </c>
      <c r="CY26" s="430">
        <f>'Data Rapor'!FC25</f>
        <v>0</v>
      </c>
      <c r="CZ26" s="430">
        <f>'Data Rapor'!FD25</f>
        <v>0</v>
      </c>
      <c r="DA26" s="430">
        <f>'Data Rapor'!FF25</f>
        <v>0</v>
      </c>
      <c r="DB26" s="430">
        <f>'Data Rapor'!FG25</f>
        <v>0</v>
      </c>
      <c r="DC26" s="430">
        <f>'Data Rapor'!FI25</f>
        <v>0</v>
      </c>
      <c r="DD26" s="430">
        <f>'Data Rapor'!RS25</f>
        <v>0</v>
      </c>
      <c r="DE26" s="430">
        <f>'Data Rapor'!RT25</f>
        <v>0</v>
      </c>
      <c r="DF26" s="430">
        <f>'Data Rapor'!RV25</f>
        <v>0</v>
      </c>
      <c r="DG26" s="430">
        <f>'Data Rapor'!RW25</f>
        <v>0</v>
      </c>
      <c r="DH26" s="430">
        <f>'Data Rapor'!RY25</f>
        <v>0</v>
      </c>
      <c r="DI26" s="430">
        <f>'Data Rapor'!FK25</f>
        <v>0</v>
      </c>
      <c r="DJ26" s="430">
        <f>'Data Rapor'!FL25</f>
        <v>0</v>
      </c>
      <c r="DK26" s="430">
        <f>'Data Rapor'!FN25</f>
        <v>0</v>
      </c>
      <c r="DL26" s="430">
        <f>'Data Rapor'!FO25</f>
        <v>0</v>
      </c>
      <c r="DM26" s="430">
        <f>'Data Rapor'!FQ25</f>
        <v>0</v>
      </c>
      <c r="DN26" s="430">
        <f>'Data Rapor'!FS25</f>
        <v>0</v>
      </c>
      <c r="DO26" s="430">
        <f>'Data Rapor'!FT25</f>
        <v>0</v>
      </c>
      <c r="DP26" s="430">
        <f>'Data Rapor'!FV25</f>
        <v>0</v>
      </c>
      <c r="DQ26" s="430">
        <f>'Data Rapor'!FW25</f>
        <v>0</v>
      </c>
      <c r="DR26" s="430">
        <f>'Data Rapor'!FY25</f>
        <v>0</v>
      </c>
      <c r="DS26" s="430">
        <f>'Data Rapor'!GA25</f>
        <v>0</v>
      </c>
      <c r="DT26" s="430">
        <f>'Data Rapor'!GB25</f>
        <v>0</v>
      </c>
      <c r="DU26" s="430">
        <f>'Data Rapor'!GD25</f>
        <v>0</v>
      </c>
      <c r="DV26" s="430">
        <f>'Data Rapor'!GE25</f>
        <v>0</v>
      </c>
      <c r="DW26" s="430">
        <f>'Data Rapor'!GG25</f>
        <v>0</v>
      </c>
      <c r="DX26" s="430">
        <f>'Data Rapor'!GI25</f>
        <v>0</v>
      </c>
      <c r="DY26" s="430">
        <f>'Data Rapor'!GJ25</f>
        <v>0</v>
      </c>
      <c r="DZ26" s="430">
        <f>'Data Rapor'!GL25</f>
        <v>0</v>
      </c>
      <c r="EA26" s="430">
        <f>'Data Rapor'!GM25</f>
        <v>0</v>
      </c>
      <c r="EB26" s="430">
        <f>'Data Rapor'!GO25</f>
        <v>0</v>
      </c>
      <c r="EC26" s="430">
        <f>'Data Rapor'!GQ25</f>
        <v>0</v>
      </c>
      <c r="ED26" s="430">
        <f>'Data Rapor'!GR25</f>
        <v>0</v>
      </c>
      <c r="EE26" s="430">
        <f>'Data Rapor'!GT25</f>
        <v>0</v>
      </c>
      <c r="EF26" s="430">
        <f>'Data Rapor'!GU25</f>
        <v>0</v>
      </c>
      <c r="EG26" s="430">
        <f>'Data Rapor'!GW25</f>
        <v>0</v>
      </c>
      <c r="EH26" s="430">
        <f>'Data Rapor'!GY25</f>
        <v>0</v>
      </c>
      <c r="EI26" s="430">
        <f>'Data Rapor'!GZ25</f>
        <v>0</v>
      </c>
      <c r="EJ26" s="430">
        <f>'Data Rapor'!HB25</f>
        <v>0</v>
      </c>
      <c r="EK26" s="430">
        <f>'Data Rapor'!HC25</f>
        <v>0</v>
      </c>
      <c r="EL26" s="430">
        <f>'Data Rapor'!HE25</f>
        <v>0</v>
      </c>
      <c r="EM26" s="430">
        <f>'Data Rapor'!HG25</f>
        <v>0</v>
      </c>
      <c r="EN26" s="430">
        <f>'Data Rapor'!HH25</f>
        <v>0</v>
      </c>
      <c r="EO26" s="430">
        <f>'Data Rapor'!HJ25</f>
        <v>0</v>
      </c>
      <c r="EP26" s="430">
        <f>'Data Rapor'!HK25</f>
        <v>0</v>
      </c>
      <c r="EQ26" s="430">
        <f>'Data Rapor'!HM25</f>
        <v>0</v>
      </c>
      <c r="ER26" s="430">
        <f>'Data Rapor'!HO25</f>
        <v>0</v>
      </c>
      <c r="ES26" s="430">
        <f>'Data Rapor'!HP25</f>
        <v>0</v>
      </c>
      <c r="ET26" s="430">
        <f>'Data Rapor'!HR25</f>
        <v>0</v>
      </c>
      <c r="EU26" s="430">
        <f>'Data Rapor'!HS25</f>
        <v>0</v>
      </c>
      <c r="EV26" s="430">
        <f>'Data Rapor'!HU25</f>
        <v>0</v>
      </c>
      <c r="EW26" s="430">
        <f>'Data Rapor'!HW25</f>
        <v>0</v>
      </c>
      <c r="EX26" s="430">
        <f>'Data Rapor'!HX25</f>
        <v>0</v>
      </c>
      <c r="EY26" s="430">
        <f>'Data Rapor'!HZ25</f>
        <v>0</v>
      </c>
      <c r="EZ26" s="430">
        <f>'Data Rapor'!IA25</f>
        <v>0</v>
      </c>
      <c r="FA26" s="430">
        <f>'Data Rapor'!IC25</f>
        <v>0</v>
      </c>
      <c r="FB26" s="430">
        <f>'Data Rapor'!IE25</f>
        <v>0</v>
      </c>
      <c r="FC26" s="430">
        <f>'Data Rapor'!IF25</f>
        <v>0</v>
      </c>
      <c r="FD26" s="430">
        <f>'Data Rapor'!IH25</f>
        <v>0</v>
      </c>
      <c r="FE26" s="430">
        <f>'Data Rapor'!II25</f>
        <v>0</v>
      </c>
      <c r="FF26" s="430">
        <f>'Data Rapor'!IK25</f>
        <v>0</v>
      </c>
      <c r="FG26" s="430" t="str">
        <f>'Data Rapor'!TW25</f>
        <v/>
      </c>
      <c r="FH26" s="430" t="str">
        <f>'Data Rapor'!TX25</f>
        <v/>
      </c>
      <c r="FI26" s="430" t="str">
        <f>'Data Rapor'!TY25</f>
        <v/>
      </c>
      <c r="FJ26" s="430" t="str">
        <f>'Data Rapor'!TZ25</f>
        <v/>
      </c>
      <c r="FK26" s="431">
        <f>'Data Rapor'!TG25</f>
        <v>0</v>
      </c>
      <c r="FL26" s="431">
        <f>'Data Rapor'!TH25</f>
        <v>0</v>
      </c>
      <c r="FM26" s="431">
        <f>'Data Rapor'!TI25</f>
        <v>0</v>
      </c>
      <c r="FN26" s="431">
        <f>'Data Rapor'!TJ25</f>
        <v>0</v>
      </c>
    </row>
    <row r="27" spans="1:170">
      <c r="A27" s="57"/>
      <c r="B27" s="322">
        <f>'Data Rapor'!A26</f>
        <v>21</v>
      </c>
      <c r="C27" s="322" t="str">
        <f>'Data Rapor'!B26</f>
        <v>7020</v>
      </c>
      <c r="D27" s="322">
        <f>'Data Rapor'!C26</f>
        <v>0</v>
      </c>
      <c r="E27" s="395" t="str">
        <f>'Data Rapor'!D26</f>
        <v>Siswa 275</v>
      </c>
      <c r="F27" s="322">
        <f>'Data Rapor'!E26</f>
        <v>0</v>
      </c>
      <c r="G27" s="322" t="str">
        <f>'Data Rapor'!F26</f>
        <v>10-TKJ.1</v>
      </c>
      <c r="H27" s="430">
        <f>'Data Rapor'!G26</f>
        <v>0</v>
      </c>
      <c r="I27" s="430">
        <f>'Data Rapor'!H26</f>
        <v>0</v>
      </c>
      <c r="J27" s="430">
        <f>'Data Rapor'!J26</f>
        <v>0</v>
      </c>
      <c r="K27" s="430">
        <f>'Data Rapor'!K26</f>
        <v>0</v>
      </c>
      <c r="L27" s="430">
        <f>'Data Rapor'!M26</f>
        <v>0</v>
      </c>
      <c r="M27" s="430">
        <f>'Data Rapor'!W26</f>
        <v>0</v>
      </c>
      <c r="N27" s="430">
        <f>'Data Rapor'!X26</f>
        <v>0</v>
      </c>
      <c r="O27" s="430">
        <f>'Data Rapor'!Z26</f>
        <v>0</v>
      </c>
      <c r="P27" s="430">
        <f>'Data Rapor'!AA26</f>
        <v>0</v>
      </c>
      <c r="Q27" s="430">
        <f>'Data Rapor'!AC26</f>
        <v>0</v>
      </c>
      <c r="R27" s="430">
        <f>'Data Rapor'!AE26</f>
        <v>0</v>
      </c>
      <c r="S27" s="430">
        <f>'Data Rapor'!AF26</f>
        <v>0</v>
      </c>
      <c r="T27" s="430">
        <f>'Data Rapor'!AH26</f>
        <v>0</v>
      </c>
      <c r="U27" s="430">
        <f>'Data Rapor'!AI26</f>
        <v>0</v>
      </c>
      <c r="V27" s="430">
        <f>'Data Rapor'!AK26</f>
        <v>0</v>
      </c>
      <c r="W27" s="430">
        <f>'Data Rapor'!AM26</f>
        <v>0</v>
      </c>
      <c r="X27" s="430">
        <f>'Data Rapor'!AN26</f>
        <v>0</v>
      </c>
      <c r="Y27" s="430">
        <f>'Data Rapor'!AP26</f>
        <v>0</v>
      </c>
      <c r="Z27" s="430">
        <f>'Data Rapor'!AQ26</f>
        <v>0</v>
      </c>
      <c r="AA27" s="430">
        <f>'Data Rapor'!AS26</f>
        <v>0</v>
      </c>
      <c r="AB27" s="430">
        <f>'Data Rapor'!AU26</f>
        <v>0</v>
      </c>
      <c r="AC27" s="430">
        <f>'Data Rapor'!AV26</f>
        <v>0</v>
      </c>
      <c r="AD27" s="430">
        <f>'Data Rapor'!AX26</f>
        <v>0</v>
      </c>
      <c r="AE27" s="430">
        <f>'Data Rapor'!AY26</f>
        <v>0</v>
      </c>
      <c r="AF27" s="430">
        <f>'Data Rapor'!BA26</f>
        <v>0</v>
      </c>
      <c r="AG27" s="430">
        <f>'Data Rapor'!BC26</f>
        <v>0</v>
      </c>
      <c r="AH27" s="430">
        <f>'Data Rapor'!BD26</f>
        <v>0</v>
      </c>
      <c r="AI27" s="430">
        <f>'Data Rapor'!BF26</f>
        <v>0</v>
      </c>
      <c r="AJ27" s="430">
        <f>'Data Rapor'!BG26</f>
        <v>0</v>
      </c>
      <c r="AK27" s="430">
        <f>'Data Rapor'!BI26</f>
        <v>0</v>
      </c>
      <c r="AL27" s="430">
        <f>'Data Rapor'!BK26</f>
        <v>0</v>
      </c>
      <c r="AM27" s="430">
        <f>'Data Rapor'!BL26</f>
        <v>0</v>
      </c>
      <c r="AN27" s="430">
        <f>'Data Rapor'!BN26</f>
        <v>0</v>
      </c>
      <c r="AO27" s="430">
        <f>'Data Rapor'!BO26</f>
        <v>0</v>
      </c>
      <c r="AP27" s="430">
        <f>'Data Rapor'!BQ26</f>
        <v>0</v>
      </c>
      <c r="AQ27" s="430">
        <f>'Data Rapor'!BS26</f>
        <v>0</v>
      </c>
      <c r="AR27" s="430">
        <f>'Data Rapor'!BT26</f>
        <v>0</v>
      </c>
      <c r="AS27" s="430">
        <f>'Data Rapor'!BV26</f>
        <v>0</v>
      </c>
      <c r="AT27" s="430">
        <f>'Data Rapor'!BW26</f>
        <v>0</v>
      </c>
      <c r="AU27" s="430">
        <f>'Data Rapor'!BY26</f>
        <v>0</v>
      </c>
      <c r="AV27" s="430">
        <f>'Data Rapor'!CA26</f>
        <v>0</v>
      </c>
      <c r="AW27" s="430">
        <f>'Data Rapor'!CB26</f>
        <v>0</v>
      </c>
      <c r="AX27" s="430">
        <f>'Data Rapor'!CD26</f>
        <v>0</v>
      </c>
      <c r="AY27" s="430">
        <f>'Data Rapor'!CE26</f>
        <v>0</v>
      </c>
      <c r="AZ27" s="430">
        <f>'Data Rapor'!CG26</f>
        <v>0</v>
      </c>
      <c r="BA27" s="430">
        <f>'Data Rapor'!CI26</f>
        <v>0</v>
      </c>
      <c r="BB27" s="430">
        <f>'Data Rapor'!CJ26</f>
        <v>0</v>
      </c>
      <c r="BC27" s="430">
        <f>'Data Rapor'!CL26</f>
        <v>0</v>
      </c>
      <c r="BD27" s="430">
        <f>'Data Rapor'!CM26</f>
        <v>0</v>
      </c>
      <c r="BE27" s="430">
        <f>'Data Rapor'!CO26</f>
        <v>0</v>
      </c>
      <c r="BF27" s="430">
        <f>'Data Rapor'!O26</f>
        <v>0</v>
      </c>
      <c r="BG27" s="430">
        <f>'Data Rapor'!P26</f>
        <v>0</v>
      </c>
      <c r="BH27" s="430">
        <f>'Data Rapor'!R26</f>
        <v>0</v>
      </c>
      <c r="BI27" s="430">
        <f>'Data Rapor'!S26</f>
        <v>0</v>
      </c>
      <c r="BJ27" s="430">
        <f>'Data Rapor'!U26</f>
        <v>0</v>
      </c>
      <c r="BK27" s="430">
        <f>'Data Rapor'!CQ26</f>
        <v>0</v>
      </c>
      <c r="BL27" s="430">
        <f>'Data Rapor'!CR26</f>
        <v>0</v>
      </c>
      <c r="BM27" s="430">
        <f>'Data Rapor'!CT26</f>
        <v>0</v>
      </c>
      <c r="BN27" s="430">
        <f>'Data Rapor'!CU26</f>
        <v>0</v>
      </c>
      <c r="BO27" s="430">
        <f>'Data Rapor'!CW26</f>
        <v>0</v>
      </c>
      <c r="BP27" s="430">
        <f>'Data Rapor'!CY26</f>
        <v>0</v>
      </c>
      <c r="BQ27" s="430">
        <f>'Data Rapor'!CZ26</f>
        <v>0</v>
      </c>
      <c r="BR27" s="430">
        <f>'Data Rapor'!DB26</f>
        <v>0</v>
      </c>
      <c r="BS27" s="430">
        <f>'Data Rapor'!DC26</f>
        <v>0</v>
      </c>
      <c r="BT27" s="430">
        <f>'Data Rapor'!DE26</f>
        <v>0</v>
      </c>
      <c r="BU27" s="430">
        <f>'Data Rapor'!DG26</f>
        <v>0</v>
      </c>
      <c r="BV27" s="430">
        <f>'Data Rapor'!DH26</f>
        <v>0</v>
      </c>
      <c r="BW27" s="430">
        <f>'Data Rapor'!DJ26</f>
        <v>0</v>
      </c>
      <c r="BX27" s="430">
        <f>'Data Rapor'!DK26</f>
        <v>0</v>
      </c>
      <c r="BY27" s="430">
        <f>'Data Rapor'!DM26</f>
        <v>0</v>
      </c>
      <c r="BZ27" s="430">
        <f>'Data Rapor'!DO26</f>
        <v>0</v>
      </c>
      <c r="CA27" s="430">
        <f>'Data Rapor'!DP26</f>
        <v>0</v>
      </c>
      <c r="CB27" s="430">
        <f>'Data Rapor'!DR26</f>
        <v>0</v>
      </c>
      <c r="CC27" s="430">
        <f>'Data Rapor'!DS26</f>
        <v>0</v>
      </c>
      <c r="CD27" s="430">
        <f>'Data Rapor'!DU26</f>
        <v>0</v>
      </c>
      <c r="CE27" s="430">
        <f>'Data Rapor'!DW26</f>
        <v>0</v>
      </c>
      <c r="CF27" s="430">
        <f>'Data Rapor'!DX26</f>
        <v>0</v>
      </c>
      <c r="CG27" s="430">
        <f>'Data Rapor'!DZ26</f>
        <v>0</v>
      </c>
      <c r="CH27" s="430">
        <f>'Data Rapor'!EA26</f>
        <v>0</v>
      </c>
      <c r="CI27" s="430">
        <f>'Data Rapor'!EC26</f>
        <v>0</v>
      </c>
      <c r="CJ27" s="430">
        <f>'Data Rapor'!EE26</f>
        <v>0</v>
      </c>
      <c r="CK27" s="430">
        <f>'Data Rapor'!EF26</f>
        <v>0</v>
      </c>
      <c r="CL27" s="430">
        <f>'Data Rapor'!EH26</f>
        <v>0</v>
      </c>
      <c r="CM27" s="430">
        <f>'Data Rapor'!EI26</f>
        <v>0</v>
      </c>
      <c r="CN27" s="430">
        <f>'Data Rapor'!EK26</f>
        <v>0</v>
      </c>
      <c r="CO27" s="430">
        <f>'Data Rapor'!EM26</f>
        <v>0</v>
      </c>
      <c r="CP27" s="430">
        <f>'Data Rapor'!EN26</f>
        <v>0</v>
      </c>
      <c r="CQ27" s="430">
        <f>'Data Rapor'!EP26</f>
        <v>0</v>
      </c>
      <c r="CR27" s="430">
        <f>'Data Rapor'!EQ26</f>
        <v>0</v>
      </c>
      <c r="CS27" s="430">
        <f>'Data Rapor'!ES26</f>
        <v>0</v>
      </c>
      <c r="CT27" s="430">
        <f>'Data Rapor'!EU26</f>
        <v>0</v>
      </c>
      <c r="CU27" s="430">
        <f>'Data Rapor'!EV26</f>
        <v>0</v>
      </c>
      <c r="CV27" s="430">
        <f>'Data Rapor'!EX26</f>
        <v>0</v>
      </c>
      <c r="CW27" s="430">
        <f>'Data Rapor'!EY26</f>
        <v>0</v>
      </c>
      <c r="CX27" s="430">
        <f>'Data Rapor'!FA26</f>
        <v>0</v>
      </c>
      <c r="CY27" s="430">
        <f>'Data Rapor'!FC26</f>
        <v>0</v>
      </c>
      <c r="CZ27" s="430">
        <f>'Data Rapor'!FD26</f>
        <v>0</v>
      </c>
      <c r="DA27" s="430">
        <f>'Data Rapor'!FF26</f>
        <v>0</v>
      </c>
      <c r="DB27" s="430">
        <f>'Data Rapor'!FG26</f>
        <v>0</v>
      </c>
      <c r="DC27" s="430">
        <f>'Data Rapor'!FI26</f>
        <v>0</v>
      </c>
      <c r="DD27" s="430">
        <f>'Data Rapor'!RS26</f>
        <v>0</v>
      </c>
      <c r="DE27" s="430">
        <f>'Data Rapor'!RT26</f>
        <v>0</v>
      </c>
      <c r="DF27" s="430">
        <f>'Data Rapor'!RV26</f>
        <v>0</v>
      </c>
      <c r="DG27" s="430">
        <f>'Data Rapor'!RW26</f>
        <v>0</v>
      </c>
      <c r="DH27" s="430">
        <f>'Data Rapor'!RY26</f>
        <v>0</v>
      </c>
      <c r="DI27" s="430">
        <f>'Data Rapor'!FK26</f>
        <v>0</v>
      </c>
      <c r="DJ27" s="430">
        <f>'Data Rapor'!FL26</f>
        <v>0</v>
      </c>
      <c r="DK27" s="430">
        <f>'Data Rapor'!FN26</f>
        <v>0</v>
      </c>
      <c r="DL27" s="430">
        <f>'Data Rapor'!FO26</f>
        <v>0</v>
      </c>
      <c r="DM27" s="430">
        <f>'Data Rapor'!FQ26</f>
        <v>0</v>
      </c>
      <c r="DN27" s="430">
        <f>'Data Rapor'!FS26</f>
        <v>0</v>
      </c>
      <c r="DO27" s="430">
        <f>'Data Rapor'!FT26</f>
        <v>0</v>
      </c>
      <c r="DP27" s="430">
        <f>'Data Rapor'!FV26</f>
        <v>0</v>
      </c>
      <c r="DQ27" s="430">
        <f>'Data Rapor'!FW26</f>
        <v>0</v>
      </c>
      <c r="DR27" s="430">
        <f>'Data Rapor'!FY26</f>
        <v>0</v>
      </c>
      <c r="DS27" s="430">
        <f>'Data Rapor'!GA26</f>
        <v>0</v>
      </c>
      <c r="DT27" s="430">
        <f>'Data Rapor'!GB26</f>
        <v>0</v>
      </c>
      <c r="DU27" s="430">
        <f>'Data Rapor'!GD26</f>
        <v>0</v>
      </c>
      <c r="DV27" s="430">
        <f>'Data Rapor'!GE26</f>
        <v>0</v>
      </c>
      <c r="DW27" s="430">
        <f>'Data Rapor'!GG26</f>
        <v>0</v>
      </c>
      <c r="DX27" s="430">
        <f>'Data Rapor'!GI26</f>
        <v>0</v>
      </c>
      <c r="DY27" s="430">
        <f>'Data Rapor'!GJ26</f>
        <v>0</v>
      </c>
      <c r="DZ27" s="430">
        <f>'Data Rapor'!GL26</f>
        <v>0</v>
      </c>
      <c r="EA27" s="430">
        <f>'Data Rapor'!GM26</f>
        <v>0</v>
      </c>
      <c r="EB27" s="430">
        <f>'Data Rapor'!GO26</f>
        <v>0</v>
      </c>
      <c r="EC27" s="430">
        <f>'Data Rapor'!GQ26</f>
        <v>0</v>
      </c>
      <c r="ED27" s="430">
        <f>'Data Rapor'!GR26</f>
        <v>0</v>
      </c>
      <c r="EE27" s="430">
        <f>'Data Rapor'!GT26</f>
        <v>0</v>
      </c>
      <c r="EF27" s="430">
        <f>'Data Rapor'!GU26</f>
        <v>0</v>
      </c>
      <c r="EG27" s="430">
        <f>'Data Rapor'!GW26</f>
        <v>0</v>
      </c>
      <c r="EH27" s="430">
        <f>'Data Rapor'!GY26</f>
        <v>0</v>
      </c>
      <c r="EI27" s="430">
        <f>'Data Rapor'!GZ26</f>
        <v>0</v>
      </c>
      <c r="EJ27" s="430">
        <f>'Data Rapor'!HB26</f>
        <v>0</v>
      </c>
      <c r="EK27" s="430">
        <f>'Data Rapor'!HC26</f>
        <v>0</v>
      </c>
      <c r="EL27" s="430">
        <f>'Data Rapor'!HE26</f>
        <v>0</v>
      </c>
      <c r="EM27" s="430">
        <f>'Data Rapor'!HG26</f>
        <v>0</v>
      </c>
      <c r="EN27" s="430">
        <f>'Data Rapor'!HH26</f>
        <v>0</v>
      </c>
      <c r="EO27" s="430">
        <f>'Data Rapor'!HJ26</f>
        <v>0</v>
      </c>
      <c r="EP27" s="430">
        <f>'Data Rapor'!HK26</f>
        <v>0</v>
      </c>
      <c r="EQ27" s="430">
        <f>'Data Rapor'!HM26</f>
        <v>0</v>
      </c>
      <c r="ER27" s="430">
        <f>'Data Rapor'!HO26</f>
        <v>0</v>
      </c>
      <c r="ES27" s="430">
        <f>'Data Rapor'!HP26</f>
        <v>0</v>
      </c>
      <c r="ET27" s="430">
        <f>'Data Rapor'!HR26</f>
        <v>0</v>
      </c>
      <c r="EU27" s="430">
        <f>'Data Rapor'!HS26</f>
        <v>0</v>
      </c>
      <c r="EV27" s="430">
        <f>'Data Rapor'!HU26</f>
        <v>0</v>
      </c>
      <c r="EW27" s="430">
        <f>'Data Rapor'!HW26</f>
        <v>0</v>
      </c>
      <c r="EX27" s="430">
        <f>'Data Rapor'!HX26</f>
        <v>0</v>
      </c>
      <c r="EY27" s="430">
        <f>'Data Rapor'!HZ26</f>
        <v>0</v>
      </c>
      <c r="EZ27" s="430">
        <f>'Data Rapor'!IA26</f>
        <v>0</v>
      </c>
      <c r="FA27" s="430">
        <f>'Data Rapor'!IC26</f>
        <v>0</v>
      </c>
      <c r="FB27" s="430">
        <f>'Data Rapor'!IE26</f>
        <v>0</v>
      </c>
      <c r="FC27" s="430">
        <f>'Data Rapor'!IF26</f>
        <v>0</v>
      </c>
      <c r="FD27" s="430">
        <f>'Data Rapor'!IH26</f>
        <v>0</v>
      </c>
      <c r="FE27" s="430">
        <f>'Data Rapor'!II26</f>
        <v>0</v>
      </c>
      <c r="FF27" s="430">
        <f>'Data Rapor'!IK26</f>
        <v>0</v>
      </c>
      <c r="FG27" s="430" t="str">
        <f>'Data Rapor'!TW26</f>
        <v/>
      </c>
      <c r="FH27" s="430" t="str">
        <f>'Data Rapor'!TX26</f>
        <v/>
      </c>
      <c r="FI27" s="430" t="str">
        <f>'Data Rapor'!TY26</f>
        <v/>
      </c>
      <c r="FJ27" s="430" t="str">
        <f>'Data Rapor'!TZ26</f>
        <v/>
      </c>
      <c r="FK27" s="431">
        <f>'Data Rapor'!TG26</f>
        <v>0</v>
      </c>
      <c r="FL27" s="431">
        <f>'Data Rapor'!TH26</f>
        <v>0</v>
      </c>
      <c r="FM27" s="431">
        <f>'Data Rapor'!TI26</f>
        <v>0</v>
      </c>
      <c r="FN27" s="431">
        <f>'Data Rapor'!TJ26</f>
        <v>0</v>
      </c>
    </row>
    <row r="28" spans="1:170">
      <c r="A28" s="57"/>
      <c r="B28" s="322">
        <f>'Data Rapor'!A27</f>
        <v>22</v>
      </c>
      <c r="C28" s="322" t="str">
        <f>'Data Rapor'!B27</f>
        <v>7038</v>
      </c>
      <c r="D28" s="322">
        <f>'Data Rapor'!C27</f>
        <v>0</v>
      </c>
      <c r="E28" s="395" t="str">
        <f>'Data Rapor'!D27</f>
        <v>Siswa 276</v>
      </c>
      <c r="F28" s="322">
        <f>'Data Rapor'!E27</f>
        <v>0</v>
      </c>
      <c r="G28" s="322" t="str">
        <f>'Data Rapor'!F27</f>
        <v>10-TKJ.1</v>
      </c>
      <c r="H28" s="430">
        <f>'Data Rapor'!G27</f>
        <v>0</v>
      </c>
      <c r="I28" s="430">
        <f>'Data Rapor'!H27</f>
        <v>0</v>
      </c>
      <c r="J28" s="430">
        <f>'Data Rapor'!J27</f>
        <v>0</v>
      </c>
      <c r="K28" s="430">
        <f>'Data Rapor'!K27</f>
        <v>0</v>
      </c>
      <c r="L28" s="430">
        <f>'Data Rapor'!M27</f>
        <v>0</v>
      </c>
      <c r="M28" s="430">
        <f>'Data Rapor'!W27</f>
        <v>0</v>
      </c>
      <c r="N28" s="430">
        <f>'Data Rapor'!X27</f>
        <v>0</v>
      </c>
      <c r="O28" s="430">
        <f>'Data Rapor'!Z27</f>
        <v>0</v>
      </c>
      <c r="P28" s="430">
        <f>'Data Rapor'!AA27</f>
        <v>0</v>
      </c>
      <c r="Q28" s="430">
        <f>'Data Rapor'!AC27</f>
        <v>0</v>
      </c>
      <c r="R28" s="430">
        <f>'Data Rapor'!AE27</f>
        <v>0</v>
      </c>
      <c r="S28" s="430">
        <f>'Data Rapor'!AF27</f>
        <v>0</v>
      </c>
      <c r="T28" s="430">
        <f>'Data Rapor'!AH27</f>
        <v>0</v>
      </c>
      <c r="U28" s="430">
        <f>'Data Rapor'!AI27</f>
        <v>0</v>
      </c>
      <c r="V28" s="430">
        <f>'Data Rapor'!AK27</f>
        <v>0</v>
      </c>
      <c r="W28" s="430">
        <f>'Data Rapor'!AM27</f>
        <v>0</v>
      </c>
      <c r="X28" s="430">
        <f>'Data Rapor'!AN27</f>
        <v>0</v>
      </c>
      <c r="Y28" s="430">
        <f>'Data Rapor'!AP27</f>
        <v>0</v>
      </c>
      <c r="Z28" s="430">
        <f>'Data Rapor'!AQ27</f>
        <v>0</v>
      </c>
      <c r="AA28" s="430">
        <f>'Data Rapor'!AS27</f>
        <v>0</v>
      </c>
      <c r="AB28" s="430">
        <f>'Data Rapor'!AU27</f>
        <v>0</v>
      </c>
      <c r="AC28" s="430">
        <f>'Data Rapor'!AV27</f>
        <v>0</v>
      </c>
      <c r="AD28" s="430">
        <f>'Data Rapor'!AX27</f>
        <v>0</v>
      </c>
      <c r="AE28" s="430">
        <f>'Data Rapor'!AY27</f>
        <v>0</v>
      </c>
      <c r="AF28" s="430">
        <f>'Data Rapor'!BA27</f>
        <v>0</v>
      </c>
      <c r="AG28" s="430">
        <f>'Data Rapor'!BC27</f>
        <v>0</v>
      </c>
      <c r="AH28" s="430">
        <f>'Data Rapor'!BD27</f>
        <v>0</v>
      </c>
      <c r="AI28" s="430">
        <f>'Data Rapor'!BF27</f>
        <v>0</v>
      </c>
      <c r="AJ28" s="430">
        <f>'Data Rapor'!BG27</f>
        <v>0</v>
      </c>
      <c r="AK28" s="430">
        <f>'Data Rapor'!BI27</f>
        <v>0</v>
      </c>
      <c r="AL28" s="430">
        <f>'Data Rapor'!BK27</f>
        <v>0</v>
      </c>
      <c r="AM28" s="430">
        <f>'Data Rapor'!BL27</f>
        <v>0</v>
      </c>
      <c r="AN28" s="430">
        <f>'Data Rapor'!BN27</f>
        <v>0</v>
      </c>
      <c r="AO28" s="430">
        <f>'Data Rapor'!BO27</f>
        <v>0</v>
      </c>
      <c r="AP28" s="430">
        <f>'Data Rapor'!BQ27</f>
        <v>0</v>
      </c>
      <c r="AQ28" s="430">
        <f>'Data Rapor'!BS27</f>
        <v>0</v>
      </c>
      <c r="AR28" s="430">
        <f>'Data Rapor'!BT27</f>
        <v>0</v>
      </c>
      <c r="AS28" s="430">
        <f>'Data Rapor'!BV27</f>
        <v>0</v>
      </c>
      <c r="AT28" s="430">
        <f>'Data Rapor'!BW27</f>
        <v>0</v>
      </c>
      <c r="AU28" s="430">
        <f>'Data Rapor'!BY27</f>
        <v>0</v>
      </c>
      <c r="AV28" s="430">
        <f>'Data Rapor'!CA27</f>
        <v>0</v>
      </c>
      <c r="AW28" s="430">
        <f>'Data Rapor'!CB27</f>
        <v>0</v>
      </c>
      <c r="AX28" s="430">
        <f>'Data Rapor'!CD27</f>
        <v>0</v>
      </c>
      <c r="AY28" s="430">
        <f>'Data Rapor'!CE27</f>
        <v>0</v>
      </c>
      <c r="AZ28" s="430">
        <f>'Data Rapor'!CG27</f>
        <v>0</v>
      </c>
      <c r="BA28" s="430">
        <f>'Data Rapor'!CI27</f>
        <v>0</v>
      </c>
      <c r="BB28" s="430">
        <f>'Data Rapor'!CJ27</f>
        <v>0</v>
      </c>
      <c r="BC28" s="430">
        <f>'Data Rapor'!CL27</f>
        <v>0</v>
      </c>
      <c r="BD28" s="430">
        <f>'Data Rapor'!CM27</f>
        <v>0</v>
      </c>
      <c r="BE28" s="430">
        <f>'Data Rapor'!CO27</f>
        <v>0</v>
      </c>
      <c r="BF28" s="430">
        <f>'Data Rapor'!O27</f>
        <v>0</v>
      </c>
      <c r="BG28" s="430">
        <f>'Data Rapor'!P27</f>
        <v>0</v>
      </c>
      <c r="BH28" s="430">
        <f>'Data Rapor'!R27</f>
        <v>0</v>
      </c>
      <c r="BI28" s="430">
        <f>'Data Rapor'!S27</f>
        <v>0</v>
      </c>
      <c r="BJ28" s="430">
        <f>'Data Rapor'!U27</f>
        <v>0</v>
      </c>
      <c r="BK28" s="430">
        <f>'Data Rapor'!CQ27</f>
        <v>0</v>
      </c>
      <c r="BL28" s="430">
        <f>'Data Rapor'!CR27</f>
        <v>0</v>
      </c>
      <c r="BM28" s="430">
        <f>'Data Rapor'!CT27</f>
        <v>0</v>
      </c>
      <c r="BN28" s="430">
        <f>'Data Rapor'!CU27</f>
        <v>0</v>
      </c>
      <c r="BO28" s="430">
        <f>'Data Rapor'!CW27</f>
        <v>0</v>
      </c>
      <c r="BP28" s="430">
        <f>'Data Rapor'!CY27</f>
        <v>0</v>
      </c>
      <c r="BQ28" s="430">
        <f>'Data Rapor'!CZ27</f>
        <v>0</v>
      </c>
      <c r="BR28" s="430">
        <f>'Data Rapor'!DB27</f>
        <v>0</v>
      </c>
      <c r="BS28" s="430">
        <f>'Data Rapor'!DC27</f>
        <v>0</v>
      </c>
      <c r="BT28" s="430">
        <f>'Data Rapor'!DE27</f>
        <v>0</v>
      </c>
      <c r="BU28" s="430">
        <f>'Data Rapor'!DG27</f>
        <v>0</v>
      </c>
      <c r="BV28" s="430">
        <f>'Data Rapor'!DH27</f>
        <v>0</v>
      </c>
      <c r="BW28" s="430">
        <f>'Data Rapor'!DJ27</f>
        <v>0</v>
      </c>
      <c r="BX28" s="430">
        <f>'Data Rapor'!DK27</f>
        <v>0</v>
      </c>
      <c r="BY28" s="430">
        <f>'Data Rapor'!DM27</f>
        <v>0</v>
      </c>
      <c r="BZ28" s="430">
        <f>'Data Rapor'!DO27</f>
        <v>0</v>
      </c>
      <c r="CA28" s="430">
        <f>'Data Rapor'!DP27</f>
        <v>0</v>
      </c>
      <c r="CB28" s="430">
        <f>'Data Rapor'!DR27</f>
        <v>0</v>
      </c>
      <c r="CC28" s="430">
        <f>'Data Rapor'!DS27</f>
        <v>0</v>
      </c>
      <c r="CD28" s="430">
        <f>'Data Rapor'!DU27</f>
        <v>0</v>
      </c>
      <c r="CE28" s="430">
        <f>'Data Rapor'!DW27</f>
        <v>0</v>
      </c>
      <c r="CF28" s="430">
        <f>'Data Rapor'!DX27</f>
        <v>0</v>
      </c>
      <c r="CG28" s="430">
        <f>'Data Rapor'!DZ27</f>
        <v>0</v>
      </c>
      <c r="CH28" s="430">
        <f>'Data Rapor'!EA27</f>
        <v>0</v>
      </c>
      <c r="CI28" s="430">
        <f>'Data Rapor'!EC27</f>
        <v>0</v>
      </c>
      <c r="CJ28" s="430">
        <f>'Data Rapor'!EE27</f>
        <v>0</v>
      </c>
      <c r="CK28" s="430">
        <f>'Data Rapor'!EF27</f>
        <v>0</v>
      </c>
      <c r="CL28" s="430">
        <f>'Data Rapor'!EH27</f>
        <v>0</v>
      </c>
      <c r="CM28" s="430">
        <f>'Data Rapor'!EI27</f>
        <v>0</v>
      </c>
      <c r="CN28" s="430">
        <f>'Data Rapor'!EK27</f>
        <v>0</v>
      </c>
      <c r="CO28" s="430">
        <f>'Data Rapor'!EM27</f>
        <v>0</v>
      </c>
      <c r="CP28" s="430">
        <f>'Data Rapor'!EN27</f>
        <v>0</v>
      </c>
      <c r="CQ28" s="430">
        <f>'Data Rapor'!EP27</f>
        <v>0</v>
      </c>
      <c r="CR28" s="430">
        <f>'Data Rapor'!EQ27</f>
        <v>0</v>
      </c>
      <c r="CS28" s="430">
        <f>'Data Rapor'!ES27</f>
        <v>0</v>
      </c>
      <c r="CT28" s="430">
        <f>'Data Rapor'!EU27</f>
        <v>0</v>
      </c>
      <c r="CU28" s="430">
        <f>'Data Rapor'!EV27</f>
        <v>0</v>
      </c>
      <c r="CV28" s="430">
        <f>'Data Rapor'!EX27</f>
        <v>0</v>
      </c>
      <c r="CW28" s="430">
        <f>'Data Rapor'!EY27</f>
        <v>0</v>
      </c>
      <c r="CX28" s="430">
        <f>'Data Rapor'!FA27</f>
        <v>0</v>
      </c>
      <c r="CY28" s="430">
        <f>'Data Rapor'!FC27</f>
        <v>0</v>
      </c>
      <c r="CZ28" s="430">
        <f>'Data Rapor'!FD27</f>
        <v>0</v>
      </c>
      <c r="DA28" s="430">
        <f>'Data Rapor'!FF27</f>
        <v>0</v>
      </c>
      <c r="DB28" s="430">
        <f>'Data Rapor'!FG27</f>
        <v>0</v>
      </c>
      <c r="DC28" s="430">
        <f>'Data Rapor'!FI27</f>
        <v>0</v>
      </c>
      <c r="DD28" s="430">
        <f>'Data Rapor'!RS27</f>
        <v>0</v>
      </c>
      <c r="DE28" s="430">
        <f>'Data Rapor'!RT27</f>
        <v>0</v>
      </c>
      <c r="DF28" s="430">
        <f>'Data Rapor'!RV27</f>
        <v>0</v>
      </c>
      <c r="DG28" s="430">
        <f>'Data Rapor'!RW27</f>
        <v>0</v>
      </c>
      <c r="DH28" s="430">
        <f>'Data Rapor'!RY27</f>
        <v>0</v>
      </c>
      <c r="DI28" s="430">
        <f>'Data Rapor'!FK27</f>
        <v>0</v>
      </c>
      <c r="DJ28" s="430">
        <f>'Data Rapor'!FL27</f>
        <v>0</v>
      </c>
      <c r="DK28" s="430">
        <f>'Data Rapor'!FN27</f>
        <v>0</v>
      </c>
      <c r="DL28" s="430">
        <f>'Data Rapor'!FO27</f>
        <v>0</v>
      </c>
      <c r="DM28" s="430">
        <f>'Data Rapor'!FQ27</f>
        <v>0</v>
      </c>
      <c r="DN28" s="430">
        <f>'Data Rapor'!FS27</f>
        <v>0</v>
      </c>
      <c r="DO28" s="430">
        <f>'Data Rapor'!FT27</f>
        <v>0</v>
      </c>
      <c r="DP28" s="430">
        <f>'Data Rapor'!FV27</f>
        <v>0</v>
      </c>
      <c r="DQ28" s="430">
        <f>'Data Rapor'!FW27</f>
        <v>0</v>
      </c>
      <c r="DR28" s="430">
        <f>'Data Rapor'!FY27</f>
        <v>0</v>
      </c>
      <c r="DS28" s="430">
        <f>'Data Rapor'!GA27</f>
        <v>0</v>
      </c>
      <c r="DT28" s="430">
        <f>'Data Rapor'!GB27</f>
        <v>0</v>
      </c>
      <c r="DU28" s="430">
        <f>'Data Rapor'!GD27</f>
        <v>0</v>
      </c>
      <c r="DV28" s="430">
        <f>'Data Rapor'!GE27</f>
        <v>0</v>
      </c>
      <c r="DW28" s="430">
        <f>'Data Rapor'!GG27</f>
        <v>0</v>
      </c>
      <c r="DX28" s="430">
        <f>'Data Rapor'!GI27</f>
        <v>0</v>
      </c>
      <c r="DY28" s="430">
        <f>'Data Rapor'!GJ27</f>
        <v>0</v>
      </c>
      <c r="DZ28" s="430">
        <f>'Data Rapor'!GL27</f>
        <v>0</v>
      </c>
      <c r="EA28" s="430">
        <f>'Data Rapor'!GM27</f>
        <v>0</v>
      </c>
      <c r="EB28" s="430">
        <f>'Data Rapor'!GO27</f>
        <v>0</v>
      </c>
      <c r="EC28" s="430">
        <f>'Data Rapor'!GQ27</f>
        <v>0</v>
      </c>
      <c r="ED28" s="430">
        <f>'Data Rapor'!GR27</f>
        <v>0</v>
      </c>
      <c r="EE28" s="430">
        <f>'Data Rapor'!GT27</f>
        <v>0</v>
      </c>
      <c r="EF28" s="430">
        <f>'Data Rapor'!GU27</f>
        <v>0</v>
      </c>
      <c r="EG28" s="430">
        <f>'Data Rapor'!GW27</f>
        <v>0</v>
      </c>
      <c r="EH28" s="430">
        <f>'Data Rapor'!GY27</f>
        <v>0</v>
      </c>
      <c r="EI28" s="430">
        <f>'Data Rapor'!GZ27</f>
        <v>0</v>
      </c>
      <c r="EJ28" s="430">
        <f>'Data Rapor'!HB27</f>
        <v>0</v>
      </c>
      <c r="EK28" s="430">
        <f>'Data Rapor'!HC27</f>
        <v>0</v>
      </c>
      <c r="EL28" s="430">
        <f>'Data Rapor'!HE27</f>
        <v>0</v>
      </c>
      <c r="EM28" s="430">
        <f>'Data Rapor'!HG27</f>
        <v>0</v>
      </c>
      <c r="EN28" s="430">
        <f>'Data Rapor'!HH27</f>
        <v>0</v>
      </c>
      <c r="EO28" s="430">
        <f>'Data Rapor'!HJ27</f>
        <v>0</v>
      </c>
      <c r="EP28" s="430">
        <f>'Data Rapor'!HK27</f>
        <v>0</v>
      </c>
      <c r="EQ28" s="430">
        <f>'Data Rapor'!HM27</f>
        <v>0</v>
      </c>
      <c r="ER28" s="430">
        <f>'Data Rapor'!HO27</f>
        <v>0</v>
      </c>
      <c r="ES28" s="430">
        <f>'Data Rapor'!HP27</f>
        <v>0</v>
      </c>
      <c r="ET28" s="430">
        <f>'Data Rapor'!HR27</f>
        <v>0</v>
      </c>
      <c r="EU28" s="430">
        <f>'Data Rapor'!HS27</f>
        <v>0</v>
      </c>
      <c r="EV28" s="430">
        <f>'Data Rapor'!HU27</f>
        <v>0</v>
      </c>
      <c r="EW28" s="430">
        <f>'Data Rapor'!HW27</f>
        <v>0</v>
      </c>
      <c r="EX28" s="430">
        <f>'Data Rapor'!HX27</f>
        <v>0</v>
      </c>
      <c r="EY28" s="430">
        <f>'Data Rapor'!HZ27</f>
        <v>0</v>
      </c>
      <c r="EZ28" s="430">
        <f>'Data Rapor'!IA27</f>
        <v>0</v>
      </c>
      <c r="FA28" s="430">
        <f>'Data Rapor'!IC27</f>
        <v>0</v>
      </c>
      <c r="FB28" s="430">
        <f>'Data Rapor'!IE27</f>
        <v>0</v>
      </c>
      <c r="FC28" s="430">
        <f>'Data Rapor'!IF27</f>
        <v>0</v>
      </c>
      <c r="FD28" s="430">
        <f>'Data Rapor'!IH27</f>
        <v>0</v>
      </c>
      <c r="FE28" s="430">
        <f>'Data Rapor'!II27</f>
        <v>0</v>
      </c>
      <c r="FF28" s="430">
        <f>'Data Rapor'!IK27</f>
        <v>0</v>
      </c>
      <c r="FG28" s="430" t="str">
        <f>'Data Rapor'!TW27</f>
        <v/>
      </c>
      <c r="FH28" s="430" t="str">
        <f>'Data Rapor'!TX27</f>
        <v/>
      </c>
      <c r="FI28" s="430" t="str">
        <f>'Data Rapor'!TY27</f>
        <v/>
      </c>
      <c r="FJ28" s="430" t="str">
        <f>'Data Rapor'!TZ27</f>
        <v/>
      </c>
      <c r="FK28" s="431">
        <f>'Data Rapor'!TG27</f>
        <v>0</v>
      </c>
      <c r="FL28" s="431">
        <f>'Data Rapor'!TH27</f>
        <v>0</v>
      </c>
      <c r="FM28" s="431">
        <f>'Data Rapor'!TI27</f>
        <v>0</v>
      </c>
      <c r="FN28" s="431">
        <f>'Data Rapor'!TJ27</f>
        <v>0</v>
      </c>
    </row>
    <row r="29" spans="1:170">
      <c r="A29" s="57"/>
      <c r="B29" s="322">
        <f>'Data Rapor'!A28</f>
        <v>23</v>
      </c>
      <c r="C29" s="322" t="str">
        <f>'Data Rapor'!B28</f>
        <v>7045</v>
      </c>
      <c r="D29" s="322">
        <f>'Data Rapor'!C28</f>
        <v>0</v>
      </c>
      <c r="E29" s="395" t="str">
        <f>'Data Rapor'!D28</f>
        <v>Siswa 277</v>
      </c>
      <c r="F29" s="322">
        <f>'Data Rapor'!E28</f>
        <v>0</v>
      </c>
      <c r="G29" s="322" t="str">
        <f>'Data Rapor'!F28</f>
        <v>10-TKJ.1</v>
      </c>
      <c r="H29" s="430">
        <f>'Data Rapor'!G28</f>
        <v>0</v>
      </c>
      <c r="I29" s="430">
        <f>'Data Rapor'!H28</f>
        <v>0</v>
      </c>
      <c r="J29" s="430">
        <f>'Data Rapor'!J28</f>
        <v>0</v>
      </c>
      <c r="K29" s="430">
        <f>'Data Rapor'!K28</f>
        <v>0</v>
      </c>
      <c r="L29" s="430">
        <f>'Data Rapor'!M28</f>
        <v>0</v>
      </c>
      <c r="M29" s="430">
        <f>'Data Rapor'!W28</f>
        <v>0</v>
      </c>
      <c r="N29" s="430">
        <f>'Data Rapor'!X28</f>
        <v>0</v>
      </c>
      <c r="O29" s="430">
        <f>'Data Rapor'!Z28</f>
        <v>0</v>
      </c>
      <c r="P29" s="430">
        <f>'Data Rapor'!AA28</f>
        <v>0</v>
      </c>
      <c r="Q29" s="430">
        <f>'Data Rapor'!AC28</f>
        <v>0</v>
      </c>
      <c r="R29" s="430">
        <f>'Data Rapor'!AE28</f>
        <v>0</v>
      </c>
      <c r="S29" s="430">
        <f>'Data Rapor'!AF28</f>
        <v>0</v>
      </c>
      <c r="T29" s="430">
        <f>'Data Rapor'!AH28</f>
        <v>0</v>
      </c>
      <c r="U29" s="430">
        <f>'Data Rapor'!AI28</f>
        <v>0</v>
      </c>
      <c r="V29" s="430">
        <f>'Data Rapor'!AK28</f>
        <v>0</v>
      </c>
      <c r="W29" s="430">
        <f>'Data Rapor'!AM28</f>
        <v>0</v>
      </c>
      <c r="X29" s="430">
        <f>'Data Rapor'!AN28</f>
        <v>0</v>
      </c>
      <c r="Y29" s="430">
        <f>'Data Rapor'!AP28</f>
        <v>0</v>
      </c>
      <c r="Z29" s="430">
        <f>'Data Rapor'!AQ28</f>
        <v>0</v>
      </c>
      <c r="AA29" s="430">
        <f>'Data Rapor'!AS28</f>
        <v>0</v>
      </c>
      <c r="AB29" s="430">
        <f>'Data Rapor'!AU28</f>
        <v>0</v>
      </c>
      <c r="AC29" s="430">
        <f>'Data Rapor'!AV28</f>
        <v>0</v>
      </c>
      <c r="AD29" s="430">
        <f>'Data Rapor'!AX28</f>
        <v>0</v>
      </c>
      <c r="AE29" s="430">
        <f>'Data Rapor'!AY28</f>
        <v>0</v>
      </c>
      <c r="AF29" s="430">
        <f>'Data Rapor'!BA28</f>
        <v>0</v>
      </c>
      <c r="AG29" s="430">
        <f>'Data Rapor'!BC28</f>
        <v>0</v>
      </c>
      <c r="AH29" s="430">
        <f>'Data Rapor'!BD28</f>
        <v>0</v>
      </c>
      <c r="AI29" s="430">
        <f>'Data Rapor'!BF28</f>
        <v>0</v>
      </c>
      <c r="AJ29" s="430">
        <f>'Data Rapor'!BG28</f>
        <v>0</v>
      </c>
      <c r="AK29" s="430">
        <f>'Data Rapor'!BI28</f>
        <v>0</v>
      </c>
      <c r="AL29" s="430">
        <f>'Data Rapor'!BK28</f>
        <v>0</v>
      </c>
      <c r="AM29" s="430">
        <f>'Data Rapor'!BL28</f>
        <v>0</v>
      </c>
      <c r="AN29" s="430">
        <f>'Data Rapor'!BN28</f>
        <v>0</v>
      </c>
      <c r="AO29" s="430">
        <f>'Data Rapor'!BO28</f>
        <v>0</v>
      </c>
      <c r="AP29" s="430">
        <f>'Data Rapor'!BQ28</f>
        <v>0</v>
      </c>
      <c r="AQ29" s="430">
        <f>'Data Rapor'!BS28</f>
        <v>0</v>
      </c>
      <c r="AR29" s="430">
        <f>'Data Rapor'!BT28</f>
        <v>0</v>
      </c>
      <c r="AS29" s="430">
        <f>'Data Rapor'!BV28</f>
        <v>0</v>
      </c>
      <c r="AT29" s="430">
        <f>'Data Rapor'!BW28</f>
        <v>0</v>
      </c>
      <c r="AU29" s="430">
        <f>'Data Rapor'!BY28</f>
        <v>0</v>
      </c>
      <c r="AV29" s="430">
        <f>'Data Rapor'!CA28</f>
        <v>0</v>
      </c>
      <c r="AW29" s="430">
        <f>'Data Rapor'!CB28</f>
        <v>0</v>
      </c>
      <c r="AX29" s="430">
        <f>'Data Rapor'!CD28</f>
        <v>0</v>
      </c>
      <c r="AY29" s="430">
        <f>'Data Rapor'!CE28</f>
        <v>0</v>
      </c>
      <c r="AZ29" s="430">
        <f>'Data Rapor'!CG28</f>
        <v>0</v>
      </c>
      <c r="BA29" s="430">
        <f>'Data Rapor'!CI28</f>
        <v>0</v>
      </c>
      <c r="BB29" s="430">
        <f>'Data Rapor'!CJ28</f>
        <v>0</v>
      </c>
      <c r="BC29" s="430">
        <f>'Data Rapor'!CL28</f>
        <v>0</v>
      </c>
      <c r="BD29" s="430">
        <f>'Data Rapor'!CM28</f>
        <v>0</v>
      </c>
      <c r="BE29" s="430">
        <f>'Data Rapor'!CO28</f>
        <v>0</v>
      </c>
      <c r="BF29" s="430">
        <f>'Data Rapor'!O28</f>
        <v>0</v>
      </c>
      <c r="BG29" s="430">
        <f>'Data Rapor'!P28</f>
        <v>0</v>
      </c>
      <c r="BH29" s="430">
        <f>'Data Rapor'!R28</f>
        <v>0</v>
      </c>
      <c r="BI29" s="430">
        <f>'Data Rapor'!S28</f>
        <v>0</v>
      </c>
      <c r="BJ29" s="430">
        <f>'Data Rapor'!U28</f>
        <v>0</v>
      </c>
      <c r="BK29" s="430">
        <f>'Data Rapor'!CQ28</f>
        <v>0</v>
      </c>
      <c r="BL29" s="430">
        <f>'Data Rapor'!CR28</f>
        <v>0</v>
      </c>
      <c r="BM29" s="430">
        <f>'Data Rapor'!CT28</f>
        <v>0</v>
      </c>
      <c r="BN29" s="430">
        <f>'Data Rapor'!CU28</f>
        <v>0</v>
      </c>
      <c r="BO29" s="430">
        <f>'Data Rapor'!CW28</f>
        <v>0</v>
      </c>
      <c r="BP29" s="430">
        <f>'Data Rapor'!CY28</f>
        <v>0</v>
      </c>
      <c r="BQ29" s="430">
        <f>'Data Rapor'!CZ28</f>
        <v>0</v>
      </c>
      <c r="BR29" s="430">
        <f>'Data Rapor'!DB28</f>
        <v>0</v>
      </c>
      <c r="BS29" s="430">
        <f>'Data Rapor'!DC28</f>
        <v>0</v>
      </c>
      <c r="BT29" s="430">
        <f>'Data Rapor'!DE28</f>
        <v>0</v>
      </c>
      <c r="BU29" s="430">
        <f>'Data Rapor'!DG28</f>
        <v>0</v>
      </c>
      <c r="BV29" s="430">
        <f>'Data Rapor'!DH28</f>
        <v>0</v>
      </c>
      <c r="BW29" s="430">
        <f>'Data Rapor'!DJ28</f>
        <v>0</v>
      </c>
      <c r="BX29" s="430">
        <f>'Data Rapor'!DK28</f>
        <v>0</v>
      </c>
      <c r="BY29" s="430">
        <f>'Data Rapor'!DM28</f>
        <v>0</v>
      </c>
      <c r="BZ29" s="430">
        <f>'Data Rapor'!DO28</f>
        <v>0</v>
      </c>
      <c r="CA29" s="430">
        <f>'Data Rapor'!DP28</f>
        <v>0</v>
      </c>
      <c r="CB29" s="430">
        <f>'Data Rapor'!DR28</f>
        <v>0</v>
      </c>
      <c r="CC29" s="430">
        <f>'Data Rapor'!DS28</f>
        <v>0</v>
      </c>
      <c r="CD29" s="430">
        <f>'Data Rapor'!DU28</f>
        <v>0</v>
      </c>
      <c r="CE29" s="430">
        <f>'Data Rapor'!DW28</f>
        <v>0</v>
      </c>
      <c r="CF29" s="430">
        <f>'Data Rapor'!DX28</f>
        <v>0</v>
      </c>
      <c r="CG29" s="430">
        <f>'Data Rapor'!DZ28</f>
        <v>0</v>
      </c>
      <c r="CH29" s="430">
        <f>'Data Rapor'!EA28</f>
        <v>0</v>
      </c>
      <c r="CI29" s="430">
        <f>'Data Rapor'!EC28</f>
        <v>0</v>
      </c>
      <c r="CJ29" s="430">
        <f>'Data Rapor'!EE28</f>
        <v>0</v>
      </c>
      <c r="CK29" s="430">
        <f>'Data Rapor'!EF28</f>
        <v>0</v>
      </c>
      <c r="CL29" s="430">
        <f>'Data Rapor'!EH28</f>
        <v>0</v>
      </c>
      <c r="CM29" s="430">
        <f>'Data Rapor'!EI28</f>
        <v>0</v>
      </c>
      <c r="CN29" s="430">
        <f>'Data Rapor'!EK28</f>
        <v>0</v>
      </c>
      <c r="CO29" s="430">
        <f>'Data Rapor'!EM28</f>
        <v>0</v>
      </c>
      <c r="CP29" s="430">
        <f>'Data Rapor'!EN28</f>
        <v>0</v>
      </c>
      <c r="CQ29" s="430">
        <f>'Data Rapor'!EP28</f>
        <v>0</v>
      </c>
      <c r="CR29" s="430">
        <f>'Data Rapor'!EQ28</f>
        <v>0</v>
      </c>
      <c r="CS29" s="430">
        <f>'Data Rapor'!ES28</f>
        <v>0</v>
      </c>
      <c r="CT29" s="430">
        <f>'Data Rapor'!EU28</f>
        <v>0</v>
      </c>
      <c r="CU29" s="430">
        <f>'Data Rapor'!EV28</f>
        <v>0</v>
      </c>
      <c r="CV29" s="430">
        <f>'Data Rapor'!EX28</f>
        <v>0</v>
      </c>
      <c r="CW29" s="430">
        <f>'Data Rapor'!EY28</f>
        <v>0</v>
      </c>
      <c r="CX29" s="430">
        <f>'Data Rapor'!FA28</f>
        <v>0</v>
      </c>
      <c r="CY29" s="430">
        <f>'Data Rapor'!FC28</f>
        <v>0</v>
      </c>
      <c r="CZ29" s="430">
        <f>'Data Rapor'!FD28</f>
        <v>0</v>
      </c>
      <c r="DA29" s="430">
        <f>'Data Rapor'!FF28</f>
        <v>0</v>
      </c>
      <c r="DB29" s="430">
        <f>'Data Rapor'!FG28</f>
        <v>0</v>
      </c>
      <c r="DC29" s="430">
        <f>'Data Rapor'!FI28</f>
        <v>0</v>
      </c>
      <c r="DD29" s="430">
        <f>'Data Rapor'!RS28</f>
        <v>0</v>
      </c>
      <c r="DE29" s="430">
        <f>'Data Rapor'!RT28</f>
        <v>0</v>
      </c>
      <c r="DF29" s="430">
        <f>'Data Rapor'!RV28</f>
        <v>0</v>
      </c>
      <c r="DG29" s="430">
        <f>'Data Rapor'!RW28</f>
        <v>0</v>
      </c>
      <c r="DH29" s="430">
        <f>'Data Rapor'!RY28</f>
        <v>0</v>
      </c>
      <c r="DI29" s="430">
        <f>'Data Rapor'!FK28</f>
        <v>0</v>
      </c>
      <c r="DJ29" s="430">
        <f>'Data Rapor'!FL28</f>
        <v>0</v>
      </c>
      <c r="DK29" s="430">
        <f>'Data Rapor'!FN28</f>
        <v>0</v>
      </c>
      <c r="DL29" s="430">
        <f>'Data Rapor'!FO28</f>
        <v>0</v>
      </c>
      <c r="DM29" s="430">
        <f>'Data Rapor'!FQ28</f>
        <v>0</v>
      </c>
      <c r="DN29" s="430">
        <f>'Data Rapor'!FS28</f>
        <v>0</v>
      </c>
      <c r="DO29" s="430">
        <f>'Data Rapor'!FT28</f>
        <v>0</v>
      </c>
      <c r="DP29" s="430">
        <f>'Data Rapor'!FV28</f>
        <v>0</v>
      </c>
      <c r="DQ29" s="430">
        <f>'Data Rapor'!FW28</f>
        <v>0</v>
      </c>
      <c r="DR29" s="430">
        <f>'Data Rapor'!FY28</f>
        <v>0</v>
      </c>
      <c r="DS29" s="430">
        <f>'Data Rapor'!GA28</f>
        <v>0</v>
      </c>
      <c r="DT29" s="430">
        <f>'Data Rapor'!GB28</f>
        <v>0</v>
      </c>
      <c r="DU29" s="430">
        <f>'Data Rapor'!GD28</f>
        <v>0</v>
      </c>
      <c r="DV29" s="430">
        <f>'Data Rapor'!GE28</f>
        <v>0</v>
      </c>
      <c r="DW29" s="430">
        <f>'Data Rapor'!GG28</f>
        <v>0</v>
      </c>
      <c r="DX29" s="430">
        <f>'Data Rapor'!GI28</f>
        <v>0</v>
      </c>
      <c r="DY29" s="430">
        <f>'Data Rapor'!GJ28</f>
        <v>0</v>
      </c>
      <c r="DZ29" s="430">
        <f>'Data Rapor'!GL28</f>
        <v>0</v>
      </c>
      <c r="EA29" s="430">
        <f>'Data Rapor'!GM28</f>
        <v>0</v>
      </c>
      <c r="EB29" s="430">
        <f>'Data Rapor'!GO28</f>
        <v>0</v>
      </c>
      <c r="EC29" s="430">
        <f>'Data Rapor'!GQ28</f>
        <v>0</v>
      </c>
      <c r="ED29" s="430">
        <f>'Data Rapor'!GR28</f>
        <v>0</v>
      </c>
      <c r="EE29" s="430">
        <f>'Data Rapor'!GT28</f>
        <v>0</v>
      </c>
      <c r="EF29" s="430">
        <f>'Data Rapor'!GU28</f>
        <v>0</v>
      </c>
      <c r="EG29" s="430">
        <f>'Data Rapor'!GW28</f>
        <v>0</v>
      </c>
      <c r="EH29" s="430">
        <f>'Data Rapor'!GY28</f>
        <v>0</v>
      </c>
      <c r="EI29" s="430">
        <f>'Data Rapor'!GZ28</f>
        <v>0</v>
      </c>
      <c r="EJ29" s="430">
        <f>'Data Rapor'!HB28</f>
        <v>0</v>
      </c>
      <c r="EK29" s="430">
        <f>'Data Rapor'!HC28</f>
        <v>0</v>
      </c>
      <c r="EL29" s="430">
        <f>'Data Rapor'!HE28</f>
        <v>0</v>
      </c>
      <c r="EM29" s="430">
        <f>'Data Rapor'!HG28</f>
        <v>0</v>
      </c>
      <c r="EN29" s="430">
        <f>'Data Rapor'!HH28</f>
        <v>0</v>
      </c>
      <c r="EO29" s="430">
        <f>'Data Rapor'!HJ28</f>
        <v>0</v>
      </c>
      <c r="EP29" s="430">
        <f>'Data Rapor'!HK28</f>
        <v>0</v>
      </c>
      <c r="EQ29" s="430">
        <f>'Data Rapor'!HM28</f>
        <v>0</v>
      </c>
      <c r="ER29" s="430">
        <f>'Data Rapor'!HO28</f>
        <v>0</v>
      </c>
      <c r="ES29" s="430">
        <f>'Data Rapor'!HP28</f>
        <v>0</v>
      </c>
      <c r="ET29" s="430">
        <f>'Data Rapor'!HR28</f>
        <v>0</v>
      </c>
      <c r="EU29" s="430">
        <f>'Data Rapor'!HS28</f>
        <v>0</v>
      </c>
      <c r="EV29" s="430">
        <f>'Data Rapor'!HU28</f>
        <v>0</v>
      </c>
      <c r="EW29" s="430">
        <f>'Data Rapor'!HW28</f>
        <v>0</v>
      </c>
      <c r="EX29" s="430">
        <f>'Data Rapor'!HX28</f>
        <v>0</v>
      </c>
      <c r="EY29" s="430">
        <f>'Data Rapor'!HZ28</f>
        <v>0</v>
      </c>
      <c r="EZ29" s="430">
        <f>'Data Rapor'!IA28</f>
        <v>0</v>
      </c>
      <c r="FA29" s="430">
        <f>'Data Rapor'!IC28</f>
        <v>0</v>
      </c>
      <c r="FB29" s="430">
        <f>'Data Rapor'!IE28</f>
        <v>0</v>
      </c>
      <c r="FC29" s="430">
        <f>'Data Rapor'!IF28</f>
        <v>0</v>
      </c>
      <c r="FD29" s="430">
        <f>'Data Rapor'!IH28</f>
        <v>0</v>
      </c>
      <c r="FE29" s="430">
        <f>'Data Rapor'!II28</f>
        <v>0</v>
      </c>
      <c r="FF29" s="430">
        <f>'Data Rapor'!IK28</f>
        <v>0</v>
      </c>
      <c r="FG29" s="430" t="str">
        <f>'Data Rapor'!TW28</f>
        <v/>
      </c>
      <c r="FH29" s="430" t="str">
        <f>'Data Rapor'!TX28</f>
        <v/>
      </c>
      <c r="FI29" s="430" t="str">
        <f>'Data Rapor'!TY28</f>
        <v/>
      </c>
      <c r="FJ29" s="430" t="str">
        <f>'Data Rapor'!TZ28</f>
        <v/>
      </c>
      <c r="FK29" s="431">
        <f>'Data Rapor'!TG28</f>
        <v>0</v>
      </c>
      <c r="FL29" s="431">
        <f>'Data Rapor'!TH28</f>
        <v>0</v>
      </c>
      <c r="FM29" s="431">
        <f>'Data Rapor'!TI28</f>
        <v>0</v>
      </c>
      <c r="FN29" s="431">
        <f>'Data Rapor'!TJ28</f>
        <v>0</v>
      </c>
    </row>
    <row r="30" spans="1:170">
      <c r="A30" s="57"/>
      <c r="B30" s="322">
        <f>'Data Rapor'!A29</f>
        <v>24</v>
      </c>
      <c r="C30" s="322" t="str">
        <f>'Data Rapor'!B29</f>
        <v>7047</v>
      </c>
      <c r="D30" s="322">
        <f>'Data Rapor'!C29</f>
        <v>0</v>
      </c>
      <c r="E30" s="395" t="str">
        <f>'Data Rapor'!D29</f>
        <v>Siswa 278</v>
      </c>
      <c r="F30" s="322">
        <f>'Data Rapor'!E29</f>
        <v>0</v>
      </c>
      <c r="G30" s="322" t="str">
        <f>'Data Rapor'!F29</f>
        <v>10-TKJ.1</v>
      </c>
      <c r="H30" s="430">
        <f>'Data Rapor'!G29</f>
        <v>0</v>
      </c>
      <c r="I30" s="430">
        <f>'Data Rapor'!H29</f>
        <v>0</v>
      </c>
      <c r="J30" s="430">
        <f>'Data Rapor'!J29</f>
        <v>0</v>
      </c>
      <c r="K30" s="430">
        <f>'Data Rapor'!K29</f>
        <v>0</v>
      </c>
      <c r="L30" s="430">
        <f>'Data Rapor'!M29</f>
        <v>0</v>
      </c>
      <c r="M30" s="430">
        <f>'Data Rapor'!W29</f>
        <v>0</v>
      </c>
      <c r="N30" s="430">
        <f>'Data Rapor'!X29</f>
        <v>0</v>
      </c>
      <c r="O30" s="430">
        <f>'Data Rapor'!Z29</f>
        <v>0</v>
      </c>
      <c r="P30" s="430">
        <f>'Data Rapor'!AA29</f>
        <v>0</v>
      </c>
      <c r="Q30" s="430">
        <f>'Data Rapor'!AC29</f>
        <v>0</v>
      </c>
      <c r="R30" s="430">
        <f>'Data Rapor'!AE29</f>
        <v>0</v>
      </c>
      <c r="S30" s="430">
        <f>'Data Rapor'!AF29</f>
        <v>0</v>
      </c>
      <c r="T30" s="430">
        <f>'Data Rapor'!AH29</f>
        <v>0</v>
      </c>
      <c r="U30" s="430">
        <f>'Data Rapor'!AI29</f>
        <v>0</v>
      </c>
      <c r="V30" s="430">
        <f>'Data Rapor'!AK29</f>
        <v>0</v>
      </c>
      <c r="W30" s="430">
        <f>'Data Rapor'!AM29</f>
        <v>0</v>
      </c>
      <c r="X30" s="430">
        <f>'Data Rapor'!AN29</f>
        <v>0</v>
      </c>
      <c r="Y30" s="430">
        <f>'Data Rapor'!AP29</f>
        <v>0</v>
      </c>
      <c r="Z30" s="430">
        <f>'Data Rapor'!AQ29</f>
        <v>0</v>
      </c>
      <c r="AA30" s="430">
        <f>'Data Rapor'!AS29</f>
        <v>0</v>
      </c>
      <c r="AB30" s="430">
        <f>'Data Rapor'!AU29</f>
        <v>0</v>
      </c>
      <c r="AC30" s="430">
        <f>'Data Rapor'!AV29</f>
        <v>0</v>
      </c>
      <c r="AD30" s="430">
        <f>'Data Rapor'!AX29</f>
        <v>0</v>
      </c>
      <c r="AE30" s="430">
        <f>'Data Rapor'!AY29</f>
        <v>0</v>
      </c>
      <c r="AF30" s="430">
        <f>'Data Rapor'!BA29</f>
        <v>0</v>
      </c>
      <c r="AG30" s="430">
        <f>'Data Rapor'!BC29</f>
        <v>0</v>
      </c>
      <c r="AH30" s="430">
        <f>'Data Rapor'!BD29</f>
        <v>0</v>
      </c>
      <c r="AI30" s="430">
        <f>'Data Rapor'!BF29</f>
        <v>0</v>
      </c>
      <c r="AJ30" s="430">
        <f>'Data Rapor'!BG29</f>
        <v>0</v>
      </c>
      <c r="AK30" s="430">
        <f>'Data Rapor'!BI29</f>
        <v>0</v>
      </c>
      <c r="AL30" s="430">
        <f>'Data Rapor'!BK29</f>
        <v>0</v>
      </c>
      <c r="AM30" s="430">
        <f>'Data Rapor'!BL29</f>
        <v>0</v>
      </c>
      <c r="AN30" s="430">
        <f>'Data Rapor'!BN29</f>
        <v>0</v>
      </c>
      <c r="AO30" s="430">
        <f>'Data Rapor'!BO29</f>
        <v>0</v>
      </c>
      <c r="AP30" s="430">
        <f>'Data Rapor'!BQ29</f>
        <v>0</v>
      </c>
      <c r="AQ30" s="430">
        <f>'Data Rapor'!BS29</f>
        <v>0</v>
      </c>
      <c r="AR30" s="430">
        <f>'Data Rapor'!BT29</f>
        <v>0</v>
      </c>
      <c r="AS30" s="430">
        <f>'Data Rapor'!BV29</f>
        <v>0</v>
      </c>
      <c r="AT30" s="430">
        <f>'Data Rapor'!BW29</f>
        <v>0</v>
      </c>
      <c r="AU30" s="430">
        <f>'Data Rapor'!BY29</f>
        <v>0</v>
      </c>
      <c r="AV30" s="430">
        <f>'Data Rapor'!CA29</f>
        <v>0</v>
      </c>
      <c r="AW30" s="430">
        <f>'Data Rapor'!CB29</f>
        <v>0</v>
      </c>
      <c r="AX30" s="430">
        <f>'Data Rapor'!CD29</f>
        <v>0</v>
      </c>
      <c r="AY30" s="430">
        <f>'Data Rapor'!CE29</f>
        <v>0</v>
      </c>
      <c r="AZ30" s="430">
        <f>'Data Rapor'!CG29</f>
        <v>0</v>
      </c>
      <c r="BA30" s="430">
        <f>'Data Rapor'!CI29</f>
        <v>0</v>
      </c>
      <c r="BB30" s="430">
        <f>'Data Rapor'!CJ29</f>
        <v>0</v>
      </c>
      <c r="BC30" s="430">
        <f>'Data Rapor'!CL29</f>
        <v>0</v>
      </c>
      <c r="BD30" s="430">
        <f>'Data Rapor'!CM29</f>
        <v>0</v>
      </c>
      <c r="BE30" s="430">
        <f>'Data Rapor'!CO29</f>
        <v>0</v>
      </c>
      <c r="BF30" s="430">
        <f>'Data Rapor'!O29</f>
        <v>0</v>
      </c>
      <c r="BG30" s="430">
        <f>'Data Rapor'!P29</f>
        <v>0</v>
      </c>
      <c r="BH30" s="430">
        <f>'Data Rapor'!R29</f>
        <v>0</v>
      </c>
      <c r="BI30" s="430">
        <f>'Data Rapor'!S29</f>
        <v>0</v>
      </c>
      <c r="BJ30" s="430">
        <f>'Data Rapor'!U29</f>
        <v>0</v>
      </c>
      <c r="BK30" s="430">
        <f>'Data Rapor'!CQ29</f>
        <v>0</v>
      </c>
      <c r="BL30" s="430">
        <f>'Data Rapor'!CR29</f>
        <v>0</v>
      </c>
      <c r="BM30" s="430">
        <f>'Data Rapor'!CT29</f>
        <v>0</v>
      </c>
      <c r="BN30" s="430">
        <f>'Data Rapor'!CU29</f>
        <v>0</v>
      </c>
      <c r="BO30" s="430">
        <f>'Data Rapor'!CW29</f>
        <v>0</v>
      </c>
      <c r="BP30" s="430">
        <f>'Data Rapor'!CY29</f>
        <v>0</v>
      </c>
      <c r="BQ30" s="430">
        <f>'Data Rapor'!CZ29</f>
        <v>0</v>
      </c>
      <c r="BR30" s="430">
        <f>'Data Rapor'!DB29</f>
        <v>0</v>
      </c>
      <c r="BS30" s="430">
        <f>'Data Rapor'!DC29</f>
        <v>0</v>
      </c>
      <c r="BT30" s="430">
        <f>'Data Rapor'!DE29</f>
        <v>0</v>
      </c>
      <c r="BU30" s="430">
        <f>'Data Rapor'!DG29</f>
        <v>0</v>
      </c>
      <c r="BV30" s="430">
        <f>'Data Rapor'!DH29</f>
        <v>0</v>
      </c>
      <c r="BW30" s="430">
        <f>'Data Rapor'!DJ29</f>
        <v>0</v>
      </c>
      <c r="BX30" s="430">
        <f>'Data Rapor'!DK29</f>
        <v>0</v>
      </c>
      <c r="BY30" s="430">
        <f>'Data Rapor'!DM29</f>
        <v>0</v>
      </c>
      <c r="BZ30" s="430">
        <f>'Data Rapor'!DO29</f>
        <v>0</v>
      </c>
      <c r="CA30" s="430">
        <f>'Data Rapor'!DP29</f>
        <v>0</v>
      </c>
      <c r="CB30" s="430">
        <f>'Data Rapor'!DR29</f>
        <v>0</v>
      </c>
      <c r="CC30" s="430">
        <f>'Data Rapor'!DS29</f>
        <v>0</v>
      </c>
      <c r="CD30" s="430">
        <f>'Data Rapor'!DU29</f>
        <v>0</v>
      </c>
      <c r="CE30" s="430">
        <f>'Data Rapor'!DW29</f>
        <v>0</v>
      </c>
      <c r="CF30" s="430">
        <f>'Data Rapor'!DX29</f>
        <v>0</v>
      </c>
      <c r="CG30" s="430">
        <f>'Data Rapor'!DZ29</f>
        <v>0</v>
      </c>
      <c r="CH30" s="430">
        <f>'Data Rapor'!EA29</f>
        <v>0</v>
      </c>
      <c r="CI30" s="430">
        <f>'Data Rapor'!EC29</f>
        <v>0</v>
      </c>
      <c r="CJ30" s="430">
        <f>'Data Rapor'!EE29</f>
        <v>0</v>
      </c>
      <c r="CK30" s="430">
        <f>'Data Rapor'!EF29</f>
        <v>0</v>
      </c>
      <c r="CL30" s="430">
        <f>'Data Rapor'!EH29</f>
        <v>0</v>
      </c>
      <c r="CM30" s="430">
        <f>'Data Rapor'!EI29</f>
        <v>0</v>
      </c>
      <c r="CN30" s="430">
        <f>'Data Rapor'!EK29</f>
        <v>0</v>
      </c>
      <c r="CO30" s="430">
        <f>'Data Rapor'!EM29</f>
        <v>0</v>
      </c>
      <c r="CP30" s="430">
        <f>'Data Rapor'!EN29</f>
        <v>0</v>
      </c>
      <c r="CQ30" s="430">
        <f>'Data Rapor'!EP29</f>
        <v>0</v>
      </c>
      <c r="CR30" s="430">
        <f>'Data Rapor'!EQ29</f>
        <v>0</v>
      </c>
      <c r="CS30" s="430">
        <f>'Data Rapor'!ES29</f>
        <v>0</v>
      </c>
      <c r="CT30" s="430">
        <f>'Data Rapor'!EU29</f>
        <v>0</v>
      </c>
      <c r="CU30" s="430">
        <f>'Data Rapor'!EV29</f>
        <v>0</v>
      </c>
      <c r="CV30" s="430">
        <f>'Data Rapor'!EX29</f>
        <v>0</v>
      </c>
      <c r="CW30" s="430">
        <f>'Data Rapor'!EY29</f>
        <v>0</v>
      </c>
      <c r="CX30" s="430">
        <f>'Data Rapor'!FA29</f>
        <v>0</v>
      </c>
      <c r="CY30" s="430">
        <f>'Data Rapor'!FC29</f>
        <v>0</v>
      </c>
      <c r="CZ30" s="430">
        <f>'Data Rapor'!FD29</f>
        <v>0</v>
      </c>
      <c r="DA30" s="430">
        <f>'Data Rapor'!FF29</f>
        <v>0</v>
      </c>
      <c r="DB30" s="430">
        <f>'Data Rapor'!FG29</f>
        <v>0</v>
      </c>
      <c r="DC30" s="430">
        <f>'Data Rapor'!FI29</f>
        <v>0</v>
      </c>
      <c r="DD30" s="430">
        <f>'Data Rapor'!RS29</f>
        <v>0</v>
      </c>
      <c r="DE30" s="430">
        <f>'Data Rapor'!RT29</f>
        <v>0</v>
      </c>
      <c r="DF30" s="430">
        <f>'Data Rapor'!RV29</f>
        <v>0</v>
      </c>
      <c r="DG30" s="430">
        <f>'Data Rapor'!RW29</f>
        <v>0</v>
      </c>
      <c r="DH30" s="430">
        <f>'Data Rapor'!RY29</f>
        <v>0</v>
      </c>
      <c r="DI30" s="430">
        <f>'Data Rapor'!FK29</f>
        <v>0</v>
      </c>
      <c r="DJ30" s="430">
        <f>'Data Rapor'!FL29</f>
        <v>0</v>
      </c>
      <c r="DK30" s="430">
        <f>'Data Rapor'!FN29</f>
        <v>0</v>
      </c>
      <c r="DL30" s="430">
        <f>'Data Rapor'!FO29</f>
        <v>0</v>
      </c>
      <c r="DM30" s="430">
        <f>'Data Rapor'!FQ29</f>
        <v>0</v>
      </c>
      <c r="DN30" s="430">
        <f>'Data Rapor'!FS29</f>
        <v>0</v>
      </c>
      <c r="DO30" s="430">
        <f>'Data Rapor'!FT29</f>
        <v>0</v>
      </c>
      <c r="DP30" s="430">
        <f>'Data Rapor'!FV29</f>
        <v>0</v>
      </c>
      <c r="DQ30" s="430">
        <f>'Data Rapor'!FW29</f>
        <v>0</v>
      </c>
      <c r="DR30" s="430">
        <f>'Data Rapor'!FY29</f>
        <v>0</v>
      </c>
      <c r="DS30" s="430">
        <f>'Data Rapor'!GA29</f>
        <v>0</v>
      </c>
      <c r="DT30" s="430">
        <f>'Data Rapor'!GB29</f>
        <v>0</v>
      </c>
      <c r="DU30" s="430">
        <f>'Data Rapor'!GD29</f>
        <v>0</v>
      </c>
      <c r="DV30" s="430">
        <f>'Data Rapor'!GE29</f>
        <v>0</v>
      </c>
      <c r="DW30" s="430">
        <f>'Data Rapor'!GG29</f>
        <v>0</v>
      </c>
      <c r="DX30" s="430">
        <f>'Data Rapor'!GI29</f>
        <v>0</v>
      </c>
      <c r="DY30" s="430">
        <f>'Data Rapor'!GJ29</f>
        <v>0</v>
      </c>
      <c r="DZ30" s="430">
        <f>'Data Rapor'!GL29</f>
        <v>0</v>
      </c>
      <c r="EA30" s="430">
        <f>'Data Rapor'!GM29</f>
        <v>0</v>
      </c>
      <c r="EB30" s="430">
        <f>'Data Rapor'!GO29</f>
        <v>0</v>
      </c>
      <c r="EC30" s="430">
        <f>'Data Rapor'!GQ29</f>
        <v>0</v>
      </c>
      <c r="ED30" s="430">
        <f>'Data Rapor'!GR29</f>
        <v>0</v>
      </c>
      <c r="EE30" s="430">
        <f>'Data Rapor'!GT29</f>
        <v>0</v>
      </c>
      <c r="EF30" s="430">
        <f>'Data Rapor'!GU29</f>
        <v>0</v>
      </c>
      <c r="EG30" s="430">
        <f>'Data Rapor'!GW29</f>
        <v>0</v>
      </c>
      <c r="EH30" s="430">
        <f>'Data Rapor'!GY29</f>
        <v>0</v>
      </c>
      <c r="EI30" s="430">
        <f>'Data Rapor'!GZ29</f>
        <v>0</v>
      </c>
      <c r="EJ30" s="430">
        <f>'Data Rapor'!HB29</f>
        <v>0</v>
      </c>
      <c r="EK30" s="430">
        <f>'Data Rapor'!HC29</f>
        <v>0</v>
      </c>
      <c r="EL30" s="430">
        <f>'Data Rapor'!HE29</f>
        <v>0</v>
      </c>
      <c r="EM30" s="430">
        <f>'Data Rapor'!HG29</f>
        <v>0</v>
      </c>
      <c r="EN30" s="430">
        <f>'Data Rapor'!HH29</f>
        <v>0</v>
      </c>
      <c r="EO30" s="430">
        <f>'Data Rapor'!HJ29</f>
        <v>0</v>
      </c>
      <c r="EP30" s="430">
        <f>'Data Rapor'!HK29</f>
        <v>0</v>
      </c>
      <c r="EQ30" s="430">
        <f>'Data Rapor'!HM29</f>
        <v>0</v>
      </c>
      <c r="ER30" s="430">
        <f>'Data Rapor'!HO29</f>
        <v>0</v>
      </c>
      <c r="ES30" s="430">
        <f>'Data Rapor'!HP29</f>
        <v>0</v>
      </c>
      <c r="ET30" s="430">
        <f>'Data Rapor'!HR29</f>
        <v>0</v>
      </c>
      <c r="EU30" s="430">
        <f>'Data Rapor'!HS29</f>
        <v>0</v>
      </c>
      <c r="EV30" s="430">
        <f>'Data Rapor'!HU29</f>
        <v>0</v>
      </c>
      <c r="EW30" s="430">
        <f>'Data Rapor'!HW29</f>
        <v>0</v>
      </c>
      <c r="EX30" s="430">
        <f>'Data Rapor'!HX29</f>
        <v>0</v>
      </c>
      <c r="EY30" s="430">
        <f>'Data Rapor'!HZ29</f>
        <v>0</v>
      </c>
      <c r="EZ30" s="430">
        <f>'Data Rapor'!IA29</f>
        <v>0</v>
      </c>
      <c r="FA30" s="430">
        <f>'Data Rapor'!IC29</f>
        <v>0</v>
      </c>
      <c r="FB30" s="430">
        <f>'Data Rapor'!IE29</f>
        <v>0</v>
      </c>
      <c r="FC30" s="430">
        <f>'Data Rapor'!IF29</f>
        <v>0</v>
      </c>
      <c r="FD30" s="430">
        <f>'Data Rapor'!IH29</f>
        <v>0</v>
      </c>
      <c r="FE30" s="430">
        <f>'Data Rapor'!II29</f>
        <v>0</v>
      </c>
      <c r="FF30" s="430">
        <f>'Data Rapor'!IK29</f>
        <v>0</v>
      </c>
      <c r="FG30" s="430" t="str">
        <f>'Data Rapor'!TW29</f>
        <v/>
      </c>
      <c r="FH30" s="430" t="str">
        <f>'Data Rapor'!TX29</f>
        <v/>
      </c>
      <c r="FI30" s="430" t="str">
        <f>'Data Rapor'!TY29</f>
        <v/>
      </c>
      <c r="FJ30" s="430" t="str">
        <f>'Data Rapor'!TZ29</f>
        <v/>
      </c>
      <c r="FK30" s="431">
        <f>'Data Rapor'!TG29</f>
        <v>0</v>
      </c>
      <c r="FL30" s="431">
        <f>'Data Rapor'!TH29</f>
        <v>0</v>
      </c>
      <c r="FM30" s="431">
        <f>'Data Rapor'!TI29</f>
        <v>0</v>
      </c>
      <c r="FN30" s="431">
        <f>'Data Rapor'!TJ29</f>
        <v>0</v>
      </c>
    </row>
    <row r="31" spans="1:170">
      <c r="A31" s="57"/>
      <c r="B31" s="322">
        <f>'Data Rapor'!A30</f>
        <v>25</v>
      </c>
      <c r="C31" s="322" t="str">
        <f>'Data Rapor'!B30</f>
        <v>7050</v>
      </c>
      <c r="D31" s="322">
        <f>'Data Rapor'!C30</f>
        <v>0</v>
      </c>
      <c r="E31" s="395" t="str">
        <f>'Data Rapor'!D30</f>
        <v>Siswa 279</v>
      </c>
      <c r="F31" s="322">
        <f>'Data Rapor'!E30</f>
        <v>0</v>
      </c>
      <c r="G31" s="322" t="str">
        <f>'Data Rapor'!F30</f>
        <v>10-TKJ.1</v>
      </c>
      <c r="H31" s="430">
        <f>'Data Rapor'!G30</f>
        <v>0</v>
      </c>
      <c r="I31" s="430">
        <f>'Data Rapor'!H30</f>
        <v>0</v>
      </c>
      <c r="J31" s="430">
        <f>'Data Rapor'!J30</f>
        <v>0</v>
      </c>
      <c r="K31" s="430">
        <f>'Data Rapor'!K30</f>
        <v>0</v>
      </c>
      <c r="L31" s="430">
        <f>'Data Rapor'!M30</f>
        <v>0</v>
      </c>
      <c r="M31" s="430">
        <f>'Data Rapor'!W30</f>
        <v>0</v>
      </c>
      <c r="N31" s="430">
        <f>'Data Rapor'!X30</f>
        <v>0</v>
      </c>
      <c r="O31" s="430">
        <f>'Data Rapor'!Z30</f>
        <v>0</v>
      </c>
      <c r="P31" s="430">
        <f>'Data Rapor'!AA30</f>
        <v>0</v>
      </c>
      <c r="Q31" s="430">
        <f>'Data Rapor'!AC30</f>
        <v>0</v>
      </c>
      <c r="R31" s="430">
        <f>'Data Rapor'!AE30</f>
        <v>0</v>
      </c>
      <c r="S31" s="430">
        <f>'Data Rapor'!AF30</f>
        <v>0</v>
      </c>
      <c r="T31" s="430">
        <f>'Data Rapor'!AH30</f>
        <v>0</v>
      </c>
      <c r="U31" s="430">
        <f>'Data Rapor'!AI30</f>
        <v>0</v>
      </c>
      <c r="V31" s="430">
        <f>'Data Rapor'!AK30</f>
        <v>0</v>
      </c>
      <c r="W31" s="430">
        <f>'Data Rapor'!AM30</f>
        <v>0</v>
      </c>
      <c r="X31" s="430">
        <f>'Data Rapor'!AN30</f>
        <v>0</v>
      </c>
      <c r="Y31" s="430">
        <f>'Data Rapor'!AP30</f>
        <v>0</v>
      </c>
      <c r="Z31" s="430">
        <f>'Data Rapor'!AQ30</f>
        <v>0</v>
      </c>
      <c r="AA31" s="430">
        <f>'Data Rapor'!AS30</f>
        <v>0</v>
      </c>
      <c r="AB31" s="430">
        <f>'Data Rapor'!AU30</f>
        <v>0</v>
      </c>
      <c r="AC31" s="430">
        <f>'Data Rapor'!AV30</f>
        <v>0</v>
      </c>
      <c r="AD31" s="430">
        <f>'Data Rapor'!AX30</f>
        <v>0</v>
      </c>
      <c r="AE31" s="430">
        <f>'Data Rapor'!AY30</f>
        <v>0</v>
      </c>
      <c r="AF31" s="430">
        <f>'Data Rapor'!BA30</f>
        <v>0</v>
      </c>
      <c r="AG31" s="430">
        <f>'Data Rapor'!BC30</f>
        <v>0</v>
      </c>
      <c r="AH31" s="430">
        <f>'Data Rapor'!BD30</f>
        <v>0</v>
      </c>
      <c r="AI31" s="430">
        <f>'Data Rapor'!BF30</f>
        <v>0</v>
      </c>
      <c r="AJ31" s="430">
        <f>'Data Rapor'!BG30</f>
        <v>0</v>
      </c>
      <c r="AK31" s="430">
        <f>'Data Rapor'!BI30</f>
        <v>0</v>
      </c>
      <c r="AL31" s="430">
        <f>'Data Rapor'!BK30</f>
        <v>0</v>
      </c>
      <c r="AM31" s="430">
        <f>'Data Rapor'!BL30</f>
        <v>0</v>
      </c>
      <c r="AN31" s="430">
        <f>'Data Rapor'!BN30</f>
        <v>0</v>
      </c>
      <c r="AO31" s="430">
        <f>'Data Rapor'!BO30</f>
        <v>0</v>
      </c>
      <c r="AP31" s="430">
        <f>'Data Rapor'!BQ30</f>
        <v>0</v>
      </c>
      <c r="AQ31" s="430">
        <f>'Data Rapor'!BS30</f>
        <v>0</v>
      </c>
      <c r="AR31" s="430">
        <f>'Data Rapor'!BT30</f>
        <v>0</v>
      </c>
      <c r="AS31" s="430">
        <f>'Data Rapor'!BV30</f>
        <v>0</v>
      </c>
      <c r="AT31" s="430">
        <f>'Data Rapor'!BW30</f>
        <v>0</v>
      </c>
      <c r="AU31" s="430">
        <f>'Data Rapor'!BY30</f>
        <v>0</v>
      </c>
      <c r="AV31" s="430">
        <f>'Data Rapor'!CA30</f>
        <v>0</v>
      </c>
      <c r="AW31" s="430">
        <f>'Data Rapor'!CB30</f>
        <v>0</v>
      </c>
      <c r="AX31" s="430">
        <f>'Data Rapor'!CD30</f>
        <v>0</v>
      </c>
      <c r="AY31" s="430">
        <f>'Data Rapor'!CE30</f>
        <v>0</v>
      </c>
      <c r="AZ31" s="430">
        <f>'Data Rapor'!CG30</f>
        <v>0</v>
      </c>
      <c r="BA31" s="430">
        <f>'Data Rapor'!CI30</f>
        <v>0</v>
      </c>
      <c r="BB31" s="430">
        <f>'Data Rapor'!CJ30</f>
        <v>0</v>
      </c>
      <c r="BC31" s="430">
        <f>'Data Rapor'!CL30</f>
        <v>0</v>
      </c>
      <c r="BD31" s="430">
        <f>'Data Rapor'!CM30</f>
        <v>0</v>
      </c>
      <c r="BE31" s="430">
        <f>'Data Rapor'!CO30</f>
        <v>0</v>
      </c>
      <c r="BF31" s="430">
        <f>'Data Rapor'!O30</f>
        <v>0</v>
      </c>
      <c r="BG31" s="430">
        <f>'Data Rapor'!P30</f>
        <v>0</v>
      </c>
      <c r="BH31" s="430">
        <f>'Data Rapor'!R30</f>
        <v>0</v>
      </c>
      <c r="BI31" s="430">
        <f>'Data Rapor'!S30</f>
        <v>0</v>
      </c>
      <c r="BJ31" s="430">
        <f>'Data Rapor'!U30</f>
        <v>0</v>
      </c>
      <c r="BK31" s="430">
        <f>'Data Rapor'!CQ30</f>
        <v>0</v>
      </c>
      <c r="BL31" s="430">
        <f>'Data Rapor'!CR30</f>
        <v>0</v>
      </c>
      <c r="BM31" s="430">
        <f>'Data Rapor'!CT30</f>
        <v>0</v>
      </c>
      <c r="BN31" s="430">
        <f>'Data Rapor'!CU30</f>
        <v>0</v>
      </c>
      <c r="BO31" s="430">
        <f>'Data Rapor'!CW30</f>
        <v>0</v>
      </c>
      <c r="BP31" s="430">
        <f>'Data Rapor'!CY30</f>
        <v>0</v>
      </c>
      <c r="BQ31" s="430">
        <f>'Data Rapor'!CZ30</f>
        <v>0</v>
      </c>
      <c r="BR31" s="430">
        <f>'Data Rapor'!DB30</f>
        <v>0</v>
      </c>
      <c r="BS31" s="430">
        <f>'Data Rapor'!DC30</f>
        <v>0</v>
      </c>
      <c r="BT31" s="430">
        <f>'Data Rapor'!DE30</f>
        <v>0</v>
      </c>
      <c r="BU31" s="430">
        <f>'Data Rapor'!DG30</f>
        <v>0</v>
      </c>
      <c r="BV31" s="430">
        <f>'Data Rapor'!DH30</f>
        <v>0</v>
      </c>
      <c r="BW31" s="430">
        <f>'Data Rapor'!DJ30</f>
        <v>0</v>
      </c>
      <c r="BX31" s="430">
        <f>'Data Rapor'!DK30</f>
        <v>0</v>
      </c>
      <c r="BY31" s="430">
        <f>'Data Rapor'!DM30</f>
        <v>0</v>
      </c>
      <c r="BZ31" s="430">
        <f>'Data Rapor'!DO30</f>
        <v>0</v>
      </c>
      <c r="CA31" s="430">
        <f>'Data Rapor'!DP30</f>
        <v>0</v>
      </c>
      <c r="CB31" s="430">
        <f>'Data Rapor'!DR30</f>
        <v>0</v>
      </c>
      <c r="CC31" s="430">
        <f>'Data Rapor'!DS30</f>
        <v>0</v>
      </c>
      <c r="CD31" s="430">
        <f>'Data Rapor'!DU30</f>
        <v>0</v>
      </c>
      <c r="CE31" s="430">
        <f>'Data Rapor'!DW30</f>
        <v>0</v>
      </c>
      <c r="CF31" s="430">
        <f>'Data Rapor'!DX30</f>
        <v>0</v>
      </c>
      <c r="CG31" s="430">
        <f>'Data Rapor'!DZ30</f>
        <v>0</v>
      </c>
      <c r="CH31" s="430">
        <f>'Data Rapor'!EA30</f>
        <v>0</v>
      </c>
      <c r="CI31" s="430">
        <f>'Data Rapor'!EC30</f>
        <v>0</v>
      </c>
      <c r="CJ31" s="430">
        <f>'Data Rapor'!EE30</f>
        <v>0</v>
      </c>
      <c r="CK31" s="430">
        <f>'Data Rapor'!EF30</f>
        <v>0</v>
      </c>
      <c r="CL31" s="430">
        <f>'Data Rapor'!EH30</f>
        <v>0</v>
      </c>
      <c r="CM31" s="430">
        <f>'Data Rapor'!EI30</f>
        <v>0</v>
      </c>
      <c r="CN31" s="430">
        <f>'Data Rapor'!EK30</f>
        <v>0</v>
      </c>
      <c r="CO31" s="430">
        <f>'Data Rapor'!EM30</f>
        <v>0</v>
      </c>
      <c r="CP31" s="430">
        <f>'Data Rapor'!EN30</f>
        <v>0</v>
      </c>
      <c r="CQ31" s="430">
        <f>'Data Rapor'!EP30</f>
        <v>0</v>
      </c>
      <c r="CR31" s="430">
        <f>'Data Rapor'!EQ30</f>
        <v>0</v>
      </c>
      <c r="CS31" s="430">
        <f>'Data Rapor'!ES30</f>
        <v>0</v>
      </c>
      <c r="CT31" s="430">
        <f>'Data Rapor'!EU30</f>
        <v>0</v>
      </c>
      <c r="CU31" s="430">
        <f>'Data Rapor'!EV30</f>
        <v>0</v>
      </c>
      <c r="CV31" s="430">
        <f>'Data Rapor'!EX30</f>
        <v>0</v>
      </c>
      <c r="CW31" s="430">
        <f>'Data Rapor'!EY30</f>
        <v>0</v>
      </c>
      <c r="CX31" s="430">
        <f>'Data Rapor'!FA30</f>
        <v>0</v>
      </c>
      <c r="CY31" s="430">
        <f>'Data Rapor'!FC30</f>
        <v>0</v>
      </c>
      <c r="CZ31" s="430">
        <f>'Data Rapor'!FD30</f>
        <v>0</v>
      </c>
      <c r="DA31" s="430">
        <f>'Data Rapor'!FF30</f>
        <v>0</v>
      </c>
      <c r="DB31" s="430">
        <f>'Data Rapor'!FG30</f>
        <v>0</v>
      </c>
      <c r="DC31" s="430">
        <f>'Data Rapor'!FI30</f>
        <v>0</v>
      </c>
      <c r="DD31" s="430">
        <f>'Data Rapor'!RS30</f>
        <v>0</v>
      </c>
      <c r="DE31" s="430">
        <f>'Data Rapor'!RT30</f>
        <v>0</v>
      </c>
      <c r="DF31" s="430">
        <f>'Data Rapor'!RV30</f>
        <v>0</v>
      </c>
      <c r="DG31" s="430">
        <f>'Data Rapor'!RW30</f>
        <v>0</v>
      </c>
      <c r="DH31" s="430">
        <f>'Data Rapor'!RY30</f>
        <v>0</v>
      </c>
      <c r="DI31" s="430">
        <f>'Data Rapor'!FK30</f>
        <v>0</v>
      </c>
      <c r="DJ31" s="430">
        <f>'Data Rapor'!FL30</f>
        <v>0</v>
      </c>
      <c r="DK31" s="430">
        <f>'Data Rapor'!FN30</f>
        <v>0</v>
      </c>
      <c r="DL31" s="430">
        <f>'Data Rapor'!FO30</f>
        <v>0</v>
      </c>
      <c r="DM31" s="430">
        <f>'Data Rapor'!FQ30</f>
        <v>0</v>
      </c>
      <c r="DN31" s="430">
        <f>'Data Rapor'!FS30</f>
        <v>0</v>
      </c>
      <c r="DO31" s="430">
        <f>'Data Rapor'!FT30</f>
        <v>0</v>
      </c>
      <c r="DP31" s="430">
        <f>'Data Rapor'!FV30</f>
        <v>0</v>
      </c>
      <c r="DQ31" s="430">
        <f>'Data Rapor'!FW30</f>
        <v>0</v>
      </c>
      <c r="DR31" s="430">
        <f>'Data Rapor'!FY30</f>
        <v>0</v>
      </c>
      <c r="DS31" s="430">
        <f>'Data Rapor'!GA30</f>
        <v>0</v>
      </c>
      <c r="DT31" s="430">
        <f>'Data Rapor'!GB30</f>
        <v>0</v>
      </c>
      <c r="DU31" s="430">
        <f>'Data Rapor'!GD30</f>
        <v>0</v>
      </c>
      <c r="DV31" s="430">
        <f>'Data Rapor'!GE30</f>
        <v>0</v>
      </c>
      <c r="DW31" s="430">
        <f>'Data Rapor'!GG30</f>
        <v>0</v>
      </c>
      <c r="DX31" s="430">
        <f>'Data Rapor'!GI30</f>
        <v>0</v>
      </c>
      <c r="DY31" s="430">
        <f>'Data Rapor'!GJ30</f>
        <v>0</v>
      </c>
      <c r="DZ31" s="430">
        <f>'Data Rapor'!GL30</f>
        <v>0</v>
      </c>
      <c r="EA31" s="430">
        <f>'Data Rapor'!GM30</f>
        <v>0</v>
      </c>
      <c r="EB31" s="430">
        <f>'Data Rapor'!GO30</f>
        <v>0</v>
      </c>
      <c r="EC31" s="430">
        <f>'Data Rapor'!GQ30</f>
        <v>0</v>
      </c>
      <c r="ED31" s="430">
        <f>'Data Rapor'!GR30</f>
        <v>0</v>
      </c>
      <c r="EE31" s="430">
        <f>'Data Rapor'!GT30</f>
        <v>0</v>
      </c>
      <c r="EF31" s="430">
        <f>'Data Rapor'!GU30</f>
        <v>0</v>
      </c>
      <c r="EG31" s="430">
        <f>'Data Rapor'!GW30</f>
        <v>0</v>
      </c>
      <c r="EH31" s="430">
        <f>'Data Rapor'!GY30</f>
        <v>0</v>
      </c>
      <c r="EI31" s="430">
        <f>'Data Rapor'!GZ30</f>
        <v>0</v>
      </c>
      <c r="EJ31" s="430">
        <f>'Data Rapor'!HB30</f>
        <v>0</v>
      </c>
      <c r="EK31" s="430">
        <f>'Data Rapor'!HC30</f>
        <v>0</v>
      </c>
      <c r="EL31" s="430">
        <f>'Data Rapor'!HE30</f>
        <v>0</v>
      </c>
      <c r="EM31" s="430">
        <f>'Data Rapor'!HG30</f>
        <v>0</v>
      </c>
      <c r="EN31" s="430">
        <f>'Data Rapor'!HH30</f>
        <v>0</v>
      </c>
      <c r="EO31" s="430">
        <f>'Data Rapor'!HJ30</f>
        <v>0</v>
      </c>
      <c r="EP31" s="430">
        <f>'Data Rapor'!HK30</f>
        <v>0</v>
      </c>
      <c r="EQ31" s="430">
        <f>'Data Rapor'!HM30</f>
        <v>0</v>
      </c>
      <c r="ER31" s="430">
        <f>'Data Rapor'!HO30</f>
        <v>0</v>
      </c>
      <c r="ES31" s="430">
        <f>'Data Rapor'!HP30</f>
        <v>0</v>
      </c>
      <c r="ET31" s="430">
        <f>'Data Rapor'!HR30</f>
        <v>0</v>
      </c>
      <c r="EU31" s="430">
        <f>'Data Rapor'!HS30</f>
        <v>0</v>
      </c>
      <c r="EV31" s="430">
        <f>'Data Rapor'!HU30</f>
        <v>0</v>
      </c>
      <c r="EW31" s="430">
        <f>'Data Rapor'!HW30</f>
        <v>0</v>
      </c>
      <c r="EX31" s="430">
        <f>'Data Rapor'!HX30</f>
        <v>0</v>
      </c>
      <c r="EY31" s="430">
        <f>'Data Rapor'!HZ30</f>
        <v>0</v>
      </c>
      <c r="EZ31" s="430">
        <f>'Data Rapor'!IA30</f>
        <v>0</v>
      </c>
      <c r="FA31" s="430">
        <f>'Data Rapor'!IC30</f>
        <v>0</v>
      </c>
      <c r="FB31" s="430">
        <f>'Data Rapor'!IE30</f>
        <v>0</v>
      </c>
      <c r="FC31" s="430">
        <f>'Data Rapor'!IF30</f>
        <v>0</v>
      </c>
      <c r="FD31" s="430">
        <f>'Data Rapor'!IH30</f>
        <v>0</v>
      </c>
      <c r="FE31" s="430">
        <f>'Data Rapor'!II30</f>
        <v>0</v>
      </c>
      <c r="FF31" s="430">
        <f>'Data Rapor'!IK30</f>
        <v>0</v>
      </c>
      <c r="FG31" s="430" t="str">
        <f>'Data Rapor'!TW30</f>
        <v/>
      </c>
      <c r="FH31" s="430" t="str">
        <f>'Data Rapor'!TX30</f>
        <v/>
      </c>
      <c r="FI31" s="430" t="str">
        <f>'Data Rapor'!TY30</f>
        <v/>
      </c>
      <c r="FJ31" s="430" t="str">
        <f>'Data Rapor'!TZ30</f>
        <v/>
      </c>
      <c r="FK31" s="431">
        <f>'Data Rapor'!TG30</f>
        <v>0</v>
      </c>
      <c r="FL31" s="431">
        <f>'Data Rapor'!TH30</f>
        <v>0</v>
      </c>
      <c r="FM31" s="431">
        <f>'Data Rapor'!TI30</f>
        <v>0</v>
      </c>
      <c r="FN31" s="431">
        <f>'Data Rapor'!TJ30</f>
        <v>0</v>
      </c>
    </row>
    <row r="32" spans="1:170" hidden="1">
      <c r="A32" s="57"/>
      <c r="B32" s="322" t="str">
        <f>'Data Rapor'!A31</f>
        <v/>
      </c>
      <c r="C32" s="322" t="str">
        <f>'Data Rapor'!B31</f>
        <v/>
      </c>
      <c r="D32" s="322" t="str">
        <f>'Data Rapor'!C31</f>
        <v/>
      </c>
      <c r="E32" s="395" t="str">
        <f>'Data Rapor'!D31</f>
        <v/>
      </c>
      <c r="F32" s="322" t="str">
        <f>'Data Rapor'!E31</f>
        <v/>
      </c>
      <c r="G32" s="322" t="str">
        <f>'Data Rapor'!F31</f>
        <v/>
      </c>
      <c r="H32" s="430">
        <f>'Data Rapor'!G31</f>
        <v>0</v>
      </c>
      <c r="I32" s="430">
        <f>'Data Rapor'!H31</f>
        <v>0</v>
      </c>
      <c r="J32" s="430">
        <f>'Data Rapor'!J31</f>
        <v>0</v>
      </c>
      <c r="K32" s="430">
        <f>'Data Rapor'!K31</f>
        <v>0</v>
      </c>
      <c r="L32" s="430">
        <f>'Data Rapor'!M31</f>
        <v>0</v>
      </c>
      <c r="M32" s="430">
        <f>'Data Rapor'!W31</f>
        <v>0</v>
      </c>
      <c r="N32" s="430">
        <f>'Data Rapor'!X31</f>
        <v>0</v>
      </c>
      <c r="O32" s="430">
        <f>'Data Rapor'!Z31</f>
        <v>0</v>
      </c>
      <c r="P32" s="430">
        <f>'Data Rapor'!AA31</f>
        <v>0</v>
      </c>
      <c r="Q32" s="430">
        <f>'Data Rapor'!AC31</f>
        <v>0</v>
      </c>
      <c r="R32" s="430">
        <f>'Data Rapor'!AE31</f>
        <v>0</v>
      </c>
      <c r="S32" s="430">
        <f>'Data Rapor'!AF31</f>
        <v>0</v>
      </c>
      <c r="T32" s="430">
        <f>'Data Rapor'!AH31</f>
        <v>0</v>
      </c>
      <c r="U32" s="430">
        <f>'Data Rapor'!AI31</f>
        <v>0</v>
      </c>
      <c r="V32" s="430">
        <f>'Data Rapor'!AK31</f>
        <v>0</v>
      </c>
      <c r="W32" s="430">
        <f>'Data Rapor'!AM31</f>
        <v>0</v>
      </c>
      <c r="X32" s="430">
        <f>'Data Rapor'!AN31</f>
        <v>0</v>
      </c>
      <c r="Y32" s="430">
        <f>'Data Rapor'!AP31</f>
        <v>0</v>
      </c>
      <c r="Z32" s="430">
        <f>'Data Rapor'!AQ31</f>
        <v>0</v>
      </c>
      <c r="AA32" s="430">
        <f>'Data Rapor'!AS31</f>
        <v>0</v>
      </c>
      <c r="AB32" s="430">
        <f>'Data Rapor'!AU31</f>
        <v>0</v>
      </c>
      <c r="AC32" s="430">
        <f>'Data Rapor'!AV31</f>
        <v>0</v>
      </c>
      <c r="AD32" s="430">
        <f>'Data Rapor'!AX31</f>
        <v>0</v>
      </c>
      <c r="AE32" s="430">
        <f>'Data Rapor'!AY31</f>
        <v>0</v>
      </c>
      <c r="AF32" s="430">
        <f>'Data Rapor'!BA31</f>
        <v>0</v>
      </c>
      <c r="AG32" s="430">
        <f>'Data Rapor'!BC31</f>
        <v>0</v>
      </c>
      <c r="AH32" s="430">
        <f>'Data Rapor'!BD31</f>
        <v>0</v>
      </c>
      <c r="AI32" s="430">
        <f>'Data Rapor'!BF31</f>
        <v>0</v>
      </c>
      <c r="AJ32" s="430">
        <f>'Data Rapor'!BG31</f>
        <v>0</v>
      </c>
      <c r="AK32" s="430">
        <f>'Data Rapor'!BI31</f>
        <v>0</v>
      </c>
      <c r="AL32" s="430">
        <f>'Data Rapor'!BK31</f>
        <v>0</v>
      </c>
      <c r="AM32" s="430">
        <f>'Data Rapor'!BL31</f>
        <v>0</v>
      </c>
      <c r="AN32" s="430">
        <f>'Data Rapor'!BN31</f>
        <v>0</v>
      </c>
      <c r="AO32" s="430">
        <f>'Data Rapor'!BO31</f>
        <v>0</v>
      </c>
      <c r="AP32" s="430">
        <f>'Data Rapor'!BQ31</f>
        <v>0</v>
      </c>
      <c r="AQ32" s="430">
        <f>'Data Rapor'!BS31</f>
        <v>0</v>
      </c>
      <c r="AR32" s="430">
        <f>'Data Rapor'!BT31</f>
        <v>0</v>
      </c>
      <c r="AS32" s="430">
        <f>'Data Rapor'!BV31</f>
        <v>0</v>
      </c>
      <c r="AT32" s="430">
        <f>'Data Rapor'!BW31</f>
        <v>0</v>
      </c>
      <c r="AU32" s="430">
        <f>'Data Rapor'!BY31</f>
        <v>0</v>
      </c>
      <c r="AV32" s="430">
        <f>'Data Rapor'!CA31</f>
        <v>0</v>
      </c>
      <c r="AW32" s="430">
        <f>'Data Rapor'!CB31</f>
        <v>0</v>
      </c>
      <c r="AX32" s="430">
        <f>'Data Rapor'!CD31</f>
        <v>0</v>
      </c>
      <c r="AY32" s="430">
        <f>'Data Rapor'!CE31</f>
        <v>0</v>
      </c>
      <c r="AZ32" s="430">
        <f>'Data Rapor'!CG31</f>
        <v>0</v>
      </c>
      <c r="BA32" s="430">
        <f>'Data Rapor'!CI31</f>
        <v>0</v>
      </c>
      <c r="BB32" s="430">
        <f>'Data Rapor'!CJ31</f>
        <v>0</v>
      </c>
      <c r="BC32" s="430">
        <f>'Data Rapor'!CL31</f>
        <v>0</v>
      </c>
      <c r="BD32" s="430">
        <f>'Data Rapor'!CM31</f>
        <v>0</v>
      </c>
      <c r="BE32" s="430">
        <f>'Data Rapor'!CO31</f>
        <v>0</v>
      </c>
      <c r="BF32" s="430">
        <f>'Data Rapor'!O31</f>
        <v>0</v>
      </c>
      <c r="BG32" s="430">
        <f>'Data Rapor'!P31</f>
        <v>0</v>
      </c>
      <c r="BH32" s="430">
        <f>'Data Rapor'!R31</f>
        <v>0</v>
      </c>
      <c r="BI32" s="430">
        <f>'Data Rapor'!S31</f>
        <v>0</v>
      </c>
      <c r="BJ32" s="430">
        <f>'Data Rapor'!U31</f>
        <v>0</v>
      </c>
      <c r="BK32" s="430">
        <f>'Data Rapor'!CQ31</f>
        <v>0</v>
      </c>
      <c r="BL32" s="430">
        <f>'Data Rapor'!CR31</f>
        <v>0</v>
      </c>
      <c r="BM32" s="430">
        <f>'Data Rapor'!CT31</f>
        <v>0</v>
      </c>
      <c r="BN32" s="430">
        <f>'Data Rapor'!CU31</f>
        <v>0</v>
      </c>
      <c r="BO32" s="430">
        <f>'Data Rapor'!CW31</f>
        <v>0</v>
      </c>
      <c r="BP32" s="430">
        <f>'Data Rapor'!CY31</f>
        <v>0</v>
      </c>
      <c r="BQ32" s="430">
        <f>'Data Rapor'!CZ31</f>
        <v>0</v>
      </c>
      <c r="BR32" s="430">
        <f>'Data Rapor'!DB31</f>
        <v>0</v>
      </c>
      <c r="BS32" s="430">
        <f>'Data Rapor'!DC31</f>
        <v>0</v>
      </c>
      <c r="BT32" s="430">
        <f>'Data Rapor'!DE31</f>
        <v>0</v>
      </c>
      <c r="BU32" s="430">
        <f>'Data Rapor'!DG31</f>
        <v>0</v>
      </c>
      <c r="BV32" s="430">
        <f>'Data Rapor'!DH31</f>
        <v>0</v>
      </c>
      <c r="BW32" s="430">
        <f>'Data Rapor'!DJ31</f>
        <v>0</v>
      </c>
      <c r="BX32" s="430">
        <f>'Data Rapor'!DK31</f>
        <v>0</v>
      </c>
      <c r="BY32" s="430">
        <f>'Data Rapor'!DM31</f>
        <v>0</v>
      </c>
      <c r="BZ32" s="430">
        <f>'Data Rapor'!DO31</f>
        <v>0</v>
      </c>
      <c r="CA32" s="430">
        <f>'Data Rapor'!DP31</f>
        <v>0</v>
      </c>
      <c r="CB32" s="430">
        <f>'Data Rapor'!DR31</f>
        <v>0</v>
      </c>
      <c r="CC32" s="430">
        <f>'Data Rapor'!DS31</f>
        <v>0</v>
      </c>
      <c r="CD32" s="430">
        <f>'Data Rapor'!DU31</f>
        <v>0</v>
      </c>
      <c r="CE32" s="430">
        <f>'Data Rapor'!DW31</f>
        <v>0</v>
      </c>
      <c r="CF32" s="430">
        <f>'Data Rapor'!DX31</f>
        <v>0</v>
      </c>
      <c r="CG32" s="430">
        <f>'Data Rapor'!DZ31</f>
        <v>0</v>
      </c>
      <c r="CH32" s="430">
        <f>'Data Rapor'!EA31</f>
        <v>0</v>
      </c>
      <c r="CI32" s="430">
        <f>'Data Rapor'!EC31</f>
        <v>0</v>
      </c>
      <c r="CJ32" s="430">
        <f>'Data Rapor'!EE31</f>
        <v>0</v>
      </c>
      <c r="CK32" s="430">
        <f>'Data Rapor'!EF31</f>
        <v>0</v>
      </c>
      <c r="CL32" s="430">
        <f>'Data Rapor'!EH31</f>
        <v>0</v>
      </c>
      <c r="CM32" s="430">
        <f>'Data Rapor'!EI31</f>
        <v>0</v>
      </c>
      <c r="CN32" s="430">
        <f>'Data Rapor'!EK31</f>
        <v>0</v>
      </c>
      <c r="CO32" s="430">
        <f>'Data Rapor'!EM31</f>
        <v>0</v>
      </c>
      <c r="CP32" s="430">
        <f>'Data Rapor'!EN31</f>
        <v>0</v>
      </c>
      <c r="CQ32" s="430">
        <f>'Data Rapor'!EP31</f>
        <v>0</v>
      </c>
      <c r="CR32" s="430">
        <f>'Data Rapor'!EQ31</f>
        <v>0</v>
      </c>
      <c r="CS32" s="430">
        <f>'Data Rapor'!ES31</f>
        <v>0</v>
      </c>
      <c r="CT32" s="430">
        <f>'Data Rapor'!EU31</f>
        <v>0</v>
      </c>
      <c r="CU32" s="430">
        <f>'Data Rapor'!EV31</f>
        <v>0</v>
      </c>
      <c r="CV32" s="430">
        <f>'Data Rapor'!EX31</f>
        <v>0</v>
      </c>
      <c r="CW32" s="430">
        <f>'Data Rapor'!EY31</f>
        <v>0</v>
      </c>
      <c r="CX32" s="430">
        <f>'Data Rapor'!FA31</f>
        <v>0</v>
      </c>
      <c r="CY32" s="430">
        <f>'Data Rapor'!FC31</f>
        <v>0</v>
      </c>
      <c r="CZ32" s="430">
        <f>'Data Rapor'!FD31</f>
        <v>0</v>
      </c>
      <c r="DA32" s="430">
        <f>'Data Rapor'!FF31</f>
        <v>0</v>
      </c>
      <c r="DB32" s="430">
        <f>'Data Rapor'!FG31</f>
        <v>0</v>
      </c>
      <c r="DC32" s="430">
        <f>'Data Rapor'!FI31</f>
        <v>0</v>
      </c>
      <c r="DD32" s="430">
        <f>'Data Rapor'!RS31</f>
        <v>0</v>
      </c>
      <c r="DE32" s="430">
        <f>'Data Rapor'!RT31</f>
        <v>0</v>
      </c>
      <c r="DF32" s="430">
        <f>'Data Rapor'!RV31</f>
        <v>0</v>
      </c>
      <c r="DG32" s="430">
        <f>'Data Rapor'!RW31</f>
        <v>0</v>
      </c>
      <c r="DH32" s="430">
        <f>'Data Rapor'!RY31</f>
        <v>0</v>
      </c>
      <c r="DI32" s="430">
        <f>'Data Rapor'!FK31</f>
        <v>0</v>
      </c>
      <c r="DJ32" s="430">
        <f>'Data Rapor'!FL31</f>
        <v>0</v>
      </c>
      <c r="DK32" s="430">
        <f>'Data Rapor'!FN31</f>
        <v>0</v>
      </c>
      <c r="DL32" s="430">
        <f>'Data Rapor'!FO31</f>
        <v>0</v>
      </c>
      <c r="DM32" s="430">
        <f>'Data Rapor'!FQ31</f>
        <v>0</v>
      </c>
      <c r="DN32" s="430">
        <f>'Data Rapor'!FS31</f>
        <v>0</v>
      </c>
      <c r="DO32" s="430">
        <f>'Data Rapor'!FT31</f>
        <v>0</v>
      </c>
      <c r="DP32" s="430">
        <f>'Data Rapor'!FV31</f>
        <v>0</v>
      </c>
      <c r="DQ32" s="430">
        <f>'Data Rapor'!FW31</f>
        <v>0</v>
      </c>
      <c r="DR32" s="430">
        <f>'Data Rapor'!FY31</f>
        <v>0</v>
      </c>
      <c r="DS32" s="430">
        <f>'Data Rapor'!GA31</f>
        <v>0</v>
      </c>
      <c r="DT32" s="430">
        <f>'Data Rapor'!GB31</f>
        <v>0</v>
      </c>
      <c r="DU32" s="430">
        <f>'Data Rapor'!GD31</f>
        <v>0</v>
      </c>
      <c r="DV32" s="430">
        <f>'Data Rapor'!GE31</f>
        <v>0</v>
      </c>
      <c r="DW32" s="430">
        <f>'Data Rapor'!GG31</f>
        <v>0</v>
      </c>
      <c r="DX32" s="430">
        <f>'Data Rapor'!GI31</f>
        <v>0</v>
      </c>
      <c r="DY32" s="430">
        <f>'Data Rapor'!GJ31</f>
        <v>0</v>
      </c>
      <c r="DZ32" s="430">
        <f>'Data Rapor'!GL31</f>
        <v>0</v>
      </c>
      <c r="EA32" s="430">
        <f>'Data Rapor'!GM31</f>
        <v>0</v>
      </c>
      <c r="EB32" s="430">
        <f>'Data Rapor'!GO31</f>
        <v>0</v>
      </c>
      <c r="EC32" s="430">
        <f>'Data Rapor'!GQ31</f>
        <v>0</v>
      </c>
      <c r="ED32" s="430">
        <f>'Data Rapor'!GR31</f>
        <v>0</v>
      </c>
      <c r="EE32" s="430">
        <f>'Data Rapor'!GT31</f>
        <v>0</v>
      </c>
      <c r="EF32" s="430">
        <f>'Data Rapor'!GU31</f>
        <v>0</v>
      </c>
      <c r="EG32" s="430">
        <f>'Data Rapor'!GW31</f>
        <v>0</v>
      </c>
      <c r="EH32" s="430">
        <f>'Data Rapor'!GY31</f>
        <v>0</v>
      </c>
      <c r="EI32" s="430">
        <f>'Data Rapor'!GZ31</f>
        <v>0</v>
      </c>
      <c r="EJ32" s="430">
        <f>'Data Rapor'!HB31</f>
        <v>0</v>
      </c>
      <c r="EK32" s="430">
        <f>'Data Rapor'!HC31</f>
        <v>0</v>
      </c>
      <c r="EL32" s="430">
        <f>'Data Rapor'!HE31</f>
        <v>0</v>
      </c>
      <c r="EM32" s="430">
        <f>'Data Rapor'!HG31</f>
        <v>0</v>
      </c>
      <c r="EN32" s="430">
        <f>'Data Rapor'!HH31</f>
        <v>0</v>
      </c>
      <c r="EO32" s="430">
        <f>'Data Rapor'!HJ31</f>
        <v>0</v>
      </c>
      <c r="EP32" s="430">
        <f>'Data Rapor'!HK31</f>
        <v>0</v>
      </c>
      <c r="EQ32" s="430">
        <f>'Data Rapor'!HM31</f>
        <v>0</v>
      </c>
      <c r="ER32" s="430">
        <f>'Data Rapor'!HO31</f>
        <v>0</v>
      </c>
      <c r="ES32" s="430">
        <f>'Data Rapor'!HP31</f>
        <v>0</v>
      </c>
      <c r="ET32" s="430">
        <f>'Data Rapor'!HR31</f>
        <v>0</v>
      </c>
      <c r="EU32" s="430">
        <f>'Data Rapor'!HS31</f>
        <v>0</v>
      </c>
      <c r="EV32" s="430">
        <f>'Data Rapor'!HU31</f>
        <v>0</v>
      </c>
      <c r="EW32" s="430">
        <f>'Data Rapor'!HW31</f>
        <v>0</v>
      </c>
      <c r="EX32" s="430">
        <f>'Data Rapor'!HX31</f>
        <v>0</v>
      </c>
      <c r="EY32" s="430">
        <f>'Data Rapor'!HZ31</f>
        <v>0</v>
      </c>
      <c r="EZ32" s="430">
        <f>'Data Rapor'!IA31</f>
        <v>0</v>
      </c>
      <c r="FA32" s="430">
        <f>'Data Rapor'!IC31</f>
        <v>0</v>
      </c>
      <c r="FB32" s="430">
        <f>'Data Rapor'!IE31</f>
        <v>0</v>
      </c>
      <c r="FC32" s="430">
        <f>'Data Rapor'!IF31</f>
        <v>0</v>
      </c>
      <c r="FD32" s="430">
        <f>'Data Rapor'!IH31</f>
        <v>0</v>
      </c>
      <c r="FE32" s="430">
        <f>'Data Rapor'!II31</f>
        <v>0</v>
      </c>
      <c r="FF32" s="430">
        <f>'Data Rapor'!IK31</f>
        <v>0</v>
      </c>
      <c r="FG32" s="430" t="str">
        <f>'Data Rapor'!TW31</f>
        <v/>
      </c>
      <c r="FH32" s="430" t="str">
        <f>'Data Rapor'!TX31</f>
        <v/>
      </c>
      <c r="FI32" s="430" t="str">
        <f>'Data Rapor'!TY31</f>
        <v/>
      </c>
      <c r="FJ32" s="430" t="str">
        <f>'Data Rapor'!TZ31</f>
        <v/>
      </c>
      <c r="FK32" s="431">
        <f>'Data Rapor'!TG31</f>
        <v>0</v>
      </c>
      <c r="FL32" s="431">
        <f>'Data Rapor'!TH31</f>
        <v>0</v>
      </c>
      <c r="FM32" s="431">
        <f>'Data Rapor'!TI31</f>
        <v>0</v>
      </c>
      <c r="FN32" s="431">
        <f>'Data Rapor'!TJ31</f>
        <v>0</v>
      </c>
    </row>
    <row r="33" spans="1:170" hidden="1">
      <c r="A33" s="57"/>
      <c r="B33" s="322" t="str">
        <f>'Data Rapor'!A32</f>
        <v/>
      </c>
      <c r="C33" s="322" t="str">
        <f>'Data Rapor'!B32</f>
        <v/>
      </c>
      <c r="D33" s="322" t="str">
        <f>'Data Rapor'!C32</f>
        <v/>
      </c>
      <c r="E33" s="395" t="str">
        <f>'Data Rapor'!D32</f>
        <v/>
      </c>
      <c r="F33" s="322" t="str">
        <f>'Data Rapor'!E32</f>
        <v/>
      </c>
      <c r="G33" s="322" t="str">
        <f>'Data Rapor'!F32</f>
        <v/>
      </c>
      <c r="H33" s="430">
        <f>'Data Rapor'!G32</f>
        <v>0</v>
      </c>
      <c r="I33" s="430">
        <f>'Data Rapor'!H32</f>
        <v>0</v>
      </c>
      <c r="J33" s="430">
        <f>'Data Rapor'!J32</f>
        <v>0</v>
      </c>
      <c r="K33" s="430">
        <f>'Data Rapor'!K32</f>
        <v>0</v>
      </c>
      <c r="L33" s="430">
        <f>'Data Rapor'!M32</f>
        <v>0</v>
      </c>
      <c r="M33" s="430">
        <f>'Data Rapor'!W32</f>
        <v>0</v>
      </c>
      <c r="N33" s="430">
        <f>'Data Rapor'!X32</f>
        <v>0</v>
      </c>
      <c r="O33" s="430">
        <f>'Data Rapor'!Z32</f>
        <v>0</v>
      </c>
      <c r="P33" s="430">
        <f>'Data Rapor'!AA32</f>
        <v>0</v>
      </c>
      <c r="Q33" s="430">
        <f>'Data Rapor'!AC32</f>
        <v>0</v>
      </c>
      <c r="R33" s="430">
        <f>'Data Rapor'!AE32</f>
        <v>0</v>
      </c>
      <c r="S33" s="430">
        <f>'Data Rapor'!AF32</f>
        <v>0</v>
      </c>
      <c r="T33" s="430">
        <f>'Data Rapor'!AH32</f>
        <v>0</v>
      </c>
      <c r="U33" s="430">
        <f>'Data Rapor'!AI32</f>
        <v>0</v>
      </c>
      <c r="V33" s="430">
        <f>'Data Rapor'!AK32</f>
        <v>0</v>
      </c>
      <c r="W33" s="430">
        <f>'Data Rapor'!AM32</f>
        <v>0</v>
      </c>
      <c r="X33" s="430">
        <f>'Data Rapor'!AN32</f>
        <v>0</v>
      </c>
      <c r="Y33" s="430">
        <f>'Data Rapor'!AP32</f>
        <v>0</v>
      </c>
      <c r="Z33" s="430">
        <f>'Data Rapor'!AQ32</f>
        <v>0</v>
      </c>
      <c r="AA33" s="430">
        <f>'Data Rapor'!AS32</f>
        <v>0</v>
      </c>
      <c r="AB33" s="430">
        <f>'Data Rapor'!AU32</f>
        <v>0</v>
      </c>
      <c r="AC33" s="430">
        <f>'Data Rapor'!AV32</f>
        <v>0</v>
      </c>
      <c r="AD33" s="430">
        <f>'Data Rapor'!AX32</f>
        <v>0</v>
      </c>
      <c r="AE33" s="430">
        <f>'Data Rapor'!AY32</f>
        <v>0</v>
      </c>
      <c r="AF33" s="430">
        <f>'Data Rapor'!BA32</f>
        <v>0</v>
      </c>
      <c r="AG33" s="430">
        <f>'Data Rapor'!BC32</f>
        <v>0</v>
      </c>
      <c r="AH33" s="430">
        <f>'Data Rapor'!BD32</f>
        <v>0</v>
      </c>
      <c r="AI33" s="430">
        <f>'Data Rapor'!BF32</f>
        <v>0</v>
      </c>
      <c r="AJ33" s="430">
        <f>'Data Rapor'!BG32</f>
        <v>0</v>
      </c>
      <c r="AK33" s="430">
        <f>'Data Rapor'!BI32</f>
        <v>0</v>
      </c>
      <c r="AL33" s="430">
        <f>'Data Rapor'!BK32</f>
        <v>0</v>
      </c>
      <c r="AM33" s="430">
        <f>'Data Rapor'!BL32</f>
        <v>0</v>
      </c>
      <c r="AN33" s="430">
        <f>'Data Rapor'!BN32</f>
        <v>0</v>
      </c>
      <c r="AO33" s="430">
        <f>'Data Rapor'!BO32</f>
        <v>0</v>
      </c>
      <c r="AP33" s="430">
        <f>'Data Rapor'!BQ32</f>
        <v>0</v>
      </c>
      <c r="AQ33" s="430">
        <f>'Data Rapor'!BS32</f>
        <v>0</v>
      </c>
      <c r="AR33" s="430">
        <f>'Data Rapor'!BT32</f>
        <v>0</v>
      </c>
      <c r="AS33" s="430">
        <f>'Data Rapor'!BV32</f>
        <v>0</v>
      </c>
      <c r="AT33" s="430">
        <f>'Data Rapor'!BW32</f>
        <v>0</v>
      </c>
      <c r="AU33" s="430">
        <f>'Data Rapor'!BY32</f>
        <v>0</v>
      </c>
      <c r="AV33" s="430">
        <f>'Data Rapor'!CA32</f>
        <v>0</v>
      </c>
      <c r="AW33" s="430">
        <f>'Data Rapor'!CB32</f>
        <v>0</v>
      </c>
      <c r="AX33" s="430">
        <f>'Data Rapor'!CD32</f>
        <v>0</v>
      </c>
      <c r="AY33" s="430">
        <f>'Data Rapor'!CE32</f>
        <v>0</v>
      </c>
      <c r="AZ33" s="430">
        <f>'Data Rapor'!CG32</f>
        <v>0</v>
      </c>
      <c r="BA33" s="430">
        <f>'Data Rapor'!CI32</f>
        <v>0</v>
      </c>
      <c r="BB33" s="430">
        <f>'Data Rapor'!CJ32</f>
        <v>0</v>
      </c>
      <c r="BC33" s="430">
        <f>'Data Rapor'!CL32</f>
        <v>0</v>
      </c>
      <c r="BD33" s="430">
        <f>'Data Rapor'!CM32</f>
        <v>0</v>
      </c>
      <c r="BE33" s="430">
        <f>'Data Rapor'!CO32</f>
        <v>0</v>
      </c>
      <c r="BF33" s="430">
        <f>'Data Rapor'!O32</f>
        <v>0</v>
      </c>
      <c r="BG33" s="430">
        <f>'Data Rapor'!P32</f>
        <v>0</v>
      </c>
      <c r="BH33" s="430">
        <f>'Data Rapor'!R32</f>
        <v>0</v>
      </c>
      <c r="BI33" s="430">
        <f>'Data Rapor'!S32</f>
        <v>0</v>
      </c>
      <c r="BJ33" s="430">
        <f>'Data Rapor'!U32</f>
        <v>0</v>
      </c>
      <c r="BK33" s="430">
        <f>'Data Rapor'!CQ32</f>
        <v>0</v>
      </c>
      <c r="BL33" s="430">
        <f>'Data Rapor'!CR32</f>
        <v>0</v>
      </c>
      <c r="BM33" s="430">
        <f>'Data Rapor'!CT32</f>
        <v>0</v>
      </c>
      <c r="BN33" s="430">
        <f>'Data Rapor'!CU32</f>
        <v>0</v>
      </c>
      <c r="BO33" s="430">
        <f>'Data Rapor'!CW32</f>
        <v>0</v>
      </c>
      <c r="BP33" s="430">
        <f>'Data Rapor'!CY32</f>
        <v>0</v>
      </c>
      <c r="BQ33" s="430">
        <f>'Data Rapor'!CZ32</f>
        <v>0</v>
      </c>
      <c r="BR33" s="430">
        <f>'Data Rapor'!DB32</f>
        <v>0</v>
      </c>
      <c r="BS33" s="430">
        <f>'Data Rapor'!DC32</f>
        <v>0</v>
      </c>
      <c r="BT33" s="430">
        <f>'Data Rapor'!DE32</f>
        <v>0</v>
      </c>
      <c r="BU33" s="430">
        <f>'Data Rapor'!DG32</f>
        <v>0</v>
      </c>
      <c r="BV33" s="430">
        <f>'Data Rapor'!DH32</f>
        <v>0</v>
      </c>
      <c r="BW33" s="430">
        <f>'Data Rapor'!DJ32</f>
        <v>0</v>
      </c>
      <c r="BX33" s="430">
        <f>'Data Rapor'!DK32</f>
        <v>0</v>
      </c>
      <c r="BY33" s="430">
        <f>'Data Rapor'!DM32</f>
        <v>0</v>
      </c>
      <c r="BZ33" s="430">
        <f>'Data Rapor'!DO32</f>
        <v>0</v>
      </c>
      <c r="CA33" s="430">
        <f>'Data Rapor'!DP32</f>
        <v>0</v>
      </c>
      <c r="CB33" s="430">
        <f>'Data Rapor'!DR32</f>
        <v>0</v>
      </c>
      <c r="CC33" s="430">
        <f>'Data Rapor'!DS32</f>
        <v>0</v>
      </c>
      <c r="CD33" s="430">
        <f>'Data Rapor'!DU32</f>
        <v>0</v>
      </c>
      <c r="CE33" s="430">
        <f>'Data Rapor'!DW32</f>
        <v>0</v>
      </c>
      <c r="CF33" s="430">
        <f>'Data Rapor'!DX32</f>
        <v>0</v>
      </c>
      <c r="CG33" s="430">
        <f>'Data Rapor'!DZ32</f>
        <v>0</v>
      </c>
      <c r="CH33" s="430">
        <f>'Data Rapor'!EA32</f>
        <v>0</v>
      </c>
      <c r="CI33" s="430">
        <f>'Data Rapor'!EC32</f>
        <v>0</v>
      </c>
      <c r="CJ33" s="430">
        <f>'Data Rapor'!EE32</f>
        <v>0</v>
      </c>
      <c r="CK33" s="430">
        <f>'Data Rapor'!EF32</f>
        <v>0</v>
      </c>
      <c r="CL33" s="430">
        <f>'Data Rapor'!EH32</f>
        <v>0</v>
      </c>
      <c r="CM33" s="430">
        <f>'Data Rapor'!EI32</f>
        <v>0</v>
      </c>
      <c r="CN33" s="430">
        <f>'Data Rapor'!EK32</f>
        <v>0</v>
      </c>
      <c r="CO33" s="430">
        <f>'Data Rapor'!EM32</f>
        <v>0</v>
      </c>
      <c r="CP33" s="430">
        <f>'Data Rapor'!EN32</f>
        <v>0</v>
      </c>
      <c r="CQ33" s="430">
        <f>'Data Rapor'!EP32</f>
        <v>0</v>
      </c>
      <c r="CR33" s="430">
        <f>'Data Rapor'!EQ32</f>
        <v>0</v>
      </c>
      <c r="CS33" s="430">
        <f>'Data Rapor'!ES32</f>
        <v>0</v>
      </c>
      <c r="CT33" s="430">
        <f>'Data Rapor'!EU32</f>
        <v>0</v>
      </c>
      <c r="CU33" s="430">
        <f>'Data Rapor'!EV32</f>
        <v>0</v>
      </c>
      <c r="CV33" s="430">
        <f>'Data Rapor'!EX32</f>
        <v>0</v>
      </c>
      <c r="CW33" s="430">
        <f>'Data Rapor'!EY32</f>
        <v>0</v>
      </c>
      <c r="CX33" s="430">
        <f>'Data Rapor'!FA32</f>
        <v>0</v>
      </c>
      <c r="CY33" s="430">
        <f>'Data Rapor'!FC32</f>
        <v>0</v>
      </c>
      <c r="CZ33" s="430">
        <f>'Data Rapor'!FD32</f>
        <v>0</v>
      </c>
      <c r="DA33" s="430">
        <f>'Data Rapor'!FF32</f>
        <v>0</v>
      </c>
      <c r="DB33" s="430">
        <f>'Data Rapor'!FG32</f>
        <v>0</v>
      </c>
      <c r="DC33" s="430">
        <f>'Data Rapor'!FI32</f>
        <v>0</v>
      </c>
      <c r="DD33" s="430">
        <f>'Data Rapor'!RS32</f>
        <v>0</v>
      </c>
      <c r="DE33" s="430">
        <f>'Data Rapor'!RT32</f>
        <v>0</v>
      </c>
      <c r="DF33" s="430">
        <f>'Data Rapor'!RV32</f>
        <v>0</v>
      </c>
      <c r="DG33" s="430">
        <f>'Data Rapor'!RW32</f>
        <v>0</v>
      </c>
      <c r="DH33" s="430">
        <f>'Data Rapor'!RY32</f>
        <v>0</v>
      </c>
      <c r="DI33" s="430">
        <f>'Data Rapor'!FK32</f>
        <v>0</v>
      </c>
      <c r="DJ33" s="430">
        <f>'Data Rapor'!FL32</f>
        <v>0</v>
      </c>
      <c r="DK33" s="430">
        <f>'Data Rapor'!FN32</f>
        <v>0</v>
      </c>
      <c r="DL33" s="430">
        <f>'Data Rapor'!FO32</f>
        <v>0</v>
      </c>
      <c r="DM33" s="430">
        <f>'Data Rapor'!FQ32</f>
        <v>0</v>
      </c>
      <c r="DN33" s="430">
        <f>'Data Rapor'!FS32</f>
        <v>0</v>
      </c>
      <c r="DO33" s="430">
        <f>'Data Rapor'!FT32</f>
        <v>0</v>
      </c>
      <c r="DP33" s="430">
        <f>'Data Rapor'!FV32</f>
        <v>0</v>
      </c>
      <c r="DQ33" s="430">
        <f>'Data Rapor'!FW32</f>
        <v>0</v>
      </c>
      <c r="DR33" s="430">
        <f>'Data Rapor'!FY32</f>
        <v>0</v>
      </c>
      <c r="DS33" s="430">
        <f>'Data Rapor'!GA32</f>
        <v>0</v>
      </c>
      <c r="DT33" s="430">
        <f>'Data Rapor'!GB32</f>
        <v>0</v>
      </c>
      <c r="DU33" s="430">
        <f>'Data Rapor'!GD32</f>
        <v>0</v>
      </c>
      <c r="DV33" s="430">
        <f>'Data Rapor'!GE32</f>
        <v>0</v>
      </c>
      <c r="DW33" s="430">
        <f>'Data Rapor'!GG32</f>
        <v>0</v>
      </c>
      <c r="DX33" s="430">
        <f>'Data Rapor'!GI32</f>
        <v>0</v>
      </c>
      <c r="DY33" s="430">
        <f>'Data Rapor'!GJ32</f>
        <v>0</v>
      </c>
      <c r="DZ33" s="430">
        <f>'Data Rapor'!GL32</f>
        <v>0</v>
      </c>
      <c r="EA33" s="430">
        <f>'Data Rapor'!GM32</f>
        <v>0</v>
      </c>
      <c r="EB33" s="430">
        <f>'Data Rapor'!GO32</f>
        <v>0</v>
      </c>
      <c r="EC33" s="430">
        <f>'Data Rapor'!GQ32</f>
        <v>0</v>
      </c>
      <c r="ED33" s="430">
        <f>'Data Rapor'!GR32</f>
        <v>0</v>
      </c>
      <c r="EE33" s="430">
        <f>'Data Rapor'!GT32</f>
        <v>0</v>
      </c>
      <c r="EF33" s="430">
        <f>'Data Rapor'!GU32</f>
        <v>0</v>
      </c>
      <c r="EG33" s="430">
        <f>'Data Rapor'!GW32</f>
        <v>0</v>
      </c>
      <c r="EH33" s="430">
        <f>'Data Rapor'!GY32</f>
        <v>0</v>
      </c>
      <c r="EI33" s="430">
        <f>'Data Rapor'!GZ32</f>
        <v>0</v>
      </c>
      <c r="EJ33" s="430">
        <f>'Data Rapor'!HB32</f>
        <v>0</v>
      </c>
      <c r="EK33" s="430">
        <f>'Data Rapor'!HC32</f>
        <v>0</v>
      </c>
      <c r="EL33" s="430">
        <f>'Data Rapor'!HE32</f>
        <v>0</v>
      </c>
      <c r="EM33" s="430">
        <f>'Data Rapor'!HG32</f>
        <v>0</v>
      </c>
      <c r="EN33" s="430">
        <f>'Data Rapor'!HH32</f>
        <v>0</v>
      </c>
      <c r="EO33" s="430">
        <f>'Data Rapor'!HJ32</f>
        <v>0</v>
      </c>
      <c r="EP33" s="430">
        <f>'Data Rapor'!HK32</f>
        <v>0</v>
      </c>
      <c r="EQ33" s="430">
        <f>'Data Rapor'!HM32</f>
        <v>0</v>
      </c>
      <c r="ER33" s="430">
        <f>'Data Rapor'!HO32</f>
        <v>0</v>
      </c>
      <c r="ES33" s="430">
        <f>'Data Rapor'!HP32</f>
        <v>0</v>
      </c>
      <c r="ET33" s="430">
        <f>'Data Rapor'!HR32</f>
        <v>0</v>
      </c>
      <c r="EU33" s="430">
        <f>'Data Rapor'!HS32</f>
        <v>0</v>
      </c>
      <c r="EV33" s="430">
        <f>'Data Rapor'!HU32</f>
        <v>0</v>
      </c>
      <c r="EW33" s="430">
        <f>'Data Rapor'!HW32</f>
        <v>0</v>
      </c>
      <c r="EX33" s="430">
        <f>'Data Rapor'!HX32</f>
        <v>0</v>
      </c>
      <c r="EY33" s="430">
        <f>'Data Rapor'!HZ32</f>
        <v>0</v>
      </c>
      <c r="EZ33" s="430">
        <f>'Data Rapor'!IA32</f>
        <v>0</v>
      </c>
      <c r="FA33" s="430">
        <f>'Data Rapor'!IC32</f>
        <v>0</v>
      </c>
      <c r="FB33" s="430">
        <f>'Data Rapor'!IE32</f>
        <v>0</v>
      </c>
      <c r="FC33" s="430">
        <f>'Data Rapor'!IF32</f>
        <v>0</v>
      </c>
      <c r="FD33" s="430">
        <f>'Data Rapor'!IH32</f>
        <v>0</v>
      </c>
      <c r="FE33" s="430">
        <f>'Data Rapor'!II32</f>
        <v>0</v>
      </c>
      <c r="FF33" s="430">
        <f>'Data Rapor'!IK32</f>
        <v>0</v>
      </c>
      <c r="FG33" s="430" t="str">
        <f>'Data Rapor'!TW32</f>
        <v/>
      </c>
      <c r="FH33" s="430" t="str">
        <f>'Data Rapor'!TX32</f>
        <v/>
      </c>
      <c r="FI33" s="430" t="str">
        <f>'Data Rapor'!TY32</f>
        <v/>
      </c>
      <c r="FJ33" s="430" t="str">
        <f>'Data Rapor'!TZ32</f>
        <v/>
      </c>
      <c r="FK33" s="431">
        <f>'Data Rapor'!TG32</f>
        <v>0</v>
      </c>
      <c r="FL33" s="431">
        <f>'Data Rapor'!TH32</f>
        <v>0</v>
      </c>
      <c r="FM33" s="431">
        <f>'Data Rapor'!TI32</f>
        <v>0</v>
      </c>
      <c r="FN33" s="431">
        <f>'Data Rapor'!TJ32</f>
        <v>0</v>
      </c>
    </row>
    <row r="34" spans="1:170" hidden="1">
      <c r="A34" s="57"/>
      <c r="B34" s="322" t="str">
        <f>'Data Rapor'!A33</f>
        <v/>
      </c>
      <c r="C34" s="322" t="str">
        <f>'Data Rapor'!B33</f>
        <v/>
      </c>
      <c r="D34" s="322" t="str">
        <f>'Data Rapor'!C33</f>
        <v/>
      </c>
      <c r="E34" s="395" t="str">
        <f>'Data Rapor'!D33</f>
        <v/>
      </c>
      <c r="F34" s="322" t="str">
        <f>'Data Rapor'!E33</f>
        <v/>
      </c>
      <c r="G34" s="322" t="str">
        <f>'Data Rapor'!F33</f>
        <v/>
      </c>
      <c r="H34" s="430">
        <f>'Data Rapor'!G33</f>
        <v>0</v>
      </c>
      <c r="I34" s="430">
        <f>'Data Rapor'!H33</f>
        <v>0</v>
      </c>
      <c r="J34" s="430">
        <f>'Data Rapor'!J33</f>
        <v>0</v>
      </c>
      <c r="K34" s="430">
        <f>'Data Rapor'!K33</f>
        <v>0</v>
      </c>
      <c r="L34" s="430">
        <f>'Data Rapor'!M33</f>
        <v>0</v>
      </c>
      <c r="M34" s="430">
        <f>'Data Rapor'!W33</f>
        <v>0</v>
      </c>
      <c r="N34" s="430">
        <f>'Data Rapor'!X33</f>
        <v>0</v>
      </c>
      <c r="O34" s="430">
        <f>'Data Rapor'!Z33</f>
        <v>0</v>
      </c>
      <c r="P34" s="430">
        <f>'Data Rapor'!AA33</f>
        <v>0</v>
      </c>
      <c r="Q34" s="430">
        <f>'Data Rapor'!AC33</f>
        <v>0</v>
      </c>
      <c r="R34" s="430">
        <f>'Data Rapor'!AE33</f>
        <v>0</v>
      </c>
      <c r="S34" s="430">
        <f>'Data Rapor'!AF33</f>
        <v>0</v>
      </c>
      <c r="T34" s="430">
        <f>'Data Rapor'!AH33</f>
        <v>0</v>
      </c>
      <c r="U34" s="430">
        <f>'Data Rapor'!AI33</f>
        <v>0</v>
      </c>
      <c r="V34" s="430">
        <f>'Data Rapor'!AK33</f>
        <v>0</v>
      </c>
      <c r="W34" s="430">
        <f>'Data Rapor'!AM33</f>
        <v>0</v>
      </c>
      <c r="X34" s="430">
        <f>'Data Rapor'!AN33</f>
        <v>0</v>
      </c>
      <c r="Y34" s="430">
        <f>'Data Rapor'!AP33</f>
        <v>0</v>
      </c>
      <c r="Z34" s="430">
        <f>'Data Rapor'!AQ33</f>
        <v>0</v>
      </c>
      <c r="AA34" s="430">
        <f>'Data Rapor'!AS33</f>
        <v>0</v>
      </c>
      <c r="AB34" s="430">
        <f>'Data Rapor'!AU33</f>
        <v>0</v>
      </c>
      <c r="AC34" s="430">
        <f>'Data Rapor'!AV33</f>
        <v>0</v>
      </c>
      <c r="AD34" s="430">
        <f>'Data Rapor'!AX33</f>
        <v>0</v>
      </c>
      <c r="AE34" s="430">
        <f>'Data Rapor'!AY33</f>
        <v>0</v>
      </c>
      <c r="AF34" s="430">
        <f>'Data Rapor'!BA33</f>
        <v>0</v>
      </c>
      <c r="AG34" s="430">
        <f>'Data Rapor'!BC33</f>
        <v>0</v>
      </c>
      <c r="AH34" s="430">
        <f>'Data Rapor'!BD33</f>
        <v>0</v>
      </c>
      <c r="AI34" s="430">
        <f>'Data Rapor'!BF33</f>
        <v>0</v>
      </c>
      <c r="AJ34" s="430">
        <f>'Data Rapor'!BG33</f>
        <v>0</v>
      </c>
      <c r="AK34" s="430">
        <f>'Data Rapor'!BI33</f>
        <v>0</v>
      </c>
      <c r="AL34" s="430">
        <f>'Data Rapor'!BK33</f>
        <v>0</v>
      </c>
      <c r="AM34" s="430">
        <f>'Data Rapor'!BL33</f>
        <v>0</v>
      </c>
      <c r="AN34" s="430">
        <f>'Data Rapor'!BN33</f>
        <v>0</v>
      </c>
      <c r="AO34" s="430">
        <f>'Data Rapor'!BO33</f>
        <v>0</v>
      </c>
      <c r="AP34" s="430">
        <f>'Data Rapor'!BQ33</f>
        <v>0</v>
      </c>
      <c r="AQ34" s="430">
        <f>'Data Rapor'!BS33</f>
        <v>0</v>
      </c>
      <c r="AR34" s="430">
        <f>'Data Rapor'!BT33</f>
        <v>0</v>
      </c>
      <c r="AS34" s="430">
        <f>'Data Rapor'!BV33</f>
        <v>0</v>
      </c>
      <c r="AT34" s="430">
        <f>'Data Rapor'!BW33</f>
        <v>0</v>
      </c>
      <c r="AU34" s="430">
        <f>'Data Rapor'!BY33</f>
        <v>0</v>
      </c>
      <c r="AV34" s="430">
        <f>'Data Rapor'!CA33</f>
        <v>0</v>
      </c>
      <c r="AW34" s="430">
        <f>'Data Rapor'!CB33</f>
        <v>0</v>
      </c>
      <c r="AX34" s="430">
        <f>'Data Rapor'!CD33</f>
        <v>0</v>
      </c>
      <c r="AY34" s="430">
        <f>'Data Rapor'!CE33</f>
        <v>0</v>
      </c>
      <c r="AZ34" s="430">
        <f>'Data Rapor'!CG33</f>
        <v>0</v>
      </c>
      <c r="BA34" s="430">
        <f>'Data Rapor'!CI33</f>
        <v>0</v>
      </c>
      <c r="BB34" s="430">
        <f>'Data Rapor'!CJ33</f>
        <v>0</v>
      </c>
      <c r="BC34" s="430">
        <f>'Data Rapor'!CL33</f>
        <v>0</v>
      </c>
      <c r="BD34" s="430">
        <f>'Data Rapor'!CM33</f>
        <v>0</v>
      </c>
      <c r="BE34" s="430">
        <f>'Data Rapor'!CO33</f>
        <v>0</v>
      </c>
      <c r="BF34" s="430">
        <f>'Data Rapor'!O33</f>
        <v>0</v>
      </c>
      <c r="BG34" s="430">
        <f>'Data Rapor'!P33</f>
        <v>0</v>
      </c>
      <c r="BH34" s="430">
        <f>'Data Rapor'!R33</f>
        <v>0</v>
      </c>
      <c r="BI34" s="430">
        <f>'Data Rapor'!S33</f>
        <v>0</v>
      </c>
      <c r="BJ34" s="430">
        <f>'Data Rapor'!U33</f>
        <v>0</v>
      </c>
      <c r="BK34" s="430">
        <f>'Data Rapor'!CQ33</f>
        <v>0</v>
      </c>
      <c r="BL34" s="430">
        <f>'Data Rapor'!CR33</f>
        <v>0</v>
      </c>
      <c r="BM34" s="430">
        <f>'Data Rapor'!CT33</f>
        <v>0</v>
      </c>
      <c r="BN34" s="430">
        <f>'Data Rapor'!CU33</f>
        <v>0</v>
      </c>
      <c r="BO34" s="430">
        <f>'Data Rapor'!CW33</f>
        <v>0</v>
      </c>
      <c r="BP34" s="430">
        <f>'Data Rapor'!CY33</f>
        <v>0</v>
      </c>
      <c r="BQ34" s="430">
        <f>'Data Rapor'!CZ33</f>
        <v>0</v>
      </c>
      <c r="BR34" s="430">
        <f>'Data Rapor'!DB33</f>
        <v>0</v>
      </c>
      <c r="BS34" s="430">
        <f>'Data Rapor'!DC33</f>
        <v>0</v>
      </c>
      <c r="BT34" s="430">
        <f>'Data Rapor'!DE33</f>
        <v>0</v>
      </c>
      <c r="BU34" s="430">
        <f>'Data Rapor'!DG33</f>
        <v>0</v>
      </c>
      <c r="BV34" s="430">
        <f>'Data Rapor'!DH33</f>
        <v>0</v>
      </c>
      <c r="BW34" s="430">
        <f>'Data Rapor'!DJ33</f>
        <v>0</v>
      </c>
      <c r="BX34" s="430">
        <f>'Data Rapor'!DK33</f>
        <v>0</v>
      </c>
      <c r="BY34" s="430">
        <f>'Data Rapor'!DM33</f>
        <v>0</v>
      </c>
      <c r="BZ34" s="430">
        <f>'Data Rapor'!DO33</f>
        <v>0</v>
      </c>
      <c r="CA34" s="430">
        <f>'Data Rapor'!DP33</f>
        <v>0</v>
      </c>
      <c r="CB34" s="430">
        <f>'Data Rapor'!DR33</f>
        <v>0</v>
      </c>
      <c r="CC34" s="430">
        <f>'Data Rapor'!DS33</f>
        <v>0</v>
      </c>
      <c r="CD34" s="430">
        <f>'Data Rapor'!DU33</f>
        <v>0</v>
      </c>
      <c r="CE34" s="430">
        <f>'Data Rapor'!DW33</f>
        <v>0</v>
      </c>
      <c r="CF34" s="430">
        <f>'Data Rapor'!DX33</f>
        <v>0</v>
      </c>
      <c r="CG34" s="430">
        <f>'Data Rapor'!DZ33</f>
        <v>0</v>
      </c>
      <c r="CH34" s="430">
        <f>'Data Rapor'!EA33</f>
        <v>0</v>
      </c>
      <c r="CI34" s="430">
        <f>'Data Rapor'!EC33</f>
        <v>0</v>
      </c>
      <c r="CJ34" s="430">
        <f>'Data Rapor'!EE33</f>
        <v>0</v>
      </c>
      <c r="CK34" s="430">
        <f>'Data Rapor'!EF33</f>
        <v>0</v>
      </c>
      <c r="CL34" s="430">
        <f>'Data Rapor'!EH33</f>
        <v>0</v>
      </c>
      <c r="CM34" s="430">
        <f>'Data Rapor'!EI33</f>
        <v>0</v>
      </c>
      <c r="CN34" s="430">
        <f>'Data Rapor'!EK33</f>
        <v>0</v>
      </c>
      <c r="CO34" s="430">
        <f>'Data Rapor'!EM33</f>
        <v>0</v>
      </c>
      <c r="CP34" s="430">
        <f>'Data Rapor'!EN33</f>
        <v>0</v>
      </c>
      <c r="CQ34" s="430">
        <f>'Data Rapor'!EP33</f>
        <v>0</v>
      </c>
      <c r="CR34" s="430">
        <f>'Data Rapor'!EQ33</f>
        <v>0</v>
      </c>
      <c r="CS34" s="430">
        <f>'Data Rapor'!ES33</f>
        <v>0</v>
      </c>
      <c r="CT34" s="430">
        <f>'Data Rapor'!EU33</f>
        <v>0</v>
      </c>
      <c r="CU34" s="430">
        <f>'Data Rapor'!EV33</f>
        <v>0</v>
      </c>
      <c r="CV34" s="430">
        <f>'Data Rapor'!EX33</f>
        <v>0</v>
      </c>
      <c r="CW34" s="430">
        <f>'Data Rapor'!EY33</f>
        <v>0</v>
      </c>
      <c r="CX34" s="430">
        <f>'Data Rapor'!FA33</f>
        <v>0</v>
      </c>
      <c r="CY34" s="430">
        <f>'Data Rapor'!FC33</f>
        <v>0</v>
      </c>
      <c r="CZ34" s="430">
        <f>'Data Rapor'!FD33</f>
        <v>0</v>
      </c>
      <c r="DA34" s="430">
        <f>'Data Rapor'!FF33</f>
        <v>0</v>
      </c>
      <c r="DB34" s="430">
        <f>'Data Rapor'!FG33</f>
        <v>0</v>
      </c>
      <c r="DC34" s="430">
        <f>'Data Rapor'!FI33</f>
        <v>0</v>
      </c>
      <c r="DD34" s="430">
        <f>'Data Rapor'!RS33</f>
        <v>0</v>
      </c>
      <c r="DE34" s="430">
        <f>'Data Rapor'!RT33</f>
        <v>0</v>
      </c>
      <c r="DF34" s="430">
        <f>'Data Rapor'!RV33</f>
        <v>0</v>
      </c>
      <c r="DG34" s="430">
        <f>'Data Rapor'!RW33</f>
        <v>0</v>
      </c>
      <c r="DH34" s="430">
        <f>'Data Rapor'!RY33</f>
        <v>0</v>
      </c>
      <c r="DI34" s="430">
        <f>'Data Rapor'!FK33</f>
        <v>0</v>
      </c>
      <c r="DJ34" s="430">
        <f>'Data Rapor'!FL33</f>
        <v>0</v>
      </c>
      <c r="DK34" s="430">
        <f>'Data Rapor'!FN33</f>
        <v>0</v>
      </c>
      <c r="DL34" s="430">
        <f>'Data Rapor'!FO33</f>
        <v>0</v>
      </c>
      <c r="DM34" s="430">
        <f>'Data Rapor'!FQ33</f>
        <v>0</v>
      </c>
      <c r="DN34" s="430">
        <f>'Data Rapor'!FS33</f>
        <v>0</v>
      </c>
      <c r="DO34" s="430">
        <f>'Data Rapor'!FT33</f>
        <v>0</v>
      </c>
      <c r="DP34" s="430">
        <f>'Data Rapor'!FV33</f>
        <v>0</v>
      </c>
      <c r="DQ34" s="430">
        <f>'Data Rapor'!FW33</f>
        <v>0</v>
      </c>
      <c r="DR34" s="430">
        <f>'Data Rapor'!FY33</f>
        <v>0</v>
      </c>
      <c r="DS34" s="430">
        <f>'Data Rapor'!GA33</f>
        <v>0</v>
      </c>
      <c r="DT34" s="430">
        <f>'Data Rapor'!GB33</f>
        <v>0</v>
      </c>
      <c r="DU34" s="430">
        <f>'Data Rapor'!GD33</f>
        <v>0</v>
      </c>
      <c r="DV34" s="430">
        <f>'Data Rapor'!GE33</f>
        <v>0</v>
      </c>
      <c r="DW34" s="430">
        <f>'Data Rapor'!GG33</f>
        <v>0</v>
      </c>
      <c r="DX34" s="430">
        <f>'Data Rapor'!GI33</f>
        <v>0</v>
      </c>
      <c r="DY34" s="430">
        <f>'Data Rapor'!GJ33</f>
        <v>0</v>
      </c>
      <c r="DZ34" s="430">
        <f>'Data Rapor'!GL33</f>
        <v>0</v>
      </c>
      <c r="EA34" s="430">
        <f>'Data Rapor'!GM33</f>
        <v>0</v>
      </c>
      <c r="EB34" s="430">
        <f>'Data Rapor'!GO33</f>
        <v>0</v>
      </c>
      <c r="EC34" s="430">
        <f>'Data Rapor'!GQ33</f>
        <v>0</v>
      </c>
      <c r="ED34" s="430">
        <f>'Data Rapor'!GR33</f>
        <v>0</v>
      </c>
      <c r="EE34" s="430">
        <f>'Data Rapor'!GT33</f>
        <v>0</v>
      </c>
      <c r="EF34" s="430">
        <f>'Data Rapor'!GU33</f>
        <v>0</v>
      </c>
      <c r="EG34" s="430">
        <f>'Data Rapor'!GW33</f>
        <v>0</v>
      </c>
      <c r="EH34" s="430">
        <f>'Data Rapor'!GY33</f>
        <v>0</v>
      </c>
      <c r="EI34" s="430">
        <f>'Data Rapor'!GZ33</f>
        <v>0</v>
      </c>
      <c r="EJ34" s="430">
        <f>'Data Rapor'!HB33</f>
        <v>0</v>
      </c>
      <c r="EK34" s="430">
        <f>'Data Rapor'!HC33</f>
        <v>0</v>
      </c>
      <c r="EL34" s="430">
        <f>'Data Rapor'!HE33</f>
        <v>0</v>
      </c>
      <c r="EM34" s="430">
        <f>'Data Rapor'!HG33</f>
        <v>0</v>
      </c>
      <c r="EN34" s="430">
        <f>'Data Rapor'!HH33</f>
        <v>0</v>
      </c>
      <c r="EO34" s="430">
        <f>'Data Rapor'!HJ33</f>
        <v>0</v>
      </c>
      <c r="EP34" s="430">
        <f>'Data Rapor'!HK33</f>
        <v>0</v>
      </c>
      <c r="EQ34" s="430">
        <f>'Data Rapor'!HM33</f>
        <v>0</v>
      </c>
      <c r="ER34" s="430">
        <f>'Data Rapor'!HO33</f>
        <v>0</v>
      </c>
      <c r="ES34" s="430">
        <f>'Data Rapor'!HP33</f>
        <v>0</v>
      </c>
      <c r="ET34" s="430">
        <f>'Data Rapor'!HR33</f>
        <v>0</v>
      </c>
      <c r="EU34" s="430">
        <f>'Data Rapor'!HS33</f>
        <v>0</v>
      </c>
      <c r="EV34" s="430">
        <f>'Data Rapor'!HU33</f>
        <v>0</v>
      </c>
      <c r="EW34" s="430">
        <f>'Data Rapor'!HW33</f>
        <v>0</v>
      </c>
      <c r="EX34" s="430">
        <f>'Data Rapor'!HX33</f>
        <v>0</v>
      </c>
      <c r="EY34" s="430">
        <f>'Data Rapor'!HZ33</f>
        <v>0</v>
      </c>
      <c r="EZ34" s="430">
        <f>'Data Rapor'!IA33</f>
        <v>0</v>
      </c>
      <c r="FA34" s="430">
        <f>'Data Rapor'!IC33</f>
        <v>0</v>
      </c>
      <c r="FB34" s="430">
        <f>'Data Rapor'!IE33</f>
        <v>0</v>
      </c>
      <c r="FC34" s="430">
        <f>'Data Rapor'!IF33</f>
        <v>0</v>
      </c>
      <c r="FD34" s="430">
        <f>'Data Rapor'!IH33</f>
        <v>0</v>
      </c>
      <c r="FE34" s="430">
        <f>'Data Rapor'!II33</f>
        <v>0</v>
      </c>
      <c r="FF34" s="430">
        <f>'Data Rapor'!IK33</f>
        <v>0</v>
      </c>
      <c r="FG34" s="430" t="str">
        <f>'Data Rapor'!TW33</f>
        <v/>
      </c>
      <c r="FH34" s="430" t="str">
        <f>'Data Rapor'!TX33</f>
        <v/>
      </c>
      <c r="FI34" s="430" t="str">
        <f>'Data Rapor'!TY33</f>
        <v/>
      </c>
      <c r="FJ34" s="430" t="str">
        <f>'Data Rapor'!TZ33</f>
        <v/>
      </c>
      <c r="FK34" s="431">
        <f>'Data Rapor'!TG33</f>
        <v>0</v>
      </c>
      <c r="FL34" s="431">
        <f>'Data Rapor'!TH33</f>
        <v>0</v>
      </c>
      <c r="FM34" s="431">
        <f>'Data Rapor'!TI33</f>
        <v>0</v>
      </c>
      <c r="FN34" s="431">
        <f>'Data Rapor'!TJ33</f>
        <v>0</v>
      </c>
    </row>
    <row r="35" spans="1:170" hidden="1">
      <c r="A35" s="57"/>
      <c r="B35" s="322" t="str">
        <f>'Data Rapor'!A34</f>
        <v/>
      </c>
      <c r="C35" s="322" t="str">
        <f>'Data Rapor'!B34</f>
        <v/>
      </c>
      <c r="D35" s="322" t="str">
        <f>'Data Rapor'!C34</f>
        <v/>
      </c>
      <c r="E35" s="395" t="str">
        <f>'Data Rapor'!D34</f>
        <v/>
      </c>
      <c r="F35" s="322" t="str">
        <f>'Data Rapor'!E34</f>
        <v/>
      </c>
      <c r="G35" s="322" t="str">
        <f>'Data Rapor'!F34</f>
        <v/>
      </c>
      <c r="H35" s="430">
        <f>'Data Rapor'!G34</f>
        <v>0</v>
      </c>
      <c r="I35" s="430">
        <f>'Data Rapor'!H34</f>
        <v>0</v>
      </c>
      <c r="J35" s="430">
        <f>'Data Rapor'!J34</f>
        <v>0</v>
      </c>
      <c r="K35" s="430">
        <f>'Data Rapor'!K34</f>
        <v>0</v>
      </c>
      <c r="L35" s="430">
        <f>'Data Rapor'!M34</f>
        <v>0</v>
      </c>
      <c r="M35" s="430">
        <f>'Data Rapor'!W34</f>
        <v>0</v>
      </c>
      <c r="N35" s="430">
        <f>'Data Rapor'!X34</f>
        <v>0</v>
      </c>
      <c r="O35" s="430">
        <f>'Data Rapor'!Z34</f>
        <v>0</v>
      </c>
      <c r="P35" s="430">
        <f>'Data Rapor'!AA34</f>
        <v>0</v>
      </c>
      <c r="Q35" s="430">
        <f>'Data Rapor'!AC34</f>
        <v>0</v>
      </c>
      <c r="R35" s="430">
        <f>'Data Rapor'!AE34</f>
        <v>0</v>
      </c>
      <c r="S35" s="430">
        <f>'Data Rapor'!AF34</f>
        <v>0</v>
      </c>
      <c r="T35" s="430">
        <f>'Data Rapor'!AH34</f>
        <v>0</v>
      </c>
      <c r="U35" s="430">
        <f>'Data Rapor'!AI34</f>
        <v>0</v>
      </c>
      <c r="V35" s="430">
        <f>'Data Rapor'!AK34</f>
        <v>0</v>
      </c>
      <c r="W35" s="430">
        <f>'Data Rapor'!AM34</f>
        <v>0</v>
      </c>
      <c r="X35" s="430">
        <f>'Data Rapor'!AN34</f>
        <v>0</v>
      </c>
      <c r="Y35" s="430">
        <f>'Data Rapor'!AP34</f>
        <v>0</v>
      </c>
      <c r="Z35" s="430">
        <f>'Data Rapor'!AQ34</f>
        <v>0</v>
      </c>
      <c r="AA35" s="430">
        <f>'Data Rapor'!AS34</f>
        <v>0</v>
      </c>
      <c r="AB35" s="430">
        <f>'Data Rapor'!AU34</f>
        <v>0</v>
      </c>
      <c r="AC35" s="430">
        <f>'Data Rapor'!AV34</f>
        <v>0</v>
      </c>
      <c r="AD35" s="430">
        <f>'Data Rapor'!AX34</f>
        <v>0</v>
      </c>
      <c r="AE35" s="430">
        <f>'Data Rapor'!AY34</f>
        <v>0</v>
      </c>
      <c r="AF35" s="430">
        <f>'Data Rapor'!BA34</f>
        <v>0</v>
      </c>
      <c r="AG35" s="430">
        <f>'Data Rapor'!BC34</f>
        <v>0</v>
      </c>
      <c r="AH35" s="430">
        <f>'Data Rapor'!BD34</f>
        <v>0</v>
      </c>
      <c r="AI35" s="430">
        <f>'Data Rapor'!BF34</f>
        <v>0</v>
      </c>
      <c r="AJ35" s="430">
        <f>'Data Rapor'!BG34</f>
        <v>0</v>
      </c>
      <c r="AK35" s="430">
        <f>'Data Rapor'!BI34</f>
        <v>0</v>
      </c>
      <c r="AL35" s="430">
        <f>'Data Rapor'!BK34</f>
        <v>0</v>
      </c>
      <c r="AM35" s="430">
        <f>'Data Rapor'!BL34</f>
        <v>0</v>
      </c>
      <c r="AN35" s="430">
        <f>'Data Rapor'!BN34</f>
        <v>0</v>
      </c>
      <c r="AO35" s="430">
        <f>'Data Rapor'!BO34</f>
        <v>0</v>
      </c>
      <c r="AP35" s="430">
        <f>'Data Rapor'!BQ34</f>
        <v>0</v>
      </c>
      <c r="AQ35" s="430">
        <f>'Data Rapor'!BS34</f>
        <v>0</v>
      </c>
      <c r="AR35" s="430">
        <f>'Data Rapor'!BT34</f>
        <v>0</v>
      </c>
      <c r="AS35" s="430">
        <f>'Data Rapor'!BV34</f>
        <v>0</v>
      </c>
      <c r="AT35" s="430">
        <f>'Data Rapor'!BW34</f>
        <v>0</v>
      </c>
      <c r="AU35" s="430">
        <f>'Data Rapor'!BY34</f>
        <v>0</v>
      </c>
      <c r="AV35" s="430">
        <f>'Data Rapor'!CA34</f>
        <v>0</v>
      </c>
      <c r="AW35" s="430">
        <f>'Data Rapor'!CB34</f>
        <v>0</v>
      </c>
      <c r="AX35" s="430">
        <f>'Data Rapor'!CD34</f>
        <v>0</v>
      </c>
      <c r="AY35" s="430">
        <f>'Data Rapor'!CE34</f>
        <v>0</v>
      </c>
      <c r="AZ35" s="430">
        <f>'Data Rapor'!CG34</f>
        <v>0</v>
      </c>
      <c r="BA35" s="430">
        <f>'Data Rapor'!CI34</f>
        <v>0</v>
      </c>
      <c r="BB35" s="430">
        <f>'Data Rapor'!CJ34</f>
        <v>0</v>
      </c>
      <c r="BC35" s="430">
        <f>'Data Rapor'!CL34</f>
        <v>0</v>
      </c>
      <c r="BD35" s="430">
        <f>'Data Rapor'!CM34</f>
        <v>0</v>
      </c>
      <c r="BE35" s="430">
        <f>'Data Rapor'!CO34</f>
        <v>0</v>
      </c>
      <c r="BF35" s="430">
        <f>'Data Rapor'!O34</f>
        <v>0</v>
      </c>
      <c r="BG35" s="430">
        <f>'Data Rapor'!P34</f>
        <v>0</v>
      </c>
      <c r="BH35" s="430">
        <f>'Data Rapor'!R34</f>
        <v>0</v>
      </c>
      <c r="BI35" s="430">
        <f>'Data Rapor'!S34</f>
        <v>0</v>
      </c>
      <c r="BJ35" s="430">
        <f>'Data Rapor'!U34</f>
        <v>0</v>
      </c>
      <c r="BK35" s="430">
        <f>'Data Rapor'!CQ34</f>
        <v>0</v>
      </c>
      <c r="BL35" s="430">
        <f>'Data Rapor'!CR34</f>
        <v>0</v>
      </c>
      <c r="BM35" s="430">
        <f>'Data Rapor'!CT34</f>
        <v>0</v>
      </c>
      <c r="BN35" s="430">
        <f>'Data Rapor'!CU34</f>
        <v>0</v>
      </c>
      <c r="BO35" s="430">
        <f>'Data Rapor'!CW34</f>
        <v>0</v>
      </c>
      <c r="BP35" s="430">
        <f>'Data Rapor'!CY34</f>
        <v>0</v>
      </c>
      <c r="BQ35" s="430">
        <f>'Data Rapor'!CZ34</f>
        <v>0</v>
      </c>
      <c r="BR35" s="430">
        <f>'Data Rapor'!DB34</f>
        <v>0</v>
      </c>
      <c r="BS35" s="430">
        <f>'Data Rapor'!DC34</f>
        <v>0</v>
      </c>
      <c r="BT35" s="430">
        <f>'Data Rapor'!DE34</f>
        <v>0</v>
      </c>
      <c r="BU35" s="430">
        <f>'Data Rapor'!DG34</f>
        <v>0</v>
      </c>
      <c r="BV35" s="430">
        <f>'Data Rapor'!DH34</f>
        <v>0</v>
      </c>
      <c r="BW35" s="430">
        <f>'Data Rapor'!DJ34</f>
        <v>0</v>
      </c>
      <c r="BX35" s="430">
        <f>'Data Rapor'!DK34</f>
        <v>0</v>
      </c>
      <c r="BY35" s="430">
        <f>'Data Rapor'!DM34</f>
        <v>0</v>
      </c>
      <c r="BZ35" s="430">
        <f>'Data Rapor'!DO34</f>
        <v>0</v>
      </c>
      <c r="CA35" s="430">
        <f>'Data Rapor'!DP34</f>
        <v>0</v>
      </c>
      <c r="CB35" s="430">
        <f>'Data Rapor'!DR34</f>
        <v>0</v>
      </c>
      <c r="CC35" s="430">
        <f>'Data Rapor'!DS34</f>
        <v>0</v>
      </c>
      <c r="CD35" s="430">
        <f>'Data Rapor'!DU34</f>
        <v>0</v>
      </c>
      <c r="CE35" s="430">
        <f>'Data Rapor'!DW34</f>
        <v>0</v>
      </c>
      <c r="CF35" s="430">
        <f>'Data Rapor'!DX34</f>
        <v>0</v>
      </c>
      <c r="CG35" s="430">
        <f>'Data Rapor'!DZ34</f>
        <v>0</v>
      </c>
      <c r="CH35" s="430">
        <f>'Data Rapor'!EA34</f>
        <v>0</v>
      </c>
      <c r="CI35" s="430">
        <f>'Data Rapor'!EC34</f>
        <v>0</v>
      </c>
      <c r="CJ35" s="430">
        <f>'Data Rapor'!EE34</f>
        <v>0</v>
      </c>
      <c r="CK35" s="430">
        <f>'Data Rapor'!EF34</f>
        <v>0</v>
      </c>
      <c r="CL35" s="430">
        <f>'Data Rapor'!EH34</f>
        <v>0</v>
      </c>
      <c r="CM35" s="430">
        <f>'Data Rapor'!EI34</f>
        <v>0</v>
      </c>
      <c r="CN35" s="430">
        <f>'Data Rapor'!EK34</f>
        <v>0</v>
      </c>
      <c r="CO35" s="430">
        <f>'Data Rapor'!EM34</f>
        <v>0</v>
      </c>
      <c r="CP35" s="430">
        <f>'Data Rapor'!EN34</f>
        <v>0</v>
      </c>
      <c r="CQ35" s="430">
        <f>'Data Rapor'!EP34</f>
        <v>0</v>
      </c>
      <c r="CR35" s="430">
        <f>'Data Rapor'!EQ34</f>
        <v>0</v>
      </c>
      <c r="CS35" s="430">
        <f>'Data Rapor'!ES34</f>
        <v>0</v>
      </c>
      <c r="CT35" s="430">
        <f>'Data Rapor'!EU34</f>
        <v>0</v>
      </c>
      <c r="CU35" s="430">
        <f>'Data Rapor'!EV34</f>
        <v>0</v>
      </c>
      <c r="CV35" s="430">
        <f>'Data Rapor'!EX34</f>
        <v>0</v>
      </c>
      <c r="CW35" s="430">
        <f>'Data Rapor'!EY34</f>
        <v>0</v>
      </c>
      <c r="CX35" s="430">
        <f>'Data Rapor'!FA34</f>
        <v>0</v>
      </c>
      <c r="CY35" s="430">
        <f>'Data Rapor'!FC34</f>
        <v>0</v>
      </c>
      <c r="CZ35" s="430">
        <f>'Data Rapor'!FD34</f>
        <v>0</v>
      </c>
      <c r="DA35" s="430">
        <f>'Data Rapor'!FF34</f>
        <v>0</v>
      </c>
      <c r="DB35" s="430">
        <f>'Data Rapor'!FG34</f>
        <v>0</v>
      </c>
      <c r="DC35" s="430">
        <f>'Data Rapor'!FI34</f>
        <v>0</v>
      </c>
      <c r="DD35" s="430">
        <f>'Data Rapor'!RS34</f>
        <v>0</v>
      </c>
      <c r="DE35" s="430">
        <f>'Data Rapor'!RT34</f>
        <v>0</v>
      </c>
      <c r="DF35" s="430">
        <f>'Data Rapor'!RV34</f>
        <v>0</v>
      </c>
      <c r="DG35" s="430">
        <f>'Data Rapor'!RW34</f>
        <v>0</v>
      </c>
      <c r="DH35" s="430">
        <f>'Data Rapor'!RY34</f>
        <v>0</v>
      </c>
      <c r="DI35" s="430">
        <f>'Data Rapor'!FK34</f>
        <v>0</v>
      </c>
      <c r="DJ35" s="430">
        <f>'Data Rapor'!FL34</f>
        <v>0</v>
      </c>
      <c r="DK35" s="430">
        <f>'Data Rapor'!FN34</f>
        <v>0</v>
      </c>
      <c r="DL35" s="430">
        <f>'Data Rapor'!FO34</f>
        <v>0</v>
      </c>
      <c r="DM35" s="430">
        <f>'Data Rapor'!FQ34</f>
        <v>0</v>
      </c>
      <c r="DN35" s="430">
        <f>'Data Rapor'!FS34</f>
        <v>0</v>
      </c>
      <c r="DO35" s="430">
        <f>'Data Rapor'!FT34</f>
        <v>0</v>
      </c>
      <c r="DP35" s="430">
        <f>'Data Rapor'!FV34</f>
        <v>0</v>
      </c>
      <c r="DQ35" s="430">
        <f>'Data Rapor'!FW34</f>
        <v>0</v>
      </c>
      <c r="DR35" s="430">
        <f>'Data Rapor'!FY34</f>
        <v>0</v>
      </c>
      <c r="DS35" s="430">
        <f>'Data Rapor'!GA34</f>
        <v>0</v>
      </c>
      <c r="DT35" s="430">
        <f>'Data Rapor'!GB34</f>
        <v>0</v>
      </c>
      <c r="DU35" s="430">
        <f>'Data Rapor'!GD34</f>
        <v>0</v>
      </c>
      <c r="DV35" s="430">
        <f>'Data Rapor'!GE34</f>
        <v>0</v>
      </c>
      <c r="DW35" s="430">
        <f>'Data Rapor'!GG34</f>
        <v>0</v>
      </c>
      <c r="DX35" s="430">
        <f>'Data Rapor'!GI34</f>
        <v>0</v>
      </c>
      <c r="DY35" s="430">
        <f>'Data Rapor'!GJ34</f>
        <v>0</v>
      </c>
      <c r="DZ35" s="430">
        <f>'Data Rapor'!GL34</f>
        <v>0</v>
      </c>
      <c r="EA35" s="430">
        <f>'Data Rapor'!GM34</f>
        <v>0</v>
      </c>
      <c r="EB35" s="430">
        <f>'Data Rapor'!GO34</f>
        <v>0</v>
      </c>
      <c r="EC35" s="430">
        <f>'Data Rapor'!GQ34</f>
        <v>0</v>
      </c>
      <c r="ED35" s="430">
        <f>'Data Rapor'!GR34</f>
        <v>0</v>
      </c>
      <c r="EE35" s="430">
        <f>'Data Rapor'!GT34</f>
        <v>0</v>
      </c>
      <c r="EF35" s="430">
        <f>'Data Rapor'!GU34</f>
        <v>0</v>
      </c>
      <c r="EG35" s="430">
        <f>'Data Rapor'!GW34</f>
        <v>0</v>
      </c>
      <c r="EH35" s="430">
        <f>'Data Rapor'!GY34</f>
        <v>0</v>
      </c>
      <c r="EI35" s="430">
        <f>'Data Rapor'!GZ34</f>
        <v>0</v>
      </c>
      <c r="EJ35" s="430">
        <f>'Data Rapor'!HB34</f>
        <v>0</v>
      </c>
      <c r="EK35" s="430">
        <f>'Data Rapor'!HC34</f>
        <v>0</v>
      </c>
      <c r="EL35" s="430">
        <f>'Data Rapor'!HE34</f>
        <v>0</v>
      </c>
      <c r="EM35" s="430">
        <f>'Data Rapor'!HG34</f>
        <v>0</v>
      </c>
      <c r="EN35" s="430">
        <f>'Data Rapor'!HH34</f>
        <v>0</v>
      </c>
      <c r="EO35" s="430">
        <f>'Data Rapor'!HJ34</f>
        <v>0</v>
      </c>
      <c r="EP35" s="430">
        <f>'Data Rapor'!HK34</f>
        <v>0</v>
      </c>
      <c r="EQ35" s="430">
        <f>'Data Rapor'!HM34</f>
        <v>0</v>
      </c>
      <c r="ER35" s="430">
        <f>'Data Rapor'!HO34</f>
        <v>0</v>
      </c>
      <c r="ES35" s="430">
        <f>'Data Rapor'!HP34</f>
        <v>0</v>
      </c>
      <c r="ET35" s="430">
        <f>'Data Rapor'!HR34</f>
        <v>0</v>
      </c>
      <c r="EU35" s="430">
        <f>'Data Rapor'!HS34</f>
        <v>0</v>
      </c>
      <c r="EV35" s="430">
        <f>'Data Rapor'!HU34</f>
        <v>0</v>
      </c>
      <c r="EW35" s="430">
        <f>'Data Rapor'!HW34</f>
        <v>0</v>
      </c>
      <c r="EX35" s="430">
        <f>'Data Rapor'!HX34</f>
        <v>0</v>
      </c>
      <c r="EY35" s="430">
        <f>'Data Rapor'!HZ34</f>
        <v>0</v>
      </c>
      <c r="EZ35" s="430">
        <f>'Data Rapor'!IA34</f>
        <v>0</v>
      </c>
      <c r="FA35" s="430">
        <f>'Data Rapor'!IC34</f>
        <v>0</v>
      </c>
      <c r="FB35" s="430">
        <f>'Data Rapor'!IE34</f>
        <v>0</v>
      </c>
      <c r="FC35" s="430">
        <f>'Data Rapor'!IF34</f>
        <v>0</v>
      </c>
      <c r="FD35" s="430">
        <f>'Data Rapor'!IH34</f>
        <v>0</v>
      </c>
      <c r="FE35" s="430">
        <f>'Data Rapor'!II34</f>
        <v>0</v>
      </c>
      <c r="FF35" s="430">
        <f>'Data Rapor'!IK34</f>
        <v>0</v>
      </c>
      <c r="FG35" s="430" t="str">
        <f>'Data Rapor'!TW34</f>
        <v/>
      </c>
      <c r="FH35" s="430" t="str">
        <f>'Data Rapor'!TX34</f>
        <v/>
      </c>
      <c r="FI35" s="430" t="str">
        <f>'Data Rapor'!TY34</f>
        <v/>
      </c>
      <c r="FJ35" s="430" t="str">
        <f>'Data Rapor'!TZ34</f>
        <v/>
      </c>
      <c r="FK35" s="431">
        <f>'Data Rapor'!TG34</f>
        <v>0</v>
      </c>
      <c r="FL35" s="431">
        <f>'Data Rapor'!TH34</f>
        <v>0</v>
      </c>
      <c r="FM35" s="431">
        <f>'Data Rapor'!TI34</f>
        <v>0</v>
      </c>
      <c r="FN35" s="431">
        <f>'Data Rapor'!TJ34</f>
        <v>0</v>
      </c>
    </row>
    <row r="36" spans="1:170" hidden="1">
      <c r="A36" s="57"/>
      <c r="B36" s="322" t="str">
        <f>'Data Rapor'!A35</f>
        <v/>
      </c>
      <c r="C36" s="322" t="str">
        <f>'Data Rapor'!B35</f>
        <v/>
      </c>
      <c r="D36" s="322" t="str">
        <f>'Data Rapor'!C35</f>
        <v/>
      </c>
      <c r="E36" s="395" t="str">
        <f>'Data Rapor'!D35</f>
        <v/>
      </c>
      <c r="F36" s="322" t="str">
        <f>'Data Rapor'!E35</f>
        <v/>
      </c>
      <c r="G36" s="322" t="str">
        <f>'Data Rapor'!F35</f>
        <v/>
      </c>
      <c r="H36" s="430">
        <f>'Data Rapor'!G35</f>
        <v>0</v>
      </c>
      <c r="I36" s="430">
        <f>'Data Rapor'!H35</f>
        <v>0</v>
      </c>
      <c r="J36" s="430">
        <f>'Data Rapor'!J35</f>
        <v>0</v>
      </c>
      <c r="K36" s="430">
        <f>'Data Rapor'!K35</f>
        <v>0</v>
      </c>
      <c r="L36" s="430">
        <f>'Data Rapor'!M35</f>
        <v>0</v>
      </c>
      <c r="M36" s="430">
        <f>'Data Rapor'!W35</f>
        <v>0</v>
      </c>
      <c r="N36" s="430">
        <f>'Data Rapor'!X35</f>
        <v>0</v>
      </c>
      <c r="O36" s="430">
        <f>'Data Rapor'!Z35</f>
        <v>0</v>
      </c>
      <c r="P36" s="430">
        <f>'Data Rapor'!AA35</f>
        <v>0</v>
      </c>
      <c r="Q36" s="430">
        <f>'Data Rapor'!AC35</f>
        <v>0</v>
      </c>
      <c r="R36" s="430">
        <f>'Data Rapor'!AE35</f>
        <v>0</v>
      </c>
      <c r="S36" s="430">
        <f>'Data Rapor'!AF35</f>
        <v>0</v>
      </c>
      <c r="T36" s="430">
        <f>'Data Rapor'!AH35</f>
        <v>0</v>
      </c>
      <c r="U36" s="430">
        <f>'Data Rapor'!AI35</f>
        <v>0</v>
      </c>
      <c r="V36" s="430">
        <f>'Data Rapor'!AK35</f>
        <v>0</v>
      </c>
      <c r="W36" s="430">
        <f>'Data Rapor'!AM35</f>
        <v>0</v>
      </c>
      <c r="X36" s="430">
        <f>'Data Rapor'!AN35</f>
        <v>0</v>
      </c>
      <c r="Y36" s="430">
        <f>'Data Rapor'!AP35</f>
        <v>0</v>
      </c>
      <c r="Z36" s="430">
        <f>'Data Rapor'!AQ35</f>
        <v>0</v>
      </c>
      <c r="AA36" s="430">
        <f>'Data Rapor'!AS35</f>
        <v>0</v>
      </c>
      <c r="AB36" s="430">
        <f>'Data Rapor'!AU35</f>
        <v>0</v>
      </c>
      <c r="AC36" s="430">
        <f>'Data Rapor'!AV35</f>
        <v>0</v>
      </c>
      <c r="AD36" s="430">
        <f>'Data Rapor'!AX35</f>
        <v>0</v>
      </c>
      <c r="AE36" s="430">
        <f>'Data Rapor'!AY35</f>
        <v>0</v>
      </c>
      <c r="AF36" s="430">
        <f>'Data Rapor'!BA35</f>
        <v>0</v>
      </c>
      <c r="AG36" s="430">
        <f>'Data Rapor'!BC35</f>
        <v>0</v>
      </c>
      <c r="AH36" s="430">
        <f>'Data Rapor'!BD35</f>
        <v>0</v>
      </c>
      <c r="AI36" s="430">
        <f>'Data Rapor'!BF35</f>
        <v>0</v>
      </c>
      <c r="AJ36" s="430">
        <f>'Data Rapor'!BG35</f>
        <v>0</v>
      </c>
      <c r="AK36" s="430">
        <f>'Data Rapor'!BI35</f>
        <v>0</v>
      </c>
      <c r="AL36" s="430">
        <f>'Data Rapor'!BK35</f>
        <v>0</v>
      </c>
      <c r="AM36" s="430">
        <f>'Data Rapor'!BL35</f>
        <v>0</v>
      </c>
      <c r="AN36" s="430">
        <f>'Data Rapor'!BN35</f>
        <v>0</v>
      </c>
      <c r="AO36" s="430">
        <f>'Data Rapor'!BO35</f>
        <v>0</v>
      </c>
      <c r="AP36" s="430">
        <f>'Data Rapor'!BQ35</f>
        <v>0</v>
      </c>
      <c r="AQ36" s="430">
        <f>'Data Rapor'!BS35</f>
        <v>0</v>
      </c>
      <c r="AR36" s="430">
        <f>'Data Rapor'!BT35</f>
        <v>0</v>
      </c>
      <c r="AS36" s="430">
        <f>'Data Rapor'!BV35</f>
        <v>0</v>
      </c>
      <c r="AT36" s="430">
        <f>'Data Rapor'!BW35</f>
        <v>0</v>
      </c>
      <c r="AU36" s="430">
        <f>'Data Rapor'!BY35</f>
        <v>0</v>
      </c>
      <c r="AV36" s="430">
        <f>'Data Rapor'!CA35</f>
        <v>0</v>
      </c>
      <c r="AW36" s="430">
        <f>'Data Rapor'!CB35</f>
        <v>0</v>
      </c>
      <c r="AX36" s="430">
        <f>'Data Rapor'!CD35</f>
        <v>0</v>
      </c>
      <c r="AY36" s="430">
        <f>'Data Rapor'!CE35</f>
        <v>0</v>
      </c>
      <c r="AZ36" s="430">
        <f>'Data Rapor'!CG35</f>
        <v>0</v>
      </c>
      <c r="BA36" s="430">
        <f>'Data Rapor'!CI35</f>
        <v>0</v>
      </c>
      <c r="BB36" s="430">
        <f>'Data Rapor'!CJ35</f>
        <v>0</v>
      </c>
      <c r="BC36" s="430">
        <f>'Data Rapor'!CL35</f>
        <v>0</v>
      </c>
      <c r="BD36" s="430">
        <f>'Data Rapor'!CM35</f>
        <v>0</v>
      </c>
      <c r="BE36" s="430">
        <f>'Data Rapor'!CO35</f>
        <v>0</v>
      </c>
      <c r="BF36" s="430">
        <f>'Data Rapor'!O35</f>
        <v>0</v>
      </c>
      <c r="BG36" s="430">
        <f>'Data Rapor'!P35</f>
        <v>0</v>
      </c>
      <c r="BH36" s="430">
        <f>'Data Rapor'!R35</f>
        <v>0</v>
      </c>
      <c r="BI36" s="430">
        <f>'Data Rapor'!S35</f>
        <v>0</v>
      </c>
      <c r="BJ36" s="430">
        <f>'Data Rapor'!U35</f>
        <v>0</v>
      </c>
      <c r="BK36" s="430">
        <f>'Data Rapor'!CQ35</f>
        <v>0</v>
      </c>
      <c r="BL36" s="430">
        <f>'Data Rapor'!CR35</f>
        <v>0</v>
      </c>
      <c r="BM36" s="430">
        <f>'Data Rapor'!CT35</f>
        <v>0</v>
      </c>
      <c r="BN36" s="430">
        <f>'Data Rapor'!CU35</f>
        <v>0</v>
      </c>
      <c r="BO36" s="430">
        <f>'Data Rapor'!CW35</f>
        <v>0</v>
      </c>
      <c r="BP36" s="430">
        <f>'Data Rapor'!CY35</f>
        <v>0</v>
      </c>
      <c r="BQ36" s="430">
        <f>'Data Rapor'!CZ35</f>
        <v>0</v>
      </c>
      <c r="BR36" s="430">
        <f>'Data Rapor'!DB35</f>
        <v>0</v>
      </c>
      <c r="BS36" s="430">
        <f>'Data Rapor'!DC35</f>
        <v>0</v>
      </c>
      <c r="BT36" s="430">
        <f>'Data Rapor'!DE35</f>
        <v>0</v>
      </c>
      <c r="BU36" s="430">
        <f>'Data Rapor'!DG35</f>
        <v>0</v>
      </c>
      <c r="BV36" s="430">
        <f>'Data Rapor'!DH35</f>
        <v>0</v>
      </c>
      <c r="BW36" s="430">
        <f>'Data Rapor'!DJ35</f>
        <v>0</v>
      </c>
      <c r="BX36" s="430">
        <f>'Data Rapor'!DK35</f>
        <v>0</v>
      </c>
      <c r="BY36" s="430">
        <f>'Data Rapor'!DM35</f>
        <v>0</v>
      </c>
      <c r="BZ36" s="430">
        <f>'Data Rapor'!DO35</f>
        <v>0</v>
      </c>
      <c r="CA36" s="430">
        <f>'Data Rapor'!DP35</f>
        <v>0</v>
      </c>
      <c r="CB36" s="430">
        <f>'Data Rapor'!DR35</f>
        <v>0</v>
      </c>
      <c r="CC36" s="430">
        <f>'Data Rapor'!DS35</f>
        <v>0</v>
      </c>
      <c r="CD36" s="430">
        <f>'Data Rapor'!DU35</f>
        <v>0</v>
      </c>
      <c r="CE36" s="430">
        <f>'Data Rapor'!DW35</f>
        <v>0</v>
      </c>
      <c r="CF36" s="430">
        <f>'Data Rapor'!DX35</f>
        <v>0</v>
      </c>
      <c r="CG36" s="430">
        <f>'Data Rapor'!DZ35</f>
        <v>0</v>
      </c>
      <c r="CH36" s="430">
        <f>'Data Rapor'!EA35</f>
        <v>0</v>
      </c>
      <c r="CI36" s="430">
        <f>'Data Rapor'!EC35</f>
        <v>0</v>
      </c>
      <c r="CJ36" s="430">
        <f>'Data Rapor'!EE35</f>
        <v>0</v>
      </c>
      <c r="CK36" s="430">
        <f>'Data Rapor'!EF35</f>
        <v>0</v>
      </c>
      <c r="CL36" s="430">
        <f>'Data Rapor'!EH35</f>
        <v>0</v>
      </c>
      <c r="CM36" s="430">
        <f>'Data Rapor'!EI35</f>
        <v>0</v>
      </c>
      <c r="CN36" s="430">
        <f>'Data Rapor'!EK35</f>
        <v>0</v>
      </c>
      <c r="CO36" s="430">
        <f>'Data Rapor'!EM35</f>
        <v>0</v>
      </c>
      <c r="CP36" s="430">
        <f>'Data Rapor'!EN35</f>
        <v>0</v>
      </c>
      <c r="CQ36" s="430">
        <f>'Data Rapor'!EP35</f>
        <v>0</v>
      </c>
      <c r="CR36" s="430">
        <f>'Data Rapor'!EQ35</f>
        <v>0</v>
      </c>
      <c r="CS36" s="430">
        <f>'Data Rapor'!ES35</f>
        <v>0</v>
      </c>
      <c r="CT36" s="430">
        <f>'Data Rapor'!EU35</f>
        <v>0</v>
      </c>
      <c r="CU36" s="430">
        <f>'Data Rapor'!EV35</f>
        <v>0</v>
      </c>
      <c r="CV36" s="430">
        <f>'Data Rapor'!EX35</f>
        <v>0</v>
      </c>
      <c r="CW36" s="430">
        <f>'Data Rapor'!EY35</f>
        <v>0</v>
      </c>
      <c r="CX36" s="430">
        <f>'Data Rapor'!FA35</f>
        <v>0</v>
      </c>
      <c r="CY36" s="430">
        <f>'Data Rapor'!FC35</f>
        <v>0</v>
      </c>
      <c r="CZ36" s="430">
        <f>'Data Rapor'!FD35</f>
        <v>0</v>
      </c>
      <c r="DA36" s="430">
        <f>'Data Rapor'!FF35</f>
        <v>0</v>
      </c>
      <c r="DB36" s="430">
        <f>'Data Rapor'!FG35</f>
        <v>0</v>
      </c>
      <c r="DC36" s="430">
        <f>'Data Rapor'!FI35</f>
        <v>0</v>
      </c>
      <c r="DD36" s="430">
        <f>'Data Rapor'!RS35</f>
        <v>0</v>
      </c>
      <c r="DE36" s="430">
        <f>'Data Rapor'!RT35</f>
        <v>0</v>
      </c>
      <c r="DF36" s="430">
        <f>'Data Rapor'!RV35</f>
        <v>0</v>
      </c>
      <c r="DG36" s="430">
        <f>'Data Rapor'!RW35</f>
        <v>0</v>
      </c>
      <c r="DH36" s="430">
        <f>'Data Rapor'!RY35</f>
        <v>0</v>
      </c>
      <c r="DI36" s="430">
        <f>'Data Rapor'!FK35</f>
        <v>0</v>
      </c>
      <c r="DJ36" s="430">
        <f>'Data Rapor'!FL35</f>
        <v>0</v>
      </c>
      <c r="DK36" s="430">
        <f>'Data Rapor'!FN35</f>
        <v>0</v>
      </c>
      <c r="DL36" s="430">
        <f>'Data Rapor'!FO35</f>
        <v>0</v>
      </c>
      <c r="DM36" s="430">
        <f>'Data Rapor'!FQ35</f>
        <v>0</v>
      </c>
      <c r="DN36" s="430">
        <f>'Data Rapor'!FS35</f>
        <v>0</v>
      </c>
      <c r="DO36" s="430">
        <f>'Data Rapor'!FT35</f>
        <v>0</v>
      </c>
      <c r="DP36" s="430">
        <f>'Data Rapor'!FV35</f>
        <v>0</v>
      </c>
      <c r="DQ36" s="430">
        <f>'Data Rapor'!FW35</f>
        <v>0</v>
      </c>
      <c r="DR36" s="430">
        <f>'Data Rapor'!FY35</f>
        <v>0</v>
      </c>
      <c r="DS36" s="430">
        <f>'Data Rapor'!GA35</f>
        <v>0</v>
      </c>
      <c r="DT36" s="430">
        <f>'Data Rapor'!GB35</f>
        <v>0</v>
      </c>
      <c r="DU36" s="430">
        <f>'Data Rapor'!GD35</f>
        <v>0</v>
      </c>
      <c r="DV36" s="430">
        <f>'Data Rapor'!GE35</f>
        <v>0</v>
      </c>
      <c r="DW36" s="430">
        <f>'Data Rapor'!GG35</f>
        <v>0</v>
      </c>
      <c r="DX36" s="430">
        <f>'Data Rapor'!GI35</f>
        <v>0</v>
      </c>
      <c r="DY36" s="430">
        <f>'Data Rapor'!GJ35</f>
        <v>0</v>
      </c>
      <c r="DZ36" s="430">
        <f>'Data Rapor'!GL35</f>
        <v>0</v>
      </c>
      <c r="EA36" s="430">
        <f>'Data Rapor'!GM35</f>
        <v>0</v>
      </c>
      <c r="EB36" s="430">
        <f>'Data Rapor'!GO35</f>
        <v>0</v>
      </c>
      <c r="EC36" s="430">
        <f>'Data Rapor'!GQ35</f>
        <v>0</v>
      </c>
      <c r="ED36" s="430">
        <f>'Data Rapor'!GR35</f>
        <v>0</v>
      </c>
      <c r="EE36" s="430">
        <f>'Data Rapor'!GT35</f>
        <v>0</v>
      </c>
      <c r="EF36" s="430">
        <f>'Data Rapor'!GU35</f>
        <v>0</v>
      </c>
      <c r="EG36" s="430">
        <f>'Data Rapor'!GW35</f>
        <v>0</v>
      </c>
      <c r="EH36" s="430">
        <f>'Data Rapor'!GY35</f>
        <v>0</v>
      </c>
      <c r="EI36" s="430">
        <f>'Data Rapor'!GZ35</f>
        <v>0</v>
      </c>
      <c r="EJ36" s="430">
        <f>'Data Rapor'!HB35</f>
        <v>0</v>
      </c>
      <c r="EK36" s="430">
        <f>'Data Rapor'!HC35</f>
        <v>0</v>
      </c>
      <c r="EL36" s="430">
        <f>'Data Rapor'!HE35</f>
        <v>0</v>
      </c>
      <c r="EM36" s="430">
        <f>'Data Rapor'!HG35</f>
        <v>0</v>
      </c>
      <c r="EN36" s="430">
        <f>'Data Rapor'!HH35</f>
        <v>0</v>
      </c>
      <c r="EO36" s="430">
        <f>'Data Rapor'!HJ35</f>
        <v>0</v>
      </c>
      <c r="EP36" s="430">
        <f>'Data Rapor'!HK35</f>
        <v>0</v>
      </c>
      <c r="EQ36" s="430">
        <f>'Data Rapor'!HM35</f>
        <v>0</v>
      </c>
      <c r="ER36" s="430">
        <f>'Data Rapor'!HO35</f>
        <v>0</v>
      </c>
      <c r="ES36" s="430">
        <f>'Data Rapor'!HP35</f>
        <v>0</v>
      </c>
      <c r="ET36" s="430">
        <f>'Data Rapor'!HR35</f>
        <v>0</v>
      </c>
      <c r="EU36" s="430">
        <f>'Data Rapor'!HS35</f>
        <v>0</v>
      </c>
      <c r="EV36" s="430">
        <f>'Data Rapor'!HU35</f>
        <v>0</v>
      </c>
      <c r="EW36" s="430">
        <f>'Data Rapor'!HW35</f>
        <v>0</v>
      </c>
      <c r="EX36" s="430">
        <f>'Data Rapor'!HX35</f>
        <v>0</v>
      </c>
      <c r="EY36" s="430">
        <f>'Data Rapor'!HZ35</f>
        <v>0</v>
      </c>
      <c r="EZ36" s="430">
        <f>'Data Rapor'!IA35</f>
        <v>0</v>
      </c>
      <c r="FA36" s="430">
        <f>'Data Rapor'!IC35</f>
        <v>0</v>
      </c>
      <c r="FB36" s="430">
        <f>'Data Rapor'!IE35</f>
        <v>0</v>
      </c>
      <c r="FC36" s="430">
        <f>'Data Rapor'!IF35</f>
        <v>0</v>
      </c>
      <c r="FD36" s="430">
        <f>'Data Rapor'!IH35</f>
        <v>0</v>
      </c>
      <c r="FE36" s="430">
        <f>'Data Rapor'!II35</f>
        <v>0</v>
      </c>
      <c r="FF36" s="430">
        <f>'Data Rapor'!IK35</f>
        <v>0</v>
      </c>
      <c r="FG36" s="430" t="str">
        <f>'Data Rapor'!TW35</f>
        <v/>
      </c>
      <c r="FH36" s="430" t="str">
        <f>'Data Rapor'!TX35</f>
        <v/>
      </c>
      <c r="FI36" s="430" t="str">
        <f>'Data Rapor'!TY35</f>
        <v/>
      </c>
      <c r="FJ36" s="430" t="str">
        <f>'Data Rapor'!TZ35</f>
        <v/>
      </c>
      <c r="FK36" s="431">
        <f>'Data Rapor'!TG35</f>
        <v>0</v>
      </c>
      <c r="FL36" s="431">
        <f>'Data Rapor'!TH35</f>
        <v>0</v>
      </c>
      <c r="FM36" s="431">
        <f>'Data Rapor'!TI35</f>
        <v>0</v>
      </c>
      <c r="FN36" s="431">
        <f>'Data Rapor'!TJ35</f>
        <v>0</v>
      </c>
    </row>
    <row r="37" spans="1:170" hidden="1">
      <c r="A37" s="57"/>
      <c r="B37" s="322" t="str">
        <f>'Data Rapor'!A36</f>
        <v/>
      </c>
      <c r="C37" s="322" t="str">
        <f>'Data Rapor'!B36</f>
        <v/>
      </c>
      <c r="D37" s="322" t="str">
        <f>'Data Rapor'!C36</f>
        <v/>
      </c>
      <c r="E37" s="395" t="str">
        <f>'Data Rapor'!D36</f>
        <v/>
      </c>
      <c r="F37" s="322" t="str">
        <f>'Data Rapor'!E36</f>
        <v/>
      </c>
      <c r="G37" s="322" t="str">
        <f>'Data Rapor'!F36</f>
        <v/>
      </c>
      <c r="H37" s="430">
        <f>'Data Rapor'!G36</f>
        <v>0</v>
      </c>
      <c r="I37" s="430">
        <f>'Data Rapor'!H36</f>
        <v>0</v>
      </c>
      <c r="J37" s="430">
        <f>'Data Rapor'!J36</f>
        <v>0</v>
      </c>
      <c r="K37" s="430">
        <f>'Data Rapor'!K36</f>
        <v>0</v>
      </c>
      <c r="L37" s="430">
        <f>'Data Rapor'!M36</f>
        <v>0</v>
      </c>
      <c r="M37" s="430">
        <f>'Data Rapor'!W36</f>
        <v>0</v>
      </c>
      <c r="N37" s="430">
        <f>'Data Rapor'!X36</f>
        <v>0</v>
      </c>
      <c r="O37" s="430">
        <f>'Data Rapor'!Z36</f>
        <v>0</v>
      </c>
      <c r="P37" s="430">
        <f>'Data Rapor'!AA36</f>
        <v>0</v>
      </c>
      <c r="Q37" s="430">
        <f>'Data Rapor'!AC36</f>
        <v>0</v>
      </c>
      <c r="R37" s="430">
        <f>'Data Rapor'!AE36</f>
        <v>0</v>
      </c>
      <c r="S37" s="430">
        <f>'Data Rapor'!AF36</f>
        <v>0</v>
      </c>
      <c r="T37" s="430">
        <f>'Data Rapor'!AH36</f>
        <v>0</v>
      </c>
      <c r="U37" s="430">
        <f>'Data Rapor'!AI36</f>
        <v>0</v>
      </c>
      <c r="V37" s="430">
        <f>'Data Rapor'!AK36</f>
        <v>0</v>
      </c>
      <c r="W37" s="430">
        <f>'Data Rapor'!AM36</f>
        <v>0</v>
      </c>
      <c r="X37" s="430">
        <f>'Data Rapor'!AN36</f>
        <v>0</v>
      </c>
      <c r="Y37" s="430">
        <f>'Data Rapor'!AP36</f>
        <v>0</v>
      </c>
      <c r="Z37" s="430">
        <f>'Data Rapor'!AQ36</f>
        <v>0</v>
      </c>
      <c r="AA37" s="430">
        <f>'Data Rapor'!AS36</f>
        <v>0</v>
      </c>
      <c r="AB37" s="430">
        <f>'Data Rapor'!AU36</f>
        <v>0</v>
      </c>
      <c r="AC37" s="430">
        <f>'Data Rapor'!AV36</f>
        <v>0</v>
      </c>
      <c r="AD37" s="430">
        <f>'Data Rapor'!AX36</f>
        <v>0</v>
      </c>
      <c r="AE37" s="430">
        <f>'Data Rapor'!AY36</f>
        <v>0</v>
      </c>
      <c r="AF37" s="430">
        <f>'Data Rapor'!BA36</f>
        <v>0</v>
      </c>
      <c r="AG37" s="430">
        <f>'Data Rapor'!BC36</f>
        <v>0</v>
      </c>
      <c r="AH37" s="430">
        <f>'Data Rapor'!BD36</f>
        <v>0</v>
      </c>
      <c r="AI37" s="430">
        <f>'Data Rapor'!BF36</f>
        <v>0</v>
      </c>
      <c r="AJ37" s="430">
        <f>'Data Rapor'!BG36</f>
        <v>0</v>
      </c>
      <c r="AK37" s="430">
        <f>'Data Rapor'!BI36</f>
        <v>0</v>
      </c>
      <c r="AL37" s="430">
        <f>'Data Rapor'!BK36</f>
        <v>0</v>
      </c>
      <c r="AM37" s="430">
        <f>'Data Rapor'!BL36</f>
        <v>0</v>
      </c>
      <c r="AN37" s="430">
        <f>'Data Rapor'!BN36</f>
        <v>0</v>
      </c>
      <c r="AO37" s="430">
        <f>'Data Rapor'!BO36</f>
        <v>0</v>
      </c>
      <c r="AP37" s="430">
        <f>'Data Rapor'!BQ36</f>
        <v>0</v>
      </c>
      <c r="AQ37" s="430">
        <f>'Data Rapor'!BS36</f>
        <v>0</v>
      </c>
      <c r="AR37" s="430">
        <f>'Data Rapor'!BT36</f>
        <v>0</v>
      </c>
      <c r="AS37" s="430">
        <f>'Data Rapor'!BV36</f>
        <v>0</v>
      </c>
      <c r="AT37" s="430">
        <f>'Data Rapor'!BW36</f>
        <v>0</v>
      </c>
      <c r="AU37" s="430">
        <f>'Data Rapor'!BY36</f>
        <v>0</v>
      </c>
      <c r="AV37" s="430">
        <f>'Data Rapor'!CA36</f>
        <v>0</v>
      </c>
      <c r="AW37" s="430">
        <f>'Data Rapor'!CB36</f>
        <v>0</v>
      </c>
      <c r="AX37" s="430">
        <f>'Data Rapor'!CD36</f>
        <v>0</v>
      </c>
      <c r="AY37" s="430">
        <f>'Data Rapor'!CE36</f>
        <v>0</v>
      </c>
      <c r="AZ37" s="430">
        <f>'Data Rapor'!CG36</f>
        <v>0</v>
      </c>
      <c r="BA37" s="430">
        <f>'Data Rapor'!CI36</f>
        <v>0</v>
      </c>
      <c r="BB37" s="430">
        <f>'Data Rapor'!CJ36</f>
        <v>0</v>
      </c>
      <c r="BC37" s="430">
        <f>'Data Rapor'!CL36</f>
        <v>0</v>
      </c>
      <c r="BD37" s="430">
        <f>'Data Rapor'!CM36</f>
        <v>0</v>
      </c>
      <c r="BE37" s="430">
        <f>'Data Rapor'!CO36</f>
        <v>0</v>
      </c>
      <c r="BF37" s="430">
        <f>'Data Rapor'!O36</f>
        <v>0</v>
      </c>
      <c r="BG37" s="430">
        <f>'Data Rapor'!P36</f>
        <v>0</v>
      </c>
      <c r="BH37" s="430">
        <f>'Data Rapor'!R36</f>
        <v>0</v>
      </c>
      <c r="BI37" s="430">
        <f>'Data Rapor'!S36</f>
        <v>0</v>
      </c>
      <c r="BJ37" s="430">
        <f>'Data Rapor'!U36</f>
        <v>0</v>
      </c>
      <c r="BK37" s="430">
        <f>'Data Rapor'!CQ36</f>
        <v>0</v>
      </c>
      <c r="BL37" s="430">
        <f>'Data Rapor'!CR36</f>
        <v>0</v>
      </c>
      <c r="BM37" s="430">
        <f>'Data Rapor'!CT36</f>
        <v>0</v>
      </c>
      <c r="BN37" s="430">
        <f>'Data Rapor'!CU36</f>
        <v>0</v>
      </c>
      <c r="BO37" s="430">
        <f>'Data Rapor'!CW36</f>
        <v>0</v>
      </c>
      <c r="BP37" s="430">
        <f>'Data Rapor'!CY36</f>
        <v>0</v>
      </c>
      <c r="BQ37" s="430">
        <f>'Data Rapor'!CZ36</f>
        <v>0</v>
      </c>
      <c r="BR37" s="430">
        <f>'Data Rapor'!DB36</f>
        <v>0</v>
      </c>
      <c r="BS37" s="430">
        <f>'Data Rapor'!DC36</f>
        <v>0</v>
      </c>
      <c r="BT37" s="430">
        <f>'Data Rapor'!DE36</f>
        <v>0</v>
      </c>
      <c r="BU37" s="430">
        <f>'Data Rapor'!DG36</f>
        <v>0</v>
      </c>
      <c r="BV37" s="430">
        <f>'Data Rapor'!DH36</f>
        <v>0</v>
      </c>
      <c r="BW37" s="430">
        <f>'Data Rapor'!DJ36</f>
        <v>0</v>
      </c>
      <c r="BX37" s="430">
        <f>'Data Rapor'!DK36</f>
        <v>0</v>
      </c>
      <c r="BY37" s="430">
        <f>'Data Rapor'!DM36</f>
        <v>0</v>
      </c>
      <c r="BZ37" s="430">
        <f>'Data Rapor'!DO36</f>
        <v>0</v>
      </c>
      <c r="CA37" s="430">
        <f>'Data Rapor'!DP36</f>
        <v>0</v>
      </c>
      <c r="CB37" s="430">
        <f>'Data Rapor'!DR36</f>
        <v>0</v>
      </c>
      <c r="CC37" s="430">
        <f>'Data Rapor'!DS36</f>
        <v>0</v>
      </c>
      <c r="CD37" s="430">
        <f>'Data Rapor'!DU36</f>
        <v>0</v>
      </c>
      <c r="CE37" s="430">
        <f>'Data Rapor'!DW36</f>
        <v>0</v>
      </c>
      <c r="CF37" s="430">
        <f>'Data Rapor'!DX36</f>
        <v>0</v>
      </c>
      <c r="CG37" s="430">
        <f>'Data Rapor'!DZ36</f>
        <v>0</v>
      </c>
      <c r="CH37" s="430">
        <f>'Data Rapor'!EA36</f>
        <v>0</v>
      </c>
      <c r="CI37" s="430">
        <f>'Data Rapor'!EC36</f>
        <v>0</v>
      </c>
      <c r="CJ37" s="430">
        <f>'Data Rapor'!EE36</f>
        <v>0</v>
      </c>
      <c r="CK37" s="430">
        <f>'Data Rapor'!EF36</f>
        <v>0</v>
      </c>
      <c r="CL37" s="430">
        <f>'Data Rapor'!EH36</f>
        <v>0</v>
      </c>
      <c r="CM37" s="430">
        <f>'Data Rapor'!EI36</f>
        <v>0</v>
      </c>
      <c r="CN37" s="430">
        <f>'Data Rapor'!EK36</f>
        <v>0</v>
      </c>
      <c r="CO37" s="430">
        <f>'Data Rapor'!EM36</f>
        <v>0</v>
      </c>
      <c r="CP37" s="430">
        <f>'Data Rapor'!EN36</f>
        <v>0</v>
      </c>
      <c r="CQ37" s="430">
        <f>'Data Rapor'!EP36</f>
        <v>0</v>
      </c>
      <c r="CR37" s="430">
        <f>'Data Rapor'!EQ36</f>
        <v>0</v>
      </c>
      <c r="CS37" s="430">
        <f>'Data Rapor'!ES36</f>
        <v>0</v>
      </c>
      <c r="CT37" s="430">
        <f>'Data Rapor'!EU36</f>
        <v>0</v>
      </c>
      <c r="CU37" s="430">
        <f>'Data Rapor'!EV36</f>
        <v>0</v>
      </c>
      <c r="CV37" s="430">
        <f>'Data Rapor'!EX36</f>
        <v>0</v>
      </c>
      <c r="CW37" s="430">
        <f>'Data Rapor'!EY36</f>
        <v>0</v>
      </c>
      <c r="CX37" s="430">
        <f>'Data Rapor'!FA36</f>
        <v>0</v>
      </c>
      <c r="CY37" s="430">
        <f>'Data Rapor'!FC36</f>
        <v>0</v>
      </c>
      <c r="CZ37" s="430">
        <f>'Data Rapor'!FD36</f>
        <v>0</v>
      </c>
      <c r="DA37" s="430">
        <f>'Data Rapor'!FF36</f>
        <v>0</v>
      </c>
      <c r="DB37" s="430">
        <f>'Data Rapor'!FG36</f>
        <v>0</v>
      </c>
      <c r="DC37" s="430">
        <f>'Data Rapor'!FI36</f>
        <v>0</v>
      </c>
      <c r="DD37" s="430">
        <f>'Data Rapor'!RS36</f>
        <v>0</v>
      </c>
      <c r="DE37" s="430">
        <f>'Data Rapor'!RT36</f>
        <v>0</v>
      </c>
      <c r="DF37" s="430">
        <f>'Data Rapor'!RV36</f>
        <v>0</v>
      </c>
      <c r="DG37" s="430">
        <f>'Data Rapor'!RW36</f>
        <v>0</v>
      </c>
      <c r="DH37" s="430">
        <f>'Data Rapor'!RY36</f>
        <v>0</v>
      </c>
      <c r="DI37" s="430">
        <f>'Data Rapor'!FK36</f>
        <v>0</v>
      </c>
      <c r="DJ37" s="430">
        <f>'Data Rapor'!FL36</f>
        <v>0</v>
      </c>
      <c r="DK37" s="430">
        <f>'Data Rapor'!FN36</f>
        <v>0</v>
      </c>
      <c r="DL37" s="430">
        <f>'Data Rapor'!FO36</f>
        <v>0</v>
      </c>
      <c r="DM37" s="430">
        <f>'Data Rapor'!FQ36</f>
        <v>0</v>
      </c>
      <c r="DN37" s="430">
        <f>'Data Rapor'!FS36</f>
        <v>0</v>
      </c>
      <c r="DO37" s="430">
        <f>'Data Rapor'!FT36</f>
        <v>0</v>
      </c>
      <c r="DP37" s="430">
        <f>'Data Rapor'!FV36</f>
        <v>0</v>
      </c>
      <c r="DQ37" s="430">
        <f>'Data Rapor'!FW36</f>
        <v>0</v>
      </c>
      <c r="DR37" s="430">
        <f>'Data Rapor'!FY36</f>
        <v>0</v>
      </c>
      <c r="DS37" s="430">
        <f>'Data Rapor'!GA36</f>
        <v>0</v>
      </c>
      <c r="DT37" s="430">
        <f>'Data Rapor'!GB36</f>
        <v>0</v>
      </c>
      <c r="DU37" s="430">
        <f>'Data Rapor'!GD36</f>
        <v>0</v>
      </c>
      <c r="DV37" s="430">
        <f>'Data Rapor'!GE36</f>
        <v>0</v>
      </c>
      <c r="DW37" s="430">
        <f>'Data Rapor'!GG36</f>
        <v>0</v>
      </c>
      <c r="DX37" s="430">
        <f>'Data Rapor'!GI36</f>
        <v>0</v>
      </c>
      <c r="DY37" s="430">
        <f>'Data Rapor'!GJ36</f>
        <v>0</v>
      </c>
      <c r="DZ37" s="430">
        <f>'Data Rapor'!GL36</f>
        <v>0</v>
      </c>
      <c r="EA37" s="430">
        <f>'Data Rapor'!GM36</f>
        <v>0</v>
      </c>
      <c r="EB37" s="430">
        <f>'Data Rapor'!GO36</f>
        <v>0</v>
      </c>
      <c r="EC37" s="430">
        <f>'Data Rapor'!GQ36</f>
        <v>0</v>
      </c>
      <c r="ED37" s="430">
        <f>'Data Rapor'!GR36</f>
        <v>0</v>
      </c>
      <c r="EE37" s="430">
        <f>'Data Rapor'!GT36</f>
        <v>0</v>
      </c>
      <c r="EF37" s="430">
        <f>'Data Rapor'!GU36</f>
        <v>0</v>
      </c>
      <c r="EG37" s="430">
        <f>'Data Rapor'!GW36</f>
        <v>0</v>
      </c>
      <c r="EH37" s="430">
        <f>'Data Rapor'!GY36</f>
        <v>0</v>
      </c>
      <c r="EI37" s="430">
        <f>'Data Rapor'!GZ36</f>
        <v>0</v>
      </c>
      <c r="EJ37" s="430">
        <f>'Data Rapor'!HB36</f>
        <v>0</v>
      </c>
      <c r="EK37" s="430">
        <f>'Data Rapor'!HC36</f>
        <v>0</v>
      </c>
      <c r="EL37" s="430">
        <f>'Data Rapor'!HE36</f>
        <v>0</v>
      </c>
      <c r="EM37" s="430">
        <f>'Data Rapor'!HG36</f>
        <v>0</v>
      </c>
      <c r="EN37" s="430">
        <f>'Data Rapor'!HH36</f>
        <v>0</v>
      </c>
      <c r="EO37" s="430">
        <f>'Data Rapor'!HJ36</f>
        <v>0</v>
      </c>
      <c r="EP37" s="430">
        <f>'Data Rapor'!HK36</f>
        <v>0</v>
      </c>
      <c r="EQ37" s="430">
        <f>'Data Rapor'!HM36</f>
        <v>0</v>
      </c>
      <c r="ER37" s="430">
        <f>'Data Rapor'!HO36</f>
        <v>0</v>
      </c>
      <c r="ES37" s="430">
        <f>'Data Rapor'!HP36</f>
        <v>0</v>
      </c>
      <c r="ET37" s="430">
        <f>'Data Rapor'!HR36</f>
        <v>0</v>
      </c>
      <c r="EU37" s="430">
        <f>'Data Rapor'!HS36</f>
        <v>0</v>
      </c>
      <c r="EV37" s="430">
        <f>'Data Rapor'!HU36</f>
        <v>0</v>
      </c>
      <c r="EW37" s="430">
        <f>'Data Rapor'!HW36</f>
        <v>0</v>
      </c>
      <c r="EX37" s="430">
        <f>'Data Rapor'!HX36</f>
        <v>0</v>
      </c>
      <c r="EY37" s="430">
        <f>'Data Rapor'!HZ36</f>
        <v>0</v>
      </c>
      <c r="EZ37" s="430">
        <f>'Data Rapor'!IA36</f>
        <v>0</v>
      </c>
      <c r="FA37" s="430">
        <f>'Data Rapor'!IC36</f>
        <v>0</v>
      </c>
      <c r="FB37" s="430">
        <f>'Data Rapor'!IE36</f>
        <v>0</v>
      </c>
      <c r="FC37" s="430">
        <f>'Data Rapor'!IF36</f>
        <v>0</v>
      </c>
      <c r="FD37" s="430">
        <f>'Data Rapor'!IH36</f>
        <v>0</v>
      </c>
      <c r="FE37" s="430">
        <f>'Data Rapor'!II36</f>
        <v>0</v>
      </c>
      <c r="FF37" s="430">
        <f>'Data Rapor'!IK36</f>
        <v>0</v>
      </c>
      <c r="FG37" s="430" t="str">
        <f>'Data Rapor'!TW36</f>
        <v/>
      </c>
      <c r="FH37" s="430" t="str">
        <f>'Data Rapor'!TX36</f>
        <v/>
      </c>
      <c r="FI37" s="430" t="str">
        <f>'Data Rapor'!TY36</f>
        <v/>
      </c>
      <c r="FJ37" s="430" t="str">
        <f>'Data Rapor'!TZ36</f>
        <v/>
      </c>
      <c r="FK37" s="431">
        <f>'Data Rapor'!TG36</f>
        <v>0</v>
      </c>
      <c r="FL37" s="431">
        <f>'Data Rapor'!TH36</f>
        <v>0</v>
      </c>
      <c r="FM37" s="431">
        <f>'Data Rapor'!TI36</f>
        <v>0</v>
      </c>
      <c r="FN37" s="431">
        <f>'Data Rapor'!TJ36</f>
        <v>0</v>
      </c>
    </row>
    <row r="38" spans="1:170" hidden="1">
      <c r="A38" s="57"/>
      <c r="B38" s="322" t="str">
        <f>'Data Rapor'!A37</f>
        <v/>
      </c>
      <c r="C38" s="322" t="str">
        <f>'Data Rapor'!B37</f>
        <v/>
      </c>
      <c r="D38" s="322" t="str">
        <f>'Data Rapor'!C37</f>
        <v/>
      </c>
      <c r="E38" s="395" t="str">
        <f>'Data Rapor'!D37</f>
        <v/>
      </c>
      <c r="F38" s="322" t="str">
        <f>'Data Rapor'!E37</f>
        <v/>
      </c>
      <c r="G38" s="322" t="str">
        <f>'Data Rapor'!F37</f>
        <v/>
      </c>
      <c r="H38" s="430">
        <f>'Data Rapor'!G37</f>
        <v>0</v>
      </c>
      <c r="I38" s="430">
        <f>'Data Rapor'!H37</f>
        <v>0</v>
      </c>
      <c r="J38" s="430">
        <f>'Data Rapor'!J37</f>
        <v>0</v>
      </c>
      <c r="K38" s="430">
        <f>'Data Rapor'!K37</f>
        <v>0</v>
      </c>
      <c r="L38" s="430">
        <f>'Data Rapor'!M37</f>
        <v>0</v>
      </c>
      <c r="M38" s="430">
        <f>'Data Rapor'!W37</f>
        <v>0</v>
      </c>
      <c r="N38" s="430">
        <f>'Data Rapor'!X37</f>
        <v>0</v>
      </c>
      <c r="O38" s="430">
        <f>'Data Rapor'!Z37</f>
        <v>0</v>
      </c>
      <c r="P38" s="430">
        <f>'Data Rapor'!AA37</f>
        <v>0</v>
      </c>
      <c r="Q38" s="430">
        <f>'Data Rapor'!AC37</f>
        <v>0</v>
      </c>
      <c r="R38" s="430">
        <f>'Data Rapor'!AE37</f>
        <v>0</v>
      </c>
      <c r="S38" s="430">
        <f>'Data Rapor'!AF37</f>
        <v>0</v>
      </c>
      <c r="T38" s="430">
        <f>'Data Rapor'!AH37</f>
        <v>0</v>
      </c>
      <c r="U38" s="430">
        <f>'Data Rapor'!AI37</f>
        <v>0</v>
      </c>
      <c r="V38" s="430">
        <f>'Data Rapor'!AK37</f>
        <v>0</v>
      </c>
      <c r="W38" s="430">
        <f>'Data Rapor'!AM37</f>
        <v>0</v>
      </c>
      <c r="X38" s="430">
        <f>'Data Rapor'!AN37</f>
        <v>0</v>
      </c>
      <c r="Y38" s="430">
        <f>'Data Rapor'!AP37</f>
        <v>0</v>
      </c>
      <c r="Z38" s="430">
        <f>'Data Rapor'!AQ37</f>
        <v>0</v>
      </c>
      <c r="AA38" s="430">
        <f>'Data Rapor'!AS37</f>
        <v>0</v>
      </c>
      <c r="AB38" s="430">
        <f>'Data Rapor'!AU37</f>
        <v>0</v>
      </c>
      <c r="AC38" s="430">
        <f>'Data Rapor'!AV37</f>
        <v>0</v>
      </c>
      <c r="AD38" s="430">
        <f>'Data Rapor'!AX37</f>
        <v>0</v>
      </c>
      <c r="AE38" s="430">
        <f>'Data Rapor'!AY37</f>
        <v>0</v>
      </c>
      <c r="AF38" s="430">
        <f>'Data Rapor'!BA37</f>
        <v>0</v>
      </c>
      <c r="AG38" s="430">
        <f>'Data Rapor'!BC37</f>
        <v>0</v>
      </c>
      <c r="AH38" s="430">
        <f>'Data Rapor'!BD37</f>
        <v>0</v>
      </c>
      <c r="AI38" s="430">
        <f>'Data Rapor'!BF37</f>
        <v>0</v>
      </c>
      <c r="AJ38" s="430">
        <f>'Data Rapor'!BG37</f>
        <v>0</v>
      </c>
      <c r="AK38" s="430">
        <f>'Data Rapor'!BI37</f>
        <v>0</v>
      </c>
      <c r="AL38" s="430">
        <f>'Data Rapor'!BK37</f>
        <v>0</v>
      </c>
      <c r="AM38" s="430">
        <f>'Data Rapor'!BL37</f>
        <v>0</v>
      </c>
      <c r="AN38" s="430">
        <f>'Data Rapor'!BN37</f>
        <v>0</v>
      </c>
      <c r="AO38" s="430">
        <f>'Data Rapor'!BO37</f>
        <v>0</v>
      </c>
      <c r="AP38" s="430">
        <f>'Data Rapor'!BQ37</f>
        <v>0</v>
      </c>
      <c r="AQ38" s="430">
        <f>'Data Rapor'!BS37</f>
        <v>0</v>
      </c>
      <c r="AR38" s="430">
        <f>'Data Rapor'!BT37</f>
        <v>0</v>
      </c>
      <c r="AS38" s="430">
        <f>'Data Rapor'!BV37</f>
        <v>0</v>
      </c>
      <c r="AT38" s="430">
        <f>'Data Rapor'!BW37</f>
        <v>0</v>
      </c>
      <c r="AU38" s="430">
        <f>'Data Rapor'!BY37</f>
        <v>0</v>
      </c>
      <c r="AV38" s="430">
        <f>'Data Rapor'!CA37</f>
        <v>0</v>
      </c>
      <c r="AW38" s="430">
        <f>'Data Rapor'!CB37</f>
        <v>0</v>
      </c>
      <c r="AX38" s="430">
        <f>'Data Rapor'!CD37</f>
        <v>0</v>
      </c>
      <c r="AY38" s="430">
        <f>'Data Rapor'!CE37</f>
        <v>0</v>
      </c>
      <c r="AZ38" s="430">
        <f>'Data Rapor'!CG37</f>
        <v>0</v>
      </c>
      <c r="BA38" s="430">
        <f>'Data Rapor'!CI37</f>
        <v>0</v>
      </c>
      <c r="BB38" s="430">
        <f>'Data Rapor'!CJ37</f>
        <v>0</v>
      </c>
      <c r="BC38" s="430">
        <f>'Data Rapor'!CL37</f>
        <v>0</v>
      </c>
      <c r="BD38" s="430">
        <f>'Data Rapor'!CM37</f>
        <v>0</v>
      </c>
      <c r="BE38" s="430">
        <f>'Data Rapor'!CO37</f>
        <v>0</v>
      </c>
      <c r="BF38" s="430">
        <f>'Data Rapor'!O37</f>
        <v>0</v>
      </c>
      <c r="BG38" s="430">
        <f>'Data Rapor'!P37</f>
        <v>0</v>
      </c>
      <c r="BH38" s="430">
        <f>'Data Rapor'!R37</f>
        <v>0</v>
      </c>
      <c r="BI38" s="430">
        <f>'Data Rapor'!S37</f>
        <v>0</v>
      </c>
      <c r="BJ38" s="430">
        <f>'Data Rapor'!U37</f>
        <v>0</v>
      </c>
      <c r="BK38" s="430">
        <f>'Data Rapor'!CQ37</f>
        <v>0</v>
      </c>
      <c r="BL38" s="430">
        <f>'Data Rapor'!CR37</f>
        <v>0</v>
      </c>
      <c r="BM38" s="430">
        <f>'Data Rapor'!CT37</f>
        <v>0</v>
      </c>
      <c r="BN38" s="430">
        <f>'Data Rapor'!CU37</f>
        <v>0</v>
      </c>
      <c r="BO38" s="430">
        <f>'Data Rapor'!CW37</f>
        <v>0</v>
      </c>
      <c r="BP38" s="430">
        <f>'Data Rapor'!CY37</f>
        <v>0</v>
      </c>
      <c r="BQ38" s="430">
        <f>'Data Rapor'!CZ37</f>
        <v>0</v>
      </c>
      <c r="BR38" s="430">
        <f>'Data Rapor'!DB37</f>
        <v>0</v>
      </c>
      <c r="BS38" s="430">
        <f>'Data Rapor'!DC37</f>
        <v>0</v>
      </c>
      <c r="BT38" s="430">
        <f>'Data Rapor'!DE37</f>
        <v>0</v>
      </c>
      <c r="BU38" s="430">
        <f>'Data Rapor'!DG37</f>
        <v>0</v>
      </c>
      <c r="BV38" s="430">
        <f>'Data Rapor'!DH37</f>
        <v>0</v>
      </c>
      <c r="BW38" s="430">
        <f>'Data Rapor'!DJ37</f>
        <v>0</v>
      </c>
      <c r="BX38" s="430">
        <f>'Data Rapor'!DK37</f>
        <v>0</v>
      </c>
      <c r="BY38" s="430">
        <f>'Data Rapor'!DM37</f>
        <v>0</v>
      </c>
      <c r="BZ38" s="430">
        <f>'Data Rapor'!DO37</f>
        <v>0</v>
      </c>
      <c r="CA38" s="430">
        <f>'Data Rapor'!DP37</f>
        <v>0</v>
      </c>
      <c r="CB38" s="430">
        <f>'Data Rapor'!DR37</f>
        <v>0</v>
      </c>
      <c r="CC38" s="430">
        <f>'Data Rapor'!DS37</f>
        <v>0</v>
      </c>
      <c r="CD38" s="430">
        <f>'Data Rapor'!DU37</f>
        <v>0</v>
      </c>
      <c r="CE38" s="430">
        <f>'Data Rapor'!DW37</f>
        <v>0</v>
      </c>
      <c r="CF38" s="430">
        <f>'Data Rapor'!DX37</f>
        <v>0</v>
      </c>
      <c r="CG38" s="430">
        <f>'Data Rapor'!DZ37</f>
        <v>0</v>
      </c>
      <c r="CH38" s="430">
        <f>'Data Rapor'!EA37</f>
        <v>0</v>
      </c>
      <c r="CI38" s="430">
        <f>'Data Rapor'!EC37</f>
        <v>0</v>
      </c>
      <c r="CJ38" s="430">
        <f>'Data Rapor'!EE37</f>
        <v>0</v>
      </c>
      <c r="CK38" s="430">
        <f>'Data Rapor'!EF37</f>
        <v>0</v>
      </c>
      <c r="CL38" s="430">
        <f>'Data Rapor'!EH37</f>
        <v>0</v>
      </c>
      <c r="CM38" s="430">
        <f>'Data Rapor'!EI37</f>
        <v>0</v>
      </c>
      <c r="CN38" s="430">
        <f>'Data Rapor'!EK37</f>
        <v>0</v>
      </c>
      <c r="CO38" s="430">
        <f>'Data Rapor'!EM37</f>
        <v>0</v>
      </c>
      <c r="CP38" s="430">
        <f>'Data Rapor'!EN37</f>
        <v>0</v>
      </c>
      <c r="CQ38" s="430">
        <f>'Data Rapor'!EP37</f>
        <v>0</v>
      </c>
      <c r="CR38" s="430">
        <f>'Data Rapor'!EQ37</f>
        <v>0</v>
      </c>
      <c r="CS38" s="430">
        <f>'Data Rapor'!ES37</f>
        <v>0</v>
      </c>
      <c r="CT38" s="430">
        <f>'Data Rapor'!EU37</f>
        <v>0</v>
      </c>
      <c r="CU38" s="430">
        <f>'Data Rapor'!EV37</f>
        <v>0</v>
      </c>
      <c r="CV38" s="430">
        <f>'Data Rapor'!EX37</f>
        <v>0</v>
      </c>
      <c r="CW38" s="430">
        <f>'Data Rapor'!EY37</f>
        <v>0</v>
      </c>
      <c r="CX38" s="430">
        <f>'Data Rapor'!FA37</f>
        <v>0</v>
      </c>
      <c r="CY38" s="430">
        <f>'Data Rapor'!FC37</f>
        <v>0</v>
      </c>
      <c r="CZ38" s="430">
        <f>'Data Rapor'!FD37</f>
        <v>0</v>
      </c>
      <c r="DA38" s="430">
        <f>'Data Rapor'!FF37</f>
        <v>0</v>
      </c>
      <c r="DB38" s="430">
        <f>'Data Rapor'!FG37</f>
        <v>0</v>
      </c>
      <c r="DC38" s="430">
        <f>'Data Rapor'!FI37</f>
        <v>0</v>
      </c>
      <c r="DD38" s="430">
        <f>'Data Rapor'!RS37</f>
        <v>0</v>
      </c>
      <c r="DE38" s="430">
        <f>'Data Rapor'!RT37</f>
        <v>0</v>
      </c>
      <c r="DF38" s="430">
        <f>'Data Rapor'!RV37</f>
        <v>0</v>
      </c>
      <c r="DG38" s="430">
        <f>'Data Rapor'!RW37</f>
        <v>0</v>
      </c>
      <c r="DH38" s="430">
        <f>'Data Rapor'!RY37</f>
        <v>0</v>
      </c>
      <c r="DI38" s="430">
        <f>'Data Rapor'!FK37</f>
        <v>0</v>
      </c>
      <c r="DJ38" s="430">
        <f>'Data Rapor'!FL37</f>
        <v>0</v>
      </c>
      <c r="DK38" s="430">
        <f>'Data Rapor'!FN37</f>
        <v>0</v>
      </c>
      <c r="DL38" s="430">
        <f>'Data Rapor'!FO37</f>
        <v>0</v>
      </c>
      <c r="DM38" s="430">
        <f>'Data Rapor'!FQ37</f>
        <v>0</v>
      </c>
      <c r="DN38" s="430">
        <f>'Data Rapor'!FS37</f>
        <v>0</v>
      </c>
      <c r="DO38" s="430">
        <f>'Data Rapor'!FT37</f>
        <v>0</v>
      </c>
      <c r="DP38" s="430">
        <f>'Data Rapor'!FV37</f>
        <v>0</v>
      </c>
      <c r="DQ38" s="430">
        <f>'Data Rapor'!FW37</f>
        <v>0</v>
      </c>
      <c r="DR38" s="430">
        <f>'Data Rapor'!FY37</f>
        <v>0</v>
      </c>
      <c r="DS38" s="430">
        <f>'Data Rapor'!GA37</f>
        <v>0</v>
      </c>
      <c r="DT38" s="430">
        <f>'Data Rapor'!GB37</f>
        <v>0</v>
      </c>
      <c r="DU38" s="430">
        <f>'Data Rapor'!GD37</f>
        <v>0</v>
      </c>
      <c r="DV38" s="430">
        <f>'Data Rapor'!GE37</f>
        <v>0</v>
      </c>
      <c r="DW38" s="430">
        <f>'Data Rapor'!GG37</f>
        <v>0</v>
      </c>
      <c r="DX38" s="430">
        <f>'Data Rapor'!GI37</f>
        <v>0</v>
      </c>
      <c r="DY38" s="430">
        <f>'Data Rapor'!GJ37</f>
        <v>0</v>
      </c>
      <c r="DZ38" s="430">
        <f>'Data Rapor'!GL37</f>
        <v>0</v>
      </c>
      <c r="EA38" s="430">
        <f>'Data Rapor'!GM37</f>
        <v>0</v>
      </c>
      <c r="EB38" s="430">
        <f>'Data Rapor'!GO37</f>
        <v>0</v>
      </c>
      <c r="EC38" s="430">
        <f>'Data Rapor'!GQ37</f>
        <v>0</v>
      </c>
      <c r="ED38" s="430">
        <f>'Data Rapor'!GR37</f>
        <v>0</v>
      </c>
      <c r="EE38" s="430">
        <f>'Data Rapor'!GT37</f>
        <v>0</v>
      </c>
      <c r="EF38" s="430">
        <f>'Data Rapor'!GU37</f>
        <v>0</v>
      </c>
      <c r="EG38" s="430">
        <f>'Data Rapor'!GW37</f>
        <v>0</v>
      </c>
      <c r="EH38" s="430">
        <f>'Data Rapor'!GY37</f>
        <v>0</v>
      </c>
      <c r="EI38" s="430">
        <f>'Data Rapor'!GZ37</f>
        <v>0</v>
      </c>
      <c r="EJ38" s="430">
        <f>'Data Rapor'!HB37</f>
        <v>0</v>
      </c>
      <c r="EK38" s="430">
        <f>'Data Rapor'!HC37</f>
        <v>0</v>
      </c>
      <c r="EL38" s="430">
        <f>'Data Rapor'!HE37</f>
        <v>0</v>
      </c>
      <c r="EM38" s="430">
        <f>'Data Rapor'!HG37</f>
        <v>0</v>
      </c>
      <c r="EN38" s="430">
        <f>'Data Rapor'!HH37</f>
        <v>0</v>
      </c>
      <c r="EO38" s="430">
        <f>'Data Rapor'!HJ37</f>
        <v>0</v>
      </c>
      <c r="EP38" s="430">
        <f>'Data Rapor'!HK37</f>
        <v>0</v>
      </c>
      <c r="EQ38" s="430">
        <f>'Data Rapor'!HM37</f>
        <v>0</v>
      </c>
      <c r="ER38" s="430">
        <f>'Data Rapor'!HO37</f>
        <v>0</v>
      </c>
      <c r="ES38" s="430">
        <f>'Data Rapor'!HP37</f>
        <v>0</v>
      </c>
      <c r="ET38" s="430">
        <f>'Data Rapor'!HR37</f>
        <v>0</v>
      </c>
      <c r="EU38" s="430">
        <f>'Data Rapor'!HS37</f>
        <v>0</v>
      </c>
      <c r="EV38" s="430">
        <f>'Data Rapor'!HU37</f>
        <v>0</v>
      </c>
      <c r="EW38" s="430">
        <f>'Data Rapor'!HW37</f>
        <v>0</v>
      </c>
      <c r="EX38" s="430">
        <f>'Data Rapor'!HX37</f>
        <v>0</v>
      </c>
      <c r="EY38" s="430">
        <f>'Data Rapor'!HZ37</f>
        <v>0</v>
      </c>
      <c r="EZ38" s="430">
        <f>'Data Rapor'!IA37</f>
        <v>0</v>
      </c>
      <c r="FA38" s="430">
        <f>'Data Rapor'!IC37</f>
        <v>0</v>
      </c>
      <c r="FB38" s="430">
        <f>'Data Rapor'!IE37</f>
        <v>0</v>
      </c>
      <c r="FC38" s="430">
        <f>'Data Rapor'!IF37</f>
        <v>0</v>
      </c>
      <c r="FD38" s="430">
        <f>'Data Rapor'!IH37</f>
        <v>0</v>
      </c>
      <c r="FE38" s="430">
        <f>'Data Rapor'!II37</f>
        <v>0</v>
      </c>
      <c r="FF38" s="430">
        <f>'Data Rapor'!IK37</f>
        <v>0</v>
      </c>
      <c r="FG38" s="430" t="str">
        <f>'Data Rapor'!TW37</f>
        <v/>
      </c>
      <c r="FH38" s="430" t="str">
        <f>'Data Rapor'!TX37</f>
        <v/>
      </c>
      <c r="FI38" s="430" t="str">
        <f>'Data Rapor'!TY37</f>
        <v/>
      </c>
      <c r="FJ38" s="430" t="str">
        <f>'Data Rapor'!TZ37</f>
        <v/>
      </c>
      <c r="FK38" s="431">
        <f>'Data Rapor'!TG37</f>
        <v>0</v>
      </c>
      <c r="FL38" s="431">
        <f>'Data Rapor'!TH37</f>
        <v>0</v>
      </c>
      <c r="FM38" s="431">
        <f>'Data Rapor'!TI37</f>
        <v>0</v>
      </c>
      <c r="FN38" s="431">
        <f>'Data Rapor'!TJ37</f>
        <v>0</v>
      </c>
    </row>
    <row r="39" spans="1:170" hidden="1">
      <c r="A39" s="57"/>
      <c r="B39" s="322" t="str">
        <f>'Data Rapor'!A38</f>
        <v/>
      </c>
      <c r="C39" s="322" t="str">
        <f>'Data Rapor'!B38</f>
        <v/>
      </c>
      <c r="D39" s="322" t="str">
        <f>'Data Rapor'!C38</f>
        <v/>
      </c>
      <c r="E39" s="395" t="str">
        <f>'Data Rapor'!D38</f>
        <v/>
      </c>
      <c r="F39" s="322" t="str">
        <f>'Data Rapor'!E38</f>
        <v/>
      </c>
      <c r="G39" s="322" t="str">
        <f>'Data Rapor'!F38</f>
        <v/>
      </c>
      <c r="H39" s="430">
        <f>'Data Rapor'!G38</f>
        <v>0</v>
      </c>
      <c r="I39" s="430">
        <f>'Data Rapor'!H38</f>
        <v>0</v>
      </c>
      <c r="J39" s="430">
        <f>'Data Rapor'!J38</f>
        <v>0</v>
      </c>
      <c r="K39" s="430">
        <f>'Data Rapor'!K38</f>
        <v>0</v>
      </c>
      <c r="L39" s="430">
        <f>'Data Rapor'!M38</f>
        <v>0</v>
      </c>
      <c r="M39" s="430">
        <f>'Data Rapor'!W38</f>
        <v>0</v>
      </c>
      <c r="N39" s="430">
        <f>'Data Rapor'!X38</f>
        <v>0</v>
      </c>
      <c r="O39" s="430">
        <f>'Data Rapor'!Z38</f>
        <v>0</v>
      </c>
      <c r="P39" s="430">
        <f>'Data Rapor'!AA38</f>
        <v>0</v>
      </c>
      <c r="Q39" s="430">
        <f>'Data Rapor'!AC38</f>
        <v>0</v>
      </c>
      <c r="R39" s="430">
        <f>'Data Rapor'!AE38</f>
        <v>0</v>
      </c>
      <c r="S39" s="430">
        <f>'Data Rapor'!AF38</f>
        <v>0</v>
      </c>
      <c r="T39" s="430">
        <f>'Data Rapor'!AH38</f>
        <v>0</v>
      </c>
      <c r="U39" s="430">
        <f>'Data Rapor'!AI38</f>
        <v>0</v>
      </c>
      <c r="V39" s="430">
        <f>'Data Rapor'!AK38</f>
        <v>0</v>
      </c>
      <c r="W39" s="430">
        <f>'Data Rapor'!AM38</f>
        <v>0</v>
      </c>
      <c r="X39" s="430">
        <f>'Data Rapor'!AN38</f>
        <v>0</v>
      </c>
      <c r="Y39" s="430">
        <f>'Data Rapor'!AP38</f>
        <v>0</v>
      </c>
      <c r="Z39" s="430">
        <f>'Data Rapor'!AQ38</f>
        <v>0</v>
      </c>
      <c r="AA39" s="430">
        <f>'Data Rapor'!AS38</f>
        <v>0</v>
      </c>
      <c r="AB39" s="430">
        <f>'Data Rapor'!AU38</f>
        <v>0</v>
      </c>
      <c r="AC39" s="430">
        <f>'Data Rapor'!AV38</f>
        <v>0</v>
      </c>
      <c r="AD39" s="430">
        <f>'Data Rapor'!AX38</f>
        <v>0</v>
      </c>
      <c r="AE39" s="430">
        <f>'Data Rapor'!AY38</f>
        <v>0</v>
      </c>
      <c r="AF39" s="430">
        <f>'Data Rapor'!BA38</f>
        <v>0</v>
      </c>
      <c r="AG39" s="430">
        <f>'Data Rapor'!BC38</f>
        <v>0</v>
      </c>
      <c r="AH39" s="430">
        <f>'Data Rapor'!BD38</f>
        <v>0</v>
      </c>
      <c r="AI39" s="430">
        <f>'Data Rapor'!BF38</f>
        <v>0</v>
      </c>
      <c r="AJ39" s="430">
        <f>'Data Rapor'!BG38</f>
        <v>0</v>
      </c>
      <c r="AK39" s="430">
        <f>'Data Rapor'!BI38</f>
        <v>0</v>
      </c>
      <c r="AL39" s="430">
        <f>'Data Rapor'!BK38</f>
        <v>0</v>
      </c>
      <c r="AM39" s="430">
        <f>'Data Rapor'!BL38</f>
        <v>0</v>
      </c>
      <c r="AN39" s="430">
        <f>'Data Rapor'!BN38</f>
        <v>0</v>
      </c>
      <c r="AO39" s="430">
        <f>'Data Rapor'!BO38</f>
        <v>0</v>
      </c>
      <c r="AP39" s="430">
        <f>'Data Rapor'!BQ38</f>
        <v>0</v>
      </c>
      <c r="AQ39" s="430">
        <f>'Data Rapor'!BS38</f>
        <v>0</v>
      </c>
      <c r="AR39" s="430">
        <f>'Data Rapor'!BT38</f>
        <v>0</v>
      </c>
      <c r="AS39" s="430">
        <f>'Data Rapor'!BV38</f>
        <v>0</v>
      </c>
      <c r="AT39" s="430">
        <f>'Data Rapor'!BW38</f>
        <v>0</v>
      </c>
      <c r="AU39" s="430">
        <f>'Data Rapor'!BY38</f>
        <v>0</v>
      </c>
      <c r="AV39" s="430">
        <f>'Data Rapor'!CA38</f>
        <v>0</v>
      </c>
      <c r="AW39" s="430">
        <f>'Data Rapor'!CB38</f>
        <v>0</v>
      </c>
      <c r="AX39" s="430">
        <f>'Data Rapor'!CD38</f>
        <v>0</v>
      </c>
      <c r="AY39" s="430">
        <f>'Data Rapor'!CE38</f>
        <v>0</v>
      </c>
      <c r="AZ39" s="430">
        <f>'Data Rapor'!CG38</f>
        <v>0</v>
      </c>
      <c r="BA39" s="430">
        <f>'Data Rapor'!CI38</f>
        <v>0</v>
      </c>
      <c r="BB39" s="430">
        <f>'Data Rapor'!CJ38</f>
        <v>0</v>
      </c>
      <c r="BC39" s="430">
        <f>'Data Rapor'!CL38</f>
        <v>0</v>
      </c>
      <c r="BD39" s="430">
        <f>'Data Rapor'!CM38</f>
        <v>0</v>
      </c>
      <c r="BE39" s="430">
        <f>'Data Rapor'!CO38</f>
        <v>0</v>
      </c>
      <c r="BF39" s="430">
        <f>'Data Rapor'!O38</f>
        <v>0</v>
      </c>
      <c r="BG39" s="430">
        <f>'Data Rapor'!P38</f>
        <v>0</v>
      </c>
      <c r="BH39" s="430">
        <f>'Data Rapor'!R38</f>
        <v>0</v>
      </c>
      <c r="BI39" s="430">
        <f>'Data Rapor'!S38</f>
        <v>0</v>
      </c>
      <c r="BJ39" s="430">
        <f>'Data Rapor'!U38</f>
        <v>0</v>
      </c>
      <c r="BK39" s="430">
        <f>'Data Rapor'!CQ38</f>
        <v>0</v>
      </c>
      <c r="BL39" s="430">
        <f>'Data Rapor'!CR38</f>
        <v>0</v>
      </c>
      <c r="BM39" s="430">
        <f>'Data Rapor'!CT38</f>
        <v>0</v>
      </c>
      <c r="BN39" s="430">
        <f>'Data Rapor'!CU38</f>
        <v>0</v>
      </c>
      <c r="BO39" s="430">
        <f>'Data Rapor'!CW38</f>
        <v>0</v>
      </c>
      <c r="BP39" s="430">
        <f>'Data Rapor'!CY38</f>
        <v>0</v>
      </c>
      <c r="BQ39" s="430">
        <f>'Data Rapor'!CZ38</f>
        <v>0</v>
      </c>
      <c r="BR39" s="430">
        <f>'Data Rapor'!DB38</f>
        <v>0</v>
      </c>
      <c r="BS39" s="430">
        <f>'Data Rapor'!DC38</f>
        <v>0</v>
      </c>
      <c r="BT39" s="430">
        <f>'Data Rapor'!DE38</f>
        <v>0</v>
      </c>
      <c r="BU39" s="430">
        <f>'Data Rapor'!DG38</f>
        <v>0</v>
      </c>
      <c r="BV39" s="430">
        <f>'Data Rapor'!DH38</f>
        <v>0</v>
      </c>
      <c r="BW39" s="430">
        <f>'Data Rapor'!DJ38</f>
        <v>0</v>
      </c>
      <c r="BX39" s="430">
        <f>'Data Rapor'!DK38</f>
        <v>0</v>
      </c>
      <c r="BY39" s="430">
        <f>'Data Rapor'!DM38</f>
        <v>0</v>
      </c>
      <c r="BZ39" s="430">
        <f>'Data Rapor'!DO38</f>
        <v>0</v>
      </c>
      <c r="CA39" s="430">
        <f>'Data Rapor'!DP38</f>
        <v>0</v>
      </c>
      <c r="CB39" s="430">
        <f>'Data Rapor'!DR38</f>
        <v>0</v>
      </c>
      <c r="CC39" s="430">
        <f>'Data Rapor'!DS38</f>
        <v>0</v>
      </c>
      <c r="CD39" s="430">
        <f>'Data Rapor'!DU38</f>
        <v>0</v>
      </c>
      <c r="CE39" s="430">
        <f>'Data Rapor'!DW38</f>
        <v>0</v>
      </c>
      <c r="CF39" s="430">
        <f>'Data Rapor'!DX38</f>
        <v>0</v>
      </c>
      <c r="CG39" s="430">
        <f>'Data Rapor'!DZ38</f>
        <v>0</v>
      </c>
      <c r="CH39" s="430">
        <f>'Data Rapor'!EA38</f>
        <v>0</v>
      </c>
      <c r="CI39" s="430">
        <f>'Data Rapor'!EC38</f>
        <v>0</v>
      </c>
      <c r="CJ39" s="430">
        <f>'Data Rapor'!EE38</f>
        <v>0</v>
      </c>
      <c r="CK39" s="430">
        <f>'Data Rapor'!EF38</f>
        <v>0</v>
      </c>
      <c r="CL39" s="430">
        <f>'Data Rapor'!EH38</f>
        <v>0</v>
      </c>
      <c r="CM39" s="430">
        <f>'Data Rapor'!EI38</f>
        <v>0</v>
      </c>
      <c r="CN39" s="430">
        <f>'Data Rapor'!EK38</f>
        <v>0</v>
      </c>
      <c r="CO39" s="430">
        <f>'Data Rapor'!EM38</f>
        <v>0</v>
      </c>
      <c r="CP39" s="430">
        <f>'Data Rapor'!EN38</f>
        <v>0</v>
      </c>
      <c r="CQ39" s="430">
        <f>'Data Rapor'!EP38</f>
        <v>0</v>
      </c>
      <c r="CR39" s="430">
        <f>'Data Rapor'!EQ38</f>
        <v>0</v>
      </c>
      <c r="CS39" s="430">
        <f>'Data Rapor'!ES38</f>
        <v>0</v>
      </c>
      <c r="CT39" s="430">
        <f>'Data Rapor'!EU38</f>
        <v>0</v>
      </c>
      <c r="CU39" s="430">
        <f>'Data Rapor'!EV38</f>
        <v>0</v>
      </c>
      <c r="CV39" s="430">
        <f>'Data Rapor'!EX38</f>
        <v>0</v>
      </c>
      <c r="CW39" s="430">
        <f>'Data Rapor'!EY38</f>
        <v>0</v>
      </c>
      <c r="CX39" s="430">
        <f>'Data Rapor'!FA38</f>
        <v>0</v>
      </c>
      <c r="CY39" s="430">
        <f>'Data Rapor'!FC38</f>
        <v>0</v>
      </c>
      <c r="CZ39" s="430">
        <f>'Data Rapor'!FD38</f>
        <v>0</v>
      </c>
      <c r="DA39" s="430">
        <f>'Data Rapor'!FF38</f>
        <v>0</v>
      </c>
      <c r="DB39" s="430">
        <f>'Data Rapor'!FG38</f>
        <v>0</v>
      </c>
      <c r="DC39" s="430">
        <f>'Data Rapor'!FI38</f>
        <v>0</v>
      </c>
      <c r="DD39" s="430">
        <f>'Data Rapor'!RS38</f>
        <v>0</v>
      </c>
      <c r="DE39" s="430">
        <f>'Data Rapor'!RT38</f>
        <v>0</v>
      </c>
      <c r="DF39" s="430">
        <f>'Data Rapor'!RV38</f>
        <v>0</v>
      </c>
      <c r="DG39" s="430">
        <f>'Data Rapor'!RW38</f>
        <v>0</v>
      </c>
      <c r="DH39" s="430">
        <f>'Data Rapor'!RY38</f>
        <v>0</v>
      </c>
      <c r="DI39" s="430">
        <f>'Data Rapor'!FK38</f>
        <v>0</v>
      </c>
      <c r="DJ39" s="430">
        <f>'Data Rapor'!FL38</f>
        <v>0</v>
      </c>
      <c r="DK39" s="430">
        <f>'Data Rapor'!FN38</f>
        <v>0</v>
      </c>
      <c r="DL39" s="430">
        <f>'Data Rapor'!FO38</f>
        <v>0</v>
      </c>
      <c r="DM39" s="430">
        <f>'Data Rapor'!FQ38</f>
        <v>0</v>
      </c>
      <c r="DN39" s="430">
        <f>'Data Rapor'!FS38</f>
        <v>0</v>
      </c>
      <c r="DO39" s="430">
        <f>'Data Rapor'!FT38</f>
        <v>0</v>
      </c>
      <c r="DP39" s="430">
        <f>'Data Rapor'!FV38</f>
        <v>0</v>
      </c>
      <c r="DQ39" s="430">
        <f>'Data Rapor'!FW38</f>
        <v>0</v>
      </c>
      <c r="DR39" s="430">
        <f>'Data Rapor'!FY38</f>
        <v>0</v>
      </c>
      <c r="DS39" s="430">
        <f>'Data Rapor'!GA38</f>
        <v>0</v>
      </c>
      <c r="DT39" s="430">
        <f>'Data Rapor'!GB38</f>
        <v>0</v>
      </c>
      <c r="DU39" s="430">
        <f>'Data Rapor'!GD38</f>
        <v>0</v>
      </c>
      <c r="DV39" s="430">
        <f>'Data Rapor'!GE38</f>
        <v>0</v>
      </c>
      <c r="DW39" s="430">
        <f>'Data Rapor'!GG38</f>
        <v>0</v>
      </c>
      <c r="DX39" s="430">
        <f>'Data Rapor'!GI38</f>
        <v>0</v>
      </c>
      <c r="DY39" s="430">
        <f>'Data Rapor'!GJ38</f>
        <v>0</v>
      </c>
      <c r="DZ39" s="430">
        <f>'Data Rapor'!GL38</f>
        <v>0</v>
      </c>
      <c r="EA39" s="430">
        <f>'Data Rapor'!GM38</f>
        <v>0</v>
      </c>
      <c r="EB39" s="430">
        <f>'Data Rapor'!GO38</f>
        <v>0</v>
      </c>
      <c r="EC39" s="430">
        <f>'Data Rapor'!GQ38</f>
        <v>0</v>
      </c>
      <c r="ED39" s="430">
        <f>'Data Rapor'!GR38</f>
        <v>0</v>
      </c>
      <c r="EE39" s="430">
        <f>'Data Rapor'!GT38</f>
        <v>0</v>
      </c>
      <c r="EF39" s="430">
        <f>'Data Rapor'!GU38</f>
        <v>0</v>
      </c>
      <c r="EG39" s="430">
        <f>'Data Rapor'!GW38</f>
        <v>0</v>
      </c>
      <c r="EH39" s="430">
        <f>'Data Rapor'!GY38</f>
        <v>0</v>
      </c>
      <c r="EI39" s="430">
        <f>'Data Rapor'!GZ38</f>
        <v>0</v>
      </c>
      <c r="EJ39" s="430">
        <f>'Data Rapor'!HB38</f>
        <v>0</v>
      </c>
      <c r="EK39" s="430">
        <f>'Data Rapor'!HC38</f>
        <v>0</v>
      </c>
      <c r="EL39" s="430">
        <f>'Data Rapor'!HE38</f>
        <v>0</v>
      </c>
      <c r="EM39" s="430">
        <f>'Data Rapor'!HG38</f>
        <v>0</v>
      </c>
      <c r="EN39" s="430">
        <f>'Data Rapor'!HH38</f>
        <v>0</v>
      </c>
      <c r="EO39" s="430">
        <f>'Data Rapor'!HJ38</f>
        <v>0</v>
      </c>
      <c r="EP39" s="430">
        <f>'Data Rapor'!HK38</f>
        <v>0</v>
      </c>
      <c r="EQ39" s="430">
        <f>'Data Rapor'!HM38</f>
        <v>0</v>
      </c>
      <c r="ER39" s="430">
        <f>'Data Rapor'!HO38</f>
        <v>0</v>
      </c>
      <c r="ES39" s="430">
        <f>'Data Rapor'!HP38</f>
        <v>0</v>
      </c>
      <c r="ET39" s="430">
        <f>'Data Rapor'!HR38</f>
        <v>0</v>
      </c>
      <c r="EU39" s="430">
        <f>'Data Rapor'!HS38</f>
        <v>0</v>
      </c>
      <c r="EV39" s="430">
        <f>'Data Rapor'!HU38</f>
        <v>0</v>
      </c>
      <c r="EW39" s="430">
        <f>'Data Rapor'!HW38</f>
        <v>0</v>
      </c>
      <c r="EX39" s="430">
        <f>'Data Rapor'!HX38</f>
        <v>0</v>
      </c>
      <c r="EY39" s="430">
        <f>'Data Rapor'!HZ38</f>
        <v>0</v>
      </c>
      <c r="EZ39" s="430">
        <f>'Data Rapor'!IA38</f>
        <v>0</v>
      </c>
      <c r="FA39" s="430">
        <f>'Data Rapor'!IC38</f>
        <v>0</v>
      </c>
      <c r="FB39" s="430">
        <f>'Data Rapor'!IE38</f>
        <v>0</v>
      </c>
      <c r="FC39" s="430">
        <f>'Data Rapor'!IF38</f>
        <v>0</v>
      </c>
      <c r="FD39" s="430">
        <f>'Data Rapor'!IH38</f>
        <v>0</v>
      </c>
      <c r="FE39" s="430">
        <f>'Data Rapor'!II38</f>
        <v>0</v>
      </c>
      <c r="FF39" s="430">
        <f>'Data Rapor'!IK38</f>
        <v>0</v>
      </c>
      <c r="FG39" s="430" t="str">
        <f>'Data Rapor'!TW38</f>
        <v/>
      </c>
      <c r="FH39" s="430" t="str">
        <f>'Data Rapor'!TX38</f>
        <v/>
      </c>
      <c r="FI39" s="430" t="str">
        <f>'Data Rapor'!TY38</f>
        <v/>
      </c>
      <c r="FJ39" s="430" t="str">
        <f>'Data Rapor'!TZ38</f>
        <v/>
      </c>
      <c r="FK39" s="431">
        <f>'Data Rapor'!TG38</f>
        <v>0</v>
      </c>
      <c r="FL39" s="431">
        <f>'Data Rapor'!TH38</f>
        <v>0</v>
      </c>
      <c r="FM39" s="431">
        <f>'Data Rapor'!TI38</f>
        <v>0</v>
      </c>
      <c r="FN39" s="431">
        <f>'Data Rapor'!TJ38</f>
        <v>0</v>
      </c>
    </row>
    <row r="40" spans="1:170" hidden="1">
      <c r="A40" s="57"/>
      <c r="B40" s="322" t="str">
        <f>'Data Rapor'!A39</f>
        <v/>
      </c>
      <c r="C40" s="322" t="str">
        <f>'Data Rapor'!B39</f>
        <v/>
      </c>
      <c r="D40" s="322" t="str">
        <f>'Data Rapor'!C39</f>
        <v/>
      </c>
      <c r="E40" s="395" t="str">
        <f>'Data Rapor'!D39</f>
        <v/>
      </c>
      <c r="F40" s="322" t="str">
        <f>'Data Rapor'!E39</f>
        <v/>
      </c>
      <c r="G40" s="322" t="str">
        <f>'Data Rapor'!F39</f>
        <v/>
      </c>
      <c r="H40" s="430">
        <f>'Data Rapor'!G39</f>
        <v>0</v>
      </c>
      <c r="I40" s="430">
        <f>'Data Rapor'!H39</f>
        <v>0</v>
      </c>
      <c r="J40" s="430">
        <f>'Data Rapor'!J39</f>
        <v>0</v>
      </c>
      <c r="K40" s="430">
        <f>'Data Rapor'!K39</f>
        <v>0</v>
      </c>
      <c r="L40" s="430">
        <f>'Data Rapor'!M39</f>
        <v>0</v>
      </c>
      <c r="M40" s="430">
        <f>'Data Rapor'!W39</f>
        <v>0</v>
      </c>
      <c r="N40" s="430">
        <f>'Data Rapor'!X39</f>
        <v>0</v>
      </c>
      <c r="O40" s="430">
        <f>'Data Rapor'!Z39</f>
        <v>0</v>
      </c>
      <c r="P40" s="430">
        <f>'Data Rapor'!AA39</f>
        <v>0</v>
      </c>
      <c r="Q40" s="430">
        <f>'Data Rapor'!AC39</f>
        <v>0</v>
      </c>
      <c r="R40" s="430">
        <f>'Data Rapor'!AE39</f>
        <v>0</v>
      </c>
      <c r="S40" s="430">
        <f>'Data Rapor'!AF39</f>
        <v>0</v>
      </c>
      <c r="T40" s="430">
        <f>'Data Rapor'!AH39</f>
        <v>0</v>
      </c>
      <c r="U40" s="430">
        <f>'Data Rapor'!AI39</f>
        <v>0</v>
      </c>
      <c r="V40" s="430">
        <f>'Data Rapor'!AK39</f>
        <v>0</v>
      </c>
      <c r="W40" s="430">
        <f>'Data Rapor'!AM39</f>
        <v>0</v>
      </c>
      <c r="X40" s="430">
        <f>'Data Rapor'!AN39</f>
        <v>0</v>
      </c>
      <c r="Y40" s="430">
        <f>'Data Rapor'!AP39</f>
        <v>0</v>
      </c>
      <c r="Z40" s="430">
        <f>'Data Rapor'!AQ39</f>
        <v>0</v>
      </c>
      <c r="AA40" s="430">
        <f>'Data Rapor'!AS39</f>
        <v>0</v>
      </c>
      <c r="AB40" s="430">
        <f>'Data Rapor'!AU39</f>
        <v>0</v>
      </c>
      <c r="AC40" s="430">
        <f>'Data Rapor'!AV39</f>
        <v>0</v>
      </c>
      <c r="AD40" s="430">
        <f>'Data Rapor'!AX39</f>
        <v>0</v>
      </c>
      <c r="AE40" s="430">
        <f>'Data Rapor'!AY39</f>
        <v>0</v>
      </c>
      <c r="AF40" s="430">
        <f>'Data Rapor'!BA39</f>
        <v>0</v>
      </c>
      <c r="AG40" s="430">
        <f>'Data Rapor'!BC39</f>
        <v>0</v>
      </c>
      <c r="AH40" s="430">
        <f>'Data Rapor'!BD39</f>
        <v>0</v>
      </c>
      <c r="AI40" s="430">
        <f>'Data Rapor'!BF39</f>
        <v>0</v>
      </c>
      <c r="AJ40" s="430">
        <f>'Data Rapor'!BG39</f>
        <v>0</v>
      </c>
      <c r="AK40" s="430">
        <f>'Data Rapor'!BI39</f>
        <v>0</v>
      </c>
      <c r="AL40" s="430">
        <f>'Data Rapor'!BK39</f>
        <v>0</v>
      </c>
      <c r="AM40" s="430">
        <f>'Data Rapor'!BL39</f>
        <v>0</v>
      </c>
      <c r="AN40" s="430">
        <f>'Data Rapor'!BN39</f>
        <v>0</v>
      </c>
      <c r="AO40" s="430">
        <f>'Data Rapor'!BO39</f>
        <v>0</v>
      </c>
      <c r="AP40" s="430">
        <f>'Data Rapor'!BQ39</f>
        <v>0</v>
      </c>
      <c r="AQ40" s="430">
        <f>'Data Rapor'!BS39</f>
        <v>0</v>
      </c>
      <c r="AR40" s="430">
        <f>'Data Rapor'!BT39</f>
        <v>0</v>
      </c>
      <c r="AS40" s="430">
        <f>'Data Rapor'!BV39</f>
        <v>0</v>
      </c>
      <c r="AT40" s="430">
        <f>'Data Rapor'!BW39</f>
        <v>0</v>
      </c>
      <c r="AU40" s="430">
        <f>'Data Rapor'!BY39</f>
        <v>0</v>
      </c>
      <c r="AV40" s="430">
        <f>'Data Rapor'!CA39</f>
        <v>0</v>
      </c>
      <c r="AW40" s="430">
        <f>'Data Rapor'!CB39</f>
        <v>0</v>
      </c>
      <c r="AX40" s="430">
        <f>'Data Rapor'!CD39</f>
        <v>0</v>
      </c>
      <c r="AY40" s="430">
        <f>'Data Rapor'!CE39</f>
        <v>0</v>
      </c>
      <c r="AZ40" s="430">
        <f>'Data Rapor'!CG39</f>
        <v>0</v>
      </c>
      <c r="BA40" s="430">
        <f>'Data Rapor'!CI39</f>
        <v>0</v>
      </c>
      <c r="BB40" s="430">
        <f>'Data Rapor'!CJ39</f>
        <v>0</v>
      </c>
      <c r="BC40" s="430">
        <f>'Data Rapor'!CL39</f>
        <v>0</v>
      </c>
      <c r="BD40" s="430">
        <f>'Data Rapor'!CM39</f>
        <v>0</v>
      </c>
      <c r="BE40" s="430">
        <f>'Data Rapor'!CO39</f>
        <v>0</v>
      </c>
      <c r="BF40" s="430">
        <f>'Data Rapor'!O39</f>
        <v>0</v>
      </c>
      <c r="BG40" s="430">
        <f>'Data Rapor'!P39</f>
        <v>0</v>
      </c>
      <c r="BH40" s="430">
        <f>'Data Rapor'!R39</f>
        <v>0</v>
      </c>
      <c r="BI40" s="430">
        <f>'Data Rapor'!S39</f>
        <v>0</v>
      </c>
      <c r="BJ40" s="430">
        <f>'Data Rapor'!U39</f>
        <v>0</v>
      </c>
      <c r="BK40" s="430">
        <f>'Data Rapor'!CQ39</f>
        <v>0</v>
      </c>
      <c r="BL40" s="430">
        <f>'Data Rapor'!CR39</f>
        <v>0</v>
      </c>
      <c r="BM40" s="430">
        <f>'Data Rapor'!CT39</f>
        <v>0</v>
      </c>
      <c r="BN40" s="430">
        <f>'Data Rapor'!CU39</f>
        <v>0</v>
      </c>
      <c r="BO40" s="430">
        <f>'Data Rapor'!CW39</f>
        <v>0</v>
      </c>
      <c r="BP40" s="430">
        <f>'Data Rapor'!CY39</f>
        <v>0</v>
      </c>
      <c r="BQ40" s="430">
        <f>'Data Rapor'!CZ39</f>
        <v>0</v>
      </c>
      <c r="BR40" s="430">
        <f>'Data Rapor'!DB39</f>
        <v>0</v>
      </c>
      <c r="BS40" s="430">
        <f>'Data Rapor'!DC39</f>
        <v>0</v>
      </c>
      <c r="BT40" s="430">
        <f>'Data Rapor'!DE39</f>
        <v>0</v>
      </c>
      <c r="BU40" s="430">
        <f>'Data Rapor'!DG39</f>
        <v>0</v>
      </c>
      <c r="BV40" s="430">
        <f>'Data Rapor'!DH39</f>
        <v>0</v>
      </c>
      <c r="BW40" s="430">
        <f>'Data Rapor'!DJ39</f>
        <v>0</v>
      </c>
      <c r="BX40" s="430">
        <f>'Data Rapor'!DK39</f>
        <v>0</v>
      </c>
      <c r="BY40" s="430">
        <f>'Data Rapor'!DM39</f>
        <v>0</v>
      </c>
      <c r="BZ40" s="430">
        <f>'Data Rapor'!DO39</f>
        <v>0</v>
      </c>
      <c r="CA40" s="430">
        <f>'Data Rapor'!DP39</f>
        <v>0</v>
      </c>
      <c r="CB40" s="430">
        <f>'Data Rapor'!DR39</f>
        <v>0</v>
      </c>
      <c r="CC40" s="430">
        <f>'Data Rapor'!DS39</f>
        <v>0</v>
      </c>
      <c r="CD40" s="430">
        <f>'Data Rapor'!DU39</f>
        <v>0</v>
      </c>
      <c r="CE40" s="430">
        <f>'Data Rapor'!DW39</f>
        <v>0</v>
      </c>
      <c r="CF40" s="430">
        <f>'Data Rapor'!DX39</f>
        <v>0</v>
      </c>
      <c r="CG40" s="430">
        <f>'Data Rapor'!DZ39</f>
        <v>0</v>
      </c>
      <c r="CH40" s="430">
        <f>'Data Rapor'!EA39</f>
        <v>0</v>
      </c>
      <c r="CI40" s="430">
        <f>'Data Rapor'!EC39</f>
        <v>0</v>
      </c>
      <c r="CJ40" s="430">
        <f>'Data Rapor'!EE39</f>
        <v>0</v>
      </c>
      <c r="CK40" s="430">
        <f>'Data Rapor'!EF39</f>
        <v>0</v>
      </c>
      <c r="CL40" s="430">
        <f>'Data Rapor'!EH39</f>
        <v>0</v>
      </c>
      <c r="CM40" s="430">
        <f>'Data Rapor'!EI39</f>
        <v>0</v>
      </c>
      <c r="CN40" s="430">
        <f>'Data Rapor'!EK39</f>
        <v>0</v>
      </c>
      <c r="CO40" s="430">
        <f>'Data Rapor'!EM39</f>
        <v>0</v>
      </c>
      <c r="CP40" s="430">
        <f>'Data Rapor'!EN39</f>
        <v>0</v>
      </c>
      <c r="CQ40" s="430">
        <f>'Data Rapor'!EP39</f>
        <v>0</v>
      </c>
      <c r="CR40" s="430">
        <f>'Data Rapor'!EQ39</f>
        <v>0</v>
      </c>
      <c r="CS40" s="430">
        <f>'Data Rapor'!ES39</f>
        <v>0</v>
      </c>
      <c r="CT40" s="430">
        <f>'Data Rapor'!EU39</f>
        <v>0</v>
      </c>
      <c r="CU40" s="430">
        <f>'Data Rapor'!EV39</f>
        <v>0</v>
      </c>
      <c r="CV40" s="430">
        <f>'Data Rapor'!EX39</f>
        <v>0</v>
      </c>
      <c r="CW40" s="430">
        <f>'Data Rapor'!EY39</f>
        <v>0</v>
      </c>
      <c r="CX40" s="430">
        <f>'Data Rapor'!FA39</f>
        <v>0</v>
      </c>
      <c r="CY40" s="430">
        <f>'Data Rapor'!FC39</f>
        <v>0</v>
      </c>
      <c r="CZ40" s="430">
        <f>'Data Rapor'!FD39</f>
        <v>0</v>
      </c>
      <c r="DA40" s="430">
        <f>'Data Rapor'!FF39</f>
        <v>0</v>
      </c>
      <c r="DB40" s="430">
        <f>'Data Rapor'!FG39</f>
        <v>0</v>
      </c>
      <c r="DC40" s="430">
        <f>'Data Rapor'!FI39</f>
        <v>0</v>
      </c>
      <c r="DD40" s="430">
        <f>'Data Rapor'!RS39</f>
        <v>0</v>
      </c>
      <c r="DE40" s="430">
        <f>'Data Rapor'!RT39</f>
        <v>0</v>
      </c>
      <c r="DF40" s="430">
        <f>'Data Rapor'!RV39</f>
        <v>0</v>
      </c>
      <c r="DG40" s="430">
        <f>'Data Rapor'!RW39</f>
        <v>0</v>
      </c>
      <c r="DH40" s="430">
        <f>'Data Rapor'!RY39</f>
        <v>0</v>
      </c>
      <c r="DI40" s="430">
        <f>'Data Rapor'!FK39</f>
        <v>0</v>
      </c>
      <c r="DJ40" s="430">
        <f>'Data Rapor'!FL39</f>
        <v>0</v>
      </c>
      <c r="DK40" s="430">
        <f>'Data Rapor'!FN39</f>
        <v>0</v>
      </c>
      <c r="DL40" s="430">
        <f>'Data Rapor'!FO39</f>
        <v>0</v>
      </c>
      <c r="DM40" s="430">
        <f>'Data Rapor'!FQ39</f>
        <v>0</v>
      </c>
      <c r="DN40" s="430">
        <f>'Data Rapor'!FS39</f>
        <v>0</v>
      </c>
      <c r="DO40" s="430">
        <f>'Data Rapor'!FT39</f>
        <v>0</v>
      </c>
      <c r="DP40" s="430">
        <f>'Data Rapor'!FV39</f>
        <v>0</v>
      </c>
      <c r="DQ40" s="430">
        <f>'Data Rapor'!FW39</f>
        <v>0</v>
      </c>
      <c r="DR40" s="430">
        <f>'Data Rapor'!FY39</f>
        <v>0</v>
      </c>
      <c r="DS40" s="430">
        <f>'Data Rapor'!GA39</f>
        <v>0</v>
      </c>
      <c r="DT40" s="430">
        <f>'Data Rapor'!GB39</f>
        <v>0</v>
      </c>
      <c r="DU40" s="430">
        <f>'Data Rapor'!GD39</f>
        <v>0</v>
      </c>
      <c r="DV40" s="430">
        <f>'Data Rapor'!GE39</f>
        <v>0</v>
      </c>
      <c r="DW40" s="430">
        <f>'Data Rapor'!GG39</f>
        <v>0</v>
      </c>
      <c r="DX40" s="430">
        <f>'Data Rapor'!GI39</f>
        <v>0</v>
      </c>
      <c r="DY40" s="430">
        <f>'Data Rapor'!GJ39</f>
        <v>0</v>
      </c>
      <c r="DZ40" s="430">
        <f>'Data Rapor'!GL39</f>
        <v>0</v>
      </c>
      <c r="EA40" s="430">
        <f>'Data Rapor'!GM39</f>
        <v>0</v>
      </c>
      <c r="EB40" s="430">
        <f>'Data Rapor'!GO39</f>
        <v>0</v>
      </c>
      <c r="EC40" s="430">
        <f>'Data Rapor'!GQ39</f>
        <v>0</v>
      </c>
      <c r="ED40" s="430">
        <f>'Data Rapor'!GR39</f>
        <v>0</v>
      </c>
      <c r="EE40" s="430">
        <f>'Data Rapor'!GT39</f>
        <v>0</v>
      </c>
      <c r="EF40" s="430">
        <f>'Data Rapor'!GU39</f>
        <v>0</v>
      </c>
      <c r="EG40" s="430">
        <f>'Data Rapor'!GW39</f>
        <v>0</v>
      </c>
      <c r="EH40" s="430">
        <f>'Data Rapor'!GY39</f>
        <v>0</v>
      </c>
      <c r="EI40" s="430">
        <f>'Data Rapor'!GZ39</f>
        <v>0</v>
      </c>
      <c r="EJ40" s="430">
        <f>'Data Rapor'!HB39</f>
        <v>0</v>
      </c>
      <c r="EK40" s="430">
        <f>'Data Rapor'!HC39</f>
        <v>0</v>
      </c>
      <c r="EL40" s="430">
        <f>'Data Rapor'!HE39</f>
        <v>0</v>
      </c>
      <c r="EM40" s="430">
        <f>'Data Rapor'!HG39</f>
        <v>0</v>
      </c>
      <c r="EN40" s="430">
        <f>'Data Rapor'!HH39</f>
        <v>0</v>
      </c>
      <c r="EO40" s="430">
        <f>'Data Rapor'!HJ39</f>
        <v>0</v>
      </c>
      <c r="EP40" s="430">
        <f>'Data Rapor'!HK39</f>
        <v>0</v>
      </c>
      <c r="EQ40" s="430">
        <f>'Data Rapor'!HM39</f>
        <v>0</v>
      </c>
      <c r="ER40" s="430">
        <f>'Data Rapor'!HO39</f>
        <v>0</v>
      </c>
      <c r="ES40" s="430">
        <f>'Data Rapor'!HP39</f>
        <v>0</v>
      </c>
      <c r="ET40" s="430">
        <f>'Data Rapor'!HR39</f>
        <v>0</v>
      </c>
      <c r="EU40" s="430">
        <f>'Data Rapor'!HS39</f>
        <v>0</v>
      </c>
      <c r="EV40" s="430">
        <f>'Data Rapor'!HU39</f>
        <v>0</v>
      </c>
      <c r="EW40" s="430">
        <f>'Data Rapor'!HW39</f>
        <v>0</v>
      </c>
      <c r="EX40" s="430">
        <f>'Data Rapor'!HX39</f>
        <v>0</v>
      </c>
      <c r="EY40" s="430">
        <f>'Data Rapor'!HZ39</f>
        <v>0</v>
      </c>
      <c r="EZ40" s="430">
        <f>'Data Rapor'!IA39</f>
        <v>0</v>
      </c>
      <c r="FA40" s="430">
        <f>'Data Rapor'!IC39</f>
        <v>0</v>
      </c>
      <c r="FB40" s="430">
        <f>'Data Rapor'!IE39</f>
        <v>0</v>
      </c>
      <c r="FC40" s="430">
        <f>'Data Rapor'!IF39</f>
        <v>0</v>
      </c>
      <c r="FD40" s="430">
        <f>'Data Rapor'!IH39</f>
        <v>0</v>
      </c>
      <c r="FE40" s="430">
        <f>'Data Rapor'!II39</f>
        <v>0</v>
      </c>
      <c r="FF40" s="430">
        <f>'Data Rapor'!IK39</f>
        <v>0</v>
      </c>
      <c r="FG40" s="430" t="str">
        <f>'Data Rapor'!TW39</f>
        <v/>
      </c>
      <c r="FH40" s="430" t="str">
        <f>'Data Rapor'!TX39</f>
        <v/>
      </c>
      <c r="FI40" s="430" t="str">
        <f>'Data Rapor'!TY39</f>
        <v/>
      </c>
      <c r="FJ40" s="430" t="str">
        <f>'Data Rapor'!TZ39</f>
        <v/>
      </c>
      <c r="FK40" s="431">
        <f>'Data Rapor'!TG39</f>
        <v>0</v>
      </c>
      <c r="FL40" s="431">
        <f>'Data Rapor'!TH39</f>
        <v>0</v>
      </c>
      <c r="FM40" s="431">
        <f>'Data Rapor'!TI39</f>
        <v>0</v>
      </c>
      <c r="FN40" s="431">
        <f>'Data Rapor'!TJ39</f>
        <v>0</v>
      </c>
    </row>
    <row r="41" spans="1:170" hidden="1">
      <c r="A41" s="57"/>
      <c r="B41" s="322" t="str">
        <f>'Data Rapor'!A40</f>
        <v/>
      </c>
      <c r="C41" s="322" t="str">
        <f>'Data Rapor'!B40</f>
        <v/>
      </c>
      <c r="D41" s="322" t="str">
        <f>'Data Rapor'!C40</f>
        <v/>
      </c>
      <c r="E41" s="395" t="str">
        <f>'Data Rapor'!D40</f>
        <v/>
      </c>
      <c r="F41" s="322" t="str">
        <f>'Data Rapor'!E40</f>
        <v/>
      </c>
      <c r="G41" s="322" t="str">
        <f>'Data Rapor'!F40</f>
        <v/>
      </c>
      <c r="H41" s="430">
        <f>'Data Rapor'!G40</f>
        <v>0</v>
      </c>
      <c r="I41" s="430">
        <f>'Data Rapor'!H40</f>
        <v>0</v>
      </c>
      <c r="J41" s="430">
        <f>'Data Rapor'!J40</f>
        <v>0</v>
      </c>
      <c r="K41" s="430">
        <f>'Data Rapor'!K40</f>
        <v>0</v>
      </c>
      <c r="L41" s="430">
        <f>'Data Rapor'!M40</f>
        <v>0</v>
      </c>
      <c r="M41" s="430">
        <f>'Data Rapor'!W40</f>
        <v>0</v>
      </c>
      <c r="N41" s="430">
        <f>'Data Rapor'!X40</f>
        <v>0</v>
      </c>
      <c r="O41" s="430">
        <f>'Data Rapor'!Z40</f>
        <v>0</v>
      </c>
      <c r="P41" s="430">
        <f>'Data Rapor'!AA40</f>
        <v>0</v>
      </c>
      <c r="Q41" s="430">
        <f>'Data Rapor'!AC40</f>
        <v>0</v>
      </c>
      <c r="R41" s="430">
        <f>'Data Rapor'!AE40</f>
        <v>0</v>
      </c>
      <c r="S41" s="430">
        <f>'Data Rapor'!AF40</f>
        <v>0</v>
      </c>
      <c r="T41" s="430">
        <f>'Data Rapor'!AH40</f>
        <v>0</v>
      </c>
      <c r="U41" s="430">
        <f>'Data Rapor'!AI40</f>
        <v>0</v>
      </c>
      <c r="V41" s="430">
        <f>'Data Rapor'!AK40</f>
        <v>0</v>
      </c>
      <c r="W41" s="430">
        <f>'Data Rapor'!AM40</f>
        <v>0</v>
      </c>
      <c r="X41" s="430">
        <f>'Data Rapor'!AN40</f>
        <v>0</v>
      </c>
      <c r="Y41" s="430">
        <f>'Data Rapor'!AP40</f>
        <v>0</v>
      </c>
      <c r="Z41" s="430">
        <f>'Data Rapor'!AQ40</f>
        <v>0</v>
      </c>
      <c r="AA41" s="430">
        <f>'Data Rapor'!AS40</f>
        <v>0</v>
      </c>
      <c r="AB41" s="430">
        <f>'Data Rapor'!AU40</f>
        <v>0</v>
      </c>
      <c r="AC41" s="430">
        <f>'Data Rapor'!AV40</f>
        <v>0</v>
      </c>
      <c r="AD41" s="430">
        <f>'Data Rapor'!AX40</f>
        <v>0</v>
      </c>
      <c r="AE41" s="430">
        <f>'Data Rapor'!AY40</f>
        <v>0</v>
      </c>
      <c r="AF41" s="430">
        <f>'Data Rapor'!BA40</f>
        <v>0</v>
      </c>
      <c r="AG41" s="430">
        <f>'Data Rapor'!BC40</f>
        <v>0</v>
      </c>
      <c r="AH41" s="430">
        <f>'Data Rapor'!BD40</f>
        <v>0</v>
      </c>
      <c r="AI41" s="430">
        <f>'Data Rapor'!BF40</f>
        <v>0</v>
      </c>
      <c r="AJ41" s="430">
        <f>'Data Rapor'!BG40</f>
        <v>0</v>
      </c>
      <c r="AK41" s="430">
        <f>'Data Rapor'!BI40</f>
        <v>0</v>
      </c>
      <c r="AL41" s="430">
        <f>'Data Rapor'!BK40</f>
        <v>0</v>
      </c>
      <c r="AM41" s="430">
        <f>'Data Rapor'!BL40</f>
        <v>0</v>
      </c>
      <c r="AN41" s="430">
        <f>'Data Rapor'!BN40</f>
        <v>0</v>
      </c>
      <c r="AO41" s="430">
        <f>'Data Rapor'!BO40</f>
        <v>0</v>
      </c>
      <c r="AP41" s="430">
        <f>'Data Rapor'!BQ40</f>
        <v>0</v>
      </c>
      <c r="AQ41" s="430">
        <f>'Data Rapor'!BS40</f>
        <v>0</v>
      </c>
      <c r="AR41" s="430">
        <f>'Data Rapor'!BT40</f>
        <v>0</v>
      </c>
      <c r="AS41" s="430">
        <f>'Data Rapor'!BV40</f>
        <v>0</v>
      </c>
      <c r="AT41" s="430">
        <f>'Data Rapor'!BW40</f>
        <v>0</v>
      </c>
      <c r="AU41" s="430">
        <f>'Data Rapor'!BY40</f>
        <v>0</v>
      </c>
      <c r="AV41" s="430">
        <f>'Data Rapor'!CA40</f>
        <v>0</v>
      </c>
      <c r="AW41" s="430">
        <f>'Data Rapor'!CB40</f>
        <v>0</v>
      </c>
      <c r="AX41" s="430">
        <f>'Data Rapor'!CD40</f>
        <v>0</v>
      </c>
      <c r="AY41" s="430">
        <f>'Data Rapor'!CE40</f>
        <v>0</v>
      </c>
      <c r="AZ41" s="430">
        <f>'Data Rapor'!CG40</f>
        <v>0</v>
      </c>
      <c r="BA41" s="430">
        <f>'Data Rapor'!CI40</f>
        <v>0</v>
      </c>
      <c r="BB41" s="430">
        <f>'Data Rapor'!CJ40</f>
        <v>0</v>
      </c>
      <c r="BC41" s="430">
        <f>'Data Rapor'!CL40</f>
        <v>0</v>
      </c>
      <c r="BD41" s="430">
        <f>'Data Rapor'!CM40</f>
        <v>0</v>
      </c>
      <c r="BE41" s="430">
        <f>'Data Rapor'!CO40</f>
        <v>0</v>
      </c>
      <c r="BF41" s="430">
        <f>'Data Rapor'!O40</f>
        <v>0</v>
      </c>
      <c r="BG41" s="430">
        <f>'Data Rapor'!P40</f>
        <v>0</v>
      </c>
      <c r="BH41" s="430">
        <f>'Data Rapor'!R40</f>
        <v>0</v>
      </c>
      <c r="BI41" s="430">
        <f>'Data Rapor'!S40</f>
        <v>0</v>
      </c>
      <c r="BJ41" s="430">
        <f>'Data Rapor'!U40</f>
        <v>0</v>
      </c>
      <c r="BK41" s="430">
        <f>'Data Rapor'!CQ40</f>
        <v>0</v>
      </c>
      <c r="BL41" s="430">
        <f>'Data Rapor'!CR40</f>
        <v>0</v>
      </c>
      <c r="BM41" s="430">
        <f>'Data Rapor'!CT40</f>
        <v>0</v>
      </c>
      <c r="BN41" s="430">
        <f>'Data Rapor'!CU40</f>
        <v>0</v>
      </c>
      <c r="BO41" s="430">
        <f>'Data Rapor'!CW40</f>
        <v>0</v>
      </c>
      <c r="BP41" s="430">
        <f>'Data Rapor'!CY40</f>
        <v>0</v>
      </c>
      <c r="BQ41" s="430">
        <f>'Data Rapor'!CZ40</f>
        <v>0</v>
      </c>
      <c r="BR41" s="430">
        <f>'Data Rapor'!DB40</f>
        <v>0</v>
      </c>
      <c r="BS41" s="430">
        <f>'Data Rapor'!DC40</f>
        <v>0</v>
      </c>
      <c r="BT41" s="430">
        <f>'Data Rapor'!DE40</f>
        <v>0</v>
      </c>
      <c r="BU41" s="430">
        <f>'Data Rapor'!DG40</f>
        <v>0</v>
      </c>
      <c r="BV41" s="430">
        <f>'Data Rapor'!DH40</f>
        <v>0</v>
      </c>
      <c r="BW41" s="430">
        <f>'Data Rapor'!DJ40</f>
        <v>0</v>
      </c>
      <c r="BX41" s="430">
        <f>'Data Rapor'!DK40</f>
        <v>0</v>
      </c>
      <c r="BY41" s="430">
        <f>'Data Rapor'!DM40</f>
        <v>0</v>
      </c>
      <c r="BZ41" s="430">
        <f>'Data Rapor'!DO40</f>
        <v>0</v>
      </c>
      <c r="CA41" s="430">
        <f>'Data Rapor'!DP40</f>
        <v>0</v>
      </c>
      <c r="CB41" s="430">
        <f>'Data Rapor'!DR40</f>
        <v>0</v>
      </c>
      <c r="CC41" s="430">
        <f>'Data Rapor'!DS40</f>
        <v>0</v>
      </c>
      <c r="CD41" s="430">
        <f>'Data Rapor'!DU40</f>
        <v>0</v>
      </c>
      <c r="CE41" s="430">
        <f>'Data Rapor'!DW40</f>
        <v>0</v>
      </c>
      <c r="CF41" s="430">
        <f>'Data Rapor'!DX40</f>
        <v>0</v>
      </c>
      <c r="CG41" s="430">
        <f>'Data Rapor'!DZ40</f>
        <v>0</v>
      </c>
      <c r="CH41" s="430">
        <f>'Data Rapor'!EA40</f>
        <v>0</v>
      </c>
      <c r="CI41" s="430">
        <f>'Data Rapor'!EC40</f>
        <v>0</v>
      </c>
      <c r="CJ41" s="430">
        <f>'Data Rapor'!EE40</f>
        <v>0</v>
      </c>
      <c r="CK41" s="430">
        <f>'Data Rapor'!EF40</f>
        <v>0</v>
      </c>
      <c r="CL41" s="430">
        <f>'Data Rapor'!EH40</f>
        <v>0</v>
      </c>
      <c r="CM41" s="430">
        <f>'Data Rapor'!EI40</f>
        <v>0</v>
      </c>
      <c r="CN41" s="430">
        <f>'Data Rapor'!EK40</f>
        <v>0</v>
      </c>
      <c r="CO41" s="430">
        <f>'Data Rapor'!EM40</f>
        <v>0</v>
      </c>
      <c r="CP41" s="430">
        <f>'Data Rapor'!EN40</f>
        <v>0</v>
      </c>
      <c r="CQ41" s="430">
        <f>'Data Rapor'!EP40</f>
        <v>0</v>
      </c>
      <c r="CR41" s="430">
        <f>'Data Rapor'!EQ40</f>
        <v>0</v>
      </c>
      <c r="CS41" s="430">
        <f>'Data Rapor'!ES40</f>
        <v>0</v>
      </c>
      <c r="CT41" s="430">
        <f>'Data Rapor'!EU40</f>
        <v>0</v>
      </c>
      <c r="CU41" s="430">
        <f>'Data Rapor'!EV40</f>
        <v>0</v>
      </c>
      <c r="CV41" s="430">
        <f>'Data Rapor'!EX40</f>
        <v>0</v>
      </c>
      <c r="CW41" s="430">
        <f>'Data Rapor'!EY40</f>
        <v>0</v>
      </c>
      <c r="CX41" s="430">
        <f>'Data Rapor'!FA40</f>
        <v>0</v>
      </c>
      <c r="CY41" s="430">
        <f>'Data Rapor'!FC40</f>
        <v>0</v>
      </c>
      <c r="CZ41" s="430">
        <f>'Data Rapor'!FD40</f>
        <v>0</v>
      </c>
      <c r="DA41" s="430">
        <f>'Data Rapor'!FF40</f>
        <v>0</v>
      </c>
      <c r="DB41" s="430">
        <f>'Data Rapor'!FG40</f>
        <v>0</v>
      </c>
      <c r="DC41" s="430">
        <f>'Data Rapor'!FI40</f>
        <v>0</v>
      </c>
      <c r="DD41" s="430">
        <f>'Data Rapor'!RS40</f>
        <v>0</v>
      </c>
      <c r="DE41" s="430">
        <f>'Data Rapor'!RT40</f>
        <v>0</v>
      </c>
      <c r="DF41" s="430">
        <f>'Data Rapor'!RV40</f>
        <v>0</v>
      </c>
      <c r="DG41" s="430">
        <f>'Data Rapor'!RW40</f>
        <v>0</v>
      </c>
      <c r="DH41" s="430">
        <f>'Data Rapor'!RY40</f>
        <v>0</v>
      </c>
      <c r="DI41" s="430">
        <f>'Data Rapor'!FK40</f>
        <v>0</v>
      </c>
      <c r="DJ41" s="430">
        <f>'Data Rapor'!FL40</f>
        <v>0</v>
      </c>
      <c r="DK41" s="430">
        <f>'Data Rapor'!FN40</f>
        <v>0</v>
      </c>
      <c r="DL41" s="430">
        <f>'Data Rapor'!FO40</f>
        <v>0</v>
      </c>
      <c r="DM41" s="430">
        <f>'Data Rapor'!FQ40</f>
        <v>0</v>
      </c>
      <c r="DN41" s="430">
        <f>'Data Rapor'!FS40</f>
        <v>0</v>
      </c>
      <c r="DO41" s="430">
        <f>'Data Rapor'!FT40</f>
        <v>0</v>
      </c>
      <c r="DP41" s="430">
        <f>'Data Rapor'!FV40</f>
        <v>0</v>
      </c>
      <c r="DQ41" s="430">
        <f>'Data Rapor'!FW40</f>
        <v>0</v>
      </c>
      <c r="DR41" s="430">
        <f>'Data Rapor'!FY40</f>
        <v>0</v>
      </c>
      <c r="DS41" s="430">
        <f>'Data Rapor'!GA40</f>
        <v>0</v>
      </c>
      <c r="DT41" s="430">
        <f>'Data Rapor'!GB40</f>
        <v>0</v>
      </c>
      <c r="DU41" s="430">
        <f>'Data Rapor'!GD40</f>
        <v>0</v>
      </c>
      <c r="DV41" s="430">
        <f>'Data Rapor'!GE40</f>
        <v>0</v>
      </c>
      <c r="DW41" s="430">
        <f>'Data Rapor'!GG40</f>
        <v>0</v>
      </c>
      <c r="DX41" s="430">
        <f>'Data Rapor'!GI40</f>
        <v>0</v>
      </c>
      <c r="DY41" s="430">
        <f>'Data Rapor'!GJ40</f>
        <v>0</v>
      </c>
      <c r="DZ41" s="430">
        <f>'Data Rapor'!GL40</f>
        <v>0</v>
      </c>
      <c r="EA41" s="430">
        <f>'Data Rapor'!GM40</f>
        <v>0</v>
      </c>
      <c r="EB41" s="430">
        <f>'Data Rapor'!GO40</f>
        <v>0</v>
      </c>
      <c r="EC41" s="430">
        <f>'Data Rapor'!GQ40</f>
        <v>0</v>
      </c>
      <c r="ED41" s="430">
        <f>'Data Rapor'!GR40</f>
        <v>0</v>
      </c>
      <c r="EE41" s="430">
        <f>'Data Rapor'!GT40</f>
        <v>0</v>
      </c>
      <c r="EF41" s="430">
        <f>'Data Rapor'!GU40</f>
        <v>0</v>
      </c>
      <c r="EG41" s="430">
        <f>'Data Rapor'!GW40</f>
        <v>0</v>
      </c>
      <c r="EH41" s="430">
        <f>'Data Rapor'!GY40</f>
        <v>0</v>
      </c>
      <c r="EI41" s="430">
        <f>'Data Rapor'!GZ40</f>
        <v>0</v>
      </c>
      <c r="EJ41" s="430">
        <f>'Data Rapor'!HB40</f>
        <v>0</v>
      </c>
      <c r="EK41" s="430">
        <f>'Data Rapor'!HC40</f>
        <v>0</v>
      </c>
      <c r="EL41" s="430">
        <f>'Data Rapor'!HE40</f>
        <v>0</v>
      </c>
      <c r="EM41" s="430">
        <f>'Data Rapor'!HG40</f>
        <v>0</v>
      </c>
      <c r="EN41" s="430">
        <f>'Data Rapor'!HH40</f>
        <v>0</v>
      </c>
      <c r="EO41" s="430">
        <f>'Data Rapor'!HJ40</f>
        <v>0</v>
      </c>
      <c r="EP41" s="430">
        <f>'Data Rapor'!HK40</f>
        <v>0</v>
      </c>
      <c r="EQ41" s="430">
        <f>'Data Rapor'!HM40</f>
        <v>0</v>
      </c>
      <c r="ER41" s="430">
        <f>'Data Rapor'!HO40</f>
        <v>0</v>
      </c>
      <c r="ES41" s="430">
        <f>'Data Rapor'!HP40</f>
        <v>0</v>
      </c>
      <c r="ET41" s="430">
        <f>'Data Rapor'!HR40</f>
        <v>0</v>
      </c>
      <c r="EU41" s="430">
        <f>'Data Rapor'!HS40</f>
        <v>0</v>
      </c>
      <c r="EV41" s="430">
        <f>'Data Rapor'!HU40</f>
        <v>0</v>
      </c>
      <c r="EW41" s="430">
        <f>'Data Rapor'!HW40</f>
        <v>0</v>
      </c>
      <c r="EX41" s="430">
        <f>'Data Rapor'!HX40</f>
        <v>0</v>
      </c>
      <c r="EY41" s="430">
        <f>'Data Rapor'!HZ40</f>
        <v>0</v>
      </c>
      <c r="EZ41" s="430">
        <f>'Data Rapor'!IA40</f>
        <v>0</v>
      </c>
      <c r="FA41" s="430">
        <f>'Data Rapor'!IC40</f>
        <v>0</v>
      </c>
      <c r="FB41" s="430">
        <f>'Data Rapor'!IE40</f>
        <v>0</v>
      </c>
      <c r="FC41" s="430">
        <f>'Data Rapor'!IF40</f>
        <v>0</v>
      </c>
      <c r="FD41" s="430">
        <f>'Data Rapor'!IH40</f>
        <v>0</v>
      </c>
      <c r="FE41" s="430">
        <f>'Data Rapor'!II40</f>
        <v>0</v>
      </c>
      <c r="FF41" s="430">
        <f>'Data Rapor'!IK40</f>
        <v>0</v>
      </c>
      <c r="FG41" s="430" t="str">
        <f>'Data Rapor'!TW40</f>
        <v/>
      </c>
      <c r="FH41" s="430" t="str">
        <f>'Data Rapor'!TX40</f>
        <v/>
      </c>
      <c r="FI41" s="430" t="str">
        <f>'Data Rapor'!TY40</f>
        <v/>
      </c>
      <c r="FJ41" s="430" t="str">
        <f>'Data Rapor'!TZ40</f>
        <v/>
      </c>
      <c r="FK41" s="431">
        <f>'Data Rapor'!TG40</f>
        <v>0</v>
      </c>
      <c r="FL41" s="431">
        <f>'Data Rapor'!TH40</f>
        <v>0</v>
      </c>
      <c r="FM41" s="431">
        <f>'Data Rapor'!TI40</f>
        <v>0</v>
      </c>
      <c r="FN41" s="431">
        <f>'Data Rapor'!TJ40</f>
        <v>0</v>
      </c>
    </row>
    <row r="42" spans="1:170" hidden="1">
      <c r="A42" s="57"/>
      <c r="B42" s="322" t="str">
        <f>'Data Rapor'!A41</f>
        <v/>
      </c>
      <c r="C42" s="322" t="str">
        <f>'Data Rapor'!B41</f>
        <v/>
      </c>
      <c r="D42" s="322" t="str">
        <f>'Data Rapor'!C41</f>
        <v/>
      </c>
      <c r="E42" s="395" t="str">
        <f>'Data Rapor'!D41</f>
        <v/>
      </c>
      <c r="F42" s="322" t="str">
        <f>'Data Rapor'!E41</f>
        <v/>
      </c>
      <c r="G42" s="322" t="str">
        <f>'Data Rapor'!F41</f>
        <v/>
      </c>
      <c r="H42" s="430">
        <f>'Data Rapor'!G41</f>
        <v>0</v>
      </c>
      <c r="I42" s="430">
        <f>'Data Rapor'!H41</f>
        <v>0</v>
      </c>
      <c r="J42" s="430">
        <f>'Data Rapor'!J41</f>
        <v>0</v>
      </c>
      <c r="K42" s="430">
        <f>'Data Rapor'!K41</f>
        <v>0</v>
      </c>
      <c r="L42" s="430">
        <f>'Data Rapor'!M41</f>
        <v>0</v>
      </c>
      <c r="M42" s="430">
        <f>'Data Rapor'!W41</f>
        <v>0</v>
      </c>
      <c r="N42" s="430">
        <f>'Data Rapor'!X41</f>
        <v>0</v>
      </c>
      <c r="O42" s="430">
        <f>'Data Rapor'!Z41</f>
        <v>0</v>
      </c>
      <c r="P42" s="430">
        <f>'Data Rapor'!AA41</f>
        <v>0</v>
      </c>
      <c r="Q42" s="430">
        <f>'Data Rapor'!AC41</f>
        <v>0</v>
      </c>
      <c r="R42" s="430">
        <f>'Data Rapor'!AE41</f>
        <v>0</v>
      </c>
      <c r="S42" s="430">
        <f>'Data Rapor'!AF41</f>
        <v>0</v>
      </c>
      <c r="T42" s="430">
        <f>'Data Rapor'!AH41</f>
        <v>0</v>
      </c>
      <c r="U42" s="430">
        <f>'Data Rapor'!AI41</f>
        <v>0</v>
      </c>
      <c r="V42" s="430">
        <f>'Data Rapor'!AK41</f>
        <v>0</v>
      </c>
      <c r="W42" s="430">
        <f>'Data Rapor'!AM41</f>
        <v>0</v>
      </c>
      <c r="X42" s="430">
        <f>'Data Rapor'!AN41</f>
        <v>0</v>
      </c>
      <c r="Y42" s="430">
        <f>'Data Rapor'!AP41</f>
        <v>0</v>
      </c>
      <c r="Z42" s="430">
        <f>'Data Rapor'!AQ41</f>
        <v>0</v>
      </c>
      <c r="AA42" s="430">
        <f>'Data Rapor'!AS41</f>
        <v>0</v>
      </c>
      <c r="AB42" s="430">
        <f>'Data Rapor'!AU41</f>
        <v>0</v>
      </c>
      <c r="AC42" s="430">
        <f>'Data Rapor'!AV41</f>
        <v>0</v>
      </c>
      <c r="AD42" s="430">
        <f>'Data Rapor'!AX41</f>
        <v>0</v>
      </c>
      <c r="AE42" s="430">
        <f>'Data Rapor'!AY41</f>
        <v>0</v>
      </c>
      <c r="AF42" s="430">
        <f>'Data Rapor'!BA41</f>
        <v>0</v>
      </c>
      <c r="AG42" s="430">
        <f>'Data Rapor'!BC41</f>
        <v>0</v>
      </c>
      <c r="AH42" s="430">
        <f>'Data Rapor'!BD41</f>
        <v>0</v>
      </c>
      <c r="AI42" s="430">
        <f>'Data Rapor'!BF41</f>
        <v>0</v>
      </c>
      <c r="AJ42" s="430">
        <f>'Data Rapor'!BG41</f>
        <v>0</v>
      </c>
      <c r="AK42" s="430">
        <f>'Data Rapor'!BI41</f>
        <v>0</v>
      </c>
      <c r="AL42" s="430">
        <f>'Data Rapor'!BK41</f>
        <v>0</v>
      </c>
      <c r="AM42" s="430">
        <f>'Data Rapor'!BL41</f>
        <v>0</v>
      </c>
      <c r="AN42" s="430">
        <f>'Data Rapor'!BN41</f>
        <v>0</v>
      </c>
      <c r="AO42" s="430">
        <f>'Data Rapor'!BO41</f>
        <v>0</v>
      </c>
      <c r="AP42" s="430">
        <f>'Data Rapor'!BQ41</f>
        <v>0</v>
      </c>
      <c r="AQ42" s="430">
        <f>'Data Rapor'!BS41</f>
        <v>0</v>
      </c>
      <c r="AR42" s="430">
        <f>'Data Rapor'!BT41</f>
        <v>0</v>
      </c>
      <c r="AS42" s="430">
        <f>'Data Rapor'!BV41</f>
        <v>0</v>
      </c>
      <c r="AT42" s="430">
        <f>'Data Rapor'!BW41</f>
        <v>0</v>
      </c>
      <c r="AU42" s="430">
        <f>'Data Rapor'!BY41</f>
        <v>0</v>
      </c>
      <c r="AV42" s="430">
        <f>'Data Rapor'!CA41</f>
        <v>0</v>
      </c>
      <c r="AW42" s="430">
        <f>'Data Rapor'!CB41</f>
        <v>0</v>
      </c>
      <c r="AX42" s="430">
        <f>'Data Rapor'!CD41</f>
        <v>0</v>
      </c>
      <c r="AY42" s="430">
        <f>'Data Rapor'!CE41</f>
        <v>0</v>
      </c>
      <c r="AZ42" s="430">
        <f>'Data Rapor'!CG41</f>
        <v>0</v>
      </c>
      <c r="BA42" s="430">
        <f>'Data Rapor'!CI41</f>
        <v>0</v>
      </c>
      <c r="BB42" s="430">
        <f>'Data Rapor'!CJ41</f>
        <v>0</v>
      </c>
      <c r="BC42" s="430">
        <f>'Data Rapor'!CL41</f>
        <v>0</v>
      </c>
      <c r="BD42" s="430">
        <f>'Data Rapor'!CM41</f>
        <v>0</v>
      </c>
      <c r="BE42" s="430">
        <f>'Data Rapor'!CO41</f>
        <v>0</v>
      </c>
      <c r="BF42" s="430">
        <f>'Data Rapor'!O41</f>
        <v>0</v>
      </c>
      <c r="BG42" s="430">
        <f>'Data Rapor'!P41</f>
        <v>0</v>
      </c>
      <c r="BH42" s="430">
        <f>'Data Rapor'!R41</f>
        <v>0</v>
      </c>
      <c r="BI42" s="430">
        <f>'Data Rapor'!S41</f>
        <v>0</v>
      </c>
      <c r="BJ42" s="430">
        <f>'Data Rapor'!U41</f>
        <v>0</v>
      </c>
      <c r="BK42" s="430">
        <f>'Data Rapor'!CQ41</f>
        <v>0</v>
      </c>
      <c r="BL42" s="430">
        <f>'Data Rapor'!CR41</f>
        <v>0</v>
      </c>
      <c r="BM42" s="430">
        <f>'Data Rapor'!CT41</f>
        <v>0</v>
      </c>
      <c r="BN42" s="430">
        <f>'Data Rapor'!CU41</f>
        <v>0</v>
      </c>
      <c r="BO42" s="430">
        <f>'Data Rapor'!CW41</f>
        <v>0</v>
      </c>
      <c r="BP42" s="430">
        <f>'Data Rapor'!CY41</f>
        <v>0</v>
      </c>
      <c r="BQ42" s="430">
        <f>'Data Rapor'!CZ41</f>
        <v>0</v>
      </c>
      <c r="BR42" s="430">
        <f>'Data Rapor'!DB41</f>
        <v>0</v>
      </c>
      <c r="BS42" s="430">
        <f>'Data Rapor'!DC41</f>
        <v>0</v>
      </c>
      <c r="BT42" s="430">
        <f>'Data Rapor'!DE41</f>
        <v>0</v>
      </c>
      <c r="BU42" s="430">
        <f>'Data Rapor'!DG41</f>
        <v>0</v>
      </c>
      <c r="BV42" s="430">
        <f>'Data Rapor'!DH41</f>
        <v>0</v>
      </c>
      <c r="BW42" s="430">
        <f>'Data Rapor'!DJ41</f>
        <v>0</v>
      </c>
      <c r="BX42" s="430">
        <f>'Data Rapor'!DK41</f>
        <v>0</v>
      </c>
      <c r="BY42" s="430">
        <f>'Data Rapor'!DM41</f>
        <v>0</v>
      </c>
      <c r="BZ42" s="430">
        <f>'Data Rapor'!DO41</f>
        <v>0</v>
      </c>
      <c r="CA42" s="430">
        <f>'Data Rapor'!DP41</f>
        <v>0</v>
      </c>
      <c r="CB42" s="430">
        <f>'Data Rapor'!DR41</f>
        <v>0</v>
      </c>
      <c r="CC42" s="430">
        <f>'Data Rapor'!DS41</f>
        <v>0</v>
      </c>
      <c r="CD42" s="430">
        <f>'Data Rapor'!DU41</f>
        <v>0</v>
      </c>
      <c r="CE42" s="430">
        <f>'Data Rapor'!DW41</f>
        <v>0</v>
      </c>
      <c r="CF42" s="430">
        <f>'Data Rapor'!DX41</f>
        <v>0</v>
      </c>
      <c r="CG42" s="430">
        <f>'Data Rapor'!DZ41</f>
        <v>0</v>
      </c>
      <c r="CH42" s="430">
        <f>'Data Rapor'!EA41</f>
        <v>0</v>
      </c>
      <c r="CI42" s="430">
        <f>'Data Rapor'!EC41</f>
        <v>0</v>
      </c>
      <c r="CJ42" s="430">
        <f>'Data Rapor'!EE41</f>
        <v>0</v>
      </c>
      <c r="CK42" s="430">
        <f>'Data Rapor'!EF41</f>
        <v>0</v>
      </c>
      <c r="CL42" s="430">
        <f>'Data Rapor'!EH41</f>
        <v>0</v>
      </c>
      <c r="CM42" s="430">
        <f>'Data Rapor'!EI41</f>
        <v>0</v>
      </c>
      <c r="CN42" s="430">
        <f>'Data Rapor'!EK41</f>
        <v>0</v>
      </c>
      <c r="CO42" s="430">
        <f>'Data Rapor'!EM41</f>
        <v>0</v>
      </c>
      <c r="CP42" s="430">
        <f>'Data Rapor'!EN41</f>
        <v>0</v>
      </c>
      <c r="CQ42" s="430">
        <f>'Data Rapor'!EP41</f>
        <v>0</v>
      </c>
      <c r="CR42" s="430">
        <f>'Data Rapor'!EQ41</f>
        <v>0</v>
      </c>
      <c r="CS42" s="430">
        <f>'Data Rapor'!ES41</f>
        <v>0</v>
      </c>
      <c r="CT42" s="430">
        <f>'Data Rapor'!EU41</f>
        <v>0</v>
      </c>
      <c r="CU42" s="430">
        <f>'Data Rapor'!EV41</f>
        <v>0</v>
      </c>
      <c r="CV42" s="430">
        <f>'Data Rapor'!EX41</f>
        <v>0</v>
      </c>
      <c r="CW42" s="430">
        <f>'Data Rapor'!EY41</f>
        <v>0</v>
      </c>
      <c r="CX42" s="430">
        <f>'Data Rapor'!FA41</f>
        <v>0</v>
      </c>
      <c r="CY42" s="430">
        <f>'Data Rapor'!FC41</f>
        <v>0</v>
      </c>
      <c r="CZ42" s="430">
        <f>'Data Rapor'!FD41</f>
        <v>0</v>
      </c>
      <c r="DA42" s="430">
        <f>'Data Rapor'!FF41</f>
        <v>0</v>
      </c>
      <c r="DB42" s="430">
        <f>'Data Rapor'!FG41</f>
        <v>0</v>
      </c>
      <c r="DC42" s="430">
        <f>'Data Rapor'!FI41</f>
        <v>0</v>
      </c>
      <c r="DD42" s="430">
        <f>'Data Rapor'!RS41</f>
        <v>0</v>
      </c>
      <c r="DE42" s="430">
        <f>'Data Rapor'!RT41</f>
        <v>0</v>
      </c>
      <c r="DF42" s="430">
        <f>'Data Rapor'!RV41</f>
        <v>0</v>
      </c>
      <c r="DG42" s="430">
        <f>'Data Rapor'!RW41</f>
        <v>0</v>
      </c>
      <c r="DH42" s="430">
        <f>'Data Rapor'!RY41</f>
        <v>0</v>
      </c>
      <c r="DI42" s="430">
        <f>'Data Rapor'!FK41</f>
        <v>0</v>
      </c>
      <c r="DJ42" s="430">
        <f>'Data Rapor'!FL41</f>
        <v>0</v>
      </c>
      <c r="DK42" s="430">
        <f>'Data Rapor'!FN41</f>
        <v>0</v>
      </c>
      <c r="DL42" s="430">
        <f>'Data Rapor'!FO41</f>
        <v>0</v>
      </c>
      <c r="DM42" s="430">
        <f>'Data Rapor'!FQ41</f>
        <v>0</v>
      </c>
      <c r="DN42" s="430">
        <f>'Data Rapor'!FS41</f>
        <v>0</v>
      </c>
      <c r="DO42" s="430">
        <f>'Data Rapor'!FT41</f>
        <v>0</v>
      </c>
      <c r="DP42" s="430">
        <f>'Data Rapor'!FV41</f>
        <v>0</v>
      </c>
      <c r="DQ42" s="430">
        <f>'Data Rapor'!FW41</f>
        <v>0</v>
      </c>
      <c r="DR42" s="430">
        <f>'Data Rapor'!FY41</f>
        <v>0</v>
      </c>
      <c r="DS42" s="430">
        <f>'Data Rapor'!GA41</f>
        <v>0</v>
      </c>
      <c r="DT42" s="430">
        <f>'Data Rapor'!GB41</f>
        <v>0</v>
      </c>
      <c r="DU42" s="430">
        <f>'Data Rapor'!GD41</f>
        <v>0</v>
      </c>
      <c r="DV42" s="430">
        <f>'Data Rapor'!GE41</f>
        <v>0</v>
      </c>
      <c r="DW42" s="430">
        <f>'Data Rapor'!GG41</f>
        <v>0</v>
      </c>
      <c r="DX42" s="430">
        <f>'Data Rapor'!GI41</f>
        <v>0</v>
      </c>
      <c r="DY42" s="430">
        <f>'Data Rapor'!GJ41</f>
        <v>0</v>
      </c>
      <c r="DZ42" s="430">
        <f>'Data Rapor'!GL41</f>
        <v>0</v>
      </c>
      <c r="EA42" s="430">
        <f>'Data Rapor'!GM41</f>
        <v>0</v>
      </c>
      <c r="EB42" s="430">
        <f>'Data Rapor'!GO41</f>
        <v>0</v>
      </c>
      <c r="EC42" s="430">
        <f>'Data Rapor'!GQ41</f>
        <v>0</v>
      </c>
      <c r="ED42" s="430">
        <f>'Data Rapor'!GR41</f>
        <v>0</v>
      </c>
      <c r="EE42" s="430">
        <f>'Data Rapor'!GT41</f>
        <v>0</v>
      </c>
      <c r="EF42" s="430">
        <f>'Data Rapor'!GU41</f>
        <v>0</v>
      </c>
      <c r="EG42" s="430">
        <f>'Data Rapor'!GW41</f>
        <v>0</v>
      </c>
      <c r="EH42" s="430">
        <f>'Data Rapor'!GY41</f>
        <v>0</v>
      </c>
      <c r="EI42" s="430">
        <f>'Data Rapor'!GZ41</f>
        <v>0</v>
      </c>
      <c r="EJ42" s="430">
        <f>'Data Rapor'!HB41</f>
        <v>0</v>
      </c>
      <c r="EK42" s="430">
        <f>'Data Rapor'!HC41</f>
        <v>0</v>
      </c>
      <c r="EL42" s="430">
        <f>'Data Rapor'!HE41</f>
        <v>0</v>
      </c>
      <c r="EM42" s="430">
        <f>'Data Rapor'!HG41</f>
        <v>0</v>
      </c>
      <c r="EN42" s="430">
        <f>'Data Rapor'!HH41</f>
        <v>0</v>
      </c>
      <c r="EO42" s="430">
        <f>'Data Rapor'!HJ41</f>
        <v>0</v>
      </c>
      <c r="EP42" s="430">
        <f>'Data Rapor'!HK41</f>
        <v>0</v>
      </c>
      <c r="EQ42" s="430">
        <f>'Data Rapor'!HM41</f>
        <v>0</v>
      </c>
      <c r="ER42" s="430">
        <f>'Data Rapor'!HO41</f>
        <v>0</v>
      </c>
      <c r="ES42" s="430">
        <f>'Data Rapor'!HP41</f>
        <v>0</v>
      </c>
      <c r="ET42" s="430">
        <f>'Data Rapor'!HR41</f>
        <v>0</v>
      </c>
      <c r="EU42" s="430">
        <f>'Data Rapor'!HS41</f>
        <v>0</v>
      </c>
      <c r="EV42" s="430">
        <f>'Data Rapor'!HU41</f>
        <v>0</v>
      </c>
      <c r="EW42" s="430">
        <f>'Data Rapor'!HW41</f>
        <v>0</v>
      </c>
      <c r="EX42" s="430">
        <f>'Data Rapor'!HX41</f>
        <v>0</v>
      </c>
      <c r="EY42" s="430">
        <f>'Data Rapor'!HZ41</f>
        <v>0</v>
      </c>
      <c r="EZ42" s="430">
        <f>'Data Rapor'!IA41</f>
        <v>0</v>
      </c>
      <c r="FA42" s="430">
        <f>'Data Rapor'!IC41</f>
        <v>0</v>
      </c>
      <c r="FB42" s="430">
        <f>'Data Rapor'!IE41</f>
        <v>0</v>
      </c>
      <c r="FC42" s="430">
        <f>'Data Rapor'!IF41</f>
        <v>0</v>
      </c>
      <c r="FD42" s="430">
        <f>'Data Rapor'!IH41</f>
        <v>0</v>
      </c>
      <c r="FE42" s="430">
        <f>'Data Rapor'!II41</f>
        <v>0</v>
      </c>
      <c r="FF42" s="430">
        <f>'Data Rapor'!IK41</f>
        <v>0</v>
      </c>
      <c r="FG42" s="430" t="str">
        <f>'Data Rapor'!TW41</f>
        <v/>
      </c>
      <c r="FH42" s="430" t="str">
        <f>'Data Rapor'!TX41</f>
        <v/>
      </c>
      <c r="FI42" s="430" t="str">
        <f>'Data Rapor'!TY41</f>
        <v/>
      </c>
      <c r="FJ42" s="430" t="str">
        <f>'Data Rapor'!TZ41</f>
        <v/>
      </c>
      <c r="FK42" s="431">
        <f>'Data Rapor'!TG41</f>
        <v>0</v>
      </c>
      <c r="FL42" s="431">
        <f>'Data Rapor'!TH41</f>
        <v>0</v>
      </c>
      <c r="FM42" s="431">
        <f>'Data Rapor'!TI41</f>
        <v>0</v>
      </c>
      <c r="FN42" s="431">
        <f>'Data Rapor'!TJ41</f>
        <v>0</v>
      </c>
    </row>
    <row r="43" spans="1:170" hidden="1">
      <c r="A43" s="57"/>
      <c r="B43" s="322" t="str">
        <f>'Data Rapor'!A42</f>
        <v/>
      </c>
      <c r="C43" s="322" t="str">
        <f>'Data Rapor'!B42</f>
        <v/>
      </c>
      <c r="D43" s="322" t="str">
        <f>'Data Rapor'!C42</f>
        <v/>
      </c>
      <c r="E43" s="395" t="str">
        <f>'Data Rapor'!D42</f>
        <v/>
      </c>
      <c r="F43" s="322" t="str">
        <f>'Data Rapor'!E42</f>
        <v/>
      </c>
      <c r="G43" s="322" t="str">
        <f>'Data Rapor'!F42</f>
        <v/>
      </c>
      <c r="H43" s="430">
        <f>'Data Rapor'!G42</f>
        <v>0</v>
      </c>
      <c r="I43" s="430">
        <f>'Data Rapor'!H42</f>
        <v>0</v>
      </c>
      <c r="J43" s="430">
        <f>'Data Rapor'!J42</f>
        <v>0</v>
      </c>
      <c r="K43" s="430">
        <f>'Data Rapor'!K42</f>
        <v>0</v>
      </c>
      <c r="L43" s="430">
        <f>'Data Rapor'!M42</f>
        <v>0</v>
      </c>
      <c r="M43" s="430">
        <f>'Data Rapor'!W42</f>
        <v>0</v>
      </c>
      <c r="N43" s="430">
        <f>'Data Rapor'!X42</f>
        <v>0</v>
      </c>
      <c r="O43" s="430">
        <f>'Data Rapor'!Z42</f>
        <v>0</v>
      </c>
      <c r="P43" s="430">
        <f>'Data Rapor'!AA42</f>
        <v>0</v>
      </c>
      <c r="Q43" s="430">
        <f>'Data Rapor'!AC42</f>
        <v>0</v>
      </c>
      <c r="R43" s="430">
        <f>'Data Rapor'!AE42</f>
        <v>0</v>
      </c>
      <c r="S43" s="430">
        <f>'Data Rapor'!AF42</f>
        <v>0</v>
      </c>
      <c r="T43" s="430">
        <f>'Data Rapor'!AH42</f>
        <v>0</v>
      </c>
      <c r="U43" s="430">
        <f>'Data Rapor'!AI42</f>
        <v>0</v>
      </c>
      <c r="V43" s="430">
        <f>'Data Rapor'!AK42</f>
        <v>0</v>
      </c>
      <c r="W43" s="430">
        <f>'Data Rapor'!AM42</f>
        <v>0</v>
      </c>
      <c r="X43" s="430">
        <f>'Data Rapor'!AN42</f>
        <v>0</v>
      </c>
      <c r="Y43" s="430">
        <f>'Data Rapor'!AP42</f>
        <v>0</v>
      </c>
      <c r="Z43" s="430">
        <f>'Data Rapor'!AQ42</f>
        <v>0</v>
      </c>
      <c r="AA43" s="430">
        <f>'Data Rapor'!AS42</f>
        <v>0</v>
      </c>
      <c r="AB43" s="430">
        <f>'Data Rapor'!AU42</f>
        <v>0</v>
      </c>
      <c r="AC43" s="430">
        <f>'Data Rapor'!AV42</f>
        <v>0</v>
      </c>
      <c r="AD43" s="430">
        <f>'Data Rapor'!AX42</f>
        <v>0</v>
      </c>
      <c r="AE43" s="430">
        <f>'Data Rapor'!AY42</f>
        <v>0</v>
      </c>
      <c r="AF43" s="430">
        <f>'Data Rapor'!BA42</f>
        <v>0</v>
      </c>
      <c r="AG43" s="430">
        <f>'Data Rapor'!BC42</f>
        <v>0</v>
      </c>
      <c r="AH43" s="430">
        <f>'Data Rapor'!BD42</f>
        <v>0</v>
      </c>
      <c r="AI43" s="430">
        <f>'Data Rapor'!BF42</f>
        <v>0</v>
      </c>
      <c r="AJ43" s="430">
        <f>'Data Rapor'!BG42</f>
        <v>0</v>
      </c>
      <c r="AK43" s="430">
        <f>'Data Rapor'!BI42</f>
        <v>0</v>
      </c>
      <c r="AL43" s="430">
        <f>'Data Rapor'!BK42</f>
        <v>0</v>
      </c>
      <c r="AM43" s="430">
        <f>'Data Rapor'!BL42</f>
        <v>0</v>
      </c>
      <c r="AN43" s="430">
        <f>'Data Rapor'!BN42</f>
        <v>0</v>
      </c>
      <c r="AO43" s="430">
        <f>'Data Rapor'!BO42</f>
        <v>0</v>
      </c>
      <c r="AP43" s="430">
        <f>'Data Rapor'!BQ42</f>
        <v>0</v>
      </c>
      <c r="AQ43" s="430">
        <f>'Data Rapor'!BS42</f>
        <v>0</v>
      </c>
      <c r="AR43" s="430">
        <f>'Data Rapor'!BT42</f>
        <v>0</v>
      </c>
      <c r="AS43" s="430">
        <f>'Data Rapor'!BV42</f>
        <v>0</v>
      </c>
      <c r="AT43" s="430">
        <f>'Data Rapor'!BW42</f>
        <v>0</v>
      </c>
      <c r="AU43" s="430">
        <f>'Data Rapor'!BY42</f>
        <v>0</v>
      </c>
      <c r="AV43" s="430">
        <f>'Data Rapor'!CA42</f>
        <v>0</v>
      </c>
      <c r="AW43" s="430">
        <f>'Data Rapor'!CB42</f>
        <v>0</v>
      </c>
      <c r="AX43" s="430">
        <f>'Data Rapor'!CD42</f>
        <v>0</v>
      </c>
      <c r="AY43" s="430">
        <f>'Data Rapor'!CE42</f>
        <v>0</v>
      </c>
      <c r="AZ43" s="430">
        <f>'Data Rapor'!CG42</f>
        <v>0</v>
      </c>
      <c r="BA43" s="430">
        <f>'Data Rapor'!CI42</f>
        <v>0</v>
      </c>
      <c r="BB43" s="430">
        <f>'Data Rapor'!CJ42</f>
        <v>0</v>
      </c>
      <c r="BC43" s="430">
        <f>'Data Rapor'!CL42</f>
        <v>0</v>
      </c>
      <c r="BD43" s="430">
        <f>'Data Rapor'!CM42</f>
        <v>0</v>
      </c>
      <c r="BE43" s="430">
        <f>'Data Rapor'!CO42</f>
        <v>0</v>
      </c>
      <c r="BF43" s="430">
        <f>'Data Rapor'!O42</f>
        <v>0</v>
      </c>
      <c r="BG43" s="430">
        <f>'Data Rapor'!P42</f>
        <v>0</v>
      </c>
      <c r="BH43" s="430">
        <f>'Data Rapor'!R42</f>
        <v>0</v>
      </c>
      <c r="BI43" s="430">
        <f>'Data Rapor'!S42</f>
        <v>0</v>
      </c>
      <c r="BJ43" s="430">
        <f>'Data Rapor'!U42</f>
        <v>0</v>
      </c>
      <c r="BK43" s="430">
        <f>'Data Rapor'!CQ42</f>
        <v>0</v>
      </c>
      <c r="BL43" s="430">
        <f>'Data Rapor'!CR42</f>
        <v>0</v>
      </c>
      <c r="BM43" s="430">
        <f>'Data Rapor'!CT42</f>
        <v>0</v>
      </c>
      <c r="BN43" s="430">
        <f>'Data Rapor'!CU42</f>
        <v>0</v>
      </c>
      <c r="BO43" s="430">
        <f>'Data Rapor'!CW42</f>
        <v>0</v>
      </c>
      <c r="BP43" s="430">
        <f>'Data Rapor'!CY42</f>
        <v>0</v>
      </c>
      <c r="BQ43" s="430">
        <f>'Data Rapor'!CZ42</f>
        <v>0</v>
      </c>
      <c r="BR43" s="430">
        <f>'Data Rapor'!DB42</f>
        <v>0</v>
      </c>
      <c r="BS43" s="430">
        <f>'Data Rapor'!DC42</f>
        <v>0</v>
      </c>
      <c r="BT43" s="430">
        <f>'Data Rapor'!DE42</f>
        <v>0</v>
      </c>
      <c r="BU43" s="430">
        <f>'Data Rapor'!DG42</f>
        <v>0</v>
      </c>
      <c r="BV43" s="430">
        <f>'Data Rapor'!DH42</f>
        <v>0</v>
      </c>
      <c r="BW43" s="430">
        <f>'Data Rapor'!DJ42</f>
        <v>0</v>
      </c>
      <c r="BX43" s="430">
        <f>'Data Rapor'!DK42</f>
        <v>0</v>
      </c>
      <c r="BY43" s="430">
        <f>'Data Rapor'!DM42</f>
        <v>0</v>
      </c>
      <c r="BZ43" s="430">
        <f>'Data Rapor'!DO42</f>
        <v>0</v>
      </c>
      <c r="CA43" s="430">
        <f>'Data Rapor'!DP42</f>
        <v>0</v>
      </c>
      <c r="CB43" s="430">
        <f>'Data Rapor'!DR42</f>
        <v>0</v>
      </c>
      <c r="CC43" s="430">
        <f>'Data Rapor'!DS42</f>
        <v>0</v>
      </c>
      <c r="CD43" s="430">
        <f>'Data Rapor'!DU42</f>
        <v>0</v>
      </c>
      <c r="CE43" s="430">
        <f>'Data Rapor'!DW42</f>
        <v>0</v>
      </c>
      <c r="CF43" s="430">
        <f>'Data Rapor'!DX42</f>
        <v>0</v>
      </c>
      <c r="CG43" s="430">
        <f>'Data Rapor'!DZ42</f>
        <v>0</v>
      </c>
      <c r="CH43" s="430">
        <f>'Data Rapor'!EA42</f>
        <v>0</v>
      </c>
      <c r="CI43" s="430">
        <f>'Data Rapor'!EC42</f>
        <v>0</v>
      </c>
      <c r="CJ43" s="430">
        <f>'Data Rapor'!EE42</f>
        <v>0</v>
      </c>
      <c r="CK43" s="430">
        <f>'Data Rapor'!EF42</f>
        <v>0</v>
      </c>
      <c r="CL43" s="430">
        <f>'Data Rapor'!EH42</f>
        <v>0</v>
      </c>
      <c r="CM43" s="430">
        <f>'Data Rapor'!EI42</f>
        <v>0</v>
      </c>
      <c r="CN43" s="430">
        <f>'Data Rapor'!EK42</f>
        <v>0</v>
      </c>
      <c r="CO43" s="430">
        <f>'Data Rapor'!EM42</f>
        <v>0</v>
      </c>
      <c r="CP43" s="430">
        <f>'Data Rapor'!EN42</f>
        <v>0</v>
      </c>
      <c r="CQ43" s="430">
        <f>'Data Rapor'!EP42</f>
        <v>0</v>
      </c>
      <c r="CR43" s="430">
        <f>'Data Rapor'!EQ42</f>
        <v>0</v>
      </c>
      <c r="CS43" s="430">
        <f>'Data Rapor'!ES42</f>
        <v>0</v>
      </c>
      <c r="CT43" s="430">
        <f>'Data Rapor'!EU42</f>
        <v>0</v>
      </c>
      <c r="CU43" s="430">
        <f>'Data Rapor'!EV42</f>
        <v>0</v>
      </c>
      <c r="CV43" s="430">
        <f>'Data Rapor'!EX42</f>
        <v>0</v>
      </c>
      <c r="CW43" s="430">
        <f>'Data Rapor'!EY42</f>
        <v>0</v>
      </c>
      <c r="CX43" s="430">
        <f>'Data Rapor'!FA42</f>
        <v>0</v>
      </c>
      <c r="CY43" s="430">
        <f>'Data Rapor'!FC42</f>
        <v>0</v>
      </c>
      <c r="CZ43" s="430">
        <f>'Data Rapor'!FD42</f>
        <v>0</v>
      </c>
      <c r="DA43" s="430">
        <f>'Data Rapor'!FF42</f>
        <v>0</v>
      </c>
      <c r="DB43" s="430">
        <f>'Data Rapor'!FG42</f>
        <v>0</v>
      </c>
      <c r="DC43" s="430">
        <f>'Data Rapor'!FI42</f>
        <v>0</v>
      </c>
      <c r="DD43" s="430">
        <f>'Data Rapor'!RS42</f>
        <v>0</v>
      </c>
      <c r="DE43" s="430">
        <f>'Data Rapor'!RT42</f>
        <v>0</v>
      </c>
      <c r="DF43" s="430">
        <f>'Data Rapor'!RV42</f>
        <v>0</v>
      </c>
      <c r="DG43" s="430">
        <f>'Data Rapor'!RW42</f>
        <v>0</v>
      </c>
      <c r="DH43" s="430">
        <f>'Data Rapor'!RY42</f>
        <v>0</v>
      </c>
      <c r="DI43" s="430">
        <f>'Data Rapor'!FK42</f>
        <v>0</v>
      </c>
      <c r="DJ43" s="430">
        <f>'Data Rapor'!FL42</f>
        <v>0</v>
      </c>
      <c r="DK43" s="430">
        <f>'Data Rapor'!FN42</f>
        <v>0</v>
      </c>
      <c r="DL43" s="430">
        <f>'Data Rapor'!FO42</f>
        <v>0</v>
      </c>
      <c r="DM43" s="430">
        <f>'Data Rapor'!FQ42</f>
        <v>0</v>
      </c>
      <c r="DN43" s="430">
        <f>'Data Rapor'!FS42</f>
        <v>0</v>
      </c>
      <c r="DO43" s="430">
        <f>'Data Rapor'!FT42</f>
        <v>0</v>
      </c>
      <c r="DP43" s="430">
        <f>'Data Rapor'!FV42</f>
        <v>0</v>
      </c>
      <c r="DQ43" s="430">
        <f>'Data Rapor'!FW42</f>
        <v>0</v>
      </c>
      <c r="DR43" s="430">
        <f>'Data Rapor'!FY42</f>
        <v>0</v>
      </c>
      <c r="DS43" s="430">
        <f>'Data Rapor'!GA42</f>
        <v>0</v>
      </c>
      <c r="DT43" s="430">
        <f>'Data Rapor'!GB42</f>
        <v>0</v>
      </c>
      <c r="DU43" s="430">
        <f>'Data Rapor'!GD42</f>
        <v>0</v>
      </c>
      <c r="DV43" s="430">
        <f>'Data Rapor'!GE42</f>
        <v>0</v>
      </c>
      <c r="DW43" s="430">
        <f>'Data Rapor'!GG42</f>
        <v>0</v>
      </c>
      <c r="DX43" s="430">
        <f>'Data Rapor'!GI42</f>
        <v>0</v>
      </c>
      <c r="DY43" s="430">
        <f>'Data Rapor'!GJ42</f>
        <v>0</v>
      </c>
      <c r="DZ43" s="430">
        <f>'Data Rapor'!GL42</f>
        <v>0</v>
      </c>
      <c r="EA43" s="430">
        <f>'Data Rapor'!GM42</f>
        <v>0</v>
      </c>
      <c r="EB43" s="430">
        <f>'Data Rapor'!GO42</f>
        <v>0</v>
      </c>
      <c r="EC43" s="430">
        <f>'Data Rapor'!GQ42</f>
        <v>0</v>
      </c>
      <c r="ED43" s="430">
        <f>'Data Rapor'!GR42</f>
        <v>0</v>
      </c>
      <c r="EE43" s="430">
        <f>'Data Rapor'!GT42</f>
        <v>0</v>
      </c>
      <c r="EF43" s="430">
        <f>'Data Rapor'!GU42</f>
        <v>0</v>
      </c>
      <c r="EG43" s="430">
        <f>'Data Rapor'!GW42</f>
        <v>0</v>
      </c>
      <c r="EH43" s="430">
        <f>'Data Rapor'!GY42</f>
        <v>0</v>
      </c>
      <c r="EI43" s="430">
        <f>'Data Rapor'!GZ42</f>
        <v>0</v>
      </c>
      <c r="EJ43" s="430">
        <f>'Data Rapor'!HB42</f>
        <v>0</v>
      </c>
      <c r="EK43" s="430">
        <f>'Data Rapor'!HC42</f>
        <v>0</v>
      </c>
      <c r="EL43" s="430">
        <f>'Data Rapor'!HE42</f>
        <v>0</v>
      </c>
      <c r="EM43" s="430">
        <f>'Data Rapor'!HG42</f>
        <v>0</v>
      </c>
      <c r="EN43" s="430">
        <f>'Data Rapor'!HH42</f>
        <v>0</v>
      </c>
      <c r="EO43" s="430">
        <f>'Data Rapor'!HJ42</f>
        <v>0</v>
      </c>
      <c r="EP43" s="430">
        <f>'Data Rapor'!HK42</f>
        <v>0</v>
      </c>
      <c r="EQ43" s="430">
        <f>'Data Rapor'!HM42</f>
        <v>0</v>
      </c>
      <c r="ER43" s="430">
        <f>'Data Rapor'!HO42</f>
        <v>0</v>
      </c>
      <c r="ES43" s="430">
        <f>'Data Rapor'!HP42</f>
        <v>0</v>
      </c>
      <c r="ET43" s="430">
        <f>'Data Rapor'!HR42</f>
        <v>0</v>
      </c>
      <c r="EU43" s="430">
        <f>'Data Rapor'!HS42</f>
        <v>0</v>
      </c>
      <c r="EV43" s="430">
        <f>'Data Rapor'!HU42</f>
        <v>0</v>
      </c>
      <c r="EW43" s="430">
        <f>'Data Rapor'!HW42</f>
        <v>0</v>
      </c>
      <c r="EX43" s="430">
        <f>'Data Rapor'!HX42</f>
        <v>0</v>
      </c>
      <c r="EY43" s="430">
        <f>'Data Rapor'!HZ42</f>
        <v>0</v>
      </c>
      <c r="EZ43" s="430">
        <f>'Data Rapor'!IA42</f>
        <v>0</v>
      </c>
      <c r="FA43" s="430">
        <f>'Data Rapor'!IC42</f>
        <v>0</v>
      </c>
      <c r="FB43" s="430">
        <f>'Data Rapor'!IE42</f>
        <v>0</v>
      </c>
      <c r="FC43" s="430">
        <f>'Data Rapor'!IF42</f>
        <v>0</v>
      </c>
      <c r="FD43" s="430">
        <f>'Data Rapor'!IH42</f>
        <v>0</v>
      </c>
      <c r="FE43" s="430">
        <f>'Data Rapor'!II42</f>
        <v>0</v>
      </c>
      <c r="FF43" s="430">
        <f>'Data Rapor'!IK42</f>
        <v>0</v>
      </c>
      <c r="FG43" s="430" t="str">
        <f>'Data Rapor'!TW42</f>
        <v/>
      </c>
      <c r="FH43" s="430" t="str">
        <f>'Data Rapor'!TX42</f>
        <v/>
      </c>
      <c r="FI43" s="430" t="str">
        <f>'Data Rapor'!TY42</f>
        <v/>
      </c>
      <c r="FJ43" s="430" t="str">
        <f>'Data Rapor'!TZ42</f>
        <v/>
      </c>
      <c r="FK43" s="431">
        <f>'Data Rapor'!TG42</f>
        <v>0</v>
      </c>
      <c r="FL43" s="431">
        <f>'Data Rapor'!TH42</f>
        <v>0</v>
      </c>
      <c r="FM43" s="431">
        <f>'Data Rapor'!TI42</f>
        <v>0</v>
      </c>
      <c r="FN43" s="431">
        <f>'Data Rapor'!TJ42</f>
        <v>0</v>
      </c>
    </row>
    <row r="44" spans="1:170" hidden="1">
      <c r="A44" s="57"/>
      <c r="B44" s="322" t="str">
        <f>'Data Rapor'!A43</f>
        <v/>
      </c>
      <c r="C44" s="322" t="str">
        <f>'Data Rapor'!B43</f>
        <v/>
      </c>
      <c r="D44" s="322" t="str">
        <f>'Data Rapor'!C43</f>
        <v/>
      </c>
      <c r="E44" s="395" t="str">
        <f>'Data Rapor'!D43</f>
        <v/>
      </c>
      <c r="F44" s="322" t="str">
        <f>'Data Rapor'!E43</f>
        <v/>
      </c>
      <c r="G44" s="322" t="str">
        <f>'Data Rapor'!F43</f>
        <v/>
      </c>
      <c r="H44" s="430">
        <f>'Data Rapor'!G43</f>
        <v>0</v>
      </c>
      <c r="I44" s="430">
        <f>'Data Rapor'!H43</f>
        <v>0</v>
      </c>
      <c r="J44" s="430">
        <f>'Data Rapor'!J43</f>
        <v>0</v>
      </c>
      <c r="K44" s="430">
        <f>'Data Rapor'!K43</f>
        <v>0</v>
      </c>
      <c r="L44" s="430">
        <f>'Data Rapor'!M43</f>
        <v>0</v>
      </c>
      <c r="M44" s="430">
        <f>'Data Rapor'!W43</f>
        <v>0</v>
      </c>
      <c r="N44" s="430">
        <f>'Data Rapor'!X43</f>
        <v>0</v>
      </c>
      <c r="O44" s="430">
        <f>'Data Rapor'!Z43</f>
        <v>0</v>
      </c>
      <c r="P44" s="430">
        <f>'Data Rapor'!AA43</f>
        <v>0</v>
      </c>
      <c r="Q44" s="430">
        <f>'Data Rapor'!AC43</f>
        <v>0</v>
      </c>
      <c r="R44" s="430">
        <f>'Data Rapor'!AE43</f>
        <v>0</v>
      </c>
      <c r="S44" s="430">
        <f>'Data Rapor'!AF43</f>
        <v>0</v>
      </c>
      <c r="T44" s="430">
        <f>'Data Rapor'!AH43</f>
        <v>0</v>
      </c>
      <c r="U44" s="430">
        <f>'Data Rapor'!AI43</f>
        <v>0</v>
      </c>
      <c r="V44" s="430">
        <f>'Data Rapor'!AK43</f>
        <v>0</v>
      </c>
      <c r="W44" s="430">
        <f>'Data Rapor'!AM43</f>
        <v>0</v>
      </c>
      <c r="X44" s="430">
        <f>'Data Rapor'!AN43</f>
        <v>0</v>
      </c>
      <c r="Y44" s="430">
        <f>'Data Rapor'!AP43</f>
        <v>0</v>
      </c>
      <c r="Z44" s="430">
        <f>'Data Rapor'!AQ43</f>
        <v>0</v>
      </c>
      <c r="AA44" s="430">
        <f>'Data Rapor'!AS43</f>
        <v>0</v>
      </c>
      <c r="AB44" s="430">
        <f>'Data Rapor'!AU43</f>
        <v>0</v>
      </c>
      <c r="AC44" s="430">
        <f>'Data Rapor'!AV43</f>
        <v>0</v>
      </c>
      <c r="AD44" s="430">
        <f>'Data Rapor'!AX43</f>
        <v>0</v>
      </c>
      <c r="AE44" s="430">
        <f>'Data Rapor'!AY43</f>
        <v>0</v>
      </c>
      <c r="AF44" s="430">
        <f>'Data Rapor'!BA43</f>
        <v>0</v>
      </c>
      <c r="AG44" s="430">
        <f>'Data Rapor'!BC43</f>
        <v>0</v>
      </c>
      <c r="AH44" s="430">
        <f>'Data Rapor'!BD43</f>
        <v>0</v>
      </c>
      <c r="AI44" s="430">
        <f>'Data Rapor'!BF43</f>
        <v>0</v>
      </c>
      <c r="AJ44" s="430">
        <f>'Data Rapor'!BG43</f>
        <v>0</v>
      </c>
      <c r="AK44" s="430">
        <f>'Data Rapor'!BI43</f>
        <v>0</v>
      </c>
      <c r="AL44" s="430">
        <f>'Data Rapor'!BK43</f>
        <v>0</v>
      </c>
      <c r="AM44" s="430">
        <f>'Data Rapor'!BL43</f>
        <v>0</v>
      </c>
      <c r="AN44" s="430">
        <f>'Data Rapor'!BN43</f>
        <v>0</v>
      </c>
      <c r="AO44" s="430">
        <f>'Data Rapor'!BO43</f>
        <v>0</v>
      </c>
      <c r="AP44" s="430">
        <f>'Data Rapor'!BQ43</f>
        <v>0</v>
      </c>
      <c r="AQ44" s="430">
        <f>'Data Rapor'!BS43</f>
        <v>0</v>
      </c>
      <c r="AR44" s="430">
        <f>'Data Rapor'!BT43</f>
        <v>0</v>
      </c>
      <c r="AS44" s="430">
        <f>'Data Rapor'!BV43</f>
        <v>0</v>
      </c>
      <c r="AT44" s="430">
        <f>'Data Rapor'!BW43</f>
        <v>0</v>
      </c>
      <c r="AU44" s="430">
        <f>'Data Rapor'!BY43</f>
        <v>0</v>
      </c>
      <c r="AV44" s="430">
        <f>'Data Rapor'!CA43</f>
        <v>0</v>
      </c>
      <c r="AW44" s="430">
        <f>'Data Rapor'!CB43</f>
        <v>0</v>
      </c>
      <c r="AX44" s="430">
        <f>'Data Rapor'!CD43</f>
        <v>0</v>
      </c>
      <c r="AY44" s="430">
        <f>'Data Rapor'!CE43</f>
        <v>0</v>
      </c>
      <c r="AZ44" s="430">
        <f>'Data Rapor'!CG43</f>
        <v>0</v>
      </c>
      <c r="BA44" s="430">
        <f>'Data Rapor'!CI43</f>
        <v>0</v>
      </c>
      <c r="BB44" s="430">
        <f>'Data Rapor'!CJ43</f>
        <v>0</v>
      </c>
      <c r="BC44" s="430">
        <f>'Data Rapor'!CL43</f>
        <v>0</v>
      </c>
      <c r="BD44" s="430">
        <f>'Data Rapor'!CM43</f>
        <v>0</v>
      </c>
      <c r="BE44" s="430">
        <f>'Data Rapor'!CO43</f>
        <v>0</v>
      </c>
      <c r="BF44" s="430">
        <f>'Data Rapor'!O43</f>
        <v>0</v>
      </c>
      <c r="BG44" s="430">
        <f>'Data Rapor'!P43</f>
        <v>0</v>
      </c>
      <c r="BH44" s="430">
        <f>'Data Rapor'!R43</f>
        <v>0</v>
      </c>
      <c r="BI44" s="430">
        <f>'Data Rapor'!S43</f>
        <v>0</v>
      </c>
      <c r="BJ44" s="430">
        <f>'Data Rapor'!U43</f>
        <v>0</v>
      </c>
      <c r="BK44" s="430">
        <f>'Data Rapor'!CQ43</f>
        <v>0</v>
      </c>
      <c r="BL44" s="430">
        <f>'Data Rapor'!CR43</f>
        <v>0</v>
      </c>
      <c r="BM44" s="430">
        <f>'Data Rapor'!CT43</f>
        <v>0</v>
      </c>
      <c r="BN44" s="430">
        <f>'Data Rapor'!CU43</f>
        <v>0</v>
      </c>
      <c r="BO44" s="430">
        <f>'Data Rapor'!CW43</f>
        <v>0</v>
      </c>
      <c r="BP44" s="430">
        <f>'Data Rapor'!CY43</f>
        <v>0</v>
      </c>
      <c r="BQ44" s="430">
        <f>'Data Rapor'!CZ43</f>
        <v>0</v>
      </c>
      <c r="BR44" s="430">
        <f>'Data Rapor'!DB43</f>
        <v>0</v>
      </c>
      <c r="BS44" s="430">
        <f>'Data Rapor'!DC43</f>
        <v>0</v>
      </c>
      <c r="BT44" s="430">
        <f>'Data Rapor'!DE43</f>
        <v>0</v>
      </c>
      <c r="BU44" s="430">
        <f>'Data Rapor'!DG43</f>
        <v>0</v>
      </c>
      <c r="BV44" s="430">
        <f>'Data Rapor'!DH43</f>
        <v>0</v>
      </c>
      <c r="BW44" s="430">
        <f>'Data Rapor'!DJ43</f>
        <v>0</v>
      </c>
      <c r="BX44" s="430">
        <f>'Data Rapor'!DK43</f>
        <v>0</v>
      </c>
      <c r="BY44" s="430">
        <f>'Data Rapor'!DM43</f>
        <v>0</v>
      </c>
      <c r="BZ44" s="430">
        <f>'Data Rapor'!DO43</f>
        <v>0</v>
      </c>
      <c r="CA44" s="430">
        <f>'Data Rapor'!DP43</f>
        <v>0</v>
      </c>
      <c r="CB44" s="430">
        <f>'Data Rapor'!DR43</f>
        <v>0</v>
      </c>
      <c r="CC44" s="430">
        <f>'Data Rapor'!DS43</f>
        <v>0</v>
      </c>
      <c r="CD44" s="430">
        <f>'Data Rapor'!DU43</f>
        <v>0</v>
      </c>
      <c r="CE44" s="430">
        <f>'Data Rapor'!DW43</f>
        <v>0</v>
      </c>
      <c r="CF44" s="430">
        <f>'Data Rapor'!DX43</f>
        <v>0</v>
      </c>
      <c r="CG44" s="430">
        <f>'Data Rapor'!DZ43</f>
        <v>0</v>
      </c>
      <c r="CH44" s="430">
        <f>'Data Rapor'!EA43</f>
        <v>0</v>
      </c>
      <c r="CI44" s="430">
        <f>'Data Rapor'!EC43</f>
        <v>0</v>
      </c>
      <c r="CJ44" s="430">
        <f>'Data Rapor'!EE43</f>
        <v>0</v>
      </c>
      <c r="CK44" s="430">
        <f>'Data Rapor'!EF43</f>
        <v>0</v>
      </c>
      <c r="CL44" s="430">
        <f>'Data Rapor'!EH43</f>
        <v>0</v>
      </c>
      <c r="CM44" s="430">
        <f>'Data Rapor'!EI43</f>
        <v>0</v>
      </c>
      <c r="CN44" s="430">
        <f>'Data Rapor'!EK43</f>
        <v>0</v>
      </c>
      <c r="CO44" s="430">
        <f>'Data Rapor'!EM43</f>
        <v>0</v>
      </c>
      <c r="CP44" s="430">
        <f>'Data Rapor'!EN43</f>
        <v>0</v>
      </c>
      <c r="CQ44" s="430">
        <f>'Data Rapor'!EP43</f>
        <v>0</v>
      </c>
      <c r="CR44" s="430">
        <f>'Data Rapor'!EQ43</f>
        <v>0</v>
      </c>
      <c r="CS44" s="430">
        <f>'Data Rapor'!ES43</f>
        <v>0</v>
      </c>
      <c r="CT44" s="430">
        <f>'Data Rapor'!EU43</f>
        <v>0</v>
      </c>
      <c r="CU44" s="430">
        <f>'Data Rapor'!EV43</f>
        <v>0</v>
      </c>
      <c r="CV44" s="430">
        <f>'Data Rapor'!EX43</f>
        <v>0</v>
      </c>
      <c r="CW44" s="430">
        <f>'Data Rapor'!EY43</f>
        <v>0</v>
      </c>
      <c r="CX44" s="430">
        <f>'Data Rapor'!FA43</f>
        <v>0</v>
      </c>
      <c r="CY44" s="430">
        <f>'Data Rapor'!FC43</f>
        <v>0</v>
      </c>
      <c r="CZ44" s="430">
        <f>'Data Rapor'!FD43</f>
        <v>0</v>
      </c>
      <c r="DA44" s="430">
        <f>'Data Rapor'!FF43</f>
        <v>0</v>
      </c>
      <c r="DB44" s="430">
        <f>'Data Rapor'!FG43</f>
        <v>0</v>
      </c>
      <c r="DC44" s="430">
        <f>'Data Rapor'!FI43</f>
        <v>0</v>
      </c>
      <c r="DD44" s="430">
        <f>'Data Rapor'!RS43</f>
        <v>0</v>
      </c>
      <c r="DE44" s="430">
        <f>'Data Rapor'!RT43</f>
        <v>0</v>
      </c>
      <c r="DF44" s="430">
        <f>'Data Rapor'!RV43</f>
        <v>0</v>
      </c>
      <c r="DG44" s="430">
        <f>'Data Rapor'!RW43</f>
        <v>0</v>
      </c>
      <c r="DH44" s="430">
        <f>'Data Rapor'!RY43</f>
        <v>0</v>
      </c>
      <c r="DI44" s="430">
        <f>'Data Rapor'!FK43</f>
        <v>0</v>
      </c>
      <c r="DJ44" s="430">
        <f>'Data Rapor'!FL43</f>
        <v>0</v>
      </c>
      <c r="DK44" s="430">
        <f>'Data Rapor'!FN43</f>
        <v>0</v>
      </c>
      <c r="DL44" s="430">
        <f>'Data Rapor'!FO43</f>
        <v>0</v>
      </c>
      <c r="DM44" s="430">
        <f>'Data Rapor'!FQ43</f>
        <v>0</v>
      </c>
      <c r="DN44" s="430">
        <f>'Data Rapor'!FS43</f>
        <v>0</v>
      </c>
      <c r="DO44" s="430">
        <f>'Data Rapor'!FT43</f>
        <v>0</v>
      </c>
      <c r="DP44" s="430">
        <f>'Data Rapor'!FV43</f>
        <v>0</v>
      </c>
      <c r="DQ44" s="430">
        <f>'Data Rapor'!FW43</f>
        <v>0</v>
      </c>
      <c r="DR44" s="430">
        <f>'Data Rapor'!FY43</f>
        <v>0</v>
      </c>
      <c r="DS44" s="430">
        <f>'Data Rapor'!GA43</f>
        <v>0</v>
      </c>
      <c r="DT44" s="430">
        <f>'Data Rapor'!GB43</f>
        <v>0</v>
      </c>
      <c r="DU44" s="430">
        <f>'Data Rapor'!GD43</f>
        <v>0</v>
      </c>
      <c r="DV44" s="430">
        <f>'Data Rapor'!GE43</f>
        <v>0</v>
      </c>
      <c r="DW44" s="430">
        <f>'Data Rapor'!GG43</f>
        <v>0</v>
      </c>
      <c r="DX44" s="430">
        <f>'Data Rapor'!GI43</f>
        <v>0</v>
      </c>
      <c r="DY44" s="430">
        <f>'Data Rapor'!GJ43</f>
        <v>0</v>
      </c>
      <c r="DZ44" s="430">
        <f>'Data Rapor'!GL43</f>
        <v>0</v>
      </c>
      <c r="EA44" s="430">
        <f>'Data Rapor'!GM43</f>
        <v>0</v>
      </c>
      <c r="EB44" s="430">
        <f>'Data Rapor'!GO43</f>
        <v>0</v>
      </c>
      <c r="EC44" s="430">
        <f>'Data Rapor'!GQ43</f>
        <v>0</v>
      </c>
      <c r="ED44" s="430">
        <f>'Data Rapor'!GR43</f>
        <v>0</v>
      </c>
      <c r="EE44" s="430">
        <f>'Data Rapor'!GT43</f>
        <v>0</v>
      </c>
      <c r="EF44" s="430">
        <f>'Data Rapor'!GU43</f>
        <v>0</v>
      </c>
      <c r="EG44" s="430">
        <f>'Data Rapor'!GW43</f>
        <v>0</v>
      </c>
      <c r="EH44" s="430">
        <f>'Data Rapor'!GY43</f>
        <v>0</v>
      </c>
      <c r="EI44" s="430">
        <f>'Data Rapor'!GZ43</f>
        <v>0</v>
      </c>
      <c r="EJ44" s="430">
        <f>'Data Rapor'!HB43</f>
        <v>0</v>
      </c>
      <c r="EK44" s="430">
        <f>'Data Rapor'!HC43</f>
        <v>0</v>
      </c>
      <c r="EL44" s="430">
        <f>'Data Rapor'!HE43</f>
        <v>0</v>
      </c>
      <c r="EM44" s="430">
        <f>'Data Rapor'!HG43</f>
        <v>0</v>
      </c>
      <c r="EN44" s="430">
        <f>'Data Rapor'!HH43</f>
        <v>0</v>
      </c>
      <c r="EO44" s="430">
        <f>'Data Rapor'!HJ43</f>
        <v>0</v>
      </c>
      <c r="EP44" s="430">
        <f>'Data Rapor'!HK43</f>
        <v>0</v>
      </c>
      <c r="EQ44" s="430">
        <f>'Data Rapor'!HM43</f>
        <v>0</v>
      </c>
      <c r="ER44" s="430">
        <f>'Data Rapor'!HO43</f>
        <v>0</v>
      </c>
      <c r="ES44" s="430">
        <f>'Data Rapor'!HP43</f>
        <v>0</v>
      </c>
      <c r="ET44" s="430">
        <f>'Data Rapor'!HR43</f>
        <v>0</v>
      </c>
      <c r="EU44" s="430">
        <f>'Data Rapor'!HS43</f>
        <v>0</v>
      </c>
      <c r="EV44" s="430">
        <f>'Data Rapor'!HU43</f>
        <v>0</v>
      </c>
      <c r="EW44" s="430">
        <f>'Data Rapor'!HW43</f>
        <v>0</v>
      </c>
      <c r="EX44" s="430">
        <f>'Data Rapor'!HX43</f>
        <v>0</v>
      </c>
      <c r="EY44" s="430">
        <f>'Data Rapor'!HZ43</f>
        <v>0</v>
      </c>
      <c r="EZ44" s="430">
        <f>'Data Rapor'!IA43</f>
        <v>0</v>
      </c>
      <c r="FA44" s="430">
        <f>'Data Rapor'!IC43</f>
        <v>0</v>
      </c>
      <c r="FB44" s="430">
        <f>'Data Rapor'!IE43</f>
        <v>0</v>
      </c>
      <c r="FC44" s="430">
        <f>'Data Rapor'!IF43</f>
        <v>0</v>
      </c>
      <c r="FD44" s="430">
        <f>'Data Rapor'!IH43</f>
        <v>0</v>
      </c>
      <c r="FE44" s="430">
        <f>'Data Rapor'!II43</f>
        <v>0</v>
      </c>
      <c r="FF44" s="430">
        <f>'Data Rapor'!IK43</f>
        <v>0</v>
      </c>
      <c r="FG44" s="430" t="str">
        <f>'Data Rapor'!TW43</f>
        <v/>
      </c>
      <c r="FH44" s="430" t="str">
        <f>'Data Rapor'!TX43</f>
        <v/>
      </c>
      <c r="FI44" s="430" t="str">
        <f>'Data Rapor'!TY43</f>
        <v/>
      </c>
      <c r="FJ44" s="430" t="str">
        <f>'Data Rapor'!TZ43</f>
        <v/>
      </c>
      <c r="FK44" s="431">
        <f>'Data Rapor'!TG43</f>
        <v>0</v>
      </c>
      <c r="FL44" s="431">
        <f>'Data Rapor'!TH43</f>
        <v>0</v>
      </c>
      <c r="FM44" s="431">
        <f>'Data Rapor'!TI43</f>
        <v>0</v>
      </c>
      <c r="FN44" s="431">
        <f>'Data Rapor'!TJ43</f>
        <v>0</v>
      </c>
    </row>
    <row r="45" spans="1:170" hidden="1">
      <c r="A45" s="57"/>
      <c r="B45" s="322" t="str">
        <f>'Data Rapor'!A44</f>
        <v/>
      </c>
      <c r="C45" s="322" t="str">
        <f>'Data Rapor'!B44</f>
        <v/>
      </c>
      <c r="D45" s="322" t="str">
        <f>'Data Rapor'!C44</f>
        <v/>
      </c>
      <c r="E45" s="395" t="str">
        <f>'Data Rapor'!D44</f>
        <v/>
      </c>
      <c r="F45" s="322" t="str">
        <f>'Data Rapor'!E44</f>
        <v/>
      </c>
      <c r="G45" s="322" t="str">
        <f>'Data Rapor'!F44</f>
        <v/>
      </c>
      <c r="H45" s="430">
        <f>'Data Rapor'!G44</f>
        <v>0</v>
      </c>
      <c r="I45" s="430">
        <f>'Data Rapor'!H44</f>
        <v>0</v>
      </c>
      <c r="J45" s="430">
        <f>'Data Rapor'!J44</f>
        <v>0</v>
      </c>
      <c r="K45" s="430">
        <f>'Data Rapor'!K44</f>
        <v>0</v>
      </c>
      <c r="L45" s="430">
        <f>'Data Rapor'!M44</f>
        <v>0</v>
      </c>
      <c r="M45" s="430">
        <f>'Data Rapor'!W44</f>
        <v>0</v>
      </c>
      <c r="N45" s="430">
        <f>'Data Rapor'!X44</f>
        <v>0</v>
      </c>
      <c r="O45" s="430">
        <f>'Data Rapor'!Z44</f>
        <v>0</v>
      </c>
      <c r="P45" s="430">
        <f>'Data Rapor'!AA44</f>
        <v>0</v>
      </c>
      <c r="Q45" s="430">
        <f>'Data Rapor'!AC44</f>
        <v>0</v>
      </c>
      <c r="R45" s="430">
        <f>'Data Rapor'!AE44</f>
        <v>0</v>
      </c>
      <c r="S45" s="430">
        <f>'Data Rapor'!AF44</f>
        <v>0</v>
      </c>
      <c r="T45" s="430">
        <f>'Data Rapor'!AH44</f>
        <v>0</v>
      </c>
      <c r="U45" s="430">
        <f>'Data Rapor'!AI44</f>
        <v>0</v>
      </c>
      <c r="V45" s="430">
        <f>'Data Rapor'!AK44</f>
        <v>0</v>
      </c>
      <c r="W45" s="430">
        <f>'Data Rapor'!AM44</f>
        <v>0</v>
      </c>
      <c r="X45" s="430">
        <f>'Data Rapor'!AN44</f>
        <v>0</v>
      </c>
      <c r="Y45" s="430">
        <f>'Data Rapor'!AP44</f>
        <v>0</v>
      </c>
      <c r="Z45" s="430">
        <f>'Data Rapor'!AQ44</f>
        <v>0</v>
      </c>
      <c r="AA45" s="430">
        <f>'Data Rapor'!AS44</f>
        <v>0</v>
      </c>
      <c r="AB45" s="430">
        <f>'Data Rapor'!AU44</f>
        <v>0</v>
      </c>
      <c r="AC45" s="430">
        <f>'Data Rapor'!AV44</f>
        <v>0</v>
      </c>
      <c r="AD45" s="430">
        <f>'Data Rapor'!AX44</f>
        <v>0</v>
      </c>
      <c r="AE45" s="430">
        <f>'Data Rapor'!AY44</f>
        <v>0</v>
      </c>
      <c r="AF45" s="430">
        <f>'Data Rapor'!BA44</f>
        <v>0</v>
      </c>
      <c r="AG45" s="430">
        <f>'Data Rapor'!BC44</f>
        <v>0</v>
      </c>
      <c r="AH45" s="430">
        <f>'Data Rapor'!BD44</f>
        <v>0</v>
      </c>
      <c r="AI45" s="430">
        <f>'Data Rapor'!BF44</f>
        <v>0</v>
      </c>
      <c r="AJ45" s="430">
        <f>'Data Rapor'!BG44</f>
        <v>0</v>
      </c>
      <c r="AK45" s="430">
        <f>'Data Rapor'!BI44</f>
        <v>0</v>
      </c>
      <c r="AL45" s="430">
        <f>'Data Rapor'!BK44</f>
        <v>0</v>
      </c>
      <c r="AM45" s="430">
        <f>'Data Rapor'!BL44</f>
        <v>0</v>
      </c>
      <c r="AN45" s="430">
        <f>'Data Rapor'!BN44</f>
        <v>0</v>
      </c>
      <c r="AO45" s="430">
        <f>'Data Rapor'!BO44</f>
        <v>0</v>
      </c>
      <c r="AP45" s="430">
        <f>'Data Rapor'!BQ44</f>
        <v>0</v>
      </c>
      <c r="AQ45" s="430">
        <f>'Data Rapor'!BS44</f>
        <v>0</v>
      </c>
      <c r="AR45" s="430">
        <f>'Data Rapor'!BT44</f>
        <v>0</v>
      </c>
      <c r="AS45" s="430">
        <f>'Data Rapor'!BV44</f>
        <v>0</v>
      </c>
      <c r="AT45" s="430">
        <f>'Data Rapor'!BW44</f>
        <v>0</v>
      </c>
      <c r="AU45" s="430">
        <f>'Data Rapor'!BY44</f>
        <v>0</v>
      </c>
      <c r="AV45" s="430">
        <f>'Data Rapor'!CA44</f>
        <v>0</v>
      </c>
      <c r="AW45" s="430">
        <f>'Data Rapor'!CB44</f>
        <v>0</v>
      </c>
      <c r="AX45" s="430">
        <f>'Data Rapor'!CD44</f>
        <v>0</v>
      </c>
      <c r="AY45" s="430">
        <f>'Data Rapor'!CE44</f>
        <v>0</v>
      </c>
      <c r="AZ45" s="430">
        <f>'Data Rapor'!CG44</f>
        <v>0</v>
      </c>
      <c r="BA45" s="430">
        <f>'Data Rapor'!CI44</f>
        <v>0</v>
      </c>
      <c r="BB45" s="430">
        <f>'Data Rapor'!CJ44</f>
        <v>0</v>
      </c>
      <c r="BC45" s="430">
        <f>'Data Rapor'!CL44</f>
        <v>0</v>
      </c>
      <c r="BD45" s="430">
        <f>'Data Rapor'!CM44</f>
        <v>0</v>
      </c>
      <c r="BE45" s="430">
        <f>'Data Rapor'!CO44</f>
        <v>0</v>
      </c>
      <c r="BF45" s="430">
        <f>'Data Rapor'!O44</f>
        <v>0</v>
      </c>
      <c r="BG45" s="430">
        <f>'Data Rapor'!P44</f>
        <v>0</v>
      </c>
      <c r="BH45" s="430">
        <f>'Data Rapor'!R44</f>
        <v>0</v>
      </c>
      <c r="BI45" s="430">
        <f>'Data Rapor'!S44</f>
        <v>0</v>
      </c>
      <c r="BJ45" s="430">
        <f>'Data Rapor'!U44</f>
        <v>0</v>
      </c>
      <c r="BK45" s="430">
        <f>'Data Rapor'!CQ44</f>
        <v>0</v>
      </c>
      <c r="BL45" s="430">
        <f>'Data Rapor'!CR44</f>
        <v>0</v>
      </c>
      <c r="BM45" s="430">
        <f>'Data Rapor'!CT44</f>
        <v>0</v>
      </c>
      <c r="BN45" s="430">
        <f>'Data Rapor'!CU44</f>
        <v>0</v>
      </c>
      <c r="BO45" s="430">
        <f>'Data Rapor'!CW44</f>
        <v>0</v>
      </c>
      <c r="BP45" s="430">
        <f>'Data Rapor'!CY44</f>
        <v>0</v>
      </c>
      <c r="BQ45" s="430">
        <f>'Data Rapor'!CZ44</f>
        <v>0</v>
      </c>
      <c r="BR45" s="430">
        <f>'Data Rapor'!DB44</f>
        <v>0</v>
      </c>
      <c r="BS45" s="430">
        <f>'Data Rapor'!DC44</f>
        <v>0</v>
      </c>
      <c r="BT45" s="430">
        <f>'Data Rapor'!DE44</f>
        <v>0</v>
      </c>
      <c r="BU45" s="430">
        <f>'Data Rapor'!DG44</f>
        <v>0</v>
      </c>
      <c r="BV45" s="430">
        <f>'Data Rapor'!DH44</f>
        <v>0</v>
      </c>
      <c r="BW45" s="430">
        <f>'Data Rapor'!DJ44</f>
        <v>0</v>
      </c>
      <c r="BX45" s="430">
        <f>'Data Rapor'!DK44</f>
        <v>0</v>
      </c>
      <c r="BY45" s="430">
        <f>'Data Rapor'!DM44</f>
        <v>0</v>
      </c>
      <c r="BZ45" s="430">
        <f>'Data Rapor'!DO44</f>
        <v>0</v>
      </c>
      <c r="CA45" s="430">
        <f>'Data Rapor'!DP44</f>
        <v>0</v>
      </c>
      <c r="CB45" s="430">
        <f>'Data Rapor'!DR44</f>
        <v>0</v>
      </c>
      <c r="CC45" s="430">
        <f>'Data Rapor'!DS44</f>
        <v>0</v>
      </c>
      <c r="CD45" s="430">
        <f>'Data Rapor'!DU44</f>
        <v>0</v>
      </c>
      <c r="CE45" s="430">
        <f>'Data Rapor'!DW44</f>
        <v>0</v>
      </c>
      <c r="CF45" s="430">
        <f>'Data Rapor'!DX44</f>
        <v>0</v>
      </c>
      <c r="CG45" s="430">
        <f>'Data Rapor'!DZ44</f>
        <v>0</v>
      </c>
      <c r="CH45" s="430">
        <f>'Data Rapor'!EA44</f>
        <v>0</v>
      </c>
      <c r="CI45" s="430">
        <f>'Data Rapor'!EC44</f>
        <v>0</v>
      </c>
      <c r="CJ45" s="430">
        <f>'Data Rapor'!EE44</f>
        <v>0</v>
      </c>
      <c r="CK45" s="430">
        <f>'Data Rapor'!EF44</f>
        <v>0</v>
      </c>
      <c r="CL45" s="430">
        <f>'Data Rapor'!EH44</f>
        <v>0</v>
      </c>
      <c r="CM45" s="430">
        <f>'Data Rapor'!EI44</f>
        <v>0</v>
      </c>
      <c r="CN45" s="430">
        <f>'Data Rapor'!EK44</f>
        <v>0</v>
      </c>
      <c r="CO45" s="430">
        <f>'Data Rapor'!EM44</f>
        <v>0</v>
      </c>
      <c r="CP45" s="430">
        <f>'Data Rapor'!EN44</f>
        <v>0</v>
      </c>
      <c r="CQ45" s="430">
        <f>'Data Rapor'!EP44</f>
        <v>0</v>
      </c>
      <c r="CR45" s="430">
        <f>'Data Rapor'!EQ44</f>
        <v>0</v>
      </c>
      <c r="CS45" s="430">
        <f>'Data Rapor'!ES44</f>
        <v>0</v>
      </c>
      <c r="CT45" s="430">
        <f>'Data Rapor'!EU44</f>
        <v>0</v>
      </c>
      <c r="CU45" s="430">
        <f>'Data Rapor'!EV44</f>
        <v>0</v>
      </c>
      <c r="CV45" s="430">
        <f>'Data Rapor'!EX44</f>
        <v>0</v>
      </c>
      <c r="CW45" s="430">
        <f>'Data Rapor'!EY44</f>
        <v>0</v>
      </c>
      <c r="CX45" s="430">
        <f>'Data Rapor'!FA44</f>
        <v>0</v>
      </c>
      <c r="CY45" s="430">
        <f>'Data Rapor'!FC44</f>
        <v>0</v>
      </c>
      <c r="CZ45" s="430">
        <f>'Data Rapor'!FD44</f>
        <v>0</v>
      </c>
      <c r="DA45" s="430">
        <f>'Data Rapor'!FF44</f>
        <v>0</v>
      </c>
      <c r="DB45" s="430">
        <f>'Data Rapor'!FG44</f>
        <v>0</v>
      </c>
      <c r="DC45" s="430">
        <f>'Data Rapor'!FI44</f>
        <v>0</v>
      </c>
      <c r="DD45" s="430">
        <f>'Data Rapor'!RS44</f>
        <v>0</v>
      </c>
      <c r="DE45" s="430">
        <f>'Data Rapor'!RT44</f>
        <v>0</v>
      </c>
      <c r="DF45" s="430">
        <f>'Data Rapor'!RV44</f>
        <v>0</v>
      </c>
      <c r="DG45" s="430">
        <f>'Data Rapor'!RW44</f>
        <v>0</v>
      </c>
      <c r="DH45" s="430">
        <f>'Data Rapor'!RY44</f>
        <v>0</v>
      </c>
      <c r="DI45" s="430">
        <f>'Data Rapor'!FK44</f>
        <v>0</v>
      </c>
      <c r="DJ45" s="430">
        <f>'Data Rapor'!FL44</f>
        <v>0</v>
      </c>
      <c r="DK45" s="430">
        <f>'Data Rapor'!FN44</f>
        <v>0</v>
      </c>
      <c r="DL45" s="430">
        <f>'Data Rapor'!FO44</f>
        <v>0</v>
      </c>
      <c r="DM45" s="430">
        <f>'Data Rapor'!FQ44</f>
        <v>0</v>
      </c>
      <c r="DN45" s="430">
        <f>'Data Rapor'!FS44</f>
        <v>0</v>
      </c>
      <c r="DO45" s="430">
        <f>'Data Rapor'!FT44</f>
        <v>0</v>
      </c>
      <c r="DP45" s="430">
        <f>'Data Rapor'!FV44</f>
        <v>0</v>
      </c>
      <c r="DQ45" s="430">
        <f>'Data Rapor'!FW44</f>
        <v>0</v>
      </c>
      <c r="DR45" s="430">
        <f>'Data Rapor'!FY44</f>
        <v>0</v>
      </c>
      <c r="DS45" s="430">
        <f>'Data Rapor'!GA44</f>
        <v>0</v>
      </c>
      <c r="DT45" s="430">
        <f>'Data Rapor'!GB44</f>
        <v>0</v>
      </c>
      <c r="DU45" s="430">
        <f>'Data Rapor'!GD44</f>
        <v>0</v>
      </c>
      <c r="DV45" s="430">
        <f>'Data Rapor'!GE44</f>
        <v>0</v>
      </c>
      <c r="DW45" s="430">
        <f>'Data Rapor'!GG44</f>
        <v>0</v>
      </c>
      <c r="DX45" s="430">
        <f>'Data Rapor'!GI44</f>
        <v>0</v>
      </c>
      <c r="DY45" s="430">
        <f>'Data Rapor'!GJ44</f>
        <v>0</v>
      </c>
      <c r="DZ45" s="430">
        <f>'Data Rapor'!GL44</f>
        <v>0</v>
      </c>
      <c r="EA45" s="430">
        <f>'Data Rapor'!GM44</f>
        <v>0</v>
      </c>
      <c r="EB45" s="430">
        <f>'Data Rapor'!GO44</f>
        <v>0</v>
      </c>
      <c r="EC45" s="430">
        <f>'Data Rapor'!GQ44</f>
        <v>0</v>
      </c>
      <c r="ED45" s="430">
        <f>'Data Rapor'!GR44</f>
        <v>0</v>
      </c>
      <c r="EE45" s="430">
        <f>'Data Rapor'!GT44</f>
        <v>0</v>
      </c>
      <c r="EF45" s="430">
        <f>'Data Rapor'!GU44</f>
        <v>0</v>
      </c>
      <c r="EG45" s="430">
        <f>'Data Rapor'!GW44</f>
        <v>0</v>
      </c>
      <c r="EH45" s="430">
        <f>'Data Rapor'!GY44</f>
        <v>0</v>
      </c>
      <c r="EI45" s="430">
        <f>'Data Rapor'!GZ44</f>
        <v>0</v>
      </c>
      <c r="EJ45" s="430">
        <f>'Data Rapor'!HB44</f>
        <v>0</v>
      </c>
      <c r="EK45" s="430">
        <f>'Data Rapor'!HC44</f>
        <v>0</v>
      </c>
      <c r="EL45" s="430">
        <f>'Data Rapor'!HE44</f>
        <v>0</v>
      </c>
      <c r="EM45" s="430">
        <f>'Data Rapor'!HG44</f>
        <v>0</v>
      </c>
      <c r="EN45" s="430">
        <f>'Data Rapor'!HH44</f>
        <v>0</v>
      </c>
      <c r="EO45" s="430">
        <f>'Data Rapor'!HJ44</f>
        <v>0</v>
      </c>
      <c r="EP45" s="430">
        <f>'Data Rapor'!HK44</f>
        <v>0</v>
      </c>
      <c r="EQ45" s="430">
        <f>'Data Rapor'!HM44</f>
        <v>0</v>
      </c>
      <c r="ER45" s="430">
        <f>'Data Rapor'!HO44</f>
        <v>0</v>
      </c>
      <c r="ES45" s="430">
        <f>'Data Rapor'!HP44</f>
        <v>0</v>
      </c>
      <c r="ET45" s="430">
        <f>'Data Rapor'!HR44</f>
        <v>0</v>
      </c>
      <c r="EU45" s="430">
        <f>'Data Rapor'!HS44</f>
        <v>0</v>
      </c>
      <c r="EV45" s="430">
        <f>'Data Rapor'!HU44</f>
        <v>0</v>
      </c>
      <c r="EW45" s="430">
        <f>'Data Rapor'!HW44</f>
        <v>0</v>
      </c>
      <c r="EX45" s="430">
        <f>'Data Rapor'!HX44</f>
        <v>0</v>
      </c>
      <c r="EY45" s="430">
        <f>'Data Rapor'!HZ44</f>
        <v>0</v>
      </c>
      <c r="EZ45" s="430">
        <f>'Data Rapor'!IA44</f>
        <v>0</v>
      </c>
      <c r="FA45" s="430">
        <f>'Data Rapor'!IC44</f>
        <v>0</v>
      </c>
      <c r="FB45" s="430">
        <f>'Data Rapor'!IE44</f>
        <v>0</v>
      </c>
      <c r="FC45" s="430">
        <f>'Data Rapor'!IF44</f>
        <v>0</v>
      </c>
      <c r="FD45" s="430">
        <f>'Data Rapor'!IH44</f>
        <v>0</v>
      </c>
      <c r="FE45" s="430">
        <f>'Data Rapor'!II44</f>
        <v>0</v>
      </c>
      <c r="FF45" s="430">
        <f>'Data Rapor'!IK44</f>
        <v>0</v>
      </c>
      <c r="FG45" s="430" t="str">
        <f>'Data Rapor'!TW44</f>
        <v/>
      </c>
      <c r="FH45" s="430" t="str">
        <f>'Data Rapor'!TX44</f>
        <v/>
      </c>
      <c r="FI45" s="430" t="str">
        <f>'Data Rapor'!TY44</f>
        <v/>
      </c>
      <c r="FJ45" s="430" t="str">
        <f>'Data Rapor'!TZ44</f>
        <v/>
      </c>
      <c r="FK45" s="431">
        <f>'Data Rapor'!TG44</f>
        <v>0</v>
      </c>
      <c r="FL45" s="431">
        <f>'Data Rapor'!TH44</f>
        <v>0</v>
      </c>
      <c r="FM45" s="431">
        <f>'Data Rapor'!TI44</f>
        <v>0</v>
      </c>
      <c r="FN45" s="431">
        <f>'Data Rapor'!TJ44</f>
        <v>0</v>
      </c>
    </row>
    <row r="46" spans="1:170" hidden="1">
      <c r="A46" s="57"/>
      <c r="B46" s="322" t="str">
        <f>'Data Rapor'!A45</f>
        <v/>
      </c>
      <c r="C46" s="322" t="str">
        <f>'Data Rapor'!B45</f>
        <v/>
      </c>
      <c r="D46" s="322" t="str">
        <f>'Data Rapor'!C45</f>
        <v/>
      </c>
      <c r="E46" s="395" t="str">
        <f>'Data Rapor'!D45</f>
        <v/>
      </c>
      <c r="F46" s="322" t="str">
        <f>'Data Rapor'!E45</f>
        <v/>
      </c>
      <c r="G46" s="322" t="str">
        <f>'Data Rapor'!F45</f>
        <v/>
      </c>
      <c r="H46" s="430">
        <f>'Data Rapor'!G45</f>
        <v>0</v>
      </c>
      <c r="I46" s="430">
        <f>'Data Rapor'!H45</f>
        <v>0</v>
      </c>
      <c r="J46" s="430">
        <f>'Data Rapor'!J45</f>
        <v>0</v>
      </c>
      <c r="K46" s="430">
        <f>'Data Rapor'!K45</f>
        <v>0</v>
      </c>
      <c r="L46" s="430">
        <f>'Data Rapor'!M45</f>
        <v>0</v>
      </c>
      <c r="M46" s="430">
        <f>'Data Rapor'!W45</f>
        <v>0</v>
      </c>
      <c r="N46" s="430">
        <f>'Data Rapor'!X45</f>
        <v>0</v>
      </c>
      <c r="O46" s="430">
        <f>'Data Rapor'!Z45</f>
        <v>0</v>
      </c>
      <c r="P46" s="430">
        <f>'Data Rapor'!AA45</f>
        <v>0</v>
      </c>
      <c r="Q46" s="430">
        <f>'Data Rapor'!AC45</f>
        <v>0</v>
      </c>
      <c r="R46" s="430">
        <f>'Data Rapor'!AE45</f>
        <v>0</v>
      </c>
      <c r="S46" s="430">
        <f>'Data Rapor'!AF45</f>
        <v>0</v>
      </c>
      <c r="T46" s="430">
        <f>'Data Rapor'!AH45</f>
        <v>0</v>
      </c>
      <c r="U46" s="430">
        <f>'Data Rapor'!AI45</f>
        <v>0</v>
      </c>
      <c r="V46" s="430">
        <f>'Data Rapor'!AK45</f>
        <v>0</v>
      </c>
      <c r="W46" s="430">
        <f>'Data Rapor'!AM45</f>
        <v>0</v>
      </c>
      <c r="X46" s="430">
        <f>'Data Rapor'!AN45</f>
        <v>0</v>
      </c>
      <c r="Y46" s="430">
        <f>'Data Rapor'!AP45</f>
        <v>0</v>
      </c>
      <c r="Z46" s="430">
        <f>'Data Rapor'!AQ45</f>
        <v>0</v>
      </c>
      <c r="AA46" s="430">
        <f>'Data Rapor'!AS45</f>
        <v>0</v>
      </c>
      <c r="AB46" s="430">
        <f>'Data Rapor'!AU45</f>
        <v>0</v>
      </c>
      <c r="AC46" s="430">
        <f>'Data Rapor'!AV45</f>
        <v>0</v>
      </c>
      <c r="AD46" s="430">
        <f>'Data Rapor'!AX45</f>
        <v>0</v>
      </c>
      <c r="AE46" s="430">
        <f>'Data Rapor'!AY45</f>
        <v>0</v>
      </c>
      <c r="AF46" s="430">
        <f>'Data Rapor'!BA45</f>
        <v>0</v>
      </c>
      <c r="AG46" s="430">
        <f>'Data Rapor'!BC45</f>
        <v>0</v>
      </c>
      <c r="AH46" s="430">
        <f>'Data Rapor'!BD45</f>
        <v>0</v>
      </c>
      <c r="AI46" s="430">
        <f>'Data Rapor'!BF45</f>
        <v>0</v>
      </c>
      <c r="AJ46" s="430">
        <f>'Data Rapor'!BG45</f>
        <v>0</v>
      </c>
      <c r="AK46" s="430">
        <f>'Data Rapor'!BI45</f>
        <v>0</v>
      </c>
      <c r="AL46" s="430">
        <f>'Data Rapor'!BK45</f>
        <v>0</v>
      </c>
      <c r="AM46" s="430">
        <f>'Data Rapor'!BL45</f>
        <v>0</v>
      </c>
      <c r="AN46" s="430">
        <f>'Data Rapor'!BN45</f>
        <v>0</v>
      </c>
      <c r="AO46" s="430">
        <f>'Data Rapor'!BO45</f>
        <v>0</v>
      </c>
      <c r="AP46" s="430">
        <f>'Data Rapor'!BQ45</f>
        <v>0</v>
      </c>
      <c r="AQ46" s="430">
        <f>'Data Rapor'!BS45</f>
        <v>0</v>
      </c>
      <c r="AR46" s="430">
        <f>'Data Rapor'!BT45</f>
        <v>0</v>
      </c>
      <c r="AS46" s="430">
        <f>'Data Rapor'!BV45</f>
        <v>0</v>
      </c>
      <c r="AT46" s="430">
        <f>'Data Rapor'!BW45</f>
        <v>0</v>
      </c>
      <c r="AU46" s="430">
        <f>'Data Rapor'!BY45</f>
        <v>0</v>
      </c>
      <c r="AV46" s="430">
        <f>'Data Rapor'!CA45</f>
        <v>0</v>
      </c>
      <c r="AW46" s="430">
        <f>'Data Rapor'!CB45</f>
        <v>0</v>
      </c>
      <c r="AX46" s="430">
        <f>'Data Rapor'!CD45</f>
        <v>0</v>
      </c>
      <c r="AY46" s="430">
        <f>'Data Rapor'!CE45</f>
        <v>0</v>
      </c>
      <c r="AZ46" s="430">
        <f>'Data Rapor'!CG45</f>
        <v>0</v>
      </c>
      <c r="BA46" s="430">
        <f>'Data Rapor'!CI45</f>
        <v>0</v>
      </c>
      <c r="BB46" s="430">
        <f>'Data Rapor'!CJ45</f>
        <v>0</v>
      </c>
      <c r="BC46" s="430">
        <f>'Data Rapor'!CL45</f>
        <v>0</v>
      </c>
      <c r="BD46" s="430">
        <f>'Data Rapor'!CM45</f>
        <v>0</v>
      </c>
      <c r="BE46" s="430">
        <f>'Data Rapor'!CO45</f>
        <v>0</v>
      </c>
      <c r="BF46" s="430">
        <f>'Data Rapor'!O45</f>
        <v>0</v>
      </c>
      <c r="BG46" s="430">
        <f>'Data Rapor'!P45</f>
        <v>0</v>
      </c>
      <c r="BH46" s="430">
        <f>'Data Rapor'!R45</f>
        <v>0</v>
      </c>
      <c r="BI46" s="430">
        <f>'Data Rapor'!S45</f>
        <v>0</v>
      </c>
      <c r="BJ46" s="430">
        <f>'Data Rapor'!U45</f>
        <v>0</v>
      </c>
      <c r="BK46" s="430">
        <f>'Data Rapor'!CQ45</f>
        <v>0</v>
      </c>
      <c r="BL46" s="430">
        <f>'Data Rapor'!CR45</f>
        <v>0</v>
      </c>
      <c r="BM46" s="430">
        <f>'Data Rapor'!CT45</f>
        <v>0</v>
      </c>
      <c r="BN46" s="430">
        <f>'Data Rapor'!CU45</f>
        <v>0</v>
      </c>
      <c r="BO46" s="430">
        <f>'Data Rapor'!CW45</f>
        <v>0</v>
      </c>
      <c r="BP46" s="430">
        <f>'Data Rapor'!CY45</f>
        <v>0</v>
      </c>
      <c r="BQ46" s="430">
        <f>'Data Rapor'!CZ45</f>
        <v>0</v>
      </c>
      <c r="BR46" s="430">
        <f>'Data Rapor'!DB45</f>
        <v>0</v>
      </c>
      <c r="BS46" s="430">
        <f>'Data Rapor'!DC45</f>
        <v>0</v>
      </c>
      <c r="BT46" s="430">
        <f>'Data Rapor'!DE45</f>
        <v>0</v>
      </c>
      <c r="BU46" s="430">
        <f>'Data Rapor'!DG45</f>
        <v>0</v>
      </c>
      <c r="BV46" s="430">
        <f>'Data Rapor'!DH45</f>
        <v>0</v>
      </c>
      <c r="BW46" s="430">
        <f>'Data Rapor'!DJ45</f>
        <v>0</v>
      </c>
      <c r="BX46" s="430">
        <f>'Data Rapor'!DK45</f>
        <v>0</v>
      </c>
      <c r="BY46" s="430">
        <f>'Data Rapor'!DM45</f>
        <v>0</v>
      </c>
      <c r="BZ46" s="430">
        <f>'Data Rapor'!DO45</f>
        <v>0</v>
      </c>
      <c r="CA46" s="430">
        <f>'Data Rapor'!DP45</f>
        <v>0</v>
      </c>
      <c r="CB46" s="430">
        <f>'Data Rapor'!DR45</f>
        <v>0</v>
      </c>
      <c r="CC46" s="430">
        <f>'Data Rapor'!DS45</f>
        <v>0</v>
      </c>
      <c r="CD46" s="430">
        <f>'Data Rapor'!DU45</f>
        <v>0</v>
      </c>
      <c r="CE46" s="430">
        <f>'Data Rapor'!DW45</f>
        <v>0</v>
      </c>
      <c r="CF46" s="430">
        <f>'Data Rapor'!DX45</f>
        <v>0</v>
      </c>
      <c r="CG46" s="430">
        <f>'Data Rapor'!DZ45</f>
        <v>0</v>
      </c>
      <c r="CH46" s="430">
        <f>'Data Rapor'!EA45</f>
        <v>0</v>
      </c>
      <c r="CI46" s="430">
        <f>'Data Rapor'!EC45</f>
        <v>0</v>
      </c>
      <c r="CJ46" s="430">
        <f>'Data Rapor'!EE45</f>
        <v>0</v>
      </c>
      <c r="CK46" s="430">
        <f>'Data Rapor'!EF45</f>
        <v>0</v>
      </c>
      <c r="CL46" s="430">
        <f>'Data Rapor'!EH45</f>
        <v>0</v>
      </c>
      <c r="CM46" s="430">
        <f>'Data Rapor'!EI45</f>
        <v>0</v>
      </c>
      <c r="CN46" s="430">
        <f>'Data Rapor'!EK45</f>
        <v>0</v>
      </c>
      <c r="CO46" s="430">
        <f>'Data Rapor'!EM45</f>
        <v>0</v>
      </c>
      <c r="CP46" s="430">
        <f>'Data Rapor'!EN45</f>
        <v>0</v>
      </c>
      <c r="CQ46" s="430">
        <f>'Data Rapor'!EP45</f>
        <v>0</v>
      </c>
      <c r="CR46" s="430">
        <f>'Data Rapor'!EQ45</f>
        <v>0</v>
      </c>
      <c r="CS46" s="430">
        <f>'Data Rapor'!ES45</f>
        <v>0</v>
      </c>
      <c r="CT46" s="430">
        <f>'Data Rapor'!EU45</f>
        <v>0</v>
      </c>
      <c r="CU46" s="430">
        <f>'Data Rapor'!EV45</f>
        <v>0</v>
      </c>
      <c r="CV46" s="430">
        <f>'Data Rapor'!EX45</f>
        <v>0</v>
      </c>
      <c r="CW46" s="430">
        <f>'Data Rapor'!EY45</f>
        <v>0</v>
      </c>
      <c r="CX46" s="430">
        <f>'Data Rapor'!FA45</f>
        <v>0</v>
      </c>
      <c r="CY46" s="430">
        <f>'Data Rapor'!FC45</f>
        <v>0</v>
      </c>
      <c r="CZ46" s="430">
        <f>'Data Rapor'!FD45</f>
        <v>0</v>
      </c>
      <c r="DA46" s="430">
        <f>'Data Rapor'!FF45</f>
        <v>0</v>
      </c>
      <c r="DB46" s="430">
        <f>'Data Rapor'!FG45</f>
        <v>0</v>
      </c>
      <c r="DC46" s="430">
        <f>'Data Rapor'!FI45</f>
        <v>0</v>
      </c>
      <c r="DD46" s="430">
        <f>'Data Rapor'!RS45</f>
        <v>0</v>
      </c>
      <c r="DE46" s="430">
        <f>'Data Rapor'!RT45</f>
        <v>0</v>
      </c>
      <c r="DF46" s="430">
        <f>'Data Rapor'!RV45</f>
        <v>0</v>
      </c>
      <c r="DG46" s="430">
        <f>'Data Rapor'!RW45</f>
        <v>0</v>
      </c>
      <c r="DH46" s="430">
        <f>'Data Rapor'!RY45</f>
        <v>0</v>
      </c>
      <c r="DI46" s="430">
        <f>'Data Rapor'!FK45</f>
        <v>0</v>
      </c>
      <c r="DJ46" s="430">
        <f>'Data Rapor'!FL45</f>
        <v>0</v>
      </c>
      <c r="DK46" s="430">
        <f>'Data Rapor'!FN45</f>
        <v>0</v>
      </c>
      <c r="DL46" s="430">
        <f>'Data Rapor'!FO45</f>
        <v>0</v>
      </c>
      <c r="DM46" s="430">
        <f>'Data Rapor'!FQ45</f>
        <v>0</v>
      </c>
      <c r="DN46" s="430">
        <f>'Data Rapor'!FS45</f>
        <v>0</v>
      </c>
      <c r="DO46" s="430">
        <f>'Data Rapor'!FT45</f>
        <v>0</v>
      </c>
      <c r="DP46" s="430">
        <f>'Data Rapor'!FV45</f>
        <v>0</v>
      </c>
      <c r="DQ46" s="430">
        <f>'Data Rapor'!FW45</f>
        <v>0</v>
      </c>
      <c r="DR46" s="430">
        <f>'Data Rapor'!FY45</f>
        <v>0</v>
      </c>
      <c r="DS46" s="430">
        <f>'Data Rapor'!GA45</f>
        <v>0</v>
      </c>
      <c r="DT46" s="430">
        <f>'Data Rapor'!GB45</f>
        <v>0</v>
      </c>
      <c r="DU46" s="430">
        <f>'Data Rapor'!GD45</f>
        <v>0</v>
      </c>
      <c r="DV46" s="430">
        <f>'Data Rapor'!GE45</f>
        <v>0</v>
      </c>
      <c r="DW46" s="430">
        <f>'Data Rapor'!GG45</f>
        <v>0</v>
      </c>
      <c r="DX46" s="430">
        <f>'Data Rapor'!GI45</f>
        <v>0</v>
      </c>
      <c r="DY46" s="430">
        <f>'Data Rapor'!GJ45</f>
        <v>0</v>
      </c>
      <c r="DZ46" s="430">
        <f>'Data Rapor'!GL45</f>
        <v>0</v>
      </c>
      <c r="EA46" s="430">
        <f>'Data Rapor'!GM45</f>
        <v>0</v>
      </c>
      <c r="EB46" s="430">
        <f>'Data Rapor'!GO45</f>
        <v>0</v>
      </c>
      <c r="EC46" s="430">
        <f>'Data Rapor'!GQ45</f>
        <v>0</v>
      </c>
      <c r="ED46" s="430">
        <f>'Data Rapor'!GR45</f>
        <v>0</v>
      </c>
      <c r="EE46" s="430">
        <f>'Data Rapor'!GT45</f>
        <v>0</v>
      </c>
      <c r="EF46" s="430">
        <f>'Data Rapor'!GU45</f>
        <v>0</v>
      </c>
      <c r="EG46" s="430">
        <f>'Data Rapor'!GW45</f>
        <v>0</v>
      </c>
      <c r="EH46" s="430">
        <f>'Data Rapor'!GY45</f>
        <v>0</v>
      </c>
      <c r="EI46" s="430">
        <f>'Data Rapor'!GZ45</f>
        <v>0</v>
      </c>
      <c r="EJ46" s="430">
        <f>'Data Rapor'!HB45</f>
        <v>0</v>
      </c>
      <c r="EK46" s="430">
        <f>'Data Rapor'!HC45</f>
        <v>0</v>
      </c>
      <c r="EL46" s="430">
        <f>'Data Rapor'!HE45</f>
        <v>0</v>
      </c>
      <c r="EM46" s="430">
        <f>'Data Rapor'!HG45</f>
        <v>0</v>
      </c>
      <c r="EN46" s="430">
        <f>'Data Rapor'!HH45</f>
        <v>0</v>
      </c>
      <c r="EO46" s="430">
        <f>'Data Rapor'!HJ45</f>
        <v>0</v>
      </c>
      <c r="EP46" s="430">
        <f>'Data Rapor'!HK45</f>
        <v>0</v>
      </c>
      <c r="EQ46" s="430">
        <f>'Data Rapor'!HM45</f>
        <v>0</v>
      </c>
      <c r="ER46" s="430">
        <f>'Data Rapor'!HO45</f>
        <v>0</v>
      </c>
      <c r="ES46" s="430">
        <f>'Data Rapor'!HP45</f>
        <v>0</v>
      </c>
      <c r="ET46" s="430">
        <f>'Data Rapor'!HR45</f>
        <v>0</v>
      </c>
      <c r="EU46" s="430">
        <f>'Data Rapor'!HS45</f>
        <v>0</v>
      </c>
      <c r="EV46" s="430">
        <f>'Data Rapor'!HU45</f>
        <v>0</v>
      </c>
      <c r="EW46" s="430">
        <f>'Data Rapor'!HW45</f>
        <v>0</v>
      </c>
      <c r="EX46" s="430">
        <f>'Data Rapor'!HX45</f>
        <v>0</v>
      </c>
      <c r="EY46" s="430">
        <f>'Data Rapor'!HZ45</f>
        <v>0</v>
      </c>
      <c r="EZ46" s="430">
        <f>'Data Rapor'!IA45</f>
        <v>0</v>
      </c>
      <c r="FA46" s="430">
        <f>'Data Rapor'!IC45</f>
        <v>0</v>
      </c>
      <c r="FB46" s="430">
        <f>'Data Rapor'!IE45</f>
        <v>0</v>
      </c>
      <c r="FC46" s="430">
        <f>'Data Rapor'!IF45</f>
        <v>0</v>
      </c>
      <c r="FD46" s="430">
        <f>'Data Rapor'!IH45</f>
        <v>0</v>
      </c>
      <c r="FE46" s="430">
        <f>'Data Rapor'!II45</f>
        <v>0</v>
      </c>
      <c r="FF46" s="430">
        <f>'Data Rapor'!IK45</f>
        <v>0</v>
      </c>
      <c r="FG46" s="430" t="str">
        <f>'Data Rapor'!TW45</f>
        <v/>
      </c>
      <c r="FH46" s="430" t="str">
        <f>'Data Rapor'!TX45</f>
        <v/>
      </c>
      <c r="FI46" s="430" t="str">
        <f>'Data Rapor'!TY45</f>
        <v/>
      </c>
      <c r="FJ46" s="430" t="str">
        <f>'Data Rapor'!TZ45</f>
        <v/>
      </c>
      <c r="FK46" s="431">
        <f>'Data Rapor'!TG45</f>
        <v>0</v>
      </c>
      <c r="FL46" s="431">
        <f>'Data Rapor'!TH45</f>
        <v>0</v>
      </c>
      <c r="FM46" s="431">
        <f>'Data Rapor'!TI45</f>
        <v>0</v>
      </c>
      <c r="FN46" s="431">
        <f>'Data Rapor'!TJ45</f>
        <v>0</v>
      </c>
    </row>
  </sheetData>
  <sheetProtection password="88A8" sheet="1" objects="1" scenarios="1" formatRows="0"/>
  <mergeCells count="40">
    <mergeCell ref="G3:G5"/>
    <mergeCell ref="B3:B5"/>
    <mergeCell ref="C3:C5"/>
    <mergeCell ref="D3:D5"/>
    <mergeCell ref="E3:E5"/>
    <mergeCell ref="F3:F5"/>
    <mergeCell ref="FG3:FI4"/>
    <mergeCell ref="FJ3:FJ5"/>
    <mergeCell ref="FK3:FN4"/>
    <mergeCell ref="H4:L4"/>
    <mergeCell ref="M4:Q4"/>
    <mergeCell ref="R4:V4"/>
    <mergeCell ref="W4:AA4"/>
    <mergeCell ref="AB4:AF4"/>
    <mergeCell ref="AG4:AK4"/>
    <mergeCell ref="AL4:AP4"/>
    <mergeCell ref="CT4:CX4"/>
    <mergeCell ref="AQ4:AU4"/>
    <mergeCell ref="AV4:AZ4"/>
    <mergeCell ref="BA4:BE4"/>
    <mergeCell ref="BF4:BJ4"/>
    <mergeCell ref="BK4:BO4"/>
    <mergeCell ref="BP4:BT4"/>
    <mergeCell ref="BU4:BY4"/>
    <mergeCell ref="BZ4:CD4"/>
    <mergeCell ref="CE4:CI4"/>
    <mergeCell ref="CJ4:CN4"/>
    <mergeCell ref="CO4:CS4"/>
    <mergeCell ref="FB4:FF4"/>
    <mergeCell ref="CY4:DC4"/>
    <mergeCell ref="DD4:DH4"/>
    <mergeCell ref="DI4:DM4"/>
    <mergeCell ref="DN4:DR4"/>
    <mergeCell ref="DS4:DW4"/>
    <mergeCell ref="DX4:EB4"/>
    <mergeCell ref="EC4:EG4"/>
    <mergeCell ref="EH4:EL4"/>
    <mergeCell ref="EM4:EQ4"/>
    <mergeCell ref="ER4:EV4"/>
    <mergeCell ref="EW4:FA4"/>
  </mergeCells>
  <conditionalFormatting sqref="H5:FF5">
    <cfRule type="cellIs" dxfId="9" priority="4" operator="equal">
      <formula>#REF!</formula>
    </cfRule>
    <cfRule type="cellIs" dxfId="8" priority="5" operator="equal">
      <formula>#REF!</formula>
    </cfRule>
    <cfRule type="cellIs" dxfId="7" priority="6" operator="equal">
      <formula>$J$5</formula>
    </cfRule>
    <cfRule type="cellIs" dxfId="6" priority="7" operator="equal">
      <formula>$L$5</formula>
    </cfRule>
    <cfRule type="cellIs" dxfId="5" priority="8" operator="equal">
      <formula>$H$5</formula>
    </cfRule>
  </conditionalFormatting>
  <conditionalFormatting sqref="I5 N5 S5 X5 AC5 AH5 AM5 AR5 AW5 BB5 BG5 BL5 BQ5 BV5 CA5 CF5 CK5 CP5 CU5 CZ5 DE5 DJ5 DO5 DT5 DY5 ED5 EI5 EN5 ES5 EX5 FC5">
    <cfRule type="cellIs" dxfId="4" priority="3" operator="equal">
      <formula>"Predikat Peng"</formula>
    </cfRule>
  </conditionalFormatting>
  <conditionalFormatting sqref="K5 P5 U5 Z5 AE5 AJ5 AO5 AT5 AY5 BD5 BI5 BN5 BS5 BX5 CC5 CH5 CM5 CR5 CW5 DB5 DG5 DL5 DQ5 DV5 EA5 EF5 EK5 EP5 EU5 EZ5 FE5">
    <cfRule type="cellIs" dxfId="3" priority="2" operator="equal">
      <formula>"Predikat Ketr"</formula>
    </cfRule>
  </conditionalFormatting>
  <conditionalFormatting sqref="H7:FF46">
    <cfRule type="cellIs" dxfId="2" priority="1" operator="lessThan">
      <formula>KKMKELAS</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9">
    <tabColor rgb="FF7030A0"/>
  </sheetPr>
  <dimension ref="A1:O92"/>
  <sheetViews>
    <sheetView showGridLines="0" showRowColHeaders="0" zoomScale="90" zoomScaleNormal="90" workbookViewId="0">
      <pane ySplit="1" topLeftCell="A2" activePane="bottomLeft" state="frozen"/>
      <selection pane="bottomLeft" activeCell="F4" sqref="F4"/>
    </sheetView>
  </sheetViews>
  <sheetFormatPr defaultColWidth="0" defaultRowHeight="15.75"/>
  <cols>
    <col min="1" max="1" width="3.85546875" style="1" customWidth="1"/>
    <col min="2" max="2" width="5.42578125" style="76" customWidth="1"/>
    <col min="3" max="3" width="21.28515625" style="1" customWidth="1"/>
    <col min="4" max="4" width="6.140625" style="4" bestFit="1" customWidth="1"/>
    <col min="5" max="5" width="14" style="1" bestFit="1" customWidth="1"/>
    <col min="6" max="6" width="85.7109375" style="9" customWidth="1"/>
    <col min="7" max="7" width="27.42578125" style="1" hidden="1" customWidth="1"/>
    <col min="8" max="8" width="4.42578125" style="1" customWidth="1"/>
    <col min="9" max="14" width="9.140625" style="1" hidden="1" customWidth="1"/>
    <col min="15" max="15" width="0" style="1" hidden="1" customWidth="1"/>
    <col min="16" max="16384" width="9.140625" style="1" hidden="1"/>
  </cols>
  <sheetData>
    <row r="1" spans="2:7" ht="45.95" customHeight="1">
      <c r="F1"/>
    </row>
    <row r="2" spans="2:7" s="4" customFormat="1">
      <c r="B2" s="623" t="s">
        <v>207</v>
      </c>
      <c r="C2" s="624" t="s">
        <v>484</v>
      </c>
      <c r="D2" s="77" t="s">
        <v>0</v>
      </c>
      <c r="E2" s="77" t="s">
        <v>202</v>
      </c>
      <c r="F2" s="77" t="s">
        <v>220</v>
      </c>
    </row>
    <row r="3" spans="2:7" ht="39.950000000000003" customHeight="1">
      <c r="B3" s="623"/>
      <c r="C3" s="624"/>
      <c r="D3" s="72">
        <v>11</v>
      </c>
      <c r="E3" s="73" t="s">
        <v>192</v>
      </c>
      <c r="F3" s="74" t="s">
        <v>277</v>
      </c>
      <c r="G3" s="1" t="str">
        <f>C2</f>
        <v>Pramuka</v>
      </c>
    </row>
    <row r="4" spans="2:7" ht="39.950000000000003" customHeight="1">
      <c r="B4" s="623"/>
      <c r="C4" s="624"/>
      <c r="D4" s="72">
        <f>D3+1</f>
        <v>12</v>
      </c>
      <c r="E4" s="73" t="s">
        <v>191</v>
      </c>
      <c r="F4" s="74" t="s">
        <v>275</v>
      </c>
      <c r="G4" s="1" t="str">
        <f>G3</f>
        <v>Pramuka</v>
      </c>
    </row>
    <row r="5" spans="2:7" ht="39.950000000000003" customHeight="1">
      <c r="B5" s="623"/>
      <c r="C5" s="624"/>
      <c r="D5" s="72">
        <f>D4+1</f>
        <v>13</v>
      </c>
      <c r="E5" s="73" t="s">
        <v>204</v>
      </c>
      <c r="F5" s="74" t="s">
        <v>276</v>
      </c>
      <c r="G5" s="1" t="str">
        <f>G4</f>
        <v>Pramuka</v>
      </c>
    </row>
    <row r="6" spans="2:7" ht="39.950000000000003" customHeight="1">
      <c r="B6" s="623"/>
      <c r="C6" s="624"/>
      <c r="D6" s="72">
        <f>D5+1</f>
        <v>14</v>
      </c>
      <c r="E6" s="73" t="s">
        <v>203</v>
      </c>
      <c r="F6" s="74" t="s">
        <v>218</v>
      </c>
      <c r="G6" s="1" t="str">
        <f>G5</f>
        <v>Pramuka</v>
      </c>
    </row>
    <row r="7" spans="2:7">
      <c r="B7" s="623" t="s">
        <v>208</v>
      </c>
      <c r="C7" s="624" t="s">
        <v>485</v>
      </c>
      <c r="D7" s="77" t="s">
        <v>0</v>
      </c>
      <c r="E7" s="77" t="s">
        <v>202</v>
      </c>
      <c r="F7" s="77" t="s">
        <v>220</v>
      </c>
    </row>
    <row r="8" spans="2:7" ht="39.950000000000003" customHeight="1">
      <c r="B8" s="623"/>
      <c r="C8" s="624"/>
      <c r="D8" s="72">
        <v>21</v>
      </c>
      <c r="E8" s="73" t="s">
        <v>192</v>
      </c>
      <c r="F8" s="74"/>
      <c r="G8" s="1" t="str">
        <f>C7</f>
        <v>Rohis</v>
      </c>
    </row>
    <row r="9" spans="2:7" ht="39.950000000000003" customHeight="1">
      <c r="B9" s="623"/>
      <c r="C9" s="624"/>
      <c r="D9" s="72">
        <f>D8+1</f>
        <v>22</v>
      </c>
      <c r="E9" s="73" t="s">
        <v>191</v>
      </c>
      <c r="F9" s="74" t="s">
        <v>219</v>
      </c>
      <c r="G9" s="1" t="str">
        <f>G8</f>
        <v>Rohis</v>
      </c>
    </row>
    <row r="10" spans="2:7" ht="39.950000000000003" customHeight="1">
      <c r="B10" s="623"/>
      <c r="C10" s="624"/>
      <c r="D10" s="72">
        <f>D9+1</f>
        <v>23</v>
      </c>
      <c r="E10" s="73" t="s">
        <v>204</v>
      </c>
      <c r="F10" s="74"/>
      <c r="G10" s="1" t="str">
        <f>G9</f>
        <v>Rohis</v>
      </c>
    </row>
    <row r="11" spans="2:7" ht="39.950000000000003" customHeight="1">
      <c r="B11" s="623"/>
      <c r="C11" s="624"/>
      <c r="D11" s="72">
        <f>D10+1</f>
        <v>24</v>
      </c>
      <c r="E11" s="73" t="s">
        <v>203</v>
      </c>
      <c r="F11" s="74"/>
      <c r="G11" s="1" t="str">
        <f>G10</f>
        <v>Rohis</v>
      </c>
    </row>
    <row r="12" spans="2:7">
      <c r="B12" s="623" t="s">
        <v>206</v>
      </c>
      <c r="C12" s="624" t="s">
        <v>38</v>
      </c>
      <c r="D12" s="77" t="s">
        <v>0</v>
      </c>
      <c r="E12" s="77" t="s">
        <v>202</v>
      </c>
      <c r="F12" s="77" t="s">
        <v>220</v>
      </c>
    </row>
    <row r="13" spans="2:7" ht="39.950000000000003" customHeight="1">
      <c r="B13" s="623"/>
      <c r="C13" s="624"/>
      <c r="D13" s="72">
        <v>31</v>
      </c>
      <c r="E13" s="73" t="s">
        <v>192</v>
      </c>
      <c r="F13" s="111"/>
      <c r="G13" s="1" t="str">
        <f>C12</f>
        <v>Palang Merah Remaja (PMR)</v>
      </c>
    </row>
    <row r="14" spans="2:7" ht="39.950000000000003" customHeight="1">
      <c r="B14" s="623"/>
      <c r="C14" s="624"/>
      <c r="D14" s="72">
        <f>D13+1</f>
        <v>32</v>
      </c>
      <c r="E14" s="73" t="s">
        <v>191</v>
      </c>
      <c r="F14" s="75" t="s">
        <v>278</v>
      </c>
      <c r="G14" s="1" t="str">
        <f>G13</f>
        <v>Palang Merah Remaja (PMR)</v>
      </c>
    </row>
    <row r="15" spans="2:7" ht="39.950000000000003" customHeight="1">
      <c r="B15" s="623"/>
      <c r="C15" s="624"/>
      <c r="D15" s="72">
        <f>D14+1</f>
        <v>33</v>
      </c>
      <c r="E15" s="73" t="s">
        <v>204</v>
      </c>
      <c r="F15" s="75"/>
      <c r="G15" s="1" t="str">
        <f>G14</f>
        <v>Palang Merah Remaja (PMR)</v>
      </c>
    </row>
    <row r="16" spans="2:7" ht="39.950000000000003" customHeight="1">
      <c r="B16" s="623"/>
      <c r="C16" s="624"/>
      <c r="D16" s="72">
        <f>D15+1</f>
        <v>34</v>
      </c>
      <c r="E16" s="73" t="s">
        <v>203</v>
      </c>
      <c r="F16" s="75"/>
      <c r="G16" s="1" t="str">
        <f>G15</f>
        <v>Palang Merah Remaja (PMR)</v>
      </c>
    </row>
    <row r="17" spans="2:7">
      <c r="B17" s="623" t="s">
        <v>209</v>
      </c>
      <c r="C17" s="624" t="s">
        <v>486</v>
      </c>
      <c r="D17" s="77" t="s">
        <v>0</v>
      </c>
      <c r="E17" s="77" t="s">
        <v>202</v>
      </c>
      <c r="F17" s="77" t="s">
        <v>220</v>
      </c>
    </row>
    <row r="18" spans="2:7" ht="39.950000000000003" customHeight="1">
      <c r="B18" s="623"/>
      <c r="C18" s="624"/>
      <c r="D18" s="72">
        <v>41</v>
      </c>
      <c r="E18" s="73" t="s">
        <v>192</v>
      </c>
      <c r="F18" s="74"/>
      <c r="G18" s="1" t="str">
        <f>C17</f>
        <v>Pencak Silat</v>
      </c>
    </row>
    <row r="19" spans="2:7" ht="39.950000000000003" customHeight="1">
      <c r="B19" s="623"/>
      <c r="C19" s="624"/>
      <c r="D19" s="72">
        <f>D18+1</f>
        <v>42</v>
      </c>
      <c r="E19" s="73" t="s">
        <v>191</v>
      </c>
      <c r="F19" s="74"/>
      <c r="G19" s="1" t="str">
        <f>G18</f>
        <v>Pencak Silat</v>
      </c>
    </row>
    <row r="20" spans="2:7" ht="39.950000000000003" customHeight="1">
      <c r="B20" s="623"/>
      <c r="C20" s="624"/>
      <c r="D20" s="72">
        <f>D19+1</f>
        <v>43</v>
      </c>
      <c r="E20" s="73" t="s">
        <v>204</v>
      </c>
      <c r="F20" s="74"/>
      <c r="G20" s="1" t="str">
        <f>G19</f>
        <v>Pencak Silat</v>
      </c>
    </row>
    <row r="21" spans="2:7" ht="39.950000000000003" customHeight="1">
      <c r="B21" s="623"/>
      <c r="C21" s="624"/>
      <c r="D21" s="72">
        <f>D20+1</f>
        <v>44</v>
      </c>
      <c r="E21" s="73" t="s">
        <v>203</v>
      </c>
      <c r="F21" s="74"/>
      <c r="G21" s="1" t="str">
        <f>G20</f>
        <v>Pencak Silat</v>
      </c>
    </row>
    <row r="22" spans="2:7">
      <c r="B22" s="623" t="s">
        <v>210</v>
      </c>
      <c r="C22" s="624" t="s">
        <v>487</v>
      </c>
      <c r="D22" s="77" t="s">
        <v>0</v>
      </c>
      <c r="E22" s="77" t="s">
        <v>202</v>
      </c>
      <c r="F22" s="77" t="s">
        <v>220</v>
      </c>
    </row>
    <row r="23" spans="2:7" ht="39.950000000000003" customHeight="1">
      <c r="B23" s="623"/>
      <c r="C23" s="624"/>
      <c r="D23" s="72">
        <v>51</v>
      </c>
      <c r="E23" s="73" t="s">
        <v>192</v>
      </c>
      <c r="F23" s="74"/>
      <c r="G23" s="1" t="str">
        <f>C22</f>
        <v>Bola Volly</v>
      </c>
    </row>
    <row r="24" spans="2:7" ht="39.950000000000003" customHeight="1">
      <c r="B24" s="623"/>
      <c r="C24" s="624"/>
      <c r="D24" s="72">
        <f>D23+1</f>
        <v>52</v>
      </c>
      <c r="E24" s="73" t="s">
        <v>191</v>
      </c>
      <c r="F24" s="74"/>
      <c r="G24" s="1" t="str">
        <f>G23</f>
        <v>Bola Volly</v>
      </c>
    </row>
    <row r="25" spans="2:7" ht="39.950000000000003" customHeight="1">
      <c r="B25" s="623"/>
      <c r="C25" s="624"/>
      <c r="D25" s="72">
        <f>D24+1</f>
        <v>53</v>
      </c>
      <c r="E25" s="73" t="s">
        <v>204</v>
      </c>
      <c r="F25" s="74"/>
      <c r="G25" s="1" t="str">
        <f>G24</f>
        <v>Bola Volly</v>
      </c>
    </row>
    <row r="26" spans="2:7" ht="39.950000000000003" customHeight="1">
      <c r="B26" s="623"/>
      <c r="C26" s="624"/>
      <c r="D26" s="72">
        <f>D25+1</f>
        <v>54</v>
      </c>
      <c r="E26" s="73" t="s">
        <v>203</v>
      </c>
      <c r="F26" s="74"/>
      <c r="G26" s="1" t="str">
        <f>G25</f>
        <v>Bola Volly</v>
      </c>
    </row>
    <row r="27" spans="2:7">
      <c r="B27" s="623" t="s">
        <v>211</v>
      </c>
      <c r="C27" s="624" t="s">
        <v>488</v>
      </c>
      <c r="D27" s="77" t="s">
        <v>0</v>
      </c>
      <c r="E27" s="77" t="s">
        <v>202</v>
      </c>
      <c r="F27" s="77" t="s">
        <v>220</v>
      </c>
    </row>
    <row r="28" spans="2:7" ht="39.950000000000003" customHeight="1">
      <c r="B28" s="623"/>
      <c r="C28" s="624"/>
      <c r="D28" s="72">
        <v>61</v>
      </c>
      <c r="E28" s="73" t="s">
        <v>192</v>
      </c>
      <c r="F28" s="74"/>
      <c r="G28" s="1" t="str">
        <f>C27</f>
        <v>Sepak Bola</v>
      </c>
    </row>
    <row r="29" spans="2:7" ht="39.950000000000003" customHeight="1">
      <c r="B29" s="623"/>
      <c r="C29" s="624"/>
      <c r="D29" s="72">
        <f>D28+1</f>
        <v>62</v>
      </c>
      <c r="E29" s="73" t="s">
        <v>191</v>
      </c>
      <c r="F29" s="74"/>
      <c r="G29" s="1" t="str">
        <f>G28</f>
        <v>Sepak Bola</v>
      </c>
    </row>
    <row r="30" spans="2:7" ht="39.950000000000003" customHeight="1">
      <c r="B30" s="623"/>
      <c r="C30" s="624"/>
      <c r="D30" s="72">
        <f>D29+1</f>
        <v>63</v>
      </c>
      <c r="E30" s="73" t="s">
        <v>204</v>
      </c>
      <c r="F30" s="74"/>
      <c r="G30" s="1" t="str">
        <f>G29</f>
        <v>Sepak Bola</v>
      </c>
    </row>
    <row r="31" spans="2:7" ht="39.950000000000003" customHeight="1">
      <c r="B31" s="623"/>
      <c r="C31" s="624"/>
      <c r="D31" s="72">
        <f>D30+1</f>
        <v>64</v>
      </c>
      <c r="E31" s="73" t="s">
        <v>203</v>
      </c>
      <c r="F31" s="74"/>
      <c r="G31" s="1" t="str">
        <f>G30</f>
        <v>Sepak Bola</v>
      </c>
    </row>
    <row r="32" spans="2:7">
      <c r="B32" s="623" t="s">
        <v>212</v>
      </c>
      <c r="C32" s="624" t="s">
        <v>489</v>
      </c>
      <c r="D32" s="77" t="s">
        <v>0</v>
      </c>
      <c r="E32" s="77" t="s">
        <v>202</v>
      </c>
      <c r="F32" s="77" t="s">
        <v>220</v>
      </c>
    </row>
    <row r="33" spans="2:7" ht="39.950000000000003" customHeight="1">
      <c r="B33" s="623"/>
      <c r="C33" s="624"/>
      <c r="D33" s="72">
        <v>71</v>
      </c>
      <c r="E33" s="73" t="s">
        <v>192</v>
      </c>
      <c r="F33" s="74"/>
      <c r="G33" s="1" t="str">
        <f>C32</f>
        <v>Bulu Tangkis</v>
      </c>
    </row>
    <row r="34" spans="2:7" ht="39.950000000000003" customHeight="1">
      <c r="B34" s="623"/>
      <c r="C34" s="624"/>
      <c r="D34" s="72">
        <f>D33+1</f>
        <v>72</v>
      </c>
      <c r="E34" s="73" t="s">
        <v>191</v>
      </c>
      <c r="F34" s="74"/>
      <c r="G34" s="1" t="str">
        <f>G33</f>
        <v>Bulu Tangkis</v>
      </c>
    </row>
    <row r="35" spans="2:7" ht="39.950000000000003" customHeight="1">
      <c r="B35" s="623"/>
      <c r="C35" s="624"/>
      <c r="D35" s="72">
        <f>D34+1</f>
        <v>73</v>
      </c>
      <c r="E35" s="73" t="s">
        <v>204</v>
      </c>
      <c r="F35" s="74"/>
      <c r="G35" s="1" t="str">
        <f>G34</f>
        <v>Bulu Tangkis</v>
      </c>
    </row>
    <row r="36" spans="2:7" ht="39.950000000000003" customHeight="1">
      <c r="B36" s="623"/>
      <c r="C36" s="624"/>
      <c r="D36" s="72">
        <f>D35+1</f>
        <v>74</v>
      </c>
      <c r="E36" s="73" t="s">
        <v>203</v>
      </c>
      <c r="F36" s="74"/>
      <c r="G36" s="1" t="str">
        <f>G35</f>
        <v>Bulu Tangkis</v>
      </c>
    </row>
    <row r="37" spans="2:7">
      <c r="B37" s="623" t="s">
        <v>213</v>
      </c>
      <c r="C37" s="624" t="s">
        <v>490</v>
      </c>
      <c r="D37" s="77" t="s">
        <v>0</v>
      </c>
      <c r="E37" s="77" t="s">
        <v>202</v>
      </c>
      <c r="F37" s="77" t="s">
        <v>220</v>
      </c>
    </row>
    <row r="38" spans="2:7" ht="39.950000000000003" customHeight="1">
      <c r="B38" s="623"/>
      <c r="C38" s="624"/>
      <c r="D38" s="72">
        <v>81</v>
      </c>
      <c r="E38" s="73" t="s">
        <v>192</v>
      </c>
      <c r="F38" s="74"/>
      <c r="G38" s="1" t="str">
        <f>C37</f>
        <v>Batik</v>
      </c>
    </row>
    <row r="39" spans="2:7" ht="39.950000000000003" customHeight="1">
      <c r="B39" s="623"/>
      <c r="C39" s="624"/>
      <c r="D39" s="72">
        <f>D38+1</f>
        <v>82</v>
      </c>
      <c r="E39" s="73" t="s">
        <v>191</v>
      </c>
      <c r="F39" s="74"/>
      <c r="G39" s="1" t="str">
        <f>G38</f>
        <v>Batik</v>
      </c>
    </row>
    <row r="40" spans="2:7" ht="39.950000000000003" customHeight="1">
      <c r="B40" s="623"/>
      <c r="C40" s="624"/>
      <c r="D40" s="72">
        <f>D39+1</f>
        <v>83</v>
      </c>
      <c r="E40" s="73" t="s">
        <v>204</v>
      </c>
      <c r="F40" s="74"/>
      <c r="G40" s="1" t="str">
        <f>G39</f>
        <v>Batik</v>
      </c>
    </row>
    <row r="41" spans="2:7" ht="39.950000000000003" customHeight="1">
      <c r="B41" s="623"/>
      <c r="C41" s="624"/>
      <c r="D41" s="72">
        <f>D40+1</f>
        <v>84</v>
      </c>
      <c r="E41" s="73" t="s">
        <v>203</v>
      </c>
      <c r="F41" s="74"/>
      <c r="G41" s="1" t="str">
        <f>G40</f>
        <v>Batik</v>
      </c>
    </row>
    <row r="42" spans="2:7" ht="39.950000000000003" customHeight="1">
      <c r="B42" s="623" t="s">
        <v>214</v>
      </c>
      <c r="C42" s="624" t="s">
        <v>491</v>
      </c>
      <c r="D42" s="77" t="s">
        <v>0</v>
      </c>
      <c r="E42" s="77" t="s">
        <v>202</v>
      </c>
      <c r="F42" s="77" t="s">
        <v>220</v>
      </c>
    </row>
    <row r="43" spans="2:7" ht="39.950000000000003" customHeight="1">
      <c r="B43" s="623"/>
      <c r="C43" s="624"/>
      <c r="D43" s="72">
        <v>91</v>
      </c>
      <c r="E43" s="73" t="s">
        <v>192</v>
      </c>
      <c r="F43" s="74"/>
    </row>
    <row r="44" spans="2:7" ht="39.950000000000003" customHeight="1">
      <c r="B44" s="623"/>
      <c r="C44" s="624"/>
      <c r="D44" s="72">
        <f>D43+1</f>
        <v>92</v>
      </c>
      <c r="E44" s="73" t="s">
        <v>191</v>
      </c>
      <c r="F44" s="74"/>
    </row>
    <row r="45" spans="2:7" ht="39.950000000000003" customHeight="1">
      <c r="B45" s="623"/>
      <c r="C45" s="624"/>
      <c r="D45" s="72">
        <f>D44+1</f>
        <v>93</v>
      </c>
      <c r="E45" s="73" t="s">
        <v>204</v>
      </c>
      <c r="F45" s="74"/>
    </row>
    <row r="46" spans="2:7" ht="39.950000000000003" customHeight="1">
      <c r="B46" s="623"/>
      <c r="C46" s="624"/>
      <c r="D46" s="72">
        <f>D45+1</f>
        <v>94</v>
      </c>
      <c r="E46" s="73" t="s">
        <v>203</v>
      </c>
      <c r="F46" s="74"/>
    </row>
    <row r="47" spans="2:7" ht="39.950000000000003" customHeight="1">
      <c r="B47" s="623" t="s">
        <v>353</v>
      </c>
      <c r="C47" s="624" t="s">
        <v>492</v>
      </c>
      <c r="D47" s="77" t="s">
        <v>0</v>
      </c>
      <c r="E47" s="77" t="s">
        <v>202</v>
      </c>
      <c r="F47" s="77" t="s">
        <v>220</v>
      </c>
    </row>
    <row r="48" spans="2:7" ht="39.950000000000003" customHeight="1">
      <c r="B48" s="623"/>
      <c r="C48" s="624"/>
      <c r="D48" s="72">
        <v>101</v>
      </c>
      <c r="E48" s="73" t="s">
        <v>192</v>
      </c>
      <c r="F48" s="74"/>
    </row>
    <row r="49" spans="2:6" ht="39.950000000000003" customHeight="1">
      <c r="B49" s="623"/>
      <c r="C49" s="624"/>
      <c r="D49" s="72">
        <f>D48+1</f>
        <v>102</v>
      </c>
      <c r="E49" s="73" t="s">
        <v>191</v>
      </c>
      <c r="F49" s="74"/>
    </row>
    <row r="50" spans="2:6" ht="39.950000000000003" customHeight="1">
      <c r="B50" s="623"/>
      <c r="C50" s="624"/>
      <c r="D50" s="72">
        <f>D49+1</f>
        <v>103</v>
      </c>
      <c r="E50" s="73" t="s">
        <v>204</v>
      </c>
      <c r="F50" s="74"/>
    </row>
    <row r="51" spans="2:6" ht="39.950000000000003" customHeight="1">
      <c r="B51" s="623"/>
      <c r="C51" s="624"/>
      <c r="D51" s="72">
        <f>D50+1</f>
        <v>104</v>
      </c>
      <c r="E51" s="73" t="s">
        <v>203</v>
      </c>
      <c r="F51" s="74"/>
    </row>
    <row r="52" spans="2:6" ht="39.950000000000003" customHeight="1">
      <c r="B52" s="623"/>
      <c r="C52" s="624"/>
      <c r="D52" s="72">
        <f>D51+1</f>
        <v>105</v>
      </c>
      <c r="E52" s="73" t="s">
        <v>205</v>
      </c>
      <c r="F52" s="74"/>
    </row>
    <row r="53" spans="2:6" ht="39.950000000000003" customHeight="1">
      <c r="B53" s="623" t="s">
        <v>354</v>
      </c>
      <c r="C53" s="624"/>
      <c r="D53" s="77" t="s">
        <v>0</v>
      </c>
      <c r="E53" s="77" t="s">
        <v>202</v>
      </c>
      <c r="F53" s="77" t="s">
        <v>220</v>
      </c>
    </row>
    <row r="54" spans="2:6" ht="39.950000000000003" customHeight="1">
      <c r="B54" s="623"/>
      <c r="C54" s="624"/>
      <c r="D54" s="72">
        <v>111</v>
      </c>
      <c r="E54" s="73" t="s">
        <v>192</v>
      </c>
      <c r="F54" s="74"/>
    </row>
    <row r="55" spans="2:6" ht="39.950000000000003" customHeight="1">
      <c r="B55" s="623"/>
      <c r="C55" s="624"/>
      <c r="D55" s="72">
        <f>D54+1</f>
        <v>112</v>
      </c>
      <c r="E55" s="73" t="s">
        <v>191</v>
      </c>
      <c r="F55" s="74"/>
    </row>
    <row r="56" spans="2:6" ht="39.950000000000003" customHeight="1">
      <c r="B56" s="623"/>
      <c r="C56" s="624"/>
      <c r="D56" s="72">
        <f>D55+1</f>
        <v>113</v>
      </c>
      <c r="E56" s="73" t="s">
        <v>204</v>
      </c>
      <c r="F56" s="74"/>
    </row>
    <row r="57" spans="2:6" ht="39.950000000000003" customHeight="1">
      <c r="B57" s="623"/>
      <c r="C57" s="624"/>
      <c r="D57" s="72">
        <f>D56+1</f>
        <v>114</v>
      </c>
      <c r="E57" s="73" t="s">
        <v>203</v>
      </c>
      <c r="F57" s="74"/>
    </row>
    <row r="58" spans="2:6" ht="39.950000000000003" customHeight="1">
      <c r="B58" s="623" t="s">
        <v>355</v>
      </c>
      <c r="C58" s="624"/>
      <c r="D58" s="77" t="s">
        <v>0</v>
      </c>
      <c r="E58" s="77" t="s">
        <v>202</v>
      </c>
      <c r="F58" s="77" t="s">
        <v>220</v>
      </c>
    </row>
    <row r="59" spans="2:6" ht="39.950000000000003" customHeight="1">
      <c r="B59" s="623"/>
      <c r="C59" s="624"/>
      <c r="D59" s="72">
        <v>120</v>
      </c>
      <c r="E59" s="73" t="s">
        <v>192</v>
      </c>
      <c r="F59" s="74"/>
    </row>
    <row r="60" spans="2:6" ht="39.950000000000003" customHeight="1">
      <c r="B60" s="623"/>
      <c r="C60" s="624"/>
      <c r="D60" s="72">
        <f>D59+1</f>
        <v>121</v>
      </c>
      <c r="E60" s="73" t="s">
        <v>191</v>
      </c>
      <c r="F60" s="74"/>
    </row>
    <row r="61" spans="2:6" ht="39.950000000000003" customHeight="1">
      <c r="B61" s="623"/>
      <c r="C61" s="624"/>
      <c r="D61" s="72">
        <f>D60+1</f>
        <v>122</v>
      </c>
      <c r="E61" s="73" t="s">
        <v>204</v>
      </c>
      <c r="F61" s="74"/>
    </row>
    <row r="62" spans="2:6" ht="39.950000000000003" customHeight="1">
      <c r="B62" s="623"/>
      <c r="C62" s="624"/>
      <c r="D62" s="72">
        <f>D61+1</f>
        <v>123</v>
      </c>
      <c r="E62" s="73" t="s">
        <v>203</v>
      </c>
      <c r="F62" s="74"/>
    </row>
    <row r="63" spans="2:6" ht="39.950000000000003" customHeight="1">
      <c r="B63" s="623" t="s">
        <v>356</v>
      </c>
      <c r="C63" s="624"/>
      <c r="D63" s="77" t="s">
        <v>0</v>
      </c>
      <c r="E63" s="77" t="s">
        <v>202</v>
      </c>
      <c r="F63" s="77" t="s">
        <v>220</v>
      </c>
    </row>
    <row r="64" spans="2:6" ht="39.950000000000003" customHeight="1">
      <c r="B64" s="623"/>
      <c r="C64" s="624"/>
      <c r="D64" s="72">
        <v>130</v>
      </c>
      <c r="E64" s="73" t="s">
        <v>192</v>
      </c>
      <c r="F64" s="74"/>
    </row>
    <row r="65" spans="2:6" ht="39.950000000000003" customHeight="1">
      <c r="B65" s="623"/>
      <c r="C65" s="624"/>
      <c r="D65" s="72">
        <f>D64+1</f>
        <v>131</v>
      </c>
      <c r="E65" s="73" t="s">
        <v>191</v>
      </c>
      <c r="F65" s="74"/>
    </row>
    <row r="66" spans="2:6" ht="39.950000000000003" customHeight="1">
      <c r="B66" s="623"/>
      <c r="C66" s="624"/>
      <c r="D66" s="72">
        <f>D65+1</f>
        <v>132</v>
      </c>
      <c r="E66" s="73" t="s">
        <v>204</v>
      </c>
      <c r="F66" s="74"/>
    </row>
    <row r="67" spans="2:6" ht="39.950000000000003" customHeight="1">
      <c r="B67" s="623"/>
      <c r="C67" s="624"/>
      <c r="D67" s="72">
        <f>D66+1</f>
        <v>133</v>
      </c>
      <c r="E67" s="73" t="s">
        <v>203</v>
      </c>
      <c r="F67" s="74"/>
    </row>
    <row r="68" spans="2:6" ht="39.950000000000003" customHeight="1">
      <c r="B68" s="623" t="s">
        <v>357</v>
      </c>
      <c r="C68" s="624"/>
      <c r="D68" s="77" t="s">
        <v>0</v>
      </c>
      <c r="E68" s="77" t="s">
        <v>202</v>
      </c>
      <c r="F68" s="77" t="s">
        <v>220</v>
      </c>
    </row>
    <row r="69" spans="2:6" ht="39.950000000000003" customHeight="1">
      <c r="B69" s="623"/>
      <c r="C69" s="624"/>
      <c r="D69" s="72">
        <v>140</v>
      </c>
      <c r="E69" s="73" t="s">
        <v>192</v>
      </c>
      <c r="F69" s="74"/>
    </row>
    <row r="70" spans="2:6" ht="39.950000000000003" customHeight="1">
      <c r="B70" s="623"/>
      <c r="C70" s="624"/>
      <c r="D70" s="72">
        <f>D69+1</f>
        <v>141</v>
      </c>
      <c r="E70" s="73" t="s">
        <v>191</v>
      </c>
      <c r="F70" s="74"/>
    </row>
    <row r="71" spans="2:6" ht="39.950000000000003" customHeight="1">
      <c r="B71" s="623"/>
      <c r="C71" s="624"/>
      <c r="D71" s="72">
        <f>D70+1</f>
        <v>142</v>
      </c>
      <c r="E71" s="73" t="s">
        <v>204</v>
      </c>
      <c r="F71" s="74"/>
    </row>
    <row r="72" spans="2:6" ht="39.950000000000003" customHeight="1">
      <c r="B72" s="623"/>
      <c r="C72" s="624"/>
      <c r="D72" s="72">
        <f>D71+1</f>
        <v>143</v>
      </c>
      <c r="E72" s="73" t="s">
        <v>203</v>
      </c>
      <c r="F72" s="74"/>
    </row>
    <row r="73" spans="2:6" ht="39.950000000000003" customHeight="1">
      <c r="B73" s="623" t="s">
        <v>358</v>
      </c>
      <c r="C73" s="624"/>
      <c r="D73" s="77" t="s">
        <v>0</v>
      </c>
      <c r="E73" s="77" t="s">
        <v>202</v>
      </c>
      <c r="F73" s="77" t="s">
        <v>220</v>
      </c>
    </row>
    <row r="74" spans="2:6" ht="39.950000000000003" customHeight="1">
      <c r="B74" s="623"/>
      <c r="C74" s="624"/>
      <c r="D74" s="72">
        <v>150</v>
      </c>
      <c r="E74" s="73" t="s">
        <v>192</v>
      </c>
      <c r="F74" s="74"/>
    </row>
    <row r="75" spans="2:6" ht="39.950000000000003" customHeight="1">
      <c r="B75" s="623"/>
      <c r="C75" s="624"/>
      <c r="D75" s="72">
        <f>D74+1</f>
        <v>151</v>
      </c>
      <c r="E75" s="73" t="s">
        <v>191</v>
      </c>
      <c r="F75" s="74"/>
    </row>
    <row r="76" spans="2:6" ht="39.950000000000003" customHeight="1">
      <c r="B76" s="623"/>
      <c r="C76" s="624"/>
      <c r="D76" s="72">
        <f>D75+1</f>
        <v>152</v>
      </c>
      <c r="E76" s="73" t="s">
        <v>204</v>
      </c>
      <c r="F76" s="74"/>
    </row>
    <row r="77" spans="2:6" ht="39.950000000000003" customHeight="1">
      <c r="B77" s="623"/>
      <c r="C77" s="624"/>
      <c r="D77" s="72">
        <f>D76+1</f>
        <v>153</v>
      </c>
      <c r="E77" s="73" t="s">
        <v>203</v>
      </c>
      <c r="F77" s="74"/>
    </row>
    <row r="78" spans="2:6" ht="39.950000000000003" customHeight="1">
      <c r="B78" s="623" t="s">
        <v>359</v>
      </c>
      <c r="C78" s="624"/>
      <c r="D78" s="77" t="s">
        <v>0</v>
      </c>
      <c r="E78" s="77" t="s">
        <v>202</v>
      </c>
      <c r="F78" s="77" t="s">
        <v>220</v>
      </c>
    </row>
    <row r="79" spans="2:6" ht="39.950000000000003" customHeight="1">
      <c r="B79" s="623"/>
      <c r="C79" s="624"/>
      <c r="D79" s="72">
        <v>160</v>
      </c>
      <c r="E79" s="73" t="s">
        <v>192</v>
      </c>
      <c r="F79" s="74"/>
    </row>
    <row r="80" spans="2:6" ht="39.950000000000003" customHeight="1">
      <c r="B80" s="623"/>
      <c r="C80" s="624"/>
      <c r="D80" s="72">
        <f>D79+1</f>
        <v>161</v>
      </c>
      <c r="E80" s="73" t="s">
        <v>191</v>
      </c>
      <c r="F80" s="74"/>
    </row>
    <row r="81" spans="2:7" ht="39.950000000000003" customHeight="1">
      <c r="B81" s="623"/>
      <c r="C81" s="624"/>
      <c r="D81" s="72">
        <f>D80+1</f>
        <v>162</v>
      </c>
      <c r="E81" s="73" t="s">
        <v>204</v>
      </c>
      <c r="F81" s="74"/>
    </row>
    <row r="82" spans="2:7" ht="39.950000000000003" customHeight="1">
      <c r="B82" s="623"/>
      <c r="C82" s="624"/>
      <c r="D82" s="72">
        <f>D81+1</f>
        <v>163</v>
      </c>
      <c r="E82" s="73" t="s">
        <v>203</v>
      </c>
      <c r="F82" s="74"/>
    </row>
    <row r="83" spans="2:7" ht="39.950000000000003" customHeight="1">
      <c r="B83" s="623" t="s">
        <v>360</v>
      </c>
      <c r="C83" s="624"/>
      <c r="D83" s="77" t="s">
        <v>0</v>
      </c>
      <c r="E83" s="77" t="s">
        <v>202</v>
      </c>
      <c r="F83" s="77" t="s">
        <v>220</v>
      </c>
    </row>
    <row r="84" spans="2:7" ht="39.950000000000003" customHeight="1">
      <c r="B84" s="623"/>
      <c r="C84" s="624"/>
      <c r="D84" s="72">
        <v>170</v>
      </c>
      <c r="E84" s="73" t="s">
        <v>192</v>
      </c>
      <c r="F84" s="74"/>
    </row>
    <row r="85" spans="2:7" ht="39.950000000000003" customHeight="1">
      <c r="B85" s="623"/>
      <c r="C85" s="624"/>
      <c r="D85" s="72">
        <f>D84+1</f>
        <v>171</v>
      </c>
      <c r="E85" s="73" t="s">
        <v>191</v>
      </c>
      <c r="F85" s="74"/>
    </row>
    <row r="86" spans="2:7" ht="39.950000000000003" customHeight="1">
      <c r="B86" s="623"/>
      <c r="C86" s="624"/>
      <c r="D86" s="72">
        <f>D85+1</f>
        <v>172</v>
      </c>
      <c r="E86" s="73" t="s">
        <v>204</v>
      </c>
      <c r="F86" s="74"/>
    </row>
    <row r="87" spans="2:7" ht="39.950000000000003" customHeight="1">
      <c r="B87" s="623"/>
      <c r="C87" s="624"/>
      <c r="D87" s="72">
        <f>D86+1</f>
        <v>173</v>
      </c>
      <c r="E87" s="73" t="s">
        <v>203</v>
      </c>
      <c r="F87" s="74"/>
    </row>
    <row r="88" spans="2:7">
      <c r="B88" s="623" t="s">
        <v>361</v>
      </c>
      <c r="C88" s="624"/>
      <c r="D88" s="77" t="s">
        <v>0</v>
      </c>
      <c r="E88" s="77" t="s">
        <v>202</v>
      </c>
      <c r="F88" s="77" t="s">
        <v>220</v>
      </c>
    </row>
    <row r="89" spans="2:7" ht="39.950000000000003" customHeight="1">
      <c r="B89" s="623"/>
      <c r="C89" s="624"/>
      <c r="D89" s="72">
        <v>180</v>
      </c>
      <c r="E89" s="73" t="s">
        <v>192</v>
      </c>
      <c r="F89" s="74"/>
      <c r="G89" s="1">
        <f>C88</f>
        <v>0</v>
      </c>
    </row>
    <row r="90" spans="2:7" ht="39.950000000000003" customHeight="1">
      <c r="B90" s="623"/>
      <c r="C90" s="624"/>
      <c r="D90" s="72">
        <f>D89+1</f>
        <v>181</v>
      </c>
      <c r="E90" s="73" t="s">
        <v>191</v>
      </c>
      <c r="F90" s="74"/>
      <c r="G90" s="1">
        <f>G89</f>
        <v>0</v>
      </c>
    </row>
    <row r="91" spans="2:7" ht="39.950000000000003" customHeight="1">
      <c r="B91" s="623"/>
      <c r="C91" s="624"/>
      <c r="D91" s="72">
        <f>D90+1</f>
        <v>182</v>
      </c>
      <c r="E91" s="73" t="s">
        <v>204</v>
      </c>
      <c r="F91" s="74"/>
      <c r="G91" s="1">
        <f>G90</f>
        <v>0</v>
      </c>
    </row>
    <row r="92" spans="2:7" ht="39.950000000000003" customHeight="1">
      <c r="B92" s="623"/>
      <c r="C92" s="624"/>
      <c r="D92" s="72">
        <f>D91+1</f>
        <v>183</v>
      </c>
      <c r="E92" s="73" t="s">
        <v>203</v>
      </c>
      <c r="F92" s="74"/>
      <c r="G92" s="1">
        <f>G91</f>
        <v>0</v>
      </c>
    </row>
  </sheetData>
  <sheetProtection password="88A8" sheet="1" objects="1" scenarios="1" formatRows="0"/>
  <mergeCells count="36">
    <mergeCell ref="B83:B87"/>
    <mergeCell ref="C83:C87"/>
    <mergeCell ref="B68:B72"/>
    <mergeCell ref="C68:C72"/>
    <mergeCell ref="B73:B77"/>
    <mergeCell ref="C73:C77"/>
    <mergeCell ref="B78:B82"/>
    <mergeCell ref="C78:C82"/>
    <mergeCell ref="B32:B36"/>
    <mergeCell ref="C32:C36"/>
    <mergeCell ref="B37:B41"/>
    <mergeCell ref="C37:C41"/>
    <mergeCell ref="B88:B92"/>
    <mergeCell ref="C88:C92"/>
    <mergeCell ref="B42:B46"/>
    <mergeCell ref="C42:C46"/>
    <mergeCell ref="B47:B52"/>
    <mergeCell ref="C47:C52"/>
    <mergeCell ref="B53:B57"/>
    <mergeCell ref="C53:C57"/>
    <mergeCell ref="B58:B62"/>
    <mergeCell ref="C58:C62"/>
    <mergeCell ref="B63:B67"/>
    <mergeCell ref="C63:C67"/>
    <mergeCell ref="B17:B21"/>
    <mergeCell ref="C17:C21"/>
    <mergeCell ref="B22:B26"/>
    <mergeCell ref="C22:C26"/>
    <mergeCell ref="B27:B31"/>
    <mergeCell ref="C27:C31"/>
    <mergeCell ref="B2:B6"/>
    <mergeCell ref="C2:C6"/>
    <mergeCell ref="B7:B11"/>
    <mergeCell ref="C7:C11"/>
    <mergeCell ref="B12:B16"/>
    <mergeCell ref="C12:C16"/>
  </mergeCells>
  <pageMargins left="0.7" right="0.7" top="0.75" bottom="0.75" header="0.3" footer="0.3"/>
  <pageSetup paperSize="10000" orientation="portrait" horizontalDpi="0" verticalDpi="0" r:id="rId1"/>
  <drawing r:id="rId2"/>
</worksheet>
</file>

<file path=xl/worksheets/sheet7.xml><?xml version="1.0" encoding="utf-8"?>
<worksheet xmlns="http://schemas.openxmlformats.org/spreadsheetml/2006/main" xmlns:r="http://schemas.openxmlformats.org/officeDocument/2006/relationships">
  <sheetPr codeName="Sheet4">
    <tabColor rgb="FF00FF00"/>
  </sheetPr>
  <dimension ref="A1:X102"/>
  <sheetViews>
    <sheetView showGridLines="0" showRowColHeaders="0" zoomScale="90" zoomScaleNormal="90" workbookViewId="0">
      <pane ySplit="3" topLeftCell="A4" activePane="bottomLeft" state="frozen"/>
      <selection pane="bottomLeft" activeCell="I2" sqref="I2:J2"/>
    </sheetView>
  </sheetViews>
  <sheetFormatPr defaultColWidth="0" defaultRowHeight="15" zeroHeight="1"/>
  <cols>
    <col min="1" max="1" width="3.140625" style="16" customWidth="1"/>
    <col min="2" max="3" width="5.7109375" style="16" customWidth="1"/>
    <col min="4" max="4" width="32.7109375" style="16" customWidth="1"/>
    <col min="5" max="5" width="1.7109375" style="17" bestFit="1" customWidth="1"/>
    <col min="6" max="6" width="36.42578125" style="16" customWidth="1"/>
    <col min="7" max="7" width="5.7109375" style="16" customWidth="1"/>
    <col min="8" max="8" width="3.5703125" style="16" customWidth="1"/>
    <col min="9" max="10" width="5.7109375" style="16" customWidth="1"/>
    <col min="11" max="11" width="24.5703125" style="16" customWidth="1"/>
    <col min="12" max="12" width="1.7109375" style="17" bestFit="1" customWidth="1"/>
    <col min="13" max="13" width="43.42578125" style="16" customWidth="1"/>
    <col min="14" max="14" width="5.7109375" style="16" customWidth="1"/>
    <col min="15" max="15" width="3.5703125" style="16" customWidth="1"/>
    <col min="16" max="16" width="5.7109375" style="16" customWidth="1"/>
    <col min="17" max="17" width="4" style="17" customWidth="1"/>
    <col min="18" max="18" width="27.140625" style="16" customWidth="1"/>
    <col min="19" max="19" width="3.140625" style="17" customWidth="1"/>
    <col min="20" max="20" width="38.42578125" style="16" customWidth="1"/>
    <col min="21" max="21" width="5.7109375" style="16" customWidth="1"/>
    <col min="22" max="22" width="6.7109375" style="16" hidden="1" customWidth="1"/>
    <col min="23" max="23" width="9.140625" style="16" hidden="1" customWidth="1"/>
    <col min="24" max="24" width="9.140625" style="16" customWidth="1"/>
    <col min="25" max="16384" width="9.140625" style="16" hidden="1"/>
  </cols>
  <sheetData>
    <row r="1" spans="1:23">
      <c r="A1" s="82"/>
      <c r="B1" s="82"/>
      <c r="C1" s="82"/>
      <c r="D1" s="82"/>
      <c r="E1" s="83"/>
      <c r="F1" s="82"/>
      <c r="G1" s="82"/>
      <c r="H1" s="82"/>
      <c r="I1" s="82"/>
      <c r="J1" s="82"/>
      <c r="K1" s="82"/>
      <c r="L1" s="83"/>
      <c r="M1" s="82"/>
      <c r="N1" s="82"/>
      <c r="O1" s="82"/>
      <c r="P1" s="82"/>
      <c r="Q1" s="83"/>
      <c r="R1" s="82"/>
      <c r="S1" s="83"/>
      <c r="T1" s="82"/>
      <c r="U1" s="82"/>
    </row>
    <row r="2" spans="1:23" ht="21" thickBot="1">
      <c r="A2" s="82"/>
      <c r="B2" s="82"/>
      <c r="C2" s="82"/>
      <c r="D2" s="82"/>
      <c r="E2" s="83"/>
      <c r="F2" s="85"/>
      <c r="G2" s="87" t="s">
        <v>217</v>
      </c>
      <c r="H2" s="82"/>
      <c r="I2" s="630">
        <v>1</v>
      </c>
      <c r="J2" s="631"/>
      <c r="K2" s="82"/>
      <c r="L2" s="88" t="str">
        <f>IFERROR(PROPER(VLOOKUP(URUTCETAKSAMPUL,DATARAPOR,4,FALSE)),"")</f>
        <v>Siswa 255</v>
      </c>
      <c r="M2" s="82"/>
      <c r="N2" s="82"/>
      <c r="O2" s="82"/>
      <c r="P2" s="82"/>
      <c r="Q2" s="83"/>
      <c r="R2" s="82"/>
      <c r="S2" s="83"/>
      <c r="T2" s="82"/>
      <c r="U2" s="82"/>
    </row>
    <row r="3" spans="1:23" ht="16.5" thickTop="1">
      <c r="A3" s="82"/>
      <c r="B3" s="82"/>
      <c r="C3" s="82"/>
      <c r="D3" s="82"/>
      <c r="E3" s="83"/>
      <c r="F3" s="82"/>
      <c r="G3" s="82"/>
      <c r="H3" s="82"/>
      <c r="I3" s="82"/>
      <c r="J3" s="82"/>
      <c r="K3" s="82"/>
      <c r="L3" s="83"/>
      <c r="M3" s="82"/>
      <c r="N3" s="82"/>
      <c r="O3" s="82"/>
      <c r="P3" s="84"/>
      <c r="Q3" s="84"/>
      <c r="R3" s="82"/>
      <c r="S3" s="83"/>
      <c r="T3" s="82"/>
      <c r="U3" s="84"/>
    </row>
    <row r="4" spans="1:23" ht="24.95" customHeight="1">
      <c r="B4" s="19"/>
      <c r="C4" s="19"/>
      <c r="D4" s="19"/>
      <c r="E4" s="19"/>
      <c r="F4" s="18"/>
      <c r="G4" s="18"/>
      <c r="I4" s="19"/>
      <c r="J4" s="19"/>
      <c r="K4" s="19"/>
      <c r="L4" s="19"/>
      <c r="M4" s="18"/>
      <c r="N4" s="18"/>
      <c r="P4" s="19"/>
      <c r="Q4" s="19"/>
      <c r="R4" s="18"/>
      <c r="S4" s="20"/>
      <c r="T4" s="18"/>
      <c r="U4" s="19"/>
    </row>
    <row r="5" spans="1:23" ht="24.95" customHeight="1">
      <c r="B5" s="19"/>
      <c r="C5" s="19"/>
      <c r="D5" s="19"/>
      <c r="E5" s="19"/>
      <c r="F5" s="18"/>
      <c r="G5" s="18"/>
      <c r="I5" s="19"/>
      <c r="J5" s="19"/>
      <c r="K5" s="19"/>
      <c r="L5" s="19"/>
      <c r="M5" s="18"/>
      <c r="N5" s="18"/>
      <c r="P5" s="21" t="s">
        <v>380</v>
      </c>
      <c r="Q5" s="21"/>
      <c r="R5" s="22"/>
      <c r="S5" s="22"/>
      <c r="T5" s="22"/>
      <c r="U5" s="23"/>
    </row>
    <row r="6" spans="1:23" ht="24.95" customHeight="1">
      <c r="B6" s="19"/>
      <c r="C6" s="19"/>
      <c r="D6" s="19"/>
      <c r="E6" s="19"/>
      <c r="F6" s="18"/>
      <c r="G6" s="18"/>
      <c r="I6" s="19"/>
      <c r="J6" s="19"/>
      <c r="K6" s="19"/>
      <c r="L6" s="19"/>
      <c r="M6" s="18"/>
      <c r="N6" s="18"/>
      <c r="P6" s="19"/>
      <c r="Q6" s="19"/>
      <c r="R6" s="18"/>
      <c r="S6" s="20"/>
      <c r="T6" s="18"/>
      <c r="U6" s="19"/>
    </row>
    <row r="7" spans="1:23" ht="24.95" customHeight="1">
      <c r="B7" s="24"/>
      <c r="C7" s="24"/>
      <c r="D7" s="24"/>
      <c r="E7" s="24"/>
      <c r="F7" s="25"/>
      <c r="G7" s="25"/>
      <c r="I7" s="26" t="s">
        <v>364</v>
      </c>
      <c r="J7" s="24"/>
      <c r="K7" s="24"/>
      <c r="L7" s="24"/>
      <c r="M7" s="25"/>
      <c r="N7" s="25"/>
      <c r="P7" s="27"/>
      <c r="Q7" s="34" t="s">
        <v>175</v>
      </c>
      <c r="R7" s="35" t="s">
        <v>369</v>
      </c>
      <c r="S7" s="36" t="s">
        <v>166</v>
      </c>
      <c r="T7" s="43" t="str">
        <f>IFERROR(VLOOKUP(URUTCETAKSAMPUL,DATARAPOR,V7,FALSE),"")</f>
        <v>Siswa 255</v>
      </c>
      <c r="U7" s="27"/>
      <c r="V7" s="16">
        <f>'Data Rapor'!D1</f>
        <v>4</v>
      </c>
    </row>
    <row r="8" spans="1:23" ht="24.95" customHeight="1">
      <c r="B8" s="28"/>
      <c r="C8" s="28"/>
      <c r="D8" s="28"/>
      <c r="E8" s="28"/>
      <c r="F8" s="25"/>
      <c r="G8" s="25"/>
      <c r="I8" s="29" t="s">
        <v>478</v>
      </c>
      <c r="J8" s="28"/>
      <c r="K8" s="28"/>
      <c r="L8" s="28"/>
      <c r="M8" s="25"/>
      <c r="N8" s="25"/>
      <c r="P8" s="27"/>
      <c r="Q8" s="34" t="s">
        <v>176</v>
      </c>
      <c r="R8" s="35" t="s">
        <v>382</v>
      </c>
      <c r="S8" s="36" t="s">
        <v>166</v>
      </c>
      <c r="T8" s="43" t="str">
        <f>IFERROR(CONCATENATE(VLOOKUP(URUTCETAKSAMPUL,DATARAPOR,V8,FALSE),"  dan  ",VLOOKUP(URUTCETAKSAMPUL,DATARAPOR,W8,FALSE)),"")</f>
        <v>6662  dan  0</v>
      </c>
      <c r="U8" s="27"/>
      <c r="V8" s="16">
        <f>'Data Rapor'!B1</f>
        <v>2</v>
      </c>
      <c r="W8" s="16">
        <f>'Data Rapor'!C1</f>
        <v>3</v>
      </c>
    </row>
    <row r="9" spans="1:23" ht="24.95" customHeight="1">
      <c r="B9" s="25"/>
      <c r="C9" s="25"/>
      <c r="D9" s="25"/>
      <c r="E9" s="25"/>
      <c r="F9" s="25"/>
      <c r="G9" s="25"/>
      <c r="I9" s="30" t="s">
        <v>479</v>
      </c>
      <c r="J9" s="25"/>
      <c r="K9" s="25"/>
      <c r="L9" s="25"/>
      <c r="M9" s="25"/>
      <c r="N9" s="25"/>
      <c r="P9" s="31"/>
      <c r="Q9" s="32" t="s">
        <v>177</v>
      </c>
      <c r="R9" s="35" t="s">
        <v>167</v>
      </c>
      <c r="S9" s="36" t="s">
        <v>166</v>
      </c>
      <c r="T9" s="43" t="str">
        <f>IFERROR(VLOOKUP(URUTCETAKSAMPUL,DATARAPOR,V9,FALSE),"")</f>
        <v>Tempat,  Tanggal Lahir</v>
      </c>
      <c r="U9" s="31"/>
      <c r="V9" s="16">
        <f>'Data Rapor'!UC1</f>
        <v>549</v>
      </c>
    </row>
    <row r="10" spans="1:23" ht="24.95" customHeight="1">
      <c r="B10" s="19"/>
      <c r="C10" s="19"/>
      <c r="D10" s="19"/>
      <c r="E10" s="19"/>
      <c r="F10" s="18"/>
      <c r="G10" s="18"/>
      <c r="I10" s="19"/>
      <c r="J10" s="19"/>
      <c r="K10" s="19"/>
      <c r="L10" s="19"/>
      <c r="M10" s="18"/>
      <c r="N10" s="18"/>
      <c r="P10" s="27"/>
      <c r="Q10" s="34" t="s">
        <v>178</v>
      </c>
      <c r="R10" s="35" t="s">
        <v>168</v>
      </c>
      <c r="S10" s="36" t="s">
        <v>166</v>
      </c>
      <c r="T10" s="43" t="str">
        <f>IFERROR(IF(VLOOKUP(URUTCETAKSAMPUL,DATARAPOR,V10,FALSE)="L","Laki-laki","Perempuan"),"")</f>
        <v>Perempuan</v>
      </c>
      <c r="U10" s="27"/>
      <c r="V10" s="16">
        <f>'Data Rapor'!E1</f>
        <v>5</v>
      </c>
    </row>
    <row r="11" spans="1:23" ht="24.95" customHeight="1">
      <c r="B11" s="19"/>
      <c r="C11" s="19"/>
      <c r="D11" s="19"/>
      <c r="E11" s="19"/>
      <c r="F11" s="18"/>
      <c r="G11" s="18"/>
      <c r="I11" s="19"/>
      <c r="J11" s="19"/>
      <c r="K11" s="19"/>
      <c r="L11" s="19"/>
      <c r="M11" s="18"/>
      <c r="N11" s="18"/>
      <c r="P11" s="27"/>
      <c r="Q11" s="34" t="s">
        <v>179</v>
      </c>
      <c r="R11" s="35" t="s">
        <v>169</v>
      </c>
      <c r="S11" s="36" t="s">
        <v>166</v>
      </c>
      <c r="T11" s="334" t="str">
        <f>IFERROR(VLOOKUP(URUTCETAKSAMPUL,DATARAPOR,V11,FALSE),"")</f>
        <v>Agama</v>
      </c>
      <c r="U11" s="27"/>
      <c r="V11" s="16">
        <f>'Data Rapor'!UD1</f>
        <v>550</v>
      </c>
    </row>
    <row r="12" spans="1:23" ht="24.95" customHeight="1">
      <c r="B12" s="23" t="s">
        <v>364</v>
      </c>
      <c r="C12" s="23"/>
      <c r="D12" s="23"/>
      <c r="E12" s="23"/>
      <c r="F12" s="33"/>
      <c r="G12" s="33"/>
      <c r="I12" s="23"/>
      <c r="J12" s="23"/>
      <c r="K12" s="23"/>
      <c r="L12" s="19"/>
      <c r="M12" s="33"/>
      <c r="N12" s="33"/>
      <c r="P12" s="27"/>
      <c r="Q12" s="34" t="s">
        <v>180</v>
      </c>
      <c r="R12" s="35" t="s">
        <v>170</v>
      </c>
      <c r="S12" s="36" t="s">
        <v>166</v>
      </c>
      <c r="T12" s="333" t="str">
        <f>IFERROR(VLOOKUP(URUTCETAKSAMPUL,DATARAPOR,V12,FALSE),"")</f>
        <v>Status dalam Keluarga</v>
      </c>
      <c r="U12" s="27"/>
      <c r="V12" s="16">
        <f>'Data Rapor'!UE1</f>
        <v>551</v>
      </c>
    </row>
    <row r="13" spans="1:23" ht="24.95" customHeight="1">
      <c r="B13" s="29" t="s">
        <v>478</v>
      </c>
      <c r="C13" s="23"/>
      <c r="D13" s="23"/>
      <c r="E13" s="23"/>
      <c r="F13" s="33"/>
      <c r="G13" s="33"/>
      <c r="I13" s="23"/>
      <c r="J13" s="23"/>
      <c r="K13" s="23"/>
      <c r="L13" s="19"/>
      <c r="M13" s="33"/>
      <c r="N13" s="33"/>
      <c r="P13" s="27"/>
      <c r="Q13" s="34" t="s">
        <v>181</v>
      </c>
      <c r="R13" s="35" t="s">
        <v>171</v>
      </c>
      <c r="S13" s="36" t="s">
        <v>166</v>
      </c>
      <c r="T13" s="333" t="str">
        <f>IFERROR(VLOOKUP(URUTCETAKSAMPUL,DATARAPOR,V13,FALSE),"")</f>
        <v>Anak ke</v>
      </c>
      <c r="U13" s="27"/>
      <c r="V13" s="16">
        <f>'Data Rapor'!UF1</f>
        <v>552</v>
      </c>
    </row>
    <row r="14" spans="1:23" ht="24.95" customHeight="1">
      <c r="B14" s="29" t="s">
        <v>479</v>
      </c>
      <c r="C14" s="23"/>
      <c r="D14" s="23"/>
      <c r="E14" s="23"/>
      <c r="F14" s="33"/>
      <c r="G14" s="33"/>
      <c r="I14" s="23"/>
      <c r="J14" s="23"/>
      <c r="K14" s="23"/>
      <c r="L14" s="19"/>
      <c r="M14" s="33"/>
      <c r="N14" s="33"/>
      <c r="P14" s="27"/>
      <c r="Q14" s="633" t="s">
        <v>182</v>
      </c>
      <c r="R14" s="634" t="s">
        <v>172</v>
      </c>
      <c r="S14" s="635" t="s">
        <v>166</v>
      </c>
      <c r="T14" s="632" t="str">
        <f>IFERROR(VLOOKUP(URUTCETAKSAMPUL,DATARAPOR,V14,FALSE),"")</f>
        <v>Alamat Peserta Didik</v>
      </c>
      <c r="U14" s="27"/>
      <c r="V14" s="16">
        <f>'Data Rapor'!UG1</f>
        <v>553</v>
      </c>
    </row>
    <row r="15" spans="1:23" ht="24.95" customHeight="1">
      <c r="B15" s="37"/>
      <c r="C15" s="37"/>
      <c r="D15" s="37"/>
      <c r="E15" s="37"/>
      <c r="F15" s="33"/>
      <c r="G15" s="33"/>
      <c r="I15" s="37"/>
      <c r="J15" s="37"/>
      <c r="K15" s="27" t="s">
        <v>143</v>
      </c>
      <c r="L15" s="32" t="s">
        <v>166</v>
      </c>
      <c r="M15" s="31" t="str">
        <f>UPPER(NAMASEKOLAH)</f>
        <v>SMK ..................................</v>
      </c>
      <c r="N15" s="33"/>
      <c r="P15" s="27"/>
      <c r="Q15" s="633"/>
      <c r="R15" s="634"/>
      <c r="S15" s="635"/>
      <c r="T15" s="632"/>
      <c r="U15" s="27"/>
    </row>
    <row r="16" spans="1:23" ht="24.95" customHeight="1">
      <c r="B16" s="37"/>
      <c r="C16" s="37"/>
      <c r="D16" s="38"/>
      <c r="E16" s="39"/>
      <c r="F16" s="39"/>
      <c r="G16" s="40"/>
      <c r="I16" s="41"/>
      <c r="J16" s="41"/>
      <c r="K16" s="27" t="s">
        <v>366</v>
      </c>
      <c r="L16" s="32" t="s">
        <v>166</v>
      </c>
      <c r="M16" s="31">
        <v>20306801</v>
      </c>
      <c r="N16" s="35"/>
      <c r="P16" s="27"/>
      <c r="Q16" s="34" t="s">
        <v>183</v>
      </c>
      <c r="R16" s="35" t="s">
        <v>161</v>
      </c>
      <c r="S16" s="36" t="s">
        <v>166</v>
      </c>
      <c r="T16" s="43" t="s">
        <v>174</v>
      </c>
      <c r="U16" s="27"/>
    </row>
    <row r="17" spans="2:22" ht="24.95" customHeight="1">
      <c r="B17" s="37"/>
      <c r="C17" s="37"/>
      <c r="D17" s="38"/>
      <c r="E17" s="39"/>
      <c r="F17" s="39"/>
      <c r="G17" s="40"/>
      <c r="I17" s="41"/>
      <c r="J17" s="41"/>
      <c r="K17" s="27" t="s">
        <v>367</v>
      </c>
      <c r="L17" s="32" t="s">
        <v>166</v>
      </c>
      <c r="M17" s="338" t="s">
        <v>475</v>
      </c>
      <c r="N17" s="35"/>
      <c r="P17" s="27"/>
      <c r="Q17" s="34" t="s">
        <v>184</v>
      </c>
      <c r="R17" s="35" t="s">
        <v>370</v>
      </c>
      <c r="S17" s="36" t="s">
        <v>166</v>
      </c>
      <c r="T17" s="43" t="str">
        <f>IFERROR(VLOOKUP(URUTCETAKSAMPUL,DATARAPOR,V17,FALSE),"")</f>
        <v>Sekolah Asal</v>
      </c>
      <c r="U17" s="27"/>
      <c r="V17" s="16">
        <f>'Data Rapor'!UH1</f>
        <v>554</v>
      </c>
    </row>
    <row r="18" spans="2:22" ht="24.95" customHeight="1">
      <c r="B18" s="38"/>
      <c r="C18" s="38"/>
      <c r="D18" s="38"/>
      <c r="E18" s="39"/>
      <c r="F18" s="39"/>
      <c r="G18" s="40"/>
      <c r="I18" s="27"/>
      <c r="J18" s="27"/>
      <c r="K18" s="27" t="s">
        <v>144</v>
      </c>
      <c r="L18" s="32" t="s">
        <v>166</v>
      </c>
      <c r="M18" s="31" t="str">
        <f>ALAMATSEKOLAH</f>
        <v>Jl. ...........................................</v>
      </c>
      <c r="N18" s="35"/>
      <c r="P18" s="27"/>
      <c r="Q18" s="34" t="s">
        <v>150</v>
      </c>
      <c r="R18" s="168" t="s">
        <v>371</v>
      </c>
      <c r="S18" s="36" t="s">
        <v>166</v>
      </c>
      <c r="T18" s="43"/>
      <c r="U18" s="27"/>
    </row>
    <row r="19" spans="2:22" ht="24.95" customHeight="1">
      <c r="B19" s="38"/>
      <c r="C19" s="38"/>
      <c r="D19" s="38"/>
      <c r="E19" s="39"/>
      <c r="F19" s="39"/>
      <c r="G19" s="40"/>
      <c r="I19" s="27"/>
      <c r="J19" s="27"/>
      <c r="K19" s="27"/>
      <c r="L19" s="32" t="s">
        <v>166</v>
      </c>
      <c r="M19" s="55" t="s">
        <v>476</v>
      </c>
      <c r="N19" s="35"/>
      <c r="P19" s="27"/>
      <c r="Q19" s="34"/>
      <c r="R19" s="35" t="s">
        <v>185</v>
      </c>
      <c r="S19" s="36" t="s">
        <v>166</v>
      </c>
      <c r="T19" s="43" t="str">
        <f>IFERROR(VLOOKUP(URUTCETAKSAMPUL,DATARAPOR,V19,FALSE),"")</f>
        <v>10-TKJ.1</v>
      </c>
      <c r="U19" s="27"/>
      <c r="V19" s="16">
        <f>'Data Rapor'!UI1</f>
        <v>555</v>
      </c>
    </row>
    <row r="20" spans="2:22" ht="24.95" customHeight="1">
      <c r="B20" s="38"/>
      <c r="C20" s="38"/>
      <c r="D20" s="38"/>
      <c r="E20" s="39"/>
      <c r="F20" s="39"/>
      <c r="G20" s="40"/>
      <c r="I20" s="27"/>
      <c r="J20" s="27"/>
      <c r="K20" s="27" t="s">
        <v>477</v>
      </c>
      <c r="L20" s="32" t="s">
        <v>166</v>
      </c>
      <c r="M20" s="55" t="s">
        <v>1613</v>
      </c>
      <c r="N20" s="35"/>
      <c r="P20" s="27"/>
      <c r="Q20" s="34"/>
      <c r="R20" s="35" t="s">
        <v>186</v>
      </c>
      <c r="S20" s="36" t="s">
        <v>166</v>
      </c>
      <c r="T20" s="42">
        <f>IFERROR(VLOOKUP(URUTCETAKSAMPUL,DATARAPOR,V20,FALSE),"")</f>
        <v>42569</v>
      </c>
      <c r="U20" s="27"/>
      <c r="V20" s="16">
        <f>'Data Rapor'!UJ1</f>
        <v>556</v>
      </c>
    </row>
    <row r="21" spans="2:22" ht="24.95" customHeight="1">
      <c r="B21" s="38"/>
      <c r="C21" s="38"/>
      <c r="D21" s="38"/>
      <c r="E21" s="39"/>
      <c r="F21" s="39"/>
      <c r="G21" s="40"/>
      <c r="I21" s="27"/>
      <c r="J21" s="27"/>
      <c r="K21" s="27" t="s">
        <v>145</v>
      </c>
      <c r="L21" s="32" t="s">
        <v>166</v>
      </c>
      <c r="M21" s="55" t="s">
        <v>165</v>
      </c>
      <c r="N21" s="35"/>
      <c r="P21" s="27"/>
      <c r="Q21" s="34" t="s">
        <v>155</v>
      </c>
      <c r="R21" s="168" t="s">
        <v>372</v>
      </c>
      <c r="S21" s="36" t="s">
        <v>166</v>
      </c>
      <c r="T21" s="43" t="s">
        <v>153</v>
      </c>
      <c r="U21" s="27"/>
    </row>
    <row r="22" spans="2:22" ht="24.95" customHeight="1">
      <c r="B22" s="38"/>
      <c r="C22" s="38"/>
      <c r="D22" s="38"/>
      <c r="E22" s="39"/>
      <c r="F22" s="39"/>
      <c r="G22" s="40"/>
      <c r="I22" s="27"/>
      <c r="J22" s="27"/>
      <c r="K22" s="27" t="s">
        <v>368</v>
      </c>
      <c r="L22" s="32" t="s">
        <v>166</v>
      </c>
      <c r="M22" s="55" t="s">
        <v>165</v>
      </c>
      <c r="N22" s="35"/>
      <c r="P22" s="27"/>
      <c r="Q22" s="34"/>
      <c r="R22" s="168" t="s">
        <v>373</v>
      </c>
      <c r="S22" s="36" t="s">
        <v>166</v>
      </c>
      <c r="T22" s="341" t="str">
        <f>IFERROR(VLOOKUP(URUTCETAKSAMPUL,DATARAPOR,V22,FALSE),"")</f>
        <v>Nama Ayah 255</v>
      </c>
      <c r="U22" s="27"/>
      <c r="V22" s="16">
        <f>'Data Rapor'!UK1</f>
        <v>557</v>
      </c>
    </row>
    <row r="23" spans="2:22" ht="24.95" customHeight="1">
      <c r="B23" s="38"/>
      <c r="C23" s="38"/>
      <c r="D23" s="38"/>
      <c r="E23" s="39"/>
      <c r="F23" s="39"/>
      <c r="G23" s="40"/>
      <c r="I23" s="27"/>
      <c r="J23" s="27"/>
      <c r="K23" s="27" t="s">
        <v>146</v>
      </c>
      <c r="L23" s="32" t="s">
        <v>166</v>
      </c>
      <c r="M23" s="55" t="s">
        <v>147</v>
      </c>
      <c r="N23" s="35"/>
      <c r="P23" s="27"/>
      <c r="Q23" s="34"/>
      <c r="R23" s="168" t="s">
        <v>374</v>
      </c>
      <c r="S23" s="36" t="s">
        <v>166</v>
      </c>
      <c r="T23" s="341" t="str">
        <f>IFERROR(VLOOKUP(URUTCETAKSAMPUL,DATARAPOR,V23,FALSE),"")</f>
        <v>Nama Ibu 255</v>
      </c>
      <c r="U23" s="27"/>
      <c r="V23" s="16">
        <f>'Data Rapor'!UL1</f>
        <v>558</v>
      </c>
    </row>
    <row r="24" spans="2:22" ht="24.95" customHeight="1">
      <c r="B24" s="38"/>
      <c r="C24" s="38"/>
      <c r="D24" s="38"/>
      <c r="E24" s="39"/>
      <c r="F24" s="39"/>
      <c r="G24" s="40"/>
      <c r="I24" s="27"/>
      <c r="J24" s="27"/>
      <c r="K24" s="27" t="s">
        <v>148</v>
      </c>
      <c r="L24" s="32" t="s">
        <v>166</v>
      </c>
      <c r="M24" s="339" t="s">
        <v>475</v>
      </c>
      <c r="N24" s="35"/>
      <c r="P24" s="27"/>
      <c r="Q24" s="625"/>
      <c r="R24" s="626" t="s">
        <v>375</v>
      </c>
      <c r="S24" s="628" t="s">
        <v>166</v>
      </c>
      <c r="T24" s="629" t="str">
        <f>T14</f>
        <v>Alamat Peserta Didik</v>
      </c>
      <c r="U24" s="27"/>
      <c r="V24" s="16">
        <f>V14</f>
        <v>553</v>
      </c>
    </row>
    <row r="25" spans="2:22" ht="24.95" customHeight="1">
      <c r="B25" s="38"/>
      <c r="C25" s="38"/>
      <c r="D25" s="38"/>
      <c r="E25" s="39"/>
      <c r="F25" s="39"/>
      <c r="G25" s="40"/>
      <c r="I25" s="27"/>
      <c r="J25" s="27"/>
      <c r="K25" s="27" t="s">
        <v>149</v>
      </c>
      <c r="L25" s="32" t="s">
        <v>166</v>
      </c>
      <c r="M25" s="340" t="s">
        <v>1258</v>
      </c>
      <c r="N25" s="35"/>
      <c r="P25" s="27"/>
      <c r="Q25" s="625"/>
      <c r="R25" s="627"/>
      <c r="S25" s="628"/>
      <c r="T25" s="629"/>
      <c r="U25" s="27"/>
    </row>
    <row r="26" spans="2:22" ht="24.95" customHeight="1">
      <c r="B26" s="38" t="s">
        <v>142</v>
      </c>
      <c r="C26" s="44"/>
      <c r="D26" s="44"/>
      <c r="E26" s="44"/>
      <c r="F26" s="33"/>
      <c r="G26" s="33"/>
      <c r="I26" s="44"/>
      <c r="J26" s="44"/>
      <c r="K26" s="44"/>
      <c r="L26" s="45"/>
      <c r="M26" s="33"/>
      <c r="N26" s="33"/>
      <c r="P26" s="27"/>
      <c r="Q26" s="34"/>
      <c r="R26" s="168" t="s">
        <v>376</v>
      </c>
      <c r="S26" s="36" t="s">
        <v>166</v>
      </c>
      <c r="T26" s="341" t="str">
        <f>IFERROR(VLOOKUP(URUTCETAKSAMPUL,DATARAPOR,V26,FALSE),"")</f>
        <v>Nomor Telepon Rumah</v>
      </c>
      <c r="U26" s="27"/>
      <c r="V26" s="16">
        <f>'Data Rapor'!UN1</f>
        <v>560</v>
      </c>
    </row>
    <row r="27" spans="2:22" ht="24.95" customHeight="1">
      <c r="B27" s="21" t="str">
        <f>VLOOKUP(URUTCETAKSAMPUL,DATARAPOR,4,FALSE)</f>
        <v>Siswa 255</v>
      </c>
      <c r="C27" s="44"/>
      <c r="D27" s="44"/>
      <c r="E27" s="44"/>
      <c r="F27" s="33"/>
      <c r="G27" s="33"/>
      <c r="I27" s="44"/>
      <c r="J27" s="44"/>
      <c r="K27" s="44"/>
      <c r="L27" s="45"/>
      <c r="M27" s="33"/>
      <c r="N27" s="33"/>
      <c r="P27" s="27"/>
      <c r="Q27" s="34" t="s">
        <v>159</v>
      </c>
      <c r="R27" s="43" t="s">
        <v>163</v>
      </c>
      <c r="S27" s="36" t="s">
        <v>166</v>
      </c>
      <c r="T27" s="43" t="s">
        <v>153</v>
      </c>
      <c r="U27" s="27"/>
    </row>
    <row r="28" spans="2:22" ht="24.95" customHeight="1">
      <c r="B28" s="28"/>
      <c r="C28" s="28"/>
      <c r="D28" s="28"/>
      <c r="E28" s="28"/>
      <c r="F28" s="33"/>
      <c r="G28" s="33"/>
      <c r="I28" s="28"/>
      <c r="J28" s="28"/>
      <c r="K28" s="28"/>
      <c r="L28" s="46"/>
      <c r="M28" s="33"/>
      <c r="N28" s="33"/>
      <c r="P28" s="27"/>
      <c r="Q28" s="34"/>
      <c r="R28" s="43" t="s">
        <v>157</v>
      </c>
      <c r="S28" s="36" t="s">
        <v>166</v>
      </c>
      <c r="T28" s="341" t="str">
        <f>IFERROR(VLOOKUP(URUTCETAKSAMPUL,DATARAPOR,V28,FALSE),"")</f>
        <v>Kerja Ayah 255</v>
      </c>
      <c r="U28" s="27"/>
      <c r="V28" s="16">
        <f>'Data Rapor'!UO1</f>
        <v>561</v>
      </c>
    </row>
    <row r="29" spans="2:22" ht="24.95" customHeight="1">
      <c r="B29" s="28"/>
      <c r="C29" s="38"/>
      <c r="D29" s="38"/>
      <c r="E29" s="38"/>
      <c r="F29" s="33"/>
      <c r="G29" s="33"/>
      <c r="I29" s="38"/>
      <c r="J29" s="38"/>
      <c r="K29" s="38"/>
      <c r="L29" s="34"/>
      <c r="M29" s="33"/>
      <c r="N29" s="33"/>
      <c r="P29" s="27"/>
      <c r="Q29" s="34"/>
      <c r="R29" s="43" t="s">
        <v>158</v>
      </c>
      <c r="S29" s="36" t="s">
        <v>166</v>
      </c>
      <c r="T29" s="341" t="str">
        <f>IFERROR(VLOOKUP(URUTCETAKSAMPUL,DATARAPOR,V29,FALSE),"")</f>
        <v>Kerja Ibu 255</v>
      </c>
      <c r="U29" s="27"/>
      <c r="V29" s="16">
        <f>'Data Rapor'!UP1</f>
        <v>562</v>
      </c>
    </row>
    <row r="30" spans="2:22" ht="24.95" customHeight="1">
      <c r="B30" s="28" t="s">
        <v>365</v>
      </c>
      <c r="C30" s="29"/>
      <c r="D30" s="29"/>
      <c r="E30" s="29"/>
      <c r="F30" s="33"/>
      <c r="G30" s="33"/>
      <c r="I30" s="29"/>
      <c r="J30" s="29"/>
      <c r="K30" s="29"/>
      <c r="L30" s="47"/>
      <c r="M30" s="33"/>
      <c r="N30" s="33"/>
      <c r="P30" s="27"/>
      <c r="Q30" s="34" t="s">
        <v>162</v>
      </c>
      <c r="R30" s="168" t="s">
        <v>377</v>
      </c>
      <c r="S30" s="36" t="s">
        <v>166</v>
      </c>
      <c r="T30" s="43" t="s">
        <v>174</v>
      </c>
      <c r="U30" s="27"/>
    </row>
    <row r="31" spans="2:22" ht="24.95" customHeight="1">
      <c r="B31" s="28">
        <f>VLOOKUP(URUTCETAKSAMPUL,DATARAPOR,3,FALSE)</f>
        <v>0</v>
      </c>
      <c r="C31" s="38"/>
      <c r="D31" s="38"/>
      <c r="E31" s="38"/>
      <c r="F31" s="33"/>
      <c r="G31" s="33"/>
      <c r="I31" s="38"/>
      <c r="J31" s="38"/>
      <c r="K31" s="38"/>
      <c r="L31" s="34"/>
      <c r="M31" s="33"/>
      <c r="N31" s="33"/>
      <c r="P31" s="27"/>
      <c r="Q31" s="34"/>
      <c r="R31" s="168" t="s">
        <v>378</v>
      </c>
      <c r="S31" s="36" t="s">
        <v>166</v>
      </c>
      <c r="T31" s="43" t="s">
        <v>174</v>
      </c>
      <c r="U31" s="27"/>
    </row>
    <row r="32" spans="2:22" ht="24.95" customHeight="1">
      <c r="B32" s="44"/>
      <c r="C32" s="44"/>
      <c r="D32" s="44"/>
      <c r="E32" s="44"/>
      <c r="F32" s="33"/>
      <c r="G32" s="33"/>
      <c r="I32" s="44"/>
      <c r="J32" s="44"/>
      <c r="K32" s="44"/>
      <c r="L32" s="45"/>
      <c r="M32" s="33"/>
      <c r="N32" s="33"/>
      <c r="P32" s="44"/>
      <c r="Q32" s="34"/>
      <c r="R32" s="168" t="s">
        <v>379</v>
      </c>
      <c r="S32" s="36" t="s">
        <v>166</v>
      </c>
      <c r="T32" s="43" t="s">
        <v>174</v>
      </c>
      <c r="U32" s="44"/>
    </row>
    <row r="33" spans="2:21" ht="24.95" customHeight="1">
      <c r="B33" s="44"/>
      <c r="C33" s="44"/>
      <c r="D33" s="44"/>
      <c r="E33" s="44"/>
      <c r="F33" s="33"/>
      <c r="G33" s="33"/>
      <c r="I33" s="44"/>
      <c r="J33" s="44"/>
      <c r="K33" s="44"/>
      <c r="L33" s="45"/>
      <c r="M33" s="33"/>
      <c r="N33" s="33"/>
      <c r="P33" s="44"/>
      <c r="Q33" s="34"/>
      <c r="R33" s="168" t="s">
        <v>375</v>
      </c>
      <c r="S33" s="36" t="s">
        <v>166</v>
      </c>
      <c r="T33" s="43" t="s">
        <v>174</v>
      </c>
      <c r="U33" s="44"/>
    </row>
    <row r="34" spans="2:21" ht="24.95" customHeight="1">
      <c r="B34" s="44"/>
      <c r="C34" s="44"/>
      <c r="D34" s="44"/>
      <c r="E34" s="44"/>
      <c r="F34" s="33"/>
      <c r="G34" s="33"/>
      <c r="I34" s="44"/>
      <c r="J34" s="44"/>
      <c r="K34" s="44"/>
      <c r="L34" s="45"/>
      <c r="M34" s="33"/>
      <c r="N34" s="33"/>
      <c r="P34" s="44"/>
      <c r="Q34" s="165"/>
      <c r="R34" s="168" t="s">
        <v>381</v>
      </c>
      <c r="S34" s="167" t="s">
        <v>166</v>
      </c>
      <c r="T34" s="166" t="s">
        <v>174</v>
      </c>
      <c r="U34" s="44"/>
    </row>
    <row r="35" spans="2:21" ht="24.95" customHeight="1">
      <c r="B35" s="44"/>
      <c r="C35" s="44"/>
      <c r="D35" s="44"/>
      <c r="E35" s="44"/>
      <c r="F35" s="33"/>
      <c r="G35" s="33"/>
      <c r="I35" s="44"/>
      <c r="J35" s="44"/>
      <c r="K35" s="44"/>
      <c r="L35" s="45"/>
      <c r="M35" s="33"/>
      <c r="N35" s="33"/>
      <c r="P35" s="44"/>
      <c r="Q35" s="165"/>
      <c r="R35" s="168"/>
      <c r="S35" s="167"/>
      <c r="T35" s="166"/>
      <c r="U35" s="44"/>
    </row>
    <row r="36" spans="2:21" ht="15.75">
      <c r="B36" s="44"/>
      <c r="C36" s="44"/>
      <c r="D36" s="44"/>
      <c r="E36" s="44"/>
      <c r="F36" s="33"/>
      <c r="G36" s="33"/>
      <c r="I36" s="44"/>
      <c r="J36" s="44"/>
      <c r="K36" s="44"/>
      <c r="L36" s="45"/>
      <c r="M36" s="33"/>
      <c r="N36" s="33"/>
      <c r="P36" s="44"/>
      <c r="Q36" s="45"/>
      <c r="R36" s="33"/>
      <c r="S36" s="20"/>
      <c r="T36" s="40" t="str">
        <f>CONCATENATE(PROPER(M22),",  ",TEXT(TANGGALMASUKKLS10,"dd mmmm yyyy"))</f>
        <v>Wonosobo,  18 Juli 2016</v>
      </c>
      <c r="U36" s="44"/>
    </row>
    <row r="37" spans="2:21" ht="15.75">
      <c r="B37" s="44" t="s">
        <v>1254</v>
      </c>
      <c r="C37" s="44"/>
      <c r="D37" s="44"/>
      <c r="E37" s="44"/>
      <c r="F37" s="33"/>
      <c r="G37" s="33"/>
      <c r="I37" s="44"/>
      <c r="J37" s="44"/>
      <c r="K37" s="44"/>
      <c r="L37" s="45"/>
      <c r="M37" s="33"/>
      <c r="N37" s="33"/>
      <c r="P37" s="44"/>
      <c r="Q37" s="45"/>
      <c r="R37" s="33"/>
      <c r="S37" s="20"/>
      <c r="T37" s="33" t="s">
        <v>164</v>
      </c>
      <c r="U37" s="44"/>
    </row>
    <row r="38" spans="2:21" ht="15.75">
      <c r="B38" s="44" t="s">
        <v>480</v>
      </c>
      <c r="C38" s="44"/>
      <c r="D38" s="44"/>
      <c r="E38" s="44"/>
      <c r="F38" s="33"/>
      <c r="G38" s="33"/>
      <c r="I38" s="44"/>
      <c r="J38" s="44"/>
      <c r="K38" s="44"/>
      <c r="L38" s="45"/>
      <c r="M38" s="33"/>
      <c r="N38" s="33"/>
      <c r="P38" s="44"/>
      <c r="Q38" s="45"/>
      <c r="R38" s="33"/>
      <c r="S38" s="20"/>
      <c r="T38" s="33"/>
      <c r="U38" s="44"/>
    </row>
    <row r="39" spans="2:21" ht="15.75">
      <c r="B39" s="44" t="s">
        <v>1255</v>
      </c>
      <c r="C39" s="44"/>
      <c r="D39" s="44"/>
      <c r="E39" s="44"/>
      <c r="F39" s="33"/>
      <c r="G39" s="33"/>
      <c r="I39" s="44"/>
      <c r="J39" s="44"/>
      <c r="K39" s="44"/>
      <c r="L39" s="45"/>
      <c r="M39" s="33"/>
      <c r="N39" s="33"/>
      <c r="P39" s="44"/>
      <c r="Q39" s="45"/>
      <c r="R39" s="33"/>
      <c r="S39" s="20"/>
      <c r="T39" s="33"/>
      <c r="U39" s="44"/>
    </row>
    <row r="40" spans="2:21" ht="15.75">
      <c r="B40" s="44" t="s">
        <v>1256</v>
      </c>
      <c r="C40" s="44"/>
      <c r="D40" s="44"/>
      <c r="E40" s="44"/>
      <c r="F40" s="33"/>
      <c r="G40" s="33"/>
      <c r="I40" s="44"/>
      <c r="J40" s="44"/>
      <c r="K40" s="44"/>
      <c r="L40" s="45"/>
      <c r="M40" s="33"/>
      <c r="N40" s="33"/>
      <c r="P40" s="44"/>
      <c r="Q40" s="45"/>
      <c r="R40" s="33"/>
      <c r="S40" s="20"/>
      <c r="T40" s="48" t="str">
        <f>NAMAKEPSEK</f>
        <v>Nama......................</v>
      </c>
      <c r="U40" s="44"/>
    </row>
    <row r="41" spans="2:21" ht="15.75">
      <c r="B41" s="44" t="s">
        <v>1257</v>
      </c>
      <c r="C41" s="44"/>
      <c r="D41" s="44"/>
      <c r="E41" s="44"/>
      <c r="F41" s="33"/>
      <c r="G41" s="33"/>
      <c r="I41" s="44"/>
      <c r="J41" s="44"/>
      <c r="K41" s="44"/>
      <c r="L41" s="45"/>
      <c r="M41" s="33"/>
      <c r="N41" s="33"/>
      <c r="P41" s="44"/>
      <c r="Q41" s="45"/>
      <c r="R41" s="33"/>
      <c r="S41" s="20"/>
      <c r="T41" s="40" t="str">
        <f>CONCATENATE(JENISIDKEPSEK,". ",NBMorNIP)</f>
        <v>NBM. 938 398</v>
      </c>
      <c r="U41" s="44"/>
    </row>
    <row r="42" spans="2:21" ht="24.95" customHeight="1">
      <c r="B42" s="18"/>
      <c r="C42" s="18"/>
      <c r="D42" s="18"/>
      <c r="E42" s="20"/>
      <c r="F42" s="18"/>
      <c r="G42" s="18"/>
      <c r="I42" s="18"/>
      <c r="J42" s="18"/>
      <c r="K42" s="18"/>
      <c r="L42" s="20"/>
      <c r="M42" s="18"/>
      <c r="N42" s="18"/>
      <c r="P42" s="18"/>
      <c r="Q42" s="20"/>
      <c r="R42" s="18"/>
      <c r="S42" s="20"/>
      <c r="T42" s="18"/>
      <c r="U42" s="18"/>
    </row>
    <row r="43" spans="2:21" ht="15.75">
      <c r="P43" s="49"/>
      <c r="Q43" s="49"/>
      <c r="U43" s="49"/>
    </row>
    <row r="44" spans="2:21" hidden="1">
      <c r="Q44" s="16"/>
    </row>
    <row r="45" spans="2:21" hidden="1">
      <c r="Q45" s="16"/>
    </row>
    <row r="46" spans="2:21" hidden="1">
      <c r="Q46" s="16"/>
    </row>
    <row r="47" spans="2:21" hidden="1">
      <c r="Q47" s="16"/>
    </row>
    <row r="48" spans="2:21" hidden="1">
      <c r="Q48" s="16"/>
    </row>
    <row r="49" spans="17:17" hidden="1">
      <c r="Q49" s="16"/>
    </row>
    <row r="50" spans="17:17" hidden="1">
      <c r="Q50" s="16"/>
    </row>
    <row r="51" spans="17:17" hidden="1">
      <c r="Q51" s="16"/>
    </row>
    <row r="52" spans="17:17" hidden="1">
      <c r="Q52" s="16"/>
    </row>
    <row r="53" spans="17:17" hidden="1">
      <c r="Q53" s="16"/>
    </row>
    <row r="54" spans="17:17" hidden="1">
      <c r="Q54" s="16"/>
    </row>
    <row r="55" spans="17:17" hidden="1">
      <c r="Q55" s="16"/>
    </row>
    <row r="56" spans="17:17" hidden="1">
      <c r="Q56" s="16"/>
    </row>
    <row r="57" spans="17:17" hidden="1">
      <c r="Q57" s="16"/>
    </row>
    <row r="58" spans="17:17" hidden="1">
      <c r="Q58" s="16"/>
    </row>
    <row r="59" spans="17:17" hidden="1">
      <c r="Q59" s="16"/>
    </row>
    <row r="60" spans="17:17" hidden="1">
      <c r="Q60" s="16"/>
    </row>
    <row r="61" spans="17:17" hidden="1">
      <c r="Q61" s="16"/>
    </row>
    <row r="62" spans="17:17" hidden="1">
      <c r="Q62" s="16"/>
    </row>
    <row r="63" spans="17:17" hidden="1">
      <c r="Q63" s="16"/>
    </row>
    <row r="64" spans="17:17" hidden="1">
      <c r="Q64" s="16"/>
    </row>
    <row r="65" spans="17:17" hidden="1">
      <c r="Q65" s="16"/>
    </row>
    <row r="66" spans="17:17" hidden="1">
      <c r="Q66" s="16"/>
    </row>
    <row r="67" spans="17:17" hidden="1">
      <c r="Q67" s="16"/>
    </row>
    <row r="68" spans="17:17" hidden="1">
      <c r="Q68" s="16"/>
    </row>
    <row r="69" spans="17:17" hidden="1">
      <c r="Q69" s="16"/>
    </row>
    <row r="70" spans="17:17" hidden="1">
      <c r="Q70" s="16"/>
    </row>
    <row r="71" spans="17:17" hidden="1">
      <c r="Q71" s="16"/>
    </row>
    <row r="72" spans="17:17" hidden="1">
      <c r="Q72" s="16"/>
    </row>
    <row r="73" spans="17:17" hidden="1">
      <c r="Q73" s="16"/>
    </row>
    <row r="74" spans="17:17" hidden="1">
      <c r="Q74" s="16"/>
    </row>
    <row r="75" spans="17:17" hidden="1">
      <c r="Q75" s="16"/>
    </row>
    <row r="76" spans="17:17" hidden="1">
      <c r="Q76" s="16"/>
    </row>
    <row r="77" spans="17:17" hidden="1">
      <c r="Q77" s="16"/>
    </row>
    <row r="78" spans="17:17" hidden="1">
      <c r="Q78" s="16"/>
    </row>
    <row r="79" spans="17:17" hidden="1">
      <c r="Q79" s="16"/>
    </row>
    <row r="80" spans="17:17" hidden="1">
      <c r="Q80" s="16"/>
    </row>
    <row r="81" spans="17:17" hidden="1">
      <c r="Q81" s="16"/>
    </row>
    <row r="82" spans="17:17" hidden="1">
      <c r="Q82" s="16"/>
    </row>
    <row r="83" spans="17:17" hidden="1">
      <c r="Q83" s="16"/>
    </row>
    <row r="84" spans="17:17" hidden="1">
      <c r="Q84" s="16"/>
    </row>
    <row r="85" spans="17:17" hidden="1">
      <c r="Q85" s="16"/>
    </row>
    <row r="86" spans="17:17" hidden="1">
      <c r="Q86" s="16"/>
    </row>
    <row r="87" spans="17:17" hidden="1">
      <c r="Q87" s="16"/>
    </row>
    <row r="88" spans="17:17" hidden="1">
      <c r="Q88" s="16"/>
    </row>
    <row r="89" spans="17:17" hidden="1">
      <c r="Q89" s="16"/>
    </row>
    <row r="90" spans="17:17" hidden="1">
      <c r="Q90" s="16"/>
    </row>
    <row r="91" spans="17:17" hidden="1">
      <c r="Q91" s="16"/>
    </row>
    <row r="92" spans="17:17" hidden="1"/>
    <row r="93" spans="17:17" hidden="1"/>
    <row r="94" spans="17:17" hidden="1"/>
    <row r="95" spans="17:17" hidden="1"/>
    <row r="96" spans="17:17" hidden="1"/>
    <row r="97" hidden="1"/>
    <row r="98" hidden="1"/>
    <row r="99" hidden="1"/>
    <row r="100" hidden="1"/>
    <row r="101" hidden="1"/>
    <row r="102"/>
  </sheetData>
  <sheetProtection password="88A8" sheet="1" objects="1" scenarios="1" formatRows="0"/>
  <mergeCells count="9">
    <mergeCell ref="Q24:Q25"/>
    <mergeCell ref="R24:R25"/>
    <mergeCell ref="S24:S25"/>
    <mergeCell ref="T24:T25"/>
    <mergeCell ref="I2:J2"/>
    <mergeCell ref="T14:T15"/>
    <mergeCell ref="Q14:Q15"/>
    <mergeCell ref="R14:R15"/>
    <mergeCell ref="S14:S15"/>
  </mergeCells>
  <hyperlinks>
    <hyperlink ref="M25" r:id="rId1" display="smeksa_jaya@yahoo.co.id"/>
  </hyperlinks>
  <printOptions horizontalCentered="1" verticalCentered="1"/>
  <pageMargins left="0.78740157480314965" right="0.59055118110236227" top="0.59055118110236227" bottom="0.59055118110236227" header="0.31496062992125984" footer="0.31496062992125984"/>
  <pageSetup paperSize="10000" orientation="portrait" blackAndWhite="1" horizontalDpi="0" verticalDpi="0" r:id="rId2"/>
  <drawing r:id="rId3"/>
  <legacyDrawing r:id="rId4"/>
</worksheet>
</file>

<file path=xl/worksheets/sheet8.xml><?xml version="1.0" encoding="utf-8"?>
<worksheet xmlns="http://schemas.openxmlformats.org/spreadsheetml/2006/main" xmlns:r="http://schemas.openxmlformats.org/officeDocument/2006/relationships">
  <sheetPr codeName="Deskripsi">
    <tabColor rgb="FF00FF00"/>
  </sheetPr>
  <dimension ref="A1:P119"/>
  <sheetViews>
    <sheetView showGridLines="0" showRowColHeaders="0" zoomScaleSheetLayoutView="100" workbookViewId="0">
      <pane ySplit="3" topLeftCell="A4" activePane="bottomLeft" state="frozen"/>
      <selection pane="bottomLeft" activeCell="A4" sqref="A4"/>
    </sheetView>
  </sheetViews>
  <sheetFormatPr defaultColWidth="0" defaultRowHeight="15" zeroHeight="1"/>
  <cols>
    <col min="1" max="1" width="3.7109375" style="51" customWidth="1"/>
    <col min="2" max="2" width="4.28515625" style="51" customWidth="1"/>
    <col min="3" max="4" width="9.7109375" style="51" customWidth="1"/>
    <col min="5" max="5" width="11.42578125" style="51" customWidth="1"/>
    <col min="6" max="9" width="14.7109375" style="51" customWidth="1"/>
    <col min="10" max="10" width="2.85546875" style="51" customWidth="1"/>
    <col min="11" max="11" width="14.7109375" style="51" customWidth="1"/>
    <col min="12" max="12" width="4.42578125" style="51" customWidth="1"/>
    <col min="13" max="16" width="4.7109375" style="57" hidden="1" customWidth="1"/>
    <col min="17" max="16384" width="9.140625" style="51" hidden="1"/>
  </cols>
  <sheetData>
    <row r="1" spans="1:16" s="50" customFormat="1">
      <c r="A1" s="78"/>
      <c r="B1" s="78"/>
      <c r="C1" s="78"/>
      <c r="D1" s="78"/>
      <c r="E1" s="78"/>
      <c r="F1" s="78"/>
      <c r="G1" s="79"/>
      <c r="H1" s="78"/>
      <c r="I1" s="78"/>
      <c r="J1" s="78"/>
      <c r="K1" s="78"/>
      <c r="L1" s="78"/>
      <c r="M1" s="56"/>
      <c r="N1" s="56"/>
      <c r="O1" s="56"/>
      <c r="P1" s="56"/>
    </row>
    <row r="2" spans="1:16" ht="19.5" thickBot="1">
      <c r="A2" s="78"/>
      <c r="B2" s="86"/>
      <c r="C2" s="78"/>
      <c r="D2" s="78"/>
      <c r="E2" s="78"/>
      <c r="F2" s="80"/>
      <c r="G2" s="132"/>
      <c r="H2" s="132" t="s">
        <v>217</v>
      </c>
      <c r="I2" s="252">
        <v>1</v>
      </c>
      <c r="J2" s="78"/>
      <c r="K2" s="78"/>
      <c r="L2" s="78"/>
    </row>
    <row r="3" spans="1:16" s="50" customFormat="1" ht="22.5" customHeight="1">
      <c r="A3" s="78"/>
      <c r="B3" s="78"/>
      <c r="C3" s="78"/>
      <c r="D3" s="78"/>
      <c r="E3" s="78"/>
      <c r="F3" s="78"/>
      <c r="G3" s="79"/>
      <c r="H3" s="78"/>
      <c r="I3" s="78"/>
      <c r="J3" s="78"/>
      <c r="K3" s="78"/>
      <c r="L3" s="78"/>
      <c r="M3" s="56"/>
      <c r="N3" s="56"/>
      <c r="O3" s="56"/>
      <c r="P3" s="56"/>
    </row>
    <row r="4" spans="1:16">
      <c r="A4" s="53"/>
      <c r="B4" s="52" t="s">
        <v>195</v>
      </c>
      <c r="C4" s="52"/>
      <c r="D4" s="53"/>
      <c r="E4" s="52" t="str">
        <f>CONCATENATE(":  ",NAMASEKOLAH)</f>
        <v>:  SMK ..................................</v>
      </c>
      <c r="F4" s="53"/>
      <c r="G4" s="53"/>
      <c r="H4" s="52" t="str">
        <f>CONCATENATE("Kelas         :  ",KELASDIPILIH)</f>
        <v>Kelas         :  10-TKJ.1</v>
      </c>
      <c r="I4" s="52"/>
      <c r="J4" s="53"/>
      <c r="K4" s="53"/>
    </row>
    <row r="5" spans="1:16">
      <c r="A5" s="53"/>
      <c r="B5" s="52" t="s">
        <v>196</v>
      </c>
      <c r="C5" s="52"/>
      <c r="D5" s="53"/>
      <c r="E5" s="52" t="str">
        <f>CONCATENATE(":  ",ALAMATSEKOLAH)</f>
        <v>:  Jl. ...........................................</v>
      </c>
      <c r="F5" s="53"/>
      <c r="G5" s="53"/>
      <c r="H5" s="52" t="str">
        <f>CONCATENATE("Semester    :  ",SEMESTER)</f>
        <v>Semester    :  Ganjil</v>
      </c>
      <c r="I5" s="52"/>
      <c r="J5" s="53"/>
      <c r="K5" s="53"/>
    </row>
    <row r="6" spans="1:16">
      <c r="A6" s="53"/>
      <c r="B6" s="52" t="s">
        <v>397</v>
      </c>
      <c r="C6" s="52"/>
      <c r="D6" s="53"/>
      <c r="E6" s="52" t="str">
        <f>IFERROR(CONCATENATE(":  ",VLOOKUP(URUTCETAKDESKRIPSI,DATARAPOR,4,FALSE)),"-")</f>
        <v>:  Siswa 255</v>
      </c>
      <c r="F6" s="53"/>
      <c r="G6" s="53"/>
      <c r="H6" s="52" t="str">
        <f>CONCATENATE("Tahun Pelajaran :  ",TAHUNPELAJARAN)</f>
        <v>Tahun Pelajaran :  2016/2017</v>
      </c>
      <c r="I6" s="52"/>
      <c r="J6" s="53"/>
      <c r="K6" s="53"/>
    </row>
    <row r="7" spans="1:16">
      <c r="A7" s="53"/>
      <c r="B7" s="52" t="s">
        <v>199</v>
      </c>
      <c r="C7" s="52"/>
      <c r="D7" s="53"/>
      <c r="E7" s="52" t="str">
        <f>IFERROR(CONCATENATE(":  ",VLOOKUP(URUTCETAKDESKRIPSI,DATARAPOR,2,FALSE),"  /  ",VLOOKUP(URUTCETAKDESKRIPSI,DATARAPOR,3,FALSE)),"-")</f>
        <v>:  6662  /  0</v>
      </c>
      <c r="F7" s="53"/>
      <c r="G7" s="53"/>
      <c r="H7" s="53"/>
      <c r="I7" s="53"/>
      <c r="J7" s="53"/>
      <c r="K7" s="53"/>
    </row>
    <row r="8" spans="1:16" ht="6.75" customHeight="1">
      <c r="A8" s="53"/>
      <c r="B8" s="217"/>
      <c r="C8" s="217"/>
      <c r="D8" s="217"/>
      <c r="E8" s="217"/>
      <c r="F8" s="217"/>
      <c r="G8" s="217"/>
      <c r="H8" s="217"/>
      <c r="I8" s="217"/>
      <c r="J8" s="53"/>
      <c r="K8" s="53"/>
    </row>
    <row r="9" spans="1:16" ht="30" customHeight="1">
      <c r="A9" s="53"/>
      <c r="B9" s="54" t="s">
        <v>389</v>
      </c>
      <c r="C9" s="53"/>
      <c r="D9" s="53"/>
      <c r="E9" s="53"/>
      <c r="F9" s="53"/>
      <c r="G9" s="53"/>
      <c r="H9" s="53"/>
      <c r="I9" s="53"/>
      <c r="J9" s="53"/>
      <c r="K9" s="53"/>
    </row>
    <row r="10" spans="1:16" ht="20.100000000000001" customHeight="1">
      <c r="A10" s="53"/>
      <c r="B10" s="691" t="s">
        <v>221</v>
      </c>
      <c r="C10" s="691"/>
      <c r="D10" s="691"/>
      <c r="E10" s="388" t="s">
        <v>390</v>
      </c>
      <c r="F10" s="688" t="s">
        <v>296</v>
      </c>
      <c r="G10" s="689"/>
      <c r="H10" s="689"/>
      <c r="I10" s="690"/>
      <c r="J10" s="53"/>
      <c r="K10" s="53"/>
    </row>
    <row r="11" spans="1:16" ht="15.75">
      <c r="A11" s="53"/>
      <c r="B11" s="389" t="s">
        <v>193</v>
      </c>
      <c r="C11" s="230"/>
      <c r="D11" s="230"/>
      <c r="E11" s="230"/>
      <c r="F11" s="230"/>
      <c r="G11" s="230"/>
      <c r="H11" s="230"/>
      <c r="I11" s="390"/>
      <c r="J11" s="53"/>
      <c r="K11" s="53"/>
    </row>
    <row r="12" spans="1:16">
      <c r="A12" s="53"/>
      <c r="B12" s="684">
        <v>1</v>
      </c>
      <c r="C12" s="224" t="s">
        <v>190</v>
      </c>
      <c r="D12" s="225"/>
      <c r="E12" s="225"/>
      <c r="F12" s="225"/>
      <c r="G12" s="225"/>
      <c r="H12" s="225"/>
      <c r="I12" s="391"/>
      <c r="J12" s="53"/>
      <c r="K12" s="53"/>
    </row>
    <row r="13" spans="1:16" ht="45.4" customHeight="1">
      <c r="A13" s="53"/>
      <c r="B13" s="685"/>
      <c r="C13" s="638" t="str">
        <f>VLOOKUP(VLOOKUP(KELASDIPILIH,URUTANMAPELKELAS,6,FALSE),NAMAMAPELRAPOR,4,FALSE)</f>
        <v>Pendidikan Agama Islam dan Budi Pekerti</v>
      </c>
      <c r="D13" s="639"/>
      <c r="E13" s="226" t="str">
        <f>IF(C13="-","","Pengetahuan")</f>
        <v>Pengetahuan</v>
      </c>
      <c r="F13" s="642">
        <f t="shared" ref="F13:F26" si="0">IFERROR(IF(E13="","",VLOOKUP(URUTCETAKDESKRIPSI,DATARAPOR,M13,FALSE)),"-")</f>
        <v>0</v>
      </c>
      <c r="G13" s="643"/>
      <c r="H13" s="643"/>
      <c r="I13" s="644"/>
      <c r="J13" s="53"/>
      <c r="K13" s="53"/>
      <c r="M13" s="220">
        <f>'Data Rapor'!I1</f>
        <v>9</v>
      </c>
      <c r="O13" s="57" t="str">
        <f>IF(E13="","","Ada")</f>
        <v>Ada</v>
      </c>
    </row>
    <row r="14" spans="1:16" ht="35.1" customHeight="1">
      <c r="A14" s="53"/>
      <c r="B14" s="685"/>
      <c r="C14" s="640"/>
      <c r="D14" s="641"/>
      <c r="E14" s="226" t="str">
        <f>IF(C13="-","","Keterampilan")</f>
        <v>Keterampilan</v>
      </c>
      <c r="F14" s="642">
        <f t="shared" si="0"/>
        <v>0</v>
      </c>
      <c r="G14" s="643"/>
      <c r="H14" s="643"/>
      <c r="I14" s="644"/>
      <c r="J14" s="53"/>
      <c r="K14" s="53"/>
      <c r="M14" s="128">
        <f>M13+3</f>
        <v>12</v>
      </c>
      <c r="O14" s="57" t="str">
        <f t="shared" ref="O14:O79" si="1">IF(E14="","","Ada")</f>
        <v>Ada</v>
      </c>
    </row>
    <row r="15" spans="1:16" ht="50.45" hidden="1" customHeight="1">
      <c r="A15" s="53"/>
      <c r="B15" s="685"/>
      <c r="C15" s="638" t="str">
        <f>IFERROR(VLOOKUP(VLOOKUP(KELASDIPILIH,URUTANMAPELKELAS,7,FALSE),NAMAMAPELRAPOR,4,FALSE),"")</f>
        <v/>
      </c>
      <c r="D15" s="639"/>
      <c r="E15" s="226" t="str">
        <f>IF(C15="","","Pengetahuan")</f>
        <v/>
      </c>
      <c r="F15" s="642" t="str">
        <f t="shared" si="0"/>
        <v/>
      </c>
      <c r="G15" s="643"/>
      <c r="H15" s="643"/>
      <c r="I15" s="644"/>
      <c r="J15" s="53"/>
      <c r="K15" s="53"/>
      <c r="M15" s="220">
        <f>M13+8</f>
        <v>17</v>
      </c>
      <c r="O15" s="57" t="str">
        <f t="shared" si="1"/>
        <v/>
      </c>
    </row>
    <row r="16" spans="1:16" ht="35.1" hidden="1" customHeight="1">
      <c r="A16" s="53"/>
      <c r="B16" s="685"/>
      <c r="C16" s="640"/>
      <c r="D16" s="641"/>
      <c r="E16" s="226" t="str">
        <f>IF(C15="","","Keterampilan")</f>
        <v/>
      </c>
      <c r="F16" s="642" t="str">
        <f t="shared" si="0"/>
        <v/>
      </c>
      <c r="G16" s="643"/>
      <c r="H16" s="643"/>
      <c r="I16" s="644"/>
      <c r="J16" s="53"/>
      <c r="K16" s="53"/>
      <c r="M16" s="128">
        <f>M15+3</f>
        <v>20</v>
      </c>
      <c r="O16" s="57" t="str">
        <f t="shared" si="1"/>
        <v/>
      </c>
    </row>
    <row r="17" spans="1:15" ht="39.950000000000003" customHeight="1">
      <c r="A17" s="53"/>
      <c r="B17" s="686">
        <v>2</v>
      </c>
      <c r="C17" s="638" t="str">
        <f>VLOOKUP(VLOOKUP(KELASDIPILIH,URUTANMAPELKELAS,11,FALSE),NAMAMAPELRAPOR,4,FALSE)</f>
        <v>Pendidikan Pancasila dan Kewarganegaraan</v>
      </c>
      <c r="D17" s="639"/>
      <c r="E17" s="226" t="str">
        <f>IF(C17="-","","Pengetahuan")</f>
        <v>Pengetahuan</v>
      </c>
      <c r="F17" s="642">
        <f t="shared" si="0"/>
        <v>0</v>
      </c>
      <c r="G17" s="643"/>
      <c r="H17" s="643"/>
      <c r="I17" s="644"/>
      <c r="J17" s="53"/>
      <c r="K17" s="53"/>
      <c r="M17" s="220">
        <f>M15+8</f>
        <v>25</v>
      </c>
      <c r="O17" s="57" t="str">
        <f t="shared" si="1"/>
        <v>Ada</v>
      </c>
    </row>
    <row r="18" spans="1:15" ht="35.1" customHeight="1">
      <c r="A18" s="53"/>
      <c r="B18" s="637"/>
      <c r="C18" s="640"/>
      <c r="D18" s="641"/>
      <c r="E18" s="226" t="str">
        <f>IF(C17="-","","Keterampilan")</f>
        <v>Keterampilan</v>
      </c>
      <c r="F18" s="642">
        <f t="shared" si="0"/>
        <v>0</v>
      </c>
      <c r="G18" s="643"/>
      <c r="H18" s="643"/>
      <c r="I18" s="644"/>
      <c r="J18" s="53"/>
      <c r="K18" s="53"/>
      <c r="M18" s="128">
        <f>M17+3</f>
        <v>28</v>
      </c>
      <c r="O18" s="57" t="str">
        <f t="shared" si="1"/>
        <v>Ada</v>
      </c>
    </row>
    <row r="19" spans="1:15" ht="39.950000000000003" customHeight="1">
      <c r="A19" s="53"/>
      <c r="B19" s="686">
        <v>3</v>
      </c>
      <c r="C19" s="638" t="str">
        <f>VLOOKUP(VLOOKUP(KELASDIPILIH,URUTANMAPELKELAS,12,FALSE),NAMAMAPELRAPOR,4,FALSE)</f>
        <v>Bahasa Indonesia</v>
      </c>
      <c r="D19" s="639"/>
      <c r="E19" s="226" t="str">
        <f>IF(C19="-","","Pengetahuan")</f>
        <v>Pengetahuan</v>
      </c>
      <c r="F19" s="642">
        <f t="shared" si="0"/>
        <v>0</v>
      </c>
      <c r="G19" s="643"/>
      <c r="H19" s="643"/>
      <c r="I19" s="644"/>
      <c r="J19" s="53"/>
      <c r="K19" s="53"/>
      <c r="M19" s="220">
        <f>M17+8</f>
        <v>33</v>
      </c>
      <c r="O19" s="57" t="str">
        <f t="shared" si="1"/>
        <v>Ada</v>
      </c>
    </row>
    <row r="20" spans="1:15" ht="35.1" customHeight="1">
      <c r="A20" s="53"/>
      <c r="B20" s="637"/>
      <c r="C20" s="640"/>
      <c r="D20" s="641"/>
      <c r="E20" s="226" t="str">
        <f>IF(C19="-","","Keterampilan")</f>
        <v>Keterampilan</v>
      </c>
      <c r="F20" s="642">
        <f t="shared" si="0"/>
        <v>0</v>
      </c>
      <c r="G20" s="643"/>
      <c r="H20" s="643"/>
      <c r="I20" s="644"/>
      <c r="J20" s="53"/>
      <c r="K20" s="53"/>
      <c r="M20" s="128">
        <f>M19+3</f>
        <v>36</v>
      </c>
      <c r="O20" s="57" t="str">
        <f t="shared" si="1"/>
        <v>Ada</v>
      </c>
    </row>
    <row r="21" spans="1:15" ht="42.75" customHeight="1">
      <c r="A21" s="53"/>
      <c r="B21" s="686">
        <v>4</v>
      </c>
      <c r="C21" s="638" t="str">
        <f>VLOOKUP(VLOOKUP(KELASDIPILIH,URUTANMAPELKELAS,13,FALSE),NAMAMAPELRAPOR,4,FALSE)</f>
        <v>Matematika</v>
      </c>
      <c r="D21" s="639"/>
      <c r="E21" s="226" t="str">
        <f>IF(C21="-","","Pengetahuan")</f>
        <v>Pengetahuan</v>
      </c>
      <c r="F21" s="642">
        <f t="shared" si="0"/>
        <v>0</v>
      </c>
      <c r="G21" s="643"/>
      <c r="H21" s="643"/>
      <c r="I21" s="644"/>
      <c r="J21" s="53"/>
      <c r="K21" s="53"/>
      <c r="M21" s="220">
        <f>M19+8</f>
        <v>41</v>
      </c>
      <c r="O21" s="57" t="str">
        <f t="shared" si="1"/>
        <v>Ada</v>
      </c>
    </row>
    <row r="22" spans="1:15" ht="35.1" customHeight="1">
      <c r="A22" s="53"/>
      <c r="B22" s="637"/>
      <c r="C22" s="640"/>
      <c r="D22" s="641"/>
      <c r="E22" s="226" t="str">
        <f>IF(C21="-","","Keterampilan")</f>
        <v>Keterampilan</v>
      </c>
      <c r="F22" s="642">
        <f t="shared" si="0"/>
        <v>0</v>
      </c>
      <c r="G22" s="643"/>
      <c r="H22" s="643"/>
      <c r="I22" s="644"/>
      <c r="J22" s="53"/>
      <c r="K22" s="53"/>
      <c r="M22" s="128">
        <f>M21+3</f>
        <v>44</v>
      </c>
      <c r="O22" s="57" t="str">
        <f t="shared" si="1"/>
        <v>Ada</v>
      </c>
    </row>
    <row r="23" spans="1:15" ht="39.950000000000003" customHeight="1">
      <c r="A23" s="53"/>
      <c r="B23" s="686">
        <v>5</v>
      </c>
      <c r="C23" s="638" t="str">
        <f>VLOOKUP(VLOOKUP(KELASDIPILIH,URUTANMAPELKELAS,14,FALSE),NAMAMAPELRAPOR,4,FALSE)</f>
        <v>Sejarah Indonesia</v>
      </c>
      <c r="D23" s="639"/>
      <c r="E23" s="226" t="str">
        <f>IF(C23="-","","Pengetahuan")</f>
        <v>Pengetahuan</v>
      </c>
      <c r="F23" s="642">
        <f t="shared" si="0"/>
        <v>0</v>
      </c>
      <c r="G23" s="643"/>
      <c r="H23" s="643"/>
      <c r="I23" s="644"/>
      <c r="J23" s="53"/>
      <c r="K23" s="53"/>
      <c r="M23" s="220">
        <f>M21+8</f>
        <v>49</v>
      </c>
      <c r="O23" s="57" t="str">
        <f t="shared" si="1"/>
        <v>Ada</v>
      </c>
    </row>
    <row r="24" spans="1:15" ht="35.1" customHeight="1">
      <c r="A24" s="53"/>
      <c r="B24" s="637"/>
      <c r="C24" s="640"/>
      <c r="D24" s="641"/>
      <c r="E24" s="226" t="str">
        <f>IF(C23="-","","Keterampilan")</f>
        <v>Keterampilan</v>
      </c>
      <c r="F24" s="642">
        <f t="shared" si="0"/>
        <v>0</v>
      </c>
      <c r="G24" s="643"/>
      <c r="H24" s="643"/>
      <c r="I24" s="644"/>
      <c r="J24" s="53"/>
      <c r="K24" s="53"/>
      <c r="M24" s="128">
        <f>M23+3</f>
        <v>52</v>
      </c>
      <c r="O24" s="57" t="str">
        <f t="shared" si="1"/>
        <v>Ada</v>
      </c>
    </row>
    <row r="25" spans="1:15" ht="39.950000000000003" customHeight="1">
      <c r="A25" s="53"/>
      <c r="B25" s="686">
        <v>6</v>
      </c>
      <c r="C25" s="638" t="str">
        <f>VLOOKUP(VLOOKUP(KELASDIPILIH,URUTANMAPELKELAS,15,FALSE),NAMAMAPELRAPOR,4,FALSE)</f>
        <v>Bahasa Inggris</v>
      </c>
      <c r="D25" s="639"/>
      <c r="E25" s="226" t="str">
        <f>IF(C25="-","","Pengetahuan")</f>
        <v>Pengetahuan</v>
      </c>
      <c r="F25" s="642">
        <f t="shared" si="0"/>
        <v>0</v>
      </c>
      <c r="G25" s="643"/>
      <c r="H25" s="643"/>
      <c r="I25" s="644"/>
      <c r="J25" s="53"/>
      <c r="K25" s="53"/>
      <c r="M25" s="220">
        <f>M23+8</f>
        <v>57</v>
      </c>
      <c r="O25" s="57" t="str">
        <f t="shared" si="1"/>
        <v>Ada</v>
      </c>
    </row>
    <row r="26" spans="1:15" ht="35.1" customHeight="1">
      <c r="A26" s="53"/>
      <c r="B26" s="637"/>
      <c r="C26" s="640"/>
      <c r="D26" s="641"/>
      <c r="E26" s="226" t="str">
        <f>IF(C25="-","","Keterampilan")</f>
        <v>Keterampilan</v>
      </c>
      <c r="F26" s="642">
        <f t="shared" si="0"/>
        <v>0</v>
      </c>
      <c r="G26" s="643"/>
      <c r="H26" s="643"/>
      <c r="I26" s="644"/>
      <c r="J26" s="53"/>
      <c r="K26" s="53"/>
      <c r="M26" s="128">
        <f>M25+3</f>
        <v>60</v>
      </c>
      <c r="O26" s="57" t="str">
        <f t="shared" si="1"/>
        <v>Ada</v>
      </c>
    </row>
    <row r="27" spans="1:15" ht="15.75">
      <c r="A27" s="53"/>
      <c r="B27" s="392" t="s">
        <v>194</v>
      </c>
      <c r="C27" s="227"/>
      <c r="D27" s="227"/>
      <c r="E27" s="227"/>
      <c r="F27" s="228"/>
      <c r="G27" s="229"/>
      <c r="H27" s="228"/>
      <c r="I27" s="393"/>
      <c r="J27" s="53"/>
      <c r="K27" s="53"/>
      <c r="N27" s="51"/>
      <c r="O27" s="323" t="s">
        <v>2429</v>
      </c>
    </row>
    <row r="28" spans="1:15" ht="50.1" customHeight="1">
      <c r="A28" s="53"/>
      <c r="B28" s="636">
        <f>MAX(B12:B26)+1</f>
        <v>7</v>
      </c>
      <c r="C28" s="638" t="str">
        <f>VLOOKUP(VLOOKUP(KELASDIPILIH,URUTANMAPELKELAS,16,FALSE),NAMAMAPELRAPOR,4,FALSE)</f>
        <v>Seni Budaya</v>
      </c>
      <c r="D28" s="639"/>
      <c r="E28" s="226" t="str">
        <f>IF(C28="-","","Pengetahuan")</f>
        <v>Pengetahuan</v>
      </c>
      <c r="F28" s="642">
        <f t="shared" ref="F28:F35" si="2">IFERROR(IF(E28="","",VLOOKUP(URUTCETAKDESKRIPSI,DATARAPOR,M28,FALSE)),"-")</f>
        <v>0</v>
      </c>
      <c r="G28" s="643"/>
      <c r="H28" s="643"/>
      <c r="I28" s="644"/>
      <c r="J28" s="53"/>
      <c r="K28" s="53"/>
      <c r="M28" s="220">
        <f>M25+8</f>
        <v>65</v>
      </c>
      <c r="O28" s="57" t="str">
        <f t="shared" si="1"/>
        <v>Ada</v>
      </c>
    </row>
    <row r="29" spans="1:15" ht="35.1" customHeight="1">
      <c r="A29" s="53"/>
      <c r="B29" s="637"/>
      <c r="C29" s="640"/>
      <c r="D29" s="641"/>
      <c r="E29" s="226" t="str">
        <f>IF(C28="-","","Keterampilan")</f>
        <v>Keterampilan</v>
      </c>
      <c r="F29" s="642">
        <f t="shared" si="2"/>
        <v>0</v>
      </c>
      <c r="G29" s="643"/>
      <c r="H29" s="643"/>
      <c r="I29" s="644"/>
      <c r="J29" s="53"/>
      <c r="K29" s="53"/>
      <c r="M29" s="128">
        <f>M28+3</f>
        <v>68</v>
      </c>
      <c r="O29" s="57" t="str">
        <f t="shared" si="1"/>
        <v>Ada</v>
      </c>
    </row>
    <row r="30" spans="1:15" ht="50.1" customHeight="1">
      <c r="A30" s="53"/>
      <c r="B30" s="636">
        <f>IF(C30="-","",B28+1)</f>
        <v>8</v>
      </c>
      <c r="C30" s="638" t="str">
        <f>VLOOKUP(VLOOKUP(KELASDIPILIH,URUTANMAPELKELAS,17,FALSE),NAMAMAPELRAPOR,4,FALSE)</f>
        <v>Pendidikan Jasmani, Olahraga dan Kesehatan</v>
      </c>
      <c r="D30" s="639"/>
      <c r="E30" s="226" t="str">
        <f>IF(C30="-","","Pengetahuan")</f>
        <v>Pengetahuan</v>
      </c>
      <c r="F30" s="642">
        <f t="shared" si="2"/>
        <v>0</v>
      </c>
      <c r="G30" s="643"/>
      <c r="H30" s="643"/>
      <c r="I30" s="644"/>
      <c r="J30" s="53"/>
      <c r="K30" s="53"/>
      <c r="M30" s="220">
        <f>M28+8</f>
        <v>73</v>
      </c>
      <c r="O30" s="57" t="str">
        <f t="shared" si="1"/>
        <v>Ada</v>
      </c>
    </row>
    <row r="31" spans="1:15" ht="35.1" customHeight="1">
      <c r="A31" s="53"/>
      <c r="B31" s="637"/>
      <c r="C31" s="640"/>
      <c r="D31" s="641"/>
      <c r="E31" s="226" t="str">
        <f>IF(C30="-","","Keterampilan")</f>
        <v>Keterampilan</v>
      </c>
      <c r="F31" s="642">
        <f t="shared" si="2"/>
        <v>0</v>
      </c>
      <c r="G31" s="643"/>
      <c r="H31" s="643"/>
      <c r="I31" s="644"/>
      <c r="J31" s="53"/>
      <c r="K31" s="53"/>
      <c r="M31" s="128">
        <f>M30+3</f>
        <v>76</v>
      </c>
      <c r="O31" s="57" t="str">
        <f t="shared" si="1"/>
        <v>Ada</v>
      </c>
    </row>
    <row r="32" spans="1:15" ht="50.1" customHeight="1">
      <c r="A32" s="53"/>
      <c r="B32" s="636">
        <f>IF(C32="-","",B30+1)</f>
        <v>9</v>
      </c>
      <c r="C32" s="638" t="str">
        <f>VLOOKUP(VLOOKUP(KELASDIPILIH,URUTANMAPELKELAS,18,FALSE),NAMAMAPELRAPOR,4,FALSE)</f>
        <v>Prakarya dan Kewirausahaan</v>
      </c>
      <c r="D32" s="639"/>
      <c r="E32" s="226" t="str">
        <f>IF(C32="-","","Pengetahuan")</f>
        <v>Pengetahuan</v>
      </c>
      <c r="F32" s="642">
        <f t="shared" si="2"/>
        <v>0</v>
      </c>
      <c r="G32" s="643"/>
      <c r="H32" s="643"/>
      <c r="I32" s="644"/>
      <c r="J32" s="53"/>
      <c r="K32" s="53"/>
      <c r="M32" s="220">
        <f>M30+8</f>
        <v>81</v>
      </c>
      <c r="O32" s="57" t="str">
        <f t="shared" si="1"/>
        <v>Ada</v>
      </c>
    </row>
    <row r="33" spans="1:15" ht="35.1" customHeight="1">
      <c r="A33" s="53"/>
      <c r="B33" s="637"/>
      <c r="C33" s="640"/>
      <c r="D33" s="641"/>
      <c r="E33" s="226" t="str">
        <f>IF(C32="-","","Keterampilan")</f>
        <v>Keterampilan</v>
      </c>
      <c r="F33" s="642">
        <f t="shared" si="2"/>
        <v>0</v>
      </c>
      <c r="G33" s="643"/>
      <c r="H33" s="643"/>
      <c r="I33" s="644"/>
      <c r="J33" s="53"/>
      <c r="K33" s="53"/>
      <c r="M33" s="128">
        <f>M32+3</f>
        <v>84</v>
      </c>
      <c r="O33" s="57" t="str">
        <f t="shared" si="1"/>
        <v>Ada</v>
      </c>
    </row>
    <row r="34" spans="1:15" ht="50.1" customHeight="1">
      <c r="A34" s="53"/>
      <c r="B34" s="636">
        <f>IF(C34="-","",B32+1)</f>
        <v>10</v>
      </c>
      <c r="C34" s="638" t="str">
        <f>VLOOKUP(VLOOKUP(KELASDIPILIH,URUTANMAPELKELAS,19,FALSE),NAMAMAPELRAPOR,4,FALSE)</f>
        <v>Bahasa Jawa</v>
      </c>
      <c r="D34" s="639"/>
      <c r="E34" s="226" t="str">
        <f>IF(C34="-","","Pengetahuan")</f>
        <v>Pengetahuan</v>
      </c>
      <c r="F34" s="642">
        <f t="shared" si="2"/>
        <v>0</v>
      </c>
      <c r="G34" s="643"/>
      <c r="H34" s="643"/>
      <c r="I34" s="644"/>
      <c r="J34" s="53"/>
      <c r="K34" s="53"/>
      <c r="M34" s="220">
        <f>M32+8</f>
        <v>89</v>
      </c>
      <c r="O34" s="57" t="str">
        <f t="shared" si="1"/>
        <v>Ada</v>
      </c>
    </row>
    <row r="35" spans="1:15" ht="35.1" customHeight="1">
      <c r="A35" s="53"/>
      <c r="B35" s="637"/>
      <c r="C35" s="640"/>
      <c r="D35" s="641"/>
      <c r="E35" s="226" t="str">
        <f>IF(C34="-","","Keterampilan")</f>
        <v>Keterampilan</v>
      </c>
      <c r="F35" s="642">
        <f t="shared" si="2"/>
        <v>0</v>
      </c>
      <c r="G35" s="643"/>
      <c r="H35" s="643"/>
      <c r="I35" s="644"/>
      <c r="J35" s="53"/>
      <c r="K35" s="53"/>
      <c r="M35" s="128">
        <f>M34+3</f>
        <v>92</v>
      </c>
      <c r="O35" s="57" t="str">
        <f t="shared" si="1"/>
        <v>Ada</v>
      </c>
    </row>
    <row r="36" spans="1:15" ht="50.1" customHeight="1">
      <c r="A36" s="53"/>
      <c r="B36" s="636">
        <f>IF(C36="-","",B34+1)</f>
        <v>11</v>
      </c>
      <c r="C36" s="638" t="str">
        <f>VLOOKUP(VLOOKUP(KELASDIPILIH,URUTANMAPELKELAS,20,FALSE),NAMAMAPELRAPOR,4,FALSE)</f>
        <v>Bahasa Arab</v>
      </c>
      <c r="D36" s="639"/>
      <c r="E36" s="226" t="str">
        <f>IF(C36="-","","Pengetahuan")</f>
        <v>Pengetahuan</v>
      </c>
      <c r="F36" s="642">
        <f t="shared" ref="F36:F37" si="3">IFERROR(IF(E36="","",VLOOKUP(URUTCETAKDESKRIPSI,DATARAPOR,M36,FALSE)),"-")</f>
        <v>0</v>
      </c>
      <c r="G36" s="643"/>
      <c r="H36" s="643"/>
      <c r="I36" s="644"/>
      <c r="J36" s="53"/>
      <c r="K36" s="53"/>
      <c r="M36" s="220">
        <f>'Data Rapor'!Q1</f>
        <v>17</v>
      </c>
      <c r="O36" s="57" t="str">
        <f t="shared" ref="O36:O37" si="4">IF(E36="","","Ada")</f>
        <v>Ada</v>
      </c>
    </row>
    <row r="37" spans="1:15" ht="35.1" customHeight="1">
      <c r="A37" s="53"/>
      <c r="B37" s="637"/>
      <c r="C37" s="640"/>
      <c r="D37" s="641"/>
      <c r="E37" s="226" t="str">
        <f>IF(C36="-","","Keterampilan")</f>
        <v>Keterampilan</v>
      </c>
      <c r="F37" s="642">
        <f t="shared" si="3"/>
        <v>0</v>
      </c>
      <c r="G37" s="643"/>
      <c r="H37" s="643"/>
      <c r="I37" s="644"/>
      <c r="J37" s="53"/>
      <c r="K37" s="53"/>
      <c r="M37" s="128">
        <f>M36+3</f>
        <v>20</v>
      </c>
      <c r="O37" s="57" t="str">
        <f t="shared" si="4"/>
        <v>Ada</v>
      </c>
    </row>
    <row r="38" spans="1:15" ht="15.75">
      <c r="A38" s="53"/>
      <c r="B38" s="392" t="s">
        <v>481</v>
      </c>
      <c r="C38" s="227"/>
      <c r="D38" s="227"/>
      <c r="E38" s="227"/>
      <c r="F38" s="228"/>
      <c r="G38" s="229"/>
      <c r="H38" s="228"/>
      <c r="I38" s="393"/>
      <c r="J38" s="53"/>
      <c r="K38" s="53"/>
      <c r="N38" s="51"/>
      <c r="O38" s="323" t="s">
        <v>2429</v>
      </c>
    </row>
    <row r="39" spans="1:15" ht="45.4" customHeight="1">
      <c r="A39" s="53"/>
      <c r="B39" s="636">
        <f>MAX(B28:B35)+1</f>
        <v>11</v>
      </c>
      <c r="C39" s="638" t="str">
        <f>IFERROR(VLOOKUP(VLOOKUP(KELASDIPILIH,URUTANMAPELKELAS,22,FALSE),NAMAMAPELRAPOR,4,FALSE),"-")</f>
        <v>Fisika</v>
      </c>
      <c r="D39" s="639"/>
      <c r="E39" s="226" t="str">
        <f>IF(C39="-","","Pengetahuan")</f>
        <v>Pengetahuan</v>
      </c>
      <c r="F39" s="642">
        <f t="shared" ref="F39:F46" si="5">IFERROR(IF(E39="","",VLOOKUP(URUTCETAKDESKRIPSI,DATARAPOR,M39,FALSE)),"-")</f>
        <v>0</v>
      </c>
      <c r="G39" s="643"/>
      <c r="H39" s="643"/>
      <c r="I39" s="644"/>
      <c r="J39" s="53"/>
      <c r="K39" s="53"/>
      <c r="M39" s="220">
        <f>M34+8</f>
        <v>97</v>
      </c>
      <c r="O39" s="57" t="str">
        <f t="shared" si="1"/>
        <v>Ada</v>
      </c>
    </row>
    <row r="40" spans="1:15" ht="35.1" customHeight="1">
      <c r="A40" s="53"/>
      <c r="B40" s="637"/>
      <c r="C40" s="640"/>
      <c r="D40" s="641"/>
      <c r="E40" s="226" t="str">
        <f>IF(C39="-","","Keterampilan")</f>
        <v>Keterampilan</v>
      </c>
      <c r="F40" s="642">
        <f t="shared" si="5"/>
        <v>0</v>
      </c>
      <c r="G40" s="643"/>
      <c r="H40" s="643"/>
      <c r="I40" s="644"/>
      <c r="J40" s="53"/>
      <c r="K40" s="53"/>
      <c r="M40" s="128">
        <f>M39+3</f>
        <v>100</v>
      </c>
      <c r="O40" s="57" t="str">
        <f t="shared" si="1"/>
        <v>Ada</v>
      </c>
    </row>
    <row r="41" spans="1:15" ht="45.4" customHeight="1">
      <c r="A41" s="53"/>
      <c r="B41" s="636">
        <f>IF(C41="-","",B39+1)</f>
        <v>12</v>
      </c>
      <c r="C41" s="638" t="str">
        <f>IFERROR(VLOOKUP(VLOOKUP(KELASDIPILIH,URUTANMAPELKELAS,23,FALSE),NAMAMAPELRAPOR,4,FALSE),"-")</f>
        <v>Pemrograman Dasar</v>
      </c>
      <c r="D41" s="639"/>
      <c r="E41" s="226" t="str">
        <f>IF(C41="-","","Pengetahuan")</f>
        <v>Pengetahuan</v>
      </c>
      <c r="F41" s="642">
        <f t="shared" si="5"/>
        <v>0</v>
      </c>
      <c r="G41" s="643"/>
      <c r="H41" s="643"/>
      <c r="I41" s="644"/>
      <c r="J41" s="53"/>
      <c r="K41" s="53"/>
      <c r="M41" s="220">
        <f>M39+8</f>
        <v>105</v>
      </c>
      <c r="O41" s="57" t="str">
        <f t="shared" si="1"/>
        <v>Ada</v>
      </c>
    </row>
    <row r="42" spans="1:15" ht="35.1" customHeight="1">
      <c r="A42" s="53"/>
      <c r="B42" s="637"/>
      <c r="C42" s="640"/>
      <c r="D42" s="641"/>
      <c r="E42" s="226" t="str">
        <f>IF(C41="-","","Keterampilan")</f>
        <v>Keterampilan</v>
      </c>
      <c r="F42" s="642">
        <f t="shared" si="5"/>
        <v>0</v>
      </c>
      <c r="G42" s="643"/>
      <c r="H42" s="643"/>
      <c r="I42" s="644"/>
      <c r="J42" s="53"/>
      <c r="K42" s="53"/>
      <c r="M42" s="128">
        <f>M41+3</f>
        <v>108</v>
      </c>
      <c r="O42" s="57" t="str">
        <f t="shared" si="1"/>
        <v>Ada</v>
      </c>
    </row>
    <row r="43" spans="1:15" ht="45.4" customHeight="1">
      <c r="A43" s="53"/>
      <c r="B43" s="636">
        <f>IF(C43="-","",B41+1)</f>
        <v>13</v>
      </c>
      <c r="C43" s="638" t="str">
        <f>IFERROR(VLOOKUP(VLOOKUP(KELASDIPILIH,URUTANMAPELKELAS,24,FALSE),NAMAMAPELRAPOR,4,FALSE),"-")</f>
        <v>Sistem Komputer</v>
      </c>
      <c r="D43" s="639"/>
      <c r="E43" s="226" t="str">
        <f>IF(C43="-","","Pengetahuan")</f>
        <v>Pengetahuan</v>
      </c>
      <c r="F43" s="642">
        <f t="shared" si="5"/>
        <v>0</v>
      </c>
      <c r="G43" s="643"/>
      <c r="H43" s="643"/>
      <c r="I43" s="644"/>
      <c r="J43" s="53"/>
      <c r="K43" s="53"/>
      <c r="M43" s="220">
        <f>M41+8</f>
        <v>113</v>
      </c>
      <c r="O43" s="57" t="str">
        <f t="shared" si="1"/>
        <v>Ada</v>
      </c>
    </row>
    <row r="44" spans="1:15" ht="35.1" customHeight="1">
      <c r="A44" s="53"/>
      <c r="B44" s="637"/>
      <c r="C44" s="640"/>
      <c r="D44" s="641"/>
      <c r="E44" s="226" t="str">
        <f>IF(C43="-","","Keterampilan")</f>
        <v>Keterampilan</v>
      </c>
      <c r="F44" s="642">
        <f t="shared" si="5"/>
        <v>0</v>
      </c>
      <c r="G44" s="643"/>
      <c r="H44" s="643"/>
      <c r="I44" s="644"/>
      <c r="J44" s="53"/>
      <c r="K44" s="53"/>
      <c r="M44" s="128">
        <f>M43+3</f>
        <v>116</v>
      </c>
      <c r="O44" s="57" t="str">
        <f t="shared" si="1"/>
        <v>Ada</v>
      </c>
    </row>
    <row r="45" spans="1:15" ht="45.4" hidden="1" customHeight="1">
      <c r="A45" s="53"/>
      <c r="B45" s="636" t="str">
        <f>IF(C45="","",B43+1)</f>
        <v/>
      </c>
      <c r="C45" s="638" t="str">
        <f>IFERROR(VLOOKUP(VLOOKUP(KELASDIPILIH,URUTANMAPELKELAS,25,FALSE),NAMAMAPELRAPOR,4,FALSE),"")</f>
        <v/>
      </c>
      <c r="D45" s="639"/>
      <c r="E45" s="226" t="str">
        <f>IF(C45="","","Pengetahuan")</f>
        <v/>
      </c>
      <c r="F45" s="642" t="str">
        <f t="shared" si="5"/>
        <v/>
      </c>
      <c r="G45" s="643"/>
      <c r="H45" s="643"/>
      <c r="I45" s="644"/>
      <c r="J45" s="53"/>
      <c r="K45" s="53"/>
      <c r="M45" s="220">
        <f>M43+8</f>
        <v>121</v>
      </c>
      <c r="O45" s="57" t="str">
        <f t="shared" si="1"/>
        <v/>
      </c>
    </row>
    <row r="46" spans="1:15" ht="35.1" hidden="1" customHeight="1">
      <c r="A46" s="53"/>
      <c r="B46" s="637"/>
      <c r="C46" s="640"/>
      <c r="D46" s="641"/>
      <c r="E46" s="226" t="str">
        <f>IF(C45="","","Keterampilan")</f>
        <v/>
      </c>
      <c r="F46" s="642" t="str">
        <f t="shared" si="5"/>
        <v/>
      </c>
      <c r="G46" s="643"/>
      <c r="H46" s="643"/>
      <c r="I46" s="644"/>
      <c r="J46" s="53"/>
      <c r="K46" s="53"/>
      <c r="M46" s="128">
        <f>M45+3</f>
        <v>124</v>
      </c>
      <c r="O46" s="57" t="str">
        <f t="shared" si="1"/>
        <v/>
      </c>
    </row>
    <row r="47" spans="1:15" ht="15.75">
      <c r="A47" s="53"/>
      <c r="B47" s="392" t="s">
        <v>482</v>
      </c>
      <c r="C47" s="227"/>
      <c r="D47" s="227"/>
      <c r="E47" s="227"/>
      <c r="F47" s="228"/>
      <c r="G47" s="229"/>
      <c r="H47" s="228"/>
      <c r="I47" s="393"/>
      <c r="J47" s="53"/>
      <c r="K47" s="53"/>
      <c r="M47" s="128"/>
      <c r="O47" s="323" t="s">
        <v>2429</v>
      </c>
    </row>
    <row r="48" spans="1:15" ht="45.4" customHeight="1">
      <c r="A48" s="53"/>
      <c r="B48" s="636">
        <f>MAX(B39:B46)+1</f>
        <v>14</v>
      </c>
      <c r="C48" s="638" t="str">
        <f>IFERROR(VLOOKUP(VLOOKUP(KELASDIPILIH,URUTANMAPELKELAS,26,FALSE),NAMAMAPELRAPOR,4,FALSE),"-")</f>
        <v xml:space="preserve">Simulasi Digital </v>
      </c>
      <c r="D48" s="639"/>
      <c r="E48" s="226" t="str">
        <f>IF(C48="","","Pengetahuan")</f>
        <v>Pengetahuan</v>
      </c>
      <c r="F48" s="642">
        <f t="shared" ref="F48:F57" si="6">IFERROR(IF(E48="","",VLOOKUP(URUTCETAKDESKRIPSI,DATARAPOR,M48,FALSE)),"-")</f>
        <v>0</v>
      </c>
      <c r="G48" s="643"/>
      <c r="H48" s="643"/>
      <c r="I48" s="644"/>
      <c r="J48" s="53"/>
      <c r="K48" s="53"/>
      <c r="M48" s="220">
        <f>M46+5</f>
        <v>129</v>
      </c>
      <c r="O48" s="57" t="str">
        <f t="shared" si="1"/>
        <v>Ada</v>
      </c>
    </row>
    <row r="49" spans="1:15" ht="35.1" customHeight="1">
      <c r="A49" s="53"/>
      <c r="B49" s="637"/>
      <c r="C49" s="640"/>
      <c r="D49" s="641"/>
      <c r="E49" s="226" t="str">
        <f>IF(C48="","","Keterampilan")</f>
        <v>Keterampilan</v>
      </c>
      <c r="F49" s="642">
        <f t="shared" si="6"/>
        <v>0</v>
      </c>
      <c r="G49" s="643"/>
      <c r="H49" s="643"/>
      <c r="I49" s="644"/>
      <c r="J49" s="53"/>
      <c r="K49" s="53"/>
      <c r="M49" s="128">
        <f>M48+3</f>
        <v>132</v>
      </c>
      <c r="O49" s="57" t="str">
        <f t="shared" si="1"/>
        <v>Ada</v>
      </c>
    </row>
    <row r="50" spans="1:15" ht="45.4" customHeight="1">
      <c r="A50" s="53"/>
      <c r="B50" s="636">
        <f>IF(C50="-","",B48+1)</f>
        <v>15</v>
      </c>
      <c r="C50" s="638" t="str">
        <f>IFERROR(VLOOKUP(VLOOKUP(KELASDIPILIH,URUTANMAPELKELAS,27,FALSE),NAMAMAPELRAPOR,4,FALSE),"-")</f>
        <v>Perakitan Komputer</v>
      </c>
      <c r="D50" s="639"/>
      <c r="E50" s="226" t="str">
        <f>IF(C50="","","Pengetahuan")</f>
        <v>Pengetahuan</v>
      </c>
      <c r="F50" s="642">
        <f t="shared" si="6"/>
        <v>0</v>
      </c>
      <c r="G50" s="643"/>
      <c r="H50" s="643"/>
      <c r="I50" s="644"/>
      <c r="J50" s="53"/>
      <c r="K50" s="53"/>
      <c r="M50" s="220">
        <f>M48+8</f>
        <v>137</v>
      </c>
      <c r="O50" s="57" t="str">
        <f t="shared" si="1"/>
        <v>Ada</v>
      </c>
    </row>
    <row r="51" spans="1:15" ht="35.1" customHeight="1">
      <c r="A51" s="53"/>
      <c r="B51" s="637"/>
      <c r="C51" s="640"/>
      <c r="D51" s="641"/>
      <c r="E51" s="226" t="str">
        <f>IF(C50="","","Keterampilan")</f>
        <v>Keterampilan</v>
      </c>
      <c r="F51" s="642">
        <f t="shared" si="6"/>
        <v>0</v>
      </c>
      <c r="G51" s="643"/>
      <c r="H51" s="643"/>
      <c r="I51" s="644"/>
      <c r="J51" s="53"/>
      <c r="K51" s="53"/>
      <c r="M51" s="128">
        <f>M50+3</f>
        <v>140</v>
      </c>
      <c r="O51" s="57" t="str">
        <f t="shared" si="1"/>
        <v>Ada</v>
      </c>
    </row>
    <row r="52" spans="1:15" ht="45.4" customHeight="1">
      <c r="A52" s="53"/>
      <c r="B52" s="636">
        <f>IF(C52="-","",B50+1)</f>
        <v>16</v>
      </c>
      <c r="C52" s="638" t="str">
        <f>IFERROR(VLOOKUP(VLOOKUP(KELASDIPILIH,URUTANMAPELKELAS,28,FALSE),NAMAMAPELRAPOR,4,FALSE),"-")</f>
        <v>Sistem Operasi</v>
      </c>
      <c r="D52" s="639"/>
      <c r="E52" s="226" t="str">
        <f>IF(C52="","","Pengetahuan")</f>
        <v>Pengetahuan</v>
      </c>
      <c r="F52" s="642">
        <f t="shared" si="6"/>
        <v>0</v>
      </c>
      <c r="G52" s="643"/>
      <c r="H52" s="643"/>
      <c r="I52" s="644"/>
      <c r="J52" s="53"/>
      <c r="K52" s="53"/>
      <c r="M52" s="220">
        <f>M50+8</f>
        <v>145</v>
      </c>
      <c r="O52" s="57" t="str">
        <f t="shared" si="1"/>
        <v>Ada</v>
      </c>
    </row>
    <row r="53" spans="1:15" ht="35.1" customHeight="1">
      <c r="A53" s="53"/>
      <c r="B53" s="637"/>
      <c r="C53" s="640"/>
      <c r="D53" s="641"/>
      <c r="E53" s="226" t="str">
        <f>IF(C52="","","Keterampilan")</f>
        <v>Keterampilan</v>
      </c>
      <c r="F53" s="642">
        <f t="shared" si="6"/>
        <v>0</v>
      </c>
      <c r="G53" s="643"/>
      <c r="H53" s="643"/>
      <c r="I53" s="644"/>
      <c r="J53" s="53"/>
      <c r="K53" s="53"/>
      <c r="M53" s="128">
        <f>M52+3</f>
        <v>148</v>
      </c>
      <c r="O53" s="57" t="str">
        <f t="shared" si="1"/>
        <v>Ada</v>
      </c>
    </row>
    <row r="54" spans="1:15" ht="45.4" customHeight="1">
      <c r="A54" s="53"/>
      <c r="B54" s="636">
        <f>IF(C54="-","",B52+1)</f>
        <v>17</v>
      </c>
      <c r="C54" s="638" t="str">
        <f>IFERROR(VLOOKUP(VLOOKUP(KELASDIPILIH,URUTANMAPELKELAS,29,FALSE),NAMAMAPELRAPOR,4,FALSE),"-")</f>
        <v>Jaringan Dasar</v>
      </c>
      <c r="D54" s="639"/>
      <c r="E54" s="226" t="str">
        <f>IF(C54="","","Pengetahuan")</f>
        <v>Pengetahuan</v>
      </c>
      <c r="F54" s="642">
        <f t="shared" si="6"/>
        <v>0</v>
      </c>
      <c r="G54" s="643"/>
      <c r="H54" s="643"/>
      <c r="I54" s="644"/>
      <c r="J54" s="53"/>
      <c r="K54" s="53"/>
      <c r="M54" s="220">
        <f>M52+8</f>
        <v>153</v>
      </c>
      <c r="O54" s="57" t="str">
        <f t="shared" si="1"/>
        <v>Ada</v>
      </c>
    </row>
    <row r="55" spans="1:15" ht="35.1" customHeight="1">
      <c r="A55" s="53"/>
      <c r="B55" s="637"/>
      <c r="C55" s="640"/>
      <c r="D55" s="641"/>
      <c r="E55" s="226" t="str">
        <f>IF(C54="","","Keterampilan")</f>
        <v>Keterampilan</v>
      </c>
      <c r="F55" s="642">
        <f t="shared" si="6"/>
        <v>0</v>
      </c>
      <c r="G55" s="643"/>
      <c r="H55" s="643"/>
      <c r="I55" s="644"/>
      <c r="J55" s="53"/>
      <c r="K55" s="53"/>
      <c r="M55" s="128">
        <f>M54+3</f>
        <v>156</v>
      </c>
      <c r="O55" s="57" t="str">
        <f t="shared" si="1"/>
        <v>Ada</v>
      </c>
    </row>
    <row r="56" spans="1:15" ht="45.4" customHeight="1">
      <c r="A56" s="53"/>
      <c r="B56" s="636">
        <f>IF(C56="","",B54+1)</f>
        <v>18</v>
      </c>
      <c r="C56" s="638" t="str">
        <f>IFERROR(VLOOKUP(VLOOKUP(KELASDIPILIH,URUTANMAPELKELAS,30,FALSE),NAMAMAPELRAPOR,4,FALSE),"")</f>
        <v>Jaringan Dasar</v>
      </c>
      <c r="D56" s="639"/>
      <c r="E56" s="226" t="str">
        <f>IF(C56="","","Pengetahuan")</f>
        <v>Pengetahuan</v>
      </c>
      <c r="F56" s="642">
        <f t="shared" si="6"/>
        <v>0</v>
      </c>
      <c r="G56" s="643"/>
      <c r="H56" s="643"/>
      <c r="I56" s="644"/>
      <c r="J56" s="53"/>
      <c r="K56" s="53"/>
      <c r="M56" s="220">
        <f>M54+8</f>
        <v>161</v>
      </c>
      <c r="O56" s="57" t="str">
        <f t="shared" si="1"/>
        <v>Ada</v>
      </c>
    </row>
    <row r="57" spans="1:15" ht="35.1" customHeight="1">
      <c r="A57" s="53"/>
      <c r="B57" s="637"/>
      <c r="C57" s="640"/>
      <c r="D57" s="641"/>
      <c r="E57" s="226" t="str">
        <f>IF(C56="","","Keterampilan")</f>
        <v>Keterampilan</v>
      </c>
      <c r="F57" s="642">
        <f t="shared" si="6"/>
        <v>0</v>
      </c>
      <c r="G57" s="643"/>
      <c r="H57" s="643"/>
      <c r="I57" s="644"/>
      <c r="J57" s="53"/>
      <c r="K57" s="53"/>
      <c r="M57" s="128">
        <f>M56+3</f>
        <v>164</v>
      </c>
      <c r="O57" s="57" t="str">
        <f t="shared" si="1"/>
        <v>Ada</v>
      </c>
    </row>
    <row r="58" spans="1:15" ht="45.4" hidden="1" customHeight="1">
      <c r="A58" s="53"/>
      <c r="B58" s="636" t="str">
        <f>IF(C58="","",B56+1)</f>
        <v/>
      </c>
      <c r="C58" s="638" t="str">
        <f>IFERROR(VLOOKUP(VLOOKUP(KELASDIPILIH,URUTANMAPELKELAS,31,FALSE),NAMAMAPELRAPOR,4,FALSE),"")</f>
        <v/>
      </c>
      <c r="D58" s="639"/>
      <c r="E58" s="226" t="str">
        <f>IF(C58="","","Pengetahuan")</f>
        <v/>
      </c>
      <c r="F58" s="642" t="str">
        <f t="shared" ref="F58:F59" si="7">IFERROR(IF(E58="","",VLOOKUP(URUTCETAKDESKRIPSI,DATARAPOR,M58,FALSE)),"-")</f>
        <v/>
      </c>
      <c r="G58" s="643"/>
      <c r="H58" s="643"/>
      <c r="I58" s="644"/>
      <c r="J58" s="53"/>
      <c r="K58" s="53"/>
      <c r="M58" s="220">
        <f>'Data Rapor'!RU1</f>
        <v>489</v>
      </c>
      <c r="O58" s="57" t="str">
        <f t="shared" si="1"/>
        <v/>
      </c>
    </row>
    <row r="59" spans="1:15" ht="35.1" hidden="1" customHeight="1">
      <c r="A59" s="53"/>
      <c r="B59" s="637"/>
      <c r="C59" s="640"/>
      <c r="D59" s="641"/>
      <c r="E59" s="226" t="str">
        <f>IF(C58="","","Keterampilan")</f>
        <v/>
      </c>
      <c r="F59" s="642" t="str">
        <f t="shared" si="7"/>
        <v/>
      </c>
      <c r="G59" s="643"/>
      <c r="H59" s="643"/>
      <c r="I59" s="644"/>
      <c r="J59" s="53"/>
      <c r="K59" s="53"/>
      <c r="M59" s="128">
        <f>M58+3</f>
        <v>492</v>
      </c>
      <c r="O59" s="57" t="str">
        <f t="shared" si="1"/>
        <v/>
      </c>
    </row>
    <row r="60" spans="1:15" ht="15.75">
      <c r="A60" s="53"/>
      <c r="B60" s="392" t="s">
        <v>483</v>
      </c>
      <c r="C60" s="227"/>
      <c r="D60" s="227"/>
      <c r="E60" s="227"/>
      <c r="F60" s="228"/>
      <c r="G60" s="229"/>
      <c r="H60" s="228"/>
      <c r="I60" s="393"/>
      <c r="J60" s="53"/>
      <c r="K60" s="53"/>
      <c r="M60" s="128"/>
      <c r="O60" s="323" t="s">
        <v>2429</v>
      </c>
    </row>
    <row r="61" spans="1:15" ht="45.4" hidden="1" customHeight="1">
      <c r="A61" s="53"/>
      <c r="B61" s="636">
        <f>IF(C41="","",MAX(B48:B59)+1)</f>
        <v>19</v>
      </c>
      <c r="C61" s="638" t="str">
        <f>IFERROR(VLOOKUP(VLOOKUP(KELASDIPILIH,URUTANMAPELKELAS,32,FALSE),NAMAMAPELRAPOR,4,FALSE),"")</f>
        <v/>
      </c>
      <c r="D61" s="639"/>
      <c r="E61" s="226" t="str">
        <f>IF(C61="","","Pengetahuan")</f>
        <v/>
      </c>
      <c r="F61" s="642" t="str">
        <f t="shared" ref="F61:F80" si="8">IFERROR(IF(E61="","",VLOOKUP(URUTCETAKDESKRIPSI,DATARAPOR,M61,FALSE)),"-")</f>
        <v/>
      </c>
      <c r="G61" s="643"/>
      <c r="H61" s="643"/>
      <c r="I61" s="644"/>
      <c r="J61" s="53"/>
      <c r="K61" s="53"/>
      <c r="M61" s="220">
        <f>M56+8</f>
        <v>169</v>
      </c>
      <c r="O61" s="57" t="str">
        <f t="shared" si="1"/>
        <v/>
      </c>
    </row>
    <row r="62" spans="1:15" ht="35.1" hidden="1" customHeight="1">
      <c r="A62" s="53"/>
      <c r="B62" s="637"/>
      <c r="C62" s="640"/>
      <c r="D62" s="641"/>
      <c r="E62" s="226" t="str">
        <f t="shared" ref="E62:E80" si="9">IF(C62="","","Pengetahuan")</f>
        <v/>
      </c>
      <c r="F62" s="642" t="str">
        <f t="shared" si="8"/>
        <v/>
      </c>
      <c r="G62" s="643"/>
      <c r="H62" s="643"/>
      <c r="I62" s="644"/>
      <c r="J62" s="53"/>
      <c r="K62" s="53"/>
      <c r="M62" s="128">
        <f>M61+3</f>
        <v>172</v>
      </c>
      <c r="O62" s="57" t="str">
        <f t="shared" si="1"/>
        <v/>
      </c>
    </row>
    <row r="63" spans="1:15" ht="45.4" hidden="1" customHeight="1">
      <c r="A63" s="53"/>
      <c r="B63" s="636" t="str">
        <f>IF(C63="","",B61+1)</f>
        <v/>
      </c>
      <c r="C63" s="638" t="str">
        <f>IFERROR(VLOOKUP(VLOOKUP(KELASDIPILIH,URUTANMAPELKELAS,33,FALSE),NAMAMAPELRAPOR,4,FALSE),"")</f>
        <v/>
      </c>
      <c r="D63" s="639"/>
      <c r="E63" s="226" t="str">
        <f t="shared" si="9"/>
        <v/>
      </c>
      <c r="F63" s="642" t="str">
        <f t="shared" si="8"/>
        <v/>
      </c>
      <c r="G63" s="643"/>
      <c r="H63" s="643"/>
      <c r="I63" s="644"/>
      <c r="J63" s="53"/>
      <c r="K63" s="53"/>
      <c r="M63" s="220">
        <f>M61+8</f>
        <v>177</v>
      </c>
      <c r="O63" s="57" t="str">
        <f t="shared" si="1"/>
        <v/>
      </c>
    </row>
    <row r="64" spans="1:15" ht="35.1" hidden="1" customHeight="1">
      <c r="A64" s="53"/>
      <c r="B64" s="637"/>
      <c r="C64" s="640"/>
      <c r="D64" s="641"/>
      <c r="E64" s="226" t="str">
        <f t="shared" si="9"/>
        <v/>
      </c>
      <c r="F64" s="642" t="str">
        <f t="shared" si="8"/>
        <v/>
      </c>
      <c r="G64" s="643"/>
      <c r="H64" s="643"/>
      <c r="I64" s="644"/>
      <c r="J64" s="53"/>
      <c r="K64" s="53"/>
      <c r="M64" s="128">
        <f>M63+3</f>
        <v>180</v>
      </c>
      <c r="O64" s="57" t="str">
        <f t="shared" si="1"/>
        <v/>
      </c>
    </row>
    <row r="65" spans="1:15" ht="45.4" hidden="1" customHeight="1">
      <c r="A65" s="53"/>
      <c r="B65" s="636" t="str">
        <f>IF(C65="","",B63+1)</f>
        <v/>
      </c>
      <c r="C65" s="638" t="str">
        <f>IFERROR(VLOOKUP(VLOOKUP(KELASDIPILIH,URUTANMAPELKELAS,34,FALSE),NAMAMAPELRAPOR,4,FALSE),"")</f>
        <v/>
      </c>
      <c r="D65" s="639"/>
      <c r="E65" s="226" t="str">
        <f t="shared" si="9"/>
        <v/>
      </c>
      <c r="F65" s="642" t="str">
        <f t="shared" si="8"/>
        <v/>
      </c>
      <c r="G65" s="643"/>
      <c r="H65" s="643"/>
      <c r="I65" s="644"/>
      <c r="J65" s="53"/>
      <c r="K65" s="53"/>
      <c r="M65" s="220">
        <f>M63+8</f>
        <v>185</v>
      </c>
      <c r="O65" s="57" t="str">
        <f t="shared" si="1"/>
        <v/>
      </c>
    </row>
    <row r="66" spans="1:15" ht="35.1" hidden="1" customHeight="1">
      <c r="A66" s="53"/>
      <c r="B66" s="637"/>
      <c r="C66" s="640"/>
      <c r="D66" s="641"/>
      <c r="E66" s="226" t="str">
        <f t="shared" si="9"/>
        <v/>
      </c>
      <c r="F66" s="642" t="str">
        <f t="shared" si="8"/>
        <v/>
      </c>
      <c r="G66" s="643"/>
      <c r="H66" s="643"/>
      <c r="I66" s="644"/>
      <c r="J66" s="53"/>
      <c r="K66" s="53"/>
      <c r="M66" s="128">
        <f>M65+3</f>
        <v>188</v>
      </c>
      <c r="O66" s="57" t="str">
        <f t="shared" si="1"/>
        <v/>
      </c>
    </row>
    <row r="67" spans="1:15" ht="45.4" hidden="1" customHeight="1">
      <c r="A67" s="53"/>
      <c r="B67" s="636" t="str">
        <f>IF(C67="","",B65+1)</f>
        <v/>
      </c>
      <c r="C67" s="638" t="str">
        <f>IFERROR(VLOOKUP(VLOOKUP(KELASDIPILIH,URUTANMAPELKELAS,35,FALSE),NAMAMAPELRAPOR,4,FALSE),"")</f>
        <v/>
      </c>
      <c r="D67" s="639"/>
      <c r="E67" s="226" t="str">
        <f t="shared" si="9"/>
        <v/>
      </c>
      <c r="F67" s="642" t="str">
        <f t="shared" si="8"/>
        <v/>
      </c>
      <c r="G67" s="643"/>
      <c r="H67" s="643"/>
      <c r="I67" s="644"/>
      <c r="J67" s="53"/>
      <c r="K67" s="53"/>
      <c r="M67" s="220">
        <f>M65+8</f>
        <v>193</v>
      </c>
      <c r="O67" s="57" t="str">
        <f t="shared" si="1"/>
        <v/>
      </c>
    </row>
    <row r="68" spans="1:15" ht="35.1" hidden="1" customHeight="1">
      <c r="A68" s="53"/>
      <c r="B68" s="637"/>
      <c r="C68" s="640"/>
      <c r="D68" s="641"/>
      <c r="E68" s="226" t="str">
        <f t="shared" si="9"/>
        <v/>
      </c>
      <c r="F68" s="642" t="str">
        <f t="shared" si="8"/>
        <v/>
      </c>
      <c r="G68" s="643"/>
      <c r="H68" s="643"/>
      <c r="I68" s="644"/>
      <c r="J68" s="53"/>
      <c r="K68" s="53"/>
      <c r="M68" s="128">
        <f>M67+3</f>
        <v>196</v>
      </c>
      <c r="O68" s="57" t="str">
        <f t="shared" si="1"/>
        <v/>
      </c>
    </row>
    <row r="69" spans="1:15" ht="45.4" hidden="1" customHeight="1">
      <c r="A69" s="53"/>
      <c r="B69" s="636" t="str">
        <f>IF(C69="","",B67+1)</f>
        <v/>
      </c>
      <c r="C69" s="638" t="str">
        <f>IFERROR(VLOOKUP(VLOOKUP(KELASDIPILIH,URUTANMAPELKELAS,36,FALSE),NAMAMAPELRAPOR,4,FALSE),"")</f>
        <v/>
      </c>
      <c r="D69" s="639"/>
      <c r="E69" s="226" t="str">
        <f t="shared" si="9"/>
        <v/>
      </c>
      <c r="F69" s="642" t="str">
        <f t="shared" si="8"/>
        <v/>
      </c>
      <c r="G69" s="643"/>
      <c r="H69" s="643"/>
      <c r="I69" s="644"/>
      <c r="J69" s="53"/>
      <c r="K69" s="53"/>
      <c r="M69" s="220">
        <f>M67+8</f>
        <v>201</v>
      </c>
      <c r="O69" s="57" t="str">
        <f t="shared" si="1"/>
        <v/>
      </c>
    </row>
    <row r="70" spans="1:15" ht="35.1" hidden="1" customHeight="1">
      <c r="A70" s="53"/>
      <c r="B70" s="637"/>
      <c r="C70" s="640"/>
      <c r="D70" s="641"/>
      <c r="E70" s="226" t="str">
        <f t="shared" si="9"/>
        <v/>
      </c>
      <c r="F70" s="642" t="str">
        <f t="shared" si="8"/>
        <v/>
      </c>
      <c r="G70" s="643"/>
      <c r="H70" s="643"/>
      <c r="I70" s="644"/>
      <c r="J70" s="53"/>
      <c r="K70" s="53"/>
      <c r="M70" s="128">
        <f>M69+3</f>
        <v>204</v>
      </c>
      <c r="O70" s="57" t="str">
        <f t="shared" si="1"/>
        <v/>
      </c>
    </row>
    <row r="71" spans="1:15" ht="45.4" hidden="1" customHeight="1">
      <c r="A71" s="53"/>
      <c r="B71" s="636" t="str">
        <f>IF(C71="","",B69+1)</f>
        <v/>
      </c>
      <c r="C71" s="638" t="str">
        <f>IFERROR(VLOOKUP(VLOOKUP(KELASDIPILIH,URUTANMAPELKELAS,37,FALSE),NAMAMAPELRAPOR,4,FALSE),"")</f>
        <v/>
      </c>
      <c r="D71" s="639"/>
      <c r="E71" s="226" t="str">
        <f t="shared" si="9"/>
        <v/>
      </c>
      <c r="F71" s="642" t="str">
        <f t="shared" si="8"/>
        <v/>
      </c>
      <c r="G71" s="643"/>
      <c r="H71" s="643"/>
      <c r="I71" s="644"/>
      <c r="J71" s="53"/>
      <c r="K71" s="53"/>
      <c r="M71" s="220">
        <f>M69+8</f>
        <v>209</v>
      </c>
      <c r="O71" s="57" t="str">
        <f t="shared" si="1"/>
        <v/>
      </c>
    </row>
    <row r="72" spans="1:15" ht="35.1" hidden="1" customHeight="1">
      <c r="A72" s="53"/>
      <c r="B72" s="637"/>
      <c r="C72" s="640"/>
      <c r="D72" s="641"/>
      <c r="E72" s="226" t="str">
        <f t="shared" si="9"/>
        <v/>
      </c>
      <c r="F72" s="642" t="str">
        <f t="shared" si="8"/>
        <v/>
      </c>
      <c r="G72" s="643"/>
      <c r="H72" s="643"/>
      <c r="I72" s="644"/>
      <c r="J72" s="53"/>
      <c r="K72" s="53"/>
      <c r="M72" s="128">
        <f>M71+3</f>
        <v>212</v>
      </c>
      <c r="O72" s="57" t="str">
        <f t="shared" si="1"/>
        <v/>
      </c>
    </row>
    <row r="73" spans="1:15" ht="45.4" hidden="1" customHeight="1">
      <c r="A73" s="53"/>
      <c r="B73" s="636" t="str">
        <f>IF(C73="","",B71+1)</f>
        <v/>
      </c>
      <c r="C73" s="638" t="str">
        <f>IFERROR(VLOOKUP(VLOOKUP(KELASDIPILIH,URUTANMAPELKELAS,38,FALSE),NAMAMAPELRAPOR,4,FALSE),"")</f>
        <v/>
      </c>
      <c r="D73" s="639"/>
      <c r="E73" s="226" t="str">
        <f t="shared" si="9"/>
        <v/>
      </c>
      <c r="F73" s="642" t="str">
        <f t="shared" si="8"/>
        <v/>
      </c>
      <c r="G73" s="643"/>
      <c r="H73" s="643"/>
      <c r="I73" s="644"/>
      <c r="J73" s="53"/>
      <c r="K73" s="53"/>
      <c r="M73" s="220">
        <f>M71+8</f>
        <v>217</v>
      </c>
      <c r="O73" s="57" t="str">
        <f t="shared" si="1"/>
        <v/>
      </c>
    </row>
    <row r="74" spans="1:15" ht="35.1" hidden="1" customHeight="1">
      <c r="A74" s="53"/>
      <c r="B74" s="637"/>
      <c r="C74" s="640"/>
      <c r="D74" s="641"/>
      <c r="E74" s="226" t="str">
        <f t="shared" si="9"/>
        <v/>
      </c>
      <c r="F74" s="642" t="str">
        <f t="shared" si="8"/>
        <v/>
      </c>
      <c r="G74" s="643"/>
      <c r="H74" s="643"/>
      <c r="I74" s="644"/>
      <c r="J74" s="53"/>
      <c r="K74" s="53"/>
      <c r="M74" s="128">
        <f>M73+3</f>
        <v>220</v>
      </c>
      <c r="O74" s="57" t="str">
        <f t="shared" si="1"/>
        <v/>
      </c>
    </row>
    <row r="75" spans="1:15" ht="45.4" hidden="1" customHeight="1">
      <c r="A75" s="53"/>
      <c r="B75" s="636" t="str">
        <f>IF(C75="","",B73+1)</f>
        <v/>
      </c>
      <c r="C75" s="638" t="str">
        <f>IFERROR(VLOOKUP(VLOOKUP(KELASDIPILIH,URUTANMAPELKELAS,39,FALSE),NAMAMAPELRAPOR,4,FALSE),"")</f>
        <v/>
      </c>
      <c r="D75" s="639"/>
      <c r="E75" s="226" t="str">
        <f t="shared" si="9"/>
        <v/>
      </c>
      <c r="F75" s="642" t="str">
        <f t="shared" si="8"/>
        <v/>
      </c>
      <c r="G75" s="643"/>
      <c r="H75" s="643"/>
      <c r="I75" s="644"/>
      <c r="J75" s="53"/>
      <c r="K75" s="53"/>
      <c r="M75" s="220">
        <f>M73+8</f>
        <v>225</v>
      </c>
      <c r="O75" s="57" t="str">
        <f t="shared" si="1"/>
        <v/>
      </c>
    </row>
    <row r="76" spans="1:15" ht="35.1" hidden="1" customHeight="1">
      <c r="A76" s="53"/>
      <c r="B76" s="637"/>
      <c r="C76" s="640"/>
      <c r="D76" s="641"/>
      <c r="E76" s="226" t="str">
        <f t="shared" si="9"/>
        <v/>
      </c>
      <c r="F76" s="642" t="str">
        <f t="shared" si="8"/>
        <v/>
      </c>
      <c r="G76" s="643"/>
      <c r="H76" s="643"/>
      <c r="I76" s="644"/>
      <c r="J76" s="53"/>
      <c r="K76" s="53"/>
      <c r="M76" s="128">
        <f>M75+3</f>
        <v>228</v>
      </c>
      <c r="O76" s="57" t="str">
        <f t="shared" si="1"/>
        <v/>
      </c>
    </row>
    <row r="77" spans="1:15" ht="45.4" hidden="1" customHeight="1">
      <c r="A77" s="53"/>
      <c r="B77" s="636" t="str">
        <f>IF(C77="","",B75+1)</f>
        <v/>
      </c>
      <c r="C77" s="638" t="str">
        <f>IFERROR(VLOOKUP(VLOOKUP(KELASDIPILIH,URUTANMAPELKELAS,40,FALSE),NAMAMAPELRAPOR,4,FALSE),"")</f>
        <v/>
      </c>
      <c r="D77" s="639"/>
      <c r="E77" s="226" t="str">
        <f t="shared" si="9"/>
        <v/>
      </c>
      <c r="F77" s="642" t="str">
        <f t="shared" si="8"/>
        <v/>
      </c>
      <c r="G77" s="643"/>
      <c r="H77" s="643"/>
      <c r="I77" s="644"/>
      <c r="J77" s="53"/>
      <c r="K77" s="53"/>
      <c r="M77" s="220">
        <f>M75+8</f>
        <v>233</v>
      </c>
      <c r="O77" s="57" t="str">
        <f t="shared" si="1"/>
        <v/>
      </c>
    </row>
    <row r="78" spans="1:15" ht="35.1" hidden="1" customHeight="1">
      <c r="A78" s="53"/>
      <c r="B78" s="637"/>
      <c r="C78" s="640"/>
      <c r="D78" s="641"/>
      <c r="E78" s="226" t="str">
        <f t="shared" si="9"/>
        <v/>
      </c>
      <c r="F78" s="642" t="str">
        <f t="shared" si="8"/>
        <v/>
      </c>
      <c r="G78" s="643"/>
      <c r="H78" s="643"/>
      <c r="I78" s="644"/>
      <c r="J78" s="53"/>
      <c r="K78" s="53"/>
      <c r="M78" s="128">
        <f>M77+3</f>
        <v>236</v>
      </c>
      <c r="O78" s="57" t="str">
        <f t="shared" si="1"/>
        <v/>
      </c>
    </row>
    <row r="79" spans="1:15" ht="45.4" hidden="1" customHeight="1">
      <c r="A79" s="53"/>
      <c r="B79" s="636" t="str">
        <f>IF(C79="","",B77+1)</f>
        <v/>
      </c>
      <c r="C79" s="638" t="str">
        <f>IFERROR(VLOOKUP(VLOOKUP(KELASDIPILIH,URUTANMAPELKELAS,41,FALSE),NAMAMAPELRAPOR,4,FALSE),"")</f>
        <v/>
      </c>
      <c r="D79" s="639"/>
      <c r="E79" s="226" t="str">
        <f t="shared" si="9"/>
        <v/>
      </c>
      <c r="F79" s="642" t="str">
        <f t="shared" si="8"/>
        <v/>
      </c>
      <c r="G79" s="643"/>
      <c r="H79" s="643"/>
      <c r="I79" s="644"/>
      <c r="J79" s="53"/>
      <c r="K79" s="53"/>
      <c r="M79" s="220">
        <f>M77+8</f>
        <v>241</v>
      </c>
      <c r="O79" s="57" t="str">
        <f t="shared" si="1"/>
        <v/>
      </c>
    </row>
    <row r="80" spans="1:15" ht="35.1" hidden="1" customHeight="1">
      <c r="A80" s="53"/>
      <c r="B80" s="637"/>
      <c r="C80" s="640"/>
      <c r="D80" s="641"/>
      <c r="E80" s="226" t="str">
        <f t="shared" si="9"/>
        <v/>
      </c>
      <c r="F80" s="642" t="str">
        <f t="shared" si="8"/>
        <v/>
      </c>
      <c r="G80" s="643"/>
      <c r="H80" s="643"/>
      <c r="I80" s="644"/>
      <c r="J80" s="53"/>
      <c r="K80" s="53"/>
      <c r="M80" s="128">
        <f>M79+3</f>
        <v>244</v>
      </c>
      <c r="O80" s="57" t="str">
        <f t="shared" ref="O80" si="10">IF(E80="","","Ada")</f>
        <v/>
      </c>
    </row>
    <row r="81" spans="1:16" ht="21.75" customHeight="1">
      <c r="A81" s="53"/>
      <c r="B81" s="133" t="s">
        <v>302</v>
      </c>
      <c r="C81" s="53"/>
      <c r="D81" s="53"/>
      <c r="E81" s="53"/>
      <c r="F81" s="53"/>
      <c r="G81" s="53"/>
      <c r="H81" s="53"/>
      <c r="I81" s="53"/>
      <c r="J81" s="53"/>
      <c r="K81" s="53"/>
    </row>
    <row r="82" spans="1:16" ht="24" customHeight="1">
      <c r="A82" s="53"/>
      <c r="B82" s="394" t="s">
        <v>37</v>
      </c>
      <c r="C82" s="681" t="s">
        <v>391</v>
      </c>
      <c r="D82" s="682"/>
      <c r="E82" s="388" t="s">
        <v>387</v>
      </c>
      <c r="F82" s="692" t="s">
        <v>296</v>
      </c>
      <c r="G82" s="692"/>
      <c r="H82" s="692"/>
      <c r="I82" s="692"/>
      <c r="J82" s="53"/>
      <c r="K82" s="53"/>
    </row>
    <row r="83" spans="1:16" ht="36" customHeight="1">
      <c r="A83" s="53"/>
      <c r="B83" s="387" t="s">
        <v>175</v>
      </c>
      <c r="C83" s="693" t="str">
        <f>IFERROR(VLOOKUP(VLOOKUP(URUTCETAKDESKRIPSI,DATARAPOR,M83,FALSE),NAMAEKSKUL,4,FALSE),"-")</f>
        <v>-</v>
      </c>
      <c r="D83" s="693"/>
      <c r="E83" s="255">
        <f>VLOOKUP(URUTCETAKDESKRIPSI,DATARAPOR,N83,FALSE)</f>
        <v>0</v>
      </c>
      <c r="F83" s="683" t="str">
        <f>IFERROR(CONCATENATE(VLOOKUP(VLOOKUP(URUTCETAKDESKRIPSI,DATARAPOR,M83,FALSE),NAMAEKSKUL,2,FALSE)," : ",VLOOKUP(VLOOKUP(URUTCETAKDESKRIPSI,DATARAPOR,M83,FALSE),NAMAEKSKUL,3,FALSE)),"-")</f>
        <v>-</v>
      </c>
      <c r="G83" s="683"/>
      <c r="H83" s="683"/>
      <c r="I83" s="683"/>
      <c r="J83" s="53"/>
      <c r="K83" s="53"/>
      <c r="M83" s="58">
        <f>'Data Rapor'!TQ1</f>
        <v>537</v>
      </c>
      <c r="N83" s="164">
        <f>M83+1</f>
        <v>538</v>
      </c>
      <c r="O83" s="164"/>
    </row>
    <row r="84" spans="1:16" ht="36" customHeight="1">
      <c r="A84" s="53"/>
      <c r="B84" s="387" t="s">
        <v>176</v>
      </c>
      <c r="C84" s="693" t="str">
        <f>IFERROR(VLOOKUP(VLOOKUP(URUTCETAKDESKRIPSI,DATARAPOR,M84,FALSE),NAMAEKSKUL,4,FALSE),"-")</f>
        <v>-</v>
      </c>
      <c r="D84" s="693"/>
      <c r="E84" s="255">
        <f>VLOOKUP(URUTCETAKDESKRIPSI,DATARAPOR,N84,FALSE)</f>
        <v>0</v>
      </c>
      <c r="F84" s="683" t="str">
        <f>IFERROR(CONCATENATE(VLOOKUP(VLOOKUP(URUTCETAKDESKRIPSI,DATARAPOR,M84,FALSE),NAMAEKSKUL,2,FALSE)," : ",VLOOKUP(VLOOKUP(URUTCETAKDESKRIPSI,DATARAPOR,M84,FALSE),NAMAEKSKUL,3,FALSE)),"-")</f>
        <v>-</v>
      </c>
      <c r="G84" s="683"/>
      <c r="H84" s="683"/>
      <c r="I84" s="683"/>
      <c r="J84" s="53"/>
      <c r="K84" s="53"/>
      <c r="M84" s="58">
        <f>'Data Rapor'!TS1</f>
        <v>539</v>
      </c>
      <c r="N84" s="236">
        <f>M84+1</f>
        <v>540</v>
      </c>
      <c r="O84" s="164"/>
    </row>
    <row r="85" spans="1:16" ht="36" customHeight="1">
      <c r="A85" s="53"/>
      <c r="B85" s="387" t="s">
        <v>177</v>
      </c>
      <c r="C85" s="693" t="str">
        <f>IFERROR(VLOOKUP(VLOOKUP(URUTCETAKDESKRIPSI,DATARAPOR,M85,FALSE),NAMAEKSKUL,4,FALSE),"-")</f>
        <v>-</v>
      </c>
      <c r="D85" s="693"/>
      <c r="E85" s="255">
        <f>VLOOKUP(URUTCETAKDESKRIPSI,DATARAPOR,N85,FALSE)</f>
        <v>0</v>
      </c>
      <c r="F85" s="683" t="str">
        <f>IFERROR(CONCATENATE(VLOOKUP(VLOOKUP(URUTCETAKDESKRIPSI,DATARAPOR,M85,FALSE),NAMAEKSKUL,2,FALSE)," : ",VLOOKUP(VLOOKUP(URUTCETAKDESKRIPSI,DATARAPOR,M85,FALSE),NAMAEKSKUL,3,FALSE)),"-")</f>
        <v>-</v>
      </c>
      <c r="G85" s="683"/>
      <c r="H85" s="683"/>
      <c r="I85" s="683"/>
      <c r="J85" s="53"/>
      <c r="K85" s="53"/>
      <c r="M85" s="58">
        <f>'Data Rapor'!TU1</f>
        <v>541</v>
      </c>
      <c r="N85" s="236">
        <f>M85+1</f>
        <v>542</v>
      </c>
      <c r="O85" s="164"/>
    </row>
    <row r="86" spans="1:16" ht="21.75" customHeight="1">
      <c r="A86" s="53"/>
      <c r="B86" s="54" t="s">
        <v>301</v>
      </c>
      <c r="C86" s="53"/>
      <c r="D86" s="53"/>
      <c r="E86" s="53"/>
      <c r="F86" s="53"/>
      <c r="G86" s="53"/>
      <c r="H86" s="53"/>
      <c r="I86" s="53"/>
      <c r="J86" s="53"/>
      <c r="K86" s="53"/>
    </row>
    <row r="87" spans="1:16" ht="18.75" customHeight="1">
      <c r="A87" s="53"/>
      <c r="B87" s="386" t="s">
        <v>37</v>
      </c>
      <c r="C87" s="675" t="s">
        <v>392</v>
      </c>
      <c r="D87" s="676"/>
      <c r="E87" s="677"/>
      <c r="F87" s="687" t="s">
        <v>298</v>
      </c>
      <c r="G87" s="687"/>
      <c r="H87" s="687"/>
      <c r="I87" s="687"/>
      <c r="J87" s="53"/>
      <c r="K87" s="53"/>
    </row>
    <row r="88" spans="1:16" ht="35.1" customHeight="1">
      <c r="A88" s="53"/>
      <c r="B88" s="387" t="s">
        <v>175</v>
      </c>
      <c r="C88" s="678">
        <f>IFERROR(VLOOKUP(URUTCETAKDESKRIPSI,DATARAPOR,M88,FALSE),"-")</f>
        <v>0</v>
      </c>
      <c r="D88" s="679"/>
      <c r="E88" s="680"/>
      <c r="F88" s="683">
        <f>IFERROR(VLOOKUP(URUTCETAKDESKRIPSI,DATARAPOR,N88,FALSE),"-")</f>
        <v>0</v>
      </c>
      <c r="G88" s="683"/>
      <c r="H88" s="683"/>
      <c r="I88" s="683"/>
      <c r="J88" s="53"/>
      <c r="K88" s="53"/>
      <c r="M88" s="127">
        <f>'Data Rapor'!TK1</f>
        <v>531</v>
      </c>
      <c r="N88" s="141">
        <f>'Data Rapor'!TL1</f>
        <v>532</v>
      </c>
    </row>
    <row r="89" spans="1:16" ht="35.1" customHeight="1">
      <c r="A89" s="53"/>
      <c r="B89" s="387" t="s">
        <v>176</v>
      </c>
      <c r="C89" s="678">
        <f>IFERROR(VLOOKUP(URUTCETAKDESKRIPSI,DATARAPOR,M89,FALSE),"-")</f>
        <v>0</v>
      </c>
      <c r="D89" s="679"/>
      <c r="E89" s="680"/>
      <c r="F89" s="683">
        <f>IFERROR(VLOOKUP(URUTCETAKDESKRIPSI,DATARAPOR,N89,FALSE),"-")</f>
        <v>0</v>
      </c>
      <c r="G89" s="683"/>
      <c r="H89" s="683"/>
      <c r="I89" s="683"/>
      <c r="J89" s="53"/>
      <c r="K89" s="53"/>
      <c r="M89" s="127">
        <f>'Data Rapor'!TM1</f>
        <v>533</v>
      </c>
      <c r="N89" s="141">
        <f>'Data Rapor'!TN1</f>
        <v>534</v>
      </c>
    </row>
    <row r="90" spans="1:16" ht="35.1" customHeight="1">
      <c r="A90" s="53"/>
      <c r="B90" s="387" t="s">
        <v>177</v>
      </c>
      <c r="C90" s="678">
        <f>IFERROR(VLOOKUP(URUTCETAKDESKRIPSI,DATARAPOR,M90,FALSE),"-")</f>
        <v>0</v>
      </c>
      <c r="D90" s="679"/>
      <c r="E90" s="680"/>
      <c r="F90" s="683">
        <f>IFERROR(VLOOKUP(URUTCETAKDESKRIPSI,DATARAPOR,N90,FALSE),"-")</f>
        <v>0</v>
      </c>
      <c r="G90" s="683"/>
      <c r="H90" s="683"/>
      <c r="I90" s="683"/>
      <c r="J90" s="53"/>
      <c r="K90" s="53"/>
      <c r="M90" s="127">
        <f>'Data Rapor'!TO1</f>
        <v>535</v>
      </c>
      <c r="N90" s="141">
        <f>'Data Rapor'!TP1</f>
        <v>536</v>
      </c>
    </row>
    <row r="91" spans="1:16" s="221" customFormat="1" ht="23.25" customHeight="1">
      <c r="A91" s="53"/>
      <c r="B91" s="133" t="s">
        <v>307</v>
      </c>
      <c r="C91" s="222"/>
      <c r="D91" s="222"/>
      <c r="E91" s="222"/>
      <c r="F91" s="222"/>
      <c r="G91" s="222"/>
      <c r="H91" s="222"/>
      <c r="I91" s="222"/>
      <c r="J91" s="53"/>
      <c r="K91" s="53"/>
      <c r="M91" s="223"/>
      <c r="N91" s="223"/>
      <c r="O91" s="223"/>
      <c r="P91" s="223"/>
    </row>
    <row r="92" spans="1:16">
      <c r="A92" s="53"/>
      <c r="B92" s="53"/>
      <c r="C92" s="674" t="s">
        <v>303</v>
      </c>
      <c r="D92" s="674"/>
      <c r="E92" s="654" t="str">
        <f>IFERROR(CONCATENATE(":  ",IF(VLOOKUP(URUTCETAKDESKRIPSI,DATARAPOR,M92,FALSE)=0,"-",CONCATENATE(N92," (",O92,")"))),"-")</f>
        <v>:  -</v>
      </c>
      <c r="F92" s="655"/>
      <c r="G92" s="53"/>
      <c r="H92" s="53"/>
      <c r="I92" s="53"/>
      <c r="J92" s="53"/>
      <c r="K92" s="53"/>
      <c r="M92" s="131">
        <f>'Data Rapor'!TG1</f>
        <v>527</v>
      </c>
      <c r="N92" s="57">
        <f>IFERROR(VLOOKUP(URUTCETAKDESKRIPSI,DATARAPOR,M92,FALSE),"-")</f>
        <v>0</v>
      </c>
      <c r="O92" s="95" t="str">
        <f>IFERROR(Hurufraport(N92),"-")</f>
        <v>nol</v>
      </c>
    </row>
    <row r="93" spans="1:16">
      <c r="A93" s="53"/>
      <c r="B93" s="53"/>
      <c r="C93" s="674" t="s">
        <v>304</v>
      </c>
      <c r="D93" s="674"/>
      <c r="E93" s="654" t="str">
        <f>IFERROR(CONCATENATE(":  ",IF(VLOOKUP(URUTCETAKDESKRIPSI,DATARAPOR,M93,FALSE)=0,"-",CONCATENATE(N93," (",O93,")"))),"-")</f>
        <v>:  -</v>
      </c>
      <c r="F93" s="655"/>
      <c r="G93" s="53"/>
      <c r="H93" s="53"/>
      <c r="I93" s="53"/>
      <c r="J93" s="53"/>
      <c r="K93" s="53"/>
      <c r="M93" s="131">
        <f>'Data Rapor'!TH1</f>
        <v>528</v>
      </c>
      <c r="N93" s="57">
        <f>IFERROR(VLOOKUP(URUTCETAKDESKRIPSI,DATARAPOR,M93,FALSE),"-")</f>
        <v>0</v>
      </c>
      <c r="O93" s="95" t="str">
        <f>IFERROR(Hurufraport(N93),"-")</f>
        <v>nol</v>
      </c>
    </row>
    <row r="94" spans="1:16">
      <c r="A94" s="53"/>
      <c r="B94" s="53"/>
      <c r="C94" s="674" t="s">
        <v>305</v>
      </c>
      <c r="D94" s="674"/>
      <c r="E94" s="654" t="str">
        <f>IFERROR(CONCATENATE(":  ",IF(VLOOKUP(URUTCETAKDESKRIPSI,DATARAPOR,M94,FALSE)=0,"-",CONCATENATE(N94," (",O94,")"))),"-")</f>
        <v>:  -</v>
      </c>
      <c r="F94" s="655"/>
      <c r="G94" s="53"/>
      <c r="H94" s="53"/>
      <c r="I94" s="53"/>
      <c r="J94" s="53"/>
      <c r="K94" s="53"/>
      <c r="M94" s="131">
        <f>'Data Rapor'!TI1</f>
        <v>529</v>
      </c>
      <c r="N94" s="57">
        <f>IFERROR(VLOOKUP(URUTCETAKDESKRIPSI,DATARAPOR,M94,FALSE),"-")</f>
        <v>0</v>
      </c>
      <c r="O94" s="95" t="str">
        <f>IFERROR(Hurufraport(N94),"-")</f>
        <v>nol</v>
      </c>
    </row>
    <row r="95" spans="1:16">
      <c r="A95" s="53"/>
      <c r="B95" s="53"/>
      <c r="C95" s="674" t="s">
        <v>306</v>
      </c>
      <c r="D95" s="674"/>
      <c r="E95" s="654" t="str">
        <f>IFERROR(CONCATENATE(":  ",IF(VLOOKUP(URUTCETAKDESKRIPSI,DATARAPOR,M95,FALSE)=0,"-",CONCATENATE(N95," (",O95,")"))),"-")</f>
        <v>:  -</v>
      </c>
      <c r="F95" s="655"/>
      <c r="G95" s="53"/>
      <c r="H95" s="53"/>
      <c r="I95" s="53"/>
      <c r="J95" s="53"/>
      <c r="K95" s="53"/>
      <c r="M95" s="131">
        <f>'Data Rapor'!TJ1</f>
        <v>530</v>
      </c>
      <c r="N95" s="57">
        <f>IFERROR(VLOOKUP(URUTCETAKDESKRIPSI,DATARAPOR,M95,FALSE),"-")</f>
        <v>0</v>
      </c>
      <c r="O95" s="95" t="str">
        <f>IFERROR(Hurufraport(N95),"-")</f>
        <v>nol</v>
      </c>
    </row>
    <row r="96" spans="1:16" s="221" customFormat="1" ht="21.75" customHeight="1">
      <c r="A96" s="53"/>
      <c r="B96" s="133" t="s">
        <v>308</v>
      </c>
      <c r="C96" s="222"/>
      <c r="D96" s="222"/>
      <c r="E96" s="222"/>
      <c r="F96" s="222"/>
      <c r="G96" s="222"/>
      <c r="H96" s="222"/>
      <c r="I96" s="222"/>
      <c r="J96" s="53"/>
      <c r="K96" s="53"/>
      <c r="M96" s="223"/>
      <c r="N96" s="223"/>
      <c r="O96" s="223"/>
      <c r="P96" s="223"/>
    </row>
    <row r="97" spans="1:16" ht="14.1" customHeight="1">
      <c r="A97" s="53"/>
      <c r="B97" s="53"/>
      <c r="C97" s="665" t="str">
        <f>IFERROR(VLOOKUP(URUTCETAKDESKRIPSI,DATARAPOR,M97,FALSE),"-")</f>
        <v>JANGAN LAKUKAN LAGI MEMBOLOS</v>
      </c>
      <c r="D97" s="666"/>
      <c r="E97" s="666"/>
      <c r="F97" s="666"/>
      <c r="G97" s="666"/>
      <c r="H97" s="666"/>
      <c r="I97" s="667"/>
      <c r="J97" s="53"/>
      <c r="K97" s="53"/>
      <c r="M97" s="131">
        <f>'Data Rapor'!TF1</f>
        <v>526</v>
      </c>
    </row>
    <row r="98" spans="1:16" ht="14.1" customHeight="1">
      <c r="A98" s="53"/>
      <c r="B98" s="170"/>
      <c r="C98" s="668"/>
      <c r="D98" s="669"/>
      <c r="E98" s="669"/>
      <c r="F98" s="669"/>
      <c r="G98" s="669"/>
      <c r="H98" s="669"/>
      <c r="I98" s="670"/>
      <c r="J98" s="53"/>
      <c r="K98" s="53"/>
    </row>
    <row r="99" spans="1:16" ht="14.1" customHeight="1">
      <c r="A99" s="53"/>
      <c r="B99" s="170"/>
      <c r="C99" s="671"/>
      <c r="D99" s="672"/>
      <c r="E99" s="672"/>
      <c r="F99" s="672"/>
      <c r="G99" s="672"/>
      <c r="H99" s="672"/>
      <c r="I99" s="673"/>
      <c r="J99" s="53"/>
      <c r="K99" s="53"/>
    </row>
    <row r="100" spans="1:16" s="221" customFormat="1" ht="20.25" customHeight="1">
      <c r="A100" s="53"/>
      <c r="B100" s="133" t="s">
        <v>309</v>
      </c>
      <c r="C100" s="222"/>
      <c r="D100" s="222"/>
      <c r="E100" s="222"/>
      <c r="F100" s="222"/>
      <c r="G100" s="222"/>
      <c r="H100" s="222"/>
      <c r="I100" s="222"/>
      <c r="J100" s="53"/>
      <c r="K100" s="53"/>
      <c r="M100" s="223"/>
      <c r="N100" s="223"/>
      <c r="O100" s="223"/>
      <c r="P100" s="223"/>
    </row>
    <row r="101" spans="1:16" ht="12" customHeight="1">
      <c r="A101" s="53"/>
      <c r="B101" s="169"/>
      <c r="C101" s="656"/>
      <c r="D101" s="657"/>
      <c r="E101" s="657"/>
      <c r="F101" s="657"/>
      <c r="G101" s="657"/>
      <c r="H101" s="657"/>
      <c r="I101" s="658"/>
      <c r="J101" s="53"/>
      <c r="K101" s="53"/>
    </row>
    <row r="102" spans="1:16" ht="12" customHeight="1">
      <c r="A102" s="53"/>
      <c r="B102" s="169"/>
      <c r="C102" s="659"/>
      <c r="D102" s="660"/>
      <c r="E102" s="660"/>
      <c r="F102" s="660"/>
      <c r="G102" s="660"/>
      <c r="H102" s="660"/>
      <c r="I102" s="661"/>
      <c r="J102" s="53"/>
      <c r="K102" s="53"/>
    </row>
    <row r="103" spans="1:16" ht="12" customHeight="1">
      <c r="A103" s="53"/>
      <c r="B103" s="169"/>
      <c r="C103" s="662"/>
      <c r="D103" s="663"/>
      <c r="E103" s="663"/>
      <c r="F103" s="663"/>
      <c r="G103" s="663"/>
      <c r="H103" s="663"/>
      <c r="I103" s="664"/>
      <c r="J103" s="53"/>
      <c r="K103" s="53"/>
    </row>
    <row r="104" spans="1:16">
      <c r="A104" s="53"/>
      <c r="B104" s="53"/>
      <c r="C104" s="53"/>
      <c r="D104" s="53"/>
      <c r="E104" s="53"/>
      <c r="F104" s="53"/>
      <c r="G104" s="53"/>
      <c r="H104" s="53"/>
      <c r="I104" s="53"/>
      <c r="J104" s="53"/>
      <c r="K104" s="53"/>
    </row>
    <row r="105" spans="1:16" ht="14.1" hidden="1" customHeight="1">
      <c r="A105" s="53"/>
      <c r="B105" s="53"/>
      <c r="C105" s="648" t="s">
        <v>396</v>
      </c>
      <c r="D105" s="649"/>
      <c r="E105" s="649"/>
      <c r="F105" s="649"/>
      <c r="G105" s="649"/>
      <c r="H105" s="649"/>
      <c r="I105" s="650"/>
      <c r="J105" s="53"/>
      <c r="K105" s="53"/>
    </row>
    <row r="106" spans="1:16" ht="14.1" hidden="1" customHeight="1">
      <c r="A106" s="53"/>
      <c r="B106" s="53"/>
      <c r="C106" s="651"/>
      <c r="D106" s="652"/>
      <c r="E106" s="652"/>
      <c r="F106" s="652"/>
      <c r="G106" s="652"/>
      <c r="H106" s="652"/>
      <c r="I106" s="653"/>
      <c r="J106" s="53"/>
      <c r="K106" s="53"/>
    </row>
    <row r="107" spans="1:16" ht="9" customHeight="1">
      <c r="A107" s="53"/>
      <c r="B107" s="53"/>
      <c r="C107" s="231"/>
      <c r="D107" s="231"/>
      <c r="E107" s="231"/>
      <c r="F107" s="231"/>
      <c r="G107" s="231"/>
      <c r="H107" s="231"/>
      <c r="I107" s="231"/>
      <c r="J107" s="231"/>
      <c r="K107" s="231"/>
    </row>
    <row r="108" spans="1:16">
      <c r="A108" s="53"/>
      <c r="B108" s="53"/>
      <c r="C108" s="645" t="s">
        <v>393</v>
      </c>
      <c r="D108" s="645"/>
      <c r="E108" s="53"/>
      <c r="F108" s="53"/>
      <c r="G108" s="53"/>
      <c r="H108" s="282" t="str">
        <f>TANGGALRAPOR</f>
        <v>Wonosobo, 17 Desember 2016</v>
      </c>
      <c r="I108" s="282"/>
      <c r="J108" s="53"/>
      <c r="K108" s="53"/>
    </row>
    <row r="109" spans="1:16">
      <c r="A109" s="53"/>
      <c r="B109" s="53"/>
      <c r="C109" s="645"/>
      <c r="D109" s="645"/>
      <c r="E109" s="53"/>
      <c r="F109" s="53"/>
      <c r="G109" s="53"/>
      <c r="H109" s="283" t="s">
        <v>395</v>
      </c>
      <c r="I109" s="282"/>
      <c r="J109" s="53"/>
      <c r="K109" s="53"/>
    </row>
    <row r="110" spans="1:16" ht="9.9499999999999993" customHeight="1">
      <c r="A110" s="53"/>
      <c r="B110" s="53"/>
      <c r="C110" s="232"/>
      <c r="D110" s="53"/>
      <c r="E110" s="53"/>
      <c r="F110" s="53"/>
      <c r="G110" s="53"/>
      <c r="H110" s="282"/>
      <c r="I110" s="282"/>
      <c r="J110" s="53"/>
      <c r="K110" s="53"/>
    </row>
    <row r="111" spans="1:16" ht="9.9499999999999993" customHeight="1">
      <c r="A111" s="53"/>
      <c r="B111" s="53"/>
      <c r="C111" s="232"/>
      <c r="D111" s="53"/>
      <c r="E111" s="53"/>
      <c r="F111" s="53"/>
      <c r="G111" s="53"/>
      <c r="H111" s="282"/>
      <c r="I111" s="282"/>
      <c r="J111" s="53"/>
      <c r="K111" s="53"/>
    </row>
    <row r="112" spans="1:16">
      <c r="A112" s="53"/>
      <c r="B112" s="53"/>
      <c r="C112" s="646" t="s">
        <v>394</v>
      </c>
      <c r="D112" s="647"/>
      <c r="E112" s="53"/>
      <c r="F112" s="53"/>
      <c r="G112" s="53"/>
      <c r="H112" s="284" t="str">
        <f>IFERROR(VLOOKUP(KELASDIPILIH,URUTANMAPELKELAS,4,FALSE),"-")</f>
        <v>Guru 024</v>
      </c>
      <c r="I112" s="282"/>
      <c r="J112" s="53"/>
      <c r="K112" s="53"/>
    </row>
    <row r="113" spans="1:11" ht="15" customHeight="1">
      <c r="A113" s="53"/>
      <c r="B113" s="53"/>
      <c r="C113" s="53"/>
      <c r="D113" s="53"/>
      <c r="E113" s="279" t="s">
        <v>425</v>
      </c>
      <c r="F113" s="279"/>
      <c r="G113" s="280"/>
      <c r="H113" s="282" t="str">
        <f>IFERROR(CONCATENATE(VLOOKUP(KELASDIPILIH,URUTANMAPELKELAS,3,FALSE),"",VLOOKUP(KELASDIPILIH,URUTANMAPELKELAS,5,FALSE)),"-")</f>
        <v>NBM123456813</v>
      </c>
      <c r="I113" s="282"/>
      <c r="J113" s="53"/>
      <c r="K113" s="53"/>
    </row>
    <row r="114" spans="1:11">
      <c r="A114" s="53"/>
      <c r="B114" s="53"/>
      <c r="C114" s="53"/>
      <c r="D114" s="53"/>
      <c r="E114" s="279" t="s">
        <v>426</v>
      </c>
      <c r="F114" s="279"/>
      <c r="G114" s="280"/>
      <c r="H114" s="53"/>
      <c r="I114" s="53"/>
      <c r="J114" s="53"/>
      <c r="K114" s="53"/>
    </row>
    <row r="115" spans="1:11" ht="9.9499999999999993" customHeight="1">
      <c r="A115" s="53"/>
      <c r="B115" s="53"/>
      <c r="C115" s="53"/>
      <c r="D115" s="53"/>
      <c r="E115" s="280"/>
      <c r="F115" s="280"/>
      <c r="G115" s="280"/>
      <c r="H115" s="53"/>
      <c r="I115" s="53"/>
      <c r="J115" s="53"/>
      <c r="K115" s="53"/>
    </row>
    <row r="116" spans="1:11" ht="9.9499999999999993" customHeight="1">
      <c r="A116" s="53"/>
      <c r="B116" s="53"/>
      <c r="C116" s="53"/>
      <c r="D116" s="53"/>
      <c r="E116" s="280"/>
      <c r="F116" s="280"/>
      <c r="G116" s="280"/>
      <c r="H116" s="53"/>
      <c r="I116" s="53"/>
      <c r="J116" s="53"/>
      <c r="K116" s="53"/>
    </row>
    <row r="117" spans="1:11">
      <c r="A117" s="53"/>
      <c r="B117" s="53"/>
      <c r="C117" s="53"/>
      <c r="D117" s="53"/>
      <c r="E117" s="281" t="str">
        <f>NAMAKEPSEK</f>
        <v>Nama......................</v>
      </c>
      <c r="F117" s="281"/>
      <c r="G117" s="280"/>
      <c r="H117" s="53"/>
      <c r="I117" s="53"/>
      <c r="J117" s="53"/>
      <c r="K117" s="53"/>
    </row>
    <row r="118" spans="1:11">
      <c r="A118" s="53"/>
      <c r="B118" s="53"/>
      <c r="C118" s="53"/>
      <c r="D118" s="53"/>
      <c r="E118" s="280" t="str">
        <f>"NIP. "&amp;NBMorNIP</f>
        <v>NIP. 938 398</v>
      </c>
      <c r="F118" s="280"/>
      <c r="G118" s="280"/>
      <c r="H118" s="53"/>
      <c r="I118" s="53"/>
      <c r="J118" s="53"/>
      <c r="K118" s="53"/>
    </row>
    <row r="119" spans="1:11"/>
  </sheetData>
  <sheetProtection password="88A8" sheet="1" objects="1" scenarios="1" formatRows="0"/>
  <mergeCells count="158">
    <mergeCell ref="C36:D37"/>
    <mergeCell ref="F36:I36"/>
    <mergeCell ref="F37:I37"/>
    <mergeCell ref="B77:B78"/>
    <mergeCell ref="C77:D78"/>
    <mergeCell ref="F77:I77"/>
    <mergeCell ref="F78:I78"/>
    <mergeCell ref="B79:B80"/>
    <mergeCell ref="C79:D80"/>
    <mergeCell ref="F79:I79"/>
    <mergeCell ref="F80:I80"/>
    <mergeCell ref="B71:B72"/>
    <mergeCell ref="C71:D72"/>
    <mergeCell ref="F71:I71"/>
    <mergeCell ref="F72:I72"/>
    <mergeCell ref="B73:B74"/>
    <mergeCell ref="C73:D74"/>
    <mergeCell ref="F73:I73"/>
    <mergeCell ref="F74:I74"/>
    <mergeCell ref="B75:B76"/>
    <mergeCell ref="C75:D76"/>
    <mergeCell ref="F75:I75"/>
    <mergeCell ref="F76:I76"/>
    <mergeCell ref="B45:B46"/>
    <mergeCell ref="B43:B44"/>
    <mergeCell ref="F45:I45"/>
    <mergeCell ref="F46:I46"/>
    <mergeCell ref="F87:I87"/>
    <mergeCell ref="F85:I85"/>
    <mergeCell ref="F10:I10"/>
    <mergeCell ref="C13:D14"/>
    <mergeCell ref="C15:D16"/>
    <mergeCell ref="C17:D18"/>
    <mergeCell ref="F13:I13"/>
    <mergeCell ref="F14:I14"/>
    <mergeCell ref="F15:I15"/>
    <mergeCell ref="F16:I16"/>
    <mergeCell ref="B10:D10"/>
    <mergeCell ref="F82:I82"/>
    <mergeCell ref="C83:D83"/>
    <mergeCell ref="C84:D84"/>
    <mergeCell ref="C85:D85"/>
    <mergeCell ref="F83:I83"/>
    <mergeCell ref="F84:I84"/>
    <mergeCell ref="C30:D31"/>
    <mergeCell ref="C32:D33"/>
    <mergeCell ref="C34:D35"/>
    <mergeCell ref="B41:B42"/>
    <mergeCell ref="B39:B40"/>
    <mergeCell ref="B28:B29"/>
    <mergeCell ref="B30:B31"/>
    <mergeCell ref="B32:B33"/>
    <mergeCell ref="B34:B35"/>
    <mergeCell ref="B17:B18"/>
    <mergeCell ref="B19:B20"/>
    <mergeCell ref="B21:B22"/>
    <mergeCell ref="B23:B24"/>
    <mergeCell ref="B36:B37"/>
    <mergeCell ref="B12:B16"/>
    <mergeCell ref="F25:I25"/>
    <mergeCell ref="F26:I26"/>
    <mergeCell ref="F28:I28"/>
    <mergeCell ref="F29:I29"/>
    <mergeCell ref="F20:I20"/>
    <mergeCell ref="F21:I21"/>
    <mergeCell ref="F22:I22"/>
    <mergeCell ref="F23:I23"/>
    <mergeCell ref="F24:I24"/>
    <mergeCell ref="C19:D20"/>
    <mergeCell ref="C21:D22"/>
    <mergeCell ref="C23:D24"/>
    <mergeCell ref="C25:D26"/>
    <mergeCell ref="C28:D29"/>
    <mergeCell ref="B25:B26"/>
    <mergeCell ref="F31:I31"/>
    <mergeCell ref="F32:I32"/>
    <mergeCell ref="F33:I33"/>
    <mergeCell ref="F34:I34"/>
    <mergeCell ref="F35:I35"/>
    <mergeCell ref="F17:I17"/>
    <mergeCell ref="F18:I18"/>
    <mergeCell ref="F19:I19"/>
    <mergeCell ref="F30:I30"/>
    <mergeCell ref="C87:E87"/>
    <mergeCell ref="C88:E88"/>
    <mergeCell ref="C89:E89"/>
    <mergeCell ref="C90:E90"/>
    <mergeCell ref="C82:D82"/>
    <mergeCell ref="F40:I40"/>
    <mergeCell ref="F41:I41"/>
    <mergeCell ref="F42:I42"/>
    <mergeCell ref="F43:I43"/>
    <mergeCell ref="F44:I44"/>
    <mergeCell ref="C41:D42"/>
    <mergeCell ref="C43:D44"/>
    <mergeCell ref="C45:D46"/>
    <mergeCell ref="F90:I90"/>
    <mergeCell ref="F88:I88"/>
    <mergeCell ref="F89:I89"/>
    <mergeCell ref="C39:D40"/>
    <mergeCell ref="F39:I39"/>
    <mergeCell ref="C56:D57"/>
    <mergeCell ref="F56:I56"/>
    <mergeCell ref="F57:I57"/>
    <mergeCell ref="C58:D59"/>
    <mergeCell ref="F58:I58"/>
    <mergeCell ref="F59:I59"/>
    <mergeCell ref="C108:D109"/>
    <mergeCell ref="C112:D112"/>
    <mergeCell ref="C105:I106"/>
    <mergeCell ref="E92:F92"/>
    <mergeCell ref="E93:F93"/>
    <mergeCell ref="E94:F94"/>
    <mergeCell ref="E95:F95"/>
    <mergeCell ref="C101:I103"/>
    <mergeCell ref="C97:I99"/>
    <mergeCell ref="C92:D92"/>
    <mergeCell ref="C93:D93"/>
    <mergeCell ref="C94:D94"/>
    <mergeCell ref="C95:D95"/>
    <mergeCell ref="B54:B55"/>
    <mergeCell ref="C54:D55"/>
    <mergeCell ref="F54:I54"/>
    <mergeCell ref="F55:I55"/>
    <mergeCell ref="B61:B62"/>
    <mergeCell ref="C61:D62"/>
    <mergeCell ref="F61:I61"/>
    <mergeCell ref="F62:I62"/>
    <mergeCell ref="B48:B49"/>
    <mergeCell ref="C48:D49"/>
    <mergeCell ref="F48:I48"/>
    <mergeCell ref="F49:I49"/>
    <mergeCell ref="B50:B51"/>
    <mergeCell ref="C50:D51"/>
    <mergeCell ref="F50:I50"/>
    <mergeCell ref="F51:I51"/>
    <mergeCell ref="B52:B53"/>
    <mergeCell ref="C52:D53"/>
    <mergeCell ref="F52:I52"/>
    <mergeCell ref="F53:I53"/>
    <mergeCell ref="B56:B57"/>
    <mergeCell ref="B58:B59"/>
    <mergeCell ref="B69:B70"/>
    <mergeCell ref="C69:D70"/>
    <mergeCell ref="F69:I69"/>
    <mergeCell ref="F70:I70"/>
    <mergeCell ref="B63:B64"/>
    <mergeCell ref="C63:D64"/>
    <mergeCell ref="F63:I63"/>
    <mergeCell ref="F64:I64"/>
    <mergeCell ref="B65:B66"/>
    <mergeCell ref="C65:D66"/>
    <mergeCell ref="F65:I65"/>
    <mergeCell ref="F66:I66"/>
    <mergeCell ref="B67:B68"/>
    <mergeCell ref="C67:D68"/>
    <mergeCell ref="F67:I67"/>
    <mergeCell ref="F68:I68"/>
  </mergeCells>
  <printOptions horizontalCentered="1" verticalCentered="1"/>
  <pageMargins left="0.70866141732283472" right="0.39370078740157483" top="0.39370078740157483" bottom="0.59055118110236227" header="0.39370078740157483" footer="0.39370078740157483"/>
  <pageSetup paperSize="10000" scale="95" orientation="portrait" blackAndWhite="1" horizontalDpi="4294967293" verticalDpi="0" r:id="rId1"/>
  <drawing r:id="rId2"/>
  <legacyDrawing r:id="rId3"/>
</worksheet>
</file>

<file path=xl/worksheets/sheet9.xml><?xml version="1.0" encoding="utf-8"?>
<worksheet xmlns="http://schemas.openxmlformats.org/spreadsheetml/2006/main" xmlns:r="http://schemas.openxmlformats.org/officeDocument/2006/relationships">
  <sheetPr codeName="Sheet32"/>
  <dimension ref="A1:HL50"/>
  <sheetViews>
    <sheetView showGridLines="0" showRowColHeaders="0" workbookViewId="0">
      <selection activeCell="C7" sqref="C7"/>
    </sheetView>
  </sheetViews>
  <sheetFormatPr defaultColWidth="0" defaultRowHeight="0" customHeight="1" zeroHeight="1"/>
  <cols>
    <col min="1" max="1" width="21.28515625" style="51" customWidth="1"/>
    <col min="2" max="2" width="8.42578125" style="51" customWidth="1"/>
    <col min="3" max="3" width="28.42578125" style="51" customWidth="1"/>
    <col min="4" max="4" width="11.28515625" style="51" customWidth="1"/>
    <col min="5" max="5" width="2.140625" style="51" customWidth="1"/>
    <col min="6" max="6" width="8" style="51" customWidth="1"/>
    <col min="7" max="7" width="26" style="51" bestFit="1" customWidth="1"/>
    <col min="8" max="8" width="11.42578125" style="51" customWidth="1"/>
    <col min="9" max="9" width="18.28515625" style="51" customWidth="1"/>
    <col min="10" max="16384" width="9.140625" style="51" hidden="1"/>
  </cols>
  <sheetData>
    <row r="1" spans="1:220" ht="20.25">
      <c r="B1" s="325" t="s">
        <v>430</v>
      </c>
      <c r="C1" s="325"/>
      <c r="D1" s="325"/>
      <c r="E1" s="282"/>
      <c r="F1" s="282"/>
      <c r="G1" s="282"/>
      <c r="H1" s="282"/>
      <c r="HL1" s="51" t="s">
        <v>42</v>
      </c>
    </row>
    <row r="2" spans="1:220" s="57" customFormat="1" ht="20.25" customHeight="1">
      <c r="B2" s="325" t="str">
        <f>CONCATENATE("Semester ",SEMESTER," Tahun Pelajaran ",TAHUNPELAJARAN)</f>
        <v>Semester Ganjil Tahun Pelajaran 2016/2017</v>
      </c>
      <c r="C2" s="282"/>
      <c r="D2" s="282"/>
      <c r="E2" s="282"/>
      <c r="F2" s="282"/>
      <c r="G2" s="282"/>
      <c r="H2" s="282"/>
    </row>
    <row r="3" spans="1:220" s="57" customFormat="1" ht="20.25" customHeight="1">
      <c r="B3" s="325"/>
      <c r="C3" s="282"/>
      <c r="D3" s="282"/>
      <c r="E3" s="282"/>
      <c r="F3" s="282"/>
      <c r="G3" s="282"/>
      <c r="H3" s="282"/>
    </row>
    <row r="4" spans="1:220" s="57" customFormat="1" ht="15">
      <c r="B4" s="326"/>
      <c r="C4" s="694" t="s">
        <v>429</v>
      </c>
      <c r="D4" s="696" t="s">
        <v>5</v>
      </c>
      <c r="E4" s="696"/>
      <c r="F4" s="696"/>
      <c r="G4" s="696"/>
      <c r="H4" s="326"/>
    </row>
    <row r="5" spans="1:220" s="57" customFormat="1" ht="15">
      <c r="B5" s="326"/>
      <c r="C5" s="695"/>
      <c r="D5" s="696"/>
      <c r="E5" s="696"/>
      <c r="F5" s="696"/>
      <c r="G5" s="696"/>
      <c r="H5" s="53"/>
    </row>
    <row r="6" spans="1:220" s="57" customFormat="1" ht="30.75" customHeight="1">
      <c r="B6" s="328" t="s">
        <v>1</v>
      </c>
      <c r="C6" s="328" t="s">
        <v>224</v>
      </c>
      <c r="D6" s="330" t="s">
        <v>403</v>
      </c>
      <c r="E6" s="326"/>
      <c r="F6" s="328" t="s">
        <v>1</v>
      </c>
      <c r="G6" s="328" t="s">
        <v>224</v>
      </c>
      <c r="H6" s="330" t="s">
        <v>404</v>
      </c>
    </row>
    <row r="7" spans="1:220" ht="15" hidden="1">
      <c r="A7" s="329" t="str">
        <f>IFERROR(IF(SUM(B7,F7)=0,"",SUM(B7,F7)),"")</f>
        <v/>
      </c>
      <c r="B7" s="327" t="e">
        <f>#REF!</f>
        <v>#REF!</v>
      </c>
      <c r="C7" s="53" t="e">
        <f>#REF!</f>
        <v>#REF!</v>
      </c>
      <c r="D7" s="326" t="e">
        <f>#REF!</f>
        <v>#REF!</v>
      </c>
      <c r="E7" s="53"/>
      <c r="F7" s="327" t="e">
        <f>#REF!</f>
        <v>#REF!</v>
      </c>
      <c r="G7" s="53" t="e">
        <f>#REF!</f>
        <v>#REF!</v>
      </c>
      <c r="H7" s="326" t="e">
        <f>#REF!</f>
        <v>#REF!</v>
      </c>
    </row>
    <row r="8" spans="1:220" ht="15" hidden="1">
      <c r="A8" s="329" t="str">
        <f t="shared" ref="A8:A46" si="0">IFERROR(IF(SUM(B8,F8)=0,"",SUM(B8,F8)),"")</f>
        <v/>
      </c>
      <c r="B8" s="327" t="e">
        <f>#REF!</f>
        <v>#REF!</v>
      </c>
      <c r="C8" s="53" t="e">
        <f>#REF!</f>
        <v>#REF!</v>
      </c>
      <c r="D8" s="326" t="e">
        <f>#REF!</f>
        <v>#REF!</v>
      </c>
      <c r="E8" s="53"/>
      <c r="F8" s="327" t="e">
        <f>#REF!</f>
        <v>#REF!</v>
      </c>
      <c r="G8" s="53" t="e">
        <f>#REF!</f>
        <v>#REF!</v>
      </c>
      <c r="H8" s="326" t="e">
        <f>#REF!</f>
        <v>#REF!</v>
      </c>
    </row>
    <row r="9" spans="1:220" ht="15" hidden="1">
      <c r="A9" s="329" t="str">
        <f t="shared" si="0"/>
        <v/>
      </c>
      <c r="B9" s="327" t="e">
        <f>#REF!</f>
        <v>#REF!</v>
      </c>
      <c r="C9" s="53" t="e">
        <f>#REF!</f>
        <v>#REF!</v>
      </c>
      <c r="D9" s="326" t="e">
        <f>#REF!</f>
        <v>#REF!</v>
      </c>
      <c r="E9" s="53"/>
      <c r="F9" s="327" t="e">
        <f>#REF!</f>
        <v>#REF!</v>
      </c>
      <c r="G9" s="53" t="e">
        <f>#REF!</f>
        <v>#REF!</v>
      </c>
      <c r="H9" s="326" t="e">
        <f>#REF!</f>
        <v>#REF!</v>
      </c>
    </row>
    <row r="10" spans="1:220" ht="15" hidden="1">
      <c r="A10" s="329" t="str">
        <f t="shared" si="0"/>
        <v/>
      </c>
      <c r="B10" s="327" t="e">
        <f>#REF!</f>
        <v>#REF!</v>
      </c>
      <c r="C10" s="53" t="e">
        <f>#REF!</f>
        <v>#REF!</v>
      </c>
      <c r="D10" s="326" t="e">
        <f>#REF!</f>
        <v>#REF!</v>
      </c>
      <c r="E10" s="53"/>
      <c r="F10" s="327" t="e">
        <f>#REF!</f>
        <v>#REF!</v>
      </c>
      <c r="G10" s="53" t="e">
        <f>#REF!</f>
        <v>#REF!</v>
      </c>
      <c r="H10" s="326" t="e">
        <f>#REF!</f>
        <v>#REF!</v>
      </c>
    </row>
    <row r="11" spans="1:220" ht="15" hidden="1">
      <c r="A11" s="329" t="str">
        <f t="shared" si="0"/>
        <v/>
      </c>
      <c r="B11" s="327" t="e">
        <f>#REF!</f>
        <v>#REF!</v>
      </c>
      <c r="C11" s="53" t="e">
        <f>#REF!</f>
        <v>#REF!</v>
      </c>
      <c r="D11" s="326" t="e">
        <f>#REF!</f>
        <v>#REF!</v>
      </c>
      <c r="E11" s="53"/>
      <c r="F11" s="327" t="e">
        <f>#REF!</f>
        <v>#REF!</v>
      </c>
      <c r="G11" s="53" t="e">
        <f>#REF!</f>
        <v>#REF!</v>
      </c>
      <c r="H11" s="326" t="e">
        <f>#REF!</f>
        <v>#REF!</v>
      </c>
    </row>
    <row r="12" spans="1:220" ht="15" hidden="1">
      <c r="A12" s="329" t="str">
        <f t="shared" si="0"/>
        <v/>
      </c>
      <c r="B12" s="327" t="e">
        <f>#REF!</f>
        <v>#REF!</v>
      </c>
      <c r="C12" s="53" t="e">
        <f>#REF!</f>
        <v>#REF!</v>
      </c>
      <c r="D12" s="326" t="e">
        <f>#REF!</f>
        <v>#REF!</v>
      </c>
      <c r="E12" s="53"/>
      <c r="F12" s="327" t="e">
        <f>#REF!</f>
        <v>#REF!</v>
      </c>
      <c r="G12" s="53" t="e">
        <f>#REF!</f>
        <v>#REF!</v>
      </c>
      <c r="H12" s="326" t="e">
        <f>#REF!</f>
        <v>#REF!</v>
      </c>
    </row>
    <row r="13" spans="1:220" ht="15" hidden="1">
      <c r="A13" s="329" t="str">
        <f t="shared" si="0"/>
        <v/>
      </c>
      <c r="B13" s="327" t="e">
        <f>#REF!</f>
        <v>#REF!</v>
      </c>
      <c r="C13" s="53" t="e">
        <f>#REF!</f>
        <v>#REF!</v>
      </c>
      <c r="D13" s="326" t="e">
        <f>#REF!</f>
        <v>#REF!</v>
      </c>
      <c r="E13" s="53"/>
      <c r="F13" s="327" t="e">
        <f>#REF!</f>
        <v>#REF!</v>
      </c>
      <c r="G13" s="53" t="e">
        <f>#REF!</f>
        <v>#REF!</v>
      </c>
      <c r="H13" s="326" t="e">
        <f>#REF!</f>
        <v>#REF!</v>
      </c>
    </row>
    <row r="14" spans="1:220" ht="15" hidden="1">
      <c r="A14" s="329" t="str">
        <f t="shared" si="0"/>
        <v/>
      </c>
      <c r="B14" s="327" t="e">
        <f>#REF!</f>
        <v>#REF!</v>
      </c>
      <c r="C14" s="53" t="e">
        <f>#REF!</f>
        <v>#REF!</v>
      </c>
      <c r="D14" s="326" t="e">
        <f>#REF!</f>
        <v>#REF!</v>
      </c>
      <c r="E14" s="53"/>
      <c r="F14" s="327" t="e">
        <f>#REF!</f>
        <v>#REF!</v>
      </c>
      <c r="G14" s="53" t="e">
        <f>#REF!</f>
        <v>#REF!</v>
      </c>
      <c r="H14" s="326" t="e">
        <f>#REF!</f>
        <v>#REF!</v>
      </c>
    </row>
    <row r="15" spans="1:220" ht="15" hidden="1">
      <c r="A15" s="329" t="str">
        <f t="shared" si="0"/>
        <v/>
      </c>
      <c r="B15" s="327" t="e">
        <f>#REF!</f>
        <v>#REF!</v>
      </c>
      <c r="C15" s="53" t="e">
        <f>#REF!</f>
        <v>#REF!</v>
      </c>
      <c r="D15" s="326" t="e">
        <f>#REF!</f>
        <v>#REF!</v>
      </c>
      <c r="E15" s="53"/>
      <c r="F15" s="327" t="e">
        <f>#REF!</f>
        <v>#REF!</v>
      </c>
      <c r="G15" s="53" t="e">
        <f>#REF!</f>
        <v>#REF!</v>
      </c>
      <c r="H15" s="326" t="e">
        <f>#REF!</f>
        <v>#REF!</v>
      </c>
    </row>
    <row r="16" spans="1:220" ht="15" hidden="1">
      <c r="A16" s="329" t="str">
        <f t="shared" si="0"/>
        <v/>
      </c>
      <c r="B16" s="327" t="e">
        <f>#REF!</f>
        <v>#REF!</v>
      </c>
      <c r="C16" s="53" t="e">
        <f>#REF!</f>
        <v>#REF!</v>
      </c>
      <c r="D16" s="326" t="e">
        <f>#REF!</f>
        <v>#REF!</v>
      </c>
      <c r="E16" s="53"/>
      <c r="F16" s="327" t="e">
        <f>#REF!</f>
        <v>#REF!</v>
      </c>
      <c r="G16" s="53" t="e">
        <f>#REF!</f>
        <v>#REF!</v>
      </c>
      <c r="H16" s="326" t="e">
        <f>#REF!</f>
        <v>#REF!</v>
      </c>
    </row>
    <row r="17" spans="1:8" ht="15" hidden="1">
      <c r="A17" s="329" t="str">
        <f t="shared" si="0"/>
        <v/>
      </c>
      <c r="B17" s="327" t="e">
        <f>#REF!</f>
        <v>#REF!</v>
      </c>
      <c r="C17" s="53" t="e">
        <f>#REF!</f>
        <v>#REF!</v>
      </c>
      <c r="D17" s="326" t="e">
        <f>#REF!</f>
        <v>#REF!</v>
      </c>
      <c r="E17" s="53"/>
      <c r="F17" s="327" t="e">
        <f>#REF!</f>
        <v>#REF!</v>
      </c>
      <c r="G17" s="53" t="e">
        <f>#REF!</f>
        <v>#REF!</v>
      </c>
      <c r="H17" s="326" t="e">
        <f>#REF!</f>
        <v>#REF!</v>
      </c>
    </row>
    <row r="18" spans="1:8" ht="15" hidden="1">
      <c r="A18" s="329" t="str">
        <f t="shared" si="0"/>
        <v/>
      </c>
      <c r="B18" s="327" t="e">
        <f>#REF!</f>
        <v>#REF!</v>
      </c>
      <c r="C18" s="53" t="e">
        <f>#REF!</f>
        <v>#REF!</v>
      </c>
      <c r="D18" s="326" t="e">
        <f>#REF!</f>
        <v>#REF!</v>
      </c>
      <c r="E18" s="53"/>
      <c r="F18" s="327" t="e">
        <f>#REF!</f>
        <v>#REF!</v>
      </c>
      <c r="G18" s="53" t="e">
        <f>#REF!</f>
        <v>#REF!</v>
      </c>
      <c r="H18" s="326" t="e">
        <f>#REF!</f>
        <v>#REF!</v>
      </c>
    </row>
    <row r="19" spans="1:8" ht="15" hidden="1">
      <c r="A19" s="329" t="str">
        <f t="shared" si="0"/>
        <v/>
      </c>
      <c r="B19" s="327" t="e">
        <f>#REF!</f>
        <v>#REF!</v>
      </c>
      <c r="C19" s="53" t="e">
        <f>#REF!</f>
        <v>#REF!</v>
      </c>
      <c r="D19" s="326" t="e">
        <f>#REF!</f>
        <v>#REF!</v>
      </c>
      <c r="E19" s="53"/>
      <c r="F19" s="327" t="e">
        <f>#REF!</f>
        <v>#REF!</v>
      </c>
      <c r="G19" s="53" t="e">
        <f>#REF!</f>
        <v>#REF!</v>
      </c>
      <c r="H19" s="326" t="e">
        <f>#REF!</f>
        <v>#REF!</v>
      </c>
    </row>
    <row r="20" spans="1:8" ht="15" hidden="1">
      <c r="A20" s="329" t="str">
        <f t="shared" si="0"/>
        <v/>
      </c>
      <c r="B20" s="327" t="e">
        <f>#REF!</f>
        <v>#REF!</v>
      </c>
      <c r="C20" s="53" t="e">
        <f>#REF!</f>
        <v>#REF!</v>
      </c>
      <c r="D20" s="326" t="e">
        <f>#REF!</f>
        <v>#REF!</v>
      </c>
      <c r="E20" s="53"/>
      <c r="F20" s="327" t="e">
        <f>#REF!</f>
        <v>#REF!</v>
      </c>
      <c r="G20" s="53" t="e">
        <f>#REF!</f>
        <v>#REF!</v>
      </c>
      <c r="H20" s="326" t="e">
        <f>#REF!</f>
        <v>#REF!</v>
      </c>
    </row>
    <row r="21" spans="1:8" ht="15" hidden="1">
      <c r="A21" s="329" t="str">
        <f t="shared" si="0"/>
        <v/>
      </c>
      <c r="B21" s="327" t="e">
        <f>#REF!</f>
        <v>#REF!</v>
      </c>
      <c r="C21" s="53" t="e">
        <f>#REF!</f>
        <v>#REF!</v>
      </c>
      <c r="D21" s="326" t="e">
        <f>#REF!</f>
        <v>#REF!</v>
      </c>
      <c r="E21" s="53"/>
      <c r="F21" s="327" t="e">
        <f>#REF!</f>
        <v>#REF!</v>
      </c>
      <c r="G21" s="53" t="e">
        <f>#REF!</f>
        <v>#REF!</v>
      </c>
      <c r="H21" s="326" t="e">
        <f>#REF!</f>
        <v>#REF!</v>
      </c>
    </row>
    <row r="22" spans="1:8" ht="15" hidden="1">
      <c r="A22" s="329" t="str">
        <f t="shared" si="0"/>
        <v/>
      </c>
      <c r="B22" s="327" t="e">
        <f>#REF!</f>
        <v>#REF!</v>
      </c>
      <c r="C22" s="53" t="e">
        <f>#REF!</f>
        <v>#REF!</v>
      </c>
      <c r="D22" s="326" t="e">
        <f>#REF!</f>
        <v>#REF!</v>
      </c>
      <c r="E22" s="53"/>
      <c r="F22" s="327" t="e">
        <f>#REF!</f>
        <v>#REF!</v>
      </c>
      <c r="G22" s="53" t="e">
        <f>#REF!</f>
        <v>#REF!</v>
      </c>
      <c r="H22" s="326" t="e">
        <f>#REF!</f>
        <v>#REF!</v>
      </c>
    </row>
    <row r="23" spans="1:8" ht="15" hidden="1">
      <c r="A23" s="329" t="str">
        <f t="shared" si="0"/>
        <v/>
      </c>
      <c r="B23" s="327" t="e">
        <f>#REF!</f>
        <v>#REF!</v>
      </c>
      <c r="C23" s="53" t="e">
        <f>#REF!</f>
        <v>#REF!</v>
      </c>
      <c r="D23" s="326" t="e">
        <f>#REF!</f>
        <v>#REF!</v>
      </c>
      <c r="E23" s="53"/>
      <c r="F23" s="327" t="e">
        <f>#REF!</f>
        <v>#REF!</v>
      </c>
      <c r="G23" s="53" t="e">
        <f>#REF!</f>
        <v>#REF!</v>
      </c>
      <c r="H23" s="326" t="e">
        <f>#REF!</f>
        <v>#REF!</v>
      </c>
    </row>
    <row r="24" spans="1:8" ht="15" hidden="1">
      <c r="A24" s="329" t="str">
        <f t="shared" si="0"/>
        <v/>
      </c>
      <c r="B24" s="327" t="e">
        <f>#REF!</f>
        <v>#REF!</v>
      </c>
      <c r="C24" s="53" t="e">
        <f>#REF!</f>
        <v>#REF!</v>
      </c>
      <c r="D24" s="326" t="e">
        <f>#REF!</f>
        <v>#REF!</v>
      </c>
      <c r="E24" s="53"/>
      <c r="F24" s="327" t="e">
        <f>#REF!</f>
        <v>#REF!</v>
      </c>
      <c r="G24" s="53" t="e">
        <f>#REF!</f>
        <v>#REF!</v>
      </c>
      <c r="H24" s="326" t="e">
        <f>#REF!</f>
        <v>#REF!</v>
      </c>
    </row>
    <row r="25" spans="1:8" ht="15" hidden="1">
      <c r="A25" s="329" t="str">
        <f t="shared" si="0"/>
        <v/>
      </c>
      <c r="B25" s="327" t="e">
        <f>#REF!</f>
        <v>#REF!</v>
      </c>
      <c r="C25" s="53" t="e">
        <f>#REF!</f>
        <v>#REF!</v>
      </c>
      <c r="D25" s="326" t="e">
        <f>#REF!</f>
        <v>#REF!</v>
      </c>
      <c r="E25" s="53"/>
      <c r="F25" s="327" t="e">
        <f>#REF!</f>
        <v>#REF!</v>
      </c>
      <c r="G25" s="53" t="e">
        <f>#REF!</f>
        <v>#REF!</v>
      </c>
      <c r="H25" s="326" t="e">
        <f>#REF!</f>
        <v>#REF!</v>
      </c>
    </row>
    <row r="26" spans="1:8" ht="15" hidden="1">
      <c r="A26" s="329" t="str">
        <f t="shared" si="0"/>
        <v/>
      </c>
      <c r="B26" s="327" t="e">
        <f>#REF!</f>
        <v>#REF!</v>
      </c>
      <c r="C26" s="53" t="e">
        <f>#REF!</f>
        <v>#REF!</v>
      </c>
      <c r="D26" s="326" t="e">
        <f>#REF!</f>
        <v>#REF!</v>
      </c>
      <c r="E26" s="53"/>
      <c r="F26" s="327" t="e">
        <f>#REF!</f>
        <v>#REF!</v>
      </c>
      <c r="G26" s="53" t="e">
        <f>#REF!</f>
        <v>#REF!</v>
      </c>
      <c r="H26" s="326" t="e">
        <f>#REF!</f>
        <v>#REF!</v>
      </c>
    </row>
    <row r="27" spans="1:8" ht="15" hidden="1">
      <c r="A27" s="329" t="str">
        <f t="shared" si="0"/>
        <v/>
      </c>
      <c r="B27" s="327" t="e">
        <f>#REF!</f>
        <v>#REF!</v>
      </c>
      <c r="C27" s="53" t="e">
        <f>#REF!</f>
        <v>#REF!</v>
      </c>
      <c r="D27" s="326" t="e">
        <f>#REF!</f>
        <v>#REF!</v>
      </c>
      <c r="E27" s="53"/>
      <c r="F27" s="327" t="e">
        <f>#REF!</f>
        <v>#REF!</v>
      </c>
      <c r="G27" s="53" t="e">
        <f>#REF!</f>
        <v>#REF!</v>
      </c>
      <c r="H27" s="326" t="e">
        <f>#REF!</f>
        <v>#REF!</v>
      </c>
    </row>
    <row r="28" spans="1:8" ht="15" hidden="1">
      <c r="A28" s="329" t="str">
        <f t="shared" si="0"/>
        <v/>
      </c>
      <c r="B28" s="327" t="e">
        <f>#REF!</f>
        <v>#REF!</v>
      </c>
      <c r="C28" s="53" t="e">
        <f>#REF!</f>
        <v>#REF!</v>
      </c>
      <c r="D28" s="326" t="e">
        <f>#REF!</f>
        <v>#REF!</v>
      </c>
      <c r="E28" s="53"/>
      <c r="F28" s="327" t="e">
        <f>#REF!</f>
        <v>#REF!</v>
      </c>
      <c r="G28" s="53" t="e">
        <f>#REF!</f>
        <v>#REF!</v>
      </c>
      <c r="H28" s="326" t="e">
        <f>#REF!</f>
        <v>#REF!</v>
      </c>
    </row>
    <row r="29" spans="1:8" ht="15" hidden="1">
      <c r="A29" s="329" t="str">
        <f t="shared" si="0"/>
        <v/>
      </c>
      <c r="B29" s="327" t="e">
        <f>#REF!</f>
        <v>#REF!</v>
      </c>
      <c r="C29" s="53" t="e">
        <f>#REF!</f>
        <v>#REF!</v>
      </c>
      <c r="D29" s="326" t="e">
        <f>#REF!</f>
        <v>#REF!</v>
      </c>
      <c r="E29" s="53"/>
      <c r="F29" s="327" t="e">
        <f>#REF!</f>
        <v>#REF!</v>
      </c>
      <c r="G29" s="53" t="e">
        <f>#REF!</f>
        <v>#REF!</v>
      </c>
      <c r="H29" s="326" t="e">
        <f>#REF!</f>
        <v>#REF!</v>
      </c>
    </row>
    <row r="30" spans="1:8" ht="15" hidden="1">
      <c r="A30" s="329" t="str">
        <f t="shared" si="0"/>
        <v/>
      </c>
      <c r="B30" s="327" t="e">
        <f>#REF!</f>
        <v>#REF!</v>
      </c>
      <c r="C30" s="53" t="e">
        <f>#REF!</f>
        <v>#REF!</v>
      </c>
      <c r="D30" s="326" t="e">
        <f>#REF!</f>
        <v>#REF!</v>
      </c>
      <c r="E30" s="53"/>
      <c r="F30" s="327" t="e">
        <f>#REF!</f>
        <v>#REF!</v>
      </c>
      <c r="G30" s="53" t="e">
        <f>#REF!</f>
        <v>#REF!</v>
      </c>
      <c r="H30" s="326" t="e">
        <f>#REF!</f>
        <v>#REF!</v>
      </c>
    </row>
    <row r="31" spans="1:8" ht="15" hidden="1">
      <c r="A31" s="329" t="str">
        <f t="shared" si="0"/>
        <v/>
      </c>
      <c r="B31" s="327" t="e">
        <f>#REF!</f>
        <v>#REF!</v>
      </c>
      <c r="C31" s="53" t="e">
        <f>#REF!</f>
        <v>#REF!</v>
      </c>
      <c r="D31" s="326" t="e">
        <f>#REF!</f>
        <v>#REF!</v>
      </c>
      <c r="E31" s="53"/>
      <c r="F31" s="327" t="e">
        <f>#REF!</f>
        <v>#REF!</v>
      </c>
      <c r="G31" s="53" t="e">
        <f>#REF!</f>
        <v>#REF!</v>
      </c>
      <c r="H31" s="326" t="e">
        <f>#REF!</f>
        <v>#REF!</v>
      </c>
    </row>
    <row r="32" spans="1:8" ht="15" hidden="1">
      <c r="A32" s="329" t="str">
        <f t="shared" si="0"/>
        <v/>
      </c>
      <c r="B32" s="327" t="e">
        <f>#REF!</f>
        <v>#REF!</v>
      </c>
      <c r="C32" s="53" t="e">
        <f>#REF!</f>
        <v>#REF!</v>
      </c>
      <c r="D32" s="326" t="e">
        <f>#REF!</f>
        <v>#REF!</v>
      </c>
      <c r="E32" s="53"/>
      <c r="F32" s="327" t="e">
        <f>#REF!</f>
        <v>#REF!</v>
      </c>
      <c r="G32" s="53" t="e">
        <f>#REF!</f>
        <v>#REF!</v>
      </c>
      <c r="H32" s="326" t="e">
        <f>#REF!</f>
        <v>#REF!</v>
      </c>
    </row>
    <row r="33" spans="1:8" ht="15" hidden="1">
      <c r="A33" s="329" t="str">
        <f t="shared" si="0"/>
        <v/>
      </c>
      <c r="B33" s="327" t="e">
        <f>#REF!</f>
        <v>#REF!</v>
      </c>
      <c r="C33" s="53" t="e">
        <f>#REF!</f>
        <v>#REF!</v>
      </c>
      <c r="D33" s="326" t="e">
        <f>#REF!</f>
        <v>#REF!</v>
      </c>
      <c r="E33" s="53"/>
      <c r="F33" s="327" t="e">
        <f>#REF!</f>
        <v>#REF!</v>
      </c>
      <c r="G33" s="53" t="e">
        <f>#REF!</f>
        <v>#REF!</v>
      </c>
      <c r="H33" s="326" t="e">
        <f>#REF!</f>
        <v>#REF!</v>
      </c>
    </row>
    <row r="34" spans="1:8" ht="15" hidden="1">
      <c r="A34" s="329" t="str">
        <f t="shared" si="0"/>
        <v/>
      </c>
      <c r="B34" s="327" t="e">
        <f>#REF!</f>
        <v>#REF!</v>
      </c>
      <c r="C34" s="53" t="e">
        <f>#REF!</f>
        <v>#REF!</v>
      </c>
      <c r="D34" s="326" t="e">
        <f>#REF!</f>
        <v>#REF!</v>
      </c>
      <c r="E34" s="53"/>
      <c r="F34" s="327" t="e">
        <f>#REF!</f>
        <v>#REF!</v>
      </c>
      <c r="G34" s="53" t="e">
        <f>#REF!</f>
        <v>#REF!</v>
      </c>
      <c r="H34" s="326" t="e">
        <f>#REF!</f>
        <v>#REF!</v>
      </c>
    </row>
    <row r="35" spans="1:8" ht="15" hidden="1">
      <c r="A35" s="329" t="str">
        <f t="shared" si="0"/>
        <v/>
      </c>
      <c r="B35" s="327" t="e">
        <f>#REF!</f>
        <v>#REF!</v>
      </c>
      <c r="C35" s="53" t="e">
        <f>#REF!</f>
        <v>#REF!</v>
      </c>
      <c r="D35" s="326" t="e">
        <f>#REF!</f>
        <v>#REF!</v>
      </c>
      <c r="E35" s="53"/>
      <c r="F35" s="327" t="e">
        <f>#REF!</f>
        <v>#REF!</v>
      </c>
      <c r="G35" s="53" t="e">
        <f>#REF!</f>
        <v>#REF!</v>
      </c>
      <c r="H35" s="326" t="e">
        <f>#REF!</f>
        <v>#REF!</v>
      </c>
    </row>
    <row r="36" spans="1:8" ht="15" hidden="1">
      <c r="A36" s="329" t="str">
        <f t="shared" si="0"/>
        <v/>
      </c>
      <c r="B36" s="327" t="e">
        <f>#REF!</f>
        <v>#REF!</v>
      </c>
      <c r="C36" s="53" t="e">
        <f>#REF!</f>
        <v>#REF!</v>
      </c>
      <c r="D36" s="326" t="e">
        <f>#REF!</f>
        <v>#REF!</v>
      </c>
      <c r="E36" s="53"/>
      <c r="F36" s="327" t="e">
        <f>#REF!</f>
        <v>#REF!</v>
      </c>
      <c r="G36" s="53" t="e">
        <f>#REF!</f>
        <v>#REF!</v>
      </c>
      <c r="H36" s="326" t="e">
        <f>#REF!</f>
        <v>#REF!</v>
      </c>
    </row>
    <row r="37" spans="1:8" ht="15" hidden="1">
      <c r="A37" s="329" t="str">
        <f t="shared" si="0"/>
        <v/>
      </c>
      <c r="B37" s="327" t="e">
        <f>#REF!</f>
        <v>#REF!</v>
      </c>
      <c r="C37" s="53" t="e">
        <f>#REF!</f>
        <v>#REF!</v>
      </c>
      <c r="D37" s="326" t="e">
        <f>#REF!</f>
        <v>#REF!</v>
      </c>
      <c r="E37" s="53"/>
      <c r="F37" s="327" t="e">
        <f>#REF!</f>
        <v>#REF!</v>
      </c>
      <c r="G37" s="53" t="e">
        <f>#REF!</f>
        <v>#REF!</v>
      </c>
      <c r="H37" s="326" t="e">
        <f>#REF!</f>
        <v>#REF!</v>
      </c>
    </row>
    <row r="38" spans="1:8" ht="15" hidden="1">
      <c r="A38" s="329" t="str">
        <f t="shared" si="0"/>
        <v/>
      </c>
      <c r="B38" s="327" t="e">
        <f>#REF!</f>
        <v>#REF!</v>
      </c>
      <c r="C38" s="53" t="e">
        <f>#REF!</f>
        <v>#REF!</v>
      </c>
      <c r="D38" s="326" t="e">
        <f>#REF!</f>
        <v>#REF!</v>
      </c>
      <c r="E38" s="53"/>
      <c r="F38" s="327" t="e">
        <f>#REF!</f>
        <v>#REF!</v>
      </c>
      <c r="G38" s="53" t="e">
        <f>#REF!</f>
        <v>#REF!</v>
      </c>
      <c r="H38" s="326" t="e">
        <f>#REF!</f>
        <v>#REF!</v>
      </c>
    </row>
    <row r="39" spans="1:8" ht="15" hidden="1">
      <c r="A39" s="329" t="str">
        <f t="shared" si="0"/>
        <v/>
      </c>
      <c r="B39" s="327" t="e">
        <f>#REF!</f>
        <v>#REF!</v>
      </c>
      <c r="C39" s="53" t="e">
        <f>#REF!</f>
        <v>#REF!</v>
      </c>
      <c r="D39" s="326" t="e">
        <f>#REF!</f>
        <v>#REF!</v>
      </c>
      <c r="E39" s="53"/>
      <c r="F39" s="327" t="e">
        <f>#REF!</f>
        <v>#REF!</v>
      </c>
      <c r="G39" s="53" t="e">
        <f>#REF!</f>
        <v>#REF!</v>
      </c>
      <c r="H39" s="326" t="e">
        <f>#REF!</f>
        <v>#REF!</v>
      </c>
    </row>
    <row r="40" spans="1:8" ht="15" hidden="1">
      <c r="A40" s="329" t="str">
        <f t="shared" si="0"/>
        <v/>
      </c>
      <c r="B40" s="327" t="e">
        <f>#REF!</f>
        <v>#REF!</v>
      </c>
      <c r="C40" s="53" t="e">
        <f>#REF!</f>
        <v>#REF!</v>
      </c>
      <c r="D40" s="326" t="e">
        <f>#REF!</f>
        <v>#REF!</v>
      </c>
      <c r="E40" s="53"/>
      <c r="F40" s="327" t="e">
        <f>#REF!</f>
        <v>#REF!</v>
      </c>
      <c r="G40" s="53" t="e">
        <f>#REF!</f>
        <v>#REF!</v>
      </c>
      <c r="H40" s="326" t="e">
        <f>#REF!</f>
        <v>#REF!</v>
      </c>
    </row>
    <row r="41" spans="1:8" ht="15" hidden="1">
      <c r="A41" s="329" t="str">
        <f t="shared" si="0"/>
        <v/>
      </c>
      <c r="B41" s="327" t="e">
        <f>#REF!</f>
        <v>#REF!</v>
      </c>
      <c r="C41" s="53" t="e">
        <f>#REF!</f>
        <v>#REF!</v>
      </c>
      <c r="D41" s="326" t="e">
        <f>#REF!</f>
        <v>#REF!</v>
      </c>
      <c r="E41" s="53"/>
      <c r="F41" s="327" t="e">
        <f>#REF!</f>
        <v>#REF!</v>
      </c>
      <c r="G41" s="53" t="e">
        <f>#REF!</f>
        <v>#REF!</v>
      </c>
      <c r="H41" s="326" t="e">
        <f>#REF!</f>
        <v>#REF!</v>
      </c>
    </row>
    <row r="42" spans="1:8" ht="15" hidden="1">
      <c r="A42" s="329" t="str">
        <f t="shared" si="0"/>
        <v/>
      </c>
      <c r="B42" s="327" t="e">
        <f>#REF!</f>
        <v>#REF!</v>
      </c>
      <c r="C42" s="53" t="e">
        <f>#REF!</f>
        <v>#REF!</v>
      </c>
      <c r="D42" s="326" t="e">
        <f>#REF!</f>
        <v>#REF!</v>
      </c>
      <c r="E42" s="53"/>
      <c r="F42" s="327" t="e">
        <f>#REF!</f>
        <v>#REF!</v>
      </c>
      <c r="G42" s="53" t="e">
        <f>#REF!</f>
        <v>#REF!</v>
      </c>
      <c r="H42" s="326" t="e">
        <f>#REF!</f>
        <v>#REF!</v>
      </c>
    </row>
    <row r="43" spans="1:8" ht="15" hidden="1">
      <c r="A43" s="329" t="str">
        <f t="shared" si="0"/>
        <v/>
      </c>
      <c r="B43" s="327" t="e">
        <f>#REF!</f>
        <v>#REF!</v>
      </c>
      <c r="C43" s="53" t="e">
        <f>#REF!</f>
        <v>#REF!</v>
      </c>
      <c r="D43" s="326" t="e">
        <f>#REF!</f>
        <v>#REF!</v>
      </c>
      <c r="E43" s="53"/>
      <c r="F43" s="327" t="e">
        <f>#REF!</f>
        <v>#REF!</v>
      </c>
      <c r="G43" s="53" t="e">
        <f>#REF!</f>
        <v>#REF!</v>
      </c>
      <c r="H43" s="326" t="e">
        <f>#REF!</f>
        <v>#REF!</v>
      </c>
    </row>
    <row r="44" spans="1:8" ht="15" hidden="1">
      <c r="A44" s="329" t="str">
        <f t="shared" si="0"/>
        <v/>
      </c>
      <c r="B44" s="327" t="e">
        <f>#REF!</f>
        <v>#REF!</v>
      </c>
      <c r="C44" s="53" t="e">
        <f>#REF!</f>
        <v>#REF!</v>
      </c>
      <c r="D44" s="326" t="e">
        <f>#REF!</f>
        <v>#REF!</v>
      </c>
      <c r="E44" s="53"/>
      <c r="F44" s="327" t="e">
        <f>#REF!</f>
        <v>#REF!</v>
      </c>
      <c r="G44" s="53" t="e">
        <f>#REF!</f>
        <v>#REF!</v>
      </c>
      <c r="H44" s="326" t="e">
        <f>#REF!</f>
        <v>#REF!</v>
      </c>
    </row>
    <row r="45" spans="1:8" ht="15" hidden="1">
      <c r="A45" s="329" t="str">
        <f t="shared" si="0"/>
        <v/>
      </c>
      <c r="B45" s="327" t="e">
        <f>#REF!</f>
        <v>#REF!</v>
      </c>
      <c r="C45" s="53" t="e">
        <f>#REF!</f>
        <v>#REF!</v>
      </c>
      <c r="D45" s="326" t="e">
        <f>#REF!</f>
        <v>#REF!</v>
      </c>
      <c r="E45" s="53"/>
      <c r="F45" s="327" t="e">
        <f>#REF!</f>
        <v>#REF!</v>
      </c>
      <c r="G45" s="53" t="e">
        <f>#REF!</f>
        <v>#REF!</v>
      </c>
      <c r="H45" s="326" t="e">
        <f>#REF!</f>
        <v>#REF!</v>
      </c>
    </row>
    <row r="46" spans="1:8" ht="15" hidden="1">
      <c r="A46" s="329" t="str">
        <f t="shared" si="0"/>
        <v/>
      </c>
      <c r="B46" s="327" t="e">
        <f>#REF!</f>
        <v>#REF!</v>
      </c>
      <c r="C46" s="53" t="e">
        <f>#REF!</f>
        <v>#REF!</v>
      </c>
      <c r="D46" s="326" t="e">
        <f>#REF!</f>
        <v>#REF!</v>
      </c>
      <c r="E46" s="53"/>
      <c r="F46" s="327" t="e">
        <f>#REF!</f>
        <v>#REF!</v>
      </c>
      <c r="G46" s="53" t="e">
        <f>#REF!</f>
        <v>#REF!</v>
      </c>
      <c r="H46" s="326" t="e">
        <f>#REF!</f>
        <v>#REF!</v>
      </c>
    </row>
    <row r="47" spans="1:8" ht="15"/>
    <row r="48" spans="1:8" ht="15"/>
    <row r="49" ht="15"/>
    <row r="50" ht="15"/>
  </sheetData>
  <sheetProtection password="88A8" sheet="1" objects="1" scenarios="1" formatRows="0"/>
  <mergeCells count="2">
    <mergeCell ref="C4:C5"/>
    <mergeCell ref="D4:G5"/>
  </mergeCells>
  <conditionalFormatting sqref="B7:D46">
    <cfRule type="expression" dxfId="1" priority="2">
      <formula>$B7&lt;&gt;""</formula>
    </cfRule>
  </conditionalFormatting>
  <conditionalFormatting sqref="F7:H46">
    <cfRule type="expression" dxfId="0" priority="1">
      <formula>$F7&lt;&gt;""</formula>
    </cfRule>
  </conditionalFormatting>
  <printOptions horizontalCentered="1" verticalCentered="1"/>
  <pageMargins left="0.70866141732283472" right="0.39370078740157483" top="0.39370078740157483" bottom="0.39370078740157483" header="0.31496062992125984" footer="0.31496062992125984"/>
  <pageSetup paperSize="10000" scale="95" orientation="portrait" blackAndWhite="1" horizontalDpi="0" verticalDpi="0" r:id="rId1"/>
  <drawing r:id="rId2"/>
  <legacyDrawing r:id="rId3"/>
  <controls>
    <control shapeId="34817" r:id="rId4" name="CmbMapelLedger"/>
  </controls>
</worksheet>
</file>

<file path=xl/worksheets/sheet10.xml><?xml version="1.0" encoding="utf-8"?>
<worksheet xmlns="http://schemas.openxmlformats.org/spreadsheetml/2006/main" xmlns:r="http://schemas.openxmlformats.org/officeDocument/2006/relationships">
  <sheetPr codeName="Nilai">
    <tabColor rgb="FF00FFFF"/>
  </sheetPr>
  <dimension ref="A1:X69"/>
  <sheetViews>
    <sheetView showGridLines="0" showRowColHeaders="0" workbookViewId="0"/>
  </sheetViews>
  <sheetFormatPr defaultColWidth="0" defaultRowHeight="15.75" zeroHeight="1"/>
  <cols>
    <col min="1" max="1" width="3.7109375" style="51" customWidth="1"/>
    <col min="2" max="2" width="4.140625" style="51" customWidth="1"/>
    <col min="3" max="3" width="17.5703125" style="51" bestFit="1" customWidth="1"/>
    <col min="4" max="6" width="8.7109375" style="51" customWidth="1"/>
    <col min="7" max="7" width="6" style="51" bestFit="1" customWidth="1"/>
    <col min="8" max="8" width="6.7109375" style="51" customWidth="1"/>
    <col min="9" max="9" width="11.7109375" style="51" customWidth="1"/>
    <col min="10" max="10" width="6.7109375" style="51" customWidth="1"/>
    <col min="11" max="11" width="11.7109375" style="51" customWidth="1"/>
    <col min="12" max="12" width="15.42578125" style="51" customWidth="1"/>
    <col min="13" max="16" width="4.7109375" style="57" hidden="1" customWidth="1"/>
    <col min="17" max="17" width="7.7109375" style="51" hidden="1" customWidth="1"/>
    <col min="18" max="18" width="13" style="234" hidden="1" customWidth="1"/>
    <col min="19" max="19" width="16.28515625" style="234" hidden="1" customWidth="1"/>
    <col min="20" max="20" width="24" style="234" hidden="1" customWidth="1"/>
    <col min="21" max="21" width="16.5703125" style="234" hidden="1" customWidth="1"/>
    <col min="22" max="22" width="20" style="234" hidden="1" customWidth="1"/>
    <col min="23" max="23" width="17.42578125" style="234" hidden="1" customWidth="1"/>
    <col min="24" max="24" width="20.7109375" style="234" hidden="1" customWidth="1"/>
    <col min="25" max="16384" width="9.140625" style="51" hidden="1"/>
  </cols>
  <sheetData>
    <row r="1" spans="1:24" s="50" customFormat="1" ht="24.95" customHeight="1">
      <c r="A1" s="78"/>
      <c r="B1" s="78"/>
      <c r="C1" s="78"/>
      <c r="D1" s="78"/>
      <c r="E1" s="78"/>
      <c r="F1" s="78"/>
      <c r="G1" s="78"/>
      <c r="H1" s="78"/>
      <c r="I1" s="78"/>
      <c r="J1" s="78"/>
      <c r="K1" s="78"/>
      <c r="L1" s="78"/>
      <c r="M1" s="56"/>
      <c r="N1" s="56"/>
      <c r="O1" s="56"/>
      <c r="P1" s="56"/>
      <c r="R1" s="233"/>
      <c r="S1" s="233"/>
      <c r="T1" s="233"/>
      <c r="U1" s="233"/>
      <c r="V1" s="233"/>
      <c r="W1" s="233"/>
      <c r="X1" s="233"/>
    </row>
    <row r="2" spans="1:24" ht="24.95" customHeight="1" thickBot="1">
      <c r="A2" s="78"/>
      <c r="B2" s="86"/>
      <c r="C2" s="78"/>
      <c r="D2" s="78"/>
      <c r="E2" s="78"/>
      <c r="F2" s="78"/>
      <c r="G2" s="78"/>
      <c r="H2" s="78"/>
      <c r="I2" s="78"/>
      <c r="J2" s="132" t="s">
        <v>217</v>
      </c>
      <c r="K2" s="81">
        <v>1</v>
      </c>
      <c r="L2" s="78"/>
    </row>
    <row r="3" spans="1:24" s="50" customFormat="1" ht="24.95" customHeight="1" thickTop="1">
      <c r="A3" s="78"/>
      <c r="B3" s="78"/>
      <c r="C3" s="78"/>
      <c r="D3" s="78"/>
      <c r="E3" s="78"/>
      <c r="F3" s="78"/>
      <c r="G3" s="78"/>
      <c r="H3" s="78"/>
      <c r="I3" s="78"/>
      <c r="J3" s="78"/>
      <c r="K3" s="78"/>
      <c r="L3" s="78"/>
      <c r="M3" s="56"/>
      <c r="N3" s="56"/>
      <c r="O3" s="56"/>
      <c r="P3" s="56"/>
      <c r="R3" s="233"/>
      <c r="S3" s="233"/>
      <c r="T3" s="233"/>
      <c r="U3" s="233"/>
      <c r="V3" s="233"/>
      <c r="W3" s="233"/>
      <c r="X3" s="233"/>
    </row>
    <row r="4" spans="1:24">
      <c r="A4" s="53"/>
      <c r="B4" s="52" t="s">
        <v>195</v>
      </c>
      <c r="C4" s="52"/>
      <c r="D4" s="52" t="str">
        <f>CONCATENATE(":  ",NAMASEKOLAH)</f>
        <v>:  SMK ..................................</v>
      </c>
      <c r="E4" s="52"/>
      <c r="F4" s="52"/>
      <c r="G4" s="52"/>
      <c r="H4" s="52"/>
      <c r="I4" s="52" t="str">
        <f>CONCATENATE("Kelas          :  ",KELASDIPILIH)</f>
        <v>Kelas          :  10-TKJ.1</v>
      </c>
      <c r="J4" s="53"/>
      <c r="K4" s="53"/>
      <c r="L4" s="53"/>
    </row>
    <row r="5" spans="1:24">
      <c r="A5" s="53"/>
      <c r="B5" s="52" t="s">
        <v>196</v>
      </c>
      <c r="C5" s="52"/>
      <c r="D5" s="52" t="str">
        <f>CONCATENATE(":  ",ALAMATSEKOLAH)</f>
        <v>:  Jl. ...........................................</v>
      </c>
      <c r="E5" s="52"/>
      <c r="F5" s="52"/>
      <c r="G5" s="52"/>
      <c r="H5" s="52"/>
      <c r="I5" s="52" t="str">
        <f>CONCATENATE("Semester    :  ",SEMESTER)</f>
        <v>Semester    :  Ganjil</v>
      </c>
      <c r="J5" s="53"/>
      <c r="K5" s="53"/>
      <c r="L5" s="53"/>
    </row>
    <row r="6" spans="1:24">
      <c r="A6" s="53"/>
      <c r="B6" s="52" t="s">
        <v>388</v>
      </c>
      <c r="C6" s="52"/>
      <c r="D6" s="52" t="str">
        <f>IFERROR(CONCATENATE(":  ",VLOOKUP(URUTANCETAKNILAI,DATARAPOR,4,FALSE)),"-")</f>
        <v>:  Siswa 255</v>
      </c>
      <c r="E6" s="52"/>
      <c r="F6" s="52"/>
      <c r="G6" s="52"/>
      <c r="H6" s="52"/>
      <c r="I6" s="52" t="str">
        <f>CONCATENATE("Tahun Pelajaran :  ",TAHUNPELAJARAN)</f>
        <v>Tahun Pelajaran :  2016/2017</v>
      </c>
      <c r="J6" s="53"/>
      <c r="K6" s="53"/>
      <c r="L6" s="53"/>
    </row>
    <row r="7" spans="1:24">
      <c r="A7" s="53"/>
      <c r="B7" s="52" t="s">
        <v>199</v>
      </c>
      <c r="C7" s="52"/>
      <c r="D7" s="52" t="str">
        <f>IFERROR(CONCATENATE(":  ",VLOOKUP(URUTANCETAKNILAI,DATARAPOR,2,FALSE),"  /  ",VLOOKUP(URUTANCETAKNILAI,DATARAPOR,3,FALSE)),"-")</f>
        <v>:  6662  /  0</v>
      </c>
      <c r="E7" s="52"/>
      <c r="F7" s="52"/>
      <c r="G7" s="52"/>
      <c r="H7" s="52"/>
      <c r="I7" s="52"/>
      <c r="J7" s="52"/>
      <c r="K7" s="53"/>
      <c r="L7" s="53"/>
    </row>
    <row r="8" spans="1:24" ht="7.5" customHeight="1">
      <c r="A8" s="53"/>
      <c r="B8" s="217"/>
      <c r="C8" s="217"/>
      <c r="D8" s="217"/>
      <c r="E8" s="217"/>
      <c r="F8" s="217"/>
      <c r="G8" s="217"/>
      <c r="H8" s="217"/>
      <c r="I8" s="217"/>
      <c r="J8" s="217"/>
      <c r="K8" s="217"/>
      <c r="L8" s="53"/>
    </row>
    <row r="9" spans="1:24" ht="9.75" customHeight="1">
      <c r="A9" s="53"/>
      <c r="B9" s="53"/>
      <c r="C9" s="53"/>
      <c r="D9" s="53"/>
      <c r="E9" s="53"/>
      <c r="F9" s="53"/>
      <c r="G9" s="53"/>
      <c r="H9" s="53"/>
      <c r="I9" s="53"/>
      <c r="J9" s="53"/>
      <c r="K9" s="53"/>
      <c r="L9" s="53"/>
    </row>
    <row r="10" spans="1:24" ht="20.25">
      <c r="A10" s="53"/>
      <c r="B10" s="709" t="s">
        <v>383</v>
      </c>
      <c r="C10" s="709"/>
      <c r="D10" s="709"/>
      <c r="E10" s="709"/>
      <c r="F10" s="709"/>
      <c r="G10" s="709"/>
      <c r="H10" s="709"/>
      <c r="I10" s="709"/>
      <c r="J10" s="709"/>
      <c r="K10" s="709"/>
      <c r="L10" s="53"/>
    </row>
    <row r="11" spans="1:24" ht="18.75">
      <c r="A11" s="53"/>
      <c r="B11" s="54" t="s">
        <v>384</v>
      </c>
      <c r="C11" s="53"/>
      <c r="D11" s="53"/>
      <c r="E11" s="53"/>
      <c r="F11" s="53"/>
      <c r="G11" s="53"/>
      <c r="H11" s="53"/>
      <c r="I11" s="53"/>
      <c r="J11" s="53"/>
      <c r="K11" s="53"/>
      <c r="L11" s="53"/>
    </row>
    <row r="12" spans="1:24">
      <c r="A12" s="53"/>
      <c r="B12" s="53"/>
      <c r="C12" s="135" t="s">
        <v>299</v>
      </c>
      <c r="D12" s="53"/>
      <c r="E12" s="53"/>
      <c r="F12" s="53"/>
      <c r="G12" s="53"/>
      <c r="H12" s="53"/>
      <c r="I12" s="53"/>
      <c r="J12" s="53"/>
      <c r="K12" s="53"/>
      <c r="L12" s="53"/>
    </row>
    <row r="13" spans="1:24">
      <c r="A13" s="53"/>
      <c r="B13" s="135"/>
      <c r="C13" s="218" t="s">
        <v>292</v>
      </c>
      <c r="D13" s="710" t="s">
        <v>296</v>
      </c>
      <c r="E13" s="711"/>
      <c r="F13" s="711"/>
      <c r="G13" s="711"/>
      <c r="H13" s="711"/>
      <c r="I13" s="711"/>
      <c r="J13" s="711"/>
      <c r="K13" s="712"/>
      <c r="L13" s="53"/>
    </row>
    <row r="14" spans="1:24" ht="14.1" customHeight="1">
      <c r="A14" s="53"/>
      <c r="B14" s="53"/>
      <c r="C14" s="713" t="str">
        <f>IFERROR(VLOOKUP(URUTANCETAKNILAI,DATARAPOR,M14,FALSE),"-")</f>
        <v>Kurang</v>
      </c>
      <c r="D14" s="700" t="str">
        <f>IFERROR(VLOOKUP(URUTANCETAKNILAI,DATARAPOR,N14,FALSE),"-")</f>
        <v>Sikap spiritual selama di sekolah sebagai berikut : Budi pekerti /Akhlaq masih perlu pembimbingan ; Keaktifan dalam tadarus Al Qur'an pada jam pertama masih perlu pembimbingan ; Pelaksanaan sholat berjamaah di sekolah menunjukan baik.</v>
      </c>
      <c r="E14" s="701"/>
      <c r="F14" s="701"/>
      <c r="G14" s="701"/>
      <c r="H14" s="701"/>
      <c r="I14" s="701"/>
      <c r="J14" s="701"/>
      <c r="K14" s="702"/>
      <c r="L14" s="53"/>
      <c r="M14" s="128">
        <f>'Data Rapor'!TD1</f>
        <v>524</v>
      </c>
      <c r="N14" s="128">
        <f>'Data Rapor'!TE1</f>
        <v>525</v>
      </c>
    </row>
    <row r="15" spans="1:24" ht="14.1" customHeight="1">
      <c r="A15" s="53"/>
      <c r="B15" s="53"/>
      <c r="C15" s="713"/>
      <c r="D15" s="703"/>
      <c r="E15" s="704"/>
      <c r="F15" s="704"/>
      <c r="G15" s="704"/>
      <c r="H15" s="704"/>
      <c r="I15" s="704"/>
      <c r="J15" s="704"/>
      <c r="K15" s="705"/>
      <c r="L15" s="53"/>
    </row>
    <row r="16" spans="1:24" ht="14.1" customHeight="1">
      <c r="A16" s="53"/>
      <c r="B16" s="53"/>
      <c r="C16" s="713"/>
      <c r="D16" s="703"/>
      <c r="E16" s="704"/>
      <c r="F16" s="704"/>
      <c r="G16" s="704"/>
      <c r="H16" s="704"/>
      <c r="I16" s="704"/>
      <c r="J16" s="704"/>
      <c r="K16" s="705"/>
      <c r="L16" s="53"/>
    </row>
    <row r="17" spans="1:17" ht="14.1" customHeight="1">
      <c r="A17" s="53"/>
      <c r="B17" s="53"/>
      <c r="C17" s="713"/>
      <c r="D17" s="703"/>
      <c r="E17" s="704"/>
      <c r="F17" s="704"/>
      <c r="G17" s="704"/>
      <c r="H17" s="704"/>
      <c r="I17" s="704"/>
      <c r="J17" s="704"/>
      <c r="K17" s="705"/>
      <c r="L17" s="53"/>
    </row>
    <row r="18" spans="1:17" ht="14.1" customHeight="1">
      <c r="A18" s="53"/>
      <c r="B18" s="53"/>
      <c r="C18" s="713"/>
      <c r="D18" s="706"/>
      <c r="E18" s="707"/>
      <c r="F18" s="707"/>
      <c r="G18" s="707"/>
      <c r="H18" s="707"/>
      <c r="I18" s="707"/>
      <c r="J18" s="707"/>
      <c r="K18" s="708"/>
      <c r="L18" s="53"/>
    </row>
    <row r="19" spans="1:17" ht="9.75" customHeight="1">
      <c r="A19" s="53"/>
      <c r="B19" s="53"/>
      <c r="C19" s="53"/>
      <c r="D19" s="53"/>
      <c r="E19" s="53"/>
      <c r="F19" s="53"/>
      <c r="G19" s="53"/>
      <c r="H19" s="53"/>
      <c r="I19" s="53"/>
      <c r="J19" s="53"/>
      <c r="K19" s="53"/>
      <c r="L19" s="53"/>
    </row>
    <row r="20" spans="1:17">
      <c r="A20" s="53"/>
      <c r="B20" s="53"/>
      <c r="C20" s="135" t="s">
        <v>300</v>
      </c>
      <c r="D20" s="53"/>
      <c r="E20" s="53"/>
      <c r="F20" s="53"/>
      <c r="G20" s="53"/>
      <c r="H20" s="53"/>
      <c r="I20" s="53"/>
      <c r="J20" s="53"/>
      <c r="K20" s="53"/>
      <c r="L20" s="53"/>
    </row>
    <row r="21" spans="1:17">
      <c r="A21" s="53"/>
      <c r="B21" s="135"/>
      <c r="C21" s="218" t="s">
        <v>292</v>
      </c>
      <c r="D21" s="710" t="s">
        <v>296</v>
      </c>
      <c r="E21" s="711"/>
      <c r="F21" s="711"/>
      <c r="G21" s="711"/>
      <c r="H21" s="711"/>
      <c r="I21" s="711"/>
      <c r="J21" s="711"/>
      <c r="K21" s="712"/>
      <c r="L21" s="53"/>
    </row>
    <row r="22" spans="1:17">
      <c r="A22" s="53"/>
      <c r="B22" s="53"/>
      <c r="C22" s="697" t="str">
        <f>IFERROR(VLOOKUP(URUTANCETAKNILAI,DATARAPOR,M22,FALSE),"-")</f>
        <v/>
      </c>
      <c r="D22" s="700" t="str">
        <f>IFERROR(VLOOKUP(URUTANCETAKNILAI,DATARAPOR,N22,FALSE),"-")</f>
        <v/>
      </c>
      <c r="E22" s="701"/>
      <c r="F22" s="701"/>
      <c r="G22" s="701"/>
      <c r="H22" s="701"/>
      <c r="I22" s="701"/>
      <c r="J22" s="701"/>
      <c r="K22" s="702"/>
      <c r="L22" s="53"/>
      <c r="M22" s="128">
        <f>'Data Rapor'!SY1</f>
        <v>519</v>
      </c>
      <c r="N22" s="128">
        <f>'Data Rapor'!SZ1</f>
        <v>520</v>
      </c>
    </row>
    <row r="23" spans="1:17">
      <c r="A23" s="53"/>
      <c r="B23" s="53"/>
      <c r="C23" s="698"/>
      <c r="D23" s="703"/>
      <c r="E23" s="704"/>
      <c r="F23" s="704"/>
      <c r="G23" s="704"/>
      <c r="H23" s="704"/>
      <c r="I23" s="704"/>
      <c r="J23" s="704"/>
      <c r="K23" s="705"/>
      <c r="L23" s="53"/>
    </row>
    <row r="24" spans="1:17">
      <c r="A24" s="53"/>
      <c r="B24" s="53"/>
      <c r="C24" s="698"/>
      <c r="D24" s="703"/>
      <c r="E24" s="704"/>
      <c r="F24" s="704"/>
      <c r="G24" s="704"/>
      <c r="H24" s="704"/>
      <c r="I24" s="704"/>
      <c r="J24" s="704"/>
      <c r="K24" s="705"/>
      <c r="L24" s="53"/>
    </row>
    <row r="25" spans="1:17">
      <c r="A25" s="53"/>
      <c r="B25" s="53"/>
      <c r="C25" s="698"/>
      <c r="D25" s="703"/>
      <c r="E25" s="704"/>
      <c r="F25" s="704"/>
      <c r="G25" s="704"/>
      <c r="H25" s="704"/>
      <c r="I25" s="704"/>
      <c r="J25" s="704"/>
      <c r="K25" s="705"/>
      <c r="L25" s="53"/>
    </row>
    <row r="26" spans="1:17">
      <c r="A26" s="53"/>
      <c r="B26" s="53"/>
      <c r="C26" s="699"/>
      <c r="D26" s="706"/>
      <c r="E26" s="707"/>
      <c r="F26" s="707"/>
      <c r="G26" s="707"/>
      <c r="H26" s="707"/>
      <c r="I26" s="707"/>
      <c r="J26" s="707"/>
      <c r="K26" s="708"/>
      <c r="L26" s="53"/>
    </row>
    <row r="27" spans="1:17" ht="6.75" customHeight="1">
      <c r="A27" s="53"/>
      <c r="B27" s="53"/>
      <c r="C27" s="53"/>
      <c r="D27" s="53"/>
      <c r="E27" s="53"/>
      <c r="F27" s="53"/>
      <c r="G27" s="53"/>
      <c r="H27" s="53"/>
      <c r="I27" s="53"/>
      <c r="J27" s="53"/>
      <c r="K27" s="53"/>
      <c r="L27" s="53"/>
    </row>
    <row r="28" spans="1:17" ht="18.75">
      <c r="A28" s="53"/>
      <c r="B28" s="54" t="s">
        <v>385</v>
      </c>
      <c r="C28" s="53"/>
      <c r="D28" s="53"/>
      <c r="E28" s="53"/>
      <c r="F28" s="53"/>
      <c r="G28" s="53"/>
      <c r="H28" s="53"/>
      <c r="I28" s="53"/>
      <c r="J28" s="53"/>
      <c r="K28" s="53"/>
      <c r="L28" s="53"/>
    </row>
    <row r="29" spans="1:17">
      <c r="A29" s="53"/>
      <c r="B29" s="714" t="s">
        <v>37</v>
      </c>
      <c r="C29" s="714" t="s">
        <v>221</v>
      </c>
      <c r="D29" s="714"/>
      <c r="E29" s="714"/>
      <c r="F29" s="714"/>
      <c r="G29" s="714" t="s">
        <v>386</v>
      </c>
      <c r="H29" s="399" t="s">
        <v>139</v>
      </c>
      <c r="I29" s="399"/>
      <c r="J29" s="399" t="s">
        <v>140</v>
      </c>
      <c r="K29" s="399"/>
      <c r="L29" s="53"/>
    </row>
    <row r="30" spans="1:17">
      <c r="A30" s="53"/>
      <c r="B30" s="714"/>
      <c r="C30" s="714"/>
      <c r="D30" s="714"/>
      <c r="E30" s="714"/>
      <c r="F30" s="714"/>
      <c r="G30" s="714"/>
      <c r="H30" s="218" t="s">
        <v>387</v>
      </c>
      <c r="I30" s="218" t="s">
        <v>292</v>
      </c>
      <c r="J30" s="218" t="s">
        <v>387</v>
      </c>
      <c r="K30" s="218" t="s">
        <v>292</v>
      </c>
      <c r="L30" s="53"/>
    </row>
    <row r="31" spans="1:17" ht="20.100000000000001" customHeight="1">
      <c r="A31" s="53"/>
      <c r="B31" s="400" t="s">
        <v>193</v>
      </c>
      <c r="C31" s="276"/>
      <c r="D31" s="276"/>
      <c r="E31" s="276"/>
      <c r="F31" s="276"/>
      <c r="G31" s="276"/>
      <c r="H31" s="276"/>
      <c r="I31" s="276"/>
      <c r="J31" s="276"/>
      <c r="K31" s="401"/>
      <c r="L31" s="53"/>
    </row>
    <row r="32" spans="1:17" ht="20.100000000000001" customHeight="1">
      <c r="A32" s="53"/>
      <c r="B32" s="715">
        <v>1</v>
      </c>
      <c r="C32" s="419" t="s">
        <v>190</v>
      </c>
      <c r="D32" s="420"/>
      <c r="E32" s="420"/>
      <c r="F32" s="420"/>
      <c r="G32" s="420"/>
      <c r="H32" s="420"/>
      <c r="I32" s="420"/>
      <c r="J32" s="420"/>
      <c r="K32" s="421"/>
      <c r="L32" s="53"/>
      <c r="Q32" s="51" t="str">
        <f>IF(C32&lt;&gt;"","Ada","")</f>
        <v>Ada</v>
      </c>
    </row>
    <row r="33" spans="1:19" ht="20.100000000000001" customHeight="1">
      <c r="A33" s="53"/>
      <c r="B33" s="716"/>
      <c r="C33" s="718" t="str">
        <f>IFERROR(VLOOKUP(VLOOKUP(KELASDIPILIH,URUTANMAPELKELAS,6,FALSE),NAMAMAPELRAPOR,4,FALSE),"")</f>
        <v>Pendidikan Agama Islam dan Budi Pekerti</v>
      </c>
      <c r="D33" s="719"/>
      <c r="E33" s="719"/>
      <c r="F33" s="720"/>
      <c r="G33" s="277">
        <f t="shared" ref="G33:G39" si="0">IF(C33="","",KKMKELAS)</f>
        <v>70</v>
      </c>
      <c r="H33" s="278">
        <f t="shared" ref="H33:H39" si="1">IFERROR(IF(C33="","",VLOOKUP(URUTANCETAKNILAI,DATARAPOR,M33,FALSE)),"-")</f>
        <v>0</v>
      </c>
      <c r="I33" s="278">
        <f t="shared" ref="I33:I39" si="2">IFERROR(IF(C33="","",VLOOKUP(URUTANCETAKNILAI,DATARAPOR,N33,FALSE)),"-")</f>
        <v>0</v>
      </c>
      <c r="J33" s="278">
        <f t="shared" ref="J33:J39" si="3">IFERROR(IF(C33="","",VLOOKUP(URUTANCETAKNILAI,DATARAPOR,O33,FALSE)),"-")</f>
        <v>0</v>
      </c>
      <c r="K33" s="277">
        <f t="shared" ref="K33:K39" si="4">IFERROR(IF(C33="","",VLOOKUP(URUTANCETAKNILAI,DATARAPOR,P33,FALSE)),"-")</f>
        <v>0</v>
      </c>
      <c r="L33" s="53"/>
      <c r="M33" s="128">
        <f>'Data Rapor'!G1</f>
        <v>7</v>
      </c>
      <c r="N33" s="128">
        <f>M33+1</f>
        <v>8</v>
      </c>
      <c r="O33" s="128">
        <f>N33+2</f>
        <v>10</v>
      </c>
      <c r="P33" s="128">
        <f>O33+1</f>
        <v>11</v>
      </c>
      <c r="Q33" s="51" t="str">
        <f t="shared" ref="Q33:Q68" si="5">IF(C33&lt;&gt;"","Ada","")</f>
        <v>Ada</v>
      </c>
      <c r="R33" s="235" t="str">
        <f>KELASDIPILIH</f>
        <v>10-TKJ.1</v>
      </c>
      <c r="S33" s="130" t="s">
        <v>400</v>
      </c>
    </row>
    <row r="34" spans="1:19" ht="20.100000000000001" hidden="1" customHeight="1">
      <c r="A34" s="53"/>
      <c r="B34" s="717"/>
      <c r="C34" s="718" t="str">
        <f>IFERROR(VLOOKUP(VLOOKUP(KELASDIPILIH,URUTANMAPELKELAS,7,FALSE),NAMAMAPELRAPOR,4,FALSE),"")</f>
        <v/>
      </c>
      <c r="D34" s="719"/>
      <c r="E34" s="719"/>
      <c r="F34" s="720"/>
      <c r="G34" s="277" t="str">
        <f t="shared" si="0"/>
        <v/>
      </c>
      <c r="H34" s="278" t="str">
        <f t="shared" si="1"/>
        <v/>
      </c>
      <c r="I34" s="278" t="str">
        <f t="shared" si="2"/>
        <v/>
      </c>
      <c r="J34" s="278" t="str">
        <f t="shared" si="3"/>
        <v/>
      </c>
      <c r="K34" s="277" t="str">
        <f t="shared" si="4"/>
        <v/>
      </c>
      <c r="L34" s="53"/>
      <c r="M34" s="128"/>
      <c r="N34" s="128"/>
      <c r="O34" s="128"/>
      <c r="P34" s="128"/>
      <c r="Q34" s="51" t="str">
        <f t="shared" si="5"/>
        <v/>
      </c>
      <c r="R34" s="235">
        <f>VALUE(LEFT(R33,2))</f>
        <v>10</v>
      </c>
      <c r="S34" s="130" t="s">
        <v>398</v>
      </c>
    </row>
    <row r="35" spans="1:19" ht="20.100000000000001" customHeight="1">
      <c r="A35" s="53"/>
      <c r="B35" s="402">
        <v>2</v>
      </c>
      <c r="C35" s="718" t="str">
        <f>IFERROR(VLOOKUP(VLOOKUP(KELASDIPILIH,URUTANMAPELKELAS,11,FALSE),NAMAMAPELRAPOR,4,FALSE),"")</f>
        <v>Pendidikan Pancasila dan Kewarganegaraan</v>
      </c>
      <c r="D35" s="719"/>
      <c r="E35" s="719"/>
      <c r="F35" s="720"/>
      <c r="G35" s="277">
        <f t="shared" si="0"/>
        <v>70</v>
      </c>
      <c r="H35" s="278">
        <f t="shared" si="1"/>
        <v>0</v>
      </c>
      <c r="I35" s="278">
        <f t="shared" si="2"/>
        <v>0</v>
      </c>
      <c r="J35" s="278">
        <f t="shared" si="3"/>
        <v>0</v>
      </c>
      <c r="K35" s="277">
        <f t="shared" si="4"/>
        <v>0</v>
      </c>
      <c r="L35" s="53"/>
      <c r="M35" s="128">
        <f>'Data Rapor'!W1</f>
        <v>23</v>
      </c>
      <c r="N35" s="128">
        <f t="shared" ref="N35:N44" si="6">M35+1</f>
        <v>24</v>
      </c>
      <c r="O35" s="128">
        <f t="shared" ref="O35:O44" si="7">N35+2</f>
        <v>26</v>
      </c>
      <c r="P35" s="128">
        <f t="shared" ref="P35:P44" si="8">O35+1</f>
        <v>27</v>
      </c>
      <c r="Q35" s="51" t="str">
        <f t="shared" si="5"/>
        <v>Ada</v>
      </c>
      <c r="R35" s="235">
        <f>IF(R34=10,70,IF(R34=11,71,IF(R34=12,72,"")))</f>
        <v>70</v>
      </c>
      <c r="S35" s="130" t="s">
        <v>399</v>
      </c>
    </row>
    <row r="36" spans="1:19" ht="20.100000000000001" customHeight="1">
      <c r="A36" s="53"/>
      <c r="B36" s="402">
        <v>3</v>
      </c>
      <c r="C36" s="718" t="str">
        <f>IFERROR(VLOOKUP(VLOOKUP(KELASDIPILIH,URUTANMAPELKELAS,12,FALSE),NAMAMAPELRAPOR,4,FALSE),"")</f>
        <v>Bahasa Indonesia</v>
      </c>
      <c r="D36" s="719"/>
      <c r="E36" s="719"/>
      <c r="F36" s="720"/>
      <c r="G36" s="277">
        <f t="shared" si="0"/>
        <v>70</v>
      </c>
      <c r="H36" s="278">
        <f t="shared" si="1"/>
        <v>0</v>
      </c>
      <c r="I36" s="278">
        <f t="shared" si="2"/>
        <v>0</v>
      </c>
      <c r="J36" s="278">
        <f t="shared" si="3"/>
        <v>0</v>
      </c>
      <c r="K36" s="277">
        <f t="shared" si="4"/>
        <v>0</v>
      </c>
      <c r="L36" s="53"/>
      <c r="M36" s="128">
        <f>'Data Rapor'!AE1</f>
        <v>31</v>
      </c>
      <c r="N36" s="128">
        <f t="shared" si="6"/>
        <v>32</v>
      </c>
      <c r="O36" s="128">
        <f t="shared" si="7"/>
        <v>34</v>
      </c>
      <c r="P36" s="128">
        <f t="shared" si="8"/>
        <v>35</v>
      </c>
      <c r="Q36" s="51" t="str">
        <f t="shared" si="5"/>
        <v>Ada</v>
      </c>
    </row>
    <row r="37" spans="1:19" ht="20.100000000000001" customHeight="1">
      <c r="A37" s="53"/>
      <c r="B37" s="402">
        <v>4</v>
      </c>
      <c r="C37" s="718" t="str">
        <f>IFERROR(VLOOKUP(VLOOKUP(KELASDIPILIH,URUTANMAPELKELAS,13,FALSE),NAMAMAPELRAPOR,4,FALSE),"")</f>
        <v>Matematika</v>
      </c>
      <c r="D37" s="719"/>
      <c r="E37" s="719"/>
      <c r="F37" s="720"/>
      <c r="G37" s="277">
        <f t="shared" si="0"/>
        <v>70</v>
      </c>
      <c r="H37" s="278">
        <f t="shared" si="1"/>
        <v>0</v>
      </c>
      <c r="I37" s="278">
        <f t="shared" si="2"/>
        <v>0</v>
      </c>
      <c r="J37" s="278">
        <f t="shared" si="3"/>
        <v>0</v>
      </c>
      <c r="K37" s="277">
        <f t="shared" si="4"/>
        <v>0</v>
      </c>
      <c r="L37" s="53"/>
      <c r="M37" s="128">
        <f>'Data Rapor'!AM1</f>
        <v>39</v>
      </c>
      <c r="N37" s="128">
        <f t="shared" si="6"/>
        <v>40</v>
      </c>
      <c r="O37" s="128">
        <f t="shared" si="7"/>
        <v>42</v>
      </c>
      <c r="P37" s="128">
        <f t="shared" si="8"/>
        <v>43</v>
      </c>
      <c r="Q37" s="51" t="str">
        <f t="shared" si="5"/>
        <v>Ada</v>
      </c>
    </row>
    <row r="38" spans="1:19" ht="20.100000000000001" customHeight="1">
      <c r="A38" s="53"/>
      <c r="B38" s="403">
        <v>5</v>
      </c>
      <c r="C38" s="718" t="str">
        <f>IFERROR(VLOOKUP(VLOOKUP(KELASDIPILIH,URUTANMAPELKELAS,14,FALSE),NAMAMAPELRAPOR,4,FALSE),"")</f>
        <v>Sejarah Indonesia</v>
      </c>
      <c r="D38" s="719"/>
      <c r="E38" s="719"/>
      <c r="F38" s="720"/>
      <c r="G38" s="277">
        <f t="shared" si="0"/>
        <v>70</v>
      </c>
      <c r="H38" s="278">
        <f t="shared" si="1"/>
        <v>0</v>
      </c>
      <c r="I38" s="278">
        <f t="shared" si="2"/>
        <v>0</v>
      </c>
      <c r="J38" s="278">
        <f t="shared" si="3"/>
        <v>0</v>
      </c>
      <c r="K38" s="277">
        <f t="shared" si="4"/>
        <v>0</v>
      </c>
      <c r="L38" s="53"/>
      <c r="M38" s="128">
        <f>'Data Rapor'!AU1</f>
        <v>47</v>
      </c>
      <c r="N38" s="128">
        <f t="shared" si="6"/>
        <v>48</v>
      </c>
      <c r="O38" s="128">
        <f t="shared" si="7"/>
        <v>50</v>
      </c>
      <c r="P38" s="128">
        <f t="shared" si="8"/>
        <v>51</v>
      </c>
      <c r="Q38" s="51" t="str">
        <f t="shared" si="5"/>
        <v>Ada</v>
      </c>
    </row>
    <row r="39" spans="1:19" ht="20.100000000000001" customHeight="1">
      <c r="A39" s="53"/>
      <c r="B39" s="403">
        <v>6</v>
      </c>
      <c r="C39" s="718" t="str">
        <f>IFERROR(VLOOKUP(VLOOKUP(KELASDIPILIH,URUTANMAPELKELAS,15,FALSE),NAMAMAPELRAPOR,4,FALSE),"")</f>
        <v>Bahasa Inggris</v>
      </c>
      <c r="D39" s="719"/>
      <c r="E39" s="719"/>
      <c r="F39" s="720"/>
      <c r="G39" s="277">
        <f t="shared" si="0"/>
        <v>70</v>
      </c>
      <c r="H39" s="278">
        <f t="shared" si="1"/>
        <v>0</v>
      </c>
      <c r="I39" s="278">
        <f t="shared" si="2"/>
        <v>0</v>
      </c>
      <c r="J39" s="278">
        <f t="shared" si="3"/>
        <v>0</v>
      </c>
      <c r="K39" s="277">
        <f t="shared" si="4"/>
        <v>0</v>
      </c>
      <c r="L39" s="53"/>
      <c r="M39" s="128">
        <f>'Data Rapor'!BC1</f>
        <v>55</v>
      </c>
      <c r="N39" s="128">
        <f t="shared" si="6"/>
        <v>56</v>
      </c>
      <c r="O39" s="128">
        <f t="shared" si="7"/>
        <v>58</v>
      </c>
      <c r="P39" s="128">
        <f t="shared" si="8"/>
        <v>59</v>
      </c>
      <c r="Q39" s="51" t="str">
        <f t="shared" si="5"/>
        <v>Ada</v>
      </c>
    </row>
    <row r="40" spans="1:19" ht="20.100000000000001" customHeight="1">
      <c r="A40" s="53"/>
      <c r="B40" s="400" t="s">
        <v>194</v>
      </c>
      <c r="C40" s="276"/>
      <c r="D40" s="276"/>
      <c r="E40" s="276"/>
      <c r="F40" s="276"/>
      <c r="G40" s="276"/>
      <c r="H40" s="276"/>
      <c r="I40" s="276"/>
      <c r="J40" s="276"/>
      <c r="K40" s="401"/>
      <c r="L40" s="53"/>
      <c r="Q40" s="51" t="s">
        <v>2429</v>
      </c>
    </row>
    <row r="41" spans="1:19" ht="20.100000000000001" customHeight="1">
      <c r="A41" s="53"/>
      <c r="B41" s="404">
        <f>MAX(B32:B39)+1</f>
        <v>7</v>
      </c>
      <c r="C41" s="718" t="str">
        <f>IFERROR(VLOOKUP(VLOOKUP(KELASDIPILIH,URUTANMAPELKELAS,16,FALSE),NAMAMAPELRAPOR,4,FALSE),"")</f>
        <v>Seni Budaya</v>
      </c>
      <c r="D41" s="719"/>
      <c r="E41" s="719"/>
      <c r="F41" s="720"/>
      <c r="G41" s="277">
        <f>IF(C41="","",KKMKELAS)</f>
        <v>70</v>
      </c>
      <c r="H41" s="278">
        <f>IFERROR(IF(C41="","",VLOOKUP(URUTANCETAKNILAI,DATARAPOR,M41,FALSE)),"-")</f>
        <v>0</v>
      </c>
      <c r="I41" s="278">
        <f>IFERROR(IF(C41="","",VLOOKUP(URUTANCETAKNILAI,DATARAPOR,N41,FALSE)),"-")</f>
        <v>0</v>
      </c>
      <c r="J41" s="278">
        <f>IFERROR(IF(C41="","",VLOOKUP(URUTANCETAKNILAI,DATARAPOR,O41,FALSE)),"-")</f>
        <v>0</v>
      </c>
      <c r="K41" s="277">
        <f>IFERROR(IF(C41="","",VLOOKUP(URUTANCETAKNILAI,DATARAPOR,P41,FALSE)),"-")</f>
        <v>0</v>
      </c>
      <c r="L41" s="53"/>
      <c r="M41" s="128">
        <f>'Data Rapor'!BK1</f>
        <v>63</v>
      </c>
      <c r="N41" s="128">
        <f t="shared" si="6"/>
        <v>64</v>
      </c>
      <c r="O41" s="128">
        <f t="shared" si="7"/>
        <v>66</v>
      </c>
      <c r="P41" s="128">
        <f t="shared" si="8"/>
        <v>67</v>
      </c>
      <c r="Q41" s="51" t="str">
        <f t="shared" si="5"/>
        <v>Ada</v>
      </c>
    </row>
    <row r="42" spans="1:19" ht="20.100000000000001" customHeight="1">
      <c r="A42" s="53"/>
      <c r="B42" s="404">
        <f>IF(C42="","",B41+1)</f>
        <v>8</v>
      </c>
      <c r="C42" s="718" t="str">
        <f>IFERROR(VLOOKUP(VLOOKUP(KELASDIPILIH,URUTANMAPELKELAS,17,FALSE),NAMAMAPELRAPOR,4,FALSE),"")</f>
        <v>Pendidikan Jasmani, Olahraga dan Kesehatan</v>
      </c>
      <c r="D42" s="719"/>
      <c r="E42" s="719"/>
      <c r="F42" s="720"/>
      <c r="G42" s="277">
        <f>IF(C42="","",KKMKELAS)</f>
        <v>70</v>
      </c>
      <c r="H42" s="278">
        <f>IFERROR(IF(C42="","",VLOOKUP(URUTANCETAKNILAI,DATARAPOR,M42,FALSE)),"-")</f>
        <v>0</v>
      </c>
      <c r="I42" s="278">
        <f>IFERROR(IF(C42="","",VLOOKUP(URUTANCETAKNILAI,DATARAPOR,N42,FALSE)),"-")</f>
        <v>0</v>
      </c>
      <c r="J42" s="278">
        <f>IFERROR(IF(C42="","",VLOOKUP(URUTANCETAKNILAI,DATARAPOR,O42,FALSE)),"-")</f>
        <v>0</v>
      </c>
      <c r="K42" s="277">
        <f>IFERROR(IF(C42="","",VLOOKUP(URUTANCETAKNILAI,DATARAPOR,P42,FALSE)),"-")</f>
        <v>0</v>
      </c>
      <c r="L42" s="53"/>
      <c r="M42" s="128">
        <f>'Data Rapor'!BS1</f>
        <v>71</v>
      </c>
      <c r="N42" s="128">
        <f t="shared" si="6"/>
        <v>72</v>
      </c>
      <c r="O42" s="128">
        <f t="shared" si="7"/>
        <v>74</v>
      </c>
      <c r="P42" s="128">
        <f t="shared" si="8"/>
        <v>75</v>
      </c>
      <c r="Q42" s="51" t="str">
        <f t="shared" si="5"/>
        <v>Ada</v>
      </c>
    </row>
    <row r="43" spans="1:19" ht="20.100000000000001" customHeight="1">
      <c r="A43" s="53"/>
      <c r="B43" s="404">
        <f>IF(C43="","",B42+1)</f>
        <v>9</v>
      </c>
      <c r="C43" s="718" t="str">
        <f>IFERROR(VLOOKUP(VLOOKUP(KELASDIPILIH,URUTANMAPELKELAS,18,FALSE),NAMAMAPELRAPOR,4,FALSE),"")</f>
        <v>Prakarya dan Kewirausahaan</v>
      </c>
      <c r="D43" s="719"/>
      <c r="E43" s="719"/>
      <c r="F43" s="720"/>
      <c r="G43" s="277">
        <f>IF(C43="","",KKMKELAS)</f>
        <v>70</v>
      </c>
      <c r="H43" s="278">
        <f>IFERROR(IF(C43="","",VLOOKUP(URUTANCETAKNILAI,DATARAPOR,M43,FALSE)),"-")</f>
        <v>0</v>
      </c>
      <c r="I43" s="278">
        <f>IFERROR(IF(C43="","",VLOOKUP(URUTANCETAKNILAI,DATARAPOR,N43,FALSE)),"-")</f>
        <v>0</v>
      </c>
      <c r="J43" s="278">
        <f>IFERROR(IF(C43="","",VLOOKUP(URUTANCETAKNILAI,DATARAPOR,O43,FALSE)),"-")</f>
        <v>0</v>
      </c>
      <c r="K43" s="277">
        <f>IFERROR(IF(C43="","",VLOOKUP(URUTANCETAKNILAI,DATARAPOR,P43,FALSE)),"-")</f>
        <v>0</v>
      </c>
      <c r="L43" s="53"/>
      <c r="M43" s="128">
        <f>'Data Rapor'!CA1</f>
        <v>79</v>
      </c>
      <c r="N43" s="128">
        <f t="shared" si="6"/>
        <v>80</v>
      </c>
      <c r="O43" s="128">
        <f t="shared" si="7"/>
        <v>82</v>
      </c>
      <c r="P43" s="128">
        <f t="shared" si="8"/>
        <v>83</v>
      </c>
      <c r="Q43" s="51" t="str">
        <f t="shared" si="5"/>
        <v>Ada</v>
      </c>
    </row>
    <row r="44" spans="1:19" ht="20.100000000000001" customHeight="1">
      <c r="A44" s="53"/>
      <c r="B44" s="404">
        <f>IF(C44="","",B43+1)</f>
        <v>10</v>
      </c>
      <c r="C44" s="718" t="str">
        <f>IFERROR(VLOOKUP(VLOOKUP(KELASDIPILIH,URUTANMAPELKELAS,19,FALSE),NAMAMAPELRAPOR,4,FALSE),"")</f>
        <v>Bahasa Jawa</v>
      </c>
      <c r="D44" s="719"/>
      <c r="E44" s="719"/>
      <c r="F44" s="720"/>
      <c r="G44" s="277">
        <f>IF(C44="","",KKMKELAS)</f>
        <v>70</v>
      </c>
      <c r="H44" s="278">
        <f>IFERROR(IF(C44="","",VLOOKUP(URUTANCETAKNILAI,DATARAPOR,M44,FALSE)),"-")</f>
        <v>0</v>
      </c>
      <c r="I44" s="278">
        <f>IFERROR(IF(C44="","",VLOOKUP(URUTANCETAKNILAI,DATARAPOR,N44,FALSE)),"-")</f>
        <v>0</v>
      </c>
      <c r="J44" s="278">
        <f>IFERROR(IF(C44="","",VLOOKUP(URUTANCETAKNILAI,DATARAPOR,O44,FALSE)),"-")</f>
        <v>0</v>
      </c>
      <c r="K44" s="277">
        <f>IFERROR(IF(C44="","",VLOOKUP(URUTANCETAKNILAI,DATARAPOR,P44,FALSE)),"-")</f>
        <v>0</v>
      </c>
      <c r="L44" s="53"/>
      <c r="M44" s="128">
        <f>'Data Rapor'!CI1</f>
        <v>87</v>
      </c>
      <c r="N44" s="128">
        <f t="shared" si="6"/>
        <v>88</v>
      </c>
      <c r="O44" s="128">
        <f t="shared" si="7"/>
        <v>90</v>
      </c>
      <c r="P44" s="128">
        <f t="shared" si="8"/>
        <v>91</v>
      </c>
      <c r="Q44" s="51" t="str">
        <f t="shared" si="5"/>
        <v>Ada</v>
      </c>
    </row>
    <row r="45" spans="1:19" ht="20.100000000000001" customHeight="1">
      <c r="A45" s="53"/>
      <c r="B45" s="404">
        <f>IF(C45="","",B44+1)</f>
        <v>11</v>
      </c>
      <c r="C45" s="718" t="str">
        <f>IFERROR(VLOOKUP(VLOOKUP(KELASDIPILIH,URUTANMAPELKELAS,20,FALSE),NAMAMAPELRAPOR,4,FALSE),"")</f>
        <v>Bahasa Arab</v>
      </c>
      <c r="D45" s="719"/>
      <c r="E45" s="719"/>
      <c r="F45" s="720"/>
      <c r="G45" s="277">
        <f>IF(C45="","",KKMKELAS)</f>
        <v>70</v>
      </c>
      <c r="H45" s="278">
        <f>IFERROR(IF(C45="","",VLOOKUP(URUTANCETAKNILAI,DATARAPOR,M45,FALSE)),"-")</f>
        <v>0</v>
      </c>
      <c r="I45" s="278">
        <f>IFERROR(IF(C45="","",VLOOKUP(URUTANCETAKNILAI,DATARAPOR,N45,FALSE)),"-")</f>
        <v>0</v>
      </c>
      <c r="J45" s="278">
        <f>IFERROR(IF(C45="","",VLOOKUP(URUTANCETAKNILAI,DATARAPOR,O45,FALSE)),"-")</f>
        <v>0</v>
      </c>
      <c r="K45" s="277">
        <f>IFERROR(IF(C45="","",VLOOKUP(URUTANCETAKNILAI,DATARAPOR,P45,FALSE)),"-")</f>
        <v>0</v>
      </c>
      <c r="L45" s="53"/>
      <c r="M45" s="128">
        <f>'Data Rapor'!O1</f>
        <v>15</v>
      </c>
      <c r="N45" s="128">
        <f t="shared" ref="N45" si="9">M45+1</f>
        <v>16</v>
      </c>
      <c r="O45" s="128">
        <f t="shared" ref="O45" si="10">N45+2</f>
        <v>18</v>
      </c>
      <c r="P45" s="128">
        <f t="shared" ref="P45" si="11">O45+1</f>
        <v>19</v>
      </c>
      <c r="Q45" s="51" t="str">
        <f t="shared" ref="Q45" si="12">IF(C45&lt;&gt;"","Ada","")</f>
        <v>Ada</v>
      </c>
    </row>
    <row r="46" spans="1:19" ht="20.100000000000001" customHeight="1">
      <c r="A46" s="53"/>
      <c r="B46" s="400" t="s">
        <v>481</v>
      </c>
      <c r="C46" s="276"/>
      <c r="D46" s="276"/>
      <c r="E46" s="276"/>
      <c r="F46" s="276"/>
      <c r="G46" s="276"/>
      <c r="H46" s="276"/>
      <c r="I46" s="276"/>
      <c r="J46" s="276"/>
      <c r="K46" s="401"/>
      <c r="L46" s="53"/>
      <c r="M46" s="219"/>
      <c r="Q46" s="51" t="s">
        <v>2429</v>
      </c>
    </row>
    <row r="47" spans="1:19" ht="20.100000000000001" customHeight="1">
      <c r="A47" s="53"/>
      <c r="B47" s="404">
        <f>MAX(B41:B45)+1</f>
        <v>12</v>
      </c>
      <c r="C47" s="718" t="str">
        <f>IFERROR(VLOOKUP(VLOOKUP(KELASDIPILIH,URUTANMAPELKELAS,22,FALSE),NAMAMAPELRAPOR,4,FALSE),"")</f>
        <v>Fisika</v>
      </c>
      <c r="D47" s="719"/>
      <c r="E47" s="719"/>
      <c r="F47" s="720"/>
      <c r="G47" s="277">
        <f>IF(C47="","",KKMKELAS)</f>
        <v>70</v>
      </c>
      <c r="H47" s="278">
        <f>IFERROR(IF(C47="","",VLOOKUP(URUTANCETAKNILAI,DATARAPOR,M47,FALSE)),"-")</f>
        <v>0</v>
      </c>
      <c r="I47" s="278">
        <f>IFERROR(IF(C47="","",VLOOKUP(URUTANCETAKNILAI,DATARAPOR,N47,FALSE)),"-")</f>
        <v>0</v>
      </c>
      <c r="J47" s="278">
        <f>IFERROR(IF(C47="","",VLOOKUP(URUTANCETAKNILAI,DATARAPOR,O47,FALSE)),"-")</f>
        <v>0</v>
      </c>
      <c r="K47" s="277">
        <f>IFERROR(IF(C47="","",VLOOKUP(URUTANCETAKNILAI,DATARAPOR,P47,FALSE)),"-")</f>
        <v>0</v>
      </c>
      <c r="L47" s="53"/>
      <c r="M47" s="129">
        <f>'Data Rapor'!CQ1</f>
        <v>95</v>
      </c>
      <c r="N47" s="128">
        <f t="shared" ref="N47:N53" si="13">M47+1</f>
        <v>96</v>
      </c>
      <c r="O47" s="128">
        <f t="shared" ref="O47:O53" si="14">N47+2</f>
        <v>98</v>
      </c>
      <c r="P47" s="128">
        <f t="shared" ref="P47:P53" si="15">O47+1</f>
        <v>99</v>
      </c>
      <c r="Q47" s="51" t="str">
        <f t="shared" si="5"/>
        <v>Ada</v>
      </c>
    </row>
    <row r="48" spans="1:19" ht="20.100000000000001" customHeight="1">
      <c r="A48" s="53"/>
      <c r="B48" s="404">
        <f>IF(C48="","",B47+1)</f>
        <v>13</v>
      </c>
      <c r="C48" s="718" t="str">
        <f>IFERROR(VLOOKUP(VLOOKUP(KELASDIPILIH,URUTANMAPELKELAS,23,FALSE),NAMAMAPELRAPOR,4,FALSE),"")</f>
        <v>Pemrograman Dasar</v>
      </c>
      <c r="D48" s="719"/>
      <c r="E48" s="719"/>
      <c r="F48" s="720"/>
      <c r="G48" s="277">
        <f>IF(C48="","",KKMKELAS)</f>
        <v>70</v>
      </c>
      <c r="H48" s="278">
        <f>IFERROR(IF(C48="","",VLOOKUP(URUTANCETAKNILAI,DATARAPOR,M48,FALSE)),"-")</f>
        <v>0</v>
      </c>
      <c r="I48" s="278">
        <f>IFERROR(IF(C48="","",VLOOKUP(URUTANCETAKNILAI,DATARAPOR,N48,FALSE)),"-")</f>
        <v>0</v>
      </c>
      <c r="J48" s="278">
        <f>IFERROR(IF(C48="","",VLOOKUP(URUTANCETAKNILAI,DATARAPOR,O48,FALSE)),"-")</f>
        <v>0</v>
      </c>
      <c r="K48" s="277">
        <f>IFERROR(IF(C48="","",VLOOKUP(URUTANCETAKNILAI,DATARAPOR,P48,FALSE)),"-")</f>
        <v>0</v>
      </c>
      <c r="L48" s="53"/>
      <c r="M48" s="128">
        <f>'Data Rapor'!CY1</f>
        <v>103</v>
      </c>
      <c r="N48" s="128">
        <f t="shared" si="13"/>
        <v>104</v>
      </c>
      <c r="O48" s="128">
        <f t="shared" si="14"/>
        <v>106</v>
      </c>
      <c r="P48" s="128">
        <f t="shared" si="15"/>
        <v>107</v>
      </c>
      <c r="Q48" s="51" t="str">
        <f t="shared" si="5"/>
        <v>Ada</v>
      </c>
    </row>
    <row r="49" spans="1:17" ht="20.100000000000001" customHeight="1">
      <c r="A49" s="53"/>
      <c r="B49" s="404">
        <f>IF(C49="","",B48+1)</f>
        <v>14</v>
      </c>
      <c r="C49" s="718" t="str">
        <f>IFERROR(VLOOKUP(VLOOKUP(KELASDIPILIH,URUTANMAPELKELAS,24,FALSE),NAMAMAPELRAPOR,4,FALSE),"")</f>
        <v>Sistem Komputer</v>
      </c>
      <c r="D49" s="719"/>
      <c r="E49" s="719"/>
      <c r="F49" s="720"/>
      <c r="G49" s="277">
        <f>IF(C49="","",KKMKELAS)</f>
        <v>70</v>
      </c>
      <c r="H49" s="278">
        <f>IFERROR(IF(C49="","",VLOOKUP(URUTANCETAKNILAI,DATARAPOR,M49,FALSE)),"-")</f>
        <v>0</v>
      </c>
      <c r="I49" s="278">
        <f>IFERROR(IF(C49="","",VLOOKUP(URUTANCETAKNILAI,DATARAPOR,N49,FALSE)),"-")</f>
        <v>0</v>
      </c>
      <c r="J49" s="278">
        <f>IFERROR(IF(C49="","",VLOOKUP(URUTANCETAKNILAI,DATARAPOR,O49,FALSE)),"-")</f>
        <v>0</v>
      </c>
      <c r="K49" s="277">
        <f>IFERROR(IF(C49="","",VLOOKUP(URUTANCETAKNILAI,DATARAPOR,P49,FALSE)),"-")</f>
        <v>0</v>
      </c>
      <c r="L49" s="53"/>
      <c r="M49" s="128">
        <f>'Data Rapor'!DG1</f>
        <v>111</v>
      </c>
      <c r="N49" s="128">
        <f t="shared" si="13"/>
        <v>112</v>
      </c>
      <c r="O49" s="128">
        <f t="shared" si="14"/>
        <v>114</v>
      </c>
      <c r="P49" s="128">
        <f t="shared" si="15"/>
        <v>115</v>
      </c>
      <c r="Q49" s="51" t="str">
        <f t="shared" si="5"/>
        <v>Ada</v>
      </c>
    </row>
    <row r="50" spans="1:17" ht="20.100000000000001" hidden="1" customHeight="1">
      <c r="A50" s="53"/>
      <c r="B50" s="404" t="str">
        <f>IF(C50="","",B49+1)</f>
        <v/>
      </c>
      <c r="C50" s="718" t="str">
        <f>IFERROR(VLOOKUP(VLOOKUP(KELASDIPILIH,URUTANMAPELKELAS,25,FALSE),NAMAMAPELRAPOR,4,FALSE),"")</f>
        <v/>
      </c>
      <c r="D50" s="719"/>
      <c r="E50" s="719"/>
      <c r="F50" s="720"/>
      <c r="G50" s="277" t="str">
        <f>IF(C50="","",KKMKELAS)</f>
        <v/>
      </c>
      <c r="H50" s="278" t="str">
        <f>IFERROR(IF(C50="","",VLOOKUP(URUTANCETAKNILAI,DATARAPOR,M50,FALSE)),"-")</f>
        <v/>
      </c>
      <c r="I50" s="278" t="str">
        <f>IFERROR(IF(C50="","",VLOOKUP(URUTANCETAKNILAI,DATARAPOR,N50,FALSE)),"-")</f>
        <v/>
      </c>
      <c r="J50" s="278" t="str">
        <f>IFERROR(IF(C50="","",VLOOKUP(URUTANCETAKNILAI,DATARAPOR,O50,FALSE)),"-")</f>
        <v/>
      </c>
      <c r="K50" s="277" t="str">
        <f>IFERROR(IF(C50="","",VLOOKUP(URUTANCETAKNILAI,DATARAPOR,P50,FALSE)),"-")</f>
        <v/>
      </c>
      <c r="L50" s="53"/>
      <c r="M50" s="128">
        <f>'Data Rapor'!DO1</f>
        <v>119</v>
      </c>
      <c r="N50" s="128">
        <f t="shared" si="13"/>
        <v>120</v>
      </c>
      <c r="O50" s="128">
        <f t="shared" si="14"/>
        <v>122</v>
      </c>
      <c r="P50" s="128">
        <f t="shared" si="15"/>
        <v>123</v>
      </c>
      <c r="Q50" s="51" t="str">
        <f t="shared" si="5"/>
        <v/>
      </c>
    </row>
    <row r="51" spans="1:17" ht="20.100000000000001" customHeight="1">
      <c r="A51" s="53"/>
      <c r="B51" s="400" t="s">
        <v>482</v>
      </c>
      <c r="C51" s="276"/>
      <c r="D51" s="276"/>
      <c r="E51" s="276"/>
      <c r="F51" s="276"/>
      <c r="G51" s="276"/>
      <c r="H51" s="276"/>
      <c r="I51" s="276"/>
      <c r="J51" s="276"/>
      <c r="K51" s="401"/>
      <c r="L51" s="53"/>
      <c r="Q51" s="51" t="s">
        <v>2429</v>
      </c>
    </row>
    <row r="52" spans="1:17" ht="20.100000000000001" customHeight="1">
      <c r="A52" s="53"/>
      <c r="B52" s="404">
        <f>MAX(B47:B50)+1</f>
        <v>15</v>
      </c>
      <c r="C52" s="718" t="str">
        <f>IFERROR(VLOOKUP(VLOOKUP(KELASDIPILIH,URUTANMAPELKELAS,26,FALSE),NAMAMAPELRAPOR,4,FALSE),"")</f>
        <v xml:space="preserve">Simulasi Digital </v>
      </c>
      <c r="D52" s="719"/>
      <c r="E52" s="719"/>
      <c r="F52" s="720"/>
      <c r="G52" s="277">
        <f t="shared" ref="G52:G57" si="16">IF(C52="","",KKMKELAS)</f>
        <v>70</v>
      </c>
      <c r="H52" s="278">
        <f t="shared" ref="H52:H57" si="17">IFERROR(IF(C52="","",VLOOKUP(URUTANCETAKNILAI,DATARAPOR,M52,FALSE)),"-")</f>
        <v>0</v>
      </c>
      <c r="I52" s="278">
        <f t="shared" ref="I52:I57" si="18">IFERROR(IF(C52="","",VLOOKUP(URUTANCETAKNILAI,DATARAPOR,N52,FALSE)),"-")</f>
        <v>0</v>
      </c>
      <c r="J52" s="278">
        <f t="shared" ref="J52:J57" si="19">IFERROR(IF(C52="","",VLOOKUP(URUTANCETAKNILAI,DATARAPOR,O52,FALSE)),"-")</f>
        <v>0</v>
      </c>
      <c r="K52" s="277">
        <f t="shared" ref="K52:K57" si="20">IFERROR(IF(C52="","",VLOOKUP(URUTANCETAKNILAI,DATARAPOR,P52,FALSE)),"-")</f>
        <v>0</v>
      </c>
      <c r="L52" s="53"/>
      <c r="M52" s="128">
        <f>'Data Rapor'!DW1</f>
        <v>127</v>
      </c>
      <c r="N52" s="128">
        <f t="shared" si="13"/>
        <v>128</v>
      </c>
      <c r="O52" s="128">
        <f t="shared" si="14"/>
        <v>130</v>
      </c>
      <c r="P52" s="128">
        <f t="shared" si="15"/>
        <v>131</v>
      </c>
      <c r="Q52" s="51" t="str">
        <f t="shared" si="5"/>
        <v>Ada</v>
      </c>
    </row>
    <row r="53" spans="1:17" ht="20.100000000000001" customHeight="1">
      <c r="A53" s="53"/>
      <c r="B53" s="404">
        <f>IF(C53="","",B52+1)</f>
        <v>16</v>
      </c>
      <c r="C53" s="718" t="str">
        <f>IFERROR(VLOOKUP(VLOOKUP(KELASDIPILIH,URUTANMAPELKELAS,27,FALSE),NAMAMAPELRAPOR,4,FALSE),"")</f>
        <v>Perakitan Komputer</v>
      </c>
      <c r="D53" s="719"/>
      <c r="E53" s="719"/>
      <c r="F53" s="720"/>
      <c r="G53" s="277">
        <f t="shared" si="16"/>
        <v>70</v>
      </c>
      <c r="H53" s="278">
        <f t="shared" si="17"/>
        <v>0</v>
      </c>
      <c r="I53" s="278">
        <f t="shared" si="18"/>
        <v>0</v>
      </c>
      <c r="J53" s="278">
        <f t="shared" si="19"/>
        <v>0</v>
      </c>
      <c r="K53" s="277">
        <f t="shared" si="20"/>
        <v>0</v>
      </c>
      <c r="L53" s="53"/>
      <c r="M53" s="128">
        <f>'Data Rapor'!EE1</f>
        <v>135</v>
      </c>
      <c r="N53" s="128">
        <f t="shared" si="13"/>
        <v>136</v>
      </c>
      <c r="O53" s="128">
        <f t="shared" si="14"/>
        <v>138</v>
      </c>
      <c r="P53" s="128">
        <f t="shared" si="15"/>
        <v>139</v>
      </c>
      <c r="Q53" s="51" t="str">
        <f t="shared" si="5"/>
        <v>Ada</v>
      </c>
    </row>
    <row r="54" spans="1:17" ht="20.100000000000001" customHeight="1">
      <c r="A54" s="53"/>
      <c r="B54" s="404">
        <f>IF(C54="","",B53+1)</f>
        <v>17</v>
      </c>
      <c r="C54" s="718" t="str">
        <f>IFERROR(VLOOKUP(VLOOKUP(KELASDIPILIH,URUTANMAPELKELAS,28,FALSE),NAMAMAPELRAPOR,4,FALSE),"")</f>
        <v>Sistem Operasi</v>
      </c>
      <c r="D54" s="719"/>
      <c r="E54" s="719"/>
      <c r="F54" s="720"/>
      <c r="G54" s="277">
        <f t="shared" si="16"/>
        <v>70</v>
      </c>
      <c r="H54" s="278">
        <f t="shared" si="17"/>
        <v>0</v>
      </c>
      <c r="I54" s="278">
        <f t="shared" si="18"/>
        <v>0</v>
      </c>
      <c r="J54" s="278">
        <f t="shared" si="19"/>
        <v>0</v>
      </c>
      <c r="K54" s="277">
        <f t="shared" si="20"/>
        <v>0</v>
      </c>
      <c r="L54" s="53"/>
      <c r="M54" s="128">
        <f>'Data Rapor'!EM1</f>
        <v>143</v>
      </c>
      <c r="N54" s="128">
        <f>M54+1</f>
        <v>144</v>
      </c>
      <c r="O54" s="128">
        <f>N54+2</f>
        <v>146</v>
      </c>
      <c r="P54" s="128">
        <f>O54+1</f>
        <v>147</v>
      </c>
      <c r="Q54" s="51" t="str">
        <f t="shared" si="5"/>
        <v>Ada</v>
      </c>
    </row>
    <row r="55" spans="1:17" ht="20.100000000000001" customHeight="1">
      <c r="A55" s="53"/>
      <c r="B55" s="404">
        <f>IF(C55="","",B54+1)</f>
        <v>18</v>
      </c>
      <c r="C55" s="718" t="str">
        <f>IFERROR(VLOOKUP(VLOOKUP(KELASDIPILIH,URUTANMAPELKELAS,29,FALSE),NAMAMAPELRAPOR,4,FALSE),"")</f>
        <v>Jaringan Dasar</v>
      </c>
      <c r="D55" s="719"/>
      <c r="E55" s="719"/>
      <c r="F55" s="720"/>
      <c r="G55" s="277">
        <f t="shared" si="16"/>
        <v>70</v>
      </c>
      <c r="H55" s="278">
        <f t="shared" si="17"/>
        <v>0</v>
      </c>
      <c r="I55" s="278">
        <f t="shared" si="18"/>
        <v>0</v>
      </c>
      <c r="J55" s="278">
        <f t="shared" si="19"/>
        <v>0</v>
      </c>
      <c r="K55" s="277">
        <f t="shared" si="20"/>
        <v>0</v>
      </c>
      <c r="L55" s="53"/>
      <c r="M55" s="128">
        <f>'Data Rapor'!EU1</f>
        <v>151</v>
      </c>
      <c r="N55" s="128">
        <f>M55+1</f>
        <v>152</v>
      </c>
      <c r="O55" s="128">
        <f>N55+2</f>
        <v>154</v>
      </c>
      <c r="P55" s="128">
        <f>O55+1</f>
        <v>155</v>
      </c>
      <c r="Q55" s="51" t="str">
        <f t="shared" si="5"/>
        <v>Ada</v>
      </c>
    </row>
    <row r="56" spans="1:17" ht="20.100000000000001" customHeight="1">
      <c r="A56" s="53"/>
      <c r="B56" s="404">
        <f>IF(C56="","",B55+1)</f>
        <v>19</v>
      </c>
      <c r="C56" s="718" t="str">
        <f>IFERROR(VLOOKUP(VLOOKUP(KELASDIPILIH,URUTANMAPELKELAS,30,FALSE),NAMAMAPELRAPOR,4,FALSE),"")</f>
        <v>Jaringan Dasar</v>
      </c>
      <c r="D56" s="719"/>
      <c r="E56" s="719"/>
      <c r="F56" s="720"/>
      <c r="G56" s="277">
        <f t="shared" si="16"/>
        <v>70</v>
      </c>
      <c r="H56" s="278">
        <f t="shared" si="17"/>
        <v>0</v>
      </c>
      <c r="I56" s="278">
        <f t="shared" si="18"/>
        <v>0</v>
      </c>
      <c r="J56" s="278">
        <f t="shared" si="19"/>
        <v>0</v>
      </c>
      <c r="K56" s="277">
        <f t="shared" si="20"/>
        <v>0</v>
      </c>
      <c r="L56" s="53"/>
      <c r="M56" s="128">
        <f>'Data Rapor'!FC1</f>
        <v>159</v>
      </c>
      <c r="N56" s="128">
        <f>M56+1</f>
        <v>160</v>
      </c>
      <c r="O56" s="128">
        <f>N56+2</f>
        <v>162</v>
      </c>
      <c r="P56" s="128">
        <f>O56+1</f>
        <v>163</v>
      </c>
      <c r="Q56" s="51" t="str">
        <f t="shared" si="5"/>
        <v>Ada</v>
      </c>
    </row>
    <row r="57" spans="1:17" ht="20.100000000000001" hidden="1" customHeight="1">
      <c r="A57" s="53"/>
      <c r="B57" s="404" t="str">
        <f>IF(C57="","",B56+1)</f>
        <v/>
      </c>
      <c r="C57" s="718" t="str">
        <f>IFERROR(VLOOKUP(VLOOKUP(KELASDIPILIH,URUTANMAPELKELAS,31,FALSE),NAMAMAPELRAPOR,4,FALSE),"")</f>
        <v/>
      </c>
      <c r="D57" s="719"/>
      <c r="E57" s="719"/>
      <c r="F57" s="720"/>
      <c r="G57" s="277" t="str">
        <f t="shared" si="16"/>
        <v/>
      </c>
      <c r="H57" s="278" t="str">
        <f t="shared" si="17"/>
        <v/>
      </c>
      <c r="I57" s="278" t="str">
        <f t="shared" si="18"/>
        <v/>
      </c>
      <c r="J57" s="278" t="str">
        <f t="shared" si="19"/>
        <v/>
      </c>
      <c r="K57" s="277" t="str">
        <f t="shared" si="20"/>
        <v/>
      </c>
      <c r="L57" s="53"/>
      <c r="M57" s="128">
        <f>'Data Rapor'!RS1</f>
        <v>487</v>
      </c>
      <c r="N57" s="128">
        <f>M57+1</f>
        <v>488</v>
      </c>
      <c r="O57" s="128">
        <f>N57+2</f>
        <v>490</v>
      </c>
      <c r="P57" s="128">
        <f>O57+1</f>
        <v>491</v>
      </c>
      <c r="Q57" s="51" t="str">
        <f t="shared" si="5"/>
        <v/>
      </c>
    </row>
    <row r="58" spans="1:17" ht="20.100000000000001" hidden="1" customHeight="1">
      <c r="A58" s="53"/>
      <c r="B58" s="400" t="s">
        <v>483</v>
      </c>
      <c r="C58" s="276"/>
      <c r="D58" s="276"/>
      <c r="E58" s="276"/>
      <c r="F58" s="276"/>
      <c r="G58" s="276"/>
      <c r="H58" s="276"/>
      <c r="I58" s="276"/>
      <c r="J58" s="276"/>
      <c r="K58" s="401"/>
      <c r="L58" s="53"/>
      <c r="Q58" s="51" t="str">
        <f t="shared" si="5"/>
        <v/>
      </c>
    </row>
    <row r="59" spans="1:17" ht="20.100000000000001" hidden="1" customHeight="1">
      <c r="A59" s="53"/>
      <c r="B59" s="403" t="str">
        <f>IF(C59="","",MAX(B52:B57)+1)</f>
        <v/>
      </c>
      <c r="C59" s="718" t="str">
        <f>IFERROR(VLOOKUP(VLOOKUP(KELASDIPILIH,URUTANMAPELKELAS,32,FALSE),NAMAMAPELRAPOR,4,FALSE),"")</f>
        <v/>
      </c>
      <c r="D59" s="719"/>
      <c r="E59" s="719"/>
      <c r="F59" s="720"/>
      <c r="G59" s="277" t="str">
        <f t="shared" ref="G59:G68" si="21">IF(C59="","",KKMKELAS)</f>
        <v/>
      </c>
      <c r="H59" s="278" t="str">
        <f t="shared" ref="H59:H68" si="22">IFERROR(IF(C59="","",VLOOKUP(URUTANCETAKNILAI,DATARAPOR,M59,FALSE)),"-")</f>
        <v/>
      </c>
      <c r="I59" s="278" t="str">
        <f t="shared" ref="I59:I68" si="23">IFERROR(IF(C59="","",VLOOKUP(URUTANCETAKNILAI,DATARAPOR,N59,FALSE)),"-")</f>
        <v/>
      </c>
      <c r="J59" s="278" t="str">
        <f t="shared" ref="J59:J68" si="24">IFERROR(IF(C59="","",VLOOKUP(URUTANCETAKNILAI,DATARAPOR,O59,FALSE)),"-")</f>
        <v/>
      </c>
      <c r="K59" s="277" t="str">
        <f t="shared" ref="K59:K68" si="25">IFERROR(IF(C59="","",VLOOKUP(URUTANCETAKNILAI,DATARAPOR,P59,FALSE)),"-")</f>
        <v/>
      </c>
      <c r="L59" s="53"/>
      <c r="M59" s="128">
        <f>'Data Rapor'!FK1</f>
        <v>167</v>
      </c>
      <c r="N59" s="128">
        <f t="shared" ref="N59:N68" si="26">M59+1</f>
        <v>168</v>
      </c>
      <c r="O59" s="128">
        <f t="shared" ref="O59:O68" si="27">N59+2</f>
        <v>170</v>
      </c>
      <c r="P59" s="128">
        <f t="shared" ref="P59:P68" si="28">O59+1</f>
        <v>171</v>
      </c>
      <c r="Q59" s="51" t="str">
        <f t="shared" si="5"/>
        <v/>
      </c>
    </row>
    <row r="60" spans="1:17" ht="20.100000000000001" hidden="1" customHeight="1">
      <c r="A60" s="53"/>
      <c r="B60" s="404" t="str">
        <f t="shared" ref="B60:B68" si="29">IF(C60="","",B59+1)</f>
        <v/>
      </c>
      <c r="C60" s="718" t="str">
        <f>IFERROR(VLOOKUP(VLOOKUP(KELASDIPILIH,URUTANMAPELKELAS,33,FALSE),NAMAMAPELRAPOR,4,FALSE),"")</f>
        <v/>
      </c>
      <c r="D60" s="719"/>
      <c r="E60" s="719"/>
      <c r="F60" s="720"/>
      <c r="G60" s="277" t="str">
        <f t="shared" si="21"/>
        <v/>
      </c>
      <c r="H60" s="278" t="str">
        <f t="shared" si="22"/>
        <v/>
      </c>
      <c r="I60" s="278" t="str">
        <f t="shared" si="23"/>
        <v/>
      </c>
      <c r="J60" s="278" t="str">
        <f t="shared" si="24"/>
        <v/>
      </c>
      <c r="K60" s="277" t="str">
        <f t="shared" si="25"/>
        <v/>
      </c>
      <c r="L60" s="53"/>
      <c r="M60" s="128">
        <f>'Data Rapor'!FS1</f>
        <v>175</v>
      </c>
      <c r="N60" s="128">
        <f t="shared" si="26"/>
        <v>176</v>
      </c>
      <c r="O60" s="128">
        <f t="shared" si="27"/>
        <v>178</v>
      </c>
      <c r="P60" s="128">
        <f t="shared" si="28"/>
        <v>179</v>
      </c>
      <c r="Q60" s="51" t="str">
        <f t="shared" si="5"/>
        <v/>
      </c>
    </row>
    <row r="61" spans="1:17" ht="20.100000000000001" hidden="1" customHeight="1">
      <c r="A61" s="53"/>
      <c r="B61" s="404" t="str">
        <f t="shared" si="29"/>
        <v/>
      </c>
      <c r="C61" s="718" t="str">
        <f>IFERROR(VLOOKUP(VLOOKUP(KELASDIPILIH,URUTANMAPELKELAS,34,FALSE),NAMAMAPELRAPOR,4,FALSE),"")</f>
        <v/>
      </c>
      <c r="D61" s="719"/>
      <c r="E61" s="719"/>
      <c r="F61" s="720"/>
      <c r="G61" s="277" t="str">
        <f t="shared" si="21"/>
        <v/>
      </c>
      <c r="H61" s="278" t="str">
        <f t="shared" si="22"/>
        <v/>
      </c>
      <c r="I61" s="278" t="str">
        <f t="shared" si="23"/>
        <v/>
      </c>
      <c r="J61" s="278" t="str">
        <f t="shared" si="24"/>
        <v/>
      </c>
      <c r="K61" s="277" t="str">
        <f t="shared" si="25"/>
        <v/>
      </c>
      <c r="L61" s="53"/>
      <c r="M61" s="128">
        <f>'Data Rapor'!GA1</f>
        <v>183</v>
      </c>
      <c r="N61" s="128">
        <f t="shared" si="26"/>
        <v>184</v>
      </c>
      <c r="O61" s="128">
        <f t="shared" si="27"/>
        <v>186</v>
      </c>
      <c r="P61" s="128">
        <f t="shared" si="28"/>
        <v>187</v>
      </c>
      <c r="Q61" s="51" t="str">
        <f t="shared" si="5"/>
        <v/>
      </c>
    </row>
    <row r="62" spans="1:17" ht="20.100000000000001" hidden="1" customHeight="1">
      <c r="A62" s="53"/>
      <c r="B62" s="404" t="str">
        <f t="shared" si="29"/>
        <v/>
      </c>
      <c r="C62" s="718" t="str">
        <f>IFERROR(VLOOKUP(VLOOKUP(KELASDIPILIH,URUTANMAPELKELAS,35,FALSE),NAMAMAPELRAPOR,4,FALSE),"")</f>
        <v/>
      </c>
      <c r="D62" s="719"/>
      <c r="E62" s="719"/>
      <c r="F62" s="720"/>
      <c r="G62" s="277" t="str">
        <f t="shared" si="21"/>
        <v/>
      </c>
      <c r="H62" s="278" t="str">
        <f t="shared" si="22"/>
        <v/>
      </c>
      <c r="I62" s="278" t="str">
        <f t="shared" si="23"/>
        <v/>
      </c>
      <c r="J62" s="278" t="str">
        <f t="shared" si="24"/>
        <v/>
      </c>
      <c r="K62" s="277" t="str">
        <f t="shared" si="25"/>
        <v/>
      </c>
      <c r="L62" s="53"/>
      <c r="M62" s="128">
        <f>'Data Rapor'!GI1</f>
        <v>191</v>
      </c>
      <c r="N62" s="128">
        <f t="shared" si="26"/>
        <v>192</v>
      </c>
      <c r="O62" s="128">
        <f t="shared" si="27"/>
        <v>194</v>
      </c>
      <c r="P62" s="128">
        <f t="shared" si="28"/>
        <v>195</v>
      </c>
      <c r="Q62" s="51" t="str">
        <f t="shared" si="5"/>
        <v/>
      </c>
    </row>
    <row r="63" spans="1:17" ht="20.100000000000001" hidden="1" customHeight="1">
      <c r="A63" s="53"/>
      <c r="B63" s="404" t="str">
        <f t="shared" si="29"/>
        <v/>
      </c>
      <c r="C63" s="718" t="str">
        <f>IFERROR(VLOOKUP(VLOOKUP(KELASDIPILIH,URUTANMAPELKELAS,36,FALSE),NAMAMAPELRAPOR,4,FALSE),"")</f>
        <v/>
      </c>
      <c r="D63" s="719"/>
      <c r="E63" s="719"/>
      <c r="F63" s="720"/>
      <c r="G63" s="277" t="str">
        <f t="shared" si="21"/>
        <v/>
      </c>
      <c r="H63" s="278" t="str">
        <f t="shared" si="22"/>
        <v/>
      </c>
      <c r="I63" s="278" t="str">
        <f t="shared" si="23"/>
        <v/>
      </c>
      <c r="J63" s="278" t="str">
        <f t="shared" si="24"/>
        <v/>
      </c>
      <c r="K63" s="277" t="str">
        <f t="shared" si="25"/>
        <v/>
      </c>
      <c r="L63" s="53"/>
      <c r="M63" s="128">
        <f>'Data Rapor'!GQ1</f>
        <v>199</v>
      </c>
      <c r="N63" s="128">
        <f t="shared" si="26"/>
        <v>200</v>
      </c>
      <c r="O63" s="128">
        <f t="shared" si="27"/>
        <v>202</v>
      </c>
      <c r="P63" s="128">
        <f t="shared" si="28"/>
        <v>203</v>
      </c>
      <c r="Q63" s="51" t="str">
        <f t="shared" si="5"/>
        <v/>
      </c>
    </row>
    <row r="64" spans="1:17" ht="20.100000000000001" hidden="1" customHeight="1">
      <c r="A64" s="53"/>
      <c r="B64" s="404" t="str">
        <f t="shared" si="29"/>
        <v/>
      </c>
      <c r="C64" s="718" t="str">
        <f>IFERROR(VLOOKUP(VLOOKUP(KELASDIPILIH,URUTANMAPELKELAS,37,FALSE),NAMAMAPELRAPOR,4,FALSE),"")</f>
        <v/>
      </c>
      <c r="D64" s="719"/>
      <c r="E64" s="719"/>
      <c r="F64" s="720"/>
      <c r="G64" s="277" t="str">
        <f t="shared" si="21"/>
        <v/>
      </c>
      <c r="H64" s="278" t="str">
        <f t="shared" si="22"/>
        <v/>
      </c>
      <c r="I64" s="278" t="str">
        <f t="shared" si="23"/>
        <v/>
      </c>
      <c r="J64" s="278" t="str">
        <f t="shared" si="24"/>
        <v/>
      </c>
      <c r="K64" s="277" t="str">
        <f t="shared" si="25"/>
        <v/>
      </c>
      <c r="L64" s="53"/>
      <c r="M64" s="128">
        <f>'Data Rapor'!GY1</f>
        <v>207</v>
      </c>
      <c r="N64" s="128">
        <f t="shared" si="26"/>
        <v>208</v>
      </c>
      <c r="O64" s="128">
        <f t="shared" si="27"/>
        <v>210</v>
      </c>
      <c r="P64" s="128">
        <f t="shared" si="28"/>
        <v>211</v>
      </c>
      <c r="Q64" s="51" t="str">
        <f t="shared" si="5"/>
        <v/>
      </c>
    </row>
    <row r="65" spans="1:24" ht="20.100000000000001" hidden="1" customHeight="1">
      <c r="A65" s="53"/>
      <c r="B65" s="404" t="str">
        <f t="shared" si="29"/>
        <v/>
      </c>
      <c r="C65" s="718" t="str">
        <f>IFERROR(VLOOKUP(VLOOKUP(KELASDIPILIH,URUTANMAPELKELAS,38,FALSE),NAMAMAPELRAPOR,4,FALSE),"")</f>
        <v/>
      </c>
      <c r="D65" s="719"/>
      <c r="E65" s="719"/>
      <c r="F65" s="720"/>
      <c r="G65" s="277" t="str">
        <f t="shared" si="21"/>
        <v/>
      </c>
      <c r="H65" s="278" t="str">
        <f t="shared" si="22"/>
        <v/>
      </c>
      <c r="I65" s="278" t="str">
        <f t="shared" si="23"/>
        <v/>
      </c>
      <c r="J65" s="278" t="str">
        <f t="shared" si="24"/>
        <v/>
      </c>
      <c r="K65" s="277" t="str">
        <f t="shared" si="25"/>
        <v/>
      </c>
      <c r="L65" s="53"/>
      <c r="M65" s="128">
        <f>'Data Rapor'!HG1</f>
        <v>215</v>
      </c>
      <c r="N65" s="128">
        <f t="shared" si="26"/>
        <v>216</v>
      </c>
      <c r="O65" s="128">
        <f t="shared" si="27"/>
        <v>218</v>
      </c>
      <c r="P65" s="128">
        <f t="shared" si="28"/>
        <v>219</v>
      </c>
      <c r="Q65" s="51" t="str">
        <f t="shared" si="5"/>
        <v/>
      </c>
    </row>
    <row r="66" spans="1:24" ht="20.100000000000001" hidden="1" customHeight="1">
      <c r="A66" s="53"/>
      <c r="B66" s="404" t="str">
        <f t="shared" si="29"/>
        <v/>
      </c>
      <c r="C66" s="718" t="str">
        <f>IFERROR(VLOOKUP(VLOOKUP(KELASDIPILIH,URUTANMAPELKELAS,39,FALSE),NAMAMAPELRAPOR,4,FALSE),"")</f>
        <v/>
      </c>
      <c r="D66" s="719"/>
      <c r="E66" s="719"/>
      <c r="F66" s="720"/>
      <c r="G66" s="277" t="str">
        <f t="shared" si="21"/>
        <v/>
      </c>
      <c r="H66" s="278" t="str">
        <f t="shared" si="22"/>
        <v/>
      </c>
      <c r="I66" s="278" t="str">
        <f t="shared" si="23"/>
        <v/>
      </c>
      <c r="J66" s="278" t="str">
        <f t="shared" si="24"/>
        <v/>
      </c>
      <c r="K66" s="277" t="str">
        <f t="shared" si="25"/>
        <v/>
      </c>
      <c r="L66" s="53"/>
      <c r="M66" s="128">
        <f>'Data Rapor'!HO1</f>
        <v>223</v>
      </c>
      <c r="N66" s="128">
        <f t="shared" si="26"/>
        <v>224</v>
      </c>
      <c r="O66" s="128">
        <f t="shared" si="27"/>
        <v>226</v>
      </c>
      <c r="P66" s="128">
        <f t="shared" si="28"/>
        <v>227</v>
      </c>
      <c r="Q66" s="51" t="str">
        <f t="shared" si="5"/>
        <v/>
      </c>
    </row>
    <row r="67" spans="1:24" ht="20.100000000000001" hidden="1" customHeight="1">
      <c r="A67" s="53"/>
      <c r="B67" s="404" t="str">
        <f t="shared" si="29"/>
        <v/>
      </c>
      <c r="C67" s="718" t="str">
        <f>IFERROR(VLOOKUP(VLOOKUP(KELASDIPILIH,URUTANMAPELKELAS,40,FALSE),NAMAMAPELRAPOR,4,FALSE),"")</f>
        <v/>
      </c>
      <c r="D67" s="719"/>
      <c r="E67" s="719"/>
      <c r="F67" s="720"/>
      <c r="G67" s="277" t="str">
        <f t="shared" si="21"/>
        <v/>
      </c>
      <c r="H67" s="278" t="str">
        <f t="shared" si="22"/>
        <v/>
      </c>
      <c r="I67" s="278" t="str">
        <f t="shared" si="23"/>
        <v/>
      </c>
      <c r="J67" s="278" t="str">
        <f t="shared" si="24"/>
        <v/>
      </c>
      <c r="K67" s="277" t="str">
        <f t="shared" si="25"/>
        <v/>
      </c>
      <c r="L67" s="53"/>
      <c r="M67" s="128">
        <f>'Data Rapor'!HW1</f>
        <v>231</v>
      </c>
      <c r="N67" s="128">
        <f t="shared" si="26"/>
        <v>232</v>
      </c>
      <c r="O67" s="128">
        <f t="shared" si="27"/>
        <v>234</v>
      </c>
      <c r="P67" s="128">
        <f t="shared" si="28"/>
        <v>235</v>
      </c>
      <c r="Q67" s="51" t="str">
        <f t="shared" si="5"/>
        <v/>
      </c>
    </row>
    <row r="68" spans="1:24" ht="20.100000000000001" customHeight="1">
      <c r="A68" s="53"/>
      <c r="B68" s="404" t="str">
        <f t="shared" si="29"/>
        <v/>
      </c>
      <c r="C68" s="718" t="str">
        <f>IFERROR(VLOOKUP(VLOOKUP(KELASDIPILIH,URUTANMAPELKELAS,41,FALSE),NAMAMAPELRAPOR,4,FALSE),"")</f>
        <v/>
      </c>
      <c r="D68" s="719"/>
      <c r="E68" s="719"/>
      <c r="F68" s="720"/>
      <c r="G68" s="277" t="str">
        <f t="shared" si="21"/>
        <v/>
      </c>
      <c r="H68" s="278" t="str">
        <f t="shared" si="22"/>
        <v/>
      </c>
      <c r="I68" s="278" t="str">
        <f t="shared" si="23"/>
        <v/>
      </c>
      <c r="J68" s="278" t="str">
        <f t="shared" si="24"/>
        <v/>
      </c>
      <c r="K68" s="277" t="str">
        <f t="shared" si="25"/>
        <v/>
      </c>
      <c r="L68" s="53"/>
      <c r="M68" s="128">
        <f>'Data Rapor'!IE1</f>
        <v>239</v>
      </c>
      <c r="N68" s="128">
        <f t="shared" si="26"/>
        <v>240</v>
      </c>
      <c r="O68" s="128">
        <f t="shared" si="27"/>
        <v>242</v>
      </c>
      <c r="P68" s="128">
        <f t="shared" si="28"/>
        <v>243</v>
      </c>
      <c r="Q68" s="51" t="str">
        <f t="shared" si="5"/>
        <v/>
      </c>
      <c r="X68"/>
    </row>
    <row r="69" spans="1:24"/>
  </sheetData>
  <sheetProtection password="88A8" sheet="1" objects="1" scenarios="1" formatRows="0"/>
  <mergeCells count="43">
    <mergeCell ref="C64:F64"/>
    <mergeCell ref="C65:F65"/>
    <mergeCell ref="C66:F66"/>
    <mergeCell ref="C67:F67"/>
    <mergeCell ref="C68:F68"/>
    <mergeCell ref="C63:F63"/>
    <mergeCell ref="C50:F50"/>
    <mergeCell ref="C52:F52"/>
    <mergeCell ref="C53:F53"/>
    <mergeCell ref="C54:F54"/>
    <mergeCell ref="C55:F55"/>
    <mergeCell ref="C56:F56"/>
    <mergeCell ref="C57:F57"/>
    <mergeCell ref="C59:F59"/>
    <mergeCell ref="C60:F60"/>
    <mergeCell ref="C61:F61"/>
    <mergeCell ref="C62:F62"/>
    <mergeCell ref="C49:F49"/>
    <mergeCell ref="C35:F35"/>
    <mergeCell ref="C36:F36"/>
    <mergeCell ref="C37:F37"/>
    <mergeCell ref="C38:F38"/>
    <mergeCell ref="C39:F39"/>
    <mergeCell ref="C41:F41"/>
    <mergeCell ref="C42:F42"/>
    <mergeCell ref="C43:F43"/>
    <mergeCell ref="C44:F44"/>
    <mergeCell ref="C47:F47"/>
    <mergeCell ref="C48:F48"/>
    <mergeCell ref="C45:F45"/>
    <mergeCell ref="B29:B30"/>
    <mergeCell ref="C29:F30"/>
    <mergeCell ref="G29:G30"/>
    <mergeCell ref="B32:B34"/>
    <mergeCell ref="C33:F33"/>
    <mergeCell ref="C34:F34"/>
    <mergeCell ref="C22:C26"/>
    <mergeCell ref="D22:K26"/>
    <mergeCell ref="B10:K10"/>
    <mergeCell ref="D13:K13"/>
    <mergeCell ref="C14:C18"/>
    <mergeCell ref="D14:K18"/>
    <mergeCell ref="D21:K21"/>
  </mergeCells>
  <pageMargins left="0.7" right="0.7" top="0.75" bottom="0.75" header="0.3" footer="0.3"/>
  <pageSetup paperSize="1000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118</vt:i4>
      </vt:variant>
    </vt:vector>
  </HeadingPairs>
  <TitlesOfParts>
    <vt:vector size="119" baseType="lpstr">
      <vt:lpstr>01.Menu</vt:lpstr>
      <vt:lpstr>AGAMAISLAM</vt:lpstr>
      <vt:lpstr>AGAMAKRISTEN</vt:lpstr>
      <vt:lpstr>ALAMATSEKOLAH</vt:lpstr>
      <vt:lpstr>ASPEK01</vt:lpstr>
      <vt:lpstr>ASPEK02</vt:lpstr>
      <vt:lpstr>ASPEK03</vt:lpstr>
      <vt:lpstr>ASPEK04</vt:lpstr>
      <vt:lpstr>ASPEK05</vt:lpstr>
      <vt:lpstr>ASPEK06</vt:lpstr>
      <vt:lpstr>ASPEK07</vt:lpstr>
      <vt:lpstr>ASPEK08</vt:lpstr>
      <vt:lpstr>BIODATASISWA</vt:lpstr>
      <vt:lpstr>CATATANWALIKELAS</vt:lpstr>
      <vt:lpstr>CEKFILE</vt:lpstr>
      <vt:lpstr>CI</vt:lpstr>
      <vt:lpstr>COPYRIGHT</vt:lpstr>
      <vt:lpstr>DAFTARKELAS</vt:lpstr>
      <vt:lpstr>DASARBIDANGKEAHLIAN1</vt:lpstr>
      <vt:lpstr>DASARBIDANGKEAHLIAN2</vt:lpstr>
      <vt:lpstr>DASARBIDANGKEAHLIAN3</vt:lpstr>
      <vt:lpstr>DASARBIDANGKEAHLIAN4</vt:lpstr>
      <vt:lpstr>DASARPROGRAMKEAHLIAN1</vt:lpstr>
      <vt:lpstr>DASARPROGRAMKEAHLIAN2</vt:lpstr>
      <vt:lpstr>DASARPROGRAMKEAHLIAN3</vt:lpstr>
      <vt:lpstr>DASARPROGRAMKEAHLIAN4</vt:lpstr>
      <vt:lpstr>DASARPROGRAMKEAHLIAN5</vt:lpstr>
      <vt:lpstr>DASARPROGRAMKEAHLIAN6</vt:lpstr>
      <vt:lpstr>DATARAPOR</vt:lpstr>
      <vt:lpstr>DATASISWA</vt:lpstr>
      <vt:lpstr>EKSTRAKURIKULER</vt:lpstr>
      <vt:lpstr>INDONESIA</vt:lpstr>
      <vt:lpstr>INGGRIS</vt:lpstr>
      <vt:lpstr>JAWA</vt:lpstr>
      <vt:lpstr>JENISIDKEPSEK</vt:lpstr>
      <vt:lpstr>JIKAKELAS10</vt:lpstr>
      <vt:lpstr>KELASDIPILIH</vt:lpstr>
      <vt:lpstr>KKMKELAS</vt:lpstr>
      <vt:lpstr>KODEGURUDIRAPOR</vt:lpstr>
      <vt:lpstr>KODEMAPEL</vt:lpstr>
      <vt:lpstr>KRITERIASIKAPSOSIAL</vt:lpstr>
      <vt:lpstr>KRITERIASIKAPSPIRITUAL</vt:lpstr>
      <vt:lpstr>MAPEL_ARAB</vt:lpstr>
      <vt:lpstr>MAPEL_DBK1</vt:lpstr>
      <vt:lpstr>MAPEL_DBK2</vt:lpstr>
      <vt:lpstr>MAPEL_DBK3</vt:lpstr>
      <vt:lpstr>MAPEL_DBK4</vt:lpstr>
      <vt:lpstr>MAPEL_DPK1</vt:lpstr>
      <vt:lpstr>MAPEL_DPK2</vt:lpstr>
      <vt:lpstr>MAPEL_DPK3</vt:lpstr>
      <vt:lpstr>MAPEL_DPK4</vt:lpstr>
      <vt:lpstr>MAPEL_DPK5</vt:lpstr>
      <vt:lpstr>MAPEL_DPK6</vt:lpstr>
      <vt:lpstr>MAPEL_INDONESIA</vt:lpstr>
      <vt:lpstr>MAPEL_INGGRIS</vt:lpstr>
      <vt:lpstr>MAPEL_ISLAM</vt:lpstr>
      <vt:lpstr>MAPEL_JAWA</vt:lpstr>
      <vt:lpstr>MAPEL_MATEMATIKA</vt:lpstr>
      <vt:lpstr>MAPEL_PENJASKES</vt:lpstr>
      <vt:lpstr>MAPEL_PK1</vt:lpstr>
      <vt:lpstr>MAPEL_PK10</vt:lpstr>
      <vt:lpstr>MAPEL_PK2</vt:lpstr>
      <vt:lpstr>MAPEL_PK3</vt:lpstr>
      <vt:lpstr>MAPEL_PK4</vt:lpstr>
      <vt:lpstr>MAPEL_PK5</vt:lpstr>
      <vt:lpstr>MAPEL_PK6</vt:lpstr>
      <vt:lpstr>MAPEL_PK7</vt:lpstr>
      <vt:lpstr>MAPEL_PK8</vt:lpstr>
      <vt:lpstr>MAPEL_PK9</vt:lpstr>
      <vt:lpstr>MAPEL_PKN</vt:lpstr>
      <vt:lpstr>MAPEL_PRAKARYA</vt:lpstr>
      <vt:lpstr>MAPEL_SEJARAH</vt:lpstr>
      <vt:lpstr>MAPEL_SENIBUDAYA</vt:lpstr>
      <vt:lpstr>MATEMATIKA</vt:lpstr>
      <vt:lpstr>MUATAN</vt:lpstr>
      <vt:lpstr>NAMAEKSKUL</vt:lpstr>
      <vt:lpstr>NAMAKELAS</vt:lpstr>
      <vt:lpstr>NAMAKEPSEK</vt:lpstr>
      <vt:lpstr>NAMAMAPELRAPOR</vt:lpstr>
      <vt:lpstr>NAMASEKOLAH</vt:lpstr>
      <vt:lpstr>NBMorNIP</vt:lpstr>
      <vt:lpstr>PAKETKEAHLIAN1</vt:lpstr>
      <vt:lpstr>PAKETKEAHLIAN10</vt:lpstr>
      <vt:lpstr>PAKETKEAHLIAN2</vt:lpstr>
      <vt:lpstr>PAKETKEAHLIAN3</vt:lpstr>
      <vt:lpstr>PAKETKEAHLIAN4</vt:lpstr>
      <vt:lpstr>PAKETKEAHLIAN5</vt:lpstr>
      <vt:lpstr>PAKETKEAHLIAN6</vt:lpstr>
      <vt:lpstr>PAKETKEAHLIAN7</vt:lpstr>
      <vt:lpstr>PAKETKEAHLIAN8</vt:lpstr>
      <vt:lpstr>PAKETKEAHLIAN9</vt:lpstr>
      <vt:lpstr>PENJASKES</vt:lpstr>
      <vt:lpstr>PPKN</vt:lpstr>
      <vt:lpstr>PRAKARYA</vt:lpstr>
      <vt:lpstr>PRESENSI</vt:lpstr>
      <vt:lpstr>PRESTASI</vt:lpstr>
      <vt:lpstr>'01.Menu'!Print_Area</vt:lpstr>
      <vt:lpstr>Daftar!Print_Area</vt:lpstr>
      <vt:lpstr>Deskripsi!Print_Area</vt:lpstr>
      <vt:lpstr>'Sampul Rapor'!Print_Area</vt:lpstr>
      <vt:lpstr>'Tidak Tuntas'!Print_Area</vt:lpstr>
      <vt:lpstr>Deskripsi!Print_Titles</vt:lpstr>
      <vt:lpstr>SEJARAH</vt:lpstr>
      <vt:lpstr>SEMESTER</vt:lpstr>
      <vt:lpstr>SENIBUDAYA</vt:lpstr>
      <vt:lpstr>SIKAPSOSIAL</vt:lpstr>
      <vt:lpstr>SIKAPSPIRITUAL</vt:lpstr>
      <vt:lpstr>SPIRITUAL01</vt:lpstr>
      <vt:lpstr>SPIRITUAL02</vt:lpstr>
      <vt:lpstr>SPIRITUAL03</vt:lpstr>
      <vt:lpstr>TAHUNPELAJARAN</vt:lpstr>
      <vt:lpstr>TANGGALMASUKKLS10</vt:lpstr>
      <vt:lpstr>TANGGALRAPOR</vt:lpstr>
      <vt:lpstr>URUTANABSEN</vt:lpstr>
      <vt:lpstr>URUTANCETAKNILAI</vt:lpstr>
      <vt:lpstr>URUTANMAPELKELAS</vt:lpstr>
      <vt:lpstr>URUTCETAKDESKRIPSI</vt:lpstr>
      <vt:lpstr>URUTCETAKSAMPUL</vt:lpstr>
      <vt:lpstr>VERSI</vt:lpstr>
    </vt:vector>
  </TitlesOfParts>
  <Manager>Guru Kimia dan Waka Kurikulum</Manager>
  <Company>SMA Muhammadiyah Wonosobo</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Induk Pengisian Raport KTSP SMA</dc:title>
  <dc:subject>Data Raport untuk Kelas X</dc:subject>
  <dc:creator>Drs. Supriyanto</dc:creator>
  <dc:description>http://www.priyanto85.web.id</dc:description>
  <cp:lastModifiedBy>smk1</cp:lastModifiedBy>
  <cp:revision>1</cp:revision>
  <cp:lastPrinted>2016-12-08T09:20:28Z</cp:lastPrinted>
  <dcterms:created xsi:type="dcterms:W3CDTF">2004-12-27T01:11:30Z</dcterms:created>
  <dcterms:modified xsi:type="dcterms:W3CDTF">2017-11-06T06:41:23Z</dcterms:modified>
</cp:coreProperties>
</file>